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Christoph\Documents\Sync\Homepage\christoph\homepage\dienstplan\"/>
    </mc:Choice>
  </mc:AlternateContent>
  <xr:revisionPtr revIDLastSave="0" documentId="13_ncr:1_{2CF10D3B-F948-4A3F-8620-202F3875E33D}" xr6:coauthVersionLast="45" xr6:coauthVersionMax="45" xr10:uidLastSave="{00000000-0000-0000-0000-000000000000}"/>
  <bookViews>
    <workbookView xWindow="-120" yWindow="-120" windowWidth="24240" windowHeight="13140" tabRatio="937" xr2:uid="{00000000-000D-0000-FFFF-FFFF00000000}"/>
  </bookViews>
  <sheets>
    <sheet name="Willkommen" sheetId="1" r:id="rId1"/>
    <sheet name="Mitarbeiter" sheetId="2" r:id="rId2"/>
    <sheet name="Schichten" sheetId="3" r:id="rId3"/>
    <sheet name="Besetzung" sheetId="4" r:id="rId4"/>
    <sheet name="Feiertage" sheetId="6" r:id="rId5"/>
    <sheet name="Wunschdienstplan" sheetId="13" r:id="rId6"/>
    <sheet name="Schichtfolge" sheetId="7" r:id="rId7"/>
    <sheet name="Schichtfolgetabelle" sheetId="12" r:id="rId8"/>
    <sheet name="Dienstplan" sheetId="8" r:id="rId9"/>
    <sheet name="Wochenansicht" sheetId="9" r:id="rId10"/>
    <sheet name="Mitarbeiteransicht" sheetId="14" r:id="rId11"/>
    <sheet name="Auswertung" sheetId="10" r:id="rId12"/>
    <sheet name="Berechnung" sheetId="11" r:id="rId13"/>
  </sheets>
  <definedNames>
    <definedName name="Anzahl">Berechnung!$H$16:$H$18</definedName>
    <definedName name="Dienstag">Berechnung!$B$37:$B$38</definedName>
    <definedName name="Donnerstag">Berechnung!$D$37:$D$38</definedName>
    <definedName name="_xlnm.Print_Area" localSheetId="3">Besetzung!$B$1:$I$51</definedName>
    <definedName name="_xlnm.Print_Area" localSheetId="8">Dienstplan!$C$3:$AK$61</definedName>
    <definedName name="_xlnm.Print_Area" localSheetId="1">Mitarbeiter!$B$1:$F$51</definedName>
    <definedName name="_xlnm.Print_Area" localSheetId="10">Mitarbeiteransicht!$B$4:$G$41</definedName>
    <definedName name="_xlnm.Print_Area" localSheetId="2">Schichten!$B$1:$J$52</definedName>
    <definedName name="_xlnm.Print_Area" localSheetId="6">Schichtfolge!$C$3:$AG$54</definedName>
    <definedName name="_xlnm.Print_Area" localSheetId="7">Schichtfolgetabelle!$C$3:$AK$55</definedName>
    <definedName name="_xlnm.Print_Area" localSheetId="9">Wochenansicht!$B$4:$Q$41</definedName>
    <definedName name="_xlnm.Print_Area" localSheetId="5">Wunschdienstplan!$C$3:$AK$55</definedName>
    <definedName name="Farbe">Schichten!$N$3:$N$15</definedName>
    <definedName name="Freitag">Berechnung!$E$37:$E$38</definedName>
    <definedName name="ja_nein">Berechnung!$J$16:$J$17</definedName>
    <definedName name="Mittwoch">Berechnung!$C$37:$C$38</definedName>
    <definedName name="Monatsauswahl">Berechnung!$D$16:$D$27</definedName>
    <definedName name="Montag">Berechnung!$A$37:$A$38</definedName>
    <definedName name="Personalnummer">Berechnung!$A$44:$A$93</definedName>
    <definedName name="Samstag">Berechnung!$F$37:$F$38</definedName>
    <definedName name="Schichtauswahl">Berechnung!$A$98:INDEX(Berechnung!$A$98:$A$147,LARGE(IF(Berechnung!$A$98:$A$147&lt;&gt;"",ROW(Berechnung!$A$1:$A$50)),1))</definedName>
    <definedName name="Schichtauswahl_monat">Berechnung!$C$98:INDEX(Berechnung!$C$98:$C$147,LARGE(IF(Berechnung!$C$98:$C$147&lt;&gt;"",ROW(Berechnung!$A$1:$A$50)),1))</definedName>
    <definedName name="Schichtauswahl_wochen">Berechnung!$B$98:INDEX(Berechnung!$B$98:$B$147,LARGE(IF(Berechnung!$B$98:$B$147&lt;&gt;"",ROW(Berechnung!$B$1:$B$50)),1))</definedName>
    <definedName name="Sonntag">Berechnung!$G$37:$G$38</definedName>
    <definedName name="tab_daten">Berechnung!$C$461:$BJ$2011</definedName>
    <definedName name="tab_jahr">Berechnung!$A$16:$A$32</definedName>
    <definedName name="tab_sollstunden_auswahl">Berechnung!$I$36:$I$39</definedName>
    <definedName name="Wochenauswahl">Berechnung!$C$416:$C$420</definedName>
    <definedName name="Wochentag">Berechnung!$F$16:$F$22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4" i="7" l="1"/>
  <c r="C54" i="7"/>
  <c r="D53" i="7"/>
  <c r="C53" i="7"/>
  <c r="D52" i="7"/>
  <c r="C52" i="7"/>
  <c r="D51" i="7"/>
  <c r="C51" i="7"/>
  <c r="D50" i="7"/>
  <c r="C50" i="7"/>
  <c r="D49" i="7"/>
  <c r="C49" i="7"/>
  <c r="D48" i="7"/>
  <c r="C48" i="7"/>
  <c r="D47" i="7"/>
  <c r="C47" i="7"/>
  <c r="D46" i="7"/>
  <c r="C46" i="7"/>
  <c r="D45" i="7"/>
  <c r="C45" i="7"/>
  <c r="D44" i="7"/>
  <c r="C44" i="7"/>
  <c r="D43" i="7"/>
  <c r="C43" i="7"/>
  <c r="D42" i="7"/>
  <c r="C42" i="7"/>
  <c r="D41" i="7"/>
  <c r="C41" i="7"/>
  <c r="D40" i="7"/>
  <c r="C40" i="7"/>
  <c r="D39" i="7"/>
  <c r="C39" i="7"/>
  <c r="D38" i="7"/>
  <c r="C38" i="7"/>
  <c r="D37" i="7"/>
  <c r="C37" i="7"/>
  <c r="D36" i="7"/>
  <c r="C36" i="7"/>
  <c r="D35" i="7"/>
  <c r="C35" i="7"/>
  <c r="D34" i="7"/>
  <c r="C34" i="7"/>
  <c r="D33" i="7"/>
  <c r="C33" i="7"/>
  <c r="D32" i="7"/>
  <c r="C32" i="7"/>
  <c r="D31" i="7"/>
  <c r="C31" i="7"/>
  <c r="D30" i="7"/>
  <c r="C30" i="7"/>
  <c r="D29" i="7"/>
  <c r="C29" i="7"/>
  <c r="D28" i="7"/>
  <c r="C28" i="7"/>
  <c r="D27" i="7"/>
  <c r="C27" i="7"/>
  <c r="D26" i="7"/>
  <c r="C26" i="7"/>
  <c r="D25" i="7"/>
  <c r="C25" i="7"/>
  <c r="D24" i="7"/>
  <c r="C24" i="7"/>
  <c r="D23" i="7"/>
  <c r="C23" i="7"/>
  <c r="D22" i="7"/>
  <c r="C22" i="7"/>
  <c r="D21" i="7"/>
  <c r="C21" i="7"/>
  <c r="D20" i="7"/>
  <c r="C20" i="7"/>
  <c r="D19" i="7"/>
  <c r="C19" i="7"/>
  <c r="D18" i="7"/>
  <c r="C18" i="7"/>
  <c r="D17" i="7"/>
  <c r="C17" i="7"/>
  <c r="D16" i="7"/>
  <c r="C16" i="7"/>
  <c r="D15" i="7"/>
  <c r="C15" i="7"/>
  <c r="D14" i="7"/>
  <c r="C14" i="7"/>
  <c r="D13" i="7"/>
  <c r="C13" i="7"/>
  <c r="D12" i="7"/>
  <c r="C12" i="7"/>
  <c r="D11" i="7"/>
  <c r="C11" i="7"/>
  <c r="D10" i="7"/>
  <c r="C10" i="7"/>
  <c r="D9" i="7"/>
  <c r="C9" i="7"/>
  <c r="D8" i="7"/>
  <c r="C8" i="7"/>
  <c r="D7" i="7"/>
  <c r="C7" i="7"/>
  <c r="D6" i="7"/>
  <c r="C6" i="7"/>
  <c r="D5" i="7"/>
  <c r="C5" i="7"/>
  <c r="BO281" i="11"/>
  <c r="BN281" i="11"/>
  <c r="BM281" i="11"/>
  <c r="BL281" i="11"/>
  <c r="BK281" i="11"/>
  <c r="BJ281" i="11"/>
  <c r="BI281" i="11"/>
  <c r="BH281" i="11"/>
  <c r="BG281" i="11"/>
  <c r="BF281" i="11"/>
  <c r="BE281" i="11"/>
  <c r="BD281" i="11"/>
  <c r="BC281" i="11"/>
  <c r="BB281" i="11"/>
  <c r="BA281" i="11"/>
  <c r="AZ281" i="11"/>
  <c r="AY281" i="11"/>
  <c r="AX281" i="11"/>
  <c r="AW281" i="11"/>
  <c r="AV281" i="11"/>
  <c r="AU281" i="11"/>
  <c r="AT281" i="11"/>
  <c r="AS281" i="11"/>
  <c r="AR281" i="11"/>
  <c r="AQ281" i="11"/>
  <c r="AP281" i="11"/>
  <c r="AO281" i="11"/>
  <c r="AN281" i="11"/>
  <c r="AM281" i="11" s="1"/>
  <c r="AH54" i="7" s="1"/>
  <c r="BO280" i="11"/>
  <c r="BN280" i="11"/>
  <c r="BM280" i="11"/>
  <c r="BL280" i="11"/>
  <c r="BK280" i="11"/>
  <c r="BJ280" i="11"/>
  <c r="BI280" i="11"/>
  <c r="BH280" i="11"/>
  <c r="BG280" i="11"/>
  <c r="BF280" i="11"/>
  <c r="BE280" i="11"/>
  <c r="BD280" i="11"/>
  <c r="BC280" i="11"/>
  <c r="BB280" i="11"/>
  <c r="BA280" i="11"/>
  <c r="AZ280" i="11"/>
  <c r="AY280" i="11"/>
  <c r="AX280" i="11"/>
  <c r="AW280" i="11"/>
  <c r="AV280" i="11"/>
  <c r="AU280" i="11"/>
  <c r="AT280" i="11"/>
  <c r="AS280" i="11"/>
  <c r="AR280" i="11"/>
  <c r="AQ280" i="11"/>
  <c r="AP280" i="11"/>
  <c r="AO280" i="11"/>
  <c r="AN280" i="11"/>
  <c r="AM280" i="11" s="1"/>
  <c r="AH53" i="7" s="1"/>
  <c r="BO279" i="11"/>
  <c r="BN279" i="11"/>
  <c r="BM279" i="11"/>
  <c r="BL279" i="11"/>
  <c r="BK279" i="11"/>
  <c r="BJ279" i="11"/>
  <c r="BI279" i="11"/>
  <c r="BH279" i="11"/>
  <c r="BG279" i="11"/>
  <c r="BF279" i="11"/>
  <c r="BE279" i="11"/>
  <c r="BD279" i="11"/>
  <c r="BC279" i="11"/>
  <c r="BB279" i="11"/>
  <c r="BA279" i="11"/>
  <c r="AZ279" i="11"/>
  <c r="AY279" i="11"/>
  <c r="AX279" i="11"/>
  <c r="AW279" i="11"/>
  <c r="AV279" i="11"/>
  <c r="AU279" i="11"/>
  <c r="AT279" i="11"/>
  <c r="AS279" i="11"/>
  <c r="AR279" i="11"/>
  <c r="AQ279" i="11"/>
  <c r="AP279" i="11"/>
  <c r="AO279" i="11"/>
  <c r="AN279" i="11"/>
  <c r="AM279" i="11" s="1"/>
  <c r="AH52" i="7" s="1"/>
  <c r="BO278" i="11"/>
  <c r="BN278" i="11"/>
  <c r="BM278" i="11"/>
  <c r="BL278" i="11"/>
  <c r="BK278" i="11"/>
  <c r="BJ278" i="11"/>
  <c r="BI278" i="11"/>
  <c r="BH278" i="11"/>
  <c r="BG278" i="11"/>
  <c r="BF278" i="11"/>
  <c r="BE278" i="11"/>
  <c r="BD278" i="11"/>
  <c r="BC278" i="11"/>
  <c r="BB278" i="11"/>
  <c r="BA278" i="11"/>
  <c r="AZ278" i="11"/>
  <c r="AY278" i="11"/>
  <c r="AX278" i="11"/>
  <c r="AW278" i="11"/>
  <c r="AV278" i="11"/>
  <c r="AU278" i="11"/>
  <c r="AT278" i="11"/>
  <c r="AS278" i="11"/>
  <c r="AR278" i="11"/>
  <c r="AQ278" i="11"/>
  <c r="AP278" i="11"/>
  <c r="AO278" i="11"/>
  <c r="AN278" i="11"/>
  <c r="BO277" i="11"/>
  <c r="BN277" i="11"/>
  <c r="BM277" i="11"/>
  <c r="BL277" i="11"/>
  <c r="BK277" i="11"/>
  <c r="BJ277" i="11"/>
  <c r="BI277" i="11"/>
  <c r="BH277" i="11"/>
  <c r="BG277" i="11"/>
  <c r="BF277" i="11"/>
  <c r="BE277" i="11"/>
  <c r="BD277" i="11"/>
  <c r="BC277" i="11"/>
  <c r="BB277" i="11"/>
  <c r="BA277" i="11"/>
  <c r="AZ277" i="11"/>
  <c r="AY277" i="11"/>
  <c r="AX277" i="11"/>
  <c r="AW277" i="11"/>
  <c r="AV277" i="11"/>
  <c r="AU277" i="11"/>
  <c r="AT277" i="11"/>
  <c r="AS277" i="11"/>
  <c r="AR277" i="11"/>
  <c r="AQ277" i="11"/>
  <c r="AP277" i="11"/>
  <c r="AO277" i="11"/>
  <c r="AN277" i="11"/>
  <c r="AM277" i="11" s="1"/>
  <c r="AH50" i="7" s="1"/>
  <c r="BO276" i="11"/>
  <c r="BN276" i="11"/>
  <c r="BM276" i="11"/>
  <c r="BL276" i="11"/>
  <c r="BK276" i="11"/>
  <c r="BJ276" i="11"/>
  <c r="BI276" i="11"/>
  <c r="BH276" i="11"/>
  <c r="BG276" i="11"/>
  <c r="BF276" i="11"/>
  <c r="BE276" i="11"/>
  <c r="BD276" i="11"/>
  <c r="BC276" i="11"/>
  <c r="BB276" i="11"/>
  <c r="BA276" i="11"/>
  <c r="AZ276" i="11"/>
  <c r="AY276" i="11"/>
  <c r="AX276" i="11"/>
  <c r="AW276" i="11"/>
  <c r="AV276" i="11"/>
  <c r="AU276" i="11"/>
  <c r="AT276" i="11"/>
  <c r="AS276" i="11"/>
  <c r="AR276" i="11"/>
  <c r="AQ276" i="11"/>
  <c r="AP276" i="11"/>
  <c r="AO276" i="11"/>
  <c r="AN276" i="11"/>
  <c r="AM276" i="11" s="1"/>
  <c r="AH49" i="7" s="1"/>
  <c r="BO275" i="11"/>
  <c r="BN275" i="11"/>
  <c r="BM275" i="11"/>
  <c r="BL275" i="11"/>
  <c r="BK275" i="11"/>
  <c r="BJ275" i="11"/>
  <c r="BI275" i="11"/>
  <c r="BH275" i="11"/>
  <c r="BG275" i="11"/>
  <c r="BF275" i="11"/>
  <c r="BE275" i="11"/>
  <c r="BD275" i="11"/>
  <c r="BC275" i="11"/>
  <c r="BB275" i="11"/>
  <c r="BA275" i="11"/>
  <c r="AZ275" i="11"/>
  <c r="AY275" i="11"/>
  <c r="AX275" i="11"/>
  <c r="AW275" i="11"/>
  <c r="AV275" i="11"/>
  <c r="AU275" i="11"/>
  <c r="AT275" i="11"/>
  <c r="AS275" i="11"/>
  <c r="AR275" i="11"/>
  <c r="AQ275" i="11"/>
  <c r="AP275" i="11"/>
  <c r="AO275" i="11"/>
  <c r="AN275" i="11"/>
  <c r="AM275" i="11" s="1"/>
  <c r="AH48" i="7" s="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BO273" i="11"/>
  <c r="BN273" i="11"/>
  <c r="BM273" i="11"/>
  <c r="BL273" i="11"/>
  <c r="BK273" i="11"/>
  <c r="BJ273" i="11"/>
  <c r="BI273" i="11"/>
  <c r="BH273" i="11"/>
  <c r="BG273" i="11"/>
  <c r="BF273" i="11"/>
  <c r="BE273" i="11"/>
  <c r="BD273" i="11"/>
  <c r="BC273" i="11"/>
  <c r="BB273" i="11"/>
  <c r="BA273" i="11"/>
  <c r="AZ273" i="11"/>
  <c r="AY273" i="11"/>
  <c r="AX273" i="11"/>
  <c r="AW273" i="11"/>
  <c r="AV273" i="11"/>
  <c r="AU273" i="11"/>
  <c r="AT273" i="11"/>
  <c r="AS273" i="11"/>
  <c r="AR273" i="11"/>
  <c r="AQ273" i="11"/>
  <c r="AP273" i="11"/>
  <c r="AO273" i="11"/>
  <c r="AN273" i="11"/>
  <c r="AM273" i="11" s="1"/>
  <c r="AH46" i="7" s="1"/>
  <c r="BO272" i="11"/>
  <c r="BN272" i="11"/>
  <c r="BM272" i="11"/>
  <c r="BL272" i="11"/>
  <c r="BK272" i="11"/>
  <c r="BJ272" i="11"/>
  <c r="BI272" i="11"/>
  <c r="BH272" i="11"/>
  <c r="BG272" i="11"/>
  <c r="BF272" i="11"/>
  <c r="BE272" i="11"/>
  <c r="BD272" i="11"/>
  <c r="BC272" i="11"/>
  <c r="BB272" i="11"/>
  <c r="BA272" i="11"/>
  <c r="AZ272" i="11"/>
  <c r="AY272" i="11"/>
  <c r="AX272" i="11"/>
  <c r="AW272" i="11"/>
  <c r="AV272" i="11"/>
  <c r="AU272" i="11"/>
  <c r="AT272" i="11"/>
  <c r="AS272" i="11"/>
  <c r="AR272" i="11"/>
  <c r="AQ272" i="11"/>
  <c r="AP272" i="11"/>
  <c r="AO272" i="11"/>
  <c r="AN272" i="11"/>
  <c r="AM272" i="11" s="1"/>
  <c r="AH45" i="7" s="1"/>
  <c r="BO271" i="11"/>
  <c r="BN271" i="11"/>
  <c r="BM271" i="11"/>
  <c r="BL271" i="11"/>
  <c r="BK271" i="11"/>
  <c r="BJ271" i="11"/>
  <c r="BI271" i="11"/>
  <c r="BH271" i="11"/>
  <c r="BG271" i="11"/>
  <c r="BF271" i="11"/>
  <c r="BE271" i="11"/>
  <c r="BD271" i="11"/>
  <c r="BC271" i="11"/>
  <c r="BB271" i="11"/>
  <c r="BA271" i="11"/>
  <c r="AZ271" i="11"/>
  <c r="AY271" i="11"/>
  <c r="AX271" i="11"/>
  <c r="AW271" i="11"/>
  <c r="AV271" i="11"/>
  <c r="AU271" i="11"/>
  <c r="AT271" i="11"/>
  <c r="AS271" i="11"/>
  <c r="AR271" i="11"/>
  <c r="AQ271" i="11"/>
  <c r="AP271" i="11"/>
  <c r="AO271" i="11"/>
  <c r="AN271" i="11"/>
  <c r="AM271" i="11" s="1"/>
  <c r="AH44" i="7" s="1"/>
  <c r="BO270" i="11"/>
  <c r="BN270" i="11"/>
  <c r="BM270" i="11"/>
  <c r="BL270" i="11"/>
  <c r="BK270" i="11"/>
  <c r="BJ270" i="11"/>
  <c r="BI270" i="11"/>
  <c r="BH270" i="11"/>
  <c r="BG270" i="11"/>
  <c r="BF270" i="11"/>
  <c r="BE270" i="11"/>
  <c r="BD270" i="11"/>
  <c r="BC270" i="11"/>
  <c r="BB270" i="11"/>
  <c r="BA270" i="11"/>
  <c r="AZ270" i="11"/>
  <c r="AY270" i="11"/>
  <c r="AX270" i="11"/>
  <c r="AW270" i="11"/>
  <c r="AV270" i="11"/>
  <c r="AU270" i="11"/>
  <c r="AT270" i="11"/>
  <c r="AS270" i="11"/>
  <c r="AR270" i="11"/>
  <c r="AQ270" i="11"/>
  <c r="AP270" i="11"/>
  <c r="AO270" i="11"/>
  <c r="AN270" i="11"/>
  <c r="BO269" i="11"/>
  <c r="BN269" i="11"/>
  <c r="BM269" i="11"/>
  <c r="BL269" i="11"/>
  <c r="BK269" i="11"/>
  <c r="BJ269" i="11"/>
  <c r="BI269" i="11"/>
  <c r="BH269" i="11"/>
  <c r="BG269" i="11"/>
  <c r="BF269" i="11"/>
  <c r="BE269" i="11"/>
  <c r="BD269" i="11"/>
  <c r="BC269" i="11"/>
  <c r="BB269" i="11"/>
  <c r="BA269" i="11"/>
  <c r="AZ269" i="11"/>
  <c r="AY269" i="11"/>
  <c r="AX269" i="11"/>
  <c r="AW269" i="11"/>
  <c r="AV269" i="11"/>
  <c r="AU269" i="11"/>
  <c r="AT269" i="11"/>
  <c r="AS269" i="11"/>
  <c r="AR269" i="11"/>
  <c r="AQ269" i="11"/>
  <c r="AP269" i="11"/>
  <c r="AO269" i="11"/>
  <c r="AN269" i="11"/>
  <c r="AM269" i="11" s="1"/>
  <c r="AH42" i="7" s="1"/>
  <c r="BO268" i="11"/>
  <c r="BN268" i="11"/>
  <c r="BM268" i="11"/>
  <c r="BL268" i="11"/>
  <c r="BK268" i="11"/>
  <c r="BJ268" i="11"/>
  <c r="BI268" i="11"/>
  <c r="BH268" i="11"/>
  <c r="BG268" i="11"/>
  <c r="BF268" i="11"/>
  <c r="BE268" i="11"/>
  <c r="BD268" i="11"/>
  <c r="BC268" i="11"/>
  <c r="BB268" i="11"/>
  <c r="BA268" i="11"/>
  <c r="AZ268" i="11"/>
  <c r="AY268" i="11"/>
  <c r="AX268" i="11"/>
  <c r="AW268" i="11"/>
  <c r="AV268" i="11"/>
  <c r="AU268" i="11"/>
  <c r="AT268" i="11"/>
  <c r="AS268" i="11"/>
  <c r="AR268" i="11"/>
  <c r="AQ268" i="11"/>
  <c r="AP268" i="11"/>
  <c r="AO268" i="11"/>
  <c r="AN268" i="11"/>
  <c r="AM268" i="11" s="1"/>
  <c r="AH41" i="7" s="1"/>
  <c r="BO267" i="11"/>
  <c r="BN267" i="11"/>
  <c r="BM267" i="11"/>
  <c r="BL267" i="11"/>
  <c r="BK267" i="11"/>
  <c r="BJ267" i="11"/>
  <c r="BI267" i="11"/>
  <c r="BH267" i="11"/>
  <c r="BG267" i="11"/>
  <c r="BF267" i="11"/>
  <c r="BE267" i="11"/>
  <c r="BD267" i="11"/>
  <c r="BC267" i="11"/>
  <c r="BB267" i="11"/>
  <c r="BA267" i="11"/>
  <c r="AZ267" i="11"/>
  <c r="AY267" i="11"/>
  <c r="AX267" i="11"/>
  <c r="AW267" i="11"/>
  <c r="AV267" i="11"/>
  <c r="AU267" i="11"/>
  <c r="AT267" i="11"/>
  <c r="AS267" i="11"/>
  <c r="AR267" i="11"/>
  <c r="AQ267" i="11"/>
  <c r="AP267" i="11"/>
  <c r="AO267" i="11"/>
  <c r="AN267" i="11"/>
  <c r="AM267" i="11" s="1"/>
  <c r="AH40" i="7" s="1"/>
  <c r="BO266" i="11"/>
  <c r="BN266" i="11"/>
  <c r="BM266" i="11"/>
  <c r="BL266" i="11"/>
  <c r="BK266" i="11"/>
  <c r="BJ266" i="11"/>
  <c r="BI266" i="11"/>
  <c r="BH266" i="11"/>
  <c r="BG266" i="11"/>
  <c r="BF266" i="11"/>
  <c r="BE266" i="11"/>
  <c r="BD266" i="11"/>
  <c r="BC266" i="11"/>
  <c r="BB266" i="11"/>
  <c r="BA266" i="11"/>
  <c r="AZ266" i="11"/>
  <c r="AY266" i="11"/>
  <c r="AX266" i="11"/>
  <c r="AW266" i="11"/>
  <c r="AV266" i="11"/>
  <c r="AU266" i="11"/>
  <c r="AT266" i="11"/>
  <c r="AS266" i="11"/>
  <c r="AR266" i="11"/>
  <c r="AQ266" i="11"/>
  <c r="AP266" i="11"/>
  <c r="AO266" i="11"/>
  <c r="AN266" i="11"/>
  <c r="BO265" i="11"/>
  <c r="BN265" i="11"/>
  <c r="BM265" i="11"/>
  <c r="BL265" i="11"/>
  <c r="BK265" i="11"/>
  <c r="BJ265" i="11"/>
  <c r="BI265" i="11"/>
  <c r="BH265" i="11"/>
  <c r="BG265" i="11"/>
  <c r="BF265" i="11"/>
  <c r="BE265" i="11"/>
  <c r="BD265" i="11"/>
  <c r="BC265" i="11"/>
  <c r="BB265" i="11"/>
  <c r="BA265" i="11"/>
  <c r="AZ265" i="11"/>
  <c r="AY265" i="11"/>
  <c r="AX265" i="11"/>
  <c r="AW265" i="11"/>
  <c r="AV265" i="11"/>
  <c r="AU265" i="11"/>
  <c r="AT265" i="11"/>
  <c r="AS265" i="11"/>
  <c r="AR265" i="11"/>
  <c r="AQ265" i="11"/>
  <c r="AP265" i="11"/>
  <c r="AO265" i="11"/>
  <c r="AN265" i="11"/>
  <c r="AM265" i="11" s="1"/>
  <c r="AH38" i="7" s="1"/>
  <c r="BO264" i="11"/>
  <c r="BN264" i="11"/>
  <c r="BM264" i="11"/>
  <c r="BL264" i="11"/>
  <c r="BK264" i="11"/>
  <c r="BJ264" i="11"/>
  <c r="BI264" i="11"/>
  <c r="BH264" i="11"/>
  <c r="BG264" i="11"/>
  <c r="BF264" i="11"/>
  <c r="BE264" i="11"/>
  <c r="BD264" i="11"/>
  <c r="BC264" i="11"/>
  <c r="BB264" i="11"/>
  <c r="BA264" i="11"/>
  <c r="AZ264" i="11"/>
  <c r="AY264" i="11"/>
  <c r="AX264" i="11"/>
  <c r="AW264" i="11"/>
  <c r="AV264" i="11"/>
  <c r="AU264" i="11"/>
  <c r="AT264" i="11"/>
  <c r="AS264" i="11"/>
  <c r="AR264" i="11"/>
  <c r="AQ264" i="11"/>
  <c r="AP264" i="11"/>
  <c r="AO264" i="11"/>
  <c r="AN264" i="11"/>
  <c r="AM264" i="11" s="1"/>
  <c r="AH37" i="7" s="1"/>
  <c r="BO263" i="11"/>
  <c r="BN263" i="11"/>
  <c r="BM263" i="11"/>
  <c r="BL263" i="11"/>
  <c r="BK263" i="11"/>
  <c r="BJ263" i="11"/>
  <c r="BI263" i="11"/>
  <c r="BH263" i="11"/>
  <c r="BG263" i="11"/>
  <c r="BF263" i="11"/>
  <c r="BE263" i="11"/>
  <c r="BD263" i="11"/>
  <c r="BC263" i="11"/>
  <c r="BB263" i="11"/>
  <c r="BA263" i="11"/>
  <c r="AZ263" i="11"/>
  <c r="AY263" i="11"/>
  <c r="AX263" i="11"/>
  <c r="AW263" i="11"/>
  <c r="AV263" i="11"/>
  <c r="AU263" i="11"/>
  <c r="AT263" i="11"/>
  <c r="AS263" i="11"/>
  <c r="AR263" i="11"/>
  <c r="AQ263" i="11"/>
  <c r="AP263" i="11"/>
  <c r="AO263" i="11"/>
  <c r="AN263" i="11"/>
  <c r="AM263" i="11" s="1"/>
  <c r="AH36" i="7" s="1"/>
  <c r="BO262" i="11"/>
  <c r="BN262" i="11"/>
  <c r="BM262" i="11"/>
  <c r="BL262" i="11"/>
  <c r="BK262" i="11"/>
  <c r="BJ262" i="11"/>
  <c r="BI262" i="11"/>
  <c r="BH262" i="11"/>
  <c r="BG262" i="11"/>
  <c r="BF262" i="11"/>
  <c r="BE262" i="11"/>
  <c r="BD262" i="11"/>
  <c r="BC262" i="11"/>
  <c r="BB262" i="11"/>
  <c r="BA262" i="11"/>
  <c r="AZ262" i="11"/>
  <c r="AY262" i="11"/>
  <c r="AX262" i="11"/>
  <c r="AW262" i="11"/>
  <c r="AV262" i="11"/>
  <c r="AU262" i="11"/>
  <c r="AT262" i="11"/>
  <c r="AS262" i="11"/>
  <c r="AR262" i="11"/>
  <c r="AQ262" i="11"/>
  <c r="AP262" i="11"/>
  <c r="AO262" i="11"/>
  <c r="AN262" i="11"/>
  <c r="BO261" i="11"/>
  <c r="BN261" i="11"/>
  <c r="BM261" i="11"/>
  <c r="BL261" i="11"/>
  <c r="BK261" i="11"/>
  <c r="BJ261" i="11"/>
  <c r="BI261" i="11"/>
  <c r="BH261" i="11"/>
  <c r="BG261" i="11"/>
  <c r="BF261" i="11"/>
  <c r="BE261" i="11"/>
  <c r="BD261" i="11"/>
  <c r="BC261" i="11"/>
  <c r="BB261" i="11"/>
  <c r="BA261" i="11"/>
  <c r="AZ261" i="11"/>
  <c r="AY261" i="11"/>
  <c r="AX261" i="11"/>
  <c r="AW261" i="11"/>
  <c r="AV261" i="11"/>
  <c r="AU261" i="11"/>
  <c r="AT261" i="11"/>
  <c r="AS261" i="11"/>
  <c r="AR261" i="11"/>
  <c r="AQ261" i="11"/>
  <c r="AP261" i="11"/>
  <c r="AO261" i="11"/>
  <c r="AN261" i="11"/>
  <c r="AM261" i="11" s="1"/>
  <c r="AH34" i="7" s="1"/>
  <c r="BO260" i="11"/>
  <c r="BN260" i="11"/>
  <c r="BM260" i="11"/>
  <c r="BL260" i="11"/>
  <c r="BK260" i="11"/>
  <c r="BJ260" i="11"/>
  <c r="BI260" i="11"/>
  <c r="BH260" i="11"/>
  <c r="BG260" i="11"/>
  <c r="BF260" i="11"/>
  <c r="BE260" i="11"/>
  <c r="BD260" i="11"/>
  <c r="BC260" i="11"/>
  <c r="BB260" i="11"/>
  <c r="BA260" i="11"/>
  <c r="AZ260" i="11"/>
  <c r="AY260" i="11"/>
  <c r="AX260" i="11"/>
  <c r="AW260" i="11"/>
  <c r="AV260" i="11"/>
  <c r="AU260" i="11"/>
  <c r="AT260" i="11"/>
  <c r="AS260" i="11"/>
  <c r="AR260" i="11"/>
  <c r="AQ260" i="11"/>
  <c r="AP260" i="11"/>
  <c r="AO260" i="11"/>
  <c r="AN260" i="11"/>
  <c r="AM260" i="11" s="1"/>
  <c r="AH33" i="7" s="1"/>
  <c r="BO259" i="11"/>
  <c r="BN259" i="11"/>
  <c r="BM259" i="11"/>
  <c r="BL259" i="11"/>
  <c r="BK259" i="11"/>
  <c r="BJ259" i="11"/>
  <c r="BI259" i="11"/>
  <c r="BH259" i="11"/>
  <c r="BG259" i="11"/>
  <c r="BF259" i="11"/>
  <c r="BE259" i="11"/>
  <c r="BD259" i="11"/>
  <c r="BC259" i="11"/>
  <c r="BB259" i="11"/>
  <c r="BA259" i="11"/>
  <c r="AZ259" i="11"/>
  <c r="AY259" i="11"/>
  <c r="AX259" i="11"/>
  <c r="AW259" i="11"/>
  <c r="AV259" i="11"/>
  <c r="AU259" i="11"/>
  <c r="AT259" i="11"/>
  <c r="AS259" i="11"/>
  <c r="AR259" i="11"/>
  <c r="AQ259" i="11"/>
  <c r="AP259" i="11"/>
  <c r="AO259" i="11"/>
  <c r="AN259" i="11"/>
  <c r="AM259" i="11" s="1"/>
  <c r="AH32" i="7" s="1"/>
  <c r="BO258" i="11"/>
  <c r="BN258" i="11"/>
  <c r="BM258" i="11"/>
  <c r="BL258" i="11"/>
  <c r="BK258" i="11"/>
  <c r="BJ258" i="11"/>
  <c r="BI258" i="11"/>
  <c r="BH258" i="11"/>
  <c r="BG258" i="11"/>
  <c r="BF258" i="11"/>
  <c r="BE258" i="11"/>
  <c r="BD258" i="11"/>
  <c r="BC258" i="11"/>
  <c r="BB258" i="11"/>
  <c r="BA258" i="11"/>
  <c r="AZ258" i="11"/>
  <c r="AY258" i="11"/>
  <c r="AX258" i="11"/>
  <c r="AW258" i="11"/>
  <c r="AV258" i="11"/>
  <c r="AU258" i="11"/>
  <c r="AT258" i="11"/>
  <c r="AS258" i="11"/>
  <c r="AR258" i="11"/>
  <c r="AQ258" i="11"/>
  <c r="AP258" i="11"/>
  <c r="AO258" i="11"/>
  <c r="AN258" i="11"/>
  <c r="BO257" i="11"/>
  <c r="BN257" i="11"/>
  <c r="BM257" i="11"/>
  <c r="BL257" i="11"/>
  <c r="BK257" i="11"/>
  <c r="BJ257" i="11"/>
  <c r="BI257" i="11"/>
  <c r="BH257" i="11"/>
  <c r="BG257" i="11"/>
  <c r="BF257" i="11"/>
  <c r="BE257" i="11"/>
  <c r="BD257" i="11"/>
  <c r="BC257" i="11"/>
  <c r="BB257" i="11"/>
  <c r="BA257" i="11"/>
  <c r="AZ257" i="11"/>
  <c r="AY257" i="11"/>
  <c r="AX257" i="11"/>
  <c r="AW257" i="11"/>
  <c r="AV257" i="11"/>
  <c r="AU257" i="11"/>
  <c r="AT257" i="11"/>
  <c r="AS257" i="11"/>
  <c r="AR257" i="11"/>
  <c r="AQ257" i="11"/>
  <c r="AP257" i="11"/>
  <c r="AO257" i="11"/>
  <c r="AN257" i="11"/>
  <c r="AM257" i="11" s="1"/>
  <c r="AH30" i="7" s="1"/>
  <c r="BO256" i="11"/>
  <c r="BN256" i="11"/>
  <c r="BM256" i="11"/>
  <c r="BL256" i="11"/>
  <c r="BK256" i="11"/>
  <c r="BJ256" i="11"/>
  <c r="BI256" i="11"/>
  <c r="BH256" i="11"/>
  <c r="BG256" i="11"/>
  <c r="BF256" i="11"/>
  <c r="BE256" i="11"/>
  <c r="BD256" i="11"/>
  <c r="BC256" i="11"/>
  <c r="BB256" i="11"/>
  <c r="BA256" i="11"/>
  <c r="AZ256" i="11"/>
  <c r="AY256" i="11"/>
  <c r="AX256" i="11"/>
  <c r="AW256" i="11"/>
  <c r="AV256" i="11"/>
  <c r="AU256" i="11"/>
  <c r="AT256" i="11"/>
  <c r="AS256" i="11"/>
  <c r="AR256" i="11"/>
  <c r="AQ256" i="11"/>
  <c r="AP256" i="11"/>
  <c r="AO256" i="11"/>
  <c r="AN256" i="11"/>
  <c r="AM256" i="11" s="1"/>
  <c r="AH29" i="7" s="1"/>
  <c r="BO255" i="11"/>
  <c r="BN255" i="11"/>
  <c r="BM255" i="11"/>
  <c r="BL255" i="11"/>
  <c r="BK255" i="11"/>
  <c r="BJ255" i="11"/>
  <c r="BI255" i="11"/>
  <c r="BH255" i="11"/>
  <c r="BG255" i="11"/>
  <c r="BF255" i="11"/>
  <c r="BE255" i="11"/>
  <c r="BD255" i="11"/>
  <c r="BC255" i="11"/>
  <c r="BB255" i="11"/>
  <c r="BA255" i="11"/>
  <c r="AZ255" i="11"/>
  <c r="AY255" i="11"/>
  <c r="AX255" i="11"/>
  <c r="AW255" i="11"/>
  <c r="AV255" i="11"/>
  <c r="AU255" i="11"/>
  <c r="AT255" i="11"/>
  <c r="AS255" i="11"/>
  <c r="AR255" i="11"/>
  <c r="AQ255" i="11"/>
  <c r="AP255" i="11"/>
  <c r="AO255" i="11"/>
  <c r="AN255" i="11"/>
  <c r="AM255" i="11" s="1"/>
  <c r="AH28" i="7" s="1"/>
  <c r="BO254" i="11"/>
  <c r="BN254" i="11"/>
  <c r="BM254" i="11"/>
  <c r="BL254" i="11"/>
  <c r="BK254" i="11"/>
  <c r="BJ254" i="11"/>
  <c r="BI254" i="11"/>
  <c r="BH254" i="11"/>
  <c r="BG254" i="11"/>
  <c r="BF254" i="11"/>
  <c r="BE254" i="11"/>
  <c r="BD254" i="11"/>
  <c r="BC254" i="11"/>
  <c r="BB254" i="11"/>
  <c r="BA254" i="11"/>
  <c r="AZ254" i="11"/>
  <c r="AY254" i="11"/>
  <c r="AX254" i="11"/>
  <c r="AW254" i="11"/>
  <c r="AV254" i="11"/>
  <c r="AU254" i="11"/>
  <c r="AT254" i="11"/>
  <c r="AS254" i="11"/>
  <c r="AR254" i="11"/>
  <c r="AQ254" i="11"/>
  <c r="AP254" i="11"/>
  <c r="AO254" i="11"/>
  <c r="AN254" i="11"/>
  <c r="BO253" i="11"/>
  <c r="BN253" i="11"/>
  <c r="BM253" i="11"/>
  <c r="BL253" i="11"/>
  <c r="BK253" i="11"/>
  <c r="BJ253" i="11"/>
  <c r="BI253" i="11"/>
  <c r="BH253" i="11"/>
  <c r="BG253" i="11"/>
  <c r="BF253" i="11"/>
  <c r="BE253" i="11"/>
  <c r="BD253" i="11"/>
  <c r="BC253" i="11"/>
  <c r="BB253" i="11"/>
  <c r="BA253" i="11"/>
  <c r="AZ253" i="11"/>
  <c r="AY253" i="11"/>
  <c r="AX253" i="11"/>
  <c r="AW253" i="11"/>
  <c r="AV253" i="11"/>
  <c r="AU253" i="11"/>
  <c r="AT253" i="11"/>
  <c r="AS253" i="11"/>
  <c r="AR253" i="11"/>
  <c r="AQ253" i="11"/>
  <c r="AP253" i="11"/>
  <c r="AO253" i="11"/>
  <c r="AN253" i="11"/>
  <c r="AM253" i="11" s="1"/>
  <c r="AH26" i="7" s="1"/>
  <c r="BO252" i="11"/>
  <c r="BN252" i="11"/>
  <c r="BM252" i="11"/>
  <c r="BL252" i="11"/>
  <c r="BK252" i="11"/>
  <c r="BJ252" i="11"/>
  <c r="BI252" i="11"/>
  <c r="BH252" i="11"/>
  <c r="BG252" i="11"/>
  <c r="BF252" i="11"/>
  <c r="BE252" i="11"/>
  <c r="BD252" i="11"/>
  <c r="BC252" i="11"/>
  <c r="BB252" i="11"/>
  <c r="BA252" i="11"/>
  <c r="AZ252" i="11"/>
  <c r="AY252" i="11"/>
  <c r="AX252" i="11"/>
  <c r="AW252" i="11"/>
  <c r="AV252" i="11"/>
  <c r="AU252" i="11"/>
  <c r="AT252" i="11"/>
  <c r="AS252" i="11"/>
  <c r="AR252" i="11"/>
  <c r="AQ252" i="11"/>
  <c r="AP252" i="11"/>
  <c r="AO252" i="11"/>
  <c r="AN252" i="11"/>
  <c r="AM252" i="11" s="1"/>
  <c r="AH25" i="7" s="1"/>
  <c r="BO251" i="11"/>
  <c r="BN251" i="11"/>
  <c r="BM251" i="11"/>
  <c r="BL251" i="11"/>
  <c r="BK251" i="11"/>
  <c r="BJ251" i="11"/>
  <c r="BI251" i="11"/>
  <c r="BH251" i="11"/>
  <c r="BG251" i="11"/>
  <c r="BF251" i="11"/>
  <c r="BE251" i="11"/>
  <c r="BD251" i="11"/>
  <c r="BC251" i="11"/>
  <c r="BB251" i="11"/>
  <c r="BA251" i="11"/>
  <c r="AZ251" i="11"/>
  <c r="AY251" i="11"/>
  <c r="AX251" i="11"/>
  <c r="AW251" i="11"/>
  <c r="AV251" i="11"/>
  <c r="AU251" i="11"/>
  <c r="AT251" i="11"/>
  <c r="AS251" i="11"/>
  <c r="AR251" i="11"/>
  <c r="AQ251" i="11"/>
  <c r="AP251" i="11"/>
  <c r="AO251" i="11"/>
  <c r="AN251" i="11"/>
  <c r="AM251" i="11" s="1"/>
  <c r="AH24" i="7" s="1"/>
  <c r="BO250" i="11"/>
  <c r="BN250" i="11"/>
  <c r="BM250" i="11"/>
  <c r="BL250" i="11"/>
  <c r="BK250" i="11"/>
  <c r="BJ250" i="11"/>
  <c r="BI250" i="11"/>
  <c r="BH250" i="11"/>
  <c r="BG250" i="11"/>
  <c r="BF250" i="11"/>
  <c r="BE250" i="11"/>
  <c r="BD250" i="11"/>
  <c r="BC250" i="11"/>
  <c r="BB250" i="11"/>
  <c r="BA250" i="11"/>
  <c r="AZ250" i="11"/>
  <c r="AY250" i="11"/>
  <c r="AX250" i="11"/>
  <c r="AW250" i="11"/>
  <c r="AV250" i="11"/>
  <c r="AU250" i="11"/>
  <c r="AT250" i="11"/>
  <c r="AS250" i="11"/>
  <c r="AR250" i="11"/>
  <c r="AQ250" i="11"/>
  <c r="AP250" i="11"/>
  <c r="AO250" i="11"/>
  <c r="AN250" i="11"/>
  <c r="BO249" i="11"/>
  <c r="BN249" i="11"/>
  <c r="BM249" i="11"/>
  <c r="BL249" i="11"/>
  <c r="BK249" i="11"/>
  <c r="BJ249" i="11"/>
  <c r="BI249" i="11"/>
  <c r="BH249" i="11"/>
  <c r="BG249" i="11"/>
  <c r="BF249" i="11"/>
  <c r="BE249" i="11"/>
  <c r="BD249" i="11"/>
  <c r="BC249" i="11"/>
  <c r="BB249" i="11"/>
  <c r="BA249" i="11"/>
  <c r="AZ249" i="11"/>
  <c r="AY249" i="11"/>
  <c r="AX249" i="11"/>
  <c r="AW249" i="11"/>
  <c r="AV249" i="11"/>
  <c r="AU249" i="11"/>
  <c r="AT249" i="11"/>
  <c r="AS249" i="11"/>
  <c r="AR249" i="11"/>
  <c r="AQ249" i="11"/>
  <c r="AP249" i="11"/>
  <c r="AO249" i="11"/>
  <c r="AN249" i="11"/>
  <c r="AM249" i="11" s="1"/>
  <c r="AH22" i="7" s="1"/>
  <c r="BO248" i="11"/>
  <c r="BN248" i="11"/>
  <c r="BM248" i="11"/>
  <c r="BL248" i="11"/>
  <c r="BK248" i="11"/>
  <c r="BJ248" i="11"/>
  <c r="BI248" i="11"/>
  <c r="BH248" i="11"/>
  <c r="BG248" i="11"/>
  <c r="BF248" i="11"/>
  <c r="BE248" i="11"/>
  <c r="BD248" i="11"/>
  <c r="BC248" i="11"/>
  <c r="BB248" i="11"/>
  <c r="BA248" i="11"/>
  <c r="AZ248" i="11"/>
  <c r="AY248" i="11"/>
  <c r="AX248" i="11"/>
  <c r="AW248" i="11"/>
  <c r="AV248" i="11"/>
  <c r="AU248" i="11"/>
  <c r="AT248" i="11"/>
  <c r="AS248" i="11"/>
  <c r="AR248" i="11"/>
  <c r="AQ248" i="11"/>
  <c r="AP248" i="11"/>
  <c r="AO248" i="11"/>
  <c r="AN248" i="11"/>
  <c r="AM248" i="11" s="1"/>
  <c r="AH21" i="7" s="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 s="1"/>
  <c r="AH20" i="7" s="1"/>
  <c r="BO246" i="11"/>
  <c r="BN246" i="11"/>
  <c r="BM246" i="11"/>
  <c r="BL246" i="11"/>
  <c r="BK246" i="11"/>
  <c r="BJ246" i="11"/>
  <c r="BI246" i="11"/>
  <c r="BH246" i="11"/>
  <c r="BG246" i="11"/>
  <c r="BF246" i="11"/>
  <c r="BE246" i="11"/>
  <c r="BD246" i="11"/>
  <c r="BC246" i="11"/>
  <c r="BB246" i="11"/>
  <c r="BA246" i="11"/>
  <c r="AZ246" i="11"/>
  <c r="AY246" i="11"/>
  <c r="AX246" i="11"/>
  <c r="AW246" i="11"/>
  <c r="AV246" i="11"/>
  <c r="AU246" i="11"/>
  <c r="AT246" i="11"/>
  <c r="AS246" i="11"/>
  <c r="AR246" i="11"/>
  <c r="AQ246" i="11"/>
  <c r="AP246" i="11"/>
  <c r="AO246" i="11"/>
  <c r="AN246" i="11"/>
  <c r="BO245" i="11"/>
  <c r="BN245" i="11"/>
  <c r="BM245" i="11"/>
  <c r="BL245" i="11"/>
  <c r="BK245" i="11"/>
  <c r="BJ245" i="11"/>
  <c r="BI245" i="11"/>
  <c r="BH245" i="11"/>
  <c r="BG245" i="11"/>
  <c r="BF245" i="11"/>
  <c r="BE245" i="11"/>
  <c r="BD245" i="11"/>
  <c r="BC245" i="11"/>
  <c r="BB245" i="11"/>
  <c r="BA245" i="11"/>
  <c r="AZ245" i="11"/>
  <c r="AY245" i="11"/>
  <c r="AX245" i="11"/>
  <c r="AW245" i="11"/>
  <c r="AV245" i="11"/>
  <c r="AU245" i="11"/>
  <c r="AT245" i="11"/>
  <c r="AS245" i="11"/>
  <c r="AR245" i="11"/>
  <c r="AQ245" i="11"/>
  <c r="AP245" i="11"/>
  <c r="AO245" i="11"/>
  <c r="AN245" i="11"/>
  <c r="AM245" i="11" s="1"/>
  <c r="AH18" i="7" s="1"/>
  <c r="BO244" i="11"/>
  <c r="BN244" i="11"/>
  <c r="BM244" i="11"/>
  <c r="BL244" i="11"/>
  <c r="BK244" i="11"/>
  <c r="BJ244" i="11"/>
  <c r="BI244" i="11"/>
  <c r="BH244" i="11"/>
  <c r="BG244" i="11"/>
  <c r="BF244" i="11"/>
  <c r="BE244" i="11"/>
  <c r="BD244" i="11"/>
  <c r="BC244" i="11"/>
  <c r="BB244" i="11"/>
  <c r="BA244" i="11"/>
  <c r="AZ244" i="11"/>
  <c r="AY244" i="11"/>
  <c r="AX244" i="11"/>
  <c r="AW244" i="11"/>
  <c r="AV244" i="11"/>
  <c r="AU244" i="11"/>
  <c r="AT244" i="11"/>
  <c r="AS244" i="11"/>
  <c r="AR244" i="11"/>
  <c r="AQ244" i="11"/>
  <c r="AP244" i="11"/>
  <c r="AO244" i="11"/>
  <c r="AN244" i="11"/>
  <c r="AM244" i="11" s="1"/>
  <c r="AH17" i="7" s="1"/>
  <c r="BO243" i="11"/>
  <c r="BN243" i="11"/>
  <c r="BM243" i="11"/>
  <c r="BL243" i="11"/>
  <c r="BK243" i="11"/>
  <c r="BJ243" i="11"/>
  <c r="BI243" i="11"/>
  <c r="BH243" i="11"/>
  <c r="BG243" i="11"/>
  <c r="BF243" i="11"/>
  <c r="BE243" i="11"/>
  <c r="BD243" i="11"/>
  <c r="BC243" i="11"/>
  <c r="BB243" i="11"/>
  <c r="BA243" i="11"/>
  <c r="AZ243" i="11"/>
  <c r="AY243" i="11"/>
  <c r="AX243" i="11"/>
  <c r="AW243" i="11"/>
  <c r="AV243" i="11"/>
  <c r="AU243" i="11"/>
  <c r="AT243" i="11"/>
  <c r="AS243" i="11"/>
  <c r="AR243" i="11"/>
  <c r="AQ243" i="11"/>
  <c r="AP243" i="11"/>
  <c r="AO243" i="11"/>
  <c r="AN243" i="11"/>
  <c r="AM243" i="11" s="1"/>
  <c r="AH16" i="7" s="1"/>
  <c r="BO242" i="11"/>
  <c r="BN242" i="11"/>
  <c r="BM242" i="11"/>
  <c r="BL242" i="11"/>
  <c r="BK242" i="11"/>
  <c r="BJ242" i="11"/>
  <c r="BI242" i="11"/>
  <c r="BH242" i="11"/>
  <c r="BG242" i="11"/>
  <c r="BF242" i="11"/>
  <c r="BE242" i="11"/>
  <c r="BD242" i="11"/>
  <c r="BC242" i="11"/>
  <c r="BB242" i="11"/>
  <c r="BA242" i="11"/>
  <c r="AZ242" i="11"/>
  <c r="AY242" i="11"/>
  <c r="AX242" i="11"/>
  <c r="AW242" i="11"/>
  <c r="AV242" i="11"/>
  <c r="AU242" i="11"/>
  <c r="AT242" i="11"/>
  <c r="AS242" i="11"/>
  <c r="AR242" i="11"/>
  <c r="AQ242" i="11"/>
  <c r="AP242" i="11"/>
  <c r="AO242" i="11"/>
  <c r="AN242" i="11"/>
  <c r="BO241" i="11"/>
  <c r="BN241" i="11"/>
  <c r="BM241" i="11"/>
  <c r="BL241" i="11"/>
  <c r="BK241" i="11"/>
  <c r="BJ241" i="11"/>
  <c r="BI241" i="11"/>
  <c r="BH241" i="11"/>
  <c r="BG241" i="11"/>
  <c r="BF241" i="11"/>
  <c r="BE241" i="11"/>
  <c r="BD241" i="11"/>
  <c r="BC241" i="11"/>
  <c r="BB241" i="11"/>
  <c r="BA241" i="11"/>
  <c r="AZ241" i="11"/>
  <c r="AY241" i="11"/>
  <c r="AX241" i="11"/>
  <c r="AW241" i="11"/>
  <c r="AV241" i="11"/>
  <c r="AU241" i="11"/>
  <c r="AT241" i="11"/>
  <c r="AS241" i="11"/>
  <c r="AR241" i="11"/>
  <c r="AQ241" i="11"/>
  <c r="AP241" i="11"/>
  <c r="AO241" i="11"/>
  <c r="AN241" i="11"/>
  <c r="AM241" i="11" s="1"/>
  <c r="AH14" i="7" s="1"/>
  <c r="BO240" i="11"/>
  <c r="BN240" i="11"/>
  <c r="BM240" i="11"/>
  <c r="BL240" i="11"/>
  <c r="BK240" i="11"/>
  <c r="BJ240" i="11"/>
  <c r="BI240" i="11"/>
  <c r="BH240" i="11"/>
  <c r="BG240" i="11"/>
  <c r="BF240" i="11"/>
  <c r="BE240" i="11"/>
  <c r="BD240" i="11"/>
  <c r="BC240" i="11"/>
  <c r="BB240" i="11"/>
  <c r="BA240" i="11"/>
  <c r="AZ240" i="11"/>
  <c r="AY240" i="11"/>
  <c r="AX240" i="11"/>
  <c r="AW240" i="11"/>
  <c r="AV240" i="11"/>
  <c r="AU240" i="11"/>
  <c r="AT240" i="11"/>
  <c r="AS240" i="11"/>
  <c r="AR240" i="11"/>
  <c r="AQ240" i="11"/>
  <c r="AP240" i="11"/>
  <c r="AO240" i="11"/>
  <c r="AN240" i="11"/>
  <c r="AM240" i="11" s="1"/>
  <c r="AH13" i="7" s="1"/>
  <c r="BO239" i="11"/>
  <c r="BN239" i="11"/>
  <c r="BM239" i="11"/>
  <c r="BL239" i="11"/>
  <c r="BK239" i="11"/>
  <c r="BJ239" i="11"/>
  <c r="BI239" i="11"/>
  <c r="BH239" i="11"/>
  <c r="BG239" i="11"/>
  <c r="BF239" i="11"/>
  <c r="BE239" i="11"/>
  <c r="BD239" i="11"/>
  <c r="BC239" i="11"/>
  <c r="BB239" i="11"/>
  <c r="BA239" i="11"/>
  <c r="AZ239" i="11"/>
  <c r="AY239" i="11"/>
  <c r="AX239" i="11"/>
  <c r="AW239" i="11"/>
  <c r="AV239" i="11"/>
  <c r="AU239" i="11"/>
  <c r="AT239" i="11"/>
  <c r="AS239" i="11"/>
  <c r="AR239" i="11"/>
  <c r="AQ239" i="11"/>
  <c r="AP239" i="11"/>
  <c r="AO239" i="11"/>
  <c r="AN239" i="11"/>
  <c r="AM239" i="11" s="1"/>
  <c r="AH12" i="7" s="1"/>
  <c r="BO238" i="11"/>
  <c r="BN238" i="11"/>
  <c r="BM238" i="11"/>
  <c r="BL238" i="11"/>
  <c r="BK238" i="11"/>
  <c r="BJ238" i="11"/>
  <c r="BI238" i="11"/>
  <c r="BH238" i="11"/>
  <c r="BG238" i="11"/>
  <c r="BF238" i="11"/>
  <c r="BE238" i="11"/>
  <c r="BD238" i="11"/>
  <c r="BC238" i="11"/>
  <c r="BB238" i="11"/>
  <c r="BA238" i="11"/>
  <c r="AZ238" i="11"/>
  <c r="AY238" i="11"/>
  <c r="AX238" i="11"/>
  <c r="AW238" i="11"/>
  <c r="AV238" i="11"/>
  <c r="AU238" i="11"/>
  <c r="AT238" i="11"/>
  <c r="AS238" i="11"/>
  <c r="AR238" i="11"/>
  <c r="AQ238" i="11"/>
  <c r="AP238" i="11"/>
  <c r="AO238" i="11"/>
  <c r="AN238" i="11"/>
  <c r="BO237" i="11"/>
  <c r="BN237" i="11"/>
  <c r="BM237" i="11"/>
  <c r="BL237" i="11"/>
  <c r="BK237" i="11"/>
  <c r="BJ237" i="11"/>
  <c r="BI237" i="11"/>
  <c r="BH237" i="11"/>
  <c r="BG237" i="11"/>
  <c r="BF237" i="11"/>
  <c r="BE237" i="11"/>
  <c r="BD237" i="11"/>
  <c r="BC237" i="11"/>
  <c r="BB237" i="11"/>
  <c r="BA237" i="11"/>
  <c r="AZ237" i="11"/>
  <c r="AY237" i="11"/>
  <c r="AX237" i="11"/>
  <c r="AW237" i="11"/>
  <c r="AV237" i="11"/>
  <c r="AU237" i="11"/>
  <c r="AT237" i="11"/>
  <c r="AS237" i="11"/>
  <c r="AR237" i="11"/>
  <c r="AQ237" i="11"/>
  <c r="AP237" i="11"/>
  <c r="AO237" i="11"/>
  <c r="AN237" i="11"/>
  <c r="AM237" i="11" s="1"/>
  <c r="AH10" i="7" s="1"/>
  <c r="BO236" i="11"/>
  <c r="BN236" i="11"/>
  <c r="BM236" i="11"/>
  <c r="BL236" i="11"/>
  <c r="BK236" i="11"/>
  <c r="BJ236" i="11"/>
  <c r="BI236" i="11"/>
  <c r="BH236" i="11"/>
  <c r="BG236" i="11"/>
  <c r="BF236" i="11"/>
  <c r="BE236" i="11"/>
  <c r="BD236" i="11"/>
  <c r="BC236" i="11"/>
  <c r="BB236" i="11"/>
  <c r="BA236" i="11"/>
  <c r="AZ236" i="11"/>
  <c r="AY236" i="11"/>
  <c r="AX236" i="11"/>
  <c r="AW236" i="11"/>
  <c r="AV236" i="11"/>
  <c r="AU236" i="11"/>
  <c r="AT236" i="11"/>
  <c r="AS236" i="11"/>
  <c r="AR236" i="11"/>
  <c r="AQ236" i="11"/>
  <c r="AP236" i="11"/>
  <c r="AO236" i="11"/>
  <c r="AN236" i="11"/>
  <c r="AM236" i="11" s="1"/>
  <c r="AH9" i="7" s="1"/>
  <c r="BO235" i="11"/>
  <c r="BN235" i="11"/>
  <c r="BM235" i="11"/>
  <c r="BL235" i="11"/>
  <c r="BK235" i="11"/>
  <c r="BJ235" i="11"/>
  <c r="BI235" i="11"/>
  <c r="BH235" i="11"/>
  <c r="BG235" i="11"/>
  <c r="BF235" i="11"/>
  <c r="BE235" i="11"/>
  <c r="BD235" i="11"/>
  <c r="BC235" i="11"/>
  <c r="BB235" i="11"/>
  <c r="BA235" i="11"/>
  <c r="AZ235" i="11"/>
  <c r="AY235" i="11"/>
  <c r="AX235" i="11"/>
  <c r="AW235" i="11"/>
  <c r="AV235" i="11"/>
  <c r="AU235" i="11"/>
  <c r="AT235" i="11"/>
  <c r="AS235" i="11"/>
  <c r="AR235" i="11"/>
  <c r="AQ235" i="11"/>
  <c r="AP235" i="11"/>
  <c r="AO235" i="11"/>
  <c r="AN235" i="11"/>
  <c r="AM235" i="11" s="1"/>
  <c r="AH8" i="7" s="1"/>
  <c r="BO234" i="11"/>
  <c r="BN234" i="11"/>
  <c r="BM234" i="11"/>
  <c r="BL234" i="11"/>
  <c r="BK234" i="11"/>
  <c r="BJ234" i="11"/>
  <c r="BI234" i="11"/>
  <c r="BH234" i="11"/>
  <c r="BG234" i="11"/>
  <c r="BF234" i="11"/>
  <c r="BE234" i="11"/>
  <c r="BD234" i="11"/>
  <c r="BC234" i="11"/>
  <c r="BB234" i="11"/>
  <c r="BA234" i="11"/>
  <c r="AZ234" i="11"/>
  <c r="AY234" i="11"/>
  <c r="AX234" i="11"/>
  <c r="AW234" i="11"/>
  <c r="AV234" i="11"/>
  <c r="AU234" i="11"/>
  <c r="AT234" i="11"/>
  <c r="AS234" i="11"/>
  <c r="AR234" i="11"/>
  <c r="AQ234" i="11"/>
  <c r="AP234" i="11"/>
  <c r="AO234" i="11"/>
  <c r="AN234" i="11"/>
  <c r="BO233" i="11"/>
  <c r="BN233" i="11"/>
  <c r="BM233" i="11"/>
  <c r="BL233" i="11"/>
  <c r="BK233" i="11"/>
  <c r="BJ233" i="11"/>
  <c r="BI233" i="11"/>
  <c r="BH233" i="11"/>
  <c r="BG233" i="11"/>
  <c r="BF233" i="11"/>
  <c r="BE233" i="11"/>
  <c r="BD233" i="11"/>
  <c r="BC233" i="11"/>
  <c r="BB233" i="11"/>
  <c r="BA233" i="11"/>
  <c r="AZ233" i="11"/>
  <c r="AY233" i="11"/>
  <c r="AX233" i="11"/>
  <c r="AW233" i="11"/>
  <c r="AV233" i="11"/>
  <c r="AU233" i="11"/>
  <c r="AT233" i="11"/>
  <c r="AS233" i="11"/>
  <c r="AR233" i="11"/>
  <c r="AQ233" i="11"/>
  <c r="AP233" i="11"/>
  <c r="AO233" i="11"/>
  <c r="AN233" i="11"/>
  <c r="AM233" i="11" s="1"/>
  <c r="AH6" i="7" s="1"/>
  <c r="BO232" i="11"/>
  <c r="BN232" i="11"/>
  <c r="BM232" i="11"/>
  <c r="BL232" i="11"/>
  <c r="BK232" i="11"/>
  <c r="BJ232" i="11"/>
  <c r="BI232" i="11"/>
  <c r="BH232" i="11"/>
  <c r="BG232" i="11"/>
  <c r="BF232" i="11"/>
  <c r="BE232" i="11"/>
  <c r="BD232" i="11"/>
  <c r="BC232" i="11"/>
  <c r="BB232" i="11"/>
  <c r="BA232" i="11"/>
  <c r="AZ232" i="11"/>
  <c r="AY232" i="11"/>
  <c r="AX232" i="11"/>
  <c r="AW232" i="11"/>
  <c r="AV232" i="11"/>
  <c r="AU232" i="11"/>
  <c r="AT232" i="11"/>
  <c r="AS232" i="11"/>
  <c r="AR232" i="11"/>
  <c r="AQ232" i="11"/>
  <c r="AP232" i="11"/>
  <c r="AO232" i="11"/>
  <c r="AN232" i="11"/>
  <c r="AM278" i="11"/>
  <c r="AH51" i="7" s="1"/>
  <c r="AM274" i="11"/>
  <c r="AH47" i="7" s="1"/>
  <c r="AM270" i="11"/>
  <c r="AH43" i="7" s="1"/>
  <c r="AM266" i="11"/>
  <c r="AH39" i="7" s="1"/>
  <c r="AM262" i="11"/>
  <c r="AH35" i="7" s="1"/>
  <c r="AM258" i="11"/>
  <c r="AH31" i="7" s="1"/>
  <c r="AM254" i="11"/>
  <c r="AH27" i="7" s="1"/>
  <c r="AM250" i="11"/>
  <c r="AH23" i="7" s="1"/>
  <c r="AM246" i="11"/>
  <c r="AH19" i="7" s="1"/>
  <c r="AM242" i="11"/>
  <c r="AH15" i="7" s="1"/>
  <c r="AM238" i="11"/>
  <c r="AH11" i="7" s="1"/>
  <c r="AM234" i="11"/>
  <c r="AH7" i="7" s="1"/>
  <c r="AM232" i="11" l="1"/>
  <c r="AH5" i="7" s="1"/>
  <c r="M44" i="11"/>
  <c r="N44" i="11" s="1"/>
  <c r="E5" i="7" s="1"/>
  <c r="AP223" i="11"/>
  <c r="AP224" i="11"/>
  <c r="AP225" i="11"/>
  <c r="AP226" i="11"/>
  <c r="AP227" i="11"/>
  <c r="AP228" i="11"/>
  <c r="AP222" i="11"/>
  <c r="AP221" i="11"/>
  <c r="AO230" i="11"/>
  <c r="AP230" i="11"/>
  <c r="AQ230" i="11"/>
  <c r="AR230" i="11"/>
  <c r="AS230" i="11"/>
  <c r="AT230" i="11"/>
  <c r="AU230" i="11"/>
  <c r="AV230" i="11"/>
  <c r="AW230" i="11"/>
  <c r="AX230" i="11"/>
  <c r="AY230" i="11"/>
  <c r="AZ230" i="11"/>
  <c r="BA230" i="11"/>
  <c r="BB230" i="11"/>
  <c r="BC230" i="11"/>
  <c r="BD230" i="11"/>
  <c r="BE230" i="11"/>
  <c r="BF230" i="11"/>
  <c r="BG230" i="11"/>
  <c r="BH230" i="11"/>
  <c r="BI230" i="11"/>
  <c r="BJ230" i="11"/>
  <c r="BK230" i="11"/>
  <c r="BL230" i="11"/>
  <c r="BM230" i="11"/>
  <c r="BN230" i="11"/>
  <c r="BO230" i="11"/>
  <c r="AN230" i="11"/>
  <c r="BN231" i="11"/>
  <c r="BO231" i="11"/>
  <c r="BK231" i="11"/>
  <c r="BL231" i="11"/>
  <c r="BM231" i="11"/>
  <c r="BH231" i="11"/>
  <c r="BI231" i="11"/>
  <c r="BJ231" i="11"/>
  <c r="BC231" i="11"/>
  <c r="BD231" i="11"/>
  <c r="BE231" i="11"/>
  <c r="BF231" i="11"/>
  <c r="BG231" i="11"/>
  <c r="AO231" i="11"/>
  <c r="AP231" i="11"/>
  <c r="AQ231" i="11"/>
  <c r="AR231" i="11"/>
  <c r="AS231" i="11"/>
  <c r="AT231" i="11"/>
  <c r="AU231" i="11"/>
  <c r="AV231" i="11"/>
  <c r="AW231" i="11"/>
  <c r="AX231" i="11"/>
  <c r="AY231" i="11"/>
  <c r="AZ231" i="11"/>
  <c r="BA231" i="11"/>
  <c r="BB231" i="11"/>
  <c r="AN231" i="11"/>
  <c r="A18" i="1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17" i="11"/>
  <c r="S15" i="3" l="1"/>
  <c r="B3" i="12" l="1"/>
  <c r="K99" i="11" l="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98" i="11"/>
  <c r="S4" i="3"/>
  <c r="S5" i="3"/>
  <c r="S6" i="3"/>
  <c r="S7" i="3"/>
  <c r="S8" i="3"/>
  <c r="S9" i="3"/>
  <c r="S10" i="3"/>
  <c r="S11" i="3"/>
  <c r="S12" i="3"/>
  <c r="S13" i="3"/>
  <c r="S14" i="3"/>
  <c r="S3" i="3"/>
  <c r="K44" i="11" l="1"/>
  <c r="I44" i="11"/>
  <c r="G44" i="11"/>
  <c r="M457" i="11" l="1"/>
  <c r="BJ461" i="11"/>
  <c r="BI461" i="11"/>
  <c r="BH461" i="11"/>
  <c r="BG461" i="11"/>
  <c r="BF461" i="11"/>
  <c r="BE461" i="11"/>
  <c r="BD461" i="11"/>
  <c r="BC461" i="11"/>
  <c r="BB461" i="11"/>
  <c r="BA461" i="11"/>
  <c r="AZ461" i="11"/>
  <c r="AY461" i="11"/>
  <c r="AX461" i="11"/>
  <c r="AW461" i="11"/>
  <c r="AV461" i="11"/>
  <c r="AU461" i="11"/>
  <c r="AT461" i="11"/>
  <c r="AS461" i="11"/>
  <c r="AR461" i="11"/>
  <c r="AQ461" i="11"/>
  <c r="AP461" i="11"/>
  <c r="AO461" i="11"/>
  <c r="AN461" i="11"/>
  <c r="AM461" i="11"/>
  <c r="AL461" i="11"/>
  <c r="AK461" i="11"/>
  <c r="AJ461" i="11"/>
  <c r="AI461" i="11"/>
  <c r="AH461" i="11"/>
  <c r="AG461" i="11"/>
  <c r="AF461" i="11"/>
  <c r="AE461" i="11"/>
  <c r="AD461" i="11"/>
  <c r="AC461" i="11"/>
  <c r="AB461" i="11"/>
  <c r="AA461" i="11"/>
  <c r="Z461" i="11"/>
  <c r="Y461" i="11"/>
  <c r="X461" i="11"/>
  <c r="W461" i="11"/>
  <c r="V461" i="11"/>
  <c r="U461" i="11"/>
  <c r="T461" i="11"/>
  <c r="S461" i="11"/>
  <c r="R461" i="11"/>
  <c r="Q461" i="11"/>
  <c r="P461" i="11"/>
  <c r="O461" i="11"/>
  <c r="B2" i="4"/>
  <c r="C354" i="11" s="1"/>
  <c r="B3" i="4"/>
  <c r="C355" i="11" s="1"/>
  <c r="C98" i="11"/>
  <c r="C99" i="11"/>
  <c r="B98" i="11"/>
  <c r="B99" i="11"/>
  <c r="A98" i="11"/>
  <c r="A99" i="11"/>
  <c r="M459" i="11" l="1"/>
  <c r="N459" i="11" s="1"/>
  <c r="M460" i="11"/>
  <c r="N460" i="11" s="1"/>
  <c r="E30" i="11"/>
  <c r="E29" i="11"/>
  <c r="A10" i="11" l="1"/>
  <c r="BN513" i="11"/>
  <c r="BN563" i="11" s="1"/>
  <c r="BN613" i="11" s="1"/>
  <c r="BO513" i="11"/>
  <c r="BN514" i="11"/>
  <c r="BN564" i="11" s="1"/>
  <c r="BN614" i="11" s="1"/>
  <c r="BN664" i="11" s="1"/>
  <c r="BO514" i="11"/>
  <c r="BN515" i="11"/>
  <c r="BO515" i="11"/>
  <c r="BO565" i="11" s="1"/>
  <c r="BO615" i="11" s="1"/>
  <c r="BO665" i="11" s="1"/>
  <c r="BN516" i="11"/>
  <c r="BN566" i="11" s="1"/>
  <c r="BN616" i="11" s="1"/>
  <c r="BN666" i="11" s="1"/>
  <c r="BN716" i="11" s="1"/>
  <c r="BN766" i="11" s="1"/>
  <c r="BN816" i="11" s="1"/>
  <c r="BN866" i="11" s="1"/>
  <c r="BN916" i="11" s="1"/>
  <c r="BN966" i="11" s="1"/>
  <c r="BN1016" i="11" s="1"/>
  <c r="BN1066" i="11" s="1"/>
  <c r="BN1116" i="11" s="1"/>
  <c r="BN1166" i="11" s="1"/>
  <c r="BN1216" i="11" s="1"/>
  <c r="BN1266" i="11" s="1"/>
  <c r="BN1316" i="11" s="1"/>
  <c r="BO516" i="11"/>
  <c r="BN517" i="11"/>
  <c r="BO517" i="11"/>
  <c r="BO567" i="11" s="1"/>
  <c r="BO617" i="11" s="1"/>
  <c r="BO667" i="11" s="1"/>
  <c r="BN518" i="11"/>
  <c r="BN568" i="11" s="1"/>
  <c r="BN618" i="11" s="1"/>
  <c r="BN668" i="11" s="1"/>
  <c r="BO518" i="11"/>
  <c r="I519" i="11"/>
  <c r="I569" i="11" s="1"/>
  <c r="I619" i="11" s="1"/>
  <c r="I669" i="11" s="1"/>
  <c r="I719" i="11" s="1"/>
  <c r="I769" i="11" s="1"/>
  <c r="I819" i="11" s="1"/>
  <c r="I869" i="11" s="1"/>
  <c r="I919" i="11" s="1"/>
  <c r="I969" i="11" s="1"/>
  <c r="I1019" i="11" s="1"/>
  <c r="I1069" i="11" s="1"/>
  <c r="I1119" i="11" s="1"/>
  <c r="I1169" i="11" s="1"/>
  <c r="I1219" i="11" s="1"/>
  <c r="I1269" i="11" s="1"/>
  <c r="I1319" i="11" s="1"/>
  <c r="I1369" i="11" s="1"/>
  <c r="I1419" i="11" s="1"/>
  <c r="I1469" i="11" s="1"/>
  <c r="I1519" i="11" s="1"/>
  <c r="I1569" i="11" s="1"/>
  <c r="I1619" i="11" s="1"/>
  <c r="I1669" i="11" s="1"/>
  <c r="I1719" i="11" s="1"/>
  <c r="I1769" i="11" s="1"/>
  <c r="I1819" i="11" s="1"/>
  <c r="I1869" i="11" s="1"/>
  <c r="I1919" i="11" s="1"/>
  <c r="I1969" i="11" s="1"/>
  <c r="BN519" i="11"/>
  <c r="BO519" i="11"/>
  <c r="BO569" i="11" s="1"/>
  <c r="BO619" i="11" s="1"/>
  <c r="BO669" i="11" s="1"/>
  <c r="BN520" i="11"/>
  <c r="BN570" i="11" s="1"/>
  <c r="BN620" i="11" s="1"/>
  <c r="BO520" i="11"/>
  <c r="BN521" i="11"/>
  <c r="BO521" i="11"/>
  <c r="BN522" i="11"/>
  <c r="BO522" i="11"/>
  <c r="BN523" i="11"/>
  <c r="BO523" i="11"/>
  <c r="BN524" i="11"/>
  <c r="BN574" i="11" s="1"/>
  <c r="BN624" i="11" s="1"/>
  <c r="BN674" i="11" s="1"/>
  <c r="BN724" i="11" s="1"/>
  <c r="BN774" i="11" s="1"/>
  <c r="BO524" i="11"/>
  <c r="BN525" i="11"/>
  <c r="BN575" i="11" s="1"/>
  <c r="BN625" i="11" s="1"/>
  <c r="BO525" i="11"/>
  <c r="BN526" i="11"/>
  <c r="BN576" i="11" s="1"/>
  <c r="BN626" i="11" s="1"/>
  <c r="BO526" i="11"/>
  <c r="BO576" i="11" s="1"/>
  <c r="I527" i="11"/>
  <c r="I577" i="11" s="1"/>
  <c r="I627" i="11" s="1"/>
  <c r="I677" i="11" s="1"/>
  <c r="I727" i="11" s="1"/>
  <c r="I777" i="11" s="1"/>
  <c r="I827" i="11" s="1"/>
  <c r="I877" i="11" s="1"/>
  <c r="I927" i="11" s="1"/>
  <c r="I977" i="11" s="1"/>
  <c r="I1027" i="11" s="1"/>
  <c r="I1077" i="11" s="1"/>
  <c r="I1127" i="11" s="1"/>
  <c r="I1177" i="11" s="1"/>
  <c r="I1227" i="11" s="1"/>
  <c r="I1277" i="11" s="1"/>
  <c r="I1327" i="11" s="1"/>
  <c r="I1377" i="11" s="1"/>
  <c r="I1427" i="11" s="1"/>
  <c r="I1477" i="11" s="1"/>
  <c r="I1527" i="11" s="1"/>
  <c r="I1577" i="11" s="1"/>
  <c r="I1627" i="11" s="1"/>
  <c r="I1677" i="11" s="1"/>
  <c r="I1727" i="11" s="1"/>
  <c r="I1777" i="11" s="1"/>
  <c r="I1827" i="11" s="1"/>
  <c r="I1877" i="11" s="1"/>
  <c r="I1927" i="11" s="1"/>
  <c r="I1977" i="11" s="1"/>
  <c r="BN527" i="11"/>
  <c r="BN577" i="11" s="1"/>
  <c r="BN627" i="11" s="1"/>
  <c r="BN677" i="11" s="1"/>
  <c r="BN727" i="11" s="1"/>
  <c r="BO527" i="11"/>
  <c r="BN528" i="11"/>
  <c r="BN578" i="11" s="1"/>
  <c r="BN628" i="11" s="1"/>
  <c r="BN678" i="11" s="1"/>
  <c r="BN728" i="11" s="1"/>
  <c r="BN778" i="11" s="1"/>
  <c r="BO528" i="11"/>
  <c r="BN529" i="11"/>
  <c r="BN579" i="11" s="1"/>
  <c r="BN629" i="11" s="1"/>
  <c r="BO529" i="11"/>
  <c r="BO579" i="11" s="1"/>
  <c r="J579" i="11" s="1" a="1"/>
  <c r="J579" i="11" s="1"/>
  <c r="BN530" i="11"/>
  <c r="BO530" i="11"/>
  <c r="J530" i="11" s="1" a="1"/>
  <c r="J530" i="11" s="1"/>
  <c r="BN531" i="11"/>
  <c r="BN581" i="11" s="1"/>
  <c r="BN631" i="11" s="1"/>
  <c r="BN681" i="11" s="1"/>
  <c r="BN731" i="11" s="1"/>
  <c r="BO531" i="11"/>
  <c r="BO581" i="11" s="1"/>
  <c r="BO631" i="11" s="1"/>
  <c r="BO681" i="11" s="1"/>
  <c r="BN532" i="11"/>
  <c r="BN582" i="11" s="1"/>
  <c r="BN632" i="11" s="1"/>
  <c r="BN682" i="11" s="1"/>
  <c r="BN732" i="11" s="1"/>
  <c r="BN782" i="11" s="1"/>
  <c r="BO532" i="11"/>
  <c r="BN533" i="11"/>
  <c r="BN583" i="11" s="1"/>
  <c r="BN633" i="11" s="1"/>
  <c r="BN683" i="11" s="1"/>
  <c r="BO533" i="11"/>
  <c r="BO583" i="11" s="1"/>
  <c r="BN534" i="11"/>
  <c r="BN584" i="11" s="1"/>
  <c r="BN634" i="11" s="1"/>
  <c r="BO534" i="11"/>
  <c r="BO584" i="11" s="1"/>
  <c r="I535" i="11"/>
  <c r="I585" i="11" s="1"/>
  <c r="I635" i="11" s="1"/>
  <c r="I685" i="11" s="1"/>
  <c r="I735" i="11" s="1"/>
  <c r="I785" i="11" s="1"/>
  <c r="I835" i="11" s="1"/>
  <c r="I885" i="11" s="1"/>
  <c r="I935" i="11" s="1"/>
  <c r="I985" i="11" s="1"/>
  <c r="I1035" i="11" s="1"/>
  <c r="I1085" i="11" s="1"/>
  <c r="I1135" i="11" s="1"/>
  <c r="I1185" i="11" s="1"/>
  <c r="I1235" i="11" s="1"/>
  <c r="I1285" i="11" s="1"/>
  <c r="I1335" i="11" s="1"/>
  <c r="I1385" i="11" s="1"/>
  <c r="I1435" i="11" s="1"/>
  <c r="I1485" i="11" s="1"/>
  <c r="I1535" i="11" s="1"/>
  <c r="I1585" i="11" s="1"/>
  <c r="I1635" i="11" s="1"/>
  <c r="I1685" i="11" s="1"/>
  <c r="I1735" i="11" s="1"/>
  <c r="I1785" i="11" s="1"/>
  <c r="I1835" i="11" s="1"/>
  <c r="I1885" i="11" s="1"/>
  <c r="I1935" i="11" s="1"/>
  <c r="I1985" i="11" s="1"/>
  <c r="BN535" i="11"/>
  <c r="BO535" i="11"/>
  <c r="BO585" i="11" s="1"/>
  <c r="BO635" i="11" s="1"/>
  <c r="BN536" i="11"/>
  <c r="BN586" i="11" s="1"/>
  <c r="BN636" i="11" s="1"/>
  <c r="BN686" i="11" s="1"/>
  <c r="BN736" i="11" s="1"/>
  <c r="BN786" i="11" s="1"/>
  <c r="BO536" i="11"/>
  <c r="BN537" i="11"/>
  <c r="BN587" i="11" s="1"/>
  <c r="BN637" i="11" s="1"/>
  <c r="BN687" i="11" s="1"/>
  <c r="BO537" i="11"/>
  <c r="BO587" i="11" s="1"/>
  <c r="BN538" i="11"/>
  <c r="BO538" i="11"/>
  <c r="J538" i="11" s="1" a="1"/>
  <c r="J538" i="11" s="1"/>
  <c r="BN539" i="11"/>
  <c r="BO539" i="11"/>
  <c r="BN540" i="11"/>
  <c r="BN590" i="11" s="1"/>
  <c r="BN640" i="11" s="1"/>
  <c r="BN690" i="11" s="1"/>
  <c r="BN740" i="11" s="1"/>
  <c r="BN790" i="11" s="1"/>
  <c r="BN840" i="11" s="1"/>
  <c r="BO540" i="11"/>
  <c r="BN541" i="11"/>
  <c r="BN591" i="11" s="1"/>
  <c r="BN641" i="11" s="1"/>
  <c r="BN691" i="11" s="1"/>
  <c r="BO541" i="11"/>
  <c r="BO591" i="11" s="1"/>
  <c r="BN542" i="11"/>
  <c r="BN592" i="11" s="1"/>
  <c r="BN642" i="11" s="1"/>
  <c r="BN692" i="11" s="1"/>
  <c r="BN742" i="11" s="1"/>
  <c r="BN792" i="11" s="1"/>
  <c r="BN842" i="11" s="1"/>
  <c r="BN892" i="11" s="1"/>
  <c r="BO542" i="11"/>
  <c r="I543" i="11"/>
  <c r="I593" i="11" s="1"/>
  <c r="I643" i="11" s="1"/>
  <c r="I693" i="11" s="1"/>
  <c r="I743" i="11" s="1"/>
  <c r="I793" i="11" s="1"/>
  <c r="I843" i="11" s="1"/>
  <c r="I893" i="11" s="1"/>
  <c r="I943" i="11" s="1"/>
  <c r="I993" i="11" s="1"/>
  <c r="I1043" i="11" s="1"/>
  <c r="I1093" i="11" s="1"/>
  <c r="I1143" i="11" s="1"/>
  <c r="I1193" i="11" s="1"/>
  <c r="I1243" i="11" s="1"/>
  <c r="I1293" i="11" s="1"/>
  <c r="I1343" i="11" s="1"/>
  <c r="I1393" i="11" s="1"/>
  <c r="I1443" i="11" s="1"/>
  <c r="I1493" i="11" s="1"/>
  <c r="I1543" i="11" s="1"/>
  <c r="I1593" i="11" s="1"/>
  <c r="I1643" i="11" s="1"/>
  <c r="I1693" i="11" s="1"/>
  <c r="I1743" i="11" s="1"/>
  <c r="I1793" i="11" s="1"/>
  <c r="I1843" i="11" s="1"/>
  <c r="I1893" i="11" s="1"/>
  <c r="I1943" i="11" s="1"/>
  <c r="I1993" i="11" s="1"/>
  <c r="BN543" i="11"/>
  <c r="BN593" i="11" s="1"/>
  <c r="BN643" i="11" s="1"/>
  <c r="BN693" i="11" s="1"/>
  <c r="BO543" i="11"/>
  <c r="BN544" i="11"/>
  <c r="BN594" i="11" s="1"/>
  <c r="BN644" i="11" s="1"/>
  <c r="BN694" i="11" s="1"/>
  <c r="BN744" i="11" s="1"/>
  <c r="BN794" i="11" s="1"/>
  <c r="BN844" i="11" s="1"/>
  <c r="BN894" i="11" s="1"/>
  <c r="BN944" i="11" s="1"/>
  <c r="BN994" i="11" s="1"/>
  <c r="BO544" i="11"/>
  <c r="BN545" i="11"/>
  <c r="BN595" i="11" s="1"/>
  <c r="BN645" i="11" s="1"/>
  <c r="BO545" i="11"/>
  <c r="BN546" i="11"/>
  <c r="BO546" i="11"/>
  <c r="BN547" i="11"/>
  <c r="BO547" i="11"/>
  <c r="BO597" i="11" s="1"/>
  <c r="BN548" i="11"/>
  <c r="BN598" i="11" s="1"/>
  <c r="BN648" i="11" s="1"/>
  <c r="BN698" i="11" s="1"/>
  <c r="BN748" i="11" s="1"/>
  <c r="BN798" i="11" s="1"/>
  <c r="BN848" i="11" s="1"/>
  <c r="BN898" i="11" s="1"/>
  <c r="BN948" i="11" s="1"/>
  <c r="BN998" i="11" s="1"/>
  <c r="BN1048" i="11" s="1"/>
  <c r="BO548" i="11"/>
  <c r="BN549" i="11"/>
  <c r="BN599" i="11" s="1"/>
  <c r="BN649" i="11" s="1"/>
  <c r="BO549" i="11"/>
  <c r="BN550" i="11"/>
  <c r="BN600" i="11" s="1"/>
  <c r="BN650" i="11" s="1"/>
  <c r="BO550" i="11"/>
  <c r="I551" i="11"/>
  <c r="I601" i="11" s="1"/>
  <c r="I651" i="11" s="1"/>
  <c r="I701" i="11" s="1"/>
  <c r="I751" i="11" s="1"/>
  <c r="I801" i="11" s="1"/>
  <c r="I851" i="11" s="1"/>
  <c r="I901" i="11" s="1"/>
  <c r="I951" i="11" s="1"/>
  <c r="I1001" i="11" s="1"/>
  <c r="I1051" i="11" s="1"/>
  <c r="I1101" i="11" s="1"/>
  <c r="I1151" i="11" s="1"/>
  <c r="I1201" i="11" s="1"/>
  <c r="I1251" i="11" s="1"/>
  <c r="I1301" i="11" s="1"/>
  <c r="I1351" i="11" s="1"/>
  <c r="I1401" i="11" s="1"/>
  <c r="I1451" i="11" s="1"/>
  <c r="I1501" i="11" s="1"/>
  <c r="I1551" i="11" s="1"/>
  <c r="I1601" i="11" s="1"/>
  <c r="I1651" i="11" s="1"/>
  <c r="I1701" i="11" s="1"/>
  <c r="I1751" i="11" s="1"/>
  <c r="I1801" i="11" s="1"/>
  <c r="I1851" i="11" s="1"/>
  <c r="I1901" i="11" s="1"/>
  <c r="I1951" i="11" s="1"/>
  <c r="I2001" i="11" s="1"/>
  <c r="BN551" i="11"/>
  <c r="J551" i="11" s="1" a="1"/>
  <c r="J551" i="11" s="1"/>
  <c r="BO551" i="11"/>
  <c r="BO601" i="11" s="1"/>
  <c r="BN552" i="11"/>
  <c r="BN602" i="11" s="1"/>
  <c r="BN652" i="11" s="1"/>
  <c r="BO552" i="11"/>
  <c r="BN553" i="11"/>
  <c r="BN603" i="11" s="1"/>
  <c r="BN653" i="11" s="1"/>
  <c r="BN703" i="11" s="1"/>
  <c r="BO553" i="11"/>
  <c r="BO603" i="11" s="1"/>
  <c r="BN554" i="11"/>
  <c r="BN604" i="11" s="1"/>
  <c r="BN654" i="11" s="1"/>
  <c r="BN704" i="11" s="1"/>
  <c r="BN754" i="11" s="1"/>
  <c r="BN804" i="11" s="1"/>
  <c r="BN854" i="11" s="1"/>
  <c r="BN904" i="11" s="1"/>
  <c r="BN954" i="11" s="1"/>
  <c r="BN1004" i="11" s="1"/>
  <c r="BN1054" i="11" s="1"/>
  <c r="BO554" i="11"/>
  <c r="BO604" i="11" s="1"/>
  <c r="BN555" i="11"/>
  <c r="BN605" i="11" s="1"/>
  <c r="BN655" i="11" s="1"/>
  <c r="BN705" i="11" s="1"/>
  <c r="BN755" i="11" s="1"/>
  <c r="BO555" i="11"/>
  <c r="BO605" i="11" s="1"/>
  <c r="BN556" i="11"/>
  <c r="BN606" i="11" s="1"/>
  <c r="J606" i="11" s="1" a="1"/>
  <c r="J606" i="11" s="1"/>
  <c r="BO556" i="11"/>
  <c r="BN557" i="11"/>
  <c r="BN607" i="11" s="1"/>
  <c r="BO557" i="11"/>
  <c r="BN558" i="11"/>
  <c r="BN608" i="11" s="1"/>
  <c r="BN658" i="11" s="1"/>
  <c r="BN708" i="11" s="1"/>
  <c r="BN758" i="11" s="1"/>
  <c r="BN808" i="11" s="1"/>
  <c r="BN858" i="11" s="1"/>
  <c r="BO558" i="11"/>
  <c r="I559" i="11"/>
  <c r="BN559" i="11"/>
  <c r="BO559" i="11"/>
  <c r="BO609" i="11" s="1"/>
  <c r="BO659" i="11" s="1"/>
  <c r="BN560" i="11"/>
  <c r="BN610" i="11" s="1"/>
  <c r="BN660" i="11" s="1"/>
  <c r="BO560" i="11"/>
  <c r="BO610" i="11" s="1"/>
  <c r="BO660" i="11" s="1"/>
  <c r="BO710" i="11" s="1"/>
  <c r="BN561" i="11"/>
  <c r="BO561" i="11"/>
  <c r="BO611" i="11" s="1"/>
  <c r="BO661" i="11" s="1"/>
  <c r="BO711" i="11" s="1"/>
  <c r="BO761" i="11" s="1"/>
  <c r="BO811" i="11" s="1"/>
  <c r="BO861" i="11" s="1"/>
  <c r="BO911" i="11" s="1"/>
  <c r="BO961" i="11" s="1"/>
  <c r="BO1011" i="11" s="1"/>
  <c r="BO1061" i="11" s="1"/>
  <c r="BO1111" i="11" s="1"/>
  <c r="BO1161" i="11" s="1"/>
  <c r="BO1211" i="11" s="1"/>
  <c r="BO1261" i="11" s="1"/>
  <c r="BO1311" i="11" s="1"/>
  <c r="BO1361" i="11" s="1"/>
  <c r="BO1411" i="11" s="1"/>
  <c r="BN565" i="11"/>
  <c r="BN615" i="11" s="1"/>
  <c r="BN665" i="11" s="1"/>
  <c r="BN715" i="11" s="1"/>
  <c r="BN765" i="11" s="1"/>
  <c r="BN815" i="11" s="1"/>
  <c r="BN567" i="11"/>
  <c r="BO568" i="11"/>
  <c r="BO618" i="11" s="1"/>
  <c r="BO668" i="11" s="1"/>
  <c r="BO718" i="11" s="1"/>
  <c r="BN571" i="11"/>
  <c r="BO571" i="11"/>
  <c r="BN572" i="11"/>
  <c r="BN622" i="11" s="1"/>
  <c r="BN672" i="11" s="1"/>
  <c r="BO572" i="11"/>
  <c r="BN573" i="11"/>
  <c r="BN623" i="11" s="1"/>
  <c r="BN673" i="11" s="1"/>
  <c r="BN723" i="11" s="1"/>
  <c r="BO575" i="11"/>
  <c r="J575" i="11" s="1" a="1"/>
  <c r="J575" i="11" s="1"/>
  <c r="BO577" i="11"/>
  <c r="BO627" i="11" s="1"/>
  <c r="BN580" i="11"/>
  <c r="BN630" i="11" s="1"/>
  <c r="BN588" i="11"/>
  <c r="BN589" i="11"/>
  <c r="BN639" i="11" s="1"/>
  <c r="BN689" i="11" s="1"/>
  <c r="BN739" i="11" s="1"/>
  <c r="BO592" i="11"/>
  <c r="BO593" i="11"/>
  <c r="BN596" i="11"/>
  <c r="BN646" i="11" s="1"/>
  <c r="BN696" i="11" s="1"/>
  <c r="BO599" i="11"/>
  <c r="J599" i="11" s="1" a="1"/>
  <c r="J599" i="11" s="1"/>
  <c r="BO600" i="11"/>
  <c r="BO606" i="11"/>
  <c r="BO656" i="11" s="1"/>
  <c r="BO706" i="11" s="1"/>
  <c r="I609" i="11"/>
  <c r="I659" i="11" s="1"/>
  <c r="I709" i="11" s="1"/>
  <c r="I759" i="11" s="1"/>
  <c r="I809" i="11" s="1"/>
  <c r="I859" i="11" s="1"/>
  <c r="I909" i="11" s="1"/>
  <c r="I959" i="11" s="1"/>
  <c r="I1009" i="11" s="1"/>
  <c r="I1059" i="11" s="1"/>
  <c r="I1109" i="11" s="1"/>
  <c r="I1159" i="11" s="1"/>
  <c r="I1209" i="11" s="1"/>
  <c r="I1259" i="11" s="1"/>
  <c r="I1309" i="11" s="1"/>
  <c r="I1359" i="11" s="1"/>
  <c r="I1409" i="11" s="1"/>
  <c r="I1459" i="11" s="1"/>
  <c r="I1509" i="11" s="1"/>
  <c r="I1559" i="11" s="1"/>
  <c r="I1609" i="11" s="1"/>
  <c r="I1659" i="11" s="1"/>
  <c r="I1709" i="11" s="1"/>
  <c r="I1759" i="11" s="1"/>
  <c r="I1809" i="11" s="1"/>
  <c r="I1859" i="11" s="1"/>
  <c r="I1909" i="11" s="1"/>
  <c r="I1959" i="11" s="1"/>
  <c r="I2009" i="11" s="1"/>
  <c r="BN609" i="11"/>
  <c r="BN659" i="11" s="1"/>
  <c r="BN709" i="11" s="1"/>
  <c r="BN759" i="11" s="1"/>
  <c r="BN621" i="11"/>
  <c r="BN638" i="11"/>
  <c r="BN688" i="11" s="1"/>
  <c r="BO643" i="11"/>
  <c r="BO693" i="11" s="1"/>
  <c r="BO743" i="11" s="1"/>
  <c r="BO793" i="11" s="1"/>
  <c r="BO843" i="11" s="1"/>
  <c r="BO893" i="11" s="1"/>
  <c r="BO943" i="11" s="1"/>
  <c r="BO993" i="11" s="1"/>
  <c r="BO1043" i="11" s="1"/>
  <c r="BO647" i="11"/>
  <c r="BO697" i="11" s="1"/>
  <c r="BN657" i="11"/>
  <c r="BN707" i="11" s="1"/>
  <c r="BN670" i="11"/>
  <c r="BN720" i="11" s="1"/>
  <c r="BN770" i="11" s="1"/>
  <c r="BN671" i="11"/>
  <c r="BN721" i="11" s="1"/>
  <c r="BN771" i="11" s="1"/>
  <c r="BN695" i="11"/>
  <c r="J463" i="11" a="1"/>
  <c r="J463" i="11" s="1"/>
  <c r="J464" i="11" a="1"/>
  <c r="J464" i="11" s="1"/>
  <c r="J465" i="11" a="1"/>
  <c r="J465" i="11" s="1"/>
  <c r="J466" i="11" a="1"/>
  <c r="J466" i="11" s="1"/>
  <c r="J467" i="11" a="1"/>
  <c r="J467" i="11" s="1"/>
  <c r="J468" i="11" a="1"/>
  <c r="J468" i="11" s="1"/>
  <c r="J469" i="11" a="1"/>
  <c r="J469" i="11" s="1"/>
  <c r="J470" i="11" a="1"/>
  <c r="J470" i="11" s="1"/>
  <c r="J471" i="11" a="1"/>
  <c r="J471" i="11" s="1"/>
  <c r="J472" i="11" a="1"/>
  <c r="J472" i="11" s="1"/>
  <c r="J473" i="11" a="1"/>
  <c r="J473" i="11" s="1"/>
  <c r="J474" i="11" a="1"/>
  <c r="J474" i="11" s="1"/>
  <c r="J475" i="11" a="1"/>
  <c r="J475" i="11" s="1"/>
  <c r="J476" i="11" a="1"/>
  <c r="J476" i="11" s="1"/>
  <c r="J477" i="11" a="1"/>
  <c r="J477" i="11" s="1"/>
  <c r="J478" i="11" a="1"/>
  <c r="J478" i="11" s="1"/>
  <c r="J479" i="11" a="1"/>
  <c r="J479" i="11" s="1"/>
  <c r="J480" i="11" a="1"/>
  <c r="J480" i="11" s="1"/>
  <c r="J481" i="11" a="1"/>
  <c r="J481" i="11" s="1"/>
  <c r="J482" i="11" a="1"/>
  <c r="J482" i="11" s="1"/>
  <c r="J483" i="11" a="1"/>
  <c r="J483" i="11" s="1"/>
  <c r="J484" i="11" a="1"/>
  <c r="J484" i="11" s="1"/>
  <c r="J485" i="11" a="1"/>
  <c r="J485" i="11" s="1"/>
  <c r="J486" i="11" a="1"/>
  <c r="J486" i="11" s="1"/>
  <c r="J487" i="11" a="1"/>
  <c r="J487" i="11" s="1"/>
  <c r="J488" i="11" a="1"/>
  <c r="J488" i="11" s="1"/>
  <c r="J489" i="11" a="1"/>
  <c r="J489" i="11" s="1"/>
  <c r="J490" i="11" a="1"/>
  <c r="J490" i="11" s="1"/>
  <c r="J491" i="11" a="1"/>
  <c r="J491" i="11" s="1"/>
  <c r="J492" i="11" a="1"/>
  <c r="J492" i="11" s="1"/>
  <c r="J493" i="11" a="1"/>
  <c r="J493" i="11" s="1"/>
  <c r="J494" i="11" a="1"/>
  <c r="J494" i="11" s="1"/>
  <c r="J495" i="11" a="1"/>
  <c r="J495" i="11" s="1"/>
  <c r="J496" i="11" a="1"/>
  <c r="J496" i="11" s="1"/>
  <c r="J497" i="11" a="1"/>
  <c r="J497" i="11" s="1"/>
  <c r="J498" i="11" a="1"/>
  <c r="J498" i="11" s="1"/>
  <c r="J499" i="11" a="1"/>
  <c r="J499" i="11" s="1"/>
  <c r="J500" i="11" a="1"/>
  <c r="J500" i="11" s="1"/>
  <c r="J501" i="11" a="1"/>
  <c r="J501" i="11" s="1"/>
  <c r="J502" i="11" a="1"/>
  <c r="J502" i="11" s="1"/>
  <c r="J503" i="11" a="1"/>
  <c r="J503" i="11" s="1"/>
  <c r="J504" i="11" a="1"/>
  <c r="J504" i="11" s="1"/>
  <c r="J505" i="11" a="1"/>
  <c r="J505" i="11" s="1"/>
  <c r="J506" i="11" a="1"/>
  <c r="J506" i="11" s="1"/>
  <c r="J507" i="11" a="1"/>
  <c r="J507" i="11" s="1"/>
  <c r="J508" i="11" a="1"/>
  <c r="J508" i="11" s="1"/>
  <c r="J509" i="11" a="1"/>
  <c r="J509" i="11" s="1"/>
  <c r="J510" i="11" a="1"/>
  <c r="J510" i="11" s="1"/>
  <c r="J511" i="11" a="1"/>
  <c r="J511" i="11" s="1"/>
  <c r="J462" i="11" a="1"/>
  <c r="J462" i="11" s="1"/>
  <c r="BO512" i="11"/>
  <c r="BO562" i="11" s="1"/>
  <c r="J562" i="11" s="1" a="1"/>
  <c r="J562" i="11" s="1"/>
  <c r="BN512" i="11"/>
  <c r="BN562" i="11" s="1"/>
  <c r="BN612" i="11" s="1"/>
  <c r="BN662" i="11" s="1"/>
  <c r="BN712" i="11" s="1"/>
  <c r="BN762" i="11" s="1"/>
  <c r="BN812" i="11" s="1"/>
  <c r="BN862" i="11" s="1"/>
  <c r="BN912" i="11" s="1"/>
  <c r="BN962" i="11" s="1"/>
  <c r="I462" i="11"/>
  <c r="N462" i="11" s="1" a="1"/>
  <c r="N462" i="11" s="1"/>
  <c r="I463" i="11"/>
  <c r="N463" i="11" s="1" a="1"/>
  <c r="N463" i="11" s="1"/>
  <c r="I464" i="11"/>
  <c r="N464" i="11" s="1" a="1"/>
  <c r="N464" i="11" s="1"/>
  <c r="I465" i="11"/>
  <c r="N465" i="11" s="1" a="1"/>
  <c r="N465" i="11" s="1"/>
  <c r="I466" i="11"/>
  <c r="N466" i="11" s="1" a="1"/>
  <c r="N466" i="11" s="1"/>
  <c r="I467" i="11"/>
  <c r="N467" i="11" s="1" a="1"/>
  <c r="N467" i="11" s="1"/>
  <c r="I468" i="11"/>
  <c r="N468" i="11" s="1" a="1"/>
  <c r="N468" i="11" s="1"/>
  <c r="I469" i="11"/>
  <c r="N469" i="11" s="1" a="1"/>
  <c r="N469" i="11" s="1"/>
  <c r="I470" i="11"/>
  <c r="N470" i="11" s="1" a="1"/>
  <c r="N470" i="11" s="1"/>
  <c r="I471" i="11"/>
  <c r="N471" i="11" s="1" a="1"/>
  <c r="N471" i="11" s="1"/>
  <c r="I472" i="11"/>
  <c r="N472" i="11" s="1" a="1"/>
  <c r="N472" i="11" s="1"/>
  <c r="I473" i="11"/>
  <c r="N473" i="11" s="1" a="1"/>
  <c r="N473" i="11" s="1"/>
  <c r="I474" i="11"/>
  <c r="N474" i="11" s="1" a="1"/>
  <c r="N474" i="11" s="1"/>
  <c r="I475" i="11"/>
  <c r="N475" i="11" s="1" a="1"/>
  <c r="N475" i="11" s="1"/>
  <c r="I476" i="11"/>
  <c r="N476" i="11" s="1" a="1"/>
  <c r="N476" i="11" s="1"/>
  <c r="I477" i="11"/>
  <c r="N477" i="11" s="1" a="1"/>
  <c r="N477" i="11" s="1"/>
  <c r="I478" i="11"/>
  <c r="N478" i="11" s="1" a="1"/>
  <c r="N478" i="11" s="1"/>
  <c r="I479" i="11"/>
  <c r="N479" i="11" s="1" a="1"/>
  <c r="N479" i="11" s="1"/>
  <c r="I480" i="11"/>
  <c r="N480" i="11" s="1" a="1"/>
  <c r="N480" i="11" s="1"/>
  <c r="I481" i="11"/>
  <c r="N481" i="11" s="1" a="1"/>
  <c r="N481" i="11" s="1"/>
  <c r="I482" i="11"/>
  <c r="N482" i="11" s="1" a="1"/>
  <c r="N482" i="11" s="1"/>
  <c r="I483" i="11"/>
  <c r="N483" i="11" s="1" a="1"/>
  <c r="N483" i="11" s="1"/>
  <c r="I484" i="11"/>
  <c r="N484" i="11" s="1" a="1"/>
  <c r="N484" i="11" s="1"/>
  <c r="I485" i="11"/>
  <c r="N485" i="11" s="1" a="1"/>
  <c r="N485" i="11" s="1"/>
  <c r="I486" i="11"/>
  <c r="N486" i="11" s="1" a="1"/>
  <c r="N486" i="11" s="1"/>
  <c r="I487" i="11"/>
  <c r="N487" i="11" s="1" a="1"/>
  <c r="N487" i="11" s="1"/>
  <c r="I488" i="11"/>
  <c r="N488" i="11" s="1" a="1"/>
  <c r="N488" i="11" s="1"/>
  <c r="I489" i="11"/>
  <c r="N489" i="11" s="1" a="1"/>
  <c r="N489" i="11" s="1"/>
  <c r="I490" i="11"/>
  <c r="N490" i="11" s="1" a="1"/>
  <c r="N490" i="11" s="1"/>
  <c r="I491" i="11"/>
  <c r="N491" i="11" s="1" a="1"/>
  <c r="N491" i="11" s="1"/>
  <c r="I492" i="11"/>
  <c r="N492" i="11" s="1" a="1"/>
  <c r="N492" i="11" s="1"/>
  <c r="I493" i="11"/>
  <c r="N493" i="11" s="1" a="1"/>
  <c r="N493" i="11" s="1"/>
  <c r="I494" i="11"/>
  <c r="N494" i="11" s="1" a="1"/>
  <c r="N494" i="11" s="1"/>
  <c r="I495" i="11"/>
  <c r="N495" i="11" s="1" a="1"/>
  <c r="N495" i="11" s="1"/>
  <c r="I496" i="11"/>
  <c r="N496" i="11" s="1" a="1"/>
  <c r="N496" i="11" s="1"/>
  <c r="I497" i="11"/>
  <c r="N497" i="11" s="1" a="1"/>
  <c r="N497" i="11" s="1"/>
  <c r="I498" i="11"/>
  <c r="N498" i="11" s="1" a="1"/>
  <c r="N498" i="11" s="1"/>
  <c r="I499" i="11"/>
  <c r="N499" i="11" s="1" a="1"/>
  <c r="N499" i="11" s="1"/>
  <c r="I500" i="11"/>
  <c r="N500" i="11" s="1" a="1"/>
  <c r="N500" i="11" s="1"/>
  <c r="I501" i="11"/>
  <c r="N501" i="11" s="1" a="1"/>
  <c r="N501" i="11" s="1"/>
  <c r="I502" i="11"/>
  <c r="N502" i="11" s="1" a="1"/>
  <c r="N502" i="11" s="1"/>
  <c r="I503" i="11"/>
  <c r="N503" i="11" s="1" a="1"/>
  <c r="N503" i="11" s="1"/>
  <c r="I504" i="11"/>
  <c r="N504" i="11" s="1" a="1"/>
  <c r="N504" i="11" s="1"/>
  <c r="I505" i="11"/>
  <c r="N505" i="11" s="1" a="1"/>
  <c r="N505" i="11" s="1"/>
  <c r="I506" i="11"/>
  <c r="N506" i="11" s="1" a="1"/>
  <c r="N506" i="11" s="1"/>
  <c r="I507" i="11"/>
  <c r="N507" i="11" s="1" a="1"/>
  <c r="N507" i="11" s="1"/>
  <c r="I508" i="11"/>
  <c r="N508" i="11" s="1" a="1"/>
  <c r="N508" i="11" s="1"/>
  <c r="I509" i="11"/>
  <c r="N509" i="11" s="1" a="1"/>
  <c r="N509" i="11" s="1"/>
  <c r="I510" i="11"/>
  <c r="N510" i="11" s="1" a="1"/>
  <c r="N510" i="11" s="1"/>
  <c r="I511" i="11"/>
  <c r="N511" i="11" s="1" a="1"/>
  <c r="N511" i="11" s="1"/>
  <c r="I556" i="11" l="1"/>
  <c r="I606" i="11" s="1"/>
  <c r="I656" i="11" s="1"/>
  <c r="I706" i="11" s="1"/>
  <c r="I756" i="11" s="1"/>
  <c r="I806" i="11" s="1"/>
  <c r="I856" i="11" s="1"/>
  <c r="I906" i="11" s="1"/>
  <c r="I956" i="11" s="1"/>
  <c r="I1006" i="11" s="1"/>
  <c r="I1056" i="11" s="1"/>
  <c r="I1106" i="11" s="1"/>
  <c r="I1156" i="11" s="1"/>
  <c r="I1206" i="11" s="1"/>
  <c r="I1256" i="11" s="1"/>
  <c r="I1306" i="11" s="1"/>
  <c r="I1356" i="11" s="1"/>
  <c r="I1406" i="11" s="1"/>
  <c r="I1456" i="11" s="1"/>
  <c r="I1506" i="11" s="1"/>
  <c r="I1556" i="11" s="1"/>
  <c r="I1606" i="11" s="1"/>
  <c r="I1656" i="11" s="1"/>
  <c r="I1706" i="11" s="1"/>
  <c r="I1756" i="11" s="1"/>
  <c r="I1806" i="11" s="1"/>
  <c r="I1856" i="11" s="1"/>
  <c r="I1906" i="11" s="1"/>
  <c r="I1956" i="11" s="1"/>
  <c r="I2006" i="11" s="1"/>
  <c r="I548" i="11"/>
  <c r="I598" i="11" s="1"/>
  <c r="I648" i="11" s="1"/>
  <c r="I698" i="11" s="1"/>
  <c r="I748" i="11" s="1"/>
  <c r="I798" i="11" s="1"/>
  <c r="I848" i="11" s="1"/>
  <c r="I898" i="11" s="1"/>
  <c r="I948" i="11" s="1"/>
  <c r="I998" i="11" s="1"/>
  <c r="I1048" i="11" s="1"/>
  <c r="I1098" i="11" s="1"/>
  <c r="I1148" i="11" s="1"/>
  <c r="I1198" i="11" s="1"/>
  <c r="I1248" i="11" s="1"/>
  <c r="I1298" i="11" s="1"/>
  <c r="I1348" i="11" s="1"/>
  <c r="I1398" i="11" s="1"/>
  <c r="I1448" i="11" s="1"/>
  <c r="I1498" i="11" s="1"/>
  <c r="I1548" i="11" s="1"/>
  <c r="I1598" i="11" s="1"/>
  <c r="I1648" i="11" s="1"/>
  <c r="I1698" i="11" s="1"/>
  <c r="I1748" i="11" s="1"/>
  <c r="I1798" i="11" s="1"/>
  <c r="I1848" i="11" s="1"/>
  <c r="I1898" i="11" s="1"/>
  <c r="I1948" i="11" s="1"/>
  <c r="I1998" i="11" s="1"/>
  <c r="I540" i="11"/>
  <c r="I590" i="11" s="1"/>
  <c r="I640" i="11" s="1"/>
  <c r="I690" i="11" s="1"/>
  <c r="I740" i="11" s="1"/>
  <c r="I790" i="11" s="1"/>
  <c r="I840" i="11" s="1"/>
  <c r="I890" i="11" s="1"/>
  <c r="I940" i="11" s="1"/>
  <c r="I990" i="11" s="1"/>
  <c r="I1040" i="11" s="1"/>
  <c r="I1090" i="11" s="1"/>
  <c r="I1140" i="11" s="1"/>
  <c r="I1190" i="11" s="1"/>
  <c r="I1240" i="11" s="1"/>
  <c r="I1290" i="11" s="1"/>
  <c r="I1340" i="11" s="1"/>
  <c r="I1390" i="11" s="1"/>
  <c r="I1440" i="11" s="1"/>
  <c r="I1490" i="11" s="1"/>
  <c r="I1540" i="11" s="1"/>
  <c r="I1590" i="11" s="1"/>
  <c r="I1640" i="11" s="1"/>
  <c r="I1690" i="11" s="1"/>
  <c r="I1740" i="11" s="1"/>
  <c r="I1790" i="11" s="1"/>
  <c r="I1840" i="11" s="1"/>
  <c r="I1890" i="11" s="1"/>
  <c r="I1940" i="11" s="1"/>
  <c r="I1990" i="11" s="1"/>
  <c r="I532" i="11"/>
  <c r="I582" i="11" s="1"/>
  <c r="I632" i="11" s="1"/>
  <c r="I682" i="11" s="1"/>
  <c r="I732" i="11" s="1"/>
  <c r="I782" i="11" s="1"/>
  <c r="I832" i="11" s="1"/>
  <c r="I882" i="11" s="1"/>
  <c r="I932" i="11" s="1"/>
  <c r="I982" i="11" s="1"/>
  <c r="I1032" i="11" s="1"/>
  <c r="I1082" i="11" s="1"/>
  <c r="I1132" i="11" s="1"/>
  <c r="I1182" i="11" s="1"/>
  <c r="I1232" i="11" s="1"/>
  <c r="I1282" i="11" s="1"/>
  <c r="I1332" i="11" s="1"/>
  <c r="I1382" i="11" s="1"/>
  <c r="I1432" i="11" s="1"/>
  <c r="I1482" i="11" s="1"/>
  <c r="I1532" i="11" s="1"/>
  <c r="I1582" i="11" s="1"/>
  <c r="I1632" i="11" s="1"/>
  <c r="I1682" i="11" s="1"/>
  <c r="I1732" i="11" s="1"/>
  <c r="I1782" i="11" s="1"/>
  <c r="I1832" i="11" s="1"/>
  <c r="I1882" i="11" s="1"/>
  <c r="I1932" i="11" s="1"/>
  <c r="I1982" i="11" s="1"/>
  <c r="I524" i="11"/>
  <c r="I574" i="11" s="1"/>
  <c r="I624" i="11" s="1"/>
  <c r="I674" i="11" s="1"/>
  <c r="I724" i="11" s="1"/>
  <c r="I774" i="11" s="1"/>
  <c r="I824" i="11" s="1"/>
  <c r="I874" i="11" s="1"/>
  <c r="I924" i="11" s="1"/>
  <c r="I974" i="11" s="1"/>
  <c r="I1024" i="11" s="1"/>
  <c r="I1074" i="11" s="1"/>
  <c r="I1124" i="11" s="1"/>
  <c r="I1174" i="11" s="1"/>
  <c r="I1224" i="11" s="1"/>
  <c r="I1274" i="11" s="1"/>
  <c r="I1324" i="11" s="1"/>
  <c r="I1374" i="11" s="1"/>
  <c r="I1424" i="11" s="1"/>
  <c r="I1474" i="11" s="1"/>
  <c r="I1524" i="11" s="1"/>
  <c r="I1574" i="11" s="1"/>
  <c r="I1624" i="11" s="1"/>
  <c r="I1674" i="11" s="1"/>
  <c r="I1724" i="11" s="1"/>
  <c r="I1774" i="11" s="1"/>
  <c r="I1824" i="11" s="1"/>
  <c r="I1874" i="11" s="1"/>
  <c r="I1924" i="11" s="1"/>
  <c r="I1974" i="11" s="1"/>
  <c r="I516" i="11"/>
  <c r="I566" i="11" s="1"/>
  <c r="I616" i="11" s="1"/>
  <c r="I666" i="11" s="1"/>
  <c r="I716" i="11" s="1"/>
  <c r="I766" i="11" s="1"/>
  <c r="I816" i="11" s="1"/>
  <c r="I866" i="11" s="1"/>
  <c r="I916" i="11" s="1"/>
  <c r="I966" i="11" s="1"/>
  <c r="I1016" i="11" s="1"/>
  <c r="I1066" i="11" s="1"/>
  <c r="I1116" i="11" s="1"/>
  <c r="I1166" i="11" s="1"/>
  <c r="I1216" i="11" s="1"/>
  <c r="I1266" i="11" s="1"/>
  <c r="I1316" i="11" s="1"/>
  <c r="I1366" i="11" s="1"/>
  <c r="I1416" i="11" s="1"/>
  <c r="I1466" i="11" s="1"/>
  <c r="I1516" i="11" s="1"/>
  <c r="I1566" i="11" s="1"/>
  <c r="I1616" i="11" s="1"/>
  <c r="I1666" i="11" s="1"/>
  <c r="I1716" i="11" s="1"/>
  <c r="I1766" i="11" s="1"/>
  <c r="I1816" i="11" s="1"/>
  <c r="I1866" i="11" s="1"/>
  <c r="I1916" i="11" s="1"/>
  <c r="I1966" i="11" s="1"/>
  <c r="I561" i="11"/>
  <c r="I611" i="11" s="1"/>
  <c r="I661" i="11" s="1"/>
  <c r="I711" i="11" s="1"/>
  <c r="I761" i="11" s="1"/>
  <c r="I811" i="11" s="1"/>
  <c r="I861" i="11" s="1"/>
  <c r="I911" i="11" s="1"/>
  <c r="I961" i="11" s="1"/>
  <c r="I1011" i="11" s="1"/>
  <c r="I1061" i="11" s="1"/>
  <c r="I1111" i="11" s="1"/>
  <c r="I1161" i="11" s="1"/>
  <c r="I1211" i="11" s="1"/>
  <c r="I1261" i="11" s="1"/>
  <c r="I1311" i="11" s="1"/>
  <c r="I1361" i="11" s="1"/>
  <c r="I1411" i="11" s="1"/>
  <c r="I1461" i="11" s="1"/>
  <c r="I1511" i="11" s="1"/>
  <c r="I1561" i="11" s="1"/>
  <c r="I1611" i="11" s="1"/>
  <c r="I1661" i="11" s="1"/>
  <c r="I1711" i="11" s="1"/>
  <c r="I1761" i="11" s="1"/>
  <c r="I1811" i="11" s="1"/>
  <c r="I1861" i="11" s="1"/>
  <c r="I1911" i="11" s="1"/>
  <c r="I1961" i="11" s="1"/>
  <c r="I2011" i="11" s="1"/>
  <c r="I553" i="11"/>
  <c r="I603" i="11" s="1"/>
  <c r="I653" i="11" s="1"/>
  <c r="I703" i="11" s="1"/>
  <c r="I753" i="11" s="1"/>
  <c r="I803" i="11" s="1"/>
  <c r="I853" i="11" s="1"/>
  <c r="I903" i="11" s="1"/>
  <c r="I953" i="11" s="1"/>
  <c r="I1003" i="11" s="1"/>
  <c r="I1053" i="11" s="1"/>
  <c r="I1103" i="11" s="1"/>
  <c r="I1153" i="11" s="1"/>
  <c r="I1203" i="11" s="1"/>
  <c r="I1253" i="11" s="1"/>
  <c r="I1303" i="11" s="1"/>
  <c r="I1353" i="11" s="1"/>
  <c r="I1403" i="11" s="1"/>
  <c r="I1453" i="11" s="1"/>
  <c r="I1503" i="11" s="1"/>
  <c r="I1553" i="11" s="1"/>
  <c r="I1603" i="11" s="1"/>
  <c r="I1653" i="11" s="1"/>
  <c r="I1703" i="11" s="1"/>
  <c r="I1753" i="11" s="1"/>
  <c r="I1803" i="11" s="1"/>
  <c r="I1853" i="11" s="1"/>
  <c r="I1903" i="11" s="1"/>
  <c r="I1953" i="11" s="1"/>
  <c r="I2003" i="11" s="1"/>
  <c r="I545" i="11"/>
  <c r="I595" i="11" s="1"/>
  <c r="I645" i="11" s="1"/>
  <c r="I695" i="11" s="1"/>
  <c r="I745" i="11" s="1"/>
  <c r="I795" i="11" s="1"/>
  <c r="I845" i="11" s="1"/>
  <c r="I895" i="11" s="1"/>
  <c r="I945" i="11" s="1"/>
  <c r="I995" i="11" s="1"/>
  <c r="I1045" i="11" s="1"/>
  <c r="I1095" i="11" s="1"/>
  <c r="I1145" i="11" s="1"/>
  <c r="I1195" i="11" s="1"/>
  <c r="I1245" i="11" s="1"/>
  <c r="I1295" i="11" s="1"/>
  <c r="I1345" i="11" s="1"/>
  <c r="I1395" i="11" s="1"/>
  <c r="I1445" i="11" s="1"/>
  <c r="I1495" i="11" s="1"/>
  <c r="I1545" i="11" s="1"/>
  <c r="I1595" i="11" s="1"/>
  <c r="I1645" i="11" s="1"/>
  <c r="I1695" i="11" s="1"/>
  <c r="I1745" i="11" s="1"/>
  <c r="I1795" i="11" s="1"/>
  <c r="I1845" i="11" s="1"/>
  <c r="I1895" i="11" s="1"/>
  <c r="I1945" i="11" s="1"/>
  <c r="I1995" i="11" s="1"/>
  <c r="I537" i="11"/>
  <c r="I587" i="11" s="1"/>
  <c r="I637" i="11" s="1"/>
  <c r="I687" i="11" s="1"/>
  <c r="I737" i="11" s="1"/>
  <c r="I787" i="11" s="1"/>
  <c r="I837" i="11" s="1"/>
  <c r="I887" i="11" s="1"/>
  <c r="I937" i="11" s="1"/>
  <c r="I987" i="11" s="1"/>
  <c r="I1037" i="11" s="1"/>
  <c r="I1087" i="11" s="1"/>
  <c r="I1137" i="11" s="1"/>
  <c r="I1187" i="11" s="1"/>
  <c r="I1237" i="11" s="1"/>
  <c r="I1287" i="11" s="1"/>
  <c r="I1337" i="11" s="1"/>
  <c r="I1387" i="11" s="1"/>
  <c r="I1437" i="11" s="1"/>
  <c r="I1487" i="11" s="1"/>
  <c r="I1537" i="11" s="1"/>
  <c r="I1587" i="11" s="1"/>
  <c r="I1637" i="11" s="1"/>
  <c r="I1687" i="11" s="1"/>
  <c r="I1737" i="11" s="1"/>
  <c r="I1787" i="11" s="1"/>
  <c r="I1837" i="11" s="1"/>
  <c r="I1887" i="11" s="1"/>
  <c r="I1937" i="11" s="1"/>
  <c r="I1987" i="11" s="1"/>
  <c r="I529" i="11"/>
  <c r="I579" i="11" s="1"/>
  <c r="I629" i="11" s="1"/>
  <c r="I679" i="11" s="1"/>
  <c r="I729" i="11" s="1"/>
  <c r="I779" i="11" s="1"/>
  <c r="I829" i="11" s="1"/>
  <c r="I879" i="11" s="1"/>
  <c r="I929" i="11" s="1"/>
  <c r="I979" i="11" s="1"/>
  <c r="I1029" i="11" s="1"/>
  <c r="I1079" i="11" s="1"/>
  <c r="I1129" i="11" s="1"/>
  <c r="I1179" i="11" s="1"/>
  <c r="I1229" i="11" s="1"/>
  <c r="I1279" i="11" s="1"/>
  <c r="I1329" i="11" s="1"/>
  <c r="I1379" i="11" s="1"/>
  <c r="I1429" i="11" s="1"/>
  <c r="I1479" i="11" s="1"/>
  <c r="I1529" i="11" s="1"/>
  <c r="I1579" i="11" s="1"/>
  <c r="I1629" i="11" s="1"/>
  <c r="I1679" i="11" s="1"/>
  <c r="I1729" i="11" s="1"/>
  <c r="I1779" i="11" s="1"/>
  <c r="I1829" i="11" s="1"/>
  <c r="I1879" i="11" s="1"/>
  <c r="I1929" i="11" s="1"/>
  <c r="I1979" i="11" s="1"/>
  <c r="I521" i="11"/>
  <c r="I571" i="11" s="1"/>
  <c r="I621" i="11" s="1"/>
  <c r="I671" i="11" s="1"/>
  <c r="I721" i="11" s="1"/>
  <c r="I771" i="11" s="1"/>
  <c r="I821" i="11" s="1"/>
  <c r="I871" i="11" s="1"/>
  <c r="I921" i="11" s="1"/>
  <c r="I971" i="11" s="1"/>
  <c r="I1021" i="11" s="1"/>
  <c r="I1071" i="11" s="1"/>
  <c r="I1121" i="11" s="1"/>
  <c r="I1171" i="11" s="1"/>
  <c r="I1221" i="11" s="1"/>
  <c r="I1271" i="11" s="1"/>
  <c r="I1321" i="11" s="1"/>
  <c r="I1371" i="11" s="1"/>
  <c r="I1421" i="11" s="1"/>
  <c r="I1471" i="11" s="1"/>
  <c r="I1521" i="11" s="1"/>
  <c r="I1571" i="11" s="1"/>
  <c r="I1621" i="11" s="1"/>
  <c r="I1671" i="11" s="1"/>
  <c r="I1721" i="11" s="1"/>
  <c r="I1771" i="11" s="1"/>
  <c r="I1821" i="11" s="1"/>
  <c r="I1871" i="11" s="1"/>
  <c r="I1921" i="11" s="1"/>
  <c r="I1971" i="11" s="1"/>
  <c r="I513" i="11"/>
  <c r="I563" i="11" s="1"/>
  <c r="I613" i="11" s="1"/>
  <c r="I663" i="11" s="1"/>
  <c r="I713" i="11" s="1"/>
  <c r="I763" i="11" s="1"/>
  <c r="I813" i="11" s="1"/>
  <c r="I863" i="11" s="1"/>
  <c r="I913" i="11" s="1"/>
  <c r="I963" i="11" s="1"/>
  <c r="I1013" i="11" s="1"/>
  <c r="I1063" i="11" s="1"/>
  <c r="I1113" i="11" s="1"/>
  <c r="I1163" i="11" s="1"/>
  <c r="I1213" i="11" s="1"/>
  <c r="I1263" i="11" s="1"/>
  <c r="I1313" i="11" s="1"/>
  <c r="I1363" i="11" s="1"/>
  <c r="I1413" i="11" s="1"/>
  <c r="I1463" i="11" s="1"/>
  <c r="I1513" i="11" s="1"/>
  <c r="I1563" i="11" s="1"/>
  <c r="I1613" i="11" s="1"/>
  <c r="I1663" i="11" s="1"/>
  <c r="I1713" i="11" s="1"/>
  <c r="I1763" i="11" s="1"/>
  <c r="I1813" i="11" s="1"/>
  <c r="I1863" i="11" s="1"/>
  <c r="I1913" i="11" s="1"/>
  <c r="I1963" i="11" s="1"/>
  <c r="I558" i="11"/>
  <c r="I608" i="11" s="1"/>
  <c r="I658" i="11" s="1"/>
  <c r="I708" i="11" s="1"/>
  <c r="I758" i="11" s="1"/>
  <c r="I808" i="11" s="1"/>
  <c r="I858" i="11" s="1"/>
  <c r="I908" i="11" s="1"/>
  <c r="I958" i="11" s="1"/>
  <c r="I1008" i="11" s="1"/>
  <c r="I1058" i="11" s="1"/>
  <c r="I1108" i="11" s="1"/>
  <c r="I1158" i="11" s="1"/>
  <c r="I1208" i="11" s="1"/>
  <c r="I1258" i="11" s="1"/>
  <c r="I1308" i="11" s="1"/>
  <c r="I1358" i="11" s="1"/>
  <c r="I1408" i="11" s="1"/>
  <c r="I1458" i="11" s="1"/>
  <c r="I1508" i="11" s="1"/>
  <c r="I1558" i="11" s="1"/>
  <c r="I1608" i="11" s="1"/>
  <c r="I1658" i="11" s="1"/>
  <c r="I1708" i="11" s="1"/>
  <c r="I1758" i="11" s="1"/>
  <c r="I1808" i="11" s="1"/>
  <c r="I1858" i="11" s="1"/>
  <c r="I1908" i="11" s="1"/>
  <c r="I1958" i="11" s="1"/>
  <c r="I2008" i="11" s="1"/>
  <c r="I550" i="11"/>
  <c r="I600" i="11" s="1"/>
  <c r="I650" i="11" s="1"/>
  <c r="I700" i="11" s="1"/>
  <c r="I750" i="11" s="1"/>
  <c r="I800" i="11" s="1"/>
  <c r="I850" i="11" s="1"/>
  <c r="I900" i="11" s="1"/>
  <c r="I950" i="11" s="1"/>
  <c r="I1000" i="11" s="1"/>
  <c r="I1050" i="11" s="1"/>
  <c r="I1100" i="11" s="1"/>
  <c r="I1150" i="11" s="1"/>
  <c r="I1200" i="11" s="1"/>
  <c r="I1250" i="11" s="1"/>
  <c r="I1300" i="11" s="1"/>
  <c r="I1350" i="11" s="1"/>
  <c r="I1400" i="11" s="1"/>
  <c r="I1450" i="11" s="1"/>
  <c r="I1500" i="11" s="1"/>
  <c r="I1550" i="11" s="1"/>
  <c r="I1600" i="11" s="1"/>
  <c r="I1650" i="11" s="1"/>
  <c r="I1700" i="11" s="1"/>
  <c r="I1750" i="11" s="1"/>
  <c r="I1800" i="11" s="1"/>
  <c r="I1850" i="11" s="1"/>
  <c r="I1900" i="11" s="1"/>
  <c r="I1950" i="11" s="1"/>
  <c r="I2000" i="11" s="1"/>
  <c r="I542" i="11"/>
  <c r="I592" i="11" s="1"/>
  <c r="I642" i="11" s="1"/>
  <c r="I692" i="11" s="1"/>
  <c r="I742" i="11" s="1"/>
  <c r="I792" i="11" s="1"/>
  <c r="I842" i="11" s="1"/>
  <c r="I892" i="11" s="1"/>
  <c r="I942" i="11" s="1"/>
  <c r="I992" i="11" s="1"/>
  <c r="I1042" i="11" s="1"/>
  <c r="I1092" i="11" s="1"/>
  <c r="I1142" i="11" s="1"/>
  <c r="I1192" i="11" s="1"/>
  <c r="I1242" i="11" s="1"/>
  <c r="I1292" i="11" s="1"/>
  <c r="I1342" i="11" s="1"/>
  <c r="I1392" i="11" s="1"/>
  <c r="I1442" i="11" s="1"/>
  <c r="I1492" i="11" s="1"/>
  <c r="I1542" i="11" s="1"/>
  <c r="I1592" i="11" s="1"/>
  <c r="I1642" i="11" s="1"/>
  <c r="I1692" i="11" s="1"/>
  <c r="I1742" i="11" s="1"/>
  <c r="I1792" i="11" s="1"/>
  <c r="I1842" i="11" s="1"/>
  <c r="I1892" i="11" s="1"/>
  <c r="I1942" i="11" s="1"/>
  <c r="I1992" i="11" s="1"/>
  <c r="I534" i="11"/>
  <c r="I584" i="11" s="1"/>
  <c r="I634" i="11" s="1"/>
  <c r="I684" i="11" s="1"/>
  <c r="I734" i="11" s="1"/>
  <c r="I784" i="11" s="1"/>
  <c r="I834" i="11" s="1"/>
  <c r="I884" i="11" s="1"/>
  <c r="I934" i="11" s="1"/>
  <c r="I984" i="11" s="1"/>
  <c r="I1034" i="11" s="1"/>
  <c r="I1084" i="11" s="1"/>
  <c r="I1134" i="11" s="1"/>
  <c r="I1184" i="11" s="1"/>
  <c r="I1234" i="11" s="1"/>
  <c r="I1284" i="11" s="1"/>
  <c r="I1334" i="11" s="1"/>
  <c r="I1384" i="11" s="1"/>
  <c r="I1434" i="11" s="1"/>
  <c r="I1484" i="11" s="1"/>
  <c r="I1534" i="11" s="1"/>
  <c r="I1584" i="11" s="1"/>
  <c r="I1634" i="11" s="1"/>
  <c r="I1684" i="11" s="1"/>
  <c r="I1734" i="11" s="1"/>
  <c r="I1784" i="11" s="1"/>
  <c r="I1834" i="11" s="1"/>
  <c r="I1884" i="11" s="1"/>
  <c r="I1934" i="11" s="1"/>
  <c r="I1984" i="11" s="1"/>
  <c r="I526" i="11"/>
  <c r="I576" i="11" s="1"/>
  <c r="I626" i="11" s="1"/>
  <c r="I676" i="11" s="1"/>
  <c r="I726" i="11" s="1"/>
  <c r="I776" i="11" s="1"/>
  <c r="I826" i="11" s="1"/>
  <c r="I876" i="11" s="1"/>
  <c r="I926" i="11" s="1"/>
  <c r="I976" i="11" s="1"/>
  <c r="I1026" i="11" s="1"/>
  <c r="I1076" i="11" s="1"/>
  <c r="I1126" i="11" s="1"/>
  <c r="I1176" i="11" s="1"/>
  <c r="I1226" i="11" s="1"/>
  <c r="I1276" i="11" s="1"/>
  <c r="I1326" i="11" s="1"/>
  <c r="I1376" i="11" s="1"/>
  <c r="I1426" i="11" s="1"/>
  <c r="I1476" i="11" s="1"/>
  <c r="I1526" i="11" s="1"/>
  <c r="I1576" i="11" s="1"/>
  <c r="I1626" i="11" s="1"/>
  <c r="I1676" i="11" s="1"/>
  <c r="I1726" i="11" s="1"/>
  <c r="I1776" i="11" s="1"/>
  <c r="I1826" i="11" s="1"/>
  <c r="I1876" i="11" s="1"/>
  <c r="I1926" i="11" s="1"/>
  <c r="I1976" i="11" s="1"/>
  <c r="I518" i="11"/>
  <c r="I568" i="11" s="1"/>
  <c r="I618" i="11" s="1"/>
  <c r="I668" i="11" s="1"/>
  <c r="I718" i="11" s="1"/>
  <c r="I768" i="11" s="1"/>
  <c r="I818" i="11" s="1"/>
  <c r="I868" i="11" s="1"/>
  <c r="I918" i="11" s="1"/>
  <c r="I968" i="11" s="1"/>
  <c r="I1018" i="11" s="1"/>
  <c r="I1068" i="11" s="1"/>
  <c r="I1118" i="11" s="1"/>
  <c r="I1168" i="11" s="1"/>
  <c r="I1218" i="11" s="1"/>
  <c r="I1268" i="11" s="1"/>
  <c r="I1318" i="11" s="1"/>
  <c r="I1368" i="11" s="1"/>
  <c r="I1418" i="11" s="1"/>
  <c r="I1468" i="11" s="1"/>
  <c r="I1518" i="11" s="1"/>
  <c r="I1568" i="11" s="1"/>
  <c r="I1618" i="11" s="1"/>
  <c r="I1668" i="11" s="1"/>
  <c r="I1718" i="11" s="1"/>
  <c r="I1768" i="11" s="1"/>
  <c r="I1818" i="11" s="1"/>
  <c r="I1868" i="11" s="1"/>
  <c r="I1918" i="11" s="1"/>
  <c r="I1968" i="11" s="1"/>
  <c r="J515" i="11" a="1"/>
  <c r="J515" i="11" s="1"/>
  <c r="I555" i="11"/>
  <c r="I605" i="11" s="1"/>
  <c r="I655" i="11" s="1"/>
  <c r="I705" i="11" s="1"/>
  <c r="I755" i="11" s="1"/>
  <c r="I805" i="11" s="1"/>
  <c r="I855" i="11" s="1"/>
  <c r="I905" i="11" s="1"/>
  <c r="I955" i="11" s="1"/>
  <c r="I1005" i="11" s="1"/>
  <c r="I1055" i="11" s="1"/>
  <c r="I1105" i="11" s="1"/>
  <c r="I1155" i="11" s="1"/>
  <c r="I1205" i="11" s="1"/>
  <c r="I1255" i="11" s="1"/>
  <c r="I1305" i="11" s="1"/>
  <c r="I1355" i="11" s="1"/>
  <c r="I1405" i="11" s="1"/>
  <c r="I1455" i="11" s="1"/>
  <c r="I1505" i="11" s="1"/>
  <c r="I1555" i="11" s="1"/>
  <c r="I1605" i="11" s="1"/>
  <c r="I1655" i="11" s="1"/>
  <c r="I1705" i="11" s="1"/>
  <c r="I1755" i="11" s="1"/>
  <c r="I1805" i="11" s="1"/>
  <c r="I1855" i="11" s="1"/>
  <c r="I1905" i="11" s="1"/>
  <c r="I1955" i="11" s="1"/>
  <c r="I2005" i="11" s="1"/>
  <c r="I547" i="11"/>
  <c r="I597" i="11" s="1"/>
  <c r="I647" i="11" s="1"/>
  <c r="I697" i="11" s="1"/>
  <c r="I747" i="11" s="1"/>
  <c r="I797" i="11" s="1"/>
  <c r="I847" i="11" s="1"/>
  <c r="I897" i="11" s="1"/>
  <c r="I947" i="11" s="1"/>
  <c r="I997" i="11" s="1"/>
  <c r="I1047" i="11" s="1"/>
  <c r="I1097" i="11" s="1"/>
  <c r="I1147" i="11" s="1"/>
  <c r="I1197" i="11" s="1"/>
  <c r="I1247" i="11" s="1"/>
  <c r="I1297" i="11" s="1"/>
  <c r="I1347" i="11" s="1"/>
  <c r="I1397" i="11" s="1"/>
  <c r="I1447" i="11" s="1"/>
  <c r="I1497" i="11" s="1"/>
  <c r="I1547" i="11" s="1"/>
  <c r="I1597" i="11" s="1"/>
  <c r="I1647" i="11" s="1"/>
  <c r="I1697" i="11" s="1"/>
  <c r="I1747" i="11" s="1"/>
  <c r="I1797" i="11" s="1"/>
  <c r="I1847" i="11" s="1"/>
  <c r="I1897" i="11" s="1"/>
  <c r="I1947" i="11" s="1"/>
  <c r="I1997" i="11" s="1"/>
  <c r="I539" i="11"/>
  <c r="I589" i="11" s="1"/>
  <c r="I639" i="11" s="1"/>
  <c r="I689" i="11" s="1"/>
  <c r="I739" i="11" s="1"/>
  <c r="I789" i="11" s="1"/>
  <c r="I839" i="11" s="1"/>
  <c r="I889" i="11" s="1"/>
  <c r="I939" i="11" s="1"/>
  <c r="I989" i="11" s="1"/>
  <c r="I1039" i="11" s="1"/>
  <c r="I1089" i="11" s="1"/>
  <c r="I1139" i="11" s="1"/>
  <c r="I1189" i="11" s="1"/>
  <c r="I1239" i="11" s="1"/>
  <c r="I1289" i="11" s="1"/>
  <c r="I1339" i="11" s="1"/>
  <c r="I1389" i="11" s="1"/>
  <c r="I1439" i="11" s="1"/>
  <c r="I1489" i="11" s="1"/>
  <c r="I1539" i="11" s="1"/>
  <c r="I1589" i="11" s="1"/>
  <c r="I1639" i="11" s="1"/>
  <c r="I1689" i="11" s="1"/>
  <c r="I1739" i="11" s="1"/>
  <c r="I1789" i="11" s="1"/>
  <c r="I1839" i="11" s="1"/>
  <c r="I1889" i="11" s="1"/>
  <c r="I1939" i="11" s="1"/>
  <c r="I1989" i="11" s="1"/>
  <c r="I531" i="11"/>
  <c r="I581" i="11" s="1"/>
  <c r="I631" i="11" s="1"/>
  <c r="I681" i="11" s="1"/>
  <c r="I731" i="11" s="1"/>
  <c r="I781" i="11" s="1"/>
  <c r="I831" i="11" s="1"/>
  <c r="I881" i="11" s="1"/>
  <c r="I931" i="11" s="1"/>
  <c r="I981" i="11" s="1"/>
  <c r="I1031" i="11" s="1"/>
  <c r="I1081" i="11" s="1"/>
  <c r="I1131" i="11" s="1"/>
  <c r="I1181" i="11" s="1"/>
  <c r="I1231" i="11" s="1"/>
  <c r="I1281" i="11" s="1"/>
  <c r="I1331" i="11" s="1"/>
  <c r="I1381" i="11" s="1"/>
  <c r="I1431" i="11" s="1"/>
  <c r="I1481" i="11" s="1"/>
  <c r="I1531" i="11" s="1"/>
  <c r="I1581" i="11" s="1"/>
  <c r="I1631" i="11" s="1"/>
  <c r="I1681" i="11" s="1"/>
  <c r="I1731" i="11" s="1"/>
  <c r="I1781" i="11" s="1"/>
  <c r="I1831" i="11" s="1"/>
  <c r="I1881" i="11" s="1"/>
  <c r="I1931" i="11" s="1"/>
  <c r="I1981" i="11" s="1"/>
  <c r="I523" i="11"/>
  <c r="I573" i="11" s="1"/>
  <c r="I623" i="11" s="1"/>
  <c r="I673" i="11" s="1"/>
  <c r="I723" i="11" s="1"/>
  <c r="I773" i="11" s="1"/>
  <c r="I823" i="11" s="1"/>
  <c r="I873" i="11" s="1"/>
  <c r="I923" i="11" s="1"/>
  <c r="I973" i="11" s="1"/>
  <c r="I1023" i="11" s="1"/>
  <c r="I1073" i="11" s="1"/>
  <c r="I1123" i="11" s="1"/>
  <c r="I1173" i="11" s="1"/>
  <c r="I1223" i="11" s="1"/>
  <c r="I1273" i="11" s="1"/>
  <c r="I1323" i="11" s="1"/>
  <c r="I1373" i="11" s="1"/>
  <c r="I1423" i="11" s="1"/>
  <c r="I1473" i="11" s="1"/>
  <c r="I1523" i="11" s="1"/>
  <c r="I1573" i="11" s="1"/>
  <c r="I1623" i="11" s="1"/>
  <c r="I1673" i="11" s="1"/>
  <c r="I1723" i="11" s="1"/>
  <c r="I1773" i="11" s="1"/>
  <c r="I1823" i="11" s="1"/>
  <c r="I1873" i="11" s="1"/>
  <c r="I1923" i="11" s="1"/>
  <c r="I1973" i="11" s="1"/>
  <c r="I515" i="11"/>
  <c r="I565" i="11" s="1"/>
  <c r="I615" i="11" s="1"/>
  <c r="I665" i="11" s="1"/>
  <c r="I715" i="11" s="1"/>
  <c r="I765" i="11" s="1"/>
  <c r="I815" i="11" s="1"/>
  <c r="I865" i="11" s="1"/>
  <c r="I915" i="11" s="1"/>
  <c r="I965" i="11" s="1"/>
  <c r="I1015" i="11" s="1"/>
  <c r="I1065" i="11" s="1"/>
  <c r="I1115" i="11" s="1"/>
  <c r="I1165" i="11" s="1"/>
  <c r="I1215" i="11" s="1"/>
  <c r="I1265" i="11" s="1"/>
  <c r="I1315" i="11" s="1"/>
  <c r="I1365" i="11" s="1"/>
  <c r="I1415" i="11" s="1"/>
  <c r="I1465" i="11" s="1"/>
  <c r="I1515" i="11" s="1"/>
  <c r="I1565" i="11" s="1"/>
  <c r="I1615" i="11" s="1"/>
  <c r="I1665" i="11" s="1"/>
  <c r="I1715" i="11" s="1"/>
  <c r="I1765" i="11" s="1"/>
  <c r="I1815" i="11" s="1"/>
  <c r="I1865" i="11" s="1"/>
  <c r="I1915" i="11" s="1"/>
  <c r="I1965" i="11" s="1"/>
  <c r="I512" i="11"/>
  <c r="I562" i="11" s="1"/>
  <c r="I612" i="11" s="1"/>
  <c r="I662" i="11" s="1"/>
  <c r="I712" i="11" s="1"/>
  <c r="I762" i="11" s="1"/>
  <c r="I812" i="11" s="1"/>
  <c r="I862" i="11" s="1"/>
  <c r="I912" i="11" s="1"/>
  <c r="I962" i="11" s="1"/>
  <c r="I1012" i="11" s="1"/>
  <c r="I1062" i="11" s="1"/>
  <c r="I1112" i="11" s="1"/>
  <c r="I1162" i="11" s="1"/>
  <c r="I1212" i="11" s="1"/>
  <c r="I1262" i="11" s="1"/>
  <c r="I1312" i="11" s="1"/>
  <c r="I1362" i="11" s="1"/>
  <c r="I1412" i="11" s="1"/>
  <c r="I1462" i="11" s="1"/>
  <c r="I1512" i="11" s="1"/>
  <c r="I1562" i="11" s="1"/>
  <c r="I1612" i="11" s="1"/>
  <c r="I1662" i="11" s="1"/>
  <c r="I1712" i="11" s="1"/>
  <c r="I1762" i="11" s="1"/>
  <c r="I1812" i="11" s="1"/>
  <c r="I1862" i="11" s="1"/>
  <c r="I1912" i="11" s="1"/>
  <c r="I1962" i="11" s="1"/>
  <c r="I560" i="11"/>
  <c r="I610" i="11" s="1"/>
  <c r="I660" i="11" s="1"/>
  <c r="I710" i="11" s="1"/>
  <c r="I760" i="11" s="1"/>
  <c r="I810" i="11" s="1"/>
  <c r="I860" i="11" s="1"/>
  <c r="I910" i="11" s="1"/>
  <c r="I960" i="11" s="1"/>
  <c r="I1010" i="11" s="1"/>
  <c r="I1060" i="11" s="1"/>
  <c r="I1110" i="11" s="1"/>
  <c r="I1160" i="11" s="1"/>
  <c r="I1210" i="11" s="1"/>
  <c r="I1260" i="11" s="1"/>
  <c r="I1310" i="11" s="1"/>
  <c r="I1360" i="11" s="1"/>
  <c r="I1410" i="11" s="1"/>
  <c r="I1460" i="11" s="1"/>
  <c r="I1510" i="11" s="1"/>
  <c r="I1560" i="11" s="1"/>
  <c r="I1610" i="11" s="1"/>
  <c r="I1660" i="11" s="1"/>
  <c r="I1710" i="11" s="1"/>
  <c r="I1760" i="11" s="1"/>
  <c r="I1810" i="11" s="1"/>
  <c r="I1860" i="11" s="1"/>
  <c r="I1910" i="11" s="1"/>
  <c r="I1960" i="11" s="1"/>
  <c r="I2010" i="11" s="1"/>
  <c r="I552" i="11"/>
  <c r="I602" i="11" s="1"/>
  <c r="I652" i="11" s="1"/>
  <c r="I702" i="11" s="1"/>
  <c r="I752" i="11" s="1"/>
  <c r="I802" i="11" s="1"/>
  <c r="I852" i="11" s="1"/>
  <c r="I902" i="11" s="1"/>
  <c r="I952" i="11" s="1"/>
  <c r="I1002" i="11" s="1"/>
  <c r="I1052" i="11" s="1"/>
  <c r="I1102" i="11" s="1"/>
  <c r="I1152" i="11" s="1"/>
  <c r="I1202" i="11" s="1"/>
  <c r="I1252" i="11" s="1"/>
  <c r="I1302" i="11" s="1"/>
  <c r="I1352" i="11" s="1"/>
  <c r="I1402" i="11" s="1"/>
  <c r="I1452" i="11" s="1"/>
  <c r="I1502" i="11" s="1"/>
  <c r="I1552" i="11" s="1"/>
  <c r="I1602" i="11" s="1"/>
  <c r="I1652" i="11" s="1"/>
  <c r="I1702" i="11" s="1"/>
  <c r="I1752" i="11" s="1"/>
  <c r="I1802" i="11" s="1"/>
  <c r="I1852" i="11" s="1"/>
  <c r="I1902" i="11" s="1"/>
  <c r="I1952" i="11" s="1"/>
  <c r="I2002" i="11" s="1"/>
  <c r="I544" i="11"/>
  <c r="I594" i="11" s="1"/>
  <c r="I644" i="11" s="1"/>
  <c r="I694" i="11" s="1"/>
  <c r="I744" i="11" s="1"/>
  <c r="I794" i="11" s="1"/>
  <c r="I844" i="11" s="1"/>
  <c r="I894" i="11" s="1"/>
  <c r="I944" i="11" s="1"/>
  <c r="I994" i="11" s="1"/>
  <c r="I1044" i="11" s="1"/>
  <c r="I1094" i="11" s="1"/>
  <c r="I1144" i="11" s="1"/>
  <c r="I1194" i="11" s="1"/>
  <c r="I1244" i="11" s="1"/>
  <c r="I1294" i="11" s="1"/>
  <c r="I1344" i="11" s="1"/>
  <c r="I1394" i="11" s="1"/>
  <c r="I1444" i="11" s="1"/>
  <c r="I1494" i="11" s="1"/>
  <c r="I1544" i="11" s="1"/>
  <c r="I1594" i="11" s="1"/>
  <c r="I1644" i="11" s="1"/>
  <c r="I1694" i="11" s="1"/>
  <c r="I1744" i="11" s="1"/>
  <c r="I1794" i="11" s="1"/>
  <c r="I1844" i="11" s="1"/>
  <c r="I1894" i="11" s="1"/>
  <c r="I1944" i="11" s="1"/>
  <c r="I1994" i="11" s="1"/>
  <c r="I536" i="11"/>
  <c r="I586" i="11" s="1"/>
  <c r="I636" i="11" s="1"/>
  <c r="I686" i="11" s="1"/>
  <c r="I736" i="11" s="1"/>
  <c r="I786" i="11" s="1"/>
  <c r="I836" i="11" s="1"/>
  <c r="I886" i="11" s="1"/>
  <c r="I936" i="11" s="1"/>
  <c r="I986" i="11" s="1"/>
  <c r="I1036" i="11" s="1"/>
  <c r="I1086" i="11" s="1"/>
  <c r="I1136" i="11" s="1"/>
  <c r="I1186" i="11" s="1"/>
  <c r="I1236" i="11" s="1"/>
  <c r="I1286" i="11" s="1"/>
  <c r="I1336" i="11" s="1"/>
  <c r="I1386" i="11" s="1"/>
  <c r="I1436" i="11" s="1"/>
  <c r="I1486" i="11" s="1"/>
  <c r="I1536" i="11" s="1"/>
  <c r="I1586" i="11" s="1"/>
  <c r="I1636" i="11" s="1"/>
  <c r="I1686" i="11" s="1"/>
  <c r="I1736" i="11" s="1"/>
  <c r="I1786" i="11" s="1"/>
  <c r="I1836" i="11" s="1"/>
  <c r="I1886" i="11" s="1"/>
  <c r="I1936" i="11" s="1"/>
  <c r="I1986" i="11" s="1"/>
  <c r="I528" i="11"/>
  <c r="I578" i="11" s="1"/>
  <c r="I628" i="11" s="1"/>
  <c r="I678" i="11" s="1"/>
  <c r="I728" i="11" s="1"/>
  <c r="I778" i="11" s="1"/>
  <c r="I828" i="11" s="1"/>
  <c r="I878" i="11" s="1"/>
  <c r="I928" i="11" s="1"/>
  <c r="I978" i="11" s="1"/>
  <c r="I1028" i="11" s="1"/>
  <c r="I1078" i="11" s="1"/>
  <c r="I1128" i="11" s="1"/>
  <c r="I1178" i="11" s="1"/>
  <c r="I1228" i="11" s="1"/>
  <c r="I1278" i="11" s="1"/>
  <c r="I1328" i="11" s="1"/>
  <c r="I1378" i="11" s="1"/>
  <c r="I1428" i="11" s="1"/>
  <c r="I1478" i="11" s="1"/>
  <c r="I1528" i="11" s="1"/>
  <c r="I1578" i="11" s="1"/>
  <c r="I1628" i="11" s="1"/>
  <c r="I1678" i="11" s="1"/>
  <c r="I1728" i="11" s="1"/>
  <c r="I1778" i="11" s="1"/>
  <c r="I1828" i="11" s="1"/>
  <c r="I1878" i="11" s="1"/>
  <c r="I1928" i="11" s="1"/>
  <c r="I1978" i="11" s="1"/>
  <c r="I520" i="11"/>
  <c r="I570" i="11" s="1"/>
  <c r="I620" i="11" s="1"/>
  <c r="I670" i="11" s="1"/>
  <c r="I720" i="11" s="1"/>
  <c r="I770" i="11" s="1"/>
  <c r="I820" i="11" s="1"/>
  <c r="I870" i="11" s="1"/>
  <c r="I920" i="11" s="1"/>
  <c r="I970" i="11" s="1"/>
  <c r="I1020" i="11" s="1"/>
  <c r="I1070" i="11" s="1"/>
  <c r="I1120" i="11" s="1"/>
  <c r="I1170" i="11" s="1"/>
  <c r="I1220" i="11" s="1"/>
  <c r="I1270" i="11" s="1"/>
  <c r="I1320" i="11" s="1"/>
  <c r="I1370" i="11" s="1"/>
  <c r="I1420" i="11" s="1"/>
  <c r="I1470" i="11" s="1"/>
  <c r="I1520" i="11" s="1"/>
  <c r="I1570" i="11" s="1"/>
  <c r="I1620" i="11" s="1"/>
  <c r="I1670" i="11" s="1"/>
  <c r="I1720" i="11" s="1"/>
  <c r="I1770" i="11" s="1"/>
  <c r="I1820" i="11" s="1"/>
  <c r="I1870" i="11" s="1"/>
  <c r="I1920" i="11" s="1"/>
  <c r="I1970" i="11" s="1"/>
  <c r="I557" i="11"/>
  <c r="I607" i="11" s="1"/>
  <c r="I657" i="11" s="1"/>
  <c r="I707" i="11" s="1"/>
  <c r="I757" i="11" s="1"/>
  <c r="I807" i="11" s="1"/>
  <c r="I857" i="11" s="1"/>
  <c r="I907" i="11" s="1"/>
  <c r="I957" i="11" s="1"/>
  <c r="I1007" i="11" s="1"/>
  <c r="I1057" i="11" s="1"/>
  <c r="I1107" i="11" s="1"/>
  <c r="I1157" i="11" s="1"/>
  <c r="I1207" i="11" s="1"/>
  <c r="I1257" i="11" s="1"/>
  <c r="I1307" i="11" s="1"/>
  <c r="I1357" i="11" s="1"/>
  <c r="I1407" i="11" s="1"/>
  <c r="I1457" i="11" s="1"/>
  <c r="I1507" i="11" s="1"/>
  <c r="I1557" i="11" s="1"/>
  <c r="I1607" i="11" s="1"/>
  <c r="I1657" i="11" s="1"/>
  <c r="I1707" i="11" s="1"/>
  <c r="I1757" i="11" s="1"/>
  <c r="I1807" i="11" s="1"/>
  <c r="I1857" i="11" s="1"/>
  <c r="I1907" i="11" s="1"/>
  <c r="I1957" i="11" s="1"/>
  <c r="I2007" i="11" s="1"/>
  <c r="I549" i="11"/>
  <c r="I599" i="11" s="1"/>
  <c r="I649" i="11" s="1"/>
  <c r="I699" i="11" s="1"/>
  <c r="I749" i="11" s="1"/>
  <c r="I799" i="11" s="1"/>
  <c r="I849" i="11" s="1"/>
  <c r="I899" i="11" s="1"/>
  <c r="I949" i="11" s="1"/>
  <c r="I999" i="11" s="1"/>
  <c r="I1049" i="11" s="1"/>
  <c r="I1099" i="11" s="1"/>
  <c r="I1149" i="11" s="1"/>
  <c r="I1199" i="11" s="1"/>
  <c r="I1249" i="11" s="1"/>
  <c r="I1299" i="11" s="1"/>
  <c r="I1349" i="11" s="1"/>
  <c r="I1399" i="11" s="1"/>
  <c r="I1449" i="11" s="1"/>
  <c r="I1499" i="11" s="1"/>
  <c r="I1549" i="11" s="1"/>
  <c r="I1599" i="11" s="1"/>
  <c r="I1649" i="11" s="1"/>
  <c r="I1699" i="11" s="1"/>
  <c r="I1749" i="11" s="1"/>
  <c r="I1799" i="11" s="1"/>
  <c r="I1849" i="11" s="1"/>
  <c r="I1899" i="11" s="1"/>
  <c r="I1949" i="11" s="1"/>
  <c r="I1999" i="11" s="1"/>
  <c r="I541" i="11"/>
  <c r="I591" i="11" s="1"/>
  <c r="I641" i="11" s="1"/>
  <c r="I691" i="11" s="1"/>
  <c r="I741" i="11" s="1"/>
  <c r="I791" i="11" s="1"/>
  <c r="I841" i="11" s="1"/>
  <c r="I891" i="11" s="1"/>
  <c r="I941" i="11" s="1"/>
  <c r="I991" i="11" s="1"/>
  <c r="I1041" i="11" s="1"/>
  <c r="I1091" i="11" s="1"/>
  <c r="I1141" i="11" s="1"/>
  <c r="I1191" i="11" s="1"/>
  <c r="I1241" i="11" s="1"/>
  <c r="I1291" i="11" s="1"/>
  <c r="I1341" i="11" s="1"/>
  <c r="I1391" i="11" s="1"/>
  <c r="I1441" i="11" s="1"/>
  <c r="I1491" i="11" s="1"/>
  <c r="I1541" i="11" s="1"/>
  <c r="I1591" i="11" s="1"/>
  <c r="I1641" i="11" s="1"/>
  <c r="I1691" i="11" s="1"/>
  <c r="I1741" i="11" s="1"/>
  <c r="I1791" i="11" s="1"/>
  <c r="I1841" i="11" s="1"/>
  <c r="I1891" i="11" s="1"/>
  <c r="I1941" i="11" s="1"/>
  <c r="I1991" i="11" s="1"/>
  <c r="I533" i="11"/>
  <c r="I583" i="11" s="1"/>
  <c r="I633" i="11" s="1"/>
  <c r="I683" i="11" s="1"/>
  <c r="I733" i="11" s="1"/>
  <c r="I783" i="11" s="1"/>
  <c r="I833" i="11" s="1"/>
  <c r="I883" i="11" s="1"/>
  <c r="I933" i="11" s="1"/>
  <c r="I983" i="11" s="1"/>
  <c r="I1033" i="11" s="1"/>
  <c r="I1083" i="11" s="1"/>
  <c r="I1133" i="11" s="1"/>
  <c r="I1183" i="11" s="1"/>
  <c r="I1233" i="11" s="1"/>
  <c r="I1283" i="11" s="1"/>
  <c r="I1333" i="11" s="1"/>
  <c r="I1383" i="11" s="1"/>
  <c r="I1433" i="11" s="1"/>
  <c r="I1483" i="11" s="1"/>
  <c r="I1533" i="11" s="1"/>
  <c r="I1583" i="11" s="1"/>
  <c r="I1633" i="11" s="1"/>
  <c r="I1683" i="11" s="1"/>
  <c r="I1733" i="11" s="1"/>
  <c r="I1783" i="11" s="1"/>
  <c r="I1833" i="11" s="1"/>
  <c r="I1883" i="11" s="1"/>
  <c r="I1933" i="11" s="1"/>
  <c r="I1983" i="11" s="1"/>
  <c r="I525" i="11"/>
  <c r="I575" i="11" s="1"/>
  <c r="I625" i="11" s="1"/>
  <c r="I675" i="11" s="1"/>
  <c r="I725" i="11" s="1"/>
  <c r="I775" i="11" s="1"/>
  <c r="I825" i="11" s="1"/>
  <c r="I875" i="11" s="1"/>
  <c r="I925" i="11" s="1"/>
  <c r="I975" i="11" s="1"/>
  <c r="I1025" i="11" s="1"/>
  <c r="I1075" i="11" s="1"/>
  <c r="I1125" i="11" s="1"/>
  <c r="I1175" i="11" s="1"/>
  <c r="I1225" i="11" s="1"/>
  <c r="I1275" i="11" s="1"/>
  <c r="I1325" i="11" s="1"/>
  <c r="I1375" i="11" s="1"/>
  <c r="I1425" i="11" s="1"/>
  <c r="I1475" i="11" s="1"/>
  <c r="I1525" i="11" s="1"/>
  <c r="I1575" i="11" s="1"/>
  <c r="I1625" i="11" s="1"/>
  <c r="I1675" i="11" s="1"/>
  <c r="I1725" i="11" s="1"/>
  <c r="I1775" i="11" s="1"/>
  <c r="I1825" i="11" s="1"/>
  <c r="I1875" i="11" s="1"/>
  <c r="I1925" i="11" s="1"/>
  <c r="I1975" i="11" s="1"/>
  <c r="I517" i="11"/>
  <c r="I567" i="11" s="1"/>
  <c r="I617" i="11" s="1"/>
  <c r="I667" i="11" s="1"/>
  <c r="I717" i="11" s="1"/>
  <c r="I767" i="11" s="1"/>
  <c r="I817" i="11" s="1"/>
  <c r="I867" i="11" s="1"/>
  <c r="I917" i="11" s="1"/>
  <c r="I967" i="11" s="1"/>
  <c r="I1017" i="11" s="1"/>
  <c r="I1067" i="11" s="1"/>
  <c r="I1117" i="11" s="1"/>
  <c r="I1167" i="11" s="1"/>
  <c r="I1217" i="11" s="1"/>
  <c r="I1267" i="11" s="1"/>
  <c r="I1317" i="11" s="1"/>
  <c r="I1367" i="11" s="1"/>
  <c r="I1417" i="11" s="1"/>
  <c r="I1467" i="11" s="1"/>
  <c r="I1517" i="11" s="1"/>
  <c r="I1567" i="11" s="1"/>
  <c r="I1617" i="11" s="1"/>
  <c r="I1667" i="11" s="1"/>
  <c r="I1717" i="11" s="1"/>
  <c r="I1767" i="11" s="1"/>
  <c r="I1817" i="11" s="1"/>
  <c r="I1867" i="11" s="1"/>
  <c r="I1917" i="11" s="1"/>
  <c r="I1967" i="11" s="1"/>
  <c r="I554" i="11"/>
  <c r="I604" i="11" s="1"/>
  <c r="I654" i="11" s="1"/>
  <c r="I704" i="11" s="1"/>
  <c r="I754" i="11" s="1"/>
  <c r="I804" i="11" s="1"/>
  <c r="I854" i="11" s="1"/>
  <c r="I904" i="11" s="1"/>
  <c r="I954" i="11" s="1"/>
  <c r="I1004" i="11" s="1"/>
  <c r="I1054" i="11" s="1"/>
  <c r="I1104" i="11" s="1"/>
  <c r="I1154" i="11" s="1"/>
  <c r="I1204" i="11" s="1"/>
  <c r="I1254" i="11" s="1"/>
  <c r="I1304" i="11" s="1"/>
  <c r="I1354" i="11" s="1"/>
  <c r="I1404" i="11" s="1"/>
  <c r="I1454" i="11" s="1"/>
  <c r="I1504" i="11" s="1"/>
  <c r="I1554" i="11" s="1"/>
  <c r="I1604" i="11" s="1"/>
  <c r="I1654" i="11" s="1"/>
  <c r="I1704" i="11" s="1"/>
  <c r="I1754" i="11" s="1"/>
  <c r="I1804" i="11" s="1"/>
  <c r="I1854" i="11" s="1"/>
  <c r="I1904" i="11" s="1"/>
  <c r="I1954" i="11" s="1"/>
  <c r="I2004" i="11" s="1"/>
  <c r="J548" i="11" a="1"/>
  <c r="J548" i="11" s="1"/>
  <c r="I546" i="11"/>
  <c r="I596" i="11" s="1"/>
  <c r="I646" i="11" s="1"/>
  <c r="I696" i="11" s="1"/>
  <c r="I746" i="11" s="1"/>
  <c r="I796" i="11" s="1"/>
  <c r="I846" i="11" s="1"/>
  <c r="I896" i="11" s="1"/>
  <c r="I946" i="11" s="1"/>
  <c r="I996" i="11" s="1"/>
  <c r="I1046" i="11" s="1"/>
  <c r="I1096" i="11" s="1"/>
  <c r="I1146" i="11" s="1"/>
  <c r="I1196" i="11" s="1"/>
  <c r="I1246" i="11" s="1"/>
  <c r="I1296" i="11" s="1"/>
  <c r="I1346" i="11" s="1"/>
  <c r="I1396" i="11" s="1"/>
  <c r="I1446" i="11" s="1"/>
  <c r="I1496" i="11" s="1"/>
  <c r="I1546" i="11" s="1"/>
  <c r="I1596" i="11" s="1"/>
  <c r="I1646" i="11" s="1"/>
  <c r="I1696" i="11" s="1"/>
  <c r="I1746" i="11" s="1"/>
  <c r="I1796" i="11" s="1"/>
  <c r="I1846" i="11" s="1"/>
  <c r="I1896" i="11" s="1"/>
  <c r="I1946" i="11" s="1"/>
  <c r="I1996" i="11" s="1"/>
  <c r="I538" i="11"/>
  <c r="I588" i="11" s="1"/>
  <c r="I638" i="11" s="1"/>
  <c r="I688" i="11" s="1"/>
  <c r="I738" i="11" s="1"/>
  <c r="I788" i="11" s="1"/>
  <c r="I838" i="11" s="1"/>
  <c r="I888" i="11" s="1"/>
  <c r="I938" i="11" s="1"/>
  <c r="I988" i="11" s="1"/>
  <c r="I1038" i="11" s="1"/>
  <c r="I1088" i="11" s="1"/>
  <c r="I1138" i="11" s="1"/>
  <c r="I1188" i="11" s="1"/>
  <c r="I1238" i="11" s="1"/>
  <c r="I1288" i="11" s="1"/>
  <c r="I1338" i="11" s="1"/>
  <c r="I1388" i="11" s="1"/>
  <c r="I1438" i="11" s="1"/>
  <c r="I1488" i="11" s="1"/>
  <c r="I1538" i="11" s="1"/>
  <c r="I1588" i="11" s="1"/>
  <c r="I1638" i="11" s="1"/>
  <c r="I1688" i="11" s="1"/>
  <c r="I1738" i="11" s="1"/>
  <c r="I1788" i="11" s="1"/>
  <c r="I1838" i="11" s="1"/>
  <c r="I1888" i="11" s="1"/>
  <c r="I1938" i="11" s="1"/>
  <c r="I1988" i="11" s="1"/>
  <c r="I530" i="11"/>
  <c r="I580" i="11" s="1"/>
  <c r="I630" i="11" s="1"/>
  <c r="I680" i="11" s="1"/>
  <c r="I730" i="11" s="1"/>
  <c r="I780" i="11" s="1"/>
  <c r="I830" i="11" s="1"/>
  <c r="I880" i="11" s="1"/>
  <c r="I930" i="11" s="1"/>
  <c r="I980" i="11" s="1"/>
  <c r="I1030" i="11" s="1"/>
  <c r="I1080" i="11" s="1"/>
  <c r="I1130" i="11" s="1"/>
  <c r="I1180" i="11" s="1"/>
  <c r="I1230" i="11" s="1"/>
  <c r="I1280" i="11" s="1"/>
  <c r="I1330" i="11" s="1"/>
  <c r="I1380" i="11" s="1"/>
  <c r="I1430" i="11" s="1"/>
  <c r="I1480" i="11" s="1"/>
  <c r="I1530" i="11" s="1"/>
  <c r="I1580" i="11" s="1"/>
  <c r="I1630" i="11" s="1"/>
  <c r="I1680" i="11" s="1"/>
  <c r="I1730" i="11" s="1"/>
  <c r="I1780" i="11" s="1"/>
  <c r="I1830" i="11" s="1"/>
  <c r="I1880" i="11" s="1"/>
  <c r="I1930" i="11" s="1"/>
  <c r="I1980" i="11" s="1"/>
  <c r="J524" i="11" a="1"/>
  <c r="J524" i="11" s="1"/>
  <c r="I522" i="11"/>
  <c r="I572" i="11" s="1"/>
  <c r="I622" i="11" s="1"/>
  <c r="I672" i="11" s="1"/>
  <c r="I722" i="11" s="1"/>
  <c r="I772" i="11" s="1"/>
  <c r="I822" i="11" s="1"/>
  <c r="I872" i="11" s="1"/>
  <c r="I922" i="11" s="1"/>
  <c r="I972" i="11" s="1"/>
  <c r="I1022" i="11" s="1"/>
  <c r="I1072" i="11" s="1"/>
  <c r="I1122" i="11" s="1"/>
  <c r="I1172" i="11" s="1"/>
  <c r="I1222" i="11" s="1"/>
  <c r="I1272" i="11" s="1"/>
  <c r="I1322" i="11" s="1"/>
  <c r="I1372" i="11" s="1"/>
  <c r="I1422" i="11" s="1"/>
  <c r="I1472" i="11" s="1"/>
  <c r="I1522" i="11" s="1"/>
  <c r="I1572" i="11" s="1"/>
  <c r="I1622" i="11" s="1"/>
  <c r="I1672" i="11" s="1"/>
  <c r="I1722" i="11" s="1"/>
  <c r="I1772" i="11" s="1"/>
  <c r="I1822" i="11" s="1"/>
  <c r="I1872" i="11" s="1"/>
  <c r="I1922" i="11" s="1"/>
  <c r="I1972" i="11" s="1"/>
  <c r="I514" i="11"/>
  <c r="I564" i="11" s="1"/>
  <c r="I614" i="11" s="1"/>
  <c r="I664" i="11" s="1"/>
  <c r="I714" i="11" s="1"/>
  <c r="I764" i="11" s="1"/>
  <c r="I814" i="11" s="1"/>
  <c r="I864" i="11" s="1"/>
  <c r="I914" i="11" s="1"/>
  <c r="I964" i="11" s="1"/>
  <c r="I1014" i="11" s="1"/>
  <c r="I1064" i="11" s="1"/>
  <c r="I1114" i="11" s="1"/>
  <c r="I1164" i="11" s="1"/>
  <c r="I1214" i="11" s="1"/>
  <c r="I1264" i="11" s="1"/>
  <c r="I1314" i="11" s="1"/>
  <c r="I1364" i="11" s="1"/>
  <c r="I1414" i="11" s="1"/>
  <c r="I1464" i="11" s="1"/>
  <c r="I1514" i="11" s="1"/>
  <c r="I1564" i="11" s="1"/>
  <c r="I1614" i="11" s="1"/>
  <c r="I1664" i="11" s="1"/>
  <c r="I1714" i="11" s="1"/>
  <c r="I1764" i="11" s="1"/>
  <c r="I1814" i="11" s="1"/>
  <c r="I1864" i="11" s="1"/>
  <c r="I1914" i="11" s="1"/>
  <c r="I1964" i="11" s="1"/>
  <c r="M562" i="11"/>
  <c r="W562" i="11"/>
  <c r="AM562" i="11"/>
  <c r="BC562" i="11"/>
  <c r="AB562" i="11"/>
  <c r="AW562" i="11"/>
  <c r="T562" i="11"/>
  <c r="AO562" i="11"/>
  <c r="BJ562" i="11"/>
  <c r="X562" i="11"/>
  <c r="AX562" i="11"/>
  <c r="AV562" i="11"/>
  <c r="AK562" i="11"/>
  <c r="O562" i="11"/>
  <c r="AE562" i="11"/>
  <c r="AU562" i="11"/>
  <c r="Q562" i="11"/>
  <c r="AL562" i="11"/>
  <c r="BH562" i="11"/>
  <c r="AD562" i="11"/>
  <c r="AZ562" i="11"/>
  <c r="AS562" i="11"/>
  <c r="AC562" i="11"/>
  <c r="AA562" i="11"/>
  <c r="BG562" i="11"/>
  <c r="BB562" i="11"/>
  <c r="AT562" i="11"/>
  <c r="R562" i="11"/>
  <c r="BF562" i="11"/>
  <c r="AF562" i="11"/>
  <c r="BA562" i="11"/>
  <c r="AQ562" i="11"/>
  <c r="AG562" i="11"/>
  <c r="Y562" i="11"/>
  <c r="AH562" i="11"/>
  <c r="BI562" i="11"/>
  <c r="AI562" i="11"/>
  <c r="V562" i="11"/>
  <c r="BE562" i="11"/>
  <c r="Z562" i="11"/>
  <c r="AN562" i="11"/>
  <c r="AY562" i="11"/>
  <c r="AR562" i="11"/>
  <c r="BD562" i="11"/>
  <c r="P562" i="11"/>
  <c r="U562" i="11"/>
  <c r="AJ562" i="11"/>
  <c r="S562" i="11"/>
  <c r="AP562" i="11"/>
  <c r="Z511" i="11"/>
  <c r="AP511" i="11"/>
  <c r="BF511" i="11"/>
  <c r="AI511" i="11"/>
  <c r="BD511" i="11"/>
  <c r="AF511" i="11"/>
  <c r="BA511" i="11"/>
  <c r="R511" i="11"/>
  <c r="AH511" i="11"/>
  <c r="AX511" i="11"/>
  <c r="X511" i="11"/>
  <c r="AS511" i="11"/>
  <c r="U511" i="11"/>
  <c r="AQ511" i="11"/>
  <c r="AT511" i="11"/>
  <c r="AN511" i="11"/>
  <c r="P511" i="11"/>
  <c r="BG511" i="11"/>
  <c r="AJ511" i="11"/>
  <c r="T511" i="11"/>
  <c r="BH511" i="11"/>
  <c r="AD511" i="11"/>
  <c r="BJ511" i="11"/>
  <c r="S511" i="11"/>
  <c r="BI511" i="11"/>
  <c r="AK511" i="11"/>
  <c r="O511" i="11"/>
  <c r="BE511" i="11"/>
  <c r="AO511" i="11"/>
  <c r="AW511" i="11"/>
  <c r="Q511" i="11"/>
  <c r="BB511" i="11"/>
  <c r="AU511" i="11"/>
  <c r="AB511" i="11"/>
  <c r="BC511" i="11"/>
  <c r="V511" i="11"/>
  <c r="AY511" i="11"/>
  <c r="AA511" i="11"/>
  <c r="AE511" i="11"/>
  <c r="AC511" i="11"/>
  <c r="AG511" i="11"/>
  <c r="AM511" i="11"/>
  <c r="AZ511" i="11"/>
  <c r="AR511" i="11"/>
  <c r="AL511" i="11"/>
  <c r="AV511" i="11"/>
  <c r="Y511" i="11"/>
  <c r="W511" i="11"/>
  <c r="M511" i="11"/>
  <c r="Z507" i="11"/>
  <c r="AP507" i="11"/>
  <c r="BF507" i="11"/>
  <c r="AI507" i="11"/>
  <c r="BD507" i="11"/>
  <c r="AF507" i="11"/>
  <c r="BA507" i="11"/>
  <c r="R507" i="11"/>
  <c r="AH507" i="11"/>
  <c r="AX507" i="11"/>
  <c r="X507" i="11"/>
  <c r="AS507" i="11"/>
  <c r="U507" i="11"/>
  <c r="AQ507" i="11"/>
  <c r="AT507" i="11"/>
  <c r="S507" i="11"/>
  <c r="BI507" i="11"/>
  <c r="AK507" i="11"/>
  <c r="O507" i="11"/>
  <c r="BE507" i="11"/>
  <c r="AO507" i="11"/>
  <c r="AB507" i="11"/>
  <c r="AG507" i="11"/>
  <c r="W507" i="11"/>
  <c r="AD507" i="11"/>
  <c r="BJ507" i="11"/>
  <c r="AN507" i="11"/>
  <c r="P507" i="11"/>
  <c r="BG507" i="11"/>
  <c r="AJ507" i="11"/>
  <c r="T507" i="11"/>
  <c r="AM507" i="11"/>
  <c r="BB507" i="11"/>
  <c r="AC507" i="11"/>
  <c r="AW507" i="11"/>
  <c r="Q507" i="11"/>
  <c r="V507" i="11"/>
  <c r="AV507" i="11"/>
  <c r="Y507" i="11"/>
  <c r="AZ507" i="11"/>
  <c r="AR507" i="11"/>
  <c r="AY507" i="11"/>
  <c r="AE507" i="11"/>
  <c r="BH507" i="11"/>
  <c r="AA507" i="11"/>
  <c r="AL507" i="11"/>
  <c r="AU507" i="11"/>
  <c r="M507" i="11"/>
  <c r="BC507" i="11"/>
  <c r="AB503" i="11"/>
  <c r="AR503" i="11"/>
  <c r="Z503" i="11"/>
  <c r="AP503" i="11"/>
  <c r="BF503" i="11"/>
  <c r="AC503" i="11"/>
  <c r="BD503" i="11"/>
  <c r="Y503" i="11"/>
  <c r="BA503" i="11"/>
  <c r="T503" i="11"/>
  <c r="AJ503" i="11"/>
  <c r="R503" i="11"/>
  <c r="AH503" i="11"/>
  <c r="AX503" i="11"/>
  <c r="AS503" i="11"/>
  <c r="AO503" i="11"/>
  <c r="P503" i="11"/>
  <c r="AT503" i="11"/>
  <c r="AK503" i="11"/>
  <c r="BG503" i="11"/>
  <c r="AE503" i="11"/>
  <c r="AW503" i="11"/>
  <c r="BC503" i="11"/>
  <c r="AF503" i="11"/>
  <c r="AD503" i="11"/>
  <c r="BJ503" i="11"/>
  <c r="BI503" i="11"/>
  <c r="AG503" i="11"/>
  <c r="BE503" i="11"/>
  <c r="AM503" i="11"/>
  <c r="BH503" i="11"/>
  <c r="AA503" i="11"/>
  <c r="AQ503" i="11"/>
  <c r="X503" i="11"/>
  <c r="BB503" i="11"/>
  <c r="AY503" i="11"/>
  <c r="Q503" i="11"/>
  <c r="W503" i="11"/>
  <c r="AI503" i="11"/>
  <c r="V503" i="11"/>
  <c r="AU503" i="11"/>
  <c r="AZ503" i="11"/>
  <c r="AN503" i="11"/>
  <c r="AV503" i="11"/>
  <c r="O503" i="11"/>
  <c r="U503" i="11"/>
  <c r="S503" i="11"/>
  <c r="AL503" i="11"/>
  <c r="M503" i="11"/>
  <c r="AB499" i="11"/>
  <c r="AR499" i="11"/>
  <c r="BH499" i="11"/>
  <c r="Z499" i="11"/>
  <c r="AP499" i="11"/>
  <c r="BF499" i="11"/>
  <c r="AC499" i="11"/>
  <c r="BI499" i="11"/>
  <c r="Y499" i="11"/>
  <c r="BE499" i="11"/>
  <c r="T499" i="11"/>
  <c r="AJ499" i="11"/>
  <c r="AZ499" i="11"/>
  <c r="R499" i="11"/>
  <c r="AH499" i="11"/>
  <c r="AX499" i="11"/>
  <c r="AS499" i="11"/>
  <c r="AO499" i="11"/>
  <c r="P499" i="11"/>
  <c r="AV499" i="11"/>
  <c r="AT499" i="11"/>
  <c r="AK499" i="11"/>
  <c r="AE499" i="11"/>
  <c r="AF499" i="11"/>
  <c r="AD499" i="11"/>
  <c r="BJ499" i="11"/>
  <c r="AG499" i="11"/>
  <c r="AM499" i="11"/>
  <c r="AY499" i="11"/>
  <c r="X499" i="11"/>
  <c r="BB499" i="11"/>
  <c r="AU499" i="11"/>
  <c r="S499" i="11"/>
  <c r="AQ499" i="11"/>
  <c r="BD499" i="11"/>
  <c r="V499" i="11"/>
  <c r="BA499" i="11"/>
  <c r="Q499" i="11"/>
  <c r="W499" i="11"/>
  <c r="BG499" i="11"/>
  <c r="AN499" i="11"/>
  <c r="U499" i="11"/>
  <c r="AI499" i="11"/>
  <c r="AL499" i="11"/>
  <c r="BC499" i="11"/>
  <c r="AA499" i="11"/>
  <c r="M499" i="11"/>
  <c r="AW499" i="11"/>
  <c r="O499" i="11"/>
  <c r="AC495" i="11"/>
  <c r="AS495" i="11"/>
  <c r="R495" i="11"/>
  <c r="AM495" i="11"/>
  <c r="BH495" i="11"/>
  <c r="O495" i="11"/>
  <c r="AJ495" i="11"/>
  <c r="BF495" i="11"/>
  <c r="S495" i="11"/>
  <c r="BI495" i="11"/>
  <c r="BD495" i="11"/>
  <c r="U495" i="11"/>
  <c r="AK495" i="11"/>
  <c r="BA495" i="11"/>
  <c r="AB495" i="11"/>
  <c r="AX495" i="11"/>
  <c r="Z495" i="11"/>
  <c r="AU495" i="11"/>
  <c r="AN495" i="11"/>
  <c r="AI495" i="11"/>
  <c r="AG495" i="11"/>
  <c r="AR495" i="11"/>
  <c r="AP495" i="11"/>
  <c r="AD495" i="11"/>
  <c r="V495" i="11"/>
  <c r="AV495" i="11"/>
  <c r="P495" i="11"/>
  <c r="Q495" i="11"/>
  <c r="AW495" i="11"/>
  <c r="W495" i="11"/>
  <c r="T495" i="11"/>
  <c r="BJ495" i="11"/>
  <c r="X495" i="11"/>
  <c r="AF495" i="11"/>
  <c r="BG495" i="11"/>
  <c r="AZ495" i="11"/>
  <c r="AY495" i="11"/>
  <c r="AO495" i="11"/>
  <c r="BC495" i="11"/>
  <c r="AQ495" i="11"/>
  <c r="AA495" i="11"/>
  <c r="Y495" i="11"/>
  <c r="AT495" i="11"/>
  <c r="AH495" i="11"/>
  <c r="BB495" i="11"/>
  <c r="AL495" i="11"/>
  <c r="BE495" i="11"/>
  <c r="AE495" i="11"/>
  <c r="M495" i="11"/>
  <c r="AC491" i="11"/>
  <c r="AS491" i="11"/>
  <c r="BI491" i="11"/>
  <c r="R491" i="11"/>
  <c r="AM491" i="11"/>
  <c r="BH491" i="11"/>
  <c r="O491" i="11"/>
  <c r="AJ491" i="11"/>
  <c r="BF491" i="11"/>
  <c r="AN491" i="11"/>
  <c r="AI491" i="11"/>
  <c r="U491" i="11"/>
  <c r="AK491" i="11"/>
  <c r="BA491" i="11"/>
  <c r="AB491" i="11"/>
  <c r="AX491" i="11"/>
  <c r="Z491" i="11"/>
  <c r="AU491" i="11"/>
  <c r="S491" i="11"/>
  <c r="BJ491" i="11"/>
  <c r="BD491" i="11"/>
  <c r="AG491" i="11"/>
  <c r="W491" i="11"/>
  <c r="T491" i="11"/>
  <c r="AY491" i="11"/>
  <c r="AQ491" i="11"/>
  <c r="Q491" i="11"/>
  <c r="AW491" i="11"/>
  <c r="AR491" i="11"/>
  <c r="AP491" i="11"/>
  <c r="AT491" i="11"/>
  <c r="BB491" i="11"/>
  <c r="AL491" i="11"/>
  <c r="BG491" i="11"/>
  <c r="AH491" i="11"/>
  <c r="X491" i="11"/>
  <c r="AF491" i="11"/>
  <c r="AV491" i="11"/>
  <c r="AO491" i="11"/>
  <c r="AE491" i="11"/>
  <c r="Y491" i="11"/>
  <c r="BC491" i="11"/>
  <c r="V491" i="11"/>
  <c r="P491" i="11"/>
  <c r="BE491" i="11"/>
  <c r="AZ491" i="11"/>
  <c r="AD491" i="11"/>
  <c r="M491" i="11"/>
  <c r="AA491" i="11"/>
  <c r="S487" i="11"/>
  <c r="AI487" i="11"/>
  <c r="AY487" i="11"/>
  <c r="AC487" i="11"/>
  <c r="AS487" i="11"/>
  <c r="BI487" i="11"/>
  <c r="P487" i="11"/>
  <c r="AV487" i="11"/>
  <c r="AR487" i="11"/>
  <c r="R487" i="11"/>
  <c r="AA487" i="11"/>
  <c r="AQ487" i="11"/>
  <c r="BG487" i="11"/>
  <c r="U487" i="11"/>
  <c r="AK487" i="11"/>
  <c r="BA487" i="11"/>
  <c r="AF487" i="11"/>
  <c r="AB487" i="11"/>
  <c r="BH487" i="11"/>
  <c r="AX487" i="11"/>
  <c r="AP487" i="11"/>
  <c r="AM487" i="11"/>
  <c r="AG487" i="11"/>
  <c r="BD487" i="11"/>
  <c r="AZ487" i="11"/>
  <c r="AH487" i="11"/>
  <c r="V487" i="11"/>
  <c r="BJ487" i="11"/>
  <c r="W487" i="11"/>
  <c r="BC487" i="11"/>
  <c r="Q487" i="11"/>
  <c r="AW487" i="11"/>
  <c r="X487" i="11"/>
  <c r="T487" i="11"/>
  <c r="Z487" i="11"/>
  <c r="AL487" i="11"/>
  <c r="AU487" i="11"/>
  <c r="AT487" i="11"/>
  <c r="O487" i="11"/>
  <c r="AO487" i="11"/>
  <c r="BB487" i="11"/>
  <c r="AD487" i="11"/>
  <c r="Y487" i="11"/>
  <c r="BF487" i="11"/>
  <c r="AN487" i="11"/>
  <c r="BE487" i="11"/>
  <c r="AJ487" i="11"/>
  <c r="AE487" i="11"/>
  <c r="M487" i="11"/>
  <c r="W483" i="11"/>
  <c r="AM483" i="11"/>
  <c r="BC483" i="11"/>
  <c r="AD483" i="11"/>
  <c r="AZ483" i="11"/>
  <c r="V483" i="11"/>
  <c r="AR483" i="11"/>
  <c r="Z483" i="11"/>
  <c r="U483" i="11"/>
  <c r="BI483" i="11"/>
  <c r="O483" i="11"/>
  <c r="AE483" i="11"/>
  <c r="AU483" i="11"/>
  <c r="T483" i="11"/>
  <c r="AO483" i="11"/>
  <c r="BJ483" i="11"/>
  <c r="AG483" i="11"/>
  <c r="BB483" i="11"/>
  <c r="AV483" i="11"/>
  <c r="AP483" i="11"/>
  <c r="AC483" i="11"/>
  <c r="R483" i="11"/>
  <c r="AQ483" i="11"/>
  <c r="BE483" i="11"/>
  <c r="AW483" i="11"/>
  <c r="AK483" i="11"/>
  <c r="AF483" i="11"/>
  <c r="AA483" i="11"/>
  <c r="BG483" i="11"/>
  <c r="AJ483" i="11"/>
  <c r="AB483" i="11"/>
  <c r="AY483" i="11"/>
  <c r="Y483" i="11"/>
  <c r="BH483" i="11"/>
  <c r="BF483" i="11"/>
  <c r="AS483" i="11"/>
  <c r="S483" i="11"/>
  <c r="Q483" i="11"/>
  <c r="BA483" i="11"/>
  <c r="AN483" i="11"/>
  <c r="BD483" i="11"/>
  <c r="X483" i="11"/>
  <c r="AX483" i="11"/>
  <c r="AT483" i="11"/>
  <c r="P483" i="11"/>
  <c r="AH483" i="11"/>
  <c r="M483" i="11"/>
  <c r="AI483" i="11"/>
  <c r="AL483" i="11"/>
  <c r="W479" i="11"/>
  <c r="AM479" i="11"/>
  <c r="BC479" i="11"/>
  <c r="AD479" i="11"/>
  <c r="AZ479" i="11"/>
  <c r="V479" i="11"/>
  <c r="AR479" i="11"/>
  <c r="AV479" i="11"/>
  <c r="AP479" i="11"/>
  <c r="O479" i="11"/>
  <c r="AE479" i="11"/>
  <c r="AU479" i="11"/>
  <c r="T479" i="11"/>
  <c r="AO479" i="11"/>
  <c r="BJ479" i="11"/>
  <c r="AG479" i="11"/>
  <c r="BB479" i="11"/>
  <c r="Z479" i="11"/>
  <c r="U479" i="11"/>
  <c r="AX479" i="11"/>
  <c r="AN479" i="11"/>
  <c r="AQ479" i="11"/>
  <c r="AJ479" i="11"/>
  <c r="AB479" i="11"/>
  <c r="BF479" i="11"/>
  <c r="BA479" i="11"/>
  <c r="R479" i="11"/>
  <c r="AH479" i="11"/>
  <c r="X479" i="11"/>
  <c r="AA479" i="11"/>
  <c r="BG479" i="11"/>
  <c r="BE479" i="11"/>
  <c r="AW479" i="11"/>
  <c r="P479" i="11"/>
  <c r="AC479" i="11"/>
  <c r="AY479" i="11"/>
  <c r="AT479" i="11"/>
  <c r="BI479" i="11"/>
  <c r="AS479" i="11"/>
  <c r="S479" i="11"/>
  <c r="AL479" i="11"/>
  <c r="Q479" i="11"/>
  <c r="AF479" i="11"/>
  <c r="BD479" i="11"/>
  <c r="AI479" i="11"/>
  <c r="Y479" i="11"/>
  <c r="AK479" i="11"/>
  <c r="BH479" i="11"/>
  <c r="M479" i="11"/>
  <c r="AC475" i="11"/>
  <c r="AS475" i="11"/>
  <c r="BI475" i="11"/>
  <c r="AE475" i="11"/>
  <c r="AZ475" i="11"/>
  <c r="AH475" i="11"/>
  <c r="BJ475" i="11"/>
  <c r="W475" i="11"/>
  <c r="AY475" i="11"/>
  <c r="AB475" i="11"/>
  <c r="V475" i="11"/>
  <c r="U475" i="11"/>
  <c r="AK475" i="11"/>
  <c r="BA475" i="11"/>
  <c r="T475" i="11"/>
  <c r="AP475" i="11"/>
  <c r="S475" i="11"/>
  <c r="AV475" i="11"/>
  <c r="AL475" i="11"/>
  <c r="BD475" i="11"/>
  <c r="AX475" i="11"/>
  <c r="AF475" i="11"/>
  <c r="R475" i="11"/>
  <c r="Q475" i="11"/>
  <c r="AW475" i="11"/>
  <c r="AJ475" i="11"/>
  <c r="BG475" i="11"/>
  <c r="AQ475" i="11"/>
  <c r="AI475" i="11"/>
  <c r="AG475" i="11"/>
  <c r="O475" i="11"/>
  <c r="BF475" i="11"/>
  <c r="AN475" i="11"/>
  <c r="AD475" i="11"/>
  <c r="Y475" i="11"/>
  <c r="AA475" i="11"/>
  <c r="BE475" i="11"/>
  <c r="AU475" i="11"/>
  <c r="P475" i="11"/>
  <c r="AT475" i="11"/>
  <c r="BB475" i="11"/>
  <c r="X475" i="11"/>
  <c r="AO475" i="11"/>
  <c r="Z475" i="11"/>
  <c r="BC475" i="11"/>
  <c r="BH475" i="11"/>
  <c r="AM475" i="11"/>
  <c r="AR475" i="11"/>
  <c r="M475" i="11"/>
  <c r="O471" i="11"/>
  <c r="AE471" i="11"/>
  <c r="AU471" i="11"/>
  <c r="AC471" i="11"/>
  <c r="AS471" i="11"/>
  <c r="BI471" i="11"/>
  <c r="T471" i="11"/>
  <c r="AZ471" i="11"/>
  <c r="X471" i="11"/>
  <c r="BD471" i="11"/>
  <c r="AT471" i="11"/>
  <c r="V471" i="11"/>
  <c r="AH471" i="11"/>
  <c r="R471" i="11"/>
  <c r="W471" i="11"/>
  <c r="AM471" i="11"/>
  <c r="BC471" i="11"/>
  <c r="U471" i="11"/>
  <c r="AK471" i="11"/>
  <c r="BA471" i="11"/>
  <c r="AJ471" i="11"/>
  <c r="AN471" i="11"/>
  <c r="BB471" i="11"/>
  <c r="AP471" i="11"/>
  <c r="AI471" i="11"/>
  <c r="Q471" i="11"/>
  <c r="AW471" i="11"/>
  <c r="BH471" i="11"/>
  <c r="AF471" i="11"/>
  <c r="AX471" i="11"/>
  <c r="S471" i="11"/>
  <c r="AY471" i="11"/>
  <c r="AG471" i="11"/>
  <c r="AB471" i="11"/>
  <c r="BJ471" i="11"/>
  <c r="AL471" i="11"/>
  <c r="AQ471" i="11"/>
  <c r="Y471" i="11"/>
  <c r="AD471" i="11"/>
  <c r="BE471" i="11"/>
  <c r="AV471" i="11"/>
  <c r="BF471" i="11"/>
  <c r="BG471" i="11"/>
  <c r="P471" i="11"/>
  <c r="AO471" i="11"/>
  <c r="AR471" i="11"/>
  <c r="Z471" i="11"/>
  <c r="AA471" i="11"/>
  <c r="M471" i="11"/>
  <c r="S467" i="11"/>
  <c r="AI467" i="11"/>
  <c r="Y467" i="11"/>
  <c r="AO467" i="11"/>
  <c r="BE467" i="11"/>
  <c r="X467" i="11"/>
  <c r="AY467" i="11"/>
  <c r="T467" i="11"/>
  <c r="AV467" i="11"/>
  <c r="BF467" i="11"/>
  <c r="BH467" i="11"/>
  <c r="BC467" i="11"/>
  <c r="AR467" i="11"/>
  <c r="AA467" i="11"/>
  <c r="Q467" i="11"/>
  <c r="AG467" i="11"/>
  <c r="AW467" i="11"/>
  <c r="AN467" i="11"/>
  <c r="BJ467" i="11"/>
  <c r="AJ467" i="11"/>
  <c r="BG467" i="11"/>
  <c r="AH467" i="11"/>
  <c r="AP467" i="11"/>
  <c r="AX467" i="11"/>
  <c r="AM467" i="11"/>
  <c r="AS467" i="11"/>
  <c r="AF467" i="11"/>
  <c r="BB467" i="11"/>
  <c r="R467" i="11"/>
  <c r="V467" i="11"/>
  <c r="W467" i="11"/>
  <c r="AC467" i="11"/>
  <c r="BI467" i="11"/>
  <c r="BD467" i="11"/>
  <c r="AB467" i="11"/>
  <c r="Z467" i="11"/>
  <c r="O467" i="11"/>
  <c r="BA467" i="11"/>
  <c r="AL467" i="11"/>
  <c r="AD467" i="11"/>
  <c r="U467" i="11"/>
  <c r="AT467" i="11"/>
  <c r="AU467" i="11"/>
  <c r="AE467" i="11"/>
  <c r="P467" i="11"/>
  <c r="AZ467" i="11"/>
  <c r="AQ467" i="11"/>
  <c r="M467" i="11"/>
  <c r="AK467" i="11"/>
  <c r="S463" i="11"/>
  <c r="AI463" i="11"/>
  <c r="AY463" i="11"/>
  <c r="Y463" i="11"/>
  <c r="AO463" i="11"/>
  <c r="BE463" i="11"/>
  <c r="X463" i="11"/>
  <c r="BD463" i="11"/>
  <c r="T463" i="11"/>
  <c r="AZ463" i="11"/>
  <c r="BB463" i="11"/>
  <c r="AD463" i="11"/>
  <c r="AA463" i="11"/>
  <c r="AQ463" i="11"/>
  <c r="BG463" i="11"/>
  <c r="Q463" i="11"/>
  <c r="AG463" i="11"/>
  <c r="AW463" i="11"/>
  <c r="AN463" i="11"/>
  <c r="AJ463" i="11"/>
  <c r="AH463" i="11"/>
  <c r="AP463" i="11"/>
  <c r="AT463" i="11"/>
  <c r="AM463" i="11"/>
  <c r="AS463" i="11"/>
  <c r="AF463" i="11"/>
  <c r="BH463" i="11"/>
  <c r="Z463" i="11"/>
  <c r="BJ463" i="11"/>
  <c r="W463" i="11"/>
  <c r="BC463" i="11"/>
  <c r="AC463" i="11"/>
  <c r="BI463" i="11"/>
  <c r="AB463" i="11"/>
  <c r="R463" i="11"/>
  <c r="AL463" i="11"/>
  <c r="O463" i="11"/>
  <c r="BA463" i="11"/>
  <c r="AV463" i="11"/>
  <c r="V463" i="11"/>
  <c r="AU463" i="11"/>
  <c r="U463" i="11"/>
  <c r="BF463" i="11"/>
  <c r="AE463" i="11"/>
  <c r="AR463" i="11"/>
  <c r="AK463" i="11"/>
  <c r="AX463" i="11"/>
  <c r="P463" i="11"/>
  <c r="M463" i="11"/>
  <c r="T462" i="11"/>
  <c r="AJ462" i="11"/>
  <c r="AZ462" i="11"/>
  <c r="X462" i="11"/>
  <c r="AN462" i="11"/>
  <c r="BD462" i="11"/>
  <c r="AB462" i="11"/>
  <c r="AR462" i="11"/>
  <c r="BH462" i="11"/>
  <c r="M462" i="11"/>
  <c r="P462" i="11"/>
  <c r="AF462" i="11"/>
  <c r="AV462" i="11"/>
  <c r="AX462" i="11"/>
  <c r="R462" i="11"/>
  <c r="AH462" i="11"/>
  <c r="AP462" i="11"/>
  <c r="BF462" i="11"/>
  <c r="Z462" i="11"/>
  <c r="Y462" i="11"/>
  <c r="AO462" i="11"/>
  <c r="BE462" i="11"/>
  <c r="S462" i="11"/>
  <c r="AI462" i="11"/>
  <c r="AY462" i="11"/>
  <c r="BB462" i="11"/>
  <c r="V462" i="11"/>
  <c r="Q462" i="11"/>
  <c r="AG462" i="11"/>
  <c r="AW462" i="11"/>
  <c r="AA462" i="11"/>
  <c r="AQ462" i="11"/>
  <c r="BG462" i="11"/>
  <c r="AL462" i="11"/>
  <c r="AS462" i="11"/>
  <c r="O462" i="11"/>
  <c r="AM462" i="11"/>
  <c r="U462" i="11"/>
  <c r="BA462" i="11"/>
  <c r="AU462" i="11"/>
  <c r="BJ462" i="11"/>
  <c r="AC462" i="11"/>
  <c r="BI462" i="11"/>
  <c r="W462" i="11"/>
  <c r="BC462" i="11"/>
  <c r="AT462" i="11"/>
  <c r="AK462" i="11"/>
  <c r="AE462" i="11"/>
  <c r="AD462" i="11"/>
  <c r="Z510" i="11"/>
  <c r="AP510" i="11"/>
  <c r="BF510" i="11"/>
  <c r="S510" i="11"/>
  <c r="AN510" i="11"/>
  <c r="BI510" i="11"/>
  <c r="P510" i="11"/>
  <c r="AK510" i="11"/>
  <c r="BG510" i="11"/>
  <c r="R510" i="11"/>
  <c r="AH510" i="11"/>
  <c r="AX510" i="11"/>
  <c r="AC510" i="11"/>
  <c r="AY510" i="11"/>
  <c r="AA510" i="11"/>
  <c r="AV510" i="11"/>
  <c r="AD510" i="11"/>
  <c r="BJ510" i="11"/>
  <c r="AS510" i="11"/>
  <c r="U510" i="11"/>
  <c r="AO510" i="11"/>
  <c r="Y510" i="11"/>
  <c r="BC510" i="11"/>
  <c r="W510" i="11"/>
  <c r="BH510" i="11"/>
  <c r="AT510" i="11"/>
  <c r="X510" i="11"/>
  <c r="AQ510" i="11"/>
  <c r="T510" i="11"/>
  <c r="AU510" i="11"/>
  <c r="AM510" i="11"/>
  <c r="AW510" i="11"/>
  <c r="AL510" i="11"/>
  <c r="BD510" i="11"/>
  <c r="AF510" i="11"/>
  <c r="AJ510" i="11"/>
  <c r="AR510" i="11"/>
  <c r="AZ510" i="11"/>
  <c r="BE510" i="11"/>
  <c r="AB510" i="11"/>
  <c r="BB510" i="11"/>
  <c r="BA510" i="11"/>
  <c r="AE510" i="11"/>
  <c r="V510" i="11"/>
  <c r="Q510" i="11"/>
  <c r="O510" i="11"/>
  <c r="AG510" i="11"/>
  <c r="AI510" i="11"/>
  <c r="M510" i="11"/>
  <c r="Z506" i="11"/>
  <c r="AP506" i="11"/>
  <c r="BF506" i="11"/>
  <c r="S506" i="11"/>
  <c r="AN506" i="11"/>
  <c r="BI506" i="11"/>
  <c r="P506" i="11"/>
  <c r="AK506" i="11"/>
  <c r="BG506" i="11"/>
  <c r="R506" i="11"/>
  <c r="AH506" i="11"/>
  <c r="AX506" i="11"/>
  <c r="AC506" i="11"/>
  <c r="AY506" i="11"/>
  <c r="AA506" i="11"/>
  <c r="AV506" i="11"/>
  <c r="AD506" i="11"/>
  <c r="BJ506" i="11"/>
  <c r="X506" i="11"/>
  <c r="AQ506" i="11"/>
  <c r="T506" i="11"/>
  <c r="AU506" i="11"/>
  <c r="AR506" i="11"/>
  <c r="AB506" i="11"/>
  <c r="M506" i="11"/>
  <c r="AT506" i="11"/>
  <c r="AS506" i="11"/>
  <c r="U506" i="11"/>
  <c r="AO506" i="11"/>
  <c r="Y506" i="11"/>
  <c r="AG506" i="11"/>
  <c r="BH506" i="11"/>
  <c r="AL506" i="11"/>
  <c r="BA506" i="11"/>
  <c r="AE506" i="11"/>
  <c r="BE506" i="11"/>
  <c r="AI506" i="11"/>
  <c r="O506" i="11"/>
  <c r="Q506" i="11"/>
  <c r="AW506" i="11"/>
  <c r="BB506" i="11"/>
  <c r="AM506" i="11"/>
  <c r="AZ506" i="11"/>
  <c r="AF506" i="11"/>
  <c r="BC506" i="11"/>
  <c r="AJ506" i="11"/>
  <c r="BD506" i="11"/>
  <c r="V506" i="11"/>
  <c r="W506" i="11"/>
  <c r="AB502" i="11"/>
  <c r="AR502" i="11"/>
  <c r="BH502" i="11"/>
  <c r="Z502" i="11"/>
  <c r="AP502" i="11"/>
  <c r="BF502" i="11"/>
  <c r="AS502" i="11"/>
  <c r="AO502" i="11"/>
  <c r="T502" i="11"/>
  <c r="AJ502" i="11"/>
  <c r="AZ502" i="11"/>
  <c r="R502" i="11"/>
  <c r="AH502" i="11"/>
  <c r="AX502" i="11"/>
  <c r="AC502" i="11"/>
  <c r="BI502" i="11"/>
  <c r="Y502" i="11"/>
  <c r="BE502" i="11"/>
  <c r="AF502" i="11"/>
  <c r="AD502" i="11"/>
  <c r="BJ502" i="11"/>
  <c r="U502" i="11"/>
  <c r="AW502" i="11"/>
  <c r="O502" i="11"/>
  <c r="BC502" i="11"/>
  <c r="AY502" i="11"/>
  <c r="P502" i="11"/>
  <c r="AV502" i="11"/>
  <c r="AT502" i="11"/>
  <c r="BA502" i="11"/>
  <c r="Q502" i="11"/>
  <c r="AU502" i="11"/>
  <c r="W502" i="11"/>
  <c r="AI502" i="11"/>
  <c r="AA502" i="11"/>
  <c r="AL502" i="11"/>
  <c r="AE502" i="11"/>
  <c r="AN502" i="11"/>
  <c r="AK502" i="11"/>
  <c r="X502" i="11"/>
  <c r="BB502" i="11"/>
  <c r="BD502" i="11"/>
  <c r="V502" i="11"/>
  <c r="AG502" i="11"/>
  <c r="S502" i="11"/>
  <c r="BG502" i="11"/>
  <c r="M502" i="11"/>
  <c r="AM502" i="11"/>
  <c r="AQ502" i="11"/>
  <c r="AB498" i="11"/>
  <c r="AR498" i="11"/>
  <c r="BH498" i="11"/>
  <c r="Z498" i="11"/>
  <c r="AP498" i="11"/>
  <c r="BF498" i="11"/>
  <c r="AS498" i="11"/>
  <c r="AO498" i="11"/>
  <c r="M498" i="11"/>
  <c r="T498" i="11"/>
  <c r="AJ498" i="11"/>
  <c r="AZ498" i="11"/>
  <c r="R498" i="11"/>
  <c r="AH498" i="11"/>
  <c r="AX498" i="11"/>
  <c r="AC498" i="11"/>
  <c r="BI498" i="11"/>
  <c r="Y498" i="11"/>
  <c r="BE498" i="11"/>
  <c r="AF498" i="11"/>
  <c r="AD498" i="11"/>
  <c r="BJ498" i="11"/>
  <c r="U498" i="11"/>
  <c r="AW498" i="11"/>
  <c r="O498" i="11"/>
  <c r="BC498" i="11"/>
  <c r="AI498" i="11"/>
  <c r="AQ498" i="11"/>
  <c r="AA498" i="11"/>
  <c r="P498" i="11"/>
  <c r="AV498" i="11"/>
  <c r="AT498" i="11"/>
  <c r="BA498" i="11"/>
  <c r="Q498" i="11"/>
  <c r="AU498" i="11"/>
  <c r="W498" i="11"/>
  <c r="AY498" i="11"/>
  <c r="AL498" i="11"/>
  <c r="AK498" i="11"/>
  <c r="S498" i="11"/>
  <c r="BG498" i="11"/>
  <c r="AN498" i="11"/>
  <c r="AE498" i="11"/>
  <c r="BB498" i="11"/>
  <c r="AM498" i="11"/>
  <c r="X498" i="11"/>
  <c r="AG498" i="11"/>
  <c r="BD498" i="11"/>
  <c r="V498" i="11"/>
  <c r="AC494" i="11"/>
  <c r="AS494" i="11"/>
  <c r="BI494" i="11"/>
  <c r="W494" i="11"/>
  <c r="AR494" i="11"/>
  <c r="T494" i="11"/>
  <c r="AP494" i="11"/>
  <c r="X494" i="11"/>
  <c r="S494" i="11"/>
  <c r="BJ494" i="11"/>
  <c r="U494" i="11"/>
  <c r="AK494" i="11"/>
  <c r="BA494" i="11"/>
  <c r="AH494" i="11"/>
  <c r="BC494" i="11"/>
  <c r="AE494" i="11"/>
  <c r="AZ494" i="11"/>
  <c r="AT494" i="11"/>
  <c r="AN494" i="11"/>
  <c r="Q494" i="11"/>
  <c r="AW494" i="11"/>
  <c r="AX494" i="11"/>
  <c r="AU494" i="11"/>
  <c r="AD494" i="11"/>
  <c r="AL494" i="11"/>
  <c r="AF494" i="11"/>
  <c r="AG494" i="11"/>
  <c r="AB494" i="11"/>
  <c r="Z494" i="11"/>
  <c r="AI494" i="11"/>
  <c r="AA494" i="11"/>
  <c r="BE494" i="11"/>
  <c r="BH494" i="11"/>
  <c r="O494" i="11"/>
  <c r="AY494" i="11"/>
  <c r="BG494" i="11"/>
  <c r="V494" i="11"/>
  <c r="Y494" i="11"/>
  <c r="R494" i="11"/>
  <c r="BF494" i="11"/>
  <c r="AV494" i="11"/>
  <c r="BB494" i="11"/>
  <c r="AJ494" i="11"/>
  <c r="P494" i="11"/>
  <c r="AM494" i="11"/>
  <c r="BD494" i="11"/>
  <c r="AO494" i="11"/>
  <c r="AQ494" i="11"/>
  <c r="M494" i="11"/>
  <c r="AC490" i="11"/>
  <c r="AS490" i="11"/>
  <c r="BI490" i="11"/>
  <c r="W490" i="11"/>
  <c r="AR490" i="11"/>
  <c r="T490" i="11"/>
  <c r="AP490" i="11"/>
  <c r="AT490" i="11"/>
  <c r="AN490" i="11"/>
  <c r="U490" i="11"/>
  <c r="AK490" i="11"/>
  <c r="BA490" i="11"/>
  <c r="AH490" i="11"/>
  <c r="BC490" i="11"/>
  <c r="AE490" i="11"/>
  <c r="AZ490" i="11"/>
  <c r="X490" i="11"/>
  <c r="S490" i="11"/>
  <c r="BJ490" i="11"/>
  <c r="Q490" i="11"/>
  <c r="AW490" i="11"/>
  <c r="AB490" i="11"/>
  <c r="Z490" i="11"/>
  <c r="AY490" i="11"/>
  <c r="BG490" i="11"/>
  <c r="BB490" i="11"/>
  <c r="AG490" i="11"/>
  <c r="AX490" i="11"/>
  <c r="AU490" i="11"/>
  <c r="BD490" i="11"/>
  <c r="AV490" i="11"/>
  <c r="P490" i="11"/>
  <c r="AF490" i="11"/>
  <c r="V490" i="11"/>
  <c r="BE490" i="11"/>
  <c r="AJ490" i="11"/>
  <c r="AA490" i="11"/>
  <c r="Y490" i="11"/>
  <c r="AM490" i="11"/>
  <c r="AI490" i="11"/>
  <c r="R490" i="11"/>
  <c r="BF490" i="11"/>
  <c r="BH490" i="11"/>
  <c r="AO490" i="11"/>
  <c r="O490" i="11"/>
  <c r="AD490" i="11"/>
  <c r="AQ490" i="11"/>
  <c r="M490" i="11"/>
  <c r="AL490" i="11"/>
  <c r="S486" i="11"/>
  <c r="AI486" i="11"/>
  <c r="AY486" i="11"/>
  <c r="AC486" i="11"/>
  <c r="AS486" i="11"/>
  <c r="BI486" i="11"/>
  <c r="AF486" i="11"/>
  <c r="AB486" i="11"/>
  <c r="BH486" i="11"/>
  <c r="BF486" i="11"/>
  <c r="AA486" i="11"/>
  <c r="AQ486" i="11"/>
  <c r="BG486" i="11"/>
  <c r="U486" i="11"/>
  <c r="AK486" i="11"/>
  <c r="BA486" i="11"/>
  <c r="P486" i="11"/>
  <c r="AV486" i="11"/>
  <c r="AR486" i="11"/>
  <c r="AH486" i="11"/>
  <c r="Z486" i="11"/>
  <c r="W486" i="11"/>
  <c r="BC486" i="11"/>
  <c r="Q486" i="11"/>
  <c r="AW486" i="11"/>
  <c r="AN486" i="11"/>
  <c r="AJ486" i="11"/>
  <c r="V486" i="11"/>
  <c r="BJ486" i="11"/>
  <c r="AM486" i="11"/>
  <c r="AG486" i="11"/>
  <c r="R486" i="11"/>
  <c r="AE486" i="11"/>
  <c r="BE486" i="11"/>
  <c r="BD486" i="11"/>
  <c r="AP486" i="11"/>
  <c r="BB486" i="11"/>
  <c r="Y486" i="11"/>
  <c r="AZ486" i="11"/>
  <c r="AL486" i="11"/>
  <c r="AU486" i="11"/>
  <c r="T486" i="11"/>
  <c r="AT486" i="11"/>
  <c r="O486" i="11"/>
  <c r="AX486" i="11"/>
  <c r="X486" i="11"/>
  <c r="M486" i="11"/>
  <c r="AD486" i="11"/>
  <c r="AO486" i="11"/>
  <c r="M482" i="11"/>
  <c r="W482" i="11"/>
  <c r="AM482" i="11"/>
  <c r="BC482" i="11"/>
  <c r="AJ482" i="11"/>
  <c r="BE482" i="11"/>
  <c r="AB482" i="11"/>
  <c r="AW482" i="11"/>
  <c r="AF482" i="11"/>
  <c r="Z482" i="11"/>
  <c r="AH482" i="11"/>
  <c r="X482" i="11"/>
  <c r="O482" i="11"/>
  <c r="AE482" i="11"/>
  <c r="AU482" i="11"/>
  <c r="Y482" i="11"/>
  <c r="AT482" i="11"/>
  <c r="Q482" i="11"/>
  <c r="AL482" i="11"/>
  <c r="BH482" i="11"/>
  <c r="BA482" i="11"/>
  <c r="AV482" i="11"/>
  <c r="AA482" i="11"/>
  <c r="BG482" i="11"/>
  <c r="T482" i="11"/>
  <c r="BJ482" i="11"/>
  <c r="BB482" i="11"/>
  <c r="AS482" i="11"/>
  <c r="BI482" i="11"/>
  <c r="AC482" i="11"/>
  <c r="AQ482" i="11"/>
  <c r="AO482" i="11"/>
  <c r="AG482" i="11"/>
  <c r="AP482" i="11"/>
  <c r="AK482" i="11"/>
  <c r="BD482" i="11"/>
  <c r="AN482" i="11"/>
  <c r="AX482" i="11"/>
  <c r="AI482" i="11"/>
  <c r="V482" i="11"/>
  <c r="P482" i="11"/>
  <c r="AD482" i="11"/>
  <c r="U482" i="11"/>
  <c r="BF482" i="11"/>
  <c r="R482" i="11"/>
  <c r="AY482" i="11"/>
  <c r="AR482" i="11"/>
  <c r="S482" i="11"/>
  <c r="AZ482" i="11"/>
  <c r="AC478" i="11"/>
  <c r="AS478" i="11"/>
  <c r="O478" i="11"/>
  <c r="AJ478" i="11"/>
  <c r="BC478" i="11"/>
  <c r="AF478" i="11"/>
  <c r="BE478" i="11"/>
  <c r="V478" i="11"/>
  <c r="AW478" i="11"/>
  <c r="BA478" i="11"/>
  <c r="AV478" i="11"/>
  <c r="BD478" i="11"/>
  <c r="AR478" i="11"/>
  <c r="U478" i="11"/>
  <c r="AK478" i="11"/>
  <c r="Z478" i="11"/>
  <c r="AU478" i="11"/>
  <c r="R478" i="11"/>
  <c r="AT478" i="11"/>
  <c r="AI478" i="11"/>
  <c r="BH478" i="11"/>
  <c r="AA478" i="11"/>
  <c r="S478" i="11"/>
  <c r="AG478" i="11"/>
  <c r="T478" i="11"/>
  <c r="BG478" i="11"/>
  <c r="AM478" i="11"/>
  <c r="AB478" i="11"/>
  <c r="Q478" i="11"/>
  <c r="AP478" i="11"/>
  <c r="BJ478" i="11"/>
  <c r="BB478" i="11"/>
  <c r="BF478" i="11"/>
  <c r="BI478" i="11"/>
  <c r="W478" i="11"/>
  <c r="AE478" i="11"/>
  <c r="AQ478" i="11"/>
  <c r="AH478" i="11"/>
  <c r="AO478" i="11"/>
  <c r="AZ478" i="11"/>
  <c r="AN478" i="11"/>
  <c r="AD478" i="11"/>
  <c r="Y478" i="11"/>
  <c r="AY478" i="11"/>
  <c r="X478" i="11"/>
  <c r="AX478" i="11"/>
  <c r="P478" i="11"/>
  <c r="AL478" i="11"/>
  <c r="M478" i="11"/>
  <c r="AC474" i="11"/>
  <c r="AS474" i="11"/>
  <c r="BI474" i="11"/>
  <c r="AH474" i="11"/>
  <c r="BC474" i="11"/>
  <c r="O474" i="11"/>
  <c r="AJ474" i="11"/>
  <c r="BF474" i="11"/>
  <c r="AY474" i="11"/>
  <c r="AI474" i="11"/>
  <c r="U474" i="11"/>
  <c r="AK474" i="11"/>
  <c r="BA474" i="11"/>
  <c r="W474" i="11"/>
  <c r="AR474" i="11"/>
  <c r="Z474" i="11"/>
  <c r="AU474" i="11"/>
  <c r="AD474" i="11"/>
  <c r="BD474" i="11"/>
  <c r="AQ474" i="11"/>
  <c r="AF474" i="11"/>
  <c r="M474" i="11"/>
  <c r="AG474" i="11"/>
  <c r="R474" i="11"/>
  <c r="AP474" i="11"/>
  <c r="BH474" i="11"/>
  <c r="AT474" i="11"/>
  <c r="AA474" i="11"/>
  <c r="BG474" i="11"/>
  <c r="Q474" i="11"/>
  <c r="AW474" i="11"/>
  <c r="AM474" i="11"/>
  <c r="T474" i="11"/>
  <c r="S474" i="11"/>
  <c r="V474" i="11"/>
  <c r="AV474" i="11"/>
  <c r="P474" i="11"/>
  <c r="AL474" i="11"/>
  <c r="AB474" i="11"/>
  <c r="AZ474" i="11"/>
  <c r="AO474" i="11"/>
  <c r="AX474" i="11"/>
  <c r="BB474" i="11"/>
  <c r="Y474" i="11"/>
  <c r="X474" i="11"/>
  <c r="AN474" i="11"/>
  <c r="BE474" i="11"/>
  <c r="AE474" i="11"/>
  <c r="BJ474" i="11"/>
  <c r="AE470" i="11"/>
  <c r="AU470" i="11"/>
  <c r="AC470" i="11"/>
  <c r="AS470" i="11"/>
  <c r="BI470" i="11"/>
  <c r="AJ470" i="11"/>
  <c r="AN470" i="11"/>
  <c r="AD470" i="11"/>
  <c r="Q470" i="11"/>
  <c r="W470" i="11"/>
  <c r="AM470" i="11"/>
  <c r="BC470" i="11"/>
  <c r="U470" i="11"/>
  <c r="AK470" i="11"/>
  <c r="BA470" i="11"/>
  <c r="T470" i="11"/>
  <c r="AZ470" i="11"/>
  <c r="X470" i="11"/>
  <c r="BD470" i="11"/>
  <c r="BJ470" i="11"/>
  <c r="AL470" i="11"/>
  <c r="R470" i="11"/>
  <c r="BF470" i="11"/>
  <c r="S470" i="11"/>
  <c r="AY470" i="11"/>
  <c r="AG470" i="11"/>
  <c r="AR470" i="11"/>
  <c r="O470" i="11"/>
  <c r="AT470" i="11"/>
  <c r="V470" i="11"/>
  <c r="Z470" i="11"/>
  <c r="AI470" i="11"/>
  <c r="P470" i="11"/>
  <c r="AW470" i="11"/>
  <c r="AV470" i="11"/>
  <c r="AP470" i="11"/>
  <c r="AA470" i="11"/>
  <c r="AF470" i="11"/>
  <c r="BG470" i="11"/>
  <c r="AO470" i="11"/>
  <c r="BH470" i="11"/>
  <c r="BB470" i="11"/>
  <c r="Y470" i="11"/>
  <c r="AB470" i="11"/>
  <c r="AQ470" i="11"/>
  <c r="AX470" i="11"/>
  <c r="BE470" i="11"/>
  <c r="AH470" i="11"/>
  <c r="M470" i="11"/>
  <c r="S466" i="11"/>
  <c r="AI466" i="11"/>
  <c r="AY466" i="11"/>
  <c r="Y466" i="11"/>
  <c r="AO466" i="11"/>
  <c r="BE466" i="11"/>
  <c r="AN466" i="11"/>
  <c r="AJ466" i="11"/>
  <c r="AX466" i="11"/>
  <c r="BF466" i="11"/>
  <c r="AL466" i="11"/>
  <c r="M466" i="11"/>
  <c r="AA466" i="11"/>
  <c r="AQ466" i="11"/>
  <c r="BG466" i="11"/>
  <c r="Q466" i="11"/>
  <c r="AG466" i="11"/>
  <c r="AW466" i="11"/>
  <c r="X466" i="11"/>
  <c r="BD466" i="11"/>
  <c r="T466" i="11"/>
  <c r="AZ466" i="11"/>
  <c r="R466" i="11"/>
  <c r="Z466" i="11"/>
  <c r="BB466" i="11"/>
  <c r="W466" i="11"/>
  <c r="BC466" i="11"/>
  <c r="AC466" i="11"/>
  <c r="BI466" i="11"/>
  <c r="P466" i="11"/>
  <c r="AR466" i="11"/>
  <c r="V466" i="11"/>
  <c r="AM466" i="11"/>
  <c r="AS466" i="11"/>
  <c r="AV466" i="11"/>
  <c r="AK466" i="11"/>
  <c r="AF466" i="11"/>
  <c r="AP466" i="11"/>
  <c r="BJ466" i="11"/>
  <c r="AE466" i="11"/>
  <c r="BH466" i="11"/>
  <c r="AT466" i="11"/>
  <c r="AB466" i="11"/>
  <c r="O466" i="11"/>
  <c r="BA466" i="11"/>
  <c r="AH466" i="11"/>
  <c r="U466" i="11"/>
  <c r="AD466" i="11"/>
  <c r="AU466" i="11"/>
  <c r="R606" i="11"/>
  <c r="AH606" i="11"/>
  <c r="AX606" i="11"/>
  <c r="AB606" i="11"/>
  <c r="AR606" i="11"/>
  <c r="BH606" i="11"/>
  <c r="AQ606" i="11"/>
  <c r="AM606" i="11"/>
  <c r="Z606" i="11"/>
  <c r="AP606" i="11"/>
  <c r="BF606" i="11"/>
  <c r="T606" i="11"/>
  <c r="AJ606" i="11"/>
  <c r="AZ606" i="11"/>
  <c r="AA606" i="11"/>
  <c r="BG606" i="11"/>
  <c r="W606" i="11"/>
  <c r="BC606" i="11"/>
  <c r="V606" i="11"/>
  <c r="BB606" i="11"/>
  <c r="AF606" i="11"/>
  <c r="AY606" i="11"/>
  <c r="O606" i="11"/>
  <c r="AL606" i="11"/>
  <c r="P606" i="11"/>
  <c r="AV606" i="11"/>
  <c r="S606" i="11"/>
  <c r="AU606" i="11"/>
  <c r="AK606" i="11"/>
  <c r="AS606" i="11"/>
  <c r="BJ606" i="11"/>
  <c r="AN606" i="11"/>
  <c r="U606" i="11"/>
  <c r="AC606" i="11"/>
  <c r="AO606" i="11"/>
  <c r="AD606" i="11"/>
  <c r="AE606" i="11"/>
  <c r="BE606" i="11"/>
  <c r="AI606" i="11"/>
  <c r="BA606" i="11"/>
  <c r="BI606" i="11"/>
  <c r="Y606" i="11"/>
  <c r="Q606" i="11"/>
  <c r="BD606" i="11"/>
  <c r="AW606" i="11"/>
  <c r="AT606" i="11"/>
  <c r="X606" i="11"/>
  <c r="AG606" i="11"/>
  <c r="M606" i="11"/>
  <c r="AC551" i="11"/>
  <c r="AS551" i="11"/>
  <c r="BI551" i="11"/>
  <c r="W551" i="11"/>
  <c r="AM551" i="11"/>
  <c r="BC551" i="11"/>
  <c r="R551" i="11"/>
  <c r="AX551" i="11"/>
  <c r="AL551" i="11"/>
  <c r="AZ551" i="11"/>
  <c r="U551" i="11"/>
  <c r="AK551" i="11"/>
  <c r="BA551" i="11"/>
  <c r="O551" i="11"/>
  <c r="AE551" i="11"/>
  <c r="AU551" i="11"/>
  <c r="AH551" i="11"/>
  <c r="V551" i="11"/>
  <c r="BB551" i="11"/>
  <c r="AR551" i="11"/>
  <c r="T551" i="11"/>
  <c r="AV551" i="11"/>
  <c r="AF551" i="11"/>
  <c r="AG551" i="11"/>
  <c r="AQ551" i="11"/>
  <c r="BF551" i="11"/>
  <c r="AT551" i="11"/>
  <c r="AB551" i="11"/>
  <c r="P551" i="11"/>
  <c r="Q551" i="11"/>
  <c r="AW551" i="11"/>
  <c r="AA551" i="11"/>
  <c r="BG551" i="11"/>
  <c r="Z551" i="11"/>
  <c r="AY551" i="11"/>
  <c r="BH551" i="11"/>
  <c r="AN551" i="11"/>
  <c r="AO551" i="11"/>
  <c r="S551" i="11"/>
  <c r="BJ551" i="11"/>
  <c r="AD551" i="11"/>
  <c r="AJ551" i="11"/>
  <c r="Y551" i="11"/>
  <c r="BE551" i="11"/>
  <c r="AI551" i="11"/>
  <c r="AP551" i="11"/>
  <c r="BD551" i="11"/>
  <c r="X551" i="11"/>
  <c r="M551" i="11"/>
  <c r="M548" i="11"/>
  <c r="AC548" i="11"/>
  <c r="AS548" i="11"/>
  <c r="BI548" i="11"/>
  <c r="W548" i="11"/>
  <c r="AM548" i="11"/>
  <c r="BC548" i="11"/>
  <c r="AH548" i="11"/>
  <c r="V548" i="11"/>
  <c r="BB548" i="11"/>
  <c r="AB548" i="11"/>
  <c r="U548" i="11"/>
  <c r="AK548" i="11"/>
  <c r="BA548" i="11"/>
  <c r="O548" i="11"/>
  <c r="AE548" i="11"/>
  <c r="AU548" i="11"/>
  <c r="R548" i="11"/>
  <c r="AX548" i="11"/>
  <c r="AL548" i="11"/>
  <c r="BH548" i="11"/>
  <c r="AJ548" i="11"/>
  <c r="AV548" i="11"/>
  <c r="Q548" i="11"/>
  <c r="AW548" i="11"/>
  <c r="AA548" i="11"/>
  <c r="BG548" i="11"/>
  <c r="BJ548" i="11"/>
  <c r="AR548" i="11"/>
  <c r="P548" i="11"/>
  <c r="AG548" i="11"/>
  <c r="AQ548" i="11"/>
  <c r="AP548" i="11"/>
  <c r="AD548" i="11"/>
  <c r="T548" i="11"/>
  <c r="AF548" i="11"/>
  <c r="Y548" i="11"/>
  <c r="X548" i="11"/>
  <c r="BE548" i="11"/>
  <c r="AI548" i="11"/>
  <c r="Z548" i="11"/>
  <c r="AN548" i="11"/>
  <c r="AO548" i="11"/>
  <c r="S548" i="11"/>
  <c r="AT548" i="11"/>
  <c r="BF548" i="11"/>
  <c r="AZ548" i="11"/>
  <c r="AY548" i="11"/>
  <c r="BD548" i="11"/>
  <c r="M524" i="11"/>
  <c r="R524" i="11"/>
  <c r="AH524" i="11"/>
  <c r="Z524" i="11"/>
  <c r="AP524" i="11"/>
  <c r="AL524" i="11"/>
  <c r="X524" i="11"/>
  <c r="AN524" i="11"/>
  <c r="BD524" i="11"/>
  <c r="AI524" i="11"/>
  <c r="BG524" i="11"/>
  <c r="W524" i="11"/>
  <c r="AY524" i="11"/>
  <c r="AS524" i="11"/>
  <c r="U524" i="11"/>
  <c r="AU524" i="11"/>
  <c r="AO524" i="11"/>
  <c r="V524" i="11"/>
  <c r="P524" i="11"/>
  <c r="AF524" i="11"/>
  <c r="AV524" i="11"/>
  <c r="S524" i="11"/>
  <c r="AW524" i="11"/>
  <c r="AM524" i="11"/>
  <c r="BJ524" i="11"/>
  <c r="AX524" i="11"/>
  <c r="AG524" i="11"/>
  <c r="AB524" i="11"/>
  <c r="BH524" i="11"/>
  <c r="AE524" i="11"/>
  <c r="BC524" i="11"/>
  <c r="AK524" i="11"/>
  <c r="BA524" i="11"/>
  <c r="AR524" i="11"/>
  <c r="AQ524" i="11"/>
  <c r="BE524" i="11"/>
  <c r="AT524" i="11"/>
  <c r="BI524" i="11"/>
  <c r="Y524" i="11"/>
  <c r="AJ524" i="11"/>
  <c r="AA524" i="11"/>
  <c r="Q524" i="11"/>
  <c r="T524" i="11"/>
  <c r="AC524" i="11"/>
  <c r="BF524" i="11"/>
  <c r="AZ524" i="11"/>
  <c r="BB524" i="11"/>
  <c r="O524" i="11"/>
  <c r="AD524" i="11"/>
  <c r="Z509" i="11"/>
  <c r="AP509" i="11"/>
  <c r="BF509" i="11"/>
  <c r="X509" i="11"/>
  <c r="AS509" i="11"/>
  <c r="U509" i="11"/>
  <c r="AQ509" i="11"/>
  <c r="R509" i="11"/>
  <c r="AH509" i="11"/>
  <c r="AX509" i="11"/>
  <c r="AI509" i="11"/>
  <c r="BD509" i="11"/>
  <c r="AF509" i="11"/>
  <c r="BA509" i="11"/>
  <c r="AT509" i="11"/>
  <c r="AY509" i="11"/>
  <c r="AA509" i="11"/>
  <c r="AU509" i="11"/>
  <c r="AE509" i="11"/>
  <c r="Q509" i="11"/>
  <c r="AD509" i="11"/>
  <c r="BJ509" i="11"/>
  <c r="AC509" i="11"/>
  <c r="AV509" i="11"/>
  <c r="Y509" i="11"/>
  <c r="AZ509" i="11"/>
  <c r="BH509" i="11"/>
  <c r="AB509" i="11"/>
  <c r="W509" i="11"/>
  <c r="BC509" i="11"/>
  <c r="V509" i="11"/>
  <c r="S509" i="11"/>
  <c r="BE509" i="11"/>
  <c r="AR509" i="11"/>
  <c r="BB509" i="11"/>
  <c r="BI509" i="11"/>
  <c r="AK509" i="11"/>
  <c r="O509" i="11"/>
  <c r="AO509" i="11"/>
  <c r="AM509" i="11"/>
  <c r="AL509" i="11"/>
  <c r="P509" i="11"/>
  <c r="AN509" i="11"/>
  <c r="T509" i="11"/>
  <c r="AW509" i="11"/>
  <c r="BG509" i="11"/>
  <c r="AJ509" i="11"/>
  <c r="AG509" i="11"/>
  <c r="M509" i="11"/>
  <c r="Z505" i="11"/>
  <c r="AP505" i="11"/>
  <c r="BF505" i="11"/>
  <c r="X505" i="11"/>
  <c r="AS505" i="11"/>
  <c r="U505" i="11"/>
  <c r="AQ505" i="11"/>
  <c r="R505" i="11"/>
  <c r="AH505" i="11"/>
  <c r="AX505" i="11"/>
  <c r="AI505" i="11"/>
  <c r="BD505" i="11"/>
  <c r="AF505" i="11"/>
  <c r="BA505" i="11"/>
  <c r="AT505" i="11"/>
  <c r="AC505" i="11"/>
  <c r="AV505" i="11"/>
  <c r="Y505" i="11"/>
  <c r="AZ505" i="11"/>
  <c r="AM505" i="11"/>
  <c r="W505" i="11"/>
  <c r="AD505" i="11"/>
  <c r="BJ505" i="11"/>
  <c r="AY505" i="11"/>
  <c r="AA505" i="11"/>
  <c r="AU505" i="11"/>
  <c r="AE505" i="11"/>
  <c r="AW505" i="11"/>
  <c r="AR505" i="11"/>
  <c r="V505" i="11"/>
  <c r="AN505" i="11"/>
  <c r="P505" i="11"/>
  <c r="T505" i="11"/>
  <c r="BB505" i="11"/>
  <c r="BG505" i="11"/>
  <c r="AJ505" i="11"/>
  <c r="BH505" i="11"/>
  <c r="AB505" i="11"/>
  <c r="BC505" i="11"/>
  <c r="AK505" i="11"/>
  <c r="O505" i="11"/>
  <c r="Q505" i="11"/>
  <c r="AL505" i="11"/>
  <c r="BI505" i="11"/>
  <c r="AO505" i="11"/>
  <c r="BE505" i="11"/>
  <c r="S505" i="11"/>
  <c r="AG505" i="11"/>
  <c r="M505" i="11"/>
  <c r="AB501" i="11"/>
  <c r="AR501" i="11"/>
  <c r="BH501" i="11"/>
  <c r="Z501" i="11"/>
  <c r="AP501" i="11"/>
  <c r="BF501" i="11"/>
  <c r="AC501" i="11"/>
  <c r="BI501" i="11"/>
  <c r="Y501" i="11"/>
  <c r="BE501" i="11"/>
  <c r="T501" i="11"/>
  <c r="AJ501" i="11"/>
  <c r="AZ501" i="11"/>
  <c r="R501" i="11"/>
  <c r="AH501" i="11"/>
  <c r="AX501" i="11"/>
  <c r="AS501" i="11"/>
  <c r="AO501" i="11"/>
  <c r="P501" i="11"/>
  <c r="AV501" i="11"/>
  <c r="AT501" i="11"/>
  <c r="AG501" i="11"/>
  <c r="AM501" i="11"/>
  <c r="S501" i="11"/>
  <c r="AF501" i="11"/>
  <c r="AD501" i="11"/>
  <c r="BJ501" i="11"/>
  <c r="AK501" i="11"/>
  <c r="AE501" i="11"/>
  <c r="AI501" i="11"/>
  <c r="AA501" i="11"/>
  <c r="BD501" i="11"/>
  <c r="V501" i="11"/>
  <c r="U501" i="11"/>
  <c r="BG501" i="11"/>
  <c r="X501" i="11"/>
  <c r="BB501" i="11"/>
  <c r="AW501" i="11"/>
  <c r="O501" i="11"/>
  <c r="BC501" i="11"/>
  <c r="AY501" i="11"/>
  <c r="AL501" i="11"/>
  <c r="Q501" i="11"/>
  <c r="BA501" i="11"/>
  <c r="W501" i="11"/>
  <c r="AQ501" i="11"/>
  <c r="AU501" i="11"/>
  <c r="AN501" i="11"/>
  <c r="M501" i="11"/>
  <c r="AB497" i="11"/>
  <c r="AR497" i="11"/>
  <c r="BH497" i="11"/>
  <c r="Z497" i="11"/>
  <c r="AP497" i="11"/>
  <c r="BF497" i="11"/>
  <c r="AC497" i="11"/>
  <c r="BI497" i="11"/>
  <c r="Y497" i="11"/>
  <c r="BE497" i="11"/>
  <c r="T497" i="11"/>
  <c r="AJ497" i="11"/>
  <c r="AZ497" i="11"/>
  <c r="R497" i="11"/>
  <c r="AH497" i="11"/>
  <c r="AX497" i="11"/>
  <c r="AS497" i="11"/>
  <c r="AO497" i="11"/>
  <c r="P497" i="11"/>
  <c r="AV497" i="11"/>
  <c r="AT497" i="11"/>
  <c r="AG497" i="11"/>
  <c r="AM497" i="11"/>
  <c r="AI497" i="11"/>
  <c r="AF497" i="11"/>
  <c r="AD497" i="11"/>
  <c r="BJ497" i="11"/>
  <c r="AK497" i="11"/>
  <c r="AE497" i="11"/>
  <c r="S497" i="11"/>
  <c r="BG497" i="11"/>
  <c r="BD497" i="11"/>
  <c r="V497" i="11"/>
  <c r="AW497" i="11"/>
  <c r="O497" i="11"/>
  <c r="BC497" i="11"/>
  <c r="X497" i="11"/>
  <c r="BB497" i="11"/>
  <c r="U497" i="11"/>
  <c r="AL497" i="11"/>
  <c r="AU497" i="11"/>
  <c r="AA497" i="11"/>
  <c r="AQ497" i="11"/>
  <c r="AN497" i="11"/>
  <c r="Q497" i="11"/>
  <c r="AY497" i="11"/>
  <c r="W497" i="11"/>
  <c r="M497" i="11"/>
  <c r="BA497" i="11"/>
  <c r="AC493" i="11"/>
  <c r="AS493" i="11"/>
  <c r="BI493" i="11"/>
  <c r="AB493" i="11"/>
  <c r="AX493" i="11"/>
  <c r="Z493" i="11"/>
  <c r="AU493" i="11"/>
  <c r="AD493" i="11"/>
  <c r="X493" i="11"/>
  <c r="U493" i="11"/>
  <c r="AK493" i="11"/>
  <c r="BA493" i="11"/>
  <c r="R493" i="11"/>
  <c r="AM493" i="11"/>
  <c r="BH493" i="11"/>
  <c r="O493" i="11"/>
  <c r="AJ493" i="11"/>
  <c r="BF493" i="11"/>
  <c r="AY493" i="11"/>
  <c r="AT493" i="11"/>
  <c r="AG493" i="11"/>
  <c r="BC493" i="11"/>
  <c r="AZ493" i="11"/>
  <c r="AN493" i="11"/>
  <c r="AF493" i="11"/>
  <c r="Q493" i="11"/>
  <c r="AW493" i="11"/>
  <c r="AH493" i="11"/>
  <c r="AE493" i="11"/>
  <c r="AI493" i="11"/>
  <c r="AQ493" i="11"/>
  <c r="BG493" i="11"/>
  <c r="AO493" i="11"/>
  <c r="W493" i="11"/>
  <c r="BB493" i="11"/>
  <c r="P493" i="11"/>
  <c r="T493" i="11"/>
  <c r="BJ493" i="11"/>
  <c r="V493" i="11"/>
  <c r="AR493" i="11"/>
  <c r="S493" i="11"/>
  <c r="AA493" i="11"/>
  <c r="BE493" i="11"/>
  <c r="AL493" i="11"/>
  <c r="Y493" i="11"/>
  <c r="AP493" i="11"/>
  <c r="BD493" i="11"/>
  <c r="AV493" i="11"/>
  <c r="M493" i="11"/>
  <c r="S489" i="11"/>
  <c r="AI489" i="11"/>
  <c r="AY489" i="11"/>
  <c r="AC489" i="11"/>
  <c r="AS489" i="11"/>
  <c r="BI489" i="11"/>
  <c r="P489" i="11"/>
  <c r="AV489" i="11"/>
  <c r="AR489" i="11"/>
  <c r="AX489" i="11"/>
  <c r="AP489" i="11"/>
  <c r="AA489" i="11"/>
  <c r="AQ489" i="11"/>
  <c r="U489" i="11"/>
  <c r="AK489" i="11"/>
  <c r="BA489" i="11"/>
  <c r="AF489" i="11"/>
  <c r="BH489" i="11"/>
  <c r="AB489" i="11"/>
  <c r="BF489" i="11"/>
  <c r="R489" i="11"/>
  <c r="AM489" i="11"/>
  <c r="AG489" i="11"/>
  <c r="X489" i="11"/>
  <c r="T489" i="11"/>
  <c r="BJ489" i="11"/>
  <c r="BB489" i="11"/>
  <c r="W489" i="11"/>
  <c r="Q489" i="11"/>
  <c r="AW489" i="11"/>
  <c r="BC489" i="11"/>
  <c r="AZ489" i="11"/>
  <c r="BD489" i="11"/>
  <c r="O489" i="11"/>
  <c r="AO489" i="11"/>
  <c r="AN489" i="11"/>
  <c r="AT489" i="11"/>
  <c r="AU489" i="11"/>
  <c r="AJ489" i="11"/>
  <c r="Z489" i="11"/>
  <c r="AL489" i="11"/>
  <c r="AD489" i="11"/>
  <c r="BE489" i="11"/>
  <c r="AE489" i="11"/>
  <c r="AH489" i="11"/>
  <c r="BG489" i="11"/>
  <c r="V489" i="11"/>
  <c r="Y489" i="11"/>
  <c r="M489" i="11"/>
  <c r="S485" i="11"/>
  <c r="AI485" i="11"/>
  <c r="AY485" i="11"/>
  <c r="AC485" i="11"/>
  <c r="AS485" i="11"/>
  <c r="BI485" i="11"/>
  <c r="P485" i="11"/>
  <c r="AV485" i="11"/>
  <c r="AR485" i="11"/>
  <c r="AX485" i="11"/>
  <c r="AP485" i="11"/>
  <c r="O485" i="11"/>
  <c r="AA485" i="11"/>
  <c r="AQ485" i="11"/>
  <c r="BG485" i="11"/>
  <c r="U485" i="11"/>
  <c r="AK485" i="11"/>
  <c r="BA485" i="11"/>
  <c r="AF485" i="11"/>
  <c r="AB485" i="11"/>
  <c r="BH485" i="11"/>
  <c r="R485" i="11"/>
  <c r="AM485" i="11"/>
  <c r="AG485" i="11"/>
  <c r="X485" i="11"/>
  <c r="T485" i="11"/>
  <c r="BF485" i="11"/>
  <c r="BJ485" i="11"/>
  <c r="W485" i="11"/>
  <c r="BC485" i="11"/>
  <c r="Q485" i="11"/>
  <c r="AW485" i="11"/>
  <c r="BD485" i="11"/>
  <c r="AZ485" i="11"/>
  <c r="BB485" i="11"/>
  <c r="AD485" i="11"/>
  <c r="AO485" i="11"/>
  <c r="AJ485" i="11"/>
  <c r="V485" i="11"/>
  <c r="AU485" i="11"/>
  <c r="AN485" i="11"/>
  <c r="AH485" i="11"/>
  <c r="AT485" i="11"/>
  <c r="AE485" i="11"/>
  <c r="BE485" i="11"/>
  <c r="Y485" i="11"/>
  <c r="AL485" i="11"/>
  <c r="Z485" i="11"/>
  <c r="M485" i="11"/>
  <c r="W481" i="11"/>
  <c r="AM481" i="11"/>
  <c r="BC481" i="11"/>
  <c r="T481" i="11"/>
  <c r="AO481" i="11"/>
  <c r="BJ481" i="11"/>
  <c r="AG481" i="11"/>
  <c r="BB481" i="11"/>
  <c r="AK481" i="11"/>
  <c r="AF481" i="11"/>
  <c r="O481" i="11"/>
  <c r="AE481" i="11"/>
  <c r="AU481" i="11"/>
  <c r="AD481" i="11"/>
  <c r="AZ481" i="11"/>
  <c r="V481" i="11"/>
  <c r="AR481" i="11"/>
  <c r="P481" i="11"/>
  <c r="BF481" i="11"/>
  <c r="BA481" i="11"/>
  <c r="AN481" i="11"/>
  <c r="AC481" i="11"/>
  <c r="AQ481" i="11"/>
  <c r="Y481" i="11"/>
  <c r="Q481" i="11"/>
  <c r="BH481" i="11"/>
  <c r="AV481" i="11"/>
  <c r="AP481" i="11"/>
  <c r="R481" i="11"/>
  <c r="BD481" i="11"/>
  <c r="AH481" i="11"/>
  <c r="AA481" i="11"/>
  <c r="BG481" i="11"/>
  <c r="AT481" i="11"/>
  <c r="AL481" i="11"/>
  <c r="X481" i="11"/>
  <c r="S481" i="11"/>
  <c r="AJ481" i="11"/>
  <c r="BI481" i="11"/>
  <c r="AY481" i="11"/>
  <c r="AB481" i="11"/>
  <c r="AS481" i="11"/>
  <c r="AI481" i="11"/>
  <c r="BE481" i="11"/>
  <c r="Z481" i="11"/>
  <c r="AX481" i="11"/>
  <c r="AW481" i="11"/>
  <c r="M481" i="11"/>
  <c r="U481" i="11"/>
  <c r="AC477" i="11"/>
  <c r="AS477" i="11"/>
  <c r="BI477" i="11"/>
  <c r="T477" i="11"/>
  <c r="AP477" i="11"/>
  <c r="W477" i="11"/>
  <c r="AY477" i="11"/>
  <c r="AN477" i="11"/>
  <c r="AT477" i="11"/>
  <c r="AM477" i="11"/>
  <c r="U477" i="11"/>
  <c r="AK477" i="11"/>
  <c r="BA477" i="11"/>
  <c r="AE477" i="11"/>
  <c r="AZ477" i="11"/>
  <c r="AL477" i="11"/>
  <c r="AA477" i="11"/>
  <c r="BC477" i="11"/>
  <c r="R477" i="11"/>
  <c r="AX477" i="11"/>
  <c r="AI477" i="11"/>
  <c r="Q477" i="11"/>
  <c r="AW477" i="11"/>
  <c r="Z477" i="11"/>
  <c r="AD477" i="11"/>
  <c r="S477" i="11"/>
  <c r="BH477" i="11"/>
  <c r="BB477" i="11"/>
  <c r="V477" i="11"/>
  <c r="AQ477" i="11"/>
  <c r="AG477" i="11"/>
  <c r="AU477" i="11"/>
  <c r="BG477" i="11"/>
  <c r="AV477" i="11"/>
  <c r="AB477" i="11"/>
  <c r="BE477" i="11"/>
  <c r="AR477" i="11"/>
  <c r="BD477" i="11"/>
  <c r="Y477" i="11"/>
  <c r="AJ477" i="11"/>
  <c r="AH477" i="11"/>
  <c r="AF477" i="11"/>
  <c r="O477" i="11"/>
  <c r="BJ477" i="11"/>
  <c r="X477" i="11"/>
  <c r="AO477" i="11"/>
  <c r="BF477" i="11"/>
  <c r="P477" i="11"/>
  <c r="M477" i="11"/>
  <c r="AC473" i="11"/>
  <c r="AS473" i="11"/>
  <c r="BI473" i="11"/>
  <c r="R473" i="11"/>
  <c r="AM473" i="11"/>
  <c r="BH473" i="11"/>
  <c r="T473" i="11"/>
  <c r="AP473" i="11"/>
  <c r="BD473" i="11"/>
  <c r="AN473" i="11"/>
  <c r="AV473" i="11"/>
  <c r="AL473" i="11"/>
  <c r="BB473" i="11"/>
  <c r="AF473" i="11"/>
  <c r="U473" i="11"/>
  <c r="AK473" i="11"/>
  <c r="BA473" i="11"/>
  <c r="AB473" i="11"/>
  <c r="AX473" i="11"/>
  <c r="AE473" i="11"/>
  <c r="AZ473" i="11"/>
  <c r="AI473" i="11"/>
  <c r="S473" i="11"/>
  <c r="BJ473" i="11"/>
  <c r="Q473" i="11"/>
  <c r="AW473" i="11"/>
  <c r="W473" i="11"/>
  <c r="AU473" i="11"/>
  <c r="X473" i="11"/>
  <c r="AG473" i="11"/>
  <c r="AR473" i="11"/>
  <c r="Z473" i="11"/>
  <c r="AY473" i="11"/>
  <c r="BG473" i="11"/>
  <c r="AQ473" i="11"/>
  <c r="BE473" i="11"/>
  <c r="O473" i="11"/>
  <c r="AD473" i="11"/>
  <c r="P473" i="11"/>
  <c r="Y473" i="11"/>
  <c r="AH473" i="11"/>
  <c r="BF473" i="11"/>
  <c r="AT473" i="11"/>
  <c r="AA473" i="11"/>
  <c r="AJ473" i="11"/>
  <c r="V473" i="11"/>
  <c r="AO473" i="11"/>
  <c r="BC473" i="11"/>
  <c r="M473" i="11"/>
  <c r="Y469" i="11"/>
  <c r="AO469" i="11"/>
  <c r="BE469" i="11"/>
  <c r="S469" i="11"/>
  <c r="AN469" i="11"/>
  <c r="BJ469" i="11"/>
  <c r="P469" i="11"/>
  <c r="AL469" i="11"/>
  <c r="BG469" i="11"/>
  <c r="AU469" i="11"/>
  <c r="AZ469" i="11"/>
  <c r="AX469" i="11"/>
  <c r="Q469" i="11"/>
  <c r="AG469" i="11"/>
  <c r="AW469" i="11"/>
  <c r="AD469" i="11"/>
  <c r="AY469" i="11"/>
  <c r="AA469" i="11"/>
  <c r="AV469" i="11"/>
  <c r="Z469" i="11"/>
  <c r="AE469" i="11"/>
  <c r="AM469" i="11"/>
  <c r="AR469" i="11"/>
  <c r="AS469" i="11"/>
  <c r="X469" i="11"/>
  <c r="AQ469" i="11"/>
  <c r="O469" i="11"/>
  <c r="AC469" i="11"/>
  <c r="BI469" i="11"/>
  <c r="AT469" i="11"/>
  <c r="V469" i="11"/>
  <c r="BF469" i="11"/>
  <c r="T469" i="11"/>
  <c r="R469" i="11"/>
  <c r="W469" i="11"/>
  <c r="AH469" i="11"/>
  <c r="U469" i="11"/>
  <c r="BB469" i="11"/>
  <c r="AJ469" i="11"/>
  <c r="BA469" i="11"/>
  <c r="AI469" i="11"/>
  <c r="BC469" i="11"/>
  <c r="AB469" i="11"/>
  <c r="AK469" i="11"/>
  <c r="BD469" i="11"/>
  <c r="AP469" i="11"/>
  <c r="BH469" i="11"/>
  <c r="AF469" i="11"/>
  <c r="M469" i="11"/>
  <c r="S465" i="11"/>
  <c r="AI465" i="11"/>
  <c r="AY465" i="11"/>
  <c r="Y465" i="11"/>
  <c r="AO465" i="11"/>
  <c r="BE465" i="11"/>
  <c r="X465" i="11"/>
  <c r="BD465" i="11"/>
  <c r="T465" i="11"/>
  <c r="AZ465" i="11"/>
  <c r="AH465" i="11"/>
  <c r="AP465" i="11"/>
  <c r="AL465" i="11"/>
  <c r="AA465" i="11"/>
  <c r="AQ465" i="11"/>
  <c r="BG465" i="11"/>
  <c r="Q465" i="11"/>
  <c r="AG465" i="11"/>
  <c r="AW465" i="11"/>
  <c r="AN465" i="11"/>
  <c r="AJ465" i="11"/>
  <c r="V465" i="11"/>
  <c r="BJ465" i="11"/>
  <c r="AD465" i="11"/>
  <c r="AM465" i="11"/>
  <c r="AS465" i="11"/>
  <c r="AB465" i="11"/>
  <c r="BF465" i="11"/>
  <c r="W465" i="11"/>
  <c r="BC465" i="11"/>
  <c r="AC465" i="11"/>
  <c r="BI465" i="11"/>
  <c r="AF465" i="11"/>
  <c r="BH465" i="11"/>
  <c r="AX465" i="11"/>
  <c r="AU465" i="11"/>
  <c r="U465" i="11"/>
  <c r="AR465" i="11"/>
  <c r="R465" i="11"/>
  <c r="O465" i="11"/>
  <c r="BA465" i="11"/>
  <c r="P465" i="11"/>
  <c r="AK465" i="11"/>
  <c r="AT465" i="11"/>
  <c r="BB465" i="11"/>
  <c r="AE465" i="11"/>
  <c r="AV465" i="11"/>
  <c r="Z465" i="11"/>
  <c r="M465" i="11"/>
  <c r="M538" i="11"/>
  <c r="AC538" i="11"/>
  <c r="AS538" i="11"/>
  <c r="BI538" i="11"/>
  <c r="W538" i="11"/>
  <c r="AM538" i="11"/>
  <c r="BC538" i="11"/>
  <c r="AH538" i="11"/>
  <c r="V538" i="11"/>
  <c r="BB538" i="11"/>
  <c r="BH538" i="11"/>
  <c r="AJ538" i="11"/>
  <c r="U538" i="11"/>
  <c r="AK538" i="11"/>
  <c r="BA538" i="11"/>
  <c r="O538" i="11"/>
  <c r="AE538" i="11"/>
  <c r="AU538" i="11"/>
  <c r="R538" i="11"/>
  <c r="AX538" i="11"/>
  <c r="AL538" i="11"/>
  <c r="AB538" i="11"/>
  <c r="AF538" i="11"/>
  <c r="P538" i="11"/>
  <c r="Q538" i="11"/>
  <c r="AW538" i="11"/>
  <c r="AA538" i="11"/>
  <c r="BG538" i="11"/>
  <c r="AP538" i="11"/>
  <c r="AD538" i="11"/>
  <c r="AZ538" i="11"/>
  <c r="AG538" i="11"/>
  <c r="AQ538" i="11"/>
  <c r="BJ538" i="11"/>
  <c r="BE538" i="11"/>
  <c r="AI538" i="11"/>
  <c r="BF538" i="11"/>
  <c r="AV538" i="11"/>
  <c r="Y538" i="11"/>
  <c r="AT538" i="11"/>
  <c r="AR538" i="11"/>
  <c r="AN538" i="11"/>
  <c r="AY538" i="11"/>
  <c r="Z538" i="11"/>
  <c r="X538" i="11"/>
  <c r="BD538" i="11"/>
  <c r="AO538" i="11"/>
  <c r="S538" i="11"/>
  <c r="T538" i="11"/>
  <c r="M530" i="11"/>
  <c r="X530" i="11"/>
  <c r="AN530" i="11"/>
  <c r="BD530" i="11"/>
  <c r="AA530" i="11"/>
  <c r="AW530" i="11"/>
  <c r="S530" i="11"/>
  <c r="AO530" i="11"/>
  <c r="BJ530" i="11"/>
  <c r="BC530" i="11"/>
  <c r="AM530" i="11"/>
  <c r="AU530" i="11"/>
  <c r="O530" i="11"/>
  <c r="P530" i="11"/>
  <c r="AF530" i="11"/>
  <c r="AV530" i="11"/>
  <c r="Q530" i="11"/>
  <c r="AL530" i="11"/>
  <c r="BG530" i="11"/>
  <c r="AD530" i="11"/>
  <c r="AY530" i="11"/>
  <c r="AH530" i="11"/>
  <c r="R530" i="11"/>
  <c r="BI530" i="11"/>
  <c r="BF530" i="11"/>
  <c r="AB530" i="11"/>
  <c r="BH530" i="11"/>
  <c r="AG530" i="11"/>
  <c r="AT530" i="11"/>
  <c r="W530" i="11"/>
  <c r="AK530" i="11"/>
  <c r="AR530" i="11"/>
  <c r="BB530" i="11"/>
  <c r="Y530" i="11"/>
  <c r="AX530" i="11"/>
  <c r="AJ530" i="11"/>
  <c r="AQ530" i="11"/>
  <c r="AS530" i="11"/>
  <c r="Z530" i="11"/>
  <c r="BA530" i="11"/>
  <c r="BE530" i="11"/>
  <c r="AC530" i="11"/>
  <c r="AI530" i="11"/>
  <c r="AZ530" i="11"/>
  <c r="AE530" i="11"/>
  <c r="V530" i="11"/>
  <c r="T530" i="11"/>
  <c r="U530" i="11"/>
  <c r="AP530" i="11"/>
  <c r="M508" i="11"/>
  <c r="Z508" i="11"/>
  <c r="AP508" i="11"/>
  <c r="BF508" i="11"/>
  <c r="AC508" i="11"/>
  <c r="AY508" i="11"/>
  <c r="AA508" i="11"/>
  <c r="AV508" i="11"/>
  <c r="R508" i="11"/>
  <c r="AH508" i="11"/>
  <c r="AX508" i="11"/>
  <c r="S508" i="11"/>
  <c r="AN508" i="11"/>
  <c r="BI508" i="11"/>
  <c r="P508" i="11"/>
  <c r="AK508" i="11"/>
  <c r="BG508" i="11"/>
  <c r="AD508" i="11"/>
  <c r="BJ508" i="11"/>
  <c r="BD508" i="11"/>
  <c r="AF508" i="11"/>
  <c r="AZ508" i="11"/>
  <c r="AJ508" i="11"/>
  <c r="AG508" i="11"/>
  <c r="AW508" i="11"/>
  <c r="AT508" i="11"/>
  <c r="AI508" i="11"/>
  <c r="BA508" i="11"/>
  <c r="AE508" i="11"/>
  <c r="O508" i="11"/>
  <c r="BE508" i="11"/>
  <c r="W508" i="11"/>
  <c r="AQ508" i="11"/>
  <c r="T508" i="11"/>
  <c r="AU508" i="11"/>
  <c r="BH508" i="11"/>
  <c r="AL508" i="11"/>
  <c r="X508" i="11"/>
  <c r="BC508" i="11"/>
  <c r="AB508" i="11"/>
  <c r="Q508" i="11"/>
  <c r="AO508" i="11"/>
  <c r="AM508" i="11"/>
  <c r="V508" i="11"/>
  <c r="AR508" i="11"/>
  <c r="AS508" i="11"/>
  <c r="Y508" i="11"/>
  <c r="U508" i="11"/>
  <c r="BB508" i="11"/>
  <c r="M504" i="11"/>
  <c r="Z504" i="11"/>
  <c r="AP504" i="11"/>
  <c r="BF504" i="11"/>
  <c r="AC504" i="11"/>
  <c r="AY504" i="11"/>
  <c r="AA504" i="11"/>
  <c r="AV504" i="11"/>
  <c r="R504" i="11"/>
  <c r="AH504" i="11"/>
  <c r="AX504" i="11"/>
  <c r="S504" i="11"/>
  <c r="AN504" i="11"/>
  <c r="BI504" i="11"/>
  <c r="P504" i="11"/>
  <c r="AK504" i="11"/>
  <c r="BG504" i="11"/>
  <c r="AD504" i="11"/>
  <c r="BJ504" i="11"/>
  <c r="AI504" i="11"/>
  <c r="BA504" i="11"/>
  <c r="AE504" i="11"/>
  <c r="O504" i="11"/>
  <c r="BE504" i="11"/>
  <c r="BC504" i="11"/>
  <c r="AT504" i="11"/>
  <c r="BD504" i="11"/>
  <c r="AF504" i="11"/>
  <c r="AZ504" i="11"/>
  <c r="AJ504" i="11"/>
  <c r="AR504" i="11"/>
  <c r="AO504" i="11"/>
  <c r="W504" i="11"/>
  <c r="AW504" i="11"/>
  <c r="AL504" i="11"/>
  <c r="AS504" i="11"/>
  <c r="U504" i="11"/>
  <c r="Y504" i="11"/>
  <c r="V504" i="11"/>
  <c r="X504" i="11"/>
  <c r="AM504" i="11"/>
  <c r="AG504" i="11"/>
  <c r="AB504" i="11"/>
  <c r="Q504" i="11"/>
  <c r="BB504" i="11"/>
  <c r="AU504" i="11"/>
  <c r="BH504" i="11"/>
  <c r="AQ504" i="11"/>
  <c r="T504" i="11"/>
  <c r="M500" i="11"/>
  <c r="AB500" i="11"/>
  <c r="AR500" i="11"/>
  <c r="BH500" i="11"/>
  <c r="Z500" i="11"/>
  <c r="AP500" i="11"/>
  <c r="BF500" i="11"/>
  <c r="AS500" i="11"/>
  <c r="AO500" i="11"/>
  <c r="T500" i="11"/>
  <c r="AJ500" i="11"/>
  <c r="AZ500" i="11"/>
  <c r="R500" i="11"/>
  <c r="AH500" i="11"/>
  <c r="AX500" i="11"/>
  <c r="AC500" i="11"/>
  <c r="BI500" i="11"/>
  <c r="Y500" i="11"/>
  <c r="BE500" i="11"/>
  <c r="AF500" i="11"/>
  <c r="AD500" i="11"/>
  <c r="BJ500" i="11"/>
  <c r="BA500" i="11"/>
  <c r="Q500" i="11"/>
  <c r="AU500" i="11"/>
  <c r="W500" i="11"/>
  <c r="S500" i="11"/>
  <c r="AQ500" i="11"/>
  <c r="P500" i="11"/>
  <c r="AV500" i="11"/>
  <c r="AT500" i="11"/>
  <c r="U500" i="11"/>
  <c r="AW500" i="11"/>
  <c r="O500" i="11"/>
  <c r="BC500" i="11"/>
  <c r="AN500" i="11"/>
  <c r="AG500" i="11"/>
  <c r="AM500" i="11"/>
  <c r="AL500" i="11"/>
  <c r="AY500" i="11"/>
  <c r="BG500" i="11"/>
  <c r="AE500" i="11"/>
  <c r="BD500" i="11"/>
  <c r="V500" i="11"/>
  <c r="AI500" i="11"/>
  <c r="AA500" i="11"/>
  <c r="AK500" i="11"/>
  <c r="X500" i="11"/>
  <c r="BB500" i="11"/>
  <c r="M496" i="11"/>
  <c r="AB496" i="11"/>
  <c r="AR496" i="11"/>
  <c r="BH496" i="11"/>
  <c r="Z496" i="11"/>
  <c r="AP496" i="11"/>
  <c r="BF496" i="11"/>
  <c r="AS496" i="11"/>
  <c r="AO496" i="11"/>
  <c r="T496" i="11"/>
  <c r="AJ496" i="11"/>
  <c r="AZ496" i="11"/>
  <c r="R496" i="11"/>
  <c r="AH496" i="11"/>
  <c r="AX496" i="11"/>
  <c r="AC496" i="11"/>
  <c r="BI496" i="11"/>
  <c r="Y496" i="11"/>
  <c r="BE496" i="11"/>
  <c r="AF496" i="11"/>
  <c r="AD496" i="11"/>
  <c r="BJ496" i="11"/>
  <c r="BA496" i="11"/>
  <c r="Q496" i="11"/>
  <c r="AU496" i="11"/>
  <c r="W496" i="11"/>
  <c r="BG496" i="11"/>
  <c r="P496" i="11"/>
  <c r="AV496" i="11"/>
  <c r="AT496" i="11"/>
  <c r="U496" i="11"/>
  <c r="AW496" i="11"/>
  <c r="O496" i="11"/>
  <c r="BC496" i="11"/>
  <c r="S496" i="11"/>
  <c r="AN496" i="11"/>
  <c r="AA496" i="11"/>
  <c r="AL496" i="11"/>
  <c r="AG496" i="11"/>
  <c r="AM496" i="11"/>
  <c r="AI496" i="11"/>
  <c r="AQ496" i="11"/>
  <c r="BD496" i="11"/>
  <c r="V496" i="11"/>
  <c r="AK496" i="11"/>
  <c r="AE496" i="11"/>
  <c r="BB496" i="11"/>
  <c r="AY496" i="11"/>
  <c r="X496" i="11"/>
  <c r="M492" i="11"/>
  <c r="AC492" i="11"/>
  <c r="AS492" i="11"/>
  <c r="BI492" i="11"/>
  <c r="AH492" i="11"/>
  <c r="BC492" i="11"/>
  <c r="AE492" i="11"/>
  <c r="AZ492" i="11"/>
  <c r="AI492" i="11"/>
  <c r="AD492" i="11"/>
  <c r="U492" i="11"/>
  <c r="AK492" i="11"/>
  <c r="BA492" i="11"/>
  <c r="W492" i="11"/>
  <c r="AR492" i="11"/>
  <c r="T492" i="11"/>
  <c r="AP492" i="11"/>
  <c r="BD492" i="11"/>
  <c r="AY492" i="11"/>
  <c r="Q492" i="11"/>
  <c r="AW492" i="11"/>
  <c r="R492" i="11"/>
  <c r="BH492" i="11"/>
  <c r="O492" i="11"/>
  <c r="BF492" i="11"/>
  <c r="AN492" i="11"/>
  <c r="AV492" i="11"/>
  <c r="V492" i="11"/>
  <c r="AF492" i="11"/>
  <c r="AG492" i="11"/>
  <c r="AM492" i="11"/>
  <c r="AJ492" i="11"/>
  <c r="AT492" i="11"/>
  <c r="AL492" i="11"/>
  <c r="AQ492" i="11"/>
  <c r="Y492" i="11"/>
  <c r="Z492" i="11"/>
  <c r="X492" i="11"/>
  <c r="BE492" i="11"/>
  <c r="AB492" i="11"/>
  <c r="BJ492" i="11"/>
  <c r="P492" i="11"/>
  <c r="AO492" i="11"/>
  <c r="AU492" i="11"/>
  <c r="AA492" i="11"/>
  <c r="S492" i="11"/>
  <c r="BB492" i="11"/>
  <c r="BG492" i="11"/>
  <c r="AX492" i="11"/>
  <c r="M488" i="11"/>
  <c r="S488" i="11"/>
  <c r="AI488" i="11"/>
  <c r="AY488" i="11"/>
  <c r="AC488" i="11"/>
  <c r="AS488" i="11"/>
  <c r="BI488" i="11"/>
  <c r="AF488" i="11"/>
  <c r="AB488" i="11"/>
  <c r="BH488" i="11"/>
  <c r="AH488" i="11"/>
  <c r="Z488" i="11"/>
  <c r="AA488" i="11"/>
  <c r="AQ488" i="11"/>
  <c r="BG488" i="11"/>
  <c r="U488" i="11"/>
  <c r="AK488" i="11"/>
  <c r="BA488" i="11"/>
  <c r="P488" i="11"/>
  <c r="AV488" i="11"/>
  <c r="AR488" i="11"/>
  <c r="BF488" i="11"/>
  <c r="W488" i="11"/>
  <c r="BC488" i="11"/>
  <c r="Q488" i="11"/>
  <c r="AW488" i="11"/>
  <c r="AP488" i="11"/>
  <c r="BB488" i="11"/>
  <c r="AM488" i="11"/>
  <c r="AG488" i="11"/>
  <c r="AN488" i="11"/>
  <c r="AJ488" i="11"/>
  <c r="AX488" i="11"/>
  <c r="AL488" i="11"/>
  <c r="AT488" i="11"/>
  <c r="AD488" i="11"/>
  <c r="Y488" i="11"/>
  <c r="T488" i="11"/>
  <c r="R488" i="11"/>
  <c r="AE488" i="11"/>
  <c r="BE488" i="11"/>
  <c r="X488" i="11"/>
  <c r="O488" i="11"/>
  <c r="AZ488" i="11"/>
  <c r="AO488" i="11"/>
  <c r="V488" i="11"/>
  <c r="BJ488" i="11"/>
  <c r="AU488" i="11"/>
  <c r="BD488" i="11"/>
  <c r="M484" i="11"/>
  <c r="W484" i="11"/>
  <c r="AM484" i="11"/>
  <c r="BC484" i="11"/>
  <c r="Y484" i="11"/>
  <c r="AT484" i="11"/>
  <c r="Q484" i="11"/>
  <c r="AL484" i="11"/>
  <c r="BH484" i="11"/>
  <c r="U484" i="11"/>
  <c r="P484" i="11"/>
  <c r="BF484" i="11"/>
  <c r="X484" i="11"/>
  <c r="O484" i="11"/>
  <c r="AE484" i="11"/>
  <c r="AU484" i="11"/>
  <c r="AJ484" i="11"/>
  <c r="BE484" i="11"/>
  <c r="AB484" i="11"/>
  <c r="AW484" i="11"/>
  <c r="AP484" i="11"/>
  <c r="AK484" i="11"/>
  <c r="BD484" i="11"/>
  <c r="AA484" i="11"/>
  <c r="BG484" i="11"/>
  <c r="AZ484" i="11"/>
  <c r="AR484" i="11"/>
  <c r="AS484" i="11"/>
  <c r="AC484" i="11"/>
  <c r="AQ484" i="11"/>
  <c r="AD484" i="11"/>
  <c r="V484" i="11"/>
  <c r="AF484" i="11"/>
  <c r="Z484" i="11"/>
  <c r="AH484" i="11"/>
  <c r="AX484" i="11"/>
  <c r="BJ484" i="11"/>
  <c r="AI484" i="11"/>
  <c r="T484" i="11"/>
  <c r="BB484" i="11"/>
  <c r="BI484" i="11"/>
  <c r="S484" i="11"/>
  <c r="AG484" i="11"/>
  <c r="BA484" i="11"/>
  <c r="AN484" i="11"/>
  <c r="AY484" i="11"/>
  <c r="AV484" i="11"/>
  <c r="AO484" i="11"/>
  <c r="R484" i="11"/>
  <c r="M480" i="11"/>
  <c r="W480" i="11"/>
  <c r="AM480" i="11"/>
  <c r="BC480" i="11"/>
  <c r="Y480" i="11"/>
  <c r="AT480" i="11"/>
  <c r="Q480" i="11"/>
  <c r="AL480" i="11"/>
  <c r="BH480" i="11"/>
  <c r="AP480" i="11"/>
  <c r="AK480" i="11"/>
  <c r="AS480" i="11"/>
  <c r="AH480" i="11"/>
  <c r="O480" i="11"/>
  <c r="AE480" i="11"/>
  <c r="AU480" i="11"/>
  <c r="AJ480" i="11"/>
  <c r="BE480" i="11"/>
  <c r="AB480" i="11"/>
  <c r="AW480" i="11"/>
  <c r="U480" i="11"/>
  <c r="P480" i="11"/>
  <c r="BF480" i="11"/>
  <c r="AA480" i="11"/>
  <c r="BG480" i="11"/>
  <c r="AD480" i="11"/>
  <c r="V480" i="11"/>
  <c r="AX480" i="11"/>
  <c r="AQ480" i="11"/>
  <c r="AZ480" i="11"/>
  <c r="AR480" i="11"/>
  <c r="BA480" i="11"/>
  <c r="AV480" i="11"/>
  <c r="BD480" i="11"/>
  <c r="AN480" i="11"/>
  <c r="AG480" i="11"/>
  <c r="AF480" i="11"/>
  <c r="AC480" i="11"/>
  <c r="BI480" i="11"/>
  <c r="AI480" i="11"/>
  <c r="AO480" i="11"/>
  <c r="Z480" i="11"/>
  <c r="BB480" i="11"/>
  <c r="S480" i="11"/>
  <c r="T480" i="11"/>
  <c r="R480" i="11"/>
  <c r="AY480" i="11"/>
  <c r="BJ480" i="11"/>
  <c r="X480" i="11"/>
  <c r="M476" i="11"/>
  <c r="AC476" i="11"/>
  <c r="AS476" i="11"/>
  <c r="BI476" i="11"/>
  <c r="Z476" i="11"/>
  <c r="AU476" i="11"/>
  <c r="AQ476" i="11"/>
  <c r="AF476" i="11"/>
  <c r="BH476" i="11"/>
  <c r="AL476" i="11"/>
  <c r="AD476" i="11"/>
  <c r="AN476" i="11"/>
  <c r="AA476" i="11"/>
  <c r="U476" i="11"/>
  <c r="AK476" i="11"/>
  <c r="BA476" i="11"/>
  <c r="O476" i="11"/>
  <c r="AJ476" i="11"/>
  <c r="BF476" i="11"/>
  <c r="AB476" i="11"/>
  <c r="BD476" i="11"/>
  <c r="R476" i="11"/>
  <c r="AT476" i="11"/>
  <c r="BG476" i="11"/>
  <c r="AG476" i="11"/>
  <c r="AE476" i="11"/>
  <c r="V476" i="11"/>
  <c r="AV476" i="11"/>
  <c r="Q476" i="11"/>
  <c r="AW476" i="11"/>
  <c r="AZ476" i="11"/>
  <c r="AX476" i="11"/>
  <c r="AM476" i="11"/>
  <c r="AY476" i="11"/>
  <c r="AR476" i="11"/>
  <c r="BC476" i="11"/>
  <c r="AO476" i="11"/>
  <c r="AP476" i="11"/>
  <c r="X476" i="11"/>
  <c r="W476" i="11"/>
  <c r="AI476" i="11"/>
  <c r="P476" i="11"/>
  <c r="S476" i="11"/>
  <c r="AH476" i="11"/>
  <c r="BB476" i="11"/>
  <c r="BE476" i="11"/>
  <c r="Y476" i="11"/>
  <c r="T476" i="11"/>
  <c r="BJ476" i="11"/>
  <c r="M472" i="11"/>
  <c r="O472" i="11"/>
  <c r="AE472" i="11"/>
  <c r="AU472" i="11"/>
  <c r="AC472" i="11"/>
  <c r="AS472" i="11"/>
  <c r="BI472" i="11"/>
  <c r="AJ472" i="11"/>
  <c r="AN472" i="11"/>
  <c r="BJ472" i="11"/>
  <c r="AL472" i="11"/>
  <c r="W472" i="11"/>
  <c r="AM472" i="11"/>
  <c r="BC472" i="11"/>
  <c r="U472" i="11"/>
  <c r="AK472" i="11"/>
  <c r="BA472" i="11"/>
  <c r="T472" i="11"/>
  <c r="AZ472" i="11"/>
  <c r="X472" i="11"/>
  <c r="BD472" i="11"/>
  <c r="AD472" i="11"/>
  <c r="AX472" i="11"/>
  <c r="AH472" i="11"/>
  <c r="S472" i="11"/>
  <c r="AY472" i="11"/>
  <c r="AG472" i="11"/>
  <c r="AV472" i="11"/>
  <c r="BB472" i="11"/>
  <c r="R472" i="11"/>
  <c r="AP472" i="11"/>
  <c r="AI472" i="11"/>
  <c r="Q472" i="11"/>
  <c r="AW472" i="11"/>
  <c r="AR472" i="11"/>
  <c r="P472" i="11"/>
  <c r="BG472" i="11"/>
  <c r="AO472" i="11"/>
  <c r="AB472" i="11"/>
  <c r="BF472" i="11"/>
  <c r="AA472" i="11"/>
  <c r="BE472" i="11"/>
  <c r="AT472" i="11"/>
  <c r="Z472" i="11"/>
  <c r="BH472" i="11"/>
  <c r="AQ472" i="11"/>
  <c r="AF472" i="11"/>
  <c r="V472" i="11"/>
  <c r="Y472" i="11"/>
  <c r="M468" i="11"/>
  <c r="Y468" i="11"/>
  <c r="AO468" i="11"/>
  <c r="BE468" i="11"/>
  <c r="X468" i="11"/>
  <c r="AT468" i="11"/>
  <c r="V468" i="11"/>
  <c r="AQ468" i="11"/>
  <c r="AZ468" i="11"/>
  <c r="O468" i="11"/>
  <c r="BF468" i="11"/>
  <c r="AR468" i="11"/>
  <c r="AB468" i="11"/>
  <c r="AM468" i="11"/>
  <c r="Q468" i="11"/>
  <c r="AG468" i="11"/>
  <c r="AW468" i="11"/>
  <c r="AI468" i="11"/>
  <c r="BD468" i="11"/>
  <c r="AF468" i="11"/>
  <c r="BB468" i="11"/>
  <c r="AE468" i="11"/>
  <c r="AJ468" i="11"/>
  <c r="BC468" i="11"/>
  <c r="AC468" i="11"/>
  <c r="BI468" i="11"/>
  <c r="AD468" i="11"/>
  <c r="AV468" i="11"/>
  <c r="Z468" i="11"/>
  <c r="BH468" i="11"/>
  <c r="R468" i="11"/>
  <c r="AS468" i="11"/>
  <c r="AY468" i="11"/>
  <c r="AA468" i="11"/>
  <c r="T468" i="11"/>
  <c r="AH468" i="11"/>
  <c r="AX468" i="11"/>
  <c r="AN468" i="11"/>
  <c r="P468" i="11"/>
  <c r="AK468" i="11"/>
  <c r="BG468" i="11"/>
  <c r="AU468" i="11"/>
  <c r="W468" i="11"/>
  <c r="U468" i="11"/>
  <c r="BJ468" i="11"/>
  <c r="AL468" i="11"/>
  <c r="BA468" i="11"/>
  <c r="S468" i="11"/>
  <c r="AP468" i="11"/>
  <c r="M464" i="11"/>
  <c r="S464" i="11"/>
  <c r="AI464" i="11"/>
  <c r="AY464" i="11"/>
  <c r="Y464" i="11"/>
  <c r="AO464" i="11"/>
  <c r="BE464" i="11"/>
  <c r="AN464" i="11"/>
  <c r="AJ464" i="11"/>
  <c r="R464" i="11"/>
  <c r="Z464" i="11"/>
  <c r="AA464" i="11"/>
  <c r="AQ464" i="11"/>
  <c r="BG464" i="11"/>
  <c r="Q464" i="11"/>
  <c r="AG464" i="11"/>
  <c r="AW464" i="11"/>
  <c r="X464" i="11"/>
  <c r="BD464" i="11"/>
  <c r="T464" i="11"/>
  <c r="AZ464" i="11"/>
  <c r="AX464" i="11"/>
  <c r="BF464" i="11"/>
  <c r="V464" i="11"/>
  <c r="W464" i="11"/>
  <c r="BC464" i="11"/>
  <c r="AC464" i="11"/>
  <c r="BI464" i="11"/>
  <c r="AV464" i="11"/>
  <c r="AH464" i="11"/>
  <c r="AT464" i="11"/>
  <c r="AM464" i="11"/>
  <c r="AS464" i="11"/>
  <c r="P464" i="11"/>
  <c r="AR464" i="11"/>
  <c r="AP464" i="11"/>
  <c r="AL464" i="11"/>
  <c r="AE464" i="11"/>
  <c r="BJ464" i="11"/>
  <c r="AK464" i="11"/>
  <c r="AB464" i="11"/>
  <c r="AU464" i="11"/>
  <c r="AF464" i="11"/>
  <c r="AD464" i="11"/>
  <c r="U464" i="11"/>
  <c r="BA464" i="11"/>
  <c r="BH464" i="11"/>
  <c r="O464" i="11"/>
  <c r="BB464" i="11"/>
  <c r="W599" i="11"/>
  <c r="AM599" i="11"/>
  <c r="BC599" i="11"/>
  <c r="AB599" i="11"/>
  <c r="AW599" i="11"/>
  <c r="T599" i="11"/>
  <c r="AO599" i="11"/>
  <c r="BJ599" i="11"/>
  <c r="AN599" i="11"/>
  <c r="AH599" i="11"/>
  <c r="O599" i="11"/>
  <c r="AE599" i="11"/>
  <c r="AU599" i="11"/>
  <c r="Q599" i="11"/>
  <c r="AL599" i="11"/>
  <c r="BH599" i="11"/>
  <c r="AD599" i="11"/>
  <c r="AZ599" i="11"/>
  <c r="R599" i="11"/>
  <c r="BI599" i="11"/>
  <c r="BD599" i="11"/>
  <c r="AQ599" i="11"/>
  <c r="BB599" i="11"/>
  <c r="Y599" i="11"/>
  <c r="AS599" i="11"/>
  <c r="AF599" i="11"/>
  <c r="AP599" i="11"/>
  <c r="AA599" i="11"/>
  <c r="BG599" i="11"/>
  <c r="AG599" i="11"/>
  <c r="AT599" i="11"/>
  <c r="AX599" i="11"/>
  <c r="S599" i="11"/>
  <c r="V599" i="11"/>
  <c r="AC599" i="11"/>
  <c r="BA599" i="11"/>
  <c r="P599" i="11"/>
  <c r="AY599" i="11"/>
  <c r="AJ599" i="11"/>
  <c r="AR599" i="11"/>
  <c r="BF599" i="11"/>
  <c r="AI599" i="11"/>
  <c r="X599" i="11"/>
  <c r="AV599" i="11"/>
  <c r="Z599" i="11"/>
  <c r="U599" i="11"/>
  <c r="AK599" i="11"/>
  <c r="BE599" i="11"/>
  <c r="M599" i="11"/>
  <c r="AC579" i="11"/>
  <c r="AS579" i="11"/>
  <c r="BI579" i="11"/>
  <c r="W579" i="11"/>
  <c r="AM579" i="11"/>
  <c r="BC579" i="11"/>
  <c r="Z579" i="11"/>
  <c r="BF579" i="11"/>
  <c r="AT579" i="11"/>
  <c r="U579" i="11"/>
  <c r="AK579" i="11"/>
  <c r="BA579" i="11"/>
  <c r="O579" i="11"/>
  <c r="AE579" i="11"/>
  <c r="AU579" i="11"/>
  <c r="AP579" i="11"/>
  <c r="AD579" i="11"/>
  <c r="BJ579" i="11"/>
  <c r="AR579" i="11"/>
  <c r="AJ579" i="11"/>
  <c r="Q579" i="11"/>
  <c r="AW579" i="11"/>
  <c r="AQ579" i="11"/>
  <c r="AH579" i="11"/>
  <c r="BB579" i="11"/>
  <c r="AB579" i="11"/>
  <c r="AG579" i="11"/>
  <c r="AA579" i="11"/>
  <c r="BG579" i="11"/>
  <c r="V579" i="11"/>
  <c r="T579" i="11"/>
  <c r="P579" i="11"/>
  <c r="BE579" i="11"/>
  <c r="S579" i="11"/>
  <c r="AX579" i="11"/>
  <c r="BH579" i="11"/>
  <c r="AN579" i="11"/>
  <c r="Y579" i="11"/>
  <c r="AY579" i="11"/>
  <c r="X579" i="11"/>
  <c r="AI579" i="11"/>
  <c r="AL579" i="11"/>
  <c r="AZ579" i="11"/>
  <c r="M579" i="11"/>
  <c r="AO579" i="11"/>
  <c r="R579" i="11"/>
  <c r="AV579" i="11"/>
  <c r="BD579" i="11"/>
  <c r="AF579" i="11"/>
  <c r="AC575" i="11"/>
  <c r="AS575" i="11"/>
  <c r="BI575" i="11"/>
  <c r="W575" i="11"/>
  <c r="AM575" i="11"/>
  <c r="BC575" i="11"/>
  <c r="Z575" i="11"/>
  <c r="BF575" i="11"/>
  <c r="AT575" i="11"/>
  <c r="U575" i="11"/>
  <c r="AK575" i="11"/>
  <c r="BA575" i="11"/>
  <c r="O575" i="11"/>
  <c r="AE575" i="11"/>
  <c r="AU575" i="11"/>
  <c r="AP575" i="11"/>
  <c r="AD575" i="11"/>
  <c r="BJ575" i="11"/>
  <c r="AR575" i="11"/>
  <c r="AJ575" i="11"/>
  <c r="Q575" i="11"/>
  <c r="AW575" i="11"/>
  <c r="AQ575" i="11"/>
  <c r="AH575" i="11"/>
  <c r="BB575" i="11"/>
  <c r="T575" i="11"/>
  <c r="P575" i="11"/>
  <c r="AG575" i="11"/>
  <c r="AA575" i="11"/>
  <c r="BG575" i="11"/>
  <c r="V575" i="11"/>
  <c r="AB575" i="11"/>
  <c r="BE575" i="11"/>
  <c r="S575" i="11"/>
  <c r="AF575" i="11"/>
  <c r="AV575" i="11"/>
  <c r="Y575" i="11"/>
  <c r="AY575" i="11"/>
  <c r="AX575" i="11"/>
  <c r="AZ575" i="11"/>
  <c r="R575" i="11"/>
  <c r="AI575" i="11"/>
  <c r="BH575" i="11"/>
  <c r="AN575" i="11"/>
  <c r="AL575" i="11"/>
  <c r="X575" i="11"/>
  <c r="AO575" i="11"/>
  <c r="M575" i="11"/>
  <c r="BD575" i="11"/>
  <c r="R515" i="11"/>
  <c r="AH515" i="11"/>
  <c r="AX515" i="11"/>
  <c r="Z515" i="11"/>
  <c r="AP515" i="11"/>
  <c r="BF515" i="11"/>
  <c r="V515" i="11"/>
  <c r="BB515" i="11"/>
  <c r="X515" i="11"/>
  <c r="AN515" i="11"/>
  <c r="BD515" i="11"/>
  <c r="S515" i="11"/>
  <c r="AY515" i="11"/>
  <c r="AM515" i="11"/>
  <c r="AC515" i="11"/>
  <c r="Q515" i="11"/>
  <c r="AL515" i="11"/>
  <c r="P515" i="11"/>
  <c r="AF515" i="11"/>
  <c r="AV515" i="11"/>
  <c r="AI515" i="11"/>
  <c r="W515" i="11"/>
  <c r="BC515" i="11"/>
  <c r="BI515" i="11"/>
  <c r="AK515" i="11"/>
  <c r="AG515" i="11"/>
  <c r="BE515" i="11"/>
  <c r="AD515" i="11"/>
  <c r="AR515" i="11"/>
  <c r="BG515" i="11"/>
  <c r="O515" i="11"/>
  <c r="AW515" i="11"/>
  <c r="BJ515" i="11"/>
  <c r="AB515" i="11"/>
  <c r="BH515" i="11"/>
  <c r="AA515" i="11"/>
  <c r="AU515" i="11"/>
  <c r="AS515" i="11"/>
  <c r="U515" i="11"/>
  <c r="Y515" i="11"/>
  <c r="AZ515" i="11"/>
  <c r="AO515" i="11"/>
  <c r="AT515" i="11"/>
  <c r="T515" i="11"/>
  <c r="AE515" i="11"/>
  <c r="AQ515" i="11"/>
  <c r="BA515" i="11"/>
  <c r="M515" i="11"/>
  <c r="AJ515" i="11"/>
  <c r="J591" i="11" a="1"/>
  <c r="J591" i="11" s="1"/>
  <c r="BO641" i="11"/>
  <c r="BO691" i="11" s="1"/>
  <c r="BO741" i="11" s="1"/>
  <c r="BO791" i="11" s="1"/>
  <c r="BO841" i="11" s="1"/>
  <c r="BO891" i="11" s="1"/>
  <c r="BO941" i="11" s="1"/>
  <c r="BO991" i="11" s="1"/>
  <c r="BO1041" i="11" s="1"/>
  <c r="BO1091" i="11" s="1"/>
  <c r="BO1141" i="11" s="1"/>
  <c r="BO1191" i="11" s="1"/>
  <c r="BO1241" i="11" s="1"/>
  <c r="BO1291" i="11" s="1"/>
  <c r="BO1341" i="11" s="1"/>
  <c r="BO1391" i="11" s="1"/>
  <c r="J592" i="11" a="1"/>
  <c r="J592" i="11" s="1"/>
  <c r="J527" i="11" a="1"/>
  <c r="J527" i="11" s="1"/>
  <c r="J519" i="11" a="1"/>
  <c r="J519" i="11" s="1"/>
  <c r="J557" i="11" a="1"/>
  <c r="J557" i="11" s="1"/>
  <c r="J552" i="11" a="1"/>
  <c r="J552" i="11" s="1"/>
  <c r="J547" i="11" a="1"/>
  <c r="J547" i="11" s="1"/>
  <c r="J545" i="11" a="1"/>
  <c r="J545" i="11" s="1"/>
  <c r="J627" i="11" a="1"/>
  <c r="J627" i="11" s="1"/>
  <c r="J571" i="11" a="1"/>
  <c r="J571" i="11" s="1"/>
  <c r="J521" i="11" a="1"/>
  <c r="J521" i="11" s="1"/>
  <c r="J584" i="11" a="1"/>
  <c r="J584" i="11" s="1"/>
  <c r="BO634" i="11"/>
  <c r="BO684" i="11" s="1"/>
  <c r="BO734" i="11" s="1"/>
  <c r="BO784" i="11" s="1"/>
  <c r="BO834" i="11" s="1"/>
  <c r="BO884" i="11" s="1"/>
  <c r="BO934" i="11" s="1"/>
  <c r="BO984" i="11" s="1"/>
  <c r="BO1034" i="11" s="1"/>
  <c r="BO1084" i="11" s="1"/>
  <c r="BO1134" i="11" s="1"/>
  <c r="BO1184" i="11" s="1"/>
  <c r="BO1234" i="11" s="1"/>
  <c r="BO1284" i="11" s="1"/>
  <c r="BO677" i="11"/>
  <c r="J677" i="11" s="1" a="1"/>
  <c r="J677" i="11" s="1"/>
  <c r="BO625" i="11"/>
  <c r="BO675" i="11" s="1"/>
  <c r="BO602" i="11"/>
  <c r="BO652" i="11" s="1"/>
  <c r="BO702" i="11" s="1"/>
  <c r="BO752" i="11" s="1"/>
  <c r="J561" i="11" a="1"/>
  <c r="J561" i="11" s="1"/>
  <c r="J546" i="11" a="1"/>
  <c r="J546" i="11" s="1"/>
  <c r="J543" i="11" a="1"/>
  <c r="J543" i="11" s="1"/>
  <c r="J540" i="11" a="1"/>
  <c r="J540" i="11" s="1"/>
  <c r="J535" i="11" a="1"/>
  <c r="J535" i="11" s="1"/>
  <c r="J532" i="11" a="1"/>
  <c r="J532" i="11" s="1"/>
  <c r="J568" i="11" a="1"/>
  <c r="J568" i="11" s="1"/>
  <c r="J512" i="11" a="1"/>
  <c r="J512" i="11" s="1"/>
  <c r="J631" i="11" a="1"/>
  <c r="J631" i="11" s="1"/>
  <c r="BO607" i="11"/>
  <c r="J607" i="11" s="1" a="1"/>
  <c r="J607" i="11" s="1"/>
  <c r="BN597" i="11"/>
  <c r="BN647" i="11" s="1"/>
  <c r="BN697" i="11" s="1"/>
  <c r="BN747" i="11" s="1"/>
  <c r="BN797" i="11" s="1"/>
  <c r="BO588" i="11"/>
  <c r="BO580" i="11"/>
  <c r="BN569" i="11"/>
  <c r="BN619" i="11" s="1"/>
  <c r="BN669" i="11" s="1"/>
  <c r="BN719" i="11" s="1"/>
  <c r="BN769" i="11" s="1"/>
  <c r="J537" i="11" a="1"/>
  <c r="J537" i="11" s="1"/>
  <c r="J531" i="11" a="1"/>
  <c r="J531" i="11" s="1"/>
  <c r="J529" i="11" a="1"/>
  <c r="J529" i="11" s="1"/>
  <c r="J522" i="11" a="1"/>
  <c r="J522" i="11" s="1"/>
  <c r="J514" i="11" a="1"/>
  <c r="J514" i="11" s="1"/>
  <c r="BO1441" i="11"/>
  <c r="BN1366" i="11"/>
  <c r="BN1416" i="11" s="1"/>
  <c r="BN789" i="11"/>
  <c r="J693" i="11" a="1"/>
  <c r="J693" i="11" s="1"/>
  <c r="BN743" i="11"/>
  <c r="BO1461" i="11"/>
  <c r="BO1511" i="11" s="1"/>
  <c r="BO725" i="11"/>
  <c r="BN805" i="11"/>
  <c r="BN1098" i="11"/>
  <c r="BN809" i="11"/>
  <c r="BN733" i="11"/>
  <c r="BN783" i="11" s="1"/>
  <c r="BN676" i="11"/>
  <c r="BN890" i="11"/>
  <c r="BN1104" i="11"/>
  <c r="BO768" i="11"/>
  <c r="BO818" i="11" s="1"/>
  <c r="BO868" i="11" s="1"/>
  <c r="BO918" i="11" s="1"/>
  <c r="BO968" i="11" s="1"/>
  <c r="BO1018" i="11" s="1"/>
  <c r="BO1068" i="11" s="1"/>
  <c r="BO1118" i="11" s="1"/>
  <c r="BO1168" i="11" s="1"/>
  <c r="BO1218" i="11" s="1"/>
  <c r="BO1268" i="11" s="1"/>
  <c r="BO1318" i="11" s="1"/>
  <c r="BO1368" i="11" s="1"/>
  <c r="BO1418" i="11" s="1"/>
  <c r="BO1093" i="11"/>
  <c r="BO1143" i="11" s="1"/>
  <c r="BO1193" i="11" s="1"/>
  <c r="BN836" i="11"/>
  <c r="BN886" i="11" s="1"/>
  <c r="BN1012" i="11"/>
  <c r="BN1062" i="11" s="1"/>
  <c r="BN1112" i="11" s="1"/>
  <c r="BN1162" i="11" s="1"/>
  <c r="BN1212" i="11" s="1"/>
  <c r="BN1262" i="11" s="1"/>
  <c r="BN1312" i="11" s="1"/>
  <c r="BN1362" i="11" s="1"/>
  <c r="BN1412" i="11" s="1"/>
  <c r="BN1044" i="11"/>
  <c r="BN722" i="11"/>
  <c r="BN772" i="11" s="1"/>
  <c r="BN822" i="11" s="1"/>
  <c r="BN872" i="11" s="1"/>
  <c r="BN821" i="11"/>
  <c r="BN871" i="11" s="1"/>
  <c r="J665" i="11" a="1"/>
  <c r="J665" i="11" s="1"/>
  <c r="BO715" i="11"/>
  <c r="BN753" i="11"/>
  <c r="BN746" i="11"/>
  <c r="BN680" i="11"/>
  <c r="BN730" i="11" s="1"/>
  <c r="BN780" i="11" s="1"/>
  <c r="BN830" i="11" s="1"/>
  <c r="BN880" i="11" s="1"/>
  <c r="J660" i="11" a="1"/>
  <c r="J660" i="11" s="1"/>
  <c r="BN710" i="11"/>
  <c r="BN760" i="11" s="1"/>
  <c r="BN810" i="11" s="1"/>
  <c r="BN702" i="11"/>
  <c r="BN752" i="11" s="1"/>
  <c r="BN802" i="11" s="1"/>
  <c r="BN852" i="11" s="1"/>
  <c r="J668" i="11" a="1"/>
  <c r="J668" i="11" s="1"/>
  <c r="BN718" i="11"/>
  <c r="BN768" i="11" s="1"/>
  <c r="BN818" i="11" s="1"/>
  <c r="BN601" i="11"/>
  <c r="BN651" i="11" s="1"/>
  <c r="BN701" i="11" s="1"/>
  <c r="BN751" i="11" s="1"/>
  <c r="J580" i="11" a="1"/>
  <c r="J580" i="11" s="1"/>
  <c r="BO630" i="11"/>
  <c r="BO680" i="11" s="1"/>
  <c r="BO730" i="11" s="1"/>
  <c r="J572" i="11" a="1"/>
  <c r="J572" i="11" s="1"/>
  <c r="BO622" i="11"/>
  <c r="BO672" i="11" s="1"/>
  <c r="BO722" i="11" s="1"/>
  <c r="J610" i="11" a="1"/>
  <c r="J610" i="11" s="1"/>
  <c r="BN699" i="11"/>
  <c r="J523" i="11" a="1"/>
  <c r="J523" i="11" s="1"/>
  <c r="BO573" i="11"/>
  <c r="BO623" i="11" s="1"/>
  <c r="BO673" i="11" s="1"/>
  <c r="J513" i="11" a="1"/>
  <c r="J513" i="11" s="1"/>
  <c r="BO563" i="11"/>
  <c r="BO613" i="11" s="1"/>
  <c r="BO663" i="11" s="1"/>
  <c r="BO719" i="11"/>
  <c r="BO769" i="11" s="1"/>
  <c r="BO819" i="11" s="1"/>
  <c r="BO869" i="11" s="1"/>
  <c r="BO919" i="11" s="1"/>
  <c r="BO969" i="11" s="1"/>
  <c r="BO1019" i="11" s="1"/>
  <c r="BO1069" i="11" s="1"/>
  <c r="BO1119" i="11" s="1"/>
  <c r="BO1169" i="11" s="1"/>
  <c r="BN757" i="11"/>
  <c r="BN807" i="11" s="1"/>
  <c r="BO642" i="11"/>
  <c r="J642" i="11" s="1" a="1"/>
  <c r="J642" i="11" s="1"/>
  <c r="BN737" i="11"/>
  <c r="J618" i="11" a="1"/>
  <c r="J618" i="11" s="1"/>
  <c r="BO717" i="11"/>
  <c r="BO595" i="11"/>
  <c r="J587" i="11" a="1"/>
  <c r="J587" i="11" s="1"/>
  <c r="BO637" i="11"/>
  <c r="BO687" i="11" s="1"/>
  <c r="BO737" i="11" s="1"/>
  <c r="BO787" i="11" s="1"/>
  <c r="BO837" i="11" s="1"/>
  <c r="BO887" i="11" s="1"/>
  <c r="BO937" i="11" s="1"/>
  <c r="BO987" i="11" s="1"/>
  <c r="BO1037" i="11" s="1"/>
  <c r="BO1087" i="11" s="1"/>
  <c r="BO1137" i="11" s="1"/>
  <c r="BO1187" i="11" s="1"/>
  <c r="BO1237" i="11" s="1"/>
  <c r="BO1287" i="11" s="1"/>
  <c r="BO1337" i="11" s="1"/>
  <c r="BO1387" i="11" s="1"/>
  <c r="BO1437" i="11" s="1"/>
  <c r="BO1487" i="11" s="1"/>
  <c r="BN585" i="11"/>
  <c r="BN635" i="11" s="1"/>
  <c r="BN685" i="11" s="1"/>
  <c r="BN735" i="11" s="1"/>
  <c r="J583" i="11" a="1"/>
  <c r="J583" i="11" s="1"/>
  <c r="BO633" i="11"/>
  <c r="BO683" i="11" s="1"/>
  <c r="BO733" i="11" s="1"/>
  <c r="J576" i="11" a="1"/>
  <c r="J576" i="11" s="1"/>
  <c r="BO626" i="11"/>
  <c r="BO676" i="11" s="1"/>
  <c r="BO726" i="11" s="1"/>
  <c r="BO564" i="11"/>
  <c r="J560" i="11" a="1"/>
  <c r="J560" i="11" s="1"/>
  <c r="J659" i="11" a="1"/>
  <c r="J659" i="11" s="1"/>
  <c r="BO709" i="11"/>
  <c r="J558" i="11" a="1"/>
  <c r="J558" i="11" s="1"/>
  <c r="BO608" i="11"/>
  <c r="J608" i="11" s="1" a="1"/>
  <c r="J608" i="11" s="1"/>
  <c r="BO651" i="11"/>
  <c r="J597" i="11" a="1"/>
  <c r="J597" i="11" s="1"/>
  <c r="BN684" i="11"/>
  <c r="BN865" i="11"/>
  <c r="BN915" i="11" s="1"/>
  <c r="BN781" i="11"/>
  <c r="BN831" i="11" s="1"/>
  <c r="BN745" i="11"/>
  <c r="BN795" i="11" s="1"/>
  <c r="BN845" i="11" s="1"/>
  <c r="J691" i="11" a="1"/>
  <c r="J691" i="11" s="1"/>
  <c r="BN741" i="11"/>
  <c r="BN791" i="11" s="1"/>
  <c r="BN841" i="11" s="1"/>
  <c r="J567" i="11" a="1"/>
  <c r="J567" i="11" s="1"/>
  <c r="BN617" i="11"/>
  <c r="BN667" i="11" s="1"/>
  <c r="BN717" i="11" s="1"/>
  <c r="BN767" i="11" s="1"/>
  <c r="J539" i="11" a="1"/>
  <c r="J539" i="11" s="1"/>
  <c r="BO589" i="11"/>
  <c r="BO639" i="11" s="1"/>
  <c r="J639" i="11" s="1" a="1"/>
  <c r="J639" i="11" s="1"/>
  <c r="BN777" i="11"/>
  <c r="BO747" i="11"/>
  <c r="BO797" i="11" s="1"/>
  <c r="BO847" i="11" s="1"/>
  <c r="BO897" i="11" s="1"/>
  <c r="BO947" i="11" s="1"/>
  <c r="BO997" i="11" s="1"/>
  <c r="BO1047" i="11" s="1"/>
  <c r="BO1097" i="11" s="1"/>
  <c r="BO1147" i="11" s="1"/>
  <c r="BN656" i="11"/>
  <c r="BO649" i="11"/>
  <c r="BO699" i="11" s="1"/>
  <c r="BO749" i="11" s="1"/>
  <c r="BO799" i="11" s="1"/>
  <c r="BO849" i="11" s="1"/>
  <c r="BO899" i="11" s="1"/>
  <c r="BO949" i="11" s="1"/>
  <c r="BO999" i="11" s="1"/>
  <c r="BO1049" i="11" s="1"/>
  <c r="J647" i="11" a="1"/>
  <c r="J647" i="11" s="1"/>
  <c r="BO629" i="11"/>
  <c r="BO679" i="11" s="1"/>
  <c r="BO621" i="11"/>
  <c r="BO671" i="11" s="1"/>
  <c r="BN663" i="11"/>
  <c r="BN713" i="11" s="1"/>
  <c r="BN763" i="11" s="1"/>
  <c r="BO756" i="11"/>
  <c r="BO806" i="11" s="1"/>
  <c r="BO856" i="11" s="1"/>
  <c r="BO906" i="11" s="1"/>
  <c r="BO956" i="11" s="1"/>
  <c r="BO1006" i="11" s="1"/>
  <c r="BO1056" i="11" s="1"/>
  <c r="BO1106" i="11" s="1"/>
  <c r="BO1156" i="11" s="1"/>
  <c r="BO1206" i="11" s="1"/>
  <c r="J604" i="11" a="1"/>
  <c r="J604" i="11" s="1"/>
  <c r="BO654" i="11"/>
  <c r="BO704" i="11" s="1"/>
  <c r="J704" i="11" s="1" a="1"/>
  <c r="J704" i="11" s="1"/>
  <c r="J600" i="11" a="1"/>
  <c r="J600" i="11" s="1"/>
  <c r="BO650" i="11"/>
  <c r="BO700" i="11" s="1"/>
  <c r="BO750" i="11" s="1"/>
  <c r="BO596" i="11"/>
  <c r="J556" i="11" a="1"/>
  <c r="J556" i="11" s="1"/>
  <c r="J605" i="11" a="1"/>
  <c r="J605" i="11" s="1"/>
  <c r="BO655" i="11"/>
  <c r="J553" i="11" a="1"/>
  <c r="J553" i="11" s="1"/>
  <c r="J635" i="11" a="1"/>
  <c r="J635" i="11" s="1"/>
  <c r="J681" i="11" a="1"/>
  <c r="J681" i="11" s="1"/>
  <c r="BO731" i="11"/>
  <c r="BO781" i="11" s="1"/>
  <c r="BO831" i="11" s="1"/>
  <c r="BO881" i="11" s="1"/>
  <c r="BO931" i="11" s="1"/>
  <c r="BO981" i="11" s="1"/>
  <c r="BO1031" i="11" s="1"/>
  <c r="BO1081" i="11" s="1"/>
  <c r="BO1131" i="11" s="1"/>
  <c r="BO1181" i="11" s="1"/>
  <c r="BN679" i="11"/>
  <c r="BN729" i="11" s="1"/>
  <c r="BN779" i="11" s="1"/>
  <c r="J625" i="11" a="1"/>
  <c r="J625" i="11" s="1"/>
  <c r="BN675" i="11"/>
  <c r="BN725" i="11" s="1"/>
  <c r="BN775" i="11" s="1"/>
  <c r="J516" i="11" a="1"/>
  <c r="J516" i="11" s="1"/>
  <c r="BO566" i="11"/>
  <c r="J566" i="11" s="1" a="1"/>
  <c r="J566" i="11" s="1"/>
  <c r="BN773" i="11"/>
  <c r="BO760" i="11"/>
  <c r="BO810" i="11" s="1"/>
  <c r="BO860" i="11" s="1"/>
  <c r="BO910" i="11" s="1"/>
  <c r="BO960" i="11" s="1"/>
  <c r="BO1010" i="11" s="1"/>
  <c r="BO1060" i="11" s="1"/>
  <c r="BO1110" i="11" s="1"/>
  <c r="BO1160" i="11" s="1"/>
  <c r="BO1210" i="11" s="1"/>
  <c r="BO1260" i="11" s="1"/>
  <c r="BO1310" i="11" s="1"/>
  <c r="BO727" i="11"/>
  <c r="BO777" i="11" s="1"/>
  <c r="BO827" i="11" s="1"/>
  <c r="BO877" i="11" s="1"/>
  <c r="BO927" i="11" s="1"/>
  <c r="BO977" i="11" s="1"/>
  <c r="BO1027" i="11" s="1"/>
  <c r="BO1077" i="11" s="1"/>
  <c r="BN714" i="11"/>
  <c r="BN764" i="11" s="1"/>
  <c r="BN700" i="11"/>
  <c r="BN750" i="11" s="1"/>
  <c r="BN800" i="11" s="1"/>
  <c r="BN850" i="11" s="1"/>
  <c r="BN900" i="11" s="1"/>
  <c r="J615" i="11" a="1"/>
  <c r="J615" i="11" s="1"/>
  <c r="J593" i="11" a="1"/>
  <c r="J593" i="11" s="1"/>
  <c r="J550" i="11" a="1"/>
  <c r="J550" i="11" s="1"/>
  <c r="J541" i="11" a="1"/>
  <c r="J541" i="11" s="1"/>
  <c r="J536" i="11" a="1"/>
  <c r="J536" i="11" s="1"/>
  <c r="J534" i="11" a="1"/>
  <c r="J534" i="11" s="1"/>
  <c r="J525" i="11" a="1"/>
  <c r="J525" i="11" s="1"/>
  <c r="J520" i="11" a="1"/>
  <c r="J520" i="11" s="1"/>
  <c r="J518" i="11" a="1"/>
  <c r="J518" i="11" s="1"/>
  <c r="BN738" i="11"/>
  <c r="J603" i="11" a="1"/>
  <c r="J603" i="11" s="1"/>
  <c r="J565" i="11" a="1"/>
  <c r="J565" i="11" s="1"/>
  <c r="J555" i="11" a="1"/>
  <c r="J555" i="11" s="1"/>
  <c r="J554" i="11" a="1"/>
  <c r="J554" i="11" s="1"/>
  <c r="J549" i="11" a="1"/>
  <c r="J549" i="11" s="1"/>
  <c r="J544" i="11" a="1"/>
  <c r="J544" i="11" s="1"/>
  <c r="J542" i="11" a="1"/>
  <c r="J542" i="11" s="1"/>
  <c r="J533" i="11" a="1"/>
  <c r="J533" i="11" s="1"/>
  <c r="J528" i="11" a="1"/>
  <c r="J528" i="11" s="1"/>
  <c r="J526" i="11" a="1"/>
  <c r="J526" i="11" s="1"/>
  <c r="J517" i="11" a="1"/>
  <c r="J517" i="11" s="1"/>
  <c r="BN950" i="11"/>
  <c r="BN1000" i="11" s="1"/>
  <c r="BN942" i="11"/>
  <c r="BN908" i="11"/>
  <c r="J768" i="11" a="1"/>
  <c r="J768" i="11" s="1"/>
  <c r="BN921" i="11"/>
  <c r="BN832" i="11"/>
  <c r="BN820" i="11"/>
  <c r="BN824" i="11"/>
  <c r="BN828" i="11"/>
  <c r="J643" i="11" a="1"/>
  <c r="J643" i="11" s="1"/>
  <c r="BO685" i="11"/>
  <c r="BO658" i="11"/>
  <c r="BO708" i="11" s="1"/>
  <c r="J708" i="11" s="1" a="1"/>
  <c r="J708" i="11" s="1"/>
  <c r="BO653" i="11"/>
  <c r="BO612" i="11"/>
  <c r="BN611" i="11"/>
  <c r="BO594" i="11"/>
  <c r="BO586" i="11"/>
  <c r="J581" i="11" a="1"/>
  <c r="J581" i="11" s="1"/>
  <c r="BO578" i="11"/>
  <c r="BO570" i="11"/>
  <c r="J609" i="11" a="1"/>
  <c r="J609" i="11" s="1"/>
  <c r="J621" i="11" a="1"/>
  <c r="J621" i="11" s="1"/>
  <c r="BO598" i="11"/>
  <c r="BO590" i="11"/>
  <c r="J585" i="11" a="1"/>
  <c r="J585" i="11" s="1"/>
  <c r="BO582" i="11"/>
  <c r="J577" i="11" a="1"/>
  <c r="J577" i="11" s="1"/>
  <c r="BO574" i="11"/>
  <c r="J559" i="11" a="1"/>
  <c r="J559" i="11" s="1"/>
  <c r="J760" i="11" l="1" a="1"/>
  <c r="J760" i="11" s="1"/>
  <c r="J601" i="11" a="1"/>
  <c r="J601" i="11" s="1"/>
  <c r="J697" i="11" a="1"/>
  <c r="J697" i="11" s="1"/>
  <c r="BO754" i="11"/>
  <c r="BO804" i="11" s="1"/>
  <c r="AC581" i="11"/>
  <c r="AS581" i="11"/>
  <c r="BI581" i="11"/>
  <c r="W581" i="11"/>
  <c r="AM581" i="11"/>
  <c r="BC581" i="11"/>
  <c r="Z581" i="11"/>
  <c r="BF581" i="11"/>
  <c r="AT581" i="11"/>
  <c r="AR581" i="11"/>
  <c r="AJ581" i="11"/>
  <c r="U581" i="11"/>
  <c r="AK581" i="11"/>
  <c r="BA581" i="11"/>
  <c r="O581" i="11"/>
  <c r="AE581" i="11"/>
  <c r="AU581" i="11"/>
  <c r="AP581" i="11"/>
  <c r="AD581" i="11"/>
  <c r="BJ581" i="11"/>
  <c r="Q581" i="11"/>
  <c r="AW581" i="11"/>
  <c r="AQ581" i="11"/>
  <c r="V581" i="11"/>
  <c r="BH581" i="11"/>
  <c r="AG581" i="11"/>
  <c r="AA581" i="11"/>
  <c r="BG581" i="11"/>
  <c r="AH581" i="11"/>
  <c r="BB581" i="11"/>
  <c r="AZ581" i="11"/>
  <c r="AF581" i="11"/>
  <c r="AV581" i="11"/>
  <c r="Y581" i="11"/>
  <c r="AY581" i="11"/>
  <c r="AL581" i="11"/>
  <c r="P581" i="11"/>
  <c r="AN581" i="11"/>
  <c r="BE581" i="11"/>
  <c r="S581" i="11"/>
  <c r="R581" i="11"/>
  <c r="T581" i="11"/>
  <c r="AB581" i="11"/>
  <c r="AO581" i="11"/>
  <c r="AI581" i="11"/>
  <c r="BD581" i="11"/>
  <c r="AX581" i="11"/>
  <c r="X581" i="11"/>
  <c r="M581" i="11"/>
  <c r="M528" i="11"/>
  <c r="X528" i="11"/>
  <c r="AN528" i="11"/>
  <c r="BD528" i="11"/>
  <c r="Q528" i="11"/>
  <c r="AL528" i="11"/>
  <c r="BG528" i="11"/>
  <c r="AD528" i="11"/>
  <c r="AY528" i="11"/>
  <c r="W528" i="11"/>
  <c r="AX528" i="11"/>
  <c r="BF528" i="11"/>
  <c r="Z528" i="11"/>
  <c r="U528" i="11"/>
  <c r="P528" i="11"/>
  <c r="AF528" i="11"/>
  <c r="AV528" i="11"/>
  <c r="AA528" i="11"/>
  <c r="AW528" i="11"/>
  <c r="S528" i="11"/>
  <c r="AO528" i="11"/>
  <c r="BJ528" i="11"/>
  <c r="AS528" i="11"/>
  <c r="AC528" i="11"/>
  <c r="O528" i="11"/>
  <c r="AB528" i="11"/>
  <c r="BH528" i="11"/>
  <c r="AQ528" i="11"/>
  <c r="BE528" i="11"/>
  <c r="AH528" i="11"/>
  <c r="R528" i="11"/>
  <c r="AR528" i="11"/>
  <c r="V528" i="11"/>
  <c r="AI528" i="11"/>
  <c r="BI528" i="11"/>
  <c r="AU528" i="11"/>
  <c r="AP528" i="11"/>
  <c r="AE528" i="11"/>
  <c r="BB528" i="11"/>
  <c r="Y528" i="11"/>
  <c r="AM528" i="11"/>
  <c r="AJ528" i="11"/>
  <c r="BC528" i="11"/>
  <c r="BA528" i="11"/>
  <c r="T528" i="11"/>
  <c r="AT528" i="11"/>
  <c r="AG528" i="11"/>
  <c r="AZ528" i="11"/>
  <c r="AK528" i="11"/>
  <c r="AC549" i="11"/>
  <c r="AS549" i="11"/>
  <c r="BI549" i="11"/>
  <c r="W549" i="11"/>
  <c r="AM549" i="11"/>
  <c r="BC549" i="11"/>
  <c r="R549" i="11"/>
  <c r="AX549" i="11"/>
  <c r="AL549" i="11"/>
  <c r="AR549" i="11"/>
  <c r="T549" i="11"/>
  <c r="U549" i="11"/>
  <c r="AK549" i="11"/>
  <c r="BA549" i="11"/>
  <c r="O549" i="11"/>
  <c r="AE549" i="11"/>
  <c r="AU549" i="11"/>
  <c r="AH549" i="11"/>
  <c r="V549" i="11"/>
  <c r="BB549" i="11"/>
  <c r="AZ549" i="11"/>
  <c r="P549" i="11"/>
  <c r="AG549" i="11"/>
  <c r="AQ549" i="11"/>
  <c r="Z549" i="11"/>
  <c r="AJ549" i="11"/>
  <c r="Q549" i="11"/>
  <c r="AW549" i="11"/>
  <c r="AA549" i="11"/>
  <c r="BG549" i="11"/>
  <c r="BF549" i="11"/>
  <c r="AT549" i="11"/>
  <c r="BH549" i="11"/>
  <c r="BD549" i="11"/>
  <c r="AO549" i="11"/>
  <c r="S549" i="11"/>
  <c r="AP549" i="11"/>
  <c r="AF549" i="11"/>
  <c r="AY549" i="11"/>
  <c r="AD549" i="11"/>
  <c r="AB549" i="11"/>
  <c r="X549" i="11"/>
  <c r="BE549" i="11"/>
  <c r="AI549" i="11"/>
  <c r="AN549" i="11"/>
  <c r="Y549" i="11"/>
  <c r="BJ549" i="11"/>
  <c r="AV549" i="11"/>
  <c r="M549" i="11"/>
  <c r="X525" i="11"/>
  <c r="AN525" i="11"/>
  <c r="BD525" i="11"/>
  <c r="AG525" i="11"/>
  <c r="BB525" i="11"/>
  <c r="Y525" i="11"/>
  <c r="AT525" i="11"/>
  <c r="AM525" i="11"/>
  <c r="W525" i="11"/>
  <c r="AE525" i="11"/>
  <c r="P525" i="11"/>
  <c r="AF525" i="11"/>
  <c r="AV525" i="11"/>
  <c r="V525" i="11"/>
  <c r="AQ525" i="11"/>
  <c r="AI525" i="11"/>
  <c r="BE525" i="11"/>
  <c r="R525" i="11"/>
  <c r="BI525" i="11"/>
  <c r="AS525" i="11"/>
  <c r="AP525" i="11"/>
  <c r="BF525" i="11"/>
  <c r="AR525" i="11"/>
  <c r="Q525" i="11"/>
  <c r="BG525" i="11"/>
  <c r="AD525" i="11"/>
  <c r="BA525" i="11"/>
  <c r="O525" i="11"/>
  <c r="AB525" i="11"/>
  <c r="BH525" i="11"/>
  <c r="AL525" i="11"/>
  <c r="AY525" i="11"/>
  <c r="AX525" i="11"/>
  <c r="AH525" i="11"/>
  <c r="U525" i="11"/>
  <c r="AK525" i="11"/>
  <c r="T525" i="11"/>
  <c r="AA525" i="11"/>
  <c r="Z525" i="11"/>
  <c r="AZ525" i="11"/>
  <c r="AO525" i="11"/>
  <c r="AC525" i="11"/>
  <c r="AU525" i="11"/>
  <c r="AJ525" i="11"/>
  <c r="AW525" i="11"/>
  <c r="S525" i="11"/>
  <c r="BC525" i="11"/>
  <c r="BJ525" i="11"/>
  <c r="M525" i="11"/>
  <c r="R635" i="11"/>
  <c r="AH635" i="11"/>
  <c r="AX635" i="11"/>
  <c r="AB635" i="11"/>
  <c r="AR635" i="11"/>
  <c r="BH635" i="11"/>
  <c r="AA635" i="11"/>
  <c r="BG635" i="11"/>
  <c r="W635" i="11"/>
  <c r="BC635" i="11"/>
  <c r="Z635" i="11"/>
  <c r="AP635" i="11"/>
  <c r="BF635" i="11"/>
  <c r="T635" i="11"/>
  <c r="AJ635" i="11"/>
  <c r="AZ635" i="11"/>
  <c r="AQ635" i="11"/>
  <c r="AM635" i="11"/>
  <c r="AL635" i="11"/>
  <c r="P635" i="11"/>
  <c r="AV635" i="11"/>
  <c r="AE635" i="11"/>
  <c r="U635" i="11"/>
  <c r="AC635" i="11"/>
  <c r="V635" i="11"/>
  <c r="BB635" i="11"/>
  <c r="AF635" i="11"/>
  <c r="AI635" i="11"/>
  <c r="BA635" i="11"/>
  <c r="BI635" i="11"/>
  <c r="BD635" i="11"/>
  <c r="S635" i="11"/>
  <c r="AK635" i="11"/>
  <c r="AS635" i="11"/>
  <c r="BE635" i="11"/>
  <c r="AT635" i="11"/>
  <c r="X635" i="11"/>
  <c r="AU635" i="11"/>
  <c r="AD635" i="11"/>
  <c r="O635" i="11"/>
  <c r="AY635" i="11"/>
  <c r="AO635" i="11"/>
  <c r="Q635" i="11"/>
  <c r="BJ635" i="11"/>
  <c r="AN635" i="11"/>
  <c r="AG635" i="11"/>
  <c r="Y635" i="11"/>
  <c r="AW635" i="11"/>
  <c r="M635" i="11"/>
  <c r="M704" i="11"/>
  <c r="Q704" i="11"/>
  <c r="AG704" i="11"/>
  <c r="AW704" i="11"/>
  <c r="O704" i="11"/>
  <c r="AE704" i="11"/>
  <c r="AU704" i="11"/>
  <c r="Y704" i="11"/>
  <c r="AO704" i="11"/>
  <c r="BE704" i="11"/>
  <c r="W704" i="11"/>
  <c r="AM704" i="11"/>
  <c r="BC704" i="11"/>
  <c r="AK704" i="11"/>
  <c r="S704" i="11"/>
  <c r="AY704" i="11"/>
  <c r="AT704" i="11"/>
  <c r="R704" i="11"/>
  <c r="AX704" i="11"/>
  <c r="U704" i="11"/>
  <c r="BA704" i="11"/>
  <c r="AI704" i="11"/>
  <c r="AD704" i="11"/>
  <c r="BJ704" i="11"/>
  <c r="AH704" i="11"/>
  <c r="BG704" i="11"/>
  <c r="V704" i="11"/>
  <c r="Z704" i="11"/>
  <c r="AF704" i="11"/>
  <c r="AZ704" i="11"/>
  <c r="AR704" i="11"/>
  <c r="AS704" i="11"/>
  <c r="AA704" i="11"/>
  <c r="BB704" i="11"/>
  <c r="BF704" i="11"/>
  <c r="AN704" i="11"/>
  <c r="AJ704" i="11"/>
  <c r="AC704" i="11"/>
  <c r="AL704" i="11"/>
  <c r="AP704" i="11"/>
  <c r="AV704" i="11"/>
  <c r="X704" i="11"/>
  <c r="AB704" i="11"/>
  <c r="BI704" i="11"/>
  <c r="BD704" i="11"/>
  <c r="AQ704" i="11"/>
  <c r="P704" i="11"/>
  <c r="T704" i="11"/>
  <c r="BH704" i="11"/>
  <c r="W601" i="11"/>
  <c r="AM601" i="11"/>
  <c r="BC601" i="11"/>
  <c r="Q601" i="11"/>
  <c r="AL601" i="11"/>
  <c r="BH601" i="11"/>
  <c r="AD601" i="11"/>
  <c r="AZ601" i="11"/>
  <c r="AC601" i="11"/>
  <c r="X601" i="11"/>
  <c r="O601" i="11"/>
  <c r="AE601" i="11"/>
  <c r="AU601" i="11"/>
  <c r="AB601" i="11"/>
  <c r="AW601" i="11"/>
  <c r="T601" i="11"/>
  <c r="AO601" i="11"/>
  <c r="BJ601" i="11"/>
  <c r="AX601" i="11"/>
  <c r="AS601" i="11"/>
  <c r="AQ601" i="11"/>
  <c r="AR601" i="11"/>
  <c r="BE601" i="11"/>
  <c r="AH601" i="11"/>
  <c r="U601" i="11"/>
  <c r="AF601" i="11"/>
  <c r="AA601" i="11"/>
  <c r="BG601" i="11"/>
  <c r="V601" i="11"/>
  <c r="AJ601" i="11"/>
  <c r="AN601" i="11"/>
  <c r="AY601" i="11"/>
  <c r="BD601" i="11"/>
  <c r="S601" i="11"/>
  <c r="BB601" i="11"/>
  <c r="Y601" i="11"/>
  <c r="R601" i="11"/>
  <c r="AP601" i="11"/>
  <c r="BA601" i="11"/>
  <c r="AK601" i="11"/>
  <c r="Z601" i="11"/>
  <c r="P601" i="11"/>
  <c r="AG601" i="11"/>
  <c r="BF601" i="11"/>
  <c r="AI601" i="11"/>
  <c r="BI601" i="11"/>
  <c r="AV601" i="11"/>
  <c r="M601" i="11"/>
  <c r="AT601" i="11"/>
  <c r="M576" i="11"/>
  <c r="AC576" i="11"/>
  <c r="AS576" i="11"/>
  <c r="BI576" i="11"/>
  <c r="W576" i="11"/>
  <c r="AM576" i="11"/>
  <c r="BC576" i="11"/>
  <c r="AP576" i="11"/>
  <c r="AD576" i="11"/>
  <c r="BJ576" i="11"/>
  <c r="AB576" i="11"/>
  <c r="T576" i="11"/>
  <c r="U576" i="11"/>
  <c r="AK576" i="11"/>
  <c r="BA576" i="11"/>
  <c r="O576" i="11"/>
  <c r="AE576" i="11"/>
  <c r="AU576" i="11"/>
  <c r="Z576" i="11"/>
  <c r="BF576" i="11"/>
  <c r="AT576" i="11"/>
  <c r="BH576" i="11"/>
  <c r="AZ576" i="11"/>
  <c r="AG576" i="11"/>
  <c r="AA576" i="11"/>
  <c r="BG576" i="11"/>
  <c r="AX576" i="11"/>
  <c r="AR576" i="11"/>
  <c r="Q576" i="11"/>
  <c r="AW576" i="11"/>
  <c r="AQ576" i="11"/>
  <c r="R576" i="11"/>
  <c r="AL576" i="11"/>
  <c r="AJ576" i="11"/>
  <c r="P576" i="11"/>
  <c r="AF576" i="11"/>
  <c r="AI576" i="11"/>
  <c r="V576" i="11"/>
  <c r="X576" i="11"/>
  <c r="AO576" i="11"/>
  <c r="BD576" i="11"/>
  <c r="AY576" i="11"/>
  <c r="Y576" i="11"/>
  <c r="BB576" i="11"/>
  <c r="AV576" i="11"/>
  <c r="AN576" i="11"/>
  <c r="AH576" i="11"/>
  <c r="S576" i="11"/>
  <c r="BE576" i="11"/>
  <c r="R523" i="11"/>
  <c r="AH523" i="11"/>
  <c r="AX523" i="11"/>
  <c r="Z523" i="11"/>
  <c r="AP523" i="11"/>
  <c r="BF523" i="11"/>
  <c r="V523" i="11"/>
  <c r="BB523" i="11"/>
  <c r="X523" i="11"/>
  <c r="AN523" i="11"/>
  <c r="BD523" i="11"/>
  <c r="S523" i="11"/>
  <c r="AY523" i="11"/>
  <c r="AM523" i="11"/>
  <c r="AC523" i="11"/>
  <c r="Q523" i="11"/>
  <c r="BE523" i="11"/>
  <c r="AL523" i="11"/>
  <c r="P523" i="11"/>
  <c r="AF523" i="11"/>
  <c r="AV523" i="11"/>
  <c r="AI523" i="11"/>
  <c r="W523" i="11"/>
  <c r="BC523" i="11"/>
  <c r="BI523" i="11"/>
  <c r="AK523" i="11"/>
  <c r="AG523" i="11"/>
  <c r="AD523" i="11"/>
  <c r="AR523" i="11"/>
  <c r="BG523" i="11"/>
  <c r="O523" i="11"/>
  <c r="AO523" i="11"/>
  <c r="BJ523" i="11"/>
  <c r="AB523" i="11"/>
  <c r="BH523" i="11"/>
  <c r="AA523" i="11"/>
  <c r="AU523" i="11"/>
  <c r="AS523" i="11"/>
  <c r="U523" i="11"/>
  <c r="AW523" i="11"/>
  <c r="AZ523" i="11"/>
  <c r="AT523" i="11"/>
  <c r="T523" i="11"/>
  <c r="AE523" i="11"/>
  <c r="Y523" i="11"/>
  <c r="AQ523" i="11"/>
  <c r="AJ523" i="11"/>
  <c r="BA523" i="11"/>
  <c r="M523" i="11"/>
  <c r="M572" i="11"/>
  <c r="AC572" i="11"/>
  <c r="AS572" i="11"/>
  <c r="BI572" i="11"/>
  <c r="W572" i="11"/>
  <c r="AM572" i="11"/>
  <c r="BC572" i="11"/>
  <c r="AP572" i="11"/>
  <c r="AD572" i="11"/>
  <c r="BJ572" i="11"/>
  <c r="AB572" i="11"/>
  <c r="T572" i="11"/>
  <c r="U572" i="11"/>
  <c r="AK572" i="11"/>
  <c r="BA572" i="11"/>
  <c r="O572" i="11"/>
  <c r="AE572" i="11"/>
  <c r="AU572" i="11"/>
  <c r="Z572" i="11"/>
  <c r="BF572" i="11"/>
  <c r="AT572" i="11"/>
  <c r="BH572" i="11"/>
  <c r="AZ572" i="11"/>
  <c r="AG572" i="11"/>
  <c r="AA572" i="11"/>
  <c r="BG572" i="11"/>
  <c r="AX572" i="11"/>
  <c r="AJ572" i="11"/>
  <c r="P572" i="11"/>
  <c r="AF572" i="11"/>
  <c r="Q572" i="11"/>
  <c r="AW572" i="11"/>
  <c r="AQ572" i="11"/>
  <c r="R572" i="11"/>
  <c r="AL572" i="11"/>
  <c r="AR572" i="11"/>
  <c r="AI572" i="11"/>
  <c r="AO572" i="11"/>
  <c r="V572" i="11"/>
  <c r="AV572" i="11"/>
  <c r="AN572" i="11"/>
  <c r="Y572" i="11"/>
  <c r="X572" i="11"/>
  <c r="AY572" i="11"/>
  <c r="AH572" i="11"/>
  <c r="BE572" i="11"/>
  <c r="S572" i="11"/>
  <c r="BD572" i="11"/>
  <c r="BB572" i="11"/>
  <c r="R522" i="11"/>
  <c r="AH522" i="11"/>
  <c r="AX522" i="11"/>
  <c r="Z522" i="11"/>
  <c r="AP522" i="11"/>
  <c r="BF522" i="11"/>
  <c r="AL522" i="11"/>
  <c r="X522" i="11"/>
  <c r="AN522" i="11"/>
  <c r="BD522" i="11"/>
  <c r="AI522" i="11"/>
  <c r="W522" i="11"/>
  <c r="BC522" i="11"/>
  <c r="BA522" i="11"/>
  <c r="Q522" i="11"/>
  <c r="V522" i="11"/>
  <c r="BB522" i="11"/>
  <c r="P522" i="11"/>
  <c r="AF522" i="11"/>
  <c r="AV522" i="11"/>
  <c r="S522" i="11"/>
  <c r="AY522" i="11"/>
  <c r="AM522" i="11"/>
  <c r="AS522" i="11"/>
  <c r="U522" i="11"/>
  <c r="AB522" i="11"/>
  <c r="BH522" i="11"/>
  <c r="AQ522" i="11"/>
  <c r="AC522" i="11"/>
  <c r="AW522" i="11"/>
  <c r="M522" i="11"/>
  <c r="AT522" i="11"/>
  <c r="AR522" i="11"/>
  <c r="AE522" i="11"/>
  <c r="AD522" i="11"/>
  <c r="AJ522" i="11"/>
  <c r="BG522" i="11"/>
  <c r="O522" i="11"/>
  <c r="BI522" i="11"/>
  <c r="AG522" i="11"/>
  <c r="BE522" i="11"/>
  <c r="AK522" i="11"/>
  <c r="AU522" i="11"/>
  <c r="BJ522" i="11"/>
  <c r="AZ522" i="11"/>
  <c r="Y522" i="11"/>
  <c r="T522" i="11"/>
  <c r="AA522" i="11"/>
  <c r="AO522" i="11"/>
  <c r="M532" i="11"/>
  <c r="AC532" i="11"/>
  <c r="AS532" i="11"/>
  <c r="BI532" i="11"/>
  <c r="W532" i="11"/>
  <c r="AM532" i="11"/>
  <c r="BC532" i="11"/>
  <c r="AH532" i="11"/>
  <c r="V532" i="11"/>
  <c r="BB532" i="11"/>
  <c r="AB532" i="11"/>
  <c r="U532" i="11"/>
  <c r="AK532" i="11"/>
  <c r="BA532" i="11"/>
  <c r="O532" i="11"/>
  <c r="AE532" i="11"/>
  <c r="AU532" i="11"/>
  <c r="R532" i="11"/>
  <c r="AX532" i="11"/>
  <c r="AL532" i="11"/>
  <c r="BH532" i="11"/>
  <c r="AJ532" i="11"/>
  <c r="AV532" i="11"/>
  <c r="Q532" i="11"/>
  <c r="AW532" i="11"/>
  <c r="AA532" i="11"/>
  <c r="BG532" i="11"/>
  <c r="BJ532" i="11"/>
  <c r="AR532" i="11"/>
  <c r="P532" i="11"/>
  <c r="AG532" i="11"/>
  <c r="AQ532" i="11"/>
  <c r="AP532" i="11"/>
  <c r="AD532" i="11"/>
  <c r="T532" i="11"/>
  <c r="AF532" i="11"/>
  <c r="Y532" i="11"/>
  <c r="AN532" i="11"/>
  <c r="BE532" i="11"/>
  <c r="AI532" i="11"/>
  <c r="Z532" i="11"/>
  <c r="BD532" i="11"/>
  <c r="X532" i="11"/>
  <c r="AO532" i="11"/>
  <c r="S532" i="11"/>
  <c r="AT532" i="11"/>
  <c r="BF532" i="11"/>
  <c r="AZ532" i="11"/>
  <c r="AY532" i="11"/>
  <c r="AB677" i="11"/>
  <c r="AR677" i="11"/>
  <c r="BH677" i="11"/>
  <c r="AE677" i="11"/>
  <c r="BA677" i="11"/>
  <c r="AC677" i="11"/>
  <c r="AX677" i="11"/>
  <c r="T677" i="11"/>
  <c r="AJ677" i="11"/>
  <c r="AZ677" i="11"/>
  <c r="U677" i="11"/>
  <c r="AP677" i="11"/>
  <c r="R677" i="11"/>
  <c r="AM677" i="11"/>
  <c r="BI677" i="11"/>
  <c r="P677" i="11"/>
  <c r="AV677" i="11"/>
  <c r="O677" i="11"/>
  <c r="BF677" i="11"/>
  <c r="AH677" i="11"/>
  <c r="AA677" i="11"/>
  <c r="AG677" i="11"/>
  <c r="AF677" i="11"/>
  <c r="AK677" i="11"/>
  <c r="BC677" i="11"/>
  <c r="AW677" i="11"/>
  <c r="BB677" i="11"/>
  <c r="X677" i="11"/>
  <c r="Z677" i="11"/>
  <c r="AL677" i="11"/>
  <c r="AQ677" i="11"/>
  <c r="AY677" i="11"/>
  <c r="S677" i="11"/>
  <c r="BD677" i="11"/>
  <c r="AS677" i="11"/>
  <c r="BJ677" i="11"/>
  <c r="AN677" i="11"/>
  <c r="AU677" i="11"/>
  <c r="BG677" i="11"/>
  <c r="AO677" i="11"/>
  <c r="AI677" i="11"/>
  <c r="W677" i="11"/>
  <c r="Q677" i="11"/>
  <c r="BE677" i="11"/>
  <c r="V677" i="11"/>
  <c r="AD677" i="11"/>
  <c r="Y677" i="11"/>
  <c r="M677" i="11"/>
  <c r="AT677" i="11"/>
  <c r="M552" i="11"/>
  <c r="AC552" i="11"/>
  <c r="AS552" i="11"/>
  <c r="BI552" i="11"/>
  <c r="W552" i="11"/>
  <c r="AM552" i="11"/>
  <c r="BC552" i="11"/>
  <c r="AH552" i="11"/>
  <c r="V552" i="11"/>
  <c r="BB552" i="11"/>
  <c r="AB552" i="11"/>
  <c r="AV552" i="11"/>
  <c r="U552" i="11"/>
  <c r="AK552" i="11"/>
  <c r="BA552" i="11"/>
  <c r="O552" i="11"/>
  <c r="AE552" i="11"/>
  <c r="AU552" i="11"/>
  <c r="R552" i="11"/>
  <c r="AX552" i="11"/>
  <c r="AL552" i="11"/>
  <c r="BH552" i="11"/>
  <c r="AJ552" i="11"/>
  <c r="Q552" i="11"/>
  <c r="AW552" i="11"/>
  <c r="AA552" i="11"/>
  <c r="BG552" i="11"/>
  <c r="BJ552" i="11"/>
  <c r="T552" i="11"/>
  <c r="AN552" i="11"/>
  <c r="AG552" i="11"/>
  <c r="AQ552" i="11"/>
  <c r="AP552" i="11"/>
  <c r="AD552" i="11"/>
  <c r="AR552" i="11"/>
  <c r="Y552" i="11"/>
  <c r="Z552" i="11"/>
  <c r="AF552" i="11"/>
  <c r="BE552" i="11"/>
  <c r="AI552" i="11"/>
  <c r="AZ552" i="11"/>
  <c r="AO552" i="11"/>
  <c r="S552" i="11"/>
  <c r="BF552" i="11"/>
  <c r="P552" i="11"/>
  <c r="AT552" i="11"/>
  <c r="X552" i="11"/>
  <c r="BD552" i="11"/>
  <c r="AY552" i="11"/>
  <c r="M592" i="11"/>
  <c r="AC592" i="11"/>
  <c r="AS592" i="11"/>
  <c r="BI592" i="11"/>
  <c r="W592" i="11"/>
  <c r="AM592" i="11"/>
  <c r="BC592" i="11"/>
  <c r="AP592" i="11"/>
  <c r="AD592" i="11"/>
  <c r="BJ592" i="11"/>
  <c r="AB592" i="11"/>
  <c r="T592" i="11"/>
  <c r="U592" i="11"/>
  <c r="AK592" i="11"/>
  <c r="BA592" i="11"/>
  <c r="O592" i="11"/>
  <c r="AE592" i="11"/>
  <c r="AU592" i="11"/>
  <c r="Z592" i="11"/>
  <c r="BF592" i="11"/>
  <c r="AT592" i="11"/>
  <c r="BH592" i="11"/>
  <c r="AZ592" i="11"/>
  <c r="AG592" i="11"/>
  <c r="AA592" i="11"/>
  <c r="BG592" i="11"/>
  <c r="AX592" i="11"/>
  <c r="AR592" i="11"/>
  <c r="Q592" i="11"/>
  <c r="AW592" i="11"/>
  <c r="AQ592" i="11"/>
  <c r="R592" i="11"/>
  <c r="AL592" i="11"/>
  <c r="AJ592" i="11"/>
  <c r="P592" i="11"/>
  <c r="AF592" i="11"/>
  <c r="AI592" i="11"/>
  <c r="V592" i="11"/>
  <c r="X592" i="11"/>
  <c r="AO592" i="11"/>
  <c r="BD592" i="11"/>
  <c r="AY592" i="11"/>
  <c r="AV592" i="11"/>
  <c r="Y592" i="11"/>
  <c r="BB592" i="11"/>
  <c r="S592" i="11"/>
  <c r="AH592" i="11"/>
  <c r="AN592" i="11"/>
  <c r="BE592" i="11"/>
  <c r="R621" i="11"/>
  <c r="AH621" i="11"/>
  <c r="AX621" i="11"/>
  <c r="AB621" i="11"/>
  <c r="AR621" i="11"/>
  <c r="BH621" i="11"/>
  <c r="AA621" i="11"/>
  <c r="BG621" i="11"/>
  <c r="W621" i="11"/>
  <c r="BC621" i="11"/>
  <c r="Z621" i="11"/>
  <c r="AP621" i="11"/>
  <c r="BF621" i="11"/>
  <c r="T621" i="11"/>
  <c r="AJ621" i="11"/>
  <c r="AZ621" i="11"/>
  <c r="AQ621" i="11"/>
  <c r="AM621" i="11"/>
  <c r="AL621" i="11"/>
  <c r="P621" i="11"/>
  <c r="AV621" i="11"/>
  <c r="AI621" i="11"/>
  <c r="BA621" i="11"/>
  <c r="BI621" i="11"/>
  <c r="V621" i="11"/>
  <c r="BB621" i="11"/>
  <c r="AF621" i="11"/>
  <c r="AE621" i="11"/>
  <c r="U621" i="11"/>
  <c r="AC621" i="11"/>
  <c r="AT621" i="11"/>
  <c r="X621" i="11"/>
  <c r="AY621" i="11"/>
  <c r="O621" i="11"/>
  <c r="AO621" i="11"/>
  <c r="BD621" i="11"/>
  <c r="Y621" i="11"/>
  <c r="AG621" i="11"/>
  <c r="BJ621" i="11"/>
  <c r="AN621" i="11"/>
  <c r="AU621" i="11"/>
  <c r="AW621" i="11"/>
  <c r="Q621" i="11"/>
  <c r="AD621" i="11"/>
  <c r="AS621" i="11"/>
  <c r="BE621" i="11"/>
  <c r="S621" i="11"/>
  <c r="AK621" i="11"/>
  <c r="M621" i="11"/>
  <c r="AC554" i="11"/>
  <c r="AS554" i="11"/>
  <c r="BI554" i="11"/>
  <c r="W554" i="11"/>
  <c r="AM554" i="11"/>
  <c r="BC554" i="11"/>
  <c r="AH554" i="11"/>
  <c r="V554" i="11"/>
  <c r="BB554" i="11"/>
  <c r="BH554" i="11"/>
  <c r="AJ554" i="11"/>
  <c r="U554" i="11"/>
  <c r="AK554" i="11"/>
  <c r="BA554" i="11"/>
  <c r="O554" i="11"/>
  <c r="AE554" i="11"/>
  <c r="AU554" i="11"/>
  <c r="R554" i="11"/>
  <c r="AX554" i="11"/>
  <c r="AL554" i="11"/>
  <c r="AB554" i="11"/>
  <c r="AF554" i="11"/>
  <c r="P554" i="11"/>
  <c r="Q554" i="11"/>
  <c r="AW554" i="11"/>
  <c r="AA554" i="11"/>
  <c r="BG554" i="11"/>
  <c r="AP554" i="11"/>
  <c r="AD554" i="11"/>
  <c r="AZ554" i="11"/>
  <c r="AG554" i="11"/>
  <c r="AQ554" i="11"/>
  <c r="BJ554" i="11"/>
  <c r="BE554" i="11"/>
  <c r="AI554" i="11"/>
  <c r="BF554" i="11"/>
  <c r="AN554" i="11"/>
  <c r="M554" i="11"/>
  <c r="Y554" i="11"/>
  <c r="AT554" i="11"/>
  <c r="AR554" i="11"/>
  <c r="AV554" i="11"/>
  <c r="AY554" i="11"/>
  <c r="X554" i="11"/>
  <c r="BD554" i="11"/>
  <c r="Z554" i="11"/>
  <c r="T554" i="11"/>
  <c r="AO554" i="11"/>
  <c r="S554" i="11"/>
  <c r="AC593" i="11"/>
  <c r="AS593" i="11"/>
  <c r="BI593" i="11"/>
  <c r="W593" i="11"/>
  <c r="AM593" i="11"/>
  <c r="BC593" i="11"/>
  <c r="Z593" i="11"/>
  <c r="BF593" i="11"/>
  <c r="AT593" i="11"/>
  <c r="AR593" i="11"/>
  <c r="AJ593" i="11"/>
  <c r="U593" i="11"/>
  <c r="AK593" i="11"/>
  <c r="BA593" i="11"/>
  <c r="O593" i="11"/>
  <c r="AE593" i="11"/>
  <c r="AU593" i="11"/>
  <c r="AP593" i="11"/>
  <c r="AD593" i="11"/>
  <c r="BJ593" i="11"/>
  <c r="Q593" i="11"/>
  <c r="AW593" i="11"/>
  <c r="AQ593" i="11"/>
  <c r="V593" i="11"/>
  <c r="AZ593" i="11"/>
  <c r="AF593" i="11"/>
  <c r="AV593" i="11"/>
  <c r="AG593" i="11"/>
  <c r="AA593" i="11"/>
  <c r="BG593" i="11"/>
  <c r="AH593" i="11"/>
  <c r="BB593" i="11"/>
  <c r="BH593" i="11"/>
  <c r="Y593" i="11"/>
  <c r="AY593" i="11"/>
  <c r="R593" i="11"/>
  <c r="BE593" i="11"/>
  <c r="S593" i="11"/>
  <c r="AL593" i="11"/>
  <c r="AB593" i="11"/>
  <c r="BD593" i="11"/>
  <c r="AO593" i="11"/>
  <c r="P593" i="11"/>
  <c r="AN593" i="11"/>
  <c r="AX593" i="11"/>
  <c r="X593" i="11"/>
  <c r="AI593" i="11"/>
  <c r="M593" i="11"/>
  <c r="T593" i="11"/>
  <c r="AC553" i="11"/>
  <c r="AS553" i="11"/>
  <c r="BI553" i="11"/>
  <c r="W553" i="11"/>
  <c r="AM553" i="11"/>
  <c r="BC553" i="11"/>
  <c r="R553" i="11"/>
  <c r="AX553" i="11"/>
  <c r="AL553" i="11"/>
  <c r="AR553" i="11"/>
  <c r="T553" i="11"/>
  <c r="P553" i="11"/>
  <c r="U553" i="11"/>
  <c r="AK553" i="11"/>
  <c r="BA553" i="11"/>
  <c r="O553" i="11"/>
  <c r="AE553" i="11"/>
  <c r="AU553" i="11"/>
  <c r="AH553" i="11"/>
  <c r="V553" i="11"/>
  <c r="BB553" i="11"/>
  <c r="AZ553" i="11"/>
  <c r="AG553" i="11"/>
  <c r="AQ553" i="11"/>
  <c r="Z553" i="11"/>
  <c r="BH553" i="11"/>
  <c r="AF553" i="11"/>
  <c r="X553" i="11"/>
  <c r="Q553" i="11"/>
  <c r="AW553" i="11"/>
  <c r="AA553" i="11"/>
  <c r="BG553" i="11"/>
  <c r="BF553" i="11"/>
  <c r="AT553" i="11"/>
  <c r="AJ553" i="11"/>
  <c r="AV553" i="11"/>
  <c r="AO553" i="11"/>
  <c r="S553" i="11"/>
  <c r="AD553" i="11"/>
  <c r="BD553" i="11"/>
  <c r="AY553" i="11"/>
  <c r="AP553" i="11"/>
  <c r="AB553" i="11"/>
  <c r="BE553" i="11"/>
  <c r="AI553" i="11"/>
  <c r="BJ553" i="11"/>
  <c r="AN553" i="11"/>
  <c r="M553" i="11"/>
  <c r="Y553" i="11"/>
  <c r="AC539" i="11"/>
  <c r="AS539" i="11"/>
  <c r="BI539" i="11"/>
  <c r="W539" i="11"/>
  <c r="AM539" i="11"/>
  <c r="BC539" i="11"/>
  <c r="R539" i="11"/>
  <c r="AX539" i="11"/>
  <c r="AL539" i="11"/>
  <c r="AZ539" i="11"/>
  <c r="AV539" i="11"/>
  <c r="AF539" i="11"/>
  <c r="U539" i="11"/>
  <c r="AK539" i="11"/>
  <c r="BA539" i="11"/>
  <c r="O539" i="11"/>
  <c r="AE539" i="11"/>
  <c r="AU539" i="11"/>
  <c r="AH539" i="11"/>
  <c r="V539" i="11"/>
  <c r="BB539" i="11"/>
  <c r="AR539" i="11"/>
  <c r="T539" i="11"/>
  <c r="AG539" i="11"/>
  <c r="AQ539" i="11"/>
  <c r="BF539" i="11"/>
  <c r="AT539" i="11"/>
  <c r="Q539" i="11"/>
  <c r="AW539" i="11"/>
  <c r="AA539" i="11"/>
  <c r="BG539" i="11"/>
  <c r="Z539" i="11"/>
  <c r="AB539" i="11"/>
  <c r="X539" i="11"/>
  <c r="BD539" i="11"/>
  <c r="AN539" i="11"/>
  <c r="AY539" i="11"/>
  <c r="BJ539" i="11"/>
  <c r="AJ539" i="11"/>
  <c r="AO539" i="11"/>
  <c r="S539" i="11"/>
  <c r="Y539" i="11"/>
  <c r="AP539" i="11"/>
  <c r="BE539" i="11"/>
  <c r="AI539" i="11"/>
  <c r="P539" i="11"/>
  <c r="M539" i="11"/>
  <c r="AD539" i="11"/>
  <c r="BH539" i="11"/>
  <c r="M608" i="11"/>
  <c r="R608" i="11"/>
  <c r="AH608" i="11"/>
  <c r="AX608" i="11"/>
  <c r="AB608" i="11"/>
  <c r="AR608" i="11"/>
  <c r="BH608" i="11"/>
  <c r="AQ608" i="11"/>
  <c r="AM608" i="11"/>
  <c r="Z608" i="11"/>
  <c r="AP608" i="11"/>
  <c r="BF608" i="11"/>
  <c r="T608" i="11"/>
  <c r="AJ608" i="11"/>
  <c r="AZ608" i="11"/>
  <c r="AA608" i="11"/>
  <c r="BG608" i="11"/>
  <c r="W608" i="11"/>
  <c r="BC608" i="11"/>
  <c r="V608" i="11"/>
  <c r="BB608" i="11"/>
  <c r="AF608" i="11"/>
  <c r="S608" i="11"/>
  <c r="AU608" i="11"/>
  <c r="AK608" i="11"/>
  <c r="AS608" i="11"/>
  <c r="AL608" i="11"/>
  <c r="P608" i="11"/>
  <c r="AV608" i="11"/>
  <c r="AY608" i="11"/>
  <c r="O608" i="11"/>
  <c r="AD608" i="11"/>
  <c r="AI608" i="11"/>
  <c r="BA608" i="11"/>
  <c r="BI608" i="11"/>
  <c r="Y608" i="11"/>
  <c r="Q608" i="11"/>
  <c r="BJ608" i="11"/>
  <c r="AN608" i="11"/>
  <c r="AT608" i="11"/>
  <c r="X608" i="11"/>
  <c r="AE608" i="11"/>
  <c r="AG608" i="11"/>
  <c r="BE608" i="11"/>
  <c r="BD608" i="11"/>
  <c r="AC608" i="11"/>
  <c r="AO608" i="11"/>
  <c r="AW608" i="11"/>
  <c r="U608" i="11"/>
  <c r="AC587" i="11"/>
  <c r="AS587" i="11"/>
  <c r="BI587" i="11"/>
  <c r="W587" i="11"/>
  <c r="AM587" i="11"/>
  <c r="BC587" i="11"/>
  <c r="Z587" i="11"/>
  <c r="BF587" i="11"/>
  <c r="AT587" i="11"/>
  <c r="U587" i="11"/>
  <c r="AK587" i="11"/>
  <c r="BA587" i="11"/>
  <c r="O587" i="11"/>
  <c r="AE587" i="11"/>
  <c r="AU587" i="11"/>
  <c r="AP587" i="11"/>
  <c r="AD587" i="11"/>
  <c r="BJ587" i="11"/>
  <c r="AR587" i="11"/>
  <c r="AJ587" i="11"/>
  <c r="Q587" i="11"/>
  <c r="AW587" i="11"/>
  <c r="AQ587" i="11"/>
  <c r="AH587" i="11"/>
  <c r="BB587" i="11"/>
  <c r="AB587" i="11"/>
  <c r="AG587" i="11"/>
  <c r="AA587" i="11"/>
  <c r="BG587" i="11"/>
  <c r="V587" i="11"/>
  <c r="T587" i="11"/>
  <c r="P587" i="11"/>
  <c r="BE587" i="11"/>
  <c r="S587" i="11"/>
  <c r="AX587" i="11"/>
  <c r="BD587" i="11"/>
  <c r="Y587" i="11"/>
  <c r="AY587" i="11"/>
  <c r="BH587" i="11"/>
  <c r="AN587" i="11"/>
  <c r="AI587" i="11"/>
  <c r="X587" i="11"/>
  <c r="AL587" i="11"/>
  <c r="AF587" i="11"/>
  <c r="AV587" i="11"/>
  <c r="R587" i="11"/>
  <c r="AZ587" i="11"/>
  <c r="M587" i="11"/>
  <c r="AO587" i="11"/>
  <c r="R665" i="11"/>
  <c r="AH665" i="11"/>
  <c r="AX665" i="11"/>
  <c r="AB665" i="11"/>
  <c r="AR665" i="11"/>
  <c r="BH665" i="11"/>
  <c r="AA665" i="11"/>
  <c r="BG665" i="11"/>
  <c r="W665" i="11"/>
  <c r="BC665" i="11"/>
  <c r="Z665" i="11"/>
  <c r="AP665" i="11"/>
  <c r="BF665" i="11"/>
  <c r="T665" i="11"/>
  <c r="AJ665" i="11"/>
  <c r="AZ665" i="11"/>
  <c r="AQ665" i="11"/>
  <c r="AM665" i="11"/>
  <c r="AL665" i="11"/>
  <c r="P665" i="11"/>
  <c r="AV665" i="11"/>
  <c r="AI665" i="11"/>
  <c r="BA665" i="11"/>
  <c r="BI665" i="11"/>
  <c r="V665" i="11"/>
  <c r="BB665" i="11"/>
  <c r="AF665" i="11"/>
  <c r="AE665" i="11"/>
  <c r="U665" i="11"/>
  <c r="AC665" i="11"/>
  <c r="AT665" i="11"/>
  <c r="X665" i="11"/>
  <c r="Y665" i="11"/>
  <c r="BD665" i="11"/>
  <c r="AY665" i="11"/>
  <c r="O665" i="11"/>
  <c r="AO665" i="11"/>
  <c r="S665" i="11"/>
  <c r="AK665" i="11"/>
  <c r="AS665" i="11"/>
  <c r="BE665" i="11"/>
  <c r="BJ665" i="11"/>
  <c r="AN665" i="11"/>
  <c r="AW665" i="11"/>
  <c r="M665" i="11"/>
  <c r="Q665" i="11"/>
  <c r="AU665" i="11"/>
  <c r="AD665" i="11"/>
  <c r="AG665" i="11"/>
  <c r="X529" i="11"/>
  <c r="AN529" i="11"/>
  <c r="BD529" i="11"/>
  <c r="AG529" i="11"/>
  <c r="BB529" i="11"/>
  <c r="Y529" i="11"/>
  <c r="AT529" i="11"/>
  <c r="R529" i="11"/>
  <c r="BI529" i="11"/>
  <c r="AS529" i="11"/>
  <c r="P529" i="11"/>
  <c r="AF529" i="11"/>
  <c r="AV529" i="11"/>
  <c r="V529" i="11"/>
  <c r="AQ529" i="11"/>
  <c r="AI529" i="11"/>
  <c r="BE529" i="11"/>
  <c r="AM529" i="11"/>
  <c r="W529" i="11"/>
  <c r="BA529" i="11"/>
  <c r="U529" i="11"/>
  <c r="BF529" i="11"/>
  <c r="AK529" i="11"/>
  <c r="AR529" i="11"/>
  <c r="AL529" i="11"/>
  <c r="AY529" i="11"/>
  <c r="BC529" i="11"/>
  <c r="AE529" i="11"/>
  <c r="O529" i="11"/>
  <c r="AB529" i="11"/>
  <c r="BH529" i="11"/>
  <c r="Q529" i="11"/>
  <c r="BG529" i="11"/>
  <c r="AD529" i="11"/>
  <c r="AC529" i="11"/>
  <c r="T529" i="11"/>
  <c r="BJ529" i="11"/>
  <c r="AU529" i="11"/>
  <c r="AZ529" i="11"/>
  <c r="AW529" i="11"/>
  <c r="S529" i="11"/>
  <c r="AJ529" i="11"/>
  <c r="AH529" i="11"/>
  <c r="AP529" i="11"/>
  <c r="AA529" i="11"/>
  <c r="AO529" i="11"/>
  <c r="AX529" i="11"/>
  <c r="Z529" i="11"/>
  <c r="M529" i="11"/>
  <c r="AC535" i="11"/>
  <c r="AS535" i="11"/>
  <c r="BI535" i="11"/>
  <c r="W535" i="11"/>
  <c r="AM535" i="11"/>
  <c r="BC535" i="11"/>
  <c r="R535" i="11"/>
  <c r="AX535" i="11"/>
  <c r="AL535" i="11"/>
  <c r="AZ535" i="11"/>
  <c r="U535" i="11"/>
  <c r="AK535" i="11"/>
  <c r="BA535" i="11"/>
  <c r="O535" i="11"/>
  <c r="AE535" i="11"/>
  <c r="AU535" i="11"/>
  <c r="AH535" i="11"/>
  <c r="V535" i="11"/>
  <c r="BB535" i="11"/>
  <c r="AR535" i="11"/>
  <c r="T535" i="11"/>
  <c r="AV535" i="11"/>
  <c r="AF535" i="11"/>
  <c r="AG535" i="11"/>
  <c r="AQ535" i="11"/>
  <c r="BF535" i="11"/>
  <c r="AT535" i="11"/>
  <c r="AB535" i="11"/>
  <c r="P535" i="11"/>
  <c r="Q535" i="11"/>
  <c r="AW535" i="11"/>
  <c r="AA535" i="11"/>
  <c r="BG535" i="11"/>
  <c r="Z535" i="11"/>
  <c r="AY535" i="11"/>
  <c r="BH535" i="11"/>
  <c r="AO535" i="11"/>
  <c r="S535" i="11"/>
  <c r="BJ535" i="11"/>
  <c r="AN535" i="11"/>
  <c r="AD535" i="11"/>
  <c r="X535" i="11"/>
  <c r="BD535" i="11"/>
  <c r="Y535" i="11"/>
  <c r="AJ535" i="11"/>
  <c r="BE535" i="11"/>
  <c r="AI535" i="11"/>
  <c r="AP535" i="11"/>
  <c r="M535" i="11"/>
  <c r="R627" i="11"/>
  <c r="AH627" i="11"/>
  <c r="AX627" i="11"/>
  <c r="AB627" i="11"/>
  <c r="AR627" i="11"/>
  <c r="BH627" i="11"/>
  <c r="AA627" i="11"/>
  <c r="BG627" i="11"/>
  <c r="W627" i="11"/>
  <c r="BC627" i="11"/>
  <c r="Z627" i="11"/>
  <c r="AP627" i="11"/>
  <c r="BF627" i="11"/>
  <c r="T627" i="11"/>
  <c r="AJ627" i="11"/>
  <c r="AZ627" i="11"/>
  <c r="AQ627" i="11"/>
  <c r="AM627" i="11"/>
  <c r="AL627" i="11"/>
  <c r="P627" i="11"/>
  <c r="AV627" i="11"/>
  <c r="AE627" i="11"/>
  <c r="U627" i="11"/>
  <c r="AC627" i="11"/>
  <c r="V627" i="11"/>
  <c r="BB627" i="11"/>
  <c r="AF627" i="11"/>
  <c r="AI627" i="11"/>
  <c r="BA627" i="11"/>
  <c r="BI627" i="11"/>
  <c r="BD627" i="11"/>
  <c r="S627" i="11"/>
  <c r="AK627" i="11"/>
  <c r="AS627" i="11"/>
  <c r="BE627" i="11"/>
  <c r="AT627" i="11"/>
  <c r="X627" i="11"/>
  <c r="AU627" i="11"/>
  <c r="AD627" i="11"/>
  <c r="AY627" i="11"/>
  <c r="AO627" i="11"/>
  <c r="AG627" i="11"/>
  <c r="O627" i="11"/>
  <c r="M627" i="11"/>
  <c r="Q627" i="11"/>
  <c r="BJ627" i="11"/>
  <c r="AN627" i="11"/>
  <c r="Y627" i="11"/>
  <c r="AW627" i="11"/>
  <c r="AC559" i="11"/>
  <c r="AS559" i="11"/>
  <c r="BI559" i="11"/>
  <c r="W559" i="11"/>
  <c r="AM559" i="11"/>
  <c r="BC559" i="11"/>
  <c r="R559" i="11"/>
  <c r="AX559" i="11"/>
  <c r="AL559" i="11"/>
  <c r="AZ559" i="11"/>
  <c r="U559" i="11"/>
  <c r="AK559" i="11"/>
  <c r="BA559" i="11"/>
  <c r="O559" i="11"/>
  <c r="AE559" i="11"/>
  <c r="AU559" i="11"/>
  <c r="AH559" i="11"/>
  <c r="V559" i="11"/>
  <c r="BB559" i="11"/>
  <c r="AR559" i="11"/>
  <c r="T559" i="11"/>
  <c r="AV559" i="11"/>
  <c r="AF559" i="11"/>
  <c r="AG559" i="11"/>
  <c r="AQ559" i="11"/>
  <c r="BF559" i="11"/>
  <c r="AT559" i="11"/>
  <c r="AB559" i="11"/>
  <c r="Q559" i="11"/>
  <c r="AW559" i="11"/>
  <c r="AA559" i="11"/>
  <c r="BG559" i="11"/>
  <c r="Z559" i="11"/>
  <c r="P559" i="11"/>
  <c r="AY559" i="11"/>
  <c r="AO559" i="11"/>
  <c r="S559" i="11"/>
  <c r="BJ559" i="11"/>
  <c r="BH559" i="11"/>
  <c r="X559" i="11"/>
  <c r="BD559" i="11"/>
  <c r="Y559" i="11"/>
  <c r="AD559" i="11"/>
  <c r="AP559" i="11"/>
  <c r="AN559" i="11"/>
  <c r="BE559" i="11"/>
  <c r="AI559" i="11"/>
  <c r="AJ559" i="11"/>
  <c r="M559" i="11"/>
  <c r="M768" i="11"/>
  <c r="T768" i="11"/>
  <c r="AJ768" i="11"/>
  <c r="AZ768" i="11"/>
  <c r="V768" i="11"/>
  <c r="AL768" i="11"/>
  <c r="BB768" i="11"/>
  <c r="AB768" i="11"/>
  <c r="AR768" i="11"/>
  <c r="BH768" i="11"/>
  <c r="AD768" i="11"/>
  <c r="AT768" i="11"/>
  <c r="BJ768" i="11"/>
  <c r="AN768" i="11"/>
  <c r="AP768" i="11"/>
  <c r="AS768" i="11"/>
  <c r="AG768" i="11"/>
  <c r="W768" i="11"/>
  <c r="X768" i="11"/>
  <c r="BD768" i="11"/>
  <c r="Z768" i="11"/>
  <c r="BF768" i="11"/>
  <c r="AC768" i="11"/>
  <c r="BI768" i="11"/>
  <c r="Q768" i="11"/>
  <c r="AW768" i="11"/>
  <c r="AE768" i="11"/>
  <c r="BC768" i="11"/>
  <c r="AV768" i="11"/>
  <c r="AX768" i="11"/>
  <c r="BA768" i="11"/>
  <c r="AO768" i="11"/>
  <c r="S768" i="11"/>
  <c r="P768" i="11"/>
  <c r="R768" i="11"/>
  <c r="U768" i="11"/>
  <c r="O768" i="11"/>
  <c r="AM768" i="11"/>
  <c r="BG768" i="11"/>
  <c r="BE768" i="11"/>
  <c r="AI768" i="11"/>
  <c r="AA768" i="11"/>
  <c r="AQ768" i="11"/>
  <c r="AH768" i="11"/>
  <c r="AK768" i="11"/>
  <c r="AY768" i="11"/>
  <c r="AF768" i="11"/>
  <c r="Y768" i="11"/>
  <c r="AU768" i="11"/>
  <c r="R517" i="11"/>
  <c r="AH517" i="11"/>
  <c r="AX517" i="11"/>
  <c r="Z517" i="11"/>
  <c r="AP517" i="11"/>
  <c r="BF517" i="11"/>
  <c r="V517" i="11"/>
  <c r="BB517" i="11"/>
  <c r="X517" i="11"/>
  <c r="AN517" i="11"/>
  <c r="BD517" i="11"/>
  <c r="S517" i="11"/>
  <c r="AY517" i="11"/>
  <c r="AM517" i="11"/>
  <c r="BI517" i="11"/>
  <c r="AK517" i="11"/>
  <c r="AW517" i="11"/>
  <c r="AL517" i="11"/>
  <c r="P517" i="11"/>
  <c r="AF517" i="11"/>
  <c r="AV517" i="11"/>
  <c r="AI517" i="11"/>
  <c r="W517" i="11"/>
  <c r="BC517" i="11"/>
  <c r="AC517" i="11"/>
  <c r="BJ517" i="11"/>
  <c r="AR517" i="11"/>
  <c r="AA517" i="11"/>
  <c r="AU517" i="11"/>
  <c r="AG517" i="11"/>
  <c r="AD517" i="11"/>
  <c r="AB517" i="11"/>
  <c r="BH517" i="11"/>
  <c r="BG517" i="11"/>
  <c r="O517" i="11"/>
  <c r="BA517" i="11"/>
  <c r="T517" i="11"/>
  <c r="AQ517" i="11"/>
  <c r="AS517" i="11"/>
  <c r="AZ517" i="11"/>
  <c r="U517" i="11"/>
  <c r="Q517" i="11"/>
  <c r="Y517" i="11"/>
  <c r="AE517" i="11"/>
  <c r="AT517" i="11"/>
  <c r="AJ517" i="11"/>
  <c r="BE517" i="11"/>
  <c r="AO517" i="11"/>
  <c r="M517" i="11"/>
  <c r="AC542" i="11"/>
  <c r="AS542" i="11"/>
  <c r="BI542" i="11"/>
  <c r="W542" i="11"/>
  <c r="AM542" i="11"/>
  <c r="BC542" i="11"/>
  <c r="AH542" i="11"/>
  <c r="V542" i="11"/>
  <c r="BB542" i="11"/>
  <c r="BH542" i="11"/>
  <c r="AJ542" i="11"/>
  <c r="AF542" i="11"/>
  <c r="P542" i="11"/>
  <c r="U542" i="11"/>
  <c r="AK542" i="11"/>
  <c r="BA542" i="11"/>
  <c r="O542" i="11"/>
  <c r="AE542" i="11"/>
  <c r="AU542" i="11"/>
  <c r="R542" i="11"/>
  <c r="AX542" i="11"/>
  <c r="AL542" i="11"/>
  <c r="AB542" i="11"/>
  <c r="Q542" i="11"/>
  <c r="AW542" i="11"/>
  <c r="AA542" i="11"/>
  <c r="BG542" i="11"/>
  <c r="AP542" i="11"/>
  <c r="AD542" i="11"/>
  <c r="AV542" i="11"/>
  <c r="AN542" i="11"/>
  <c r="AG542" i="11"/>
  <c r="AQ542" i="11"/>
  <c r="BJ542" i="11"/>
  <c r="AZ542" i="11"/>
  <c r="BE542" i="11"/>
  <c r="AI542" i="11"/>
  <c r="AT542" i="11"/>
  <c r="Y542" i="11"/>
  <c r="BF542" i="11"/>
  <c r="T542" i="11"/>
  <c r="Z542" i="11"/>
  <c r="AR542" i="11"/>
  <c r="AY542" i="11"/>
  <c r="X542" i="11"/>
  <c r="AO542" i="11"/>
  <c r="S542" i="11"/>
  <c r="BD542" i="11"/>
  <c r="M542" i="11"/>
  <c r="AC555" i="11"/>
  <c r="AS555" i="11"/>
  <c r="BI555" i="11"/>
  <c r="W555" i="11"/>
  <c r="AM555" i="11"/>
  <c r="BC555" i="11"/>
  <c r="R555" i="11"/>
  <c r="AX555" i="11"/>
  <c r="AL555" i="11"/>
  <c r="AZ555" i="11"/>
  <c r="AV555" i="11"/>
  <c r="AF555" i="11"/>
  <c r="U555" i="11"/>
  <c r="AK555" i="11"/>
  <c r="BA555" i="11"/>
  <c r="O555" i="11"/>
  <c r="AE555" i="11"/>
  <c r="AU555" i="11"/>
  <c r="AH555" i="11"/>
  <c r="V555" i="11"/>
  <c r="BB555" i="11"/>
  <c r="AR555" i="11"/>
  <c r="T555" i="11"/>
  <c r="AG555" i="11"/>
  <c r="AQ555" i="11"/>
  <c r="BF555" i="11"/>
  <c r="AT555" i="11"/>
  <c r="Q555" i="11"/>
  <c r="AW555" i="11"/>
  <c r="AA555" i="11"/>
  <c r="BG555" i="11"/>
  <c r="Z555" i="11"/>
  <c r="AB555" i="11"/>
  <c r="X555" i="11"/>
  <c r="BD555" i="11"/>
  <c r="AY555" i="11"/>
  <c r="BJ555" i="11"/>
  <c r="AJ555" i="11"/>
  <c r="AN555" i="11"/>
  <c r="AO555" i="11"/>
  <c r="S555" i="11"/>
  <c r="Y555" i="11"/>
  <c r="P555" i="11"/>
  <c r="AP555" i="11"/>
  <c r="BE555" i="11"/>
  <c r="AI555" i="11"/>
  <c r="AD555" i="11"/>
  <c r="BH555" i="11"/>
  <c r="M555" i="11"/>
  <c r="R518" i="11"/>
  <c r="AH518" i="11"/>
  <c r="AX518" i="11"/>
  <c r="Z518" i="11"/>
  <c r="AP518" i="11"/>
  <c r="BF518" i="11"/>
  <c r="AL518" i="11"/>
  <c r="X518" i="11"/>
  <c r="AN518" i="11"/>
  <c r="BD518" i="11"/>
  <c r="AI518" i="11"/>
  <c r="W518" i="11"/>
  <c r="BC518" i="11"/>
  <c r="BA518" i="11"/>
  <c r="AO518" i="11"/>
  <c r="V518" i="11"/>
  <c r="BB518" i="11"/>
  <c r="P518" i="11"/>
  <c r="AF518" i="11"/>
  <c r="AV518" i="11"/>
  <c r="S518" i="11"/>
  <c r="AY518" i="11"/>
  <c r="AM518" i="11"/>
  <c r="AS518" i="11"/>
  <c r="U518" i="11"/>
  <c r="Q518" i="11"/>
  <c r="AB518" i="11"/>
  <c r="BH518" i="11"/>
  <c r="AQ518" i="11"/>
  <c r="BE518" i="11"/>
  <c r="AT518" i="11"/>
  <c r="AR518" i="11"/>
  <c r="AE518" i="11"/>
  <c r="AC518" i="11"/>
  <c r="AG518" i="11"/>
  <c r="Y518" i="11"/>
  <c r="AJ518" i="11"/>
  <c r="AW518" i="11"/>
  <c r="AD518" i="11"/>
  <c r="BG518" i="11"/>
  <c r="O518" i="11"/>
  <c r="AZ518" i="11"/>
  <c r="AA518" i="11"/>
  <c r="BI518" i="11"/>
  <c r="AU518" i="11"/>
  <c r="M518" i="11"/>
  <c r="BJ518" i="11"/>
  <c r="T518" i="11"/>
  <c r="AK518" i="11"/>
  <c r="M536" i="11"/>
  <c r="AC536" i="11"/>
  <c r="AS536" i="11"/>
  <c r="BI536" i="11"/>
  <c r="W536" i="11"/>
  <c r="AM536" i="11"/>
  <c r="BC536" i="11"/>
  <c r="AH536" i="11"/>
  <c r="V536" i="11"/>
  <c r="BB536" i="11"/>
  <c r="AB536" i="11"/>
  <c r="AV536" i="11"/>
  <c r="U536" i="11"/>
  <c r="AK536" i="11"/>
  <c r="BA536" i="11"/>
  <c r="O536" i="11"/>
  <c r="AE536" i="11"/>
  <c r="AU536" i="11"/>
  <c r="R536" i="11"/>
  <c r="AX536" i="11"/>
  <c r="AL536" i="11"/>
  <c r="BH536" i="11"/>
  <c r="AJ536" i="11"/>
  <c r="Q536" i="11"/>
  <c r="AW536" i="11"/>
  <c r="AA536" i="11"/>
  <c r="BG536" i="11"/>
  <c r="BJ536" i="11"/>
  <c r="T536" i="11"/>
  <c r="AN536" i="11"/>
  <c r="AG536" i="11"/>
  <c r="AQ536" i="11"/>
  <c r="AP536" i="11"/>
  <c r="AD536" i="11"/>
  <c r="AR536" i="11"/>
  <c r="Y536" i="11"/>
  <c r="Z536" i="11"/>
  <c r="BE536" i="11"/>
  <c r="AI536" i="11"/>
  <c r="AZ536" i="11"/>
  <c r="AF536" i="11"/>
  <c r="BD536" i="11"/>
  <c r="AO536" i="11"/>
  <c r="S536" i="11"/>
  <c r="BF536" i="11"/>
  <c r="X536" i="11"/>
  <c r="AY536" i="11"/>
  <c r="AT536" i="11"/>
  <c r="P536" i="11"/>
  <c r="R615" i="11"/>
  <c r="AH615" i="11"/>
  <c r="AX615" i="11"/>
  <c r="AB615" i="11"/>
  <c r="AR615" i="11"/>
  <c r="BH615" i="11"/>
  <c r="AA615" i="11"/>
  <c r="BG615" i="11"/>
  <c r="W615" i="11"/>
  <c r="BC615" i="11"/>
  <c r="Z615" i="11"/>
  <c r="AP615" i="11"/>
  <c r="BF615" i="11"/>
  <c r="T615" i="11"/>
  <c r="AJ615" i="11"/>
  <c r="AZ615" i="11"/>
  <c r="AQ615" i="11"/>
  <c r="AM615" i="11"/>
  <c r="AL615" i="11"/>
  <c r="P615" i="11"/>
  <c r="AV615" i="11"/>
  <c r="AE615" i="11"/>
  <c r="U615" i="11"/>
  <c r="AC615" i="11"/>
  <c r="V615" i="11"/>
  <c r="BB615" i="11"/>
  <c r="AF615" i="11"/>
  <c r="AI615" i="11"/>
  <c r="BA615" i="11"/>
  <c r="BI615" i="11"/>
  <c r="BD615" i="11"/>
  <c r="AU615" i="11"/>
  <c r="AG615" i="11"/>
  <c r="Q615" i="11"/>
  <c r="AT615" i="11"/>
  <c r="X615" i="11"/>
  <c r="S615" i="11"/>
  <c r="AK615" i="11"/>
  <c r="AS615" i="11"/>
  <c r="BE615" i="11"/>
  <c r="AD615" i="11"/>
  <c r="Y615" i="11"/>
  <c r="BJ615" i="11"/>
  <c r="AN615" i="11"/>
  <c r="AY615" i="11"/>
  <c r="AO615" i="11"/>
  <c r="O615" i="11"/>
  <c r="M615" i="11"/>
  <c r="AW615" i="11"/>
  <c r="M516" i="11"/>
  <c r="R516" i="11"/>
  <c r="AH516" i="11"/>
  <c r="AX516" i="11"/>
  <c r="Z516" i="11"/>
  <c r="AP516" i="11"/>
  <c r="BF516" i="11"/>
  <c r="AL516" i="11"/>
  <c r="X516" i="11"/>
  <c r="AN516" i="11"/>
  <c r="BD516" i="11"/>
  <c r="AI516" i="11"/>
  <c r="W516" i="11"/>
  <c r="BC516" i="11"/>
  <c r="AS516" i="11"/>
  <c r="U516" i="11"/>
  <c r="AW516" i="11"/>
  <c r="V516" i="11"/>
  <c r="BB516" i="11"/>
  <c r="P516" i="11"/>
  <c r="AF516" i="11"/>
  <c r="AV516" i="11"/>
  <c r="S516" i="11"/>
  <c r="AY516" i="11"/>
  <c r="AM516" i="11"/>
  <c r="BA516" i="11"/>
  <c r="AG516" i="11"/>
  <c r="AO516" i="11"/>
  <c r="AT516" i="11"/>
  <c r="AB516" i="11"/>
  <c r="BH516" i="11"/>
  <c r="AE516" i="11"/>
  <c r="BI516" i="11"/>
  <c r="AK516" i="11"/>
  <c r="AR516" i="11"/>
  <c r="AQ516" i="11"/>
  <c r="BJ516" i="11"/>
  <c r="AU516" i="11"/>
  <c r="BE516" i="11"/>
  <c r="AJ516" i="11"/>
  <c r="AA516" i="11"/>
  <c r="T516" i="11"/>
  <c r="Y516" i="11"/>
  <c r="AD516" i="11"/>
  <c r="AZ516" i="11"/>
  <c r="Q516" i="11"/>
  <c r="AC516" i="11"/>
  <c r="BG516" i="11"/>
  <c r="O516" i="11"/>
  <c r="R647" i="11"/>
  <c r="AH647" i="11"/>
  <c r="AX647" i="11"/>
  <c r="AB647" i="11"/>
  <c r="AR647" i="11"/>
  <c r="BH647" i="11"/>
  <c r="AA647" i="11"/>
  <c r="BG647" i="11"/>
  <c r="W647" i="11"/>
  <c r="BC647" i="11"/>
  <c r="Z647" i="11"/>
  <c r="AP647" i="11"/>
  <c r="BF647" i="11"/>
  <c r="T647" i="11"/>
  <c r="AJ647" i="11"/>
  <c r="AZ647" i="11"/>
  <c r="AQ647" i="11"/>
  <c r="AM647" i="11"/>
  <c r="AL647" i="11"/>
  <c r="P647" i="11"/>
  <c r="AV647" i="11"/>
  <c r="AE647" i="11"/>
  <c r="U647" i="11"/>
  <c r="AC647" i="11"/>
  <c r="V647" i="11"/>
  <c r="BB647" i="11"/>
  <c r="AF647" i="11"/>
  <c r="AI647" i="11"/>
  <c r="BA647" i="11"/>
  <c r="BI647" i="11"/>
  <c r="BD647" i="11"/>
  <c r="AU647" i="11"/>
  <c r="AG647" i="11"/>
  <c r="Q647" i="11"/>
  <c r="AT647" i="11"/>
  <c r="X647" i="11"/>
  <c r="S647" i="11"/>
  <c r="AK647" i="11"/>
  <c r="AS647" i="11"/>
  <c r="BE647" i="11"/>
  <c r="AD647" i="11"/>
  <c r="Y647" i="11"/>
  <c r="BJ647" i="11"/>
  <c r="AN647" i="11"/>
  <c r="AY647" i="11"/>
  <c r="AO647" i="11"/>
  <c r="O647" i="11"/>
  <c r="AW647" i="11"/>
  <c r="M647" i="11"/>
  <c r="Q697" i="11"/>
  <c r="AG697" i="11"/>
  <c r="AW697" i="11"/>
  <c r="O697" i="11"/>
  <c r="AE697" i="11"/>
  <c r="AU697" i="11"/>
  <c r="Y697" i="11"/>
  <c r="AO697" i="11"/>
  <c r="BE697" i="11"/>
  <c r="W697" i="11"/>
  <c r="AM697" i="11"/>
  <c r="BC697" i="11"/>
  <c r="U697" i="11"/>
  <c r="BA697" i="11"/>
  <c r="AI697" i="11"/>
  <c r="AD697" i="11"/>
  <c r="BJ697" i="11"/>
  <c r="AH697" i="11"/>
  <c r="AK697" i="11"/>
  <c r="S697" i="11"/>
  <c r="AY697" i="11"/>
  <c r="AT697" i="11"/>
  <c r="R697" i="11"/>
  <c r="AX697" i="11"/>
  <c r="AC697" i="11"/>
  <c r="AL697" i="11"/>
  <c r="AP697" i="11"/>
  <c r="AV697" i="11"/>
  <c r="X697" i="11"/>
  <c r="BI697" i="11"/>
  <c r="AQ697" i="11"/>
  <c r="P697" i="11"/>
  <c r="BD697" i="11"/>
  <c r="T697" i="11"/>
  <c r="AS697" i="11"/>
  <c r="BB697" i="11"/>
  <c r="BF697" i="11"/>
  <c r="AN697" i="11"/>
  <c r="AA697" i="11"/>
  <c r="AJ697" i="11"/>
  <c r="BH697" i="11"/>
  <c r="M697" i="11"/>
  <c r="BG697" i="11"/>
  <c r="Z697" i="11"/>
  <c r="AF697" i="11"/>
  <c r="AZ697" i="11"/>
  <c r="AB697" i="11"/>
  <c r="AR697" i="11"/>
  <c r="V697" i="11"/>
  <c r="W597" i="11"/>
  <c r="AM597" i="11"/>
  <c r="BC597" i="11"/>
  <c r="Q597" i="11"/>
  <c r="AL597" i="11"/>
  <c r="BH597" i="11"/>
  <c r="AD597" i="11"/>
  <c r="AZ597" i="11"/>
  <c r="AX597" i="11"/>
  <c r="AS597" i="11"/>
  <c r="O597" i="11"/>
  <c r="AE597" i="11"/>
  <c r="AU597" i="11"/>
  <c r="AB597" i="11"/>
  <c r="AW597" i="11"/>
  <c r="T597" i="11"/>
  <c r="AO597" i="11"/>
  <c r="BJ597" i="11"/>
  <c r="AC597" i="11"/>
  <c r="X597" i="11"/>
  <c r="AQ597" i="11"/>
  <c r="V597" i="11"/>
  <c r="AJ597" i="11"/>
  <c r="R597" i="11"/>
  <c r="BD597" i="11"/>
  <c r="AP597" i="11"/>
  <c r="BA597" i="11"/>
  <c r="AA597" i="11"/>
  <c r="BG597" i="11"/>
  <c r="AR597" i="11"/>
  <c r="BE597" i="11"/>
  <c r="BI597" i="11"/>
  <c r="AY597" i="11"/>
  <c r="AG597" i="11"/>
  <c r="BF597" i="11"/>
  <c r="S597" i="11"/>
  <c r="AT597" i="11"/>
  <c r="AN597" i="11"/>
  <c r="Z597" i="11"/>
  <c r="BB597" i="11"/>
  <c r="Y597" i="11"/>
  <c r="U597" i="11"/>
  <c r="AF597" i="11"/>
  <c r="AV597" i="11"/>
  <c r="P597" i="11"/>
  <c r="AH597" i="11"/>
  <c r="AI597" i="11"/>
  <c r="AK597" i="11"/>
  <c r="M597" i="11"/>
  <c r="AC558" i="11"/>
  <c r="AS558" i="11"/>
  <c r="BI558" i="11"/>
  <c r="W558" i="11"/>
  <c r="AM558" i="11"/>
  <c r="BC558" i="11"/>
  <c r="AH558" i="11"/>
  <c r="V558" i="11"/>
  <c r="BB558" i="11"/>
  <c r="BH558" i="11"/>
  <c r="AJ558" i="11"/>
  <c r="AF558" i="11"/>
  <c r="P558" i="11"/>
  <c r="U558" i="11"/>
  <c r="AK558" i="11"/>
  <c r="BA558" i="11"/>
  <c r="O558" i="11"/>
  <c r="AE558" i="11"/>
  <c r="AU558" i="11"/>
  <c r="R558" i="11"/>
  <c r="AX558" i="11"/>
  <c r="AL558" i="11"/>
  <c r="AB558" i="11"/>
  <c r="Q558" i="11"/>
  <c r="AW558" i="11"/>
  <c r="AA558" i="11"/>
  <c r="BG558" i="11"/>
  <c r="AP558" i="11"/>
  <c r="AD558" i="11"/>
  <c r="AV558" i="11"/>
  <c r="AN558" i="11"/>
  <c r="AG558" i="11"/>
  <c r="AQ558" i="11"/>
  <c r="BJ558" i="11"/>
  <c r="AZ558" i="11"/>
  <c r="BE558" i="11"/>
  <c r="AI558" i="11"/>
  <c r="AT558" i="11"/>
  <c r="Y558" i="11"/>
  <c r="BF558" i="11"/>
  <c r="T558" i="11"/>
  <c r="BD558" i="11"/>
  <c r="Z558" i="11"/>
  <c r="X558" i="11"/>
  <c r="AY558" i="11"/>
  <c r="AR558" i="11"/>
  <c r="AO558" i="11"/>
  <c r="S558" i="11"/>
  <c r="M558" i="11"/>
  <c r="AC583" i="11"/>
  <c r="AS583" i="11"/>
  <c r="BI583" i="11"/>
  <c r="W583" i="11"/>
  <c r="AM583" i="11"/>
  <c r="BC583" i="11"/>
  <c r="Z583" i="11"/>
  <c r="BF583" i="11"/>
  <c r="AT583" i="11"/>
  <c r="U583" i="11"/>
  <c r="AK583" i="11"/>
  <c r="BA583" i="11"/>
  <c r="O583" i="11"/>
  <c r="AE583" i="11"/>
  <c r="AU583" i="11"/>
  <c r="AP583" i="11"/>
  <c r="AD583" i="11"/>
  <c r="BJ583" i="11"/>
  <c r="AR583" i="11"/>
  <c r="AJ583" i="11"/>
  <c r="Q583" i="11"/>
  <c r="AW583" i="11"/>
  <c r="AQ583" i="11"/>
  <c r="AH583" i="11"/>
  <c r="BB583" i="11"/>
  <c r="T583" i="11"/>
  <c r="P583" i="11"/>
  <c r="AG583" i="11"/>
  <c r="AA583" i="11"/>
  <c r="BG583" i="11"/>
  <c r="V583" i="11"/>
  <c r="AB583" i="11"/>
  <c r="BE583" i="11"/>
  <c r="S583" i="11"/>
  <c r="AZ583" i="11"/>
  <c r="Y583" i="11"/>
  <c r="AY583" i="11"/>
  <c r="AX583" i="11"/>
  <c r="AF583" i="11"/>
  <c r="AV583" i="11"/>
  <c r="X583" i="11"/>
  <c r="BD583" i="11"/>
  <c r="AI583" i="11"/>
  <c r="R583" i="11"/>
  <c r="AO583" i="11"/>
  <c r="BH583" i="11"/>
  <c r="AN583" i="11"/>
  <c r="AL583" i="11"/>
  <c r="M583" i="11"/>
  <c r="M642" i="11"/>
  <c r="R642" i="11"/>
  <c r="AH642" i="11"/>
  <c r="AX642" i="11"/>
  <c r="AB642" i="11"/>
  <c r="AR642" i="11"/>
  <c r="BH642" i="11"/>
  <c r="AQ642" i="11"/>
  <c r="AM642" i="11"/>
  <c r="Z642" i="11"/>
  <c r="AP642" i="11"/>
  <c r="BF642" i="11"/>
  <c r="T642" i="11"/>
  <c r="AJ642" i="11"/>
  <c r="AZ642" i="11"/>
  <c r="AA642" i="11"/>
  <c r="BG642" i="11"/>
  <c r="W642" i="11"/>
  <c r="BC642" i="11"/>
  <c r="V642" i="11"/>
  <c r="BB642" i="11"/>
  <c r="AF642" i="11"/>
  <c r="AY642" i="11"/>
  <c r="O642" i="11"/>
  <c r="AL642" i="11"/>
  <c r="P642" i="11"/>
  <c r="AV642" i="11"/>
  <c r="S642" i="11"/>
  <c r="AU642" i="11"/>
  <c r="AK642" i="11"/>
  <c r="AS642" i="11"/>
  <c r="BJ642" i="11"/>
  <c r="AN642" i="11"/>
  <c r="AE642" i="11"/>
  <c r="BE642" i="11"/>
  <c r="Q642" i="11"/>
  <c r="AD642" i="11"/>
  <c r="U642" i="11"/>
  <c r="AC642" i="11"/>
  <c r="AO642" i="11"/>
  <c r="AW642" i="11"/>
  <c r="BD642" i="11"/>
  <c r="AG642" i="11"/>
  <c r="AT642" i="11"/>
  <c r="X642" i="11"/>
  <c r="BI642" i="11"/>
  <c r="AI642" i="11"/>
  <c r="BA642" i="11"/>
  <c r="Y642" i="11"/>
  <c r="R513" i="11"/>
  <c r="AH513" i="11"/>
  <c r="AX513" i="11"/>
  <c r="P513" i="11"/>
  <c r="AF513" i="11"/>
  <c r="Z513" i="11"/>
  <c r="AP513" i="11"/>
  <c r="BF513" i="11"/>
  <c r="X513" i="11"/>
  <c r="AN513" i="11"/>
  <c r="V513" i="11"/>
  <c r="BB513" i="11"/>
  <c r="AJ513" i="11"/>
  <c r="BD513" i="11"/>
  <c r="S513" i="11"/>
  <c r="AY513" i="11"/>
  <c r="AM513" i="11"/>
  <c r="BI513" i="11"/>
  <c r="AK513" i="11"/>
  <c r="BE513" i="11"/>
  <c r="Y513" i="11"/>
  <c r="AL513" i="11"/>
  <c r="T513" i="11"/>
  <c r="AV513" i="11"/>
  <c r="AI513" i="11"/>
  <c r="W513" i="11"/>
  <c r="BC513" i="11"/>
  <c r="AC513" i="11"/>
  <c r="AW513" i="11"/>
  <c r="BJ513" i="11"/>
  <c r="AR513" i="11"/>
  <c r="AA513" i="11"/>
  <c r="AU513" i="11"/>
  <c r="BA513" i="11"/>
  <c r="AD513" i="11"/>
  <c r="BH513" i="11"/>
  <c r="BG513" i="11"/>
  <c r="O513" i="11"/>
  <c r="Q513" i="11"/>
  <c r="AZ513" i="11"/>
  <c r="AQ513" i="11"/>
  <c r="AG513" i="11"/>
  <c r="AB513" i="11"/>
  <c r="AS513" i="11"/>
  <c r="U513" i="11"/>
  <c r="AE513" i="11"/>
  <c r="M513" i="11"/>
  <c r="AT513" i="11"/>
  <c r="AO513" i="11"/>
  <c r="M610" i="11"/>
  <c r="R610" i="11"/>
  <c r="AH610" i="11"/>
  <c r="AX610" i="11"/>
  <c r="AB610" i="11"/>
  <c r="AR610" i="11"/>
  <c r="BH610" i="11"/>
  <c r="AQ610" i="11"/>
  <c r="AM610" i="11"/>
  <c r="Z610" i="11"/>
  <c r="AP610" i="11"/>
  <c r="BF610" i="11"/>
  <c r="T610" i="11"/>
  <c r="AJ610" i="11"/>
  <c r="AZ610" i="11"/>
  <c r="AA610" i="11"/>
  <c r="BG610" i="11"/>
  <c r="W610" i="11"/>
  <c r="BC610" i="11"/>
  <c r="V610" i="11"/>
  <c r="BB610" i="11"/>
  <c r="AF610" i="11"/>
  <c r="AY610" i="11"/>
  <c r="O610" i="11"/>
  <c r="AL610" i="11"/>
  <c r="P610" i="11"/>
  <c r="AV610" i="11"/>
  <c r="S610" i="11"/>
  <c r="AU610" i="11"/>
  <c r="AK610" i="11"/>
  <c r="AS610" i="11"/>
  <c r="BJ610" i="11"/>
  <c r="AN610" i="11"/>
  <c r="AE610" i="11"/>
  <c r="BE610" i="11"/>
  <c r="Q610" i="11"/>
  <c r="AD610" i="11"/>
  <c r="U610" i="11"/>
  <c r="AC610" i="11"/>
  <c r="AO610" i="11"/>
  <c r="AW610" i="11"/>
  <c r="BD610" i="11"/>
  <c r="AT610" i="11"/>
  <c r="X610" i="11"/>
  <c r="BI610" i="11"/>
  <c r="AG610" i="11"/>
  <c r="AI610" i="11"/>
  <c r="BA610" i="11"/>
  <c r="Y610" i="11"/>
  <c r="M580" i="11"/>
  <c r="AC580" i="11"/>
  <c r="AS580" i="11"/>
  <c r="BI580" i="11"/>
  <c r="W580" i="11"/>
  <c r="AM580" i="11"/>
  <c r="BC580" i="11"/>
  <c r="AP580" i="11"/>
  <c r="AD580" i="11"/>
  <c r="BJ580" i="11"/>
  <c r="AB580" i="11"/>
  <c r="T580" i="11"/>
  <c r="U580" i="11"/>
  <c r="AK580" i="11"/>
  <c r="BA580" i="11"/>
  <c r="O580" i="11"/>
  <c r="AE580" i="11"/>
  <c r="AU580" i="11"/>
  <c r="Z580" i="11"/>
  <c r="BF580" i="11"/>
  <c r="AT580" i="11"/>
  <c r="BH580" i="11"/>
  <c r="AZ580" i="11"/>
  <c r="AG580" i="11"/>
  <c r="AA580" i="11"/>
  <c r="BG580" i="11"/>
  <c r="AX580" i="11"/>
  <c r="AJ580" i="11"/>
  <c r="P580" i="11"/>
  <c r="AF580" i="11"/>
  <c r="Q580" i="11"/>
  <c r="AW580" i="11"/>
  <c r="AQ580" i="11"/>
  <c r="R580" i="11"/>
  <c r="AL580" i="11"/>
  <c r="AR580" i="11"/>
  <c r="AI580" i="11"/>
  <c r="AV580" i="11"/>
  <c r="AO580" i="11"/>
  <c r="V580" i="11"/>
  <c r="Y580" i="11"/>
  <c r="AH580" i="11"/>
  <c r="BD580" i="11"/>
  <c r="AY580" i="11"/>
  <c r="AN580" i="11"/>
  <c r="S580" i="11"/>
  <c r="X580" i="11"/>
  <c r="BE580" i="11"/>
  <c r="BB580" i="11"/>
  <c r="X531" i="11"/>
  <c r="AN531" i="11"/>
  <c r="V531" i="11"/>
  <c r="AQ531" i="11"/>
  <c r="BI531" i="11"/>
  <c r="AI531" i="11"/>
  <c r="BC531" i="11"/>
  <c r="AX531" i="11"/>
  <c r="AH531" i="11"/>
  <c r="AZ531" i="11"/>
  <c r="AU531" i="11"/>
  <c r="Z531" i="11"/>
  <c r="P531" i="11"/>
  <c r="AF531" i="11"/>
  <c r="AV531" i="11"/>
  <c r="AG531" i="11"/>
  <c r="BA531" i="11"/>
  <c r="Y531" i="11"/>
  <c r="AT531" i="11"/>
  <c r="AC531" i="11"/>
  <c r="BB531" i="11"/>
  <c r="AP531" i="11"/>
  <c r="AR531" i="11"/>
  <c r="AA531" i="11"/>
  <c r="AO531" i="11"/>
  <c r="BF531" i="11"/>
  <c r="AS531" i="11"/>
  <c r="O531" i="11"/>
  <c r="BD531" i="11"/>
  <c r="AB531" i="11"/>
  <c r="AW531" i="11"/>
  <c r="S531" i="11"/>
  <c r="BG531" i="11"/>
  <c r="R531" i="11"/>
  <c r="U531" i="11"/>
  <c r="AY531" i="11"/>
  <c r="BJ531" i="11"/>
  <c r="T531" i="11"/>
  <c r="AL531" i="11"/>
  <c r="AE531" i="11"/>
  <c r="Q531" i="11"/>
  <c r="AM531" i="11"/>
  <c r="BH531" i="11"/>
  <c r="AK531" i="11"/>
  <c r="W531" i="11"/>
  <c r="M531" i="11"/>
  <c r="BE531" i="11"/>
  <c r="AD531" i="11"/>
  <c r="AJ531" i="11"/>
  <c r="M512" i="11"/>
  <c r="Z512" i="11"/>
  <c r="AP512" i="11"/>
  <c r="AC512" i="11"/>
  <c r="AX512" i="11"/>
  <c r="AA512" i="11"/>
  <c r="AV512" i="11"/>
  <c r="R512" i="11"/>
  <c r="AH512" i="11"/>
  <c r="S512" i="11"/>
  <c r="AN512" i="11"/>
  <c r="BF512" i="11"/>
  <c r="P512" i="11"/>
  <c r="AK512" i="11"/>
  <c r="BD512" i="11"/>
  <c r="AD512" i="11"/>
  <c r="AI512" i="11"/>
  <c r="AZ512" i="11"/>
  <c r="AE512" i="11"/>
  <c r="O512" i="11"/>
  <c r="BC512" i="11"/>
  <c r="AR512" i="11"/>
  <c r="AB512" i="11"/>
  <c r="AT512" i="11"/>
  <c r="BB512" i="11"/>
  <c r="AF512" i="11"/>
  <c r="AY512" i="11"/>
  <c r="AJ512" i="11"/>
  <c r="BA512" i="11"/>
  <c r="AW512" i="11"/>
  <c r="AS512" i="11"/>
  <c r="U512" i="11"/>
  <c r="Y512" i="11"/>
  <c r="BE512" i="11"/>
  <c r="AL512" i="11"/>
  <c r="BH512" i="11"/>
  <c r="AO512" i="11"/>
  <c r="BI512" i="11"/>
  <c r="AG512" i="11"/>
  <c r="V512" i="11"/>
  <c r="AQ512" i="11"/>
  <c r="T512" i="11"/>
  <c r="W512" i="11"/>
  <c r="AM512" i="11"/>
  <c r="BJ512" i="11"/>
  <c r="AU512" i="11"/>
  <c r="BG512" i="11"/>
  <c r="X512" i="11"/>
  <c r="Q512" i="11"/>
  <c r="M540" i="11"/>
  <c r="AC540" i="11"/>
  <c r="AS540" i="11"/>
  <c r="BI540" i="11"/>
  <c r="W540" i="11"/>
  <c r="AM540" i="11"/>
  <c r="BC540" i="11"/>
  <c r="AH540" i="11"/>
  <c r="V540" i="11"/>
  <c r="BB540" i="11"/>
  <c r="AB540" i="11"/>
  <c r="U540" i="11"/>
  <c r="AK540" i="11"/>
  <c r="BA540" i="11"/>
  <c r="O540" i="11"/>
  <c r="AE540" i="11"/>
  <c r="AU540" i="11"/>
  <c r="R540" i="11"/>
  <c r="AX540" i="11"/>
  <c r="AL540" i="11"/>
  <c r="BH540" i="11"/>
  <c r="AJ540" i="11"/>
  <c r="AV540" i="11"/>
  <c r="Q540" i="11"/>
  <c r="AW540" i="11"/>
  <c r="AA540" i="11"/>
  <c r="BG540" i="11"/>
  <c r="BJ540" i="11"/>
  <c r="AR540" i="11"/>
  <c r="AF540" i="11"/>
  <c r="AG540" i="11"/>
  <c r="AQ540" i="11"/>
  <c r="AP540" i="11"/>
  <c r="AD540" i="11"/>
  <c r="T540" i="11"/>
  <c r="P540" i="11"/>
  <c r="Y540" i="11"/>
  <c r="BD540" i="11"/>
  <c r="X540" i="11"/>
  <c r="BE540" i="11"/>
  <c r="AI540" i="11"/>
  <c r="Z540" i="11"/>
  <c r="AT540" i="11"/>
  <c r="AZ540" i="11"/>
  <c r="AO540" i="11"/>
  <c r="S540" i="11"/>
  <c r="AY540" i="11"/>
  <c r="BF540" i="11"/>
  <c r="AN540" i="11"/>
  <c r="M584" i="11"/>
  <c r="AC584" i="11"/>
  <c r="AS584" i="11"/>
  <c r="BI584" i="11"/>
  <c r="W584" i="11"/>
  <c r="AM584" i="11"/>
  <c r="BC584" i="11"/>
  <c r="AP584" i="11"/>
  <c r="AD584" i="11"/>
  <c r="BJ584" i="11"/>
  <c r="AB584" i="11"/>
  <c r="T584" i="11"/>
  <c r="U584" i="11"/>
  <c r="AK584" i="11"/>
  <c r="BA584" i="11"/>
  <c r="O584" i="11"/>
  <c r="AE584" i="11"/>
  <c r="AU584" i="11"/>
  <c r="Z584" i="11"/>
  <c r="BF584" i="11"/>
  <c r="AT584" i="11"/>
  <c r="BH584" i="11"/>
  <c r="AZ584" i="11"/>
  <c r="AG584" i="11"/>
  <c r="AA584" i="11"/>
  <c r="BG584" i="11"/>
  <c r="AX584" i="11"/>
  <c r="AR584" i="11"/>
  <c r="Q584" i="11"/>
  <c r="AW584" i="11"/>
  <c r="AQ584" i="11"/>
  <c r="R584" i="11"/>
  <c r="AL584" i="11"/>
  <c r="AJ584" i="11"/>
  <c r="P584" i="11"/>
  <c r="AF584" i="11"/>
  <c r="AI584" i="11"/>
  <c r="V584" i="11"/>
  <c r="BD584" i="11"/>
  <c r="AN584" i="11"/>
  <c r="AO584" i="11"/>
  <c r="X584" i="11"/>
  <c r="AY584" i="11"/>
  <c r="BB584" i="11"/>
  <c r="Y584" i="11"/>
  <c r="AV584" i="11"/>
  <c r="BE584" i="11"/>
  <c r="S584" i="11"/>
  <c r="AH584" i="11"/>
  <c r="AC545" i="11"/>
  <c r="AS545" i="11"/>
  <c r="BI545" i="11"/>
  <c r="W545" i="11"/>
  <c r="AM545" i="11"/>
  <c r="BC545" i="11"/>
  <c r="R545" i="11"/>
  <c r="AX545" i="11"/>
  <c r="AL545" i="11"/>
  <c r="AR545" i="11"/>
  <c r="T545" i="11"/>
  <c r="P545" i="11"/>
  <c r="U545" i="11"/>
  <c r="AK545" i="11"/>
  <c r="BA545" i="11"/>
  <c r="O545" i="11"/>
  <c r="AE545" i="11"/>
  <c r="AU545" i="11"/>
  <c r="AH545" i="11"/>
  <c r="V545" i="11"/>
  <c r="BB545" i="11"/>
  <c r="AZ545" i="11"/>
  <c r="AG545" i="11"/>
  <c r="AQ545" i="11"/>
  <c r="Z545" i="11"/>
  <c r="BH545" i="11"/>
  <c r="AV545" i="11"/>
  <c r="Q545" i="11"/>
  <c r="AW545" i="11"/>
  <c r="AA545" i="11"/>
  <c r="BG545" i="11"/>
  <c r="BF545" i="11"/>
  <c r="AT545" i="11"/>
  <c r="AJ545" i="11"/>
  <c r="AF545" i="11"/>
  <c r="X545" i="11"/>
  <c r="AO545" i="11"/>
  <c r="S545" i="11"/>
  <c r="AD545" i="11"/>
  <c r="AY545" i="11"/>
  <c r="AP545" i="11"/>
  <c r="BJ545" i="11"/>
  <c r="BE545" i="11"/>
  <c r="AI545" i="11"/>
  <c r="BD545" i="11"/>
  <c r="AN545" i="11"/>
  <c r="Y545" i="11"/>
  <c r="AB545" i="11"/>
  <c r="M545" i="11"/>
  <c r="R519" i="11"/>
  <c r="AH519" i="11"/>
  <c r="AX519" i="11"/>
  <c r="Z519" i="11"/>
  <c r="AP519" i="11"/>
  <c r="BF519" i="11"/>
  <c r="V519" i="11"/>
  <c r="BB519" i="11"/>
  <c r="X519" i="11"/>
  <c r="AN519" i="11"/>
  <c r="BD519" i="11"/>
  <c r="S519" i="11"/>
  <c r="AY519" i="11"/>
  <c r="AM519" i="11"/>
  <c r="AC519" i="11"/>
  <c r="AG519" i="11"/>
  <c r="Y519" i="11"/>
  <c r="AL519" i="11"/>
  <c r="P519" i="11"/>
  <c r="AF519" i="11"/>
  <c r="AV519" i="11"/>
  <c r="AI519" i="11"/>
  <c r="W519" i="11"/>
  <c r="BC519" i="11"/>
  <c r="BI519" i="11"/>
  <c r="AK519" i="11"/>
  <c r="Q519" i="11"/>
  <c r="AD519" i="11"/>
  <c r="AR519" i="11"/>
  <c r="BG519" i="11"/>
  <c r="O519" i="11"/>
  <c r="AS519" i="11"/>
  <c r="U519" i="11"/>
  <c r="BJ519" i="11"/>
  <c r="AB519" i="11"/>
  <c r="BH519" i="11"/>
  <c r="AA519" i="11"/>
  <c r="AU519" i="11"/>
  <c r="BE519" i="11"/>
  <c r="AO519" i="11"/>
  <c r="AT519" i="11"/>
  <c r="AZ519" i="11"/>
  <c r="AE519" i="11"/>
  <c r="BA519" i="11"/>
  <c r="T519" i="11"/>
  <c r="AQ519" i="11"/>
  <c r="AW519" i="11"/>
  <c r="AJ519" i="11"/>
  <c r="M519" i="11"/>
  <c r="AC591" i="11"/>
  <c r="AS591" i="11"/>
  <c r="BI591" i="11"/>
  <c r="W591" i="11"/>
  <c r="AM591" i="11"/>
  <c r="BC591" i="11"/>
  <c r="Z591" i="11"/>
  <c r="BF591" i="11"/>
  <c r="AT591" i="11"/>
  <c r="U591" i="11"/>
  <c r="AK591" i="11"/>
  <c r="BA591" i="11"/>
  <c r="O591" i="11"/>
  <c r="AE591" i="11"/>
  <c r="AU591" i="11"/>
  <c r="AP591" i="11"/>
  <c r="AD591" i="11"/>
  <c r="BJ591" i="11"/>
  <c r="AR591" i="11"/>
  <c r="AJ591" i="11"/>
  <c r="Q591" i="11"/>
  <c r="AW591" i="11"/>
  <c r="AQ591" i="11"/>
  <c r="AH591" i="11"/>
  <c r="BB591" i="11"/>
  <c r="T591" i="11"/>
  <c r="P591" i="11"/>
  <c r="AG591" i="11"/>
  <c r="AA591" i="11"/>
  <c r="BG591" i="11"/>
  <c r="V591" i="11"/>
  <c r="AB591" i="11"/>
  <c r="BE591" i="11"/>
  <c r="S591" i="11"/>
  <c r="AF591" i="11"/>
  <c r="AV591" i="11"/>
  <c r="Y591" i="11"/>
  <c r="AY591" i="11"/>
  <c r="AX591" i="11"/>
  <c r="AZ591" i="11"/>
  <c r="R591" i="11"/>
  <c r="BH591" i="11"/>
  <c r="AN591" i="11"/>
  <c r="X591" i="11"/>
  <c r="AI591" i="11"/>
  <c r="AO591" i="11"/>
  <c r="AL591" i="11"/>
  <c r="M591" i="11"/>
  <c r="BD591" i="11"/>
  <c r="R643" i="11"/>
  <c r="AH643" i="11"/>
  <c r="AX643" i="11"/>
  <c r="AB643" i="11"/>
  <c r="AR643" i="11"/>
  <c r="BH643" i="11"/>
  <c r="AA643" i="11"/>
  <c r="BG643" i="11"/>
  <c r="W643" i="11"/>
  <c r="BC643" i="11"/>
  <c r="Z643" i="11"/>
  <c r="AP643" i="11"/>
  <c r="BF643" i="11"/>
  <c r="T643" i="11"/>
  <c r="AJ643" i="11"/>
  <c r="AZ643" i="11"/>
  <c r="AQ643" i="11"/>
  <c r="AM643" i="11"/>
  <c r="AL643" i="11"/>
  <c r="P643" i="11"/>
  <c r="AV643" i="11"/>
  <c r="AE643" i="11"/>
  <c r="U643" i="11"/>
  <c r="AC643" i="11"/>
  <c r="V643" i="11"/>
  <c r="BB643" i="11"/>
  <c r="AF643" i="11"/>
  <c r="AI643" i="11"/>
  <c r="BA643" i="11"/>
  <c r="BI643" i="11"/>
  <c r="BD643" i="11"/>
  <c r="S643" i="11"/>
  <c r="AK643" i="11"/>
  <c r="AS643" i="11"/>
  <c r="BE643" i="11"/>
  <c r="AT643" i="11"/>
  <c r="X643" i="11"/>
  <c r="AU643" i="11"/>
  <c r="AD643" i="11"/>
  <c r="AY643" i="11"/>
  <c r="AO643" i="11"/>
  <c r="O643" i="11"/>
  <c r="AG643" i="11"/>
  <c r="Q643" i="11"/>
  <c r="M643" i="11"/>
  <c r="AW643" i="11"/>
  <c r="Y643" i="11"/>
  <c r="BJ643" i="11"/>
  <c r="AN643" i="11"/>
  <c r="W603" i="11"/>
  <c r="AM603" i="11"/>
  <c r="AB603" i="11"/>
  <c r="AW603" i="11"/>
  <c r="T603" i="11"/>
  <c r="AO603" i="11"/>
  <c r="BH603" i="11"/>
  <c r="R603" i="11"/>
  <c r="BG603" i="11"/>
  <c r="BC603" i="11"/>
  <c r="O603" i="11"/>
  <c r="AE603" i="11"/>
  <c r="AU603" i="11"/>
  <c r="Q603" i="11"/>
  <c r="AL603" i="11"/>
  <c r="BF603" i="11"/>
  <c r="AD603" i="11"/>
  <c r="AZ603" i="11"/>
  <c r="AN603" i="11"/>
  <c r="AH603" i="11"/>
  <c r="AQ603" i="11"/>
  <c r="AG603" i="11"/>
  <c r="AT603" i="11"/>
  <c r="X603" i="11"/>
  <c r="U603" i="11"/>
  <c r="AA603" i="11"/>
  <c r="BB603" i="11"/>
  <c r="Y603" i="11"/>
  <c r="AC603" i="11"/>
  <c r="BA603" i="11"/>
  <c r="BI603" i="11"/>
  <c r="S603" i="11"/>
  <c r="BD603" i="11"/>
  <c r="AF603" i="11"/>
  <c r="AP603" i="11"/>
  <c r="BE603" i="11"/>
  <c r="AY603" i="11"/>
  <c r="AR603" i="11"/>
  <c r="AS603" i="11"/>
  <c r="AI603" i="11"/>
  <c r="V603" i="11"/>
  <c r="AX603" i="11"/>
  <c r="AK603" i="11"/>
  <c r="BJ603" i="11"/>
  <c r="AJ603" i="11"/>
  <c r="AV603" i="11"/>
  <c r="P603" i="11"/>
  <c r="M603" i="11"/>
  <c r="Z603" i="11"/>
  <c r="AC550" i="11"/>
  <c r="AS550" i="11"/>
  <c r="BI550" i="11"/>
  <c r="W550" i="11"/>
  <c r="AM550" i="11"/>
  <c r="BC550" i="11"/>
  <c r="AH550" i="11"/>
  <c r="V550" i="11"/>
  <c r="BB550" i="11"/>
  <c r="BH550" i="11"/>
  <c r="AJ550" i="11"/>
  <c r="AF550" i="11"/>
  <c r="P550" i="11"/>
  <c r="U550" i="11"/>
  <c r="AK550" i="11"/>
  <c r="BA550" i="11"/>
  <c r="O550" i="11"/>
  <c r="AE550" i="11"/>
  <c r="AU550" i="11"/>
  <c r="R550" i="11"/>
  <c r="AX550" i="11"/>
  <c r="AL550" i="11"/>
  <c r="AB550" i="11"/>
  <c r="Q550" i="11"/>
  <c r="AW550" i="11"/>
  <c r="AA550" i="11"/>
  <c r="BG550" i="11"/>
  <c r="AP550" i="11"/>
  <c r="AD550" i="11"/>
  <c r="AG550" i="11"/>
  <c r="AQ550" i="11"/>
  <c r="BJ550" i="11"/>
  <c r="AZ550" i="11"/>
  <c r="AV550" i="11"/>
  <c r="AN550" i="11"/>
  <c r="BE550" i="11"/>
  <c r="AI550" i="11"/>
  <c r="AT550" i="11"/>
  <c r="T550" i="11"/>
  <c r="Y550" i="11"/>
  <c r="BF550" i="11"/>
  <c r="X550" i="11"/>
  <c r="BD550" i="11"/>
  <c r="AY550" i="11"/>
  <c r="Z550" i="11"/>
  <c r="AO550" i="11"/>
  <c r="S550" i="11"/>
  <c r="M550" i="11"/>
  <c r="AR550" i="11"/>
  <c r="R625" i="11"/>
  <c r="AH625" i="11"/>
  <c r="AX625" i="11"/>
  <c r="AB625" i="11"/>
  <c r="AR625" i="11"/>
  <c r="BH625" i="11"/>
  <c r="AA625" i="11"/>
  <c r="BG625" i="11"/>
  <c r="W625" i="11"/>
  <c r="BC625" i="11"/>
  <c r="Z625" i="11"/>
  <c r="AP625" i="11"/>
  <c r="BF625" i="11"/>
  <c r="T625" i="11"/>
  <c r="AJ625" i="11"/>
  <c r="AZ625" i="11"/>
  <c r="AQ625" i="11"/>
  <c r="AM625" i="11"/>
  <c r="AL625" i="11"/>
  <c r="P625" i="11"/>
  <c r="AV625" i="11"/>
  <c r="AI625" i="11"/>
  <c r="BA625" i="11"/>
  <c r="BI625" i="11"/>
  <c r="V625" i="11"/>
  <c r="BB625" i="11"/>
  <c r="AF625" i="11"/>
  <c r="AE625" i="11"/>
  <c r="U625" i="11"/>
  <c r="AC625" i="11"/>
  <c r="AT625" i="11"/>
  <c r="X625" i="11"/>
  <c r="Y625" i="11"/>
  <c r="AW625" i="11"/>
  <c r="BD625" i="11"/>
  <c r="AY625" i="11"/>
  <c r="O625" i="11"/>
  <c r="AO625" i="11"/>
  <c r="AG625" i="11"/>
  <c r="BJ625" i="11"/>
  <c r="AN625" i="11"/>
  <c r="S625" i="11"/>
  <c r="AK625" i="11"/>
  <c r="AS625" i="11"/>
  <c r="BE625" i="11"/>
  <c r="AD625" i="11"/>
  <c r="Q625" i="11"/>
  <c r="AU625" i="11"/>
  <c r="M625" i="11"/>
  <c r="M556" i="11"/>
  <c r="AC556" i="11"/>
  <c r="AS556" i="11"/>
  <c r="BI556" i="11"/>
  <c r="W556" i="11"/>
  <c r="AM556" i="11"/>
  <c r="BC556" i="11"/>
  <c r="AH556" i="11"/>
  <c r="V556" i="11"/>
  <c r="BB556" i="11"/>
  <c r="AB556" i="11"/>
  <c r="U556" i="11"/>
  <c r="AK556" i="11"/>
  <c r="BA556" i="11"/>
  <c r="O556" i="11"/>
  <c r="AE556" i="11"/>
  <c r="AU556" i="11"/>
  <c r="R556" i="11"/>
  <c r="AX556" i="11"/>
  <c r="AL556" i="11"/>
  <c r="BH556" i="11"/>
  <c r="AJ556" i="11"/>
  <c r="AV556" i="11"/>
  <c r="Q556" i="11"/>
  <c r="AW556" i="11"/>
  <c r="AA556" i="11"/>
  <c r="BG556" i="11"/>
  <c r="BJ556" i="11"/>
  <c r="AR556" i="11"/>
  <c r="AF556" i="11"/>
  <c r="AG556" i="11"/>
  <c r="AQ556" i="11"/>
  <c r="AP556" i="11"/>
  <c r="AD556" i="11"/>
  <c r="T556" i="11"/>
  <c r="P556" i="11"/>
  <c r="Y556" i="11"/>
  <c r="BE556" i="11"/>
  <c r="AI556" i="11"/>
  <c r="Z556" i="11"/>
  <c r="BD556" i="11"/>
  <c r="AT556" i="11"/>
  <c r="AN556" i="11"/>
  <c r="AO556" i="11"/>
  <c r="S556" i="11"/>
  <c r="AZ556" i="11"/>
  <c r="AY556" i="11"/>
  <c r="BF556" i="11"/>
  <c r="X556" i="11"/>
  <c r="R639" i="11"/>
  <c r="AH639" i="11"/>
  <c r="AX639" i="11"/>
  <c r="AB639" i="11"/>
  <c r="AR639" i="11"/>
  <c r="BH639" i="11"/>
  <c r="AA639" i="11"/>
  <c r="BG639" i="11"/>
  <c r="W639" i="11"/>
  <c r="BC639" i="11"/>
  <c r="Z639" i="11"/>
  <c r="AP639" i="11"/>
  <c r="BF639" i="11"/>
  <c r="T639" i="11"/>
  <c r="AJ639" i="11"/>
  <c r="AZ639" i="11"/>
  <c r="AQ639" i="11"/>
  <c r="AM639" i="11"/>
  <c r="AL639" i="11"/>
  <c r="P639" i="11"/>
  <c r="AV639" i="11"/>
  <c r="AE639" i="11"/>
  <c r="U639" i="11"/>
  <c r="AC639" i="11"/>
  <c r="V639" i="11"/>
  <c r="BB639" i="11"/>
  <c r="AF639" i="11"/>
  <c r="AI639" i="11"/>
  <c r="BA639" i="11"/>
  <c r="BI639" i="11"/>
  <c r="BD639" i="11"/>
  <c r="AU639" i="11"/>
  <c r="AT639" i="11"/>
  <c r="X639" i="11"/>
  <c r="S639" i="11"/>
  <c r="AK639" i="11"/>
  <c r="AS639" i="11"/>
  <c r="BE639" i="11"/>
  <c r="AG639" i="11"/>
  <c r="Y639" i="11"/>
  <c r="AD639" i="11"/>
  <c r="Q639" i="11"/>
  <c r="AW639" i="11"/>
  <c r="AY639" i="11"/>
  <c r="AO639" i="11"/>
  <c r="BJ639" i="11"/>
  <c r="AN639" i="11"/>
  <c r="O639" i="11"/>
  <c r="M639" i="11"/>
  <c r="R659" i="11"/>
  <c r="AH659" i="11"/>
  <c r="AX659" i="11"/>
  <c r="AB659" i="11"/>
  <c r="AR659" i="11"/>
  <c r="BH659" i="11"/>
  <c r="AA659" i="11"/>
  <c r="BG659" i="11"/>
  <c r="W659" i="11"/>
  <c r="BC659" i="11"/>
  <c r="Z659" i="11"/>
  <c r="AP659" i="11"/>
  <c r="BF659" i="11"/>
  <c r="T659" i="11"/>
  <c r="AJ659" i="11"/>
  <c r="AZ659" i="11"/>
  <c r="AQ659" i="11"/>
  <c r="AM659" i="11"/>
  <c r="AL659" i="11"/>
  <c r="P659" i="11"/>
  <c r="AV659" i="11"/>
  <c r="AE659" i="11"/>
  <c r="U659" i="11"/>
  <c r="AC659" i="11"/>
  <c r="V659" i="11"/>
  <c r="BB659" i="11"/>
  <c r="AF659" i="11"/>
  <c r="AI659" i="11"/>
  <c r="BA659" i="11"/>
  <c r="BI659" i="11"/>
  <c r="BD659" i="11"/>
  <c r="S659" i="11"/>
  <c r="AK659" i="11"/>
  <c r="AS659" i="11"/>
  <c r="BE659" i="11"/>
  <c r="AT659" i="11"/>
  <c r="X659" i="11"/>
  <c r="AU659" i="11"/>
  <c r="AD659" i="11"/>
  <c r="AY659" i="11"/>
  <c r="AO659" i="11"/>
  <c r="AG659" i="11"/>
  <c r="O659" i="11"/>
  <c r="M659" i="11"/>
  <c r="BJ659" i="11"/>
  <c r="AN659" i="11"/>
  <c r="Y659" i="11"/>
  <c r="Q659" i="11"/>
  <c r="AW659" i="11"/>
  <c r="R618" i="11"/>
  <c r="AH618" i="11"/>
  <c r="AX618" i="11"/>
  <c r="AB618" i="11"/>
  <c r="AR618" i="11"/>
  <c r="BH618" i="11"/>
  <c r="AQ618" i="11"/>
  <c r="AM618" i="11"/>
  <c r="Z618" i="11"/>
  <c r="AP618" i="11"/>
  <c r="BF618" i="11"/>
  <c r="T618" i="11"/>
  <c r="AJ618" i="11"/>
  <c r="AZ618" i="11"/>
  <c r="AA618" i="11"/>
  <c r="BG618" i="11"/>
  <c r="W618" i="11"/>
  <c r="BC618" i="11"/>
  <c r="V618" i="11"/>
  <c r="BB618" i="11"/>
  <c r="AF618" i="11"/>
  <c r="AY618" i="11"/>
  <c r="O618" i="11"/>
  <c r="AL618" i="11"/>
  <c r="P618" i="11"/>
  <c r="AV618" i="11"/>
  <c r="S618" i="11"/>
  <c r="AU618" i="11"/>
  <c r="AK618" i="11"/>
  <c r="AS618" i="11"/>
  <c r="BJ618" i="11"/>
  <c r="AN618" i="11"/>
  <c r="AE618" i="11"/>
  <c r="BE618" i="11"/>
  <c r="AW618" i="11"/>
  <c r="AD618" i="11"/>
  <c r="U618" i="11"/>
  <c r="AC618" i="11"/>
  <c r="AO618" i="11"/>
  <c r="Q618" i="11"/>
  <c r="BD618" i="11"/>
  <c r="M618" i="11"/>
  <c r="BI618" i="11"/>
  <c r="AI618" i="11"/>
  <c r="BA618" i="11"/>
  <c r="Y618" i="11"/>
  <c r="AG618" i="11"/>
  <c r="AT618" i="11"/>
  <c r="X618" i="11"/>
  <c r="M660" i="11"/>
  <c r="R660" i="11"/>
  <c r="AH660" i="11"/>
  <c r="AX660" i="11"/>
  <c r="AB660" i="11"/>
  <c r="AR660" i="11"/>
  <c r="BH660" i="11"/>
  <c r="AQ660" i="11"/>
  <c r="AM660" i="11"/>
  <c r="Z660" i="11"/>
  <c r="AP660" i="11"/>
  <c r="BF660" i="11"/>
  <c r="T660" i="11"/>
  <c r="AJ660" i="11"/>
  <c r="AZ660" i="11"/>
  <c r="AA660" i="11"/>
  <c r="BG660" i="11"/>
  <c r="W660" i="11"/>
  <c r="BC660" i="11"/>
  <c r="V660" i="11"/>
  <c r="BB660" i="11"/>
  <c r="AF660" i="11"/>
  <c r="S660" i="11"/>
  <c r="AU660" i="11"/>
  <c r="AK660" i="11"/>
  <c r="AS660" i="11"/>
  <c r="AL660" i="11"/>
  <c r="P660" i="11"/>
  <c r="AV660" i="11"/>
  <c r="AY660" i="11"/>
  <c r="O660" i="11"/>
  <c r="AD660" i="11"/>
  <c r="BJ660" i="11"/>
  <c r="AN660" i="11"/>
  <c r="AI660" i="11"/>
  <c r="BA660" i="11"/>
  <c r="BI660" i="11"/>
  <c r="Y660" i="11"/>
  <c r="AW660" i="11"/>
  <c r="U660" i="11"/>
  <c r="AC660" i="11"/>
  <c r="AO660" i="11"/>
  <c r="AG660" i="11"/>
  <c r="AT660" i="11"/>
  <c r="X660" i="11"/>
  <c r="BE660" i="11"/>
  <c r="Q660" i="11"/>
  <c r="BD660" i="11"/>
  <c r="AE660" i="11"/>
  <c r="R607" i="11"/>
  <c r="AH607" i="11"/>
  <c r="AX607" i="11"/>
  <c r="AB607" i="11"/>
  <c r="AR607" i="11"/>
  <c r="BH607" i="11"/>
  <c r="AA607" i="11"/>
  <c r="BG607" i="11"/>
  <c r="W607" i="11"/>
  <c r="BC607" i="11"/>
  <c r="Z607" i="11"/>
  <c r="AP607" i="11"/>
  <c r="BF607" i="11"/>
  <c r="T607" i="11"/>
  <c r="AJ607" i="11"/>
  <c r="AZ607" i="11"/>
  <c r="AQ607" i="11"/>
  <c r="AM607" i="11"/>
  <c r="AL607" i="11"/>
  <c r="P607" i="11"/>
  <c r="AV607" i="11"/>
  <c r="AE607" i="11"/>
  <c r="U607" i="11"/>
  <c r="AC607" i="11"/>
  <c r="V607" i="11"/>
  <c r="BB607" i="11"/>
  <c r="AF607" i="11"/>
  <c r="AI607" i="11"/>
  <c r="BA607" i="11"/>
  <c r="BI607" i="11"/>
  <c r="BD607" i="11"/>
  <c r="AU607" i="11"/>
  <c r="AT607" i="11"/>
  <c r="X607" i="11"/>
  <c r="S607" i="11"/>
  <c r="AK607" i="11"/>
  <c r="AS607" i="11"/>
  <c r="BE607" i="11"/>
  <c r="AG607" i="11"/>
  <c r="Y607" i="11"/>
  <c r="AD607" i="11"/>
  <c r="Q607" i="11"/>
  <c r="AY607" i="11"/>
  <c r="AO607" i="11"/>
  <c r="BJ607" i="11"/>
  <c r="AN607" i="11"/>
  <c r="O607" i="11"/>
  <c r="M607" i="11"/>
  <c r="AW607" i="11"/>
  <c r="M546" i="11"/>
  <c r="AC546" i="11"/>
  <c r="AS546" i="11"/>
  <c r="BI546" i="11"/>
  <c r="W546" i="11"/>
  <c r="AM546" i="11"/>
  <c r="BC546" i="11"/>
  <c r="AH546" i="11"/>
  <c r="V546" i="11"/>
  <c r="BB546" i="11"/>
  <c r="BH546" i="11"/>
  <c r="AJ546" i="11"/>
  <c r="U546" i="11"/>
  <c r="AK546" i="11"/>
  <c r="BA546" i="11"/>
  <c r="O546" i="11"/>
  <c r="AE546" i="11"/>
  <c r="AU546" i="11"/>
  <c r="R546" i="11"/>
  <c r="AX546" i="11"/>
  <c r="AL546" i="11"/>
  <c r="AB546" i="11"/>
  <c r="AF546" i="11"/>
  <c r="P546" i="11"/>
  <c r="Q546" i="11"/>
  <c r="AW546" i="11"/>
  <c r="AA546" i="11"/>
  <c r="BG546" i="11"/>
  <c r="AP546" i="11"/>
  <c r="AD546" i="11"/>
  <c r="AZ546" i="11"/>
  <c r="AG546" i="11"/>
  <c r="AQ546" i="11"/>
  <c r="BJ546" i="11"/>
  <c r="BE546" i="11"/>
  <c r="AI546" i="11"/>
  <c r="BF546" i="11"/>
  <c r="AR546" i="11"/>
  <c r="Y546" i="11"/>
  <c r="AT546" i="11"/>
  <c r="X546" i="11"/>
  <c r="AY546" i="11"/>
  <c r="T546" i="11"/>
  <c r="AN546" i="11"/>
  <c r="AV546" i="11"/>
  <c r="BD546" i="11"/>
  <c r="AO546" i="11"/>
  <c r="S546" i="11"/>
  <c r="Z546" i="11"/>
  <c r="AC571" i="11"/>
  <c r="AS571" i="11"/>
  <c r="BI571" i="11"/>
  <c r="W571" i="11"/>
  <c r="AM571" i="11"/>
  <c r="BC571" i="11"/>
  <c r="Z571" i="11"/>
  <c r="BF571" i="11"/>
  <c r="AT571" i="11"/>
  <c r="U571" i="11"/>
  <c r="AK571" i="11"/>
  <c r="BA571" i="11"/>
  <c r="O571" i="11"/>
  <c r="AE571" i="11"/>
  <c r="AU571" i="11"/>
  <c r="AP571" i="11"/>
  <c r="AD571" i="11"/>
  <c r="BJ571" i="11"/>
  <c r="AR571" i="11"/>
  <c r="AJ571" i="11"/>
  <c r="Q571" i="11"/>
  <c r="AW571" i="11"/>
  <c r="AQ571" i="11"/>
  <c r="AH571" i="11"/>
  <c r="BB571" i="11"/>
  <c r="AB571" i="11"/>
  <c r="AG571" i="11"/>
  <c r="AA571" i="11"/>
  <c r="BG571" i="11"/>
  <c r="V571" i="11"/>
  <c r="T571" i="11"/>
  <c r="P571" i="11"/>
  <c r="BE571" i="11"/>
  <c r="S571" i="11"/>
  <c r="AX571" i="11"/>
  <c r="Y571" i="11"/>
  <c r="AY571" i="11"/>
  <c r="BH571" i="11"/>
  <c r="AN571" i="11"/>
  <c r="AI571" i="11"/>
  <c r="AF571" i="11"/>
  <c r="AV571" i="11"/>
  <c r="AL571" i="11"/>
  <c r="X571" i="11"/>
  <c r="BD571" i="11"/>
  <c r="R571" i="11"/>
  <c r="M571" i="11"/>
  <c r="AO571" i="11"/>
  <c r="AZ571" i="11"/>
  <c r="AC585" i="11"/>
  <c r="AS585" i="11"/>
  <c r="BI585" i="11"/>
  <c r="W585" i="11"/>
  <c r="AM585" i="11"/>
  <c r="BC585" i="11"/>
  <c r="Z585" i="11"/>
  <c r="BF585" i="11"/>
  <c r="AT585" i="11"/>
  <c r="AR585" i="11"/>
  <c r="AJ585" i="11"/>
  <c r="U585" i="11"/>
  <c r="AK585" i="11"/>
  <c r="BA585" i="11"/>
  <c r="O585" i="11"/>
  <c r="AE585" i="11"/>
  <c r="AU585" i="11"/>
  <c r="AP585" i="11"/>
  <c r="AD585" i="11"/>
  <c r="BJ585" i="11"/>
  <c r="Q585" i="11"/>
  <c r="AW585" i="11"/>
  <c r="AQ585" i="11"/>
  <c r="V585" i="11"/>
  <c r="AZ585" i="11"/>
  <c r="AF585" i="11"/>
  <c r="AV585" i="11"/>
  <c r="AG585" i="11"/>
  <c r="AA585" i="11"/>
  <c r="BG585" i="11"/>
  <c r="AH585" i="11"/>
  <c r="BB585" i="11"/>
  <c r="BH585" i="11"/>
  <c r="Y585" i="11"/>
  <c r="AY585" i="11"/>
  <c r="R585" i="11"/>
  <c r="AB585" i="11"/>
  <c r="BE585" i="11"/>
  <c r="S585" i="11"/>
  <c r="AL585" i="11"/>
  <c r="AO585" i="11"/>
  <c r="AX585" i="11"/>
  <c r="T585" i="11"/>
  <c r="X585" i="11"/>
  <c r="AI585" i="11"/>
  <c r="M585" i="11"/>
  <c r="BD585" i="11"/>
  <c r="P585" i="11"/>
  <c r="AN585" i="11"/>
  <c r="M708" i="11"/>
  <c r="Q708" i="11"/>
  <c r="AG708" i="11"/>
  <c r="AW708" i="11"/>
  <c r="O708" i="11"/>
  <c r="AE708" i="11"/>
  <c r="AU708" i="11"/>
  <c r="Y708" i="11"/>
  <c r="AO708" i="11"/>
  <c r="BE708" i="11"/>
  <c r="W708" i="11"/>
  <c r="AM708" i="11"/>
  <c r="BC708" i="11"/>
  <c r="AK708" i="11"/>
  <c r="S708" i="11"/>
  <c r="AY708" i="11"/>
  <c r="AT708" i="11"/>
  <c r="R708" i="11"/>
  <c r="AX708" i="11"/>
  <c r="U708" i="11"/>
  <c r="BA708" i="11"/>
  <c r="AI708" i="11"/>
  <c r="AD708" i="11"/>
  <c r="BJ708" i="11"/>
  <c r="AH708" i="11"/>
  <c r="BG708" i="11"/>
  <c r="V708" i="11"/>
  <c r="Z708" i="11"/>
  <c r="AF708" i="11"/>
  <c r="AS708" i="11"/>
  <c r="AA708" i="11"/>
  <c r="BB708" i="11"/>
  <c r="BF708" i="11"/>
  <c r="AN708" i="11"/>
  <c r="AZ708" i="11"/>
  <c r="AC708" i="11"/>
  <c r="AL708" i="11"/>
  <c r="AP708" i="11"/>
  <c r="AV708" i="11"/>
  <c r="X708" i="11"/>
  <c r="BH708" i="11"/>
  <c r="T708" i="11"/>
  <c r="BI708" i="11"/>
  <c r="BD708" i="11"/>
  <c r="AQ708" i="11"/>
  <c r="P708" i="11"/>
  <c r="AJ708" i="11"/>
  <c r="AB708" i="11"/>
  <c r="AR708" i="11"/>
  <c r="AC533" i="11"/>
  <c r="AS533" i="11"/>
  <c r="BI533" i="11"/>
  <c r="W533" i="11"/>
  <c r="AM533" i="11"/>
  <c r="BC533" i="11"/>
  <c r="R533" i="11"/>
  <c r="AX533" i="11"/>
  <c r="AL533" i="11"/>
  <c r="AR533" i="11"/>
  <c r="T533" i="11"/>
  <c r="U533" i="11"/>
  <c r="AK533" i="11"/>
  <c r="BA533" i="11"/>
  <c r="O533" i="11"/>
  <c r="AE533" i="11"/>
  <c r="AU533" i="11"/>
  <c r="AH533" i="11"/>
  <c r="V533" i="11"/>
  <c r="BB533" i="11"/>
  <c r="AZ533" i="11"/>
  <c r="P533" i="11"/>
  <c r="AG533" i="11"/>
  <c r="AQ533" i="11"/>
  <c r="Z533" i="11"/>
  <c r="AJ533" i="11"/>
  <c r="Q533" i="11"/>
  <c r="AW533" i="11"/>
  <c r="AA533" i="11"/>
  <c r="BG533" i="11"/>
  <c r="BF533" i="11"/>
  <c r="AT533" i="11"/>
  <c r="BH533" i="11"/>
  <c r="BD533" i="11"/>
  <c r="AO533" i="11"/>
  <c r="S533" i="11"/>
  <c r="AP533" i="11"/>
  <c r="X533" i="11"/>
  <c r="AY533" i="11"/>
  <c r="AD533" i="11"/>
  <c r="AB533" i="11"/>
  <c r="AF533" i="11"/>
  <c r="BE533" i="11"/>
  <c r="AI533" i="11"/>
  <c r="AV533" i="11"/>
  <c r="BJ533" i="11"/>
  <c r="Y533" i="11"/>
  <c r="AN533" i="11"/>
  <c r="M533" i="11"/>
  <c r="AC534" i="11"/>
  <c r="AS534" i="11"/>
  <c r="BI534" i="11"/>
  <c r="W534" i="11"/>
  <c r="AM534" i="11"/>
  <c r="BC534" i="11"/>
  <c r="AH534" i="11"/>
  <c r="V534" i="11"/>
  <c r="BB534" i="11"/>
  <c r="BH534" i="11"/>
  <c r="AJ534" i="11"/>
  <c r="AF534" i="11"/>
  <c r="P534" i="11"/>
  <c r="U534" i="11"/>
  <c r="AK534" i="11"/>
  <c r="BA534" i="11"/>
  <c r="O534" i="11"/>
  <c r="AE534" i="11"/>
  <c r="AU534" i="11"/>
  <c r="R534" i="11"/>
  <c r="AX534" i="11"/>
  <c r="AL534" i="11"/>
  <c r="AB534" i="11"/>
  <c r="Q534" i="11"/>
  <c r="AW534" i="11"/>
  <c r="AA534" i="11"/>
  <c r="BG534" i="11"/>
  <c r="AP534" i="11"/>
  <c r="AD534" i="11"/>
  <c r="X534" i="11"/>
  <c r="AG534" i="11"/>
  <c r="AQ534" i="11"/>
  <c r="BJ534" i="11"/>
  <c r="AZ534" i="11"/>
  <c r="AV534" i="11"/>
  <c r="AN534" i="11"/>
  <c r="BE534" i="11"/>
  <c r="AI534" i="11"/>
  <c r="AT534" i="11"/>
  <c r="T534" i="11"/>
  <c r="Y534" i="11"/>
  <c r="BF534" i="11"/>
  <c r="AY534" i="11"/>
  <c r="Z534" i="11"/>
  <c r="AO534" i="11"/>
  <c r="S534" i="11"/>
  <c r="AR534" i="11"/>
  <c r="BD534" i="11"/>
  <c r="M534" i="11"/>
  <c r="W566" i="11"/>
  <c r="AM566" i="11"/>
  <c r="BC566" i="11"/>
  <c r="AB566" i="11"/>
  <c r="AW566" i="11"/>
  <c r="T566" i="11"/>
  <c r="AO566" i="11"/>
  <c r="BJ566" i="11"/>
  <c r="AS566" i="11"/>
  <c r="AC566" i="11"/>
  <c r="Z566" i="11"/>
  <c r="P566" i="11"/>
  <c r="O566" i="11"/>
  <c r="AE566" i="11"/>
  <c r="AU566" i="11"/>
  <c r="Q566" i="11"/>
  <c r="AL566" i="11"/>
  <c r="BH566" i="11"/>
  <c r="AD566" i="11"/>
  <c r="AZ566" i="11"/>
  <c r="X566" i="11"/>
  <c r="AX566" i="11"/>
  <c r="BF566" i="11"/>
  <c r="AA566" i="11"/>
  <c r="BG566" i="11"/>
  <c r="AG566" i="11"/>
  <c r="Y566" i="11"/>
  <c r="BD566" i="11"/>
  <c r="AK566" i="11"/>
  <c r="AF566" i="11"/>
  <c r="AQ566" i="11"/>
  <c r="BB566" i="11"/>
  <c r="AT566" i="11"/>
  <c r="AN566" i="11"/>
  <c r="AV566" i="11"/>
  <c r="AI566" i="11"/>
  <c r="AJ566" i="11"/>
  <c r="AP566" i="11"/>
  <c r="AR566" i="11"/>
  <c r="R566" i="11"/>
  <c r="BA566" i="11"/>
  <c r="V566" i="11"/>
  <c r="AY566" i="11"/>
  <c r="BE566" i="11"/>
  <c r="AH566" i="11"/>
  <c r="U566" i="11"/>
  <c r="S566" i="11"/>
  <c r="BI566" i="11"/>
  <c r="M566" i="11"/>
  <c r="M604" i="11"/>
  <c r="R604" i="11"/>
  <c r="AH604" i="11"/>
  <c r="AX604" i="11"/>
  <c r="AB604" i="11"/>
  <c r="AR604" i="11"/>
  <c r="BH604" i="11"/>
  <c r="AQ604" i="11"/>
  <c r="AM604" i="11"/>
  <c r="Z604" i="11"/>
  <c r="AP604" i="11"/>
  <c r="BF604" i="11"/>
  <c r="T604" i="11"/>
  <c r="AJ604" i="11"/>
  <c r="AZ604" i="11"/>
  <c r="AA604" i="11"/>
  <c r="BG604" i="11"/>
  <c r="W604" i="11"/>
  <c r="BC604" i="11"/>
  <c r="V604" i="11"/>
  <c r="BB604" i="11"/>
  <c r="AF604" i="11"/>
  <c r="S604" i="11"/>
  <c r="AU604" i="11"/>
  <c r="AK604" i="11"/>
  <c r="AS604" i="11"/>
  <c r="AL604" i="11"/>
  <c r="P604" i="11"/>
  <c r="AV604" i="11"/>
  <c r="AY604" i="11"/>
  <c r="O604" i="11"/>
  <c r="AD604" i="11"/>
  <c r="AW604" i="11"/>
  <c r="AG604" i="11"/>
  <c r="BJ604" i="11"/>
  <c r="AN604" i="11"/>
  <c r="AI604" i="11"/>
  <c r="BA604" i="11"/>
  <c r="BI604" i="11"/>
  <c r="Y604" i="11"/>
  <c r="Q604" i="11"/>
  <c r="AT604" i="11"/>
  <c r="X604" i="11"/>
  <c r="U604" i="11"/>
  <c r="AC604" i="11"/>
  <c r="AO604" i="11"/>
  <c r="BD604" i="11"/>
  <c r="BE604" i="11"/>
  <c r="AE604" i="11"/>
  <c r="Q691" i="11"/>
  <c r="AG691" i="11"/>
  <c r="AW691" i="11"/>
  <c r="O691" i="11"/>
  <c r="AE691" i="11"/>
  <c r="AU691" i="11"/>
  <c r="Y691" i="11"/>
  <c r="AO691" i="11"/>
  <c r="BE691" i="11"/>
  <c r="W691" i="11"/>
  <c r="AM691" i="11"/>
  <c r="BC691" i="11"/>
  <c r="U691" i="11"/>
  <c r="BA691" i="11"/>
  <c r="AI691" i="11"/>
  <c r="AD691" i="11"/>
  <c r="BJ691" i="11"/>
  <c r="AH691" i="11"/>
  <c r="AK691" i="11"/>
  <c r="S691" i="11"/>
  <c r="AY691" i="11"/>
  <c r="AT691" i="11"/>
  <c r="R691" i="11"/>
  <c r="AX691" i="11"/>
  <c r="BI691" i="11"/>
  <c r="AQ691" i="11"/>
  <c r="P691" i="11"/>
  <c r="BD691" i="11"/>
  <c r="AJ691" i="11"/>
  <c r="AC691" i="11"/>
  <c r="AL691" i="11"/>
  <c r="AP691" i="11"/>
  <c r="AV691" i="11"/>
  <c r="X691" i="11"/>
  <c r="AZ691" i="11"/>
  <c r="BG691" i="11"/>
  <c r="V691" i="11"/>
  <c r="Z691" i="11"/>
  <c r="AF691" i="11"/>
  <c r="T691" i="11"/>
  <c r="AA691" i="11"/>
  <c r="BH691" i="11"/>
  <c r="AR691" i="11"/>
  <c r="M691" i="11"/>
  <c r="BF691" i="11"/>
  <c r="AB691" i="11"/>
  <c r="AS691" i="11"/>
  <c r="BB691" i="11"/>
  <c r="AN691" i="11"/>
  <c r="M560" i="11"/>
  <c r="AC560" i="11"/>
  <c r="AS560" i="11"/>
  <c r="W560" i="11"/>
  <c r="AM560" i="11"/>
  <c r="BC560" i="11"/>
  <c r="AH560" i="11"/>
  <c r="BH560" i="11"/>
  <c r="V560" i="11"/>
  <c r="AZ560" i="11"/>
  <c r="AB560" i="11"/>
  <c r="BI560" i="11"/>
  <c r="BF560" i="11"/>
  <c r="AV560" i="11"/>
  <c r="U560" i="11"/>
  <c r="AK560" i="11"/>
  <c r="O560" i="11"/>
  <c r="AE560" i="11"/>
  <c r="AU560" i="11"/>
  <c r="R560" i="11"/>
  <c r="AW560" i="11"/>
  <c r="AL560" i="11"/>
  <c r="BJ560" i="11"/>
  <c r="BD560" i="11"/>
  <c r="AJ560" i="11"/>
  <c r="Q560" i="11"/>
  <c r="AA560" i="11"/>
  <c r="BG560" i="11"/>
  <c r="BE560" i="11"/>
  <c r="T560" i="11"/>
  <c r="AG560" i="11"/>
  <c r="AQ560" i="11"/>
  <c r="AP560" i="11"/>
  <c r="AD560" i="11"/>
  <c r="AR560" i="11"/>
  <c r="AN560" i="11"/>
  <c r="Y560" i="11"/>
  <c r="Z560" i="11"/>
  <c r="AX560" i="11"/>
  <c r="P560" i="11"/>
  <c r="AI560" i="11"/>
  <c r="BA560" i="11"/>
  <c r="AO560" i="11"/>
  <c r="S560" i="11"/>
  <c r="BB560" i="11"/>
  <c r="X560" i="11"/>
  <c r="AY560" i="11"/>
  <c r="AF560" i="11"/>
  <c r="AT560" i="11"/>
  <c r="M668" i="11"/>
  <c r="R668" i="11"/>
  <c r="AH668" i="11"/>
  <c r="AX668" i="11"/>
  <c r="AB668" i="11"/>
  <c r="AR668" i="11"/>
  <c r="BH668" i="11"/>
  <c r="AQ668" i="11"/>
  <c r="AM668" i="11"/>
  <c r="Z668" i="11"/>
  <c r="AP668" i="11"/>
  <c r="BF668" i="11"/>
  <c r="T668" i="11"/>
  <c r="AJ668" i="11"/>
  <c r="AZ668" i="11"/>
  <c r="AA668" i="11"/>
  <c r="BG668" i="11"/>
  <c r="W668" i="11"/>
  <c r="BC668" i="11"/>
  <c r="V668" i="11"/>
  <c r="BB668" i="11"/>
  <c r="AF668" i="11"/>
  <c r="S668" i="11"/>
  <c r="AU668" i="11"/>
  <c r="AK668" i="11"/>
  <c r="AS668" i="11"/>
  <c r="AL668" i="11"/>
  <c r="P668" i="11"/>
  <c r="AV668" i="11"/>
  <c r="AY668" i="11"/>
  <c r="O668" i="11"/>
  <c r="AD668" i="11"/>
  <c r="AW668" i="11"/>
  <c r="AG668" i="11"/>
  <c r="BJ668" i="11"/>
  <c r="AN668" i="11"/>
  <c r="AI668" i="11"/>
  <c r="BA668" i="11"/>
  <c r="BI668" i="11"/>
  <c r="Y668" i="11"/>
  <c r="Q668" i="11"/>
  <c r="AT668" i="11"/>
  <c r="X668" i="11"/>
  <c r="U668" i="11"/>
  <c r="AC668" i="11"/>
  <c r="AO668" i="11"/>
  <c r="BD668" i="11"/>
  <c r="BE668" i="11"/>
  <c r="AE668" i="11"/>
  <c r="R631" i="11"/>
  <c r="AH631" i="11"/>
  <c r="AX631" i="11"/>
  <c r="AB631" i="11"/>
  <c r="AR631" i="11"/>
  <c r="BH631" i="11"/>
  <c r="AA631" i="11"/>
  <c r="BG631" i="11"/>
  <c r="W631" i="11"/>
  <c r="BC631" i="11"/>
  <c r="Z631" i="11"/>
  <c r="AP631" i="11"/>
  <c r="BF631" i="11"/>
  <c r="T631" i="11"/>
  <c r="AJ631" i="11"/>
  <c r="AZ631" i="11"/>
  <c r="AQ631" i="11"/>
  <c r="AM631" i="11"/>
  <c r="AL631" i="11"/>
  <c r="P631" i="11"/>
  <c r="AV631" i="11"/>
  <c r="AE631" i="11"/>
  <c r="U631" i="11"/>
  <c r="AC631" i="11"/>
  <c r="V631" i="11"/>
  <c r="BB631" i="11"/>
  <c r="AF631" i="11"/>
  <c r="AI631" i="11"/>
  <c r="BA631" i="11"/>
  <c r="BI631" i="11"/>
  <c r="BD631" i="11"/>
  <c r="AU631" i="11"/>
  <c r="AG631" i="11"/>
  <c r="AT631" i="11"/>
  <c r="X631" i="11"/>
  <c r="S631" i="11"/>
  <c r="AK631" i="11"/>
  <c r="AS631" i="11"/>
  <c r="BE631" i="11"/>
  <c r="Q631" i="11"/>
  <c r="AD631" i="11"/>
  <c r="Y631" i="11"/>
  <c r="O631" i="11"/>
  <c r="BJ631" i="11"/>
  <c r="AN631" i="11"/>
  <c r="AW631" i="11"/>
  <c r="AY631" i="11"/>
  <c r="AO631" i="11"/>
  <c r="M631" i="11"/>
  <c r="W561" i="11"/>
  <c r="AM561" i="11"/>
  <c r="BC561" i="11"/>
  <c r="AG561" i="11"/>
  <c r="BB561" i="11"/>
  <c r="Y561" i="11"/>
  <c r="AT561" i="11"/>
  <c r="AC561" i="11"/>
  <c r="BD561" i="11"/>
  <c r="O561" i="11"/>
  <c r="AE561" i="11"/>
  <c r="AU561" i="11"/>
  <c r="V561" i="11"/>
  <c r="AR561" i="11"/>
  <c r="AJ561" i="11"/>
  <c r="BE561" i="11"/>
  <c r="AX561" i="11"/>
  <c r="AH561" i="11"/>
  <c r="BA561" i="11"/>
  <c r="AP561" i="11"/>
  <c r="AQ561" i="11"/>
  <c r="Q561" i="11"/>
  <c r="BH561" i="11"/>
  <c r="AZ561" i="11"/>
  <c r="AN561" i="11"/>
  <c r="AF561" i="11"/>
  <c r="AA561" i="11"/>
  <c r="BG561" i="11"/>
  <c r="AL561" i="11"/>
  <c r="AD561" i="11"/>
  <c r="X561" i="11"/>
  <c r="U561" i="11"/>
  <c r="P561" i="11"/>
  <c r="S561" i="11"/>
  <c r="T561" i="11"/>
  <c r="BI561" i="11"/>
  <c r="AV561" i="11"/>
  <c r="Z561" i="11"/>
  <c r="AY561" i="11"/>
  <c r="AB561" i="11"/>
  <c r="BJ561" i="11"/>
  <c r="AO561" i="11"/>
  <c r="AS561" i="11"/>
  <c r="AI561" i="11"/>
  <c r="AK561" i="11"/>
  <c r="AW561" i="11"/>
  <c r="BF561" i="11"/>
  <c r="M561" i="11"/>
  <c r="R561" i="11"/>
  <c r="AC557" i="11"/>
  <c r="AS557" i="11"/>
  <c r="BI557" i="11"/>
  <c r="W557" i="11"/>
  <c r="AM557" i="11"/>
  <c r="BC557" i="11"/>
  <c r="R557" i="11"/>
  <c r="AX557" i="11"/>
  <c r="AL557" i="11"/>
  <c r="AR557" i="11"/>
  <c r="T557" i="11"/>
  <c r="U557" i="11"/>
  <c r="AK557" i="11"/>
  <c r="BA557" i="11"/>
  <c r="O557" i="11"/>
  <c r="AE557" i="11"/>
  <c r="AU557" i="11"/>
  <c r="AH557" i="11"/>
  <c r="V557" i="11"/>
  <c r="BB557" i="11"/>
  <c r="AZ557" i="11"/>
  <c r="P557" i="11"/>
  <c r="AG557" i="11"/>
  <c r="AQ557" i="11"/>
  <c r="Z557" i="11"/>
  <c r="AJ557" i="11"/>
  <c r="BD557" i="11"/>
  <c r="Q557" i="11"/>
  <c r="AW557" i="11"/>
  <c r="AA557" i="11"/>
  <c r="BG557" i="11"/>
  <c r="BF557" i="11"/>
  <c r="AT557" i="11"/>
  <c r="BH557" i="11"/>
  <c r="AO557" i="11"/>
  <c r="S557" i="11"/>
  <c r="AP557" i="11"/>
  <c r="AB557" i="11"/>
  <c r="AY557" i="11"/>
  <c r="AD557" i="11"/>
  <c r="AV557" i="11"/>
  <c r="BE557" i="11"/>
  <c r="AI557" i="11"/>
  <c r="X557" i="11"/>
  <c r="AN557" i="11"/>
  <c r="Y557" i="11"/>
  <c r="AF557" i="11"/>
  <c r="BJ557" i="11"/>
  <c r="M557" i="11"/>
  <c r="AC577" i="11"/>
  <c r="AS577" i="11"/>
  <c r="BI577" i="11"/>
  <c r="W577" i="11"/>
  <c r="AM577" i="11"/>
  <c r="BC577" i="11"/>
  <c r="Z577" i="11"/>
  <c r="BF577" i="11"/>
  <c r="AT577" i="11"/>
  <c r="AR577" i="11"/>
  <c r="AJ577" i="11"/>
  <c r="U577" i="11"/>
  <c r="AK577" i="11"/>
  <c r="BA577" i="11"/>
  <c r="O577" i="11"/>
  <c r="AE577" i="11"/>
  <c r="AU577" i="11"/>
  <c r="AP577" i="11"/>
  <c r="AD577" i="11"/>
  <c r="BJ577" i="11"/>
  <c r="Q577" i="11"/>
  <c r="AW577" i="11"/>
  <c r="AQ577" i="11"/>
  <c r="V577" i="11"/>
  <c r="AZ577" i="11"/>
  <c r="AF577" i="11"/>
  <c r="AV577" i="11"/>
  <c r="AG577" i="11"/>
  <c r="AA577" i="11"/>
  <c r="BG577" i="11"/>
  <c r="AH577" i="11"/>
  <c r="BB577" i="11"/>
  <c r="BH577" i="11"/>
  <c r="Y577" i="11"/>
  <c r="AY577" i="11"/>
  <c r="R577" i="11"/>
  <c r="BD577" i="11"/>
  <c r="BE577" i="11"/>
  <c r="S577" i="11"/>
  <c r="AL577" i="11"/>
  <c r="AB577" i="11"/>
  <c r="AO577" i="11"/>
  <c r="X577" i="11"/>
  <c r="AX577" i="11"/>
  <c r="P577" i="11"/>
  <c r="AN577" i="11"/>
  <c r="T577" i="11"/>
  <c r="AI577" i="11"/>
  <c r="M577" i="11"/>
  <c r="R609" i="11"/>
  <c r="AH609" i="11"/>
  <c r="AX609" i="11"/>
  <c r="AB609" i="11"/>
  <c r="AR609" i="11"/>
  <c r="BH609" i="11"/>
  <c r="AA609" i="11"/>
  <c r="BG609" i="11"/>
  <c r="W609" i="11"/>
  <c r="BC609" i="11"/>
  <c r="Z609" i="11"/>
  <c r="AP609" i="11"/>
  <c r="BF609" i="11"/>
  <c r="T609" i="11"/>
  <c r="AJ609" i="11"/>
  <c r="AZ609" i="11"/>
  <c r="AQ609" i="11"/>
  <c r="AM609" i="11"/>
  <c r="AL609" i="11"/>
  <c r="P609" i="11"/>
  <c r="AV609" i="11"/>
  <c r="AI609" i="11"/>
  <c r="BA609" i="11"/>
  <c r="BI609" i="11"/>
  <c r="V609" i="11"/>
  <c r="BB609" i="11"/>
  <c r="AF609" i="11"/>
  <c r="AE609" i="11"/>
  <c r="U609" i="11"/>
  <c r="AC609" i="11"/>
  <c r="AT609" i="11"/>
  <c r="X609" i="11"/>
  <c r="Y609" i="11"/>
  <c r="BD609" i="11"/>
  <c r="AY609" i="11"/>
  <c r="O609" i="11"/>
  <c r="AO609" i="11"/>
  <c r="BJ609" i="11"/>
  <c r="AN609" i="11"/>
  <c r="S609" i="11"/>
  <c r="AK609" i="11"/>
  <c r="AS609" i="11"/>
  <c r="BE609" i="11"/>
  <c r="AG609" i="11"/>
  <c r="AW609" i="11"/>
  <c r="AD609" i="11"/>
  <c r="AU609" i="11"/>
  <c r="M609" i="11"/>
  <c r="Q609" i="11"/>
  <c r="M760" i="11"/>
  <c r="T760" i="11"/>
  <c r="AJ760" i="11"/>
  <c r="AZ760" i="11"/>
  <c r="V760" i="11"/>
  <c r="AL760" i="11"/>
  <c r="BB760" i="11"/>
  <c r="AB760" i="11"/>
  <c r="AR760" i="11"/>
  <c r="BH760" i="11"/>
  <c r="AD760" i="11"/>
  <c r="AT760" i="11"/>
  <c r="BJ760" i="11"/>
  <c r="AN760" i="11"/>
  <c r="AP760" i="11"/>
  <c r="AS760" i="11"/>
  <c r="AG760" i="11"/>
  <c r="W760" i="11"/>
  <c r="X760" i="11"/>
  <c r="BD760" i="11"/>
  <c r="Z760" i="11"/>
  <c r="BF760" i="11"/>
  <c r="AC760" i="11"/>
  <c r="BI760" i="11"/>
  <c r="Q760" i="11"/>
  <c r="AW760" i="11"/>
  <c r="AE760" i="11"/>
  <c r="BC760" i="11"/>
  <c r="AV760" i="11"/>
  <c r="AX760" i="11"/>
  <c r="BA760" i="11"/>
  <c r="AO760" i="11"/>
  <c r="S760" i="11"/>
  <c r="BG760" i="11"/>
  <c r="P760" i="11"/>
  <c r="R760" i="11"/>
  <c r="U760" i="11"/>
  <c r="O760" i="11"/>
  <c r="AM760" i="11"/>
  <c r="BE760" i="11"/>
  <c r="AY760" i="11"/>
  <c r="AH760" i="11"/>
  <c r="AK760" i="11"/>
  <c r="AU760" i="11"/>
  <c r="AI760" i="11"/>
  <c r="AA760" i="11"/>
  <c r="AQ760" i="11"/>
  <c r="AF760" i="11"/>
  <c r="Y760" i="11"/>
  <c r="X526" i="11"/>
  <c r="AN526" i="11"/>
  <c r="BD526" i="11"/>
  <c r="AA526" i="11"/>
  <c r="AW526" i="11"/>
  <c r="S526" i="11"/>
  <c r="AO526" i="11"/>
  <c r="BJ526" i="11"/>
  <c r="AH526" i="11"/>
  <c r="R526" i="11"/>
  <c r="BI526" i="11"/>
  <c r="AK526" i="11"/>
  <c r="P526" i="11"/>
  <c r="AF526" i="11"/>
  <c r="AV526" i="11"/>
  <c r="Q526" i="11"/>
  <c r="AL526" i="11"/>
  <c r="BG526" i="11"/>
  <c r="AD526" i="11"/>
  <c r="AY526" i="11"/>
  <c r="BC526" i="11"/>
  <c r="AM526" i="11"/>
  <c r="Z526" i="11"/>
  <c r="AE526" i="11"/>
  <c r="AB526" i="11"/>
  <c r="BH526" i="11"/>
  <c r="BB526" i="11"/>
  <c r="Y526" i="11"/>
  <c r="AS526" i="11"/>
  <c r="AC526" i="11"/>
  <c r="BF526" i="11"/>
  <c r="AR526" i="11"/>
  <c r="AG526" i="11"/>
  <c r="AT526" i="11"/>
  <c r="AJ526" i="11"/>
  <c r="AI526" i="11"/>
  <c r="BA526" i="11"/>
  <c r="V526" i="11"/>
  <c r="AX526" i="11"/>
  <c r="AU526" i="11"/>
  <c r="AP526" i="11"/>
  <c r="AZ526" i="11"/>
  <c r="BE526" i="11"/>
  <c r="W526" i="11"/>
  <c r="O526" i="11"/>
  <c r="U526" i="11"/>
  <c r="T526" i="11"/>
  <c r="AQ526" i="11"/>
  <c r="M526" i="11"/>
  <c r="M544" i="11"/>
  <c r="AC544" i="11"/>
  <c r="AS544" i="11"/>
  <c r="BI544" i="11"/>
  <c r="W544" i="11"/>
  <c r="AM544" i="11"/>
  <c r="BC544" i="11"/>
  <c r="AH544" i="11"/>
  <c r="V544" i="11"/>
  <c r="BB544" i="11"/>
  <c r="AB544" i="11"/>
  <c r="AV544" i="11"/>
  <c r="U544" i="11"/>
  <c r="AK544" i="11"/>
  <c r="BA544" i="11"/>
  <c r="O544" i="11"/>
  <c r="AE544" i="11"/>
  <c r="AU544" i="11"/>
  <c r="R544" i="11"/>
  <c r="AX544" i="11"/>
  <c r="AL544" i="11"/>
  <c r="BH544" i="11"/>
  <c r="AJ544" i="11"/>
  <c r="Q544" i="11"/>
  <c r="AW544" i="11"/>
  <c r="AA544" i="11"/>
  <c r="BG544" i="11"/>
  <c r="BJ544" i="11"/>
  <c r="T544" i="11"/>
  <c r="AG544" i="11"/>
  <c r="AQ544" i="11"/>
  <c r="AP544" i="11"/>
  <c r="AD544" i="11"/>
  <c r="AR544" i="11"/>
  <c r="AN544" i="11"/>
  <c r="Y544" i="11"/>
  <c r="Z544" i="11"/>
  <c r="AZ544" i="11"/>
  <c r="BD544" i="11"/>
  <c r="BE544" i="11"/>
  <c r="AI544" i="11"/>
  <c r="P544" i="11"/>
  <c r="AO544" i="11"/>
  <c r="S544" i="11"/>
  <c r="BF544" i="11"/>
  <c r="AF544" i="11"/>
  <c r="AY544" i="11"/>
  <c r="AT544" i="11"/>
  <c r="X544" i="11"/>
  <c r="W565" i="11"/>
  <c r="AM565" i="11"/>
  <c r="BC565" i="11"/>
  <c r="AG565" i="11"/>
  <c r="BB565" i="11"/>
  <c r="Y565" i="11"/>
  <c r="AT565" i="11"/>
  <c r="AX565" i="11"/>
  <c r="AH565" i="11"/>
  <c r="O565" i="11"/>
  <c r="AE565" i="11"/>
  <c r="AU565" i="11"/>
  <c r="V565" i="11"/>
  <c r="AR565" i="11"/>
  <c r="AJ565" i="11"/>
  <c r="BE565" i="11"/>
  <c r="AC565" i="11"/>
  <c r="BD565" i="11"/>
  <c r="AF565" i="11"/>
  <c r="U565" i="11"/>
  <c r="AQ565" i="11"/>
  <c r="AL565" i="11"/>
  <c r="AD565" i="11"/>
  <c r="R565" i="11"/>
  <c r="AS565" i="11"/>
  <c r="BF565" i="11"/>
  <c r="AA565" i="11"/>
  <c r="BG565" i="11"/>
  <c r="Q565" i="11"/>
  <c r="BH565" i="11"/>
  <c r="AZ565" i="11"/>
  <c r="BI565" i="11"/>
  <c r="S565" i="11"/>
  <c r="AW565" i="11"/>
  <c r="AN565" i="11"/>
  <c r="AV565" i="11"/>
  <c r="AY565" i="11"/>
  <c r="AO565" i="11"/>
  <c r="BA565" i="11"/>
  <c r="Z565" i="11"/>
  <c r="AI565" i="11"/>
  <c r="T565" i="11"/>
  <c r="X565" i="11"/>
  <c r="P565" i="11"/>
  <c r="AK565" i="11"/>
  <c r="BJ565" i="11"/>
  <c r="AP565" i="11"/>
  <c r="AB565" i="11"/>
  <c r="M565" i="11"/>
  <c r="M520" i="11"/>
  <c r="R520" i="11"/>
  <c r="AH520" i="11"/>
  <c r="AX520" i="11"/>
  <c r="Z520" i="11"/>
  <c r="AP520" i="11"/>
  <c r="BF520" i="11"/>
  <c r="AL520" i="11"/>
  <c r="X520" i="11"/>
  <c r="AN520" i="11"/>
  <c r="BD520" i="11"/>
  <c r="AI520" i="11"/>
  <c r="W520" i="11"/>
  <c r="BC520" i="11"/>
  <c r="AS520" i="11"/>
  <c r="U520" i="11"/>
  <c r="AG520" i="11"/>
  <c r="V520" i="11"/>
  <c r="BB520" i="11"/>
  <c r="P520" i="11"/>
  <c r="AF520" i="11"/>
  <c r="AV520" i="11"/>
  <c r="S520" i="11"/>
  <c r="AY520" i="11"/>
  <c r="AM520" i="11"/>
  <c r="BA520" i="11"/>
  <c r="AW520" i="11"/>
  <c r="AT520" i="11"/>
  <c r="AB520" i="11"/>
  <c r="BH520" i="11"/>
  <c r="AE520" i="11"/>
  <c r="AO520" i="11"/>
  <c r="AR520" i="11"/>
  <c r="AQ520" i="11"/>
  <c r="BI520" i="11"/>
  <c r="AK520" i="11"/>
  <c r="Q520" i="11"/>
  <c r="AA520" i="11"/>
  <c r="BJ520" i="11"/>
  <c r="AJ520" i="11"/>
  <c r="AU520" i="11"/>
  <c r="AC520" i="11"/>
  <c r="AD520" i="11"/>
  <c r="Y520" i="11"/>
  <c r="T520" i="11"/>
  <c r="BG520" i="11"/>
  <c r="O520" i="11"/>
  <c r="BE520" i="11"/>
  <c r="AZ520" i="11"/>
  <c r="AC541" i="11"/>
  <c r="AS541" i="11"/>
  <c r="BI541" i="11"/>
  <c r="W541" i="11"/>
  <c r="AM541" i="11"/>
  <c r="BC541" i="11"/>
  <c r="R541" i="11"/>
  <c r="AX541" i="11"/>
  <c r="AL541" i="11"/>
  <c r="AR541" i="11"/>
  <c r="T541" i="11"/>
  <c r="U541" i="11"/>
  <c r="AK541" i="11"/>
  <c r="BA541" i="11"/>
  <c r="O541" i="11"/>
  <c r="AE541" i="11"/>
  <c r="AU541" i="11"/>
  <c r="AH541" i="11"/>
  <c r="V541" i="11"/>
  <c r="BB541" i="11"/>
  <c r="AZ541" i="11"/>
  <c r="P541" i="11"/>
  <c r="AG541" i="11"/>
  <c r="AQ541" i="11"/>
  <c r="Z541" i="11"/>
  <c r="AJ541" i="11"/>
  <c r="BD541" i="11"/>
  <c r="Q541" i="11"/>
  <c r="AW541" i="11"/>
  <c r="AA541" i="11"/>
  <c r="BG541" i="11"/>
  <c r="BF541" i="11"/>
  <c r="AT541" i="11"/>
  <c r="BH541" i="11"/>
  <c r="AO541" i="11"/>
  <c r="S541" i="11"/>
  <c r="AP541" i="11"/>
  <c r="AB541" i="11"/>
  <c r="AV541" i="11"/>
  <c r="AY541" i="11"/>
  <c r="AD541" i="11"/>
  <c r="BE541" i="11"/>
  <c r="AI541" i="11"/>
  <c r="AF541" i="11"/>
  <c r="AN541" i="11"/>
  <c r="BJ541" i="11"/>
  <c r="X541" i="11"/>
  <c r="Y541" i="11"/>
  <c r="M541" i="11"/>
  <c r="AB681" i="11"/>
  <c r="AR681" i="11"/>
  <c r="BH681" i="11"/>
  <c r="AE681" i="11"/>
  <c r="BA681" i="11"/>
  <c r="AC681" i="11"/>
  <c r="AX681" i="11"/>
  <c r="T681" i="11"/>
  <c r="AJ681" i="11"/>
  <c r="AZ681" i="11"/>
  <c r="U681" i="11"/>
  <c r="AP681" i="11"/>
  <c r="R681" i="11"/>
  <c r="AM681" i="11"/>
  <c r="BI681" i="11"/>
  <c r="P681" i="11"/>
  <c r="AV681" i="11"/>
  <c r="AK681" i="11"/>
  <c r="BC681" i="11"/>
  <c r="AW681" i="11"/>
  <c r="BB681" i="11"/>
  <c r="AF681" i="11"/>
  <c r="O681" i="11"/>
  <c r="BF681" i="11"/>
  <c r="AH681" i="11"/>
  <c r="AA681" i="11"/>
  <c r="AG681" i="11"/>
  <c r="X681" i="11"/>
  <c r="Q681" i="11"/>
  <c r="V681" i="11"/>
  <c r="AD681" i="11"/>
  <c r="BD681" i="11"/>
  <c r="AU681" i="11"/>
  <c r="W681" i="11"/>
  <c r="BG681" i="11"/>
  <c r="AO681" i="11"/>
  <c r="BE681" i="11"/>
  <c r="Z681" i="11"/>
  <c r="AL681" i="11"/>
  <c r="AQ681" i="11"/>
  <c r="AY681" i="11"/>
  <c r="S681" i="11"/>
  <c r="AT681" i="11"/>
  <c r="AN681" i="11"/>
  <c r="BJ681" i="11"/>
  <c r="M681" i="11"/>
  <c r="Y681" i="11"/>
  <c r="AS681" i="11"/>
  <c r="AI681" i="11"/>
  <c r="R605" i="11"/>
  <c r="AH605" i="11"/>
  <c r="AX605" i="11"/>
  <c r="AB605" i="11"/>
  <c r="AR605" i="11"/>
  <c r="BH605" i="11"/>
  <c r="AA605" i="11"/>
  <c r="BG605" i="11"/>
  <c r="W605" i="11"/>
  <c r="BC605" i="11"/>
  <c r="Z605" i="11"/>
  <c r="AP605" i="11"/>
  <c r="BF605" i="11"/>
  <c r="T605" i="11"/>
  <c r="AJ605" i="11"/>
  <c r="AZ605" i="11"/>
  <c r="AQ605" i="11"/>
  <c r="AM605" i="11"/>
  <c r="AL605" i="11"/>
  <c r="P605" i="11"/>
  <c r="AV605" i="11"/>
  <c r="AI605" i="11"/>
  <c r="BA605" i="11"/>
  <c r="BI605" i="11"/>
  <c r="V605" i="11"/>
  <c r="BB605" i="11"/>
  <c r="AF605" i="11"/>
  <c r="AE605" i="11"/>
  <c r="U605" i="11"/>
  <c r="AC605" i="11"/>
  <c r="AT605" i="11"/>
  <c r="X605" i="11"/>
  <c r="AY605" i="11"/>
  <c r="O605" i="11"/>
  <c r="AO605" i="11"/>
  <c r="BD605" i="11"/>
  <c r="Y605" i="11"/>
  <c r="AG605" i="11"/>
  <c r="BJ605" i="11"/>
  <c r="AN605" i="11"/>
  <c r="AU605" i="11"/>
  <c r="AD605" i="11"/>
  <c r="S605" i="11"/>
  <c r="AK605" i="11"/>
  <c r="AW605" i="11"/>
  <c r="AS605" i="11"/>
  <c r="BE605" i="11"/>
  <c r="M605" i="11"/>
  <c r="Q605" i="11"/>
  <c r="M600" i="11"/>
  <c r="W600" i="11"/>
  <c r="AM600" i="11"/>
  <c r="BC600" i="11"/>
  <c r="V600" i="11"/>
  <c r="AR600" i="11"/>
  <c r="AJ600" i="11"/>
  <c r="BE600" i="11"/>
  <c r="AH600" i="11"/>
  <c r="AC600" i="11"/>
  <c r="O600" i="11"/>
  <c r="AE600" i="11"/>
  <c r="AU600" i="11"/>
  <c r="AG600" i="11"/>
  <c r="BB600" i="11"/>
  <c r="Y600" i="11"/>
  <c r="AT600" i="11"/>
  <c r="BD600" i="11"/>
  <c r="AX600" i="11"/>
  <c r="AA600" i="11"/>
  <c r="BG600" i="11"/>
  <c r="AW600" i="11"/>
  <c r="T600" i="11"/>
  <c r="BJ600" i="11"/>
  <c r="AS600" i="11"/>
  <c r="AQ600" i="11"/>
  <c r="AB600" i="11"/>
  <c r="AO600" i="11"/>
  <c r="AN600" i="11"/>
  <c r="Z600" i="11"/>
  <c r="AK600" i="11"/>
  <c r="AI600" i="11"/>
  <c r="BH600" i="11"/>
  <c r="AD600" i="11"/>
  <c r="P600" i="11"/>
  <c r="AF600" i="11"/>
  <c r="Q600" i="11"/>
  <c r="R600" i="11"/>
  <c r="BA600" i="11"/>
  <c r="AY600" i="11"/>
  <c r="X600" i="11"/>
  <c r="AV600" i="11"/>
  <c r="BF600" i="11"/>
  <c r="AZ600" i="11"/>
  <c r="U600" i="11"/>
  <c r="BI600" i="11"/>
  <c r="AL600" i="11"/>
  <c r="S600" i="11"/>
  <c r="AP600" i="11"/>
  <c r="W567" i="11"/>
  <c r="AM567" i="11"/>
  <c r="BC567" i="11"/>
  <c r="V567" i="11"/>
  <c r="AR567" i="11"/>
  <c r="AJ567" i="11"/>
  <c r="BE567" i="11"/>
  <c r="AN567" i="11"/>
  <c r="X567" i="11"/>
  <c r="BA567" i="11"/>
  <c r="O567" i="11"/>
  <c r="AE567" i="11"/>
  <c r="AU567" i="11"/>
  <c r="AG567" i="11"/>
  <c r="BB567" i="11"/>
  <c r="Y567" i="11"/>
  <c r="AT567" i="11"/>
  <c r="R567" i="11"/>
  <c r="BI567" i="11"/>
  <c r="AS567" i="11"/>
  <c r="U567" i="11"/>
  <c r="AQ567" i="11"/>
  <c r="AB567" i="11"/>
  <c r="T567" i="11"/>
  <c r="BJ567" i="11"/>
  <c r="AH567" i="11"/>
  <c r="AA567" i="11"/>
  <c r="BG567" i="11"/>
  <c r="AW567" i="11"/>
  <c r="AO567" i="11"/>
  <c r="AX567" i="11"/>
  <c r="AV567" i="11"/>
  <c r="AY567" i="11"/>
  <c r="AL567" i="11"/>
  <c r="BD567" i="11"/>
  <c r="AF567" i="11"/>
  <c r="S567" i="11"/>
  <c r="AD567" i="11"/>
  <c r="AC567" i="11"/>
  <c r="Z567" i="11"/>
  <c r="BF567" i="11"/>
  <c r="BH567" i="11"/>
  <c r="Q567" i="11"/>
  <c r="AI567" i="11"/>
  <c r="AP567" i="11"/>
  <c r="P567" i="11"/>
  <c r="AZ567" i="11"/>
  <c r="AK567" i="11"/>
  <c r="M567" i="11"/>
  <c r="Q693" i="11"/>
  <c r="AG693" i="11"/>
  <c r="AW693" i="11"/>
  <c r="O693" i="11"/>
  <c r="AE693" i="11"/>
  <c r="AU693" i="11"/>
  <c r="Y693" i="11"/>
  <c r="AO693" i="11"/>
  <c r="BE693" i="11"/>
  <c r="W693" i="11"/>
  <c r="AM693" i="11"/>
  <c r="BC693" i="11"/>
  <c r="U693" i="11"/>
  <c r="BA693" i="11"/>
  <c r="AI693" i="11"/>
  <c r="AD693" i="11"/>
  <c r="BJ693" i="11"/>
  <c r="AH693" i="11"/>
  <c r="AK693" i="11"/>
  <c r="S693" i="11"/>
  <c r="AY693" i="11"/>
  <c r="AT693" i="11"/>
  <c r="R693" i="11"/>
  <c r="AX693" i="11"/>
  <c r="AC693" i="11"/>
  <c r="AL693" i="11"/>
  <c r="AP693" i="11"/>
  <c r="AV693" i="11"/>
  <c r="X693" i="11"/>
  <c r="T693" i="11"/>
  <c r="BH693" i="11"/>
  <c r="BI693" i="11"/>
  <c r="AQ693" i="11"/>
  <c r="P693" i="11"/>
  <c r="BD693" i="11"/>
  <c r="AA693" i="11"/>
  <c r="AZ693" i="11"/>
  <c r="AS693" i="11"/>
  <c r="BB693" i="11"/>
  <c r="BF693" i="11"/>
  <c r="AN693" i="11"/>
  <c r="AB693" i="11"/>
  <c r="V693" i="11"/>
  <c r="AR693" i="11"/>
  <c r="BG693" i="11"/>
  <c r="Z693" i="11"/>
  <c r="AF693" i="11"/>
  <c r="AJ693" i="11"/>
  <c r="M693" i="11"/>
  <c r="M514" i="11"/>
  <c r="R514" i="11"/>
  <c r="AH514" i="11"/>
  <c r="AX514" i="11"/>
  <c r="Z514" i="11"/>
  <c r="AP514" i="11"/>
  <c r="BF514" i="11"/>
  <c r="AL514" i="11"/>
  <c r="X514" i="11"/>
  <c r="AN514" i="11"/>
  <c r="BD514" i="11"/>
  <c r="AI514" i="11"/>
  <c r="W514" i="11"/>
  <c r="BC514" i="11"/>
  <c r="BA514" i="11"/>
  <c r="Q514" i="11"/>
  <c r="V514" i="11"/>
  <c r="BB514" i="11"/>
  <c r="P514" i="11"/>
  <c r="AF514" i="11"/>
  <c r="AV514" i="11"/>
  <c r="S514" i="11"/>
  <c r="AY514" i="11"/>
  <c r="AM514" i="11"/>
  <c r="AS514" i="11"/>
  <c r="U514" i="11"/>
  <c r="AB514" i="11"/>
  <c r="BH514" i="11"/>
  <c r="AQ514" i="11"/>
  <c r="AC514" i="11"/>
  <c r="AO514" i="11"/>
  <c r="Y514" i="11"/>
  <c r="AT514" i="11"/>
  <c r="AR514" i="11"/>
  <c r="AE514" i="11"/>
  <c r="AW514" i="11"/>
  <c r="AD514" i="11"/>
  <c r="AJ514" i="11"/>
  <c r="BG514" i="11"/>
  <c r="O514" i="11"/>
  <c r="AK514" i="11"/>
  <c r="BI514" i="11"/>
  <c r="BJ514" i="11"/>
  <c r="AG514" i="11"/>
  <c r="AZ514" i="11"/>
  <c r="AU514" i="11"/>
  <c r="BE514" i="11"/>
  <c r="T514" i="11"/>
  <c r="AA514" i="11"/>
  <c r="AC537" i="11"/>
  <c r="AS537" i="11"/>
  <c r="BI537" i="11"/>
  <c r="W537" i="11"/>
  <c r="AM537" i="11"/>
  <c r="BC537" i="11"/>
  <c r="R537" i="11"/>
  <c r="AX537" i="11"/>
  <c r="AL537" i="11"/>
  <c r="AR537" i="11"/>
  <c r="T537" i="11"/>
  <c r="P537" i="11"/>
  <c r="U537" i="11"/>
  <c r="AK537" i="11"/>
  <c r="BA537" i="11"/>
  <c r="O537" i="11"/>
  <c r="AE537" i="11"/>
  <c r="AU537" i="11"/>
  <c r="AH537" i="11"/>
  <c r="V537" i="11"/>
  <c r="BB537" i="11"/>
  <c r="AZ537" i="11"/>
  <c r="AG537" i="11"/>
  <c r="AQ537" i="11"/>
  <c r="Z537" i="11"/>
  <c r="BH537" i="11"/>
  <c r="AF537" i="11"/>
  <c r="X537" i="11"/>
  <c r="Q537" i="11"/>
  <c r="AW537" i="11"/>
  <c r="AA537" i="11"/>
  <c r="BG537" i="11"/>
  <c r="BF537" i="11"/>
  <c r="AT537" i="11"/>
  <c r="AJ537" i="11"/>
  <c r="AV537" i="11"/>
  <c r="AO537" i="11"/>
  <c r="S537" i="11"/>
  <c r="AD537" i="11"/>
  <c r="AY537" i="11"/>
  <c r="AP537" i="11"/>
  <c r="BD537" i="11"/>
  <c r="AN537" i="11"/>
  <c r="BE537" i="11"/>
  <c r="AI537" i="11"/>
  <c r="BJ537" i="11"/>
  <c r="AB537" i="11"/>
  <c r="M537" i="11"/>
  <c r="Y537" i="11"/>
  <c r="M568" i="11"/>
  <c r="W568" i="11"/>
  <c r="AM568" i="11"/>
  <c r="BC568" i="11"/>
  <c r="Q568" i="11"/>
  <c r="AL568" i="11"/>
  <c r="BH568" i="11"/>
  <c r="AD568" i="11"/>
  <c r="AZ568" i="11"/>
  <c r="AH568" i="11"/>
  <c r="R568" i="11"/>
  <c r="BI568" i="11"/>
  <c r="P568" i="11"/>
  <c r="O568" i="11"/>
  <c r="AE568" i="11"/>
  <c r="AU568" i="11"/>
  <c r="AB568" i="11"/>
  <c r="AW568" i="11"/>
  <c r="T568" i="11"/>
  <c r="AO568" i="11"/>
  <c r="BJ568" i="11"/>
  <c r="BD568" i="11"/>
  <c r="AN568" i="11"/>
  <c r="BF568" i="11"/>
  <c r="AV568" i="11"/>
  <c r="AA568" i="11"/>
  <c r="BG568" i="11"/>
  <c r="V568" i="11"/>
  <c r="BE568" i="11"/>
  <c r="AS568" i="11"/>
  <c r="AK568" i="11"/>
  <c r="AQ568" i="11"/>
  <c r="AR568" i="11"/>
  <c r="AJ568" i="11"/>
  <c r="AC568" i="11"/>
  <c r="Z568" i="11"/>
  <c r="U568" i="11"/>
  <c r="Y568" i="11"/>
  <c r="BA568" i="11"/>
  <c r="AI568" i="11"/>
  <c r="AG568" i="11"/>
  <c r="AF568" i="11"/>
  <c r="S568" i="11"/>
  <c r="AT568" i="11"/>
  <c r="AX568" i="11"/>
  <c r="BB568" i="11"/>
  <c r="X568" i="11"/>
  <c r="AP568" i="11"/>
  <c r="AY568" i="11"/>
  <c r="AC543" i="11"/>
  <c r="AS543" i="11"/>
  <c r="BI543" i="11"/>
  <c r="W543" i="11"/>
  <c r="AM543" i="11"/>
  <c r="BC543" i="11"/>
  <c r="R543" i="11"/>
  <c r="AX543" i="11"/>
  <c r="AL543" i="11"/>
  <c r="AZ543" i="11"/>
  <c r="U543" i="11"/>
  <c r="AK543" i="11"/>
  <c r="BA543" i="11"/>
  <c r="O543" i="11"/>
  <c r="AE543" i="11"/>
  <c r="AU543" i="11"/>
  <c r="AH543" i="11"/>
  <c r="V543" i="11"/>
  <c r="BB543" i="11"/>
  <c r="AR543" i="11"/>
  <c r="T543" i="11"/>
  <c r="AV543" i="11"/>
  <c r="AF543" i="11"/>
  <c r="AG543" i="11"/>
  <c r="AQ543" i="11"/>
  <c r="BF543" i="11"/>
  <c r="AT543" i="11"/>
  <c r="AB543" i="11"/>
  <c r="Q543" i="11"/>
  <c r="AW543" i="11"/>
  <c r="AA543" i="11"/>
  <c r="BG543" i="11"/>
  <c r="Z543" i="11"/>
  <c r="P543" i="11"/>
  <c r="AY543" i="11"/>
  <c r="X543" i="11"/>
  <c r="BD543" i="11"/>
  <c r="AO543" i="11"/>
  <c r="S543" i="11"/>
  <c r="BJ543" i="11"/>
  <c r="BH543" i="11"/>
  <c r="Y543" i="11"/>
  <c r="AD543" i="11"/>
  <c r="AN543" i="11"/>
  <c r="AJ543" i="11"/>
  <c r="AP543" i="11"/>
  <c r="BE543" i="11"/>
  <c r="AI543" i="11"/>
  <c r="M543" i="11"/>
  <c r="R521" i="11"/>
  <c r="AH521" i="11"/>
  <c r="AX521" i="11"/>
  <c r="Z521" i="11"/>
  <c r="AP521" i="11"/>
  <c r="BF521" i="11"/>
  <c r="V521" i="11"/>
  <c r="BB521" i="11"/>
  <c r="X521" i="11"/>
  <c r="AN521" i="11"/>
  <c r="BD521" i="11"/>
  <c r="S521" i="11"/>
  <c r="AY521" i="11"/>
  <c r="AM521" i="11"/>
  <c r="BI521" i="11"/>
  <c r="AK521" i="11"/>
  <c r="AL521" i="11"/>
  <c r="P521" i="11"/>
  <c r="AF521" i="11"/>
  <c r="AV521" i="11"/>
  <c r="AI521" i="11"/>
  <c r="W521" i="11"/>
  <c r="BC521" i="11"/>
  <c r="AC521" i="11"/>
  <c r="AW521" i="11"/>
  <c r="BE521" i="11"/>
  <c r="Y521" i="11"/>
  <c r="BJ521" i="11"/>
  <c r="AR521" i="11"/>
  <c r="AA521" i="11"/>
  <c r="AU521" i="11"/>
  <c r="BA521" i="11"/>
  <c r="Q521" i="11"/>
  <c r="AD521" i="11"/>
  <c r="AB521" i="11"/>
  <c r="BH521" i="11"/>
  <c r="BG521" i="11"/>
  <c r="O521" i="11"/>
  <c r="T521" i="11"/>
  <c r="AZ521" i="11"/>
  <c r="AQ521" i="11"/>
  <c r="AO521" i="11"/>
  <c r="AJ521" i="11"/>
  <c r="U521" i="11"/>
  <c r="AG521" i="11"/>
  <c r="M521" i="11"/>
  <c r="AE521" i="11"/>
  <c r="AT521" i="11"/>
  <c r="AS521" i="11"/>
  <c r="AC547" i="11"/>
  <c r="AS547" i="11"/>
  <c r="BI547" i="11"/>
  <c r="W547" i="11"/>
  <c r="AM547" i="11"/>
  <c r="BC547" i="11"/>
  <c r="R547" i="11"/>
  <c r="AX547" i="11"/>
  <c r="AL547" i="11"/>
  <c r="AZ547" i="11"/>
  <c r="AV547" i="11"/>
  <c r="AF547" i="11"/>
  <c r="U547" i="11"/>
  <c r="AK547" i="11"/>
  <c r="BA547" i="11"/>
  <c r="O547" i="11"/>
  <c r="AE547" i="11"/>
  <c r="AU547" i="11"/>
  <c r="AH547" i="11"/>
  <c r="V547" i="11"/>
  <c r="BB547" i="11"/>
  <c r="AR547" i="11"/>
  <c r="T547" i="11"/>
  <c r="AG547" i="11"/>
  <c r="AQ547" i="11"/>
  <c r="BF547" i="11"/>
  <c r="AT547" i="11"/>
  <c r="X547" i="11"/>
  <c r="BD547" i="11"/>
  <c r="Q547" i="11"/>
  <c r="AW547" i="11"/>
  <c r="AA547" i="11"/>
  <c r="BG547" i="11"/>
  <c r="Z547" i="11"/>
  <c r="AB547" i="11"/>
  <c r="AY547" i="11"/>
  <c r="BJ547" i="11"/>
  <c r="AO547" i="11"/>
  <c r="S547" i="11"/>
  <c r="AJ547" i="11"/>
  <c r="P547" i="11"/>
  <c r="Y547" i="11"/>
  <c r="AP547" i="11"/>
  <c r="BH547" i="11"/>
  <c r="AN547" i="11"/>
  <c r="M547" i="11"/>
  <c r="BE547" i="11"/>
  <c r="AI547" i="11"/>
  <c r="AD547" i="11"/>
  <c r="X527" i="11"/>
  <c r="AN527" i="11"/>
  <c r="BD527" i="11"/>
  <c r="V527" i="11"/>
  <c r="AQ527" i="11"/>
  <c r="AI527" i="11"/>
  <c r="BE527" i="11"/>
  <c r="AC527" i="11"/>
  <c r="BC527" i="11"/>
  <c r="U527" i="11"/>
  <c r="AU527" i="11"/>
  <c r="P527" i="11"/>
  <c r="AF527" i="11"/>
  <c r="AV527" i="11"/>
  <c r="AG527" i="11"/>
  <c r="BB527" i="11"/>
  <c r="Y527" i="11"/>
  <c r="AT527" i="11"/>
  <c r="AX527" i="11"/>
  <c r="AH527" i="11"/>
  <c r="AE527" i="11"/>
  <c r="AR527" i="11"/>
  <c r="AW527" i="11"/>
  <c r="S527" i="11"/>
  <c r="BJ527" i="11"/>
  <c r="AB527" i="11"/>
  <c r="BH527" i="11"/>
  <c r="AA527" i="11"/>
  <c r="AO527" i="11"/>
  <c r="AM527" i="11"/>
  <c r="W527" i="11"/>
  <c r="AP527" i="11"/>
  <c r="AK527" i="11"/>
  <c r="BF527" i="11"/>
  <c r="AZ527" i="11"/>
  <c r="Q527" i="11"/>
  <c r="R527" i="11"/>
  <c r="BA527" i="11"/>
  <c r="T527" i="11"/>
  <c r="BG527" i="11"/>
  <c r="AD527" i="11"/>
  <c r="AL527" i="11"/>
  <c r="BI527" i="11"/>
  <c r="AJ527" i="11"/>
  <c r="AY527" i="11"/>
  <c r="Z527" i="11"/>
  <c r="AS527" i="11"/>
  <c r="O527" i="11"/>
  <c r="M527" i="11"/>
  <c r="BN819" i="11"/>
  <c r="J769" i="11" a="1"/>
  <c r="J769" i="11" s="1"/>
  <c r="J573" i="11" a="1"/>
  <c r="J573" i="11" s="1"/>
  <c r="J623" i="11" a="1"/>
  <c r="J623" i="11" s="1"/>
  <c r="BO657" i="11"/>
  <c r="J657" i="11" s="1" a="1"/>
  <c r="J657" i="11" s="1"/>
  <c r="J791" i="11" a="1"/>
  <c r="J791" i="11" s="1"/>
  <c r="J731" i="11" a="1"/>
  <c r="J731" i="11" s="1"/>
  <c r="J747" i="11" a="1"/>
  <c r="J747" i="11" s="1"/>
  <c r="BO692" i="11"/>
  <c r="J637" i="11" a="1"/>
  <c r="J637" i="11" s="1"/>
  <c r="J641" i="11" a="1"/>
  <c r="J641" i="11" s="1"/>
  <c r="J669" i="11" a="1"/>
  <c r="J669" i="11" s="1"/>
  <c r="J569" i="11" a="1"/>
  <c r="J569" i="11" s="1"/>
  <c r="J617" i="11" a="1"/>
  <c r="J617" i="11" s="1"/>
  <c r="J619" i="11" a="1"/>
  <c r="J619" i="11" s="1"/>
  <c r="J634" i="11" a="1"/>
  <c r="J634" i="11" s="1"/>
  <c r="J649" i="11" a="1"/>
  <c r="J649" i="11" s="1"/>
  <c r="J652" i="11" a="1"/>
  <c r="J652" i="11" s="1"/>
  <c r="J630" i="11" a="1"/>
  <c r="J630" i="11" s="1"/>
  <c r="J667" i="11" a="1"/>
  <c r="J667" i="11" s="1"/>
  <c r="J727" i="11" a="1"/>
  <c r="J727" i="11" s="1"/>
  <c r="J675" i="11" a="1"/>
  <c r="J675" i="11" s="1"/>
  <c r="J588" i="11" a="1"/>
  <c r="J588" i="11" s="1"/>
  <c r="BO638" i="11"/>
  <c r="J700" i="11" a="1"/>
  <c r="J700" i="11" s="1"/>
  <c r="J602" i="11" a="1"/>
  <c r="J602" i="11" s="1"/>
  <c r="J710" i="11" a="1"/>
  <c r="J710" i="11" s="1"/>
  <c r="BO1537" i="11"/>
  <c r="BO1587" i="11" s="1"/>
  <c r="J685" i="11" a="1"/>
  <c r="J685" i="11" s="1"/>
  <c r="BO735" i="11"/>
  <c r="BO785" i="11" s="1"/>
  <c r="BO835" i="11" s="1"/>
  <c r="BO885" i="11" s="1"/>
  <c r="BO935" i="11" s="1"/>
  <c r="BO985" i="11" s="1"/>
  <c r="BO1035" i="11" s="1"/>
  <c r="BO1085" i="11" s="1"/>
  <c r="BO1135" i="11" s="1"/>
  <c r="BO1185" i="11" s="1"/>
  <c r="BN971" i="11"/>
  <c r="BN1050" i="11"/>
  <c r="BO1197" i="11"/>
  <c r="BN788" i="11"/>
  <c r="BO1256" i="11"/>
  <c r="BO1306" i="11" s="1"/>
  <c r="J671" i="11" a="1"/>
  <c r="J671" i="11" s="1"/>
  <c r="BO721" i="11"/>
  <c r="J656" i="11" a="1"/>
  <c r="J656" i="11" s="1"/>
  <c r="BN706" i="11"/>
  <c r="J663" i="11" a="1"/>
  <c r="J663" i="11" s="1"/>
  <c r="BO713" i="11"/>
  <c r="BN902" i="11"/>
  <c r="J702" i="11" a="1"/>
  <c r="J702" i="11" s="1"/>
  <c r="BO1127" i="11"/>
  <c r="J679" i="11" a="1"/>
  <c r="J679" i="11" s="1"/>
  <c r="BO729" i="11"/>
  <c r="BN965" i="11"/>
  <c r="BN801" i="11"/>
  <c r="BO765" i="11"/>
  <c r="J715" i="11" a="1"/>
  <c r="J715" i="11" s="1"/>
  <c r="BN922" i="11"/>
  <c r="BN972" i="11" s="1"/>
  <c r="J622" i="11" a="1"/>
  <c r="J622" i="11" s="1"/>
  <c r="J683" i="11" a="1"/>
  <c r="J683" i="11" s="1"/>
  <c r="BN1148" i="11"/>
  <c r="BN855" i="11"/>
  <c r="BO1561" i="11"/>
  <c r="BO616" i="11"/>
  <c r="J616" i="11" s="1" a="1"/>
  <c r="J616" i="11" s="1"/>
  <c r="J741" i="11" a="1"/>
  <c r="J741" i="11" s="1"/>
  <c r="BN814" i="11"/>
  <c r="BN864" i="11" s="1"/>
  <c r="BO758" i="11"/>
  <c r="BO1360" i="11"/>
  <c r="BO1410" i="11" s="1"/>
  <c r="J629" i="11" a="1"/>
  <c r="J629" i="11" s="1"/>
  <c r="J596" i="11" a="1"/>
  <c r="J596" i="11" s="1"/>
  <c r="BO646" i="11"/>
  <c r="BN813" i="11"/>
  <c r="BN817" i="11"/>
  <c r="BN867" i="11" s="1"/>
  <c r="BN895" i="11"/>
  <c r="J564" i="11" a="1"/>
  <c r="J564" i="11" s="1"/>
  <c r="BO614" i="11"/>
  <c r="J595" i="11" a="1"/>
  <c r="J595" i="11" s="1"/>
  <c r="BO645" i="11"/>
  <c r="BO1219" i="11"/>
  <c r="BO1269" i="11" s="1"/>
  <c r="BO1319" i="11" s="1"/>
  <c r="BO1369" i="11" s="1"/>
  <c r="BO1419" i="11" s="1"/>
  <c r="J673" i="11" a="1"/>
  <c r="J673" i="11" s="1"/>
  <c r="BO723" i="11"/>
  <c r="BN749" i="11"/>
  <c r="J699" i="11" a="1"/>
  <c r="J699" i="11" s="1"/>
  <c r="J730" i="11" a="1"/>
  <c r="J730" i="11" s="1"/>
  <c r="BO780" i="11"/>
  <c r="BN796" i="11"/>
  <c r="J650" i="11" a="1"/>
  <c r="J650" i="11" s="1"/>
  <c r="J672" i="11" a="1"/>
  <c r="J672" i="11" s="1"/>
  <c r="J719" i="11" a="1"/>
  <c r="J719" i="11" s="1"/>
  <c r="BN936" i="11"/>
  <c r="BN986" i="11" s="1"/>
  <c r="BO1468" i="11"/>
  <c r="BO1518" i="11" s="1"/>
  <c r="BN1154" i="11"/>
  <c r="J626" i="11" a="1"/>
  <c r="J626" i="11" s="1"/>
  <c r="BN859" i="11"/>
  <c r="BO1491" i="11"/>
  <c r="BO1541" i="11" s="1"/>
  <c r="BO1591" i="11" s="1"/>
  <c r="BN847" i="11"/>
  <c r="J797" i="11" a="1"/>
  <c r="J797" i="11" s="1"/>
  <c r="J841" i="11" a="1"/>
  <c r="J841" i="11" s="1"/>
  <c r="BN891" i="11"/>
  <c r="BN881" i="11"/>
  <c r="J831" i="11" a="1"/>
  <c r="J831" i="11" s="1"/>
  <c r="J717" i="11" a="1"/>
  <c r="J717" i="11" s="1"/>
  <c r="BO767" i="11"/>
  <c r="BO817" i="11" s="1"/>
  <c r="J737" i="11" a="1"/>
  <c r="J737" i="11" s="1"/>
  <c r="BN787" i="11"/>
  <c r="J722" i="11" a="1"/>
  <c r="J722" i="11" s="1"/>
  <c r="BO772" i="11"/>
  <c r="BO822" i="11" s="1"/>
  <c r="BO1243" i="11"/>
  <c r="BO1293" i="11" s="1"/>
  <c r="BO1343" i="11" s="1"/>
  <c r="BO1393" i="11" s="1"/>
  <c r="BO1443" i="11" s="1"/>
  <c r="BN940" i="11"/>
  <c r="BN990" i="11" s="1"/>
  <c r="BN833" i="11"/>
  <c r="BN1466" i="11"/>
  <c r="J563" i="11" a="1"/>
  <c r="J563" i="11" s="1"/>
  <c r="J692" i="11" a="1"/>
  <c r="J692" i="11" s="1"/>
  <c r="BO742" i="11"/>
  <c r="J658" i="11" a="1"/>
  <c r="J658" i="11" s="1"/>
  <c r="BN829" i="11"/>
  <c r="J733" i="11" a="1"/>
  <c r="J733" i="11" s="1"/>
  <c r="BO783" i="11"/>
  <c r="BO833" i="11" s="1"/>
  <c r="BO883" i="11" s="1"/>
  <c r="BO933" i="11" s="1"/>
  <c r="BO983" i="11" s="1"/>
  <c r="BO1033" i="11" s="1"/>
  <c r="BO1083" i="11" s="1"/>
  <c r="BO1133" i="11" s="1"/>
  <c r="BO1183" i="11" s="1"/>
  <c r="BO1233" i="11" s="1"/>
  <c r="BO1283" i="11" s="1"/>
  <c r="BO1333" i="11" s="1"/>
  <c r="BO1383" i="11" s="1"/>
  <c r="BO1433" i="11" s="1"/>
  <c r="BO1483" i="11" s="1"/>
  <c r="J687" i="11" a="1"/>
  <c r="J687" i="11" s="1"/>
  <c r="J589" i="11" a="1"/>
  <c r="J589" i="11" s="1"/>
  <c r="J633" i="11" a="1"/>
  <c r="J633" i="11" s="1"/>
  <c r="J653" i="11" a="1"/>
  <c r="J653" i="11" s="1"/>
  <c r="BO703" i="11"/>
  <c r="BO689" i="11"/>
  <c r="J680" i="11" a="1"/>
  <c r="J680" i="11" s="1"/>
  <c r="J781" i="11" a="1"/>
  <c r="J781" i="11" s="1"/>
  <c r="BN930" i="11"/>
  <c r="BN992" i="11"/>
  <c r="BN823" i="11"/>
  <c r="BN825" i="11"/>
  <c r="BO1231" i="11"/>
  <c r="BO1281" i="11" s="1"/>
  <c r="BO1331" i="11" s="1"/>
  <c r="BO1381" i="11" s="1"/>
  <c r="BO1431" i="11" s="1"/>
  <c r="BO1481" i="11" s="1"/>
  <c r="BO1531" i="11" s="1"/>
  <c r="J655" i="11" a="1"/>
  <c r="J655" i="11" s="1"/>
  <c r="BO705" i="11"/>
  <c r="J613" i="11" a="1"/>
  <c r="J613" i="11" s="1"/>
  <c r="BO1099" i="11"/>
  <c r="BO1149" i="11" s="1"/>
  <c r="BO1199" i="11" s="1"/>
  <c r="BO1249" i="11" s="1"/>
  <c r="BO1299" i="11" s="1"/>
  <c r="BO1349" i="11" s="1"/>
  <c r="BO1399" i="11" s="1"/>
  <c r="J777" i="11" a="1"/>
  <c r="J777" i="11" s="1"/>
  <c r="BN827" i="11"/>
  <c r="J684" i="11" a="1"/>
  <c r="J684" i="11" s="1"/>
  <c r="BN734" i="11"/>
  <c r="J651" i="11" a="1"/>
  <c r="J651" i="11" s="1"/>
  <c r="BO701" i="11"/>
  <c r="J709" i="11" a="1"/>
  <c r="J709" i="11" s="1"/>
  <c r="BO759" i="11"/>
  <c r="BO776" i="11"/>
  <c r="BO826" i="11" s="1"/>
  <c r="BO876" i="11" s="1"/>
  <c r="BO926" i="11" s="1"/>
  <c r="J735" i="11" a="1"/>
  <c r="J735" i="11" s="1"/>
  <c r="BN785" i="11"/>
  <c r="J654" i="11" a="1"/>
  <c r="J654" i="11" s="1"/>
  <c r="BN803" i="11"/>
  <c r="BN1094" i="11"/>
  <c r="BN1462" i="11"/>
  <c r="J718" i="11" a="1"/>
  <c r="J718" i="11" s="1"/>
  <c r="J676" i="11" a="1"/>
  <c r="J676" i="11" s="1"/>
  <c r="BN726" i="11"/>
  <c r="BN776" i="11" s="1"/>
  <c r="J752" i="11" a="1"/>
  <c r="J752" i="11" s="1"/>
  <c r="BO802" i="11"/>
  <c r="J725" i="11" a="1"/>
  <c r="J725" i="11" s="1"/>
  <c r="BO775" i="11"/>
  <c r="BO825" i="11" s="1"/>
  <c r="BO875" i="11" s="1"/>
  <c r="BO925" i="11" s="1"/>
  <c r="BO975" i="11" s="1"/>
  <c r="BO1025" i="11" s="1"/>
  <c r="J743" i="11" a="1"/>
  <c r="J743" i="11" s="1"/>
  <c r="BN793" i="11"/>
  <c r="BN839" i="11"/>
  <c r="BO1334" i="11"/>
  <c r="J810" i="11" a="1"/>
  <c r="J810" i="11" s="1"/>
  <c r="BN860" i="11"/>
  <c r="J819" i="11" a="1"/>
  <c r="J819" i="11" s="1"/>
  <c r="BN869" i="11"/>
  <c r="J754" i="11" a="1"/>
  <c r="J754" i="11" s="1"/>
  <c r="BN874" i="11"/>
  <c r="BN857" i="11"/>
  <c r="BN870" i="11"/>
  <c r="BN882" i="11"/>
  <c r="BN878" i="11"/>
  <c r="J804" i="11" a="1"/>
  <c r="J804" i="11" s="1"/>
  <c r="BO854" i="11"/>
  <c r="BN868" i="11"/>
  <c r="J818" i="11" a="1"/>
  <c r="J818" i="11" s="1"/>
  <c r="BN958" i="11"/>
  <c r="BN1008" i="11" s="1"/>
  <c r="J750" i="11" a="1"/>
  <c r="J750" i="11" s="1"/>
  <c r="BO800" i="11"/>
  <c r="J594" i="11" a="1"/>
  <c r="J594" i="11" s="1"/>
  <c r="BO644" i="11"/>
  <c r="J582" i="11" a="1"/>
  <c r="J582" i="11" s="1"/>
  <c r="BO632" i="11"/>
  <c r="BN661" i="11"/>
  <c r="J611" i="11" a="1"/>
  <c r="J611" i="11" s="1"/>
  <c r="J574" i="11" a="1"/>
  <c r="J574" i="11" s="1"/>
  <c r="BO624" i="11"/>
  <c r="J590" i="11" a="1"/>
  <c r="J590" i="11" s="1"/>
  <c r="BO640" i="11"/>
  <c r="J598" i="11" a="1"/>
  <c r="J598" i="11" s="1"/>
  <c r="BO648" i="11"/>
  <c r="BO628" i="11"/>
  <c r="J578" i="11" a="1"/>
  <c r="J578" i="11" s="1"/>
  <c r="BO666" i="11"/>
  <c r="J570" i="11" a="1"/>
  <c r="J570" i="11" s="1"/>
  <c r="BO620" i="11"/>
  <c r="BO636" i="11"/>
  <c r="J586" i="11" a="1"/>
  <c r="J586" i="11" s="1"/>
  <c r="J612" i="11" a="1"/>
  <c r="J612" i="11" s="1"/>
  <c r="BO662" i="11"/>
  <c r="J726" i="11" l="1" a="1"/>
  <c r="J726" i="11" s="1"/>
  <c r="BO707" i="11"/>
  <c r="J772" i="11" a="1"/>
  <c r="J772" i="11" s="1"/>
  <c r="M818" i="11"/>
  <c r="T818" i="11"/>
  <c r="AJ818" i="11"/>
  <c r="AZ818" i="11"/>
  <c r="V818" i="11"/>
  <c r="AL818" i="11"/>
  <c r="BB818" i="11"/>
  <c r="AB818" i="11"/>
  <c r="AR818" i="11"/>
  <c r="BH818" i="11"/>
  <c r="AD818" i="11"/>
  <c r="AT818" i="11"/>
  <c r="BJ818" i="11"/>
  <c r="AN818" i="11"/>
  <c r="AP818" i="11"/>
  <c r="AS818" i="11"/>
  <c r="AG818" i="11"/>
  <c r="AE818" i="11"/>
  <c r="BC818" i="11"/>
  <c r="X818" i="11"/>
  <c r="BD818" i="11"/>
  <c r="Z818" i="11"/>
  <c r="BF818" i="11"/>
  <c r="AC818" i="11"/>
  <c r="BI818" i="11"/>
  <c r="Q818" i="11"/>
  <c r="AW818" i="11"/>
  <c r="W818" i="11"/>
  <c r="P818" i="11"/>
  <c r="R818" i="11"/>
  <c r="U818" i="11"/>
  <c r="AY818" i="11"/>
  <c r="AI818" i="11"/>
  <c r="AV818" i="11"/>
  <c r="AX818" i="11"/>
  <c r="BA818" i="11"/>
  <c r="AO818" i="11"/>
  <c r="AU818" i="11"/>
  <c r="AH818" i="11"/>
  <c r="AK818" i="11"/>
  <c r="O818" i="11"/>
  <c r="AM818" i="11"/>
  <c r="AF818" i="11"/>
  <c r="Y818" i="11"/>
  <c r="BG818" i="11"/>
  <c r="BE818" i="11"/>
  <c r="S818" i="11"/>
  <c r="AQ818" i="11"/>
  <c r="AA818" i="11"/>
  <c r="M804" i="11"/>
  <c r="T804" i="11"/>
  <c r="AJ804" i="11"/>
  <c r="AZ804" i="11"/>
  <c r="V804" i="11"/>
  <c r="AL804" i="11"/>
  <c r="BB804" i="11"/>
  <c r="AB804" i="11"/>
  <c r="AR804" i="11"/>
  <c r="BH804" i="11"/>
  <c r="AD804" i="11"/>
  <c r="AT804" i="11"/>
  <c r="BJ804" i="11"/>
  <c r="AN804" i="11"/>
  <c r="AP804" i="11"/>
  <c r="AS804" i="11"/>
  <c r="AG804" i="11"/>
  <c r="W804" i="11"/>
  <c r="X804" i="11"/>
  <c r="BD804" i="11"/>
  <c r="Z804" i="11"/>
  <c r="BF804" i="11"/>
  <c r="AC804" i="11"/>
  <c r="BI804" i="11"/>
  <c r="Q804" i="11"/>
  <c r="AW804" i="11"/>
  <c r="AE804" i="11"/>
  <c r="BC804" i="11"/>
  <c r="AV804" i="11"/>
  <c r="AX804" i="11"/>
  <c r="BA804" i="11"/>
  <c r="AO804" i="11"/>
  <c r="O804" i="11"/>
  <c r="AM804" i="11"/>
  <c r="P804" i="11"/>
  <c r="R804" i="11"/>
  <c r="U804" i="11"/>
  <c r="S804" i="11"/>
  <c r="BG804" i="11"/>
  <c r="AF804" i="11"/>
  <c r="Y804" i="11"/>
  <c r="AY804" i="11"/>
  <c r="BE804" i="11"/>
  <c r="AU804" i="11"/>
  <c r="AH804" i="11"/>
  <c r="AK804" i="11"/>
  <c r="AI804" i="11"/>
  <c r="AA804" i="11"/>
  <c r="AQ804" i="11"/>
  <c r="M752" i="11"/>
  <c r="T752" i="11"/>
  <c r="AJ752" i="11"/>
  <c r="AZ752" i="11"/>
  <c r="V752" i="11"/>
  <c r="AL752" i="11"/>
  <c r="BB752" i="11"/>
  <c r="AB752" i="11"/>
  <c r="AR752" i="11"/>
  <c r="BH752" i="11"/>
  <c r="AD752" i="11"/>
  <c r="AT752" i="11"/>
  <c r="BJ752" i="11"/>
  <c r="AN752" i="11"/>
  <c r="AP752" i="11"/>
  <c r="AS752" i="11"/>
  <c r="AG752" i="11"/>
  <c r="W752" i="11"/>
  <c r="X752" i="11"/>
  <c r="BD752" i="11"/>
  <c r="Z752" i="11"/>
  <c r="BF752" i="11"/>
  <c r="AC752" i="11"/>
  <c r="BI752" i="11"/>
  <c r="Q752" i="11"/>
  <c r="AW752" i="11"/>
  <c r="AE752" i="11"/>
  <c r="BC752" i="11"/>
  <c r="AV752" i="11"/>
  <c r="AX752" i="11"/>
  <c r="BA752" i="11"/>
  <c r="AO752" i="11"/>
  <c r="S752" i="11"/>
  <c r="P752" i="11"/>
  <c r="R752" i="11"/>
  <c r="U752" i="11"/>
  <c r="O752" i="11"/>
  <c r="AM752" i="11"/>
  <c r="BG752" i="11"/>
  <c r="BE752" i="11"/>
  <c r="AI752" i="11"/>
  <c r="AA752" i="11"/>
  <c r="AQ752" i="11"/>
  <c r="AH752" i="11"/>
  <c r="AK752" i="11"/>
  <c r="AY752" i="11"/>
  <c r="AF752" i="11"/>
  <c r="Y752" i="11"/>
  <c r="AU752" i="11"/>
  <c r="AC589" i="11"/>
  <c r="AS589" i="11"/>
  <c r="BI589" i="11"/>
  <c r="W589" i="11"/>
  <c r="AM589" i="11"/>
  <c r="BC589" i="11"/>
  <c r="Z589" i="11"/>
  <c r="BF589" i="11"/>
  <c r="AT589" i="11"/>
  <c r="AR589" i="11"/>
  <c r="AJ589" i="11"/>
  <c r="U589" i="11"/>
  <c r="AK589" i="11"/>
  <c r="BA589" i="11"/>
  <c r="O589" i="11"/>
  <c r="AE589" i="11"/>
  <c r="AU589" i="11"/>
  <c r="AP589" i="11"/>
  <c r="AD589" i="11"/>
  <c r="BJ589" i="11"/>
  <c r="Q589" i="11"/>
  <c r="AW589" i="11"/>
  <c r="AQ589" i="11"/>
  <c r="V589" i="11"/>
  <c r="BH589" i="11"/>
  <c r="AG589" i="11"/>
  <c r="AA589" i="11"/>
  <c r="BG589" i="11"/>
  <c r="AH589" i="11"/>
  <c r="BB589" i="11"/>
  <c r="AZ589" i="11"/>
  <c r="AF589" i="11"/>
  <c r="AV589" i="11"/>
  <c r="Y589" i="11"/>
  <c r="AY589" i="11"/>
  <c r="AL589" i="11"/>
  <c r="T589" i="11"/>
  <c r="BE589" i="11"/>
  <c r="S589" i="11"/>
  <c r="R589" i="11"/>
  <c r="P589" i="11"/>
  <c r="AN589" i="11"/>
  <c r="BD589" i="11"/>
  <c r="AO589" i="11"/>
  <c r="AX589" i="11"/>
  <c r="AB589" i="11"/>
  <c r="AI589" i="11"/>
  <c r="X589" i="11"/>
  <c r="M589" i="11"/>
  <c r="O737" i="11"/>
  <c r="AE737" i="11"/>
  <c r="AU737" i="11"/>
  <c r="T737" i="11"/>
  <c r="AO737" i="11"/>
  <c r="BJ737" i="11"/>
  <c r="V737" i="11"/>
  <c r="AR737" i="11"/>
  <c r="W737" i="11"/>
  <c r="AM737" i="11"/>
  <c r="BC737" i="11"/>
  <c r="AD737" i="11"/>
  <c r="AZ737" i="11"/>
  <c r="AG737" i="11"/>
  <c r="BB737" i="11"/>
  <c r="S737" i="11"/>
  <c r="AY737" i="11"/>
  <c r="Y737" i="11"/>
  <c r="AB737" i="11"/>
  <c r="AF737" i="11"/>
  <c r="P737" i="11"/>
  <c r="BF737" i="11"/>
  <c r="BD737" i="11"/>
  <c r="AI737" i="11"/>
  <c r="AT737" i="11"/>
  <c r="AW737" i="11"/>
  <c r="BA737" i="11"/>
  <c r="AK737" i="11"/>
  <c r="AS737" i="11"/>
  <c r="AA737" i="11"/>
  <c r="AJ737" i="11"/>
  <c r="AL737" i="11"/>
  <c r="AP737" i="11"/>
  <c r="Z737" i="11"/>
  <c r="X737" i="11"/>
  <c r="BI737" i="11"/>
  <c r="BG737" i="11"/>
  <c r="AQ737" i="11"/>
  <c r="BH737" i="11"/>
  <c r="AH737" i="11"/>
  <c r="R737" i="11"/>
  <c r="BE737" i="11"/>
  <c r="AV737" i="11"/>
  <c r="M737" i="11"/>
  <c r="Q737" i="11"/>
  <c r="U737" i="11"/>
  <c r="AN737" i="11"/>
  <c r="AC737" i="11"/>
  <c r="AX737" i="11"/>
  <c r="M730" i="11"/>
  <c r="Q730" i="11"/>
  <c r="AG730" i="11"/>
  <c r="AW730" i="11"/>
  <c r="O730" i="11"/>
  <c r="AE730" i="11"/>
  <c r="Y730" i="11"/>
  <c r="AO730" i="11"/>
  <c r="BE730" i="11"/>
  <c r="W730" i="11"/>
  <c r="AM730" i="11"/>
  <c r="AK730" i="11"/>
  <c r="S730" i="11"/>
  <c r="AU730" i="11"/>
  <c r="AT730" i="11"/>
  <c r="R730" i="11"/>
  <c r="AX730" i="11"/>
  <c r="U730" i="11"/>
  <c r="BA730" i="11"/>
  <c r="AI730" i="11"/>
  <c r="BC730" i="11"/>
  <c r="AD730" i="11"/>
  <c r="BJ730" i="11"/>
  <c r="AH730" i="11"/>
  <c r="AS730" i="11"/>
  <c r="AA730" i="11"/>
  <c r="BB730" i="11"/>
  <c r="BF730" i="11"/>
  <c r="AN730" i="11"/>
  <c r="AJ730" i="11"/>
  <c r="AY730" i="11"/>
  <c r="V730" i="11"/>
  <c r="Z730" i="11"/>
  <c r="AF730" i="11"/>
  <c r="T730" i="11"/>
  <c r="AQ730" i="11"/>
  <c r="P730" i="11"/>
  <c r="AB730" i="11"/>
  <c r="BI730" i="11"/>
  <c r="BD730" i="11"/>
  <c r="AR730" i="11"/>
  <c r="AC730" i="11"/>
  <c r="AL730" i="11"/>
  <c r="X730" i="11"/>
  <c r="AZ730" i="11"/>
  <c r="BG730" i="11"/>
  <c r="AP730" i="11"/>
  <c r="AV730" i="11"/>
  <c r="BH730" i="11"/>
  <c r="Q702" i="11"/>
  <c r="AG702" i="11"/>
  <c r="AW702" i="11"/>
  <c r="O702" i="11"/>
  <c r="AE702" i="11"/>
  <c r="AU702" i="11"/>
  <c r="Y702" i="11"/>
  <c r="AO702" i="11"/>
  <c r="BE702" i="11"/>
  <c r="W702" i="11"/>
  <c r="AM702" i="11"/>
  <c r="BC702" i="11"/>
  <c r="AK702" i="11"/>
  <c r="S702" i="11"/>
  <c r="AY702" i="11"/>
  <c r="AT702" i="11"/>
  <c r="R702" i="11"/>
  <c r="AX702" i="11"/>
  <c r="U702" i="11"/>
  <c r="BA702" i="11"/>
  <c r="AI702" i="11"/>
  <c r="AD702" i="11"/>
  <c r="BJ702" i="11"/>
  <c r="AH702" i="11"/>
  <c r="AS702" i="11"/>
  <c r="AA702" i="11"/>
  <c r="BB702" i="11"/>
  <c r="BF702" i="11"/>
  <c r="AN702" i="11"/>
  <c r="T702" i="11"/>
  <c r="BG702" i="11"/>
  <c r="V702" i="11"/>
  <c r="Z702" i="11"/>
  <c r="AF702" i="11"/>
  <c r="AJ702" i="11"/>
  <c r="BI702" i="11"/>
  <c r="BD702" i="11"/>
  <c r="AQ702" i="11"/>
  <c r="P702" i="11"/>
  <c r="AZ702" i="11"/>
  <c r="AR702" i="11"/>
  <c r="AB702" i="11"/>
  <c r="BH702" i="11"/>
  <c r="AP702" i="11"/>
  <c r="AV702" i="11"/>
  <c r="AC702" i="11"/>
  <c r="AL702" i="11"/>
  <c r="X702" i="11"/>
  <c r="M702" i="11"/>
  <c r="Q710" i="11"/>
  <c r="AG710" i="11"/>
  <c r="AW710" i="11"/>
  <c r="O710" i="11"/>
  <c r="AE710" i="11"/>
  <c r="AU710" i="11"/>
  <c r="Y710" i="11"/>
  <c r="AO710" i="11"/>
  <c r="BE710" i="11"/>
  <c r="W710" i="11"/>
  <c r="AM710" i="11"/>
  <c r="BC710" i="11"/>
  <c r="AK710" i="11"/>
  <c r="S710" i="11"/>
  <c r="AY710" i="11"/>
  <c r="AT710" i="11"/>
  <c r="R710" i="11"/>
  <c r="AX710" i="11"/>
  <c r="U710" i="11"/>
  <c r="BA710" i="11"/>
  <c r="AI710" i="11"/>
  <c r="AD710" i="11"/>
  <c r="BJ710" i="11"/>
  <c r="AH710" i="11"/>
  <c r="AS710" i="11"/>
  <c r="AA710" i="11"/>
  <c r="BB710" i="11"/>
  <c r="BF710" i="11"/>
  <c r="AN710" i="11"/>
  <c r="T710" i="11"/>
  <c r="BG710" i="11"/>
  <c r="V710" i="11"/>
  <c r="Z710" i="11"/>
  <c r="AF710" i="11"/>
  <c r="AJ710" i="11"/>
  <c r="BI710" i="11"/>
  <c r="BD710" i="11"/>
  <c r="AZ710" i="11"/>
  <c r="AQ710" i="11"/>
  <c r="P710" i="11"/>
  <c r="M710" i="11"/>
  <c r="AC710" i="11"/>
  <c r="AL710" i="11"/>
  <c r="X710" i="11"/>
  <c r="AP710" i="11"/>
  <c r="AV710" i="11"/>
  <c r="AR710" i="11"/>
  <c r="BH710" i="11"/>
  <c r="AB710" i="11"/>
  <c r="R630" i="11"/>
  <c r="AH630" i="11"/>
  <c r="AX630" i="11"/>
  <c r="AB630" i="11"/>
  <c r="AR630" i="11"/>
  <c r="BH630" i="11"/>
  <c r="AQ630" i="11"/>
  <c r="AM630" i="11"/>
  <c r="Z630" i="11"/>
  <c r="AP630" i="11"/>
  <c r="BF630" i="11"/>
  <c r="T630" i="11"/>
  <c r="AJ630" i="11"/>
  <c r="AZ630" i="11"/>
  <c r="AA630" i="11"/>
  <c r="BG630" i="11"/>
  <c r="W630" i="11"/>
  <c r="BC630" i="11"/>
  <c r="V630" i="11"/>
  <c r="BB630" i="11"/>
  <c r="AF630" i="11"/>
  <c r="AY630" i="11"/>
  <c r="O630" i="11"/>
  <c r="AL630" i="11"/>
  <c r="P630" i="11"/>
  <c r="AV630" i="11"/>
  <c r="S630" i="11"/>
  <c r="AU630" i="11"/>
  <c r="AK630" i="11"/>
  <c r="AS630" i="11"/>
  <c r="BJ630" i="11"/>
  <c r="AN630" i="11"/>
  <c r="U630" i="11"/>
  <c r="AC630" i="11"/>
  <c r="AO630" i="11"/>
  <c r="AD630" i="11"/>
  <c r="AE630" i="11"/>
  <c r="BE630" i="11"/>
  <c r="BD630" i="11"/>
  <c r="AI630" i="11"/>
  <c r="BA630" i="11"/>
  <c r="BI630" i="11"/>
  <c r="Y630" i="11"/>
  <c r="AW630" i="11"/>
  <c r="AT630" i="11"/>
  <c r="X630" i="11"/>
  <c r="Q630" i="11"/>
  <c r="M630" i="11"/>
  <c r="AG630" i="11"/>
  <c r="R641" i="11"/>
  <c r="AH641" i="11"/>
  <c r="AX641" i="11"/>
  <c r="AB641" i="11"/>
  <c r="AR641" i="11"/>
  <c r="BH641" i="11"/>
  <c r="AA641" i="11"/>
  <c r="BG641" i="11"/>
  <c r="W641" i="11"/>
  <c r="BC641" i="11"/>
  <c r="Z641" i="11"/>
  <c r="AP641" i="11"/>
  <c r="BF641" i="11"/>
  <c r="T641" i="11"/>
  <c r="AJ641" i="11"/>
  <c r="AZ641" i="11"/>
  <c r="AQ641" i="11"/>
  <c r="AM641" i="11"/>
  <c r="AL641" i="11"/>
  <c r="P641" i="11"/>
  <c r="AV641" i="11"/>
  <c r="AI641" i="11"/>
  <c r="BA641" i="11"/>
  <c r="BI641" i="11"/>
  <c r="V641" i="11"/>
  <c r="BB641" i="11"/>
  <c r="AF641" i="11"/>
  <c r="AE641" i="11"/>
  <c r="U641" i="11"/>
  <c r="AC641" i="11"/>
  <c r="AT641" i="11"/>
  <c r="X641" i="11"/>
  <c r="Y641" i="11"/>
  <c r="BD641" i="11"/>
  <c r="AY641" i="11"/>
  <c r="O641" i="11"/>
  <c r="AO641" i="11"/>
  <c r="BJ641" i="11"/>
  <c r="AN641" i="11"/>
  <c r="S641" i="11"/>
  <c r="AK641" i="11"/>
  <c r="AS641" i="11"/>
  <c r="BE641" i="11"/>
  <c r="AG641" i="11"/>
  <c r="AD641" i="11"/>
  <c r="AU641" i="11"/>
  <c r="AW641" i="11"/>
  <c r="M641" i="11"/>
  <c r="Q641" i="11"/>
  <c r="Q731" i="11"/>
  <c r="AG731" i="11"/>
  <c r="AW731" i="11"/>
  <c r="Y731" i="11"/>
  <c r="AO731" i="11"/>
  <c r="BE731" i="11"/>
  <c r="U731" i="11"/>
  <c r="BA731" i="11"/>
  <c r="O731" i="11"/>
  <c r="AE731" i="11"/>
  <c r="AU731" i="11"/>
  <c r="AD731" i="11"/>
  <c r="BJ731" i="11"/>
  <c r="AH731" i="11"/>
  <c r="AK731" i="11"/>
  <c r="W731" i="11"/>
  <c r="AM731" i="11"/>
  <c r="BC731" i="11"/>
  <c r="AT731" i="11"/>
  <c r="R731" i="11"/>
  <c r="AX731" i="11"/>
  <c r="BI731" i="11"/>
  <c r="S731" i="11"/>
  <c r="AY731" i="11"/>
  <c r="P731" i="11"/>
  <c r="BD731" i="11"/>
  <c r="AJ731" i="11"/>
  <c r="AB731" i="11"/>
  <c r="AC731" i="11"/>
  <c r="AI731" i="11"/>
  <c r="AL731" i="11"/>
  <c r="AP731" i="11"/>
  <c r="AV731" i="11"/>
  <c r="X731" i="11"/>
  <c r="AZ731" i="11"/>
  <c r="BG731" i="11"/>
  <c r="T731" i="11"/>
  <c r="AA731" i="11"/>
  <c r="V731" i="11"/>
  <c r="Z731" i="11"/>
  <c r="AF731" i="11"/>
  <c r="AS731" i="11"/>
  <c r="BB731" i="11"/>
  <c r="AN731" i="11"/>
  <c r="M731" i="11"/>
  <c r="AQ731" i="11"/>
  <c r="BF731" i="11"/>
  <c r="BH731" i="11"/>
  <c r="AR731" i="11"/>
  <c r="AC586" i="11"/>
  <c r="AS586" i="11"/>
  <c r="BI586" i="11"/>
  <c r="W586" i="11"/>
  <c r="AM586" i="11"/>
  <c r="BC586" i="11"/>
  <c r="AP586" i="11"/>
  <c r="AD586" i="11"/>
  <c r="BJ586" i="11"/>
  <c r="BH586" i="11"/>
  <c r="AZ586" i="11"/>
  <c r="U586" i="11"/>
  <c r="AK586" i="11"/>
  <c r="BA586" i="11"/>
  <c r="O586" i="11"/>
  <c r="AE586" i="11"/>
  <c r="AU586" i="11"/>
  <c r="Z586" i="11"/>
  <c r="BF586" i="11"/>
  <c r="AT586" i="11"/>
  <c r="AB586" i="11"/>
  <c r="T586" i="11"/>
  <c r="M586" i="11"/>
  <c r="AG586" i="11"/>
  <c r="AA586" i="11"/>
  <c r="BG586" i="11"/>
  <c r="R586" i="11"/>
  <c r="AL586" i="11"/>
  <c r="Q586" i="11"/>
  <c r="AW586" i="11"/>
  <c r="AQ586" i="11"/>
  <c r="AX586" i="11"/>
  <c r="AV586" i="11"/>
  <c r="AO586" i="11"/>
  <c r="BB586" i="11"/>
  <c r="P586" i="11"/>
  <c r="AF586" i="11"/>
  <c r="BD586" i="11"/>
  <c r="AI586" i="11"/>
  <c r="AH586" i="11"/>
  <c r="AJ586" i="11"/>
  <c r="BE586" i="11"/>
  <c r="S586" i="11"/>
  <c r="AR586" i="11"/>
  <c r="X586" i="11"/>
  <c r="V586" i="11"/>
  <c r="AY586" i="11"/>
  <c r="Y586" i="11"/>
  <c r="AN586" i="11"/>
  <c r="W598" i="11"/>
  <c r="AM598" i="11"/>
  <c r="BC598" i="11"/>
  <c r="AG598" i="11"/>
  <c r="BB598" i="11"/>
  <c r="Y598" i="11"/>
  <c r="AT598" i="11"/>
  <c r="AS598" i="11"/>
  <c r="AN598" i="11"/>
  <c r="O598" i="11"/>
  <c r="AE598" i="11"/>
  <c r="AU598" i="11"/>
  <c r="V598" i="11"/>
  <c r="AR598" i="11"/>
  <c r="AJ598" i="11"/>
  <c r="BE598" i="11"/>
  <c r="X598" i="11"/>
  <c r="R598" i="11"/>
  <c r="BI598" i="11"/>
  <c r="AA598" i="11"/>
  <c r="BG598" i="11"/>
  <c r="Q598" i="11"/>
  <c r="BH598" i="11"/>
  <c r="AD598" i="11"/>
  <c r="BD598" i="11"/>
  <c r="AQ598" i="11"/>
  <c r="AL598" i="11"/>
  <c r="AZ598" i="11"/>
  <c r="AX598" i="11"/>
  <c r="AK598" i="11"/>
  <c r="AV598" i="11"/>
  <c r="AO598" i="11"/>
  <c r="AC598" i="11"/>
  <c r="AI598" i="11"/>
  <c r="AB598" i="11"/>
  <c r="P598" i="11"/>
  <c r="Z598" i="11"/>
  <c r="AP598" i="11"/>
  <c r="BA598" i="11"/>
  <c r="S598" i="11"/>
  <c r="BJ598" i="11"/>
  <c r="AF598" i="11"/>
  <c r="AW598" i="11"/>
  <c r="T598" i="11"/>
  <c r="AY598" i="11"/>
  <c r="M598" i="11"/>
  <c r="AH598" i="11"/>
  <c r="BF598" i="11"/>
  <c r="U598" i="11"/>
  <c r="M594" i="11"/>
  <c r="AC594" i="11"/>
  <c r="AS594" i="11"/>
  <c r="BI594" i="11"/>
  <c r="W594" i="11"/>
  <c r="AM594" i="11"/>
  <c r="BC594" i="11"/>
  <c r="AP594" i="11"/>
  <c r="AD594" i="11"/>
  <c r="BJ594" i="11"/>
  <c r="BH594" i="11"/>
  <c r="AZ594" i="11"/>
  <c r="U594" i="11"/>
  <c r="AK594" i="11"/>
  <c r="BA594" i="11"/>
  <c r="O594" i="11"/>
  <c r="AE594" i="11"/>
  <c r="AU594" i="11"/>
  <c r="Z594" i="11"/>
  <c r="BF594" i="11"/>
  <c r="AT594" i="11"/>
  <c r="AB594" i="11"/>
  <c r="T594" i="11"/>
  <c r="AG594" i="11"/>
  <c r="AA594" i="11"/>
  <c r="BG594" i="11"/>
  <c r="R594" i="11"/>
  <c r="AL594" i="11"/>
  <c r="Q594" i="11"/>
  <c r="AW594" i="11"/>
  <c r="AQ594" i="11"/>
  <c r="AX594" i="11"/>
  <c r="AV594" i="11"/>
  <c r="AO594" i="11"/>
  <c r="BB594" i="11"/>
  <c r="AJ594" i="11"/>
  <c r="AI594" i="11"/>
  <c r="AH594" i="11"/>
  <c r="P594" i="11"/>
  <c r="AF594" i="11"/>
  <c r="BD594" i="11"/>
  <c r="BE594" i="11"/>
  <c r="S594" i="11"/>
  <c r="Y594" i="11"/>
  <c r="AN594" i="11"/>
  <c r="AR594" i="11"/>
  <c r="X594" i="11"/>
  <c r="AY594" i="11"/>
  <c r="V594" i="11"/>
  <c r="Q725" i="11"/>
  <c r="AG725" i="11"/>
  <c r="AW725" i="11"/>
  <c r="O725" i="11"/>
  <c r="AE725" i="11"/>
  <c r="AU725" i="11"/>
  <c r="Y725" i="11"/>
  <c r="AO725" i="11"/>
  <c r="BE725" i="11"/>
  <c r="W725" i="11"/>
  <c r="AM725" i="11"/>
  <c r="BC725" i="11"/>
  <c r="U725" i="11"/>
  <c r="BA725" i="11"/>
  <c r="AI725" i="11"/>
  <c r="AD725" i="11"/>
  <c r="BJ725" i="11"/>
  <c r="AH725" i="11"/>
  <c r="AK725" i="11"/>
  <c r="S725" i="11"/>
  <c r="AY725" i="11"/>
  <c r="AT725" i="11"/>
  <c r="R725" i="11"/>
  <c r="AX725" i="11"/>
  <c r="AC725" i="11"/>
  <c r="AL725" i="11"/>
  <c r="AP725" i="11"/>
  <c r="AV725" i="11"/>
  <c r="X725" i="11"/>
  <c r="T725" i="11"/>
  <c r="BH725" i="11"/>
  <c r="BI725" i="11"/>
  <c r="AQ725" i="11"/>
  <c r="P725" i="11"/>
  <c r="BD725" i="11"/>
  <c r="AA725" i="11"/>
  <c r="AZ725" i="11"/>
  <c r="AS725" i="11"/>
  <c r="BB725" i="11"/>
  <c r="BF725" i="11"/>
  <c r="AN725" i="11"/>
  <c r="AB725" i="11"/>
  <c r="V725" i="11"/>
  <c r="AR725" i="11"/>
  <c r="BG725" i="11"/>
  <c r="Z725" i="11"/>
  <c r="AF725" i="11"/>
  <c r="AJ725" i="11"/>
  <c r="M725" i="11"/>
  <c r="M676" i="11"/>
  <c r="AB676" i="11"/>
  <c r="AR676" i="11"/>
  <c r="BH676" i="11"/>
  <c r="O676" i="11"/>
  <c r="AK676" i="11"/>
  <c r="BF676" i="11"/>
  <c r="AH676" i="11"/>
  <c r="BC676" i="11"/>
  <c r="T676" i="11"/>
  <c r="AJ676" i="11"/>
  <c r="AZ676" i="11"/>
  <c r="Z676" i="11"/>
  <c r="AU676" i="11"/>
  <c r="W676" i="11"/>
  <c r="AS676" i="11"/>
  <c r="AF676" i="11"/>
  <c r="U676" i="11"/>
  <c r="AM676" i="11"/>
  <c r="AG676" i="11"/>
  <c r="AL676" i="11"/>
  <c r="P676" i="11"/>
  <c r="AV676" i="11"/>
  <c r="AP676" i="11"/>
  <c r="R676" i="11"/>
  <c r="BI676" i="11"/>
  <c r="BB676" i="11"/>
  <c r="Q676" i="11"/>
  <c r="BG676" i="11"/>
  <c r="AX676" i="11"/>
  <c r="AO676" i="11"/>
  <c r="AD676" i="11"/>
  <c r="AN676" i="11"/>
  <c r="AE676" i="11"/>
  <c r="AQ676" i="11"/>
  <c r="AW676" i="11"/>
  <c r="BE676" i="11"/>
  <c r="Y676" i="11"/>
  <c r="BJ676" i="11"/>
  <c r="S676" i="11"/>
  <c r="X676" i="11"/>
  <c r="V676" i="11"/>
  <c r="AA676" i="11"/>
  <c r="AI676" i="11"/>
  <c r="BA676" i="11"/>
  <c r="AT676" i="11"/>
  <c r="AC676" i="11"/>
  <c r="BD676" i="11"/>
  <c r="AY676" i="11"/>
  <c r="M772" i="11"/>
  <c r="T772" i="11"/>
  <c r="AJ772" i="11"/>
  <c r="AZ772" i="11"/>
  <c r="V772" i="11"/>
  <c r="AL772" i="11"/>
  <c r="BB772" i="11"/>
  <c r="AB772" i="11"/>
  <c r="AR772" i="11"/>
  <c r="BH772" i="11"/>
  <c r="AD772" i="11"/>
  <c r="AT772" i="11"/>
  <c r="BJ772" i="11"/>
  <c r="AN772" i="11"/>
  <c r="AP772" i="11"/>
  <c r="AS772" i="11"/>
  <c r="AG772" i="11"/>
  <c r="W772" i="11"/>
  <c r="X772" i="11"/>
  <c r="BD772" i="11"/>
  <c r="Z772" i="11"/>
  <c r="BF772" i="11"/>
  <c r="AC772" i="11"/>
  <c r="BI772" i="11"/>
  <c r="Q772" i="11"/>
  <c r="AW772" i="11"/>
  <c r="AE772" i="11"/>
  <c r="BC772" i="11"/>
  <c r="AV772" i="11"/>
  <c r="AX772" i="11"/>
  <c r="BA772" i="11"/>
  <c r="AO772" i="11"/>
  <c r="O772" i="11"/>
  <c r="AM772" i="11"/>
  <c r="P772" i="11"/>
  <c r="R772" i="11"/>
  <c r="U772" i="11"/>
  <c r="S772" i="11"/>
  <c r="BG772" i="11"/>
  <c r="AF772" i="11"/>
  <c r="Y772" i="11"/>
  <c r="AY772" i="11"/>
  <c r="BE772" i="11"/>
  <c r="AU772" i="11"/>
  <c r="AH772" i="11"/>
  <c r="AK772" i="11"/>
  <c r="AI772" i="11"/>
  <c r="AA772" i="11"/>
  <c r="AQ772" i="11"/>
  <c r="R653" i="11"/>
  <c r="AH653" i="11"/>
  <c r="AX653" i="11"/>
  <c r="AB653" i="11"/>
  <c r="AR653" i="11"/>
  <c r="BH653" i="11"/>
  <c r="AA653" i="11"/>
  <c r="BG653" i="11"/>
  <c r="W653" i="11"/>
  <c r="BC653" i="11"/>
  <c r="Z653" i="11"/>
  <c r="AP653" i="11"/>
  <c r="BF653" i="11"/>
  <c r="T653" i="11"/>
  <c r="AJ653" i="11"/>
  <c r="AZ653" i="11"/>
  <c r="AQ653" i="11"/>
  <c r="AM653" i="11"/>
  <c r="AL653" i="11"/>
  <c r="P653" i="11"/>
  <c r="AV653" i="11"/>
  <c r="AI653" i="11"/>
  <c r="BA653" i="11"/>
  <c r="BI653" i="11"/>
  <c r="V653" i="11"/>
  <c r="BB653" i="11"/>
  <c r="AF653" i="11"/>
  <c r="AE653" i="11"/>
  <c r="U653" i="11"/>
  <c r="AC653" i="11"/>
  <c r="AT653" i="11"/>
  <c r="X653" i="11"/>
  <c r="AY653" i="11"/>
  <c r="O653" i="11"/>
  <c r="AO653" i="11"/>
  <c r="BD653" i="11"/>
  <c r="Y653" i="11"/>
  <c r="AG653" i="11"/>
  <c r="BJ653" i="11"/>
  <c r="AN653" i="11"/>
  <c r="AU653" i="11"/>
  <c r="AD653" i="11"/>
  <c r="AS653" i="11"/>
  <c r="BE653" i="11"/>
  <c r="AW653" i="11"/>
  <c r="Q653" i="11"/>
  <c r="S653" i="11"/>
  <c r="AK653" i="11"/>
  <c r="M653" i="11"/>
  <c r="M722" i="11"/>
  <c r="Q722" i="11"/>
  <c r="AG722" i="11"/>
  <c r="AW722" i="11"/>
  <c r="O722" i="11"/>
  <c r="AE722" i="11"/>
  <c r="AU722" i="11"/>
  <c r="Y722" i="11"/>
  <c r="AO722" i="11"/>
  <c r="BE722" i="11"/>
  <c r="W722" i="11"/>
  <c r="AM722" i="11"/>
  <c r="BC722" i="11"/>
  <c r="AK722" i="11"/>
  <c r="S722" i="11"/>
  <c r="AY722" i="11"/>
  <c r="AT722" i="11"/>
  <c r="R722" i="11"/>
  <c r="AX722" i="11"/>
  <c r="U722" i="11"/>
  <c r="BA722" i="11"/>
  <c r="AI722" i="11"/>
  <c r="AD722" i="11"/>
  <c r="BJ722" i="11"/>
  <c r="AH722" i="11"/>
  <c r="AS722" i="11"/>
  <c r="AA722" i="11"/>
  <c r="BB722" i="11"/>
  <c r="BF722" i="11"/>
  <c r="AN722" i="11"/>
  <c r="AJ722" i="11"/>
  <c r="BG722" i="11"/>
  <c r="V722" i="11"/>
  <c r="Z722" i="11"/>
  <c r="AF722" i="11"/>
  <c r="T722" i="11"/>
  <c r="AQ722" i="11"/>
  <c r="P722" i="11"/>
  <c r="AR722" i="11"/>
  <c r="BI722" i="11"/>
  <c r="BD722" i="11"/>
  <c r="AP722" i="11"/>
  <c r="AV722" i="11"/>
  <c r="AB722" i="11"/>
  <c r="AC722" i="11"/>
  <c r="AL722" i="11"/>
  <c r="X722" i="11"/>
  <c r="AZ722" i="11"/>
  <c r="BH722" i="11"/>
  <c r="Q717" i="11"/>
  <c r="AG717" i="11"/>
  <c r="AW717" i="11"/>
  <c r="O717" i="11"/>
  <c r="AE717" i="11"/>
  <c r="AU717" i="11"/>
  <c r="Y717" i="11"/>
  <c r="AO717" i="11"/>
  <c r="BE717" i="11"/>
  <c r="W717" i="11"/>
  <c r="AM717" i="11"/>
  <c r="BC717" i="11"/>
  <c r="U717" i="11"/>
  <c r="BA717" i="11"/>
  <c r="AI717" i="11"/>
  <c r="AD717" i="11"/>
  <c r="BJ717" i="11"/>
  <c r="AH717" i="11"/>
  <c r="AK717" i="11"/>
  <c r="S717" i="11"/>
  <c r="AY717" i="11"/>
  <c r="AT717" i="11"/>
  <c r="R717" i="11"/>
  <c r="AX717" i="11"/>
  <c r="AC717" i="11"/>
  <c r="AL717" i="11"/>
  <c r="AP717" i="11"/>
  <c r="AV717" i="11"/>
  <c r="X717" i="11"/>
  <c r="T717" i="11"/>
  <c r="BI717" i="11"/>
  <c r="AQ717" i="11"/>
  <c r="P717" i="11"/>
  <c r="BD717" i="11"/>
  <c r="AA717" i="11"/>
  <c r="BH717" i="11"/>
  <c r="AB717" i="11"/>
  <c r="AS717" i="11"/>
  <c r="BB717" i="11"/>
  <c r="BF717" i="11"/>
  <c r="AN717" i="11"/>
  <c r="AZ717" i="11"/>
  <c r="BG717" i="11"/>
  <c r="Z717" i="11"/>
  <c r="AF717" i="11"/>
  <c r="AJ717" i="11"/>
  <c r="V717" i="11"/>
  <c r="M717" i="11"/>
  <c r="AR717" i="11"/>
  <c r="T841" i="11"/>
  <c r="AJ841" i="11"/>
  <c r="AZ841" i="11"/>
  <c r="V841" i="11"/>
  <c r="AL841" i="11"/>
  <c r="BB841" i="11"/>
  <c r="AB841" i="11"/>
  <c r="AR841" i="11"/>
  <c r="BH841" i="11"/>
  <c r="AD841" i="11"/>
  <c r="AT841" i="11"/>
  <c r="BJ841" i="11"/>
  <c r="X841" i="11"/>
  <c r="BD841" i="11"/>
  <c r="Z841" i="11"/>
  <c r="BF841" i="11"/>
  <c r="AC841" i="11"/>
  <c r="BI841" i="11"/>
  <c r="Q841" i="11"/>
  <c r="AW841" i="11"/>
  <c r="O841" i="11"/>
  <c r="AM841" i="11"/>
  <c r="AN841" i="11"/>
  <c r="AP841" i="11"/>
  <c r="AS841" i="11"/>
  <c r="AG841" i="11"/>
  <c r="AU841" i="11"/>
  <c r="BE841" i="11"/>
  <c r="AE841" i="11"/>
  <c r="BC841" i="11"/>
  <c r="AF841" i="11"/>
  <c r="AH841" i="11"/>
  <c r="AK841" i="11"/>
  <c r="Y841" i="11"/>
  <c r="AI841" i="11"/>
  <c r="S841" i="11"/>
  <c r="P841" i="11"/>
  <c r="M841" i="11"/>
  <c r="AV841" i="11"/>
  <c r="AO841" i="11"/>
  <c r="W841" i="11"/>
  <c r="R841" i="11"/>
  <c r="U841" i="11"/>
  <c r="AA841" i="11"/>
  <c r="AX841" i="11"/>
  <c r="BA841" i="11"/>
  <c r="AY841" i="11"/>
  <c r="BG841" i="11"/>
  <c r="AQ841" i="11"/>
  <c r="M596" i="11"/>
  <c r="W596" i="11"/>
  <c r="AM596" i="11"/>
  <c r="BC596" i="11"/>
  <c r="V596" i="11"/>
  <c r="AR596" i="11"/>
  <c r="AJ596" i="11"/>
  <c r="BE596" i="11"/>
  <c r="BD596" i="11"/>
  <c r="AX596" i="11"/>
  <c r="O596" i="11"/>
  <c r="AE596" i="11"/>
  <c r="AU596" i="11"/>
  <c r="AG596" i="11"/>
  <c r="BB596" i="11"/>
  <c r="Y596" i="11"/>
  <c r="AT596" i="11"/>
  <c r="AH596" i="11"/>
  <c r="AC596" i="11"/>
  <c r="AA596" i="11"/>
  <c r="BG596" i="11"/>
  <c r="AB596" i="11"/>
  <c r="AO596" i="11"/>
  <c r="R596" i="11"/>
  <c r="P596" i="11"/>
  <c r="AQ596" i="11"/>
  <c r="AW596" i="11"/>
  <c r="T596" i="11"/>
  <c r="BJ596" i="11"/>
  <c r="X596" i="11"/>
  <c r="BI596" i="11"/>
  <c r="AV596" i="11"/>
  <c r="BF596" i="11"/>
  <c r="AI596" i="11"/>
  <c r="AZ596" i="11"/>
  <c r="Z596" i="11"/>
  <c r="AK596" i="11"/>
  <c r="BA596" i="11"/>
  <c r="AL596" i="11"/>
  <c r="AN596" i="11"/>
  <c r="Q596" i="11"/>
  <c r="AY596" i="11"/>
  <c r="AS596" i="11"/>
  <c r="AF596" i="11"/>
  <c r="S596" i="11"/>
  <c r="BH596" i="11"/>
  <c r="AD596" i="11"/>
  <c r="U596" i="11"/>
  <c r="AP596" i="11"/>
  <c r="M616" i="11"/>
  <c r="R616" i="11"/>
  <c r="AH616" i="11"/>
  <c r="AX616" i="11"/>
  <c r="AB616" i="11"/>
  <c r="AR616" i="11"/>
  <c r="BH616" i="11"/>
  <c r="AQ616" i="11"/>
  <c r="AM616" i="11"/>
  <c r="Z616" i="11"/>
  <c r="AP616" i="11"/>
  <c r="BF616" i="11"/>
  <c r="T616" i="11"/>
  <c r="AJ616" i="11"/>
  <c r="AZ616" i="11"/>
  <c r="AA616" i="11"/>
  <c r="BG616" i="11"/>
  <c r="W616" i="11"/>
  <c r="BC616" i="11"/>
  <c r="V616" i="11"/>
  <c r="BB616" i="11"/>
  <c r="AF616" i="11"/>
  <c r="S616" i="11"/>
  <c r="AU616" i="11"/>
  <c r="AK616" i="11"/>
  <c r="AS616" i="11"/>
  <c r="AL616" i="11"/>
  <c r="P616" i="11"/>
  <c r="AV616" i="11"/>
  <c r="AY616" i="11"/>
  <c r="O616" i="11"/>
  <c r="AD616" i="11"/>
  <c r="AI616" i="11"/>
  <c r="BA616" i="11"/>
  <c r="BI616" i="11"/>
  <c r="Y616" i="11"/>
  <c r="BJ616" i="11"/>
  <c r="AN616" i="11"/>
  <c r="Q616" i="11"/>
  <c r="AT616" i="11"/>
  <c r="X616" i="11"/>
  <c r="BE616" i="11"/>
  <c r="AW616" i="11"/>
  <c r="AE616" i="11"/>
  <c r="U616" i="11"/>
  <c r="BD616" i="11"/>
  <c r="AC616" i="11"/>
  <c r="AO616" i="11"/>
  <c r="AG616" i="11"/>
  <c r="Q683" i="11"/>
  <c r="AG683" i="11"/>
  <c r="AW683" i="11"/>
  <c r="O683" i="11"/>
  <c r="AE683" i="11"/>
  <c r="AU683" i="11"/>
  <c r="Y683" i="11"/>
  <c r="AO683" i="11"/>
  <c r="BE683" i="11"/>
  <c r="W683" i="11"/>
  <c r="AM683" i="11"/>
  <c r="BC683" i="11"/>
  <c r="U683" i="11"/>
  <c r="BA683" i="11"/>
  <c r="AI683" i="11"/>
  <c r="AD683" i="11"/>
  <c r="BJ683" i="11"/>
  <c r="AH683" i="11"/>
  <c r="AK683" i="11"/>
  <c r="S683" i="11"/>
  <c r="AY683" i="11"/>
  <c r="AT683" i="11"/>
  <c r="R683" i="11"/>
  <c r="AX683" i="11"/>
  <c r="BI683" i="11"/>
  <c r="AQ683" i="11"/>
  <c r="P683" i="11"/>
  <c r="BD683" i="11"/>
  <c r="AJ683" i="11"/>
  <c r="AB683" i="11"/>
  <c r="AC683" i="11"/>
  <c r="AL683" i="11"/>
  <c r="AP683" i="11"/>
  <c r="AV683" i="11"/>
  <c r="X683" i="11"/>
  <c r="AZ683" i="11"/>
  <c r="T683" i="11"/>
  <c r="BG683" i="11"/>
  <c r="V683" i="11"/>
  <c r="Z683" i="11"/>
  <c r="AF683" i="11"/>
  <c r="AS683" i="11"/>
  <c r="BB683" i="11"/>
  <c r="AN683" i="11"/>
  <c r="BH683" i="11"/>
  <c r="AA683" i="11"/>
  <c r="M683" i="11"/>
  <c r="BF683" i="11"/>
  <c r="AR683" i="11"/>
  <c r="AB679" i="11"/>
  <c r="AR679" i="11"/>
  <c r="BH679" i="11"/>
  <c r="U679" i="11"/>
  <c r="AP679" i="11"/>
  <c r="R679" i="11"/>
  <c r="AM679" i="11"/>
  <c r="BI679" i="11"/>
  <c r="T679" i="11"/>
  <c r="AJ679" i="11"/>
  <c r="AZ679" i="11"/>
  <c r="AE679" i="11"/>
  <c r="BA679" i="11"/>
  <c r="AC679" i="11"/>
  <c r="AX679" i="11"/>
  <c r="P679" i="11"/>
  <c r="AV679" i="11"/>
  <c r="AU679" i="11"/>
  <c r="W679" i="11"/>
  <c r="Q679" i="11"/>
  <c r="BG679" i="11"/>
  <c r="V679" i="11"/>
  <c r="AF679" i="11"/>
  <c r="Z679" i="11"/>
  <c r="AS679" i="11"/>
  <c r="AL679" i="11"/>
  <c r="AQ679" i="11"/>
  <c r="BD679" i="11"/>
  <c r="O679" i="11"/>
  <c r="AA679" i="11"/>
  <c r="AG679" i="11"/>
  <c r="AO679" i="11"/>
  <c r="X679" i="11"/>
  <c r="BF679" i="11"/>
  <c r="AH679" i="11"/>
  <c r="AY679" i="11"/>
  <c r="AK679" i="11"/>
  <c r="AW679" i="11"/>
  <c r="BB679" i="11"/>
  <c r="BJ679" i="11"/>
  <c r="AD679" i="11"/>
  <c r="AT679" i="11"/>
  <c r="BC679" i="11"/>
  <c r="S679" i="11"/>
  <c r="AN679" i="11"/>
  <c r="Y679" i="11"/>
  <c r="BE679" i="11"/>
  <c r="M679" i="11"/>
  <c r="AI679" i="11"/>
  <c r="Q685" i="11"/>
  <c r="AG685" i="11"/>
  <c r="AW685" i="11"/>
  <c r="O685" i="11"/>
  <c r="AE685" i="11"/>
  <c r="AU685" i="11"/>
  <c r="Y685" i="11"/>
  <c r="AO685" i="11"/>
  <c r="BE685" i="11"/>
  <c r="W685" i="11"/>
  <c r="AM685" i="11"/>
  <c r="BC685" i="11"/>
  <c r="U685" i="11"/>
  <c r="BA685" i="11"/>
  <c r="AI685" i="11"/>
  <c r="AD685" i="11"/>
  <c r="BJ685" i="11"/>
  <c r="AH685" i="11"/>
  <c r="AK685" i="11"/>
  <c r="S685" i="11"/>
  <c r="AY685" i="11"/>
  <c r="AT685" i="11"/>
  <c r="R685" i="11"/>
  <c r="AX685" i="11"/>
  <c r="AC685" i="11"/>
  <c r="AL685" i="11"/>
  <c r="AP685" i="11"/>
  <c r="AV685" i="11"/>
  <c r="X685" i="11"/>
  <c r="T685" i="11"/>
  <c r="BI685" i="11"/>
  <c r="AQ685" i="11"/>
  <c r="P685" i="11"/>
  <c r="BD685" i="11"/>
  <c r="AA685" i="11"/>
  <c r="AB685" i="11"/>
  <c r="AS685" i="11"/>
  <c r="BB685" i="11"/>
  <c r="BF685" i="11"/>
  <c r="AN685" i="11"/>
  <c r="AZ685" i="11"/>
  <c r="BH685" i="11"/>
  <c r="BG685" i="11"/>
  <c r="Z685" i="11"/>
  <c r="AF685" i="11"/>
  <c r="AJ685" i="11"/>
  <c r="V685" i="11"/>
  <c r="AR685" i="11"/>
  <c r="M685" i="11"/>
  <c r="M700" i="11"/>
  <c r="Q700" i="11"/>
  <c r="AG700" i="11"/>
  <c r="AW700" i="11"/>
  <c r="O700" i="11"/>
  <c r="AE700" i="11"/>
  <c r="AU700" i="11"/>
  <c r="Y700" i="11"/>
  <c r="AO700" i="11"/>
  <c r="BE700" i="11"/>
  <c r="W700" i="11"/>
  <c r="AM700" i="11"/>
  <c r="BC700" i="11"/>
  <c r="AK700" i="11"/>
  <c r="S700" i="11"/>
  <c r="AY700" i="11"/>
  <c r="AT700" i="11"/>
  <c r="R700" i="11"/>
  <c r="AX700" i="11"/>
  <c r="U700" i="11"/>
  <c r="BA700" i="11"/>
  <c r="AI700" i="11"/>
  <c r="AD700" i="11"/>
  <c r="BJ700" i="11"/>
  <c r="AH700" i="11"/>
  <c r="BG700" i="11"/>
  <c r="V700" i="11"/>
  <c r="Z700" i="11"/>
  <c r="AF700" i="11"/>
  <c r="AS700" i="11"/>
  <c r="AA700" i="11"/>
  <c r="BB700" i="11"/>
  <c r="BF700" i="11"/>
  <c r="AN700" i="11"/>
  <c r="AZ700" i="11"/>
  <c r="AC700" i="11"/>
  <c r="AL700" i="11"/>
  <c r="AP700" i="11"/>
  <c r="AV700" i="11"/>
  <c r="X700" i="11"/>
  <c r="T700" i="11"/>
  <c r="AR700" i="11"/>
  <c r="BH700" i="11"/>
  <c r="BI700" i="11"/>
  <c r="BD700" i="11"/>
  <c r="AJ700" i="11"/>
  <c r="AQ700" i="11"/>
  <c r="P700" i="11"/>
  <c r="AB700" i="11"/>
  <c r="Q727" i="11"/>
  <c r="AG727" i="11"/>
  <c r="AW727" i="11"/>
  <c r="O727" i="11"/>
  <c r="AE727" i="11"/>
  <c r="AU727" i="11"/>
  <c r="Y727" i="11"/>
  <c r="AO727" i="11"/>
  <c r="BE727" i="11"/>
  <c r="W727" i="11"/>
  <c r="AM727" i="11"/>
  <c r="BC727" i="11"/>
  <c r="U727" i="11"/>
  <c r="BA727" i="11"/>
  <c r="AI727" i="11"/>
  <c r="AD727" i="11"/>
  <c r="BJ727" i="11"/>
  <c r="AH727" i="11"/>
  <c r="AK727" i="11"/>
  <c r="S727" i="11"/>
  <c r="AY727" i="11"/>
  <c r="AT727" i="11"/>
  <c r="R727" i="11"/>
  <c r="AX727" i="11"/>
  <c r="BI727" i="11"/>
  <c r="AQ727" i="11"/>
  <c r="P727" i="11"/>
  <c r="BD727" i="11"/>
  <c r="AZ727" i="11"/>
  <c r="AC727" i="11"/>
  <c r="AL727" i="11"/>
  <c r="AP727" i="11"/>
  <c r="AV727" i="11"/>
  <c r="X727" i="11"/>
  <c r="AJ727" i="11"/>
  <c r="BG727" i="11"/>
  <c r="V727" i="11"/>
  <c r="Z727" i="11"/>
  <c r="AF727" i="11"/>
  <c r="BH727" i="11"/>
  <c r="BF727" i="11"/>
  <c r="T727" i="11"/>
  <c r="AB727" i="11"/>
  <c r="AS727" i="11"/>
  <c r="BB727" i="11"/>
  <c r="AN727" i="11"/>
  <c r="AA727" i="11"/>
  <c r="M727" i="11"/>
  <c r="AR727" i="11"/>
  <c r="R649" i="11"/>
  <c r="AH649" i="11"/>
  <c r="AX649" i="11"/>
  <c r="AB649" i="11"/>
  <c r="AR649" i="11"/>
  <c r="BH649" i="11"/>
  <c r="AA649" i="11"/>
  <c r="BG649" i="11"/>
  <c r="W649" i="11"/>
  <c r="BC649" i="11"/>
  <c r="Z649" i="11"/>
  <c r="AP649" i="11"/>
  <c r="BF649" i="11"/>
  <c r="T649" i="11"/>
  <c r="AJ649" i="11"/>
  <c r="AZ649" i="11"/>
  <c r="AQ649" i="11"/>
  <c r="AM649" i="11"/>
  <c r="AL649" i="11"/>
  <c r="P649" i="11"/>
  <c r="AV649" i="11"/>
  <c r="AI649" i="11"/>
  <c r="BA649" i="11"/>
  <c r="BI649" i="11"/>
  <c r="V649" i="11"/>
  <c r="BB649" i="11"/>
  <c r="AF649" i="11"/>
  <c r="AE649" i="11"/>
  <c r="U649" i="11"/>
  <c r="AC649" i="11"/>
  <c r="AT649" i="11"/>
  <c r="X649" i="11"/>
  <c r="Y649" i="11"/>
  <c r="BD649" i="11"/>
  <c r="AY649" i="11"/>
  <c r="O649" i="11"/>
  <c r="AO649" i="11"/>
  <c r="S649" i="11"/>
  <c r="AK649" i="11"/>
  <c r="AS649" i="11"/>
  <c r="BE649" i="11"/>
  <c r="BJ649" i="11"/>
  <c r="AN649" i="11"/>
  <c r="AG649" i="11"/>
  <c r="M649" i="11"/>
  <c r="AD649" i="11"/>
  <c r="AW649" i="11"/>
  <c r="AU649" i="11"/>
  <c r="Q649" i="11"/>
  <c r="AC569" i="11"/>
  <c r="AS569" i="11"/>
  <c r="BI569" i="11"/>
  <c r="W569" i="11"/>
  <c r="AM569" i="11"/>
  <c r="BC569" i="11"/>
  <c r="Z569" i="11"/>
  <c r="BF569" i="11"/>
  <c r="AT569" i="11"/>
  <c r="AR569" i="11"/>
  <c r="AJ569" i="11"/>
  <c r="O569" i="11"/>
  <c r="U569" i="11"/>
  <c r="AK569" i="11"/>
  <c r="BA569" i="11"/>
  <c r="AE569" i="11"/>
  <c r="AU569" i="11"/>
  <c r="AP569" i="11"/>
  <c r="AD569" i="11"/>
  <c r="BJ569" i="11"/>
  <c r="Q569" i="11"/>
  <c r="AW569" i="11"/>
  <c r="AQ569" i="11"/>
  <c r="V569" i="11"/>
  <c r="AZ569" i="11"/>
  <c r="AF569" i="11"/>
  <c r="AV569" i="11"/>
  <c r="AG569" i="11"/>
  <c r="AA569" i="11"/>
  <c r="BG569" i="11"/>
  <c r="AH569" i="11"/>
  <c r="BB569" i="11"/>
  <c r="BH569" i="11"/>
  <c r="Y569" i="11"/>
  <c r="AY569" i="11"/>
  <c r="R569" i="11"/>
  <c r="AB569" i="11"/>
  <c r="BE569" i="11"/>
  <c r="S569" i="11"/>
  <c r="AL569" i="11"/>
  <c r="AO569" i="11"/>
  <c r="AX569" i="11"/>
  <c r="BD569" i="11"/>
  <c r="T569" i="11"/>
  <c r="AI569" i="11"/>
  <c r="M569" i="11"/>
  <c r="X569" i="11"/>
  <c r="P569" i="11"/>
  <c r="AN569" i="11"/>
  <c r="AC574" i="11"/>
  <c r="AS574" i="11"/>
  <c r="BI574" i="11"/>
  <c r="W574" i="11"/>
  <c r="AM574" i="11"/>
  <c r="BC574" i="11"/>
  <c r="AP574" i="11"/>
  <c r="AD574" i="11"/>
  <c r="BJ574" i="11"/>
  <c r="BH574" i="11"/>
  <c r="AZ574" i="11"/>
  <c r="U574" i="11"/>
  <c r="AK574" i="11"/>
  <c r="BA574" i="11"/>
  <c r="O574" i="11"/>
  <c r="AE574" i="11"/>
  <c r="AU574" i="11"/>
  <c r="Z574" i="11"/>
  <c r="BF574" i="11"/>
  <c r="AT574" i="11"/>
  <c r="AB574" i="11"/>
  <c r="T574" i="11"/>
  <c r="AG574" i="11"/>
  <c r="AA574" i="11"/>
  <c r="BG574" i="11"/>
  <c r="R574" i="11"/>
  <c r="AL574" i="11"/>
  <c r="AV574" i="11"/>
  <c r="Q574" i="11"/>
  <c r="AW574" i="11"/>
  <c r="AQ574" i="11"/>
  <c r="AX574" i="11"/>
  <c r="AO574" i="11"/>
  <c r="AH574" i="11"/>
  <c r="AR574" i="11"/>
  <c r="X574" i="11"/>
  <c r="AI574" i="11"/>
  <c r="BB574" i="11"/>
  <c r="BE574" i="11"/>
  <c r="S574" i="11"/>
  <c r="V574" i="11"/>
  <c r="AJ574" i="11"/>
  <c r="AN574" i="11"/>
  <c r="AY574" i="11"/>
  <c r="AF574" i="11"/>
  <c r="BD574" i="11"/>
  <c r="Y574" i="11"/>
  <c r="P574" i="11"/>
  <c r="M574" i="11"/>
  <c r="M754" i="11"/>
  <c r="T754" i="11"/>
  <c r="AJ754" i="11"/>
  <c r="AZ754" i="11"/>
  <c r="V754" i="11"/>
  <c r="AL754" i="11"/>
  <c r="BB754" i="11"/>
  <c r="AB754" i="11"/>
  <c r="AR754" i="11"/>
  <c r="BH754" i="11"/>
  <c r="AD754" i="11"/>
  <c r="AT754" i="11"/>
  <c r="BJ754" i="11"/>
  <c r="AN754" i="11"/>
  <c r="AP754" i="11"/>
  <c r="AS754" i="11"/>
  <c r="AG754" i="11"/>
  <c r="AE754" i="11"/>
  <c r="BC754" i="11"/>
  <c r="X754" i="11"/>
  <c r="BD754" i="11"/>
  <c r="Z754" i="11"/>
  <c r="BF754" i="11"/>
  <c r="AC754" i="11"/>
  <c r="BI754" i="11"/>
  <c r="Q754" i="11"/>
  <c r="AW754" i="11"/>
  <c r="W754" i="11"/>
  <c r="P754" i="11"/>
  <c r="R754" i="11"/>
  <c r="U754" i="11"/>
  <c r="AY754" i="11"/>
  <c r="AI754" i="11"/>
  <c r="AV754" i="11"/>
  <c r="AX754" i="11"/>
  <c r="BA754" i="11"/>
  <c r="AO754" i="11"/>
  <c r="AU754" i="11"/>
  <c r="AH754" i="11"/>
  <c r="AK754" i="11"/>
  <c r="O754" i="11"/>
  <c r="AM754" i="11"/>
  <c r="AF754" i="11"/>
  <c r="Y754" i="11"/>
  <c r="BG754" i="11"/>
  <c r="BE754" i="11"/>
  <c r="S754" i="11"/>
  <c r="AQ754" i="11"/>
  <c r="AA754" i="11"/>
  <c r="T819" i="11"/>
  <c r="AJ819" i="11"/>
  <c r="AZ819" i="11"/>
  <c r="V819" i="11"/>
  <c r="AL819" i="11"/>
  <c r="BB819" i="11"/>
  <c r="AB819" i="11"/>
  <c r="AR819" i="11"/>
  <c r="BH819" i="11"/>
  <c r="AD819" i="11"/>
  <c r="AT819" i="11"/>
  <c r="BJ819" i="11"/>
  <c r="X819" i="11"/>
  <c r="BD819" i="11"/>
  <c r="Z819" i="11"/>
  <c r="BF819" i="11"/>
  <c r="AC819" i="11"/>
  <c r="BI819" i="11"/>
  <c r="Q819" i="11"/>
  <c r="AW819" i="11"/>
  <c r="AU819" i="11"/>
  <c r="AN819" i="11"/>
  <c r="AP819" i="11"/>
  <c r="AS819" i="11"/>
  <c r="AG819" i="11"/>
  <c r="O819" i="11"/>
  <c r="AM819" i="11"/>
  <c r="AF819" i="11"/>
  <c r="AH819" i="11"/>
  <c r="AK819" i="11"/>
  <c r="Y819" i="11"/>
  <c r="AQ819" i="11"/>
  <c r="BE819" i="11"/>
  <c r="W819" i="11"/>
  <c r="AY819" i="11"/>
  <c r="AV819" i="11"/>
  <c r="AO819" i="11"/>
  <c r="AI819" i="11"/>
  <c r="M819" i="11"/>
  <c r="R819" i="11"/>
  <c r="U819" i="11"/>
  <c r="AE819" i="11"/>
  <c r="BC819" i="11"/>
  <c r="AX819" i="11"/>
  <c r="BA819" i="11"/>
  <c r="S819" i="11"/>
  <c r="BG819" i="11"/>
  <c r="AA819" i="11"/>
  <c r="P819" i="11"/>
  <c r="Q718" i="11"/>
  <c r="AG718" i="11"/>
  <c r="AW718" i="11"/>
  <c r="O718" i="11"/>
  <c r="AE718" i="11"/>
  <c r="AU718" i="11"/>
  <c r="Y718" i="11"/>
  <c r="AO718" i="11"/>
  <c r="BE718" i="11"/>
  <c r="W718" i="11"/>
  <c r="AM718" i="11"/>
  <c r="BC718" i="11"/>
  <c r="AK718" i="11"/>
  <c r="S718" i="11"/>
  <c r="AY718" i="11"/>
  <c r="AT718" i="11"/>
  <c r="R718" i="11"/>
  <c r="AX718" i="11"/>
  <c r="U718" i="11"/>
  <c r="BA718" i="11"/>
  <c r="AI718" i="11"/>
  <c r="AD718" i="11"/>
  <c r="BJ718" i="11"/>
  <c r="AH718" i="11"/>
  <c r="AS718" i="11"/>
  <c r="AA718" i="11"/>
  <c r="BB718" i="11"/>
  <c r="BF718" i="11"/>
  <c r="AN718" i="11"/>
  <c r="T718" i="11"/>
  <c r="BG718" i="11"/>
  <c r="V718" i="11"/>
  <c r="Z718" i="11"/>
  <c r="AF718" i="11"/>
  <c r="AJ718" i="11"/>
  <c r="BI718" i="11"/>
  <c r="BD718" i="11"/>
  <c r="AQ718" i="11"/>
  <c r="P718" i="11"/>
  <c r="AZ718" i="11"/>
  <c r="AP718" i="11"/>
  <c r="AV718" i="11"/>
  <c r="AR718" i="11"/>
  <c r="AB718" i="11"/>
  <c r="BH718" i="11"/>
  <c r="AC718" i="11"/>
  <c r="AL718" i="11"/>
  <c r="X718" i="11"/>
  <c r="M718" i="11"/>
  <c r="R654" i="11"/>
  <c r="AH654" i="11"/>
  <c r="AX654" i="11"/>
  <c r="AB654" i="11"/>
  <c r="AR654" i="11"/>
  <c r="BH654" i="11"/>
  <c r="AQ654" i="11"/>
  <c r="AM654" i="11"/>
  <c r="Z654" i="11"/>
  <c r="AP654" i="11"/>
  <c r="BF654" i="11"/>
  <c r="T654" i="11"/>
  <c r="AJ654" i="11"/>
  <c r="AZ654" i="11"/>
  <c r="AA654" i="11"/>
  <c r="BG654" i="11"/>
  <c r="W654" i="11"/>
  <c r="BC654" i="11"/>
  <c r="V654" i="11"/>
  <c r="BB654" i="11"/>
  <c r="AF654" i="11"/>
  <c r="AY654" i="11"/>
  <c r="O654" i="11"/>
  <c r="AL654" i="11"/>
  <c r="P654" i="11"/>
  <c r="AV654" i="11"/>
  <c r="S654" i="11"/>
  <c r="AU654" i="11"/>
  <c r="AK654" i="11"/>
  <c r="AS654" i="11"/>
  <c r="BJ654" i="11"/>
  <c r="AN654" i="11"/>
  <c r="U654" i="11"/>
  <c r="AC654" i="11"/>
  <c r="AO654" i="11"/>
  <c r="AD654" i="11"/>
  <c r="AE654" i="11"/>
  <c r="BE654" i="11"/>
  <c r="AI654" i="11"/>
  <c r="BA654" i="11"/>
  <c r="BI654" i="11"/>
  <c r="Y654" i="11"/>
  <c r="BD654" i="11"/>
  <c r="Q654" i="11"/>
  <c r="AW654" i="11"/>
  <c r="AT654" i="11"/>
  <c r="X654" i="11"/>
  <c r="AG654" i="11"/>
  <c r="M654" i="11"/>
  <c r="Q726" i="11"/>
  <c r="AG726" i="11"/>
  <c r="AW726" i="11"/>
  <c r="O726" i="11"/>
  <c r="AE726" i="11"/>
  <c r="AU726" i="11"/>
  <c r="Y726" i="11"/>
  <c r="AO726" i="11"/>
  <c r="BE726" i="11"/>
  <c r="W726" i="11"/>
  <c r="AM726" i="11"/>
  <c r="BC726" i="11"/>
  <c r="AK726" i="11"/>
  <c r="S726" i="11"/>
  <c r="AY726" i="11"/>
  <c r="AT726" i="11"/>
  <c r="R726" i="11"/>
  <c r="AX726" i="11"/>
  <c r="U726" i="11"/>
  <c r="BA726" i="11"/>
  <c r="AI726" i="11"/>
  <c r="AD726" i="11"/>
  <c r="BJ726" i="11"/>
  <c r="AH726" i="11"/>
  <c r="AS726" i="11"/>
  <c r="AA726" i="11"/>
  <c r="BB726" i="11"/>
  <c r="BF726" i="11"/>
  <c r="AN726" i="11"/>
  <c r="T726" i="11"/>
  <c r="BG726" i="11"/>
  <c r="V726" i="11"/>
  <c r="Z726" i="11"/>
  <c r="AF726" i="11"/>
  <c r="AJ726" i="11"/>
  <c r="BI726" i="11"/>
  <c r="BD726" i="11"/>
  <c r="AZ726" i="11"/>
  <c r="AQ726" i="11"/>
  <c r="P726" i="11"/>
  <c r="AC726" i="11"/>
  <c r="AL726" i="11"/>
  <c r="X726" i="11"/>
  <c r="AR726" i="11"/>
  <c r="M726" i="11"/>
  <c r="AP726" i="11"/>
  <c r="AV726" i="11"/>
  <c r="BH726" i="11"/>
  <c r="AB726" i="11"/>
  <c r="R651" i="11"/>
  <c r="AH651" i="11"/>
  <c r="AX651" i="11"/>
  <c r="AB651" i="11"/>
  <c r="AR651" i="11"/>
  <c r="BH651" i="11"/>
  <c r="AA651" i="11"/>
  <c r="BG651" i="11"/>
  <c r="W651" i="11"/>
  <c r="BC651" i="11"/>
  <c r="Z651" i="11"/>
  <c r="AP651" i="11"/>
  <c r="BF651" i="11"/>
  <c r="T651" i="11"/>
  <c r="AJ651" i="11"/>
  <c r="AZ651" i="11"/>
  <c r="AQ651" i="11"/>
  <c r="AM651" i="11"/>
  <c r="AL651" i="11"/>
  <c r="P651" i="11"/>
  <c r="AV651" i="11"/>
  <c r="AE651" i="11"/>
  <c r="U651" i="11"/>
  <c r="AC651" i="11"/>
  <c r="V651" i="11"/>
  <c r="BB651" i="11"/>
  <c r="AF651" i="11"/>
  <c r="AI651" i="11"/>
  <c r="BA651" i="11"/>
  <c r="BI651" i="11"/>
  <c r="BD651" i="11"/>
  <c r="S651" i="11"/>
  <c r="AK651" i="11"/>
  <c r="AS651" i="11"/>
  <c r="BE651" i="11"/>
  <c r="AT651" i="11"/>
  <c r="X651" i="11"/>
  <c r="AU651" i="11"/>
  <c r="AD651" i="11"/>
  <c r="O651" i="11"/>
  <c r="Q651" i="11"/>
  <c r="AY651" i="11"/>
  <c r="AO651" i="11"/>
  <c r="BJ651" i="11"/>
  <c r="AN651" i="11"/>
  <c r="Y651" i="11"/>
  <c r="AG651" i="11"/>
  <c r="M651" i="11"/>
  <c r="AW651" i="11"/>
  <c r="T777" i="11"/>
  <c r="AJ777" i="11"/>
  <c r="AZ777" i="11"/>
  <c r="V777" i="11"/>
  <c r="AL777" i="11"/>
  <c r="BB777" i="11"/>
  <c r="AB777" i="11"/>
  <c r="AR777" i="11"/>
  <c r="BH777" i="11"/>
  <c r="AD777" i="11"/>
  <c r="AT777" i="11"/>
  <c r="BJ777" i="11"/>
  <c r="X777" i="11"/>
  <c r="BD777" i="11"/>
  <c r="Z777" i="11"/>
  <c r="BF777" i="11"/>
  <c r="AC777" i="11"/>
  <c r="BI777" i="11"/>
  <c r="Q777" i="11"/>
  <c r="AW777" i="11"/>
  <c r="O777" i="11"/>
  <c r="AM777" i="11"/>
  <c r="AN777" i="11"/>
  <c r="AP777" i="11"/>
  <c r="AS777" i="11"/>
  <c r="AG777" i="11"/>
  <c r="AU777" i="11"/>
  <c r="BE777" i="11"/>
  <c r="AE777" i="11"/>
  <c r="BC777" i="11"/>
  <c r="AF777" i="11"/>
  <c r="AH777" i="11"/>
  <c r="AK777" i="11"/>
  <c r="Y777" i="11"/>
  <c r="AI777" i="11"/>
  <c r="S777" i="11"/>
  <c r="P777" i="11"/>
  <c r="M777" i="11"/>
  <c r="AV777" i="11"/>
  <c r="AO777" i="11"/>
  <c r="W777" i="11"/>
  <c r="R777" i="11"/>
  <c r="U777" i="11"/>
  <c r="AA777" i="11"/>
  <c r="AX777" i="11"/>
  <c r="BA777" i="11"/>
  <c r="AY777" i="11"/>
  <c r="BG777" i="11"/>
  <c r="AQ777" i="11"/>
  <c r="R655" i="11"/>
  <c r="AH655" i="11"/>
  <c r="AX655" i="11"/>
  <c r="AB655" i="11"/>
  <c r="AR655" i="11"/>
  <c r="BH655" i="11"/>
  <c r="AA655" i="11"/>
  <c r="BG655" i="11"/>
  <c r="W655" i="11"/>
  <c r="BC655" i="11"/>
  <c r="Z655" i="11"/>
  <c r="AP655" i="11"/>
  <c r="BF655" i="11"/>
  <c r="T655" i="11"/>
  <c r="AJ655" i="11"/>
  <c r="AZ655" i="11"/>
  <c r="AQ655" i="11"/>
  <c r="AM655" i="11"/>
  <c r="AL655" i="11"/>
  <c r="P655" i="11"/>
  <c r="AV655" i="11"/>
  <c r="AE655" i="11"/>
  <c r="U655" i="11"/>
  <c r="AC655" i="11"/>
  <c r="V655" i="11"/>
  <c r="BB655" i="11"/>
  <c r="AF655" i="11"/>
  <c r="AI655" i="11"/>
  <c r="BA655" i="11"/>
  <c r="BI655" i="11"/>
  <c r="BD655" i="11"/>
  <c r="AU655" i="11"/>
  <c r="AT655" i="11"/>
  <c r="X655" i="11"/>
  <c r="S655" i="11"/>
  <c r="AK655" i="11"/>
  <c r="AS655" i="11"/>
  <c r="BE655" i="11"/>
  <c r="AG655" i="11"/>
  <c r="Y655" i="11"/>
  <c r="AW655" i="11"/>
  <c r="AD655" i="11"/>
  <c r="AY655" i="11"/>
  <c r="AO655" i="11"/>
  <c r="O655" i="11"/>
  <c r="BJ655" i="11"/>
  <c r="AN655" i="11"/>
  <c r="Q655" i="11"/>
  <c r="M655" i="11"/>
  <c r="M680" i="11"/>
  <c r="AB680" i="11"/>
  <c r="AR680" i="11"/>
  <c r="BH680" i="11"/>
  <c r="O680" i="11"/>
  <c r="AK680" i="11"/>
  <c r="BF680" i="11"/>
  <c r="AH680" i="11"/>
  <c r="BC680" i="11"/>
  <c r="T680" i="11"/>
  <c r="AJ680" i="11"/>
  <c r="AZ680" i="11"/>
  <c r="Z680" i="11"/>
  <c r="AU680" i="11"/>
  <c r="W680" i="11"/>
  <c r="AS680" i="11"/>
  <c r="AF680" i="11"/>
  <c r="AP680" i="11"/>
  <c r="R680" i="11"/>
  <c r="BI680" i="11"/>
  <c r="BB680" i="11"/>
  <c r="Q680" i="11"/>
  <c r="BG680" i="11"/>
  <c r="P680" i="11"/>
  <c r="AV680" i="11"/>
  <c r="U680" i="11"/>
  <c r="AM680" i="11"/>
  <c r="AG680" i="11"/>
  <c r="AL680" i="11"/>
  <c r="BA680" i="11"/>
  <c r="AC680" i="11"/>
  <c r="AT680" i="11"/>
  <c r="S680" i="11"/>
  <c r="AN680" i="11"/>
  <c r="V680" i="11"/>
  <c r="AA680" i="11"/>
  <c r="AI680" i="11"/>
  <c r="AO680" i="11"/>
  <c r="X680" i="11"/>
  <c r="AX680" i="11"/>
  <c r="BJ680" i="11"/>
  <c r="AY680" i="11"/>
  <c r="AD680" i="11"/>
  <c r="AW680" i="11"/>
  <c r="BE680" i="11"/>
  <c r="BD680" i="11"/>
  <c r="AE680" i="11"/>
  <c r="AQ680" i="11"/>
  <c r="Y680" i="11"/>
  <c r="R633" i="11"/>
  <c r="AH633" i="11"/>
  <c r="AX633" i="11"/>
  <c r="AB633" i="11"/>
  <c r="AR633" i="11"/>
  <c r="BH633" i="11"/>
  <c r="AA633" i="11"/>
  <c r="BG633" i="11"/>
  <c r="W633" i="11"/>
  <c r="BC633" i="11"/>
  <c r="Z633" i="11"/>
  <c r="AP633" i="11"/>
  <c r="BF633" i="11"/>
  <c r="T633" i="11"/>
  <c r="AJ633" i="11"/>
  <c r="AZ633" i="11"/>
  <c r="AQ633" i="11"/>
  <c r="AM633" i="11"/>
  <c r="AL633" i="11"/>
  <c r="P633" i="11"/>
  <c r="AV633" i="11"/>
  <c r="AI633" i="11"/>
  <c r="BA633" i="11"/>
  <c r="BI633" i="11"/>
  <c r="V633" i="11"/>
  <c r="BB633" i="11"/>
  <c r="AF633" i="11"/>
  <c r="AE633" i="11"/>
  <c r="U633" i="11"/>
  <c r="AC633" i="11"/>
  <c r="AT633" i="11"/>
  <c r="X633" i="11"/>
  <c r="Y633" i="11"/>
  <c r="BD633" i="11"/>
  <c r="AY633" i="11"/>
  <c r="O633" i="11"/>
  <c r="AO633" i="11"/>
  <c r="S633" i="11"/>
  <c r="AK633" i="11"/>
  <c r="AS633" i="11"/>
  <c r="BE633" i="11"/>
  <c r="BJ633" i="11"/>
  <c r="AN633" i="11"/>
  <c r="AW633" i="11"/>
  <c r="M633" i="11"/>
  <c r="AU633" i="11"/>
  <c r="AG633" i="11"/>
  <c r="AD633" i="11"/>
  <c r="Q633" i="11"/>
  <c r="Q733" i="11"/>
  <c r="AG733" i="11"/>
  <c r="AW733" i="11"/>
  <c r="Y733" i="11"/>
  <c r="AO733" i="11"/>
  <c r="BE733" i="11"/>
  <c r="U733" i="11"/>
  <c r="BA733" i="11"/>
  <c r="O733" i="11"/>
  <c r="AE733" i="11"/>
  <c r="AU733" i="11"/>
  <c r="AD733" i="11"/>
  <c r="BJ733" i="11"/>
  <c r="AH733" i="11"/>
  <c r="AK733" i="11"/>
  <c r="W733" i="11"/>
  <c r="AM733" i="11"/>
  <c r="BC733" i="11"/>
  <c r="AT733" i="11"/>
  <c r="R733" i="11"/>
  <c r="AX733" i="11"/>
  <c r="AC733" i="11"/>
  <c r="S733" i="11"/>
  <c r="AY733" i="11"/>
  <c r="AL733" i="11"/>
  <c r="AP733" i="11"/>
  <c r="AV733" i="11"/>
  <c r="X733" i="11"/>
  <c r="T733" i="11"/>
  <c r="BI733" i="11"/>
  <c r="AI733" i="11"/>
  <c r="P733" i="11"/>
  <c r="BD733" i="11"/>
  <c r="AA733" i="11"/>
  <c r="AB733" i="11"/>
  <c r="AS733" i="11"/>
  <c r="BG733" i="11"/>
  <c r="BB733" i="11"/>
  <c r="BF733" i="11"/>
  <c r="AN733" i="11"/>
  <c r="AZ733" i="11"/>
  <c r="Z733" i="11"/>
  <c r="AF733" i="11"/>
  <c r="AQ733" i="11"/>
  <c r="V733" i="11"/>
  <c r="AJ733" i="11"/>
  <c r="BH733" i="11"/>
  <c r="M733" i="11"/>
  <c r="AR733" i="11"/>
  <c r="M692" i="11"/>
  <c r="Q692" i="11"/>
  <c r="AG692" i="11"/>
  <c r="AW692" i="11"/>
  <c r="O692" i="11"/>
  <c r="AE692" i="11"/>
  <c r="AU692" i="11"/>
  <c r="Y692" i="11"/>
  <c r="AO692" i="11"/>
  <c r="BE692" i="11"/>
  <c r="W692" i="11"/>
  <c r="AM692" i="11"/>
  <c r="BC692" i="11"/>
  <c r="AK692" i="11"/>
  <c r="S692" i="11"/>
  <c r="AY692" i="11"/>
  <c r="AT692" i="11"/>
  <c r="R692" i="11"/>
  <c r="AX692" i="11"/>
  <c r="U692" i="11"/>
  <c r="BA692" i="11"/>
  <c r="AI692" i="11"/>
  <c r="AD692" i="11"/>
  <c r="BJ692" i="11"/>
  <c r="AH692" i="11"/>
  <c r="BG692" i="11"/>
  <c r="V692" i="11"/>
  <c r="Z692" i="11"/>
  <c r="AF692" i="11"/>
  <c r="AS692" i="11"/>
  <c r="AA692" i="11"/>
  <c r="BB692" i="11"/>
  <c r="BF692" i="11"/>
  <c r="AN692" i="11"/>
  <c r="AZ692" i="11"/>
  <c r="AC692" i="11"/>
  <c r="AL692" i="11"/>
  <c r="AP692" i="11"/>
  <c r="AV692" i="11"/>
  <c r="X692" i="11"/>
  <c r="T692" i="11"/>
  <c r="AR692" i="11"/>
  <c r="BH692" i="11"/>
  <c r="BI692" i="11"/>
  <c r="BD692" i="11"/>
  <c r="AB692" i="11"/>
  <c r="AQ692" i="11"/>
  <c r="P692" i="11"/>
  <c r="AJ692" i="11"/>
  <c r="T831" i="11"/>
  <c r="AJ831" i="11"/>
  <c r="AZ831" i="11"/>
  <c r="V831" i="11"/>
  <c r="AL831" i="11"/>
  <c r="BB831" i="11"/>
  <c r="AB831" i="11"/>
  <c r="AR831" i="11"/>
  <c r="BH831" i="11"/>
  <c r="AD831" i="11"/>
  <c r="AT831" i="11"/>
  <c r="BJ831" i="11"/>
  <c r="X831" i="11"/>
  <c r="BD831" i="11"/>
  <c r="Z831" i="11"/>
  <c r="BF831" i="11"/>
  <c r="AC831" i="11"/>
  <c r="BI831" i="11"/>
  <c r="Q831" i="11"/>
  <c r="AW831" i="11"/>
  <c r="AU831" i="11"/>
  <c r="AN831" i="11"/>
  <c r="AP831" i="11"/>
  <c r="AS831" i="11"/>
  <c r="AG831" i="11"/>
  <c r="O831" i="11"/>
  <c r="AM831" i="11"/>
  <c r="AF831" i="11"/>
  <c r="AH831" i="11"/>
  <c r="AK831" i="11"/>
  <c r="Y831" i="11"/>
  <c r="W831" i="11"/>
  <c r="AY831" i="11"/>
  <c r="BE831" i="11"/>
  <c r="AX831" i="11"/>
  <c r="BA831" i="11"/>
  <c r="P831" i="11"/>
  <c r="AI831" i="11"/>
  <c r="AV831" i="11"/>
  <c r="AO831" i="11"/>
  <c r="AE831" i="11"/>
  <c r="BC831" i="11"/>
  <c r="AQ831" i="11"/>
  <c r="R831" i="11"/>
  <c r="U831" i="11"/>
  <c r="S831" i="11"/>
  <c r="BG831" i="11"/>
  <c r="M831" i="11"/>
  <c r="AA831" i="11"/>
  <c r="T797" i="11"/>
  <c r="AJ797" i="11"/>
  <c r="AZ797" i="11"/>
  <c r="V797" i="11"/>
  <c r="AL797" i="11"/>
  <c r="BB797" i="11"/>
  <c r="AB797" i="11"/>
  <c r="AR797" i="11"/>
  <c r="BH797" i="11"/>
  <c r="AD797" i="11"/>
  <c r="AT797" i="11"/>
  <c r="BJ797" i="11"/>
  <c r="X797" i="11"/>
  <c r="BD797" i="11"/>
  <c r="Z797" i="11"/>
  <c r="BF797" i="11"/>
  <c r="AC797" i="11"/>
  <c r="BI797" i="11"/>
  <c r="Q797" i="11"/>
  <c r="AW797" i="11"/>
  <c r="O797" i="11"/>
  <c r="AM797" i="11"/>
  <c r="AN797" i="11"/>
  <c r="AP797" i="11"/>
  <c r="AS797" i="11"/>
  <c r="AG797" i="11"/>
  <c r="AU797" i="11"/>
  <c r="BE797" i="11"/>
  <c r="AI797" i="11"/>
  <c r="S797" i="11"/>
  <c r="AF797" i="11"/>
  <c r="AH797" i="11"/>
  <c r="AK797" i="11"/>
  <c r="Y797" i="11"/>
  <c r="AE797" i="11"/>
  <c r="BC797" i="11"/>
  <c r="R797" i="11"/>
  <c r="U797" i="11"/>
  <c r="W797" i="11"/>
  <c r="AX797" i="11"/>
  <c r="BA797" i="11"/>
  <c r="P797" i="11"/>
  <c r="AY797" i="11"/>
  <c r="AQ797" i="11"/>
  <c r="BG797" i="11"/>
  <c r="AV797" i="11"/>
  <c r="AO797" i="11"/>
  <c r="M797" i="11"/>
  <c r="AA797" i="11"/>
  <c r="M626" i="11"/>
  <c r="R626" i="11"/>
  <c r="AH626" i="11"/>
  <c r="AX626" i="11"/>
  <c r="AB626" i="11"/>
  <c r="AR626" i="11"/>
  <c r="BH626" i="11"/>
  <c r="AQ626" i="11"/>
  <c r="AM626" i="11"/>
  <c r="Z626" i="11"/>
  <c r="AP626" i="11"/>
  <c r="BF626" i="11"/>
  <c r="T626" i="11"/>
  <c r="AJ626" i="11"/>
  <c r="AZ626" i="11"/>
  <c r="AA626" i="11"/>
  <c r="BG626" i="11"/>
  <c r="W626" i="11"/>
  <c r="BC626" i="11"/>
  <c r="V626" i="11"/>
  <c r="BB626" i="11"/>
  <c r="AF626" i="11"/>
  <c r="AY626" i="11"/>
  <c r="O626" i="11"/>
  <c r="AL626" i="11"/>
  <c r="P626" i="11"/>
  <c r="AV626" i="11"/>
  <c r="S626" i="11"/>
  <c r="AU626" i="11"/>
  <c r="AK626" i="11"/>
  <c r="AS626" i="11"/>
  <c r="BJ626" i="11"/>
  <c r="AN626" i="11"/>
  <c r="AE626" i="11"/>
  <c r="BE626" i="11"/>
  <c r="Q626" i="11"/>
  <c r="AD626" i="11"/>
  <c r="U626" i="11"/>
  <c r="AC626" i="11"/>
  <c r="AO626" i="11"/>
  <c r="AW626" i="11"/>
  <c r="BD626" i="11"/>
  <c r="AT626" i="11"/>
  <c r="X626" i="11"/>
  <c r="AI626" i="11"/>
  <c r="BA626" i="11"/>
  <c r="Y626" i="11"/>
  <c r="BI626" i="11"/>
  <c r="AG626" i="11"/>
  <c r="Q719" i="11"/>
  <c r="AG719" i="11"/>
  <c r="AW719" i="11"/>
  <c r="O719" i="11"/>
  <c r="AE719" i="11"/>
  <c r="AU719" i="11"/>
  <c r="Y719" i="11"/>
  <c r="AO719" i="11"/>
  <c r="BE719" i="11"/>
  <c r="W719" i="11"/>
  <c r="AM719" i="11"/>
  <c r="BC719" i="11"/>
  <c r="U719" i="11"/>
  <c r="BA719" i="11"/>
  <c r="AI719" i="11"/>
  <c r="AD719" i="11"/>
  <c r="BJ719" i="11"/>
  <c r="AH719" i="11"/>
  <c r="AK719" i="11"/>
  <c r="S719" i="11"/>
  <c r="AY719" i="11"/>
  <c r="AT719" i="11"/>
  <c r="R719" i="11"/>
  <c r="AX719" i="11"/>
  <c r="BI719" i="11"/>
  <c r="AQ719" i="11"/>
  <c r="P719" i="11"/>
  <c r="BD719" i="11"/>
  <c r="AZ719" i="11"/>
  <c r="AC719" i="11"/>
  <c r="AL719" i="11"/>
  <c r="AP719" i="11"/>
  <c r="AV719" i="11"/>
  <c r="X719" i="11"/>
  <c r="AJ719" i="11"/>
  <c r="BG719" i="11"/>
  <c r="V719" i="11"/>
  <c r="Z719" i="11"/>
  <c r="AF719" i="11"/>
  <c r="AR719" i="11"/>
  <c r="BH719" i="11"/>
  <c r="AS719" i="11"/>
  <c r="BB719" i="11"/>
  <c r="AN719" i="11"/>
  <c r="AA719" i="11"/>
  <c r="T719" i="11"/>
  <c r="BF719" i="11"/>
  <c r="AB719" i="11"/>
  <c r="M719" i="11"/>
  <c r="AC595" i="11"/>
  <c r="W595" i="11"/>
  <c r="AM595" i="11"/>
  <c r="BC595" i="11"/>
  <c r="Z595" i="11"/>
  <c r="AW595" i="11"/>
  <c r="AO595" i="11"/>
  <c r="BJ595" i="11"/>
  <c r="BI595" i="11"/>
  <c r="BD595" i="11"/>
  <c r="U595" i="11"/>
  <c r="O595" i="11"/>
  <c r="AE595" i="11"/>
  <c r="AU595" i="11"/>
  <c r="AL595" i="11"/>
  <c r="BH595" i="11"/>
  <c r="AD595" i="11"/>
  <c r="AZ595" i="11"/>
  <c r="AN595" i="11"/>
  <c r="AH595" i="11"/>
  <c r="Q595" i="11"/>
  <c r="AQ595" i="11"/>
  <c r="AG595" i="11"/>
  <c r="AT595" i="11"/>
  <c r="AB595" i="11"/>
  <c r="BA595" i="11"/>
  <c r="AA595" i="11"/>
  <c r="BG595" i="11"/>
  <c r="BB595" i="11"/>
  <c r="V595" i="11"/>
  <c r="T595" i="11"/>
  <c r="P595" i="11"/>
  <c r="S595" i="11"/>
  <c r="AR595" i="11"/>
  <c r="AX595" i="11"/>
  <c r="AK595" i="11"/>
  <c r="X595" i="11"/>
  <c r="Y595" i="11"/>
  <c r="AY595" i="11"/>
  <c r="BE595" i="11"/>
  <c r="AI595" i="11"/>
  <c r="AJ595" i="11"/>
  <c r="AS595" i="11"/>
  <c r="AV595" i="11"/>
  <c r="AP595" i="11"/>
  <c r="BF595" i="11"/>
  <c r="M595" i="11"/>
  <c r="AF595" i="11"/>
  <c r="R595" i="11"/>
  <c r="R629" i="11"/>
  <c r="AH629" i="11"/>
  <c r="AX629" i="11"/>
  <c r="AB629" i="11"/>
  <c r="AR629" i="11"/>
  <c r="BH629" i="11"/>
  <c r="AA629" i="11"/>
  <c r="BG629" i="11"/>
  <c r="W629" i="11"/>
  <c r="BC629" i="11"/>
  <c r="Z629" i="11"/>
  <c r="AP629" i="11"/>
  <c r="BF629" i="11"/>
  <c r="T629" i="11"/>
  <c r="AJ629" i="11"/>
  <c r="AZ629" i="11"/>
  <c r="AQ629" i="11"/>
  <c r="AM629" i="11"/>
  <c r="AL629" i="11"/>
  <c r="P629" i="11"/>
  <c r="AV629" i="11"/>
  <c r="AI629" i="11"/>
  <c r="BA629" i="11"/>
  <c r="BI629" i="11"/>
  <c r="V629" i="11"/>
  <c r="BB629" i="11"/>
  <c r="AF629" i="11"/>
  <c r="AE629" i="11"/>
  <c r="U629" i="11"/>
  <c r="AC629" i="11"/>
  <c r="AT629" i="11"/>
  <c r="X629" i="11"/>
  <c r="AY629" i="11"/>
  <c r="O629" i="11"/>
  <c r="AO629" i="11"/>
  <c r="AG629" i="11"/>
  <c r="BD629" i="11"/>
  <c r="Y629" i="11"/>
  <c r="BJ629" i="11"/>
  <c r="AN629" i="11"/>
  <c r="AU629" i="11"/>
  <c r="AW629" i="11"/>
  <c r="AS629" i="11"/>
  <c r="BE629" i="11"/>
  <c r="S629" i="11"/>
  <c r="AK629" i="11"/>
  <c r="AD629" i="11"/>
  <c r="Q629" i="11"/>
  <c r="M629" i="11"/>
  <c r="T741" i="11"/>
  <c r="AJ741" i="11"/>
  <c r="AZ741" i="11"/>
  <c r="V741" i="11"/>
  <c r="AL741" i="11"/>
  <c r="BB741" i="11"/>
  <c r="AB741" i="11"/>
  <c r="AR741" i="11"/>
  <c r="BH741" i="11"/>
  <c r="AD741" i="11"/>
  <c r="AT741" i="11"/>
  <c r="BJ741" i="11"/>
  <c r="X741" i="11"/>
  <c r="BD741" i="11"/>
  <c r="Z741" i="11"/>
  <c r="BF741" i="11"/>
  <c r="AC741" i="11"/>
  <c r="BI741" i="11"/>
  <c r="Q741" i="11"/>
  <c r="AW741" i="11"/>
  <c r="O741" i="11"/>
  <c r="AM741" i="11"/>
  <c r="AN741" i="11"/>
  <c r="AP741" i="11"/>
  <c r="AS741" i="11"/>
  <c r="AG741" i="11"/>
  <c r="AU741" i="11"/>
  <c r="BE741" i="11"/>
  <c r="AI741" i="11"/>
  <c r="S741" i="11"/>
  <c r="AF741" i="11"/>
  <c r="AH741" i="11"/>
  <c r="AK741" i="11"/>
  <c r="Y741" i="11"/>
  <c r="AE741" i="11"/>
  <c r="BC741" i="11"/>
  <c r="R741" i="11"/>
  <c r="U741" i="11"/>
  <c r="AY741" i="11"/>
  <c r="AQ741" i="11"/>
  <c r="BG741" i="11"/>
  <c r="AX741" i="11"/>
  <c r="BA741" i="11"/>
  <c r="P741" i="11"/>
  <c r="W741" i="11"/>
  <c r="AV741" i="11"/>
  <c r="AO741" i="11"/>
  <c r="M741" i="11"/>
  <c r="AA741" i="11"/>
  <c r="R622" i="11"/>
  <c r="AH622" i="11"/>
  <c r="AX622" i="11"/>
  <c r="AB622" i="11"/>
  <c r="AR622" i="11"/>
  <c r="BH622" i="11"/>
  <c r="AQ622" i="11"/>
  <c r="AM622" i="11"/>
  <c r="Z622" i="11"/>
  <c r="AP622" i="11"/>
  <c r="BF622" i="11"/>
  <c r="T622" i="11"/>
  <c r="AJ622" i="11"/>
  <c r="AZ622" i="11"/>
  <c r="AA622" i="11"/>
  <c r="BG622" i="11"/>
  <c r="W622" i="11"/>
  <c r="BC622" i="11"/>
  <c r="V622" i="11"/>
  <c r="BB622" i="11"/>
  <c r="AF622" i="11"/>
  <c r="AY622" i="11"/>
  <c r="O622" i="11"/>
  <c r="AL622" i="11"/>
  <c r="P622" i="11"/>
  <c r="AV622" i="11"/>
  <c r="S622" i="11"/>
  <c r="AU622" i="11"/>
  <c r="AK622" i="11"/>
  <c r="AS622" i="11"/>
  <c r="BJ622" i="11"/>
  <c r="AN622" i="11"/>
  <c r="U622" i="11"/>
  <c r="AC622" i="11"/>
  <c r="AO622" i="11"/>
  <c r="AD622" i="11"/>
  <c r="AE622" i="11"/>
  <c r="BE622" i="11"/>
  <c r="AI622" i="11"/>
  <c r="BA622" i="11"/>
  <c r="BI622" i="11"/>
  <c r="Y622" i="11"/>
  <c r="BD622" i="11"/>
  <c r="Q622" i="11"/>
  <c r="AG622" i="11"/>
  <c r="AT622" i="11"/>
  <c r="X622" i="11"/>
  <c r="AW622" i="11"/>
  <c r="M622" i="11"/>
  <c r="R663" i="11"/>
  <c r="AH663" i="11"/>
  <c r="AX663" i="11"/>
  <c r="AB663" i="11"/>
  <c r="AR663" i="11"/>
  <c r="BH663" i="11"/>
  <c r="AA663" i="11"/>
  <c r="BG663" i="11"/>
  <c r="W663" i="11"/>
  <c r="BC663" i="11"/>
  <c r="Z663" i="11"/>
  <c r="AP663" i="11"/>
  <c r="BF663" i="11"/>
  <c r="T663" i="11"/>
  <c r="AJ663" i="11"/>
  <c r="AZ663" i="11"/>
  <c r="AQ663" i="11"/>
  <c r="AM663" i="11"/>
  <c r="AL663" i="11"/>
  <c r="P663" i="11"/>
  <c r="AV663" i="11"/>
  <c r="AE663" i="11"/>
  <c r="U663" i="11"/>
  <c r="AC663" i="11"/>
  <c r="V663" i="11"/>
  <c r="BB663" i="11"/>
  <c r="AF663" i="11"/>
  <c r="AI663" i="11"/>
  <c r="BA663" i="11"/>
  <c r="BI663" i="11"/>
  <c r="BD663" i="11"/>
  <c r="AU663" i="11"/>
  <c r="AG663" i="11"/>
  <c r="AT663" i="11"/>
  <c r="X663" i="11"/>
  <c r="S663" i="11"/>
  <c r="AK663" i="11"/>
  <c r="AS663" i="11"/>
  <c r="BE663" i="11"/>
  <c r="AD663" i="11"/>
  <c r="Y663" i="11"/>
  <c r="O663" i="11"/>
  <c r="Q663" i="11"/>
  <c r="AW663" i="11"/>
  <c r="BJ663" i="11"/>
  <c r="AN663" i="11"/>
  <c r="AY663" i="11"/>
  <c r="AO663" i="11"/>
  <c r="M663" i="11"/>
  <c r="AB671" i="11"/>
  <c r="AR671" i="11"/>
  <c r="BH671" i="11"/>
  <c r="U671" i="11"/>
  <c r="AP671" i="11"/>
  <c r="R671" i="11"/>
  <c r="AM671" i="11"/>
  <c r="BI671" i="11"/>
  <c r="T671" i="11"/>
  <c r="AJ671" i="11"/>
  <c r="AZ671" i="11"/>
  <c r="AE671" i="11"/>
  <c r="BA671" i="11"/>
  <c r="AC671" i="11"/>
  <c r="AX671" i="11"/>
  <c r="P671" i="11"/>
  <c r="AV671" i="11"/>
  <c r="AU671" i="11"/>
  <c r="W671" i="11"/>
  <c r="Q671" i="11"/>
  <c r="BG671" i="11"/>
  <c r="V671" i="11"/>
  <c r="AF671" i="11"/>
  <c r="Z671" i="11"/>
  <c r="AS671" i="11"/>
  <c r="AL671" i="11"/>
  <c r="AQ671" i="11"/>
  <c r="BD671" i="11"/>
  <c r="BF671" i="11"/>
  <c r="AH671" i="11"/>
  <c r="AY671" i="11"/>
  <c r="AT671" i="11"/>
  <c r="X671" i="11"/>
  <c r="O671" i="11"/>
  <c r="AA671" i="11"/>
  <c r="AG671" i="11"/>
  <c r="AO671" i="11"/>
  <c r="Y671" i="11"/>
  <c r="BC671" i="11"/>
  <c r="S671" i="11"/>
  <c r="BE671" i="11"/>
  <c r="BB671" i="11"/>
  <c r="BJ671" i="11"/>
  <c r="AK671" i="11"/>
  <c r="AW671" i="11"/>
  <c r="AD671" i="11"/>
  <c r="AN671" i="11"/>
  <c r="AI671" i="11"/>
  <c r="M671" i="11"/>
  <c r="R667" i="11"/>
  <c r="AH667" i="11"/>
  <c r="AX667" i="11"/>
  <c r="AB667" i="11"/>
  <c r="AR667" i="11"/>
  <c r="BH667" i="11"/>
  <c r="AA667" i="11"/>
  <c r="BG667" i="11"/>
  <c r="W667" i="11"/>
  <c r="BC667" i="11"/>
  <c r="Z667" i="11"/>
  <c r="AP667" i="11"/>
  <c r="BF667" i="11"/>
  <c r="T667" i="11"/>
  <c r="AJ667" i="11"/>
  <c r="AZ667" i="11"/>
  <c r="AQ667" i="11"/>
  <c r="AM667" i="11"/>
  <c r="AL667" i="11"/>
  <c r="P667" i="11"/>
  <c r="AV667" i="11"/>
  <c r="AE667" i="11"/>
  <c r="U667" i="11"/>
  <c r="AC667" i="11"/>
  <c r="V667" i="11"/>
  <c r="BB667" i="11"/>
  <c r="AF667" i="11"/>
  <c r="AI667" i="11"/>
  <c r="BA667" i="11"/>
  <c r="BI667" i="11"/>
  <c r="BD667" i="11"/>
  <c r="S667" i="11"/>
  <c r="AK667" i="11"/>
  <c r="AS667" i="11"/>
  <c r="BE667" i="11"/>
  <c r="AT667" i="11"/>
  <c r="X667" i="11"/>
  <c r="AU667" i="11"/>
  <c r="AD667" i="11"/>
  <c r="O667" i="11"/>
  <c r="AY667" i="11"/>
  <c r="AO667" i="11"/>
  <c r="Q667" i="11"/>
  <c r="BJ667" i="11"/>
  <c r="AN667" i="11"/>
  <c r="AW667" i="11"/>
  <c r="Y667" i="11"/>
  <c r="M667" i="11"/>
  <c r="AG667" i="11"/>
  <c r="R634" i="11"/>
  <c r="AH634" i="11"/>
  <c r="AX634" i="11"/>
  <c r="AB634" i="11"/>
  <c r="AR634" i="11"/>
  <c r="BH634" i="11"/>
  <c r="AQ634" i="11"/>
  <c r="AM634" i="11"/>
  <c r="M634" i="11"/>
  <c r="Z634" i="11"/>
  <c r="AP634" i="11"/>
  <c r="BF634" i="11"/>
  <c r="T634" i="11"/>
  <c r="AJ634" i="11"/>
  <c r="AZ634" i="11"/>
  <c r="AA634" i="11"/>
  <c r="BG634" i="11"/>
  <c r="W634" i="11"/>
  <c r="BC634" i="11"/>
  <c r="V634" i="11"/>
  <c r="BB634" i="11"/>
  <c r="AF634" i="11"/>
  <c r="AY634" i="11"/>
  <c r="O634" i="11"/>
  <c r="AL634" i="11"/>
  <c r="P634" i="11"/>
  <c r="AV634" i="11"/>
  <c r="S634" i="11"/>
  <c r="AU634" i="11"/>
  <c r="AK634" i="11"/>
  <c r="AS634" i="11"/>
  <c r="BJ634" i="11"/>
  <c r="AN634" i="11"/>
  <c r="AE634" i="11"/>
  <c r="BE634" i="11"/>
  <c r="AW634" i="11"/>
  <c r="AD634" i="11"/>
  <c r="U634" i="11"/>
  <c r="AC634" i="11"/>
  <c r="AO634" i="11"/>
  <c r="Q634" i="11"/>
  <c r="BD634" i="11"/>
  <c r="AG634" i="11"/>
  <c r="AI634" i="11"/>
  <c r="BA634" i="11"/>
  <c r="Y634" i="11"/>
  <c r="BI634" i="11"/>
  <c r="AT634" i="11"/>
  <c r="X634" i="11"/>
  <c r="R669" i="11"/>
  <c r="AH669" i="11"/>
  <c r="AX669" i="11"/>
  <c r="AB669" i="11"/>
  <c r="AR669" i="11"/>
  <c r="BH669" i="11"/>
  <c r="AA669" i="11"/>
  <c r="BG669" i="11"/>
  <c r="W669" i="11"/>
  <c r="BC669" i="11"/>
  <c r="Z669" i="11"/>
  <c r="AP669" i="11"/>
  <c r="BF669" i="11"/>
  <c r="T669" i="11"/>
  <c r="AJ669" i="11"/>
  <c r="AZ669" i="11"/>
  <c r="AQ669" i="11"/>
  <c r="AM669" i="11"/>
  <c r="AL669" i="11"/>
  <c r="P669" i="11"/>
  <c r="AV669" i="11"/>
  <c r="AI669" i="11"/>
  <c r="BA669" i="11"/>
  <c r="BI669" i="11"/>
  <c r="V669" i="11"/>
  <c r="BB669" i="11"/>
  <c r="AF669" i="11"/>
  <c r="AE669" i="11"/>
  <c r="U669" i="11"/>
  <c r="AC669" i="11"/>
  <c r="AT669" i="11"/>
  <c r="X669" i="11"/>
  <c r="AY669" i="11"/>
  <c r="O669" i="11"/>
  <c r="AO669" i="11"/>
  <c r="BD669" i="11"/>
  <c r="Y669" i="11"/>
  <c r="AG669" i="11"/>
  <c r="BJ669" i="11"/>
  <c r="AN669" i="11"/>
  <c r="AU669" i="11"/>
  <c r="AD669" i="11"/>
  <c r="S669" i="11"/>
  <c r="AK669" i="11"/>
  <c r="AW669" i="11"/>
  <c r="AS669" i="11"/>
  <c r="BE669" i="11"/>
  <c r="M669" i="11"/>
  <c r="Q669" i="11"/>
  <c r="T747" i="11"/>
  <c r="AJ747" i="11"/>
  <c r="AZ747" i="11"/>
  <c r="V747" i="11"/>
  <c r="AL747" i="11"/>
  <c r="BB747" i="11"/>
  <c r="AB747" i="11"/>
  <c r="AR747" i="11"/>
  <c r="BH747" i="11"/>
  <c r="AD747" i="11"/>
  <c r="AT747" i="11"/>
  <c r="BJ747" i="11"/>
  <c r="X747" i="11"/>
  <c r="BD747" i="11"/>
  <c r="Z747" i="11"/>
  <c r="BF747" i="11"/>
  <c r="AC747" i="11"/>
  <c r="BI747" i="11"/>
  <c r="Q747" i="11"/>
  <c r="AW747" i="11"/>
  <c r="AU747" i="11"/>
  <c r="AN747" i="11"/>
  <c r="AP747" i="11"/>
  <c r="AS747" i="11"/>
  <c r="AG747" i="11"/>
  <c r="O747" i="11"/>
  <c r="AM747" i="11"/>
  <c r="AF747" i="11"/>
  <c r="AH747" i="11"/>
  <c r="AK747" i="11"/>
  <c r="Y747" i="11"/>
  <c r="BE747" i="11"/>
  <c r="W747" i="11"/>
  <c r="AY747" i="11"/>
  <c r="AQ747" i="11"/>
  <c r="AV747" i="11"/>
  <c r="AO747" i="11"/>
  <c r="S747" i="11"/>
  <c r="BG747" i="11"/>
  <c r="AA747" i="11"/>
  <c r="R747" i="11"/>
  <c r="U747" i="11"/>
  <c r="AX747" i="11"/>
  <c r="BA747" i="11"/>
  <c r="AI747" i="11"/>
  <c r="M747" i="11"/>
  <c r="P747" i="11"/>
  <c r="AE747" i="11"/>
  <c r="BC747" i="11"/>
  <c r="R623" i="11"/>
  <c r="AH623" i="11"/>
  <c r="AX623" i="11"/>
  <c r="AB623" i="11"/>
  <c r="AR623" i="11"/>
  <c r="BH623" i="11"/>
  <c r="AA623" i="11"/>
  <c r="BG623" i="11"/>
  <c r="W623" i="11"/>
  <c r="BC623" i="11"/>
  <c r="Z623" i="11"/>
  <c r="AP623" i="11"/>
  <c r="BF623" i="11"/>
  <c r="T623" i="11"/>
  <c r="AJ623" i="11"/>
  <c r="AZ623" i="11"/>
  <c r="AQ623" i="11"/>
  <c r="AM623" i="11"/>
  <c r="AL623" i="11"/>
  <c r="P623" i="11"/>
  <c r="AV623" i="11"/>
  <c r="AE623" i="11"/>
  <c r="U623" i="11"/>
  <c r="AC623" i="11"/>
  <c r="V623" i="11"/>
  <c r="BB623" i="11"/>
  <c r="AF623" i="11"/>
  <c r="AI623" i="11"/>
  <c r="BA623" i="11"/>
  <c r="BI623" i="11"/>
  <c r="BD623" i="11"/>
  <c r="AU623" i="11"/>
  <c r="AT623" i="11"/>
  <c r="X623" i="11"/>
  <c r="S623" i="11"/>
  <c r="AK623" i="11"/>
  <c r="AS623" i="11"/>
  <c r="BE623" i="11"/>
  <c r="AG623" i="11"/>
  <c r="Y623" i="11"/>
  <c r="AD623" i="11"/>
  <c r="Q623" i="11"/>
  <c r="AW623" i="11"/>
  <c r="AY623" i="11"/>
  <c r="AO623" i="11"/>
  <c r="O623" i="11"/>
  <c r="BJ623" i="11"/>
  <c r="AN623" i="11"/>
  <c r="M623" i="11"/>
  <c r="AC582" i="11"/>
  <c r="AS582" i="11"/>
  <c r="BI582" i="11"/>
  <c r="W582" i="11"/>
  <c r="AM582" i="11"/>
  <c r="BC582" i="11"/>
  <c r="AP582" i="11"/>
  <c r="AD582" i="11"/>
  <c r="BJ582" i="11"/>
  <c r="BH582" i="11"/>
  <c r="AZ582" i="11"/>
  <c r="U582" i="11"/>
  <c r="AK582" i="11"/>
  <c r="BA582" i="11"/>
  <c r="O582" i="11"/>
  <c r="AE582" i="11"/>
  <c r="AU582" i="11"/>
  <c r="Z582" i="11"/>
  <c r="BF582" i="11"/>
  <c r="AT582" i="11"/>
  <c r="AB582" i="11"/>
  <c r="T582" i="11"/>
  <c r="AG582" i="11"/>
  <c r="AA582" i="11"/>
  <c r="BG582" i="11"/>
  <c r="R582" i="11"/>
  <c r="AL582" i="11"/>
  <c r="AV582" i="11"/>
  <c r="Q582" i="11"/>
  <c r="AW582" i="11"/>
  <c r="AQ582" i="11"/>
  <c r="AX582" i="11"/>
  <c r="AO582" i="11"/>
  <c r="AH582" i="11"/>
  <c r="AI582" i="11"/>
  <c r="BB582" i="11"/>
  <c r="AR582" i="11"/>
  <c r="X582" i="11"/>
  <c r="BE582" i="11"/>
  <c r="S582" i="11"/>
  <c r="P582" i="11"/>
  <c r="AF582" i="11"/>
  <c r="BD582" i="11"/>
  <c r="V582" i="11"/>
  <c r="M582" i="11"/>
  <c r="AJ582" i="11"/>
  <c r="AY582" i="11"/>
  <c r="AN582" i="11"/>
  <c r="Y582" i="11"/>
  <c r="T743" i="11"/>
  <c r="AJ743" i="11"/>
  <c r="AZ743" i="11"/>
  <c r="V743" i="11"/>
  <c r="AL743" i="11"/>
  <c r="BB743" i="11"/>
  <c r="AB743" i="11"/>
  <c r="AR743" i="11"/>
  <c r="BH743" i="11"/>
  <c r="AD743" i="11"/>
  <c r="AT743" i="11"/>
  <c r="BJ743" i="11"/>
  <c r="X743" i="11"/>
  <c r="BD743" i="11"/>
  <c r="Z743" i="11"/>
  <c r="BF743" i="11"/>
  <c r="AC743" i="11"/>
  <c r="BI743" i="11"/>
  <c r="Q743" i="11"/>
  <c r="AW743" i="11"/>
  <c r="AU743" i="11"/>
  <c r="AN743" i="11"/>
  <c r="AP743" i="11"/>
  <c r="AS743" i="11"/>
  <c r="AG743" i="11"/>
  <c r="O743" i="11"/>
  <c r="AM743" i="11"/>
  <c r="AF743" i="11"/>
  <c r="AH743" i="11"/>
  <c r="AK743" i="11"/>
  <c r="Y743" i="11"/>
  <c r="W743" i="11"/>
  <c r="AY743" i="11"/>
  <c r="BE743" i="11"/>
  <c r="AX743" i="11"/>
  <c r="BA743" i="11"/>
  <c r="AE743" i="11"/>
  <c r="BC743" i="11"/>
  <c r="P743" i="11"/>
  <c r="S743" i="11"/>
  <c r="AV743" i="11"/>
  <c r="AO743" i="11"/>
  <c r="R743" i="11"/>
  <c r="U743" i="11"/>
  <c r="AI743" i="11"/>
  <c r="AQ743" i="11"/>
  <c r="BG743" i="11"/>
  <c r="AA743" i="11"/>
  <c r="M743" i="11"/>
  <c r="W563" i="11"/>
  <c r="AM563" i="11"/>
  <c r="BC563" i="11"/>
  <c r="V563" i="11"/>
  <c r="AR563" i="11"/>
  <c r="AJ563" i="11"/>
  <c r="BE563" i="11"/>
  <c r="R563" i="11"/>
  <c r="BI563" i="11"/>
  <c r="AS563" i="11"/>
  <c r="O563" i="11"/>
  <c r="AE563" i="11"/>
  <c r="AU563" i="11"/>
  <c r="AG563" i="11"/>
  <c r="BB563" i="11"/>
  <c r="Y563" i="11"/>
  <c r="AT563" i="11"/>
  <c r="AN563" i="11"/>
  <c r="X563" i="11"/>
  <c r="AP563" i="11"/>
  <c r="AF563" i="11"/>
  <c r="AQ563" i="11"/>
  <c r="AW563" i="11"/>
  <c r="AO563" i="11"/>
  <c r="AC563" i="11"/>
  <c r="BD563" i="11"/>
  <c r="AA563" i="11"/>
  <c r="BG563" i="11"/>
  <c r="AB563" i="11"/>
  <c r="T563" i="11"/>
  <c r="BJ563" i="11"/>
  <c r="U563" i="11"/>
  <c r="AY563" i="11"/>
  <c r="BH563" i="11"/>
  <c r="Z563" i="11"/>
  <c r="AV563" i="11"/>
  <c r="S563" i="11"/>
  <c r="Q563" i="11"/>
  <c r="AZ563" i="11"/>
  <c r="AX563" i="11"/>
  <c r="BA563" i="11"/>
  <c r="AD563" i="11"/>
  <c r="AK563" i="11"/>
  <c r="AH563" i="11"/>
  <c r="BF563" i="11"/>
  <c r="M563" i="11"/>
  <c r="AI563" i="11"/>
  <c r="AL563" i="11"/>
  <c r="P563" i="11"/>
  <c r="M672" i="11"/>
  <c r="AB672" i="11"/>
  <c r="AR672" i="11"/>
  <c r="BH672" i="11"/>
  <c r="O672" i="11"/>
  <c r="AK672" i="11"/>
  <c r="BF672" i="11"/>
  <c r="AH672" i="11"/>
  <c r="BC672" i="11"/>
  <c r="T672" i="11"/>
  <c r="AJ672" i="11"/>
  <c r="AZ672" i="11"/>
  <c r="Z672" i="11"/>
  <c r="AU672" i="11"/>
  <c r="W672" i="11"/>
  <c r="AS672" i="11"/>
  <c r="AF672" i="11"/>
  <c r="AP672" i="11"/>
  <c r="R672" i="11"/>
  <c r="BI672" i="11"/>
  <c r="BB672" i="11"/>
  <c r="Q672" i="11"/>
  <c r="BG672" i="11"/>
  <c r="P672" i="11"/>
  <c r="AV672" i="11"/>
  <c r="U672" i="11"/>
  <c r="AM672" i="11"/>
  <c r="AG672" i="11"/>
  <c r="AL672" i="11"/>
  <c r="V672" i="11"/>
  <c r="AA672" i="11"/>
  <c r="AI672" i="11"/>
  <c r="BJ672" i="11"/>
  <c r="AN672" i="11"/>
  <c r="BA672" i="11"/>
  <c r="AC672" i="11"/>
  <c r="AT672" i="11"/>
  <c r="X672" i="11"/>
  <c r="AY672" i="11"/>
  <c r="AE672" i="11"/>
  <c r="AQ672" i="11"/>
  <c r="AW672" i="11"/>
  <c r="BE672" i="11"/>
  <c r="Y672" i="11"/>
  <c r="AO672" i="11"/>
  <c r="BD672" i="11"/>
  <c r="AX672" i="11"/>
  <c r="S672" i="11"/>
  <c r="AD672" i="11"/>
  <c r="AB673" i="11"/>
  <c r="AR673" i="11"/>
  <c r="BH673" i="11"/>
  <c r="AE673" i="11"/>
  <c r="BA673" i="11"/>
  <c r="AC673" i="11"/>
  <c r="AX673" i="11"/>
  <c r="T673" i="11"/>
  <c r="AJ673" i="11"/>
  <c r="AZ673" i="11"/>
  <c r="U673" i="11"/>
  <c r="AP673" i="11"/>
  <c r="R673" i="11"/>
  <c r="AM673" i="11"/>
  <c r="BI673" i="11"/>
  <c r="P673" i="11"/>
  <c r="AV673" i="11"/>
  <c r="AK673" i="11"/>
  <c r="BC673" i="11"/>
  <c r="AW673" i="11"/>
  <c r="BB673" i="11"/>
  <c r="AF673" i="11"/>
  <c r="O673" i="11"/>
  <c r="BF673" i="11"/>
  <c r="AH673" i="11"/>
  <c r="AA673" i="11"/>
  <c r="AG673" i="11"/>
  <c r="X673" i="11"/>
  <c r="AU673" i="11"/>
  <c r="W673" i="11"/>
  <c r="BG673" i="11"/>
  <c r="AO673" i="11"/>
  <c r="BD673" i="11"/>
  <c r="Q673" i="11"/>
  <c r="V673" i="11"/>
  <c r="AD673" i="11"/>
  <c r="AI673" i="11"/>
  <c r="BJ673" i="11"/>
  <c r="AN673" i="11"/>
  <c r="AS673" i="11"/>
  <c r="BE673" i="11"/>
  <c r="AQ673" i="11"/>
  <c r="AY673" i="11"/>
  <c r="AT673" i="11"/>
  <c r="M673" i="11"/>
  <c r="Y673" i="11"/>
  <c r="Z673" i="11"/>
  <c r="AL673" i="11"/>
  <c r="S673" i="11"/>
  <c r="M588" i="11"/>
  <c r="AC588" i="11"/>
  <c r="AS588" i="11"/>
  <c r="BI588" i="11"/>
  <c r="W588" i="11"/>
  <c r="AM588" i="11"/>
  <c r="BC588" i="11"/>
  <c r="AP588" i="11"/>
  <c r="AD588" i="11"/>
  <c r="BJ588" i="11"/>
  <c r="AB588" i="11"/>
  <c r="T588" i="11"/>
  <c r="U588" i="11"/>
  <c r="AK588" i="11"/>
  <c r="BA588" i="11"/>
  <c r="O588" i="11"/>
  <c r="AE588" i="11"/>
  <c r="AU588" i="11"/>
  <c r="Z588" i="11"/>
  <c r="BF588" i="11"/>
  <c r="AT588" i="11"/>
  <c r="BH588" i="11"/>
  <c r="AZ588" i="11"/>
  <c r="AG588" i="11"/>
  <c r="AA588" i="11"/>
  <c r="BG588" i="11"/>
  <c r="AX588" i="11"/>
  <c r="AJ588" i="11"/>
  <c r="P588" i="11"/>
  <c r="AF588" i="11"/>
  <c r="Q588" i="11"/>
  <c r="AW588" i="11"/>
  <c r="AQ588" i="11"/>
  <c r="R588" i="11"/>
  <c r="AL588" i="11"/>
  <c r="AR588" i="11"/>
  <c r="AI588" i="11"/>
  <c r="AN588" i="11"/>
  <c r="AO588" i="11"/>
  <c r="V588" i="11"/>
  <c r="AV588" i="11"/>
  <c r="Y588" i="11"/>
  <c r="AY588" i="11"/>
  <c r="AH588" i="11"/>
  <c r="X588" i="11"/>
  <c r="BE588" i="11"/>
  <c r="BB588" i="11"/>
  <c r="BD588" i="11"/>
  <c r="S588" i="11"/>
  <c r="R619" i="11"/>
  <c r="AH619" i="11"/>
  <c r="AX619" i="11"/>
  <c r="AB619" i="11"/>
  <c r="AR619" i="11"/>
  <c r="BH619" i="11"/>
  <c r="AA619" i="11"/>
  <c r="BG619" i="11"/>
  <c r="W619" i="11"/>
  <c r="BC619" i="11"/>
  <c r="Z619" i="11"/>
  <c r="AP619" i="11"/>
  <c r="BF619" i="11"/>
  <c r="T619" i="11"/>
  <c r="AJ619" i="11"/>
  <c r="AZ619" i="11"/>
  <c r="AQ619" i="11"/>
  <c r="AM619" i="11"/>
  <c r="AL619" i="11"/>
  <c r="P619" i="11"/>
  <c r="AV619" i="11"/>
  <c r="AE619" i="11"/>
  <c r="U619" i="11"/>
  <c r="AC619" i="11"/>
  <c r="V619" i="11"/>
  <c r="BB619" i="11"/>
  <c r="AF619" i="11"/>
  <c r="AI619" i="11"/>
  <c r="BA619" i="11"/>
  <c r="BI619" i="11"/>
  <c r="BD619" i="11"/>
  <c r="S619" i="11"/>
  <c r="AK619" i="11"/>
  <c r="AS619" i="11"/>
  <c r="BE619" i="11"/>
  <c r="AT619" i="11"/>
  <c r="X619" i="11"/>
  <c r="AU619" i="11"/>
  <c r="AD619" i="11"/>
  <c r="O619" i="11"/>
  <c r="Q619" i="11"/>
  <c r="AY619" i="11"/>
  <c r="AO619" i="11"/>
  <c r="BJ619" i="11"/>
  <c r="AN619" i="11"/>
  <c r="Y619" i="11"/>
  <c r="AG619" i="11"/>
  <c r="M619" i="11"/>
  <c r="AW619" i="11"/>
  <c r="AC573" i="11"/>
  <c r="AS573" i="11"/>
  <c r="BI573" i="11"/>
  <c r="W573" i="11"/>
  <c r="AM573" i="11"/>
  <c r="BC573" i="11"/>
  <c r="Z573" i="11"/>
  <c r="BF573" i="11"/>
  <c r="AT573" i="11"/>
  <c r="AR573" i="11"/>
  <c r="AJ573" i="11"/>
  <c r="U573" i="11"/>
  <c r="AK573" i="11"/>
  <c r="BA573" i="11"/>
  <c r="O573" i="11"/>
  <c r="AE573" i="11"/>
  <c r="AU573" i="11"/>
  <c r="AP573" i="11"/>
  <c r="AD573" i="11"/>
  <c r="BJ573" i="11"/>
  <c r="Q573" i="11"/>
  <c r="AW573" i="11"/>
  <c r="AQ573" i="11"/>
  <c r="V573" i="11"/>
  <c r="BH573" i="11"/>
  <c r="AG573" i="11"/>
  <c r="AA573" i="11"/>
  <c r="BG573" i="11"/>
  <c r="AH573" i="11"/>
  <c r="BB573" i="11"/>
  <c r="AZ573" i="11"/>
  <c r="AF573" i="11"/>
  <c r="AV573" i="11"/>
  <c r="Y573" i="11"/>
  <c r="AY573" i="11"/>
  <c r="AL573" i="11"/>
  <c r="T573" i="11"/>
  <c r="BD573" i="11"/>
  <c r="BE573" i="11"/>
  <c r="S573" i="11"/>
  <c r="R573" i="11"/>
  <c r="P573" i="11"/>
  <c r="AN573" i="11"/>
  <c r="AO573" i="11"/>
  <c r="AB573" i="11"/>
  <c r="AI573" i="11"/>
  <c r="AX573" i="11"/>
  <c r="M573" i="11"/>
  <c r="X573" i="11"/>
  <c r="M612" i="11"/>
  <c r="R612" i="11"/>
  <c r="AH612" i="11"/>
  <c r="AX612" i="11"/>
  <c r="AB612" i="11"/>
  <c r="AR612" i="11"/>
  <c r="BH612" i="11"/>
  <c r="AQ612" i="11"/>
  <c r="AM612" i="11"/>
  <c r="Z612" i="11"/>
  <c r="AP612" i="11"/>
  <c r="BF612" i="11"/>
  <c r="T612" i="11"/>
  <c r="AJ612" i="11"/>
  <c r="AZ612" i="11"/>
  <c r="AA612" i="11"/>
  <c r="BG612" i="11"/>
  <c r="W612" i="11"/>
  <c r="BC612" i="11"/>
  <c r="V612" i="11"/>
  <c r="BB612" i="11"/>
  <c r="AF612" i="11"/>
  <c r="S612" i="11"/>
  <c r="AU612" i="11"/>
  <c r="AK612" i="11"/>
  <c r="AS612" i="11"/>
  <c r="AL612" i="11"/>
  <c r="P612" i="11"/>
  <c r="AV612" i="11"/>
  <c r="AY612" i="11"/>
  <c r="O612" i="11"/>
  <c r="AD612" i="11"/>
  <c r="BJ612" i="11"/>
  <c r="AN612" i="11"/>
  <c r="AI612" i="11"/>
  <c r="BA612" i="11"/>
  <c r="BI612" i="11"/>
  <c r="Y612" i="11"/>
  <c r="AW612" i="11"/>
  <c r="U612" i="11"/>
  <c r="AC612" i="11"/>
  <c r="AO612" i="11"/>
  <c r="AT612" i="11"/>
  <c r="X612" i="11"/>
  <c r="BE612" i="11"/>
  <c r="AE612" i="11"/>
  <c r="Q612" i="11"/>
  <c r="AG612" i="11"/>
  <c r="BD612" i="11"/>
  <c r="AC570" i="11"/>
  <c r="AS570" i="11"/>
  <c r="BI570" i="11"/>
  <c r="W570" i="11"/>
  <c r="AM570" i="11"/>
  <c r="BC570" i="11"/>
  <c r="AP570" i="11"/>
  <c r="AD570" i="11"/>
  <c r="BJ570" i="11"/>
  <c r="BH570" i="11"/>
  <c r="AZ570" i="11"/>
  <c r="M570" i="11"/>
  <c r="U570" i="11"/>
  <c r="AK570" i="11"/>
  <c r="BA570" i="11"/>
  <c r="O570" i="11"/>
  <c r="AE570" i="11"/>
  <c r="AU570" i="11"/>
  <c r="Z570" i="11"/>
  <c r="BF570" i="11"/>
  <c r="AT570" i="11"/>
  <c r="AB570" i="11"/>
  <c r="T570" i="11"/>
  <c r="AG570" i="11"/>
  <c r="AA570" i="11"/>
  <c r="BG570" i="11"/>
  <c r="R570" i="11"/>
  <c r="AL570" i="11"/>
  <c r="Q570" i="11"/>
  <c r="AW570" i="11"/>
  <c r="AQ570" i="11"/>
  <c r="AX570" i="11"/>
  <c r="AV570" i="11"/>
  <c r="AO570" i="11"/>
  <c r="BB570" i="11"/>
  <c r="P570" i="11"/>
  <c r="AF570" i="11"/>
  <c r="BD570" i="11"/>
  <c r="AI570" i="11"/>
  <c r="AH570" i="11"/>
  <c r="AJ570" i="11"/>
  <c r="AR570" i="11"/>
  <c r="X570" i="11"/>
  <c r="BE570" i="11"/>
  <c r="S570" i="11"/>
  <c r="AY570" i="11"/>
  <c r="Y570" i="11"/>
  <c r="V570" i="11"/>
  <c r="AN570" i="11"/>
  <c r="M578" i="11"/>
  <c r="AC578" i="11"/>
  <c r="AS578" i="11"/>
  <c r="BI578" i="11"/>
  <c r="W578" i="11"/>
  <c r="AM578" i="11"/>
  <c r="BC578" i="11"/>
  <c r="AP578" i="11"/>
  <c r="AD578" i="11"/>
  <c r="BJ578" i="11"/>
  <c r="BH578" i="11"/>
  <c r="AZ578" i="11"/>
  <c r="U578" i="11"/>
  <c r="AK578" i="11"/>
  <c r="BA578" i="11"/>
  <c r="O578" i="11"/>
  <c r="AE578" i="11"/>
  <c r="AU578" i="11"/>
  <c r="Z578" i="11"/>
  <c r="BF578" i="11"/>
  <c r="AT578" i="11"/>
  <c r="AB578" i="11"/>
  <c r="T578" i="11"/>
  <c r="AG578" i="11"/>
  <c r="AA578" i="11"/>
  <c r="BG578" i="11"/>
  <c r="R578" i="11"/>
  <c r="AL578" i="11"/>
  <c r="Q578" i="11"/>
  <c r="AW578" i="11"/>
  <c r="AQ578" i="11"/>
  <c r="AX578" i="11"/>
  <c r="AV578" i="11"/>
  <c r="AO578" i="11"/>
  <c r="BB578" i="11"/>
  <c r="AJ578" i="11"/>
  <c r="AI578" i="11"/>
  <c r="AH578" i="11"/>
  <c r="P578" i="11"/>
  <c r="AF578" i="11"/>
  <c r="BD578" i="11"/>
  <c r="BE578" i="11"/>
  <c r="S578" i="11"/>
  <c r="Y578" i="11"/>
  <c r="V578" i="11"/>
  <c r="AN578" i="11"/>
  <c r="AY578" i="11"/>
  <c r="AR578" i="11"/>
  <c r="X578" i="11"/>
  <c r="AC590" i="11"/>
  <c r="AS590" i="11"/>
  <c r="BI590" i="11"/>
  <c r="W590" i="11"/>
  <c r="AM590" i="11"/>
  <c r="BC590" i="11"/>
  <c r="AP590" i="11"/>
  <c r="AD590" i="11"/>
  <c r="BJ590" i="11"/>
  <c r="BH590" i="11"/>
  <c r="AZ590" i="11"/>
  <c r="U590" i="11"/>
  <c r="AK590" i="11"/>
  <c r="BA590" i="11"/>
  <c r="O590" i="11"/>
  <c r="AE590" i="11"/>
  <c r="AU590" i="11"/>
  <c r="Z590" i="11"/>
  <c r="BF590" i="11"/>
  <c r="AT590" i="11"/>
  <c r="AB590" i="11"/>
  <c r="T590" i="11"/>
  <c r="AG590" i="11"/>
  <c r="AA590" i="11"/>
  <c r="BG590" i="11"/>
  <c r="R590" i="11"/>
  <c r="AL590" i="11"/>
  <c r="AV590" i="11"/>
  <c r="Q590" i="11"/>
  <c r="AW590" i="11"/>
  <c r="AQ590" i="11"/>
  <c r="AX590" i="11"/>
  <c r="AO590" i="11"/>
  <c r="AH590" i="11"/>
  <c r="AR590" i="11"/>
  <c r="X590" i="11"/>
  <c r="AI590" i="11"/>
  <c r="BB590" i="11"/>
  <c r="BE590" i="11"/>
  <c r="S590" i="11"/>
  <c r="V590" i="11"/>
  <c r="AJ590" i="11"/>
  <c r="AY590" i="11"/>
  <c r="Y590" i="11"/>
  <c r="P590" i="11"/>
  <c r="AF590" i="11"/>
  <c r="BD590" i="11"/>
  <c r="AN590" i="11"/>
  <c r="M590" i="11"/>
  <c r="R611" i="11"/>
  <c r="AH611" i="11"/>
  <c r="AX611" i="11"/>
  <c r="AB611" i="11"/>
  <c r="AR611" i="11"/>
  <c r="BH611" i="11"/>
  <c r="AA611" i="11"/>
  <c r="BG611" i="11"/>
  <c r="W611" i="11"/>
  <c r="BC611" i="11"/>
  <c r="Z611" i="11"/>
  <c r="AP611" i="11"/>
  <c r="BF611" i="11"/>
  <c r="T611" i="11"/>
  <c r="AJ611" i="11"/>
  <c r="AZ611" i="11"/>
  <c r="AQ611" i="11"/>
  <c r="AM611" i="11"/>
  <c r="AL611" i="11"/>
  <c r="P611" i="11"/>
  <c r="AV611" i="11"/>
  <c r="AE611" i="11"/>
  <c r="U611" i="11"/>
  <c r="AC611" i="11"/>
  <c r="V611" i="11"/>
  <c r="BB611" i="11"/>
  <c r="AF611" i="11"/>
  <c r="AI611" i="11"/>
  <c r="BA611" i="11"/>
  <c r="BI611" i="11"/>
  <c r="BD611" i="11"/>
  <c r="S611" i="11"/>
  <c r="AK611" i="11"/>
  <c r="AS611" i="11"/>
  <c r="BE611" i="11"/>
  <c r="AT611" i="11"/>
  <c r="X611" i="11"/>
  <c r="AU611" i="11"/>
  <c r="AD611" i="11"/>
  <c r="AY611" i="11"/>
  <c r="AO611" i="11"/>
  <c r="O611" i="11"/>
  <c r="AG611" i="11"/>
  <c r="M611" i="11"/>
  <c r="Y611" i="11"/>
  <c r="BJ611" i="11"/>
  <c r="AN611" i="11"/>
  <c r="Q611" i="11"/>
  <c r="AW611" i="11"/>
  <c r="T750" i="11"/>
  <c r="AJ750" i="11"/>
  <c r="AZ750" i="11"/>
  <c r="V750" i="11"/>
  <c r="AL750" i="11"/>
  <c r="BB750" i="11"/>
  <c r="AB750" i="11"/>
  <c r="AR750" i="11"/>
  <c r="BH750" i="11"/>
  <c r="AD750" i="11"/>
  <c r="AT750" i="11"/>
  <c r="BJ750" i="11"/>
  <c r="AN750" i="11"/>
  <c r="AP750" i="11"/>
  <c r="AS750" i="11"/>
  <c r="AG750" i="11"/>
  <c r="AE750" i="11"/>
  <c r="BC750" i="11"/>
  <c r="X750" i="11"/>
  <c r="BD750" i="11"/>
  <c r="Z750" i="11"/>
  <c r="BF750" i="11"/>
  <c r="AC750" i="11"/>
  <c r="BI750" i="11"/>
  <c r="Q750" i="11"/>
  <c r="AW750" i="11"/>
  <c r="W750" i="11"/>
  <c r="P750" i="11"/>
  <c r="R750" i="11"/>
  <c r="U750" i="11"/>
  <c r="AU750" i="11"/>
  <c r="AA750" i="11"/>
  <c r="AV750" i="11"/>
  <c r="AX750" i="11"/>
  <c r="BA750" i="11"/>
  <c r="AO750" i="11"/>
  <c r="AY750" i="11"/>
  <c r="AI750" i="11"/>
  <c r="AF750" i="11"/>
  <c r="Y750" i="11"/>
  <c r="S750" i="11"/>
  <c r="BE750" i="11"/>
  <c r="O750" i="11"/>
  <c r="AM750" i="11"/>
  <c r="AH750" i="11"/>
  <c r="AK750" i="11"/>
  <c r="AQ750" i="11"/>
  <c r="BG750" i="11"/>
  <c r="M750" i="11"/>
  <c r="T810" i="11"/>
  <c r="AJ810" i="11"/>
  <c r="AZ810" i="11"/>
  <c r="V810" i="11"/>
  <c r="AL810" i="11"/>
  <c r="BB810" i="11"/>
  <c r="AB810" i="11"/>
  <c r="AR810" i="11"/>
  <c r="BH810" i="11"/>
  <c r="AD810" i="11"/>
  <c r="AT810" i="11"/>
  <c r="BJ810" i="11"/>
  <c r="AN810" i="11"/>
  <c r="AP810" i="11"/>
  <c r="AS810" i="11"/>
  <c r="AG810" i="11"/>
  <c r="AE810" i="11"/>
  <c r="BC810" i="11"/>
  <c r="M810" i="11"/>
  <c r="X810" i="11"/>
  <c r="BD810" i="11"/>
  <c r="Z810" i="11"/>
  <c r="BF810" i="11"/>
  <c r="AC810" i="11"/>
  <c r="BI810" i="11"/>
  <c r="Q810" i="11"/>
  <c r="AW810" i="11"/>
  <c r="W810" i="11"/>
  <c r="P810" i="11"/>
  <c r="R810" i="11"/>
  <c r="U810" i="11"/>
  <c r="AY810" i="11"/>
  <c r="AI810" i="11"/>
  <c r="AV810" i="11"/>
  <c r="AX810" i="11"/>
  <c r="BA810" i="11"/>
  <c r="AO810" i="11"/>
  <c r="AU810" i="11"/>
  <c r="AH810" i="11"/>
  <c r="AK810" i="11"/>
  <c r="BG810" i="11"/>
  <c r="S810" i="11"/>
  <c r="AF810" i="11"/>
  <c r="Y810" i="11"/>
  <c r="O810" i="11"/>
  <c r="AM810" i="11"/>
  <c r="AA810" i="11"/>
  <c r="BE810" i="11"/>
  <c r="AQ810" i="11"/>
  <c r="Q735" i="11"/>
  <c r="AG735" i="11"/>
  <c r="AW735" i="11"/>
  <c r="Y735" i="11"/>
  <c r="AO735" i="11"/>
  <c r="BE735" i="11"/>
  <c r="U735" i="11"/>
  <c r="BA735" i="11"/>
  <c r="O735" i="11"/>
  <c r="AE735" i="11"/>
  <c r="AU735" i="11"/>
  <c r="AD735" i="11"/>
  <c r="BJ735" i="11"/>
  <c r="AH735" i="11"/>
  <c r="AK735" i="11"/>
  <c r="W735" i="11"/>
  <c r="AM735" i="11"/>
  <c r="BC735" i="11"/>
  <c r="AT735" i="11"/>
  <c r="R735" i="11"/>
  <c r="AX735" i="11"/>
  <c r="BI735" i="11"/>
  <c r="S735" i="11"/>
  <c r="AY735" i="11"/>
  <c r="P735" i="11"/>
  <c r="BD735" i="11"/>
  <c r="AZ735" i="11"/>
  <c r="AC735" i="11"/>
  <c r="AI735" i="11"/>
  <c r="AL735" i="11"/>
  <c r="AP735" i="11"/>
  <c r="AV735" i="11"/>
  <c r="X735" i="11"/>
  <c r="AJ735" i="11"/>
  <c r="BG735" i="11"/>
  <c r="V735" i="11"/>
  <c r="Z735" i="11"/>
  <c r="AF735" i="11"/>
  <c r="AA735" i="11"/>
  <c r="AB735" i="11"/>
  <c r="BH735" i="11"/>
  <c r="AR735" i="11"/>
  <c r="AS735" i="11"/>
  <c r="BB735" i="11"/>
  <c r="AN735" i="11"/>
  <c r="AQ735" i="11"/>
  <c r="BF735" i="11"/>
  <c r="T735" i="11"/>
  <c r="M735" i="11"/>
  <c r="Q709" i="11"/>
  <c r="AG709" i="11"/>
  <c r="AW709" i="11"/>
  <c r="O709" i="11"/>
  <c r="AE709" i="11"/>
  <c r="AU709" i="11"/>
  <c r="Y709" i="11"/>
  <c r="AO709" i="11"/>
  <c r="BE709" i="11"/>
  <c r="W709" i="11"/>
  <c r="AM709" i="11"/>
  <c r="BC709" i="11"/>
  <c r="U709" i="11"/>
  <c r="BA709" i="11"/>
  <c r="AI709" i="11"/>
  <c r="AD709" i="11"/>
  <c r="BJ709" i="11"/>
  <c r="AH709" i="11"/>
  <c r="AK709" i="11"/>
  <c r="S709" i="11"/>
  <c r="AY709" i="11"/>
  <c r="AT709" i="11"/>
  <c r="R709" i="11"/>
  <c r="AX709" i="11"/>
  <c r="AC709" i="11"/>
  <c r="AL709" i="11"/>
  <c r="AP709" i="11"/>
  <c r="AV709" i="11"/>
  <c r="X709" i="11"/>
  <c r="T709" i="11"/>
  <c r="BH709" i="11"/>
  <c r="BI709" i="11"/>
  <c r="AQ709" i="11"/>
  <c r="P709" i="11"/>
  <c r="BD709" i="11"/>
  <c r="AA709" i="11"/>
  <c r="AZ709" i="11"/>
  <c r="AS709" i="11"/>
  <c r="BB709" i="11"/>
  <c r="BF709" i="11"/>
  <c r="AN709" i="11"/>
  <c r="AB709" i="11"/>
  <c r="V709" i="11"/>
  <c r="AJ709" i="11"/>
  <c r="BG709" i="11"/>
  <c r="Z709" i="11"/>
  <c r="AF709" i="11"/>
  <c r="AR709" i="11"/>
  <c r="M709" i="11"/>
  <c r="M684" i="11"/>
  <c r="Q684" i="11"/>
  <c r="AG684" i="11"/>
  <c r="AW684" i="11"/>
  <c r="O684" i="11"/>
  <c r="AE684" i="11"/>
  <c r="AU684" i="11"/>
  <c r="Y684" i="11"/>
  <c r="AO684" i="11"/>
  <c r="BE684" i="11"/>
  <c r="W684" i="11"/>
  <c r="AM684" i="11"/>
  <c r="BC684" i="11"/>
  <c r="AK684" i="11"/>
  <c r="S684" i="11"/>
  <c r="AY684" i="11"/>
  <c r="AT684" i="11"/>
  <c r="R684" i="11"/>
  <c r="AX684" i="11"/>
  <c r="U684" i="11"/>
  <c r="BA684" i="11"/>
  <c r="AI684" i="11"/>
  <c r="AD684" i="11"/>
  <c r="BJ684" i="11"/>
  <c r="AH684" i="11"/>
  <c r="BG684" i="11"/>
  <c r="V684" i="11"/>
  <c r="Z684" i="11"/>
  <c r="AF684" i="11"/>
  <c r="AS684" i="11"/>
  <c r="AA684" i="11"/>
  <c r="BB684" i="11"/>
  <c r="BF684" i="11"/>
  <c r="AN684" i="11"/>
  <c r="AZ684" i="11"/>
  <c r="AC684" i="11"/>
  <c r="AL684" i="11"/>
  <c r="AP684" i="11"/>
  <c r="AV684" i="11"/>
  <c r="X684" i="11"/>
  <c r="T684" i="11"/>
  <c r="AJ684" i="11"/>
  <c r="AR684" i="11"/>
  <c r="BI684" i="11"/>
  <c r="BD684" i="11"/>
  <c r="AQ684" i="11"/>
  <c r="P684" i="11"/>
  <c r="AB684" i="11"/>
  <c r="BH684" i="11"/>
  <c r="R613" i="11"/>
  <c r="AH613" i="11"/>
  <c r="AX613" i="11"/>
  <c r="AB613" i="11"/>
  <c r="AR613" i="11"/>
  <c r="BH613" i="11"/>
  <c r="AA613" i="11"/>
  <c r="BG613" i="11"/>
  <c r="W613" i="11"/>
  <c r="BC613" i="11"/>
  <c r="Z613" i="11"/>
  <c r="AP613" i="11"/>
  <c r="BF613" i="11"/>
  <c r="T613" i="11"/>
  <c r="AJ613" i="11"/>
  <c r="AZ613" i="11"/>
  <c r="AQ613" i="11"/>
  <c r="AM613" i="11"/>
  <c r="AL613" i="11"/>
  <c r="P613" i="11"/>
  <c r="AV613" i="11"/>
  <c r="AI613" i="11"/>
  <c r="BA613" i="11"/>
  <c r="BI613" i="11"/>
  <c r="V613" i="11"/>
  <c r="BB613" i="11"/>
  <c r="AF613" i="11"/>
  <c r="AE613" i="11"/>
  <c r="U613" i="11"/>
  <c r="AC613" i="11"/>
  <c r="AT613" i="11"/>
  <c r="X613" i="11"/>
  <c r="AY613" i="11"/>
  <c r="O613" i="11"/>
  <c r="AO613" i="11"/>
  <c r="AG613" i="11"/>
  <c r="BD613" i="11"/>
  <c r="Y613" i="11"/>
  <c r="BJ613" i="11"/>
  <c r="AN613" i="11"/>
  <c r="AU613" i="11"/>
  <c r="Q613" i="11"/>
  <c r="AW613" i="11"/>
  <c r="S613" i="11"/>
  <c r="AK613" i="11"/>
  <c r="AS613" i="11"/>
  <c r="BE613" i="11"/>
  <c r="AD613" i="11"/>
  <c r="M613" i="11"/>
  <c r="T781" i="11"/>
  <c r="AJ781" i="11"/>
  <c r="AZ781" i="11"/>
  <c r="V781" i="11"/>
  <c r="AL781" i="11"/>
  <c r="BB781" i="11"/>
  <c r="AB781" i="11"/>
  <c r="AR781" i="11"/>
  <c r="BH781" i="11"/>
  <c r="AD781" i="11"/>
  <c r="AT781" i="11"/>
  <c r="BJ781" i="11"/>
  <c r="X781" i="11"/>
  <c r="BD781" i="11"/>
  <c r="Z781" i="11"/>
  <c r="BF781" i="11"/>
  <c r="AC781" i="11"/>
  <c r="BI781" i="11"/>
  <c r="Q781" i="11"/>
  <c r="AW781" i="11"/>
  <c r="O781" i="11"/>
  <c r="AM781" i="11"/>
  <c r="AN781" i="11"/>
  <c r="AP781" i="11"/>
  <c r="AS781" i="11"/>
  <c r="AG781" i="11"/>
  <c r="AU781" i="11"/>
  <c r="BE781" i="11"/>
  <c r="AI781" i="11"/>
  <c r="S781" i="11"/>
  <c r="AF781" i="11"/>
  <c r="AH781" i="11"/>
  <c r="AK781" i="11"/>
  <c r="Y781" i="11"/>
  <c r="AE781" i="11"/>
  <c r="BC781" i="11"/>
  <c r="R781" i="11"/>
  <c r="U781" i="11"/>
  <c r="W781" i="11"/>
  <c r="AX781" i="11"/>
  <c r="BA781" i="11"/>
  <c r="P781" i="11"/>
  <c r="AY781" i="11"/>
  <c r="AQ781" i="11"/>
  <c r="BG781" i="11"/>
  <c r="AV781" i="11"/>
  <c r="AO781" i="11"/>
  <c r="M781" i="11"/>
  <c r="AA781" i="11"/>
  <c r="Q687" i="11"/>
  <c r="AG687" i="11"/>
  <c r="AW687" i="11"/>
  <c r="O687" i="11"/>
  <c r="AE687" i="11"/>
  <c r="AU687" i="11"/>
  <c r="Y687" i="11"/>
  <c r="AO687" i="11"/>
  <c r="BE687" i="11"/>
  <c r="W687" i="11"/>
  <c r="AM687" i="11"/>
  <c r="BC687" i="11"/>
  <c r="U687" i="11"/>
  <c r="BA687" i="11"/>
  <c r="AI687" i="11"/>
  <c r="AD687" i="11"/>
  <c r="BJ687" i="11"/>
  <c r="AH687" i="11"/>
  <c r="AK687" i="11"/>
  <c r="S687" i="11"/>
  <c r="AY687" i="11"/>
  <c r="AT687" i="11"/>
  <c r="R687" i="11"/>
  <c r="AX687" i="11"/>
  <c r="BI687" i="11"/>
  <c r="AQ687" i="11"/>
  <c r="P687" i="11"/>
  <c r="BD687" i="11"/>
  <c r="AZ687" i="11"/>
  <c r="AC687" i="11"/>
  <c r="AL687" i="11"/>
  <c r="AP687" i="11"/>
  <c r="AV687" i="11"/>
  <c r="X687" i="11"/>
  <c r="AJ687" i="11"/>
  <c r="BG687" i="11"/>
  <c r="V687" i="11"/>
  <c r="Z687" i="11"/>
  <c r="AF687" i="11"/>
  <c r="AR687" i="11"/>
  <c r="BH687" i="11"/>
  <c r="AS687" i="11"/>
  <c r="BB687" i="11"/>
  <c r="AN687" i="11"/>
  <c r="AA687" i="11"/>
  <c r="T687" i="11"/>
  <c r="AB687" i="11"/>
  <c r="BF687" i="11"/>
  <c r="M687" i="11"/>
  <c r="M658" i="11"/>
  <c r="R658" i="11"/>
  <c r="AH658" i="11"/>
  <c r="AX658" i="11"/>
  <c r="AB658" i="11"/>
  <c r="AR658" i="11"/>
  <c r="BH658" i="11"/>
  <c r="AQ658" i="11"/>
  <c r="AM658" i="11"/>
  <c r="Z658" i="11"/>
  <c r="AP658" i="11"/>
  <c r="BF658" i="11"/>
  <c r="T658" i="11"/>
  <c r="AJ658" i="11"/>
  <c r="AZ658" i="11"/>
  <c r="AA658" i="11"/>
  <c r="BG658" i="11"/>
  <c r="W658" i="11"/>
  <c r="BC658" i="11"/>
  <c r="V658" i="11"/>
  <c r="BB658" i="11"/>
  <c r="AF658" i="11"/>
  <c r="AY658" i="11"/>
  <c r="O658" i="11"/>
  <c r="AL658" i="11"/>
  <c r="P658" i="11"/>
  <c r="AV658" i="11"/>
  <c r="S658" i="11"/>
  <c r="AU658" i="11"/>
  <c r="AK658" i="11"/>
  <c r="AS658" i="11"/>
  <c r="BJ658" i="11"/>
  <c r="AN658" i="11"/>
  <c r="AE658" i="11"/>
  <c r="BE658" i="11"/>
  <c r="Q658" i="11"/>
  <c r="AD658" i="11"/>
  <c r="U658" i="11"/>
  <c r="AC658" i="11"/>
  <c r="AO658" i="11"/>
  <c r="AW658" i="11"/>
  <c r="BD658" i="11"/>
  <c r="AT658" i="11"/>
  <c r="X658" i="11"/>
  <c r="AI658" i="11"/>
  <c r="BA658" i="11"/>
  <c r="Y658" i="11"/>
  <c r="BI658" i="11"/>
  <c r="AG658" i="11"/>
  <c r="R650" i="11"/>
  <c r="AH650" i="11"/>
  <c r="AX650" i="11"/>
  <c r="AB650" i="11"/>
  <c r="AR650" i="11"/>
  <c r="BH650" i="11"/>
  <c r="AQ650" i="11"/>
  <c r="AM650" i="11"/>
  <c r="Z650" i="11"/>
  <c r="AP650" i="11"/>
  <c r="BF650" i="11"/>
  <c r="T650" i="11"/>
  <c r="AJ650" i="11"/>
  <c r="AZ650" i="11"/>
  <c r="AA650" i="11"/>
  <c r="BG650" i="11"/>
  <c r="W650" i="11"/>
  <c r="BC650" i="11"/>
  <c r="V650" i="11"/>
  <c r="BB650" i="11"/>
  <c r="AF650" i="11"/>
  <c r="AY650" i="11"/>
  <c r="O650" i="11"/>
  <c r="M650" i="11"/>
  <c r="AL650" i="11"/>
  <c r="P650" i="11"/>
  <c r="AV650" i="11"/>
  <c r="S650" i="11"/>
  <c r="AU650" i="11"/>
  <c r="AK650" i="11"/>
  <c r="AS650" i="11"/>
  <c r="BJ650" i="11"/>
  <c r="AN650" i="11"/>
  <c r="AE650" i="11"/>
  <c r="BE650" i="11"/>
  <c r="AW650" i="11"/>
  <c r="AD650" i="11"/>
  <c r="U650" i="11"/>
  <c r="AC650" i="11"/>
  <c r="AO650" i="11"/>
  <c r="Q650" i="11"/>
  <c r="BD650" i="11"/>
  <c r="BI650" i="11"/>
  <c r="AI650" i="11"/>
  <c r="BA650" i="11"/>
  <c r="Y650" i="11"/>
  <c r="AT650" i="11"/>
  <c r="X650" i="11"/>
  <c r="AG650" i="11"/>
  <c r="Q699" i="11"/>
  <c r="AG699" i="11"/>
  <c r="AW699" i="11"/>
  <c r="O699" i="11"/>
  <c r="AE699" i="11"/>
  <c r="AU699" i="11"/>
  <c r="Y699" i="11"/>
  <c r="AO699" i="11"/>
  <c r="BE699" i="11"/>
  <c r="W699" i="11"/>
  <c r="AM699" i="11"/>
  <c r="BC699" i="11"/>
  <c r="U699" i="11"/>
  <c r="BA699" i="11"/>
  <c r="AI699" i="11"/>
  <c r="AD699" i="11"/>
  <c r="BJ699" i="11"/>
  <c r="AH699" i="11"/>
  <c r="AK699" i="11"/>
  <c r="S699" i="11"/>
  <c r="AY699" i="11"/>
  <c r="AT699" i="11"/>
  <c r="R699" i="11"/>
  <c r="AX699" i="11"/>
  <c r="BI699" i="11"/>
  <c r="AQ699" i="11"/>
  <c r="P699" i="11"/>
  <c r="BD699" i="11"/>
  <c r="AJ699" i="11"/>
  <c r="AB699" i="11"/>
  <c r="AC699" i="11"/>
  <c r="AL699" i="11"/>
  <c r="AP699" i="11"/>
  <c r="AV699" i="11"/>
  <c r="X699" i="11"/>
  <c r="AZ699" i="11"/>
  <c r="T699" i="11"/>
  <c r="BG699" i="11"/>
  <c r="V699" i="11"/>
  <c r="Z699" i="11"/>
  <c r="AF699" i="11"/>
  <c r="AS699" i="11"/>
  <c r="BB699" i="11"/>
  <c r="AN699" i="11"/>
  <c r="AA699" i="11"/>
  <c r="M699" i="11"/>
  <c r="BF699" i="11"/>
  <c r="BH699" i="11"/>
  <c r="AR699" i="11"/>
  <c r="M564" i="11"/>
  <c r="W564" i="11"/>
  <c r="AM564" i="11"/>
  <c r="BC564" i="11"/>
  <c r="Q564" i="11"/>
  <c r="AL564" i="11"/>
  <c r="BH564" i="11"/>
  <c r="AD564" i="11"/>
  <c r="AZ564" i="11"/>
  <c r="BD564" i="11"/>
  <c r="AN564" i="11"/>
  <c r="AK564" i="11"/>
  <c r="Z564" i="11"/>
  <c r="O564" i="11"/>
  <c r="AE564" i="11"/>
  <c r="AU564" i="11"/>
  <c r="AB564" i="11"/>
  <c r="AW564" i="11"/>
  <c r="T564" i="11"/>
  <c r="AO564" i="11"/>
  <c r="BJ564" i="11"/>
  <c r="AH564" i="11"/>
  <c r="R564" i="11"/>
  <c r="BI564" i="11"/>
  <c r="AA564" i="11"/>
  <c r="BG564" i="11"/>
  <c r="AR564" i="11"/>
  <c r="AJ564" i="11"/>
  <c r="BF564" i="11"/>
  <c r="AQ564" i="11"/>
  <c r="V564" i="11"/>
  <c r="BE564" i="11"/>
  <c r="X564" i="11"/>
  <c r="AX564" i="11"/>
  <c r="AV564" i="11"/>
  <c r="U564" i="11"/>
  <c r="AP564" i="11"/>
  <c r="AT564" i="11"/>
  <c r="AC564" i="11"/>
  <c r="AF564" i="11"/>
  <c r="AI564" i="11"/>
  <c r="BB564" i="11"/>
  <c r="BA564" i="11"/>
  <c r="S564" i="11"/>
  <c r="AG564" i="11"/>
  <c r="P564" i="11"/>
  <c r="AS564" i="11"/>
  <c r="Y564" i="11"/>
  <c r="AY564" i="11"/>
  <c r="R657" i="11"/>
  <c r="AH657" i="11"/>
  <c r="AX657" i="11"/>
  <c r="AB657" i="11"/>
  <c r="AR657" i="11"/>
  <c r="BH657" i="11"/>
  <c r="AA657" i="11"/>
  <c r="BG657" i="11"/>
  <c r="W657" i="11"/>
  <c r="BC657" i="11"/>
  <c r="Z657" i="11"/>
  <c r="AP657" i="11"/>
  <c r="BF657" i="11"/>
  <c r="T657" i="11"/>
  <c r="AJ657" i="11"/>
  <c r="AZ657" i="11"/>
  <c r="AQ657" i="11"/>
  <c r="AM657" i="11"/>
  <c r="AL657" i="11"/>
  <c r="P657" i="11"/>
  <c r="AV657" i="11"/>
  <c r="AI657" i="11"/>
  <c r="BA657" i="11"/>
  <c r="BI657" i="11"/>
  <c r="V657" i="11"/>
  <c r="BB657" i="11"/>
  <c r="AF657" i="11"/>
  <c r="AE657" i="11"/>
  <c r="U657" i="11"/>
  <c r="AC657" i="11"/>
  <c r="AT657" i="11"/>
  <c r="X657" i="11"/>
  <c r="Y657" i="11"/>
  <c r="AW657" i="11"/>
  <c r="BD657" i="11"/>
  <c r="AY657" i="11"/>
  <c r="O657" i="11"/>
  <c r="AO657" i="11"/>
  <c r="AG657" i="11"/>
  <c r="BJ657" i="11"/>
  <c r="AN657" i="11"/>
  <c r="S657" i="11"/>
  <c r="AK657" i="11"/>
  <c r="AS657" i="11"/>
  <c r="BE657" i="11"/>
  <c r="AD657" i="11"/>
  <c r="AU657" i="11"/>
  <c r="M657" i="11"/>
  <c r="Q657" i="11"/>
  <c r="Q715" i="11"/>
  <c r="AG715" i="11"/>
  <c r="AW715" i="11"/>
  <c r="O715" i="11"/>
  <c r="AE715" i="11"/>
  <c r="AU715" i="11"/>
  <c r="Y715" i="11"/>
  <c r="AO715" i="11"/>
  <c r="BE715" i="11"/>
  <c r="W715" i="11"/>
  <c r="AM715" i="11"/>
  <c r="BC715" i="11"/>
  <c r="U715" i="11"/>
  <c r="BA715" i="11"/>
  <c r="AI715" i="11"/>
  <c r="AD715" i="11"/>
  <c r="BJ715" i="11"/>
  <c r="AH715" i="11"/>
  <c r="AK715" i="11"/>
  <c r="S715" i="11"/>
  <c r="AY715" i="11"/>
  <c r="AT715" i="11"/>
  <c r="R715" i="11"/>
  <c r="AX715" i="11"/>
  <c r="BI715" i="11"/>
  <c r="AQ715" i="11"/>
  <c r="P715" i="11"/>
  <c r="BD715" i="11"/>
  <c r="AJ715" i="11"/>
  <c r="AB715" i="11"/>
  <c r="AC715" i="11"/>
  <c r="AL715" i="11"/>
  <c r="AP715" i="11"/>
  <c r="AV715" i="11"/>
  <c r="X715" i="11"/>
  <c r="AZ715" i="11"/>
  <c r="T715" i="11"/>
  <c r="BG715" i="11"/>
  <c r="V715" i="11"/>
  <c r="Z715" i="11"/>
  <c r="AF715" i="11"/>
  <c r="AS715" i="11"/>
  <c r="BB715" i="11"/>
  <c r="AN715" i="11"/>
  <c r="BH715" i="11"/>
  <c r="AA715" i="11"/>
  <c r="M715" i="11"/>
  <c r="BF715" i="11"/>
  <c r="AR715" i="11"/>
  <c r="M656" i="11"/>
  <c r="R656" i="11"/>
  <c r="AH656" i="11"/>
  <c r="AX656" i="11"/>
  <c r="AB656" i="11"/>
  <c r="AR656" i="11"/>
  <c r="BH656" i="11"/>
  <c r="AQ656" i="11"/>
  <c r="AM656" i="11"/>
  <c r="Z656" i="11"/>
  <c r="AP656" i="11"/>
  <c r="BF656" i="11"/>
  <c r="T656" i="11"/>
  <c r="AJ656" i="11"/>
  <c r="AZ656" i="11"/>
  <c r="AA656" i="11"/>
  <c r="BG656" i="11"/>
  <c r="W656" i="11"/>
  <c r="BC656" i="11"/>
  <c r="V656" i="11"/>
  <c r="BB656" i="11"/>
  <c r="AF656" i="11"/>
  <c r="S656" i="11"/>
  <c r="AU656" i="11"/>
  <c r="AK656" i="11"/>
  <c r="AS656" i="11"/>
  <c r="AL656" i="11"/>
  <c r="P656" i="11"/>
  <c r="AV656" i="11"/>
  <c r="AY656" i="11"/>
  <c r="O656" i="11"/>
  <c r="AD656" i="11"/>
  <c r="AI656" i="11"/>
  <c r="BA656" i="11"/>
  <c r="BI656" i="11"/>
  <c r="Y656" i="11"/>
  <c r="Q656" i="11"/>
  <c r="BJ656" i="11"/>
  <c r="AN656" i="11"/>
  <c r="AT656" i="11"/>
  <c r="X656" i="11"/>
  <c r="AE656" i="11"/>
  <c r="BE656" i="11"/>
  <c r="AG656" i="11"/>
  <c r="BD656" i="11"/>
  <c r="U656" i="11"/>
  <c r="AW656" i="11"/>
  <c r="AC656" i="11"/>
  <c r="AO656" i="11"/>
  <c r="M602" i="11"/>
  <c r="W602" i="11"/>
  <c r="AM602" i="11"/>
  <c r="BC602" i="11"/>
  <c r="AG602" i="11"/>
  <c r="BB602" i="11"/>
  <c r="Y602" i="11"/>
  <c r="AT602" i="11"/>
  <c r="X602" i="11"/>
  <c r="R602" i="11"/>
  <c r="BI602" i="11"/>
  <c r="O602" i="11"/>
  <c r="AE602" i="11"/>
  <c r="AU602" i="11"/>
  <c r="V602" i="11"/>
  <c r="AR602" i="11"/>
  <c r="AJ602" i="11"/>
  <c r="BE602" i="11"/>
  <c r="AS602" i="11"/>
  <c r="AN602" i="11"/>
  <c r="AA602" i="11"/>
  <c r="BG602" i="11"/>
  <c r="AL602" i="11"/>
  <c r="AZ602" i="11"/>
  <c r="AH602" i="11"/>
  <c r="BF602" i="11"/>
  <c r="AQ602" i="11"/>
  <c r="Q602" i="11"/>
  <c r="BH602" i="11"/>
  <c r="AD602" i="11"/>
  <c r="AC602" i="11"/>
  <c r="P602" i="11"/>
  <c r="Z602" i="11"/>
  <c r="AW602" i="11"/>
  <c r="T602" i="11"/>
  <c r="BD602" i="11"/>
  <c r="AP602" i="11"/>
  <c r="AF602" i="11"/>
  <c r="AI602" i="11"/>
  <c r="BJ602" i="11"/>
  <c r="U602" i="11"/>
  <c r="AO602" i="11"/>
  <c r="AX602" i="11"/>
  <c r="S602" i="11"/>
  <c r="BA602" i="11"/>
  <c r="AK602" i="11"/>
  <c r="AY602" i="11"/>
  <c r="AV602" i="11"/>
  <c r="AB602" i="11"/>
  <c r="AB675" i="11"/>
  <c r="AR675" i="11"/>
  <c r="BH675" i="11"/>
  <c r="U675" i="11"/>
  <c r="AP675" i="11"/>
  <c r="R675" i="11"/>
  <c r="AM675" i="11"/>
  <c r="BI675" i="11"/>
  <c r="T675" i="11"/>
  <c r="AJ675" i="11"/>
  <c r="AZ675" i="11"/>
  <c r="AE675" i="11"/>
  <c r="BA675" i="11"/>
  <c r="AC675" i="11"/>
  <c r="AX675" i="11"/>
  <c r="P675" i="11"/>
  <c r="AV675" i="11"/>
  <c r="Z675" i="11"/>
  <c r="AS675" i="11"/>
  <c r="AL675" i="11"/>
  <c r="AQ675" i="11"/>
  <c r="AF675" i="11"/>
  <c r="AU675" i="11"/>
  <c r="W675" i="11"/>
  <c r="Q675" i="11"/>
  <c r="BG675" i="11"/>
  <c r="V675" i="11"/>
  <c r="BD675" i="11"/>
  <c r="AK675" i="11"/>
  <c r="AW675" i="11"/>
  <c r="BB675" i="11"/>
  <c r="BJ675" i="11"/>
  <c r="AD675" i="11"/>
  <c r="Y675" i="11"/>
  <c r="X675" i="11"/>
  <c r="BC675" i="11"/>
  <c r="S675" i="11"/>
  <c r="AH675" i="11"/>
  <c r="BF675" i="11"/>
  <c r="AY675" i="11"/>
  <c r="AI675" i="11"/>
  <c r="O675" i="11"/>
  <c r="AA675" i="11"/>
  <c r="M675" i="11"/>
  <c r="AT675" i="11"/>
  <c r="AN675" i="11"/>
  <c r="AG675" i="11"/>
  <c r="AO675" i="11"/>
  <c r="BE675" i="11"/>
  <c r="M652" i="11"/>
  <c r="R652" i="11"/>
  <c r="AH652" i="11"/>
  <c r="AX652" i="11"/>
  <c r="AB652" i="11"/>
  <c r="AR652" i="11"/>
  <c r="BH652" i="11"/>
  <c r="AQ652" i="11"/>
  <c r="AM652" i="11"/>
  <c r="Z652" i="11"/>
  <c r="AP652" i="11"/>
  <c r="BF652" i="11"/>
  <c r="T652" i="11"/>
  <c r="AJ652" i="11"/>
  <c r="AZ652" i="11"/>
  <c r="AA652" i="11"/>
  <c r="BG652" i="11"/>
  <c r="W652" i="11"/>
  <c r="BC652" i="11"/>
  <c r="V652" i="11"/>
  <c r="BB652" i="11"/>
  <c r="AF652" i="11"/>
  <c r="S652" i="11"/>
  <c r="AU652" i="11"/>
  <c r="AK652" i="11"/>
  <c r="AS652" i="11"/>
  <c r="AL652" i="11"/>
  <c r="P652" i="11"/>
  <c r="AV652" i="11"/>
  <c r="AY652" i="11"/>
  <c r="O652" i="11"/>
  <c r="AD652" i="11"/>
  <c r="AW652" i="11"/>
  <c r="BJ652" i="11"/>
  <c r="AN652" i="11"/>
  <c r="AI652" i="11"/>
  <c r="BA652" i="11"/>
  <c r="BI652" i="11"/>
  <c r="Y652" i="11"/>
  <c r="AT652" i="11"/>
  <c r="X652" i="11"/>
  <c r="U652" i="11"/>
  <c r="AC652" i="11"/>
  <c r="AO652" i="11"/>
  <c r="Q652" i="11"/>
  <c r="AG652" i="11"/>
  <c r="AE652" i="11"/>
  <c r="BD652" i="11"/>
  <c r="BE652" i="11"/>
  <c r="R617" i="11"/>
  <c r="AH617" i="11"/>
  <c r="AX617" i="11"/>
  <c r="AB617" i="11"/>
  <c r="AR617" i="11"/>
  <c r="BH617" i="11"/>
  <c r="AA617" i="11"/>
  <c r="BG617" i="11"/>
  <c r="W617" i="11"/>
  <c r="BC617" i="11"/>
  <c r="Z617" i="11"/>
  <c r="AP617" i="11"/>
  <c r="BF617" i="11"/>
  <c r="T617" i="11"/>
  <c r="AJ617" i="11"/>
  <c r="AZ617" i="11"/>
  <c r="AQ617" i="11"/>
  <c r="AM617" i="11"/>
  <c r="AL617" i="11"/>
  <c r="P617" i="11"/>
  <c r="AV617" i="11"/>
  <c r="AI617" i="11"/>
  <c r="BA617" i="11"/>
  <c r="BI617" i="11"/>
  <c r="V617" i="11"/>
  <c r="BB617" i="11"/>
  <c r="AF617" i="11"/>
  <c r="AE617" i="11"/>
  <c r="U617" i="11"/>
  <c r="AC617" i="11"/>
  <c r="AT617" i="11"/>
  <c r="X617" i="11"/>
  <c r="Y617" i="11"/>
  <c r="BD617" i="11"/>
  <c r="AY617" i="11"/>
  <c r="O617" i="11"/>
  <c r="AO617" i="11"/>
  <c r="S617" i="11"/>
  <c r="AK617" i="11"/>
  <c r="AS617" i="11"/>
  <c r="BE617" i="11"/>
  <c r="AW617" i="11"/>
  <c r="BJ617" i="11"/>
  <c r="AN617" i="11"/>
  <c r="M617" i="11"/>
  <c r="AD617" i="11"/>
  <c r="AG617" i="11"/>
  <c r="AU617" i="11"/>
  <c r="Q617" i="11"/>
  <c r="R637" i="11"/>
  <c r="AH637" i="11"/>
  <c r="AX637" i="11"/>
  <c r="AB637" i="11"/>
  <c r="AR637" i="11"/>
  <c r="BH637" i="11"/>
  <c r="AA637" i="11"/>
  <c r="BG637" i="11"/>
  <c r="W637" i="11"/>
  <c r="BC637" i="11"/>
  <c r="Z637" i="11"/>
  <c r="AP637" i="11"/>
  <c r="BF637" i="11"/>
  <c r="T637" i="11"/>
  <c r="AJ637" i="11"/>
  <c r="AZ637" i="11"/>
  <c r="AQ637" i="11"/>
  <c r="AM637" i="11"/>
  <c r="AL637" i="11"/>
  <c r="P637" i="11"/>
  <c r="AV637" i="11"/>
  <c r="AI637" i="11"/>
  <c r="BA637" i="11"/>
  <c r="BI637" i="11"/>
  <c r="V637" i="11"/>
  <c r="BB637" i="11"/>
  <c r="AF637" i="11"/>
  <c r="AE637" i="11"/>
  <c r="U637" i="11"/>
  <c r="AC637" i="11"/>
  <c r="AT637" i="11"/>
  <c r="X637" i="11"/>
  <c r="AY637" i="11"/>
  <c r="O637" i="11"/>
  <c r="AO637" i="11"/>
  <c r="BD637" i="11"/>
  <c r="Y637" i="11"/>
  <c r="AG637" i="11"/>
  <c r="BJ637" i="11"/>
  <c r="AN637" i="11"/>
  <c r="AU637" i="11"/>
  <c r="AD637" i="11"/>
  <c r="S637" i="11"/>
  <c r="AK637" i="11"/>
  <c r="AS637" i="11"/>
  <c r="BE637" i="11"/>
  <c r="AW637" i="11"/>
  <c r="M637" i="11"/>
  <c r="Q637" i="11"/>
  <c r="T791" i="11"/>
  <c r="AJ791" i="11"/>
  <c r="AZ791" i="11"/>
  <c r="V791" i="11"/>
  <c r="AL791" i="11"/>
  <c r="BB791" i="11"/>
  <c r="AB791" i="11"/>
  <c r="AR791" i="11"/>
  <c r="BH791" i="11"/>
  <c r="AD791" i="11"/>
  <c r="AT791" i="11"/>
  <c r="BJ791" i="11"/>
  <c r="X791" i="11"/>
  <c r="BD791" i="11"/>
  <c r="Z791" i="11"/>
  <c r="BF791" i="11"/>
  <c r="AC791" i="11"/>
  <c r="BI791" i="11"/>
  <c r="Q791" i="11"/>
  <c r="AW791" i="11"/>
  <c r="AU791" i="11"/>
  <c r="AN791" i="11"/>
  <c r="AP791" i="11"/>
  <c r="AS791" i="11"/>
  <c r="AG791" i="11"/>
  <c r="O791" i="11"/>
  <c r="AM791" i="11"/>
  <c r="AF791" i="11"/>
  <c r="AH791" i="11"/>
  <c r="AK791" i="11"/>
  <c r="Y791" i="11"/>
  <c r="W791" i="11"/>
  <c r="AY791" i="11"/>
  <c r="BE791" i="11"/>
  <c r="AX791" i="11"/>
  <c r="BA791" i="11"/>
  <c r="AE791" i="11"/>
  <c r="BC791" i="11"/>
  <c r="P791" i="11"/>
  <c r="S791" i="11"/>
  <c r="AV791" i="11"/>
  <c r="AO791" i="11"/>
  <c r="R791" i="11"/>
  <c r="U791" i="11"/>
  <c r="AI791" i="11"/>
  <c r="M791" i="11"/>
  <c r="AQ791" i="11"/>
  <c r="BG791" i="11"/>
  <c r="AA791" i="11"/>
  <c r="T769" i="11"/>
  <c r="AJ769" i="11"/>
  <c r="AZ769" i="11"/>
  <c r="V769" i="11"/>
  <c r="AL769" i="11"/>
  <c r="BB769" i="11"/>
  <c r="AB769" i="11"/>
  <c r="AR769" i="11"/>
  <c r="BH769" i="11"/>
  <c r="AD769" i="11"/>
  <c r="AT769" i="11"/>
  <c r="BJ769" i="11"/>
  <c r="X769" i="11"/>
  <c r="BD769" i="11"/>
  <c r="Z769" i="11"/>
  <c r="BF769" i="11"/>
  <c r="AC769" i="11"/>
  <c r="BI769" i="11"/>
  <c r="Q769" i="11"/>
  <c r="AW769" i="11"/>
  <c r="O769" i="11"/>
  <c r="AM769" i="11"/>
  <c r="AN769" i="11"/>
  <c r="AP769" i="11"/>
  <c r="AS769" i="11"/>
  <c r="AG769" i="11"/>
  <c r="AU769" i="11"/>
  <c r="BE769" i="11"/>
  <c r="AE769" i="11"/>
  <c r="BC769" i="11"/>
  <c r="AF769" i="11"/>
  <c r="AH769" i="11"/>
  <c r="AK769" i="11"/>
  <c r="Y769" i="11"/>
  <c r="AI769" i="11"/>
  <c r="S769" i="11"/>
  <c r="P769" i="11"/>
  <c r="AA769" i="11"/>
  <c r="AV769" i="11"/>
  <c r="AO769" i="11"/>
  <c r="AY769" i="11"/>
  <c r="R769" i="11"/>
  <c r="U769" i="11"/>
  <c r="M769" i="11"/>
  <c r="AX769" i="11"/>
  <c r="BA769" i="11"/>
  <c r="W769" i="11"/>
  <c r="AQ769" i="11"/>
  <c r="BG769" i="11"/>
  <c r="BO688" i="11"/>
  <c r="J638" i="11" a="1"/>
  <c r="J638" i="11" s="1"/>
  <c r="J775" i="11" a="1"/>
  <c r="J775" i="11" s="1"/>
  <c r="J767" i="11" a="1"/>
  <c r="J767" i="11" s="1"/>
  <c r="J783" i="11" a="1"/>
  <c r="J783" i="11" s="1"/>
  <c r="J666" i="11" a="1"/>
  <c r="J666" i="11" s="1"/>
  <c r="BO716" i="11"/>
  <c r="BN1144" i="11"/>
  <c r="J705" i="11" a="1"/>
  <c r="J705" i="11" s="1"/>
  <c r="BO755" i="11"/>
  <c r="J825" i="11" a="1"/>
  <c r="J825" i="11" s="1"/>
  <c r="BN875" i="11"/>
  <c r="BN1042" i="11"/>
  <c r="J833" i="11" a="1"/>
  <c r="J833" i="11" s="1"/>
  <c r="BN883" i="11"/>
  <c r="BO1493" i="11"/>
  <c r="BN837" i="11"/>
  <c r="J787" i="11" a="1"/>
  <c r="J787" i="11" s="1"/>
  <c r="BN909" i="11"/>
  <c r="BO1469" i="11"/>
  <c r="BO1519" i="11" s="1"/>
  <c r="BN917" i="11"/>
  <c r="BO696" i="11"/>
  <c r="J646" i="11" a="1"/>
  <c r="J646" i="11" s="1"/>
  <c r="BO1247" i="11"/>
  <c r="BO1297" i="11" s="1"/>
  <c r="BO1347" i="11" s="1"/>
  <c r="BO1397" i="11" s="1"/>
  <c r="BO1447" i="11" s="1"/>
  <c r="BO1497" i="11" s="1"/>
  <c r="BN1021" i="11"/>
  <c r="BN1512" i="11"/>
  <c r="BN1562" i="11" s="1"/>
  <c r="BN1612" i="11" s="1"/>
  <c r="BN1662" i="11" s="1"/>
  <c r="BN835" i="11"/>
  <c r="J785" i="11" a="1"/>
  <c r="J785" i="11" s="1"/>
  <c r="BO809" i="11"/>
  <c r="J759" i="11" a="1"/>
  <c r="J759" i="11" s="1"/>
  <c r="BN784" i="11"/>
  <c r="J734" i="11" a="1"/>
  <c r="J734" i="11" s="1"/>
  <c r="BO1449" i="11"/>
  <c r="BO1499" i="11" s="1"/>
  <c r="BO1533" i="11"/>
  <c r="J881" i="11" a="1"/>
  <c r="J881" i="11" s="1"/>
  <c r="BN931" i="11"/>
  <c r="BN897" i="11"/>
  <c r="J847" i="11" a="1"/>
  <c r="J847" i="11" s="1"/>
  <c r="BO1568" i="11"/>
  <c r="BN846" i="11"/>
  <c r="J749" i="11" a="1"/>
  <c r="J749" i="11" s="1"/>
  <c r="BN799" i="11"/>
  <c r="BO1611" i="11"/>
  <c r="BN1198" i="11"/>
  <c r="BN1248" i="11" s="1"/>
  <c r="BN1022" i="11"/>
  <c r="BN851" i="11"/>
  <c r="J729" i="11" a="1"/>
  <c r="J729" i="11" s="1"/>
  <c r="BO779" i="11"/>
  <c r="BN838" i="11"/>
  <c r="J648" i="11" a="1"/>
  <c r="J648" i="11" s="1"/>
  <c r="BO698" i="11"/>
  <c r="BN1058" i="11"/>
  <c r="BN889" i="11"/>
  <c r="BO1075" i="11"/>
  <c r="BN826" i="11"/>
  <c r="J776" i="11" a="1"/>
  <c r="J776" i="11" s="1"/>
  <c r="BN853" i="11"/>
  <c r="BO1581" i="11"/>
  <c r="BO1631" i="11" s="1"/>
  <c r="BO1681" i="11" s="1"/>
  <c r="BO1731" i="11" s="1"/>
  <c r="BO1781" i="11" s="1"/>
  <c r="BN873" i="11"/>
  <c r="BN980" i="11"/>
  <c r="J689" i="11" a="1"/>
  <c r="J689" i="11" s="1"/>
  <c r="BO739" i="11"/>
  <c r="BN1516" i="11"/>
  <c r="BN1566" i="11" s="1"/>
  <c r="BN1616" i="11" s="1"/>
  <c r="BN1040" i="11"/>
  <c r="J822" i="11" a="1"/>
  <c r="J822" i="11" s="1"/>
  <c r="BO872" i="11"/>
  <c r="J817" i="11" a="1"/>
  <c r="J817" i="11" s="1"/>
  <c r="BO867" i="11"/>
  <c r="BO917" i="11" s="1"/>
  <c r="BO967" i="11" s="1"/>
  <c r="BO1017" i="11" s="1"/>
  <c r="BO1067" i="11" s="1"/>
  <c r="BO1117" i="11" s="1"/>
  <c r="BO1167" i="11" s="1"/>
  <c r="BO1217" i="11" s="1"/>
  <c r="BO1267" i="11" s="1"/>
  <c r="BO1317" i="11" s="1"/>
  <c r="BO1367" i="11" s="1"/>
  <c r="BO1417" i="11" s="1"/>
  <c r="BO1467" i="11" s="1"/>
  <c r="J891" i="11" a="1"/>
  <c r="J891" i="11" s="1"/>
  <c r="BN941" i="11"/>
  <c r="BO1641" i="11"/>
  <c r="BO1691" i="11" s="1"/>
  <c r="BO1741" i="11" s="1"/>
  <c r="BO1791" i="11" s="1"/>
  <c r="BO830" i="11"/>
  <c r="J780" i="11" a="1"/>
  <c r="J780" i="11" s="1"/>
  <c r="BO773" i="11"/>
  <c r="J723" i="11" a="1"/>
  <c r="J723" i="11" s="1"/>
  <c r="BO695" i="11"/>
  <c r="J645" i="11" a="1"/>
  <c r="J645" i="11" s="1"/>
  <c r="BN945" i="11"/>
  <c r="BN863" i="11"/>
  <c r="BO808" i="11"/>
  <c r="J758" i="11" a="1"/>
  <c r="J758" i="11" s="1"/>
  <c r="BO757" i="11"/>
  <c r="J707" i="11" a="1"/>
  <c r="J707" i="11" s="1"/>
  <c r="BN952" i="11"/>
  <c r="BN1002" i="11" s="1"/>
  <c r="BN756" i="11"/>
  <c r="J706" i="11" a="1"/>
  <c r="J706" i="11" s="1"/>
  <c r="BO1356" i="11"/>
  <c r="BO1406" i="11" s="1"/>
  <c r="BN1100" i="11"/>
  <c r="BO1235" i="11"/>
  <c r="BO1285" i="11" s="1"/>
  <c r="BO1335" i="11" s="1"/>
  <c r="BO1385" i="11" s="1"/>
  <c r="BO1435" i="11" s="1"/>
  <c r="BO1485" i="11" s="1"/>
  <c r="BO1535" i="11" s="1"/>
  <c r="BO1637" i="11"/>
  <c r="BO1687" i="11" s="1"/>
  <c r="BO1737" i="11" s="1"/>
  <c r="BO1787" i="11" s="1"/>
  <c r="J662" i="11" a="1"/>
  <c r="J662" i="11" s="1"/>
  <c r="BO712" i="11"/>
  <c r="J793" i="11" a="1"/>
  <c r="J793" i="11" s="1"/>
  <c r="BN843" i="11"/>
  <c r="J802" i="11" a="1"/>
  <c r="J802" i="11" s="1"/>
  <c r="BO852" i="11"/>
  <c r="BN879" i="11"/>
  <c r="J614" i="11" a="1"/>
  <c r="J614" i="11" s="1"/>
  <c r="BO664" i="11"/>
  <c r="BO815" i="11"/>
  <c r="J765" i="11" a="1"/>
  <c r="J765" i="11" s="1"/>
  <c r="BN1015" i="11"/>
  <c r="J713" i="11" a="1"/>
  <c r="J713" i="11" s="1"/>
  <c r="BO763" i="11"/>
  <c r="J721" i="11" a="1"/>
  <c r="J721" i="11" s="1"/>
  <c r="BO771" i="11"/>
  <c r="J661" i="11" a="1"/>
  <c r="J661" i="11" s="1"/>
  <c r="BN711" i="11"/>
  <c r="BO976" i="11"/>
  <c r="BO1026" i="11" s="1"/>
  <c r="BO1076" i="11" s="1"/>
  <c r="BO1126" i="11" s="1"/>
  <c r="BO1176" i="11" s="1"/>
  <c r="BO1226" i="11" s="1"/>
  <c r="BO1276" i="11" s="1"/>
  <c r="BO1326" i="11" s="1"/>
  <c r="BO1376" i="11" s="1"/>
  <c r="J701" i="11" a="1"/>
  <c r="J701" i="11" s="1"/>
  <c r="BO751" i="11"/>
  <c r="J827" i="11" a="1"/>
  <c r="J827" i="11" s="1"/>
  <c r="BN877" i="11"/>
  <c r="BO753" i="11"/>
  <c r="J703" i="11" a="1"/>
  <c r="J703" i="11" s="1"/>
  <c r="BO792" i="11"/>
  <c r="J742" i="11" a="1"/>
  <c r="J742" i="11" s="1"/>
  <c r="BN1204" i="11"/>
  <c r="BN1036" i="11"/>
  <c r="BO1460" i="11"/>
  <c r="BO1510" i="11" s="1"/>
  <c r="BN905" i="11"/>
  <c r="BO1177" i="11"/>
  <c r="BO1384" i="11"/>
  <c r="J868" i="11" a="1"/>
  <c r="J868" i="11" s="1"/>
  <c r="BN918" i="11"/>
  <c r="BO904" i="11"/>
  <c r="J854" i="11" a="1"/>
  <c r="J854" i="11" s="1"/>
  <c r="BN928" i="11"/>
  <c r="BN920" i="11"/>
  <c r="BN907" i="11"/>
  <c r="BN924" i="11"/>
  <c r="J869" i="11" a="1"/>
  <c r="J869" i="11" s="1"/>
  <c r="BN919" i="11"/>
  <c r="BO850" i="11"/>
  <c r="J800" i="11" a="1"/>
  <c r="J800" i="11" s="1"/>
  <c r="BN932" i="11"/>
  <c r="J860" i="11" a="1"/>
  <c r="J860" i="11" s="1"/>
  <c r="BN910" i="11"/>
  <c r="BN914" i="11"/>
  <c r="BO694" i="11"/>
  <c r="J644" i="11" a="1"/>
  <c r="J644" i="11" s="1"/>
  <c r="J636" i="11" a="1"/>
  <c r="J636" i="11" s="1"/>
  <c r="BO686" i="11"/>
  <c r="J628" i="11" a="1"/>
  <c r="J628" i="11" s="1"/>
  <c r="BO678" i="11"/>
  <c r="J624" i="11" a="1"/>
  <c r="J624" i="11" s="1"/>
  <c r="BO674" i="11"/>
  <c r="J640" i="11" a="1"/>
  <c r="J640" i="11" s="1"/>
  <c r="BO690" i="11"/>
  <c r="J620" i="11" a="1"/>
  <c r="J620" i="11" s="1"/>
  <c r="BO670" i="11"/>
  <c r="J632" i="11" a="1"/>
  <c r="J632" i="11" s="1"/>
  <c r="BO682" i="11"/>
  <c r="M640" i="11" l="1"/>
  <c r="R640" i="11"/>
  <c r="AH640" i="11"/>
  <c r="AX640" i="11"/>
  <c r="AB640" i="11"/>
  <c r="AR640" i="11"/>
  <c r="BH640" i="11"/>
  <c r="AQ640" i="11"/>
  <c r="AM640" i="11"/>
  <c r="Z640" i="11"/>
  <c r="AP640" i="11"/>
  <c r="BF640" i="11"/>
  <c r="T640" i="11"/>
  <c r="AJ640" i="11"/>
  <c r="AZ640" i="11"/>
  <c r="AA640" i="11"/>
  <c r="BG640" i="11"/>
  <c r="W640" i="11"/>
  <c r="BC640" i="11"/>
  <c r="V640" i="11"/>
  <c r="BB640" i="11"/>
  <c r="AF640" i="11"/>
  <c r="S640" i="11"/>
  <c r="AU640" i="11"/>
  <c r="AK640" i="11"/>
  <c r="AS640" i="11"/>
  <c r="AL640" i="11"/>
  <c r="P640" i="11"/>
  <c r="AV640" i="11"/>
  <c r="AY640" i="11"/>
  <c r="O640" i="11"/>
  <c r="AD640" i="11"/>
  <c r="AI640" i="11"/>
  <c r="BA640" i="11"/>
  <c r="BI640" i="11"/>
  <c r="Y640" i="11"/>
  <c r="Q640" i="11"/>
  <c r="BJ640" i="11"/>
  <c r="AN640" i="11"/>
  <c r="AT640" i="11"/>
  <c r="X640" i="11"/>
  <c r="AE640" i="11"/>
  <c r="AG640" i="11"/>
  <c r="BE640" i="11"/>
  <c r="BD640" i="11"/>
  <c r="AC640" i="11"/>
  <c r="AO640" i="11"/>
  <c r="U640" i="11"/>
  <c r="AW640" i="11"/>
  <c r="M860" i="11"/>
  <c r="T860" i="11"/>
  <c r="AJ860" i="11"/>
  <c r="AZ860" i="11"/>
  <c r="V860" i="11"/>
  <c r="AL860" i="11"/>
  <c r="BB860" i="11"/>
  <c r="AB860" i="11"/>
  <c r="AR860" i="11"/>
  <c r="BH860" i="11"/>
  <c r="AD860" i="11"/>
  <c r="AT860" i="11"/>
  <c r="BJ860" i="11"/>
  <c r="AN860" i="11"/>
  <c r="AP860" i="11"/>
  <c r="AS860" i="11"/>
  <c r="AG860" i="11"/>
  <c r="W860" i="11"/>
  <c r="X860" i="11"/>
  <c r="BD860" i="11"/>
  <c r="Z860" i="11"/>
  <c r="BF860" i="11"/>
  <c r="AC860" i="11"/>
  <c r="BI860" i="11"/>
  <c r="Q860" i="11"/>
  <c r="AW860" i="11"/>
  <c r="AE860" i="11"/>
  <c r="BC860" i="11"/>
  <c r="AV860" i="11"/>
  <c r="AX860" i="11"/>
  <c r="BA860" i="11"/>
  <c r="AO860" i="11"/>
  <c r="O860" i="11"/>
  <c r="AM860" i="11"/>
  <c r="P860" i="11"/>
  <c r="R860" i="11"/>
  <c r="U860" i="11"/>
  <c r="S860" i="11"/>
  <c r="AU860" i="11"/>
  <c r="AF860" i="11"/>
  <c r="Y860" i="11"/>
  <c r="AI860" i="11"/>
  <c r="BE860" i="11"/>
  <c r="AH860" i="11"/>
  <c r="AK860" i="11"/>
  <c r="AY860" i="11"/>
  <c r="AQ860" i="11"/>
  <c r="BG860" i="11"/>
  <c r="AA860" i="11"/>
  <c r="Q703" i="11"/>
  <c r="AG703" i="11"/>
  <c r="AW703" i="11"/>
  <c r="O703" i="11"/>
  <c r="AE703" i="11"/>
  <c r="AU703" i="11"/>
  <c r="Y703" i="11"/>
  <c r="AO703" i="11"/>
  <c r="BE703" i="11"/>
  <c r="W703" i="11"/>
  <c r="AM703" i="11"/>
  <c r="BC703" i="11"/>
  <c r="U703" i="11"/>
  <c r="BA703" i="11"/>
  <c r="AI703" i="11"/>
  <c r="AD703" i="11"/>
  <c r="BJ703" i="11"/>
  <c r="AH703" i="11"/>
  <c r="AK703" i="11"/>
  <c r="S703" i="11"/>
  <c r="AY703" i="11"/>
  <c r="AT703" i="11"/>
  <c r="R703" i="11"/>
  <c r="AX703" i="11"/>
  <c r="BI703" i="11"/>
  <c r="AQ703" i="11"/>
  <c r="P703" i="11"/>
  <c r="BD703" i="11"/>
  <c r="AZ703" i="11"/>
  <c r="AC703" i="11"/>
  <c r="AL703" i="11"/>
  <c r="AP703" i="11"/>
  <c r="AV703" i="11"/>
  <c r="X703" i="11"/>
  <c r="AJ703" i="11"/>
  <c r="BG703" i="11"/>
  <c r="V703" i="11"/>
  <c r="Z703" i="11"/>
  <c r="AF703" i="11"/>
  <c r="AB703" i="11"/>
  <c r="BH703" i="11"/>
  <c r="AR703" i="11"/>
  <c r="AS703" i="11"/>
  <c r="BB703" i="11"/>
  <c r="AN703" i="11"/>
  <c r="AA703" i="11"/>
  <c r="BF703" i="11"/>
  <c r="T703" i="11"/>
  <c r="M703" i="11"/>
  <c r="Q713" i="11"/>
  <c r="AG713" i="11"/>
  <c r="AW713" i="11"/>
  <c r="O713" i="11"/>
  <c r="AE713" i="11"/>
  <c r="AU713" i="11"/>
  <c r="Y713" i="11"/>
  <c r="AO713" i="11"/>
  <c r="BE713" i="11"/>
  <c r="W713" i="11"/>
  <c r="AM713" i="11"/>
  <c r="BC713" i="11"/>
  <c r="U713" i="11"/>
  <c r="BA713" i="11"/>
  <c r="AI713" i="11"/>
  <c r="AD713" i="11"/>
  <c r="BJ713" i="11"/>
  <c r="AH713" i="11"/>
  <c r="AK713" i="11"/>
  <c r="S713" i="11"/>
  <c r="AY713" i="11"/>
  <c r="AT713" i="11"/>
  <c r="R713" i="11"/>
  <c r="AX713" i="11"/>
  <c r="AC713" i="11"/>
  <c r="AL713" i="11"/>
  <c r="AP713" i="11"/>
  <c r="AV713" i="11"/>
  <c r="X713" i="11"/>
  <c r="BI713" i="11"/>
  <c r="AQ713" i="11"/>
  <c r="P713" i="11"/>
  <c r="BD713" i="11"/>
  <c r="T713" i="11"/>
  <c r="AS713" i="11"/>
  <c r="BB713" i="11"/>
  <c r="BF713" i="11"/>
  <c r="AN713" i="11"/>
  <c r="AA713" i="11"/>
  <c r="AJ713" i="11"/>
  <c r="BH713" i="11"/>
  <c r="AB713" i="11"/>
  <c r="M713" i="11"/>
  <c r="AR713" i="11"/>
  <c r="BG713" i="11"/>
  <c r="Z713" i="11"/>
  <c r="AF713" i="11"/>
  <c r="V713" i="11"/>
  <c r="AZ713" i="11"/>
  <c r="R662" i="11"/>
  <c r="AH662" i="11"/>
  <c r="AX662" i="11"/>
  <c r="AB662" i="11"/>
  <c r="AR662" i="11"/>
  <c r="BH662" i="11"/>
  <c r="AQ662" i="11"/>
  <c r="AM662" i="11"/>
  <c r="Z662" i="11"/>
  <c r="AP662" i="11"/>
  <c r="BF662" i="11"/>
  <c r="T662" i="11"/>
  <c r="AJ662" i="11"/>
  <c r="AZ662" i="11"/>
  <c r="AA662" i="11"/>
  <c r="BG662" i="11"/>
  <c r="W662" i="11"/>
  <c r="BC662" i="11"/>
  <c r="V662" i="11"/>
  <c r="BB662" i="11"/>
  <c r="AF662" i="11"/>
  <c r="AY662" i="11"/>
  <c r="O662" i="11"/>
  <c r="AL662" i="11"/>
  <c r="P662" i="11"/>
  <c r="AV662" i="11"/>
  <c r="S662" i="11"/>
  <c r="AU662" i="11"/>
  <c r="AK662" i="11"/>
  <c r="AS662" i="11"/>
  <c r="BJ662" i="11"/>
  <c r="AN662" i="11"/>
  <c r="U662" i="11"/>
  <c r="AC662" i="11"/>
  <c r="AO662" i="11"/>
  <c r="AD662" i="11"/>
  <c r="AE662" i="11"/>
  <c r="BE662" i="11"/>
  <c r="BD662" i="11"/>
  <c r="AI662" i="11"/>
  <c r="BA662" i="11"/>
  <c r="BI662" i="11"/>
  <c r="Y662" i="11"/>
  <c r="AW662" i="11"/>
  <c r="AT662" i="11"/>
  <c r="X662" i="11"/>
  <c r="Q662" i="11"/>
  <c r="M662" i="11"/>
  <c r="AG662" i="11"/>
  <c r="Q723" i="11"/>
  <c r="AG723" i="11"/>
  <c r="AW723" i="11"/>
  <c r="O723" i="11"/>
  <c r="AE723" i="11"/>
  <c r="AU723" i="11"/>
  <c r="Y723" i="11"/>
  <c r="AO723" i="11"/>
  <c r="BE723" i="11"/>
  <c r="W723" i="11"/>
  <c r="AM723" i="11"/>
  <c r="BC723" i="11"/>
  <c r="U723" i="11"/>
  <c r="BA723" i="11"/>
  <c r="AI723" i="11"/>
  <c r="AD723" i="11"/>
  <c r="BJ723" i="11"/>
  <c r="AH723" i="11"/>
  <c r="AK723" i="11"/>
  <c r="S723" i="11"/>
  <c r="AY723" i="11"/>
  <c r="AT723" i="11"/>
  <c r="R723" i="11"/>
  <c r="AX723" i="11"/>
  <c r="BI723" i="11"/>
  <c r="AQ723" i="11"/>
  <c r="P723" i="11"/>
  <c r="BD723" i="11"/>
  <c r="AJ723" i="11"/>
  <c r="AC723" i="11"/>
  <c r="AL723" i="11"/>
  <c r="AP723" i="11"/>
  <c r="AV723" i="11"/>
  <c r="X723" i="11"/>
  <c r="AZ723" i="11"/>
  <c r="BG723" i="11"/>
  <c r="V723" i="11"/>
  <c r="Z723" i="11"/>
  <c r="AF723" i="11"/>
  <c r="T723" i="11"/>
  <c r="AA723" i="11"/>
  <c r="BH723" i="11"/>
  <c r="AR723" i="11"/>
  <c r="M723" i="11"/>
  <c r="BF723" i="11"/>
  <c r="AS723" i="11"/>
  <c r="BB723" i="11"/>
  <c r="AN723" i="11"/>
  <c r="AB723" i="11"/>
  <c r="T881" i="11"/>
  <c r="AJ881" i="11"/>
  <c r="AZ881" i="11"/>
  <c r="V881" i="11"/>
  <c r="AL881" i="11"/>
  <c r="BB881" i="11"/>
  <c r="AB881" i="11"/>
  <c r="AR881" i="11"/>
  <c r="BH881" i="11"/>
  <c r="AD881" i="11"/>
  <c r="AT881" i="11"/>
  <c r="BJ881" i="11"/>
  <c r="X881" i="11"/>
  <c r="BD881" i="11"/>
  <c r="Z881" i="11"/>
  <c r="BF881" i="11"/>
  <c r="AC881" i="11"/>
  <c r="BI881" i="11"/>
  <c r="Q881" i="11"/>
  <c r="AW881" i="11"/>
  <c r="O881" i="11"/>
  <c r="AM881" i="11"/>
  <c r="AN881" i="11"/>
  <c r="AP881" i="11"/>
  <c r="AS881" i="11"/>
  <c r="AG881" i="11"/>
  <c r="AU881" i="11"/>
  <c r="BE881" i="11"/>
  <c r="AE881" i="11"/>
  <c r="BC881" i="11"/>
  <c r="AF881" i="11"/>
  <c r="AH881" i="11"/>
  <c r="AK881" i="11"/>
  <c r="Y881" i="11"/>
  <c r="AI881" i="11"/>
  <c r="S881" i="11"/>
  <c r="P881" i="11"/>
  <c r="AA881" i="11"/>
  <c r="AV881" i="11"/>
  <c r="AO881" i="11"/>
  <c r="AY881" i="11"/>
  <c r="R881" i="11"/>
  <c r="U881" i="11"/>
  <c r="M881" i="11"/>
  <c r="AX881" i="11"/>
  <c r="BA881" i="11"/>
  <c r="W881" i="11"/>
  <c r="BG881" i="11"/>
  <c r="AQ881" i="11"/>
  <c r="R646" i="11"/>
  <c r="AH646" i="11"/>
  <c r="AX646" i="11"/>
  <c r="AB646" i="11"/>
  <c r="AR646" i="11"/>
  <c r="BH646" i="11"/>
  <c r="AQ646" i="11"/>
  <c r="AM646" i="11"/>
  <c r="Z646" i="11"/>
  <c r="AP646" i="11"/>
  <c r="BF646" i="11"/>
  <c r="T646" i="11"/>
  <c r="AJ646" i="11"/>
  <c r="AZ646" i="11"/>
  <c r="AA646" i="11"/>
  <c r="BG646" i="11"/>
  <c r="W646" i="11"/>
  <c r="BC646" i="11"/>
  <c r="V646" i="11"/>
  <c r="BB646" i="11"/>
  <c r="AF646" i="11"/>
  <c r="AY646" i="11"/>
  <c r="O646" i="11"/>
  <c r="AL646" i="11"/>
  <c r="P646" i="11"/>
  <c r="AV646" i="11"/>
  <c r="S646" i="11"/>
  <c r="AU646" i="11"/>
  <c r="AK646" i="11"/>
  <c r="AS646" i="11"/>
  <c r="BJ646" i="11"/>
  <c r="AN646" i="11"/>
  <c r="U646" i="11"/>
  <c r="AC646" i="11"/>
  <c r="AO646" i="11"/>
  <c r="AD646" i="11"/>
  <c r="AE646" i="11"/>
  <c r="BE646" i="11"/>
  <c r="AW646" i="11"/>
  <c r="BD646" i="11"/>
  <c r="AI646" i="11"/>
  <c r="BA646" i="11"/>
  <c r="BI646" i="11"/>
  <c r="Y646" i="11"/>
  <c r="AT646" i="11"/>
  <c r="X646" i="11"/>
  <c r="AG646" i="11"/>
  <c r="M646" i="11"/>
  <c r="Q646" i="11"/>
  <c r="T775" i="11"/>
  <c r="AJ775" i="11"/>
  <c r="AZ775" i="11"/>
  <c r="V775" i="11"/>
  <c r="AL775" i="11"/>
  <c r="BB775" i="11"/>
  <c r="AB775" i="11"/>
  <c r="AR775" i="11"/>
  <c r="BH775" i="11"/>
  <c r="AD775" i="11"/>
  <c r="AT775" i="11"/>
  <c r="BJ775" i="11"/>
  <c r="X775" i="11"/>
  <c r="BD775" i="11"/>
  <c r="Z775" i="11"/>
  <c r="BF775" i="11"/>
  <c r="AC775" i="11"/>
  <c r="BI775" i="11"/>
  <c r="Q775" i="11"/>
  <c r="AW775" i="11"/>
  <c r="AU775" i="11"/>
  <c r="AN775" i="11"/>
  <c r="AP775" i="11"/>
  <c r="AS775" i="11"/>
  <c r="AG775" i="11"/>
  <c r="O775" i="11"/>
  <c r="AM775" i="11"/>
  <c r="AF775" i="11"/>
  <c r="AH775" i="11"/>
  <c r="AK775" i="11"/>
  <c r="Y775" i="11"/>
  <c r="W775" i="11"/>
  <c r="AY775" i="11"/>
  <c r="BE775" i="11"/>
  <c r="AX775" i="11"/>
  <c r="BA775" i="11"/>
  <c r="AE775" i="11"/>
  <c r="BC775" i="11"/>
  <c r="P775" i="11"/>
  <c r="S775" i="11"/>
  <c r="AV775" i="11"/>
  <c r="AO775" i="11"/>
  <c r="R775" i="11"/>
  <c r="U775" i="11"/>
  <c r="AI775" i="11"/>
  <c r="BG775" i="11"/>
  <c r="AA775" i="11"/>
  <c r="AQ775" i="11"/>
  <c r="M775" i="11"/>
  <c r="M868" i="11"/>
  <c r="T868" i="11"/>
  <c r="AJ868" i="11"/>
  <c r="AZ868" i="11"/>
  <c r="V868" i="11"/>
  <c r="AL868" i="11"/>
  <c r="BB868" i="11"/>
  <c r="AB868" i="11"/>
  <c r="AR868" i="11"/>
  <c r="BH868" i="11"/>
  <c r="AD868" i="11"/>
  <c r="AT868" i="11"/>
  <c r="BJ868" i="11"/>
  <c r="AN868" i="11"/>
  <c r="AP868" i="11"/>
  <c r="AS868" i="11"/>
  <c r="AG868" i="11"/>
  <c r="W868" i="11"/>
  <c r="X868" i="11"/>
  <c r="BD868" i="11"/>
  <c r="Z868" i="11"/>
  <c r="BF868" i="11"/>
  <c r="AC868" i="11"/>
  <c r="BI868" i="11"/>
  <c r="Q868" i="11"/>
  <c r="AW868" i="11"/>
  <c r="AE868" i="11"/>
  <c r="BC868" i="11"/>
  <c r="AV868" i="11"/>
  <c r="AX868" i="11"/>
  <c r="BA868" i="11"/>
  <c r="AO868" i="11"/>
  <c r="O868" i="11"/>
  <c r="AM868" i="11"/>
  <c r="P868" i="11"/>
  <c r="R868" i="11"/>
  <c r="U868" i="11"/>
  <c r="S868" i="11"/>
  <c r="BG868" i="11"/>
  <c r="AF868" i="11"/>
  <c r="Y868" i="11"/>
  <c r="AY868" i="11"/>
  <c r="BE868" i="11"/>
  <c r="AU868" i="11"/>
  <c r="AH868" i="11"/>
  <c r="AK868" i="11"/>
  <c r="AI868" i="11"/>
  <c r="AA868" i="11"/>
  <c r="AQ868" i="11"/>
  <c r="R614" i="11"/>
  <c r="AH614" i="11"/>
  <c r="AX614" i="11"/>
  <c r="AB614" i="11"/>
  <c r="AR614" i="11"/>
  <c r="BH614" i="11"/>
  <c r="AQ614" i="11"/>
  <c r="AM614" i="11"/>
  <c r="Z614" i="11"/>
  <c r="AP614" i="11"/>
  <c r="BF614" i="11"/>
  <c r="T614" i="11"/>
  <c r="AJ614" i="11"/>
  <c r="AZ614" i="11"/>
  <c r="AA614" i="11"/>
  <c r="BG614" i="11"/>
  <c r="W614" i="11"/>
  <c r="BC614" i="11"/>
  <c r="V614" i="11"/>
  <c r="BB614" i="11"/>
  <c r="AF614" i="11"/>
  <c r="AY614" i="11"/>
  <c r="O614" i="11"/>
  <c r="AL614" i="11"/>
  <c r="P614" i="11"/>
  <c r="AV614" i="11"/>
  <c r="S614" i="11"/>
  <c r="AU614" i="11"/>
  <c r="AK614" i="11"/>
  <c r="AS614" i="11"/>
  <c r="BJ614" i="11"/>
  <c r="AN614" i="11"/>
  <c r="U614" i="11"/>
  <c r="AC614" i="11"/>
  <c r="AO614" i="11"/>
  <c r="AD614" i="11"/>
  <c r="AE614" i="11"/>
  <c r="BE614" i="11"/>
  <c r="AW614" i="11"/>
  <c r="BD614" i="11"/>
  <c r="AI614" i="11"/>
  <c r="BA614" i="11"/>
  <c r="BI614" i="11"/>
  <c r="Y614" i="11"/>
  <c r="AT614" i="11"/>
  <c r="X614" i="11"/>
  <c r="M614" i="11"/>
  <c r="Q614" i="11"/>
  <c r="AG614" i="11"/>
  <c r="M648" i="11"/>
  <c r="R648" i="11"/>
  <c r="AH648" i="11"/>
  <c r="AX648" i="11"/>
  <c r="AB648" i="11"/>
  <c r="AR648" i="11"/>
  <c r="BH648" i="11"/>
  <c r="AQ648" i="11"/>
  <c r="AM648" i="11"/>
  <c r="Z648" i="11"/>
  <c r="AP648" i="11"/>
  <c r="BF648" i="11"/>
  <c r="T648" i="11"/>
  <c r="AJ648" i="11"/>
  <c r="AZ648" i="11"/>
  <c r="AA648" i="11"/>
  <c r="BG648" i="11"/>
  <c r="W648" i="11"/>
  <c r="BC648" i="11"/>
  <c r="V648" i="11"/>
  <c r="BB648" i="11"/>
  <c r="AF648" i="11"/>
  <c r="S648" i="11"/>
  <c r="AU648" i="11"/>
  <c r="AK648" i="11"/>
  <c r="AS648" i="11"/>
  <c r="AL648" i="11"/>
  <c r="P648" i="11"/>
  <c r="AV648" i="11"/>
  <c r="AY648" i="11"/>
  <c r="O648" i="11"/>
  <c r="AD648" i="11"/>
  <c r="AI648" i="11"/>
  <c r="BA648" i="11"/>
  <c r="BI648" i="11"/>
  <c r="Y648" i="11"/>
  <c r="BJ648" i="11"/>
  <c r="AN648" i="11"/>
  <c r="Q648" i="11"/>
  <c r="AT648" i="11"/>
  <c r="X648" i="11"/>
  <c r="BE648" i="11"/>
  <c r="AW648" i="11"/>
  <c r="AE648" i="11"/>
  <c r="U648" i="11"/>
  <c r="AG648" i="11"/>
  <c r="BD648" i="11"/>
  <c r="AC648" i="11"/>
  <c r="AO648" i="11"/>
  <c r="T759" i="11"/>
  <c r="AJ759" i="11"/>
  <c r="AZ759" i="11"/>
  <c r="V759" i="11"/>
  <c r="AL759" i="11"/>
  <c r="BB759" i="11"/>
  <c r="AB759" i="11"/>
  <c r="AR759" i="11"/>
  <c r="BH759" i="11"/>
  <c r="AD759" i="11"/>
  <c r="AT759" i="11"/>
  <c r="BJ759" i="11"/>
  <c r="X759" i="11"/>
  <c r="BD759" i="11"/>
  <c r="Z759" i="11"/>
  <c r="BF759" i="11"/>
  <c r="AC759" i="11"/>
  <c r="BI759" i="11"/>
  <c r="Q759" i="11"/>
  <c r="AW759" i="11"/>
  <c r="AU759" i="11"/>
  <c r="AN759" i="11"/>
  <c r="AP759" i="11"/>
  <c r="AS759" i="11"/>
  <c r="AG759" i="11"/>
  <c r="O759" i="11"/>
  <c r="AM759" i="11"/>
  <c r="AF759" i="11"/>
  <c r="AH759" i="11"/>
  <c r="AK759" i="11"/>
  <c r="Y759" i="11"/>
  <c r="W759" i="11"/>
  <c r="AY759" i="11"/>
  <c r="BE759" i="11"/>
  <c r="AX759" i="11"/>
  <c r="BA759" i="11"/>
  <c r="AE759" i="11"/>
  <c r="BC759" i="11"/>
  <c r="P759" i="11"/>
  <c r="S759" i="11"/>
  <c r="AV759" i="11"/>
  <c r="AO759" i="11"/>
  <c r="R759" i="11"/>
  <c r="U759" i="11"/>
  <c r="AI759" i="11"/>
  <c r="M759" i="11"/>
  <c r="BG759" i="11"/>
  <c r="AA759" i="11"/>
  <c r="AQ759" i="11"/>
  <c r="T833" i="11"/>
  <c r="AJ833" i="11"/>
  <c r="AZ833" i="11"/>
  <c r="V833" i="11"/>
  <c r="AL833" i="11"/>
  <c r="BB833" i="11"/>
  <c r="AB833" i="11"/>
  <c r="AR833" i="11"/>
  <c r="BH833" i="11"/>
  <c r="AD833" i="11"/>
  <c r="AT833" i="11"/>
  <c r="BJ833" i="11"/>
  <c r="X833" i="11"/>
  <c r="BD833" i="11"/>
  <c r="Z833" i="11"/>
  <c r="BF833" i="11"/>
  <c r="AC833" i="11"/>
  <c r="BI833" i="11"/>
  <c r="Q833" i="11"/>
  <c r="AW833" i="11"/>
  <c r="O833" i="11"/>
  <c r="AM833" i="11"/>
  <c r="AN833" i="11"/>
  <c r="AP833" i="11"/>
  <c r="AS833" i="11"/>
  <c r="AG833" i="11"/>
  <c r="AU833" i="11"/>
  <c r="BE833" i="11"/>
  <c r="AE833" i="11"/>
  <c r="BC833" i="11"/>
  <c r="AF833" i="11"/>
  <c r="AH833" i="11"/>
  <c r="AK833" i="11"/>
  <c r="Y833" i="11"/>
  <c r="AI833" i="11"/>
  <c r="S833" i="11"/>
  <c r="P833" i="11"/>
  <c r="AA833" i="11"/>
  <c r="AV833" i="11"/>
  <c r="AO833" i="11"/>
  <c r="AY833" i="11"/>
  <c r="R833" i="11"/>
  <c r="U833" i="11"/>
  <c r="M833" i="11"/>
  <c r="AX833" i="11"/>
  <c r="BA833" i="11"/>
  <c r="W833" i="11"/>
  <c r="AQ833" i="11"/>
  <c r="BG833" i="11"/>
  <c r="R638" i="11"/>
  <c r="AH638" i="11"/>
  <c r="AX638" i="11"/>
  <c r="AB638" i="11"/>
  <c r="AR638" i="11"/>
  <c r="BH638" i="11"/>
  <c r="AQ638" i="11"/>
  <c r="AM638" i="11"/>
  <c r="Z638" i="11"/>
  <c r="AP638" i="11"/>
  <c r="BF638" i="11"/>
  <c r="T638" i="11"/>
  <c r="AJ638" i="11"/>
  <c r="AZ638" i="11"/>
  <c r="AA638" i="11"/>
  <c r="BG638" i="11"/>
  <c r="W638" i="11"/>
  <c r="BC638" i="11"/>
  <c r="V638" i="11"/>
  <c r="BB638" i="11"/>
  <c r="AF638" i="11"/>
  <c r="AY638" i="11"/>
  <c r="O638" i="11"/>
  <c r="AL638" i="11"/>
  <c r="P638" i="11"/>
  <c r="AV638" i="11"/>
  <c r="S638" i="11"/>
  <c r="AU638" i="11"/>
  <c r="AK638" i="11"/>
  <c r="AS638" i="11"/>
  <c r="BJ638" i="11"/>
  <c r="AN638" i="11"/>
  <c r="U638" i="11"/>
  <c r="AC638" i="11"/>
  <c r="AO638" i="11"/>
  <c r="AD638" i="11"/>
  <c r="AE638" i="11"/>
  <c r="BE638" i="11"/>
  <c r="AI638" i="11"/>
  <c r="BA638" i="11"/>
  <c r="BI638" i="11"/>
  <c r="Y638" i="11"/>
  <c r="Q638" i="11"/>
  <c r="BD638" i="11"/>
  <c r="AT638" i="11"/>
  <c r="X638" i="11"/>
  <c r="AW638" i="11"/>
  <c r="M638" i="11"/>
  <c r="AG638" i="11"/>
  <c r="M620" i="11"/>
  <c r="R620" i="11"/>
  <c r="AH620" i="11"/>
  <c r="AX620" i="11"/>
  <c r="AB620" i="11"/>
  <c r="AR620" i="11"/>
  <c r="BH620" i="11"/>
  <c r="AQ620" i="11"/>
  <c r="AM620" i="11"/>
  <c r="Z620" i="11"/>
  <c r="AP620" i="11"/>
  <c r="BF620" i="11"/>
  <c r="T620" i="11"/>
  <c r="AJ620" i="11"/>
  <c r="AZ620" i="11"/>
  <c r="AA620" i="11"/>
  <c r="BG620" i="11"/>
  <c r="W620" i="11"/>
  <c r="BC620" i="11"/>
  <c r="V620" i="11"/>
  <c r="BB620" i="11"/>
  <c r="AF620" i="11"/>
  <c r="S620" i="11"/>
  <c r="AU620" i="11"/>
  <c r="AK620" i="11"/>
  <c r="AS620" i="11"/>
  <c r="AL620" i="11"/>
  <c r="P620" i="11"/>
  <c r="AV620" i="11"/>
  <c r="AY620" i="11"/>
  <c r="O620" i="11"/>
  <c r="AD620" i="11"/>
  <c r="AW620" i="11"/>
  <c r="BJ620" i="11"/>
  <c r="AN620" i="11"/>
  <c r="AI620" i="11"/>
  <c r="BA620" i="11"/>
  <c r="BI620" i="11"/>
  <c r="Y620" i="11"/>
  <c r="AT620" i="11"/>
  <c r="X620" i="11"/>
  <c r="U620" i="11"/>
  <c r="AC620" i="11"/>
  <c r="AO620" i="11"/>
  <c r="Q620" i="11"/>
  <c r="AE620" i="11"/>
  <c r="BD620" i="11"/>
  <c r="AG620" i="11"/>
  <c r="BE620" i="11"/>
  <c r="T854" i="11"/>
  <c r="AJ854" i="11"/>
  <c r="AZ854" i="11"/>
  <c r="V854" i="11"/>
  <c r="AL854" i="11"/>
  <c r="BB854" i="11"/>
  <c r="AB854" i="11"/>
  <c r="AR854" i="11"/>
  <c r="BH854" i="11"/>
  <c r="AD854" i="11"/>
  <c r="AT854" i="11"/>
  <c r="BJ854" i="11"/>
  <c r="AN854" i="11"/>
  <c r="AP854" i="11"/>
  <c r="AS854" i="11"/>
  <c r="AG854" i="11"/>
  <c r="AE854" i="11"/>
  <c r="BC854" i="11"/>
  <c r="X854" i="11"/>
  <c r="BD854" i="11"/>
  <c r="Z854" i="11"/>
  <c r="BF854" i="11"/>
  <c r="AC854" i="11"/>
  <c r="BI854" i="11"/>
  <c r="Q854" i="11"/>
  <c r="AW854" i="11"/>
  <c r="W854" i="11"/>
  <c r="P854" i="11"/>
  <c r="R854" i="11"/>
  <c r="U854" i="11"/>
  <c r="AU854" i="11"/>
  <c r="AV854" i="11"/>
  <c r="AX854" i="11"/>
  <c r="BA854" i="11"/>
  <c r="AO854" i="11"/>
  <c r="AY854" i="11"/>
  <c r="AI854" i="11"/>
  <c r="AA854" i="11"/>
  <c r="AF854" i="11"/>
  <c r="Y854" i="11"/>
  <c r="AQ854" i="11"/>
  <c r="BE854" i="11"/>
  <c r="AH854" i="11"/>
  <c r="AK854" i="11"/>
  <c r="S854" i="11"/>
  <c r="M854" i="11"/>
  <c r="O854" i="11"/>
  <c r="AM854" i="11"/>
  <c r="BG854" i="11"/>
  <c r="T742" i="11"/>
  <c r="AJ742" i="11"/>
  <c r="AZ742" i="11"/>
  <c r="V742" i="11"/>
  <c r="AL742" i="11"/>
  <c r="BB742" i="11"/>
  <c r="AB742" i="11"/>
  <c r="AR742" i="11"/>
  <c r="BH742" i="11"/>
  <c r="AD742" i="11"/>
  <c r="AT742" i="11"/>
  <c r="BJ742" i="11"/>
  <c r="AN742" i="11"/>
  <c r="AP742" i="11"/>
  <c r="AS742" i="11"/>
  <c r="AG742" i="11"/>
  <c r="AE742" i="11"/>
  <c r="BC742" i="11"/>
  <c r="X742" i="11"/>
  <c r="BD742" i="11"/>
  <c r="Z742" i="11"/>
  <c r="BF742" i="11"/>
  <c r="AC742" i="11"/>
  <c r="BI742" i="11"/>
  <c r="Q742" i="11"/>
  <c r="AW742" i="11"/>
  <c r="W742" i="11"/>
  <c r="P742" i="11"/>
  <c r="R742" i="11"/>
  <c r="U742" i="11"/>
  <c r="AU742" i="11"/>
  <c r="AV742" i="11"/>
  <c r="AX742" i="11"/>
  <c r="BA742" i="11"/>
  <c r="AO742" i="11"/>
  <c r="AY742" i="11"/>
  <c r="AI742" i="11"/>
  <c r="AA742" i="11"/>
  <c r="AF742" i="11"/>
  <c r="Y742" i="11"/>
  <c r="AQ742" i="11"/>
  <c r="M742" i="11"/>
  <c r="BE742" i="11"/>
  <c r="AH742" i="11"/>
  <c r="AK742" i="11"/>
  <c r="S742" i="11"/>
  <c r="O742" i="11"/>
  <c r="AM742" i="11"/>
  <c r="BG742" i="11"/>
  <c r="Q721" i="11"/>
  <c r="AG721" i="11"/>
  <c r="AW721" i="11"/>
  <c r="O721" i="11"/>
  <c r="AE721" i="11"/>
  <c r="AU721" i="11"/>
  <c r="Y721" i="11"/>
  <c r="AO721" i="11"/>
  <c r="BE721" i="11"/>
  <c r="W721" i="11"/>
  <c r="AM721" i="11"/>
  <c r="BC721" i="11"/>
  <c r="U721" i="11"/>
  <c r="BA721" i="11"/>
  <c r="AI721" i="11"/>
  <c r="AD721" i="11"/>
  <c r="BJ721" i="11"/>
  <c r="AH721" i="11"/>
  <c r="AK721" i="11"/>
  <c r="S721" i="11"/>
  <c r="AY721" i="11"/>
  <c r="AT721" i="11"/>
  <c r="R721" i="11"/>
  <c r="AX721" i="11"/>
  <c r="AC721" i="11"/>
  <c r="AL721" i="11"/>
  <c r="AP721" i="11"/>
  <c r="AV721" i="11"/>
  <c r="X721" i="11"/>
  <c r="BI721" i="11"/>
  <c r="AQ721" i="11"/>
  <c r="P721" i="11"/>
  <c r="BD721" i="11"/>
  <c r="T721" i="11"/>
  <c r="AS721" i="11"/>
  <c r="BB721" i="11"/>
  <c r="BF721" i="11"/>
  <c r="AN721" i="11"/>
  <c r="AJ721" i="11"/>
  <c r="AA721" i="11"/>
  <c r="BH721" i="11"/>
  <c r="V721" i="11"/>
  <c r="AZ721" i="11"/>
  <c r="M721" i="11"/>
  <c r="BG721" i="11"/>
  <c r="Z721" i="11"/>
  <c r="AF721" i="11"/>
  <c r="AB721" i="11"/>
  <c r="AR721" i="11"/>
  <c r="T765" i="11"/>
  <c r="AJ765" i="11"/>
  <c r="AZ765" i="11"/>
  <c r="V765" i="11"/>
  <c r="AL765" i="11"/>
  <c r="BB765" i="11"/>
  <c r="AB765" i="11"/>
  <c r="AR765" i="11"/>
  <c r="BH765" i="11"/>
  <c r="AD765" i="11"/>
  <c r="AT765" i="11"/>
  <c r="BJ765" i="11"/>
  <c r="X765" i="11"/>
  <c r="BD765" i="11"/>
  <c r="Z765" i="11"/>
  <c r="BF765" i="11"/>
  <c r="AC765" i="11"/>
  <c r="BI765" i="11"/>
  <c r="Q765" i="11"/>
  <c r="AW765" i="11"/>
  <c r="O765" i="11"/>
  <c r="AM765" i="11"/>
  <c r="AN765" i="11"/>
  <c r="AP765" i="11"/>
  <c r="AS765" i="11"/>
  <c r="AG765" i="11"/>
  <c r="AU765" i="11"/>
  <c r="BE765" i="11"/>
  <c r="AI765" i="11"/>
  <c r="S765" i="11"/>
  <c r="AF765" i="11"/>
  <c r="AH765" i="11"/>
  <c r="AK765" i="11"/>
  <c r="Y765" i="11"/>
  <c r="AE765" i="11"/>
  <c r="BC765" i="11"/>
  <c r="R765" i="11"/>
  <c r="U765" i="11"/>
  <c r="W765" i="11"/>
  <c r="AX765" i="11"/>
  <c r="BA765" i="11"/>
  <c r="P765" i="11"/>
  <c r="AY765" i="11"/>
  <c r="AQ765" i="11"/>
  <c r="BG765" i="11"/>
  <c r="AV765" i="11"/>
  <c r="AO765" i="11"/>
  <c r="M765" i="11"/>
  <c r="AA765" i="11"/>
  <c r="T793" i="11"/>
  <c r="AJ793" i="11"/>
  <c r="AZ793" i="11"/>
  <c r="V793" i="11"/>
  <c r="AL793" i="11"/>
  <c r="BB793" i="11"/>
  <c r="AB793" i="11"/>
  <c r="AR793" i="11"/>
  <c r="BH793" i="11"/>
  <c r="AD793" i="11"/>
  <c r="AT793" i="11"/>
  <c r="BJ793" i="11"/>
  <c r="X793" i="11"/>
  <c r="BD793" i="11"/>
  <c r="Z793" i="11"/>
  <c r="BF793" i="11"/>
  <c r="AC793" i="11"/>
  <c r="BI793" i="11"/>
  <c r="Q793" i="11"/>
  <c r="AW793" i="11"/>
  <c r="O793" i="11"/>
  <c r="AM793" i="11"/>
  <c r="AN793" i="11"/>
  <c r="AP793" i="11"/>
  <c r="AS793" i="11"/>
  <c r="AG793" i="11"/>
  <c r="AU793" i="11"/>
  <c r="BE793" i="11"/>
  <c r="AE793" i="11"/>
  <c r="BC793" i="11"/>
  <c r="AF793" i="11"/>
  <c r="AH793" i="11"/>
  <c r="AK793" i="11"/>
  <c r="Y793" i="11"/>
  <c r="AI793" i="11"/>
  <c r="S793" i="11"/>
  <c r="P793" i="11"/>
  <c r="M793" i="11"/>
  <c r="AV793" i="11"/>
  <c r="AO793" i="11"/>
  <c r="W793" i="11"/>
  <c r="R793" i="11"/>
  <c r="U793" i="11"/>
  <c r="AA793" i="11"/>
  <c r="AX793" i="11"/>
  <c r="BA793" i="11"/>
  <c r="AY793" i="11"/>
  <c r="AQ793" i="11"/>
  <c r="BG793" i="11"/>
  <c r="T758" i="11"/>
  <c r="AJ758" i="11"/>
  <c r="AZ758" i="11"/>
  <c r="V758" i="11"/>
  <c r="AL758" i="11"/>
  <c r="BB758" i="11"/>
  <c r="AB758" i="11"/>
  <c r="AR758" i="11"/>
  <c r="BH758" i="11"/>
  <c r="AD758" i="11"/>
  <c r="AT758" i="11"/>
  <c r="BJ758" i="11"/>
  <c r="AN758" i="11"/>
  <c r="AP758" i="11"/>
  <c r="AS758" i="11"/>
  <c r="AG758" i="11"/>
  <c r="AE758" i="11"/>
  <c r="BC758" i="11"/>
  <c r="X758" i="11"/>
  <c r="BD758" i="11"/>
  <c r="Z758" i="11"/>
  <c r="BF758" i="11"/>
  <c r="AC758" i="11"/>
  <c r="BI758" i="11"/>
  <c r="Q758" i="11"/>
  <c r="AW758" i="11"/>
  <c r="W758" i="11"/>
  <c r="P758" i="11"/>
  <c r="R758" i="11"/>
  <c r="U758" i="11"/>
  <c r="AU758" i="11"/>
  <c r="AV758" i="11"/>
  <c r="AX758" i="11"/>
  <c r="BA758" i="11"/>
  <c r="AO758" i="11"/>
  <c r="AY758" i="11"/>
  <c r="AI758" i="11"/>
  <c r="AA758" i="11"/>
  <c r="AF758" i="11"/>
  <c r="Y758" i="11"/>
  <c r="AQ758" i="11"/>
  <c r="BE758" i="11"/>
  <c r="AH758" i="11"/>
  <c r="AK758" i="11"/>
  <c r="S758" i="11"/>
  <c r="M758" i="11"/>
  <c r="O758" i="11"/>
  <c r="AM758" i="11"/>
  <c r="BG758" i="11"/>
  <c r="R645" i="11"/>
  <c r="AH645" i="11"/>
  <c r="AX645" i="11"/>
  <c r="AB645" i="11"/>
  <c r="AR645" i="11"/>
  <c r="BH645" i="11"/>
  <c r="AA645" i="11"/>
  <c r="BG645" i="11"/>
  <c r="W645" i="11"/>
  <c r="BC645" i="11"/>
  <c r="Z645" i="11"/>
  <c r="AP645" i="11"/>
  <c r="BF645" i="11"/>
  <c r="T645" i="11"/>
  <c r="AJ645" i="11"/>
  <c r="AZ645" i="11"/>
  <c r="AQ645" i="11"/>
  <c r="AM645" i="11"/>
  <c r="AL645" i="11"/>
  <c r="P645" i="11"/>
  <c r="AV645" i="11"/>
  <c r="AI645" i="11"/>
  <c r="BA645" i="11"/>
  <c r="BI645" i="11"/>
  <c r="V645" i="11"/>
  <c r="BB645" i="11"/>
  <c r="AF645" i="11"/>
  <c r="AE645" i="11"/>
  <c r="U645" i="11"/>
  <c r="AC645" i="11"/>
  <c r="AT645" i="11"/>
  <c r="X645" i="11"/>
  <c r="AY645" i="11"/>
  <c r="O645" i="11"/>
  <c r="AO645" i="11"/>
  <c r="AG645" i="11"/>
  <c r="BD645" i="11"/>
  <c r="Y645" i="11"/>
  <c r="BJ645" i="11"/>
  <c r="AN645" i="11"/>
  <c r="AU645" i="11"/>
  <c r="AW645" i="11"/>
  <c r="Q645" i="11"/>
  <c r="S645" i="11"/>
  <c r="AK645" i="11"/>
  <c r="AS645" i="11"/>
  <c r="BE645" i="11"/>
  <c r="AD645" i="11"/>
  <c r="M645" i="11"/>
  <c r="M780" i="11"/>
  <c r="T780" i="11"/>
  <c r="AJ780" i="11"/>
  <c r="AZ780" i="11"/>
  <c r="V780" i="11"/>
  <c r="AL780" i="11"/>
  <c r="BB780" i="11"/>
  <c r="AB780" i="11"/>
  <c r="AR780" i="11"/>
  <c r="BH780" i="11"/>
  <c r="AD780" i="11"/>
  <c r="AT780" i="11"/>
  <c r="BJ780" i="11"/>
  <c r="AN780" i="11"/>
  <c r="AP780" i="11"/>
  <c r="AS780" i="11"/>
  <c r="AG780" i="11"/>
  <c r="W780" i="11"/>
  <c r="X780" i="11"/>
  <c r="BD780" i="11"/>
  <c r="Z780" i="11"/>
  <c r="BF780" i="11"/>
  <c r="AC780" i="11"/>
  <c r="BI780" i="11"/>
  <c r="Q780" i="11"/>
  <c r="AW780" i="11"/>
  <c r="AE780" i="11"/>
  <c r="BC780" i="11"/>
  <c r="AV780" i="11"/>
  <c r="AX780" i="11"/>
  <c r="BA780" i="11"/>
  <c r="AO780" i="11"/>
  <c r="O780" i="11"/>
  <c r="AM780" i="11"/>
  <c r="P780" i="11"/>
  <c r="R780" i="11"/>
  <c r="U780" i="11"/>
  <c r="S780" i="11"/>
  <c r="AU780" i="11"/>
  <c r="AF780" i="11"/>
  <c r="Y780" i="11"/>
  <c r="AI780" i="11"/>
  <c r="BE780" i="11"/>
  <c r="AH780" i="11"/>
  <c r="AK780" i="11"/>
  <c r="AY780" i="11"/>
  <c r="AA780" i="11"/>
  <c r="AQ780" i="11"/>
  <c r="BG780" i="11"/>
  <c r="T891" i="11"/>
  <c r="AJ891" i="11"/>
  <c r="AZ891" i="11"/>
  <c r="V891" i="11"/>
  <c r="AL891" i="11"/>
  <c r="BB891" i="11"/>
  <c r="AB891" i="11"/>
  <c r="AR891" i="11"/>
  <c r="BH891" i="11"/>
  <c r="AD891" i="11"/>
  <c r="AT891" i="11"/>
  <c r="BJ891" i="11"/>
  <c r="X891" i="11"/>
  <c r="BD891" i="11"/>
  <c r="Z891" i="11"/>
  <c r="BF891" i="11"/>
  <c r="AC891" i="11"/>
  <c r="BI891" i="11"/>
  <c r="Q891" i="11"/>
  <c r="AW891" i="11"/>
  <c r="AU891" i="11"/>
  <c r="AN891" i="11"/>
  <c r="AP891" i="11"/>
  <c r="AS891" i="11"/>
  <c r="AG891" i="11"/>
  <c r="O891" i="11"/>
  <c r="AM891" i="11"/>
  <c r="AF891" i="11"/>
  <c r="AH891" i="11"/>
  <c r="AK891" i="11"/>
  <c r="Y891" i="11"/>
  <c r="BE891" i="11"/>
  <c r="W891" i="11"/>
  <c r="AY891" i="11"/>
  <c r="AQ891" i="11"/>
  <c r="AV891" i="11"/>
  <c r="AO891" i="11"/>
  <c r="S891" i="11"/>
  <c r="BG891" i="11"/>
  <c r="AA891" i="11"/>
  <c r="R891" i="11"/>
  <c r="U891" i="11"/>
  <c r="AX891" i="11"/>
  <c r="BA891" i="11"/>
  <c r="AI891" i="11"/>
  <c r="M891" i="11"/>
  <c r="P891" i="11"/>
  <c r="AE891" i="11"/>
  <c r="BC891" i="11"/>
  <c r="T822" i="11"/>
  <c r="AJ822" i="11"/>
  <c r="AZ822" i="11"/>
  <c r="V822" i="11"/>
  <c r="AL822" i="11"/>
  <c r="BB822" i="11"/>
  <c r="AB822" i="11"/>
  <c r="AR822" i="11"/>
  <c r="BH822" i="11"/>
  <c r="AD822" i="11"/>
  <c r="AT822" i="11"/>
  <c r="BJ822" i="11"/>
  <c r="AN822" i="11"/>
  <c r="AP822" i="11"/>
  <c r="AS822" i="11"/>
  <c r="AG822" i="11"/>
  <c r="AE822" i="11"/>
  <c r="BC822" i="11"/>
  <c r="X822" i="11"/>
  <c r="BD822" i="11"/>
  <c r="Z822" i="11"/>
  <c r="BF822" i="11"/>
  <c r="AC822" i="11"/>
  <c r="BI822" i="11"/>
  <c r="Q822" i="11"/>
  <c r="AW822" i="11"/>
  <c r="W822" i="11"/>
  <c r="P822" i="11"/>
  <c r="R822" i="11"/>
  <c r="U822" i="11"/>
  <c r="AU822" i="11"/>
  <c r="AV822" i="11"/>
  <c r="AX822" i="11"/>
  <c r="BA822" i="11"/>
  <c r="AO822" i="11"/>
  <c r="AY822" i="11"/>
  <c r="AI822" i="11"/>
  <c r="AA822" i="11"/>
  <c r="AF822" i="11"/>
  <c r="Y822" i="11"/>
  <c r="AQ822" i="11"/>
  <c r="BE822" i="11"/>
  <c r="AH822" i="11"/>
  <c r="AK822" i="11"/>
  <c r="S822" i="11"/>
  <c r="M822" i="11"/>
  <c r="O822" i="11"/>
  <c r="AM822" i="11"/>
  <c r="BG822" i="11"/>
  <c r="Q689" i="11"/>
  <c r="AG689" i="11"/>
  <c r="AW689" i="11"/>
  <c r="O689" i="11"/>
  <c r="AE689" i="11"/>
  <c r="AU689" i="11"/>
  <c r="Y689" i="11"/>
  <c r="AO689" i="11"/>
  <c r="BE689" i="11"/>
  <c r="W689" i="11"/>
  <c r="AM689" i="11"/>
  <c r="BC689" i="11"/>
  <c r="U689" i="11"/>
  <c r="BA689" i="11"/>
  <c r="AI689" i="11"/>
  <c r="AD689" i="11"/>
  <c r="BJ689" i="11"/>
  <c r="AH689" i="11"/>
  <c r="AK689" i="11"/>
  <c r="S689" i="11"/>
  <c r="AY689" i="11"/>
  <c r="AT689" i="11"/>
  <c r="R689" i="11"/>
  <c r="AX689" i="11"/>
  <c r="AC689" i="11"/>
  <c r="AL689" i="11"/>
  <c r="AP689" i="11"/>
  <c r="AV689" i="11"/>
  <c r="X689" i="11"/>
  <c r="BI689" i="11"/>
  <c r="AQ689" i="11"/>
  <c r="P689" i="11"/>
  <c r="BD689" i="11"/>
  <c r="T689" i="11"/>
  <c r="AS689" i="11"/>
  <c r="BB689" i="11"/>
  <c r="BF689" i="11"/>
  <c r="AN689" i="11"/>
  <c r="AJ689" i="11"/>
  <c r="BH689" i="11"/>
  <c r="AA689" i="11"/>
  <c r="V689" i="11"/>
  <c r="AZ689" i="11"/>
  <c r="M689" i="11"/>
  <c r="BG689" i="11"/>
  <c r="Z689" i="11"/>
  <c r="AF689" i="11"/>
  <c r="AB689" i="11"/>
  <c r="AR689" i="11"/>
  <c r="T749" i="11"/>
  <c r="AJ749" i="11"/>
  <c r="AZ749" i="11"/>
  <c r="V749" i="11"/>
  <c r="AL749" i="11"/>
  <c r="BB749" i="11"/>
  <c r="AB749" i="11"/>
  <c r="AR749" i="11"/>
  <c r="BH749" i="11"/>
  <c r="AD749" i="11"/>
  <c r="AT749" i="11"/>
  <c r="BJ749" i="11"/>
  <c r="X749" i="11"/>
  <c r="BD749" i="11"/>
  <c r="Z749" i="11"/>
  <c r="BF749" i="11"/>
  <c r="AC749" i="11"/>
  <c r="BI749" i="11"/>
  <c r="Q749" i="11"/>
  <c r="AW749" i="11"/>
  <c r="O749" i="11"/>
  <c r="AM749" i="11"/>
  <c r="AN749" i="11"/>
  <c r="AP749" i="11"/>
  <c r="AS749" i="11"/>
  <c r="AG749" i="11"/>
  <c r="AU749" i="11"/>
  <c r="BE749" i="11"/>
  <c r="AI749" i="11"/>
  <c r="S749" i="11"/>
  <c r="AF749" i="11"/>
  <c r="AH749" i="11"/>
  <c r="AK749" i="11"/>
  <c r="Y749" i="11"/>
  <c r="AE749" i="11"/>
  <c r="BC749" i="11"/>
  <c r="R749" i="11"/>
  <c r="U749" i="11"/>
  <c r="W749" i="11"/>
  <c r="AX749" i="11"/>
  <c r="BA749" i="11"/>
  <c r="P749" i="11"/>
  <c r="AY749" i="11"/>
  <c r="AQ749" i="11"/>
  <c r="BG749" i="11"/>
  <c r="AV749" i="11"/>
  <c r="AO749" i="11"/>
  <c r="M749" i="11"/>
  <c r="AA749" i="11"/>
  <c r="Q705" i="11"/>
  <c r="AG705" i="11"/>
  <c r="AW705" i="11"/>
  <c r="O705" i="11"/>
  <c r="AE705" i="11"/>
  <c r="AU705" i="11"/>
  <c r="Y705" i="11"/>
  <c r="AO705" i="11"/>
  <c r="BE705" i="11"/>
  <c r="W705" i="11"/>
  <c r="AM705" i="11"/>
  <c r="BC705" i="11"/>
  <c r="U705" i="11"/>
  <c r="BA705" i="11"/>
  <c r="AI705" i="11"/>
  <c r="AD705" i="11"/>
  <c r="BJ705" i="11"/>
  <c r="AH705" i="11"/>
  <c r="AK705" i="11"/>
  <c r="S705" i="11"/>
  <c r="AY705" i="11"/>
  <c r="AT705" i="11"/>
  <c r="R705" i="11"/>
  <c r="AX705" i="11"/>
  <c r="AC705" i="11"/>
  <c r="AL705" i="11"/>
  <c r="AP705" i="11"/>
  <c r="AV705" i="11"/>
  <c r="X705" i="11"/>
  <c r="BI705" i="11"/>
  <c r="AQ705" i="11"/>
  <c r="P705" i="11"/>
  <c r="BD705" i="11"/>
  <c r="T705" i="11"/>
  <c r="AS705" i="11"/>
  <c r="BB705" i="11"/>
  <c r="BF705" i="11"/>
  <c r="AN705" i="11"/>
  <c r="AJ705" i="11"/>
  <c r="AA705" i="11"/>
  <c r="AZ705" i="11"/>
  <c r="V705" i="11"/>
  <c r="AB705" i="11"/>
  <c r="BH705" i="11"/>
  <c r="M705" i="11"/>
  <c r="BG705" i="11"/>
  <c r="Z705" i="11"/>
  <c r="AF705" i="11"/>
  <c r="AR705" i="11"/>
  <c r="T783" i="11"/>
  <c r="AJ783" i="11"/>
  <c r="AZ783" i="11"/>
  <c r="V783" i="11"/>
  <c r="AL783" i="11"/>
  <c r="BB783" i="11"/>
  <c r="AB783" i="11"/>
  <c r="AR783" i="11"/>
  <c r="BH783" i="11"/>
  <c r="AD783" i="11"/>
  <c r="AT783" i="11"/>
  <c r="BJ783" i="11"/>
  <c r="X783" i="11"/>
  <c r="BD783" i="11"/>
  <c r="Z783" i="11"/>
  <c r="BF783" i="11"/>
  <c r="AC783" i="11"/>
  <c r="BI783" i="11"/>
  <c r="Q783" i="11"/>
  <c r="AW783" i="11"/>
  <c r="AU783" i="11"/>
  <c r="AN783" i="11"/>
  <c r="AP783" i="11"/>
  <c r="AS783" i="11"/>
  <c r="AG783" i="11"/>
  <c r="O783" i="11"/>
  <c r="AM783" i="11"/>
  <c r="AF783" i="11"/>
  <c r="AH783" i="11"/>
  <c r="AK783" i="11"/>
  <c r="Y783" i="11"/>
  <c r="W783" i="11"/>
  <c r="AY783" i="11"/>
  <c r="BE783" i="11"/>
  <c r="AX783" i="11"/>
  <c r="BA783" i="11"/>
  <c r="AQ783" i="11"/>
  <c r="P783" i="11"/>
  <c r="AI783" i="11"/>
  <c r="AV783" i="11"/>
  <c r="AO783" i="11"/>
  <c r="AE783" i="11"/>
  <c r="BC783" i="11"/>
  <c r="R783" i="11"/>
  <c r="U783" i="11"/>
  <c r="S783" i="11"/>
  <c r="BG783" i="11"/>
  <c r="M783" i="11"/>
  <c r="AA783" i="11"/>
  <c r="M636" i="11"/>
  <c r="R636" i="11"/>
  <c r="AH636" i="11"/>
  <c r="AX636" i="11"/>
  <c r="AB636" i="11"/>
  <c r="AR636" i="11"/>
  <c r="BH636" i="11"/>
  <c r="AQ636" i="11"/>
  <c r="AM636" i="11"/>
  <c r="Z636" i="11"/>
  <c r="AP636" i="11"/>
  <c r="BF636" i="11"/>
  <c r="T636" i="11"/>
  <c r="AJ636" i="11"/>
  <c r="AZ636" i="11"/>
  <c r="AA636" i="11"/>
  <c r="BG636" i="11"/>
  <c r="W636" i="11"/>
  <c r="BC636" i="11"/>
  <c r="V636" i="11"/>
  <c r="BB636" i="11"/>
  <c r="AF636" i="11"/>
  <c r="S636" i="11"/>
  <c r="AU636" i="11"/>
  <c r="AK636" i="11"/>
  <c r="AS636" i="11"/>
  <c r="AL636" i="11"/>
  <c r="P636" i="11"/>
  <c r="AV636" i="11"/>
  <c r="AY636" i="11"/>
  <c r="O636" i="11"/>
  <c r="AD636" i="11"/>
  <c r="AW636" i="11"/>
  <c r="AG636" i="11"/>
  <c r="BJ636" i="11"/>
  <c r="AN636" i="11"/>
  <c r="AI636" i="11"/>
  <c r="BA636" i="11"/>
  <c r="BI636" i="11"/>
  <c r="Y636" i="11"/>
  <c r="Q636" i="11"/>
  <c r="AT636" i="11"/>
  <c r="X636" i="11"/>
  <c r="U636" i="11"/>
  <c r="AC636" i="11"/>
  <c r="AO636" i="11"/>
  <c r="BD636" i="11"/>
  <c r="BE636" i="11"/>
  <c r="AE636" i="11"/>
  <c r="M800" i="11"/>
  <c r="T800" i="11"/>
  <c r="AJ800" i="11"/>
  <c r="AZ800" i="11"/>
  <c r="V800" i="11"/>
  <c r="AL800" i="11"/>
  <c r="BB800" i="11"/>
  <c r="AB800" i="11"/>
  <c r="AR800" i="11"/>
  <c r="BH800" i="11"/>
  <c r="AD800" i="11"/>
  <c r="AT800" i="11"/>
  <c r="BJ800" i="11"/>
  <c r="AN800" i="11"/>
  <c r="AP800" i="11"/>
  <c r="AS800" i="11"/>
  <c r="AG800" i="11"/>
  <c r="W800" i="11"/>
  <c r="X800" i="11"/>
  <c r="BD800" i="11"/>
  <c r="Z800" i="11"/>
  <c r="BF800" i="11"/>
  <c r="AC800" i="11"/>
  <c r="BI800" i="11"/>
  <c r="Q800" i="11"/>
  <c r="AW800" i="11"/>
  <c r="AE800" i="11"/>
  <c r="BC800" i="11"/>
  <c r="AV800" i="11"/>
  <c r="AX800" i="11"/>
  <c r="BA800" i="11"/>
  <c r="AO800" i="11"/>
  <c r="S800" i="11"/>
  <c r="P800" i="11"/>
  <c r="R800" i="11"/>
  <c r="U800" i="11"/>
  <c r="O800" i="11"/>
  <c r="AM800" i="11"/>
  <c r="BG800" i="11"/>
  <c r="BE800" i="11"/>
  <c r="AI800" i="11"/>
  <c r="AA800" i="11"/>
  <c r="AQ800" i="11"/>
  <c r="AH800" i="11"/>
  <c r="AK800" i="11"/>
  <c r="AY800" i="11"/>
  <c r="AF800" i="11"/>
  <c r="Y800" i="11"/>
  <c r="AU800" i="11"/>
  <c r="R661" i="11"/>
  <c r="AH661" i="11"/>
  <c r="AX661" i="11"/>
  <c r="AB661" i="11"/>
  <c r="AR661" i="11"/>
  <c r="BH661" i="11"/>
  <c r="AA661" i="11"/>
  <c r="BG661" i="11"/>
  <c r="W661" i="11"/>
  <c r="BC661" i="11"/>
  <c r="Z661" i="11"/>
  <c r="AP661" i="11"/>
  <c r="BF661" i="11"/>
  <c r="T661" i="11"/>
  <c r="AJ661" i="11"/>
  <c r="AZ661" i="11"/>
  <c r="AQ661" i="11"/>
  <c r="AM661" i="11"/>
  <c r="AL661" i="11"/>
  <c r="P661" i="11"/>
  <c r="AV661" i="11"/>
  <c r="AI661" i="11"/>
  <c r="BA661" i="11"/>
  <c r="BI661" i="11"/>
  <c r="V661" i="11"/>
  <c r="BB661" i="11"/>
  <c r="AF661" i="11"/>
  <c r="AE661" i="11"/>
  <c r="U661" i="11"/>
  <c r="AC661" i="11"/>
  <c r="AT661" i="11"/>
  <c r="X661" i="11"/>
  <c r="AY661" i="11"/>
  <c r="O661" i="11"/>
  <c r="AO661" i="11"/>
  <c r="AG661" i="11"/>
  <c r="BD661" i="11"/>
  <c r="Y661" i="11"/>
  <c r="BJ661" i="11"/>
  <c r="AN661" i="11"/>
  <c r="AU661" i="11"/>
  <c r="AW661" i="11"/>
  <c r="AS661" i="11"/>
  <c r="BE661" i="11"/>
  <c r="S661" i="11"/>
  <c r="AK661" i="11"/>
  <c r="Q661" i="11"/>
  <c r="AD661" i="11"/>
  <c r="M661" i="11"/>
  <c r="M802" i="11"/>
  <c r="T802" i="11"/>
  <c r="AJ802" i="11"/>
  <c r="AZ802" i="11"/>
  <c r="V802" i="11"/>
  <c r="AL802" i="11"/>
  <c r="BB802" i="11"/>
  <c r="AB802" i="11"/>
  <c r="AR802" i="11"/>
  <c r="BH802" i="11"/>
  <c r="AD802" i="11"/>
  <c r="AT802" i="11"/>
  <c r="BJ802" i="11"/>
  <c r="AN802" i="11"/>
  <c r="AP802" i="11"/>
  <c r="AS802" i="11"/>
  <c r="AG802" i="11"/>
  <c r="AE802" i="11"/>
  <c r="BC802" i="11"/>
  <c r="X802" i="11"/>
  <c r="BD802" i="11"/>
  <c r="Z802" i="11"/>
  <c r="BF802" i="11"/>
  <c r="AC802" i="11"/>
  <c r="BI802" i="11"/>
  <c r="Q802" i="11"/>
  <c r="AW802" i="11"/>
  <c r="W802" i="11"/>
  <c r="P802" i="11"/>
  <c r="R802" i="11"/>
  <c r="U802" i="11"/>
  <c r="AY802" i="11"/>
  <c r="AI802" i="11"/>
  <c r="AV802" i="11"/>
  <c r="AX802" i="11"/>
  <c r="BA802" i="11"/>
  <c r="AO802" i="11"/>
  <c r="AU802" i="11"/>
  <c r="AH802" i="11"/>
  <c r="AK802" i="11"/>
  <c r="O802" i="11"/>
  <c r="AM802" i="11"/>
  <c r="AF802" i="11"/>
  <c r="Y802" i="11"/>
  <c r="BG802" i="11"/>
  <c r="BE802" i="11"/>
  <c r="S802" i="11"/>
  <c r="AQ802" i="11"/>
  <c r="AA802" i="11"/>
  <c r="Q707" i="11"/>
  <c r="AG707" i="11"/>
  <c r="AW707" i="11"/>
  <c r="O707" i="11"/>
  <c r="AE707" i="11"/>
  <c r="AU707" i="11"/>
  <c r="Y707" i="11"/>
  <c r="AO707" i="11"/>
  <c r="BE707" i="11"/>
  <c r="W707" i="11"/>
  <c r="AM707" i="11"/>
  <c r="BC707" i="11"/>
  <c r="U707" i="11"/>
  <c r="BA707" i="11"/>
  <c r="AI707" i="11"/>
  <c r="AD707" i="11"/>
  <c r="BJ707" i="11"/>
  <c r="AH707" i="11"/>
  <c r="AK707" i="11"/>
  <c r="S707" i="11"/>
  <c r="AY707" i="11"/>
  <c r="AT707" i="11"/>
  <c r="R707" i="11"/>
  <c r="AX707" i="11"/>
  <c r="BI707" i="11"/>
  <c r="AQ707" i="11"/>
  <c r="P707" i="11"/>
  <c r="BD707" i="11"/>
  <c r="AJ707" i="11"/>
  <c r="AC707" i="11"/>
  <c r="AL707" i="11"/>
  <c r="AP707" i="11"/>
  <c r="AV707" i="11"/>
  <c r="X707" i="11"/>
  <c r="AZ707" i="11"/>
  <c r="BG707" i="11"/>
  <c r="V707" i="11"/>
  <c r="Z707" i="11"/>
  <c r="AF707" i="11"/>
  <c r="T707" i="11"/>
  <c r="AB707" i="11"/>
  <c r="AA707" i="11"/>
  <c r="M707" i="11"/>
  <c r="BF707" i="11"/>
  <c r="BH707" i="11"/>
  <c r="AR707" i="11"/>
  <c r="AS707" i="11"/>
  <c r="BB707" i="11"/>
  <c r="AN707" i="11"/>
  <c r="T817" i="11"/>
  <c r="AJ817" i="11"/>
  <c r="AZ817" i="11"/>
  <c r="V817" i="11"/>
  <c r="AL817" i="11"/>
  <c r="BB817" i="11"/>
  <c r="AB817" i="11"/>
  <c r="AR817" i="11"/>
  <c r="BH817" i="11"/>
  <c r="AD817" i="11"/>
  <c r="AT817" i="11"/>
  <c r="BJ817" i="11"/>
  <c r="X817" i="11"/>
  <c r="BD817" i="11"/>
  <c r="Z817" i="11"/>
  <c r="BF817" i="11"/>
  <c r="AC817" i="11"/>
  <c r="BI817" i="11"/>
  <c r="Q817" i="11"/>
  <c r="AW817" i="11"/>
  <c r="O817" i="11"/>
  <c r="AM817" i="11"/>
  <c r="AN817" i="11"/>
  <c r="AP817" i="11"/>
  <c r="AS817" i="11"/>
  <c r="AG817" i="11"/>
  <c r="AU817" i="11"/>
  <c r="BE817" i="11"/>
  <c r="AE817" i="11"/>
  <c r="BC817" i="11"/>
  <c r="AF817" i="11"/>
  <c r="AH817" i="11"/>
  <c r="AK817" i="11"/>
  <c r="Y817" i="11"/>
  <c r="AI817" i="11"/>
  <c r="S817" i="11"/>
  <c r="P817" i="11"/>
  <c r="AA817" i="11"/>
  <c r="AV817" i="11"/>
  <c r="AO817" i="11"/>
  <c r="AY817" i="11"/>
  <c r="R817" i="11"/>
  <c r="U817" i="11"/>
  <c r="M817" i="11"/>
  <c r="AX817" i="11"/>
  <c r="BA817" i="11"/>
  <c r="W817" i="11"/>
  <c r="BG817" i="11"/>
  <c r="AQ817" i="11"/>
  <c r="Q729" i="11"/>
  <c r="AG729" i="11"/>
  <c r="AW729" i="11"/>
  <c r="O729" i="11"/>
  <c r="AE729" i="11"/>
  <c r="AU729" i="11"/>
  <c r="Y729" i="11"/>
  <c r="AO729" i="11"/>
  <c r="BE729" i="11"/>
  <c r="W729" i="11"/>
  <c r="AM729" i="11"/>
  <c r="BC729" i="11"/>
  <c r="U729" i="11"/>
  <c r="BA729" i="11"/>
  <c r="AI729" i="11"/>
  <c r="AD729" i="11"/>
  <c r="BJ729" i="11"/>
  <c r="AH729" i="11"/>
  <c r="AK729" i="11"/>
  <c r="S729" i="11"/>
  <c r="AY729" i="11"/>
  <c r="AT729" i="11"/>
  <c r="R729" i="11"/>
  <c r="AX729" i="11"/>
  <c r="AC729" i="11"/>
  <c r="AL729" i="11"/>
  <c r="AP729" i="11"/>
  <c r="AV729" i="11"/>
  <c r="X729" i="11"/>
  <c r="BI729" i="11"/>
  <c r="AQ729" i="11"/>
  <c r="P729" i="11"/>
  <c r="BD729" i="11"/>
  <c r="T729" i="11"/>
  <c r="AS729" i="11"/>
  <c r="BB729" i="11"/>
  <c r="BF729" i="11"/>
  <c r="AN729" i="11"/>
  <c r="AA729" i="11"/>
  <c r="AJ729" i="11"/>
  <c r="M729" i="11"/>
  <c r="BG729" i="11"/>
  <c r="Z729" i="11"/>
  <c r="AF729" i="11"/>
  <c r="AZ729" i="11"/>
  <c r="BH729" i="11"/>
  <c r="AB729" i="11"/>
  <c r="AR729" i="11"/>
  <c r="V729" i="11"/>
  <c r="T825" i="11"/>
  <c r="AJ825" i="11"/>
  <c r="AZ825" i="11"/>
  <c r="V825" i="11"/>
  <c r="AL825" i="11"/>
  <c r="BB825" i="11"/>
  <c r="AB825" i="11"/>
  <c r="AR825" i="11"/>
  <c r="BH825" i="11"/>
  <c r="AD825" i="11"/>
  <c r="AT825" i="11"/>
  <c r="BJ825" i="11"/>
  <c r="X825" i="11"/>
  <c r="BD825" i="11"/>
  <c r="Z825" i="11"/>
  <c r="BF825" i="11"/>
  <c r="AC825" i="11"/>
  <c r="BI825" i="11"/>
  <c r="Q825" i="11"/>
  <c r="AW825" i="11"/>
  <c r="O825" i="11"/>
  <c r="AM825" i="11"/>
  <c r="AN825" i="11"/>
  <c r="AP825" i="11"/>
  <c r="AS825" i="11"/>
  <c r="AG825" i="11"/>
  <c r="AU825" i="11"/>
  <c r="BE825" i="11"/>
  <c r="AE825" i="11"/>
  <c r="BC825" i="11"/>
  <c r="AF825" i="11"/>
  <c r="AH825" i="11"/>
  <c r="AK825" i="11"/>
  <c r="Y825" i="11"/>
  <c r="AI825" i="11"/>
  <c r="S825" i="11"/>
  <c r="P825" i="11"/>
  <c r="M825" i="11"/>
  <c r="AV825" i="11"/>
  <c r="AO825" i="11"/>
  <c r="W825" i="11"/>
  <c r="R825" i="11"/>
  <c r="U825" i="11"/>
  <c r="AA825" i="11"/>
  <c r="AX825" i="11"/>
  <c r="BA825" i="11"/>
  <c r="AY825" i="11"/>
  <c r="AQ825" i="11"/>
  <c r="BG825" i="11"/>
  <c r="M628" i="11"/>
  <c r="R628" i="11"/>
  <c r="AH628" i="11"/>
  <c r="AX628" i="11"/>
  <c r="AB628" i="11"/>
  <c r="AR628" i="11"/>
  <c r="BH628" i="11"/>
  <c r="AQ628" i="11"/>
  <c r="AM628" i="11"/>
  <c r="Z628" i="11"/>
  <c r="AP628" i="11"/>
  <c r="BF628" i="11"/>
  <c r="T628" i="11"/>
  <c r="AJ628" i="11"/>
  <c r="AZ628" i="11"/>
  <c r="AA628" i="11"/>
  <c r="BG628" i="11"/>
  <c r="W628" i="11"/>
  <c r="BC628" i="11"/>
  <c r="V628" i="11"/>
  <c r="BB628" i="11"/>
  <c r="AF628" i="11"/>
  <c r="S628" i="11"/>
  <c r="AU628" i="11"/>
  <c r="AK628" i="11"/>
  <c r="AS628" i="11"/>
  <c r="AL628" i="11"/>
  <c r="P628" i="11"/>
  <c r="AV628" i="11"/>
  <c r="AY628" i="11"/>
  <c r="O628" i="11"/>
  <c r="AD628" i="11"/>
  <c r="BJ628" i="11"/>
  <c r="AN628" i="11"/>
  <c r="AI628" i="11"/>
  <c r="BA628" i="11"/>
  <c r="BI628" i="11"/>
  <c r="Y628" i="11"/>
  <c r="AW628" i="11"/>
  <c r="U628" i="11"/>
  <c r="AC628" i="11"/>
  <c r="AO628" i="11"/>
  <c r="AT628" i="11"/>
  <c r="X628" i="11"/>
  <c r="Q628" i="11"/>
  <c r="BE628" i="11"/>
  <c r="BD628" i="11"/>
  <c r="AE628" i="11"/>
  <c r="AG628" i="11"/>
  <c r="M644" i="11"/>
  <c r="R644" i="11"/>
  <c r="AH644" i="11"/>
  <c r="AX644" i="11"/>
  <c r="AB644" i="11"/>
  <c r="AR644" i="11"/>
  <c r="BH644" i="11"/>
  <c r="AQ644" i="11"/>
  <c r="AM644" i="11"/>
  <c r="Z644" i="11"/>
  <c r="AP644" i="11"/>
  <c r="BF644" i="11"/>
  <c r="T644" i="11"/>
  <c r="AJ644" i="11"/>
  <c r="AZ644" i="11"/>
  <c r="AA644" i="11"/>
  <c r="BG644" i="11"/>
  <c r="W644" i="11"/>
  <c r="BC644" i="11"/>
  <c r="V644" i="11"/>
  <c r="BB644" i="11"/>
  <c r="AF644" i="11"/>
  <c r="S644" i="11"/>
  <c r="AU644" i="11"/>
  <c r="AK644" i="11"/>
  <c r="AS644" i="11"/>
  <c r="AL644" i="11"/>
  <c r="P644" i="11"/>
  <c r="AV644" i="11"/>
  <c r="AY644" i="11"/>
  <c r="O644" i="11"/>
  <c r="AD644" i="11"/>
  <c r="BJ644" i="11"/>
  <c r="AN644" i="11"/>
  <c r="AI644" i="11"/>
  <c r="BA644" i="11"/>
  <c r="BI644" i="11"/>
  <c r="Y644" i="11"/>
  <c r="AW644" i="11"/>
  <c r="U644" i="11"/>
  <c r="AC644" i="11"/>
  <c r="AO644" i="11"/>
  <c r="AG644" i="11"/>
  <c r="AT644" i="11"/>
  <c r="X644" i="11"/>
  <c r="BE644" i="11"/>
  <c r="AE644" i="11"/>
  <c r="BD644" i="11"/>
  <c r="Q644" i="11"/>
  <c r="Q701" i="11"/>
  <c r="AG701" i="11"/>
  <c r="AW701" i="11"/>
  <c r="O701" i="11"/>
  <c r="AE701" i="11"/>
  <c r="AU701" i="11"/>
  <c r="Y701" i="11"/>
  <c r="AO701" i="11"/>
  <c r="BE701" i="11"/>
  <c r="W701" i="11"/>
  <c r="AM701" i="11"/>
  <c r="BC701" i="11"/>
  <c r="U701" i="11"/>
  <c r="BA701" i="11"/>
  <c r="AI701" i="11"/>
  <c r="AD701" i="11"/>
  <c r="BJ701" i="11"/>
  <c r="AH701" i="11"/>
  <c r="AK701" i="11"/>
  <c r="S701" i="11"/>
  <c r="AY701" i="11"/>
  <c r="AT701" i="11"/>
  <c r="R701" i="11"/>
  <c r="AX701" i="11"/>
  <c r="AC701" i="11"/>
  <c r="AL701" i="11"/>
  <c r="AP701" i="11"/>
  <c r="AV701" i="11"/>
  <c r="X701" i="11"/>
  <c r="T701" i="11"/>
  <c r="BI701" i="11"/>
  <c r="AQ701" i="11"/>
  <c r="P701" i="11"/>
  <c r="BD701" i="11"/>
  <c r="AA701" i="11"/>
  <c r="AB701" i="11"/>
  <c r="AS701" i="11"/>
  <c r="BB701" i="11"/>
  <c r="BF701" i="11"/>
  <c r="AN701" i="11"/>
  <c r="AZ701" i="11"/>
  <c r="BG701" i="11"/>
  <c r="Z701" i="11"/>
  <c r="AF701" i="11"/>
  <c r="BH701" i="11"/>
  <c r="V701" i="11"/>
  <c r="AJ701" i="11"/>
  <c r="M701" i="11"/>
  <c r="AR701" i="11"/>
  <c r="M706" i="11"/>
  <c r="Q706" i="11"/>
  <c r="AG706" i="11"/>
  <c r="AW706" i="11"/>
  <c r="O706" i="11"/>
  <c r="AE706" i="11"/>
  <c r="AU706" i="11"/>
  <c r="Y706" i="11"/>
  <c r="AO706" i="11"/>
  <c r="BE706" i="11"/>
  <c r="W706" i="11"/>
  <c r="AM706" i="11"/>
  <c r="BC706" i="11"/>
  <c r="AK706" i="11"/>
  <c r="S706" i="11"/>
  <c r="AY706" i="11"/>
  <c r="AT706" i="11"/>
  <c r="R706" i="11"/>
  <c r="AX706" i="11"/>
  <c r="U706" i="11"/>
  <c r="BA706" i="11"/>
  <c r="AI706" i="11"/>
  <c r="AD706" i="11"/>
  <c r="BJ706" i="11"/>
  <c r="AH706" i="11"/>
  <c r="AS706" i="11"/>
  <c r="AA706" i="11"/>
  <c r="BB706" i="11"/>
  <c r="BF706" i="11"/>
  <c r="AN706" i="11"/>
  <c r="AJ706" i="11"/>
  <c r="BG706" i="11"/>
  <c r="V706" i="11"/>
  <c r="Z706" i="11"/>
  <c r="AF706" i="11"/>
  <c r="T706" i="11"/>
  <c r="AQ706" i="11"/>
  <c r="P706" i="11"/>
  <c r="AR706" i="11"/>
  <c r="BI706" i="11"/>
  <c r="BD706" i="11"/>
  <c r="AP706" i="11"/>
  <c r="AV706" i="11"/>
  <c r="AZ706" i="11"/>
  <c r="AC706" i="11"/>
  <c r="AL706" i="11"/>
  <c r="X706" i="11"/>
  <c r="AB706" i="11"/>
  <c r="BH706" i="11"/>
  <c r="T847" i="11"/>
  <c r="AJ847" i="11"/>
  <c r="AZ847" i="11"/>
  <c r="V847" i="11"/>
  <c r="AL847" i="11"/>
  <c r="BB847" i="11"/>
  <c r="AB847" i="11"/>
  <c r="AR847" i="11"/>
  <c r="BH847" i="11"/>
  <c r="AD847" i="11"/>
  <c r="AT847" i="11"/>
  <c r="BJ847" i="11"/>
  <c r="X847" i="11"/>
  <c r="BD847" i="11"/>
  <c r="Z847" i="11"/>
  <c r="BF847" i="11"/>
  <c r="AC847" i="11"/>
  <c r="BI847" i="11"/>
  <c r="Q847" i="11"/>
  <c r="AW847" i="11"/>
  <c r="AU847" i="11"/>
  <c r="AN847" i="11"/>
  <c r="AP847" i="11"/>
  <c r="AS847" i="11"/>
  <c r="AG847" i="11"/>
  <c r="O847" i="11"/>
  <c r="AM847" i="11"/>
  <c r="AF847" i="11"/>
  <c r="AH847" i="11"/>
  <c r="AK847" i="11"/>
  <c r="Y847" i="11"/>
  <c r="W847" i="11"/>
  <c r="AY847" i="11"/>
  <c r="BE847" i="11"/>
  <c r="AX847" i="11"/>
  <c r="BA847" i="11"/>
  <c r="AQ847" i="11"/>
  <c r="P847" i="11"/>
  <c r="AI847" i="11"/>
  <c r="AV847" i="11"/>
  <c r="AO847" i="11"/>
  <c r="AE847" i="11"/>
  <c r="BC847" i="11"/>
  <c r="R847" i="11"/>
  <c r="U847" i="11"/>
  <c r="S847" i="11"/>
  <c r="BG847" i="11"/>
  <c r="M847" i="11"/>
  <c r="AA847" i="11"/>
  <c r="T787" i="11"/>
  <c r="AJ787" i="11"/>
  <c r="AZ787" i="11"/>
  <c r="V787" i="11"/>
  <c r="AL787" i="11"/>
  <c r="BB787" i="11"/>
  <c r="AB787" i="11"/>
  <c r="AR787" i="11"/>
  <c r="BH787" i="11"/>
  <c r="AD787" i="11"/>
  <c r="AT787" i="11"/>
  <c r="BJ787" i="11"/>
  <c r="X787" i="11"/>
  <c r="BD787" i="11"/>
  <c r="Z787" i="11"/>
  <c r="BF787" i="11"/>
  <c r="AC787" i="11"/>
  <c r="BI787" i="11"/>
  <c r="Q787" i="11"/>
  <c r="AW787" i="11"/>
  <c r="AU787" i="11"/>
  <c r="AN787" i="11"/>
  <c r="AP787" i="11"/>
  <c r="AS787" i="11"/>
  <c r="AG787" i="11"/>
  <c r="O787" i="11"/>
  <c r="AM787" i="11"/>
  <c r="AF787" i="11"/>
  <c r="AH787" i="11"/>
  <c r="AK787" i="11"/>
  <c r="Y787" i="11"/>
  <c r="AQ787" i="11"/>
  <c r="BE787" i="11"/>
  <c r="W787" i="11"/>
  <c r="AY787" i="11"/>
  <c r="AV787" i="11"/>
  <c r="AO787" i="11"/>
  <c r="AI787" i="11"/>
  <c r="M787" i="11"/>
  <c r="R787" i="11"/>
  <c r="U787" i="11"/>
  <c r="AE787" i="11"/>
  <c r="BC787" i="11"/>
  <c r="AX787" i="11"/>
  <c r="BA787" i="11"/>
  <c r="S787" i="11"/>
  <c r="BG787" i="11"/>
  <c r="AA787" i="11"/>
  <c r="P787" i="11"/>
  <c r="M666" i="11"/>
  <c r="R666" i="11"/>
  <c r="AH666" i="11"/>
  <c r="AX666" i="11"/>
  <c r="AB666" i="11"/>
  <c r="AR666" i="11"/>
  <c r="BH666" i="11"/>
  <c r="AQ666" i="11"/>
  <c r="AM666" i="11"/>
  <c r="Z666" i="11"/>
  <c r="AP666" i="11"/>
  <c r="BF666" i="11"/>
  <c r="T666" i="11"/>
  <c r="AJ666" i="11"/>
  <c r="AZ666" i="11"/>
  <c r="AA666" i="11"/>
  <c r="BG666" i="11"/>
  <c r="W666" i="11"/>
  <c r="BC666" i="11"/>
  <c r="V666" i="11"/>
  <c r="BB666" i="11"/>
  <c r="AF666" i="11"/>
  <c r="AY666" i="11"/>
  <c r="O666" i="11"/>
  <c r="AL666" i="11"/>
  <c r="P666" i="11"/>
  <c r="AV666" i="11"/>
  <c r="S666" i="11"/>
  <c r="AU666" i="11"/>
  <c r="AK666" i="11"/>
  <c r="AS666" i="11"/>
  <c r="BJ666" i="11"/>
  <c r="AN666" i="11"/>
  <c r="AE666" i="11"/>
  <c r="BE666" i="11"/>
  <c r="AW666" i="11"/>
  <c r="AD666" i="11"/>
  <c r="U666" i="11"/>
  <c r="AC666" i="11"/>
  <c r="AO666" i="11"/>
  <c r="Q666" i="11"/>
  <c r="BD666" i="11"/>
  <c r="AG666" i="11"/>
  <c r="AI666" i="11"/>
  <c r="BA666" i="11"/>
  <c r="Y666" i="11"/>
  <c r="BI666" i="11"/>
  <c r="AT666" i="11"/>
  <c r="X666" i="11"/>
  <c r="M624" i="11"/>
  <c r="R624" i="11"/>
  <c r="AH624" i="11"/>
  <c r="AX624" i="11"/>
  <c r="AB624" i="11"/>
  <c r="AR624" i="11"/>
  <c r="BH624" i="11"/>
  <c r="AQ624" i="11"/>
  <c r="AM624" i="11"/>
  <c r="Z624" i="11"/>
  <c r="AP624" i="11"/>
  <c r="BF624" i="11"/>
  <c r="T624" i="11"/>
  <c r="AJ624" i="11"/>
  <c r="AZ624" i="11"/>
  <c r="AA624" i="11"/>
  <c r="BG624" i="11"/>
  <c r="W624" i="11"/>
  <c r="BC624" i="11"/>
  <c r="V624" i="11"/>
  <c r="BB624" i="11"/>
  <c r="AF624" i="11"/>
  <c r="S624" i="11"/>
  <c r="AU624" i="11"/>
  <c r="AK624" i="11"/>
  <c r="AS624" i="11"/>
  <c r="AL624" i="11"/>
  <c r="P624" i="11"/>
  <c r="AV624" i="11"/>
  <c r="AY624" i="11"/>
  <c r="O624" i="11"/>
  <c r="AD624" i="11"/>
  <c r="AI624" i="11"/>
  <c r="BA624" i="11"/>
  <c r="BI624" i="11"/>
  <c r="Y624" i="11"/>
  <c r="Q624" i="11"/>
  <c r="BJ624" i="11"/>
  <c r="AN624" i="11"/>
  <c r="AT624" i="11"/>
  <c r="X624" i="11"/>
  <c r="AE624" i="11"/>
  <c r="BE624" i="11"/>
  <c r="AG624" i="11"/>
  <c r="BD624" i="11"/>
  <c r="U624" i="11"/>
  <c r="AC624" i="11"/>
  <c r="AO624" i="11"/>
  <c r="AW624" i="11"/>
  <c r="T869" i="11"/>
  <c r="AJ869" i="11"/>
  <c r="AZ869" i="11"/>
  <c r="V869" i="11"/>
  <c r="AL869" i="11"/>
  <c r="BB869" i="11"/>
  <c r="AB869" i="11"/>
  <c r="AR869" i="11"/>
  <c r="BH869" i="11"/>
  <c r="AD869" i="11"/>
  <c r="AT869" i="11"/>
  <c r="BJ869" i="11"/>
  <c r="X869" i="11"/>
  <c r="BD869" i="11"/>
  <c r="Z869" i="11"/>
  <c r="BF869" i="11"/>
  <c r="AC869" i="11"/>
  <c r="BI869" i="11"/>
  <c r="Q869" i="11"/>
  <c r="AW869" i="11"/>
  <c r="O869" i="11"/>
  <c r="AM869" i="11"/>
  <c r="AN869" i="11"/>
  <c r="AP869" i="11"/>
  <c r="AS869" i="11"/>
  <c r="AG869" i="11"/>
  <c r="AU869" i="11"/>
  <c r="BE869" i="11"/>
  <c r="AI869" i="11"/>
  <c r="S869" i="11"/>
  <c r="AF869" i="11"/>
  <c r="AH869" i="11"/>
  <c r="AK869" i="11"/>
  <c r="Y869" i="11"/>
  <c r="AE869" i="11"/>
  <c r="BC869" i="11"/>
  <c r="R869" i="11"/>
  <c r="U869" i="11"/>
  <c r="AY869" i="11"/>
  <c r="AQ869" i="11"/>
  <c r="BG869" i="11"/>
  <c r="AX869" i="11"/>
  <c r="BA869" i="11"/>
  <c r="P869" i="11"/>
  <c r="W869" i="11"/>
  <c r="AV869" i="11"/>
  <c r="AO869" i="11"/>
  <c r="M869" i="11"/>
  <c r="AA869" i="11"/>
  <c r="M632" i="11"/>
  <c r="R632" i="11"/>
  <c r="AH632" i="11"/>
  <c r="AX632" i="11"/>
  <c r="AB632" i="11"/>
  <c r="AR632" i="11"/>
  <c r="BH632" i="11"/>
  <c r="AQ632" i="11"/>
  <c r="AM632" i="11"/>
  <c r="Z632" i="11"/>
  <c r="AP632" i="11"/>
  <c r="BF632" i="11"/>
  <c r="T632" i="11"/>
  <c r="AJ632" i="11"/>
  <c r="AZ632" i="11"/>
  <c r="AA632" i="11"/>
  <c r="BG632" i="11"/>
  <c r="W632" i="11"/>
  <c r="BC632" i="11"/>
  <c r="V632" i="11"/>
  <c r="BB632" i="11"/>
  <c r="AF632" i="11"/>
  <c r="S632" i="11"/>
  <c r="AU632" i="11"/>
  <c r="AK632" i="11"/>
  <c r="AS632" i="11"/>
  <c r="AL632" i="11"/>
  <c r="P632" i="11"/>
  <c r="AV632" i="11"/>
  <c r="AY632" i="11"/>
  <c r="O632" i="11"/>
  <c r="AD632" i="11"/>
  <c r="AI632" i="11"/>
  <c r="BA632" i="11"/>
  <c r="BI632" i="11"/>
  <c r="Y632" i="11"/>
  <c r="BJ632" i="11"/>
  <c r="AN632" i="11"/>
  <c r="Q632" i="11"/>
  <c r="AT632" i="11"/>
  <c r="X632" i="11"/>
  <c r="BE632" i="11"/>
  <c r="AE632" i="11"/>
  <c r="AW632" i="11"/>
  <c r="AC632" i="11"/>
  <c r="AO632" i="11"/>
  <c r="BD632" i="11"/>
  <c r="AG632" i="11"/>
  <c r="U632" i="11"/>
  <c r="T827" i="11"/>
  <c r="AJ827" i="11"/>
  <c r="AZ827" i="11"/>
  <c r="V827" i="11"/>
  <c r="AL827" i="11"/>
  <c r="BB827" i="11"/>
  <c r="AB827" i="11"/>
  <c r="AR827" i="11"/>
  <c r="BH827" i="11"/>
  <c r="AD827" i="11"/>
  <c r="AT827" i="11"/>
  <c r="BJ827" i="11"/>
  <c r="X827" i="11"/>
  <c r="BD827" i="11"/>
  <c r="Z827" i="11"/>
  <c r="BF827" i="11"/>
  <c r="AC827" i="11"/>
  <c r="BI827" i="11"/>
  <c r="Q827" i="11"/>
  <c r="AW827" i="11"/>
  <c r="AU827" i="11"/>
  <c r="AN827" i="11"/>
  <c r="AP827" i="11"/>
  <c r="AS827" i="11"/>
  <c r="AG827" i="11"/>
  <c r="O827" i="11"/>
  <c r="AM827" i="11"/>
  <c r="AF827" i="11"/>
  <c r="AH827" i="11"/>
  <c r="AK827" i="11"/>
  <c r="Y827" i="11"/>
  <c r="BE827" i="11"/>
  <c r="W827" i="11"/>
  <c r="AY827" i="11"/>
  <c r="AQ827" i="11"/>
  <c r="AV827" i="11"/>
  <c r="AO827" i="11"/>
  <c r="S827" i="11"/>
  <c r="BG827" i="11"/>
  <c r="AA827" i="11"/>
  <c r="R827" i="11"/>
  <c r="U827" i="11"/>
  <c r="AX827" i="11"/>
  <c r="BA827" i="11"/>
  <c r="AI827" i="11"/>
  <c r="M827" i="11"/>
  <c r="P827" i="11"/>
  <c r="AE827" i="11"/>
  <c r="BC827" i="11"/>
  <c r="M776" i="11"/>
  <c r="T776" i="11"/>
  <c r="AJ776" i="11"/>
  <c r="AZ776" i="11"/>
  <c r="V776" i="11"/>
  <c r="AL776" i="11"/>
  <c r="BB776" i="11"/>
  <c r="AB776" i="11"/>
  <c r="AR776" i="11"/>
  <c r="BH776" i="11"/>
  <c r="AD776" i="11"/>
  <c r="AT776" i="11"/>
  <c r="BJ776" i="11"/>
  <c r="AN776" i="11"/>
  <c r="AP776" i="11"/>
  <c r="AS776" i="11"/>
  <c r="AG776" i="11"/>
  <c r="W776" i="11"/>
  <c r="X776" i="11"/>
  <c r="BD776" i="11"/>
  <c r="Z776" i="11"/>
  <c r="BF776" i="11"/>
  <c r="AC776" i="11"/>
  <c r="BI776" i="11"/>
  <c r="Q776" i="11"/>
  <c r="AW776" i="11"/>
  <c r="AE776" i="11"/>
  <c r="BC776" i="11"/>
  <c r="AV776" i="11"/>
  <c r="AX776" i="11"/>
  <c r="BA776" i="11"/>
  <c r="AO776" i="11"/>
  <c r="S776" i="11"/>
  <c r="BG776" i="11"/>
  <c r="P776" i="11"/>
  <c r="R776" i="11"/>
  <c r="U776" i="11"/>
  <c r="O776" i="11"/>
  <c r="AM776" i="11"/>
  <c r="BE776" i="11"/>
  <c r="AY776" i="11"/>
  <c r="AH776" i="11"/>
  <c r="AK776" i="11"/>
  <c r="AU776" i="11"/>
  <c r="AI776" i="11"/>
  <c r="AA776" i="11"/>
  <c r="AQ776" i="11"/>
  <c r="AF776" i="11"/>
  <c r="Y776" i="11"/>
  <c r="Q734" i="11"/>
  <c r="AG734" i="11"/>
  <c r="AW734" i="11"/>
  <c r="Y734" i="11"/>
  <c r="AO734" i="11"/>
  <c r="BE734" i="11"/>
  <c r="AK734" i="11"/>
  <c r="O734" i="11"/>
  <c r="AE734" i="11"/>
  <c r="AU734" i="11"/>
  <c r="AT734" i="11"/>
  <c r="R734" i="11"/>
  <c r="AX734" i="11"/>
  <c r="U734" i="11"/>
  <c r="BA734" i="11"/>
  <c r="W734" i="11"/>
  <c r="AM734" i="11"/>
  <c r="BC734" i="11"/>
  <c r="AD734" i="11"/>
  <c r="BJ734" i="11"/>
  <c r="AH734" i="11"/>
  <c r="AS734" i="11"/>
  <c r="AI734" i="11"/>
  <c r="BB734" i="11"/>
  <c r="BF734" i="11"/>
  <c r="AN734" i="11"/>
  <c r="T734" i="11"/>
  <c r="S734" i="11"/>
  <c r="AY734" i="11"/>
  <c r="V734" i="11"/>
  <c r="Z734" i="11"/>
  <c r="AF734" i="11"/>
  <c r="AJ734" i="11"/>
  <c r="BI734" i="11"/>
  <c r="AQ734" i="11"/>
  <c r="BD734" i="11"/>
  <c r="P734" i="11"/>
  <c r="AZ734" i="11"/>
  <c r="BG734" i="11"/>
  <c r="AR734" i="11"/>
  <c r="AB734" i="11"/>
  <c r="BH734" i="11"/>
  <c r="AP734" i="11"/>
  <c r="AV734" i="11"/>
  <c r="AC734" i="11"/>
  <c r="AA734" i="11"/>
  <c r="AL734" i="11"/>
  <c r="X734" i="11"/>
  <c r="M734" i="11"/>
  <c r="T785" i="11"/>
  <c r="AJ785" i="11"/>
  <c r="AZ785" i="11"/>
  <c r="V785" i="11"/>
  <c r="AL785" i="11"/>
  <c r="BB785" i="11"/>
  <c r="AB785" i="11"/>
  <c r="AR785" i="11"/>
  <c r="BH785" i="11"/>
  <c r="AD785" i="11"/>
  <c r="AT785" i="11"/>
  <c r="BJ785" i="11"/>
  <c r="X785" i="11"/>
  <c r="BD785" i="11"/>
  <c r="Z785" i="11"/>
  <c r="BF785" i="11"/>
  <c r="AC785" i="11"/>
  <c r="BI785" i="11"/>
  <c r="Q785" i="11"/>
  <c r="AW785" i="11"/>
  <c r="O785" i="11"/>
  <c r="AM785" i="11"/>
  <c r="AN785" i="11"/>
  <c r="AP785" i="11"/>
  <c r="AS785" i="11"/>
  <c r="AG785" i="11"/>
  <c r="AU785" i="11"/>
  <c r="BE785" i="11"/>
  <c r="AE785" i="11"/>
  <c r="BC785" i="11"/>
  <c r="AF785" i="11"/>
  <c r="AH785" i="11"/>
  <c r="AK785" i="11"/>
  <c r="Y785" i="11"/>
  <c r="AI785" i="11"/>
  <c r="S785" i="11"/>
  <c r="P785" i="11"/>
  <c r="AA785" i="11"/>
  <c r="AV785" i="11"/>
  <c r="AO785" i="11"/>
  <c r="AY785" i="11"/>
  <c r="R785" i="11"/>
  <c r="U785" i="11"/>
  <c r="M785" i="11"/>
  <c r="AX785" i="11"/>
  <c r="BA785" i="11"/>
  <c r="W785" i="11"/>
  <c r="BG785" i="11"/>
  <c r="AQ785" i="11"/>
  <c r="T767" i="11"/>
  <c r="AJ767" i="11"/>
  <c r="AZ767" i="11"/>
  <c r="V767" i="11"/>
  <c r="AL767" i="11"/>
  <c r="BB767" i="11"/>
  <c r="AB767" i="11"/>
  <c r="AR767" i="11"/>
  <c r="BH767" i="11"/>
  <c r="AD767" i="11"/>
  <c r="AT767" i="11"/>
  <c r="BJ767" i="11"/>
  <c r="X767" i="11"/>
  <c r="BD767" i="11"/>
  <c r="Z767" i="11"/>
  <c r="BF767" i="11"/>
  <c r="AC767" i="11"/>
  <c r="BI767" i="11"/>
  <c r="Q767" i="11"/>
  <c r="AW767" i="11"/>
  <c r="AU767" i="11"/>
  <c r="AN767" i="11"/>
  <c r="AP767" i="11"/>
  <c r="AS767" i="11"/>
  <c r="AG767" i="11"/>
  <c r="O767" i="11"/>
  <c r="AM767" i="11"/>
  <c r="AF767" i="11"/>
  <c r="AH767" i="11"/>
  <c r="AK767" i="11"/>
  <c r="Y767" i="11"/>
  <c r="W767" i="11"/>
  <c r="AY767" i="11"/>
  <c r="BE767" i="11"/>
  <c r="AX767" i="11"/>
  <c r="BA767" i="11"/>
  <c r="P767" i="11"/>
  <c r="AI767" i="11"/>
  <c r="AV767" i="11"/>
  <c r="AO767" i="11"/>
  <c r="AE767" i="11"/>
  <c r="BC767" i="11"/>
  <c r="AQ767" i="11"/>
  <c r="R767" i="11"/>
  <c r="U767" i="11"/>
  <c r="S767" i="11"/>
  <c r="BG767" i="11"/>
  <c r="M767" i="11"/>
  <c r="AA767" i="11"/>
  <c r="BO738" i="11"/>
  <c r="J688" i="11" a="1"/>
  <c r="J688" i="11" s="1"/>
  <c r="J682" i="11" a="1"/>
  <c r="J682" i="11" s="1"/>
  <c r="BO732" i="11"/>
  <c r="J694" i="11" a="1"/>
  <c r="J694" i="11" s="1"/>
  <c r="BO744" i="11"/>
  <c r="J910" i="11" a="1"/>
  <c r="J910" i="11" s="1"/>
  <c r="BN960" i="11"/>
  <c r="J918" i="11" a="1"/>
  <c r="J918" i="11" s="1"/>
  <c r="BN968" i="11"/>
  <c r="BO1227" i="11"/>
  <c r="BO1277" i="11" s="1"/>
  <c r="BO1327" i="11" s="1"/>
  <c r="BO1377" i="11" s="1"/>
  <c r="BO1427" i="11" s="1"/>
  <c r="BO1560" i="11"/>
  <c r="BN1254" i="11"/>
  <c r="BN929" i="11"/>
  <c r="J843" i="11" a="1"/>
  <c r="J843" i="11" s="1"/>
  <c r="BN893" i="11"/>
  <c r="J941" i="11" a="1"/>
  <c r="J941" i="11" s="1"/>
  <c r="BN991" i="11"/>
  <c r="BO922" i="11"/>
  <c r="J872" i="11" a="1"/>
  <c r="J872" i="11" s="1"/>
  <c r="BN1666" i="11"/>
  <c r="BN1030" i="11"/>
  <c r="BO1831" i="11"/>
  <c r="BO1583" i="11"/>
  <c r="BN1071" i="11"/>
  <c r="BN1121" i="11" s="1"/>
  <c r="BN1171" i="11" s="1"/>
  <c r="J883" i="11" a="1"/>
  <c r="J883" i="11" s="1"/>
  <c r="BN933" i="11"/>
  <c r="BN1194" i="11"/>
  <c r="BN1244" i="11" s="1"/>
  <c r="BN974" i="11"/>
  <c r="BN970" i="11"/>
  <c r="BO865" i="11"/>
  <c r="J815" i="11" a="1"/>
  <c r="J815" i="11" s="1"/>
  <c r="BN1150" i="11"/>
  <c r="BN1200" i="11" s="1"/>
  <c r="BN806" i="11"/>
  <c r="J756" i="11" a="1"/>
  <c r="J756" i="11" s="1"/>
  <c r="BO807" i="11"/>
  <c r="J757" i="11" a="1"/>
  <c r="J757" i="11" s="1"/>
  <c r="BN913" i="11"/>
  <c r="BO745" i="11"/>
  <c r="J695" i="11" a="1"/>
  <c r="J695" i="11" s="1"/>
  <c r="J830" i="11" a="1"/>
  <c r="J830" i="11" s="1"/>
  <c r="BO880" i="11"/>
  <c r="J826" i="11" a="1"/>
  <c r="J826" i="11" s="1"/>
  <c r="BN876" i="11"/>
  <c r="BN1072" i="11"/>
  <c r="BN896" i="11"/>
  <c r="BN947" i="11"/>
  <c r="J897" i="11" a="1"/>
  <c r="J897" i="11" s="1"/>
  <c r="BN834" i="11"/>
  <c r="J784" i="11" a="1"/>
  <c r="J784" i="11" s="1"/>
  <c r="BN885" i="11"/>
  <c r="J835" i="11" a="1"/>
  <c r="J835" i="11" s="1"/>
  <c r="BO746" i="11"/>
  <c r="J696" i="11" a="1"/>
  <c r="J696" i="11" s="1"/>
  <c r="BN887" i="11"/>
  <c r="J837" i="11" a="1"/>
  <c r="J837" i="11" s="1"/>
  <c r="J678" i="11" a="1"/>
  <c r="J678" i="11" s="1"/>
  <c r="BO728" i="11"/>
  <c r="BN955" i="11"/>
  <c r="BN1005" i="11" s="1"/>
  <c r="BN1086" i="11"/>
  <c r="J877" i="11" a="1"/>
  <c r="J877" i="11" s="1"/>
  <c r="BN927" i="11"/>
  <c r="BO821" i="11"/>
  <c r="J771" i="11" a="1"/>
  <c r="J771" i="11" s="1"/>
  <c r="BN1065" i="11"/>
  <c r="BN1115" i="11" s="1"/>
  <c r="BO714" i="11"/>
  <c r="J664" i="11" a="1"/>
  <c r="J664" i="11" s="1"/>
  <c r="BO902" i="11"/>
  <c r="J852" i="11" a="1"/>
  <c r="J852" i="11" s="1"/>
  <c r="BO762" i="11"/>
  <c r="J712" i="11" a="1"/>
  <c r="J712" i="11" s="1"/>
  <c r="BO1585" i="11"/>
  <c r="BO1635" i="11" s="1"/>
  <c r="BO1685" i="11" s="1"/>
  <c r="BO1735" i="11" s="1"/>
  <c r="BO1785" i="11" s="1"/>
  <c r="BO1456" i="11"/>
  <c r="BO1506" i="11" s="1"/>
  <c r="BN1052" i="11"/>
  <c r="BN995" i="11"/>
  <c r="BO1841" i="11"/>
  <c r="BO1891" i="11" s="1"/>
  <c r="BO1941" i="11" s="1"/>
  <c r="BO1991" i="11" s="1"/>
  <c r="BO1517" i="11"/>
  <c r="BO789" i="11"/>
  <c r="J739" i="11" a="1"/>
  <c r="J739" i="11" s="1"/>
  <c r="BN923" i="11"/>
  <c r="BN903" i="11"/>
  <c r="BO1125" i="11"/>
  <c r="BO1175" i="11" s="1"/>
  <c r="BO1225" i="11" s="1"/>
  <c r="BO1275" i="11" s="1"/>
  <c r="BO1325" i="11" s="1"/>
  <c r="BO1375" i="11" s="1"/>
  <c r="BO1425" i="11" s="1"/>
  <c r="BO1475" i="11" s="1"/>
  <c r="BN1108" i="11"/>
  <c r="BN888" i="11"/>
  <c r="BN901" i="11"/>
  <c r="BN1298" i="11"/>
  <c r="BN849" i="11"/>
  <c r="J799" i="11" a="1"/>
  <c r="J799" i="11" s="1"/>
  <c r="BO1618" i="11"/>
  <c r="BO1668" i="11" s="1"/>
  <c r="BN981" i="11"/>
  <c r="J931" i="11" a="1"/>
  <c r="J931" i="11" s="1"/>
  <c r="BO1549" i="11"/>
  <c r="BN1712" i="11"/>
  <c r="BO1547" i="11"/>
  <c r="BO1597" i="11" s="1"/>
  <c r="BO1647" i="11" s="1"/>
  <c r="BO1697" i="11" s="1"/>
  <c r="BO1747" i="11" s="1"/>
  <c r="BO1797" i="11" s="1"/>
  <c r="J867" i="11" a="1"/>
  <c r="J867" i="11" s="1"/>
  <c r="BO1543" i="11"/>
  <c r="BO1593" i="11" s="1"/>
  <c r="BO1643" i="11" s="1"/>
  <c r="BO1693" i="11" s="1"/>
  <c r="BO1743" i="11" s="1"/>
  <c r="BO1793" i="11" s="1"/>
  <c r="BO1843" i="11" s="1"/>
  <c r="BO1893" i="11" s="1"/>
  <c r="BO1943" i="11" s="1"/>
  <c r="BO1993" i="11" s="1"/>
  <c r="BN1092" i="11"/>
  <c r="BO805" i="11"/>
  <c r="J755" i="11" a="1"/>
  <c r="J755" i="11" s="1"/>
  <c r="J716" i="11" a="1"/>
  <c r="J716" i="11" s="1"/>
  <c r="BO766" i="11"/>
  <c r="BN978" i="11"/>
  <c r="BO801" i="11"/>
  <c r="J751" i="11" a="1"/>
  <c r="J751" i="11" s="1"/>
  <c r="J711" i="11" a="1"/>
  <c r="J711" i="11" s="1"/>
  <c r="BN761" i="11"/>
  <c r="BO813" i="11"/>
  <c r="J763" i="11" a="1"/>
  <c r="J763" i="11" s="1"/>
  <c r="BO1837" i="11"/>
  <c r="BO1887" i="11" s="1"/>
  <c r="BO1937" i="11" s="1"/>
  <c r="BO1987" i="11" s="1"/>
  <c r="BN939" i="11"/>
  <c r="J698" i="11" a="1"/>
  <c r="J698" i="11" s="1"/>
  <c r="BO748" i="11"/>
  <c r="BO829" i="11"/>
  <c r="J779" i="11" a="1"/>
  <c r="J779" i="11" s="1"/>
  <c r="BO1661" i="11"/>
  <c r="BO1711" i="11" s="1"/>
  <c r="BO1761" i="11" s="1"/>
  <c r="BO1811" i="11" s="1"/>
  <c r="BO1861" i="11" s="1"/>
  <c r="BO1569" i="11"/>
  <c r="J875" i="11" a="1"/>
  <c r="J875" i="11" s="1"/>
  <c r="BN925" i="11"/>
  <c r="J690" i="11" a="1"/>
  <c r="J690" i="11" s="1"/>
  <c r="BO740" i="11"/>
  <c r="J686" i="11" a="1"/>
  <c r="J686" i="11" s="1"/>
  <c r="BO736" i="11"/>
  <c r="BN964" i="11"/>
  <c r="BN1014" i="11" s="1"/>
  <c r="J919" i="11" a="1"/>
  <c r="J919" i="11" s="1"/>
  <c r="BN969" i="11"/>
  <c r="BO803" i="11"/>
  <c r="J753" i="11" a="1"/>
  <c r="J753" i="11" s="1"/>
  <c r="J670" i="11" a="1"/>
  <c r="J670" i="11" s="1"/>
  <c r="BO720" i="11"/>
  <c r="J674" i="11" a="1"/>
  <c r="J674" i="11" s="1"/>
  <c r="BO724" i="11"/>
  <c r="BN982" i="11"/>
  <c r="BO1426" i="11"/>
  <c r="BO1434" i="11"/>
  <c r="BO1484" i="11" s="1"/>
  <c r="BO1534" i="11" s="1"/>
  <c r="BO842" i="11"/>
  <c r="J792" i="11" a="1"/>
  <c r="J792" i="11" s="1"/>
  <c r="J808" i="11" a="1"/>
  <c r="J808" i="11" s="1"/>
  <c r="BO858" i="11"/>
  <c r="BO823" i="11"/>
  <c r="J773" i="11" a="1"/>
  <c r="J773" i="11" s="1"/>
  <c r="BN1090" i="11"/>
  <c r="BO859" i="11"/>
  <c r="J809" i="11" a="1"/>
  <c r="J809" i="11" s="1"/>
  <c r="BN967" i="11"/>
  <c r="J917" i="11" a="1"/>
  <c r="J917" i="11" s="1"/>
  <c r="BN959" i="11"/>
  <c r="BN957" i="11"/>
  <c r="BO954" i="11"/>
  <c r="J904" i="11" a="1"/>
  <c r="J904" i="11" s="1"/>
  <c r="BO900" i="11"/>
  <c r="J850" i="11" a="1"/>
  <c r="J850" i="11" s="1"/>
  <c r="V917" i="11" l="1"/>
  <c r="AL917" i="11"/>
  <c r="BB917" i="11"/>
  <c r="P917" i="11"/>
  <c r="AF917" i="11"/>
  <c r="AV917" i="11"/>
  <c r="AE917" i="11"/>
  <c r="AQ917" i="11"/>
  <c r="AD917" i="11"/>
  <c r="AT917" i="11"/>
  <c r="BJ917" i="11"/>
  <c r="X917" i="11"/>
  <c r="AN917" i="11"/>
  <c r="BD917" i="11"/>
  <c r="O917" i="11"/>
  <c r="AU917" i="11"/>
  <c r="AA917" i="11"/>
  <c r="BG917" i="11"/>
  <c r="Z917" i="11"/>
  <c r="BF917" i="11"/>
  <c r="T917" i="11"/>
  <c r="AZ917" i="11"/>
  <c r="AM917" i="11"/>
  <c r="AY917" i="11"/>
  <c r="AC917" i="11"/>
  <c r="AP917" i="11"/>
  <c r="AJ917" i="11"/>
  <c r="S917" i="11"/>
  <c r="AO917" i="11"/>
  <c r="AG917" i="11"/>
  <c r="AB917" i="11"/>
  <c r="Y917" i="11"/>
  <c r="BI917" i="11"/>
  <c r="R917" i="11"/>
  <c r="AR917" i="11"/>
  <c r="W917" i="11"/>
  <c r="AI917" i="11"/>
  <c r="BE917" i="11"/>
  <c r="AH917" i="11"/>
  <c r="BH917" i="11"/>
  <c r="BC917" i="11"/>
  <c r="Q917" i="11"/>
  <c r="AK917" i="11"/>
  <c r="U917" i="11"/>
  <c r="AX917" i="11"/>
  <c r="AW917" i="11"/>
  <c r="AS917" i="11"/>
  <c r="M917" i="11"/>
  <c r="BA917" i="11"/>
  <c r="Q686" i="11"/>
  <c r="AG686" i="11"/>
  <c r="AW686" i="11"/>
  <c r="O686" i="11"/>
  <c r="AE686" i="11"/>
  <c r="AU686" i="11"/>
  <c r="Y686" i="11"/>
  <c r="AO686" i="11"/>
  <c r="BE686" i="11"/>
  <c r="W686" i="11"/>
  <c r="AM686" i="11"/>
  <c r="BC686" i="11"/>
  <c r="AK686" i="11"/>
  <c r="S686" i="11"/>
  <c r="AY686" i="11"/>
  <c r="AT686" i="11"/>
  <c r="R686" i="11"/>
  <c r="AX686" i="11"/>
  <c r="U686" i="11"/>
  <c r="BA686" i="11"/>
  <c r="AI686" i="11"/>
  <c r="AD686" i="11"/>
  <c r="BJ686" i="11"/>
  <c r="AH686" i="11"/>
  <c r="AS686" i="11"/>
  <c r="AA686" i="11"/>
  <c r="BB686" i="11"/>
  <c r="BF686" i="11"/>
  <c r="AN686" i="11"/>
  <c r="T686" i="11"/>
  <c r="BG686" i="11"/>
  <c r="V686" i="11"/>
  <c r="Z686" i="11"/>
  <c r="AF686" i="11"/>
  <c r="AJ686" i="11"/>
  <c r="BI686" i="11"/>
  <c r="BD686" i="11"/>
  <c r="AQ686" i="11"/>
  <c r="P686" i="11"/>
  <c r="AZ686" i="11"/>
  <c r="AP686" i="11"/>
  <c r="AV686" i="11"/>
  <c r="AR686" i="11"/>
  <c r="AB686" i="11"/>
  <c r="BH686" i="11"/>
  <c r="AC686" i="11"/>
  <c r="AL686" i="11"/>
  <c r="X686" i="11"/>
  <c r="M686" i="11"/>
  <c r="Q711" i="11"/>
  <c r="AG711" i="11"/>
  <c r="AW711" i="11"/>
  <c r="O711" i="11"/>
  <c r="AE711" i="11"/>
  <c r="AU711" i="11"/>
  <c r="Y711" i="11"/>
  <c r="AO711" i="11"/>
  <c r="BE711" i="11"/>
  <c r="W711" i="11"/>
  <c r="AM711" i="11"/>
  <c r="BC711" i="11"/>
  <c r="U711" i="11"/>
  <c r="BA711" i="11"/>
  <c r="AI711" i="11"/>
  <c r="AD711" i="11"/>
  <c r="BJ711" i="11"/>
  <c r="AH711" i="11"/>
  <c r="AK711" i="11"/>
  <c r="S711" i="11"/>
  <c r="AY711" i="11"/>
  <c r="AT711" i="11"/>
  <c r="R711" i="11"/>
  <c r="AX711" i="11"/>
  <c r="BI711" i="11"/>
  <c r="AQ711" i="11"/>
  <c r="P711" i="11"/>
  <c r="BD711" i="11"/>
  <c r="AZ711" i="11"/>
  <c r="AC711" i="11"/>
  <c r="AL711" i="11"/>
  <c r="AP711" i="11"/>
  <c r="AV711" i="11"/>
  <c r="X711" i="11"/>
  <c r="AJ711" i="11"/>
  <c r="BG711" i="11"/>
  <c r="V711" i="11"/>
  <c r="Z711" i="11"/>
  <c r="AF711" i="11"/>
  <c r="AB711" i="11"/>
  <c r="BH711" i="11"/>
  <c r="BF711" i="11"/>
  <c r="AS711" i="11"/>
  <c r="BB711" i="11"/>
  <c r="AN711" i="11"/>
  <c r="T711" i="11"/>
  <c r="AR711" i="11"/>
  <c r="AA711" i="11"/>
  <c r="M711" i="11"/>
  <c r="M852" i="11"/>
  <c r="T852" i="11"/>
  <c r="AJ852" i="11"/>
  <c r="AZ852" i="11"/>
  <c r="V852" i="11"/>
  <c r="AL852" i="11"/>
  <c r="BB852" i="11"/>
  <c r="AB852" i="11"/>
  <c r="AR852" i="11"/>
  <c r="BH852" i="11"/>
  <c r="AD852" i="11"/>
  <c r="AT852" i="11"/>
  <c r="BJ852" i="11"/>
  <c r="AN852" i="11"/>
  <c r="AP852" i="11"/>
  <c r="AS852" i="11"/>
  <c r="AG852" i="11"/>
  <c r="W852" i="11"/>
  <c r="X852" i="11"/>
  <c r="BD852" i="11"/>
  <c r="Z852" i="11"/>
  <c r="BF852" i="11"/>
  <c r="AC852" i="11"/>
  <c r="BI852" i="11"/>
  <c r="Q852" i="11"/>
  <c r="AW852" i="11"/>
  <c r="AE852" i="11"/>
  <c r="BC852" i="11"/>
  <c r="AV852" i="11"/>
  <c r="AX852" i="11"/>
  <c r="BA852" i="11"/>
  <c r="AO852" i="11"/>
  <c r="O852" i="11"/>
  <c r="AM852" i="11"/>
  <c r="P852" i="11"/>
  <c r="R852" i="11"/>
  <c r="U852" i="11"/>
  <c r="S852" i="11"/>
  <c r="AF852" i="11"/>
  <c r="Y852" i="11"/>
  <c r="AY852" i="11"/>
  <c r="BE852" i="11"/>
  <c r="AU852" i="11"/>
  <c r="BG852" i="11"/>
  <c r="AH852" i="11"/>
  <c r="AK852" i="11"/>
  <c r="AI852" i="11"/>
  <c r="AQ852" i="11"/>
  <c r="AA852" i="11"/>
  <c r="AB678" i="11"/>
  <c r="AR678" i="11"/>
  <c r="BH678" i="11"/>
  <c r="Z678" i="11"/>
  <c r="AU678" i="11"/>
  <c r="W678" i="11"/>
  <c r="AS678" i="11"/>
  <c r="T678" i="11"/>
  <c r="AJ678" i="11"/>
  <c r="AZ678" i="11"/>
  <c r="O678" i="11"/>
  <c r="AK678" i="11"/>
  <c r="BF678" i="11"/>
  <c r="AH678" i="11"/>
  <c r="BC678" i="11"/>
  <c r="AF678" i="11"/>
  <c r="BA678" i="11"/>
  <c r="AC678" i="11"/>
  <c r="V678" i="11"/>
  <c r="AA678" i="11"/>
  <c r="P678" i="11"/>
  <c r="AV678" i="11"/>
  <c r="AE678" i="11"/>
  <c r="AX678" i="11"/>
  <c r="AQ678" i="11"/>
  <c r="AW678" i="11"/>
  <c r="AN678" i="11"/>
  <c r="AM678" i="11"/>
  <c r="BE678" i="11"/>
  <c r="AY678" i="11"/>
  <c r="U678" i="11"/>
  <c r="AG678" i="11"/>
  <c r="AL678" i="11"/>
  <c r="AT678" i="11"/>
  <c r="AD678" i="11"/>
  <c r="BI678" i="11"/>
  <c r="Q678" i="11"/>
  <c r="Y678" i="11"/>
  <c r="BJ678" i="11"/>
  <c r="BD678" i="11"/>
  <c r="S678" i="11"/>
  <c r="X678" i="11"/>
  <c r="BG678" i="11"/>
  <c r="AO678" i="11"/>
  <c r="M678" i="11"/>
  <c r="AP678" i="11"/>
  <c r="BB678" i="11"/>
  <c r="AI678" i="11"/>
  <c r="R678" i="11"/>
  <c r="T757" i="11"/>
  <c r="AJ757" i="11"/>
  <c r="AZ757" i="11"/>
  <c r="V757" i="11"/>
  <c r="AL757" i="11"/>
  <c r="BB757" i="11"/>
  <c r="AB757" i="11"/>
  <c r="AR757" i="11"/>
  <c r="BH757" i="11"/>
  <c r="AD757" i="11"/>
  <c r="AT757" i="11"/>
  <c r="BJ757" i="11"/>
  <c r="X757" i="11"/>
  <c r="BD757" i="11"/>
  <c r="Z757" i="11"/>
  <c r="BF757" i="11"/>
  <c r="AC757" i="11"/>
  <c r="BI757" i="11"/>
  <c r="Q757" i="11"/>
  <c r="AW757" i="11"/>
  <c r="O757" i="11"/>
  <c r="AM757" i="11"/>
  <c r="AN757" i="11"/>
  <c r="AP757" i="11"/>
  <c r="AS757" i="11"/>
  <c r="AG757" i="11"/>
  <c r="AU757" i="11"/>
  <c r="BE757" i="11"/>
  <c r="AI757" i="11"/>
  <c r="S757" i="11"/>
  <c r="AF757" i="11"/>
  <c r="AH757" i="11"/>
  <c r="AK757" i="11"/>
  <c r="Y757" i="11"/>
  <c r="AE757" i="11"/>
  <c r="BC757" i="11"/>
  <c r="R757" i="11"/>
  <c r="U757" i="11"/>
  <c r="AY757" i="11"/>
  <c r="AQ757" i="11"/>
  <c r="BG757" i="11"/>
  <c r="AX757" i="11"/>
  <c r="BA757" i="11"/>
  <c r="P757" i="11"/>
  <c r="W757" i="11"/>
  <c r="AV757" i="11"/>
  <c r="AO757" i="11"/>
  <c r="AA757" i="11"/>
  <c r="M757" i="11"/>
  <c r="V941" i="11"/>
  <c r="AL941" i="11"/>
  <c r="BB941" i="11"/>
  <c r="P941" i="11"/>
  <c r="AF941" i="11"/>
  <c r="AV941" i="11"/>
  <c r="AE941" i="11"/>
  <c r="AQ941" i="11"/>
  <c r="AD941" i="11"/>
  <c r="AT941" i="11"/>
  <c r="BJ941" i="11"/>
  <c r="X941" i="11"/>
  <c r="AN941" i="11"/>
  <c r="BD941" i="11"/>
  <c r="O941" i="11"/>
  <c r="AU941" i="11"/>
  <c r="AA941" i="11"/>
  <c r="BG941" i="11"/>
  <c r="Z941" i="11"/>
  <c r="BF941" i="11"/>
  <c r="T941" i="11"/>
  <c r="AZ941" i="11"/>
  <c r="AM941" i="11"/>
  <c r="AY941" i="11"/>
  <c r="AC941" i="11"/>
  <c r="AP941" i="11"/>
  <c r="AJ941" i="11"/>
  <c r="S941" i="11"/>
  <c r="AO941" i="11"/>
  <c r="AG941" i="11"/>
  <c r="AB941" i="11"/>
  <c r="Y941" i="11"/>
  <c r="R941" i="11"/>
  <c r="AR941" i="11"/>
  <c r="W941" i="11"/>
  <c r="AI941" i="11"/>
  <c r="BE941" i="11"/>
  <c r="AH941" i="11"/>
  <c r="BH941" i="11"/>
  <c r="BC941" i="11"/>
  <c r="Q941" i="11"/>
  <c r="BI941" i="11"/>
  <c r="AK941" i="11"/>
  <c r="U941" i="11"/>
  <c r="AX941" i="11"/>
  <c r="AW941" i="11"/>
  <c r="BA941" i="11"/>
  <c r="M941" i="11"/>
  <c r="AS941" i="11"/>
  <c r="Q694" i="11"/>
  <c r="AG694" i="11"/>
  <c r="AW694" i="11"/>
  <c r="O694" i="11"/>
  <c r="AE694" i="11"/>
  <c r="AU694" i="11"/>
  <c r="Y694" i="11"/>
  <c r="AO694" i="11"/>
  <c r="BE694" i="11"/>
  <c r="W694" i="11"/>
  <c r="AM694" i="11"/>
  <c r="BC694" i="11"/>
  <c r="AK694" i="11"/>
  <c r="S694" i="11"/>
  <c r="AY694" i="11"/>
  <c r="AT694" i="11"/>
  <c r="R694" i="11"/>
  <c r="AX694" i="11"/>
  <c r="U694" i="11"/>
  <c r="BA694" i="11"/>
  <c r="AI694" i="11"/>
  <c r="AD694" i="11"/>
  <c r="BJ694" i="11"/>
  <c r="AH694" i="11"/>
  <c r="AS694" i="11"/>
  <c r="AA694" i="11"/>
  <c r="BB694" i="11"/>
  <c r="BF694" i="11"/>
  <c r="AN694" i="11"/>
  <c r="T694" i="11"/>
  <c r="BG694" i="11"/>
  <c r="V694" i="11"/>
  <c r="Z694" i="11"/>
  <c r="AF694" i="11"/>
  <c r="AJ694" i="11"/>
  <c r="BI694" i="11"/>
  <c r="BD694" i="11"/>
  <c r="AZ694" i="11"/>
  <c r="AQ694" i="11"/>
  <c r="P694" i="11"/>
  <c r="AC694" i="11"/>
  <c r="AL694" i="11"/>
  <c r="X694" i="11"/>
  <c r="AR694" i="11"/>
  <c r="M694" i="11"/>
  <c r="AP694" i="11"/>
  <c r="AV694" i="11"/>
  <c r="AB694" i="11"/>
  <c r="BH694" i="11"/>
  <c r="T809" i="11"/>
  <c r="AJ809" i="11"/>
  <c r="AZ809" i="11"/>
  <c r="V809" i="11"/>
  <c r="AL809" i="11"/>
  <c r="BB809" i="11"/>
  <c r="AB809" i="11"/>
  <c r="AR809" i="11"/>
  <c r="BH809" i="11"/>
  <c r="AD809" i="11"/>
  <c r="AT809" i="11"/>
  <c r="BJ809" i="11"/>
  <c r="X809" i="11"/>
  <c r="BD809" i="11"/>
  <c r="Z809" i="11"/>
  <c r="BF809" i="11"/>
  <c r="AC809" i="11"/>
  <c r="BI809" i="11"/>
  <c r="Q809" i="11"/>
  <c r="AW809" i="11"/>
  <c r="O809" i="11"/>
  <c r="AM809" i="11"/>
  <c r="AN809" i="11"/>
  <c r="AP809" i="11"/>
  <c r="AS809" i="11"/>
  <c r="AG809" i="11"/>
  <c r="AU809" i="11"/>
  <c r="BE809" i="11"/>
  <c r="AE809" i="11"/>
  <c r="BC809" i="11"/>
  <c r="AF809" i="11"/>
  <c r="AH809" i="11"/>
  <c r="AK809" i="11"/>
  <c r="Y809" i="11"/>
  <c r="AI809" i="11"/>
  <c r="S809" i="11"/>
  <c r="P809" i="11"/>
  <c r="M809" i="11"/>
  <c r="AV809" i="11"/>
  <c r="AO809" i="11"/>
  <c r="W809" i="11"/>
  <c r="R809" i="11"/>
  <c r="U809" i="11"/>
  <c r="AA809" i="11"/>
  <c r="AX809" i="11"/>
  <c r="BA809" i="11"/>
  <c r="AY809" i="11"/>
  <c r="BG809" i="11"/>
  <c r="AQ809" i="11"/>
  <c r="T753" i="11"/>
  <c r="AJ753" i="11"/>
  <c r="AZ753" i="11"/>
  <c r="V753" i="11"/>
  <c r="AL753" i="11"/>
  <c r="BB753" i="11"/>
  <c r="AB753" i="11"/>
  <c r="AR753" i="11"/>
  <c r="BH753" i="11"/>
  <c r="AD753" i="11"/>
  <c r="AT753" i="11"/>
  <c r="BJ753" i="11"/>
  <c r="X753" i="11"/>
  <c r="BD753" i="11"/>
  <c r="Z753" i="11"/>
  <c r="BF753" i="11"/>
  <c r="AC753" i="11"/>
  <c r="BI753" i="11"/>
  <c r="Q753" i="11"/>
  <c r="AW753" i="11"/>
  <c r="O753" i="11"/>
  <c r="AM753" i="11"/>
  <c r="AN753" i="11"/>
  <c r="AP753" i="11"/>
  <c r="AS753" i="11"/>
  <c r="AG753" i="11"/>
  <c r="AU753" i="11"/>
  <c r="BE753" i="11"/>
  <c r="AE753" i="11"/>
  <c r="BC753" i="11"/>
  <c r="AF753" i="11"/>
  <c r="AH753" i="11"/>
  <c r="AK753" i="11"/>
  <c r="Y753" i="11"/>
  <c r="AI753" i="11"/>
  <c r="S753" i="11"/>
  <c r="P753" i="11"/>
  <c r="AA753" i="11"/>
  <c r="AV753" i="11"/>
  <c r="AO753" i="11"/>
  <c r="AY753" i="11"/>
  <c r="R753" i="11"/>
  <c r="U753" i="11"/>
  <c r="M753" i="11"/>
  <c r="AX753" i="11"/>
  <c r="BA753" i="11"/>
  <c r="W753" i="11"/>
  <c r="BG753" i="11"/>
  <c r="AQ753" i="11"/>
  <c r="M690" i="11"/>
  <c r="Q690" i="11"/>
  <c r="AG690" i="11"/>
  <c r="AW690" i="11"/>
  <c r="O690" i="11"/>
  <c r="AE690" i="11"/>
  <c r="AU690" i="11"/>
  <c r="Y690" i="11"/>
  <c r="AO690" i="11"/>
  <c r="BE690" i="11"/>
  <c r="W690" i="11"/>
  <c r="AM690" i="11"/>
  <c r="BC690" i="11"/>
  <c r="AK690" i="11"/>
  <c r="S690" i="11"/>
  <c r="AY690" i="11"/>
  <c r="AT690" i="11"/>
  <c r="R690" i="11"/>
  <c r="AX690" i="11"/>
  <c r="U690" i="11"/>
  <c r="BA690" i="11"/>
  <c r="AI690" i="11"/>
  <c r="AD690" i="11"/>
  <c r="BJ690" i="11"/>
  <c r="AH690" i="11"/>
  <c r="AS690" i="11"/>
  <c r="AA690" i="11"/>
  <c r="BB690" i="11"/>
  <c r="BF690" i="11"/>
  <c r="AN690" i="11"/>
  <c r="AJ690" i="11"/>
  <c r="BG690" i="11"/>
  <c r="V690" i="11"/>
  <c r="Z690" i="11"/>
  <c r="AF690" i="11"/>
  <c r="T690" i="11"/>
  <c r="AQ690" i="11"/>
  <c r="P690" i="11"/>
  <c r="AR690" i="11"/>
  <c r="BI690" i="11"/>
  <c r="BD690" i="11"/>
  <c r="AP690" i="11"/>
  <c r="AV690" i="11"/>
  <c r="AC690" i="11"/>
  <c r="AL690" i="11"/>
  <c r="X690" i="11"/>
  <c r="AZ690" i="11"/>
  <c r="AB690" i="11"/>
  <c r="BH690" i="11"/>
  <c r="Q698" i="11"/>
  <c r="AG698" i="11"/>
  <c r="AW698" i="11"/>
  <c r="O698" i="11"/>
  <c r="AE698" i="11"/>
  <c r="AU698" i="11"/>
  <c r="M698" i="11"/>
  <c r="Y698" i="11"/>
  <c r="AO698" i="11"/>
  <c r="BE698" i="11"/>
  <c r="W698" i="11"/>
  <c r="AM698" i="11"/>
  <c r="BC698" i="11"/>
  <c r="AK698" i="11"/>
  <c r="S698" i="11"/>
  <c r="AY698" i="11"/>
  <c r="AT698" i="11"/>
  <c r="R698" i="11"/>
  <c r="AX698" i="11"/>
  <c r="U698" i="11"/>
  <c r="BA698" i="11"/>
  <c r="AI698" i="11"/>
  <c r="AD698" i="11"/>
  <c r="BJ698" i="11"/>
  <c r="AH698" i="11"/>
  <c r="AS698" i="11"/>
  <c r="AA698" i="11"/>
  <c r="BB698" i="11"/>
  <c r="BF698" i="11"/>
  <c r="AN698" i="11"/>
  <c r="AJ698" i="11"/>
  <c r="BG698" i="11"/>
  <c r="V698" i="11"/>
  <c r="Z698" i="11"/>
  <c r="AF698" i="11"/>
  <c r="T698" i="11"/>
  <c r="AQ698" i="11"/>
  <c r="P698" i="11"/>
  <c r="AB698" i="11"/>
  <c r="BI698" i="11"/>
  <c r="BD698" i="11"/>
  <c r="AR698" i="11"/>
  <c r="AC698" i="11"/>
  <c r="AL698" i="11"/>
  <c r="X698" i="11"/>
  <c r="AZ698" i="11"/>
  <c r="AP698" i="11"/>
  <c r="AV698" i="11"/>
  <c r="BH698" i="11"/>
  <c r="T755" i="11"/>
  <c r="AJ755" i="11"/>
  <c r="AZ755" i="11"/>
  <c r="V755" i="11"/>
  <c r="AL755" i="11"/>
  <c r="BB755" i="11"/>
  <c r="AB755" i="11"/>
  <c r="AR755" i="11"/>
  <c r="BH755" i="11"/>
  <c r="AD755" i="11"/>
  <c r="AT755" i="11"/>
  <c r="BJ755" i="11"/>
  <c r="X755" i="11"/>
  <c r="BD755" i="11"/>
  <c r="Z755" i="11"/>
  <c r="BF755" i="11"/>
  <c r="AC755" i="11"/>
  <c r="BI755" i="11"/>
  <c r="Q755" i="11"/>
  <c r="AW755" i="11"/>
  <c r="AU755" i="11"/>
  <c r="AN755" i="11"/>
  <c r="AP755" i="11"/>
  <c r="AS755" i="11"/>
  <c r="AG755" i="11"/>
  <c r="O755" i="11"/>
  <c r="AM755" i="11"/>
  <c r="AF755" i="11"/>
  <c r="AH755" i="11"/>
  <c r="AK755" i="11"/>
  <c r="Y755" i="11"/>
  <c r="AQ755" i="11"/>
  <c r="BE755" i="11"/>
  <c r="W755" i="11"/>
  <c r="AY755" i="11"/>
  <c r="AV755" i="11"/>
  <c r="AO755" i="11"/>
  <c r="AI755" i="11"/>
  <c r="M755" i="11"/>
  <c r="R755" i="11"/>
  <c r="U755" i="11"/>
  <c r="AE755" i="11"/>
  <c r="BC755" i="11"/>
  <c r="AX755" i="11"/>
  <c r="BA755" i="11"/>
  <c r="S755" i="11"/>
  <c r="BG755" i="11"/>
  <c r="AA755" i="11"/>
  <c r="P755" i="11"/>
  <c r="T867" i="11"/>
  <c r="AJ867" i="11"/>
  <c r="AZ867" i="11"/>
  <c r="V867" i="11"/>
  <c r="AL867" i="11"/>
  <c r="BB867" i="11"/>
  <c r="AB867" i="11"/>
  <c r="AR867" i="11"/>
  <c r="BH867" i="11"/>
  <c r="AD867" i="11"/>
  <c r="AT867" i="11"/>
  <c r="BJ867" i="11"/>
  <c r="X867" i="11"/>
  <c r="BD867" i="11"/>
  <c r="Z867" i="11"/>
  <c r="BF867" i="11"/>
  <c r="AC867" i="11"/>
  <c r="BI867" i="11"/>
  <c r="Q867" i="11"/>
  <c r="AW867" i="11"/>
  <c r="AU867" i="11"/>
  <c r="AN867" i="11"/>
  <c r="AP867" i="11"/>
  <c r="AS867" i="11"/>
  <c r="AG867" i="11"/>
  <c r="O867" i="11"/>
  <c r="AM867" i="11"/>
  <c r="AF867" i="11"/>
  <c r="AH867" i="11"/>
  <c r="AK867" i="11"/>
  <c r="Y867" i="11"/>
  <c r="AQ867" i="11"/>
  <c r="BE867" i="11"/>
  <c r="W867" i="11"/>
  <c r="AY867" i="11"/>
  <c r="AV867" i="11"/>
  <c r="AO867" i="11"/>
  <c r="AI867" i="11"/>
  <c r="M867" i="11"/>
  <c r="R867" i="11"/>
  <c r="U867" i="11"/>
  <c r="AE867" i="11"/>
  <c r="BC867" i="11"/>
  <c r="AX867" i="11"/>
  <c r="BA867" i="11"/>
  <c r="S867" i="11"/>
  <c r="BG867" i="11"/>
  <c r="AA867" i="11"/>
  <c r="P867" i="11"/>
  <c r="V931" i="11"/>
  <c r="AL931" i="11"/>
  <c r="BB931" i="11"/>
  <c r="P931" i="11"/>
  <c r="AF931" i="11"/>
  <c r="AV931" i="11"/>
  <c r="AE931" i="11"/>
  <c r="AQ931" i="11"/>
  <c r="AD931" i="11"/>
  <c r="AT931" i="11"/>
  <c r="BJ931" i="11"/>
  <c r="X931" i="11"/>
  <c r="AN931" i="11"/>
  <c r="BD931" i="11"/>
  <c r="O931" i="11"/>
  <c r="AU931" i="11"/>
  <c r="AA931" i="11"/>
  <c r="BG931" i="11"/>
  <c r="Z931" i="11"/>
  <c r="BF931" i="11"/>
  <c r="T931" i="11"/>
  <c r="AZ931" i="11"/>
  <c r="S931" i="11"/>
  <c r="AO931" i="11"/>
  <c r="AG931" i="11"/>
  <c r="AP931" i="11"/>
  <c r="AJ931" i="11"/>
  <c r="AM931" i="11"/>
  <c r="AY931" i="11"/>
  <c r="BI931" i="11"/>
  <c r="AH931" i="11"/>
  <c r="BH931" i="11"/>
  <c r="AW931" i="11"/>
  <c r="AS931" i="11"/>
  <c r="M931" i="11"/>
  <c r="BA931" i="11"/>
  <c r="AX931" i="11"/>
  <c r="Y931" i="11"/>
  <c r="AB931" i="11"/>
  <c r="W931" i="11"/>
  <c r="AI931" i="11"/>
  <c r="BE931" i="11"/>
  <c r="AC931" i="11"/>
  <c r="R931" i="11"/>
  <c r="AR931" i="11"/>
  <c r="BC931" i="11"/>
  <c r="Q931" i="11"/>
  <c r="AK931" i="11"/>
  <c r="U931" i="11"/>
  <c r="O739" i="11"/>
  <c r="AE739" i="11"/>
  <c r="AU739" i="11"/>
  <c r="AD739" i="11"/>
  <c r="AZ739" i="11"/>
  <c r="AG739" i="11"/>
  <c r="BB739" i="11"/>
  <c r="W739" i="11"/>
  <c r="AM739" i="11"/>
  <c r="T739" i="11"/>
  <c r="AO739" i="11"/>
  <c r="BH739" i="11"/>
  <c r="V739" i="11"/>
  <c r="AR739" i="11"/>
  <c r="BJ739" i="11"/>
  <c r="S739" i="11"/>
  <c r="AY739" i="11"/>
  <c r="BD739" i="11"/>
  <c r="Q739" i="11"/>
  <c r="BF739" i="11"/>
  <c r="U739" i="11"/>
  <c r="BI739" i="11"/>
  <c r="AV739" i="11"/>
  <c r="AS739" i="11"/>
  <c r="AI739" i="11"/>
  <c r="AJ739" i="11"/>
  <c r="AL739" i="11"/>
  <c r="AP739" i="11"/>
  <c r="Z739" i="11"/>
  <c r="AH739" i="11"/>
  <c r="Y739" i="11"/>
  <c r="AB739" i="11"/>
  <c r="AF739" i="11"/>
  <c r="P739" i="11"/>
  <c r="AN739" i="11"/>
  <c r="AA739" i="11"/>
  <c r="BE739" i="11"/>
  <c r="AX739" i="11"/>
  <c r="AT739" i="11"/>
  <c r="AK739" i="11"/>
  <c r="AC739" i="11"/>
  <c r="M739" i="11"/>
  <c r="X739" i="11"/>
  <c r="BC739" i="11"/>
  <c r="AW739" i="11"/>
  <c r="BA739" i="11"/>
  <c r="BG739" i="11"/>
  <c r="R739" i="11"/>
  <c r="AQ739" i="11"/>
  <c r="M712" i="11"/>
  <c r="Q712" i="11"/>
  <c r="AG712" i="11"/>
  <c r="AW712" i="11"/>
  <c r="O712" i="11"/>
  <c r="AE712" i="11"/>
  <c r="AU712" i="11"/>
  <c r="Y712" i="11"/>
  <c r="AO712" i="11"/>
  <c r="BE712" i="11"/>
  <c r="W712" i="11"/>
  <c r="AM712" i="11"/>
  <c r="BC712" i="11"/>
  <c r="AK712" i="11"/>
  <c r="S712" i="11"/>
  <c r="AY712" i="11"/>
  <c r="AT712" i="11"/>
  <c r="R712" i="11"/>
  <c r="AX712" i="11"/>
  <c r="U712" i="11"/>
  <c r="BA712" i="11"/>
  <c r="AI712" i="11"/>
  <c r="AD712" i="11"/>
  <c r="BJ712" i="11"/>
  <c r="AH712" i="11"/>
  <c r="BG712" i="11"/>
  <c r="V712" i="11"/>
  <c r="Z712" i="11"/>
  <c r="AF712" i="11"/>
  <c r="AZ712" i="11"/>
  <c r="AS712" i="11"/>
  <c r="AA712" i="11"/>
  <c r="BB712" i="11"/>
  <c r="BF712" i="11"/>
  <c r="AN712" i="11"/>
  <c r="AC712" i="11"/>
  <c r="AL712" i="11"/>
  <c r="AP712" i="11"/>
  <c r="AV712" i="11"/>
  <c r="X712" i="11"/>
  <c r="AJ712" i="11"/>
  <c r="AQ712" i="11"/>
  <c r="P712" i="11"/>
  <c r="AR712" i="11"/>
  <c r="BH712" i="11"/>
  <c r="T712" i="11"/>
  <c r="BI712" i="11"/>
  <c r="BD712" i="11"/>
  <c r="AB712" i="11"/>
  <c r="M664" i="11"/>
  <c r="R664" i="11"/>
  <c r="AH664" i="11"/>
  <c r="AX664" i="11"/>
  <c r="AB664" i="11"/>
  <c r="AR664" i="11"/>
  <c r="BH664" i="11"/>
  <c r="AQ664" i="11"/>
  <c r="AM664" i="11"/>
  <c r="Z664" i="11"/>
  <c r="AP664" i="11"/>
  <c r="BF664" i="11"/>
  <c r="T664" i="11"/>
  <c r="AJ664" i="11"/>
  <c r="AZ664" i="11"/>
  <c r="AA664" i="11"/>
  <c r="BG664" i="11"/>
  <c r="W664" i="11"/>
  <c r="BC664" i="11"/>
  <c r="V664" i="11"/>
  <c r="BB664" i="11"/>
  <c r="AF664" i="11"/>
  <c r="S664" i="11"/>
  <c r="AU664" i="11"/>
  <c r="AK664" i="11"/>
  <c r="AS664" i="11"/>
  <c r="AL664" i="11"/>
  <c r="P664" i="11"/>
  <c r="AV664" i="11"/>
  <c r="AY664" i="11"/>
  <c r="O664" i="11"/>
  <c r="AD664" i="11"/>
  <c r="AI664" i="11"/>
  <c r="BA664" i="11"/>
  <c r="BI664" i="11"/>
  <c r="Y664" i="11"/>
  <c r="BJ664" i="11"/>
  <c r="AN664" i="11"/>
  <c r="Q664" i="11"/>
  <c r="AT664" i="11"/>
  <c r="X664" i="11"/>
  <c r="BE664" i="11"/>
  <c r="AE664" i="11"/>
  <c r="AW664" i="11"/>
  <c r="AG664" i="11"/>
  <c r="AC664" i="11"/>
  <c r="AO664" i="11"/>
  <c r="BD664" i="11"/>
  <c r="U664" i="11"/>
  <c r="M826" i="11"/>
  <c r="T826" i="11"/>
  <c r="AJ826" i="11"/>
  <c r="AZ826" i="11"/>
  <c r="V826" i="11"/>
  <c r="AL826" i="11"/>
  <c r="BB826" i="11"/>
  <c r="AB826" i="11"/>
  <c r="AR826" i="11"/>
  <c r="BH826" i="11"/>
  <c r="AD826" i="11"/>
  <c r="AT826" i="11"/>
  <c r="BJ826" i="11"/>
  <c r="AN826" i="11"/>
  <c r="AP826" i="11"/>
  <c r="AS826" i="11"/>
  <c r="AG826" i="11"/>
  <c r="AE826" i="11"/>
  <c r="BC826" i="11"/>
  <c r="X826" i="11"/>
  <c r="BD826" i="11"/>
  <c r="Z826" i="11"/>
  <c r="BF826" i="11"/>
  <c r="AC826" i="11"/>
  <c r="BI826" i="11"/>
  <c r="Q826" i="11"/>
  <c r="AW826" i="11"/>
  <c r="W826" i="11"/>
  <c r="P826" i="11"/>
  <c r="R826" i="11"/>
  <c r="U826" i="11"/>
  <c r="AY826" i="11"/>
  <c r="AI826" i="11"/>
  <c r="AV826" i="11"/>
  <c r="AX826" i="11"/>
  <c r="BA826" i="11"/>
  <c r="AO826" i="11"/>
  <c r="AU826" i="11"/>
  <c r="AH826" i="11"/>
  <c r="AK826" i="11"/>
  <c r="AA826" i="11"/>
  <c r="BG826" i="11"/>
  <c r="S826" i="11"/>
  <c r="AF826" i="11"/>
  <c r="Y826" i="11"/>
  <c r="O826" i="11"/>
  <c r="AM826" i="11"/>
  <c r="BE826" i="11"/>
  <c r="AQ826" i="11"/>
  <c r="M756" i="11"/>
  <c r="T756" i="11"/>
  <c r="AJ756" i="11"/>
  <c r="AZ756" i="11"/>
  <c r="V756" i="11"/>
  <c r="AL756" i="11"/>
  <c r="BB756" i="11"/>
  <c r="AB756" i="11"/>
  <c r="AR756" i="11"/>
  <c r="BH756" i="11"/>
  <c r="AD756" i="11"/>
  <c r="AT756" i="11"/>
  <c r="BJ756" i="11"/>
  <c r="AN756" i="11"/>
  <c r="AP756" i="11"/>
  <c r="AS756" i="11"/>
  <c r="AG756" i="11"/>
  <c r="W756" i="11"/>
  <c r="X756" i="11"/>
  <c r="BD756" i="11"/>
  <c r="Z756" i="11"/>
  <c r="BF756" i="11"/>
  <c r="AC756" i="11"/>
  <c r="BI756" i="11"/>
  <c r="Q756" i="11"/>
  <c r="AW756" i="11"/>
  <c r="AE756" i="11"/>
  <c r="BC756" i="11"/>
  <c r="AV756" i="11"/>
  <c r="AX756" i="11"/>
  <c r="BA756" i="11"/>
  <c r="AO756" i="11"/>
  <c r="O756" i="11"/>
  <c r="AM756" i="11"/>
  <c r="P756" i="11"/>
  <c r="R756" i="11"/>
  <c r="U756" i="11"/>
  <c r="S756" i="11"/>
  <c r="AF756" i="11"/>
  <c r="Y756" i="11"/>
  <c r="AY756" i="11"/>
  <c r="BE756" i="11"/>
  <c r="AU756" i="11"/>
  <c r="BG756" i="11"/>
  <c r="AH756" i="11"/>
  <c r="AK756" i="11"/>
  <c r="AI756" i="11"/>
  <c r="AQ756" i="11"/>
  <c r="AA756" i="11"/>
  <c r="T843" i="11"/>
  <c r="AJ843" i="11"/>
  <c r="AZ843" i="11"/>
  <c r="V843" i="11"/>
  <c r="AL843" i="11"/>
  <c r="BB843" i="11"/>
  <c r="AB843" i="11"/>
  <c r="AR843" i="11"/>
  <c r="BH843" i="11"/>
  <c r="AD843" i="11"/>
  <c r="AT843" i="11"/>
  <c r="BJ843" i="11"/>
  <c r="X843" i="11"/>
  <c r="BD843" i="11"/>
  <c r="Z843" i="11"/>
  <c r="BF843" i="11"/>
  <c r="AC843" i="11"/>
  <c r="BI843" i="11"/>
  <c r="Q843" i="11"/>
  <c r="AW843" i="11"/>
  <c r="AU843" i="11"/>
  <c r="AN843" i="11"/>
  <c r="AP843" i="11"/>
  <c r="AS843" i="11"/>
  <c r="AG843" i="11"/>
  <c r="O843" i="11"/>
  <c r="AM843" i="11"/>
  <c r="AF843" i="11"/>
  <c r="AH843" i="11"/>
  <c r="AK843" i="11"/>
  <c r="Y843" i="11"/>
  <c r="BE843" i="11"/>
  <c r="W843" i="11"/>
  <c r="AY843" i="11"/>
  <c r="AQ843" i="11"/>
  <c r="AV843" i="11"/>
  <c r="AO843" i="11"/>
  <c r="S843" i="11"/>
  <c r="BG843" i="11"/>
  <c r="AA843" i="11"/>
  <c r="R843" i="11"/>
  <c r="U843" i="11"/>
  <c r="AX843" i="11"/>
  <c r="BA843" i="11"/>
  <c r="AI843" i="11"/>
  <c r="M843" i="11"/>
  <c r="P843" i="11"/>
  <c r="AE843" i="11"/>
  <c r="BC843" i="11"/>
  <c r="V910" i="11"/>
  <c r="AL910" i="11"/>
  <c r="BB910" i="11"/>
  <c r="P910" i="11"/>
  <c r="AF910" i="11"/>
  <c r="AV910" i="11"/>
  <c r="O910" i="11"/>
  <c r="AU910" i="11"/>
  <c r="AA910" i="11"/>
  <c r="BG910" i="11"/>
  <c r="AD910" i="11"/>
  <c r="AT910" i="11"/>
  <c r="BJ910" i="11"/>
  <c r="X910" i="11"/>
  <c r="AN910" i="11"/>
  <c r="BD910" i="11"/>
  <c r="AE910" i="11"/>
  <c r="AQ910" i="11"/>
  <c r="AP910" i="11"/>
  <c r="AJ910" i="11"/>
  <c r="BC910" i="11"/>
  <c r="Y910" i="11"/>
  <c r="Q910" i="11"/>
  <c r="Z910" i="11"/>
  <c r="BF910" i="11"/>
  <c r="T910" i="11"/>
  <c r="AZ910" i="11"/>
  <c r="W910" i="11"/>
  <c r="AI910" i="11"/>
  <c r="BE910" i="11"/>
  <c r="AW910" i="11"/>
  <c r="AS910" i="11"/>
  <c r="R910" i="11"/>
  <c r="AR910" i="11"/>
  <c r="AG910" i="11"/>
  <c r="BA910" i="11"/>
  <c r="AC910" i="11"/>
  <c r="AK910" i="11"/>
  <c r="AH910" i="11"/>
  <c r="BH910" i="11"/>
  <c r="AX910" i="11"/>
  <c r="S910" i="11"/>
  <c r="AO910" i="11"/>
  <c r="AB910" i="11"/>
  <c r="AM910" i="11"/>
  <c r="AY910" i="11"/>
  <c r="BI910" i="11"/>
  <c r="U910" i="11"/>
  <c r="M910" i="11"/>
  <c r="AB682" i="11"/>
  <c r="AR682" i="11"/>
  <c r="Z682" i="11"/>
  <c r="AU682" i="11"/>
  <c r="W682" i="11"/>
  <c r="AS682" i="11"/>
  <c r="T682" i="11"/>
  <c r="AJ682" i="11"/>
  <c r="AZ682" i="11"/>
  <c r="O682" i="11"/>
  <c r="AK682" i="11"/>
  <c r="BE682" i="11"/>
  <c r="AH682" i="11"/>
  <c r="BC682" i="11"/>
  <c r="AF682" i="11"/>
  <c r="AE682" i="11"/>
  <c r="AX682" i="11"/>
  <c r="AQ682" i="11"/>
  <c r="AW682" i="11"/>
  <c r="P682" i="11"/>
  <c r="AV682" i="11"/>
  <c r="BA682" i="11"/>
  <c r="AC682" i="11"/>
  <c r="V682" i="11"/>
  <c r="BJ682" i="11"/>
  <c r="AA682" i="11"/>
  <c r="M682" i="11"/>
  <c r="AN682" i="11"/>
  <c r="AP682" i="11"/>
  <c r="R682" i="11"/>
  <c r="BB682" i="11"/>
  <c r="BF682" i="11"/>
  <c r="AI682" i="11"/>
  <c r="AD682" i="11"/>
  <c r="BG682" i="11"/>
  <c r="Q682" i="11"/>
  <c r="Y682" i="11"/>
  <c r="AM682" i="11"/>
  <c r="BI682" i="11"/>
  <c r="BD682" i="11"/>
  <c r="AO682" i="11"/>
  <c r="S682" i="11"/>
  <c r="U682" i="11"/>
  <c r="AG682" i="11"/>
  <c r="BH682" i="11"/>
  <c r="AL682" i="11"/>
  <c r="AT682" i="11"/>
  <c r="X682" i="11"/>
  <c r="AY682" i="11"/>
  <c r="M850" i="11"/>
  <c r="T850" i="11"/>
  <c r="AJ850" i="11"/>
  <c r="AZ850" i="11"/>
  <c r="V850" i="11"/>
  <c r="AL850" i="11"/>
  <c r="BB850" i="11"/>
  <c r="AB850" i="11"/>
  <c r="AR850" i="11"/>
  <c r="BH850" i="11"/>
  <c r="AD850" i="11"/>
  <c r="AT850" i="11"/>
  <c r="BJ850" i="11"/>
  <c r="AN850" i="11"/>
  <c r="AP850" i="11"/>
  <c r="AS850" i="11"/>
  <c r="AG850" i="11"/>
  <c r="AE850" i="11"/>
  <c r="BC850" i="11"/>
  <c r="X850" i="11"/>
  <c r="BD850" i="11"/>
  <c r="Z850" i="11"/>
  <c r="BF850" i="11"/>
  <c r="AC850" i="11"/>
  <c r="BI850" i="11"/>
  <c r="Q850" i="11"/>
  <c r="AW850" i="11"/>
  <c r="W850" i="11"/>
  <c r="P850" i="11"/>
  <c r="R850" i="11"/>
  <c r="U850" i="11"/>
  <c r="AY850" i="11"/>
  <c r="AI850" i="11"/>
  <c r="AV850" i="11"/>
  <c r="AX850" i="11"/>
  <c r="BA850" i="11"/>
  <c r="AO850" i="11"/>
  <c r="AU850" i="11"/>
  <c r="AH850" i="11"/>
  <c r="AK850" i="11"/>
  <c r="O850" i="11"/>
  <c r="AM850" i="11"/>
  <c r="AF850" i="11"/>
  <c r="Y850" i="11"/>
  <c r="BG850" i="11"/>
  <c r="BE850" i="11"/>
  <c r="S850" i="11"/>
  <c r="AA850" i="11"/>
  <c r="AQ850" i="11"/>
  <c r="M674" i="11"/>
  <c r="AB674" i="11"/>
  <c r="AR674" i="11"/>
  <c r="BH674" i="11"/>
  <c r="Z674" i="11"/>
  <c r="AU674" i="11"/>
  <c r="W674" i="11"/>
  <c r="AS674" i="11"/>
  <c r="T674" i="11"/>
  <c r="AJ674" i="11"/>
  <c r="AZ674" i="11"/>
  <c r="O674" i="11"/>
  <c r="AK674" i="11"/>
  <c r="BF674" i="11"/>
  <c r="AH674" i="11"/>
  <c r="BC674" i="11"/>
  <c r="AF674" i="11"/>
  <c r="AE674" i="11"/>
  <c r="AX674" i="11"/>
  <c r="AQ674" i="11"/>
  <c r="AW674" i="11"/>
  <c r="P674" i="11"/>
  <c r="AV674" i="11"/>
  <c r="BA674" i="11"/>
  <c r="AC674" i="11"/>
  <c r="V674" i="11"/>
  <c r="AA674" i="11"/>
  <c r="AN674" i="11"/>
  <c r="BI674" i="11"/>
  <c r="Q674" i="11"/>
  <c r="Y674" i="11"/>
  <c r="AP674" i="11"/>
  <c r="R674" i="11"/>
  <c r="BB674" i="11"/>
  <c r="BG674" i="11"/>
  <c r="AI674" i="11"/>
  <c r="AY674" i="11"/>
  <c r="BD674" i="11"/>
  <c r="U674" i="11"/>
  <c r="AG674" i="11"/>
  <c r="AL674" i="11"/>
  <c r="AT674" i="11"/>
  <c r="BJ674" i="11"/>
  <c r="BE674" i="11"/>
  <c r="X674" i="11"/>
  <c r="AM674" i="11"/>
  <c r="AD674" i="11"/>
  <c r="AO674" i="11"/>
  <c r="S674" i="11"/>
  <c r="T779" i="11"/>
  <c r="AJ779" i="11"/>
  <c r="AZ779" i="11"/>
  <c r="V779" i="11"/>
  <c r="AL779" i="11"/>
  <c r="BB779" i="11"/>
  <c r="AB779" i="11"/>
  <c r="AR779" i="11"/>
  <c r="BH779" i="11"/>
  <c r="AD779" i="11"/>
  <c r="AT779" i="11"/>
  <c r="BJ779" i="11"/>
  <c r="X779" i="11"/>
  <c r="BD779" i="11"/>
  <c r="Z779" i="11"/>
  <c r="BF779" i="11"/>
  <c r="AC779" i="11"/>
  <c r="BI779" i="11"/>
  <c r="Q779" i="11"/>
  <c r="AW779" i="11"/>
  <c r="AU779" i="11"/>
  <c r="AN779" i="11"/>
  <c r="AP779" i="11"/>
  <c r="AS779" i="11"/>
  <c r="AG779" i="11"/>
  <c r="O779" i="11"/>
  <c r="AM779" i="11"/>
  <c r="AF779" i="11"/>
  <c r="AH779" i="11"/>
  <c r="AK779" i="11"/>
  <c r="Y779" i="11"/>
  <c r="BE779" i="11"/>
  <c r="W779" i="11"/>
  <c r="AY779" i="11"/>
  <c r="AQ779" i="11"/>
  <c r="AV779" i="11"/>
  <c r="AO779" i="11"/>
  <c r="S779" i="11"/>
  <c r="BG779" i="11"/>
  <c r="AA779" i="11"/>
  <c r="R779" i="11"/>
  <c r="U779" i="11"/>
  <c r="AX779" i="11"/>
  <c r="BA779" i="11"/>
  <c r="AI779" i="11"/>
  <c r="M779" i="11"/>
  <c r="P779" i="11"/>
  <c r="AE779" i="11"/>
  <c r="BC779" i="11"/>
  <c r="M696" i="11"/>
  <c r="Q696" i="11"/>
  <c r="AG696" i="11"/>
  <c r="AW696" i="11"/>
  <c r="O696" i="11"/>
  <c r="AE696" i="11"/>
  <c r="AU696" i="11"/>
  <c r="Y696" i="11"/>
  <c r="AO696" i="11"/>
  <c r="BE696" i="11"/>
  <c r="W696" i="11"/>
  <c r="AM696" i="11"/>
  <c r="BC696" i="11"/>
  <c r="AK696" i="11"/>
  <c r="S696" i="11"/>
  <c r="AY696" i="11"/>
  <c r="AT696" i="11"/>
  <c r="R696" i="11"/>
  <c r="AX696" i="11"/>
  <c r="U696" i="11"/>
  <c r="BA696" i="11"/>
  <c r="AI696" i="11"/>
  <c r="AD696" i="11"/>
  <c r="BJ696" i="11"/>
  <c r="AH696" i="11"/>
  <c r="BG696" i="11"/>
  <c r="V696" i="11"/>
  <c r="Z696" i="11"/>
  <c r="AF696" i="11"/>
  <c r="AZ696" i="11"/>
  <c r="AS696" i="11"/>
  <c r="AA696" i="11"/>
  <c r="BB696" i="11"/>
  <c r="BF696" i="11"/>
  <c r="AN696" i="11"/>
  <c r="AR696" i="11"/>
  <c r="AC696" i="11"/>
  <c r="AL696" i="11"/>
  <c r="AP696" i="11"/>
  <c r="AV696" i="11"/>
  <c r="X696" i="11"/>
  <c r="AJ696" i="11"/>
  <c r="AQ696" i="11"/>
  <c r="P696" i="11"/>
  <c r="T696" i="11"/>
  <c r="BH696" i="11"/>
  <c r="BI696" i="11"/>
  <c r="BD696" i="11"/>
  <c r="AB696" i="11"/>
  <c r="M784" i="11"/>
  <c r="T784" i="11"/>
  <c r="AJ784" i="11"/>
  <c r="AZ784" i="11"/>
  <c r="V784" i="11"/>
  <c r="AL784" i="11"/>
  <c r="BB784" i="11"/>
  <c r="AB784" i="11"/>
  <c r="AR784" i="11"/>
  <c r="BH784" i="11"/>
  <c r="AD784" i="11"/>
  <c r="AT784" i="11"/>
  <c r="BJ784" i="11"/>
  <c r="AN784" i="11"/>
  <c r="AP784" i="11"/>
  <c r="AS784" i="11"/>
  <c r="AG784" i="11"/>
  <c r="W784" i="11"/>
  <c r="X784" i="11"/>
  <c r="BD784" i="11"/>
  <c r="Z784" i="11"/>
  <c r="BF784" i="11"/>
  <c r="AC784" i="11"/>
  <c r="BI784" i="11"/>
  <c r="Q784" i="11"/>
  <c r="AW784" i="11"/>
  <c r="AE784" i="11"/>
  <c r="BC784" i="11"/>
  <c r="AV784" i="11"/>
  <c r="AX784" i="11"/>
  <c r="BA784" i="11"/>
  <c r="AO784" i="11"/>
  <c r="S784" i="11"/>
  <c r="P784" i="11"/>
  <c r="R784" i="11"/>
  <c r="U784" i="11"/>
  <c r="O784" i="11"/>
  <c r="AM784" i="11"/>
  <c r="BG784" i="11"/>
  <c r="BE784" i="11"/>
  <c r="AI784" i="11"/>
  <c r="AA784" i="11"/>
  <c r="AQ784" i="11"/>
  <c r="AH784" i="11"/>
  <c r="AK784" i="11"/>
  <c r="AY784" i="11"/>
  <c r="AF784" i="11"/>
  <c r="Y784" i="11"/>
  <c r="AU784" i="11"/>
  <c r="T883" i="11"/>
  <c r="AJ883" i="11"/>
  <c r="AZ883" i="11"/>
  <c r="V883" i="11"/>
  <c r="AL883" i="11"/>
  <c r="BB883" i="11"/>
  <c r="AB883" i="11"/>
  <c r="AR883" i="11"/>
  <c r="BH883" i="11"/>
  <c r="AD883" i="11"/>
  <c r="AT883" i="11"/>
  <c r="BJ883" i="11"/>
  <c r="X883" i="11"/>
  <c r="BD883" i="11"/>
  <c r="Z883" i="11"/>
  <c r="BF883" i="11"/>
  <c r="AC883" i="11"/>
  <c r="BI883" i="11"/>
  <c r="Q883" i="11"/>
  <c r="AW883" i="11"/>
  <c r="AU883" i="11"/>
  <c r="AN883" i="11"/>
  <c r="AP883" i="11"/>
  <c r="AS883" i="11"/>
  <c r="AG883" i="11"/>
  <c r="O883" i="11"/>
  <c r="AM883" i="11"/>
  <c r="AF883" i="11"/>
  <c r="AH883" i="11"/>
  <c r="AK883" i="11"/>
  <c r="Y883" i="11"/>
  <c r="AQ883" i="11"/>
  <c r="BE883" i="11"/>
  <c r="W883" i="11"/>
  <c r="AY883" i="11"/>
  <c r="AV883" i="11"/>
  <c r="AO883" i="11"/>
  <c r="AI883" i="11"/>
  <c r="M883" i="11"/>
  <c r="R883" i="11"/>
  <c r="U883" i="11"/>
  <c r="AE883" i="11"/>
  <c r="BC883" i="11"/>
  <c r="AX883" i="11"/>
  <c r="BA883" i="11"/>
  <c r="S883" i="11"/>
  <c r="BG883" i="11"/>
  <c r="AA883" i="11"/>
  <c r="P883" i="11"/>
  <c r="M688" i="11"/>
  <c r="Q688" i="11"/>
  <c r="AG688" i="11"/>
  <c r="AW688" i="11"/>
  <c r="O688" i="11"/>
  <c r="AE688" i="11"/>
  <c r="AU688" i="11"/>
  <c r="Y688" i="11"/>
  <c r="AO688" i="11"/>
  <c r="BE688" i="11"/>
  <c r="W688" i="11"/>
  <c r="AM688" i="11"/>
  <c r="BC688" i="11"/>
  <c r="AK688" i="11"/>
  <c r="S688" i="11"/>
  <c r="AY688" i="11"/>
  <c r="AT688" i="11"/>
  <c r="R688" i="11"/>
  <c r="AX688" i="11"/>
  <c r="U688" i="11"/>
  <c r="BA688" i="11"/>
  <c r="AI688" i="11"/>
  <c r="AD688" i="11"/>
  <c r="BJ688" i="11"/>
  <c r="AH688" i="11"/>
  <c r="BG688" i="11"/>
  <c r="V688" i="11"/>
  <c r="Z688" i="11"/>
  <c r="AF688" i="11"/>
  <c r="AZ688" i="11"/>
  <c r="AR688" i="11"/>
  <c r="AS688" i="11"/>
  <c r="AA688" i="11"/>
  <c r="BB688" i="11"/>
  <c r="BF688" i="11"/>
  <c r="AN688" i="11"/>
  <c r="AJ688" i="11"/>
  <c r="AC688" i="11"/>
  <c r="AL688" i="11"/>
  <c r="AP688" i="11"/>
  <c r="AV688" i="11"/>
  <c r="X688" i="11"/>
  <c r="BI688" i="11"/>
  <c r="BD688" i="11"/>
  <c r="T688" i="11"/>
  <c r="AQ688" i="11"/>
  <c r="P688" i="11"/>
  <c r="AB688" i="11"/>
  <c r="BH688" i="11"/>
  <c r="M808" i="11"/>
  <c r="T808" i="11"/>
  <c r="AJ808" i="11"/>
  <c r="AZ808" i="11"/>
  <c r="V808" i="11"/>
  <c r="AL808" i="11"/>
  <c r="BB808" i="11"/>
  <c r="AB808" i="11"/>
  <c r="AR808" i="11"/>
  <c r="BH808" i="11"/>
  <c r="AD808" i="11"/>
  <c r="AT808" i="11"/>
  <c r="BJ808" i="11"/>
  <c r="AN808" i="11"/>
  <c r="AP808" i="11"/>
  <c r="AS808" i="11"/>
  <c r="AG808" i="11"/>
  <c r="W808" i="11"/>
  <c r="X808" i="11"/>
  <c r="BD808" i="11"/>
  <c r="Z808" i="11"/>
  <c r="BF808" i="11"/>
  <c r="AC808" i="11"/>
  <c r="BI808" i="11"/>
  <c r="Q808" i="11"/>
  <c r="AW808" i="11"/>
  <c r="AE808" i="11"/>
  <c r="BC808" i="11"/>
  <c r="AV808" i="11"/>
  <c r="AX808" i="11"/>
  <c r="BA808" i="11"/>
  <c r="AO808" i="11"/>
  <c r="S808" i="11"/>
  <c r="BG808" i="11"/>
  <c r="P808" i="11"/>
  <c r="R808" i="11"/>
  <c r="U808" i="11"/>
  <c r="O808" i="11"/>
  <c r="AM808" i="11"/>
  <c r="BE808" i="11"/>
  <c r="AY808" i="11"/>
  <c r="AH808" i="11"/>
  <c r="AK808" i="11"/>
  <c r="AU808" i="11"/>
  <c r="AI808" i="11"/>
  <c r="AA808" i="11"/>
  <c r="AQ808" i="11"/>
  <c r="AF808" i="11"/>
  <c r="Y808" i="11"/>
  <c r="T875" i="11"/>
  <c r="AJ875" i="11"/>
  <c r="AZ875" i="11"/>
  <c r="V875" i="11"/>
  <c r="AL875" i="11"/>
  <c r="BB875" i="11"/>
  <c r="AB875" i="11"/>
  <c r="AR875" i="11"/>
  <c r="BH875" i="11"/>
  <c r="AD875" i="11"/>
  <c r="AT875" i="11"/>
  <c r="BJ875" i="11"/>
  <c r="X875" i="11"/>
  <c r="BD875" i="11"/>
  <c r="Z875" i="11"/>
  <c r="BF875" i="11"/>
  <c r="AC875" i="11"/>
  <c r="BI875" i="11"/>
  <c r="Q875" i="11"/>
  <c r="AW875" i="11"/>
  <c r="AU875" i="11"/>
  <c r="AN875" i="11"/>
  <c r="AP875" i="11"/>
  <c r="AS875" i="11"/>
  <c r="AG875" i="11"/>
  <c r="O875" i="11"/>
  <c r="AM875" i="11"/>
  <c r="AF875" i="11"/>
  <c r="AH875" i="11"/>
  <c r="AK875" i="11"/>
  <c r="Y875" i="11"/>
  <c r="BE875" i="11"/>
  <c r="W875" i="11"/>
  <c r="AY875" i="11"/>
  <c r="AQ875" i="11"/>
  <c r="AV875" i="11"/>
  <c r="AO875" i="11"/>
  <c r="S875" i="11"/>
  <c r="BG875" i="11"/>
  <c r="AA875" i="11"/>
  <c r="R875" i="11"/>
  <c r="U875" i="11"/>
  <c r="AX875" i="11"/>
  <c r="BA875" i="11"/>
  <c r="AI875" i="11"/>
  <c r="M875" i="11"/>
  <c r="P875" i="11"/>
  <c r="AE875" i="11"/>
  <c r="BC875" i="11"/>
  <c r="T877" i="11"/>
  <c r="AJ877" i="11"/>
  <c r="AZ877" i="11"/>
  <c r="V877" i="11"/>
  <c r="AL877" i="11"/>
  <c r="BB877" i="11"/>
  <c r="AB877" i="11"/>
  <c r="AR877" i="11"/>
  <c r="BH877" i="11"/>
  <c r="AD877" i="11"/>
  <c r="AT877" i="11"/>
  <c r="BJ877" i="11"/>
  <c r="X877" i="11"/>
  <c r="BD877" i="11"/>
  <c r="Z877" i="11"/>
  <c r="BF877" i="11"/>
  <c r="AC877" i="11"/>
  <c r="BI877" i="11"/>
  <c r="Q877" i="11"/>
  <c r="AW877" i="11"/>
  <c r="O877" i="11"/>
  <c r="AM877" i="11"/>
  <c r="AN877" i="11"/>
  <c r="AP877" i="11"/>
  <c r="AS877" i="11"/>
  <c r="AG877" i="11"/>
  <c r="AU877" i="11"/>
  <c r="BE877" i="11"/>
  <c r="AI877" i="11"/>
  <c r="S877" i="11"/>
  <c r="AF877" i="11"/>
  <c r="AH877" i="11"/>
  <c r="AK877" i="11"/>
  <c r="Y877" i="11"/>
  <c r="AE877" i="11"/>
  <c r="BC877" i="11"/>
  <c r="R877" i="11"/>
  <c r="U877" i="11"/>
  <c r="W877" i="11"/>
  <c r="AX877" i="11"/>
  <c r="BA877" i="11"/>
  <c r="P877" i="11"/>
  <c r="AY877" i="11"/>
  <c r="AQ877" i="11"/>
  <c r="BG877" i="11"/>
  <c r="AV877" i="11"/>
  <c r="AO877" i="11"/>
  <c r="M877" i="11"/>
  <c r="AA877" i="11"/>
  <c r="T830" i="11"/>
  <c r="AJ830" i="11"/>
  <c r="AZ830" i="11"/>
  <c r="V830" i="11"/>
  <c r="AL830" i="11"/>
  <c r="BB830" i="11"/>
  <c r="AB830" i="11"/>
  <c r="AR830" i="11"/>
  <c r="BH830" i="11"/>
  <c r="AD830" i="11"/>
  <c r="AT830" i="11"/>
  <c r="BJ830" i="11"/>
  <c r="AN830" i="11"/>
  <c r="AP830" i="11"/>
  <c r="AS830" i="11"/>
  <c r="AG830" i="11"/>
  <c r="AE830" i="11"/>
  <c r="BC830" i="11"/>
  <c r="X830" i="11"/>
  <c r="BD830" i="11"/>
  <c r="Z830" i="11"/>
  <c r="BF830" i="11"/>
  <c r="AC830" i="11"/>
  <c r="BI830" i="11"/>
  <c r="Q830" i="11"/>
  <c r="AW830" i="11"/>
  <c r="W830" i="11"/>
  <c r="P830" i="11"/>
  <c r="R830" i="11"/>
  <c r="U830" i="11"/>
  <c r="AU830" i="11"/>
  <c r="AA830" i="11"/>
  <c r="AV830" i="11"/>
  <c r="AX830" i="11"/>
  <c r="BA830" i="11"/>
  <c r="AO830" i="11"/>
  <c r="AY830" i="11"/>
  <c r="AI830" i="11"/>
  <c r="AF830" i="11"/>
  <c r="Y830" i="11"/>
  <c r="S830" i="11"/>
  <c r="BE830" i="11"/>
  <c r="O830" i="11"/>
  <c r="AM830" i="11"/>
  <c r="AH830" i="11"/>
  <c r="AK830" i="11"/>
  <c r="AQ830" i="11"/>
  <c r="M830" i="11"/>
  <c r="BG830" i="11"/>
  <c r="V918" i="11"/>
  <c r="AL918" i="11"/>
  <c r="BB918" i="11"/>
  <c r="P918" i="11"/>
  <c r="AF918" i="11"/>
  <c r="AV918" i="11"/>
  <c r="O918" i="11"/>
  <c r="AU918" i="11"/>
  <c r="AA918" i="11"/>
  <c r="BG918" i="11"/>
  <c r="AD918" i="11"/>
  <c r="AT918" i="11"/>
  <c r="BJ918" i="11"/>
  <c r="X918" i="11"/>
  <c r="AN918" i="11"/>
  <c r="BD918" i="11"/>
  <c r="AE918" i="11"/>
  <c r="AQ918" i="11"/>
  <c r="AP918" i="11"/>
  <c r="AJ918" i="11"/>
  <c r="BC918" i="11"/>
  <c r="Y918" i="11"/>
  <c r="Q918" i="11"/>
  <c r="Z918" i="11"/>
  <c r="BF918" i="11"/>
  <c r="T918" i="11"/>
  <c r="AZ918" i="11"/>
  <c r="W918" i="11"/>
  <c r="AI918" i="11"/>
  <c r="BE918" i="11"/>
  <c r="AW918" i="11"/>
  <c r="AS918" i="11"/>
  <c r="R918" i="11"/>
  <c r="AR918" i="11"/>
  <c r="AG918" i="11"/>
  <c r="BA918" i="11"/>
  <c r="AC918" i="11"/>
  <c r="AK918" i="11"/>
  <c r="AH918" i="11"/>
  <c r="BH918" i="11"/>
  <c r="AX918" i="11"/>
  <c r="S918" i="11"/>
  <c r="AO918" i="11"/>
  <c r="M918" i="11"/>
  <c r="AB918" i="11"/>
  <c r="AM918" i="11"/>
  <c r="AY918" i="11"/>
  <c r="BI918" i="11"/>
  <c r="U918" i="11"/>
  <c r="M904" i="11"/>
  <c r="V904" i="11"/>
  <c r="AL904" i="11"/>
  <c r="BB904" i="11"/>
  <c r="AD904" i="11"/>
  <c r="AT904" i="11"/>
  <c r="BJ904" i="11"/>
  <c r="AP904" i="11"/>
  <c r="W904" i="11"/>
  <c r="AR904" i="11"/>
  <c r="O904" i="11"/>
  <c r="AJ904" i="11"/>
  <c r="BE904" i="11"/>
  <c r="AI904" i="11"/>
  <c r="AY904" i="11"/>
  <c r="Z904" i="11"/>
  <c r="BF904" i="11"/>
  <c r="AG904" i="11"/>
  <c r="BC904" i="11"/>
  <c r="Y904" i="11"/>
  <c r="AU904" i="11"/>
  <c r="BD904" i="11"/>
  <c r="AC904" i="11"/>
  <c r="AX904" i="11"/>
  <c r="AB904" i="11"/>
  <c r="T904" i="11"/>
  <c r="AS904" i="11"/>
  <c r="BI904" i="11"/>
  <c r="R904" i="11"/>
  <c r="AW904" i="11"/>
  <c r="AO904" i="11"/>
  <c r="S904" i="11"/>
  <c r="AV904" i="11"/>
  <c r="AK904" i="11"/>
  <c r="AF904" i="11"/>
  <c r="AE904" i="11"/>
  <c r="P904" i="11"/>
  <c r="AQ904" i="11"/>
  <c r="U904" i="11"/>
  <c r="AH904" i="11"/>
  <c r="Q904" i="11"/>
  <c r="AZ904" i="11"/>
  <c r="BG904" i="11"/>
  <c r="AM904" i="11"/>
  <c r="AA904" i="11"/>
  <c r="BH904" i="11"/>
  <c r="X904" i="11"/>
  <c r="AN904" i="11"/>
  <c r="BA904" i="11"/>
  <c r="T773" i="11"/>
  <c r="AJ773" i="11"/>
  <c r="AZ773" i="11"/>
  <c r="V773" i="11"/>
  <c r="AL773" i="11"/>
  <c r="BB773" i="11"/>
  <c r="AB773" i="11"/>
  <c r="AR773" i="11"/>
  <c r="BH773" i="11"/>
  <c r="AD773" i="11"/>
  <c r="AT773" i="11"/>
  <c r="BJ773" i="11"/>
  <c r="X773" i="11"/>
  <c r="BD773" i="11"/>
  <c r="Z773" i="11"/>
  <c r="BF773" i="11"/>
  <c r="AC773" i="11"/>
  <c r="BI773" i="11"/>
  <c r="Q773" i="11"/>
  <c r="AW773" i="11"/>
  <c r="O773" i="11"/>
  <c r="AM773" i="11"/>
  <c r="AN773" i="11"/>
  <c r="AP773" i="11"/>
  <c r="AS773" i="11"/>
  <c r="AG773" i="11"/>
  <c r="AU773" i="11"/>
  <c r="BE773" i="11"/>
  <c r="AI773" i="11"/>
  <c r="S773" i="11"/>
  <c r="AF773" i="11"/>
  <c r="AH773" i="11"/>
  <c r="AK773" i="11"/>
  <c r="Y773" i="11"/>
  <c r="AE773" i="11"/>
  <c r="BC773" i="11"/>
  <c r="R773" i="11"/>
  <c r="U773" i="11"/>
  <c r="AY773" i="11"/>
  <c r="AQ773" i="11"/>
  <c r="BG773" i="11"/>
  <c r="AX773" i="11"/>
  <c r="BA773" i="11"/>
  <c r="P773" i="11"/>
  <c r="W773" i="11"/>
  <c r="AV773" i="11"/>
  <c r="AO773" i="11"/>
  <c r="M773" i="11"/>
  <c r="AA773" i="11"/>
  <c r="M792" i="11"/>
  <c r="T792" i="11"/>
  <c r="AJ792" i="11"/>
  <c r="AZ792" i="11"/>
  <c r="V792" i="11"/>
  <c r="AL792" i="11"/>
  <c r="BB792" i="11"/>
  <c r="AB792" i="11"/>
  <c r="AR792" i="11"/>
  <c r="BH792" i="11"/>
  <c r="AD792" i="11"/>
  <c r="AT792" i="11"/>
  <c r="BJ792" i="11"/>
  <c r="AN792" i="11"/>
  <c r="AP792" i="11"/>
  <c r="AS792" i="11"/>
  <c r="AG792" i="11"/>
  <c r="W792" i="11"/>
  <c r="X792" i="11"/>
  <c r="BD792" i="11"/>
  <c r="Z792" i="11"/>
  <c r="BF792" i="11"/>
  <c r="AC792" i="11"/>
  <c r="BI792" i="11"/>
  <c r="Q792" i="11"/>
  <c r="AW792" i="11"/>
  <c r="AE792" i="11"/>
  <c r="BC792" i="11"/>
  <c r="AV792" i="11"/>
  <c r="AX792" i="11"/>
  <c r="BA792" i="11"/>
  <c r="AO792" i="11"/>
  <c r="S792" i="11"/>
  <c r="BG792" i="11"/>
  <c r="P792" i="11"/>
  <c r="R792" i="11"/>
  <c r="U792" i="11"/>
  <c r="O792" i="11"/>
  <c r="AM792" i="11"/>
  <c r="BE792" i="11"/>
  <c r="AY792" i="11"/>
  <c r="AH792" i="11"/>
  <c r="AK792" i="11"/>
  <c r="AU792" i="11"/>
  <c r="AI792" i="11"/>
  <c r="AA792" i="11"/>
  <c r="AQ792" i="11"/>
  <c r="AF792" i="11"/>
  <c r="Y792" i="11"/>
  <c r="R670" i="11"/>
  <c r="AH670" i="11"/>
  <c r="AX670" i="11"/>
  <c r="AB670" i="11"/>
  <c r="AR670" i="11"/>
  <c r="BH670" i="11"/>
  <c r="AQ670" i="11"/>
  <c r="AM670" i="11"/>
  <c r="Z670" i="11"/>
  <c r="AP670" i="11"/>
  <c r="T670" i="11"/>
  <c r="AJ670" i="11"/>
  <c r="AZ670" i="11"/>
  <c r="AA670" i="11"/>
  <c r="BF670" i="11"/>
  <c r="W670" i="11"/>
  <c r="BC670" i="11"/>
  <c r="V670" i="11"/>
  <c r="BB670" i="11"/>
  <c r="AF670" i="11"/>
  <c r="AY670" i="11"/>
  <c r="O670" i="11"/>
  <c r="AL670" i="11"/>
  <c r="P670" i="11"/>
  <c r="AV670" i="11"/>
  <c r="S670" i="11"/>
  <c r="AU670" i="11"/>
  <c r="AK670" i="11"/>
  <c r="AS670" i="11"/>
  <c r="AN670" i="11"/>
  <c r="U670" i="11"/>
  <c r="AC670" i="11"/>
  <c r="AO670" i="11"/>
  <c r="AD670" i="11"/>
  <c r="AE670" i="11"/>
  <c r="BE670" i="11"/>
  <c r="AI670" i="11"/>
  <c r="BA670" i="11"/>
  <c r="BG670" i="11"/>
  <c r="Y670" i="11"/>
  <c r="Q670" i="11"/>
  <c r="BD670" i="11"/>
  <c r="AW670" i="11"/>
  <c r="BJ670" i="11"/>
  <c r="AT670" i="11"/>
  <c r="X670" i="11"/>
  <c r="BI670" i="11"/>
  <c r="M670" i="11"/>
  <c r="AG670" i="11"/>
  <c r="V919" i="11"/>
  <c r="AL919" i="11"/>
  <c r="BB919" i="11"/>
  <c r="P919" i="11"/>
  <c r="AF919" i="11"/>
  <c r="AV919" i="11"/>
  <c r="AE919" i="11"/>
  <c r="AQ919" i="11"/>
  <c r="AD919" i="11"/>
  <c r="AT919" i="11"/>
  <c r="BJ919" i="11"/>
  <c r="X919" i="11"/>
  <c r="AN919" i="11"/>
  <c r="BD919" i="11"/>
  <c r="O919" i="11"/>
  <c r="AU919" i="11"/>
  <c r="AA919" i="11"/>
  <c r="BG919" i="11"/>
  <c r="Z919" i="11"/>
  <c r="BF919" i="11"/>
  <c r="T919" i="11"/>
  <c r="AZ919" i="11"/>
  <c r="S919" i="11"/>
  <c r="AO919" i="11"/>
  <c r="AG919" i="11"/>
  <c r="BI919" i="11"/>
  <c r="AP919" i="11"/>
  <c r="AJ919" i="11"/>
  <c r="AM919" i="11"/>
  <c r="AY919" i="11"/>
  <c r="AH919" i="11"/>
  <c r="BH919" i="11"/>
  <c r="W919" i="11"/>
  <c r="AI919" i="11"/>
  <c r="BE919" i="11"/>
  <c r="AX919" i="11"/>
  <c r="BC919" i="11"/>
  <c r="Q919" i="11"/>
  <c r="AB919" i="11"/>
  <c r="AW919" i="11"/>
  <c r="AS919" i="11"/>
  <c r="BA919" i="11"/>
  <c r="R919" i="11"/>
  <c r="AR919" i="11"/>
  <c r="Y919" i="11"/>
  <c r="AC919" i="11"/>
  <c r="AK919" i="11"/>
  <c r="M919" i="11"/>
  <c r="U919" i="11"/>
  <c r="T763" i="11"/>
  <c r="AJ763" i="11"/>
  <c r="AZ763" i="11"/>
  <c r="V763" i="11"/>
  <c r="AL763" i="11"/>
  <c r="BB763" i="11"/>
  <c r="AB763" i="11"/>
  <c r="AR763" i="11"/>
  <c r="BH763" i="11"/>
  <c r="AD763" i="11"/>
  <c r="AT763" i="11"/>
  <c r="BJ763" i="11"/>
  <c r="X763" i="11"/>
  <c r="BD763" i="11"/>
  <c r="Z763" i="11"/>
  <c r="BF763" i="11"/>
  <c r="AC763" i="11"/>
  <c r="BI763" i="11"/>
  <c r="Q763" i="11"/>
  <c r="AW763" i="11"/>
  <c r="AU763" i="11"/>
  <c r="AN763" i="11"/>
  <c r="AP763" i="11"/>
  <c r="AS763" i="11"/>
  <c r="AG763" i="11"/>
  <c r="O763" i="11"/>
  <c r="AM763" i="11"/>
  <c r="AF763" i="11"/>
  <c r="AH763" i="11"/>
  <c r="AK763" i="11"/>
  <c r="Y763" i="11"/>
  <c r="BE763" i="11"/>
  <c r="W763" i="11"/>
  <c r="AY763" i="11"/>
  <c r="AQ763" i="11"/>
  <c r="AV763" i="11"/>
  <c r="AO763" i="11"/>
  <c r="S763" i="11"/>
  <c r="BG763" i="11"/>
  <c r="AA763" i="11"/>
  <c r="R763" i="11"/>
  <c r="U763" i="11"/>
  <c r="AX763" i="11"/>
  <c r="BA763" i="11"/>
  <c r="AI763" i="11"/>
  <c r="M763" i="11"/>
  <c r="P763" i="11"/>
  <c r="AE763" i="11"/>
  <c r="BC763" i="11"/>
  <c r="T751" i="11"/>
  <c r="AJ751" i="11"/>
  <c r="AZ751" i="11"/>
  <c r="V751" i="11"/>
  <c r="AL751" i="11"/>
  <c r="BB751" i="11"/>
  <c r="AB751" i="11"/>
  <c r="AR751" i="11"/>
  <c r="BH751" i="11"/>
  <c r="AD751" i="11"/>
  <c r="AT751" i="11"/>
  <c r="BJ751" i="11"/>
  <c r="X751" i="11"/>
  <c r="BD751" i="11"/>
  <c r="Z751" i="11"/>
  <c r="BF751" i="11"/>
  <c r="AC751" i="11"/>
  <c r="BI751" i="11"/>
  <c r="Q751" i="11"/>
  <c r="AW751" i="11"/>
  <c r="AU751" i="11"/>
  <c r="AN751" i="11"/>
  <c r="AP751" i="11"/>
  <c r="AS751" i="11"/>
  <c r="AG751" i="11"/>
  <c r="O751" i="11"/>
  <c r="AM751" i="11"/>
  <c r="AF751" i="11"/>
  <c r="AH751" i="11"/>
  <c r="AK751" i="11"/>
  <c r="Y751" i="11"/>
  <c r="W751" i="11"/>
  <c r="AY751" i="11"/>
  <c r="BE751" i="11"/>
  <c r="AX751" i="11"/>
  <c r="BA751" i="11"/>
  <c r="AQ751" i="11"/>
  <c r="P751" i="11"/>
  <c r="AI751" i="11"/>
  <c r="AV751" i="11"/>
  <c r="AO751" i="11"/>
  <c r="AE751" i="11"/>
  <c r="BC751" i="11"/>
  <c r="R751" i="11"/>
  <c r="U751" i="11"/>
  <c r="S751" i="11"/>
  <c r="BG751" i="11"/>
  <c r="M751" i="11"/>
  <c r="AA751" i="11"/>
  <c r="M716" i="11"/>
  <c r="Q716" i="11"/>
  <c r="AG716" i="11"/>
  <c r="AW716" i="11"/>
  <c r="O716" i="11"/>
  <c r="AE716" i="11"/>
  <c r="AU716" i="11"/>
  <c r="Y716" i="11"/>
  <c r="AO716" i="11"/>
  <c r="BE716" i="11"/>
  <c r="W716" i="11"/>
  <c r="AM716" i="11"/>
  <c r="BC716" i="11"/>
  <c r="AK716" i="11"/>
  <c r="S716" i="11"/>
  <c r="AY716" i="11"/>
  <c r="AT716" i="11"/>
  <c r="R716" i="11"/>
  <c r="AX716" i="11"/>
  <c r="U716" i="11"/>
  <c r="BA716" i="11"/>
  <c r="AI716" i="11"/>
  <c r="AD716" i="11"/>
  <c r="BJ716" i="11"/>
  <c r="AH716" i="11"/>
  <c r="BG716" i="11"/>
  <c r="V716" i="11"/>
  <c r="Z716" i="11"/>
  <c r="AF716" i="11"/>
  <c r="AS716" i="11"/>
  <c r="AA716" i="11"/>
  <c r="BB716" i="11"/>
  <c r="BF716" i="11"/>
  <c r="AN716" i="11"/>
  <c r="AZ716" i="11"/>
  <c r="AC716" i="11"/>
  <c r="AL716" i="11"/>
  <c r="AP716" i="11"/>
  <c r="AV716" i="11"/>
  <c r="X716" i="11"/>
  <c r="T716" i="11"/>
  <c r="AJ716" i="11"/>
  <c r="AR716" i="11"/>
  <c r="BI716" i="11"/>
  <c r="BD716" i="11"/>
  <c r="AQ716" i="11"/>
  <c r="P716" i="11"/>
  <c r="BH716" i="11"/>
  <c r="AB716" i="11"/>
  <c r="T799" i="11"/>
  <c r="AJ799" i="11"/>
  <c r="AZ799" i="11"/>
  <c r="V799" i="11"/>
  <c r="AL799" i="11"/>
  <c r="BB799" i="11"/>
  <c r="AB799" i="11"/>
  <c r="AR799" i="11"/>
  <c r="BH799" i="11"/>
  <c r="AD799" i="11"/>
  <c r="AT799" i="11"/>
  <c r="BJ799" i="11"/>
  <c r="X799" i="11"/>
  <c r="BD799" i="11"/>
  <c r="Z799" i="11"/>
  <c r="BF799" i="11"/>
  <c r="AC799" i="11"/>
  <c r="BI799" i="11"/>
  <c r="Q799" i="11"/>
  <c r="AW799" i="11"/>
  <c r="AU799" i="11"/>
  <c r="AN799" i="11"/>
  <c r="AP799" i="11"/>
  <c r="AS799" i="11"/>
  <c r="AG799" i="11"/>
  <c r="O799" i="11"/>
  <c r="AM799" i="11"/>
  <c r="AF799" i="11"/>
  <c r="AH799" i="11"/>
  <c r="AK799" i="11"/>
  <c r="Y799" i="11"/>
  <c r="W799" i="11"/>
  <c r="AY799" i="11"/>
  <c r="BE799" i="11"/>
  <c r="AX799" i="11"/>
  <c r="BA799" i="11"/>
  <c r="P799" i="11"/>
  <c r="AI799" i="11"/>
  <c r="AV799" i="11"/>
  <c r="AO799" i="11"/>
  <c r="AE799" i="11"/>
  <c r="BC799" i="11"/>
  <c r="AQ799" i="11"/>
  <c r="R799" i="11"/>
  <c r="U799" i="11"/>
  <c r="S799" i="11"/>
  <c r="BG799" i="11"/>
  <c r="M799" i="11"/>
  <c r="AA799" i="11"/>
  <c r="T771" i="11"/>
  <c r="AJ771" i="11"/>
  <c r="AZ771" i="11"/>
  <c r="V771" i="11"/>
  <c r="AL771" i="11"/>
  <c r="BB771" i="11"/>
  <c r="AB771" i="11"/>
  <c r="AR771" i="11"/>
  <c r="BH771" i="11"/>
  <c r="AD771" i="11"/>
  <c r="AT771" i="11"/>
  <c r="BJ771" i="11"/>
  <c r="X771" i="11"/>
  <c r="BD771" i="11"/>
  <c r="Z771" i="11"/>
  <c r="BF771" i="11"/>
  <c r="AC771" i="11"/>
  <c r="BI771" i="11"/>
  <c r="Q771" i="11"/>
  <c r="AW771" i="11"/>
  <c r="AU771" i="11"/>
  <c r="AN771" i="11"/>
  <c r="AP771" i="11"/>
  <c r="AS771" i="11"/>
  <c r="AG771" i="11"/>
  <c r="O771" i="11"/>
  <c r="AM771" i="11"/>
  <c r="AF771" i="11"/>
  <c r="AH771" i="11"/>
  <c r="AK771" i="11"/>
  <c r="Y771" i="11"/>
  <c r="AQ771" i="11"/>
  <c r="BE771" i="11"/>
  <c r="W771" i="11"/>
  <c r="AY771" i="11"/>
  <c r="AV771" i="11"/>
  <c r="AO771" i="11"/>
  <c r="AI771" i="11"/>
  <c r="M771" i="11"/>
  <c r="R771" i="11"/>
  <c r="U771" i="11"/>
  <c r="AE771" i="11"/>
  <c r="BC771" i="11"/>
  <c r="AX771" i="11"/>
  <c r="BA771" i="11"/>
  <c r="S771" i="11"/>
  <c r="BG771" i="11"/>
  <c r="AA771" i="11"/>
  <c r="P771" i="11"/>
  <c r="T837" i="11"/>
  <c r="AJ837" i="11"/>
  <c r="AZ837" i="11"/>
  <c r="V837" i="11"/>
  <c r="AL837" i="11"/>
  <c r="BB837" i="11"/>
  <c r="AB837" i="11"/>
  <c r="AR837" i="11"/>
  <c r="BH837" i="11"/>
  <c r="AD837" i="11"/>
  <c r="AT837" i="11"/>
  <c r="BJ837" i="11"/>
  <c r="X837" i="11"/>
  <c r="BD837" i="11"/>
  <c r="Z837" i="11"/>
  <c r="BF837" i="11"/>
  <c r="AC837" i="11"/>
  <c r="BI837" i="11"/>
  <c r="Q837" i="11"/>
  <c r="AW837" i="11"/>
  <c r="O837" i="11"/>
  <c r="AM837" i="11"/>
  <c r="AN837" i="11"/>
  <c r="AP837" i="11"/>
  <c r="AS837" i="11"/>
  <c r="AG837" i="11"/>
  <c r="AU837" i="11"/>
  <c r="BE837" i="11"/>
  <c r="AI837" i="11"/>
  <c r="S837" i="11"/>
  <c r="AF837" i="11"/>
  <c r="AH837" i="11"/>
  <c r="AK837" i="11"/>
  <c r="Y837" i="11"/>
  <c r="AE837" i="11"/>
  <c r="BC837" i="11"/>
  <c r="R837" i="11"/>
  <c r="U837" i="11"/>
  <c r="AY837" i="11"/>
  <c r="AQ837" i="11"/>
  <c r="BG837" i="11"/>
  <c r="AX837" i="11"/>
  <c r="BA837" i="11"/>
  <c r="P837" i="11"/>
  <c r="W837" i="11"/>
  <c r="AV837" i="11"/>
  <c r="AO837" i="11"/>
  <c r="M837" i="11"/>
  <c r="AA837" i="11"/>
  <c r="T835" i="11"/>
  <c r="AJ835" i="11"/>
  <c r="AZ835" i="11"/>
  <c r="V835" i="11"/>
  <c r="AL835" i="11"/>
  <c r="BB835" i="11"/>
  <c r="AB835" i="11"/>
  <c r="AR835" i="11"/>
  <c r="BH835" i="11"/>
  <c r="AD835" i="11"/>
  <c r="AT835" i="11"/>
  <c r="BJ835" i="11"/>
  <c r="X835" i="11"/>
  <c r="BD835" i="11"/>
  <c r="Z835" i="11"/>
  <c r="BF835" i="11"/>
  <c r="AC835" i="11"/>
  <c r="BI835" i="11"/>
  <c r="Q835" i="11"/>
  <c r="AW835" i="11"/>
  <c r="AU835" i="11"/>
  <c r="AN835" i="11"/>
  <c r="AP835" i="11"/>
  <c r="AS835" i="11"/>
  <c r="AG835" i="11"/>
  <c r="O835" i="11"/>
  <c r="AM835" i="11"/>
  <c r="AF835" i="11"/>
  <c r="AH835" i="11"/>
  <c r="AK835" i="11"/>
  <c r="Y835" i="11"/>
  <c r="AQ835" i="11"/>
  <c r="BE835" i="11"/>
  <c r="W835" i="11"/>
  <c r="AY835" i="11"/>
  <c r="AV835" i="11"/>
  <c r="AO835" i="11"/>
  <c r="AI835" i="11"/>
  <c r="M835" i="11"/>
  <c r="R835" i="11"/>
  <c r="U835" i="11"/>
  <c r="AE835" i="11"/>
  <c r="BC835" i="11"/>
  <c r="AX835" i="11"/>
  <c r="BA835" i="11"/>
  <c r="S835" i="11"/>
  <c r="BG835" i="11"/>
  <c r="AA835" i="11"/>
  <c r="P835" i="11"/>
  <c r="T897" i="11"/>
  <c r="AJ897" i="11"/>
  <c r="AZ897" i="11"/>
  <c r="V897" i="11"/>
  <c r="AL897" i="11"/>
  <c r="BB897" i="11"/>
  <c r="AB897" i="11"/>
  <c r="AR897" i="11"/>
  <c r="AD897" i="11"/>
  <c r="AT897" i="11"/>
  <c r="BJ897" i="11"/>
  <c r="X897" i="11"/>
  <c r="BD897" i="11"/>
  <c r="Z897" i="11"/>
  <c r="BF897" i="11"/>
  <c r="AC897" i="11"/>
  <c r="BH897" i="11"/>
  <c r="Q897" i="11"/>
  <c r="AW897" i="11"/>
  <c r="O897" i="11"/>
  <c r="AM897" i="11"/>
  <c r="AN897" i="11"/>
  <c r="AP897" i="11"/>
  <c r="AS897" i="11"/>
  <c r="AG897" i="11"/>
  <c r="AU897" i="11"/>
  <c r="BE897" i="11"/>
  <c r="AE897" i="11"/>
  <c r="BC897" i="11"/>
  <c r="AF897" i="11"/>
  <c r="AH897" i="11"/>
  <c r="AK897" i="11"/>
  <c r="Y897" i="11"/>
  <c r="AI897" i="11"/>
  <c r="S897" i="11"/>
  <c r="P897" i="11"/>
  <c r="BI897" i="11"/>
  <c r="AA897" i="11"/>
  <c r="AV897" i="11"/>
  <c r="AO897" i="11"/>
  <c r="AY897" i="11"/>
  <c r="R897" i="11"/>
  <c r="U897" i="11"/>
  <c r="M897" i="11"/>
  <c r="AX897" i="11"/>
  <c r="BA897" i="11"/>
  <c r="W897" i="11"/>
  <c r="AQ897" i="11"/>
  <c r="BG897" i="11"/>
  <c r="Q695" i="11"/>
  <c r="AG695" i="11"/>
  <c r="AW695" i="11"/>
  <c r="O695" i="11"/>
  <c r="AE695" i="11"/>
  <c r="AU695" i="11"/>
  <c r="Y695" i="11"/>
  <c r="AO695" i="11"/>
  <c r="BE695" i="11"/>
  <c r="W695" i="11"/>
  <c r="AM695" i="11"/>
  <c r="BC695" i="11"/>
  <c r="U695" i="11"/>
  <c r="BA695" i="11"/>
  <c r="AI695" i="11"/>
  <c r="AD695" i="11"/>
  <c r="BJ695" i="11"/>
  <c r="AH695" i="11"/>
  <c r="AK695" i="11"/>
  <c r="S695" i="11"/>
  <c r="AY695" i="11"/>
  <c r="AT695" i="11"/>
  <c r="R695" i="11"/>
  <c r="AX695" i="11"/>
  <c r="BI695" i="11"/>
  <c r="AQ695" i="11"/>
  <c r="P695" i="11"/>
  <c r="BD695" i="11"/>
  <c r="AZ695" i="11"/>
  <c r="AC695" i="11"/>
  <c r="AL695" i="11"/>
  <c r="AP695" i="11"/>
  <c r="AV695" i="11"/>
  <c r="X695" i="11"/>
  <c r="AJ695" i="11"/>
  <c r="BG695" i="11"/>
  <c r="V695" i="11"/>
  <c r="Z695" i="11"/>
  <c r="AF695" i="11"/>
  <c r="BH695" i="11"/>
  <c r="BF695" i="11"/>
  <c r="T695" i="11"/>
  <c r="AS695" i="11"/>
  <c r="BB695" i="11"/>
  <c r="AN695" i="11"/>
  <c r="AA695" i="11"/>
  <c r="AB695" i="11"/>
  <c r="M695" i="11"/>
  <c r="AR695" i="11"/>
  <c r="T815" i="11"/>
  <c r="AJ815" i="11"/>
  <c r="AZ815" i="11"/>
  <c r="V815" i="11"/>
  <c r="AL815" i="11"/>
  <c r="BB815" i="11"/>
  <c r="AB815" i="11"/>
  <c r="AR815" i="11"/>
  <c r="BH815" i="11"/>
  <c r="AD815" i="11"/>
  <c r="AT815" i="11"/>
  <c r="BJ815" i="11"/>
  <c r="X815" i="11"/>
  <c r="BD815" i="11"/>
  <c r="Z815" i="11"/>
  <c r="BF815" i="11"/>
  <c r="AC815" i="11"/>
  <c r="BI815" i="11"/>
  <c r="Q815" i="11"/>
  <c r="AW815" i="11"/>
  <c r="AU815" i="11"/>
  <c r="AN815" i="11"/>
  <c r="AP815" i="11"/>
  <c r="AS815" i="11"/>
  <c r="AG815" i="11"/>
  <c r="O815" i="11"/>
  <c r="AM815" i="11"/>
  <c r="AF815" i="11"/>
  <c r="AH815" i="11"/>
  <c r="AK815" i="11"/>
  <c r="Y815" i="11"/>
  <c r="W815" i="11"/>
  <c r="AY815" i="11"/>
  <c r="BE815" i="11"/>
  <c r="AX815" i="11"/>
  <c r="BA815" i="11"/>
  <c r="AQ815" i="11"/>
  <c r="P815" i="11"/>
  <c r="AI815" i="11"/>
  <c r="AV815" i="11"/>
  <c r="AO815" i="11"/>
  <c r="AE815" i="11"/>
  <c r="BC815" i="11"/>
  <c r="R815" i="11"/>
  <c r="U815" i="11"/>
  <c r="S815" i="11"/>
  <c r="BG815" i="11"/>
  <c r="M815" i="11"/>
  <c r="AA815" i="11"/>
  <c r="M872" i="11"/>
  <c r="T872" i="11"/>
  <c r="AJ872" i="11"/>
  <c r="AZ872" i="11"/>
  <c r="V872" i="11"/>
  <c r="AL872" i="11"/>
  <c r="BB872" i="11"/>
  <c r="AB872" i="11"/>
  <c r="AR872" i="11"/>
  <c r="BH872" i="11"/>
  <c r="AD872" i="11"/>
  <c r="AT872" i="11"/>
  <c r="BJ872" i="11"/>
  <c r="AN872" i="11"/>
  <c r="AP872" i="11"/>
  <c r="AS872" i="11"/>
  <c r="AG872" i="11"/>
  <c r="W872" i="11"/>
  <c r="X872" i="11"/>
  <c r="BD872" i="11"/>
  <c r="Z872" i="11"/>
  <c r="BF872" i="11"/>
  <c r="AC872" i="11"/>
  <c r="BI872" i="11"/>
  <c r="Q872" i="11"/>
  <c r="AW872" i="11"/>
  <c r="AE872" i="11"/>
  <c r="BC872" i="11"/>
  <c r="AV872" i="11"/>
  <c r="AX872" i="11"/>
  <c r="BA872" i="11"/>
  <c r="AO872" i="11"/>
  <c r="S872" i="11"/>
  <c r="BG872" i="11"/>
  <c r="P872" i="11"/>
  <c r="R872" i="11"/>
  <c r="U872" i="11"/>
  <c r="O872" i="11"/>
  <c r="AM872" i="11"/>
  <c r="BE872" i="11"/>
  <c r="AY872" i="11"/>
  <c r="AH872" i="11"/>
  <c r="AK872" i="11"/>
  <c r="AU872" i="11"/>
  <c r="AI872" i="11"/>
  <c r="AA872" i="11"/>
  <c r="AQ872" i="11"/>
  <c r="AF872" i="11"/>
  <c r="Y872" i="11"/>
  <c r="BO788" i="11"/>
  <c r="J738" i="11" a="1"/>
  <c r="J738" i="11" s="1"/>
  <c r="BN1007" i="11"/>
  <c r="BN1057" i="11" s="1"/>
  <c r="BO873" i="11"/>
  <c r="J823" i="11" a="1"/>
  <c r="J823" i="11" s="1"/>
  <c r="J842" i="11" a="1"/>
  <c r="J842" i="11" s="1"/>
  <c r="BO892" i="11"/>
  <c r="BO855" i="11"/>
  <c r="J805" i="11" a="1"/>
  <c r="J805" i="11" s="1"/>
  <c r="BN1762" i="11"/>
  <c r="BN1812" i="11" s="1"/>
  <c r="J967" i="11" a="1"/>
  <c r="J967" i="11" s="1"/>
  <c r="BN1017" i="11"/>
  <c r="BO853" i="11"/>
  <c r="J803" i="11" a="1"/>
  <c r="J803" i="11" s="1"/>
  <c r="BO879" i="11"/>
  <c r="J829" i="11" a="1"/>
  <c r="J829" i="11" s="1"/>
  <c r="BO863" i="11"/>
  <c r="J813" i="11" a="1"/>
  <c r="J813" i="11" s="1"/>
  <c r="BO851" i="11"/>
  <c r="J801" i="11" a="1"/>
  <c r="J801" i="11" s="1"/>
  <c r="BO1847" i="11"/>
  <c r="BO1897" i="11" s="1"/>
  <c r="BO1947" i="11" s="1"/>
  <c r="BO1997" i="11" s="1"/>
  <c r="BO1599" i="11"/>
  <c r="BO1718" i="11"/>
  <c r="BO1768" i="11" s="1"/>
  <c r="BO1818" i="11" s="1"/>
  <c r="BO1868" i="11" s="1"/>
  <c r="BO1918" i="11" s="1"/>
  <c r="BO1968" i="11" s="1"/>
  <c r="BO1525" i="11"/>
  <c r="BN973" i="11"/>
  <c r="BO1567" i="11"/>
  <c r="BO1556" i="11"/>
  <c r="J728" i="11" a="1"/>
  <c r="J728" i="11" s="1"/>
  <c r="BO778" i="11"/>
  <c r="BN946" i="11"/>
  <c r="BN996" i="11" s="1"/>
  <c r="BN1046" i="11" s="1"/>
  <c r="J876" i="11" a="1"/>
  <c r="J876" i="11" s="1"/>
  <c r="BN926" i="11"/>
  <c r="BN1020" i="11"/>
  <c r="BN1070" i="11" s="1"/>
  <c r="BN1294" i="11"/>
  <c r="BN1344" i="11" s="1"/>
  <c r="BN1221" i="11"/>
  <c r="BO1881" i="11"/>
  <c r="BN1716" i="11"/>
  <c r="J991" i="11" a="1"/>
  <c r="J991" i="11" s="1"/>
  <c r="BN1041" i="11"/>
  <c r="BN979" i="11"/>
  <c r="BO1610" i="11"/>
  <c r="BO1660" i="11" s="1"/>
  <c r="BO1710" i="11" s="1"/>
  <c r="BO1760" i="11" s="1"/>
  <c r="BO1810" i="11" s="1"/>
  <c r="BO1860" i="11" s="1"/>
  <c r="BO1910" i="11" s="1"/>
  <c r="BO1960" i="11" s="1"/>
  <c r="BO2010" i="11" s="1"/>
  <c r="J968" i="11" a="1"/>
  <c r="J968" i="11" s="1"/>
  <c r="BN1018" i="11"/>
  <c r="BO794" i="11"/>
  <c r="J744" i="11" a="1"/>
  <c r="J744" i="11" s="1"/>
  <c r="J954" i="11" a="1"/>
  <c r="J954" i="11" s="1"/>
  <c r="BO1004" i="11"/>
  <c r="BN1009" i="11"/>
  <c r="BN1032" i="11"/>
  <c r="J720" i="11" a="1"/>
  <c r="J720" i="11" s="1"/>
  <c r="BO770" i="11"/>
  <c r="J969" i="11" a="1"/>
  <c r="J969" i="11" s="1"/>
  <c r="BN1019" i="11"/>
  <c r="J736" i="11" a="1"/>
  <c r="J736" i="11" s="1"/>
  <c r="BO786" i="11"/>
  <c r="J925" i="11" a="1"/>
  <c r="J925" i="11" s="1"/>
  <c r="BN975" i="11"/>
  <c r="BO1911" i="11"/>
  <c r="BO1961" i="11" s="1"/>
  <c r="BO2011" i="11" s="1"/>
  <c r="J748" i="11" a="1"/>
  <c r="J748" i="11" s="1"/>
  <c r="BO798" i="11"/>
  <c r="BN811" i="11"/>
  <c r="J761" i="11" a="1"/>
  <c r="J761" i="11" s="1"/>
  <c r="BN1028" i="11"/>
  <c r="BN1078" i="11" s="1"/>
  <c r="BN1128" i="11" s="1"/>
  <c r="BN1348" i="11"/>
  <c r="BN938" i="11"/>
  <c r="BN1045" i="11"/>
  <c r="BN1095" i="11" s="1"/>
  <c r="BO812" i="11"/>
  <c r="J762" i="11" a="1"/>
  <c r="J762" i="11" s="1"/>
  <c r="J714" i="11" a="1"/>
  <c r="J714" i="11" s="1"/>
  <c r="BO764" i="11"/>
  <c r="J821" i="11" a="1"/>
  <c r="J821" i="11" s="1"/>
  <c r="BO871" i="11"/>
  <c r="BN1136" i="11"/>
  <c r="BO796" i="11"/>
  <c r="J746" i="11" a="1"/>
  <c r="J746" i="11" s="1"/>
  <c r="J834" i="11" a="1"/>
  <c r="J834" i="11" s="1"/>
  <c r="BN884" i="11"/>
  <c r="BO795" i="11"/>
  <c r="J745" i="11" a="1"/>
  <c r="J745" i="11" s="1"/>
  <c r="BO857" i="11"/>
  <c r="J807" i="11" a="1"/>
  <c r="J807" i="11" s="1"/>
  <c r="BN1250" i="11"/>
  <c r="BO909" i="11"/>
  <c r="J859" i="11" a="1"/>
  <c r="J859" i="11" s="1"/>
  <c r="BN1158" i="11"/>
  <c r="BN953" i="11"/>
  <c r="BN1102" i="11"/>
  <c r="BO1835" i="11"/>
  <c r="BO1885" i="11" s="1"/>
  <c r="BO1935" i="11" s="1"/>
  <c r="BO1985" i="11" s="1"/>
  <c r="BN1165" i="11"/>
  <c r="J927" i="11" a="1"/>
  <c r="J927" i="11" s="1"/>
  <c r="BN977" i="11"/>
  <c r="BO930" i="11"/>
  <c r="J880" i="11" a="1"/>
  <c r="J880" i="11" s="1"/>
  <c r="BN963" i="11"/>
  <c r="BN1024" i="11"/>
  <c r="BN1074" i="11" s="1"/>
  <c r="J933" i="11" a="1"/>
  <c r="J933" i="11" s="1"/>
  <c r="BN983" i="11"/>
  <c r="BO1633" i="11"/>
  <c r="BO1683" i="11" s="1"/>
  <c r="BO1733" i="11" s="1"/>
  <c r="BO1783" i="11" s="1"/>
  <c r="J893" i="11" a="1"/>
  <c r="J893" i="11" s="1"/>
  <c r="BN943" i="11"/>
  <c r="BO1477" i="11"/>
  <c r="BO1527" i="11" s="1"/>
  <c r="J960" i="11" a="1"/>
  <c r="J960" i="11" s="1"/>
  <c r="BN1010" i="11"/>
  <c r="J732" i="11" a="1"/>
  <c r="J732" i="11" s="1"/>
  <c r="BO782" i="11"/>
  <c r="BN1140" i="11"/>
  <c r="BO908" i="11"/>
  <c r="J858" i="11" a="1"/>
  <c r="J858" i="11" s="1"/>
  <c r="BO1584" i="11"/>
  <c r="BO1476" i="11"/>
  <c r="BO1526" i="11" s="1"/>
  <c r="J724" i="11" a="1"/>
  <c r="J724" i="11" s="1"/>
  <c r="BO774" i="11"/>
  <c r="BN1064" i="11"/>
  <c r="J740" i="11" a="1"/>
  <c r="J740" i="11" s="1"/>
  <c r="BO790" i="11"/>
  <c r="BO1619" i="11"/>
  <c r="BO1669" i="11" s="1"/>
  <c r="BO1719" i="11" s="1"/>
  <c r="BO1769" i="11" s="1"/>
  <c r="BO1819" i="11" s="1"/>
  <c r="BO1869" i="11" s="1"/>
  <c r="BN989" i="11"/>
  <c r="BO816" i="11"/>
  <c r="J766" i="11" a="1"/>
  <c r="J766" i="11" s="1"/>
  <c r="BN1142" i="11"/>
  <c r="J981" i="11" a="1"/>
  <c r="J981" i="11" s="1"/>
  <c r="BN1031" i="11"/>
  <c r="J849" i="11" a="1"/>
  <c r="J849" i="11" s="1"/>
  <c r="BN899" i="11"/>
  <c r="BN951" i="11"/>
  <c r="BO839" i="11"/>
  <c r="J789" i="11" a="1"/>
  <c r="J789" i="11" s="1"/>
  <c r="BO952" i="11"/>
  <c r="J902" i="11" a="1"/>
  <c r="J902" i="11" s="1"/>
  <c r="BN1055" i="11"/>
  <c r="J887" i="11" a="1"/>
  <c r="J887" i="11" s="1"/>
  <c r="BN937" i="11"/>
  <c r="BN935" i="11"/>
  <c r="J885" i="11" a="1"/>
  <c r="J885" i="11" s="1"/>
  <c r="J947" i="11" a="1"/>
  <c r="J947" i="11" s="1"/>
  <c r="BN997" i="11"/>
  <c r="BN1122" i="11"/>
  <c r="BN1172" i="11" s="1"/>
  <c r="BN856" i="11"/>
  <c r="J806" i="11" a="1"/>
  <c r="J806" i="11" s="1"/>
  <c r="BO915" i="11"/>
  <c r="J865" i="11" a="1"/>
  <c r="J865" i="11" s="1"/>
  <c r="BN1080" i="11"/>
  <c r="J922" i="11" a="1"/>
  <c r="J922" i="11" s="1"/>
  <c r="BO972" i="11"/>
  <c r="BN1304" i="11"/>
  <c r="BO950" i="11"/>
  <c r="J900" i="11" a="1"/>
  <c r="J900" i="11" s="1"/>
  <c r="M900" i="11" l="1"/>
  <c r="V900" i="11"/>
  <c r="AL900" i="11"/>
  <c r="BB900" i="11"/>
  <c r="AD900" i="11"/>
  <c r="AT900" i="11"/>
  <c r="BJ900" i="11"/>
  <c r="AP900" i="11"/>
  <c r="W900" i="11"/>
  <c r="AR900" i="11"/>
  <c r="O900" i="11"/>
  <c r="AJ900" i="11"/>
  <c r="BE900" i="11"/>
  <c r="BD900" i="11"/>
  <c r="AC900" i="11"/>
  <c r="Z900" i="11"/>
  <c r="BF900" i="11"/>
  <c r="AG900" i="11"/>
  <c r="BC900" i="11"/>
  <c r="Y900" i="11"/>
  <c r="AU900" i="11"/>
  <c r="AI900" i="11"/>
  <c r="AY900" i="11"/>
  <c r="AX900" i="11"/>
  <c r="AW900" i="11"/>
  <c r="AO900" i="11"/>
  <c r="AA900" i="11"/>
  <c r="P900" i="11"/>
  <c r="R900" i="11"/>
  <c r="AB900" i="11"/>
  <c r="T900" i="11"/>
  <c r="X900" i="11"/>
  <c r="AN900" i="11"/>
  <c r="BG900" i="11"/>
  <c r="BA900" i="11"/>
  <c r="Q900" i="11"/>
  <c r="AZ900" i="11"/>
  <c r="AK900" i="11"/>
  <c r="AF900" i="11"/>
  <c r="AQ900" i="11"/>
  <c r="AM900" i="11"/>
  <c r="BH900" i="11"/>
  <c r="S900" i="11"/>
  <c r="AV900" i="11"/>
  <c r="AH900" i="11"/>
  <c r="AE900" i="11"/>
  <c r="AS900" i="11"/>
  <c r="BI900" i="11"/>
  <c r="U900" i="11"/>
  <c r="V981" i="11"/>
  <c r="AL981" i="11"/>
  <c r="BB981" i="11"/>
  <c r="P981" i="11"/>
  <c r="AF981" i="11"/>
  <c r="AV981" i="11"/>
  <c r="AE981" i="11"/>
  <c r="AQ981" i="11"/>
  <c r="AD981" i="11"/>
  <c r="AT981" i="11"/>
  <c r="BJ981" i="11"/>
  <c r="X981" i="11"/>
  <c r="AN981" i="11"/>
  <c r="BD981" i="11"/>
  <c r="O981" i="11"/>
  <c r="AU981" i="11"/>
  <c r="AA981" i="11"/>
  <c r="BG981" i="11"/>
  <c r="Z981" i="11"/>
  <c r="BF981" i="11"/>
  <c r="T981" i="11"/>
  <c r="AZ981" i="11"/>
  <c r="AM981" i="11"/>
  <c r="AY981" i="11"/>
  <c r="AC981" i="11"/>
  <c r="AP981" i="11"/>
  <c r="AJ981" i="11"/>
  <c r="S981" i="11"/>
  <c r="AO981" i="11"/>
  <c r="AG981" i="11"/>
  <c r="AB981" i="11"/>
  <c r="Y981" i="11"/>
  <c r="BI981" i="11"/>
  <c r="R981" i="11"/>
  <c r="AR981" i="11"/>
  <c r="W981" i="11"/>
  <c r="AI981" i="11"/>
  <c r="BE981" i="11"/>
  <c r="AH981" i="11"/>
  <c r="BH981" i="11"/>
  <c r="BC981" i="11"/>
  <c r="Q981" i="11"/>
  <c r="AK981" i="11"/>
  <c r="U981" i="11"/>
  <c r="AX981" i="11"/>
  <c r="AW981" i="11"/>
  <c r="AS981" i="11"/>
  <c r="M981" i="11"/>
  <c r="BA981" i="11"/>
  <c r="T807" i="11"/>
  <c r="AJ807" i="11"/>
  <c r="AZ807" i="11"/>
  <c r="V807" i="11"/>
  <c r="AL807" i="11"/>
  <c r="BB807" i="11"/>
  <c r="AB807" i="11"/>
  <c r="AR807" i="11"/>
  <c r="BH807" i="11"/>
  <c r="AD807" i="11"/>
  <c r="AT807" i="11"/>
  <c r="BJ807" i="11"/>
  <c r="X807" i="11"/>
  <c r="BD807" i="11"/>
  <c r="Z807" i="11"/>
  <c r="BF807" i="11"/>
  <c r="AC807" i="11"/>
  <c r="BI807" i="11"/>
  <c r="Q807" i="11"/>
  <c r="AW807" i="11"/>
  <c r="AU807" i="11"/>
  <c r="AN807" i="11"/>
  <c r="AP807" i="11"/>
  <c r="AS807" i="11"/>
  <c r="AG807" i="11"/>
  <c r="O807" i="11"/>
  <c r="AM807" i="11"/>
  <c r="AF807" i="11"/>
  <c r="AH807" i="11"/>
  <c r="AK807" i="11"/>
  <c r="Y807" i="11"/>
  <c r="W807" i="11"/>
  <c r="AY807" i="11"/>
  <c r="BE807" i="11"/>
  <c r="AX807" i="11"/>
  <c r="BA807" i="11"/>
  <c r="AE807" i="11"/>
  <c r="BC807" i="11"/>
  <c r="P807" i="11"/>
  <c r="S807" i="11"/>
  <c r="AV807" i="11"/>
  <c r="AO807" i="11"/>
  <c r="R807" i="11"/>
  <c r="U807" i="11"/>
  <c r="AI807" i="11"/>
  <c r="AQ807" i="11"/>
  <c r="BG807" i="11"/>
  <c r="AA807" i="11"/>
  <c r="M807" i="11"/>
  <c r="Q714" i="11"/>
  <c r="AG714" i="11"/>
  <c r="AW714" i="11"/>
  <c r="O714" i="11"/>
  <c r="AE714" i="11"/>
  <c r="AU714" i="11"/>
  <c r="Y714" i="11"/>
  <c r="AO714" i="11"/>
  <c r="BE714" i="11"/>
  <c r="W714" i="11"/>
  <c r="AM714" i="11"/>
  <c r="BC714" i="11"/>
  <c r="M714" i="11"/>
  <c r="AK714" i="11"/>
  <c r="S714" i="11"/>
  <c r="AY714" i="11"/>
  <c r="AT714" i="11"/>
  <c r="R714" i="11"/>
  <c r="AX714" i="11"/>
  <c r="U714" i="11"/>
  <c r="BA714" i="11"/>
  <c r="AI714" i="11"/>
  <c r="AD714" i="11"/>
  <c r="BJ714" i="11"/>
  <c r="AH714" i="11"/>
  <c r="AS714" i="11"/>
  <c r="AA714" i="11"/>
  <c r="BB714" i="11"/>
  <c r="BF714" i="11"/>
  <c r="AN714" i="11"/>
  <c r="AJ714" i="11"/>
  <c r="BG714" i="11"/>
  <c r="V714" i="11"/>
  <c r="Z714" i="11"/>
  <c r="AF714" i="11"/>
  <c r="T714" i="11"/>
  <c r="AQ714" i="11"/>
  <c r="P714" i="11"/>
  <c r="BI714" i="11"/>
  <c r="BD714" i="11"/>
  <c r="AR714" i="11"/>
  <c r="AB714" i="11"/>
  <c r="AC714" i="11"/>
  <c r="AL714" i="11"/>
  <c r="X714" i="11"/>
  <c r="BH714" i="11"/>
  <c r="AP714" i="11"/>
  <c r="AV714" i="11"/>
  <c r="AZ714" i="11"/>
  <c r="T805" i="11"/>
  <c r="AJ805" i="11"/>
  <c r="AZ805" i="11"/>
  <c r="V805" i="11"/>
  <c r="AL805" i="11"/>
  <c r="BB805" i="11"/>
  <c r="AB805" i="11"/>
  <c r="AR805" i="11"/>
  <c r="BH805" i="11"/>
  <c r="AD805" i="11"/>
  <c r="AT805" i="11"/>
  <c r="BJ805" i="11"/>
  <c r="X805" i="11"/>
  <c r="BD805" i="11"/>
  <c r="Z805" i="11"/>
  <c r="BF805" i="11"/>
  <c r="AC805" i="11"/>
  <c r="BI805" i="11"/>
  <c r="Q805" i="11"/>
  <c r="AW805" i="11"/>
  <c r="O805" i="11"/>
  <c r="AM805" i="11"/>
  <c r="AN805" i="11"/>
  <c r="AP805" i="11"/>
  <c r="AS805" i="11"/>
  <c r="AG805" i="11"/>
  <c r="AU805" i="11"/>
  <c r="BE805" i="11"/>
  <c r="AI805" i="11"/>
  <c r="S805" i="11"/>
  <c r="AF805" i="11"/>
  <c r="AH805" i="11"/>
  <c r="AK805" i="11"/>
  <c r="Y805" i="11"/>
  <c r="AE805" i="11"/>
  <c r="BC805" i="11"/>
  <c r="R805" i="11"/>
  <c r="U805" i="11"/>
  <c r="AY805" i="11"/>
  <c r="AQ805" i="11"/>
  <c r="BG805" i="11"/>
  <c r="AX805" i="11"/>
  <c r="BA805" i="11"/>
  <c r="P805" i="11"/>
  <c r="W805" i="11"/>
  <c r="AV805" i="11"/>
  <c r="AO805" i="11"/>
  <c r="M805" i="11"/>
  <c r="AA805" i="11"/>
  <c r="M732" i="11"/>
  <c r="Q732" i="11"/>
  <c r="AG732" i="11"/>
  <c r="AW732" i="11"/>
  <c r="Y732" i="11"/>
  <c r="AO732" i="11"/>
  <c r="BE732" i="11"/>
  <c r="AK732" i="11"/>
  <c r="O732" i="11"/>
  <c r="AE732" i="11"/>
  <c r="AU732" i="11"/>
  <c r="AT732" i="11"/>
  <c r="R732" i="11"/>
  <c r="AX732" i="11"/>
  <c r="U732" i="11"/>
  <c r="BA732" i="11"/>
  <c r="W732" i="11"/>
  <c r="AM732" i="11"/>
  <c r="BC732" i="11"/>
  <c r="AD732" i="11"/>
  <c r="BJ732" i="11"/>
  <c r="AH732" i="11"/>
  <c r="AI732" i="11"/>
  <c r="V732" i="11"/>
  <c r="Z732" i="11"/>
  <c r="AF732" i="11"/>
  <c r="AS732" i="11"/>
  <c r="S732" i="11"/>
  <c r="AY732" i="11"/>
  <c r="BB732" i="11"/>
  <c r="BF732" i="11"/>
  <c r="AN732" i="11"/>
  <c r="AZ732" i="11"/>
  <c r="AC732" i="11"/>
  <c r="AL732" i="11"/>
  <c r="AP732" i="11"/>
  <c r="AV732" i="11"/>
  <c r="X732" i="11"/>
  <c r="T732" i="11"/>
  <c r="AR732" i="11"/>
  <c r="AQ732" i="11"/>
  <c r="AA732" i="11"/>
  <c r="BG732" i="11"/>
  <c r="BI732" i="11"/>
  <c r="BD732" i="11"/>
  <c r="AJ732" i="11"/>
  <c r="BH732" i="11"/>
  <c r="P732" i="11"/>
  <c r="AB732" i="11"/>
  <c r="T859" i="11"/>
  <c r="AJ859" i="11"/>
  <c r="AZ859" i="11"/>
  <c r="V859" i="11"/>
  <c r="AL859" i="11"/>
  <c r="BB859" i="11"/>
  <c r="AB859" i="11"/>
  <c r="AR859" i="11"/>
  <c r="BH859" i="11"/>
  <c r="AD859" i="11"/>
  <c r="AT859" i="11"/>
  <c r="BJ859" i="11"/>
  <c r="X859" i="11"/>
  <c r="BD859" i="11"/>
  <c r="Z859" i="11"/>
  <c r="BF859" i="11"/>
  <c r="AC859" i="11"/>
  <c r="BI859" i="11"/>
  <c r="Q859" i="11"/>
  <c r="AW859" i="11"/>
  <c r="AU859" i="11"/>
  <c r="AN859" i="11"/>
  <c r="AP859" i="11"/>
  <c r="AS859" i="11"/>
  <c r="AG859" i="11"/>
  <c r="O859" i="11"/>
  <c r="AM859" i="11"/>
  <c r="AF859" i="11"/>
  <c r="AH859" i="11"/>
  <c r="AK859" i="11"/>
  <c r="Y859" i="11"/>
  <c r="BE859" i="11"/>
  <c r="W859" i="11"/>
  <c r="AY859" i="11"/>
  <c r="AQ859" i="11"/>
  <c r="AV859" i="11"/>
  <c r="AO859" i="11"/>
  <c r="S859" i="11"/>
  <c r="BG859" i="11"/>
  <c r="AA859" i="11"/>
  <c r="R859" i="11"/>
  <c r="U859" i="11"/>
  <c r="AX859" i="11"/>
  <c r="BA859" i="11"/>
  <c r="AI859" i="11"/>
  <c r="M859" i="11"/>
  <c r="P859" i="11"/>
  <c r="AE859" i="11"/>
  <c r="BC859" i="11"/>
  <c r="M762" i="11"/>
  <c r="T762" i="11"/>
  <c r="AJ762" i="11"/>
  <c r="AZ762" i="11"/>
  <c r="V762" i="11"/>
  <c r="AL762" i="11"/>
  <c r="BB762" i="11"/>
  <c r="AB762" i="11"/>
  <c r="AR762" i="11"/>
  <c r="BH762" i="11"/>
  <c r="AD762" i="11"/>
  <c r="AT762" i="11"/>
  <c r="BJ762" i="11"/>
  <c r="AN762" i="11"/>
  <c r="AP762" i="11"/>
  <c r="AS762" i="11"/>
  <c r="AG762" i="11"/>
  <c r="AE762" i="11"/>
  <c r="BC762" i="11"/>
  <c r="X762" i="11"/>
  <c r="BD762" i="11"/>
  <c r="Z762" i="11"/>
  <c r="BF762" i="11"/>
  <c r="AC762" i="11"/>
  <c r="BI762" i="11"/>
  <c r="Q762" i="11"/>
  <c r="AW762" i="11"/>
  <c r="W762" i="11"/>
  <c r="P762" i="11"/>
  <c r="R762" i="11"/>
  <c r="U762" i="11"/>
  <c r="AY762" i="11"/>
  <c r="AI762" i="11"/>
  <c r="AV762" i="11"/>
  <c r="AX762" i="11"/>
  <c r="BA762" i="11"/>
  <c r="AO762" i="11"/>
  <c r="AU762" i="11"/>
  <c r="AH762" i="11"/>
  <c r="AK762" i="11"/>
  <c r="AA762" i="11"/>
  <c r="BG762" i="11"/>
  <c r="S762" i="11"/>
  <c r="AF762" i="11"/>
  <c r="Y762" i="11"/>
  <c r="O762" i="11"/>
  <c r="AM762" i="11"/>
  <c r="BE762" i="11"/>
  <c r="AQ762" i="11"/>
  <c r="V969" i="11"/>
  <c r="AL969" i="11"/>
  <c r="BB969" i="11"/>
  <c r="P969" i="11"/>
  <c r="AF969" i="11"/>
  <c r="AV969" i="11"/>
  <c r="AE969" i="11"/>
  <c r="AQ969" i="11"/>
  <c r="AD969" i="11"/>
  <c r="AT969" i="11"/>
  <c r="BJ969" i="11"/>
  <c r="X969" i="11"/>
  <c r="AN969" i="11"/>
  <c r="BD969" i="11"/>
  <c r="O969" i="11"/>
  <c r="AU969" i="11"/>
  <c r="AA969" i="11"/>
  <c r="BG969" i="11"/>
  <c r="Z969" i="11"/>
  <c r="BF969" i="11"/>
  <c r="T969" i="11"/>
  <c r="AZ969" i="11"/>
  <c r="AM969" i="11"/>
  <c r="AY969" i="11"/>
  <c r="AP969" i="11"/>
  <c r="AJ969" i="11"/>
  <c r="S969" i="11"/>
  <c r="AO969" i="11"/>
  <c r="AG969" i="11"/>
  <c r="AC969" i="11"/>
  <c r="AB969" i="11"/>
  <c r="BC969" i="11"/>
  <c r="Q969" i="11"/>
  <c r="M969" i="11"/>
  <c r="AK969" i="11"/>
  <c r="U969" i="11"/>
  <c r="R969" i="11"/>
  <c r="AR969" i="11"/>
  <c r="AW969" i="11"/>
  <c r="AH969" i="11"/>
  <c r="BH969" i="11"/>
  <c r="Y969" i="11"/>
  <c r="AX969" i="11"/>
  <c r="W969" i="11"/>
  <c r="AI969" i="11"/>
  <c r="BE969" i="11"/>
  <c r="AS969" i="11"/>
  <c r="BA969" i="11"/>
  <c r="BI969" i="11"/>
  <c r="T801" i="11"/>
  <c r="AJ801" i="11"/>
  <c r="AZ801" i="11"/>
  <c r="V801" i="11"/>
  <c r="AL801" i="11"/>
  <c r="BB801" i="11"/>
  <c r="AB801" i="11"/>
  <c r="AR801" i="11"/>
  <c r="BH801" i="11"/>
  <c r="AD801" i="11"/>
  <c r="AT801" i="11"/>
  <c r="BJ801" i="11"/>
  <c r="X801" i="11"/>
  <c r="BD801" i="11"/>
  <c r="Z801" i="11"/>
  <c r="BF801" i="11"/>
  <c r="AC801" i="11"/>
  <c r="BI801" i="11"/>
  <c r="Q801" i="11"/>
  <c r="AW801" i="11"/>
  <c r="O801" i="11"/>
  <c r="AM801" i="11"/>
  <c r="AN801" i="11"/>
  <c r="AP801" i="11"/>
  <c r="AS801" i="11"/>
  <c r="AG801" i="11"/>
  <c r="AU801" i="11"/>
  <c r="BE801" i="11"/>
  <c r="AE801" i="11"/>
  <c r="BC801" i="11"/>
  <c r="AF801" i="11"/>
  <c r="AH801" i="11"/>
  <c r="AK801" i="11"/>
  <c r="Y801" i="11"/>
  <c r="AI801" i="11"/>
  <c r="S801" i="11"/>
  <c r="P801" i="11"/>
  <c r="AA801" i="11"/>
  <c r="AV801" i="11"/>
  <c r="AO801" i="11"/>
  <c r="AY801" i="11"/>
  <c r="R801" i="11"/>
  <c r="U801" i="11"/>
  <c r="M801" i="11"/>
  <c r="AX801" i="11"/>
  <c r="BA801" i="11"/>
  <c r="W801" i="11"/>
  <c r="AQ801" i="11"/>
  <c r="BG801" i="11"/>
  <c r="M922" i="11"/>
  <c r="V922" i="11"/>
  <c r="AL922" i="11"/>
  <c r="BB922" i="11"/>
  <c r="P922" i="11"/>
  <c r="AF922" i="11"/>
  <c r="AV922" i="11"/>
  <c r="O922" i="11"/>
  <c r="AU922" i="11"/>
  <c r="AA922" i="11"/>
  <c r="BG922" i="11"/>
  <c r="AD922" i="11"/>
  <c r="AT922" i="11"/>
  <c r="BJ922" i="11"/>
  <c r="X922" i="11"/>
  <c r="AN922" i="11"/>
  <c r="BD922" i="11"/>
  <c r="AE922" i="11"/>
  <c r="AQ922" i="11"/>
  <c r="AP922" i="11"/>
  <c r="AJ922" i="11"/>
  <c r="BC922" i="11"/>
  <c r="Y922" i="11"/>
  <c r="Q922" i="11"/>
  <c r="AS922" i="11"/>
  <c r="Z922" i="11"/>
  <c r="BF922" i="11"/>
  <c r="T922" i="11"/>
  <c r="AZ922" i="11"/>
  <c r="W922" i="11"/>
  <c r="AI922" i="11"/>
  <c r="BE922" i="11"/>
  <c r="AW922" i="11"/>
  <c r="R922" i="11"/>
  <c r="AR922" i="11"/>
  <c r="S922" i="11"/>
  <c r="AO922" i="11"/>
  <c r="AH922" i="11"/>
  <c r="BH922" i="11"/>
  <c r="AM922" i="11"/>
  <c r="AY922" i="11"/>
  <c r="AX922" i="11"/>
  <c r="AG922" i="11"/>
  <c r="BA922" i="11"/>
  <c r="AC922" i="11"/>
  <c r="AK922" i="11"/>
  <c r="AB922" i="11"/>
  <c r="BI922" i="11"/>
  <c r="U922" i="11"/>
  <c r="V947" i="11"/>
  <c r="AL947" i="11"/>
  <c r="BB947" i="11"/>
  <c r="P947" i="11"/>
  <c r="AF947" i="11"/>
  <c r="AV947" i="11"/>
  <c r="AE947" i="11"/>
  <c r="AQ947" i="11"/>
  <c r="AD947" i="11"/>
  <c r="AT947" i="11"/>
  <c r="BJ947" i="11"/>
  <c r="X947" i="11"/>
  <c r="AN947" i="11"/>
  <c r="BD947" i="11"/>
  <c r="O947" i="11"/>
  <c r="AU947" i="11"/>
  <c r="AA947" i="11"/>
  <c r="BG947" i="11"/>
  <c r="Z947" i="11"/>
  <c r="BF947" i="11"/>
  <c r="T947" i="11"/>
  <c r="AZ947" i="11"/>
  <c r="S947" i="11"/>
  <c r="AO947" i="11"/>
  <c r="AG947" i="11"/>
  <c r="AP947" i="11"/>
  <c r="AJ947" i="11"/>
  <c r="AM947" i="11"/>
  <c r="AY947" i="11"/>
  <c r="BI947" i="11"/>
  <c r="AH947" i="11"/>
  <c r="BH947" i="11"/>
  <c r="AW947" i="11"/>
  <c r="AS947" i="11"/>
  <c r="M947" i="11"/>
  <c r="BA947" i="11"/>
  <c r="AX947" i="11"/>
  <c r="Y947" i="11"/>
  <c r="AB947" i="11"/>
  <c r="W947" i="11"/>
  <c r="AI947" i="11"/>
  <c r="BE947" i="11"/>
  <c r="AC947" i="11"/>
  <c r="R947" i="11"/>
  <c r="AR947" i="11"/>
  <c r="BC947" i="11"/>
  <c r="Q947" i="11"/>
  <c r="AK947" i="11"/>
  <c r="U947" i="11"/>
  <c r="T887" i="11"/>
  <c r="AJ887" i="11"/>
  <c r="AZ887" i="11"/>
  <c r="V887" i="11"/>
  <c r="AL887" i="11"/>
  <c r="BB887" i="11"/>
  <c r="AB887" i="11"/>
  <c r="AR887" i="11"/>
  <c r="BH887" i="11"/>
  <c r="AD887" i="11"/>
  <c r="AT887" i="11"/>
  <c r="BJ887" i="11"/>
  <c r="X887" i="11"/>
  <c r="BD887" i="11"/>
  <c r="Z887" i="11"/>
  <c r="BF887" i="11"/>
  <c r="AC887" i="11"/>
  <c r="BI887" i="11"/>
  <c r="Q887" i="11"/>
  <c r="AW887" i="11"/>
  <c r="AU887" i="11"/>
  <c r="AN887" i="11"/>
  <c r="AP887" i="11"/>
  <c r="AS887" i="11"/>
  <c r="AG887" i="11"/>
  <c r="O887" i="11"/>
  <c r="AM887" i="11"/>
  <c r="AF887" i="11"/>
  <c r="AH887" i="11"/>
  <c r="AK887" i="11"/>
  <c r="Y887" i="11"/>
  <c r="W887" i="11"/>
  <c r="AY887" i="11"/>
  <c r="BE887" i="11"/>
  <c r="AX887" i="11"/>
  <c r="BA887" i="11"/>
  <c r="AE887" i="11"/>
  <c r="BC887" i="11"/>
  <c r="P887" i="11"/>
  <c r="S887" i="11"/>
  <c r="AV887" i="11"/>
  <c r="AO887" i="11"/>
  <c r="R887" i="11"/>
  <c r="U887" i="11"/>
  <c r="AI887" i="11"/>
  <c r="M887" i="11"/>
  <c r="BG887" i="11"/>
  <c r="AA887" i="11"/>
  <c r="AQ887" i="11"/>
  <c r="T789" i="11"/>
  <c r="AJ789" i="11"/>
  <c r="AZ789" i="11"/>
  <c r="V789" i="11"/>
  <c r="AL789" i="11"/>
  <c r="BB789" i="11"/>
  <c r="AB789" i="11"/>
  <c r="AR789" i="11"/>
  <c r="BH789" i="11"/>
  <c r="AD789" i="11"/>
  <c r="AT789" i="11"/>
  <c r="BJ789" i="11"/>
  <c r="X789" i="11"/>
  <c r="BD789" i="11"/>
  <c r="Z789" i="11"/>
  <c r="BF789" i="11"/>
  <c r="AC789" i="11"/>
  <c r="BI789" i="11"/>
  <c r="Q789" i="11"/>
  <c r="AW789" i="11"/>
  <c r="O789" i="11"/>
  <c r="AM789" i="11"/>
  <c r="AN789" i="11"/>
  <c r="AP789" i="11"/>
  <c r="AS789" i="11"/>
  <c r="AG789" i="11"/>
  <c r="AU789" i="11"/>
  <c r="BE789" i="11"/>
  <c r="AI789" i="11"/>
  <c r="S789" i="11"/>
  <c r="AF789" i="11"/>
  <c r="AH789" i="11"/>
  <c r="AK789" i="11"/>
  <c r="Y789" i="11"/>
  <c r="AE789" i="11"/>
  <c r="BC789" i="11"/>
  <c r="R789" i="11"/>
  <c r="U789" i="11"/>
  <c r="AY789" i="11"/>
  <c r="AQ789" i="11"/>
  <c r="BG789" i="11"/>
  <c r="AX789" i="11"/>
  <c r="BA789" i="11"/>
  <c r="P789" i="11"/>
  <c r="W789" i="11"/>
  <c r="AV789" i="11"/>
  <c r="AO789" i="11"/>
  <c r="AA789" i="11"/>
  <c r="M789" i="11"/>
  <c r="T849" i="11"/>
  <c r="AJ849" i="11"/>
  <c r="AZ849" i="11"/>
  <c r="V849" i="11"/>
  <c r="AL849" i="11"/>
  <c r="BB849" i="11"/>
  <c r="AB849" i="11"/>
  <c r="AR849" i="11"/>
  <c r="BH849" i="11"/>
  <c r="AD849" i="11"/>
  <c r="AT849" i="11"/>
  <c r="BJ849" i="11"/>
  <c r="X849" i="11"/>
  <c r="BD849" i="11"/>
  <c r="Z849" i="11"/>
  <c r="BF849" i="11"/>
  <c r="AC849" i="11"/>
  <c r="BI849" i="11"/>
  <c r="Q849" i="11"/>
  <c r="AW849" i="11"/>
  <c r="O849" i="11"/>
  <c r="AM849" i="11"/>
  <c r="AN849" i="11"/>
  <c r="AP849" i="11"/>
  <c r="AS849" i="11"/>
  <c r="AG849" i="11"/>
  <c r="AU849" i="11"/>
  <c r="BE849" i="11"/>
  <c r="AE849" i="11"/>
  <c r="BC849" i="11"/>
  <c r="AF849" i="11"/>
  <c r="AH849" i="11"/>
  <c r="AK849" i="11"/>
  <c r="Y849" i="11"/>
  <c r="AI849" i="11"/>
  <c r="S849" i="11"/>
  <c r="P849" i="11"/>
  <c r="AA849" i="11"/>
  <c r="AV849" i="11"/>
  <c r="AO849" i="11"/>
  <c r="AY849" i="11"/>
  <c r="R849" i="11"/>
  <c r="U849" i="11"/>
  <c r="M849" i="11"/>
  <c r="AX849" i="11"/>
  <c r="BA849" i="11"/>
  <c r="W849" i="11"/>
  <c r="BG849" i="11"/>
  <c r="AQ849" i="11"/>
  <c r="T766" i="11"/>
  <c r="AJ766" i="11"/>
  <c r="AZ766" i="11"/>
  <c r="V766" i="11"/>
  <c r="AL766" i="11"/>
  <c r="BB766" i="11"/>
  <c r="AB766" i="11"/>
  <c r="AR766" i="11"/>
  <c r="BH766" i="11"/>
  <c r="AD766" i="11"/>
  <c r="AT766" i="11"/>
  <c r="BJ766" i="11"/>
  <c r="AN766" i="11"/>
  <c r="AP766" i="11"/>
  <c r="AS766" i="11"/>
  <c r="AG766" i="11"/>
  <c r="AE766" i="11"/>
  <c r="BC766" i="11"/>
  <c r="X766" i="11"/>
  <c r="BD766" i="11"/>
  <c r="Z766" i="11"/>
  <c r="BF766" i="11"/>
  <c r="AC766" i="11"/>
  <c r="BI766" i="11"/>
  <c r="Q766" i="11"/>
  <c r="AW766" i="11"/>
  <c r="W766" i="11"/>
  <c r="P766" i="11"/>
  <c r="R766" i="11"/>
  <c r="U766" i="11"/>
  <c r="AU766" i="11"/>
  <c r="AA766" i="11"/>
  <c r="AV766" i="11"/>
  <c r="AX766" i="11"/>
  <c r="BA766" i="11"/>
  <c r="AO766" i="11"/>
  <c r="AY766" i="11"/>
  <c r="AI766" i="11"/>
  <c r="AF766" i="11"/>
  <c r="Y766" i="11"/>
  <c r="S766" i="11"/>
  <c r="BE766" i="11"/>
  <c r="O766" i="11"/>
  <c r="AM766" i="11"/>
  <c r="AH766" i="11"/>
  <c r="AK766" i="11"/>
  <c r="AQ766" i="11"/>
  <c r="M766" i="11"/>
  <c r="BG766" i="11"/>
  <c r="M724" i="11"/>
  <c r="Q724" i="11"/>
  <c r="AG724" i="11"/>
  <c r="AW724" i="11"/>
  <c r="O724" i="11"/>
  <c r="AE724" i="11"/>
  <c r="AU724" i="11"/>
  <c r="Y724" i="11"/>
  <c r="AO724" i="11"/>
  <c r="BE724" i="11"/>
  <c r="W724" i="11"/>
  <c r="AM724" i="11"/>
  <c r="BC724" i="11"/>
  <c r="AK724" i="11"/>
  <c r="S724" i="11"/>
  <c r="AY724" i="11"/>
  <c r="AT724" i="11"/>
  <c r="R724" i="11"/>
  <c r="AX724" i="11"/>
  <c r="U724" i="11"/>
  <c r="BA724" i="11"/>
  <c r="AI724" i="11"/>
  <c r="AD724" i="11"/>
  <c r="BJ724" i="11"/>
  <c r="AH724" i="11"/>
  <c r="BG724" i="11"/>
  <c r="V724" i="11"/>
  <c r="Z724" i="11"/>
  <c r="AF724" i="11"/>
  <c r="AS724" i="11"/>
  <c r="AA724" i="11"/>
  <c r="BB724" i="11"/>
  <c r="BF724" i="11"/>
  <c r="AN724" i="11"/>
  <c r="AZ724" i="11"/>
  <c r="AC724" i="11"/>
  <c r="AL724" i="11"/>
  <c r="AP724" i="11"/>
  <c r="AV724" i="11"/>
  <c r="X724" i="11"/>
  <c r="AR724" i="11"/>
  <c r="T724" i="11"/>
  <c r="BH724" i="11"/>
  <c r="BI724" i="11"/>
  <c r="BD724" i="11"/>
  <c r="AB724" i="11"/>
  <c r="AQ724" i="11"/>
  <c r="P724" i="11"/>
  <c r="AJ724" i="11"/>
  <c r="T893" i="11"/>
  <c r="AJ893" i="11"/>
  <c r="AZ893" i="11"/>
  <c r="V893" i="11"/>
  <c r="AL893" i="11"/>
  <c r="BB893" i="11"/>
  <c r="AB893" i="11"/>
  <c r="AR893" i="11"/>
  <c r="BH893" i="11"/>
  <c r="AD893" i="11"/>
  <c r="AT893" i="11"/>
  <c r="BJ893" i="11"/>
  <c r="X893" i="11"/>
  <c r="BD893" i="11"/>
  <c r="Z893" i="11"/>
  <c r="BF893" i="11"/>
  <c r="AC893" i="11"/>
  <c r="BI893" i="11"/>
  <c r="Q893" i="11"/>
  <c r="AW893" i="11"/>
  <c r="O893" i="11"/>
  <c r="AM893" i="11"/>
  <c r="AN893" i="11"/>
  <c r="AP893" i="11"/>
  <c r="AS893" i="11"/>
  <c r="AG893" i="11"/>
  <c r="AU893" i="11"/>
  <c r="BE893" i="11"/>
  <c r="AI893" i="11"/>
  <c r="S893" i="11"/>
  <c r="AF893" i="11"/>
  <c r="AH893" i="11"/>
  <c r="AK893" i="11"/>
  <c r="Y893" i="11"/>
  <c r="AE893" i="11"/>
  <c r="BC893" i="11"/>
  <c r="R893" i="11"/>
  <c r="U893" i="11"/>
  <c r="W893" i="11"/>
  <c r="AX893" i="11"/>
  <c r="BA893" i="11"/>
  <c r="P893" i="11"/>
  <c r="AY893" i="11"/>
  <c r="AQ893" i="11"/>
  <c r="BG893" i="11"/>
  <c r="AV893" i="11"/>
  <c r="AO893" i="11"/>
  <c r="M893" i="11"/>
  <c r="AA893" i="11"/>
  <c r="T745" i="11"/>
  <c r="AJ745" i="11"/>
  <c r="AZ745" i="11"/>
  <c r="V745" i="11"/>
  <c r="AL745" i="11"/>
  <c r="BB745" i="11"/>
  <c r="AB745" i="11"/>
  <c r="AR745" i="11"/>
  <c r="BH745" i="11"/>
  <c r="AD745" i="11"/>
  <c r="AT745" i="11"/>
  <c r="BJ745" i="11"/>
  <c r="X745" i="11"/>
  <c r="BD745" i="11"/>
  <c r="Z745" i="11"/>
  <c r="BF745" i="11"/>
  <c r="AC745" i="11"/>
  <c r="BI745" i="11"/>
  <c r="Q745" i="11"/>
  <c r="AW745" i="11"/>
  <c r="O745" i="11"/>
  <c r="AM745" i="11"/>
  <c r="AN745" i="11"/>
  <c r="AP745" i="11"/>
  <c r="AS745" i="11"/>
  <c r="AG745" i="11"/>
  <c r="AU745" i="11"/>
  <c r="BE745" i="11"/>
  <c r="AE745" i="11"/>
  <c r="BC745" i="11"/>
  <c r="AF745" i="11"/>
  <c r="AH745" i="11"/>
  <c r="AK745" i="11"/>
  <c r="Y745" i="11"/>
  <c r="AI745" i="11"/>
  <c r="S745" i="11"/>
  <c r="P745" i="11"/>
  <c r="M745" i="11"/>
  <c r="AV745" i="11"/>
  <c r="AO745" i="11"/>
  <c r="W745" i="11"/>
  <c r="R745" i="11"/>
  <c r="U745" i="11"/>
  <c r="AA745" i="11"/>
  <c r="AX745" i="11"/>
  <c r="BA745" i="11"/>
  <c r="AY745" i="11"/>
  <c r="BG745" i="11"/>
  <c r="AQ745" i="11"/>
  <c r="T746" i="11"/>
  <c r="AJ746" i="11"/>
  <c r="AZ746" i="11"/>
  <c r="V746" i="11"/>
  <c r="AL746" i="11"/>
  <c r="BB746" i="11"/>
  <c r="AB746" i="11"/>
  <c r="AR746" i="11"/>
  <c r="BH746" i="11"/>
  <c r="AD746" i="11"/>
  <c r="AT746" i="11"/>
  <c r="BJ746" i="11"/>
  <c r="AN746" i="11"/>
  <c r="AP746" i="11"/>
  <c r="AS746" i="11"/>
  <c r="AG746" i="11"/>
  <c r="AE746" i="11"/>
  <c r="BC746" i="11"/>
  <c r="X746" i="11"/>
  <c r="BD746" i="11"/>
  <c r="Z746" i="11"/>
  <c r="BF746" i="11"/>
  <c r="AC746" i="11"/>
  <c r="BI746" i="11"/>
  <c r="Q746" i="11"/>
  <c r="AW746" i="11"/>
  <c r="W746" i="11"/>
  <c r="P746" i="11"/>
  <c r="R746" i="11"/>
  <c r="U746" i="11"/>
  <c r="AY746" i="11"/>
  <c r="AI746" i="11"/>
  <c r="AV746" i="11"/>
  <c r="AX746" i="11"/>
  <c r="BA746" i="11"/>
  <c r="AO746" i="11"/>
  <c r="AU746" i="11"/>
  <c r="M746" i="11"/>
  <c r="AH746" i="11"/>
  <c r="AK746" i="11"/>
  <c r="BG746" i="11"/>
  <c r="S746" i="11"/>
  <c r="AF746" i="11"/>
  <c r="Y746" i="11"/>
  <c r="O746" i="11"/>
  <c r="AM746" i="11"/>
  <c r="AA746" i="11"/>
  <c r="BE746" i="11"/>
  <c r="AQ746" i="11"/>
  <c r="T821" i="11"/>
  <c r="AJ821" i="11"/>
  <c r="AZ821" i="11"/>
  <c r="V821" i="11"/>
  <c r="AL821" i="11"/>
  <c r="BB821" i="11"/>
  <c r="AB821" i="11"/>
  <c r="AR821" i="11"/>
  <c r="BH821" i="11"/>
  <c r="AD821" i="11"/>
  <c r="AT821" i="11"/>
  <c r="BJ821" i="11"/>
  <c r="X821" i="11"/>
  <c r="BD821" i="11"/>
  <c r="Z821" i="11"/>
  <c r="BF821" i="11"/>
  <c r="AC821" i="11"/>
  <c r="BI821" i="11"/>
  <c r="Q821" i="11"/>
  <c r="AW821" i="11"/>
  <c r="O821" i="11"/>
  <c r="AM821" i="11"/>
  <c r="AN821" i="11"/>
  <c r="AP821" i="11"/>
  <c r="AS821" i="11"/>
  <c r="AG821" i="11"/>
  <c r="AU821" i="11"/>
  <c r="BE821" i="11"/>
  <c r="AI821" i="11"/>
  <c r="S821" i="11"/>
  <c r="AF821" i="11"/>
  <c r="AH821" i="11"/>
  <c r="AK821" i="11"/>
  <c r="Y821" i="11"/>
  <c r="AE821" i="11"/>
  <c r="BC821" i="11"/>
  <c r="R821" i="11"/>
  <c r="U821" i="11"/>
  <c r="AY821" i="11"/>
  <c r="AQ821" i="11"/>
  <c r="BG821" i="11"/>
  <c r="AX821" i="11"/>
  <c r="BA821" i="11"/>
  <c r="P821" i="11"/>
  <c r="W821" i="11"/>
  <c r="AV821" i="11"/>
  <c r="AO821" i="11"/>
  <c r="AA821" i="11"/>
  <c r="M821" i="11"/>
  <c r="M748" i="11"/>
  <c r="T748" i="11"/>
  <c r="AJ748" i="11"/>
  <c r="AZ748" i="11"/>
  <c r="V748" i="11"/>
  <c r="AL748" i="11"/>
  <c r="BB748" i="11"/>
  <c r="AB748" i="11"/>
  <c r="AR748" i="11"/>
  <c r="BH748" i="11"/>
  <c r="AD748" i="11"/>
  <c r="AT748" i="11"/>
  <c r="BJ748" i="11"/>
  <c r="AN748" i="11"/>
  <c r="AP748" i="11"/>
  <c r="AS748" i="11"/>
  <c r="AG748" i="11"/>
  <c r="W748" i="11"/>
  <c r="X748" i="11"/>
  <c r="BD748" i="11"/>
  <c r="Z748" i="11"/>
  <c r="BF748" i="11"/>
  <c r="AC748" i="11"/>
  <c r="BI748" i="11"/>
  <c r="Q748" i="11"/>
  <c r="AW748" i="11"/>
  <c r="AE748" i="11"/>
  <c r="BC748" i="11"/>
  <c r="AV748" i="11"/>
  <c r="AX748" i="11"/>
  <c r="BA748" i="11"/>
  <c r="AO748" i="11"/>
  <c r="O748" i="11"/>
  <c r="AM748" i="11"/>
  <c r="P748" i="11"/>
  <c r="R748" i="11"/>
  <c r="U748" i="11"/>
  <c r="S748" i="11"/>
  <c r="AU748" i="11"/>
  <c r="AF748" i="11"/>
  <c r="Y748" i="11"/>
  <c r="AI748" i="11"/>
  <c r="BE748" i="11"/>
  <c r="AH748" i="11"/>
  <c r="AK748" i="11"/>
  <c r="AY748" i="11"/>
  <c r="AA748" i="11"/>
  <c r="BG748" i="11"/>
  <c r="AQ748" i="11"/>
  <c r="M876" i="11"/>
  <c r="T876" i="11"/>
  <c r="AJ876" i="11"/>
  <c r="AZ876" i="11"/>
  <c r="V876" i="11"/>
  <c r="AL876" i="11"/>
  <c r="BB876" i="11"/>
  <c r="AB876" i="11"/>
  <c r="AR876" i="11"/>
  <c r="BH876" i="11"/>
  <c r="AD876" i="11"/>
  <c r="AT876" i="11"/>
  <c r="BJ876" i="11"/>
  <c r="AN876" i="11"/>
  <c r="AP876" i="11"/>
  <c r="AS876" i="11"/>
  <c r="AG876" i="11"/>
  <c r="W876" i="11"/>
  <c r="X876" i="11"/>
  <c r="BD876" i="11"/>
  <c r="Z876" i="11"/>
  <c r="BF876" i="11"/>
  <c r="AC876" i="11"/>
  <c r="BI876" i="11"/>
  <c r="Q876" i="11"/>
  <c r="AW876" i="11"/>
  <c r="AE876" i="11"/>
  <c r="BC876" i="11"/>
  <c r="AV876" i="11"/>
  <c r="AX876" i="11"/>
  <c r="BA876" i="11"/>
  <c r="AO876" i="11"/>
  <c r="O876" i="11"/>
  <c r="AM876" i="11"/>
  <c r="P876" i="11"/>
  <c r="R876" i="11"/>
  <c r="U876" i="11"/>
  <c r="S876" i="11"/>
  <c r="AU876" i="11"/>
  <c r="AF876" i="11"/>
  <c r="Y876" i="11"/>
  <c r="AI876" i="11"/>
  <c r="BE876" i="11"/>
  <c r="AH876" i="11"/>
  <c r="AK876" i="11"/>
  <c r="AY876" i="11"/>
  <c r="AA876" i="11"/>
  <c r="BG876" i="11"/>
  <c r="AQ876" i="11"/>
  <c r="V967" i="11"/>
  <c r="AL967" i="11"/>
  <c r="BB967" i="11"/>
  <c r="P967" i="11"/>
  <c r="AF967" i="11"/>
  <c r="AV967" i="11"/>
  <c r="AE967" i="11"/>
  <c r="AQ967" i="11"/>
  <c r="AD967" i="11"/>
  <c r="AT967" i="11"/>
  <c r="BJ967" i="11"/>
  <c r="X967" i="11"/>
  <c r="AN967" i="11"/>
  <c r="BD967" i="11"/>
  <c r="O967" i="11"/>
  <c r="AU967" i="11"/>
  <c r="AA967" i="11"/>
  <c r="BG967" i="11"/>
  <c r="Z967" i="11"/>
  <c r="BF967" i="11"/>
  <c r="T967" i="11"/>
  <c r="AZ967" i="11"/>
  <c r="S967" i="11"/>
  <c r="AO967" i="11"/>
  <c r="AG967" i="11"/>
  <c r="BI967" i="11"/>
  <c r="AP967" i="11"/>
  <c r="AJ967" i="11"/>
  <c r="AM967" i="11"/>
  <c r="AY967" i="11"/>
  <c r="AH967" i="11"/>
  <c r="BH967" i="11"/>
  <c r="W967" i="11"/>
  <c r="AI967" i="11"/>
  <c r="BE967" i="11"/>
  <c r="AX967" i="11"/>
  <c r="BC967" i="11"/>
  <c r="Q967" i="11"/>
  <c r="AB967" i="11"/>
  <c r="AW967" i="11"/>
  <c r="AS967" i="11"/>
  <c r="BA967" i="11"/>
  <c r="R967" i="11"/>
  <c r="AR967" i="11"/>
  <c r="Y967" i="11"/>
  <c r="AK967" i="11"/>
  <c r="U967" i="11"/>
  <c r="AC967" i="11"/>
  <c r="M967" i="11"/>
  <c r="T865" i="11"/>
  <c r="AJ865" i="11"/>
  <c r="AZ865" i="11"/>
  <c r="V865" i="11"/>
  <c r="AL865" i="11"/>
  <c r="BB865" i="11"/>
  <c r="AB865" i="11"/>
  <c r="AR865" i="11"/>
  <c r="BH865" i="11"/>
  <c r="AD865" i="11"/>
  <c r="AT865" i="11"/>
  <c r="BJ865" i="11"/>
  <c r="X865" i="11"/>
  <c r="BD865" i="11"/>
  <c r="Z865" i="11"/>
  <c r="BF865" i="11"/>
  <c r="AC865" i="11"/>
  <c r="BI865" i="11"/>
  <c r="Q865" i="11"/>
  <c r="AW865" i="11"/>
  <c r="O865" i="11"/>
  <c r="AM865" i="11"/>
  <c r="AN865" i="11"/>
  <c r="AP865" i="11"/>
  <c r="AS865" i="11"/>
  <c r="AG865" i="11"/>
  <c r="AU865" i="11"/>
  <c r="BE865" i="11"/>
  <c r="AE865" i="11"/>
  <c r="BC865" i="11"/>
  <c r="AF865" i="11"/>
  <c r="AH865" i="11"/>
  <c r="AK865" i="11"/>
  <c r="Y865" i="11"/>
  <c r="AI865" i="11"/>
  <c r="S865" i="11"/>
  <c r="P865" i="11"/>
  <c r="AA865" i="11"/>
  <c r="AV865" i="11"/>
  <c r="AO865" i="11"/>
  <c r="AY865" i="11"/>
  <c r="R865" i="11"/>
  <c r="U865" i="11"/>
  <c r="M865" i="11"/>
  <c r="AX865" i="11"/>
  <c r="BA865" i="11"/>
  <c r="W865" i="11"/>
  <c r="AQ865" i="11"/>
  <c r="BG865" i="11"/>
  <c r="V902" i="11"/>
  <c r="AL902" i="11"/>
  <c r="BB902" i="11"/>
  <c r="AD902" i="11"/>
  <c r="AT902" i="11"/>
  <c r="BJ902" i="11"/>
  <c r="AP902" i="11"/>
  <c r="AG902" i="11"/>
  <c r="BC902" i="11"/>
  <c r="Y902" i="11"/>
  <c r="AU902" i="11"/>
  <c r="AS902" i="11"/>
  <c r="S902" i="11"/>
  <c r="BI902" i="11"/>
  <c r="Z902" i="11"/>
  <c r="BF902" i="11"/>
  <c r="W902" i="11"/>
  <c r="AR902" i="11"/>
  <c r="O902" i="11"/>
  <c r="AJ902" i="11"/>
  <c r="BE902" i="11"/>
  <c r="X902" i="11"/>
  <c r="AN902" i="11"/>
  <c r="R902" i="11"/>
  <c r="AM902" i="11"/>
  <c r="AE902" i="11"/>
  <c r="BD902" i="11"/>
  <c r="P902" i="11"/>
  <c r="AQ902" i="11"/>
  <c r="AX902" i="11"/>
  <c r="Q902" i="11"/>
  <c r="BH902" i="11"/>
  <c r="AZ902" i="11"/>
  <c r="AC902" i="11"/>
  <c r="BG902" i="11"/>
  <c r="AV902" i="11"/>
  <c r="AO902" i="11"/>
  <c r="AK902" i="11"/>
  <c r="M902" i="11"/>
  <c r="AB902" i="11"/>
  <c r="AI902" i="11"/>
  <c r="AY902" i="11"/>
  <c r="AH902" i="11"/>
  <c r="AW902" i="11"/>
  <c r="AA902" i="11"/>
  <c r="BA902" i="11"/>
  <c r="U902" i="11"/>
  <c r="AF902" i="11"/>
  <c r="T902" i="11"/>
  <c r="M880" i="11"/>
  <c r="T880" i="11"/>
  <c r="AJ880" i="11"/>
  <c r="AZ880" i="11"/>
  <c r="V880" i="11"/>
  <c r="AL880" i="11"/>
  <c r="BB880" i="11"/>
  <c r="AB880" i="11"/>
  <c r="AR880" i="11"/>
  <c r="BH880" i="11"/>
  <c r="AD880" i="11"/>
  <c r="AT880" i="11"/>
  <c r="BJ880" i="11"/>
  <c r="AN880" i="11"/>
  <c r="AP880" i="11"/>
  <c r="AS880" i="11"/>
  <c r="AG880" i="11"/>
  <c r="W880" i="11"/>
  <c r="X880" i="11"/>
  <c r="BD880" i="11"/>
  <c r="Z880" i="11"/>
  <c r="BF880" i="11"/>
  <c r="AC880" i="11"/>
  <c r="BI880" i="11"/>
  <c r="Q880" i="11"/>
  <c r="AW880" i="11"/>
  <c r="AE880" i="11"/>
  <c r="BC880" i="11"/>
  <c r="AV880" i="11"/>
  <c r="AX880" i="11"/>
  <c r="BA880" i="11"/>
  <c r="AO880" i="11"/>
  <c r="S880" i="11"/>
  <c r="P880" i="11"/>
  <c r="R880" i="11"/>
  <c r="U880" i="11"/>
  <c r="O880" i="11"/>
  <c r="AM880" i="11"/>
  <c r="BG880" i="11"/>
  <c r="BE880" i="11"/>
  <c r="AI880" i="11"/>
  <c r="AA880" i="11"/>
  <c r="AQ880" i="11"/>
  <c r="AH880" i="11"/>
  <c r="AK880" i="11"/>
  <c r="AY880" i="11"/>
  <c r="AF880" i="11"/>
  <c r="Y880" i="11"/>
  <c r="AU880" i="11"/>
  <c r="M744" i="11"/>
  <c r="T744" i="11"/>
  <c r="AJ744" i="11"/>
  <c r="AZ744" i="11"/>
  <c r="V744" i="11"/>
  <c r="AL744" i="11"/>
  <c r="BB744" i="11"/>
  <c r="AB744" i="11"/>
  <c r="AR744" i="11"/>
  <c r="BH744" i="11"/>
  <c r="AD744" i="11"/>
  <c r="AT744" i="11"/>
  <c r="BJ744" i="11"/>
  <c r="AN744" i="11"/>
  <c r="AP744" i="11"/>
  <c r="AS744" i="11"/>
  <c r="AG744" i="11"/>
  <c r="W744" i="11"/>
  <c r="X744" i="11"/>
  <c r="BD744" i="11"/>
  <c r="Z744" i="11"/>
  <c r="BF744" i="11"/>
  <c r="AC744" i="11"/>
  <c r="BI744" i="11"/>
  <c r="Q744" i="11"/>
  <c r="AW744" i="11"/>
  <c r="AE744" i="11"/>
  <c r="BC744" i="11"/>
  <c r="AV744" i="11"/>
  <c r="AX744" i="11"/>
  <c r="BA744" i="11"/>
  <c r="AO744" i="11"/>
  <c r="S744" i="11"/>
  <c r="BG744" i="11"/>
  <c r="P744" i="11"/>
  <c r="R744" i="11"/>
  <c r="U744" i="11"/>
  <c r="O744" i="11"/>
  <c r="AM744" i="11"/>
  <c r="BE744" i="11"/>
  <c r="AY744" i="11"/>
  <c r="AH744" i="11"/>
  <c r="AK744" i="11"/>
  <c r="AU744" i="11"/>
  <c r="AI744" i="11"/>
  <c r="AA744" i="11"/>
  <c r="AQ744" i="11"/>
  <c r="AF744" i="11"/>
  <c r="Y744" i="11"/>
  <c r="T823" i="11"/>
  <c r="AJ823" i="11"/>
  <c r="AZ823" i="11"/>
  <c r="V823" i="11"/>
  <c r="AL823" i="11"/>
  <c r="BB823" i="11"/>
  <c r="AB823" i="11"/>
  <c r="AR823" i="11"/>
  <c r="BH823" i="11"/>
  <c r="AD823" i="11"/>
  <c r="AT823" i="11"/>
  <c r="BJ823" i="11"/>
  <c r="X823" i="11"/>
  <c r="BD823" i="11"/>
  <c r="Z823" i="11"/>
  <c r="BF823" i="11"/>
  <c r="AC823" i="11"/>
  <c r="BI823" i="11"/>
  <c r="Q823" i="11"/>
  <c r="AW823" i="11"/>
  <c r="AU823" i="11"/>
  <c r="AN823" i="11"/>
  <c r="AP823" i="11"/>
  <c r="AS823" i="11"/>
  <c r="AG823" i="11"/>
  <c r="O823" i="11"/>
  <c r="AM823" i="11"/>
  <c r="AF823" i="11"/>
  <c r="AH823" i="11"/>
  <c r="AK823" i="11"/>
  <c r="Y823" i="11"/>
  <c r="W823" i="11"/>
  <c r="AY823" i="11"/>
  <c r="BE823" i="11"/>
  <c r="AX823" i="11"/>
  <c r="BA823" i="11"/>
  <c r="AE823" i="11"/>
  <c r="BC823" i="11"/>
  <c r="P823" i="11"/>
  <c r="S823" i="11"/>
  <c r="AV823" i="11"/>
  <c r="AO823" i="11"/>
  <c r="R823" i="11"/>
  <c r="U823" i="11"/>
  <c r="AI823" i="11"/>
  <c r="M823" i="11"/>
  <c r="BG823" i="11"/>
  <c r="AA823" i="11"/>
  <c r="AQ823" i="11"/>
  <c r="M858" i="11"/>
  <c r="T858" i="11"/>
  <c r="AJ858" i="11"/>
  <c r="AZ858" i="11"/>
  <c r="V858" i="11"/>
  <c r="AL858" i="11"/>
  <c r="BB858" i="11"/>
  <c r="AB858" i="11"/>
  <c r="AR858" i="11"/>
  <c r="BH858" i="11"/>
  <c r="AD858" i="11"/>
  <c r="AT858" i="11"/>
  <c r="BJ858" i="11"/>
  <c r="AN858" i="11"/>
  <c r="AP858" i="11"/>
  <c r="AS858" i="11"/>
  <c r="AG858" i="11"/>
  <c r="AE858" i="11"/>
  <c r="BC858" i="11"/>
  <c r="X858" i="11"/>
  <c r="BD858" i="11"/>
  <c r="Z858" i="11"/>
  <c r="BF858" i="11"/>
  <c r="AC858" i="11"/>
  <c r="BI858" i="11"/>
  <c r="Q858" i="11"/>
  <c r="AW858" i="11"/>
  <c r="W858" i="11"/>
  <c r="P858" i="11"/>
  <c r="R858" i="11"/>
  <c r="U858" i="11"/>
  <c r="AY858" i="11"/>
  <c r="AI858" i="11"/>
  <c r="AV858" i="11"/>
  <c r="AX858" i="11"/>
  <c r="BA858" i="11"/>
  <c r="AO858" i="11"/>
  <c r="AU858" i="11"/>
  <c r="AH858" i="11"/>
  <c r="AK858" i="11"/>
  <c r="AA858" i="11"/>
  <c r="BG858" i="11"/>
  <c r="S858" i="11"/>
  <c r="AF858" i="11"/>
  <c r="Y858" i="11"/>
  <c r="O858" i="11"/>
  <c r="AM858" i="11"/>
  <c r="BE858" i="11"/>
  <c r="AQ858" i="11"/>
  <c r="V933" i="11"/>
  <c r="AL933" i="11"/>
  <c r="BB933" i="11"/>
  <c r="P933" i="11"/>
  <c r="AF933" i="11"/>
  <c r="AV933" i="11"/>
  <c r="AE933" i="11"/>
  <c r="AQ933" i="11"/>
  <c r="AD933" i="11"/>
  <c r="AT933" i="11"/>
  <c r="BJ933" i="11"/>
  <c r="X933" i="11"/>
  <c r="AN933" i="11"/>
  <c r="BD933" i="11"/>
  <c r="O933" i="11"/>
  <c r="AU933" i="11"/>
  <c r="AA933" i="11"/>
  <c r="BG933" i="11"/>
  <c r="Z933" i="11"/>
  <c r="BF933" i="11"/>
  <c r="T933" i="11"/>
  <c r="AZ933" i="11"/>
  <c r="AM933" i="11"/>
  <c r="AY933" i="11"/>
  <c r="AC933" i="11"/>
  <c r="AP933" i="11"/>
  <c r="AJ933" i="11"/>
  <c r="S933" i="11"/>
  <c r="AO933" i="11"/>
  <c r="AG933" i="11"/>
  <c r="AB933" i="11"/>
  <c r="Y933" i="11"/>
  <c r="BI933" i="11"/>
  <c r="R933" i="11"/>
  <c r="AR933" i="11"/>
  <c r="W933" i="11"/>
  <c r="AI933" i="11"/>
  <c r="BE933" i="11"/>
  <c r="AH933" i="11"/>
  <c r="BH933" i="11"/>
  <c r="BC933" i="11"/>
  <c r="Q933" i="11"/>
  <c r="AK933" i="11"/>
  <c r="U933" i="11"/>
  <c r="AX933" i="11"/>
  <c r="AW933" i="11"/>
  <c r="M933" i="11"/>
  <c r="AS933" i="11"/>
  <c r="BA933" i="11"/>
  <c r="M834" i="11"/>
  <c r="T834" i="11"/>
  <c r="AJ834" i="11"/>
  <c r="AZ834" i="11"/>
  <c r="V834" i="11"/>
  <c r="AL834" i="11"/>
  <c r="BB834" i="11"/>
  <c r="AB834" i="11"/>
  <c r="AR834" i="11"/>
  <c r="BH834" i="11"/>
  <c r="AD834" i="11"/>
  <c r="AT834" i="11"/>
  <c r="BJ834" i="11"/>
  <c r="AN834" i="11"/>
  <c r="AP834" i="11"/>
  <c r="AS834" i="11"/>
  <c r="AG834" i="11"/>
  <c r="AE834" i="11"/>
  <c r="BC834" i="11"/>
  <c r="X834" i="11"/>
  <c r="BD834" i="11"/>
  <c r="Z834" i="11"/>
  <c r="BF834" i="11"/>
  <c r="AC834" i="11"/>
  <c r="BI834" i="11"/>
  <c r="Q834" i="11"/>
  <c r="AW834" i="11"/>
  <c r="W834" i="11"/>
  <c r="P834" i="11"/>
  <c r="R834" i="11"/>
  <c r="U834" i="11"/>
  <c r="AY834" i="11"/>
  <c r="AI834" i="11"/>
  <c r="AV834" i="11"/>
  <c r="AX834" i="11"/>
  <c r="BA834" i="11"/>
  <c r="AO834" i="11"/>
  <c r="AU834" i="11"/>
  <c r="AH834" i="11"/>
  <c r="AK834" i="11"/>
  <c r="O834" i="11"/>
  <c r="AM834" i="11"/>
  <c r="AF834" i="11"/>
  <c r="Y834" i="11"/>
  <c r="BG834" i="11"/>
  <c r="BE834" i="11"/>
  <c r="S834" i="11"/>
  <c r="AA834" i="11"/>
  <c r="AQ834" i="11"/>
  <c r="V925" i="11"/>
  <c r="AL925" i="11"/>
  <c r="BB925" i="11"/>
  <c r="P925" i="11"/>
  <c r="AF925" i="11"/>
  <c r="AV925" i="11"/>
  <c r="AE925" i="11"/>
  <c r="AQ925" i="11"/>
  <c r="AD925" i="11"/>
  <c r="AT925" i="11"/>
  <c r="BJ925" i="11"/>
  <c r="X925" i="11"/>
  <c r="AN925" i="11"/>
  <c r="BD925" i="11"/>
  <c r="O925" i="11"/>
  <c r="AU925" i="11"/>
  <c r="AA925" i="11"/>
  <c r="BG925" i="11"/>
  <c r="Z925" i="11"/>
  <c r="BF925" i="11"/>
  <c r="T925" i="11"/>
  <c r="AZ925" i="11"/>
  <c r="AM925" i="11"/>
  <c r="AY925" i="11"/>
  <c r="AC925" i="11"/>
  <c r="AP925" i="11"/>
  <c r="AJ925" i="11"/>
  <c r="S925" i="11"/>
  <c r="AO925" i="11"/>
  <c r="AG925" i="11"/>
  <c r="AB925" i="11"/>
  <c r="Y925" i="11"/>
  <c r="R925" i="11"/>
  <c r="AR925" i="11"/>
  <c r="W925" i="11"/>
  <c r="AI925" i="11"/>
  <c r="BE925" i="11"/>
  <c r="AH925" i="11"/>
  <c r="BH925" i="11"/>
  <c r="BC925" i="11"/>
  <c r="Q925" i="11"/>
  <c r="BI925" i="11"/>
  <c r="AK925" i="11"/>
  <c r="U925" i="11"/>
  <c r="AX925" i="11"/>
  <c r="AW925" i="11"/>
  <c r="M925" i="11"/>
  <c r="BA925" i="11"/>
  <c r="AS925" i="11"/>
  <c r="M728" i="11"/>
  <c r="Q728" i="11"/>
  <c r="AG728" i="11"/>
  <c r="AW728" i="11"/>
  <c r="O728" i="11"/>
  <c r="AE728" i="11"/>
  <c r="AU728" i="11"/>
  <c r="Y728" i="11"/>
  <c r="AO728" i="11"/>
  <c r="BE728" i="11"/>
  <c r="W728" i="11"/>
  <c r="AM728" i="11"/>
  <c r="BC728" i="11"/>
  <c r="AK728" i="11"/>
  <c r="S728" i="11"/>
  <c r="AY728" i="11"/>
  <c r="AT728" i="11"/>
  <c r="R728" i="11"/>
  <c r="AX728" i="11"/>
  <c r="U728" i="11"/>
  <c r="BA728" i="11"/>
  <c r="AI728" i="11"/>
  <c r="AD728" i="11"/>
  <c r="BJ728" i="11"/>
  <c r="AH728" i="11"/>
  <c r="BG728" i="11"/>
  <c r="V728" i="11"/>
  <c r="Z728" i="11"/>
  <c r="AF728" i="11"/>
  <c r="AZ728" i="11"/>
  <c r="AS728" i="11"/>
  <c r="AA728" i="11"/>
  <c r="BB728" i="11"/>
  <c r="BF728" i="11"/>
  <c r="AN728" i="11"/>
  <c r="AC728" i="11"/>
  <c r="AL728" i="11"/>
  <c r="AP728" i="11"/>
  <c r="AV728" i="11"/>
  <c r="X728" i="11"/>
  <c r="AJ728" i="11"/>
  <c r="AR728" i="11"/>
  <c r="AQ728" i="11"/>
  <c r="P728" i="11"/>
  <c r="T728" i="11"/>
  <c r="BH728" i="11"/>
  <c r="BI728" i="11"/>
  <c r="BD728" i="11"/>
  <c r="AB728" i="11"/>
  <c r="T829" i="11"/>
  <c r="AJ829" i="11"/>
  <c r="AZ829" i="11"/>
  <c r="V829" i="11"/>
  <c r="AL829" i="11"/>
  <c r="BB829" i="11"/>
  <c r="AB829" i="11"/>
  <c r="AR829" i="11"/>
  <c r="BH829" i="11"/>
  <c r="AD829" i="11"/>
  <c r="AT829" i="11"/>
  <c r="BJ829" i="11"/>
  <c r="X829" i="11"/>
  <c r="BD829" i="11"/>
  <c r="Z829" i="11"/>
  <c r="BF829" i="11"/>
  <c r="AC829" i="11"/>
  <c r="BI829" i="11"/>
  <c r="Q829" i="11"/>
  <c r="AW829" i="11"/>
  <c r="O829" i="11"/>
  <c r="AM829" i="11"/>
  <c r="AN829" i="11"/>
  <c r="AP829" i="11"/>
  <c r="AS829" i="11"/>
  <c r="AG829" i="11"/>
  <c r="AU829" i="11"/>
  <c r="BE829" i="11"/>
  <c r="AI829" i="11"/>
  <c r="S829" i="11"/>
  <c r="AF829" i="11"/>
  <c r="AH829" i="11"/>
  <c r="AK829" i="11"/>
  <c r="Y829" i="11"/>
  <c r="AE829" i="11"/>
  <c r="BC829" i="11"/>
  <c r="R829" i="11"/>
  <c r="U829" i="11"/>
  <c r="W829" i="11"/>
  <c r="AX829" i="11"/>
  <c r="BA829" i="11"/>
  <c r="P829" i="11"/>
  <c r="AY829" i="11"/>
  <c r="AQ829" i="11"/>
  <c r="BG829" i="11"/>
  <c r="AV829" i="11"/>
  <c r="AO829" i="11"/>
  <c r="M829" i="11"/>
  <c r="AA829" i="11"/>
  <c r="T806" i="11"/>
  <c r="AJ806" i="11"/>
  <c r="AZ806" i="11"/>
  <c r="V806" i="11"/>
  <c r="AL806" i="11"/>
  <c r="BB806" i="11"/>
  <c r="AB806" i="11"/>
  <c r="AR806" i="11"/>
  <c r="BH806" i="11"/>
  <c r="AD806" i="11"/>
  <c r="AT806" i="11"/>
  <c r="BJ806" i="11"/>
  <c r="AN806" i="11"/>
  <c r="AP806" i="11"/>
  <c r="AS806" i="11"/>
  <c r="AG806" i="11"/>
  <c r="AE806" i="11"/>
  <c r="BC806" i="11"/>
  <c r="X806" i="11"/>
  <c r="BD806" i="11"/>
  <c r="Z806" i="11"/>
  <c r="BF806" i="11"/>
  <c r="AC806" i="11"/>
  <c r="BI806" i="11"/>
  <c r="Q806" i="11"/>
  <c r="AW806" i="11"/>
  <c r="W806" i="11"/>
  <c r="P806" i="11"/>
  <c r="R806" i="11"/>
  <c r="U806" i="11"/>
  <c r="AU806" i="11"/>
  <c r="AV806" i="11"/>
  <c r="AX806" i="11"/>
  <c r="BA806" i="11"/>
  <c r="AO806" i="11"/>
  <c r="AY806" i="11"/>
  <c r="AI806" i="11"/>
  <c r="AA806" i="11"/>
  <c r="AF806" i="11"/>
  <c r="Y806" i="11"/>
  <c r="AQ806" i="11"/>
  <c r="M806" i="11"/>
  <c r="BE806" i="11"/>
  <c r="AH806" i="11"/>
  <c r="AK806" i="11"/>
  <c r="S806" i="11"/>
  <c r="O806" i="11"/>
  <c r="AM806" i="11"/>
  <c r="BG806" i="11"/>
  <c r="T885" i="11"/>
  <c r="AJ885" i="11"/>
  <c r="AZ885" i="11"/>
  <c r="V885" i="11"/>
  <c r="AL885" i="11"/>
  <c r="BB885" i="11"/>
  <c r="AB885" i="11"/>
  <c r="AR885" i="11"/>
  <c r="BH885" i="11"/>
  <c r="AD885" i="11"/>
  <c r="AT885" i="11"/>
  <c r="BJ885" i="11"/>
  <c r="X885" i="11"/>
  <c r="BD885" i="11"/>
  <c r="Z885" i="11"/>
  <c r="BF885" i="11"/>
  <c r="AC885" i="11"/>
  <c r="BI885" i="11"/>
  <c r="Q885" i="11"/>
  <c r="AW885" i="11"/>
  <c r="O885" i="11"/>
  <c r="AM885" i="11"/>
  <c r="AN885" i="11"/>
  <c r="AP885" i="11"/>
  <c r="AS885" i="11"/>
  <c r="AG885" i="11"/>
  <c r="AU885" i="11"/>
  <c r="BE885" i="11"/>
  <c r="AI885" i="11"/>
  <c r="S885" i="11"/>
  <c r="AF885" i="11"/>
  <c r="AH885" i="11"/>
  <c r="AK885" i="11"/>
  <c r="Y885" i="11"/>
  <c r="AE885" i="11"/>
  <c r="BC885" i="11"/>
  <c r="R885" i="11"/>
  <c r="U885" i="11"/>
  <c r="AY885" i="11"/>
  <c r="AQ885" i="11"/>
  <c r="BG885" i="11"/>
  <c r="AX885" i="11"/>
  <c r="BA885" i="11"/>
  <c r="P885" i="11"/>
  <c r="W885" i="11"/>
  <c r="AV885" i="11"/>
  <c r="AO885" i="11"/>
  <c r="AA885" i="11"/>
  <c r="M885" i="11"/>
  <c r="M740" i="11"/>
  <c r="T740" i="11"/>
  <c r="AJ740" i="11"/>
  <c r="AZ740" i="11"/>
  <c r="V740" i="11"/>
  <c r="AL740" i="11"/>
  <c r="BB740" i="11"/>
  <c r="AB740" i="11"/>
  <c r="AR740" i="11"/>
  <c r="BH740" i="11"/>
  <c r="AD740" i="11"/>
  <c r="AT740" i="11"/>
  <c r="BJ740" i="11"/>
  <c r="AN740" i="11"/>
  <c r="AP740" i="11"/>
  <c r="AS740" i="11"/>
  <c r="AG740" i="11"/>
  <c r="W740" i="11"/>
  <c r="X740" i="11"/>
  <c r="BD740" i="11"/>
  <c r="Z740" i="11"/>
  <c r="BF740" i="11"/>
  <c r="AC740" i="11"/>
  <c r="BI740" i="11"/>
  <c r="Q740" i="11"/>
  <c r="AW740" i="11"/>
  <c r="AE740" i="11"/>
  <c r="BC740" i="11"/>
  <c r="AV740" i="11"/>
  <c r="AX740" i="11"/>
  <c r="BA740" i="11"/>
  <c r="AO740" i="11"/>
  <c r="O740" i="11"/>
  <c r="AM740" i="11"/>
  <c r="P740" i="11"/>
  <c r="R740" i="11"/>
  <c r="U740" i="11"/>
  <c r="S740" i="11"/>
  <c r="BG740" i="11"/>
  <c r="AF740" i="11"/>
  <c r="Y740" i="11"/>
  <c r="AY740" i="11"/>
  <c r="BE740" i="11"/>
  <c r="AU740" i="11"/>
  <c r="AH740" i="11"/>
  <c r="AK740" i="11"/>
  <c r="AI740" i="11"/>
  <c r="AA740" i="11"/>
  <c r="AQ740" i="11"/>
  <c r="M960" i="11"/>
  <c r="V960" i="11"/>
  <c r="AL960" i="11"/>
  <c r="BB960" i="11"/>
  <c r="P960" i="11"/>
  <c r="AF960" i="11"/>
  <c r="AV960" i="11"/>
  <c r="O960" i="11"/>
  <c r="AU960" i="11"/>
  <c r="AA960" i="11"/>
  <c r="BG960" i="11"/>
  <c r="AD960" i="11"/>
  <c r="AT960" i="11"/>
  <c r="BJ960" i="11"/>
  <c r="X960" i="11"/>
  <c r="AN960" i="11"/>
  <c r="BD960" i="11"/>
  <c r="AE960" i="11"/>
  <c r="AQ960" i="11"/>
  <c r="AP960" i="11"/>
  <c r="AJ960" i="11"/>
  <c r="W960" i="11"/>
  <c r="AI960" i="11"/>
  <c r="BE960" i="11"/>
  <c r="AW960" i="11"/>
  <c r="Z960" i="11"/>
  <c r="BF960" i="11"/>
  <c r="T960" i="11"/>
  <c r="AZ960" i="11"/>
  <c r="BC960" i="11"/>
  <c r="Y960" i="11"/>
  <c r="Q960" i="11"/>
  <c r="AX960" i="11"/>
  <c r="AS960" i="11"/>
  <c r="BI960" i="11"/>
  <c r="AB960" i="11"/>
  <c r="S960" i="11"/>
  <c r="AO960" i="11"/>
  <c r="R960" i="11"/>
  <c r="AR960" i="11"/>
  <c r="AM960" i="11"/>
  <c r="AY960" i="11"/>
  <c r="U960" i="11"/>
  <c r="AH960" i="11"/>
  <c r="BH960" i="11"/>
  <c r="AG960" i="11"/>
  <c r="AC960" i="11"/>
  <c r="BA960" i="11"/>
  <c r="AK960" i="11"/>
  <c r="V927" i="11"/>
  <c r="AL927" i="11"/>
  <c r="BB927" i="11"/>
  <c r="P927" i="11"/>
  <c r="AF927" i="11"/>
  <c r="AV927" i="11"/>
  <c r="AE927" i="11"/>
  <c r="AQ927" i="11"/>
  <c r="AD927" i="11"/>
  <c r="AT927" i="11"/>
  <c r="BJ927" i="11"/>
  <c r="X927" i="11"/>
  <c r="AN927" i="11"/>
  <c r="BD927" i="11"/>
  <c r="O927" i="11"/>
  <c r="AU927" i="11"/>
  <c r="AA927" i="11"/>
  <c r="BG927" i="11"/>
  <c r="Z927" i="11"/>
  <c r="BF927" i="11"/>
  <c r="T927" i="11"/>
  <c r="AZ927" i="11"/>
  <c r="S927" i="11"/>
  <c r="AO927" i="11"/>
  <c r="AG927" i="11"/>
  <c r="BI927" i="11"/>
  <c r="AP927" i="11"/>
  <c r="AJ927" i="11"/>
  <c r="AM927" i="11"/>
  <c r="AY927" i="11"/>
  <c r="AH927" i="11"/>
  <c r="BH927" i="11"/>
  <c r="W927" i="11"/>
  <c r="AI927" i="11"/>
  <c r="BE927" i="11"/>
  <c r="AX927" i="11"/>
  <c r="BC927" i="11"/>
  <c r="Q927" i="11"/>
  <c r="AB927" i="11"/>
  <c r="AW927" i="11"/>
  <c r="AS927" i="11"/>
  <c r="BA927" i="11"/>
  <c r="R927" i="11"/>
  <c r="AR927" i="11"/>
  <c r="Y927" i="11"/>
  <c r="M927" i="11"/>
  <c r="AK927" i="11"/>
  <c r="U927" i="11"/>
  <c r="AC927" i="11"/>
  <c r="T761" i="11"/>
  <c r="AJ761" i="11"/>
  <c r="AZ761" i="11"/>
  <c r="V761" i="11"/>
  <c r="AL761" i="11"/>
  <c r="BB761" i="11"/>
  <c r="AB761" i="11"/>
  <c r="AR761" i="11"/>
  <c r="BH761" i="11"/>
  <c r="AD761" i="11"/>
  <c r="AT761" i="11"/>
  <c r="BJ761" i="11"/>
  <c r="X761" i="11"/>
  <c r="BD761" i="11"/>
  <c r="Z761" i="11"/>
  <c r="BF761" i="11"/>
  <c r="AC761" i="11"/>
  <c r="BI761" i="11"/>
  <c r="Q761" i="11"/>
  <c r="AW761" i="11"/>
  <c r="O761" i="11"/>
  <c r="AM761" i="11"/>
  <c r="AN761" i="11"/>
  <c r="AP761" i="11"/>
  <c r="AS761" i="11"/>
  <c r="AG761" i="11"/>
  <c r="AU761" i="11"/>
  <c r="BE761" i="11"/>
  <c r="AE761" i="11"/>
  <c r="BC761" i="11"/>
  <c r="AF761" i="11"/>
  <c r="AH761" i="11"/>
  <c r="AK761" i="11"/>
  <c r="Y761" i="11"/>
  <c r="AI761" i="11"/>
  <c r="S761" i="11"/>
  <c r="P761" i="11"/>
  <c r="M761" i="11"/>
  <c r="AV761" i="11"/>
  <c r="AO761" i="11"/>
  <c r="W761" i="11"/>
  <c r="R761" i="11"/>
  <c r="U761" i="11"/>
  <c r="AA761" i="11"/>
  <c r="AX761" i="11"/>
  <c r="BA761" i="11"/>
  <c r="AY761" i="11"/>
  <c r="AQ761" i="11"/>
  <c r="BG761" i="11"/>
  <c r="M736" i="11"/>
  <c r="Q736" i="11"/>
  <c r="AG736" i="11"/>
  <c r="Y736" i="11"/>
  <c r="AO736" i="11"/>
  <c r="AK736" i="11"/>
  <c r="O736" i="11"/>
  <c r="AE736" i="11"/>
  <c r="AU736" i="11"/>
  <c r="AT736" i="11"/>
  <c r="R736" i="11"/>
  <c r="AW736" i="11"/>
  <c r="U736" i="11"/>
  <c r="W736" i="11"/>
  <c r="AM736" i="11"/>
  <c r="BC736" i="11"/>
  <c r="AD736" i="11"/>
  <c r="BE736" i="11"/>
  <c r="AH736" i="11"/>
  <c r="BH736" i="11"/>
  <c r="AI736" i="11"/>
  <c r="V736" i="11"/>
  <c r="Z736" i="11"/>
  <c r="AF736" i="11"/>
  <c r="AX736" i="11"/>
  <c r="AR736" i="11"/>
  <c r="AS736" i="11"/>
  <c r="S736" i="11"/>
  <c r="AY736" i="11"/>
  <c r="AZ736" i="11"/>
  <c r="BB736" i="11"/>
  <c r="BF736" i="11"/>
  <c r="AN736" i="11"/>
  <c r="BI736" i="11"/>
  <c r="AJ736" i="11"/>
  <c r="AC736" i="11"/>
  <c r="AQ736" i="11"/>
  <c r="AL736" i="11"/>
  <c r="AP736" i="11"/>
  <c r="AV736" i="11"/>
  <c r="X736" i="11"/>
  <c r="AB736" i="11"/>
  <c r="BJ736" i="11"/>
  <c r="BA736" i="11"/>
  <c r="AA736" i="11"/>
  <c r="P736" i="11"/>
  <c r="BG736" i="11"/>
  <c r="T736" i="11"/>
  <c r="BD736" i="11"/>
  <c r="M720" i="11"/>
  <c r="Q720" i="11"/>
  <c r="AG720" i="11"/>
  <c r="AW720" i="11"/>
  <c r="O720" i="11"/>
  <c r="AE720" i="11"/>
  <c r="AU720" i="11"/>
  <c r="Y720" i="11"/>
  <c r="AO720" i="11"/>
  <c r="BE720" i="11"/>
  <c r="W720" i="11"/>
  <c r="AM720" i="11"/>
  <c r="BC720" i="11"/>
  <c r="AK720" i="11"/>
  <c r="S720" i="11"/>
  <c r="AY720" i="11"/>
  <c r="AT720" i="11"/>
  <c r="R720" i="11"/>
  <c r="AX720" i="11"/>
  <c r="U720" i="11"/>
  <c r="BA720" i="11"/>
  <c r="AI720" i="11"/>
  <c r="AD720" i="11"/>
  <c r="BJ720" i="11"/>
  <c r="AH720" i="11"/>
  <c r="BG720" i="11"/>
  <c r="V720" i="11"/>
  <c r="Z720" i="11"/>
  <c r="AF720" i="11"/>
  <c r="AZ720" i="11"/>
  <c r="AR720" i="11"/>
  <c r="AS720" i="11"/>
  <c r="AA720" i="11"/>
  <c r="BB720" i="11"/>
  <c r="BF720" i="11"/>
  <c r="AN720" i="11"/>
  <c r="AJ720" i="11"/>
  <c r="AC720" i="11"/>
  <c r="AL720" i="11"/>
  <c r="AP720" i="11"/>
  <c r="AV720" i="11"/>
  <c r="X720" i="11"/>
  <c r="BI720" i="11"/>
  <c r="BD720" i="11"/>
  <c r="T720" i="11"/>
  <c r="AQ720" i="11"/>
  <c r="P720" i="11"/>
  <c r="AB720" i="11"/>
  <c r="BH720" i="11"/>
  <c r="M954" i="11"/>
  <c r="V954" i="11"/>
  <c r="AL954" i="11"/>
  <c r="BB954" i="11"/>
  <c r="P954" i="11"/>
  <c r="AF954" i="11"/>
  <c r="AV954" i="11"/>
  <c r="O954" i="11"/>
  <c r="AU954" i="11"/>
  <c r="AA954" i="11"/>
  <c r="BG954" i="11"/>
  <c r="AD954" i="11"/>
  <c r="AT954" i="11"/>
  <c r="BJ954" i="11"/>
  <c r="X954" i="11"/>
  <c r="AN954" i="11"/>
  <c r="BD954" i="11"/>
  <c r="AE954" i="11"/>
  <c r="AQ954" i="11"/>
  <c r="AP954" i="11"/>
  <c r="AJ954" i="11"/>
  <c r="BC954" i="11"/>
  <c r="Y954" i="11"/>
  <c r="Q954" i="11"/>
  <c r="AS954" i="11"/>
  <c r="Z954" i="11"/>
  <c r="BF954" i="11"/>
  <c r="T954" i="11"/>
  <c r="AZ954" i="11"/>
  <c r="W954" i="11"/>
  <c r="AI954" i="11"/>
  <c r="BE954" i="11"/>
  <c r="AW954" i="11"/>
  <c r="R954" i="11"/>
  <c r="AR954" i="11"/>
  <c r="S954" i="11"/>
  <c r="AO954" i="11"/>
  <c r="AH954" i="11"/>
  <c r="BH954" i="11"/>
  <c r="AM954" i="11"/>
  <c r="AY954" i="11"/>
  <c r="AX954" i="11"/>
  <c r="AG954" i="11"/>
  <c r="BA954" i="11"/>
  <c r="AC954" i="11"/>
  <c r="AK954" i="11"/>
  <c r="AB954" i="11"/>
  <c r="BI954" i="11"/>
  <c r="U954" i="11"/>
  <c r="M968" i="11"/>
  <c r="V968" i="11"/>
  <c r="AL968" i="11"/>
  <c r="BB968" i="11"/>
  <c r="P968" i="11"/>
  <c r="AF968" i="11"/>
  <c r="AV968" i="11"/>
  <c r="O968" i="11"/>
  <c r="AU968" i="11"/>
  <c r="AA968" i="11"/>
  <c r="BG968" i="11"/>
  <c r="AD968" i="11"/>
  <c r="AT968" i="11"/>
  <c r="BJ968" i="11"/>
  <c r="X968" i="11"/>
  <c r="AN968" i="11"/>
  <c r="BD968" i="11"/>
  <c r="AE968" i="11"/>
  <c r="AQ968" i="11"/>
  <c r="AP968" i="11"/>
  <c r="AJ968" i="11"/>
  <c r="W968" i="11"/>
  <c r="AI968" i="11"/>
  <c r="BE968" i="11"/>
  <c r="AW968" i="11"/>
  <c r="Z968" i="11"/>
  <c r="BF968" i="11"/>
  <c r="T968" i="11"/>
  <c r="AZ968" i="11"/>
  <c r="BC968" i="11"/>
  <c r="Y968" i="11"/>
  <c r="Q968" i="11"/>
  <c r="AX968" i="11"/>
  <c r="BI968" i="11"/>
  <c r="AB968" i="11"/>
  <c r="S968" i="11"/>
  <c r="AO968" i="11"/>
  <c r="R968" i="11"/>
  <c r="AR968" i="11"/>
  <c r="AM968" i="11"/>
  <c r="AY968" i="11"/>
  <c r="AS968" i="11"/>
  <c r="U968" i="11"/>
  <c r="AH968" i="11"/>
  <c r="BH968" i="11"/>
  <c r="AG968" i="11"/>
  <c r="BA968" i="11"/>
  <c r="AK968" i="11"/>
  <c r="AC968" i="11"/>
  <c r="V991" i="11"/>
  <c r="AL991" i="11"/>
  <c r="BB991" i="11"/>
  <c r="P991" i="11"/>
  <c r="AF991" i="11"/>
  <c r="AV991" i="11"/>
  <c r="AE991" i="11"/>
  <c r="AQ991" i="11"/>
  <c r="AD991" i="11"/>
  <c r="AT991" i="11"/>
  <c r="BJ991" i="11"/>
  <c r="X991" i="11"/>
  <c r="AN991" i="11"/>
  <c r="BD991" i="11"/>
  <c r="O991" i="11"/>
  <c r="AU991" i="11"/>
  <c r="AA991" i="11"/>
  <c r="BG991" i="11"/>
  <c r="Z991" i="11"/>
  <c r="BF991" i="11"/>
  <c r="T991" i="11"/>
  <c r="AZ991" i="11"/>
  <c r="S991" i="11"/>
  <c r="AO991" i="11"/>
  <c r="AG991" i="11"/>
  <c r="BI991" i="11"/>
  <c r="AP991" i="11"/>
  <c r="AJ991" i="11"/>
  <c r="AM991" i="11"/>
  <c r="AY991" i="11"/>
  <c r="AH991" i="11"/>
  <c r="BH991" i="11"/>
  <c r="W991" i="11"/>
  <c r="AI991" i="11"/>
  <c r="BE991" i="11"/>
  <c r="AX991" i="11"/>
  <c r="BC991" i="11"/>
  <c r="Q991" i="11"/>
  <c r="AB991" i="11"/>
  <c r="AW991" i="11"/>
  <c r="AS991" i="11"/>
  <c r="BA991" i="11"/>
  <c r="R991" i="11"/>
  <c r="AR991" i="11"/>
  <c r="Y991" i="11"/>
  <c r="M991" i="11"/>
  <c r="AK991" i="11"/>
  <c r="U991" i="11"/>
  <c r="AC991" i="11"/>
  <c r="T813" i="11"/>
  <c r="AJ813" i="11"/>
  <c r="AZ813" i="11"/>
  <c r="V813" i="11"/>
  <c r="AL813" i="11"/>
  <c r="BB813" i="11"/>
  <c r="AB813" i="11"/>
  <c r="AR813" i="11"/>
  <c r="BH813" i="11"/>
  <c r="AD813" i="11"/>
  <c r="AT813" i="11"/>
  <c r="BJ813" i="11"/>
  <c r="X813" i="11"/>
  <c r="BD813" i="11"/>
  <c r="Z813" i="11"/>
  <c r="BF813" i="11"/>
  <c r="AC813" i="11"/>
  <c r="BI813" i="11"/>
  <c r="Q813" i="11"/>
  <c r="AW813" i="11"/>
  <c r="O813" i="11"/>
  <c r="AM813" i="11"/>
  <c r="AN813" i="11"/>
  <c r="AP813" i="11"/>
  <c r="AS813" i="11"/>
  <c r="AG813" i="11"/>
  <c r="AU813" i="11"/>
  <c r="BE813" i="11"/>
  <c r="AI813" i="11"/>
  <c r="S813" i="11"/>
  <c r="AF813" i="11"/>
  <c r="AH813" i="11"/>
  <c r="AK813" i="11"/>
  <c r="Y813" i="11"/>
  <c r="AE813" i="11"/>
  <c r="BC813" i="11"/>
  <c r="R813" i="11"/>
  <c r="U813" i="11"/>
  <c r="W813" i="11"/>
  <c r="AX813" i="11"/>
  <c r="BA813" i="11"/>
  <c r="P813" i="11"/>
  <c r="AY813" i="11"/>
  <c r="AQ813" i="11"/>
  <c r="BG813" i="11"/>
  <c r="AV813" i="11"/>
  <c r="AO813" i="11"/>
  <c r="M813" i="11"/>
  <c r="AA813" i="11"/>
  <c r="T803" i="11"/>
  <c r="AJ803" i="11"/>
  <c r="AZ803" i="11"/>
  <c r="V803" i="11"/>
  <c r="AL803" i="11"/>
  <c r="BB803" i="11"/>
  <c r="AB803" i="11"/>
  <c r="AR803" i="11"/>
  <c r="BH803" i="11"/>
  <c r="AD803" i="11"/>
  <c r="AT803" i="11"/>
  <c r="BJ803" i="11"/>
  <c r="X803" i="11"/>
  <c r="BD803" i="11"/>
  <c r="Z803" i="11"/>
  <c r="BF803" i="11"/>
  <c r="AC803" i="11"/>
  <c r="BI803" i="11"/>
  <c r="Q803" i="11"/>
  <c r="AW803" i="11"/>
  <c r="AU803" i="11"/>
  <c r="AN803" i="11"/>
  <c r="AP803" i="11"/>
  <c r="AS803" i="11"/>
  <c r="AG803" i="11"/>
  <c r="O803" i="11"/>
  <c r="AM803" i="11"/>
  <c r="AF803" i="11"/>
  <c r="AH803" i="11"/>
  <c r="AK803" i="11"/>
  <c r="Y803" i="11"/>
  <c r="AQ803" i="11"/>
  <c r="BE803" i="11"/>
  <c r="W803" i="11"/>
  <c r="AY803" i="11"/>
  <c r="AV803" i="11"/>
  <c r="AO803" i="11"/>
  <c r="AI803" i="11"/>
  <c r="M803" i="11"/>
  <c r="R803" i="11"/>
  <c r="U803" i="11"/>
  <c r="AE803" i="11"/>
  <c r="BC803" i="11"/>
  <c r="AX803" i="11"/>
  <c r="BA803" i="11"/>
  <c r="S803" i="11"/>
  <c r="BG803" i="11"/>
  <c r="AA803" i="11"/>
  <c r="P803" i="11"/>
  <c r="M842" i="11"/>
  <c r="T842" i="11"/>
  <c r="AJ842" i="11"/>
  <c r="AZ842" i="11"/>
  <c r="V842" i="11"/>
  <c r="AL842" i="11"/>
  <c r="BB842" i="11"/>
  <c r="AB842" i="11"/>
  <c r="AR842" i="11"/>
  <c r="BH842" i="11"/>
  <c r="AD842" i="11"/>
  <c r="AT842" i="11"/>
  <c r="BJ842" i="11"/>
  <c r="AN842" i="11"/>
  <c r="AP842" i="11"/>
  <c r="AS842" i="11"/>
  <c r="AG842" i="11"/>
  <c r="AE842" i="11"/>
  <c r="BC842" i="11"/>
  <c r="X842" i="11"/>
  <c r="BD842" i="11"/>
  <c r="Z842" i="11"/>
  <c r="BF842" i="11"/>
  <c r="AC842" i="11"/>
  <c r="BI842" i="11"/>
  <c r="Q842" i="11"/>
  <c r="AW842" i="11"/>
  <c r="W842" i="11"/>
  <c r="P842" i="11"/>
  <c r="R842" i="11"/>
  <c r="U842" i="11"/>
  <c r="AY842" i="11"/>
  <c r="AI842" i="11"/>
  <c r="AV842" i="11"/>
  <c r="AX842" i="11"/>
  <c r="BA842" i="11"/>
  <c r="AO842" i="11"/>
  <c r="AU842" i="11"/>
  <c r="AH842" i="11"/>
  <c r="AK842" i="11"/>
  <c r="BG842" i="11"/>
  <c r="S842" i="11"/>
  <c r="AF842" i="11"/>
  <c r="Y842" i="11"/>
  <c r="O842" i="11"/>
  <c r="AM842" i="11"/>
  <c r="AA842" i="11"/>
  <c r="BE842" i="11"/>
  <c r="AQ842" i="11"/>
  <c r="M738" i="11"/>
  <c r="O738" i="11"/>
  <c r="AE738" i="11"/>
  <c r="AU738" i="11"/>
  <c r="AJ738" i="11"/>
  <c r="BE738" i="11"/>
  <c r="Q738" i="11"/>
  <c r="AL738" i="11"/>
  <c r="BH738" i="11"/>
  <c r="W738" i="11"/>
  <c r="AM738" i="11"/>
  <c r="BC738" i="11"/>
  <c r="Y738" i="11"/>
  <c r="AT738" i="11"/>
  <c r="AB738" i="11"/>
  <c r="AW738" i="11"/>
  <c r="AI738" i="11"/>
  <c r="T738" i="11"/>
  <c r="BJ738" i="11"/>
  <c r="V738" i="11"/>
  <c r="Z738" i="11"/>
  <c r="BA738" i="11"/>
  <c r="AN738" i="11"/>
  <c r="S738" i="11"/>
  <c r="AY738" i="11"/>
  <c r="AO738" i="11"/>
  <c r="AR738" i="11"/>
  <c r="AV738" i="11"/>
  <c r="AF738" i="11"/>
  <c r="AX738" i="11"/>
  <c r="AQ738" i="11"/>
  <c r="AH738" i="11"/>
  <c r="AD738" i="11"/>
  <c r="AG738" i="11"/>
  <c r="AK738" i="11"/>
  <c r="U738" i="11"/>
  <c r="AC738" i="11"/>
  <c r="BI738" i="11"/>
  <c r="P738" i="11"/>
  <c r="R738" i="11"/>
  <c r="AA738" i="11"/>
  <c r="BB738" i="11"/>
  <c r="BF738" i="11"/>
  <c r="BG738" i="11"/>
  <c r="BD738" i="11"/>
  <c r="AS738" i="11"/>
  <c r="AZ738" i="11"/>
  <c r="AP738" i="11"/>
  <c r="X738" i="11"/>
  <c r="BO838" i="11"/>
  <c r="J788" i="11" a="1"/>
  <c r="J788" i="11" s="1"/>
  <c r="BN1001" i="11"/>
  <c r="BN1081" i="11"/>
  <c r="J1031" i="11" a="1"/>
  <c r="J1031" i="11" s="1"/>
  <c r="BO1577" i="11"/>
  <c r="BO921" i="11"/>
  <c r="J871" i="11" a="1"/>
  <c r="J871" i="11" s="1"/>
  <c r="BN988" i="11"/>
  <c r="J975" i="11" a="1"/>
  <c r="J975" i="11" s="1"/>
  <c r="BN1025" i="11"/>
  <c r="BN1091" i="11"/>
  <c r="J1041" i="11" a="1"/>
  <c r="J1041" i="11" s="1"/>
  <c r="BO828" i="11"/>
  <c r="J778" i="11" a="1"/>
  <c r="J778" i="11" s="1"/>
  <c r="BO1617" i="11"/>
  <c r="BO1667" i="11" s="1"/>
  <c r="BO1717" i="11" s="1"/>
  <c r="BO1767" i="11" s="1"/>
  <c r="BO1817" i="11" s="1"/>
  <c r="BO1867" i="11" s="1"/>
  <c r="BO1649" i="11"/>
  <c r="BO1699" i="11" s="1"/>
  <c r="BO1749" i="11" s="1"/>
  <c r="BO1799" i="11" s="1"/>
  <c r="BN1067" i="11"/>
  <c r="J1017" i="11" a="1"/>
  <c r="J1017" i="11" s="1"/>
  <c r="J816" i="11" a="1"/>
  <c r="J816" i="11" s="1"/>
  <c r="BO866" i="11"/>
  <c r="BN1114" i="11"/>
  <c r="BO958" i="11"/>
  <c r="J908" i="11" a="1"/>
  <c r="J908" i="11" s="1"/>
  <c r="BO980" i="11"/>
  <c r="J930" i="11" a="1"/>
  <c r="J930" i="11" s="1"/>
  <c r="BN1215" i="11"/>
  <c r="BN1152" i="11"/>
  <c r="BN1208" i="11"/>
  <c r="BN1258" i="11" s="1"/>
  <c r="BN1308" i="11" s="1"/>
  <c r="BN1358" i="11" s="1"/>
  <c r="BN1300" i="11"/>
  <c r="J795" i="11" a="1"/>
  <c r="J795" i="11" s="1"/>
  <c r="BO845" i="11"/>
  <c r="BO846" i="11"/>
  <c r="J796" i="11" a="1"/>
  <c r="J796" i="11" s="1"/>
  <c r="BO862" i="11"/>
  <c r="J812" i="11" a="1"/>
  <c r="J812" i="11" s="1"/>
  <c r="BN1178" i="11"/>
  <c r="BN1228" i="11" s="1"/>
  <c r="BN1082" i="11"/>
  <c r="J794" i="11" a="1"/>
  <c r="J794" i="11" s="1"/>
  <c r="BO844" i="11"/>
  <c r="BN1394" i="11"/>
  <c r="BN1444" i="11" s="1"/>
  <c r="BO901" i="11"/>
  <c r="J851" i="11" a="1"/>
  <c r="J851" i="11" s="1"/>
  <c r="BO929" i="11"/>
  <c r="J879" i="11" a="1"/>
  <c r="J879" i="11" s="1"/>
  <c r="BO905" i="11"/>
  <c r="J855" i="11" a="1"/>
  <c r="J855" i="11" s="1"/>
  <c r="BO923" i="11"/>
  <c r="J873" i="11" a="1"/>
  <c r="J873" i="11" s="1"/>
  <c r="BO1022" i="11"/>
  <c r="J972" i="11" a="1"/>
  <c r="J972" i="11" s="1"/>
  <c r="J899" i="11" a="1"/>
  <c r="J899" i="11" s="1"/>
  <c r="BN949" i="11"/>
  <c r="BN1192" i="11"/>
  <c r="J790" i="11" a="1"/>
  <c r="J790" i="11" s="1"/>
  <c r="BO840" i="11"/>
  <c r="BO824" i="11"/>
  <c r="J774" i="11" a="1"/>
  <c r="J774" i="11" s="1"/>
  <c r="BO1634" i="11"/>
  <c r="BN1190" i="11"/>
  <c r="BN1240" i="11" s="1"/>
  <c r="BN1060" i="11"/>
  <c r="J1010" i="11" a="1"/>
  <c r="J1010" i="11" s="1"/>
  <c r="BN993" i="11"/>
  <c r="J943" i="11" a="1"/>
  <c r="J943" i="11" s="1"/>
  <c r="J983" i="11" a="1"/>
  <c r="J983" i="11" s="1"/>
  <c r="BN1033" i="11"/>
  <c r="BN1013" i="11"/>
  <c r="J977" i="11" a="1"/>
  <c r="J977" i="11" s="1"/>
  <c r="BN1027" i="11"/>
  <c r="BN1003" i="11"/>
  <c r="J884" i="11" a="1"/>
  <c r="J884" i="11" s="1"/>
  <c r="BN934" i="11"/>
  <c r="BO814" i="11"/>
  <c r="J764" i="11" a="1"/>
  <c r="J764" i="11" s="1"/>
  <c r="BN1145" i="11"/>
  <c r="BO836" i="11"/>
  <c r="J786" i="11" a="1"/>
  <c r="J786" i="11" s="1"/>
  <c r="BO820" i="11"/>
  <c r="J770" i="11" a="1"/>
  <c r="J770" i="11" s="1"/>
  <c r="J1004" i="11" a="1"/>
  <c r="J1004" i="11" s="1"/>
  <c r="BO1054" i="11"/>
  <c r="J1018" i="11" a="1"/>
  <c r="J1018" i="11" s="1"/>
  <c r="BN1068" i="11"/>
  <c r="BN1029" i="11"/>
  <c r="BN1766" i="11"/>
  <c r="BN1271" i="11"/>
  <c r="BN1120" i="11"/>
  <c r="BN1096" i="11"/>
  <c r="BO1606" i="11"/>
  <c r="BO1656" i="11" s="1"/>
  <c r="BO1706" i="11" s="1"/>
  <c r="BO1756" i="11" s="1"/>
  <c r="BN1023" i="11"/>
  <c r="BN1862" i="11"/>
  <c r="BN1912" i="11" s="1"/>
  <c r="BO942" i="11"/>
  <c r="J892" i="11" a="1"/>
  <c r="J892" i="11" s="1"/>
  <c r="BN1107" i="11"/>
  <c r="J997" i="11" a="1"/>
  <c r="J997" i="11" s="1"/>
  <c r="BN1047" i="11"/>
  <c r="J937" i="11" a="1"/>
  <c r="J937" i="11" s="1"/>
  <c r="BN987" i="11"/>
  <c r="BO1919" i="11"/>
  <c r="BO1969" i="11" s="1"/>
  <c r="BO1576" i="11"/>
  <c r="BO832" i="11"/>
  <c r="J782" i="11" a="1"/>
  <c r="J782" i="11" s="1"/>
  <c r="BO1833" i="11"/>
  <c r="BO1883" i="11" s="1"/>
  <c r="BN1124" i="11"/>
  <c r="J798" i="11" a="1"/>
  <c r="J798" i="11" s="1"/>
  <c r="BO848" i="11"/>
  <c r="BN1069" i="11"/>
  <c r="J1019" i="11" a="1"/>
  <c r="J1019" i="11" s="1"/>
  <c r="BN1059" i="11"/>
  <c r="BN1109" i="11" s="1"/>
  <c r="BO1931" i="11"/>
  <c r="BO1981" i="11" s="1"/>
  <c r="BN976" i="11"/>
  <c r="J926" i="11" a="1"/>
  <c r="J926" i="11" s="1"/>
  <c r="BO1575" i="11"/>
  <c r="J950" i="11" a="1"/>
  <c r="J950" i="11" s="1"/>
  <c r="BO1000" i="11"/>
  <c r="BN1354" i="11"/>
  <c r="BN1404" i="11" s="1"/>
  <c r="BN1130" i="11"/>
  <c r="BN1180" i="11" s="1"/>
  <c r="BN906" i="11"/>
  <c r="J856" i="11" a="1"/>
  <c r="J856" i="11" s="1"/>
  <c r="J952" i="11" a="1"/>
  <c r="J952" i="11" s="1"/>
  <c r="BO1002" i="11"/>
  <c r="BO965" i="11"/>
  <c r="J915" i="11" a="1"/>
  <c r="J915" i="11" s="1"/>
  <c r="BN1222" i="11"/>
  <c r="BN985" i="11"/>
  <c r="J935" i="11" a="1"/>
  <c r="J935" i="11" s="1"/>
  <c r="BN1105" i="11"/>
  <c r="BO889" i="11"/>
  <c r="J839" i="11" a="1"/>
  <c r="J839" i="11" s="1"/>
  <c r="BN1039" i="11"/>
  <c r="BO959" i="11"/>
  <c r="J909" i="11" a="1"/>
  <c r="J909" i="11" s="1"/>
  <c r="BO907" i="11"/>
  <c r="J857" i="11" a="1"/>
  <c r="J857" i="11" s="1"/>
  <c r="BN1186" i="11"/>
  <c r="BN1236" i="11" s="1"/>
  <c r="BN1398" i="11"/>
  <c r="BN1448" i="11" s="1"/>
  <c r="BN861" i="11"/>
  <c r="J811" i="11" a="1"/>
  <c r="J811" i="11" s="1"/>
  <c r="BO913" i="11"/>
  <c r="J863" i="11" a="1"/>
  <c r="J863" i="11" s="1"/>
  <c r="BO903" i="11"/>
  <c r="J853" i="11" a="1"/>
  <c r="J853" i="11" s="1"/>
  <c r="T863" i="11" l="1"/>
  <c r="AJ863" i="11"/>
  <c r="AZ863" i="11"/>
  <c r="V863" i="11"/>
  <c r="AL863" i="11"/>
  <c r="BB863" i="11"/>
  <c r="AB863" i="11"/>
  <c r="AR863" i="11"/>
  <c r="BH863" i="11"/>
  <c r="AD863" i="11"/>
  <c r="AT863" i="11"/>
  <c r="BJ863" i="11"/>
  <c r="X863" i="11"/>
  <c r="BD863" i="11"/>
  <c r="Z863" i="11"/>
  <c r="BF863" i="11"/>
  <c r="AC863" i="11"/>
  <c r="BI863" i="11"/>
  <c r="Q863" i="11"/>
  <c r="AW863" i="11"/>
  <c r="AU863" i="11"/>
  <c r="AN863" i="11"/>
  <c r="AP863" i="11"/>
  <c r="AS863" i="11"/>
  <c r="AG863" i="11"/>
  <c r="O863" i="11"/>
  <c r="AM863" i="11"/>
  <c r="AF863" i="11"/>
  <c r="AH863" i="11"/>
  <c r="AK863" i="11"/>
  <c r="Y863" i="11"/>
  <c r="W863" i="11"/>
  <c r="AY863" i="11"/>
  <c r="BE863" i="11"/>
  <c r="AX863" i="11"/>
  <c r="BA863" i="11"/>
  <c r="P863" i="11"/>
  <c r="AI863" i="11"/>
  <c r="AV863" i="11"/>
  <c r="AO863" i="11"/>
  <c r="AE863" i="11"/>
  <c r="BC863" i="11"/>
  <c r="AQ863" i="11"/>
  <c r="R863" i="11"/>
  <c r="U863" i="11"/>
  <c r="S863" i="11"/>
  <c r="BG863" i="11"/>
  <c r="M863" i="11"/>
  <c r="AA863" i="11"/>
  <c r="V909" i="11"/>
  <c r="AL909" i="11"/>
  <c r="BB909" i="11"/>
  <c r="P909" i="11"/>
  <c r="AF909" i="11"/>
  <c r="AV909" i="11"/>
  <c r="AE909" i="11"/>
  <c r="AQ909" i="11"/>
  <c r="AD909" i="11"/>
  <c r="AT909" i="11"/>
  <c r="BJ909" i="11"/>
  <c r="X909" i="11"/>
  <c r="AN909" i="11"/>
  <c r="BD909" i="11"/>
  <c r="O909" i="11"/>
  <c r="AU909" i="11"/>
  <c r="AA909" i="11"/>
  <c r="BG909" i="11"/>
  <c r="Z909" i="11"/>
  <c r="BF909" i="11"/>
  <c r="T909" i="11"/>
  <c r="AZ909" i="11"/>
  <c r="AM909" i="11"/>
  <c r="AY909" i="11"/>
  <c r="AC909" i="11"/>
  <c r="AP909" i="11"/>
  <c r="AJ909" i="11"/>
  <c r="S909" i="11"/>
  <c r="AO909" i="11"/>
  <c r="AG909" i="11"/>
  <c r="AB909" i="11"/>
  <c r="Y909" i="11"/>
  <c r="R909" i="11"/>
  <c r="AR909" i="11"/>
  <c r="W909" i="11"/>
  <c r="AI909" i="11"/>
  <c r="BE909" i="11"/>
  <c r="AH909" i="11"/>
  <c r="BH909" i="11"/>
  <c r="BC909" i="11"/>
  <c r="Q909" i="11"/>
  <c r="BI909" i="11"/>
  <c r="AK909" i="11"/>
  <c r="U909" i="11"/>
  <c r="AX909" i="11"/>
  <c r="AW909" i="11"/>
  <c r="BA909" i="11"/>
  <c r="M909" i="11"/>
  <c r="AS909" i="11"/>
  <c r="V926" i="11"/>
  <c r="AL926" i="11"/>
  <c r="BB926" i="11"/>
  <c r="P926" i="11"/>
  <c r="AF926" i="11"/>
  <c r="AV926" i="11"/>
  <c r="O926" i="11"/>
  <c r="AU926" i="11"/>
  <c r="AA926" i="11"/>
  <c r="BG926" i="11"/>
  <c r="AD926" i="11"/>
  <c r="AT926" i="11"/>
  <c r="BJ926" i="11"/>
  <c r="X926" i="11"/>
  <c r="AN926" i="11"/>
  <c r="BD926" i="11"/>
  <c r="AE926" i="11"/>
  <c r="AQ926" i="11"/>
  <c r="AP926" i="11"/>
  <c r="AJ926" i="11"/>
  <c r="BC926" i="11"/>
  <c r="Y926" i="11"/>
  <c r="Q926" i="11"/>
  <c r="Z926" i="11"/>
  <c r="BF926" i="11"/>
  <c r="T926" i="11"/>
  <c r="AZ926" i="11"/>
  <c r="W926" i="11"/>
  <c r="AI926" i="11"/>
  <c r="BE926" i="11"/>
  <c r="AW926" i="11"/>
  <c r="AS926" i="11"/>
  <c r="R926" i="11"/>
  <c r="AR926" i="11"/>
  <c r="AG926" i="11"/>
  <c r="BA926" i="11"/>
  <c r="AC926" i="11"/>
  <c r="AK926" i="11"/>
  <c r="AH926" i="11"/>
  <c r="BH926" i="11"/>
  <c r="AX926" i="11"/>
  <c r="S926" i="11"/>
  <c r="AO926" i="11"/>
  <c r="AB926" i="11"/>
  <c r="AM926" i="11"/>
  <c r="AY926" i="11"/>
  <c r="BI926" i="11"/>
  <c r="M926" i="11"/>
  <c r="U926" i="11"/>
  <c r="M1004" i="11"/>
  <c r="V1004" i="11"/>
  <c r="AL1004" i="11"/>
  <c r="BB1004" i="11"/>
  <c r="P1004" i="11"/>
  <c r="AF1004" i="11"/>
  <c r="AV1004" i="11"/>
  <c r="O1004" i="11"/>
  <c r="AU1004" i="11"/>
  <c r="AA1004" i="11"/>
  <c r="BG1004" i="11"/>
  <c r="AD1004" i="11"/>
  <c r="AT1004" i="11"/>
  <c r="BJ1004" i="11"/>
  <c r="X1004" i="11"/>
  <c r="AN1004" i="11"/>
  <c r="BD1004" i="11"/>
  <c r="AE1004" i="11"/>
  <c r="AQ1004" i="11"/>
  <c r="AP1004" i="11"/>
  <c r="AJ1004" i="11"/>
  <c r="W1004" i="11"/>
  <c r="AI1004" i="11"/>
  <c r="BE1004" i="11"/>
  <c r="AW1004" i="11"/>
  <c r="Z1004" i="11"/>
  <c r="BF1004" i="11"/>
  <c r="T1004" i="11"/>
  <c r="AZ1004" i="11"/>
  <c r="BC1004" i="11"/>
  <c r="Y1004" i="11"/>
  <c r="Q1004" i="11"/>
  <c r="AX1004" i="11"/>
  <c r="AM1004" i="11"/>
  <c r="AY1004" i="11"/>
  <c r="U1004" i="11"/>
  <c r="AB1004" i="11"/>
  <c r="AG1004" i="11"/>
  <c r="R1004" i="11"/>
  <c r="AR1004" i="11"/>
  <c r="BI1004" i="11"/>
  <c r="AH1004" i="11"/>
  <c r="BH1004" i="11"/>
  <c r="S1004" i="11"/>
  <c r="AO1004" i="11"/>
  <c r="AS1004" i="11"/>
  <c r="BA1004" i="11"/>
  <c r="AK1004" i="11"/>
  <c r="AC1004" i="11"/>
  <c r="V943" i="11"/>
  <c r="AL943" i="11"/>
  <c r="BB943" i="11"/>
  <c r="P943" i="11"/>
  <c r="AF943" i="11"/>
  <c r="AV943" i="11"/>
  <c r="AE943" i="11"/>
  <c r="AQ943" i="11"/>
  <c r="AD943" i="11"/>
  <c r="AT943" i="11"/>
  <c r="BJ943" i="11"/>
  <c r="X943" i="11"/>
  <c r="AN943" i="11"/>
  <c r="BD943" i="11"/>
  <c r="O943" i="11"/>
  <c r="AU943" i="11"/>
  <c r="AA943" i="11"/>
  <c r="BG943" i="11"/>
  <c r="Z943" i="11"/>
  <c r="BF943" i="11"/>
  <c r="T943" i="11"/>
  <c r="AZ943" i="11"/>
  <c r="S943" i="11"/>
  <c r="AO943" i="11"/>
  <c r="AG943" i="11"/>
  <c r="BI943" i="11"/>
  <c r="AP943" i="11"/>
  <c r="AJ943" i="11"/>
  <c r="AM943" i="11"/>
  <c r="AY943" i="11"/>
  <c r="AH943" i="11"/>
  <c r="BH943" i="11"/>
  <c r="W943" i="11"/>
  <c r="AI943" i="11"/>
  <c r="BE943" i="11"/>
  <c r="AX943" i="11"/>
  <c r="BC943" i="11"/>
  <c r="Q943" i="11"/>
  <c r="AB943" i="11"/>
  <c r="AW943" i="11"/>
  <c r="AS943" i="11"/>
  <c r="BA943" i="11"/>
  <c r="R943" i="11"/>
  <c r="AR943" i="11"/>
  <c r="Y943" i="11"/>
  <c r="AC943" i="11"/>
  <c r="AK943" i="11"/>
  <c r="U943" i="11"/>
  <c r="M943" i="11"/>
  <c r="V899" i="11"/>
  <c r="AL899" i="11"/>
  <c r="BB899" i="11"/>
  <c r="AD899" i="11"/>
  <c r="AT899" i="11"/>
  <c r="BJ899" i="11"/>
  <c r="Z899" i="11"/>
  <c r="BF899" i="11"/>
  <c r="AB899" i="11"/>
  <c r="AW899" i="11"/>
  <c r="T899" i="11"/>
  <c r="AO899" i="11"/>
  <c r="S899" i="11"/>
  <c r="BI899" i="11"/>
  <c r="AI899" i="11"/>
  <c r="AP899" i="11"/>
  <c r="Q899" i="11"/>
  <c r="AM899" i="11"/>
  <c r="BH899" i="11"/>
  <c r="AE899" i="11"/>
  <c r="AZ899" i="11"/>
  <c r="AN899" i="11"/>
  <c r="BD899" i="11"/>
  <c r="AH899" i="11"/>
  <c r="BC899" i="11"/>
  <c r="AU899" i="11"/>
  <c r="AC899" i="11"/>
  <c r="AS899" i="11"/>
  <c r="P899" i="11"/>
  <c r="AG899" i="11"/>
  <c r="Y899" i="11"/>
  <c r="AF899" i="11"/>
  <c r="U899" i="11"/>
  <c r="O899" i="11"/>
  <c r="BG899" i="11"/>
  <c r="M899" i="11"/>
  <c r="R899" i="11"/>
  <c r="AJ899" i="11"/>
  <c r="X899" i="11"/>
  <c r="BA899" i="11"/>
  <c r="AX899" i="11"/>
  <c r="W899" i="11"/>
  <c r="BE899" i="11"/>
  <c r="AY899" i="11"/>
  <c r="AA899" i="11"/>
  <c r="AR899" i="11"/>
  <c r="AQ899" i="11"/>
  <c r="AK899" i="11"/>
  <c r="AV899" i="11"/>
  <c r="M908" i="11"/>
  <c r="V908" i="11"/>
  <c r="AL908" i="11"/>
  <c r="BB908" i="11"/>
  <c r="O908" i="11"/>
  <c r="AF908" i="11"/>
  <c r="AV908" i="11"/>
  <c r="AU908" i="11"/>
  <c r="AA908" i="11"/>
  <c r="BG908" i="11"/>
  <c r="AD908" i="11"/>
  <c r="AT908" i="11"/>
  <c r="BJ908" i="11"/>
  <c r="X908" i="11"/>
  <c r="AN908" i="11"/>
  <c r="BD908" i="11"/>
  <c r="AE908" i="11"/>
  <c r="AQ908" i="11"/>
  <c r="AP908" i="11"/>
  <c r="AJ908" i="11"/>
  <c r="W908" i="11"/>
  <c r="AI908" i="11"/>
  <c r="BE908" i="11"/>
  <c r="AW908" i="11"/>
  <c r="R908" i="11"/>
  <c r="Z908" i="11"/>
  <c r="BF908" i="11"/>
  <c r="T908" i="11"/>
  <c r="AZ908" i="11"/>
  <c r="BC908" i="11"/>
  <c r="Y908" i="11"/>
  <c r="P908" i="11"/>
  <c r="AX908" i="11"/>
  <c r="AM908" i="11"/>
  <c r="AY908" i="11"/>
  <c r="U908" i="11"/>
  <c r="AB908" i="11"/>
  <c r="AG908" i="11"/>
  <c r="Q908" i="11"/>
  <c r="AR908" i="11"/>
  <c r="BI908" i="11"/>
  <c r="AH908" i="11"/>
  <c r="BH908" i="11"/>
  <c r="S908" i="11"/>
  <c r="AO908" i="11"/>
  <c r="AS908" i="11"/>
  <c r="BA908" i="11"/>
  <c r="AK908" i="11"/>
  <c r="AC908" i="11"/>
  <c r="T871" i="11"/>
  <c r="AJ871" i="11"/>
  <c r="AZ871" i="11"/>
  <c r="V871" i="11"/>
  <c r="AL871" i="11"/>
  <c r="BB871" i="11"/>
  <c r="AB871" i="11"/>
  <c r="AR871" i="11"/>
  <c r="BH871" i="11"/>
  <c r="AD871" i="11"/>
  <c r="AT871" i="11"/>
  <c r="BJ871" i="11"/>
  <c r="X871" i="11"/>
  <c r="BD871" i="11"/>
  <c r="Z871" i="11"/>
  <c r="BF871" i="11"/>
  <c r="AC871" i="11"/>
  <c r="BI871" i="11"/>
  <c r="Q871" i="11"/>
  <c r="AW871" i="11"/>
  <c r="AU871" i="11"/>
  <c r="AN871" i="11"/>
  <c r="AP871" i="11"/>
  <c r="AS871" i="11"/>
  <c r="AG871" i="11"/>
  <c r="O871" i="11"/>
  <c r="AM871" i="11"/>
  <c r="AF871" i="11"/>
  <c r="AH871" i="11"/>
  <c r="AK871" i="11"/>
  <c r="Y871" i="11"/>
  <c r="W871" i="11"/>
  <c r="AY871" i="11"/>
  <c r="BE871" i="11"/>
  <c r="AX871" i="11"/>
  <c r="BA871" i="11"/>
  <c r="AE871" i="11"/>
  <c r="BC871" i="11"/>
  <c r="P871" i="11"/>
  <c r="S871" i="11"/>
  <c r="AV871" i="11"/>
  <c r="AO871" i="11"/>
  <c r="R871" i="11"/>
  <c r="U871" i="11"/>
  <c r="AI871" i="11"/>
  <c r="AQ871" i="11"/>
  <c r="BG871" i="11"/>
  <c r="AA871" i="11"/>
  <c r="M871" i="11"/>
  <c r="T853" i="11"/>
  <c r="AJ853" i="11"/>
  <c r="AZ853" i="11"/>
  <c r="V853" i="11"/>
  <c r="AL853" i="11"/>
  <c r="BB853" i="11"/>
  <c r="AB853" i="11"/>
  <c r="AR853" i="11"/>
  <c r="BH853" i="11"/>
  <c r="AD853" i="11"/>
  <c r="AT853" i="11"/>
  <c r="BJ853" i="11"/>
  <c r="X853" i="11"/>
  <c r="BD853" i="11"/>
  <c r="Z853" i="11"/>
  <c r="BF853" i="11"/>
  <c r="AC853" i="11"/>
  <c r="BI853" i="11"/>
  <c r="Q853" i="11"/>
  <c r="AW853" i="11"/>
  <c r="O853" i="11"/>
  <c r="AM853" i="11"/>
  <c r="AN853" i="11"/>
  <c r="AP853" i="11"/>
  <c r="AS853" i="11"/>
  <c r="AG853" i="11"/>
  <c r="AU853" i="11"/>
  <c r="BE853" i="11"/>
  <c r="AI853" i="11"/>
  <c r="S853" i="11"/>
  <c r="AF853" i="11"/>
  <c r="AH853" i="11"/>
  <c r="AK853" i="11"/>
  <c r="Y853" i="11"/>
  <c r="AE853" i="11"/>
  <c r="BC853" i="11"/>
  <c r="R853" i="11"/>
  <c r="U853" i="11"/>
  <c r="AY853" i="11"/>
  <c r="AQ853" i="11"/>
  <c r="BG853" i="11"/>
  <c r="AX853" i="11"/>
  <c r="BA853" i="11"/>
  <c r="P853" i="11"/>
  <c r="W853" i="11"/>
  <c r="AV853" i="11"/>
  <c r="AO853" i="11"/>
  <c r="AA853" i="11"/>
  <c r="M853" i="11"/>
  <c r="T811" i="11"/>
  <c r="AJ811" i="11"/>
  <c r="AZ811" i="11"/>
  <c r="V811" i="11"/>
  <c r="AL811" i="11"/>
  <c r="BB811" i="11"/>
  <c r="AB811" i="11"/>
  <c r="AR811" i="11"/>
  <c r="BH811" i="11"/>
  <c r="AD811" i="11"/>
  <c r="AT811" i="11"/>
  <c r="BJ811" i="11"/>
  <c r="X811" i="11"/>
  <c r="BD811" i="11"/>
  <c r="Z811" i="11"/>
  <c r="BF811" i="11"/>
  <c r="AC811" i="11"/>
  <c r="BI811" i="11"/>
  <c r="Q811" i="11"/>
  <c r="AW811" i="11"/>
  <c r="AU811" i="11"/>
  <c r="AN811" i="11"/>
  <c r="AP811" i="11"/>
  <c r="AS811" i="11"/>
  <c r="AG811" i="11"/>
  <c r="O811" i="11"/>
  <c r="AM811" i="11"/>
  <c r="AF811" i="11"/>
  <c r="AH811" i="11"/>
  <c r="AK811" i="11"/>
  <c r="Y811" i="11"/>
  <c r="BE811" i="11"/>
  <c r="W811" i="11"/>
  <c r="AY811" i="11"/>
  <c r="AQ811" i="11"/>
  <c r="AV811" i="11"/>
  <c r="AO811" i="11"/>
  <c r="S811" i="11"/>
  <c r="BG811" i="11"/>
  <c r="AA811" i="11"/>
  <c r="R811" i="11"/>
  <c r="U811" i="11"/>
  <c r="AX811" i="11"/>
  <c r="BA811" i="11"/>
  <c r="AI811" i="11"/>
  <c r="M811" i="11"/>
  <c r="P811" i="11"/>
  <c r="AE811" i="11"/>
  <c r="BC811" i="11"/>
  <c r="T857" i="11"/>
  <c r="AJ857" i="11"/>
  <c r="AZ857" i="11"/>
  <c r="V857" i="11"/>
  <c r="AL857" i="11"/>
  <c r="BB857" i="11"/>
  <c r="AB857" i="11"/>
  <c r="AR857" i="11"/>
  <c r="BH857" i="11"/>
  <c r="AD857" i="11"/>
  <c r="AT857" i="11"/>
  <c r="BJ857" i="11"/>
  <c r="X857" i="11"/>
  <c r="BD857" i="11"/>
  <c r="Z857" i="11"/>
  <c r="BF857" i="11"/>
  <c r="AC857" i="11"/>
  <c r="BI857" i="11"/>
  <c r="Q857" i="11"/>
  <c r="AW857" i="11"/>
  <c r="O857" i="11"/>
  <c r="AM857" i="11"/>
  <c r="AN857" i="11"/>
  <c r="AP857" i="11"/>
  <c r="AS857" i="11"/>
  <c r="AG857" i="11"/>
  <c r="AU857" i="11"/>
  <c r="BE857" i="11"/>
  <c r="AE857" i="11"/>
  <c r="BC857" i="11"/>
  <c r="AF857" i="11"/>
  <c r="AH857" i="11"/>
  <c r="AK857" i="11"/>
  <c r="Y857" i="11"/>
  <c r="AI857" i="11"/>
  <c r="S857" i="11"/>
  <c r="P857" i="11"/>
  <c r="M857" i="11"/>
  <c r="AV857" i="11"/>
  <c r="AO857" i="11"/>
  <c r="W857" i="11"/>
  <c r="R857" i="11"/>
  <c r="U857" i="11"/>
  <c r="AA857" i="11"/>
  <c r="AX857" i="11"/>
  <c r="BA857" i="11"/>
  <c r="AY857" i="11"/>
  <c r="AQ857" i="11"/>
  <c r="BG857" i="11"/>
  <c r="V935" i="11"/>
  <c r="AL935" i="11"/>
  <c r="BB935" i="11"/>
  <c r="P935" i="11"/>
  <c r="AF935" i="11"/>
  <c r="AV935" i="11"/>
  <c r="AE935" i="11"/>
  <c r="AQ935" i="11"/>
  <c r="AD935" i="11"/>
  <c r="AT935" i="11"/>
  <c r="BJ935" i="11"/>
  <c r="X935" i="11"/>
  <c r="AN935" i="11"/>
  <c r="BD935" i="11"/>
  <c r="O935" i="11"/>
  <c r="AU935" i="11"/>
  <c r="AA935" i="11"/>
  <c r="BG935" i="11"/>
  <c r="Z935" i="11"/>
  <c r="BF935" i="11"/>
  <c r="T935" i="11"/>
  <c r="AZ935" i="11"/>
  <c r="S935" i="11"/>
  <c r="AO935" i="11"/>
  <c r="AG935" i="11"/>
  <c r="BI935" i="11"/>
  <c r="AP935" i="11"/>
  <c r="AJ935" i="11"/>
  <c r="AM935" i="11"/>
  <c r="AY935" i="11"/>
  <c r="AH935" i="11"/>
  <c r="BH935" i="11"/>
  <c r="W935" i="11"/>
  <c r="AI935" i="11"/>
  <c r="BE935" i="11"/>
  <c r="AX935" i="11"/>
  <c r="BC935" i="11"/>
  <c r="Q935" i="11"/>
  <c r="AB935" i="11"/>
  <c r="AW935" i="11"/>
  <c r="AS935" i="11"/>
  <c r="BA935" i="11"/>
  <c r="R935" i="11"/>
  <c r="AR935" i="11"/>
  <c r="Y935" i="11"/>
  <c r="AK935" i="11"/>
  <c r="U935" i="11"/>
  <c r="AC935" i="11"/>
  <c r="M935" i="11"/>
  <c r="V950" i="11"/>
  <c r="AL950" i="11"/>
  <c r="BB950" i="11"/>
  <c r="P950" i="11"/>
  <c r="AF950" i="11"/>
  <c r="AV950" i="11"/>
  <c r="O950" i="11"/>
  <c r="AU950" i="11"/>
  <c r="AA950" i="11"/>
  <c r="BG950" i="11"/>
  <c r="AD950" i="11"/>
  <c r="AT950" i="11"/>
  <c r="BJ950" i="11"/>
  <c r="X950" i="11"/>
  <c r="AN950" i="11"/>
  <c r="BD950" i="11"/>
  <c r="AE950" i="11"/>
  <c r="AQ950" i="11"/>
  <c r="AP950" i="11"/>
  <c r="AJ950" i="11"/>
  <c r="BC950" i="11"/>
  <c r="Y950" i="11"/>
  <c r="Q950" i="11"/>
  <c r="Z950" i="11"/>
  <c r="BF950" i="11"/>
  <c r="T950" i="11"/>
  <c r="AZ950" i="11"/>
  <c r="W950" i="11"/>
  <c r="AI950" i="11"/>
  <c r="BE950" i="11"/>
  <c r="AW950" i="11"/>
  <c r="AS950" i="11"/>
  <c r="R950" i="11"/>
  <c r="AR950" i="11"/>
  <c r="AG950" i="11"/>
  <c r="BA950" i="11"/>
  <c r="AC950" i="11"/>
  <c r="AK950" i="11"/>
  <c r="AH950" i="11"/>
  <c r="BH950" i="11"/>
  <c r="AX950" i="11"/>
  <c r="S950" i="11"/>
  <c r="AO950" i="11"/>
  <c r="M950" i="11"/>
  <c r="AB950" i="11"/>
  <c r="AM950" i="11"/>
  <c r="AY950" i="11"/>
  <c r="BI950" i="11"/>
  <c r="U950" i="11"/>
  <c r="T782" i="11"/>
  <c r="AJ782" i="11"/>
  <c r="AZ782" i="11"/>
  <c r="V782" i="11"/>
  <c r="AL782" i="11"/>
  <c r="BB782" i="11"/>
  <c r="AB782" i="11"/>
  <c r="AR782" i="11"/>
  <c r="BH782" i="11"/>
  <c r="AD782" i="11"/>
  <c r="AT782" i="11"/>
  <c r="BJ782" i="11"/>
  <c r="AN782" i="11"/>
  <c r="AP782" i="11"/>
  <c r="AS782" i="11"/>
  <c r="AG782" i="11"/>
  <c r="AE782" i="11"/>
  <c r="BC782" i="11"/>
  <c r="X782" i="11"/>
  <c r="BD782" i="11"/>
  <c r="Z782" i="11"/>
  <c r="BF782" i="11"/>
  <c r="AC782" i="11"/>
  <c r="BI782" i="11"/>
  <c r="Q782" i="11"/>
  <c r="AW782" i="11"/>
  <c r="W782" i="11"/>
  <c r="P782" i="11"/>
  <c r="R782" i="11"/>
  <c r="U782" i="11"/>
  <c r="AU782" i="11"/>
  <c r="AA782" i="11"/>
  <c r="AV782" i="11"/>
  <c r="AX782" i="11"/>
  <c r="BA782" i="11"/>
  <c r="AO782" i="11"/>
  <c r="AY782" i="11"/>
  <c r="AI782" i="11"/>
  <c r="AF782" i="11"/>
  <c r="Y782" i="11"/>
  <c r="S782" i="11"/>
  <c r="BE782" i="11"/>
  <c r="O782" i="11"/>
  <c r="AM782" i="11"/>
  <c r="AH782" i="11"/>
  <c r="AK782" i="11"/>
  <c r="AQ782" i="11"/>
  <c r="BG782" i="11"/>
  <c r="M782" i="11"/>
  <c r="M1018" i="11"/>
  <c r="V1018" i="11"/>
  <c r="AL1018" i="11"/>
  <c r="BB1018" i="11"/>
  <c r="P1018" i="11"/>
  <c r="AF1018" i="11"/>
  <c r="AV1018" i="11"/>
  <c r="O1018" i="11"/>
  <c r="AU1018" i="11"/>
  <c r="AA1018" i="11"/>
  <c r="BG1018" i="11"/>
  <c r="AD1018" i="11"/>
  <c r="AT1018" i="11"/>
  <c r="BJ1018" i="11"/>
  <c r="X1018" i="11"/>
  <c r="AN1018" i="11"/>
  <c r="BD1018" i="11"/>
  <c r="AE1018" i="11"/>
  <c r="AQ1018" i="11"/>
  <c r="AP1018" i="11"/>
  <c r="AJ1018" i="11"/>
  <c r="BC1018" i="11"/>
  <c r="Y1018" i="11"/>
  <c r="Q1018" i="11"/>
  <c r="AS1018" i="11"/>
  <c r="Z1018" i="11"/>
  <c r="BF1018" i="11"/>
  <c r="T1018" i="11"/>
  <c r="AZ1018" i="11"/>
  <c r="W1018" i="11"/>
  <c r="AI1018" i="11"/>
  <c r="BE1018" i="11"/>
  <c r="AW1018" i="11"/>
  <c r="R1018" i="11"/>
  <c r="AR1018" i="11"/>
  <c r="S1018" i="11"/>
  <c r="AO1018" i="11"/>
  <c r="AH1018" i="11"/>
  <c r="BH1018" i="11"/>
  <c r="AM1018" i="11"/>
  <c r="AY1018" i="11"/>
  <c r="AX1018" i="11"/>
  <c r="AG1018" i="11"/>
  <c r="BA1018" i="11"/>
  <c r="AC1018" i="11"/>
  <c r="AK1018" i="11"/>
  <c r="AB1018" i="11"/>
  <c r="BI1018" i="11"/>
  <c r="U1018" i="11"/>
  <c r="M764" i="11"/>
  <c r="T764" i="11"/>
  <c r="AJ764" i="11"/>
  <c r="AZ764" i="11"/>
  <c r="V764" i="11"/>
  <c r="AL764" i="11"/>
  <c r="BB764" i="11"/>
  <c r="AB764" i="11"/>
  <c r="AR764" i="11"/>
  <c r="BH764" i="11"/>
  <c r="AD764" i="11"/>
  <c r="AT764" i="11"/>
  <c r="BJ764" i="11"/>
  <c r="AN764" i="11"/>
  <c r="AP764" i="11"/>
  <c r="AS764" i="11"/>
  <c r="AG764" i="11"/>
  <c r="W764" i="11"/>
  <c r="X764" i="11"/>
  <c r="BD764" i="11"/>
  <c r="Z764" i="11"/>
  <c r="BF764" i="11"/>
  <c r="AC764" i="11"/>
  <c r="BI764" i="11"/>
  <c r="Q764" i="11"/>
  <c r="AW764" i="11"/>
  <c r="AE764" i="11"/>
  <c r="BC764" i="11"/>
  <c r="AV764" i="11"/>
  <c r="AX764" i="11"/>
  <c r="BA764" i="11"/>
  <c r="AO764" i="11"/>
  <c r="O764" i="11"/>
  <c r="AM764" i="11"/>
  <c r="P764" i="11"/>
  <c r="R764" i="11"/>
  <c r="U764" i="11"/>
  <c r="S764" i="11"/>
  <c r="AU764" i="11"/>
  <c r="AF764" i="11"/>
  <c r="Y764" i="11"/>
  <c r="AI764" i="11"/>
  <c r="BE764" i="11"/>
  <c r="AH764" i="11"/>
  <c r="AK764" i="11"/>
  <c r="AY764" i="11"/>
  <c r="BG764" i="11"/>
  <c r="AQ764" i="11"/>
  <c r="AA764" i="11"/>
  <c r="M1010" i="11"/>
  <c r="V1010" i="11"/>
  <c r="AL1010" i="11"/>
  <c r="BB1010" i="11"/>
  <c r="P1010" i="11"/>
  <c r="AF1010" i="11"/>
  <c r="AV1010" i="11"/>
  <c r="O1010" i="11"/>
  <c r="AU1010" i="11"/>
  <c r="AA1010" i="11"/>
  <c r="BG1010" i="11"/>
  <c r="AD1010" i="11"/>
  <c r="AT1010" i="11"/>
  <c r="BJ1010" i="11"/>
  <c r="X1010" i="11"/>
  <c r="AN1010" i="11"/>
  <c r="BD1010" i="11"/>
  <c r="AE1010" i="11"/>
  <c r="AQ1010" i="11"/>
  <c r="AP1010" i="11"/>
  <c r="AJ1010" i="11"/>
  <c r="BC1010" i="11"/>
  <c r="Y1010" i="11"/>
  <c r="Q1010" i="11"/>
  <c r="AS1010" i="11"/>
  <c r="Z1010" i="11"/>
  <c r="BF1010" i="11"/>
  <c r="T1010" i="11"/>
  <c r="AZ1010" i="11"/>
  <c r="W1010" i="11"/>
  <c r="AI1010" i="11"/>
  <c r="BE1010" i="11"/>
  <c r="AW1010" i="11"/>
  <c r="R1010" i="11"/>
  <c r="AR1010" i="11"/>
  <c r="S1010" i="11"/>
  <c r="AO1010" i="11"/>
  <c r="AH1010" i="11"/>
  <c r="BH1010" i="11"/>
  <c r="AM1010" i="11"/>
  <c r="AY1010" i="11"/>
  <c r="AX1010" i="11"/>
  <c r="AG1010" i="11"/>
  <c r="BA1010" i="11"/>
  <c r="AC1010" i="11"/>
  <c r="AK1010" i="11"/>
  <c r="AB1010" i="11"/>
  <c r="U1010" i="11"/>
  <c r="BI1010" i="11"/>
  <c r="T774" i="11"/>
  <c r="AJ774" i="11"/>
  <c r="AZ774" i="11"/>
  <c r="V774" i="11"/>
  <c r="AL774" i="11"/>
  <c r="BB774" i="11"/>
  <c r="AB774" i="11"/>
  <c r="AR774" i="11"/>
  <c r="BH774" i="11"/>
  <c r="AD774" i="11"/>
  <c r="AT774" i="11"/>
  <c r="BJ774" i="11"/>
  <c r="AN774" i="11"/>
  <c r="AP774" i="11"/>
  <c r="AS774" i="11"/>
  <c r="AG774" i="11"/>
  <c r="AE774" i="11"/>
  <c r="BC774" i="11"/>
  <c r="X774" i="11"/>
  <c r="BD774" i="11"/>
  <c r="Z774" i="11"/>
  <c r="BF774" i="11"/>
  <c r="AC774" i="11"/>
  <c r="BI774" i="11"/>
  <c r="Q774" i="11"/>
  <c r="AW774" i="11"/>
  <c r="W774" i="11"/>
  <c r="P774" i="11"/>
  <c r="R774" i="11"/>
  <c r="U774" i="11"/>
  <c r="AU774" i="11"/>
  <c r="AV774" i="11"/>
  <c r="AX774" i="11"/>
  <c r="BA774" i="11"/>
  <c r="AO774" i="11"/>
  <c r="AY774" i="11"/>
  <c r="AI774" i="11"/>
  <c r="AA774" i="11"/>
  <c r="AF774" i="11"/>
  <c r="Y774" i="11"/>
  <c r="AQ774" i="11"/>
  <c r="M774" i="11"/>
  <c r="BE774" i="11"/>
  <c r="AH774" i="11"/>
  <c r="AK774" i="11"/>
  <c r="S774" i="11"/>
  <c r="O774" i="11"/>
  <c r="AM774" i="11"/>
  <c r="BG774" i="11"/>
  <c r="M796" i="11"/>
  <c r="T796" i="11"/>
  <c r="AJ796" i="11"/>
  <c r="AZ796" i="11"/>
  <c r="V796" i="11"/>
  <c r="AL796" i="11"/>
  <c r="BB796" i="11"/>
  <c r="AB796" i="11"/>
  <c r="AR796" i="11"/>
  <c r="BH796" i="11"/>
  <c r="AD796" i="11"/>
  <c r="AT796" i="11"/>
  <c r="BJ796" i="11"/>
  <c r="AN796" i="11"/>
  <c r="AP796" i="11"/>
  <c r="AS796" i="11"/>
  <c r="AG796" i="11"/>
  <c r="W796" i="11"/>
  <c r="X796" i="11"/>
  <c r="BD796" i="11"/>
  <c r="Z796" i="11"/>
  <c r="BF796" i="11"/>
  <c r="AC796" i="11"/>
  <c r="BI796" i="11"/>
  <c r="Q796" i="11"/>
  <c r="AW796" i="11"/>
  <c r="AE796" i="11"/>
  <c r="BC796" i="11"/>
  <c r="AV796" i="11"/>
  <c r="AX796" i="11"/>
  <c r="BA796" i="11"/>
  <c r="AO796" i="11"/>
  <c r="O796" i="11"/>
  <c r="AM796" i="11"/>
  <c r="P796" i="11"/>
  <c r="R796" i="11"/>
  <c r="U796" i="11"/>
  <c r="S796" i="11"/>
  <c r="AU796" i="11"/>
  <c r="AF796" i="11"/>
  <c r="Y796" i="11"/>
  <c r="AI796" i="11"/>
  <c r="BE796" i="11"/>
  <c r="AH796" i="11"/>
  <c r="AK796" i="11"/>
  <c r="AY796" i="11"/>
  <c r="AQ796" i="11"/>
  <c r="BG796" i="11"/>
  <c r="AA796" i="11"/>
  <c r="M930" i="11"/>
  <c r="V930" i="11"/>
  <c r="AL930" i="11"/>
  <c r="BB930" i="11"/>
  <c r="P930" i="11"/>
  <c r="AF930" i="11"/>
  <c r="AV930" i="11"/>
  <c r="O930" i="11"/>
  <c r="AU930" i="11"/>
  <c r="AA930" i="11"/>
  <c r="BG930" i="11"/>
  <c r="AD930" i="11"/>
  <c r="AT930" i="11"/>
  <c r="BJ930" i="11"/>
  <c r="X930" i="11"/>
  <c r="AN930" i="11"/>
  <c r="BD930" i="11"/>
  <c r="AE930" i="11"/>
  <c r="AQ930" i="11"/>
  <c r="AP930" i="11"/>
  <c r="AJ930" i="11"/>
  <c r="BC930" i="11"/>
  <c r="Y930" i="11"/>
  <c r="Q930" i="11"/>
  <c r="AS930" i="11"/>
  <c r="Z930" i="11"/>
  <c r="BF930" i="11"/>
  <c r="T930" i="11"/>
  <c r="AZ930" i="11"/>
  <c r="W930" i="11"/>
  <c r="AI930" i="11"/>
  <c r="BE930" i="11"/>
  <c r="AW930" i="11"/>
  <c r="R930" i="11"/>
  <c r="AR930" i="11"/>
  <c r="S930" i="11"/>
  <c r="AO930" i="11"/>
  <c r="AH930" i="11"/>
  <c r="BH930" i="11"/>
  <c r="AM930" i="11"/>
  <c r="AY930" i="11"/>
  <c r="AX930" i="11"/>
  <c r="AG930" i="11"/>
  <c r="BA930" i="11"/>
  <c r="AC930" i="11"/>
  <c r="AK930" i="11"/>
  <c r="AB930" i="11"/>
  <c r="U930" i="11"/>
  <c r="BI930" i="11"/>
  <c r="V975" i="11"/>
  <c r="AL975" i="11"/>
  <c r="BB975" i="11"/>
  <c r="P975" i="11"/>
  <c r="AF975" i="11"/>
  <c r="AV975" i="11"/>
  <c r="AE975" i="11"/>
  <c r="AQ975" i="11"/>
  <c r="AD975" i="11"/>
  <c r="AT975" i="11"/>
  <c r="BJ975" i="11"/>
  <c r="X975" i="11"/>
  <c r="AN975" i="11"/>
  <c r="BD975" i="11"/>
  <c r="O975" i="11"/>
  <c r="AU975" i="11"/>
  <c r="AA975" i="11"/>
  <c r="BG975" i="11"/>
  <c r="Z975" i="11"/>
  <c r="BF975" i="11"/>
  <c r="T975" i="11"/>
  <c r="AZ975" i="11"/>
  <c r="S975" i="11"/>
  <c r="AO975" i="11"/>
  <c r="AG975" i="11"/>
  <c r="BI975" i="11"/>
  <c r="AP975" i="11"/>
  <c r="AJ975" i="11"/>
  <c r="AM975" i="11"/>
  <c r="AY975" i="11"/>
  <c r="AH975" i="11"/>
  <c r="BH975" i="11"/>
  <c r="W975" i="11"/>
  <c r="AI975" i="11"/>
  <c r="BE975" i="11"/>
  <c r="AX975" i="11"/>
  <c r="BC975" i="11"/>
  <c r="Q975" i="11"/>
  <c r="AB975" i="11"/>
  <c r="AW975" i="11"/>
  <c r="AS975" i="11"/>
  <c r="BA975" i="11"/>
  <c r="R975" i="11"/>
  <c r="AR975" i="11"/>
  <c r="Y975" i="11"/>
  <c r="AC975" i="11"/>
  <c r="AK975" i="11"/>
  <c r="U975" i="11"/>
  <c r="M975" i="11"/>
  <c r="M788" i="11"/>
  <c r="T788" i="11"/>
  <c r="AJ788" i="11"/>
  <c r="AZ788" i="11"/>
  <c r="V788" i="11"/>
  <c r="AL788" i="11"/>
  <c r="BB788" i="11"/>
  <c r="AB788" i="11"/>
  <c r="AR788" i="11"/>
  <c r="BH788" i="11"/>
  <c r="AD788" i="11"/>
  <c r="AT788" i="11"/>
  <c r="BJ788" i="11"/>
  <c r="AN788" i="11"/>
  <c r="AP788" i="11"/>
  <c r="AS788" i="11"/>
  <c r="AG788" i="11"/>
  <c r="W788" i="11"/>
  <c r="X788" i="11"/>
  <c r="BD788" i="11"/>
  <c r="Z788" i="11"/>
  <c r="BF788" i="11"/>
  <c r="AC788" i="11"/>
  <c r="BI788" i="11"/>
  <c r="Q788" i="11"/>
  <c r="AW788" i="11"/>
  <c r="AE788" i="11"/>
  <c r="BC788" i="11"/>
  <c r="AV788" i="11"/>
  <c r="AX788" i="11"/>
  <c r="BA788" i="11"/>
  <c r="AO788" i="11"/>
  <c r="O788" i="11"/>
  <c r="AM788" i="11"/>
  <c r="P788" i="11"/>
  <c r="R788" i="11"/>
  <c r="U788" i="11"/>
  <c r="S788" i="11"/>
  <c r="AF788" i="11"/>
  <c r="Y788" i="11"/>
  <c r="AY788" i="11"/>
  <c r="BE788" i="11"/>
  <c r="AU788" i="11"/>
  <c r="BG788" i="11"/>
  <c r="AH788" i="11"/>
  <c r="AK788" i="11"/>
  <c r="AI788" i="11"/>
  <c r="AQ788" i="11"/>
  <c r="AA788" i="11"/>
  <c r="T839" i="11"/>
  <c r="AJ839" i="11"/>
  <c r="AZ839" i="11"/>
  <c r="V839" i="11"/>
  <c r="AL839" i="11"/>
  <c r="BB839" i="11"/>
  <c r="AB839" i="11"/>
  <c r="AR839" i="11"/>
  <c r="BH839" i="11"/>
  <c r="AD839" i="11"/>
  <c r="AT839" i="11"/>
  <c r="BJ839" i="11"/>
  <c r="X839" i="11"/>
  <c r="BD839" i="11"/>
  <c r="Z839" i="11"/>
  <c r="BF839" i="11"/>
  <c r="AC839" i="11"/>
  <c r="BI839" i="11"/>
  <c r="Q839" i="11"/>
  <c r="AW839" i="11"/>
  <c r="AU839" i="11"/>
  <c r="AN839" i="11"/>
  <c r="AP839" i="11"/>
  <c r="AS839" i="11"/>
  <c r="AG839" i="11"/>
  <c r="O839" i="11"/>
  <c r="AM839" i="11"/>
  <c r="AF839" i="11"/>
  <c r="AH839" i="11"/>
  <c r="AK839" i="11"/>
  <c r="Y839" i="11"/>
  <c r="W839" i="11"/>
  <c r="AY839" i="11"/>
  <c r="BE839" i="11"/>
  <c r="AX839" i="11"/>
  <c r="BA839" i="11"/>
  <c r="AE839" i="11"/>
  <c r="BC839" i="11"/>
  <c r="P839" i="11"/>
  <c r="S839" i="11"/>
  <c r="AV839" i="11"/>
  <c r="AO839" i="11"/>
  <c r="R839" i="11"/>
  <c r="U839" i="11"/>
  <c r="AI839" i="11"/>
  <c r="BG839" i="11"/>
  <c r="AA839" i="11"/>
  <c r="AQ839" i="11"/>
  <c r="M839" i="11"/>
  <c r="T798" i="11"/>
  <c r="AJ798" i="11"/>
  <c r="AZ798" i="11"/>
  <c r="V798" i="11"/>
  <c r="AL798" i="11"/>
  <c r="BB798" i="11"/>
  <c r="AB798" i="11"/>
  <c r="AR798" i="11"/>
  <c r="BH798" i="11"/>
  <c r="AD798" i="11"/>
  <c r="AT798" i="11"/>
  <c r="BJ798" i="11"/>
  <c r="AN798" i="11"/>
  <c r="AP798" i="11"/>
  <c r="AS798" i="11"/>
  <c r="AG798" i="11"/>
  <c r="AE798" i="11"/>
  <c r="BC798" i="11"/>
  <c r="X798" i="11"/>
  <c r="BD798" i="11"/>
  <c r="Z798" i="11"/>
  <c r="BF798" i="11"/>
  <c r="AC798" i="11"/>
  <c r="BI798" i="11"/>
  <c r="Q798" i="11"/>
  <c r="AW798" i="11"/>
  <c r="W798" i="11"/>
  <c r="P798" i="11"/>
  <c r="R798" i="11"/>
  <c r="U798" i="11"/>
  <c r="AU798" i="11"/>
  <c r="AA798" i="11"/>
  <c r="AV798" i="11"/>
  <c r="AX798" i="11"/>
  <c r="BA798" i="11"/>
  <c r="AO798" i="11"/>
  <c r="AY798" i="11"/>
  <c r="AI798" i="11"/>
  <c r="AF798" i="11"/>
  <c r="Y798" i="11"/>
  <c r="S798" i="11"/>
  <c r="BE798" i="11"/>
  <c r="O798" i="11"/>
  <c r="AM798" i="11"/>
  <c r="AH798" i="11"/>
  <c r="AK798" i="11"/>
  <c r="AQ798" i="11"/>
  <c r="M798" i="11"/>
  <c r="BG798" i="11"/>
  <c r="V937" i="11"/>
  <c r="AL937" i="11"/>
  <c r="BB937" i="11"/>
  <c r="P937" i="11"/>
  <c r="AF937" i="11"/>
  <c r="AV937" i="11"/>
  <c r="AE937" i="11"/>
  <c r="AQ937" i="11"/>
  <c r="AD937" i="11"/>
  <c r="AT937" i="11"/>
  <c r="BJ937" i="11"/>
  <c r="X937" i="11"/>
  <c r="AN937" i="11"/>
  <c r="BD937" i="11"/>
  <c r="O937" i="11"/>
  <c r="AU937" i="11"/>
  <c r="AA937" i="11"/>
  <c r="BG937" i="11"/>
  <c r="Z937" i="11"/>
  <c r="BF937" i="11"/>
  <c r="T937" i="11"/>
  <c r="AZ937" i="11"/>
  <c r="AM937" i="11"/>
  <c r="AY937" i="11"/>
  <c r="AP937" i="11"/>
  <c r="AJ937" i="11"/>
  <c r="S937" i="11"/>
  <c r="AO937" i="11"/>
  <c r="AG937" i="11"/>
  <c r="AC937" i="11"/>
  <c r="AB937" i="11"/>
  <c r="BC937" i="11"/>
  <c r="Q937" i="11"/>
  <c r="M937" i="11"/>
  <c r="AK937" i="11"/>
  <c r="U937" i="11"/>
  <c r="R937" i="11"/>
  <c r="AR937" i="11"/>
  <c r="AW937" i="11"/>
  <c r="AH937" i="11"/>
  <c r="BH937" i="11"/>
  <c r="Y937" i="11"/>
  <c r="AX937" i="11"/>
  <c r="W937" i="11"/>
  <c r="AI937" i="11"/>
  <c r="BE937" i="11"/>
  <c r="AS937" i="11"/>
  <c r="BA937" i="11"/>
  <c r="BI937" i="11"/>
  <c r="M892" i="11"/>
  <c r="T892" i="11"/>
  <c r="AJ892" i="11"/>
  <c r="AZ892" i="11"/>
  <c r="V892" i="11"/>
  <c r="AL892" i="11"/>
  <c r="BB892" i="11"/>
  <c r="AB892" i="11"/>
  <c r="AR892" i="11"/>
  <c r="BH892" i="11"/>
  <c r="AD892" i="11"/>
  <c r="AT892" i="11"/>
  <c r="BJ892" i="11"/>
  <c r="AN892" i="11"/>
  <c r="AP892" i="11"/>
  <c r="AS892" i="11"/>
  <c r="AG892" i="11"/>
  <c r="W892" i="11"/>
  <c r="X892" i="11"/>
  <c r="BD892" i="11"/>
  <c r="Z892" i="11"/>
  <c r="BF892" i="11"/>
  <c r="AC892" i="11"/>
  <c r="BI892" i="11"/>
  <c r="Q892" i="11"/>
  <c r="AW892" i="11"/>
  <c r="AE892" i="11"/>
  <c r="BC892" i="11"/>
  <c r="AV892" i="11"/>
  <c r="AX892" i="11"/>
  <c r="BA892" i="11"/>
  <c r="AO892" i="11"/>
  <c r="O892" i="11"/>
  <c r="AM892" i="11"/>
  <c r="P892" i="11"/>
  <c r="R892" i="11"/>
  <c r="U892" i="11"/>
  <c r="S892" i="11"/>
  <c r="AU892" i="11"/>
  <c r="AF892" i="11"/>
  <c r="Y892" i="11"/>
  <c r="AI892" i="11"/>
  <c r="BE892" i="11"/>
  <c r="AH892" i="11"/>
  <c r="AK892" i="11"/>
  <c r="AY892" i="11"/>
  <c r="BG892" i="11"/>
  <c r="AQ892" i="11"/>
  <c r="AA892" i="11"/>
  <c r="M786" i="11"/>
  <c r="T786" i="11"/>
  <c r="AJ786" i="11"/>
  <c r="AZ786" i="11"/>
  <c r="V786" i="11"/>
  <c r="AL786" i="11"/>
  <c r="BB786" i="11"/>
  <c r="AB786" i="11"/>
  <c r="AR786" i="11"/>
  <c r="BH786" i="11"/>
  <c r="AD786" i="11"/>
  <c r="AT786" i="11"/>
  <c r="BJ786" i="11"/>
  <c r="AN786" i="11"/>
  <c r="AP786" i="11"/>
  <c r="AS786" i="11"/>
  <c r="AG786" i="11"/>
  <c r="AE786" i="11"/>
  <c r="BC786" i="11"/>
  <c r="X786" i="11"/>
  <c r="BD786" i="11"/>
  <c r="Z786" i="11"/>
  <c r="BF786" i="11"/>
  <c r="AC786" i="11"/>
  <c r="BI786" i="11"/>
  <c r="Q786" i="11"/>
  <c r="AW786" i="11"/>
  <c r="W786" i="11"/>
  <c r="P786" i="11"/>
  <c r="R786" i="11"/>
  <c r="U786" i="11"/>
  <c r="AY786" i="11"/>
  <c r="AI786" i="11"/>
  <c r="AV786" i="11"/>
  <c r="AX786" i="11"/>
  <c r="BA786" i="11"/>
  <c r="AO786" i="11"/>
  <c r="AU786" i="11"/>
  <c r="AH786" i="11"/>
  <c r="AK786" i="11"/>
  <c r="O786" i="11"/>
  <c r="AM786" i="11"/>
  <c r="AF786" i="11"/>
  <c r="Y786" i="11"/>
  <c r="BG786" i="11"/>
  <c r="BE786" i="11"/>
  <c r="S786" i="11"/>
  <c r="AA786" i="11"/>
  <c r="AQ786" i="11"/>
  <c r="V983" i="11"/>
  <c r="AL983" i="11"/>
  <c r="BB983" i="11"/>
  <c r="P983" i="11"/>
  <c r="AF983" i="11"/>
  <c r="AV983" i="11"/>
  <c r="AE983" i="11"/>
  <c r="AQ983" i="11"/>
  <c r="AD983" i="11"/>
  <c r="AT983" i="11"/>
  <c r="BJ983" i="11"/>
  <c r="X983" i="11"/>
  <c r="AN983" i="11"/>
  <c r="BD983" i="11"/>
  <c r="O983" i="11"/>
  <c r="AU983" i="11"/>
  <c r="AA983" i="11"/>
  <c r="BG983" i="11"/>
  <c r="Z983" i="11"/>
  <c r="BF983" i="11"/>
  <c r="T983" i="11"/>
  <c r="AZ983" i="11"/>
  <c r="S983" i="11"/>
  <c r="AO983" i="11"/>
  <c r="AG983" i="11"/>
  <c r="BI983" i="11"/>
  <c r="AP983" i="11"/>
  <c r="AJ983" i="11"/>
  <c r="AM983" i="11"/>
  <c r="AY983" i="11"/>
  <c r="AH983" i="11"/>
  <c r="BH983" i="11"/>
  <c r="W983" i="11"/>
  <c r="AI983" i="11"/>
  <c r="BE983" i="11"/>
  <c r="AX983" i="11"/>
  <c r="BC983" i="11"/>
  <c r="Q983" i="11"/>
  <c r="AB983" i="11"/>
  <c r="AW983" i="11"/>
  <c r="AS983" i="11"/>
  <c r="BA983" i="11"/>
  <c r="R983" i="11"/>
  <c r="AR983" i="11"/>
  <c r="Y983" i="11"/>
  <c r="AC983" i="11"/>
  <c r="AK983" i="11"/>
  <c r="M983" i="11"/>
  <c r="U983" i="11"/>
  <c r="T873" i="11"/>
  <c r="AJ873" i="11"/>
  <c r="AZ873" i="11"/>
  <c r="V873" i="11"/>
  <c r="AL873" i="11"/>
  <c r="BB873" i="11"/>
  <c r="AB873" i="11"/>
  <c r="AR873" i="11"/>
  <c r="BH873" i="11"/>
  <c r="AD873" i="11"/>
  <c r="AT873" i="11"/>
  <c r="BJ873" i="11"/>
  <c r="X873" i="11"/>
  <c r="BD873" i="11"/>
  <c r="Z873" i="11"/>
  <c r="BF873" i="11"/>
  <c r="AC873" i="11"/>
  <c r="BI873" i="11"/>
  <c r="Q873" i="11"/>
  <c r="AW873" i="11"/>
  <c r="O873" i="11"/>
  <c r="AM873" i="11"/>
  <c r="AN873" i="11"/>
  <c r="AP873" i="11"/>
  <c r="AS873" i="11"/>
  <c r="AG873" i="11"/>
  <c r="AU873" i="11"/>
  <c r="BE873" i="11"/>
  <c r="AE873" i="11"/>
  <c r="BC873" i="11"/>
  <c r="AF873" i="11"/>
  <c r="AH873" i="11"/>
  <c r="AK873" i="11"/>
  <c r="Y873" i="11"/>
  <c r="AI873" i="11"/>
  <c r="S873" i="11"/>
  <c r="P873" i="11"/>
  <c r="M873" i="11"/>
  <c r="AV873" i="11"/>
  <c r="AO873" i="11"/>
  <c r="W873" i="11"/>
  <c r="R873" i="11"/>
  <c r="U873" i="11"/>
  <c r="AA873" i="11"/>
  <c r="AX873" i="11"/>
  <c r="BA873" i="11"/>
  <c r="AY873" i="11"/>
  <c r="BG873" i="11"/>
  <c r="AQ873" i="11"/>
  <c r="T879" i="11"/>
  <c r="AJ879" i="11"/>
  <c r="AZ879" i="11"/>
  <c r="V879" i="11"/>
  <c r="AL879" i="11"/>
  <c r="BB879" i="11"/>
  <c r="AB879" i="11"/>
  <c r="AR879" i="11"/>
  <c r="BH879" i="11"/>
  <c r="AD879" i="11"/>
  <c r="AT879" i="11"/>
  <c r="BJ879" i="11"/>
  <c r="X879" i="11"/>
  <c r="BD879" i="11"/>
  <c r="Z879" i="11"/>
  <c r="BF879" i="11"/>
  <c r="AC879" i="11"/>
  <c r="BI879" i="11"/>
  <c r="Q879" i="11"/>
  <c r="AW879" i="11"/>
  <c r="AU879" i="11"/>
  <c r="AN879" i="11"/>
  <c r="AP879" i="11"/>
  <c r="AS879" i="11"/>
  <c r="AG879" i="11"/>
  <c r="O879" i="11"/>
  <c r="AM879" i="11"/>
  <c r="AF879" i="11"/>
  <c r="AH879" i="11"/>
  <c r="AK879" i="11"/>
  <c r="Y879" i="11"/>
  <c r="W879" i="11"/>
  <c r="AY879" i="11"/>
  <c r="BE879" i="11"/>
  <c r="AX879" i="11"/>
  <c r="BA879" i="11"/>
  <c r="AQ879" i="11"/>
  <c r="P879" i="11"/>
  <c r="AI879" i="11"/>
  <c r="AV879" i="11"/>
  <c r="AO879" i="11"/>
  <c r="AE879" i="11"/>
  <c r="BC879" i="11"/>
  <c r="R879" i="11"/>
  <c r="U879" i="11"/>
  <c r="S879" i="11"/>
  <c r="BG879" i="11"/>
  <c r="M879" i="11"/>
  <c r="AA879" i="11"/>
  <c r="Y1041" i="11"/>
  <c r="AO1041" i="11"/>
  <c r="BE1041" i="11"/>
  <c r="O1041" i="11"/>
  <c r="AE1041" i="11"/>
  <c r="AU1041" i="11"/>
  <c r="Q1041" i="11"/>
  <c r="AG1041" i="11"/>
  <c r="AW1041" i="11"/>
  <c r="W1041" i="11"/>
  <c r="AM1041" i="11"/>
  <c r="BC1041" i="11"/>
  <c r="AC1041" i="11"/>
  <c r="BI1041" i="11"/>
  <c r="AI1041" i="11"/>
  <c r="AT1041" i="11"/>
  <c r="AP1041" i="11"/>
  <c r="BD1041" i="11"/>
  <c r="AS1041" i="11"/>
  <c r="S1041" i="11"/>
  <c r="AY1041" i="11"/>
  <c r="AD1041" i="11"/>
  <c r="BJ1041" i="11"/>
  <c r="Z1041" i="11"/>
  <c r="BF1041" i="11"/>
  <c r="X1041" i="11"/>
  <c r="AK1041" i="11"/>
  <c r="AQ1041" i="11"/>
  <c r="BB1041" i="11"/>
  <c r="R1041" i="11"/>
  <c r="AB1041" i="11"/>
  <c r="P1041" i="11"/>
  <c r="T1041" i="11"/>
  <c r="BA1041" i="11"/>
  <c r="BG1041" i="11"/>
  <c r="AH1041" i="11"/>
  <c r="V1041" i="11"/>
  <c r="AX1041" i="11"/>
  <c r="M1041" i="11"/>
  <c r="BH1041" i="11"/>
  <c r="AV1041" i="11"/>
  <c r="AZ1041" i="11"/>
  <c r="U1041" i="11"/>
  <c r="AA1041" i="11"/>
  <c r="AL1041" i="11"/>
  <c r="AR1041" i="11"/>
  <c r="AJ1041" i="11"/>
  <c r="AN1041" i="11"/>
  <c r="AF1041" i="11"/>
  <c r="Y1031" i="11"/>
  <c r="AO1031" i="11"/>
  <c r="BE1031" i="11"/>
  <c r="O1031" i="11"/>
  <c r="AE1031" i="11"/>
  <c r="AU1031" i="11"/>
  <c r="Q1031" i="11"/>
  <c r="AG1031" i="11"/>
  <c r="AW1031" i="11"/>
  <c r="W1031" i="11"/>
  <c r="AM1031" i="11"/>
  <c r="BC1031" i="11"/>
  <c r="AC1031" i="11"/>
  <c r="BI1031" i="11"/>
  <c r="AI1031" i="11"/>
  <c r="AT1031" i="11"/>
  <c r="AP1031" i="11"/>
  <c r="X1031" i="11"/>
  <c r="AS1031" i="11"/>
  <c r="S1031" i="11"/>
  <c r="AY1031" i="11"/>
  <c r="AD1031" i="11"/>
  <c r="BJ1031" i="11"/>
  <c r="Z1031" i="11"/>
  <c r="BF1031" i="11"/>
  <c r="BD1031" i="11"/>
  <c r="V1031" i="11"/>
  <c r="AX1031" i="11"/>
  <c r="BH1031" i="11"/>
  <c r="AV1031" i="11"/>
  <c r="AZ1031" i="11"/>
  <c r="U1031" i="11"/>
  <c r="AA1031" i="11"/>
  <c r="AL1031" i="11"/>
  <c r="AK1031" i="11"/>
  <c r="AQ1031" i="11"/>
  <c r="BB1031" i="11"/>
  <c r="R1031" i="11"/>
  <c r="AN1031" i="11"/>
  <c r="AB1031" i="11"/>
  <c r="P1031" i="11"/>
  <c r="T1031" i="11"/>
  <c r="BA1031" i="11"/>
  <c r="BG1031" i="11"/>
  <c r="AH1031" i="11"/>
  <c r="AR1031" i="11"/>
  <c r="AJ1031" i="11"/>
  <c r="M1031" i="11"/>
  <c r="AF1031" i="11"/>
  <c r="M952" i="11"/>
  <c r="V952" i="11"/>
  <c r="AL952" i="11"/>
  <c r="BB952" i="11"/>
  <c r="P952" i="11"/>
  <c r="AF952" i="11"/>
  <c r="AV952" i="11"/>
  <c r="O952" i="11"/>
  <c r="AU952" i="11"/>
  <c r="AA952" i="11"/>
  <c r="BG952" i="11"/>
  <c r="AD952" i="11"/>
  <c r="AT952" i="11"/>
  <c r="BJ952" i="11"/>
  <c r="X952" i="11"/>
  <c r="AN952" i="11"/>
  <c r="BD952" i="11"/>
  <c r="AE952" i="11"/>
  <c r="AQ952" i="11"/>
  <c r="AP952" i="11"/>
  <c r="AJ952" i="11"/>
  <c r="W952" i="11"/>
  <c r="AI952" i="11"/>
  <c r="BE952" i="11"/>
  <c r="AW952" i="11"/>
  <c r="Z952" i="11"/>
  <c r="BF952" i="11"/>
  <c r="T952" i="11"/>
  <c r="AZ952" i="11"/>
  <c r="BC952" i="11"/>
  <c r="Y952" i="11"/>
  <c r="Q952" i="11"/>
  <c r="AX952" i="11"/>
  <c r="BI952" i="11"/>
  <c r="AB952" i="11"/>
  <c r="S952" i="11"/>
  <c r="AO952" i="11"/>
  <c r="R952" i="11"/>
  <c r="AR952" i="11"/>
  <c r="AM952" i="11"/>
  <c r="AY952" i="11"/>
  <c r="AS952" i="11"/>
  <c r="U952" i="11"/>
  <c r="AH952" i="11"/>
  <c r="BH952" i="11"/>
  <c r="AG952" i="11"/>
  <c r="BA952" i="11"/>
  <c r="AK952" i="11"/>
  <c r="AC952" i="11"/>
  <c r="V1019" i="11"/>
  <c r="P1019" i="11"/>
  <c r="AF1019" i="11"/>
  <c r="AV1019" i="11"/>
  <c r="AD1019" i="11"/>
  <c r="AY1019" i="11"/>
  <c r="AL1019" i="11"/>
  <c r="BG1019" i="11"/>
  <c r="X1019" i="11"/>
  <c r="AN1019" i="11"/>
  <c r="BD1019" i="11"/>
  <c r="O1019" i="11"/>
  <c r="AO1019" i="11"/>
  <c r="BJ1019" i="11"/>
  <c r="AA1019" i="11"/>
  <c r="AW1019" i="11"/>
  <c r="Z1019" i="11"/>
  <c r="T1019" i="11"/>
  <c r="AZ1019" i="11"/>
  <c r="BE1019" i="11"/>
  <c r="S1019" i="11"/>
  <c r="AK1019" i="11"/>
  <c r="AE1019" i="11"/>
  <c r="AJ1019" i="11"/>
  <c r="AI1019" i="11"/>
  <c r="AQ1019" i="11"/>
  <c r="BF1019" i="11"/>
  <c r="BA1019" i="11"/>
  <c r="AX1019" i="11"/>
  <c r="BH1019" i="11"/>
  <c r="AP1019" i="11"/>
  <c r="AC1019" i="11"/>
  <c r="BC1019" i="11"/>
  <c r="AM1019" i="11"/>
  <c r="AS1019" i="11"/>
  <c r="Y1019" i="11"/>
  <c r="AB1019" i="11"/>
  <c r="W1019" i="11"/>
  <c r="AG1019" i="11"/>
  <c r="AU1019" i="11"/>
  <c r="M1019" i="11"/>
  <c r="R1019" i="11"/>
  <c r="AR1019" i="11"/>
  <c r="AT1019" i="11"/>
  <c r="BB1019" i="11"/>
  <c r="Q1019" i="11"/>
  <c r="BI1019" i="11"/>
  <c r="AH1019" i="11"/>
  <c r="U1019" i="11"/>
  <c r="V977" i="11"/>
  <c r="AL977" i="11"/>
  <c r="BB977" i="11"/>
  <c r="P977" i="11"/>
  <c r="AF977" i="11"/>
  <c r="AV977" i="11"/>
  <c r="AE977" i="11"/>
  <c r="AQ977" i="11"/>
  <c r="AD977" i="11"/>
  <c r="AT977" i="11"/>
  <c r="BJ977" i="11"/>
  <c r="X977" i="11"/>
  <c r="AN977" i="11"/>
  <c r="BD977" i="11"/>
  <c r="O977" i="11"/>
  <c r="AU977" i="11"/>
  <c r="AA977" i="11"/>
  <c r="BG977" i="11"/>
  <c r="Z977" i="11"/>
  <c r="BF977" i="11"/>
  <c r="T977" i="11"/>
  <c r="AZ977" i="11"/>
  <c r="AM977" i="11"/>
  <c r="AY977" i="11"/>
  <c r="AP977" i="11"/>
  <c r="AJ977" i="11"/>
  <c r="S977" i="11"/>
  <c r="AO977" i="11"/>
  <c r="AG977" i="11"/>
  <c r="AC977" i="11"/>
  <c r="AB977" i="11"/>
  <c r="BC977" i="11"/>
  <c r="Q977" i="11"/>
  <c r="AK977" i="11"/>
  <c r="U977" i="11"/>
  <c r="R977" i="11"/>
  <c r="AR977" i="11"/>
  <c r="AW977" i="11"/>
  <c r="AH977" i="11"/>
  <c r="BH977" i="11"/>
  <c r="Y977" i="11"/>
  <c r="M977" i="11"/>
  <c r="AX977" i="11"/>
  <c r="W977" i="11"/>
  <c r="AI977" i="11"/>
  <c r="BE977" i="11"/>
  <c r="BA977" i="11"/>
  <c r="BI977" i="11"/>
  <c r="AS977" i="11"/>
  <c r="M812" i="11"/>
  <c r="T812" i="11"/>
  <c r="AJ812" i="11"/>
  <c r="AZ812" i="11"/>
  <c r="V812" i="11"/>
  <c r="AL812" i="11"/>
  <c r="BB812" i="11"/>
  <c r="AB812" i="11"/>
  <c r="AR812" i="11"/>
  <c r="BH812" i="11"/>
  <c r="AD812" i="11"/>
  <c r="AT812" i="11"/>
  <c r="BJ812" i="11"/>
  <c r="AN812" i="11"/>
  <c r="AP812" i="11"/>
  <c r="AS812" i="11"/>
  <c r="AG812" i="11"/>
  <c r="W812" i="11"/>
  <c r="X812" i="11"/>
  <c r="BD812" i="11"/>
  <c r="Z812" i="11"/>
  <c r="BF812" i="11"/>
  <c r="AC812" i="11"/>
  <c r="BI812" i="11"/>
  <c r="Q812" i="11"/>
  <c r="AW812" i="11"/>
  <c r="AE812" i="11"/>
  <c r="BC812" i="11"/>
  <c r="AV812" i="11"/>
  <c r="AX812" i="11"/>
  <c r="BA812" i="11"/>
  <c r="AO812" i="11"/>
  <c r="O812" i="11"/>
  <c r="AM812" i="11"/>
  <c r="P812" i="11"/>
  <c r="R812" i="11"/>
  <c r="U812" i="11"/>
  <c r="S812" i="11"/>
  <c r="AU812" i="11"/>
  <c r="AF812" i="11"/>
  <c r="Y812" i="11"/>
  <c r="AI812" i="11"/>
  <c r="BE812" i="11"/>
  <c r="AH812" i="11"/>
  <c r="AK812" i="11"/>
  <c r="AY812" i="11"/>
  <c r="AA812" i="11"/>
  <c r="BG812" i="11"/>
  <c r="AQ812" i="11"/>
  <c r="M816" i="11"/>
  <c r="T816" i="11"/>
  <c r="AJ816" i="11"/>
  <c r="AZ816" i="11"/>
  <c r="V816" i="11"/>
  <c r="AL816" i="11"/>
  <c r="BB816" i="11"/>
  <c r="AB816" i="11"/>
  <c r="AR816" i="11"/>
  <c r="BH816" i="11"/>
  <c r="AD816" i="11"/>
  <c r="AT816" i="11"/>
  <c r="BJ816" i="11"/>
  <c r="AN816" i="11"/>
  <c r="AP816" i="11"/>
  <c r="AS816" i="11"/>
  <c r="AG816" i="11"/>
  <c r="W816" i="11"/>
  <c r="X816" i="11"/>
  <c r="BD816" i="11"/>
  <c r="Z816" i="11"/>
  <c r="BF816" i="11"/>
  <c r="AC816" i="11"/>
  <c r="BI816" i="11"/>
  <c r="Q816" i="11"/>
  <c r="AW816" i="11"/>
  <c r="AE816" i="11"/>
  <c r="BC816" i="11"/>
  <c r="AV816" i="11"/>
  <c r="AX816" i="11"/>
  <c r="BA816" i="11"/>
  <c r="AO816" i="11"/>
  <c r="S816" i="11"/>
  <c r="P816" i="11"/>
  <c r="R816" i="11"/>
  <c r="U816" i="11"/>
  <c r="O816" i="11"/>
  <c r="AM816" i="11"/>
  <c r="BG816" i="11"/>
  <c r="BE816" i="11"/>
  <c r="AI816" i="11"/>
  <c r="AA816" i="11"/>
  <c r="AQ816" i="11"/>
  <c r="AH816" i="11"/>
  <c r="AK816" i="11"/>
  <c r="AY816" i="11"/>
  <c r="AF816" i="11"/>
  <c r="Y816" i="11"/>
  <c r="AU816" i="11"/>
  <c r="V915" i="11"/>
  <c r="AL915" i="11"/>
  <c r="BB915" i="11"/>
  <c r="P915" i="11"/>
  <c r="AF915" i="11"/>
  <c r="AV915" i="11"/>
  <c r="AE915" i="11"/>
  <c r="AQ915" i="11"/>
  <c r="AD915" i="11"/>
  <c r="AT915" i="11"/>
  <c r="BJ915" i="11"/>
  <c r="X915" i="11"/>
  <c r="AN915" i="11"/>
  <c r="BD915" i="11"/>
  <c r="O915" i="11"/>
  <c r="AU915" i="11"/>
  <c r="AA915" i="11"/>
  <c r="BG915" i="11"/>
  <c r="Z915" i="11"/>
  <c r="BF915" i="11"/>
  <c r="T915" i="11"/>
  <c r="AZ915" i="11"/>
  <c r="S915" i="11"/>
  <c r="AO915" i="11"/>
  <c r="AG915" i="11"/>
  <c r="AP915" i="11"/>
  <c r="AJ915" i="11"/>
  <c r="AM915" i="11"/>
  <c r="AY915" i="11"/>
  <c r="BI915" i="11"/>
  <c r="AH915" i="11"/>
  <c r="BH915" i="11"/>
  <c r="AW915" i="11"/>
  <c r="AS915" i="11"/>
  <c r="M915" i="11"/>
  <c r="BA915" i="11"/>
  <c r="AX915" i="11"/>
  <c r="Y915" i="11"/>
  <c r="AB915" i="11"/>
  <c r="W915" i="11"/>
  <c r="AI915" i="11"/>
  <c r="BE915" i="11"/>
  <c r="AC915" i="11"/>
  <c r="R915" i="11"/>
  <c r="AR915" i="11"/>
  <c r="BC915" i="11"/>
  <c r="Q915" i="11"/>
  <c r="AK915" i="11"/>
  <c r="U915" i="11"/>
  <c r="M856" i="11"/>
  <c r="T856" i="11"/>
  <c r="AJ856" i="11"/>
  <c r="AZ856" i="11"/>
  <c r="V856" i="11"/>
  <c r="AL856" i="11"/>
  <c r="BB856" i="11"/>
  <c r="AB856" i="11"/>
  <c r="AR856" i="11"/>
  <c r="BH856" i="11"/>
  <c r="AD856" i="11"/>
  <c r="AT856" i="11"/>
  <c r="BJ856" i="11"/>
  <c r="AN856" i="11"/>
  <c r="AP856" i="11"/>
  <c r="AS856" i="11"/>
  <c r="AG856" i="11"/>
  <c r="W856" i="11"/>
  <c r="X856" i="11"/>
  <c r="BD856" i="11"/>
  <c r="Z856" i="11"/>
  <c r="BF856" i="11"/>
  <c r="AC856" i="11"/>
  <c r="BI856" i="11"/>
  <c r="Q856" i="11"/>
  <c r="AW856" i="11"/>
  <c r="AE856" i="11"/>
  <c r="BC856" i="11"/>
  <c r="AV856" i="11"/>
  <c r="AX856" i="11"/>
  <c r="BA856" i="11"/>
  <c r="AO856" i="11"/>
  <c r="S856" i="11"/>
  <c r="BG856" i="11"/>
  <c r="P856" i="11"/>
  <c r="R856" i="11"/>
  <c r="U856" i="11"/>
  <c r="O856" i="11"/>
  <c r="AM856" i="11"/>
  <c r="BE856" i="11"/>
  <c r="AY856" i="11"/>
  <c r="AH856" i="11"/>
  <c r="AK856" i="11"/>
  <c r="AU856" i="11"/>
  <c r="AI856" i="11"/>
  <c r="AA856" i="11"/>
  <c r="AQ856" i="11"/>
  <c r="AF856" i="11"/>
  <c r="Y856" i="11"/>
  <c r="V997" i="11"/>
  <c r="AL997" i="11"/>
  <c r="BB997" i="11"/>
  <c r="P997" i="11"/>
  <c r="AF997" i="11"/>
  <c r="AV997" i="11"/>
  <c r="AE997" i="11"/>
  <c r="AQ997" i="11"/>
  <c r="AD997" i="11"/>
  <c r="AT997" i="11"/>
  <c r="BJ997" i="11"/>
  <c r="X997" i="11"/>
  <c r="AN997" i="11"/>
  <c r="BD997" i="11"/>
  <c r="O997" i="11"/>
  <c r="AU997" i="11"/>
  <c r="AA997" i="11"/>
  <c r="BG997" i="11"/>
  <c r="Z997" i="11"/>
  <c r="BF997" i="11"/>
  <c r="T997" i="11"/>
  <c r="AZ997" i="11"/>
  <c r="AM997" i="11"/>
  <c r="AY997" i="11"/>
  <c r="AC997" i="11"/>
  <c r="AP997" i="11"/>
  <c r="AJ997" i="11"/>
  <c r="S997" i="11"/>
  <c r="AO997" i="11"/>
  <c r="AG997" i="11"/>
  <c r="AB997" i="11"/>
  <c r="Y997" i="11"/>
  <c r="BI997" i="11"/>
  <c r="R997" i="11"/>
  <c r="AR997" i="11"/>
  <c r="W997" i="11"/>
  <c r="AI997" i="11"/>
  <c r="BE997" i="11"/>
  <c r="AH997" i="11"/>
  <c r="BH997" i="11"/>
  <c r="BC997" i="11"/>
  <c r="Q997" i="11"/>
  <c r="AK997" i="11"/>
  <c r="U997" i="11"/>
  <c r="AX997" i="11"/>
  <c r="AW997" i="11"/>
  <c r="M997" i="11"/>
  <c r="AS997" i="11"/>
  <c r="BA997" i="11"/>
  <c r="M770" i="11"/>
  <c r="T770" i="11"/>
  <c r="AJ770" i="11"/>
  <c r="AZ770" i="11"/>
  <c r="V770" i="11"/>
  <c r="AL770" i="11"/>
  <c r="BB770" i="11"/>
  <c r="AB770" i="11"/>
  <c r="AR770" i="11"/>
  <c r="BH770" i="11"/>
  <c r="AD770" i="11"/>
  <c r="AT770" i="11"/>
  <c r="BJ770" i="11"/>
  <c r="AN770" i="11"/>
  <c r="AP770" i="11"/>
  <c r="AS770" i="11"/>
  <c r="AG770" i="11"/>
  <c r="AE770" i="11"/>
  <c r="BC770" i="11"/>
  <c r="X770" i="11"/>
  <c r="BD770" i="11"/>
  <c r="Z770" i="11"/>
  <c r="BF770" i="11"/>
  <c r="AC770" i="11"/>
  <c r="BI770" i="11"/>
  <c r="Q770" i="11"/>
  <c r="AW770" i="11"/>
  <c r="W770" i="11"/>
  <c r="P770" i="11"/>
  <c r="R770" i="11"/>
  <c r="U770" i="11"/>
  <c r="AY770" i="11"/>
  <c r="AI770" i="11"/>
  <c r="AV770" i="11"/>
  <c r="AX770" i="11"/>
  <c r="BA770" i="11"/>
  <c r="AO770" i="11"/>
  <c r="AU770" i="11"/>
  <c r="AH770" i="11"/>
  <c r="AK770" i="11"/>
  <c r="O770" i="11"/>
  <c r="AM770" i="11"/>
  <c r="AF770" i="11"/>
  <c r="Y770" i="11"/>
  <c r="BG770" i="11"/>
  <c r="BE770" i="11"/>
  <c r="S770" i="11"/>
  <c r="AA770" i="11"/>
  <c r="AQ770" i="11"/>
  <c r="M884" i="11"/>
  <c r="T884" i="11"/>
  <c r="AJ884" i="11"/>
  <c r="AZ884" i="11"/>
  <c r="V884" i="11"/>
  <c r="AL884" i="11"/>
  <c r="BB884" i="11"/>
  <c r="AB884" i="11"/>
  <c r="AR884" i="11"/>
  <c r="BH884" i="11"/>
  <c r="AD884" i="11"/>
  <c r="AT884" i="11"/>
  <c r="BJ884" i="11"/>
  <c r="AN884" i="11"/>
  <c r="AP884" i="11"/>
  <c r="AS884" i="11"/>
  <c r="AG884" i="11"/>
  <c r="W884" i="11"/>
  <c r="X884" i="11"/>
  <c r="BD884" i="11"/>
  <c r="Z884" i="11"/>
  <c r="BF884" i="11"/>
  <c r="AC884" i="11"/>
  <c r="BI884" i="11"/>
  <c r="Q884" i="11"/>
  <c r="AW884" i="11"/>
  <c r="AE884" i="11"/>
  <c r="BC884" i="11"/>
  <c r="AV884" i="11"/>
  <c r="AX884" i="11"/>
  <c r="BA884" i="11"/>
  <c r="AO884" i="11"/>
  <c r="O884" i="11"/>
  <c r="AM884" i="11"/>
  <c r="P884" i="11"/>
  <c r="R884" i="11"/>
  <c r="U884" i="11"/>
  <c r="S884" i="11"/>
  <c r="AF884" i="11"/>
  <c r="Y884" i="11"/>
  <c r="AY884" i="11"/>
  <c r="BE884" i="11"/>
  <c r="AU884" i="11"/>
  <c r="BG884" i="11"/>
  <c r="AH884" i="11"/>
  <c r="AK884" i="11"/>
  <c r="AI884" i="11"/>
  <c r="AQ884" i="11"/>
  <c r="AA884" i="11"/>
  <c r="T790" i="11"/>
  <c r="AJ790" i="11"/>
  <c r="AZ790" i="11"/>
  <c r="V790" i="11"/>
  <c r="AL790" i="11"/>
  <c r="BB790" i="11"/>
  <c r="AB790" i="11"/>
  <c r="AR790" i="11"/>
  <c r="BH790" i="11"/>
  <c r="AD790" i="11"/>
  <c r="AT790" i="11"/>
  <c r="BJ790" i="11"/>
  <c r="AN790" i="11"/>
  <c r="AP790" i="11"/>
  <c r="AS790" i="11"/>
  <c r="AG790" i="11"/>
  <c r="AE790" i="11"/>
  <c r="BC790" i="11"/>
  <c r="X790" i="11"/>
  <c r="BD790" i="11"/>
  <c r="Z790" i="11"/>
  <c r="BF790" i="11"/>
  <c r="AC790" i="11"/>
  <c r="BI790" i="11"/>
  <c r="Q790" i="11"/>
  <c r="AW790" i="11"/>
  <c r="W790" i="11"/>
  <c r="P790" i="11"/>
  <c r="R790" i="11"/>
  <c r="U790" i="11"/>
  <c r="AU790" i="11"/>
  <c r="AV790" i="11"/>
  <c r="AX790" i="11"/>
  <c r="BA790" i="11"/>
  <c r="AO790" i="11"/>
  <c r="AY790" i="11"/>
  <c r="AI790" i="11"/>
  <c r="AA790" i="11"/>
  <c r="AF790" i="11"/>
  <c r="Y790" i="11"/>
  <c r="AQ790" i="11"/>
  <c r="BE790" i="11"/>
  <c r="AH790" i="11"/>
  <c r="AK790" i="11"/>
  <c r="S790" i="11"/>
  <c r="M790" i="11"/>
  <c r="O790" i="11"/>
  <c r="AM790" i="11"/>
  <c r="BG790" i="11"/>
  <c r="M972" i="11"/>
  <c r="V972" i="11"/>
  <c r="AL972" i="11"/>
  <c r="BB972" i="11"/>
  <c r="P972" i="11"/>
  <c r="AF972" i="11"/>
  <c r="AV972" i="11"/>
  <c r="O972" i="11"/>
  <c r="AU972" i="11"/>
  <c r="AA972" i="11"/>
  <c r="BG972" i="11"/>
  <c r="AD972" i="11"/>
  <c r="AT972" i="11"/>
  <c r="BJ972" i="11"/>
  <c r="X972" i="11"/>
  <c r="AN972" i="11"/>
  <c r="BD972" i="11"/>
  <c r="AE972" i="11"/>
  <c r="AQ972" i="11"/>
  <c r="AP972" i="11"/>
  <c r="AJ972" i="11"/>
  <c r="W972" i="11"/>
  <c r="AI972" i="11"/>
  <c r="BE972" i="11"/>
  <c r="AW972" i="11"/>
  <c r="Z972" i="11"/>
  <c r="BF972" i="11"/>
  <c r="T972" i="11"/>
  <c r="AZ972" i="11"/>
  <c r="BC972" i="11"/>
  <c r="Y972" i="11"/>
  <c r="Q972" i="11"/>
  <c r="AX972" i="11"/>
  <c r="AM972" i="11"/>
  <c r="AY972" i="11"/>
  <c r="U972" i="11"/>
  <c r="AB972" i="11"/>
  <c r="AG972" i="11"/>
  <c r="R972" i="11"/>
  <c r="AR972" i="11"/>
  <c r="BI972" i="11"/>
  <c r="AH972" i="11"/>
  <c r="BH972" i="11"/>
  <c r="S972" i="11"/>
  <c r="AO972" i="11"/>
  <c r="AS972" i="11"/>
  <c r="BA972" i="11"/>
  <c r="AK972" i="11"/>
  <c r="AC972" i="11"/>
  <c r="T855" i="11"/>
  <c r="AJ855" i="11"/>
  <c r="AZ855" i="11"/>
  <c r="V855" i="11"/>
  <c r="AL855" i="11"/>
  <c r="BB855" i="11"/>
  <c r="AB855" i="11"/>
  <c r="AR855" i="11"/>
  <c r="BH855" i="11"/>
  <c r="AD855" i="11"/>
  <c r="AT855" i="11"/>
  <c r="BJ855" i="11"/>
  <c r="X855" i="11"/>
  <c r="BD855" i="11"/>
  <c r="Z855" i="11"/>
  <c r="BF855" i="11"/>
  <c r="AC855" i="11"/>
  <c r="BI855" i="11"/>
  <c r="Q855" i="11"/>
  <c r="AW855" i="11"/>
  <c r="AU855" i="11"/>
  <c r="AN855" i="11"/>
  <c r="AP855" i="11"/>
  <c r="AS855" i="11"/>
  <c r="AG855" i="11"/>
  <c r="O855" i="11"/>
  <c r="AM855" i="11"/>
  <c r="AF855" i="11"/>
  <c r="AH855" i="11"/>
  <c r="AK855" i="11"/>
  <c r="Y855" i="11"/>
  <c r="W855" i="11"/>
  <c r="AY855" i="11"/>
  <c r="BE855" i="11"/>
  <c r="AX855" i="11"/>
  <c r="BA855" i="11"/>
  <c r="AE855" i="11"/>
  <c r="BC855" i="11"/>
  <c r="P855" i="11"/>
  <c r="S855" i="11"/>
  <c r="AV855" i="11"/>
  <c r="AO855" i="11"/>
  <c r="R855" i="11"/>
  <c r="U855" i="11"/>
  <c r="AI855" i="11"/>
  <c r="M855" i="11"/>
  <c r="AQ855" i="11"/>
  <c r="BG855" i="11"/>
  <c r="AA855" i="11"/>
  <c r="T851" i="11"/>
  <c r="AJ851" i="11"/>
  <c r="AZ851" i="11"/>
  <c r="V851" i="11"/>
  <c r="AL851" i="11"/>
  <c r="BB851" i="11"/>
  <c r="AB851" i="11"/>
  <c r="AR851" i="11"/>
  <c r="BH851" i="11"/>
  <c r="AD851" i="11"/>
  <c r="AT851" i="11"/>
  <c r="BJ851" i="11"/>
  <c r="X851" i="11"/>
  <c r="BD851" i="11"/>
  <c r="Z851" i="11"/>
  <c r="BF851" i="11"/>
  <c r="AC851" i="11"/>
  <c r="BI851" i="11"/>
  <c r="Q851" i="11"/>
  <c r="AW851" i="11"/>
  <c r="AU851" i="11"/>
  <c r="AN851" i="11"/>
  <c r="AP851" i="11"/>
  <c r="AS851" i="11"/>
  <c r="AG851" i="11"/>
  <c r="O851" i="11"/>
  <c r="AM851" i="11"/>
  <c r="AF851" i="11"/>
  <c r="AH851" i="11"/>
  <c r="AK851" i="11"/>
  <c r="Y851" i="11"/>
  <c r="AQ851" i="11"/>
  <c r="BE851" i="11"/>
  <c r="W851" i="11"/>
  <c r="AY851" i="11"/>
  <c r="AV851" i="11"/>
  <c r="AO851" i="11"/>
  <c r="AI851" i="11"/>
  <c r="M851" i="11"/>
  <c r="R851" i="11"/>
  <c r="U851" i="11"/>
  <c r="AE851" i="11"/>
  <c r="BC851" i="11"/>
  <c r="AX851" i="11"/>
  <c r="BA851" i="11"/>
  <c r="S851" i="11"/>
  <c r="BG851" i="11"/>
  <c r="AA851" i="11"/>
  <c r="P851" i="11"/>
  <c r="M794" i="11"/>
  <c r="T794" i="11"/>
  <c r="AJ794" i="11"/>
  <c r="AZ794" i="11"/>
  <c r="V794" i="11"/>
  <c r="AL794" i="11"/>
  <c r="BB794" i="11"/>
  <c r="AB794" i="11"/>
  <c r="AR794" i="11"/>
  <c r="BH794" i="11"/>
  <c r="AD794" i="11"/>
  <c r="AT794" i="11"/>
  <c r="BJ794" i="11"/>
  <c r="AN794" i="11"/>
  <c r="AP794" i="11"/>
  <c r="AS794" i="11"/>
  <c r="AG794" i="11"/>
  <c r="AE794" i="11"/>
  <c r="BC794" i="11"/>
  <c r="X794" i="11"/>
  <c r="BD794" i="11"/>
  <c r="Z794" i="11"/>
  <c r="BF794" i="11"/>
  <c r="AC794" i="11"/>
  <c r="BI794" i="11"/>
  <c r="Q794" i="11"/>
  <c r="AW794" i="11"/>
  <c r="W794" i="11"/>
  <c r="P794" i="11"/>
  <c r="R794" i="11"/>
  <c r="U794" i="11"/>
  <c r="AY794" i="11"/>
  <c r="AI794" i="11"/>
  <c r="AV794" i="11"/>
  <c r="AX794" i="11"/>
  <c r="BA794" i="11"/>
  <c r="AO794" i="11"/>
  <c r="AU794" i="11"/>
  <c r="AH794" i="11"/>
  <c r="AK794" i="11"/>
  <c r="AA794" i="11"/>
  <c r="BG794" i="11"/>
  <c r="S794" i="11"/>
  <c r="AF794" i="11"/>
  <c r="Y794" i="11"/>
  <c r="O794" i="11"/>
  <c r="AM794" i="11"/>
  <c r="BE794" i="11"/>
  <c r="AQ794" i="11"/>
  <c r="T795" i="11"/>
  <c r="AJ795" i="11"/>
  <c r="AZ795" i="11"/>
  <c r="V795" i="11"/>
  <c r="AL795" i="11"/>
  <c r="BB795" i="11"/>
  <c r="AB795" i="11"/>
  <c r="AR795" i="11"/>
  <c r="BH795" i="11"/>
  <c r="AD795" i="11"/>
  <c r="AT795" i="11"/>
  <c r="BJ795" i="11"/>
  <c r="X795" i="11"/>
  <c r="BD795" i="11"/>
  <c r="Z795" i="11"/>
  <c r="BF795" i="11"/>
  <c r="AC795" i="11"/>
  <c r="BI795" i="11"/>
  <c r="Q795" i="11"/>
  <c r="AW795" i="11"/>
  <c r="AU795" i="11"/>
  <c r="AN795" i="11"/>
  <c r="AP795" i="11"/>
  <c r="AS795" i="11"/>
  <c r="AG795" i="11"/>
  <c r="O795" i="11"/>
  <c r="AM795" i="11"/>
  <c r="AF795" i="11"/>
  <c r="AH795" i="11"/>
  <c r="AK795" i="11"/>
  <c r="Y795" i="11"/>
  <c r="BE795" i="11"/>
  <c r="W795" i="11"/>
  <c r="AY795" i="11"/>
  <c r="AQ795" i="11"/>
  <c r="AV795" i="11"/>
  <c r="AO795" i="11"/>
  <c r="S795" i="11"/>
  <c r="BG795" i="11"/>
  <c r="AA795" i="11"/>
  <c r="R795" i="11"/>
  <c r="U795" i="11"/>
  <c r="AX795" i="11"/>
  <c r="BA795" i="11"/>
  <c r="AI795" i="11"/>
  <c r="M795" i="11"/>
  <c r="P795" i="11"/>
  <c r="AE795" i="11"/>
  <c r="BC795" i="11"/>
  <c r="V1017" i="11"/>
  <c r="AL1017" i="11"/>
  <c r="BB1017" i="11"/>
  <c r="P1017" i="11"/>
  <c r="AF1017" i="11"/>
  <c r="AV1017" i="11"/>
  <c r="AE1017" i="11"/>
  <c r="AQ1017" i="11"/>
  <c r="AD1017" i="11"/>
  <c r="AT1017" i="11"/>
  <c r="BJ1017" i="11"/>
  <c r="X1017" i="11"/>
  <c r="AN1017" i="11"/>
  <c r="BD1017" i="11"/>
  <c r="O1017" i="11"/>
  <c r="AU1017" i="11"/>
  <c r="AA1017" i="11"/>
  <c r="BG1017" i="11"/>
  <c r="Z1017" i="11"/>
  <c r="BF1017" i="11"/>
  <c r="T1017" i="11"/>
  <c r="AZ1017" i="11"/>
  <c r="AM1017" i="11"/>
  <c r="AY1017" i="11"/>
  <c r="AP1017" i="11"/>
  <c r="AJ1017" i="11"/>
  <c r="S1017" i="11"/>
  <c r="AO1017" i="11"/>
  <c r="AG1017" i="11"/>
  <c r="AC1017" i="11"/>
  <c r="AB1017" i="11"/>
  <c r="BC1017" i="11"/>
  <c r="Q1017" i="11"/>
  <c r="M1017" i="11"/>
  <c r="AK1017" i="11"/>
  <c r="U1017" i="11"/>
  <c r="R1017" i="11"/>
  <c r="AR1017" i="11"/>
  <c r="AW1017" i="11"/>
  <c r="AH1017" i="11"/>
  <c r="BH1017" i="11"/>
  <c r="Y1017" i="11"/>
  <c r="AX1017" i="11"/>
  <c r="W1017" i="11"/>
  <c r="AI1017" i="11"/>
  <c r="BE1017" i="11"/>
  <c r="AS1017" i="11"/>
  <c r="BI1017" i="11"/>
  <c r="BA1017" i="11"/>
  <c r="T778" i="11"/>
  <c r="AJ778" i="11"/>
  <c r="AZ778" i="11"/>
  <c r="V778" i="11"/>
  <c r="AL778" i="11"/>
  <c r="BB778" i="11"/>
  <c r="M778" i="11"/>
  <c r="AB778" i="11"/>
  <c r="AR778" i="11"/>
  <c r="BH778" i="11"/>
  <c r="AD778" i="11"/>
  <c r="AT778" i="11"/>
  <c r="BJ778" i="11"/>
  <c r="AN778" i="11"/>
  <c r="AP778" i="11"/>
  <c r="AS778" i="11"/>
  <c r="AG778" i="11"/>
  <c r="AE778" i="11"/>
  <c r="BC778" i="11"/>
  <c r="X778" i="11"/>
  <c r="BD778" i="11"/>
  <c r="Z778" i="11"/>
  <c r="BF778" i="11"/>
  <c r="AC778" i="11"/>
  <c r="BI778" i="11"/>
  <c r="Q778" i="11"/>
  <c r="AW778" i="11"/>
  <c r="W778" i="11"/>
  <c r="P778" i="11"/>
  <c r="R778" i="11"/>
  <c r="U778" i="11"/>
  <c r="AY778" i="11"/>
  <c r="AI778" i="11"/>
  <c r="AV778" i="11"/>
  <c r="AX778" i="11"/>
  <c r="BA778" i="11"/>
  <c r="AO778" i="11"/>
  <c r="AU778" i="11"/>
  <c r="AH778" i="11"/>
  <c r="AK778" i="11"/>
  <c r="BG778" i="11"/>
  <c r="S778" i="11"/>
  <c r="AF778" i="11"/>
  <c r="Y778" i="11"/>
  <c r="O778" i="11"/>
  <c r="AM778" i="11"/>
  <c r="AA778" i="11"/>
  <c r="BE778" i="11"/>
  <c r="AQ778" i="11"/>
  <c r="BO888" i="11"/>
  <c r="J838" i="11" a="1"/>
  <c r="J838" i="11" s="1"/>
  <c r="BN1286" i="11"/>
  <c r="BO1625" i="11"/>
  <c r="BO1675" i="11" s="1"/>
  <c r="BO1725" i="11" s="1"/>
  <c r="BO1775" i="11" s="1"/>
  <c r="BO1825" i="11" s="1"/>
  <c r="BO1875" i="11" s="1"/>
  <c r="BN1174" i="11"/>
  <c r="BN1224" i="11" s="1"/>
  <c r="BN1274" i="11" s="1"/>
  <c r="BN1324" i="11" s="1"/>
  <c r="BN1097" i="11"/>
  <c r="J1047" i="11" a="1"/>
  <c r="J1047" i="11" s="1"/>
  <c r="BN1146" i="11"/>
  <c r="BN1321" i="11"/>
  <c r="BN1079" i="11"/>
  <c r="BO1104" i="11"/>
  <c r="J1054" i="11" a="1"/>
  <c r="J1054" i="11" s="1"/>
  <c r="J934" i="11" a="1"/>
  <c r="J934" i="11" s="1"/>
  <c r="BN984" i="11"/>
  <c r="J1027" i="11" a="1"/>
  <c r="J1027" i="11" s="1"/>
  <c r="BN1077" i="11"/>
  <c r="BN1083" i="11"/>
  <c r="J1033" i="11" a="1"/>
  <c r="J1033" i="11" s="1"/>
  <c r="BO1684" i="11"/>
  <c r="BO1734" i="11" s="1"/>
  <c r="BO1784" i="11" s="1"/>
  <c r="BO1834" i="11" s="1"/>
  <c r="BO1884" i="11" s="1"/>
  <c r="BO1934" i="11" s="1"/>
  <c r="BO1984" i="11" s="1"/>
  <c r="BO890" i="11"/>
  <c r="J840" i="11" a="1"/>
  <c r="J840" i="11" s="1"/>
  <c r="J949" i="11" a="1"/>
  <c r="J949" i="11" s="1"/>
  <c r="BN999" i="11"/>
  <c r="BO895" i="11"/>
  <c r="J845" i="11" a="1"/>
  <c r="J845" i="11" s="1"/>
  <c r="BN1408" i="11"/>
  <c r="BN1265" i="11"/>
  <c r="BO916" i="11"/>
  <c r="J866" i="11" a="1"/>
  <c r="J866" i="11" s="1"/>
  <c r="BO1849" i="11"/>
  <c r="BN1075" i="11"/>
  <c r="J1025" i="11" a="1"/>
  <c r="J1025" i="11" s="1"/>
  <c r="BO953" i="11"/>
  <c r="J903" i="11" a="1"/>
  <c r="J903" i="11" s="1"/>
  <c r="J861" i="11" a="1"/>
  <c r="J861" i="11" s="1"/>
  <c r="BN911" i="11"/>
  <c r="BO1009" i="11"/>
  <c r="J959" i="11" a="1"/>
  <c r="J959" i="11" s="1"/>
  <c r="BO939" i="11"/>
  <c r="J889" i="11" a="1"/>
  <c r="J889" i="11" s="1"/>
  <c r="J985" i="11" a="1"/>
  <c r="J985" i="11" s="1"/>
  <c r="BN1035" i="11"/>
  <c r="BO1015" i="11"/>
  <c r="J965" i="11" a="1"/>
  <c r="J965" i="11" s="1"/>
  <c r="BN956" i="11"/>
  <c r="J906" i="11" a="1"/>
  <c r="J906" i="11" s="1"/>
  <c r="BN1454" i="11"/>
  <c r="J1069" i="11" a="1"/>
  <c r="J1069" i="11" s="1"/>
  <c r="BN1119" i="11"/>
  <c r="BO882" i="11"/>
  <c r="J832" i="11" a="1"/>
  <c r="J832" i="11" s="1"/>
  <c r="BO992" i="11"/>
  <c r="J942" i="11" a="1"/>
  <c r="J942" i="11" s="1"/>
  <c r="BN1073" i="11"/>
  <c r="BO870" i="11"/>
  <c r="J820" i="11" a="1"/>
  <c r="J820" i="11" s="1"/>
  <c r="BN1195" i="11"/>
  <c r="J1060" i="11" a="1"/>
  <c r="J1060" i="11" s="1"/>
  <c r="BN1110" i="11"/>
  <c r="BO973" i="11"/>
  <c r="J923" i="11" a="1"/>
  <c r="J923" i="11" s="1"/>
  <c r="BO979" i="11"/>
  <c r="J929" i="11" a="1"/>
  <c r="J929" i="11" s="1"/>
  <c r="BN1494" i="11"/>
  <c r="BN1544" i="11" s="1"/>
  <c r="BN1132" i="11"/>
  <c r="BN1182" i="11" s="1"/>
  <c r="BN1232" i="11" s="1"/>
  <c r="J862" i="11" a="1"/>
  <c r="J862" i="11" s="1"/>
  <c r="BO912" i="11"/>
  <c r="J958" i="11" a="1"/>
  <c r="J958" i="11" s="1"/>
  <c r="BO1008" i="11"/>
  <c r="BO878" i="11"/>
  <c r="J828" i="11" a="1"/>
  <c r="J828" i="11" s="1"/>
  <c r="BO971" i="11"/>
  <c r="J921" i="11" a="1"/>
  <c r="J921" i="11" s="1"/>
  <c r="BN1131" i="11"/>
  <c r="J1081" i="11" a="1"/>
  <c r="J1081" i="11" s="1"/>
  <c r="BN1498" i="11"/>
  <c r="BN1548" i="11" s="1"/>
  <c r="BN1155" i="11"/>
  <c r="BO1052" i="11"/>
  <c r="J1002" i="11" a="1"/>
  <c r="J1002" i="11" s="1"/>
  <c r="BO1050" i="11"/>
  <c r="J1000" i="11" a="1"/>
  <c r="J1000" i="11" s="1"/>
  <c r="BN1159" i="11"/>
  <c r="BN1209" i="11" s="1"/>
  <c r="BO898" i="11"/>
  <c r="J848" i="11" a="1"/>
  <c r="J848" i="11" s="1"/>
  <c r="BO1933" i="11"/>
  <c r="BO1983" i="11" s="1"/>
  <c r="BO1626" i="11"/>
  <c r="J987" i="11" a="1"/>
  <c r="J987" i="11" s="1"/>
  <c r="BN1037" i="11"/>
  <c r="BN1157" i="11"/>
  <c r="BN1962" i="11"/>
  <c r="BO1806" i="11"/>
  <c r="BN1816" i="11"/>
  <c r="J1068" i="11" a="1"/>
  <c r="J1068" i="11" s="1"/>
  <c r="BN1118" i="11"/>
  <c r="BN1053" i="11"/>
  <c r="BN1063" i="11"/>
  <c r="BN1290" i="11"/>
  <c r="BN1242" i="11"/>
  <c r="J844" i="11" a="1"/>
  <c r="J844" i="11" s="1"/>
  <c r="BO894" i="11"/>
  <c r="BN1278" i="11"/>
  <c r="BN1202" i="11"/>
  <c r="BN1252" i="11" s="1"/>
  <c r="BN1164" i="11"/>
  <c r="BO1917" i="11"/>
  <c r="BO1967" i="11" s="1"/>
  <c r="BN1038" i="11"/>
  <c r="BO1627" i="11"/>
  <c r="BO1677" i="11" s="1"/>
  <c r="BO1727" i="11" s="1"/>
  <c r="BO1777" i="11" s="1"/>
  <c r="BO1827" i="11" s="1"/>
  <c r="BO1877" i="11" s="1"/>
  <c r="BN1051" i="11"/>
  <c r="BO963" i="11"/>
  <c r="J913" i="11" a="1"/>
  <c r="J913" i="11" s="1"/>
  <c r="BO957" i="11"/>
  <c r="J907" i="11" a="1"/>
  <c r="J907" i="11" s="1"/>
  <c r="BN1089" i="11"/>
  <c r="BN1272" i="11"/>
  <c r="BN1230" i="11"/>
  <c r="J976" i="11" a="1"/>
  <c r="J976" i="11" s="1"/>
  <c r="BN1026" i="11"/>
  <c r="BN1170" i="11"/>
  <c r="BN1220" i="11" s="1"/>
  <c r="J836" i="11" a="1"/>
  <c r="J836" i="11" s="1"/>
  <c r="BO886" i="11"/>
  <c r="BO864" i="11"/>
  <c r="J814" i="11" a="1"/>
  <c r="J814" i="11" s="1"/>
  <c r="J993" i="11" a="1"/>
  <c r="J993" i="11" s="1"/>
  <c r="BN1043" i="11"/>
  <c r="BO874" i="11"/>
  <c r="J824" i="11" a="1"/>
  <c r="J824" i="11" s="1"/>
  <c r="BO1072" i="11"/>
  <c r="J1022" i="11" a="1"/>
  <c r="J1022" i="11" s="1"/>
  <c r="BO955" i="11"/>
  <c r="J905" i="11" a="1"/>
  <c r="J905" i="11" s="1"/>
  <c r="BO951" i="11"/>
  <c r="J901" i="11" a="1"/>
  <c r="J901" i="11" s="1"/>
  <c r="BO896" i="11"/>
  <c r="J846" i="11" a="1"/>
  <c r="J846" i="11" s="1"/>
  <c r="BN1350" i="11"/>
  <c r="BO1030" i="11"/>
  <c r="J980" i="11" a="1"/>
  <c r="J980" i="11" s="1"/>
  <c r="BN1117" i="11"/>
  <c r="J1067" i="11" a="1"/>
  <c r="J1067" i="11" s="1"/>
  <c r="BN1141" i="11"/>
  <c r="J1091" i="11" a="1"/>
  <c r="J1091" i="11" s="1"/>
  <c r="Y1067" i="11" l="1"/>
  <c r="AO1067" i="11"/>
  <c r="BE1067" i="11"/>
  <c r="O1067" i="11"/>
  <c r="AE1067" i="11"/>
  <c r="AU1067" i="11"/>
  <c r="Q1067" i="11"/>
  <c r="AG1067" i="11"/>
  <c r="AW1067" i="11"/>
  <c r="W1067" i="11"/>
  <c r="AM1067" i="11"/>
  <c r="BC1067" i="11"/>
  <c r="AC1067" i="11"/>
  <c r="BI1067" i="11"/>
  <c r="AI1067" i="11"/>
  <c r="AT1067" i="11"/>
  <c r="AP1067" i="11"/>
  <c r="X1067" i="11"/>
  <c r="AS1067" i="11"/>
  <c r="S1067" i="11"/>
  <c r="AY1067" i="11"/>
  <c r="AD1067" i="11"/>
  <c r="BJ1067" i="11"/>
  <c r="Z1067" i="11"/>
  <c r="BF1067" i="11"/>
  <c r="BD1067" i="11"/>
  <c r="V1067" i="11"/>
  <c r="AX1067" i="11"/>
  <c r="AN1067" i="11"/>
  <c r="BH1067" i="11"/>
  <c r="AV1067" i="11"/>
  <c r="AZ1067" i="11"/>
  <c r="U1067" i="11"/>
  <c r="AA1067" i="11"/>
  <c r="AL1067" i="11"/>
  <c r="AK1067" i="11"/>
  <c r="AQ1067" i="11"/>
  <c r="BB1067" i="11"/>
  <c r="R1067" i="11"/>
  <c r="AB1067" i="11"/>
  <c r="P1067" i="11"/>
  <c r="M1067" i="11"/>
  <c r="T1067" i="11"/>
  <c r="BA1067" i="11"/>
  <c r="BG1067" i="11"/>
  <c r="AH1067" i="11"/>
  <c r="AF1067" i="11"/>
  <c r="AR1067" i="11"/>
  <c r="AJ1067" i="11"/>
  <c r="M836" i="11"/>
  <c r="T836" i="11"/>
  <c r="AJ836" i="11"/>
  <c r="AZ836" i="11"/>
  <c r="V836" i="11"/>
  <c r="AL836" i="11"/>
  <c r="BB836" i="11"/>
  <c r="AB836" i="11"/>
  <c r="AR836" i="11"/>
  <c r="BH836" i="11"/>
  <c r="AD836" i="11"/>
  <c r="AT836" i="11"/>
  <c r="BJ836" i="11"/>
  <c r="AN836" i="11"/>
  <c r="AP836" i="11"/>
  <c r="AS836" i="11"/>
  <c r="AG836" i="11"/>
  <c r="W836" i="11"/>
  <c r="X836" i="11"/>
  <c r="BD836" i="11"/>
  <c r="Z836" i="11"/>
  <c r="BF836" i="11"/>
  <c r="AC836" i="11"/>
  <c r="BI836" i="11"/>
  <c r="Q836" i="11"/>
  <c r="AW836" i="11"/>
  <c r="AE836" i="11"/>
  <c r="BC836" i="11"/>
  <c r="AV836" i="11"/>
  <c r="AX836" i="11"/>
  <c r="BA836" i="11"/>
  <c r="AO836" i="11"/>
  <c r="O836" i="11"/>
  <c r="AM836" i="11"/>
  <c r="P836" i="11"/>
  <c r="R836" i="11"/>
  <c r="U836" i="11"/>
  <c r="S836" i="11"/>
  <c r="BG836" i="11"/>
  <c r="AF836" i="11"/>
  <c r="Y836" i="11"/>
  <c r="AY836" i="11"/>
  <c r="BE836" i="11"/>
  <c r="AU836" i="11"/>
  <c r="AH836" i="11"/>
  <c r="AK836" i="11"/>
  <c r="AI836" i="11"/>
  <c r="AA836" i="11"/>
  <c r="AQ836" i="11"/>
  <c r="M1060" i="11"/>
  <c r="Y1060" i="11"/>
  <c r="AO1060" i="11"/>
  <c r="BE1060" i="11"/>
  <c r="O1060" i="11"/>
  <c r="AE1060" i="11"/>
  <c r="AU1060" i="11"/>
  <c r="Q1060" i="11"/>
  <c r="AG1060" i="11"/>
  <c r="AW1060" i="11"/>
  <c r="W1060" i="11"/>
  <c r="AM1060" i="11"/>
  <c r="BC1060" i="11"/>
  <c r="AS1060" i="11"/>
  <c r="S1060" i="11"/>
  <c r="AY1060" i="11"/>
  <c r="AD1060" i="11"/>
  <c r="BJ1060" i="11"/>
  <c r="Z1060" i="11"/>
  <c r="BF1060" i="11"/>
  <c r="AN1060" i="11"/>
  <c r="AC1060" i="11"/>
  <c r="BI1060" i="11"/>
  <c r="AI1060" i="11"/>
  <c r="AT1060" i="11"/>
  <c r="AP1060" i="11"/>
  <c r="U1060" i="11"/>
  <c r="AA1060" i="11"/>
  <c r="AL1060" i="11"/>
  <c r="AK1060" i="11"/>
  <c r="AQ1060" i="11"/>
  <c r="BB1060" i="11"/>
  <c r="R1060" i="11"/>
  <c r="BA1060" i="11"/>
  <c r="BG1060" i="11"/>
  <c r="AH1060" i="11"/>
  <c r="BD1060" i="11"/>
  <c r="AR1060" i="11"/>
  <c r="AF1060" i="11"/>
  <c r="AJ1060" i="11"/>
  <c r="V1060" i="11"/>
  <c r="AX1060" i="11"/>
  <c r="X1060" i="11"/>
  <c r="AB1060" i="11"/>
  <c r="T1060" i="11"/>
  <c r="BH1060" i="11"/>
  <c r="AZ1060" i="11"/>
  <c r="P1060" i="11"/>
  <c r="AV1060" i="11"/>
  <c r="V959" i="11"/>
  <c r="AL959" i="11"/>
  <c r="BB959" i="11"/>
  <c r="P959" i="11"/>
  <c r="AF959" i="11"/>
  <c r="AV959" i="11"/>
  <c r="AE959" i="11"/>
  <c r="AQ959" i="11"/>
  <c r="AD959" i="11"/>
  <c r="AT959" i="11"/>
  <c r="BJ959" i="11"/>
  <c r="X959" i="11"/>
  <c r="AN959" i="11"/>
  <c r="BD959" i="11"/>
  <c r="O959" i="11"/>
  <c r="AU959" i="11"/>
  <c r="AA959" i="11"/>
  <c r="BG959" i="11"/>
  <c r="Z959" i="11"/>
  <c r="BF959" i="11"/>
  <c r="T959" i="11"/>
  <c r="AZ959" i="11"/>
  <c r="S959" i="11"/>
  <c r="AO959" i="11"/>
  <c r="AG959" i="11"/>
  <c r="BI959" i="11"/>
  <c r="AP959" i="11"/>
  <c r="AJ959" i="11"/>
  <c r="AM959" i="11"/>
  <c r="AY959" i="11"/>
  <c r="AH959" i="11"/>
  <c r="BH959" i="11"/>
  <c r="W959" i="11"/>
  <c r="AI959" i="11"/>
  <c r="BE959" i="11"/>
  <c r="AX959" i="11"/>
  <c r="BC959" i="11"/>
  <c r="Q959" i="11"/>
  <c r="AB959" i="11"/>
  <c r="AW959" i="11"/>
  <c r="AS959" i="11"/>
  <c r="BA959" i="11"/>
  <c r="R959" i="11"/>
  <c r="AR959" i="11"/>
  <c r="Y959" i="11"/>
  <c r="M959" i="11"/>
  <c r="AK959" i="11"/>
  <c r="U959" i="11"/>
  <c r="AC959" i="11"/>
  <c r="V949" i="11"/>
  <c r="AL949" i="11"/>
  <c r="BB949" i="11"/>
  <c r="P949" i="11"/>
  <c r="AF949" i="11"/>
  <c r="AV949" i="11"/>
  <c r="AE949" i="11"/>
  <c r="AQ949" i="11"/>
  <c r="AD949" i="11"/>
  <c r="AT949" i="11"/>
  <c r="BJ949" i="11"/>
  <c r="X949" i="11"/>
  <c r="AN949" i="11"/>
  <c r="BD949" i="11"/>
  <c r="O949" i="11"/>
  <c r="AU949" i="11"/>
  <c r="AA949" i="11"/>
  <c r="BG949" i="11"/>
  <c r="Z949" i="11"/>
  <c r="BF949" i="11"/>
  <c r="T949" i="11"/>
  <c r="AZ949" i="11"/>
  <c r="AM949" i="11"/>
  <c r="AY949" i="11"/>
  <c r="AC949" i="11"/>
  <c r="AP949" i="11"/>
  <c r="AJ949" i="11"/>
  <c r="S949" i="11"/>
  <c r="AO949" i="11"/>
  <c r="AG949" i="11"/>
  <c r="AB949" i="11"/>
  <c r="Y949" i="11"/>
  <c r="BI949" i="11"/>
  <c r="R949" i="11"/>
  <c r="AR949" i="11"/>
  <c r="W949" i="11"/>
  <c r="AI949" i="11"/>
  <c r="BE949" i="11"/>
  <c r="AH949" i="11"/>
  <c r="BH949" i="11"/>
  <c r="BC949" i="11"/>
  <c r="Q949" i="11"/>
  <c r="AK949" i="11"/>
  <c r="U949" i="11"/>
  <c r="AX949" i="11"/>
  <c r="AW949" i="11"/>
  <c r="AS949" i="11"/>
  <c r="M949" i="11"/>
  <c r="BA949" i="11"/>
  <c r="T838" i="11"/>
  <c r="AJ838" i="11"/>
  <c r="AZ838" i="11"/>
  <c r="V838" i="11"/>
  <c r="AL838" i="11"/>
  <c r="BB838" i="11"/>
  <c r="AB838" i="11"/>
  <c r="AR838" i="11"/>
  <c r="BH838" i="11"/>
  <c r="AD838" i="11"/>
  <c r="AT838" i="11"/>
  <c r="BJ838" i="11"/>
  <c r="AN838" i="11"/>
  <c r="AP838" i="11"/>
  <c r="AS838" i="11"/>
  <c r="AG838" i="11"/>
  <c r="AE838" i="11"/>
  <c r="BC838" i="11"/>
  <c r="X838" i="11"/>
  <c r="BD838" i="11"/>
  <c r="Z838" i="11"/>
  <c r="BF838" i="11"/>
  <c r="AC838" i="11"/>
  <c r="BI838" i="11"/>
  <c r="Q838" i="11"/>
  <c r="AW838" i="11"/>
  <c r="W838" i="11"/>
  <c r="P838" i="11"/>
  <c r="R838" i="11"/>
  <c r="U838" i="11"/>
  <c r="AU838" i="11"/>
  <c r="AV838" i="11"/>
  <c r="AX838" i="11"/>
  <c r="BA838" i="11"/>
  <c r="AO838" i="11"/>
  <c r="AY838" i="11"/>
  <c r="AI838" i="11"/>
  <c r="AA838" i="11"/>
  <c r="AF838" i="11"/>
  <c r="Y838" i="11"/>
  <c r="AQ838" i="11"/>
  <c r="M838" i="11"/>
  <c r="BE838" i="11"/>
  <c r="AH838" i="11"/>
  <c r="AK838" i="11"/>
  <c r="S838" i="11"/>
  <c r="O838" i="11"/>
  <c r="AM838" i="11"/>
  <c r="BG838" i="11"/>
  <c r="V905" i="11"/>
  <c r="AL905" i="11"/>
  <c r="BB905" i="11"/>
  <c r="AD905" i="11"/>
  <c r="AT905" i="11"/>
  <c r="BJ905" i="11"/>
  <c r="Z905" i="11"/>
  <c r="BF905" i="11"/>
  <c r="Q905" i="11"/>
  <c r="AM905" i="11"/>
  <c r="BH905" i="11"/>
  <c r="AE905" i="11"/>
  <c r="AZ905" i="11"/>
  <c r="AC905" i="11"/>
  <c r="AS905" i="11"/>
  <c r="AP905" i="11"/>
  <c r="AB905" i="11"/>
  <c r="AW905" i="11"/>
  <c r="T905" i="11"/>
  <c r="AO905" i="11"/>
  <c r="AY905" i="11"/>
  <c r="X905" i="11"/>
  <c r="W905" i="11"/>
  <c r="O905" i="11"/>
  <c r="BE905" i="11"/>
  <c r="AQ905" i="11"/>
  <c r="AF905" i="11"/>
  <c r="AH905" i="11"/>
  <c r="AR905" i="11"/>
  <c r="AJ905" i="11"/>
  <c r="AN905" i="11"/>
  <c r="BD905" i="11"/>
  <c r="AG905" i="11"/>
  <c r="S905" i="11"/>
  <c r="AI905" i="11"/>
  <c r="M905" i="11"/>
  <c r="BC905" i="11"/>
  <c r="BI905" i="11"/>
  <c r="R905" i="11"/>
  <c r="Y905" i="11"/>
  <c r="BA905" i="11"/>
  <c r="AV905" i="11"/>
  <c r="BG905" i="11"/>
  <c r="AX905" i="11"/>
  <c r="AU905" i="11"/>
  <c r="U905" i="11"/>
  <c r="AK905" i="11"/>
  <c r="P905" i="11"/>
  <c r="AA905" i="11"/>
  <c r="T814" i="11"/>
  <c r="AJ814" i="11"/>
  <c r="AZ814" i="11"/>
  <c r="V814" i="11"/>
  <c r="AL814" i="11"/>
  <c r="BB814" i="11"/>
  <c r="AB814" i="11"/>
  <c r="AR814" i="11"/>
  <c r="BH814" i="11"/>
  <c r="AD814" i="11"/>
  <c r="AT814" i="11"/>
  <c r="BJ814" i="11"/>
  <c r="AN814" i="11"/>
  <c r="AP814" i="11"/>
  <c r="AS814" i="11"/>
  <c r="AG814" i="11"/>
  <c r="AE814" i="11"/>
  <c r="BC814" i="11"/>
  <c r="X814" i="11"/>
  <c r="BD814" i="11"/>
  <c r="Z814" i="11"/>
  <c r="BF814" i="11"/>
  <c r="AC814" i="11"/>
  <c r="BI814" i="11"/>
  <c r="Q814" i="11"/>
  <c r="AW814" i="11"/>
  <c r="W814" i="11"/>
  <c r="P814" i="11"/>
  <c r="R814" i="11"/>
  <c r="U814" i="11"/>
  <c r="AU814" i="11"/>
  <c r="AA814" i="11"/>
  <c r="AV814" i="11"/>
  <c r="AX814" i="11"/>
  <c r="BA814" i="11"/>
  <c r="AO814" i="11"/>
  <c r="AY814" i="11"/>
  <c r="AI814" i="11"/>
  <c r="AF814" i="11"/>
  <c r="Y814" i="11"/>
  <c r="S814" i="11"/>
  <c r="BE814" i="11"/>
  <c r="O814" i="11"/>
  <c r="AM814" i="11"/>
  <c r="AH814" i="11"/>
  <c r="AK814" i="11"/>
  <c r="AQ814" i="11"/>
  <c r="BG814" i="11"/>
  <c r="M814" i="11"/>
  <c r="M1000" i="11"/>
  <c r="V1000" i="11"/>
  <c r="AL1000" i="11"/>
  <c r="BB1000" i="11"/>
  <c r="P1000" i="11"/>
  <c r="AF1000" i="11"/>
  <c r="AV1000" i="11"/>
  <c r="O1000" i="11"/>
  <c r="AU1000" i="11"/>
  <c r="AA1000" i="11"/>
  <c r="BG1000" i="11"/>
  <c r="AD1000" i="11"/>
  <c r="AT1000" i="11"/>
  <c r="BJ1000" i="11"/>
  <c r="X1000" i="11"/>
  <c r="AN1000" i="11"/>
  <c r="BD1000" i="11"/>
  <c r="AE1000" i="11"/>
  <c r="AQ1000" i="11"/>
  <c r="AP1000" i="11"/>
  <c r="AJ1000" i="11"/>
  <c r="W1000" i="11"/>
  <c r="AI1000" i="11"/>
  <c r="BE1000" i="11"/>
  <c r="AW1000" i="11"/>
  <c r="Z1000" i="11"/>
  <c r="BF1000" i="11"/>
  <c r="T1000" i="11"/>
  <c r="AZ1000" i="11"/>
  <c r="BC1000" i="11"/>
  <c r="Y1000" i="11"/>
  <c r="Q1000" i="11"/>
  <c r="AX1000" i="11"/>
  <c r="BI1000" i="11"/>
  <c r="AB1000" i="11"/>
  <c r="S1000" i="11"/>
  <c r="AO1000" i="11"/>
  <c r="R1000" i="11"/>
  <c r="AR1000" i="11"/>
  <c r="AM1000" i="11"/>
  <c r="AY1000" i="11"/>
  <c r="AS1000" i="11"/>
  <c r="U1000" i="11"/>
  <c r="AH1000" i="11"/>
  <c r="BH1000" i="11"/>
  <c r="AG1000" i="11"/>
  <c r="BA1000" i="11"/>
  <c r="AK1000" i="11"/>
  <c r="AC1000" i="11"/>
  <c r="V921" i="11"/>
  <c r="AL921" i="11"/>
  <c r="BB921" i="11"/>
  <c r="P921" i="11"/>
  <c r="AF921" i="11"/>
  <c r="AV921" i="11"/>
  <c r="AE921" i="11"/>
  <c r="AQ921" i="11"/>
  <c r="AD921" i="11"/>
  <c r="AT921" i="11"/>
  <c r="BJ921" i="11"/>
  <c r="X921" i="11"/>
  <c r="AN921" i="11"/>
  <c r="BD921" i="11"/>
  <c r="O921" i="11"/>
  <c r="AU921" i="11"/>
  <c r="AA921" i="11"/>
  <c r="BG921" i="11"/>
  <c r="Z921" i="11"/>
  <c r="BF921" i="11"/>
  <c r="T921" i="11"/>
  <c r="AZ921" i="11"/>
  <c r="AM921" i="11"/>
  <c r="AY921" i="11"/>
  <c r="AP921" i="11"/>
  <c r="AJ921" i="11"/>
  <c r="S921" i="11"/>
  <c r="AO921" i="11"/>
  <c r="AG921" i="11"/>
  <c r="AC921" i="11"/>
  <c r="AB921" i="11"/>
  <c r="BC921" i="11"/>
  <c r="Q921" i="11"/>
  <c r="M921" i="11"/>
  <c r="AK921" i="11"/>
  <c r="U921" i="11"/>
  <c r="R921" i="11"/>
  <c r="AR921" i="11"/>
  <c r="AW921" i="11"/>
  <c r="AH921" i="11"/>
  <c r="BH921" i="11"/>
  <c r="Y921" i="11"/>
  <c r="AX921" i="11"/>
  <c r="W921" i="11"/>
  <c r="AI921" i="11"/>
  <c r="BE921" i="11"/>
  <c r="AS921" i="11"/>
  <c r="BI921" i="11"/>
  <c r="BA921" i="11"/>
  <c r="V942" i="11"/>
  <c r="AL942" i="11"/>
  <c r="BB942" i="11"/>
  <c r="P942" i="11"/>
  <c r="AF942" i="11"/>
  <c r="AV942" i="11"/>
  <c r="O942" i="11"/>
  <c r="AU942" i="11"/>
  <c r="AA942" i="11"/>
  <c r="BG942" i="11"/>
  <c r="AD942" i="11"/>
  <c r="AT942" i="11"/>
  <c r="BJ942" i="11"/>
  <c r="X942" i="11"/>
  <c r="AN942" i="11"/>
  <c r="BD942" i="11"/>
  <c r="AE942" i="11"/>
  <c r="AQ942" i="11"/>
  <c r="AP942" i="11"/>
  <c r="AJ942" i="11"/>
  <c r="BC942" i="11"/>
  <c r="Y942" i="11"/>
  <c r="Q942" i="11"/>
  <c r="Z942" i="11"/>
  <c r="BF942" i="11"/>
  <c r="T942" i="11"/>
  <c r="AZ942" i="11"/>
  <c r="W942" i="11"/>
  <c r="AI942" i="11"/>
  <c r="BE942" i="11"/>
  <c r="AW942" i="11"/>
  <c r="AS942" i="11"/>
  <c r="R942" i="11"/>
  <c r="AR942" i="11"/>
  <c r="AG942" i="11"/>
  <c r="BA942" i="11"/>
  <c r="AC942" i="11"/>
  <c r="AK942" i="11"/>
  <c r="AH942" i="11"/>
  <c r="BH942" i="11"/>
  <c r="AX942" i="11"/>
  <c r="S942" i="11"/>
  <c r="AO942" i="11"/>
  <c r="AB942" i="11"/>
  <c r="AM942" i="11"/>
  <c r="AY942" i="11"/>
  <c r="BI942" i="11"/>
  <c r="U942" i="11"/>
  <c r="M942" i="11"/>
  <c r="M866" i="11"/>
  <c r="T866" i="11"/>
  <c r="AJ866" i="11"/>
  <c r="AZ866" i="11"/>
  <c r="V866" i="11"/>
  <c r="AL866" i="11"/>
  <c r="BB866" i="11"/>
  <c r="AB866" i="11"/>
  <c r="AR866" i="11"/>
  <c r="BH866" i="11"/>
  <c r="AD866" i="11"/>
  <c r="AT866" i="11"/>
  <c r="BJ866" i="11"/>
  <c r="AN866" i="11"/>
  <c r="AP866" i="11"/>
  <c r="AS866" i="11"/>
  <c r="AG866" i="11"/>
  <c r="AE866" i="11"/>
  <c r="BC866" i="11"/>
  <c r="X866" i="11"/>
  <c r="BD866" i="11"/>
  <c r="Z866" i="11"/>
  <c r="BF866" i="11"/>
  <c r="AC866" i="11"/>
  <c r="BI866" i="11"/>
  <c r="Q866" i="11"/>
  <c r="AW866" i="11"/>
  <c r="W866" i="11"/>
  <c r="P866" i="11"/>
  <c r="R866" i="11"/>
  <c r="U866" i="11"/>
  <c r="AY866" i="11"/>
  <c r="AI866" i="11"/>
  <c r="AV866" i="11"/>
  <c r="AX866" i="11"/>
  <c r="BA866" i="11"/>
  <c r="AO866" i="11"/>
  <c r="AU866" i="11"/>
  <c r="AH866" i="11"/>
  <c r="AK866" i="11"/>
  <c r="O866" i="11"/>
  <c r="AM866" i="11"/>
  <c r="AF866" i="11"/>
  <c r="Y866" i="11"/>
  <c r="BG866" i="11"/>
  <c r="BE866" i="11"/>
  <c r="S866" i="11"/>
  <c r="AQ866" i="11"/>
  <c r="AA866" i="11"/>
  <c r="M840" i="11"/>
  <c r="T840" i="11"/>
  <c r="AJ840" i="11"/>
  <c r="AZ840" i="11"/>
  <c r="V840" i="11"/>
  <c r="AL840" i="11"/>
  <c r="BB840" i="11"/>
  <c r="AB840" i="11"/>
  <c r="AR840" i="11"/>
  <c r="BH840" i="11"/>
  <c r="AD840" i="11"/>
  <c r="AT840" i="11"/>
  <c r="BJ840" i="11"/>
  <c r="AN840" i="11"/>
  <c r="AP840" i="11"/>
  <c r="AS840" i="11"/>
  <c r="AG840" i="11"/>
  <c r="W840" i="11"/>
  <c r="X840" i="11"/>
  <c r="BD840" i="11"/>
  <c r="Z840" i="11"/>
  <c r="BF840" i="11"/>
  <c r="AC840" i="11"/>
  <c r="BI840" i="11"/>
  <c r="Q840" i="11"/>
  <c r="AW840" i="11"/>
  <c r="AE840" i="11"/>
  <c r="BC840" i="11"/>
  <c r="AV840" i="11"/>
  <c r="AX840" i="11"/>
  <c r="BA840" i="11"/>
  <c r="AO840" i="11"/>
  <c r="S840" i="11"/>
  <c r="BG840" i="11"/>
  <c r="P840" i="11"/>
  <c r="R840" i="11"/>
  <c r="U840" i="11"/>
  <c r="O840" i="11"/>
  <c r="AM840" i="11"/>
  <c r="BE840" i="11"/>
  <c r="AY840" i="11"/>
  <c r="AH840" i="11"/>
  <c r="AK840" i="11"/>
  <c r="AU840" i="11"/>
  <c r="AI840" i="11"/>
  <c r="AA840" i="11"/>
  <c r="AQ840" i="11"/>
  <c r="AF840" i="11"/>
  <c r="Y840" i="11"/>
  <c r="Y1091" i="11"/>
  <c r="AO1091" i="11"/>
  <c r="BE1091" i="11"/>
  <c r="O1091" i="11"/>
  <c r="AE1091" i="11"/>
  <c r="AU1091" i="11"/>
  <c r="Q1091" i="11"/>
  <c r="AG1091" i="11"/>
  <c r="AW1091" i="11"/>
  <c r="W1091" i="11"/>
  <c r="AM1091" i="11"/>
  <c r="BC1091" i="11"/>
  <c r="AC1091" i="11"/>
  <c r="BI1091" i="11"/>
  <c r="AI1091" i="11"/>
  <c r="AT1091" i="11"/>
  <c r="AP1091" i="11"/>
  <c r="X1091" i="11"/>
  <c r="AS1091" i="11"/>
  <c r="S1091" i="11"/>
  <c r="AY1091" i="11"/>
  <c r="AD1091" i="11"/>
  <c r="BJ1091" i="11"/>
  <c r="Z1091" i="11"/>
  <c r="BF1091" i="11"/>
  <c r="BD1091" i="11"/>
  <c r="V1091" i="11"/>
  <c r="AX1091" i="11"/>
  <c r="AN1091" i="11"/>
  <c r="BH1091" i="11"/>
  <c r="AV1091" i="11"/>
  <c r="M1091" i="11"/>
  <c r="AZ1091" i="11"/>
  <c r="U1091" i="11"/>
  <c r="AA1091" i="11"/>
  <c r="AL1091" i="11"/>
  <c r="AK1091" i="11"/>
  <c r="AQ1091" i="11"/>
  <c r="BB1091" i="11"/>
  <c r="R1091" i="11"/>
  <c r="AB1091" i="11"/>
  <c r="P1091" i="11"/>
  <c r="T1091" i="11"/>
  <c r="BA1091" i="11"/>
  <c r="BG1091" i="11"/>
  <c r="AH1091" i="11"/>
  <c r="AF1091" i="11"/>
  <c r="AR1091" i="11"/>
  <c r="AJ1091" i="11"/>
  <c r="M980" i="11"/>
  <c r="V980" i="11"/>
  <c r="AL980" i="11"/>
  <c r="BB980" i="11"/>
  <c r="P980" i="11"/>
  <c r="AF980" i="11"/>
  <c r="AV980" i="11"/>
  <c r="O980" i="11"/>
  <c r="AU980" i="11"/>
  <c r="AA980" i="11"/>
  <c r="BG980" i="11"/>
  <c r="AD980" i="11"/>
  <c r="AT980" i="11"/>
  <c r="BJ980" i="11"/>
  <c r="X980" i="11"/>
  <c r="AN980" i="11"/>
  <c r="BD980" i="11"/>
  <c r="AE980" i="11"/>
  <c r="AQ980" i="11"/>
  <c r="AP980" i="11"/>
  <c r="AJ980" i="11"/>
  <c r="W980" i="11"/>
  <c r="AI980" i="11"/>
  <c r="BE980" i="11"/>
  <c r="AW980" i="11"/>
  <c r="Z980" i="11"/>
  <c r="BF980" i="11"/>
  <c r="T980" i="11"/>
  <c r="AZ980" i="11"/>
  <c r="BC980" i="11"/>
  <c r="Y980" i="11"/>
  <c r="Q980" i="11"/>
  <c r="AX980" i="11"/>
  <c r="AM980" i="11"/>
  <c r="AY980" i="11"/>
  <c r="U980" i="11"/>
  <c r="AB980" i="11"/>
  <c r="AG980" i="11"/>
  <c r="R980" i="11"/>
  <c r="AR980" i="11"/>
  <c r="BI980" i="11"/>
  <c r="AH980" i="11"/>
  <c r="BH980" i="11"/>
  <c r="S980" i="11"/>
  <c r="AO980" i="11"/>
  <c r="AC980" i="11"/>
  <c r="BA980" i="11"/>
  <c r="AK980" i="11"/>
  <c r="AS980" i="11"/>
  <c r="M848" i="11"/>
  <c r="T848" i="11"/>
  <c r="AJ848" i="11"/>
  <c r="AZ848" i="11"/>
  <c r="V848" i="11"/>
  <c r="AL848" i="11"/>
  <c r="BB848" i="11"/>
  <c r="AB848" i="11"/>
  <c r="AR848" i="11"/>
  <c r="BH848" i="11"/>
  <c r="AD848" i="11"/>
  <c r="AT848" i="11"/>
  <c r="BJ848" i="11"/>
  <c r="AN848" i="11"/>
  <c r="AP848" i="11"/>
  <c r="AS848" i="11"/>
  <c r="AG848" i="11"/>
  <c r="W848" i="11"/>
  <c r="X848" i="11"/>
  <c r="BD848" i="11"/>
  <c r="Z848" i="11"/>
  <c r="BF848" i="11"/>
  <c r="AC848" i="11"/>
  <c r="BI848" i="11"/>
  <c r="Q848" i="11"/>
  <c r="AW848" i="11"/>
  <c r="AE848" i="11"/>
  <c r="BC848" i="11"/>
  <c r="AV848" i="11"/>
  <c r="AX848" i="11"/>
  <c r="BA848" i="11"/>
  <c r="AO848" i="11"/>
  <c r="S848" i="11"/>
  <c r="P848" i="11"/>
  <c r="R848" i="11"/>
  <c r="U848" i="11"/>
  <c r="O848" i="11"/>
  <c r="AM848" i="11"/>
  <c r="BG848" i="11"/>
  <c r="BE848" i="11"/>
  <c r="AI848" i="11"/>
  <c r="AA848" i="11"/>
  <c r="AQ848" i="11"/>
  <c r="AH848" i="11"/>
  <c r="AK848" i="11"/>
  <c r="AY848" i="11"/>
  <c r="AF848" i="11"/>
  <c r="Y848" i="11"/>
  <c r="AU848" i="11"/>
  <c r="V958" i="11"/>
  <c r="AL958" i="11"/>
  <c r="BB958" i="11"/>
  <c r="P958" i="11"/>
  <c r="AF958" i="11"/>
  <c r="AV958" i="11"/>
  <c r="O958" i="11"/>
  <c r="AU958" i="11"/>
  <c r="AA958" i="11"/>
  <c r="BG958" i="11"/>
  <c r="AD958" i="11"/>
  <c r="AT958" i="11"/>
  <c r="BJ958" i="11"/>
  <c r="X958" i="11"/>
  <c r="AN958" i="11"/>
  <c r="BD958" i="11"/>
  <c r="AE958" i="11"/>
  <c r="AQ958" i="11"/>
  <c r="AP958" i="11"/>
  <c r="AJ958" i="11"/>
  <c r="BC958" i="11"/>
  <c r="Y958" i="11"/>
  <c r="Q958" i="11"/>
  <c r="Z958" i="11"/>
  <c r="BF958" i="11"/>
  <c r="T958" i="11"/>
  <c r="AZ958" i="11"/>
  <c r="W958" i="11"/>
  <c r="AI958" i="11"/>
  <c r="BE958" i="11"/>
  <c r="AW958" i="11"/>
  <c r="AS958" i="11"/>
  <c r="R958" i="11"/>
  <c r="AR958" i="11"/>
  <c r="AG958" i="11"/>
  <c r="BA958" i="11"/>
  <c r="AC958" i="11"/>
  <c r="AK958" i="11"/>
  <c r="AH958" i="11"/>
  <c r="BH958" i="11"/>
  <c r="AX958" i="11"/>
  <c r="S958" i="11"/>
  <c r="AO958" i="11"/>
  <c r="AB958" i="11"/>
  <c r="AM958" i="11"/>
  <c r="AY958" i="11"/>
  <c r="BI958" i="11"/>
  <c r="U958" i="11"/>
  <c r="M958" i="11"/>
  <c r="M820" i="11"/>
  <c r="T820" i="11"/>
  <c r="AJ820" i="11"/>
  <c r="AZ820" i="11"/>
  <c r="V820" i="11"/>
  <c r="AL820" i="11"/>
  <c r="BB820" i="11"/>
  <c r="AB820" i="11"/>
  <c r="AR820" i="11"/>
  <c r="BH820" i="11"/>
  <c r="AD820" i="11"/>
  <c r="AT820" i="11"/>
  <c r="BJ820" i="11"/>
  <c r="AN820" i="11"/>
  <c r="AP820" i="11"/>
  <c r="AS820" i="11"/>
  <c r="AG820" i="11"/>
  <c r="W820" i="11"/>
  <c r="X820" i="11"/>
  <c r="BD820" i="11"/>
  <c r="Z820" i="11"/>
  <c r="BF820" i="11"/>
  <c r="AC820" i="11"/>
  <c r="BI820" i="11"/>
  <c r="Q820" i="11"/>
  <c r="AW820" i="11"/>
  <c r="AE820" i="11"/>
  <c r="BC820" i="11"/>
  <c r="AV820" i="11"/>
  <c r="AX820" i="11"/>
  <c r="BA820" i="11"/>
  <c r="AO820" i="11"/>
  <c r="O820" i="11"/>
  <c r="AM820" i="11"/>
  <c r="P820" i="11"/>
  <c r="R820" i="11"/>
  <c r="U820" i="11"/>
  <c r="S820" i="11"/>
  <c r="AF820" i="11"/>
  <c r="Y820" i="11"/>
  <c r="AY820" i="11"/>
  <c r="BE820" i="11"/>
  <c r="AU820" i="11"/>
  <c r="BG820" i="11"/>
  <c r="AH820" i="11"/>
  <c r="AK820" i="11"/>
  <c r="AI820" i="11"/>
  <c r="AQ820" i="11"/>
  <c r="AA820" i="11"/>
  <c r="Y1069" i="11"/>
  <c r="AO1069" i="11"/>
  <c r="BE1069" i="11"/>
  <c r="O1069" i="11"/>
  <c r="AE1069" i="11"/>
  <c r="AU1069" i="11"/>
  <c r="Q1069" i="11"/>
  <c r="AG1069" i="11"/>
  <c r="AW1069" i="11"/>
  <c r="W1069" i="11"/>
  <c r="AM1069" i="11"/>
  <c r="BC1069" i="11"/>
  <c r="AC1069" i="11"/>
  <c r="BI1069" i="11"/>
  <c r="AI1069" i="11"/>
  <c r="AT1069" i="11"/>
  <c r="AP1069" i="11"/>
  <c r="BD1069" i="11"/>
  <c r="AS1069" i="11"/>
  <c r="S1069" i="11"/>
  <c r="AY1069" i="11"/>
  <c r="AD1069" i="11"/>
  <c r="BJ1069" i="11"/>
  <c r="Z1069" i="11"/>
  <c r="BF1069" i="11"/>
  <c r="X1069" i="11"/>
  <c r="AK1069" i="11"/>
  <c r="AQ1069" i="11"/>
  <c r="BB1069" i="11"/>
  <c r="R1069" i="11"/>
  <c r="AB1069" i="11"/>
  <c r="P1069" i="11"/>
  <c r="T1069" i="11"/>
  <c r="BA1069" i="11"/>
  <c r="BG1069" i="11"/>
  <c r="AH1069" i="11"/>
  <c r="V1069" i="11"/>
  <c r="AX1069" i="11"/>
  <c r="BH1069" i="11"/>
  <c r="AV1069" i="11"/>
  <c r="AZ1069" i="11"/>
  <c r="U1069" i="11"/>
  <c r="AA1069" i="11"/>
  <c r="AL1069" i="11"/>
  <c r="AF1069" i="11"/>
  <c r="M1069" i="11"/>
  <c r="AR1069" i="11"/>
  <c r="AJ1069" i="11"/>
  <c r="AN1069" i="11"/>
  <c r="V965" i="11"/>
  <c r="AL965" i="11"/>
  <c r="BB965" i="11"/>
  <c r="P965" i="11"/>
  <c r="AF965" i="11"/>
  <c r="AV965" i="11"/>
  <c r="AE965" i="11"/>
  <c r="AQ965" i="11"/>
  <c r="AD965" i="11"/>
  <c r="AT965" i="11"/>
  <c r="BJ965" i="11"/>
  <c r="X965" i="11"/>
  <c r="AN965" i="11"/>
  <c r="BD965" i="11"/>
  <c r="O965" i="11"/>
  <c r="AU965" i="11"/>
  <c r="AA965" i="11"/>
  <c r="BG965" i="11"/>
  <c r="Z965" i="11"/>
  <c r="BF965" i="11"/>
  <c r="T965" i="11"/>
  <c r="AZ965" i="11"/>
  <c r="AM965" i="11"/>
  <c r="AY965" i="11"/>
  <c r="AC965" i="11"/>
  <c r="AP965" i="11"/>
  <c r="AJ965" i="11"/>
  <c r="S965" i="11"/>
  <c r="AO965" i="11"/>
  <c r="AG965" i="11"/>
  <c r="AB965" i="11"/>
  <c r="Y965" i="11"/>
  <c r="BI965" i="11"/>
  <c r="R965" i="11"/>
  <c r="AR965" i="11"/>
  <c r="W965" i="11"/>
  <c r="AI965" i="11"/>
  <c r="BE965" i="11"/>
  <c r="AH965" i="11"/>
  <c r="BH965" i="11"/>
  <c r="BC965" i="11"/>
  <c r="Q965" i="11"/>
  <c r="AK965" i="11"/>
  <c r="U965" i="11"/>
  <c r="AX965" i="11"/>
  <c r="AW965" i="11"/>
  <c r="M965" i="11"/>
  <c r="AS965" i="11"/>
  <c r="BA965" i="11"/>
  <c r="T889" i="11"/>
  <c r="AJ889" i="11"/>
  <c r="AZ889" i="11"/>
  <c r="V889" i="11"/>
  <c r="AL889" i="11"/>
  <c r="BB889" i="11"/>
  <c r="AB889" i="11"/>
  <c r="AR889" i="11"/>
  <c r="BH889" i="11"/>
  <c r="AD889" i="11"/>
  <c r="AT889" i="11"/>
  <c r="BJ889" i="11"/>
  <c r="X889" i="11"/>
  <c r="BD889" i="11"/>
  <c r="Z889" i="11"/>
  <c r="BF889" i="11"/>
  <c r="AC889" i="11"/>
  <c r="BI889" i="11"/>
  <c r="Q889" i="11"/>
  <c r="AW889" i="11"/>
  <c r="O889" i="11"/>
  <c r="AM889" i="11"/>
  <c r="AN889" i="11"/>
  <c r="AP889" i="11"/>
  <c r="AS889" i="11"/>
  <c r="AG889" i="11"/>
  <c r="AU889" i="11"/>
  <c r="BE889" i="11"/>
  <c r="AE889" i="11"/>
  <c r="BC889" i="11"/>
  <c r="AF889" i="11"/>
  <c r="AH889" i="11"/>
  <c r="AK889" i="11"/>
  <c r="Y889" i="11"/>
  <c r="AI889" i="11"/>
  <c r="S889" i="11"/>
  <c r="P889" i="11"/>
  <c r="M889" i="11"/>
  <c r="AV889" i="11"/>
  <c r="AO889" i="11"/>
  <c r="W889" i="11"/>
  <c r="R889" i="11"/>
  <c r="U889" i="11"/>
  <c r="AA889" i="11"/>
  <c r="AX889" i="11"/>
  <c r="BA889" i="11"/>
  <c r="AY889" i="11"/>
  <c r="AQ889" i="11"/>
  <c r="BG889" i="11"/>
  <c r="Y1025" i="11"/>
  <c r="AO1025" i="11"/>
  <c r="BE1025" i="11"/>
  <c r="O1025" i="11"/>
  <c r="AE1025" i="11"/>
  <c r="AU1025" i="11"/>
  <c r="Q1025" i="11"/>
  <c r="AG1025" i="11"/>
  <c r="AW1025" i="11"/>
  <c r="W1025" i="11"/>
  <c r="AM1025" i="11"/>
  <c r="BC1025" i="11"/>
  <c r="AC1025" i="11"/>
  <c r="BI1025" i="11"/>
  <c r="AI1025" i="11"/>
  <c r="AT1025" i="11"/>
  <c r="AP1025" i="11"/>
  <c r="BD1025" i="11"/>
  <c r="AS1025" i="11"/>
  <c r="S1025" i="11"/>
  <c r="AY1025" i="11"/>
  <c r="AD1025" i="11"/>
  <c r="BJ1025" i="11"/>
  <c r="Z1025" i="11"/>
  <c r="BF1025" i="11"/>
  <c r="X1025" i="11"/>
  <c r="AK1025" i="11"/>
  <c r="AQ1025" i="11"/>
  <c r="BB1025" i="11"/>
  <c r="R1025" i="11"/>
  <c r="AB1025" i="11"/>
  <c r="P1025" i="11"/>
  <c r="T1025" i="11"/>
  <c r="BA1025" i="11"/>
  <c r="BG1025" i="11"/>
  <c r="AH1025" i="11"/>
  <c r="V1025" i="11"/>
  <c r="AX1025" i="11"/>
  <c r="M1025" i="11"/>
  <c r="BH1025" i="11"/>
  <c r="AV1025" i="11"/>
  <c r="AZ1025" i="11"/>
  <c r="U1025" i="11"/>
  <c r="AA1025" i="11"/>
  <c r="AL1025" i="11"/>
  <c r="AR1025" i="11"/>
  <c r="AJ1025" i="11"/>
  <c r="AN1025" i="11"/>
  <c r="AF1025" i="11"/>
  <c r="Y1054" i="11"/>
  <c r="AO1054" i="11"/>
  <c r="BE1054" i="11"/>
  <c r="O1054" i="11"/>
  <c r="AE1054" i="11"/>
  <c r="AU1054" i="11"/>
  <c r="Q1054" i="11"/>
  <c r="AG1054" i="11"/>
  <c r="AW1054" i="11"/>
  <c r="W1054" i="11"/>
  <c r="AM1054" i="11"/>
  <c r="BC1054" i="11"/>
  <c r="AS1054" i="11"/>
  <c r="S1054" i="11"/>
  <c r="AY1054" i="11"/>
  <c r="AD1054" i="11"/>
  <c r="BJ1054" i="11"/>
  <c r="Z1054" i="11"/>
  <c r="BF1054" i="11"/>
  <c r="AC1054" i="11"/>
  <c r="BI1054" i="11"/>
  <c r="AI1054" i="11"/>
  <c r="AT1054" i="11"/>
  <c r="AP1054" i="11"/>
  <c r="AN1054" i="11"/>
  <c r="BA1054" i="11"/>
  <c r="BG1054" i="11"/>
  <c r="AH1054" i="11"/>
  <c r="X1054" i="11"/>
  <c r="AR1054" i="11"/>
  <c r="AF1054" i="11"/>
  <c r="AJ1054" i="11"/>
  <c r="V1054" i="11"/>
  <c r="AX1054" i="11"/>
  <c r="U1054" i="11"/>
  <c r="AA1054" i="11"/>
  <c r="AL1054" i="11"/>
  <c r="AK1054" i="11"/>
  <c r="AQ1054" i="11"/>
  <c r="BB1054" i="11"/>
  <c r="R1054" i="11"/>
  <c r="BD1054" i="11"/>
  <c r="BH1054" i="11"/>
  <c r="AZ1054" i="11"/>
  <c r="M1054" i="11"/>
  <c r="P1054" i="11"/>
  <c r="AV1054" i="11"/>
  <c r="AB1054" i="11"/>
  <c r="T1054" i="11"/>
  <c r="V993" i="11"/>
  <c r="AL993" i="11"/>
  <c r="BB993" i="11"/>
  <c r="P993" i="11"/>
  <c r="AF993" i="11"/>
  <c r="AV993" i="11"/>
  <c r="AE993" i="11"/>
  <c r="AQ993" i="11"/>
  <c r="AD993" i="11"/>
  <c r="AT993" i="11"/>
  <c r="BJ993" i="11"/>
  <c r="X993" i="11"/>
  <c r="AN993" i="11"/>
  <c r="BD993" i="11"/>
  <c r="O993" i="11"/>
  <c r="AU993" i="11"/>
  <c r="AA993" i="11"/>
  <c r="BG993" i="11"/>
  <c r="Z993" i="11"/>
  <c r="BF993" i="11"/>
  <c r="T993" i="11"/>
  <c r="AZ993" i="11"/>
  <c r="AM993" i="11"/>
  <c r="AY993" i="11"/>
  <c r="AP993" i="11"/>
  <c r="AJ993" i="11"/>
  <c r="S993" i="11"/>
  <c r="AO993" i="11"/>
  <c r="AG993" i="11"/>
  <c r="AC993" i="11"/>
  <c r="AB993" i="11"/>
  <c r="BC993" i="11"/>
  <c r="Q993" i="11"/>
  <c r="AK993" i="11"/>
  <c r="U993" i="11"/>
  <c r="R993" i="11"/>
  <c r="AR993" i="11"/>
  <c r="AW993" i="11"/>
  <c r="AH993" i="11"/>
  <c r="BH993" i="11"/>
  <c r="Y993" i="11"/>
  <c r="M993" i="11"/>
  <c r="AX993" i="11"/>
  <c r="W993" i="11"/>
  <c r="AI993" i="11"/>
  <c r="BE993" i="11"/>
  <c r="BI993" i="11"/>
  <c r="BA993" i="11"/>
  <c r="AS993" i="11"/>
  <c r="T862" i="11"/>
  <c r="AJ862" i="11"/>
  <c r="AZ862" i="11"/>
  <c r="V862" i="11"/>
  <c r="AL862" i="11"/>
  <c r="BB862" i="11"/>
  <c r="AB862" i="11"/>
  <c r="AR862" i="11"/>
  <c r="BH862" i="11"/>
  <c r="AD862" i="11"/>
  <c r="AT862" i="11"/>
  <c r="BJ862" i="11"/>
  <c r="AN862" i="11"/>
  <c r="AP862" i="11"/>
  <c r="AS862" i="11"/>
  <c r="AG862" i="11"/>
  <c r="AE862" i="11"/>
  <c r="BC862" i="11"/>
  <c r="X862" i="11"/>
  <c r="BD862" i="11"/>
  <c r="Z862" i="11"/>
  <c r="BF862" i="11"/>
  <c r="AC862" i="11"/>
  <c r="BI862" i="11"/>
  <c r="Q862" i="11"/>
  <c r="AW862" i="11"/>
  <c r="W862" i="11"/>
  <c r="P862" i="11"/>
  <c r="R862" i="11"/>
  <c r="U862" i="11"/>
  <c r="AU862" i="11"/>
  <c r="AA862" i="11"/>
  <c r="AV862" i="11"/>
  <c r="AX862" i="11"/>
  <c r="BA862" i="11"/>
  <c r="AO862" i="11"/>
  <c r="AY862" i="11"/>
  <c r="AI862" i="11"/>
  <c r="AF862" i="11"/>
  <c r="Y862" i="11"/>
  <c r="S862" i="11"/>
  <c r="BE862" i="11"/>
  <c r="O862" i="11"/>
  <c r="AM862" i="11"/>
  <c r="AH862" i="11"/>
  <c r="AK862" i="11"/>
  <c r="AQ862" i="11"/>
  <c r="M862" i="11"/>
  <c r="BG862" i="11"/>
  <c r="V906" i="11"/>
  <c r="AL906" i="11"/>
  <c r="BB906" i="11"/>
  <c r="M906" i="11"/>
  <c r="AD906" i="11"/>
  <c r="AT906" i="11"/>
  <c r="BJ906" i="11"/>
  <c r="AP906" i="11"/>
  <c r="AG906" i="11"/>
  <c r="BC906" i="11"/>
  <c r="Y906" i="11"/>
  <c r="AU906" i="11"/>
  <c r="X906" i="11"/>
  <c r="AN906" i="11"/>
  <c r="Z906" i="11"/>
  <c r="BF906" i="11"/>
  <c r="W906" i="11"/>
  <c r="AR906" i="11"/>
  <c r="O906" i="11"/>
  <c r="AJ906" i="11"/>
  <c r="BE906" i="11"/>
  <c r="AS906" i="11"/>
  <c r="S906" i="11"/>
  <c r="BI906" i="11"/>
  <c r="R906" i="11"/>
  <c r="Q906" i="11"/>
  <c r="BH906" i="11"/>
  <c r="AZ906" i="11"/>
  <c r="AI906" i="11"/>
  <c r="AY906" i="11"/>
  <c r="U906" i="11"/>
  <c r="AX906" i="11"/>
  <c r="AM906" i="11"/>
  <c r="AE906" i="11"/>
  <c r="AK906" i="11"/>
  <c r="AA906" i="11"/>
  <c r="AH906" i="11"/>
  <c r="T906" i="11"/>
  <c r="P906" i="11"/>
  <c r="AO906" i="11"/>
  <c r="AC906" i="11"/>
  <c r="BG906" i="11"/>
  <c r="AB906" i="11"/>
  <c r="BD906" i="11"/>
  <c r="AF906" i="11"/>
  <c r="AW906" i="11"/>
  <c r="AV906" i="11"/>
  <c r="AQ906" i="11"/>
  <c r="BA906" i="11"/>
  <c r="V903" i="11"/>
  <c r="AL903" i="11"/>
  <c r="BB903" i="11"/>
  <c r="AD903" i="11"/>
  <c r="AT903" i="11"/>
  <c r="BJ903" i="11"/>
  <c r="Z903" i="11"/>
  <c r="BF903" i="11"/>
  <c r="AB903" i="11"/>
  <c r="AW903" i="11"/>
  <c r="T903" i="11"/>
  <c r="AO903" i="11"/>
  <c r="AN903" i="11"/>
  <c r="BD903" i="11"/>
  <c r="AP903" i="11"/>
  <c r="Q903" i="11"/>
  <c r="AM903" i="11"/>
  <c r="BH903" i="11"/>
  <c r="AE903" i="11"/>
  <c r="AZ903" i="11"/>
  <c r="S903" i="11"/>
  <c r="BI903" i="11"/>
  <c r="AI903" i="11"/>
  <c r="AH903" i="11"/>
  <c r="AG903" i="11"/>
  <c r="Y903" i="11"/>
  <c r="X903" i="11"/>
  <c r="BA903" i="11"/>
  <c r="AQ903" i="11"/>
  <c r="BC903" i="11"/>
  <c r="AU903" i="11"/>
  <c r="AY903" i="11"/>
  <c r="AX903" i="11"/>
  <c r="AR903" i="11"/>
  <c r="BG903" i="11"/>
  <c r="O903" i="11"/>
  <c r="AF903" i="11"/>
  <c r="AJ903" i="11"/>
  <c r="AC903" i="11"/>
  <c r="AS903" i="11"/>
  <c r="AK903" i="11"/>
  <c r="R903" i="11"/>
  <c r="W903" i="11"/>
  <c r="BE903" i="11"/>
  <c r="U903" i="11"/>
  <c r="AV903" i="11"/>
  <c r="AA903" i="11"/>
  <c r="M903" i="11"/>
  <c r="P903" i="11"/>
  <c r="Y1033" i="11"/>
  <c r="AO1033" i="11"/>
  <c r="BE1033" i="11"/>
  <c r="O1033" i="11"/>
  <c r="AE1033" i="11"/>
  <c r="AU1033" i="11"/>
  <c r="Q1033" i="11"/>
  <c r="AG1033" i="11"/>
  <c r="AW1033" i="11"/>
  <c r="W1033" i="11"/>
  <c r="AM1033" i="11"/>
  <c r="BC1033" i="11"/>
  <c r="AC1033" i="11"/>
  <c r="BI1033" i="11"/>
  <c r="AI1033" i="11"/>
  <c r="AT1033" i="11"/>
  <c r="AP1033" i="11"/>
  <c r="BD1033" i="11"/>
  <c r="AS1033" i="11"/>
  <c r="S1033" i="11"/>
  <c r="AY1033" i="11"/>
  <c r="AD1033" i="11"/>
  <c r="BJ1033" i="11"/>
  <c r="Z1033" i="11"/>
  <c r="BF1033" i="11"/>
  <c r="X1033" i="11"/>
  <c r="AK1033" i="11"/>
  <c r="AQ1033" i="11"/>
  <c r="BB1033" i="11"/>
  <c r="R1033" i="11"/>
  <c r="M1033" i="11"/>
  <c r="AB1033" i="11"/>
  <c r="P1033" i="11"/>
  <c r="T1033" i="11"/>
  <c r="BA1033" i="11"/>
  <c r="BG1033" i="11"/>
  <c r="AH1033" i="11"/>
  <c r="V1033" i="11"/>
  <c r="AX1033" i="11"/>
  <c r="BH1033" i="11"/>
  <c r="AV1033" i="11"/>
  <c r="AZ1033" i="11"/>
  <c r="U1033" i="11"/>
  <c r="AA1033" i="11"/>
  <c r="AL1033" i="11"/>
  <c r="AN1033" i="11"/>
  <c r="AR1033" i="11"/>
  <c r="AJ1033" i="11"/>
  <c r="AF1033" i="11"/>
  <c r="T846" i="11"/>
  <c r="AJ846" i="11"/>
  <c r="AZ846" i="11"/>
  <c r="V846" i="11"/>
  <c r="AL846" i="11"/>
  <c r="BB846" i="11"/>
  <c r="AB846" i="11"/>
  <c r="AR846" i="11"/>
  <c r="BH846" i="11"/>
  <c r="AD846" i="11"/>
  <c r="AT846" i="11"/>
  <c r="BJ846" i="11"/>
  <c r="AN846" i="11"/>
  <c r="AP846" i="11"/>
  <c r="AS846" i="11"/>
  <c r="AG846" i="11"/>
  <c r="AE846" i="11"/>
  <c r="BC846" i="11"/>
  <c r="X846" i="11"/>
  <c r="BD846" i="11"/>
  <c r="Z846" i="11"/>
  <c r="BF846" i="11"/>
  <c r="AC846" i="11"/>
  <c r="BI846" i="11"/>
  <c r="Q846" i="11"/>
  <c r="AW846" i="11"/>
  <c r="W846" i="11"/>
  <c r="P846" i="11"/>
  <c r="R846" i="11"/>
  <c r="U846" i="11"/>
  <c r="AU846" i="11"/>
  <c r="AA846" i="11"/>
  <c r="AV846" i="11"/>
  <c r="AX846" i="11"/>
  <c r="BA846" i="11"/>
  <c r="AO846" i="11"/>
  <c r="AY846" i="11"/>
  <c r="AI846" i="11"/>
  <c r="AF846" i="11"/>
  <c r="Y846" i="11"/>
  <c r="S846" i="11"/>
  <c r="BE846" i="11"/>
  <c r="O846" i="11"/>
  <c r="AM846" i="11"/>
  <c r="AH846" i="11"/>
  <c r="AK846" i="11"/>
  <c r="AQ846" i="11"/>
  <c r="BG846" i="11"/>
  <c r="M846" i="11"/>
  <c r="M824" i="11"/>
  <c r="T824" i="11"/>
  <c r="AJ824" i="11"/>
  <c r="AZ824" i="11"/>
  <c r="V824" i="11"/>
  <c r="AL824" i="11"/>
  <c r="BB824" i="11"/>
  <c r="AB824" i="11"/>
  <c r="AR824" i="11"/>
  <c r="BH824" i="11"/>
  <c r="AD824" i="11"/>
  <c r="AT824" i="11"/>
  <c r="BJ824" i="11"/>
  <c r="AN824" i="11"/>
  <c r="AP824" i="11"/>
  <c r="AS824" i="11"/>
  <c r="AG824" i="11"/>
  <c r="W824" i="11"/>
  <c r="X824" i="11"/>
  <c r="BD824" i="11"/>
  <c r="Z824" i="11"/>
  <c r="BF824" i="11"/>
  <c r="AC824" i="11"/>
  <c r="BI824" i="11"/>
  <c r="Q824" i="11"/>
  <c r="AW824" i="11"/>
  <c r="AE824" i="11"/>
  <c r="BC824" i="11"/>
  <c r="AV824" i="11"/>
  <c r="AX824" i="11"/>
  <c r="BA824" i="11"/>
  <c r="AO824" i="11"/>
  <c r="S824" i="11"/>
  <c r="BG824" i="11"/>
  <c r="P824" i="11"/>
  <c r="R824" i="11"/>
  <c r="U824" i="11"/>
  <c r="O824" i="11"/>
  <c r="AM824" i="11"/>
  <c r="BE824" i="11"/>
  <c r="AY824" i="11"/>
  <c r="AH824" i="11"/>
  <c r="AK824" i="11"/>
  <c r="AU824" i="11"/>
  <c r="AI824" i="11"/>
  <c r="AA824" i="11"/>
  <c r="AQ824" i="11"/>
  <c r="AF824" i="11"/>
  <c r="Y824" i="11"/>
  <c r="V913" i="11"/>
  <c r="AL913" i="11"/>
  <c r="BB913" i="11"/>
  <c r="P913" i="11"/>
  <c r="AF913" i="11"/>
  <c r="AV913" i="11"/>
  <c r="AE913" i="11"/>
  <c r="AQ913" i="11"/>
  <c r="AD913" i="11"/>
  <c r="AT913" i="11"/>
  <c r="BJ913" i="11"/>
  <c r="X913" i="11"/>
  <c r="AN913" i="11"/>
  <c r="BD913" i="11"/>
  <c r="O913" i="11"/>
  <c r="AU913" i="11"/>
  <c r="AA913" i="11"/>
  <c r="BG913" i="11"/>
  <c r="Z913" i="11"/>
  <c r="BF913" i="11"/>
  <c r="T913" i="11"/>
  <c r="AZ913" i="11"/>
  <c r="AM913" i="11"/>
  <c r="AY913" i="11"/>
  <c r="AP913" i="11"/>
  <c r="AJ913" i="11"/>
  <c r="S913" i="11"/>
  <c r="AO913" i="11"/>
  <c r="AG913" i="11"/>
  <c r="AC913" i="11"/>
  <c r="AB913" i="11"/>
  <c r="BC913" i="11"/>
  <c r="Q913" i="11"/>
  <c r="AK913" i="11"/>
  <c r="U913" i="11"/>
  <c r="R913" i="11"/>
  <c r="AR913" i="11"/>
  <c r="AW913" i="11"/>
  <c r="AH913" i="11"/>
  <c r="BH913" i="11"/>
  <c r="Y913" i="11"/>
  <c r="M913" i="11"/>
  <c r="AX913" i="11"/>
  <c r="W913" i="11"/>
  <c r="AI913" i="11"/>
  <c r="BE913" i="11"/>
  <c r="BA913" i="11"/>
  <c r="BI913" i="11"/>
  <c r="AS913" i="11"/>
  <c r="M1068" i="11"/>
  <c r="Y1068" i="11"/>
  <c r="AO1068" i="11"/>
  <c r="BE1068" i="11"/>
  <c r="O1068" i="11"/>
  <c r="AE1068" i="11"/>
  <c r="AU1068" i="11"/>
  <c r="Q1068" i="11"/>
  <c r="AG1068" i="11"/>
  <c r="AW1068" i="11"/>
  <c r="W1068" i="11"/>
  <c r="AM1068" i="11"/>
  <c r="BC1068" i="11"/>
  <c r="AS1068" i="11"/>
  <c r="S1068" i="11"/>
  <c r="AY1068" i="11"/>
  <c r="AD1068" i="11"/>
  <c r="BJ1068" i="11"/>
  <c r="Z1068" i="11"/>
  <c r="BF1068" i="11"/>
  <c r="AN1068" i="11"/>
  <c r="AC1068" i="11"/>
  <c r="BI1068" i="11"/>
  <c r="AI1068" i="11"/>
  <c r="AT1068" i="11"/>
  <c r="AP1068" i="11"/>
  <c r="U1068" i="11"/>
  <c r="AA1068" i="11"/>
  <c r="AL1068" i="11"/>
  <c r="AK1068" i="11"/>
  <c r="AQ1068" i="11"/>
  <c r="BB1068" i="11"/>
  <c r="R1068" i="11"/>
  <c r="BA1068" i="11"/>
  <c r="BG1068" i="11"/>
  <c r="AH1068" i="11"/>
  <c r="BD1068" i="11"/>
  <c r="AR1068" i="11"/>
  <c r="AF1068" i="11"/>
  <c r="AJ1068" i="11"/>
  <c r="V1068" i="11"/>
  <c r="AX1068" i="11"/>
  <c r="AB1068" i="11"/>
  <c r="T1068" i="11"/>
  <c r="BH1068" i="11"/>
  <c r="AZ1068" i="11"/>
  <c r="X1068" i="11"/>
  <c r="P1068" i="11"/>
  <c r="AV1068" i="11"/>
  <c r="V923" i="11"/>
  <c r="AL923" i="11"/>
  <c r="BB923" i="11"/>
  <c r="P923" i="11"/>
  <c r="AF923" i="11"/>
  <c r="AV923" i="11"/>
  <c r="AE923" i="11"/>
  <c r="AQ923" i="11"/>
  <c r="AD923" i="11"/>
  <c r="AT923" i="11"/>
  <c r="BJ923" i="11"/>
  <c r="X923" i="11"/>
  <c r="AN923" i="11"/>
  <c r="BD923" i="11"/>
  <c r="O923" i="11"/>
  <c r="AU923" i="11"/>
  <c r="AA923" i="11"/>
  <c r="BG923" i="11"/>
  <c r="Z923" i="11"/>
  <c r="BF923" i="11"/>
  <c r="T923" i="11"/>
  <c r="AZ923" i="11"/>
  <c r="S923" i="11"/>
  <c r="AO923" i="11"/>
  <c r="AG923" i="11"/>
  <c r="AP923" i="11"/>
  <c r="AJ923" i="11"/>
  <c r="AM923" i="11"/>
  <c r="AY923" i="11"/>
  <c r="BI923" i="11"/>
  <c r="AH923" i="11"/>
  <c r="BH923" i="11"/>
  <c r="AW923" i="11"/>
  <c r="AC923" i="11"/>
  <c r="AS923" i="11"/>
  <c r="BA923" i="11"/>
  <c r="AX923" i="11"/>
  <c r="Y923" i="11"/>
  <c r="AB923" i="11"/>
  <c r="W923" i="11"/>
  <c r="AI923" i="11"/>
  <c r="BE923" i="11"/>
  <c r="M923" i="11"/>
  <c r="R923" i="11"/>
  <c r="AR923" i="11"/>
  <c r="BC923" i="11"/>
  <c r="Q923" i="11"/>
  <c r="AK923" i="11"/>
  <c r="U923" i="11"/>
  <c r="V985" i="11"/>
  <c r="AL985" i="11"/>
  <c r="BB985" i="11"/>
  <c r="P985" i="11"/>
  <c r="AF985" i="11"/>
  <c r="AV985" i="11"/>
  <c r="AE985" i="11"/>
  <c r="AQ985" i="11"/>
  <c r="AD985" i="11"/>
  <c r="AT985" i="11"/>
  <c r="BJ985" i="11"/>
  <c r="X985" i="11"/>
  <c r="AN985" i="11"/>
  <c r="BD985" i="11"/>
  <c r="O985" i="11"/>
  <c r="AU985" i="11"/>
  <c r="AA985" i="11"/>
  <c r="BG985" i="11"/>
  <c r="Z985" i="11"/>
  <c r="BF985" i="11"/>
  <c r="T985" i="11"/>
  <c r="AZ985" i="11"/>
  <c r="AM985" i="11"/>
  <c r="AY985" i="11"/>
  <c r="AP985" i="11"/>
  <c r="AJ985" i="11"/>
  <c r="S985" i="11"/>
  <c r="AO985" i="11"/>
  <c r="AG985" i="11"/>
  <c r="AC985" i="11"/>
  <c r="AB985" i="11"/>
  <c r="BC985" i="11"/>
  <c r="Q985" i="11"/>
  <c r="M985" i="11"/>
  <c r="AK985" i="11"/>
  <c r="U985" i="11"/>
  <c r="R985" i="11"/>
  <c r="AR985" i="11"/>
  <c r="AW985" i="11"/>
  <c r="AH985" i="11"/>
  <c r="BH985" i="11"/>
  <c r="Y985" i="11"/>
  <c r="AX985" i="11"/>
  <c r="W985" i="11"/>
  <c r="AI985" i="11"/>
  <c r="BE985" i="11"/>
  <c r="AS985" i="11"/>
  <c r="BI985" i="11"/>
  <c r="BA985" i="11"/>
  <c r="T845" i="11"/>
  <c r="AJ845" i="11"/>
  <c r="AZ845" i="11"/>
  <c r="V845" i="11"/>
  <c r="AL845" i="11"/>
  <c r="BB845" i="11"/>
  <c r="AB845" i="11"/>
  <c r="AR845" i="11"/>
  <c r="BH845" i="11"/>
  <c r="AD845" i="11"/>
  <c r="AT845" i="11"/>
  <c r="BJ845" i="11"/>
  <c r="X845" i="11"/>
  <c r="BD845" i="11"/>
  <c r="Z845" i="11"/>
  <c r="BF845" i="11"/>
  <c r="AC845" i="11"/>
  <c r="BI845" i="11"/>
  <c r="Q845" i="11"/>
  <c r="AW845" i="11"/>
  <c r="O845" i="11"/>
  <c r="AM845" i="11"/>
  <c r="AN845" i="11"/>
  <c r="AP845" i="11"/>
  <c r="AS845" i="11"/>
  <c r="AG845" i="11"/>
  <c r="AU845" i="11"/>
  <c r="BE845" i="11"/>
  <c r="AI845" i="11"/>
  <c r="S845" i="11"/>
  <c r="AF845" i="11"/>
  <c r="AH845" i="11"/>
  <c r="AK845" i="11"/>
  <c r="Y845" i="11"/>
  <c r="AE845" i="11"/>
  <c r="BC845" i="11"/>
  <c r="R845" i="11"/>
  <c r="U845" i="11"/>
  <c r="W845" i="11"/>
  <c r="AX845" i="11"/>
  <c r="BA845" i="11"/>
  <c r="P845" i="11"/>
  <c r="AY845" i="11"/>
  <c r="AQ845" i="11"/>
  <c r="BG845" i="11"/>
  <c r="AV845" i="11"/>
  <c r="AO845" i="11"/>
  <c r="M845" i="11"/>
  <c r="AA845" i="11"/>
  <c r="V934" i="11"/>
  <c r="AL934" i="11"/>
  <c r="BB934" i="11"/>
  <c r="P934" i="11"/>
  <c r="AF934" i="11"/>
  <c r="AV934" i="11"/>
  <c r="O934" i="11"/>
  <c r="AU934" i="11"/>
  <c r="AA934" i="11"/>
  <c r="BG934" i="11"/>
  <c r="AD934" i="11"/>
  <c r="AT934" i="11"/>
  <c r="BJ934" i="11"/>
  <c r="X934" i="11"/>
  <c r="AN934" i="11"/>
  <c r="BD934" i="11"/>
  <c r="AE934" i="11"/>
  <c r="AQ934" i="11"/>
  <c r="AP934" i="11"/>
  <c r="AJ934" i="11"/>
  <c r="BC934" i="11"/>
  <c r="Y934" i="11"/>
  <c r="Q934" i="11"/>
  <c r="Z934" i="11"/>
  <c r="BF934" i="11"/>
  <c r="T934" i="11"/>
  <c r="AZ934" i="11"/>
  <c r="W934" i="11"/>
  <c r="AI934" i="11"/>
  <c r="BE934" i="11"/>
  <c r="AW934" i="11"/>
  <c r="AS934" i="11"/>
  <c r="R934" i="11"/>
  <c r="AR934" i="11"/>
  <c r="AG934" i="11"/>
  <c r="BA934" i="11"/>
  <c r="AC934" i="11"/>
  <c r="AK934" i="11"/>
  <c r="M934" i="11"/>
  <c r="AH934" i="11"/>
  <c r="BH934" i="11"/>
  <c r="AX934" i="11"/>
  <c r="S934" i="11"/>
  <c r="AO934" i="11"/>
  <c r="AB934" i="11"/>
  <c r="AM934" i="11"/>
  <c r="AY934" i="11"/>
  <c r="BI934" i="11"/>
  <c r="U934" i="11"/>
  <c r="V901" i="11"/>
  <c r="AL901" i="11"/>
  <c r="BB901" i="11"/>
  <c r="AD901" i="11"/>
  <c r="AT901" i="11"/>
  <c r="BJ901" i="11"/>
  <c r="Z901" i="11"/>
  <c r="BF901" i="11"/>
  <c r="Q901" i="11"/>
  <c r="AM901" i="11"/>
  <c r="BH901" i="11"/>
  <c r="AE901" i="11"/>
  <c r="AZ901" i="11"/>
  <c r="AY901" i="11"/>
  <c r="X901" i="11"/>
  <c r="AP901" i="11"/>
  <c r="AB901" i="11"/>
  <c r="AW901" i="11"/>
  <c r="T901" i="11"/>
  <c r="AO901" i="11"/>
  <c r="AC901" i="11"/>
  <c r="AS901" i="11"/>
  <c r="AR901" i="11"/>
  <c r="AJ901" i="11"/>
  <c r="S901" i="11"/>
  <c r="AI901" i="11"/>
  <c r="BA901" i="11"/>
  <c r="AH901" i="11"/>
  <c r="W901" i="11"/>
  <c r="O901" i="11"/>
  <c r="BE901" i="11"/>
  <c r="BI901" i="11"/>
  <c r="U901" i="11"/>
  <c r="R901" i="11"/>
  <c r="BC901" i="11"/>
  <c r="AN901" i="11"/>
  <c r="BD901" i="11"/>
  <c r="P901" i="11"/>
  <c r="AX901" i="11"/>
  <c r="Y901" i="11"/>
  <c r="AF901" i="11"/>
  <c r="AU901" i="11"/>
  <c r="AG901" i="11"/>
  <c r="AQ901" i="11"/>
  <c r="BG901" i="11"/>
  <c r="AK901" i="11"/>
  <c r="M901" i="11"/>
  <c r="AV901" i="11"/>
  <c r="AA901" i="11"/>
  <c r="Y1022" i="11"/>
  <c r="AO1022" i="11"/>
  <c r="BE1022" i="11"/>
  <c r="O1022" i="11"/>
  <c r="AE1022" i="11"/>
  <c r="AU1022" i="11"/>
  <c r="Q1022" i="11"/>
  <c r="AG1022" i="11"/>
  <c r="AW1022" i="11"/>
  <c r="W1022" i="11"/>
  <c r="AM1022" i="11"/>
  <c r="BC1022" i="11"/>
  <c r="AS1022" i="11"/>
  <c r="S1022" i="11"/>
  <c r="AY1022" i="11"/>
  <c r="AD1022" i="11"/>
  <c r="BJ1022" i="11"/>
  <c r="Z1022" i="11"/>
  <c r="BF1022" i="11"/>
  <c r="AC1022" i="11"/>
  <c r="BI1022" i="11"/>
  <c r="AI1022" i="11"/>
  <c r="AT1022" i="11"/>
  <c r="AP1022" i="11"/>
  <c r="AN1022" i="11"/>
  <c r="BA1022" i="11"/>
  <c r="BG1022" i="11"/>
  <c r="AH1022" i="11"/>
  <c r="X1022" i="11"/>
  <c r="AR1022" i="11"/>
  <c r="AF1022" i="11"/>
  <c r="AJ1022" i="11"/>
  <c r="V1022" i="11"/>
  <c r="AX1022" i="11"/>
  <c r="U1022" i="11"/>
  <c r="AA1022" i="11"/>
  <c r="AL1022" i="11"/>
  <c r="AK1022" i="11"/>
  <c r="AQ1022" i="11"/>
  <c r="BB1022" i="11"/>
  <c r="R1022" i="11"/>
  <c r="BD1022" i="11"/>
  <c r="BH1022" i="11"/>
  <c r="AZ1022" i="11"/>
  <c r="P1022" i="11"/>
  <c r="AV1022" i="11"/>
  <c r="M1022" i="11"/>
  <c r="AB1022" i="11"/>
  <c r="T1022" i="11"/>
  <c r="M976" i="11"/>
  <c r="V976" i="11"/>
  <c r="AL976" i="11"/>
  <c r="BB976" i="11"/>
  <c r="P976" i="11"/>
  <c r="AF976" i="11"/>
  <c r="AV976" i="11"/>
  <c r="O976" i="11"/>
  <c r="AU976" i="11"/>
  <c r="AA976" i="11"/>
  <c r="BG976" i="11"/>
  <c r="AD976" i="11"/>
  <c r="AT976" i="11"/>
  <c r="BJ976" i="11"/>
  <c r="X976" i="11"/>
  <c r="AN976" i="11"/>
  <c r="BD976" i="11"/>
  <c r="AE976" i="11"/>
  <c r="AQ976" i="11"/>
  <c r="AP976" i="11"/>
  <c r="AJ976" i="11"/>
  <c r="W976" i="11"/>
  <c r="AI976" i="11"/>
  <c r="BE976" i="11"/>
  <c r="AW976" i="11"/>
  <c r="Z976" i="11"/>
  <c r="BF976" i="11"/>
  <c r="T976" i="11"/>
  <c r="AZ976" i="11"/>
  <c r="BC976" i="11"/>
  <c r="Y976" i="11"/>
  <c r="Q976" i="11"/>
  <c r="AX976" i="11"/>
  <c r="AS976" i="11"/>
  <c r="BI976" i="11"/>
  <c r="AB976" i="11"/>
  <c r="S976" i="11"/>
  <c r="AO976" i="11"/>
  <c r="R976" i="11"/>
  <c r="AR976" i="11"/>
  <c r="AM976" i="11"/>
  <c r="AY976" i="11"/>
  <c r="U976" i="11"/>
  <c r="AH976" i="11"/>
  <c r="BH976" i="11"/>
  <c r="AG976" i="11"/>
  <c r="AC976" i="11"/>
  <c r="BA976" i="11"/>
  <c r="AK976" i="11"/>
  <c r="V907" i="11"/>
  <c r="AL907" i="11"/>
  <c r="BB907" i="11"/>
  <c r="AD907" i="11"/>
  <c r="AT907" i="11"/>
  <c r="BJ907" i="11"/>
  <c r="Z907" i="11"/>
  <c r="BF907" i="11"/>
  <c r="AB907" i="11"/>
  <c r="AW907" i="11"/>
  <c r="T907" i="11"/>
  <c r="AO907" i="11"/>
  <c r="S907" i="11"/>
  <c r="BI907" i="11"/>
  <c r="AI907" i="11"/>
  <c r="AP907" i="11"/>
  <c r="Q907" i="11"/>
  <c r="AM907" i="11"/>
  <c r="BH907" i="11"/>
  <c r="AE907" i="11"/>
  <c r="AZ907" i="11"/>
  <c r="AN907" i="11"/>
  <c r="BD907" i="11"/>
  <c r="AH907" i="11"/>
  <c r="BC907" i="11"/>
  <c r="AU907" i="11"/>
  <c r="AF907" i="11"/>
  <c r="U907" i="11"/>
  <c r="AG907" i="11"/>
  <c r="Y907" i="11"/>
  <c r="AC907" i="11"/>
  <c r="AS907" i="11"/>
  <c r="BG907" i="11"/>
  <c r="W907" i="11"/>
  <c r="BE907" i="11"/>
  <c r="AQ907" i="11"/>
  <c r="P907" i="11"/>
  <c r="AK907" i="11"/>
  <c r="AV907" i="11"/>
  <c r="R907" i="11"/>
  <c r="AR907" i="11"/>
  <c r="AX907" i="11"/>
  <c r="O907" i="11"/>
  <c r="X907" i="11"/>
  <c r="BA907" i="11"/>
  <c r="M907" i="11"/>
  <c r="AJ907" i="11"/>
  <c r="AY907" i="11"/>
  <c r="AA907" i="11"/>
  <c r="M844" i="11"/>
  <c r="T844" i="11"/>
  <c r="AJ844" i="11"/>
  <c r="AZ844" i="11"/>
  <c r="V844" i="11"/>
  <c r="AL844" i="11"/>
  <c r="BB844" i="11"/>
  <c r="AB844" i="11"/>
  <c r="AR844" i="11"/>
  <c r="BH844" i="11"/>
  <c r="AD844" i="11"/>
  <c r="AT844" i="11"/>
  <c r="BJ844" i="11"/>
  <c r="AN844" i="11"/>
  <c r="AP844" i="11"/>
  <c r="AS844" i="11"/>
  <c r="AG844" i="11"/>
  <c r="W844" i="11"/>
  <c r="X844" i="11"/>
  <c r="BD844" i="11"/>
  <c r="Z844" i="11"/>
  <c r="BF844" i="11"/>
  <c r="AC844" i="11"/>
  <c r="BI844" i="11"/>
  <c r="Q844" i="11"/>
  <c r="AW844" i="11"/>
  <c r="AE844" i="11"/>
  <c r="BC844" i="11"/>
  <c r="AV844" i="11"/>
  <c r="AX844" i="11"/>
  <c r="BA844" i="11"/>
  <c r="AO844" i="11"/>
  <c r="O844" i="11"/>
  <c r="AM844" i="11"/>
  <c r="P844" i="11"/>
  <c r="R844" i="11"/>
  <c r="U844" i="11"/>
  <c r="S844" i="11"/>
  <c r="AU844" i="11"/>
  <c r="AF844" i="11"/>
  <c r="Y844" i="11"/>
  <c r="AI844" i="11"/>
  <c r="BE844" i="11"/>
  <c r="AH844" i="11"/>
  <c r="AK844" i="11"/>
  <c r="AY844" i="11"/>
  <c r="AA844" i="11"/>
  <c r="AQ844" i="11"/>
  <c r="BG844" i="11"/>
  <c r="V987" i="11"/>
  <c r="AL987" i="11"/>
  <c r="BB987" i="11"/>
  <c r="P987" i="11"/>
  <c r="AF987" i="11"/>
  <c r="AV987" i="11"/>
  <c r="AE987" i="11"/>
  <c r="AQ987" i="11"/>
  <c r="AD987" i="11"/>
  <c r="AT987" i="11"/>
  <c r="BJ987" i="11"/>
  <c r="X987" i="11"/>
  <c r="AN987" i="11"/>
  <c r="BD987" i="11"/>
  <c r="O987" i="11"/>
  <c r="AU987" i="11"/>
  <c r="AA987" i="11"/>
  <c r="BG987" i="11"/>
  <c r="Z987" i="11"/>
  <c r="BF987" i="11"/>
  <c r="T987" i="11"/>
  <c r="AZ987" i="11"/>
  <c r="S987" i="11"/>
  <c r="AO987" i="11"/>
  <c r="AG987" i="11"/>
  <c r="AP987" i="11"/>
  <c r="AJ987" i="11"/>
  <c r="AM987" i="11"/>
  <c r="AY987" i="11"/>
  <c r="BI987" i="11"/>
  <c r="AH987" i="11"/>
  <c r="BH987" i="11"/>
  <c r="AW987" i="11"/>
  <c r="AC987" i="11"/>
  <c r="AS987" i="11"/>
  <c r="BA987" i="11"/>
  <c r="AX987" i="11"/>
  <c r="Y987" i="11"/>
  <c r="AB987" i="11"/>
  <c r="W987" i="11"/>
  <c r="AI987" i="11"/>
  <c r="BE987" i="11"/>
  <c r="M987" i="11"/>
  <c r="R987" i="11"/>
  <c r="AR987" i="11"/>
  <c r="BC987" i="11"/>
  <c r="Q987" i="11"/>
  <c r="AK987" i="11"/>
  <c r="U987" i="11"/>
  <c r="V1002" i="11"/>
  <c r="AL1002" i="11"/>
  <c r="BB1002" i="11"/>
  <c r="P1002" i="11"/>
  <c r="AF1002" i="11"/>
  <c r="AV1002" i="11"/>
  <c r="O1002" i="11"/>
  <c r="AU1002" i="11"/>
  <c r="AA1002" i="11"/>
  <c r="BG1002" i="11"/>
  <c r="AD1002" i="11"/>
  <c r="AT1002" i="11"/>
  <c r="BJ1002" i="11"/>
  <c r="X1002" i="11"/>
  <c r="AN1002" i="11"/>
  <c r="BD1002" i="11"/>
  <c r="AE1002" i="11"/>
  <c r="AQ1002" i="11"/>
  <c r="AP1002" i="11"/>
  <c r="AJ1002" i="11"/>
  <c r="BC1002" i="11"/>
  <c r="Y1002" i="11"/>
  <c r="Q1002" i="11"/>
  <c r="AS1002" i="11"/>
  <c r="Z1002" i="11"/>
  <c r="BF1002" i="11"/>
  <c r="T1002" i="11"/>
  <c r="AZ1002" i="11"/>
  <c r="W1002" i="11"/>
  <c r="AI1002" i="11"/>
  <c r="BE1002" i="11"/>
  <c r="AW1002" i="11"/>
  <c r="R1002" i="11"/>
  <c r="AR1002" i="11"/>
  <c r="S1002" i="11"/>
  <c r="AO1002" i="11"/>
  <c r="AH1002" i="11"/>
  <c r="BH1002" i="11"/>
  <c r="AM1002" i="11"/>
  <c r="AY1002" i="11"/>
  <c r="AX1002" i="11"/>
  <c r="AG1002" i="11"/>
  <c r="BA1002" i="11"/>
  <c r="AC1002" i="11"/>
  <c r="AK1002" i="11"/>
  <c r="M1002" i="11"/>
  <c r="AB1002" i="11"/>
  <c r="BI1002" i="11"/>
  <c r="U1002" i="11"/>
  <c r="Y1081" i="11"/>
  <c r="AO1081" i="11"/>
  <c r="BE1081" i="11"/>
  <c r="O1081" i="11"/>
  <c r="AE1081" i="11"/>
  <c r="AU1081" i="11"/>
  <c r="Q1081" i="11"/>
  <c r="AG1081" i="11"/>
  <c r="AW1081" i="11"/>
  <c r="W1081" i="11"/>
  <c r="AM1081" i="11"/>
  <c r="BC1081" i="11"/>
  <c r="AC1081" i="11"/>
  <c r="BI1081" i="11"/>
  <c r="AI1081" i="11"/>
  <c r="AT1081" i="11"/>
  <c r="AP1081" i="11"/>
  <c r="BD1081" i="11"/>
  <c r="AS1081" i="11"/>
  <c r="S1081" i="11"/>
  <c r="AY1081" i="11"/>
  <c r="AD1081" i="11"/>
  <c r="BJ1081" i="11"/>
  <c r="Z1081" i="11"/>
  <c r="BF1081" i="11"/>
  <c r="X1081" i="11"/>
  <c r="AK1081" i="11"/>
  <c r="AQ1081" i="11"/>
  <c r="BB1081" i="11"/>
  <c r="R1081" i="11"/>
  <c r="M1081" i="11"/>
  <c r="AB1081" i="11"/>
  <c r="P1081" i="11"/>
  <c r="T1081" i="11"/>
  <c r="BA1081" i="11"/>
  <c r="BG1081" i="11"/>
  <c r="AH1081" i="11"/>
  <c r="V1081" i="11"/>
  <c r="AX1081" i="11"/>
  <c r="BH1081" i="11"/>
  <c r="AV1081" i="11"/>
  <c r="AZ1081" i="11"/>
  <c r="U1081" i="11"/>
  <c r="AA1081" i="11"/>
  <c r="AL1081" i="11"/>
  <c r="AN1081" i="11"/>
  <c r="AR1081" i="11"/>
  <c r="AJ1081" i="11"/>
  <c r="AF1081" i="11"/>
  <c r="M828" i="11"/>
  <c r="T828" i="11"/>
  <c r="AJ828" i="11"/>
  <c r="AZ828" i="11"/>
  <c r="V828" i="11"/>
  <c r="AL828" i="11"/>
  <c r="BB828" i="11"/>
  <c r="AB828" i="11"/>
  <c r="AR828" i="11"/>
  <c r="BH828" i="11"/>
  <c r="AD828" i="11"/>
  <c r="AT828" i="11"/>
  <c r="BJ828" i="11"/>
  <c r="AN828" i="11"/>
  <c r="AP828" i="11"/>
  <c r="AS828" i="11"/>
  <c r="AG828" i="11"/>
  <c r="W828" i="11"/>
  <c r="X828" i="11"/>
  <c r="BD828" i="11"/>
  <c r="Z828" i="11"/>
  <c r="BF828" i="11"/>
  <c r="AC828" i="11"/>
  <c r="BI828" i="11"/>
  <c r="Q828" i="11"/>
  <c r="AW828" i="11"/>
  <c r="AE828" i="11"/>
  <c r="BC828" i="11"/>
  <c r="AV828" i="11"/>
  <c r="AX828" i="11"/>
  <c r="BA828" i="11"/>
  <c r="AO828" i="11"/>
  <c r="O828" i="11"/>
  <c r="AM828" i="11"/>
  <c r="P828" i="11"/>
  <c r="R828" i="11"/>
  <c r="U828" i="11"/>
  <c r="S828" i="11"/>
  <c r="AU828" i="11"/>
  <c r="AF828" i="11"/>
  <c r="Y828" i="11"/>
  <c r="AI828" i="11"/>
  <c r="BE828" i="11"/>
  <c r="AH828" i="11"/>
  <c r="AK828" i="11"/>
  <c r="AY828" i="11"/>
  <c r="BG828" i="11"/>
  <c r="AQ828" i="11"/>
  <c r="AA828" i="11"/>
  <c r="V929" i="11"/>
  <c r="AL929" i="11"/>
  <c r="BB929" i="11"/>
  <c r="P929" i="11"/>
  <c r="AF929" i="11"/>
  <c r="AV929" i="11"/>
  <c r="AE929" i="11"/>
  <c r="AQ929" i="11"/>
  <c r="AD929" i="11"/>
  <c r="AT929" i="11"/>
  <c r="BJ929" i="11"/>
  <c r="X929" i="11"/>
  <c r="AN929" i="11"/>
  <c r="BD929" i="11"/>
  <c r="O929" i="11"/>
  <c r="AU929" i="11"/>
  <c r="AA929" i="11"/>
  <c r="BG929" i="11"/>
  <c r="Z929" i="11"/>
  <c r="BF929" i="11"/>
  <c r="T929" i="11"/>
  <c r="AZ929" i="11"/>
  <c r="AM929" i="11"/>
  <c r="AY929" i="11"/>
  <c r="AP929" i="11"/>
  <c r="AJ929" i="11"/>
  <c r="S929" i="11"/>
  <c r="AO929" i="11"/>
  <c r="AG929" i="11"/>
  <c r="AC929" i="11"/>
  <c r="AB929" i="11"/>
  <c r="BC929" i="11"/>
  <c r="Q929" i="11"/>
  <c r="AK929" i="11"/>
  <c r="U929" i="11"/>
  <c r="R929" i="11"/>
  <c r="AR929" i="11"/>
  <c r="AW929" i="11"/>
  <c r="AH929" i="11"/>
  <c r="BH929" i="11"/>
  <c r="Y929" i="11"/>
  <c r="M929" i="11"/>
  <c r="AX929" i="11"/>
  <c r="W929" i="11"/>
  <c r="AI929" i="11"/>
  <c r="BE929" i="11"/>
  <c r="BI929" i="11"/>
  <c r="BA929" i="11"/>
  <c r="AS929" i="11"/>
  <c r="M832" i="11"/>
  <c r="T832" i="11"/>
  <c r="AJ832" i="11"/>
  <c r="AZ832" i="11"/>
  <c r="V832" i="11"/>
  <c r="AL832" i="11"/>
  <c r="BB832" i="11"/>
  <c r="AB832" i="11"/>
  <c r="AR832" i="11"/>
  <c r="BH832" i="11"/>
  <c r="AD832" i="11"/>
  <c r="AT832" i="11"/>
  <c r="BJ832" i="11"/>
  <c r="AN832" i="11"/>
  <c r="AP832" i="11"/>
  <c r="AS832" i="11"/>
  <c r="AG832" i="11"/>
  <c r="W832" i="11"/>
  <c r="X832" i="11"/>
  <c r="BD832" i="11"/>
  <c r="Z832" i="11"/>
  <c r="BF832" i="11"/>
  <c r="AC832" i="11"/>
  <c r="BI832" i="11"/>
  <c r="Q832" i="11"/>
  <c r="AW832" i="11"/>
  <c r="AE832" i="11"/>
  <c r="BC832" i="11"/>
  <c r="AV832" i="11"/>
  <c r="AX832" i="11"/>
  <c r="BA832" i="11"/>
  <c r="AO832" i="11"/>
  <c r="S832" i="11"/>
  <c r="P832" i="11"/>
  <c r="R832" i="11"/>
  <c r="U832" i="11"/>
  <c r="O832" i="11"/>
  <c r="AM832" i="11"/>
  <c r="BG832" i="11"/>
  <c r="BE832" i="11"/>
  <c r="AI832" i="11"/>
  <c r="AA832" i="11"/>
  <c r="AQ832" i="11"/>
  <c r="AH832" i="11"/>
  <c r="AK832" i="11"/>
  <c r="AY832" i="11"/>
  <c r="AF832" i="11"/>
  <c r="Y832" i="11"/>
  <c r="AU832" i="11"/>
  <c r="T861" i="11"/>
  <c r="AJ861" i="11"/>
  <c r="AZ861" i="11"/>
  <c r="V861" i="11"/>
  <c r="AL861" i="11"/>
  <c r="BB861" i="11"/>
  <c r="AB861" i="11"/>
  <c r="AR861" i="11"/>
  <c r="BH861" i="11"/>
  <c r="AD861" i="11"/>
  <c r="AT861" i="11"/>
  <c r="BJ861" i="11"/>
  <c r="X861" i="11"/>
  <c r="BD861" i="11"/>
  <c r="Z861" i="11"/>
  <c r="BF861" i="11"/>
  <c r="AC861" i="11"/>
  <c r="BI861" i="11"/>
  <c r="Q861" i="11"/>
  <c r="AW861" i="11"/>
  <c r="O861" i="11"/>
  <c r="AM861" i="11"/>
  <c r="AN861" i="11"/>
  <c r="AP861" i="11"/>
  <c r="AS861" i="11"/>
  <c r="AG861" i="11"/>
  <c r="AU861" i="11"/>
  <c r="BE861" i="11"/>
  <c r="AI861" i="11"/>
  <c r="S861" i="11"/>
  <c r="AF861" i="11"/>
  <c r="AH861" i="11"/>
  <c r="AK861" i="11"/>
  <c r="Y861" i="11"/>
  <c r="AE861" i="11"/>
  <c r="BC861" i="11"/>
  <c r="R861" i="11"/>
  <c r="U861" i="11"/>
  <c r="W861" i="11"/>
  <c r="AX861" i="11"/>
  <c r="BA861" i="11"/>
  <c r="P861" i="11"/>
  <c r="AY861" i="11"/>
  <c r="AQ861" i="11"/>
  <c r="BG861" i="11"/>
  <c r="AV861" i="11"/>
  <c r="AO861" i="11"/>
  <c r="M861" i="11"/>
  <c r="AA861" i="11"/>
  <c r="Y1027" i="11"/>
  <c r="AO1027" i="11"/>
  <c r="BE1027" i="11"/>
  <c r="O1027" i="11"/>
  <c r="AE1027" i="11"/>
  <c r="AU1027" i="11"/>
  <c r="Q1027" i="11"/>
  <c r="AG1027" i="11"/>
  <c r="AW1027" i="11"/>
  <c r="W1027" i="11"/>
  <c r="AM1027" i="11"/>
  <c r="BC1027" i="11"/>
  <c r="AC1027" i="11"/>
  <c r="BI1027" i="11"/>
  <c r="AI1027" i="11"/>
  <c r="AT1027" i="11"/>
  <c r="AP1027" i="11"/>
  <c r="X1027" i="11"/>
  <c r="AS1027" i="11"/>
  <c r="S1027" i="11"/>
  <c r="AY1027" i="11"/>
  <c r="AD1027" i="11"/>
  <c r="BJ1027" i="11"/>
  <c r="Z1027" i="11"/>
  <c r="BF1027" i="11"/>
  <c r="BD1027" i="11"/>
  <c r="V1027" i="11"/>
  <c r="AX1027" i="11"/>
  <c r="AN1027" i="11"/>
  <c r="BH1027" i="11"/>
  <c r="AV1027" i="11"/>
  <c r="M1027" i="11"/>
  <c r="AZ1027" i="11"/>
  <c r="U1027" i="11"/>
  <c r="AA1027" i="11"/>
  <c r="AL1027" i="11"/>
  <c r="AK1027" i="11"/>
  <c r="AQ1027" i="11"/>
  <c r="BB1027" i="11"/>
  <c r="R1027" i="11"/>
  <c r="AB1027" i="11"/>
  <c r="P1027" i="11"/>
  <c r="T1027" i="11"/>
  <c r="BA1027" i="11"/>
  <c r="BG1027" i="11"/>
  <c r="AH1027" i="11"/>
  <c r="AF1027" i="11"/>
  <c r="AR1027" i="11"/>
  <c r="AJ1027" i="11"/>
  <c r="Y1047" i="11"/>
  <c r="AO1047" i="11"/>
  <c r="BE1047" i="11"/>
  <c r="O1047" i="11"/>
  <c r="AE1047" i="11"/>
  <c r="AU1047" i="11"/>
  <c r="Q1047" i="11"/>
  <c r="AG1047" i="11"/>
  <c r="AW1047" i="11"/>
  <c r="W1047" i="11"/>
  <c r="AM1047" i="11"/>
  <c r="BC1047" i="11"/>
  <c r="AC1047" i="11"/>
  <c r="BI1047" i="11"/>
  <c r="AI1047" i="11"/>
  <c r="AT1047" i="11"/>
  <c r="AP1047" i="11"/>
  <c r="X1047" i="11"/>
  <c r="AS1047" i="11"/>
  <c r="S1047" i="11"/>
  <c r="AY1047" i="11"/>
  <c r="AD1047" i="11"/>
  <c r="BJ1047" i="11"/>
  <c r="Z1047" i="11"/>
  <c r="BF1047" i="11"/>
  <c r="BD1047" i="11"/>
  <c r="V1047" i="11"/>
  <c r="AX1047" i="11"/>
  <c r="BH1047" i="11"/>
  <c r="AV1047" i="11"/>
  <c r="AZ1047" i="11"/>
  <c r="U1047" i="11"/>
  <c r="AA1047" i="11"/>
  <c r="AL1047" i="11"/>
  <c r="AK1047" i="11"/>
  <c r="AQ1047" i="11"/>
  <c r="BB1047" i="11"/>
  <c r="R1047" i="11"/>
  <c r="AN1047" i="11"/>
  <c r="AB1047" i="11"/>
  <c r="P1047" i="11"/>
  <c r="T1047" i="11"/>
  <c r="BA1047" i="11"/>
  <c r="BG1047" i="11"/>
  <c r="AH1047" i="11"/>
  <c r="M1047" i="11"/>
  <c r="AR1047" i="11"/>
  <c r="AJ1047" i="11"/>
  <c r="AF1047" i="11"/>
  <c r="BO938" i="11"/>
  <c r="J888" i="11" a="1"/>
  <c r="J888" i="11" s="1"/>
  <c r="BN1093" i="11"/>
  <c r="J1043" i="11" a="1"/>
  <c r="J1043" i="11" s="1"/>
  <c r="BN1101" i="11"/>
  <c r="BN1270" i="11"/>
  <c r="BN1139" i="11"/>
  <c r="BO1927" i="11"/>
  <c r="BO1977" i="11" s="1"/>
  <c r="BN1302" i="11"/>
  <c r="BO944" i="11"/>
  <c r="J894" i="11" a="1"/>
  <c r="J894" i="11" s="1"/>
  <c r="BN1103" i="11"/>
  <c r="J1118" i="11" a="1"/>
  <c r="J1118" i="11" s="1"/>
  <c r="BN1168" i="11"/>
  <c r="BO1856" i="11"/>
  <c r="BO1906" i="11" s="1"/>
  <c r="BO1956" i="11" s="1"/>
  <c r="BO2006" i="11" s="1"/>
  <c r="BN1207" i="11"/>
  <c r="BO1676" i="11"/>
  <c r="BO1726" i="11" s="1"/>
  <c r="BO1776" i="11" s="1"/>
  <c r="BO1826" i="11" s="1"/>
  <c r="BO1876" i="11" s="1"/>
  <c r="BO1926" i="11" s="1"/>
  <c r="BO1976" i="11" s="1"/>
  <c r="J912" i="11" a="1"/>
  <c r="J912" i="11" s="1"/>
  <c r="BO962" i="11"/>
  <c r="BN1594" i="11"/>
  <c r="BN1245" i="11"/>
  <c r="BN1504" i="11"/>
  <c r="BN1554" i="11" s="1"/>
  <c r="BN1604" i="11" s="1"/>
  <c r="BN1654" i="11" s="1"/>
  <c r="J911" i="11" a="1"/>
  <c r="J911" i="11" s="1"/>
  <c r="BN961" i="11"/>
  <c r="J999" i="11" a="1"/>
  <c r="J999" i="11" s="1"/>
  <c r="BN1049" i="11"/>
  <c r="BN1127" i="11"/>
  <c r="J1077" i="11" a="1"/>
  <c r="J1077" i="11" s="1"/>
  <c r="BN1371" i="11"/>
  <c r="BO1925" i="11"/>
  <c r="BO1975" i="11" s="1"/>
  <c r="J1141" i="11" a="1"/>
  <c r="J1141" i="11" s="1"/>
  <c r="BN1191" i="11"/>
  <c r="BO1080" i="11"/>
  <c r="J1030" i="11" a="1"/>
  <c r="J1030" i="11" s="1"/>
  <c r="BO946" i="11"/>
  <c r="J896" i="11" a="1"/>
  <c r="J896" i="11" s="1"/>
  <c r="J955" i="11" a="1"/>
  <c r="J955" i="11" s="1"/>
  <c r="BO1005" i="11"/>
  <c r="BO924" i="11"/>
  <c r="J874" i="11" a="1"/>
  <c r="J874" i="11" s="1"/>
  <c r="BO914" i="11"/>
  <c r="J864" i="11" a="1"/>
  <c r="J864" i="11" s="1"/>
  <c r="BN1280" i="11"/>
  <c r="BO1013" i="11"/>
  <c r="J963" i="11" a="1"/>
  <c r="J963" i="11" s="1"/>
  <c r="BN1340" i="11"/>
  <c r="J898" i="11" a="1"/>
  <c r="J898" i="11" s="1"/>
  <c r="BO948" i="11"/>
  <c r="BO1100" i="11"/>
  <c r="J1050" i="11" a="1"/>
  <c r="J1050" i="11" s="1"/>
  <c r="BN1205" i="11"/>
  <c r="BN1255" i="11" s="1"/>
  <c r="J1131" i="11" a="1"/>
  <c r="J1131" i="11" s="1"/>
  <c r="BN1181" i="11"/>
  <c r="BO928" i="11"/>
  <c r="J878" i="11" a="1"/>
  <c r="J878" i="11" s="1"/>
  <c r="BO1023" i="11"/>
  <c r="J973" i="11" a="1"/>
  <c r="J973" i="11" s="1"/>
  <c r="BN1123" i="11"/>
  <c r="BN1173" i="11" s="1"/>
  <c r="BN1223" i="11" s="1"/>
  <c r="BO932" i="11"/>
  <c r="J882" i="11" a="1"/>
  <c r="J882" i="11" s="1"/>
  <c r="BO1065" i="11"/>
  <c r="J1015" i="11" a="1"/>
  <c r="J1015" i="11" s="1"/>
  <c r="BO989" i="11"/>
  <c r="J939" i="11" a="1"/>
  <c r="J939" i="11" s="1"/>
  <c r="BN1125" i="11"/>
  <c r="J1075" i="11" a="1"/>
  <c r="J1075" i="11" s="1"/>
  <c r="J916" i="11" a="1"/>
  <c r="J916" i="11" s="1"/>
  <c r="BO966" i="11"/>
  <c r="BN1458" i="11"/>
  <c r="BO1154" i="11"/>
  <c r="J1104" i="11" a="1"/>
  <c r="J1104" i="11" s="1"/>
  <c r="BN1147" i="11"/>
  <c r="J1097" i="11" a="1"/>
  <c r="J1097" i="11" s="1"/>
  <c r="BO936" i="11"/>
  <c r="J886" i="11" a="1"/>
  <c r="J886" i="11" s="1"/>
  <c r="J1026" i="11" a="1"/>
  <c r="J1026" i="11" s="1"/>
  <c r="BN1076" i="11"/>
  <c r="BN1866" i="11"/>
  <c r="BN1916" i="11" s="1"/>
  <c r="BN1087" i="11"/>
  <c r="J1037" i="11" a="1"/>
  <c r="J1037" i="11" s="1"/>
  <c r="BN1598" i="11"/>
  <c r="BO1058" i="11"/>
  <c r="J1008" i="11" a="1"/>
  <c r="J1008" i="11" s="1"/>
  <c r="J1110" i="11" a="1"/>
  <c r="J1110" i="11" s="1"/>
  <c r="BN1160" i="11"/>
  <c r="J1119" i="11" a="1"/>
  <c r="J1119" i="11" s="1"/>
  <c r="BN1169" i="11"/>
  <c r="BN1085" i="11"/>
  <c r="J1035" i="11" a="1"/>
  <c r="J1035" i="11" s="1"/>
  <c r="BO1899" i="11"/>
  <c r="BO1949" i="11" s="1"/>
  <c r="BO1999" i="11" s="1"/>
  <c r="BN1315" i="11"/>
  <c r="J984" i="11" a="1"/>
  <c r="J984" i="11" s="1"/>
  <c r="BN1034" i="11"/>
  <c r="BN1129" i="11"/>
  <c r="BN1196" i="11"/>
  <c r="BN1374" i="11"/>
  <c r="BN1336" i="11"/>
  <c r="BN1167" i="11"/>
  <c r="J1117" i="11" a="1"/>
  <c r="J1117" i="11" s="1"/>
  <c r="BN1400" i="11"/>
  <c r="BO1001" i="11"/>
  <c r="J951" i="11" a="1"/>
  <c r="J951" i="11" s="1"/>
  <c r="BO1122" i="11"/>
  <c r="J1072" i="11" a="1"/>
  <c r="J1072" i="11" s="1"/>
  <c r="BN1322" i="11"/>
  <c r="BO1007" i="11"/>
  <c r="J957" i="11" a="1"/>
  <c r="J957" i="11" s="1"/>
  <c r="BN1088" i="11"/>
  <c r="BN1214" i="11"/>
  <c r="BN1328" i="11"/>
  <c r="BN1292" i="11"/>
  <c r="BN1113" i="11"/>
  <c r="BN1259" i="11"/>
  <c r="BO1102" i="11"/>
  <c r="J1052" i="11" a="1"/>
  <c r="J1052" i="11" s="1"/>
  <c r="BO1021" i="11"/>
  <c r="J971" i="11" a="1"/>
  <c r="J971" i="11" s="1"/>
  <c r="BN1282" i="11"/>
  <c r="BO1029" i="11"/>
  <c r="J979" i="11" a="1"/>
  <c r="J979" i="11" s="1"/>
  <c r="BO920" i="11"/>
  <c r="J870" i="11" a="1"/>
  <c r="J870" i="11" s="1"/>
  <c r="BO1042" i="11"/>
  <c r="J992" i="11" a="1"/>
  <c r="J992" i="11" s="1"/>
  <c r="J956" i="11" a="1"/>
  <c r="J956" i="11" s="1"/>
  <c r="BN1006" i="11"/>
  <c r="BO1059" i="11"/>
  <c r="J1009" i="11" a="1"/>
  <c r="J1009" i="11" s="1"/>
  <c r="BO1003" i="11"/>
  <c r="J953" i="11" a="1"/>
  <c r="J953" i="11" s="1"/>
  <c r="BO945" i="11"/>
  <c r="J895" i="11" a="1"/>
  <c r="J895" i="11" s="1"/>
  <c r="BO940" i="11"/>
  <c r="J890" i="11" a="1"/>
  <c r="J890" i="11" s="1"/>
  <c r="J1083" i="11" a="1"/>
  <c r="J1083" i="11" s="1"/>
  <c r="BN1133" i="11"/>
  <c r="V1009" i="11" l="1"/>
  <c r="AL1009" i="11"/>
  <c r="BB1009" i="11"/>
  <c r="P1009" i="11"/>
  <c r="AF1009" i="11"/>
  <c r="AV1009" i="11"/>
  <c r="AE1009" i="11"/>
  <c r="AQ1009" i="11"/>
  <c r="AD1009" i="11"/>
  <c r="AT1009" i="11"/>
  <c r="BJ1009" i="11"/>
  <c r="X1009" i="11"/>
  <c r="AN1009" i="11"/>
  <c r="BD1009" i="11"/>
  <c r="O1009" i="11"/>
  <c r="AU1009" i="11"/>
  <c r="AA1009" i="11"/>
  <c r="BG1009" i="11"/>
  <c r="Z1009" i="11"/>
  <c r="BF1009" i="11"/>
  <c r="T1009" i="11"/>
  <c r="AZ1009" i="11"/>
  <c r="AM1009" i="11"/>
  <c r="AY1009" i="11"/>
  <c r="AP1009" i="11"/>
  <c r="AJ1009" i="11"/>
  <c r="S1009" i="11"/>
  <c r="AO1009" i="11"/>
  <c r="AG1009" i="11"/>
  <c r="AC1009" i="11"/>
  <c r="AB1009" i="11"/>
  <c r="BC1009" i="11"/>
  <c r="Q1009" i="11"/>
  <c r="AK1009" i="11"/>
  <c r="U1009" i="11"/>
  <c r="R1009" i="11"/>
  <c r="AR1009" i="11"/>
  <c r="AW1009" i="11"/>
  <c r="AH1009" i="11"/>
  <c r="BH1009" i="11"/>
  <c r="Y1009" i="11"/>
  <c r="M1009" i="11"/>
  <c r="AX1009" i="11"/>
  <c r="W1009" i="11"/>
  <c r="AI1009" i="11"/>
  <c r="BE1009" i="11"/>
  <c r="BA1009" i="11"/>
  <c r="BI1009" i="11"/>
  <c r="AS1009" i="11"/>
  <c r="V979" i="11"/>
  <c r="AL979" i="11"/>
  <c r="BB979" i="11"/>
  <c r="P979" i="11"/>
  <c r="AF979" i="11"/>
  <c r="AV979" i="11"/>
  <c r="AE979" i="11"/>
  <c r="AQ979" i="11"/>
  <c r="AD979" i="11"/>
  <c r="AT979" i="11"/>
  <c r="BJ979" i="11"/>
  <c r="X979" i="11"/>
  <c r="AN979" i="11"/>
  <c r="BD979" i="11"/>
  <c r="O979" i="11"/>
  <c r="AU979" i="11"/>
  <c r="AA979" i="11"/>
  <c r="BG979" i="11"/>
  <c r="Z979" i="11"/>
  <c r="BF979" i="11"/>
  <c r="T979" i="11"/>
  <c r="AZ979" i="11"/>
  <c r="S979" i="11"/>
  <c r="AO979" i="11"/>
  <c r="AG979" i="11"/>
  <c r="AP979" i="11"/>
  <c r="AJ979" i="11"/>
  <c r="AM979" i="11"/>
  <c r="AY979" i="11"/>
  <c r="BI979" i="11"/>
  <c r="AH979" i="11"/>
  <c r="BH979" i="11"/>
  <c r="AW979" i="11"/>
  <c r="AS979" i="11"/>
  <c r="M979" i="11"/>
  <c r="BA979" i="11"/>
  <c r="AX979" i="11"/>
  <c r="Y979" i="11"/>
  <c r="AB979" i="11"/>
  <c r="W979" i="11"/>
  <c r="AI979" i="11"/>
  <c r="BE979" i="11"/>
  <c r="AC979" i="11"/>
  <c r="R979" i="11"/>
  <c r="AR979" i="11"/>
  <c r="BC979" i="11"/>
  <c r="Q979" i="11"/>
  <c r="AK979" i="11"/>
  <c r="U979" i="11"/>
  <c r="M984" i="11"/>
  <c r="V984" i="11"/>
  <c r="AL984" i="11"/>
  <c r="BB984" i="11"/>
  <c r="P984" i="11"/>
  <c r="AF984" i="11"/>
  <c r="AV984" i="11"/>
  <c r="O984" i="11"/>
  <c r="AU984" i="11"/>
  <c r="AA984" i="11"/>
  <c r="BG984" i="11"/>
  <c r="AD984" i="11"/>
  <c r="AT984" i="11"/>
  <c r="BJ984" i="11"/>
  <c r="X984" i="11"/>
  <c r="AN984" i="11"/>
  <c r="BD984" i="11"/>
  <c r="AE984" i="11"/>
  <c r="AQ984" i="11"/>
  <c r="AP984" i="11"/>
  <c r="AJ984" i="11"/>
  <c r="W984" i="11"/>
  <c r="AI984" i="11"/>
  <c r="BE984" i="11"/>
  <c r="AW984" i="11"/>
  <c r="Z984" i="11"/>
  <c r="BF984" i="11"/>
  <c r="T984" i="11"/>
  <c r="AZ984" i="11"/>
  <c r="BC984" i="11"/>
  <c r="Y984" i="11"/>
  <c r="Q984" i="11"/>
  <c r="AX984" i="11"/>
  <c r="BI984" i="11"/>
  <c r="AB984" i="11"/>
  <c r="S984" i="11"/>
  <c r="AO984" i="11"/>
  <c r="R984" i="11"/>
  <c r="AR984" i="11"/>
  <c r="AM984" i="11"/>
  <c r="AY984" i="11"/>
  <c r="AS984" i="11"/>
  <c r="U984" i="11"/>
  <c r="AH984" i="11"/>
  <c r="BH984" i="11"/>
  <c r="AG984" i="11"/>
  <c r="BA984" i="11"/>
  <c r="AK984" i="11"/>
  <c r="AC984" i="11"/>
  <c r="Y1037" i="11"/>
  <c r="AO1037" i="11"/>
  <c r="BE1037" i="11"/>
  <c r="O1037" i="11"/>
  <c r="AE1037" i="11"/>
  <c r="AU1037" i="11"/>
  <c r="Q1037" i="11"/>
  <c r="AG1037" i="11"/>
  <c r="AW1037" i="11"/>
  <c r="W1037" i="11"/>
  <c r="AM1037" i="11"/>
  <c r="BC1037" i="11"/>
  <c r="AC1037" i="11"/>
  <c r="BI1037" i="11"/>
  <c r="AI1037" i="11"/>
  <c r="AT1037" i="11"/>
  <c r="AP1037" i="11"/>
  <c r="BD1037" i="11"/>
  <c r="AS1037" i="11"/>
  <c r="S1037" i="11"/>
  <c r="AY1037" i="11"/>
  <c r="AD1037" i="11"/>
  <c r="BJ1037" i="11"/>
  <c r="Z1037" i="11"/>
  <c r="BF1037" i="11"/>
  <c r="X1037" i="11"/>
  <c r="AK1037" i="11"/>
  <c r="AQ1037" i="11"/>
  <c r="BB1037" i="11"/>
  <c r="R1037" i="11"/>
  <c r="AB1037" i="11"/>
  <c r="P1037" i="11"/>
  <c r="T1037" i="11"/>
  <c r="BA1037" i="11"/>
  <c r="BG1037" i="11"/>
  <c r="AH1037" i="11"/>
  <c r="V1037" i="11"/>
  <c r="AX1037" i="11"/>
  <c r="BH1037" i="11"/>
  <c r="AV1037" i="11"/>
  <c r="AZ1037" i="11"/>
  <c r="U1037" i="11"/>
  <c r="AA1037" i="11"/>
  <c r="AL1037" i="11"/>
  <c r="AF1037" i="11"/>
  <c r="M1037" i="11"/>
  <c r="AR1037" i="11"/>
  <c r="AJ1037" i="11"/>
  <c r="AN1037" i="11"/>
  <c r="M1026" i="11"/>
  <c r="Y1026" i="11"/>
  <c r="AO1026" i="11"/>
  <c r="BE1026" i="11"/>
  <c r="O1026" i="11"/>
  <c r="AE1026" i="11"/>
  <c r="AU1026" i="11"/>
  <c r="Q1026" i="11"/>
  <c r="AG1026" i="11"/>
  <c r="AW1026" i="11"/>
  <c r="W1026" i="11"/>
  <c r="AM1026" i="11"/>
  <c r="BC1026" i="11"/>
  <c r="AS1026" i="11"/>
  <c r="S1026" i="11"/>
  <c r="AY1026" i="11"/>
  <c r="AD1026" i="11"/>
  <c r="BJ1026" i="11"/>
  <c r="Z1026" i="11"/>
  <c r="BF1026" i="11"/>
  <c r="AC1026" i="11"/>
  <c r="BI1026" i="11"/>
  <c r="AI1026" i="11"/>
  <c r="AT1026" i="11"/>
  <c r="AP1026" i="11"/>
  <c r="AN1026" i="11"/>
  <c r="BA1026" i="11"/>
  <c r="BG1026" i="11"/>
  <c r="AH1026" i="11"/>
  <c r="AR1026" i="11"/>
  <c r="AF1026" i="11"/>
  <c r="AJ1026" i="11"/>
  <c r="V1026" i="11"/>
  <c r="AX1026" i="11"/>
  <c r="U1026" i="11"/>
  <c r="AA1026" i="11"/>
  <c r="AL1026" i="11"/>
  <c r="X1026" i="11"/>
  <c r="AK1026" i="11"/>
  <c r="AQ1026" i="11"/>
  <c r="BB1026" i="11"/>
  <c r="R1026" i="11"/>
  <c r="AV1026" i="11"/>
  <c r="AB1026" i="11"/>
  <c r="T1026" i="11"/>
  <c r="BH1026" i="11"/>
  <c r="AZ1026" i="11"/>
  <c r="BD1026" i="11"/>
  <c r="P1026" i="11"/>
  <c r="M882" i="11"/>
  <c r="T882" i="11"/>
  <c r="AJ882" i="11"/>
  <c r="AZ882" i="11"/>
  <c r="V882" i="11"/>
  <c r="AL882" i="11"/>
  <c r="BB882" i="11"/>
  <c r="AB882" i="11"/>
  <c r="AR882" i="11"/>
  <c r="BH882" i="11"/>
  <c r="AD882" i="11"/>
  <c r="AT882" i="11"/>
  <c r="BJ882" i="11"/>
  <c r="AN882" i="11"/>
  <c r="AP882" i="11"/>
  <c r="AS882" i="11"/>
  <c r="AG882" i="11"/>
  <c r="AE882" i="11"/>
  <c r="BC882" i="11"/>
  <c r="X882" i="11"/>
  <c r="BD882" i="11"/>
  <c r="Z882" i="11"/>
  <c r="BF882" i="11"/>
  <c r="AC882" i="11"/>
  <c r="BI882" i="11"/>
  <c r="Q882" i="11"/>
  <c r="AW882" i="11"/>
  <c r="W882" i="11"/>
  <c r="P882" i="11"/>
  <c r="R882" i="11"/>
  <c r="U882" i="11"/>
  <c r="AY882" i="11"/>
  <c r="AI882" i="11"/>
  <c r="AV882" i="11"/>
  <c r="AX882" i="11"/>
  <c r="BA882" i="11"/>
  <c r="AO882" i="11"/>
  <c r="AU882" i="11"/>
  <c r="AH882" i="11"/>
  <c r="AK882" i="11"/>
  <c r="O882" i="11"/>
  <c r="AM882" i="11"/>
  <c r="AF882" i="11"/>
  <c r="Y882" i="11"/>
  <c r="BG882" i="11"/>
  <c r="BE882" i="11"/>
  <c r="S882" i="11"/>
  <c r="AQ882" i="11"/>
  <c r="AA882" i="11"/>
  <c r="M896" i="11"/>
  <c r="T896" i="11"/>
  <c r="AJ896" i="11"/>
  <c r="AZ896" i="11"/>
  <c r="V896" i="11"/>
  <c r="AL896" i="11"/>
  <c r="BB896" i="11"/>
  <c r="AB896" i="11"/>
  <c r="AR896" i="11"/>
  <c r="BH896" i="11"/>
  <c r="AD896" i="11"/>
  <c r="AT896" i="11"/>
  <c r="BJ896" i="11"/>
  <c r="AN896" i="11"/>
  <c r="AP896" i="11"/>
  <c r="AS896" i="11"/>
  <c r="AG896" i="11"/>
  <c r="W896" i="11"/>
  <c r="X896" i="11"/>
  <c r="BD896" i="11"/>
  <c r="Z896" i="11"/>
  <c r="BF896" i="11"/>
  <c r="AC896" i="11"/>
  <c r="BI896" i="11"/>
  <c r="Q896" i="11"/>
  <c r="AW896" i="11"/>
  <c r="AE896" i="11"/>
  <c r="BC896" i="11"/>
  <c r="AV896" i="11"/>
  <c r="AX896" i="11"/>
  <c r="BA896" i="11"/>
  <c r="AO896" i="11"/>
  <c r="S896" i="11"/>
  <c r="P896" i="11"/>
  <c r="R896" i="11"/>
  <c r="U896" i="11"/>
  <c r="O896" i="11"/>
  <c r="AM896" i="11"/>
  <c r="BG896" i="11"/>
  <c r="BE896" i="11"/>
  <c r="AI896" i="11"/>
  <c r="AA896" i="11"/>
  <c r="AQ896" i="11"/>
  <c r="AH896" i="11"/>
  <c r="AK896" i="11"/>
  <c r="AY896" i="11"/>
  <c r="AF896" i="11"/>
  <c r="Y896" i="11"/>
  <c r="AU896" i="11"/>
  <c r="Y1077" i="11"/>
  <c r="AO1077" i="11"/>
  <c r="BE1077" i="11"/>
  <c r="O1077" i="11"/>
  <c r="AE1077" i="11"/>
  <c r="AU1077" i="11"/>
  <c r="Q1077" i="11"/>
  <c r="AG1077" i="11"/>
  <c r="AW1077" i="11"/>
  <c r="W1077" i="11"/>
  <c r="AM1077" i="11"/>
  <c r="BC1077" i="11"/>
  <c r="AC1077" i="11"/>
  <c r="BI1077" i="11"/>
  <c r="AI1077" i="11"/>
  <c r="AT1077" i="11"/>
  <c r="AP1077" i="11"/>
  <c r="BD1077" i="11"/>
  <c r="AS1077" i="11"/>
  <c r="S1077" i="11"/>
  <c r="AY1077" i="11"/>
  <c r="AD1077" i="11"/>
  <c r="BJ1077" i="11"/>
  <c r="Z1077" i="11"/>
  <c r="BF1077" i="11"/>
  <c r="X1077" i="11"/>
  <c r="AK1077" i="11"/>
  <c r="AQ1077" i="11"/>
  <c r="BB1077" i="11"/>
  <c r="R1077" i="11"/>
  <c r="AB1077" i="11"/>
  <c r="P1077" i="11"/>
  <c r="T1077" i="11"/>
  <c r="BA1077" i="11"/>
  <c r="BG1077" i="11"/>
  <c r="AH1077" i="11"/>
  <c r="V1077" i="11"/>
  <c r="AX1077" i="11"/>
  <c r="BH1077" i="11"/>
  <c r="AV1077" i="11"/>
  <c r="AZ1077" i="11"/>
  <c r="U1077" i="11"/>
  <c r="AA1077" i="11"/>
  <c r="AL1077" i="11"/>
  <c r="AF1077" i="11"/>
  <c r="AN1077" i="11"/>
  <c r="AR1077" i="11"/>
  <c r="AJ1077" i="11"/>
  <c r="M1077" i="11"/>
  <c r="M890" i="11"/>
  <c r="T890" i="11"/>
  <c r="AJ890" i="11"/>
  <c r="AZ890" i="11"/>
  <c r="V890" i="11"/>
  <c r="AL890" i="11"/>
  <c r="BB890" i="11"/>
  <c r="AB890" i="11"/>
  <c r="AR890" i="11"/>
  <c r="BH890" i="11"/>
  <c r="AD890" i="11"/>
  <c r="AT890" i="11"/>
  <c r="BJ890" i="11"/>
  <c r="AN890" i="11"/>
  <c r="AP890" i="11"/>
  <c r="AS890" i="11"/>
  <c r="AG890" i="11"/>
  <c r="AE890" i="11"/>
  <c r="BC890" i="11"/>
  <c r="X890" i="11"/>
  <c r="BD890" i="11"/>
  <c r="Z890" i="11"/>
  <c r="BF890" i="11"/>
  <c r="AC890" i="11"/>
  <c r="BI890" i="11"/>
  <c r="Q890" i="11"/>
  <c r="AW890" i="11"/>
  <c r="W890" i="11"/>
  <c r="P890" i="11"/>
  <c r="R890" i="11"/>
  <c r="U890" i="11"/>
  <c r="AY890" i="11"/>
  <c r="AI890" i="11"/>
  <c r="AV890" i="11"/>
  <c r="AX890" i="11"/>
  <c r="BA890" i="11"/>
  <c r="AO890" i="11"/>
  <c r="AU890" i="11"/>
  <c r="AH890" i="11"/>
  <c r="AK890" i="11"/>
  <c r="AA890" i="11"/>
  <c r="BG890" i="11"/>
  <c r="S890" i="11"/>
  <c r="AF890" i="11"/>
  <c r="Y890" i="11"/>
  <c r="O890" i="11"/>
  <c r="AM890" i="11"/>
  <c r="BE890" i="11"/>
  <c r="AQ890" i="11"/>
  <c r="V953" i="11"/>
  <c r="AL953" i="11"/>
  <c r="BB953" i="11"/>
  <c r="P953" i="11"/>
  <c r="AF953" i="11"/>
  <c r="AV953" i="11"/>
  <c r="AE953" i="11"/>
  <c r="AQ953" i="11"/>
  <c r="AD953" i="11"/>
  <c r="AT953" i="11"/>
  <c r="BJ953" i="11"/>
  <c r="X953" i="11"/>
  <c r="AN953" i="11"/>
  <c r="BD953" i="11"/>
  <c r="O953" i="11"/>
  <c r="AU953" i="11"/>
  <c r="AA953" i="11"/>
  <c r="BG953" i="11"/>
  <c r="Z953" i="11"/>
  <c r="BF953" i="11"/>
  <c r="T953" i="11"/>
  <c r="AZ953" i="11"/>
  <c r="AM953" i="11"/>
  <c r="AY953" i="11"/>
  <c r="AP953" i="11"/>
  <c r="AJ953" i="11"/>
  <c r="S953" i="11"/>
  <c r="AO953" i="11"/>
  <c r="AG953" i="11"/>
  <c r="AC953" i="11"/>
  <c r="AB953" i="11"/>
  <c r="BC953" i="11"/>
  <c r="Q953" i="11"/>
  <c r="M953" i="11"/>
  <c r="AK953" i="11"/>
  <c r="U953" i="11"/>
  <c r="R953" i="11"/>
  <c r="AR953" i="11"/>
  <c r="AW953" i="11"/>
  <c r="AH953" i="11"/>
  <c r="BH953" i="11"/>
  <c r="Y953" i="11"/>
  <c r="AX953" i="11"/>
  <c r="W953" i="11"/>
  <c r="AI953" i="11"/>
  <c r="BE953" i="11"/>
  <c r="AS953" i="11"/>
  <c r="BI953" i="11"/>
  <c r="BA953" i="11"/>
  <c r="T870" i="11"/>
  <c r="AJ870" i="11"/>
  <c r="AZ870" i="11"/>
  <c r="V870" i="11"/>
  <c r="AL870" i="11"/>
  <c r="BB870" i="11"/>
  <c r="AB870" i="11"/>
  <c r="AR870" i="11"/>
  <c r="BH870" i="11"/>
  <c r="AD870" i="11"/>
  <c r="AT870" i="11"/>
  <c r="BJ870" i="11"/>
  <c r="AN870" i="11"/>
  <c r="AP870" i="11"/>
  <c r="AS870" i="11"/>
  <c r="AG870" i="11"/>
  <c r="AE870" i="11"/>
  <c r="BC870" i="11"/>
  <c r="X870" i="11"/>
  <c r="BD870" i="11"/>
  <c r="Z870" i="11"/>
  <c r="BF870" i="11"/>
  <c r="AC870" i="11"/>
  <c r="BI870" i="11"/>
  <c r="Q870" i="11"/>
  <c r="AW870" i="11"/>
  <c r="W870" i="11"/>
  <c r="P870" i="11"/>
  <c r="R870" i="11"/>
  <c r="U870" i="11"/>
  <c r="AU870" i="11"/>
  <c r="AV870" i="11"/>
  <c r="AX870" i="11"/>
  <c r="BA870" i="11"/>
  <c r="AO870" i="11"/>
  <c r="AY870" i="11"/>
  <c r="AI870" i="11"/>
  <c r="AA870" i="11"/>
  <c r="AF870" i="11"/>
  <c r="Y870" i="11"/>
  <c r="AQ870" i="11"/>
  <c r="M870" i="11"/>
  <c r="BE870" i="11"/>
  <c r="AH870" i="11"/>
  <c r="AK870" i="11"/>
  <c r="S870" i="11"/>
  <c r="O870" i="11"/>
  <c r="AM870" i="11"/>
  <c r="BG870" i="11"/>
  <c r="V951" i="11"/>
  <c r="AL951" i="11"/>
  <c r="BB951" i="11"/>
  <c r="P951" i="11"/>
  <c r="AF951" i="11"/>
  <c r="AV951" i="11"/>
  <c r="AE951" i="11"/>
  <c r="AQ951" i="11"/>
  <c r="AD951" i="11"/>
  <c r="AT951" i="11"/>
  <c r="BJ951" i="11"/>
  <c r="X951" i="11"/>
  <c r="AN951" i="11"/>
  <c r="BD951" i="11"/>
  <c r="O951" i="11"/>
  <c r="AU951" i="11"/>
  <c r="AA951" i="11"/>
  <c r="BG951" i="11"/>
  <c r="Z951" i="11"/>
  <c r="BF951" i="11"/>
  <c r="T951" i="11"/>
  <c r="AZ951" i="11"/>
  <c r="S951" i="11"/>
  <c r="AO951" i="11"/>
  <c r="AG951" i="11"/>
  <c r="BI951" i="11"/>
  <c r="AP951" i="11"/>
  <c r="AJ951" i="11"/>
  <c r="AM951" i="11"/>
  <c r="AY951" i="11"/>
  <c r="AH951" i="11"/>
  <c r="BH951" i="11"/>
  <c r="W951" i="11"/>
  <c r="AI951" i="11"/>
  <c r="BE951" i="11"/>
  <c r="AX951" i="11"/>
  <c r="BC951" i="11"/>
  <c r="Q951" i="11"/>
  <c r="AB951" i="11"/>
  <c r="AW951" i="11"/>
  <c r="AS951" i="11"/>
  <c r="BA951" i="11"/>
  <c r="R951" i="11"/>
  <c r="AR951" i="11"/>
  <c r="Y951" i="11"/>
  <c r="AC951" i="11"/>
  <c r="AK951" i="11"/>
  <c r="M951" i="11"/>
  <c r="U951" i="11"/>
  <c r="Y1119" i="11"/>
  <c r="AO1119" i="11"/>
  <c r="BE1119" i="11"/>
  <c r="O1119" i="11"/>
  <c r="AE1119" i="11"/>
  <c r="AU1119" i="11"/>
  <c r="Q1119" i="11"/>
  <c r="AG1119" i="11"/>
  <c r="AW1119" i="11"/>
  <c r="W1119" i="11"/>
  <c r="AM1119" i="11"/>
  <c r="BC1119" i="11"/>
  <c r="AC1119" i="11"/>
  <c r="BI1119" i="11"/>
  <c r="AI1119" i="11"/>
  <c r="AT1119" i="11"/>
  <c r="AP1119" i="11"/>
  <c r="X1119" i="11"/>
  <c r="AS1119" i="11"/>
  <c r="S1119" i="11"/>
  <c r="AY1119" i="11"/>
  <c r="AD1119" i="11"/>
  <c r="BJ1119" i="11"/>
  <c r="Z1119" i="11"/>
  <c r="BF1119" i="11"/>
  <c r="BD1119" i="11"/>
  <c r="V1119" i="11"/>
  <c r="AX1119" i="11"/>
  <c r="BH1119" i="11"/>
  <c r="AV1119" i="11"/>
  <c r="AZ1119" i="11"/>
  <c r="U1119" i="11"/>
  <c r="AA1119" i="11"/>
  <c r="AL1119" i="11"/>
  <c r="AK1119" i="11"/>
  <c r="AQ1119" i="11"/>
  <c r="BB1119" i="11"/>
  <c r="R1119" i="11"/>
  <c r="AN1119" i="11"/>
  <c r="AB1119" i="11"/>
  <c r="P1119" i="11"/>
  <c r="T1119" i="11"/>
  <c r="BA1119" i="11"/>
  <c r="BG1119" i="11"/>
  <c r="AH1119" i="11"/>
  <c r="AR1119" i="11"/>
  <c r="M1119" i="11"/>
  <c r="AJ1119" i="11"/>
  <c r="AF1119" i="11"/>
  <c r="Y1075" i="11"/>
  <c r="AO1075" i="11"/>
  <c r="BE1075" i="11"/>
  <c r="O1075" i="11"/>
  <c r="AE1075" i="11"/>
  <c r="AU1075" i="11"/>
  <c r="Q1075" i="11"/>
  <c r="AG1075" i="11"/>
  <c r="AW1075" i="11"/>
  <c r="W1075" i="11"/>
  <c r="AM1075" i="11"/>
  <c r="BC1075" i="11"/>
  <c r="AC1075" i="11"/>
  <c r="BI1075" i="11"/>
  <c r="AI1075" i="11"/>
  <c r="AT1075" i="11"/>
  <c r="AP1075" i="11"/>
  <c r="X1075" i="11"/>
  <c r="AS1075" i="11"/>
  <c r="S1075" i="11"/>
  <c r="AY1075" i="11"/>
  <c r="AD1075" i="11"/>
  <c r="BJ1075" i="11"/>
  <c r="Z1075" i="11"/>
  <c r="BF1075" i="11"/>
  <c r="BD1075" i="11"/>
  <c r="V1075" i="11"/>
  <c r="AX1075" i="11"/>
  <c r="AN1075" i="11"/>
  <c r="BH1075" i="11"/>
  <c r="AV1075" i="11"/>
  <c r="M1075" i="11"/>
  <c r="AZ1075" i="11"/>
  <c r="U1075" i="11"/>
  <c r="AA1075" i="11"/>
  <c r="AL1075" i="11"/>
  <c r="AK1075" i="11"/>
  <c r="AQ1075" i="11"/>
  <c r="BB1075" i="11"/>
  <c r="R1075" i="11"/>
  <c r="AB1075" i="11"/>
  <c r="P1075" i="11"/>
  <c r="T1075" i="11"/>
  <c r="BA1075" i="11"/>
  <c r="BG1075" i="11"/>
  <c r="AH1075" i="11"/>
  <c r="AF1075" i="11"/>
  <c r="AR1075" i="11"/>
  <c r="AJ1075" i="11"/>
  <c r="V1015" i="11"/>
  <c r="AL1015" i="11"/>
  <c r="BB1015" i="11"/>
  <c r="P1015" i="11"/>
  <c r="AF1015" i="11"/>
  <c r="AV1015" i="11"/>
  <c r="AE1015" i="11"/>
  <c r="AQ1015" i="11"/>
  <c r="AD1015" i="11"/>
  <c r="AT1015" i="11"/>
  <c r="BJ1015" i="11"/>
  <c r="X1015" i="11"/>
  <c r="AN1015" i="11"/>
  <c r="BD1015" i="11"/>
  <c r="O1015" i="11"/>
  <c r="AU1015" i="11"/>
  <c r="AA1015" i="11"/>
  <c r="BG1015" i="11"/>
  <c r="Z1015" i="11"/>
  <c r="BF1015" i="11"/>
  <c r="T1015" i="11"/>
  <c r="AZ1015" i="11"/>
  <c r="S1015" i="11"/>
  <c r="AO1015" i="11"/>
  <c r="AG1015" i="11"/>
  <c r="BI1015" i="11"/>
  <c r="AP1015" i="11"/>
  <c r="AJ1015" i="11"/>
  <c r="AM1015" i="11"/>
  <c r="AY1015" i="11"/>
  <c r="AH1015" i="11"/>
  <c r="BH1015" i="11"/>
  <c r="W1015" i="11"/>
  <c r="AI1015" i="11"/>
  <c r="BE1015" i="11"/>
  <c r="AX1015" i="11"/>
  <c r="BC1015" i="11"/>
  <c r="Q1015" i="11"/>
  <c r="AB1015" i="11"/>
  <c r="AW1015" i="11"/>
  <c r="AS1015" i="11"/>
  <c r="BA1015" i="11"/>
  <c r="R1015" i="11"/>
  <c r="AR1015" i="11"/>
  <c r="Y1015" i="11"/>
  <c r="AC1015" i="11"/>
  <c r="AK1015" i="11"/>
  <c r="M1015" i="11"/>
  <c r="U1015" i="11"/>
  <c r="M1050" i="11"/>
  <c r="Y1050" i="11"/>
  <c r="AO1050" i="11"/>
  <c r="BE1050" i="11"/>
  <c r="O1050" i="11"/>
  <c r="AE1050" i="11"/>
  <c r="AU1050" i="11"/>
  <c r="Q1050" i="11"/>
  <c r="AG1050" i="11"/>
  <c r="AW1050" i="11"/>
  <c r="W1050" i="11"/>
  <c r="AM1050" i="11"/>
  <c r="BC1050" i="11"/>
  <c r="AS1050" i="11"/>
  <c r="S1050" i="11"/>
  <c r="AY1050" i="11"/>
  <c r="AD1050" i="11"/>
  <c r="BJ1050" i="11"/>
  <c r="Z1050" i="11"/>
  <c r="BF1050" i="11"/>
  <c r="AC1050" i="11"/>
  <c r="BI1050" i="11"/>
  <c r="AI1050" i="11"/>
  <c r="AT1050" i="11"/>
  <c r="AP1050" i="11"/>
  <c r="AN1050" i="11"/>
  <c r="BA1050" i="11"/>
  <c r="BG1050" i="11"/>
  <c r="AH1050" i="11"/>
  <c r="AR1050" i="11"/>
  <c r="AF1050" i="11"/>
  <c r="AJ1050" i="11"/>
  <c r="V1050" i="11"/>
  <c r="AX1050" i="11"/>
  <c r="U1050" i="11"/>
  <c r="AA1050" i="11"/>
  <c r="AL1050" i="11"/>
  <c r="X1050" i="11"/>
  <c r="AK1050" i="11"/>
  <c r="AQ1050" i="11"/>
  <c r="BB1050" i="11"/>
  <c r="R1050" i="11"/>
  <c r="AV1050" i="11"/>
  <c r="BD1050" i="11"/>
  <c r="AB1050" i="11"/>
  <c r="T1050" i="11"/>
  <c r="BH1050" i="11"/>
  <c r="AZ1050" i="11"/>
  <c r="P1050" i="11"/>
  <c r="M864" i="11"/>
  <c r="T864" i="11"/>
  <c r="AJ864" i="11"/>
  <c r="AZ864" i="11"/>
  <c r="V864" i="11"/>
  <c r="AL864" i="11"/>
  <c r="BB864" i="11"/>
  <c r="AB864" i="11"/>
  <c r="AR864" i="11"/>
  <c r="BH864" i="11"/>
  <c r="AD864" i="11"/>
  <c r="AT864" i="11"/>
  <c r="BJ864" i="11"/>
  <c r="AN864" i="11"/>
  <c r="AP864" i="11"/>
  <c r="AS864" i="11"/>
  <c r="AG864" i="11"/>
  <c r="W864" i="11"/>
  <c r="X864" i="11"/>
  <c r="BD864" i="11"/>
  <c r="Z864" i="11"/>
  <c r="BF864" i="11"/>
  <c r="AC864" i="11"/>
  <c r="BI864" i="11"/>
  <c r="Q864" i="11"/>
  <c r="AW864" i="11"/>
  <c r="AE864" i="11"/>
  <c r="BC864" i="11"/>
  <c r="AV864" i="11"/>
  <c r="AX864" i="11"/>
  <c r="BA864" i="11"/>
  <c r="AO864" i="11"/>
  <c r="S864" i="11"/>
  <c r="P864" i="11"/>
  <c r="R864" i="11"/>
  <c r="U864" i="11"/>
  <c r="O864" i="11"/>
  <c r="AM864" i="11"/>
  <c r="BG864" i="11"/>
  <c r="BE864" i="11"/>
  <c r="AI864" i="11"/>
  <c r="AA864" i="11"/>
  <c r="AQ864" i="11"/>
  <c r="AH864" i="11"/>
  <c r="AK864" i="11"/>
  <c r="AY864" i="11"/>
  <c r="AF864" i="11"/>
  <c r="Y864" i="11"/>
  <c r="AU864" i="11"/>
  <c r="Y1030" i="11"/>
  <c r="AO1030" i="11"/>
  <c r="BE1030" i="11"/>
  <c r="O1030" i="11"/>
  <c r="AE1030" i="11"/>
  <c r="AU1030" i="11"/>
  <c r="Q1030" i="11"/>
  <c r="AG1030" i="11"/>
  <c r="AW1030" i="11"/>
  <c r="W1030" i="11"/>
  <c r="AM1030" i="11"/>
  <c r="BC1030" i="11"/>
  <c r="AS1030" i="11"/>
  <c r="S1030" i="11"/>
  <c r="AY1030" i="11"/>
  <c r="AD1030" i="11"/>
  <c r="BJ1030" i="11"/>
  <c r="Z1030" i="11"/>
  <c r="BF1030" i="11"/>
  <c r="AC1030" i="11"/>
  <c r="BI1030" i="11"/>
  <c r="AI1030" i="11"/>
  <c r="AT1030" i="11"/>
  <c r="AP1030" i="11"/>
  <c r="AN1030" i="11"/>
  <c r="BA1030" i="11"/>
  <c r="BG1030" i="11"/>
  <c r="AH1030" i="11"/>
  <c r="X1030" i="11"/>
  <c r="AR1030" i="11"/>
  <c r="AF1030" i="11"/>
  <c r="AJ1030" i="11"/>
  <c r="M1030" i="11"/>
  <c r="V1030" i="11"/>
  <c r="AX1030" i="11"/>
  <c r="U1030" i="11"/>
  <c r="AA1030" i="11"/>
  <c r="AL1030" i="11"/>
  <c r="AK1030" i="11"/>
  <c r="AQ1030" i="11"/>
  <c r="BB1030" i="11"/>
  <c r="R1030" i="11"/>
  <c r="BH1030" i="11"/>
  <c r="AZ1030" i="11"/>
  <c r="P1030" i="11"/>
  <c r="BD1030" i="11"/>
  <c r="AV1030" i="11"/>
  <c r="AB1030" i="11"/>
  <c r="T1030" i="11"/>
  <c r="M912" i="11"/>
  <c r="V912" i="11"/>
  <c r="AL912" i="11"/>
  <c r="BB912" i="11"/>
  <c r="P912" i="11"/>
  <c r="AF912" i="11"/>
  <c r="AV912" i="11"/>
  <c r="O912" i="11"/>
  <c r="AU912" i="11"/>
  <c r="AA912" i="11"/>
  <c r="BG912" i="11"/>
  <c r="AD912" i="11"/>
  <c r="AT912" i="11"/>
  <c r="BJ912" i="11"/>
  <c r="X912" i="11"/>
  <c r="AN912" i="11"/>
  <c r="BD912" i="11"/>
  <c r="AE912" i="11"/>
  <c r="AQ912" i="11"/>
  <c r="AP912" i="11"/>
  <c r="AJ912" i="11"/>
  <c r="W912" i="11"/>
  <c r="AI912" i="11"/>
  <c r="BE912" i="11"/>
  <c r="AW912" i="11"/>
  <c r="Z912" i="11"/>
  <c r="BF912" i="11"/>
  <c r="T912" i="11"/>
  <c r="AZ912" i="11"/>
  <c r="BC912" i="11"/>
  <c r="Y912" i="11"/>
  <c r="Q912" i="11"/>
  <c r="AX912" i="11"/>
  <c r="AS912" i="11"/>
  <c r="BI912" i="11"/>
  <c r="AB912" i="11"/>
  <c r="S912" i="11"/>
  <c r="AO912" i="11"/>
  <c r="R912" i="11"/>
  <c r="AR912" i="11"/>
  <c r="AM912" i="11"/>
  <c r="AY912" i="11"/>
  <c r="U912" i="11"/>
  <c r="AH912" i="11"/>
  <c r="BH912" i="11"/>
  <c r="AG912" i="11"/>
  <c r="AC912" i="11"/>
  <c r="BA912" i="11"/>
  <c r="AK912" i="11"/>
  <c r="M888" i="11"/>
  <c r="T888" i="11"/>
  <c r="AJ888" i="11"/>
  <c r="AZ888" i="11"/>
  <c r="V888" i="11"/>
  <c r="AL888" i="11"/>
  <c r="BB888" i="11"/>
  <c r="AB888" i="11"/>
  <c r="AR888" i="11"/>
  <c r="BH888" i="11"/>
  <c r="AD888" i="11"/>
  <c r="AT888" i="11"/>
  <c r="BJ888" i="11"/>
  <c r="AN888" i="11"/>
  <c r="AP888" i="11"/>
  <c r="AS888" i="11"/>
  <c r="AG888" i="11"/>
  <c r="W888" i="11"/>
  <c r="X888" i="11"/>
  <c r="BD888" i="11"/>
  <c r="Z888" i="11"/>
  <c r="BF888" i="11"/>
  <c r="AC888" i="11"/>
  <c r="BI888" i="11"/>
  <c r="Q888" i="11"/>
  <c r="AW888" i="11"/>
  <c r="AE888" i="11"/>
  <c r="BC888" i="11"/>
  <c r="AV888" i="11"/>
  <c r="AX888" i="11"/>
  <c r="BA888" i="11"/>
  <c r="AO888" i="11"/>
  <c r="S888" i="11"/>
  <c r="BG888" i="11"/>
  <c r="P888" i="11"/>
  <c r="R888" i="11"/>
  <c r="U888" i="11"/>
  <c r="O888" i="11"/>
  <c r="AM888" i="11"/>
  <c r="BE888" i="11"/>
  <c r="AY888" i="11"/>
  <c r="AH888" i="11"/>
  <c r="AK888" i="11"/>
  <c r="AU888" i="11"/>
  <c r="AI888" i="11"/>
  <c r="AA888" i="11"/>
  <c r="AQ888" i="11"/>
  <c r="AF888" i="11"/>
  <c r="Y888" i="11"/>
  <c r="M956" i="11"/>
  <c r="V956" i="11"/>
  <c r="AL956" i="11"/>
  <c r="BB956" i="11"/>
  <c r="P956" i="11"/>
  <c r="AF956" i="11"/>
  <c r="AV956" i="11"/>
  <c r="O956" i="11"/>
  <c r="AU956" i="11"/>
  <c r="AA956" i="11"/>
  <c r="BG956" i="11"/>
  <c r="AD956" i="11"/>
  <c r="AT956" i="11"/>
  <c r="BJ956" i="11"/>
  <c r="X956" i="11"/>
  <c r="AN956" i="11"/>
  <c r="BD956" i="11"/>
  <c r="AE956" i="11"/>
  <c r="AQ956" i="11"/>
  <c r="AP956" i="11"/>
  <c r="AJ956" i="11"/>
  <c r="W956" i="11"/>
  <c r="AI956" i="11"/>
  <c r="BE956" i="11"/>
  <c r="AW956" i="11"/>
  <c r="Z956" i="11"/>
  <c r="BF956" i="11"/>
  <c r="T956" i="11"/>
  <c r="AZ956" i="11"/>
  <c r="BC956" i="11"/>
  <c r="Y956" i="11"/>
  <c r="Q956" i="11"/>
  <c r="AX956" i="11"/>
  <c r="AM956" i="11"/>
  <c r="AY956" i="11"/>
  <c r="U956" i="11"/>
  <c r="AB956" i="11"/>
  <c r="AG956" i="11"/>
  <c r="R956" i="11"/>
  <c r="AR956" i="11"/>
  <c r="BI956" i="11"/>
  <c r="AH956" i="11"/>
  <c r="BH956" i="11"/>
  <c r="S956" i="11"/>
  <c r="AO956" i="11"/>
  <c r="BA956" i="11"/>
  <c r="AK956" i="11"/>
  <c r="AS956" i="11"/>
  <c r="AC956" i="11"/>
  <c r="V971" i="11"/>
  <c r="AL971" i="11"/>
  <c r="BB971" i="11"/>
  <c r="P971" i="11"/>
  <c r="AF971" i="11"/>
  <c r="AV971" i="11"/>
  <c r="AE971" i="11"/>
  <c r="AQ971" i="11"/>
  <c r="AD971" i="11"/>
  <c r="AT971" i="11"/>
  <c r="BJ971" i="11"/>
  <c r="X971" i="11"/>
  <c r="AN971" i="11"/>
  <c r="BD971" i="11"/>
  <c r="O971" i="11"/>
  <c r="AU971" i="11"/>
  <c r="AA971" i="11"/>
  <c r="BG971" i="11"/>
  <c r="Z971" i="11"/>
  <c r="BF971" i="11"/>
  <c r="T971" i="11"/>
  <c r="AZ971" i="11"/>
  <c r="S971" i="11"/>
  <c r="AO971" i="11"/>
  <c r="AG971" i="11"/>
  <c r="AP971" i="11"/>
  <c r="AJ971" i="11"/>
  <c r="AM971" i="11"/>
  <c r="AY971" i="11"/>
  <c r="BI971" i="11"/>
  <c r="AH971" i="11"/>
  <c r="BH971" i="11"/>
  <c r="AW971" i="11"/>
  <c r="AC971" i="11"/>
  <c r="AS971" i="11"/>
  <c r="BA971" i="11"/>
  <c r="AX971" i="11"/>
  <c r="Y971" i="11"/>
  <c r="AB971" i="11"/>
  <c r="W971" i="11"/>
  <c r="AI971" i="11"/>
  <c r="BE971" i="11"/>
  <c r="M971" i="11"/>
  <c r="R971" i="11"/>
  <c r="AR971" i="11"/>
  <c r="BC971" i="11"/>
  <c r="Q971" i="11"/>
  <c r="AK971" i="11"/>
  <c r="U971" i="11"/>
  <c r="Y1035" i="11"/>
  <c r="AO1035" i="11"/>
  <c r="BE1035" i="11"/>
  <c r="O1035" i="11"/>
  <c r="AE1035" i="11"/>
  <c r="AU1035" i="11"/>
  <c r="Q1035" i="11"/>
  <c r="AG1035" i="11"/>
  <c r="AW1035" i="11"/>
  <c r="W1035" i="11"/>
  <c r="AM1035" i="11"/>
  <c r="BC1035" i="11"/>
  <c r="AC1035" i="11"/>
  <c r="BI1035" i="11"/>
  <c r="AI1035" i="11"/>
  <c r="AT1035" i="11"/>
  <c r="AP1035" i="11"/>
  <c r="X1035" i="11"/>
  <c r="AS1035" i="11"/>
  <c r="S1035" i="11"/>
  <c r="AY1035" i="11"/>
  <c r="AD1035" i="11"/>
  <c r="BJ1035" i="11"/>
  <c r="Z1035" i="11"/>
  <c r="BF1035" i="11"/>
  <c r="BD1035" i="11"/>
  <c r="V1035" i="11"/>
  <c r="AX1035" i="11"/>
  <c r="AN1035" i="11"/>
  <c r="BH1035" i="11"/>
  <c r="AV1035" i="11"/>
  <c r="AZ1035" i="11"/>
  <c r="U1035" i="11"/>
  <c r="AA1035" i="11"/>
  <c r="AL1035" i="11"/>
  <c r="AK1035" i="11"/>
  <c r="AQ1035" i="11"/>
  <c r="BB1035" i="11"/>
  <c r="R1035" i="11"/>
  <c r="AB1035" i="11"/>
  <c r="P1035" i="11"/>
  <c r="M1035" i="11"/>
  <c r="T1035" i="11"/>
  <c r="BA1035" i="11"/>
  <c r="BG1035" i="11"/>
  <c r="AH1035" i="11"/>
  <c r="AF1035" i="11"/>
  <c r="AR1035" i="11"/>
  <c r="AJ1035" i="11"/>
  <c r="Y1097" i="11"/>
  <c r="AO1097" i="11"/>
  <c r="BE1097" i="11"/>
  <c r="O1097" i="11"/>
  <c r="AE1097" i="11"/>
  <c r="AU1097" i="11"/>
  <c r="Q1097" i="11"/>
  <c r="AG1097" i="11"/>
  <c r="AW1097" i="11"/>
  <c r="W1097" i="11"/>
  <c r="AM1097" i="11"/>
  <c r="BC1097" i="11"/>
  <c r="AC1097" i="11"/>
  <c r="BI1097" i="11"/>
  <c r="AI1097" i="11"/>
  <c r="AT1097" i="11"/>
  <c r="AP1097" i="11"/>
  <c r="BD1097" i="11"/>
  <c r="AS1097" i="11"/>
  <c r="S1097" i="11"/>
  <c r="AY1097" i="11"/>
  <c r="AD1097" i="11"/>
  <c r="BJ1097" i="11"/>
  <c r="Z1097" i="11"/>
  <c r="BF1097" i="11"/>
  <c r="X1097" i="11"/>
  <c r="AK1097" i="11"/>
  <c r="AQ1097" i="11"/>
  <c r="BB1097" i="11"/>
  <c r="R1097" i="11"/>
  <c r="M1097" i="11"/>
  <c r="AB1097" i="11"/>
  <c r="P1097" i="11"/>
  <c r="T1097" i="11"/>
  <c r="BA1097" i="11"/>
  <c r="BG1097" i="11"/>
  <c r="AH1097" i="11"/>
  <c r="V1097" i="11"/>
  <c r="AX1097" i="11"/>
  <c r="BH1097" i="11"/>
  <c r="AV1097" i="11"/>
  <c r="AZ1097" i="11"/>
  <c r="U1097" i="11"/>
  <c r="AA1097" i="11"/>
  <c r="AL1097" i="11"/>
  <c r="AN1097" i="11"/>
  <c r="AR1097" i="11"/>
  <c r="AJ1097" i="11"/>
  <c r="AF1097" i="11"/>
  <c r="V973" i="11"/>
  <c r="AL973" i="11"/>
  <c r="BB973" i="11"/>
  <c r="P973" i="11"/>
  <c r="AF973" i="11"/>
  <c r="AV973" i="11"/>
  <c r="AE973" i="11"/>
  <c r="AQ973" i="11"/>
  <c r="AD973" i="11"/>
  <c r="AT973" i="11"/>
  <c r="BJ973" i="11"/>
  <c r="X973" i="11"/>
  <c r="AN973" i="11"/>
  <c r="BD973" i="11"/>
  <c r="O973" i="11"/>
  <c r="AU973" i="11"/>
  <c r="AA973" i="11"/>
  <c r="BG973" i="11"/>
  <c r="Z973" i="11"/>
  <c r="BF973" i="11"/>
  <c r="T973" i="11"/>
  <c r="AZ973" i="11"/>
  <c r="AM973" i="11"/>
  <c r="AY973" i="11"/>
  <c r="AC973" i="11"/>
  <c r="AP973" i="11"/>
  <c r="AJ973" i="11"/>
  <c r="S973" i="11"/>
  <c r="AO973" i="11"/>
  <c r="AG973" i="11"/>
  <c r="AB973" i="11"/>
  <c r="Y973" i="11"/>
  <c r="R973" i="11"/>
  <c r="AR973" i="11"/>
  <c r="W973" i="11"/>
  <c r="AI973" i="11"/>
  <c r="BE973" i="11"/>
  <c r="AH973" i="11"/>
  <c r="BH973" i="11"/>
  <c r="BC973" i="11"/>
  <c r="Q973" i="11"/>
  <c r="BI973" i="11"/>
  <c r="AK973" i="11"/>
  <c r="U973" i="11"/>
  <c r="AX973" i="11"/>
  <c r="AW973" i="11"/>
  <c r="BA973" i="11"/>
  <c r="M973" i="11"/>
  <c r="AS973" i="11"/>
  <c r="V963" i="11"/>
  <c r="AL963" i="11"/>
  <c r="BB963" i="11"/>
  <c r="P963" i="11"/>
  <c r="AF963" i="11"/>
  <c r="AV963" i="11"/>
  <c r="AE963" i="11"/>
  <c r="AQ963" i="11"/>
  <c r="AD963" i="11"/>
  <c r="AT963" i="11"/>
  <c r="BJ963" i="11"/>
  <c r="X963" i="11"/>
  <c r="AN963" i="11"/>
  <c r="BD963" i="11"/>
  <c r="O963" i="11"/>
  <c r="AU963" i="11"/>
  <c r="AA963" i="11"/>
  <c r="BG963" i="11"/>
  <c r="Z963" i="11"/>
  <c r="BF963" i="11"/>
  <c r="T963" i="11"/>
  <c r="AZ963" i="11"/>
  <c r="S963" i="11"/>
  <c r="AO963" i="11"/>
  <c r="AG963" i="11"/>
  <c r="AP963" i="11"/>
  <c r="AJ963" i="11"/>
  <c r="AM963" i="11"/>
  <c r="AY963" i="11"/>
  <c r="BI963" i="11"/>
  <c r="AH963" i="11"/>
  <c r="BH963" i="11"/>
  <c r="AW963" i="11"/>
  <c r="AS963" i="11"/>
  <c r="M963" i="11"/>
  <c r="BA963" i="11"/>
  <c r="AX963" i="11"/>
  <c r="Y963" i="11"/>
  <c r="AB963" i="11"/>
  <c r="W963" i="11"/>
  <c r="AI963" i="11"/>
  <c r="BE963" i="11"/>
  <c r="AC963" i="11"/>
  <c r="R963" i="11"/>
  <c r="AR963" i="11"/>
  <c r="BC963" i="11"/>
  <c r="Q963" i="11"/>
  <c r="AK963" i="11"/>
  <c r="U963" i="11"/>
  <c r="V955" i="11"/>
  <c r="AL955" i="11"/>
  <c r="BB955" i="11"/>
  <c r="P955" i="11"/>
  <c r="AF955" i="11"/>
  <c r="AV955" i="11"/>
  <c r="AE955" i="11"/>
  <c r="AQ955" i="11"/>
  <c r="AD955" i="11"/>
  <c r="AT955" i="11"/>
  <c r="BJ955" i="11"/>
  <c r="X955" i="11"/>
  <c r="AN955" i="11"/>
  <c r="BD955" i="11"/>
  <c r="O955" i="11"/>
  <c r="AU955" i="11"/>
  <c r="AA955" i="11"/>
  <c r="BG955" i="11"/>
  <c r="Z955" i="11"/>
  <c r="BF955" i="11"/>
  <c r="T955" i="11"/>
  <c r="AZ955" i="11"/>
  <c r="S955" i="11"/>
  <c r="AO955" i="11"/>
  <c r="AG955" i="11"/>
  <c r="AP955" i="11"/>
  <c r="AJ955" i="11"/>
  <c r="AM955" i="11"/>
  <c r="AY955" i="11"/>
  <c r="BI955" i="11"/>
  <c r="AH955" i="11"/>
  <c r="BH955" i="11"/>
  <c r="AW955" i="11"/>
  <c r="AC955" i="11"/>
  <c r="AS955" i="11"/>
  <c r="BA955" i="11"/>
  <c r="AX955" i="11"/>
  <c r="Y955" i="11"/>
  <c r="AB955" i="11"/>
  <c r="W955" i="11"/>
  <c r="AI955" i="11"/>
  <c r="BE955" i="11"/>
  <c r="M955" i="11"/>
  <c r="R955" i="11"/>
  <c r="AR955" i="11"/>
  <c r="BC955" i="11"/>
  <c r="Q955" i="11"/>
  <c r="AK955" i="11"/>
  <c r="U955" i="11"/>
  <c r="V999" i="11"/>
  <c r="AL999" i="11"/>
  <c r="BB999" i="11"/>
  <c r="P999" i="11"/>
  <c r="AF999" i="11"/>
  <c r="AV999" i="11"/>
  <c r="AE999" i="11"/>
  <c r="AQ999" i="11"/>
  <c r="AD999" i="11"/>
  <c r="AT999" i="11"/>
  <c r="BJ999" i="11"/>
  <c r="X999" i="11"/>
  <c r="AN999" i="11"/>
  <c r="BD999" i="11"/>
  <c r="O999" i="11"/>
  <c r="AU999" i="11"/>
  <c r="AA999" i="11"/>
  <c r="BG999" i="11"/>
  <c r="Z999" i="11"/>
  <c r="BF999" i="11"/>
  <c r="T999" i="11"/>
  <c r="AZ999" i="11"/>
  <c r="S999" i="11"/>
  <c r="AO999" i="11"/>
  <c r="AG999" i="11"/>
  <c r="BI999" i="11"/>
  <c r="AP999" i="11"/>
  <c r="AJ999" i="11"/>
  <c r="AM999" i="11"/>
  <c r="AY999" i="11"/>
  <c r="AH999" i="11"/>
  <c r="BH999" i="11"/>
  <c r="W999" i="11"/>
  <c r="AI999" i="11"/>
  <c r="BE999" i="11"/>
  <c r="AX999" i="11"/>
  <c r="BC999" i="11"/>
  <c r="Q999" i="11"/>
  <c r="AB999" i="11"/>
  <c r="AW999" i="11"/>
  <c r="AS999" i="11"/>
  <c r="BA999" i="11"/>
  <c r="R999" i="11"/>
  <c r="AR999" i="11"/>
  <c r="Y999" i="11"/>
  <c r="AK999" i="11"/>
  <c r="U999" i="11"/>
  <c r="AC999" i="11"/>
  <c r="M999" i="11"/>
  <c r="Y1118" i="11"/>
  <c r="AO1118" i="11"/>
  <c r="BE1118" i="11"/>
  <c r="O1118" i="11"/>
  <c r="AE1118" i="11"/>
  <c r="AU1118" i="11"/>
  <c r="Q1118" i="11"/>
  <c r="AG1118" i="11"/>
  <c r="AW1118" i="11"/>
  <c r="W1118" i="11"/>
  <c r="AM1118" i="11"/>
  <c r="BC1118" i="11"/>
  <c r="AS1118" i="11"/>
  <c r="S1118" i="11"/>
  <c r="AY1118" i="11"/>
  <c r="AD1118" i="11"/>
  <c r="BJ1118" i="11"/>
  <c r="Z1118" i="11"/>
  <c r="BF1118" i="11"/>
  <c r="AC1118" i="11"/>
  <c r="BI1118" i="11"/>
  <c r="AI1118" i="11"/>
  <c r="AT1118" i="11"/>
  <c r="AP1118" i="11"/>
  <c r="AN1118" i="11"/>
  <c r="BA1118" i="11"/>
  <c r="BG1118" i="11"/>
  <c r="AH1118" i="11"/>
  <c r="X1118" i="11"/>
  <c r="AR1118" i="11"/>
  <c r="AF1118" i="11"/>
  <c r="AJ1118" i="11"/>
  <c r="V1118" i="11"/>
  <c r="AX1118" i="11"/>
  <c r="U1118" i="11"/>
  <c r="AA1118" i="11"/>
  <c r="AL1118" i="11"/>
  <c r="AK1118" i="11"/>
  <c r="AQ1118" i="11"/>
  <c r="BB1118" i="11"/>
  <c r="R1118" i="11"/>
  <c r="BD1118" i="11"/>
  <c r="BH1118" i="11"/>
  <c r="AZ1118" i="11"/>
  <c r="M1118" i="11"/>
  <c r="P1118" i="11"/>
  <c r="AV1118" i="11"/>
  <c r="AB1118" i="11"/>
  <c r="T1118" i="11"/>
  <c r="T895" i="11"/>
  <c r="AJ895" i="11"/>
  <c r="AZ895" i="11"/>
  <c r="V895" i="11"/>
  <c r="AL895" i="11"/>
  <c r="BB895" i="11"/>
  <c r="AB895" i="11"/>
  <c r="AR895" i="11"/>
  <c r="BH895" i="11"/>
  <c r="AD895" i="11"/>
  <c r="AT895" i="11"/>
  <c r="BJ895" i="11"/>
  <c r="X895" i="11"/>
  <c r="BD895" i="11"/>
  <c r="Z895" i="11"/>
  <c r="BF895" i="11"/>
  <c r="AC895" i="11"/>
  <c r="BI895" i="11"/>
  <c r="Q895" i="11"/>
  <c r="AW895" i="11"/>
  <c r="AU895" i="11"/>
  <c r="AN895" i="11"/>
  <c r="AP895" i="11"/>
  <c r="AS895" i="11"/>
  <c r="AG895" i="11"/>
  <c r="O895" i="11"/>
  <c r="AM895" i="11"/>
  <c r="AF895" i="11"/>
  <c r="AH895" i="11"/>
  <c r="AK895" i="11"/>
  <c r="Y895" i="11"/>
  <c r="W895" i="11"/>
  <c r="AY895" i="11"/>
  <c r="BE895" i="11"/>
  <c r="AX895" i="11"/>
  <c r="BA895" i="11"/>
  <c r="P895" i="11"/>
  <c r="AI895" i="11"/>
  <c r="AV895" i="11"/>
  <c r="AO895" i="11"/>
  <c r="AE895" i="11"/>
  <c r="BC895" i="11"/>
  <c r="AQ895" i="11"/>
  <c r="R895" i="11"/>
  <c r="U895" i="11"/>
  <c r="S895" i="11"/>
  <c r="BG895" i="11"/>
  <c r="M895" i="11"/>
  <c r="AA895" i="11"/>
  <c r="M992" i="11"/>
  <c r="V992" i="11"/>
  <c r="AL992" i="11"/>
  <c r="BB992" i="11"/>
  <c r="P992" i="11"/>
  <c r="AF992" i="11"/>
  <c r="AV992" i="11"/>
  <c r="O992" i="11"/>
  <c r="AU992" i="11"/>
  <c r="AA992" i="11"/>
  <c r="BG992" i="11"/>
  <c r="AD992" i="11"/>
  <c r="AT992" i="11"/>
  <c r="BJ992" i="11"/>
  <c r="X992" i="11"/>
  <c r="AN992" i="11"/>
  <c r="BD992" i="11"/>
  <c r="AE992" i="11"/>
  <c r="AQ992" i="11"/>
  <c r="AP992" i="11"/>
  <c r="AJ992" i="11"/>
  <c r="W992" i="11"/>
  <c r="AI992" i="11"/>
  <c r="BE992" i="11"/>
  <c r="AW992" i="11"/>
  <c r="Z992" i="11"/>
  <c r="BF992" i="11"/>
  <c r="T992" i="11"/>
  <c r="AZ992" i="11"/>
  <c r="BC992" i="11"/>
  <c r="Y992" i="11"/>
  <c r="Q992" i="11"/>
  <c r="AX992" i="11"/>
  <c r="AS992" i="11"/>
  <c r="BI992" i="11"/>
  <c r="AB992" i="11"/>
  <c r="S992" i="11"/>
  <c r="AO992" i="11"/>
  <c r="R992" i="11"/>
  <c r="AR992" i="11"/>
  <c r="AM992" i="11"/>
  <c r="AY992" i="11"/>
  <c r="U992" i="11"/>
  <c r="AH992" i="11"/>
  <c r="BH992" i="11"/>
  <c r="AG992" i="11"/>
  <c r="AC992" i="11"/>
  <c r="BA992" i="11"/>
  <c r="AK992" i="11"/>
  <c r="M1072" i="11"/>
  <c r="Y1072" i="11"/>
  <c r="AO1072" i="11"/>
  <c r="BE1072" i="11"/>
  <c r="O1072" i="11"/>
  <c r="AE1072" i="11"/>
  <c r="AU1072" i="11"/>
  <c r="Q1072" i="11"/>
  <c r="AG1072" i="11"/>
  <c r="AW1072" i="11"/>
  <c r="W1072" i="11"/>
  <c r="AM1072" i="11"/>
  <c r="BC1072" i="11"/>
  <c r="AS1072" i="11"/>
  <c r="S1072" i="11"/>
  <c r="AY1072" i="11"/>
  <c r="AD1072" i="11"/>
  <c r="BJ1072" i="11"/>
  <c r="Z1072" i="11"/>
  <c r="BF1072" i="11"/>
  <c r="AN1072" i="11"/>
  <c r="AC1072" i="11"/>
  <c r="BI1072" i="11"/>
  <c r="AI1072" i="11"/>
  <c r="AT1072" i="11"/>
  <c r="AP1072" i="11"/>
  <c r="U1072" i="11"/>
  <c r="AA1072" i="11"/>
  <c r="AL1072" i="11"/>
  <c r="BD1072" i="11"/>
  <c r="AK1072" i="11"/>
  <c r="AQ1072" i="11"/>
  <c r="BB1072" i="11"/>
  <c r="R1072" i="11"/>
  <c r="BA1072" i="11"/>
  <c r="BG1072" i="11"/>
  <c r="AH1072" i="11"/>
  <c r="AR1072" i="11"/>
  <c r="AF1072" i="11"/>
  <c r="AJ1072" i="11"/>
  <c r="V1072" i="11"/>
  <c r="AX1072" i="11"/>
  <c r="P1072" i="11"/>
  <c r="X1072" i="11"/>
  <c r="AV1072" i="11"/>
  <c r="AB1072" i="11"/>
  <c r="T1072" i="11"/>
  <c r="BH1072" i="11"/>
  <c r="AZ1072" i="11"/>
  <c r="Y1110" i="11"/>
  <c r="AO1110" i="11"/>
  <c r="BE1110" i="11"/>
  <c r="O1110" i="11"/>
  <c r="AE1110" i="11"/>
  <c r="AU1110" i="11"/>
  <c r="Q1110" i="11"/>
  <c r="AG1110" i="11"/>
  <c r="AW1110" i="11"/>
  <c r="W1110" i="11"/>
  <c r="AM1110" i="11"/>
  <c r="BC1110" i="11"/>
  <c r="AS1110" i="11"/>
  <c r="S1110" i="11"/>
  <c r="AY1110" i="11"/>
  <c r="AD1110" i="11"/>
  <c r="BJ1110" i="11"/>
  <c r="Z1110" i="11"/>
  <c r="BF1110" i="11"/>
  <c r="AC1110" i="11"/>
  <c r="BI1110" i="11"/>
  <c r="AI1110" i="11"/>
  <c r="AT1110" i="11"/>
  <c r="AP1110" i="11"/>
  <c r="AN1110" i="11"/>
  <c r="BA1110" i="11"/>
  <c r="BG1110" i="11"/>
  <c r="AH1110" i="11"/>
  <c r="X1110" i="11"/>
  <c r="AR1110" i="11"/>
  <c r="AF1110" i="11"/>
  <c r="AJ1110" i="11"/>
  <c r="V1110" i="11"/>
  <c r="AX1110" i="11"/>
  <c r="U1110" i="11"/>
  <c r="AA1110" i="11"/>
  <c r="AL1110" i="11"/>
  <c r="M1110" i="11"/>
  <c r="AK1110" i="11"/>
  <c r="AQ1110" i="11"/>
  <c r="BB1110" i="11"/>
  <c r="R1110" i="11"/>
  <c r="BH1110" i="11"/>
  <c r="AZ1110" i="11"/>
  <c r="P1110" i="11"/>
  <c r="BD1110" i="11"/>
  <c r="AV1110" i="11"/>
  <c r="AB1110" i="11"/>
  <c r="T1110" i="11"/>
  <c r="V939" i="11"/>
  <c r="AL939" i="11"/>
  <c r="BB939" i="11"/>
  <c r="P939" i="11"/>
  <c r="AF939" i="11"/>
  <c r="AV939" i="11"/>
  <c r="AE939" i="11"/>
  <c r="AQ939" i="11"/>
  <c r="AD939" i="11"/>
  <c r="AT939" i="11"/>
  <c r="BJ939" i="11"/>
  <c r="X939" i="11"/>
  <c r="AN939" i="11"/>
  <c r="BD939" i="11"/>
  <c r="O939" i="11"/>
  <c r="AU939" i="11"/>
  <c r="AA939" i="11"/>
  <c r="BG939" i="11"/>
  <c r="Z939" i="11"/>
  <c r="BF939" i="11"/>
  <c r="T939" i="11"/>
  <c r="AZ939" i="11"/>
  <c r="S939" i="11"/>
  <c r="AO939" i="11"/>
  <c r="AG939" i="11"/>
  <c r="AP939" i="11"/>
  <c r="AJ939" i="11"/>
  <c r="AM939" i="11"/>
  <c r="AY939" i="11"/>
  <c r="BI939" i="11"/>
  <c r="AH939" i="11"/>
  <c r="BH939" i="11"/>
  <c r="AW939" i="11"/>
  <c r="AC939" i="11"/>
  <c r="AS939" i="11"/>
  <c r="BA939" i="11"/>
  <c r="AX939" i="11"/>
  <c r="Y939" i="11"/>
  <c r="AB939" i="11"/>
  <c r="W939" i="11"/>
  <c r="AI939" i="11"/>
  <c r="BE939" i="11"/>
  <c r="M939" i="11"/>
  <c r="R939" i="11"/>
  <c r="AR939" i="11"/>
  <c r="BC939" i="11"/>
  <c r="Q939" i="11"/>
  <c r="AK939" i="11"/>
  <c r="U939" i="11"/>
  <c r="Y1131" i="11"/>
  <c r="AO1131" i="11"/>
  <c r="BE1131" i="11"/>
  <c r="O1131" i="11"/>
  <c r="AE1131" i="11"/>
  <c r="AU1131" i="11"/>
  <c r="Q1131" i="11"/>
  <c r="AG1131" i="11"/>
  <c r="AW1131" i="11"/>
  <c r="W1131" i="11"/>
  <c r="AM1131" i="11"/>
  <c r="BC1131" i="11"/>
  <c r="AC1131" i="11"/>
  <c r="BI1131" i="11"/>
  <c r="AI1131" i="11"/>
  <c r="AT1131" i="11"/>
  <c r="AP1131" i="11"/>
  <c r="X1131" i="11"/>
  <c r="AS1131" i="11"/>
  <c r="S1131" i="11"/>
  <c r="AY1131" i="11"/>
  <c r="AD1131" i="11"/>
  <c r="BJ1131" i="11"/>
  <c r="Z1131" i="11"/>
  <c r="BF1131" i="11"/>
  <c r="BD1131" i="11"/>
  <c r="V1131" i="11"/>
  <c r="AX1131" i="11"/>
  <c r="AN1131" i="11"/>
  <c r="BH1131" i="11"/>
  <c r="AV1131" i="11"/>
  <c r="AZ1131" i="11"/>
  <c r="U1131" i="11"/>
  <c r="AA1131" i="11"/>
  <c r="AL1131" i="11"/>
  <c r="AK1131" i="11"/>
  <c r="AQ1131" i="11"/>
  <c r="BB1131" i="11"/>
  <c r="R1131" i="11"/>
  <c r="AB1131" i="11"/>
  <c r="P1131" i="11"/>
  <c r="M1131" i="11"/>
  <c r="T1131" i="11"/>
  <c r="BA1131" i="11"/>
  <c r="BG1131" i="11"/>
  <c r="AH1131" i="11"/>
  <c r="AF1131" i="11"/>
  <c r="AR1131" i="11"/>
  <c r="AJ1131" i="11"/>
  <c r="T874" i="11"/>
  <c r="AJ874" i="11"/>
  <c r="AZ874" i="11"/>
  <c r="V874" i="11"/>
  <c r="AL874" i="11"/>
  <c r="BB874" i="11"/>
  <c r="AB874" i="11"/>
  <c r="AR874" i="11"/>
  <c r="BH874" i="11"/>
  <c r="AD874" i="11"/>
  <c r="AT874" i="11"/>
  <c r="BJ874" i="11"/>
  <c r="AN874" i="11"/>
  <c r="AP874" i="11"/>
  <c r="AS874" i="11"/>
  <c r="AG874" i="11"/>
  <c r="AE874" i="11"/>
  <c r="BC874" i="11"/>
  <c r="X874" i="11"/>
  <c r="BD874" i="11"/>
  <c r="Z874" i="11"/>
  <c r="BF874" i="11"/>
  <c r="AC874" i="11"/>
  <c r="BI874" i="11"/>
  <c r="Q874" i="11"/>
  <c r="AW874" i="11"/>
  <c r="W874" i="11"/>
  <c r="M874" i="11"/>
  <c r="P874" i="11"/>
  <c r="R874" i="11"/>
  <c r="U874" i="11"/>
  <c r="AY874" i="11"/>
  <c r="AI874" i="11"/>
  <c r="AV874" i="11"/>
  <c r="AX874" i="11"/>
  <c r="BA874" i="11"/>
  <c r="AO874" i="11"/>
  <c r="AU874" i="11"/>
  <c r="AH874" i="11"/>
  <c r="AK874" i="11"/>
  <c r="BG874" i="11"/>
  <c r="S874" i="11"/>
  <c r="AF874" i="11"/>
  <c r="Y874" i="11"/>
  <c r="O874" i="11"/>
  <c r="AM874" i="11"/>
  <c r="AA874" i="11"/>
  <c r="BE874" i="11"/>
  <c r="AQ874" i="11"/>
  <c r="Y1043" i="11"/>
  <c r="AO1043" i="11"/>
  <c r="BE1043" i="11"/>
  <c r="O1043" i="11"/>
  <c r="AE1043" i="11"/>
  <c r="AU1043" i="11"/>
  <c r="Q1043" i="11"/>
  <c r="AG1043" i="11"/>
  <c r="AW1043" i="11"/>
  <c r="W1043" i="11"/>
  <c r="AM1043" i="11"/>
  <c r="BC1043" i="11"/>
  <c r="AC1043" i="11"/>
  <c r="BI1043" i="11"/>
  <c r="AI1043" i="11"/>
  <c r="AT1043" i="11"/>
  <c r="AP1043" i="11"/>
  <c r="X1043" i="11"/>
  <c r="AS1043" i="11"/>
  <c r="S1043" i="11"/>
  <c r="AY1043" i="11"/>
  <c r="AD1043" i="11"/>
  <c r="BJ1043" i="11"/>
  <c r="Z1043" i="11"/>
  <c r="BF1043" i="11"/>
  <c r="BD1043" i="11"/>
  <c r="V1043" i="11"/>
  <c r="AX1043" i="11"/>
  <c r="AN1043" i="11"/>
  <c r="BH1043" i="11"/>
  <c r="AV1043" i="11"/>
  <c r="M1043" i="11"/>
  <c r="AZ1043" i="11"/>
  <c r="U1043" i="11"/>
  <c r="AA1043" i="11"/>
  <c r="AL1043" i="11"/>
  <c r="AK1043" i="11"/>
  <c r="AQ1043" i="11"/>
  <c r="BB1043" i="11"/>
  <c r="R1043" i="11"/>
  <c r="AB1043" i="11"/>
  <c r="P1043" i="11"/>
  <c r="T1043" i="11"/>
  <c r="BA1043" i="11"/>
  <c r="BG1043" i="11"/>
  <c r="AH1043" i="11"/>
  <c r="AF1043" i="11"/>
  <c r="AR1043" i="11"/>
  <c r="AJ1043" i="11"/>
  <c r="Y1083" i="11"/>
  <c r="AO1083" i="11"/>
  <c r="BE1083" i="11"/>
  <c r="O1083" i="11"/>
  <c r="AE1083" i="11"/>
  <c r="AU1083" i="11"/>
  <c r="Q1083" i="11"/>
  <c r="AG1083" i="11"/>
  <c r="AW1083" i="11"/>
  <c r="W1083" i="11"/>
  <c r="AM1083" i="11"/>
  <c r="BC1083" i="11"/>
  <c r="AC1083" i="11"/>
  <c r="BI1083" i="11"/>
  <c r="AI1083" i="11"/>
  <c r="AT1083" i="11"/>
  <c r="AP1083" i="11"/>
  <c r="X1083" i="11"/>
  <c r="AS1083" i="11"/>
  <c r="S1083" i="11"/>
  <c r="AY1083" i="11"/>
  <c r="AD1083" i="11"/>
  <c r="BJ1083" i="11"/>
  <c r="Z1083" i="11"/>
  <c r="BF1083" i="11"/>
  <c r="BD1083" i="11"/>
  <c r="V1083" i="11"/>
  <c r="AX1083" i="11"/>
  <c r="AN1083" i="11"/>
  <c r="BH1083" i="11"/>
  <c r="AV1083" i="11"/>
  <c r="AZ1083" i="11"/>
  <c r="U1083" i="11"/>
  <c r="AA1083" i="11"/>
  <c r="AL1083" i="11"/>
  <c r="AK1083" i="11"/>
  <c r="AQ1083" i="11"/>
  <c r="BB1083" i="11"/>
  <c r="R1083" i="11"/>
  <c r="AB1083" i="11"/>
  <c r="P1083" i="11"/>
  <c r="M1083" i="11"/>
  <c r="T1083" i="11"/>
  <c r="BA1083" i="11"/>
  <c r="BG1083" i="11"/>
  <c r="AH1083" i="11"/>
  <c r="AF1083" i="11"/>
  <c r="AR1083" i="11"/>
  <c r="AJ1083" i="11"/>
  <c r="M1052" i="11"/>
  <c r="Y1052" i="11"/>
  <c r="AO1052" i="11"/>
  <c r="BE1052" i="11"/>
  <c r="O1052" i="11"/>
  <c r="AE1052" i="11"/>
  <c r="AU1052" i="11"/>
  <c r="Q1052" i="11"/>
  <c r="AG1052" i="11"/>
  <c r="AW1052" i="11"/>
  <c r="W1052" i="11"/>
  <c r="AM1052" i="11"/>
  <c r="BC1052" i="11"/>
  <c r="AS1052" i="11"/>
  <c r="S1052" i="11"/>
  <c r="AY1052" i="11"/>
  <c r="AD1052" i="11"/>
  <c r="BJ1052" i="11"/>
  <c r="Z1052" i="11"/>
  <c r="BF1052" i="11"/>
  <c r="AN1052" i="11"/>
  <c r="AC1052" i="11"/>
  <c r="BI1052" i="11"/>
  <c r="AI1052" i="11"/>
  <c r="AT1052" i="11"/>
  <c r="AP1052" i="11"/>
  <c r="U1052" i="11"/>
  <c r="AA1052" i="11"/>
  <c r="AL1052" i="11"/>
  <c r="AK1052" i="11"/>
  <c r="AQ1052" i="11"/>
  <c r="BB1052" i="11"/>
  <c r="R1052" i="11"/>
  <c r="BA1052" i="11"/>
  <c r="BG1052" i="11"/>
  <c r="AH1052" i="11"/>
  <c r="BD1052" i="11"/>
  <c r="AR1052" i="11"/>
  <c r="AF1052" i="11"/>
  <c r="AJ1052" i="11"/>
  <c r="V1052" i="11"/>
  <c r="AX1052" i="11"/>
  <c r="AB1052" i="11"/>
  <c r="T1052" i="11"/>
  <c r="BH1052" i="11"/>
  <c r="AZ1052" i="11"/>
  <c r="X1052" i="11"/>
  <c r="P1052" i="11"/>
  <c r="AV1052" i="11"/>
  <c r="V957" i="11"/>
  <c r="AL957" i="11"/>
  <c r="BB957" i="11"/>
  <c r="P957" i="11"/>
  <c r="AF957" i="11"/>
  <c r="AV957" i="11"/>
  <c r="AE957" i="11"/>
  <c r="AQ957" i="11"/>
  <c r="AD957" i="11"/>
  <c r="AT957" i="11"/>
  <c r="BJ957" i="11"/>
  <c r="X957" i="11"/>
  <c r="AN957" i="11"/>
  <c r="BD957" i="11"/>
  <c r="O957" i="11"/>
  <c r="AU957" i="11"/>
  <c r="AA957" i="11"/>
  <c r="BG957" i="11"/>
  <c r="Z957" i="11"/>
  <c r="BF957" i="11"/>
  <c r="T957" i="11"/>
  <c r="AZ957" i="11"/>
  <c r="AM957" i="11"/>
  <c r="AY957" i="11"/>
  <c r="AC957" i="11"/>
  <c r="AP957" i="11"/>
  <c r="AJ957" i="11"/>
  <c r="S957" i="11"/>
  <c r="AO957" i="11"/>
  <c r="AG957" i="11"/>
  <c r="AB957" i="11"/>
  <c r="Y957" i="11"/>
  <c r="R957" i="11"/>
  <c r="AR957" i="11"/>
  <c r="W957" i="11"/>
  <c r="AI957" i="11"/>
  <c r="BE957" i="11"/>
  <c r="AH957" i="11"/>
  <c r="BH957" i="11"/>
  <c r="BC957" i="11"/>
  <c r="Q957" i="11"/>
  <c r="BI957" i="11"/>
  <c r="AK957" i="11"/>
  <c r="U957" i="11"/>
  <c r="AX957" i="11"/>
  <c r="AW957" i="11"/>
  <c r="M957" i="11"/>
  <c r="BA957" i="11"/>
  <c r="AS957" i="11"/>
  <c r="Y1117" i="11"/>
  <c r="AO1117" i="11"/>
  <c r="BE1117" i="11"/>
  <c r="O1117" i="11"/>
  <c r="AE1117" i="11"/>
  <c r="AU1117" i="11"/>
  <c r="Q1117" i="11"/>
  <c r="AG1117" i="11"/>
  <c r="AW1117" i="11"/>
  <c r="W1117" i="11"/>
  <c r="AM1117" i="11"/>
  <c r="BC1117" i="11"/>
  <c r="AC1117" i="11"/>
  <c r="BI1117" i="11"/>
  <c r="AI1117" i="11"/>
  <c r="AT1117" i="11"/>
  <c r="AP1117" i="11"/>
  <c r="BD1117" i="11"/>
  <c r="AS1117" i="11"/>
  <c r="S1117" i="11"/>
  <c r="AY1117" i="11"/>
  <c r="AD1117" i="11"/>
  <c r="BJ1117" i="11"/>
  <c r="Z1117" i="11"/>
  <c r="BF1117" i="11"/>
  <c r="X1117" i="11"/>
  <c r="AK1117" i="11"/>
  <c r="AQ1117" i="11"/>
  <c r="BB1117" i="11"/>
  <c r="R1117" i="11"/>
  <c r="AB1117" i="11"/>
  <c r="P1117" i="11"/>
  <c r="T1117" i="11"/>
  <c r="BA1117" i="11"/>
  <c r="BG1117" i="11"/>
  <c r="AH1117" i="11"/>
  <c r="V1117" i="11"/>
  <c r="AX1117" i="11"/>
  <c r="BH1117" i="11"/>
  <c r="AV1117" i="11"/>
  <c r="AZ1117" i="11"/>
  <c r="U1117" i="11"/>
  <c r="AA1117" i="11"/>
  <c r="AL1117" i="11"/>
  <c r="M1117" i="11"/>
  <c r="AF1117" i="11"/>
  <c r="AR1117" i="11"/>
  <c r="AJ1117" i="11"/>
  <c r="AN1117" i="11"/>
  <c r="M1008" i="11"/>
  <c r="V1008" i="11"/>
  <c r="AL1008" i="11"/>
  <c r="BB1008" i="11"/>
  <c r="P1008" i="11"/>
  <c r="AF1008" i="11"/>
  <c r="AV1008" i="11"/>
  <c r="O1008" i="11"/>
  <c r="AU1008" i="11"/>
  <c r="AA1008" i="11"/>
  <c r="BG1008" i="11"/>
  <c r="AD1008" i="11"/>
  <c r="AT1008" i="11"/>
  <c r="BJ1008" i="11"/>
  <c r="X1008" i="11"/>
  <c r="AN1008" i="11"/>
  <c r="BD1008" i="11"/>
  <c r="AE1008" i="11"/>
  <c r="AQ1008" i="11"/>
  <c r="AP1008" i="11"/>
  <c r="AJ1008" i="11"/>
  <c r="W1008" i="11"/>
  <c r="AI1008" i="11"/>
  <c r="BE1008" i="11"/>
  <c r="AW1008" i="11"/>
  <c r="Z1008" i="11"/>
  <c r="BF1008" i="11"/>
  <c r="T1008" i="11"/>
  <c r="AZ1008" i="11"/>
  <c r="BC1008" i="11"/>
  <c r="Y1008" i="11"/>
  <c r="Q1008" i="11"/>
  <c r="AX1008" i="11"/>
  <c r="AS1008" i="11"/>
  <c r="BI1008" i="11"/>
  <c r="AB1008" i="11"/>
  <c r="S1008" i="11"/>
  <c r="AO1008" i="11"/>
  <c r="R1008" i="11"/>
  <c r="AR1008" i="11"/>
  <c r="AM1008" i="11"/>
  <c r="AY1008" i="11"/>
  <c r="U1008" i="11"/>
  <c r="AH1008" i="11"/>
  <c r="BH1008" i="11"/>
  <c r="AG1008" i="11"/>
  <c r="AC1008" i="11"/>
  <c r="BA1008" i="11"/>
  <c r="AK1008" i="11"/>
  <c r="T886" i="11"/>
  <c r="AJ886" i="11"/>
  <c r="AZ886" i="11"/>
  <c r="V886" i="11"/>
  <c r="AL886" i="11"/>
  <c r="BB886" i="11"/>
  <c r="AB886" i="11"/>
  <c r="AR886" i="11"/>
  <c r="BH886" i="11"/>
  <c r="AD886" i="11"/>
  <c r="AT886" i="11"/>
  <c r="BJ886" i="11"/>
  <c r="AN886" i="11"/>
  <c r="AP886" i="11"/>
  <c r="AS886" i="11"/>
  <c r="AG886" i="11"/>
  <c r="AE886" i="11"/>
  <c r="BC886" i="11"/>
  <c r="X886" i="11"/>
  <c r="BD886" i="11"/>
  <c r="Z886" i="11"/>
  <c r="BF886" i="11"/>
  <c r="AC886" i="11"/>
  <c r="BI886" i="11"/>
  <c r="Q886" i="11"/>
  <c r="AW886" i="11"/>
  <c r="W886" i="11"/>
  <c r="P886" i="11"/>
  <c r="R886" i="11"/>
  <c r="U886" i="11"/>
  <c r="AU886" i="11"/>
  <c r="AV886" i="11"/>
  <c r="AX886" i="11"/>
  <c r="BA886" i="11"/>
  <c r="AO886" i="11"/>
  <c r="AY886" i="11"/>
  <c r="AI886" i="11"/>
  <c r="AA886" i="11"/>
  <c r="AF886" i="11"/>
  <c r="Y886" i="11"/>
  <c r="AQ886" i="11"/>
  <c r="BE886" i="11"/>
  <c r="AH886" i="11"/>
  <c r="AK886" i="11"/>
  <c r="S886" i="11"/>
  <c r="M886" i="11"/>
  <c r="O886" i="11"/>
  <c r="AM886" i="11"/>
  <c r="BG886" i="11"/>
  <c r="M1104" i="11"/>
  <c r="Y1104" i="11"/>
  <c r="AO1104" i="11"/>
  <c r="BE1104" i="11"/>
  <c r="O1104" i="11"/>
  <c r="AE1104" i="11"/>
  <c r="AU1104" i="11"/>
  <c r="Q1104" i="11"/>
  <c r="AG1104" i="11"/>
  <c r="AW1104" i="11"/>
  <c r="W1104" i="11"/>
  <c r="AM1104" i="11"/>
  <c r="BC1104" i="11"/>
  <c r="AS1104" i="11"/>
  <c r="S1104" i="11"/>
  <c r="AY1104" i="11"/>
  <c r="AD1104" i="11"/>
  <c r="BJ1104" i="11"/>
  <c r="Z1104" i="11"/>
  <c r="BF1104" i="11"/>
  <c r="AN1104" i="11"/>
  <c r="AC1104" i="11"/>
  <c r="BI1104" i="11"/>
  <c r="AI1104" i="11"/>
  <c r="AT1104" i="11"/>
  <c r="AP1104" i="11"/>
  <c r="U1104" i="11"/>
  <c r="AA1104" i="11"/>
  <c r="AL1104" i="11"/>
  <c r="BD1104" i="11"/>
  <c r="AK1104" i="11"/>
  <c r="AQ1104" i="11"/>
  <c r="BB1104" i="11"/>
  <c r="R1104" i="11"/>
  <c r="BA1104" i="11"/>
  <c r="BG1104" i="11"/>
  <c r="AH1104" i="11"/>
  <c r="AR1104" i="11"/>
  <c r="AF1104" i="11"/>
  <c r="AJ1104" i="11"/>
  <c r="V1104" i="11"/>
  <c r="AX1104" i="11"/>
  <c r="P1104" i="11"/>
  <c r="X1104" i="11"/>
  <c r="AV1104" i="11"/>
  <c r="AB1104" i="11"/>
  <c r="T1104" i="11"/>
  <c r="BH1104" i="11"/>
  <c r="AZ1104" i="11"/>
  <c r="M916" i="11"/>
  <c r="V916" i="11"/>
  <c r="AL916" i="11"/>
  <c r="BB916" i="11"/>
  <c r="P916" i="11"/>
  <c r="AF916" i="11"/>
  <c r="AV916" i="11"/>
  <c r="O916" i="11"/>
  <c r="AU916" i="11"/>
  <c r="AA916" i="11"/>
  <c r="BG916" i="11"/>
  <c r="AD916" i="11"/>
  <c r="AT916" i="11"/>
  <c r="BJ916" i="11"/>
  <c r="X916" i="11"/>
  <c r="AN916" i="11"/>
  <c r="BD916" i="11"/>
  <c r="AE916" i="11"/>
  <c r="AQ916" i="11"/>
  <c r="AP916" i="11"/>
  <c r="AJ916" i="11"/>
  <c r="W916" i="11"/>
  <c r="AI916" i="11"/>
  <c r="BE916" i="11"/>
  <c r="AW916" i="11"/>
  <c r="Z916" i="11"/>
  <c r="BF916" i="11"/>
  <c r="T916" i="11"/>
  <c r="AZ916" i="11"/>
  <c r="BC916" i="11"/>
  <c r="Y916" i="11"/>
  <c r="Q916" i="11"/>
  <c r="AX916" i="11"/>
  <c r="AM916" i="11"/>
  <c r="AY916" i="11"/>
  <c r="U916" i="11"/>
  <c r="AB916" i="11"/>
  <c r="AG916" i="11"/>
  <c r="R916" i="11"/>
  <c r="AR916" i="11"/>
  <c r="BI916" i="11"/>
  <c r="AH916" i="11"/>
  <c r="BH916" i="11"/>
  <c r="S916" i="11"/>
  <c r="AO916" i="11"/>
  <c r="AC916" i="11"/>
  <c r="BA916" i="11"/>
  <c r="AK916" i="11"/>
  <c r="AS916" i="11"/>
  <c r="T878" i="11"/>
  <c r="AJ878" i="11"/>
  <c r="AZ878" i="11"/>
  <c r="V878" i="11"/>
  <c r="AL878" i="11"/>
  <c r="BB878" i="11"/>
  <c r="AB878" i="11"/>
  <c r="AR878" i="11"/>
  <c r="BH878" i="11"/>
  <c r="AD878" i="11"/>
  <c r="AT878" i="11"/>
  <c r="BJ878" i="11"/>
  <c r="AN878" i="11"/>
  <c r="AP878" i="11"/>
  <c r="AS878" i="11"/>
  <c r="AG878" i="11"/>
  <c r="AE878" i="11"/>
  <c r="BC878" i="11"/>
  <c r="X878" i="11"/>
  <c r="BD878" i="11"/>
  <c r="Z878" i="11"/>
  <c r="BF878" i="11"/>
  <c r="AC878" i="11"/>
  <c r="BI878" i="11"/>
  <c r="Q878" i="11"/>
  <c r="AW878" i="11"/>
  <c r="W878" i="11"/>
  <c r="P878" i="11"/>
  <c r="R878" i="11"/>
  <c r="U878" i="11"/>
  <c r="AU878" i="11"/>
  <c r="AA878" i="11"/>
  <c r="AV878" i="11"/>
  <c r="AX878" i="11"/>
  <c r="BA878" i="11"/>
  <c r="AO878" i="11"/>
  <c r="AY878" i="11"/>
  <c r="AI878" i="11"/>
  <c r="AF878" i="11"/>
  <c r="Y878" i="11"/>
  <c r="S878" i="11"/>
  <c r="BE878" i="11"/>
  <c r="O878" i="11"/>
  <c r="AM878" i="11"/>
  <c r="AH878" i="11"/>
  <c r="AK878" i="11"/>
  <c r="AQ878" i="11"/>
  <c r="BG878" i="11"/>
  <c r="M878" i="11"/>
  <c r="M898" i="11"/>
  <c r="V898" i="11"/>
  <c r="AL898" i="11"/>
  <c r="BB898" i="11"/>
  <c r="AD898" i="11"/>
  <c r="AT898" i="11"/>
  <c r="BJ898" i="11"/>
  <c r="AP898" i="11"/>
  <c r="AG898" i="11"/>
  <c r="BC898" i="11"/>
  <c r="Y898" i="11"/>
  <c r="AU898" i="11"/>
  <c r="X898" i="11"/>
  <c r="AN898" i="11"/>
  <c r="Z898" i="11"/>
  <c r="BF898" i="11"/>
  <c r="W898" i="11"/>
  <c r="AR898" i="11"/>
  <c r="O898" i="11"/>
  <c r="AJ898" i="11"/>
  <c r="BE898" i="11"/>
  <c r="AS898" i="11"/>
  <c r="S898" i="11"/>
  <c r="BI898" i="11"/>
  <c r="R898" i="11"/>
  <c r="Q898" i="11"/>
  <c r="BH898" i="11"/>
  <c r="AZ898" i="11"/>
  <c r="AK898" i="11"/>
  <c r="AA898" i="11"/>
  <c r="AX898" i="11"/>
  <c r="AM898" i="11"/>
  <c r="AE898" i="11"/>
  <c r="AI898" i="11"/>
  <c r="AY898" i="11"/>
  <c r="AH898" i="11"/>
  <c r="AB898" i="11"/>
  <c r="AC898" i="11"/>
  <c r="BG898" i="11"/>
  <c r="AW898" i="11"/>
  <c r="BD898" i="11"/>
  <c r="T898" i="11"/>
  <c r="AV898" i="11"/>
  <c r="AQ898" i="11"/>
  <c r="BA898" i="11"/>
  <c r="AO898" i="11"/>
  <c r="P898" i="11"/>
  <c r="U898" i="11"/>
  <c r="AF898" i="11"/>
  <c r="Y1141" i="11"/>
  <c r="AO1141" i="11"/>
  <c r="BE1141" i="11"/>
  <c r="O1141" i="11"/>
  <c r="AE1141" i="11"/>
  <c r="AU1141" i="11"/>
  <c r="Q1141" i="11"/>
  <c r="AG1141" i="11"/>
  <c r="AW1141" i="11"/>
  <c r="W1141" i="11"/>
  <c r="AM1141" i="11"/>
  <c r="BC1141" i="11"/>
  <c r="AC1141" i="11"/>
  <c r="BI1141" i="11"/>
  <c r="AI1141" i="11"/>
  <c r="AT1141" i="11"/>
  <c r="AP1141" i="11"/>
  <c r="BD1141" i="11"/>
  <c r="AS1141" i="11"/>
  <c r="S1141" i="11"/>
  <c r="AY1141" i="11"/>
  <c r="AD1141" i="11"/>
  <c r="BJ1141" i="11"/>
  <c r="Z1141" i="11"/>
  <c r="BF1141" i="11"/>
  <c r="X1141" i="11"/>
  <c r="AK1141" i="11"/>
  <c r="AQ1141" i="11"/>
  <c r="BB1141" i="11"/>
  <c r="R1141" i="11"/>
  <c r="AB1141" i="11"/>
  <c r="P1141" i="11"/>
  <c r="T1141" i="11"/>
  <c r="BA1141" i="11"/>
  <c r="BG1141" i="11"/>
  <c r="AH1141" i="11"/>
  <c r="V1141" i="11"/>
  <c r="AX1141" i="11"/>
  <c r="BH1141" i="11"/>
  <c r="AV1141" i="11"/>
  <c r="AZ1141" i="11"/>
  <c r="U1141" i="11"/>
  <c r="AA1141" i="11"/>
  <c r="AL1141" i="11"/>
  <c r="AF1141" i="11"/>
  <c r="AN1141" i="11"/>
  <c r="AR1141" i="11"/>
  <c r="AJ1141" i="11"/>
  <c r="M1141" i="11"/>
  <c r="V911" i="11"/>
  <c r="AL911" i="11"/>
  <c r="BB911" i="11"/>
  <c r="P911" i="11"/>
  <c r="AF911" i="11"/>
  <c r="AV911" i="11"/>
  <c r="AE911" i="11"/>
  <c r="AQ911" i="11"/>
  <c r="AD911" i="11"/>
  <c r="AT911" i="11"/>
  <c r="BJ911" i="11"/>
  <c r="X911" i="11"/>
  <c r="AN911" i="11"/>
  <c r="BD911" i="11"/>
  <c r="O911" i="11"/>
  <c r="AU911" i="11"/>
  <c r="AA911" i="11"/>
  <c r="BG911" i="11"/>
  <c r="Z911" i="11"/>
  <c r="BF911" i="11"/>
  <c r="T911" i="11"/>
  <c r="AZ911" i="11"/>
  <c r="S911" i="11"/>
  <c r="AO911" i="11"/>
  <c r="AG911" i="11"/>
  <c r="BI911" i="11"/>
  <c r="AP911" i="11"/>
  <c r="AJ911" i="11"/>
  <c r="AM911" i="11"/>
  <c r="AY911" i="11"/>
  <c r="AH911" i="11"/>
  <c r="BH911" i="11"/>
  <c r="W911" i="11"/>
  <c r="AI911" i="11"/>
  <c r="BE911" i="11"/>
  <c r="AX911" i="11"/>
  <c r="BC911" i="11"/>
  <c r="Q911" i="11"/>
  <c r="AB911" i="11"/>
  <c r="AW911" i="11"/>
  <c r="AS911" i="11"/>
  <c r="BA911" i="11"/>
  <c r="R911" i="11"/>
  <c r="AR911" i="11"/>
  <c r="Y911" i="11"/>
  <c r="AC911" i="11"/>
  <c r="AK911" i="11"/>
  <c r="U911" i="11"/>
  <c r="M911" i="11"/>
  <c r="T894" i="11"/>
  <c r="AJ894" i="11"/>
  <c r="AZ894" i="11"/>
  <c r="V894" i="11"/>
  <c r="AL894" i="11"/>
  <c r="BB894" i="11"/>
  <c r="AB894" i="11"/>
  <c r="AR894" i="11"/>
  <c r="BH894" i="11"/>
  <c r="AD894" i="11"/>
  <c r="AT894" i="11"/>
  <c r="BJ894" i="11"/>
  <c r="AN894" i="11"/>
  <c r="AP894" i="11"/>
  <c r="AS894" i="11"/>
  <c r="AG894" i="11"/>
  <c r="AE894" i="11"/>
  <c r="BC894" i="11"/>
  <c r="X894" i="11"/>
  <c r="BD894" i="11"/>
  <c r="Z894" i="11"/>
  <c r="BF894" i="11"/>
  <c r="AC894" i="11"/>
  <c r="BI894" i="11"/>
  <c r="Q894" i="11"/>
  <c r="AW894" i="11"/>
  <c r="W894" i="11"/>
  <c r="P894" i="11"/>
  <c r="R894" i="11"/>
  <c r="U894" i="11"/>
  <c r="AU894" i="11"/>
  <c r="AA894" i="11"/>
  <c r="AV894" i="11"/>
  <c r="AX894" i="11"/>
  <c r="BA894" i="11"/>
  <c r="AO894" i="11"/>
  <c r="AY894" i="11"/>
  <c r="AI894" i="11"/>
  <c r="AF894" i="11"/>
  <c r="Y894" i="11"/>
  <c r="S894" i="11"/>
  <c r="BE894" i="11"/>
  <c r="O894" i="11"/>
  <c r="AM894" i="11"/>
  <c r="AH894" i="11"/>
  <c r="AK894" i="11"/>
  <c r="AQ894" i="11"/>
  <c r="M894" i="11"/>
  <c r="BG894" i="11"/>
  <c r="BO988" i="11"/>
  <c r="J938" i="11" a="1"/>
  <c r="J938" i="11" s="1"/>
  <c r="J1059" i="11" a="1"/>
  <c r="J1059" i="11" s="1"/>
  <c r="BO1109" i="11"/>
  <c r="BO1079" i="11"/>
  <c r="J1029" i="11" a="1"/>
  <c r="J1029" i="11" s="1"/>
  <c r="J1007" i="11" a="1"/>
  <c r="J1007" i="11" s="1"/>
  <c r="BO1057" i="11"/>
  <c r="J1122" i="11" a="1"/>
  <c r="J1122" i="11" s="1"/>
  <c r="BO1172" i="11"/>
  <c r="BO1108" i="11"/>
  <c r="J1058" i="11" a="1"/>
  <c r="J1058" i="11" s="1"/>
  <c r="J1087" i="11" a="1"/>
  <c r="J1087" i="11" s="1"/>
  <c r="BN1137" i="11"/>
  <c r="J966" i="11" a="1"/>
  <c r="J966" i="11" s="1"/>
  <c r="BO1016" i="11"/>
  <c r="BN1241" i="11"/>
  <c r="J1191" i="11" a="1"/>
  <c r="J1191" i="11" s="1"/>
  <c r="BN1421" i="11"/>
  <c r="BN1099" i="11"/>
  <c r="J1049" i="11" a="1"/>
  <c r="J1049" i="11" s="1"/>
  <c r="BN1056" i="11"/>
  <c r="J1006" i="11" a="1"/>
  <c r="J1006" i="11" s="1"/>
  <c r="BN1163" i="11"/>
  <c r="J1160" i="11" a="1"/>
  <c r="J1160" i="11" s="1"/>
  <c r="BN1210" i="11"/>
  <c r="J936" i="11" a="1"/>
  <c r="J936" i="11" s="1"/>
  <c r="BO986" i="11"/>
  <c r="BO1204" i="11"/>
  <c r="J1154" i="11" a="1"/>
  <c r="J1154" i="11" s="1"/>
  <c r="BO1150" i="11"/>
  <c r="J1100" i="11" a="1"/>
  <c r="J1100" i="11" s="1"/>
  <c r="BN1390" i="11"/>
  <c r="BN1440" i="11" s="1"/>
  <c r="BN1330" i="11"/>
  <c r="BO974" i="11"/>
  <c r="J924" i="11" a="1"/>
  <c r="J924" i="11" s="1"/>
  <c r="J946" i="11" a="1"/>
  <c r="J946" i="11" s="1"/>
  <c r="BO996" i="11"/>
  <c r="BN1644" i="11"/>
  <c r="BN1153" i="11"/>
  <c r="BN1352" i="11"/>
  <c r="BN1402" i="11" s="1"/>
  <c r="BN1452" i="11" s="1"/>
  <c r="BN1189" i="11"/>
  <c r="BN1239" i="11" s="1"/>
  <c r="BN1151" i="11"/>
  <c r="J940" i="11" a="1"/>
  <c r="J940" i="11" s="1"/>
  <c r="BO990" i="11"/>
  <c r="BO1053" i="11"/>
  <c r="J1003" i="11" a="1"/>
  <c r="J1003" i="11" s="1"/>
  <c r="BO970" i="11"/>
  <c r="J920" i="11" a="1"/>
  <c r="J920" i="11" s="1"/>
  <c r="BO1152" i="11"/>
  <c r="J1102" i="11" a="1"/>
  <c r="J1102" i="11" s="1"/>
  <c r="BN1378" i="11"/>
  <c r="BN1138" i="11"/>
  <c r="BN1372" i="11"/>
  <c r="BN1422" i="11" s="1"/>
  <c r="BN1472" i="11" s="1"/>
  <c r="BO1051" i="11"/>
  <c r="J1001" i="11" a="1"/>
  <c r="J1001" i="11" s="1"/>
  <c r="J1167" i="11" a="1"/>
  <c r="J1167" i="11" s="1"/>
  <c r="BN1217" i="11"/>
  <c r="BN1424" i="11"/>
  <c r="BN1365" i="11"/>
  <c r="BN1135" i="11"/>
  <c r="J1085" i="11" a="1"/>
  <c r="J1085" i="11" s="1"/>
  <c r="BN1648" i="11"/>
  <c r="BN1966" i="11"/>
  <c r="BN1126" i="11"/>
  <c r="J1076" i="11" a="1"/>
  <c r="J1076" i="11" s="1"/>
  <c r="J948" i="11" a="1"/>
  <c r="J948" i="11" s="1"/>
  <c r="BO998" i="11"/>
  <c r="BO1055" i="11"/>
  <c r="J1005" i="11" a="1"/>
  <c r="J1005" i="11" s="1"/>
  <c r="BN1011" i="11"/>
  <c r="J961" i="11" a="1"/>
  <c r="J961" i="11" s="1"/>
  <c r="BO1012" i="11"/>
  <c r="J962" i="11" a="1"/>
  <c r="J962" i="11" s="1"/>
  <c r="BN1257" i="11"/>
  <c r="J1168" i="11" a="1"/>
  <c r="J1168" i="11" s="1"/>
  <c r="BN1218" i="11"/>
  <c r="BO995" i="11"/>
  <c r="J945" i="11" a="1"/>
  <c r="J945" i="11" s="1"/>
  <c r="BO1092" i="11"/>
  <c r="J1042" i="11" a="1"/>
  <c r="J1042" i="11" s="1"/>
  <c r="BO1071" i="11"/>
  <c r="J1021" i="11" a="1"/>
  <c r="J1021" i="11" s="1"/>
  <c r="BN1231" i="11"/>
  <c r="J1181" i="11" a="1"/>
  <c r="J1181" i="11" s="1"/>
  <c r="BN1704" i="11"/>
  <c r="BN1332" i="11"/>
  <c r="BN1179" i="11"/>
  <c r="BO1039" i="11"/>
  <c r="J989" i="11" a="1"/>
  <c r="J989" i="11" s="1"/>
  <c r="BO982" i="11"/>
  <c r="J932" i="11" a="1"/>
  <c r="J932" i="11" s="1"/>
  <c r="BO1073" i="11"/>
  <c r="J1023" i="11" a="1"/>
  <c r="J1023" i="11" s="1"/>
  <c r="J1133" i="11" a="1"/>
  <c r="J1133" i="11" s="1"/>
  <c r="BN1183" i="11"/>
  <c r="BN1309" i="11"/>
  <c r="BN1342" i="11"/>
  <c r="BN1264" i="11"/>
  <c r="BN1450" i="11"/>
  <c r="BN1386" i="11"/>
  <c r="BN1246" i="11"/>
  <c r="J1034" i="11" a="1"/>
  <c r="J1034" i="11" s="1"/>
  <c r="BN1084" i="11"/>
  <c r="BN1219" i="11"/>
  <c r="J1169" i="11" a="1"/>
  <c r="J1169" i="11" s="1"/>
  <c r="BN1197" i="11"/>
  <c r="J1147" i="11" a="1"/>
  <c r="J1147" i="11" s="1"/>
  <c r="BN1508" i="11"/>
  <c r="BN1558" i="11" s="1"/>
  <c r="BN1608" i="11" s="1"/>
  <c r="BN1658" i="11" s="1"/>
  <c r="BN1175" i="11"/>
  <c r="J1125" i="11" a="1"/>
  <c r="J1125" i="11" s="1"/>
  <c r="J1065" i="11" a="1"/>
  <c r="J1065" i="11" s="1"/>
  <c r="BO1115" i="11"/>
  <c r="BN1273" i="11"/>
  <c r="BO978" i="11"/>
  <c r="J928" i="11" a="1"/>
  <c r="J928" i="11" s="1"/>
  <c r="BN1305" i="11"/>
  <c r="BO1063" i="11"/>
  <c r="J1013" i="11" a="1"/>
  <c r="J1013" i="11" s="1"/>
  <c r="BO964" i="11"/>
  <c r="J914" i="11" a="1"/>
  <c r="J914" i="11" s="1"/>
  <c r="BO1130" i="11"/>
  <c r="J1080" i="11" a="1"/>
  <c r="J1080" i="11" s="1"/>
  <c r="BN1177" i="11"/>
  <c r="J1127" i="11" a="1"/>
  <c r="J1127" i="11" s="1"/>
  <c r="BN1295" i="11"/>
  <c r="J944" i="11" a="1"/>
  <c r="J944" i="11" s="1"/>
  <c r="BO994" i="11"/>
  <c r="BN1320" i="11"/>
  <c r="J1093" i="11" a="1"/>
  <c r="J1093" i="11" s="1"/>
  <c r="BN1143" i="11"/>
  <c r="Y1093" i="11" l="1"/>
  <c r="AO1093" i="11"/>
  <c r="BE1093" i="11"/>
  <c r="O1093" i="11"/>
  <c r="AE1093" i="11"/>
  <c r="AU1093" i="11"/>
  <c r="Q1093" i="11"/>
  <c r="AG1093" i="11"/>
  <c r="AW1093" i="11"/>
  <c r="W1093" i="11"/>
  <c r="AM1093" i="11"/>
  <c r="BC1093" i="11"/>
  <c r="AC1093" i="11"/>
  <c r="BI1093" i="11"/>
  <c r="AI1093" i="11"/>
  <c r="AT1093" i="11"/>
  <c r="AP1093" i="11"/>
  <c r="BD1093" i="11"/>
  <c r="AS1093" i="11"/>
  <c r="S1093" i="11"/>
  <c r="AY1093" i="11"/>
  <c r="AD1093" i="11"/>
  <c r="BJ1093" i="11"/>
  <c r="Z1093" i="11"/>
  <c r="BF1093" i="11"/>
  <c r="X1093" i="11"/>
  <c r="AK1093" i="11"/>
  <c r="AQ1093" i="11"/>
  <c r="BB1093" i="11"/>
  <c r="R1093" i="11"/>
  <c r="AB1093" i="11"/>
  <c r="P1093" i="11"/>
  <c r="T1093" i="11"/>
  <c r="BA1093" i="11"/>
  <c r="BG1093" i="11"/>
  <c r="AH1093" i="11"/>
  <c r="V1093" i="11"/>
  <c r="AX1093" i="11"/>
  <c r="BH1093" i="11"/>
  <c r="AV1093" i="11"/>
  <c r="AZ1093" i="11"/>
  <c r="U1093" i="11"/>
  <c r="AA1093" i="11"/>
  <c r="AL1093" i="11"/>
  <c r="AF1093" i="11"/>
  <c r="AN1093" i="11"/>
  <c r="M1093" i="11"/>
  <c r="AR1093" i="11"/>
  <c r="AJ1093" i="11"/>
  <c r="V989" i="11"/>
  <c r="AL989" i="11"/>
  <c r="BB989" i="11"/>
  <c r="P989" i="11"/>
  <c r="AF989" i="11"/>
  <c r="AV989" i="11"/>
  <c r="AE989" i="11"/>
  <c r="AQ989" i="11"/>
  <c r="AD989" i="11"/>
  <c r="AT989" i="11"/>
  <c r="BJ989" i="11"/>
  <c r="X989" i="11"/>
  <c r="AN989" i="11"/>
  <c r="BD989" i="11"/>
  <c r="O989" i="11"/>
  <c r="AU989" i="11"/>
  <c r="AA989" i="11"/>
  <c r="BG989" i="11"/>
  <c r="Z989" i="11"/>
  <c r="BF989" i="11"/>
  <c r="T989" i="11"/>
  <c r="AZ989" i="11"/>
  <c r="AM989" i="11"/>
  <c r="AY989" i="11"/>
  <c r="AC989" i="11"/>
  <c r="AP989" i="11"/>
  <c r="AJ989" i="11"/>
  <c r="S989" i="11"/>
  <c r="AO989" i="11"/>
  <c r="AG989" i="11"/>
  <c r="AB989" i="11"/>
  <c r="Y989" i="11"/>
  <c r="R989" i="11"/>
  <c r="AR989" i="11"/>
  <c r="W989" i="11"/>
  <c r="AI989" i="11"/>
  <c r="BE989" i="11"/>
  <c r="AH989" i="11"/>
  <c r="BH989" i="11"/>
  <c r="BC989" i="11"/>
  <c r="Q989" i="11"/>
  <c r="BI989" i="11"/>
  <c r="AK989" i="11"/>
  <c r="U989" i="11"/>
  <c r="AX989" i="11"/>
  <c r="AW989" i="11"/>
  <c r="M989" i="11"/>
  <c r="BA989" i="11"/>
  <c r="AS989" i="11"/>
  <c r="M962" i="11"/>
  <c r="V962" i="11"/>
  <c r="AL962" i="11"/>
  <c r="BB962" i="11"/>
  <c r="P962" i="11"/>
  <c r="AF962" i="11"/>
  <c r="AV962" i="11"/>
  <c r="O962" i="11"/>
  <c r="AU962" i="11"/>
  <c r="AA962" i="11"/>
  <c r="BG962" i="11"/>
  <c r="AD962" i="11"/>
  <c r="AT962" i="11"/>
  <c r="BJ962" i="11"/>
  <c r="X962" i="11"/>
  <c r="AN962" i="11"/>
  <c r="BD962" i="11"/>
  <c r="AE962" i="11"/>
  <c r="AQ962" i="11"/>
  <c r="AP962" i="11"/>
  <c r="AJ962" i="11"/>
  <c r="BC962" i="11"/>
  <c r="Y962" i="11"/>
  <c r="Q962" i="11"/>
  <c r="AS962" i="11"/>
  <c r="Z962" i="11"/>
  <c r="BF962" i="11"/>
  <c r="T962" i="11"/>
  <c r="AZ962" i="11"/>
  <c r="W962" i="11"/>
  <c r="AI962" i="11"/>
  <c r="BE962" i="11"/>
  <c r="AW962" i="11"/>
  <c r="R962" i="11"/>
  <c r="AR962" i="11"/>
  <c r="S962" i="11"/>
  <c r="AO962" i="11"/>
  <c r="AH962" i="11"/>
  <c r="BH962" i="11"/>
  <c r="AM962" i="11"/>
  <c r="AY962" i="11"/>
  <c r="AX962" i="11"/>
  <c r="AG962" i="11"/>
  <c r="BA962" i="11"/>
  <c r="AC962" i="11"/>
  <c r="AK962" i="11"/>
  <c r="AB962" i="11"/>
  <c r="U962" i="11"/>
  <c r="BI962" i="11"/>
  <c r="Y1085" i="11"/>
  <c r="AO1085" i="11"/>
  <c r="BE1085" i="11"/>
  <c r="O1085" i="11"/>
  <c r="AE1085" i="11"/>
  <c r="AU1085" i="11"/>
  <c r="Q1085" i="11"/>
  <c r="AG1085" i="11"/>
  <c r="AW1085" i="11"/>
  <c r="W1085" i="11"/>
  <c r="AM1085" i="11"/>
  <c r="BC1085" i="11"/>
  <c r="AC1085" i="11"/>
  <c r="BI1085" i="11"/>
  <c r="AI1085" i="11"/>
  <c r="AT1085" i="11"/>
  <c r="AP1085" i="11"/>
  <c r="BD1085" i="11"/>
  <c r="AS1085" i="11"/>
  <c r="S1085" i="11"/>
  <c r="AY1085" i="11"/>
  <c r="AD1085" i="11"/>
  <c r="BJ1085" i="11"/>
  <c r="Z1085" i="11"/>
  <c r="BF1085" i="11"/>
  <c r="X1085" i="11"/>
  <c r="AK1085" i="11"/>
  <c r="AQ1085" i="11"/>
  <c r="BB1085" i="11"/>
  <c r="R1085" i="11"/>
  <c r="AB1085" i="11"/>
  <c r="P1085" i="11"/>
  <c r="T1085" i="11"/>
  <c r="BA1085" i="11"/>
  <c r="BG1085" i="11"/>
  <c r="AH1085" i="11"/>
  <c r="V1085" i="11"/>
  <c r="AX1085" i="11"/>
  <c r="BH1085" i="11"/>
  <c r="AV1085" i="11"/>
  <c r="AZ1085" i="11"/>
  <c r="U1085" i="11"/>
  <c r="AA1085" i="11"/>
  <c r="AL1085" i="11"/>
  <c r="M1085" i="11"/>
  <c r="AF1085" i="11"/>
  <c r="AR1085" i="11"/>
  <c r="AJ1085" i="11"/>
  <c r="AN1085" i="11"/>
  <c r="Y1191" i="11"/>
  <c r="AO1191" i="11"/>
  <c r="BE1191" i="11"/>
  <c r="O1191" i="11"/>
  <c r="AE1191" i="11"/>
  <c r="AU1191" i="11"/>
  <c r="Q1191" i="11"/>
  <c r="AG1191" i="11"/>
  <c r="AW1191" i="11"/>
  <c r="W1191" i="11"/>
  <c r="AM1191" i="11"/>
  <c r="BC1191" i="11"/>
  <c r="AC1191" i="11"/>
  <c r="BI1191" i="11"/>
  <c r="AI1191" i="11"/>
  <c r="AT1191" i="11"/>
  <c r="AP1191" i="11"/>
  <c r="X1191" i="11"/>
  <c r="AS1191" i="11"/>
  <c r="S1191" i="11"/>
  <c r="AY1191" i="11"/>
  <c r="AD1191" i="11"/>
  <c r="BJ1191" i="11"/>
  <c r="Z1191" i="11"/>
  <c r="BF1191" i="11"/>
  <c r="BD1191" i="11"/>
  <c r="V1191" i="11"/>
  <c r="AX1191" i="11"/>
  <c r="BH1191" i="11"/>
  <c r="AV1191" i="11"/>
  <c r="AZ1191" i="11"/>
  <c r="U1191" i="11"/>
  <c r="AA1191" i="11"/>
  <c r="AL1191" i="11"/>
  <c r="AK1191" i="11"/>
  <c r="AQ1191" i="11"/>
  <c r="BB1191" i="11"/>
  <c r="R1191" i="11"/>
  <c r="AN1191" i="11"/>
  <c r="AB1191" i="11"/>
  <c r="P1191" i="11"/>
  <c r="T1191" i="11"/>
  <c r="BA1191" i="11"/>
  <c r="BG1191" i="11"/>
  <c r="AH1191" i="11"/>
  <c r="AR1191" i="11"/>
  <c r="AJ1191" i="11"/>
  <c r="M1191" i="11"/>
  <c r="AF1191" i="11"/>
  <c r="M938" i="11"/>
  <c r="V938" i="11"/>
  <c r="AL938" i="11"/>
  <c r="BB938" i="11"/>
  <c r="P938" i="11"/>
  <c r="AF938" i="11"/>
  <c r="AV938" i="11"/>
  <c r="O938" i="11"/>
  <c r="AU938" i="11"/>
  <c r="AA938" i="11"/>
  <c r="BG938" i="11"/>
  <c r="AD938" i="11"/>
  <c r="AT938" i="11"/>
  <c r="BJ938" i="11"/>
  <c r="X938" i="11"/>
  <c r="AN938" i="11"/>
  <c r="BD938" i="11"/>
  <c r="AE938" i="11"/>
  <c r="AQ938" i="11"/>
  <c r="AP938" i="11"/>
  <c r="AJ938" i="11"/>
  <c r="BC938" i="11"/>
  <c r="Y938" i="11"/>
  <c r="Q938" i="11"/>
  <c r="AS938" i="11"/>
  <c r="Z938" i="11"/>
  <c r="BF938" i="11"/>
  <c r="T938" i="11"/>
  <c r="AZ938" i="11"/>
  <c r="W938" i="11"/>
  <c r="AI938" i="11"/>
  <c r="BE938" i="11"/>
  <c r="AW938" i="11"/>
  <c r="R938" i="11"/>
  <c r="AR938" i="11"/>
  <c r="S938" i="11"/>
  <c r="AO938" i="11"/>
  <c r="AH938" i="11"/>
  <c r="BH938" i="11"/>
  <c r="AM938" i="11"/>
  <c r="AY938" i="11"/>
  <c r="AX938" i="11"/>
  <c r="AG938" i="11"/>
  <c r="BA938" i="11"/>
  <c r="AC938" i="11"/>
  <c r="AK938" i="11"/>
  <c r="AB938" i="11"/>
  <c r="BI938" i="11"/>
  <c r="U938" i="11"/>
  <c r="Y1127" i="11"/>
  <c r="AO1127" i="11"/>
  <c r="BE1127" i="11"/>
  <c r="O1127" i="11"/>
  <c r="AE1127" i="11"/>
  <c r="AU1127" i="11"/>
  <c r="Q1127" i="11"/>
  <c r="AG1127" i="11"/>
  <c r="AW1127" i="11"/>
  <c r="W1127" i="11"/>
  <c r="AM1127" i="11"/>
  <c r="BC1127" i="11"/>
  <c r="AC1127" i="11"/>
  <c r="BI1127" i="11"/>
  <c r="AI1127" i="11"/>
  <c r="AT1127" i="11"/>
  <c r="AP1127" i="11"/>
  <c r="X1127" i="11"/>
  <c r="AS1127" i="11"/>
  <c r="S1127" i="11"/>
  <c r="AY1127" i="11"/>
  <c r="AD1127" i="11"/>
  <c r="BJ1127" i="11"/>
  <c r="Z1127" i="11"/>
  <c r="BF1127" i="11"/>
  <c r="BD1127" i="11"/>
  <c r="V1127" i="11"/>
  <c r="AX1127" i="11"/>
  <c r="BH1127" i="11"/>
  <c r="AV1127" i="11"/>
  <c r="AZ1127" i="11"/>
  <c r="U1127" i="11"/>
  <c r="AA1127" i="11"/>
  <c r="AL1127" i="11"/>
  <c r="AK1127" i="11"/>
  <c r="AQ1127" i="11"/>
  <c r="BB1127" i="11"/>
  <c r="R1127" i="11"/>
  <c r="AN1127" i="11"/>
  <c r="AB1127" i="11"/>
  <c r="P1127" i="11"/>
  <c r="T1127" i="11"/>
  <c r="BA1127" i="11"/>
  <c r="BG1127" i="11"/>
  <c r="AH1127" i="11"/>
  <c r="AR1127" i="11"/>
  <c r="AJ1127" i="11"/>
  <c r="M1127" i="11"/>
  <c r="AF1127" i="11"/>
  <c r="Y1181" i="11"/>
  <c r="AO1181" i="11"/>
  <c r="BE1181" i="11"/>
  <c r="O1181" i="11"/>
  <c r="AE1181" i="11"/>
  <c r="AU1181" i="11"/>
  <c r="Q1181" i="11"/>
  <c r="AG1181" i="11"/>
  <c r="AW1181" i="11"/>
  <c r="W1181" i="11"/>
  <c r="AM1181" i="11"/>
  <c r="BC1181" i="11"/>
  <c r="AC1181" i="11"/>
  <c r="BI1181" i="11"/>
  <c r="AI1181" i="11"/>
  <c r="AT1181" i="11"/>
  <c r="AP1181" i="11"/>
  <c r="BD1181" i="11"/>
  <c r="AS1181" i="11"/>
  <c r="S1181" i="11"/>
  <c r="AY1181" i="11"/>
  <c r="AD1181" i="11"/>
  <c r="BJ1181" i="11"/>
  <c r="Z1181" i="11"/>
  <c r="BF1181" i="11"/>
  <c r="X1181" i="11"/>
  <c r="AK1181" i="11"/>
  <c r="AQ1181" i="11"/>
  <c r="BB1181" i="11"/>
  <c r="R1181" i="11"/>
  <c r="AB1181" i="11"/>
  <c r="P1181" i="11"/>
  <c r="T1181" i="11"/>
  <c r="BA1181" i="11"/>
  <c r="BG1181" i="11"/>
  <c r="AH1181" i="11"/>
  <c r="V1181" i="11"/>
  <c r="AX1181" i="11"/>
  <c r="BH1181" i="11"/>
  <c r="AV1181" i="11"/>
  <c r="AZ1181" i="11"/>
  <c r="U1181" i="11"/>
  <c r="AA1181" i="11"/>
  <c r="AL1181" i="11"/>
  <c r="M1181" i="11"/>
  <c r="AF1181" i="11"/>
  <c r="AR1181" i="11"/>
  <c r="AJ1181" i="11"/>
  <c r="AN1181" i="11"/>
  <c r="Y1167" i="11"/>
  <c r="AO1167" i="11"/>
  <c r="BE1167" i="11"/>
  <c r="O1167" i="11"/>
  <c r="AE1167" i="11"/>
  <c r="AU1167" i="11"/>
  <c r="Q1167" i="11"/>
  <c r="AG1167" i="11"/>
  <c r="AW1167" i="11"/>
  <c r="W1167" i="11"/>
  <c r="AM1167" i="11"/>
  <c r="BC1167" i="11"/>
  <c r="AC1167" i="11"/>
  <c r="BI1167" i="11"/>
  <c r="AI1167" i="11"/>
  <c r="AT1167" i="11"/>
  <c r="AP1167" i="11"/>
  <c r="X1167" i="11"/>
  <c r="AS1167" i="11"/>
  <c r="S1167" i="11"/>
  <c r="AY1167" i="11"/>
  <c r="AD1167" i="11"/>
  <c r="BJ1167" i="11"/>
  <c r="Z1167" i="11"/>
  <c r="BF1167" i="11"/>
  <c r="BD1167" i="11"/>
  <c r="V1167" i="11"/>
  <c r="AX1167" i="11"/>
  <c r="BH1167" i="11"/>
  <c r="AV1167" i="11"/>
  <c r="AZ1167" i="11"/>
  <c r="U1167" i="11"/>
  <c r="AA1167" i="11"/>
  <c r="AL1167" i="11"/>
  <c r="AK1167" i="11"/>
  <c r="AQ1167" i="11"/>
  <c r="BB1167" i="11"/>
  <c r="R1167" i="11"/>
  <c r="AN1167" i="11"/>
  <c r="AB1167" i="11"/>
  <c r="P1167" i="11"/>
  <c r="T1167" i="11"/>
  <c r="BA1167" i="11"/>
  <c r="BG1167" i="11"/>
  <c r="AH1167" i="11"/>
  <c r="AR1167" i="11"/>
  <c r="AJ1167" i="11"/>
  <c r="AF1167" i="11"/>
  <c r="M1167" i="11"/>
  <c r="M946" i="11"/>
  <c r="V946" i="11"/>
  <c r="AL946" i="11"/>
  <c r="BB946" i="11"/>
  <c r="P946" i="11"/>
  <c r="AF946" i="11"/>
  <c r="AV946" i="11"/>
  <c r="O946" i="11"/>
  <c r="AU946" i="11"/>
  <c r="AA946" i="11"/>
  <c r="BG946" i="11"/>
  <c r="AD946" i="11"/>
  <c r="AT946" i="11"/>
  <c r="BJ946" i="11"/>
  <c r="X946" i="11"/>
  <c r="AN946" i="11"/>
  <c r="BD946" i="11"/>
  <c r="AE946" i="11"/>
  <c r="AQ946" i="11"/>
  <c r="AP946" i="11"/>
  <c r="AJ946" i="11"/>
  <c r="BC946" i="11"/>
  <c r="Y946" i="11"/>
  <c r="Q946" i="11"/>
  <c r="AS946" i="11"/>
  <c r="Z946" i="11"/>
  <c r="BF946" i="11"/>
  <c r="T946" i="11"/>
  <c r="AZ946" i="11"/>
  <c r="W946" i="11"/>
  <c r="AI946" i="11"/>
  <c r="BE946" i="11"/>
  <c r="AW946" i="11"/>
  <c r="R946" i="11"/>
  <c r="AR946" i="11"/>
  <c r="S946" i="11"/>
  <c r="AO946" i="11"/>
  <c r="AH946" i="11"/>
  <c r="BH946" i="11"/>
  <c r="AM946" i="11"/>
  <c r="AY946" i="11"/>
  <c r="AX946" i="11"/>
  <c r="AG946" i="11"/>
  <c r="BA946" i="11"/>
  <c r="AC946" i="11"/>
  <c r="AK946" i="11"/>
  <c r="AB946" i="11"/>
  <c r="U946" i="11"/>
  <c r="BI946" i="11"/>
  <c r="Y1049" i="11"/>
  <c r="AO1049" i="11"/>
  <c r="BE1049" i="11"/>
  <c r="O1049" i="11"/>
  <c r="AE1049" i="11"/>
  <c r="AU1049" i="11"/>
  <c r="Q1049" i="11"/>
  <c r="AG1049" i="11"/>
  <c r="AW1049" i="11"/>
  <c r="W1049" i="11"/>
  <c r="AM1049" i="11"/>
  <c r="BC1049" i="11"/>
  <c r="AC1049" i="11"/>
  <c r="BI1049" i="11"/>
  <c r="AI1049" i="11"/>
  <c r="AT1049" i="11"/>
  <c r="AP1049" i="11"/>
  <c r="BD1049" i="11"/>
  <c r="AS1049" i="11"/>
  <c r="S1049" i="11"/>
  <c r="AY1049" i="11"/>
  <c r="AD1049" i="11"/>
  <c r="BJ1049" i="11"/>
  <c r="Z1049" i="11"/>
  <c r="BF1049" i="11"/>
  <c r="X1049" i="11"/>
  <c r="AK1049" i="11"/>
  <c r="AQ1049" i="11"/>
  <c r="BB1049" i="11"/>
  <c r="R1049" i="11"/>
  <c r="M1049" i="11"/>
  <c r="AB1049" i="11"/>
  <c r="P1049" i="11"/>
  <c r="T1049" i="11"/>
  <c r="BA1049" i="11"/>
  <c r="BG1049" i="11"/>
  <c r="AH1049" i="11"/>
  <c r="V1049" i="11"/>
  <c r="AX1049" i="11"/>
  <c r="BH1049" i="11"/>
  <c r="AV1049" i="11"/>
  <c r="AZ1049" i="11"/>
  <c r="U1049" i="11"/>
  <c r="AA1049" i="11"/>
  <c r="AL1049" i="11"/>
  <c r="AN1049" i="11"/>
  <c r="AR1049" i="11"/>
  <c r="AJ1049" i="11"/>
  <c r="AF1049" i="11"/>
  <c r="M1122" i="11"/>
  <c r="Y1122" i="11"/>
  <c r="AO1122" i="11"/>
  <c r="BE1122" i="11"/>
  <c r="O1122" i="11"/>
  <c r="AE1122" i="11"/>
  <c r="AU1122" i="11"/>
  <c r="Q1122" i="11"/>
  <c r="AG1122" i="11"/>
  <c r="AW1122" i="11"/>
  <c r="W1122" i="11"/>
  <c r="AM1122" i="11"/>
  <c r="BC1122" i="11"/>
  <c r="AS1122" i="11"/>
  <c r="S1122" i="11"/>
  <c r="AY1122" i="11"/>
  <c r="AD1122" i="11"/>
  <c r="BJ1122" i="11"/>
  <c r="Z1122" i="11"/>
  <c r="BF1122" i="11"/>
  <c r="AC1122" i="11"/>
  <c r="BI1122" i="11"/>
  <c r="AI1122" i="11"/>
  <c r="AT1122" i="11"/>
  <c r="AP1122" i="11"/>
  <c r="AN1122" i="11"/>
  <c r="BA1122" i="11"/>
  <c r="BG1122" i="11"/>
  <c r="AH1122" i="11"/>
  <c r="AR1122" i="11"/>
  <c r="AF1122" i="11"/>
  <c r="AJ1122" i="11"/>
  <c r="V1122" i="11"/>
  <c r="AX1122" i="11"/>
  <c r="U1122" i="11"/>
  <c r="AA1122" i="11"/>
  <c r="AL1122" i="11"/>
  <c r="X1122" i="11"/>
  <c r="AK1122" i="11"/>
  <c r="AQ1122" i="11"/>
  <c r="BB1122" i="11"/>
  <c r="R1122" i="11"/>
  <c r="AV1122" i="11"/>
  <c r="AB1122" i="11"/>
  <c r="T1122" i="11"/>
  <c r="BH1122" i="11"/>
  <c r="AZ1122" i="11"/>
  <c r="BD1122" i="11"/>
  <c r="P1122" i="11"/>
  <c r="M928" i="11"/>
  <c r="V928" i="11"/>
  <c r="AL928" i="11"/>
  <c r="BB928" i="11"/>
  <c r="P928" i="11"/>
  <c r="AF928" i="11"/>
  <c r="AV928" i="11"/>
  <c r="O928" i="11"/>
  <c r="AU928" i="11"/>
  <c r="AA928" i="11"/>
  <c r="BG928" i="11"/>
  <c r="AD928" i="11"/>
  <c r="AT928" i="11"/>
  <c r="BJ928" i="11"/>
  <c r="X928" i="11"/>
  <c r="AN928" i="11"/>
  <c r="BD928" i="11"/>
  <c r="AE928" i="11"/>
  <c r="AQ928" i="11"/>
  <c r="AP928" i="11"/>
  <c r="AJ928" i="11"/>
  <c r="W928" i="11"/>
  <c r="AI928" i="11"/>
  <c r="BE928" i="11"/>
  <c r="AW928" i="11"/>
  <c r="Z928" i="11"/>
  <c r="BF928" i="11"/>
  <c r="T928" i="11"/>
  <c r="AZ928" i="11"/>
  <c r="BC928" i="11"/>
  <c r="Y928" i="11"/>
  <c r="Q928" i="11"/>
  <c r="AX928" i="11"/>
  <c r="AS928" i="11"/>
  <c r="BI928" i="11"/>
  <c r="AB928" i="11"/>
  <c r="S928" i="11"/>
  <c r="AO928" i="11"/>
  <c r="R928" i="11"/>
  <c r="AR928" i="11"/>
  <c r="AM928" i="11"/>
  <c r="AY928" i="11"/>
  <c r="U928" i="11"/>
  <c r="AH928" i="11"/>
  <c r="BH928" i="11"/>
  <c r="AG928" i="11"/>
  <c r="AC928" i="11"/>
  <c r="BA928" i="11"/>
  <c r="AK928" i="11"/>
  <c r="Y1065" i="11"/>
  <c r="AO1065" i="11"/>
  <c r="BE1065" i="11"/>
  <c r="O1065" i="11"/>
  <c r="AE1065" i="11"/>
  <c r="AU1065" i="11"/>
  <c r="Q1065" i="11"/>
  <c r="AG1065" i="11"/>
  <c r="AW1065" i="11"/>
  <c r="W1065" i="11"/>
  <c r="AM1065" i="11"/>
  <c r="BC1065" i="11"/>
  <c r="AC1065" i="11"/>
  <c r="BI1065" i="11"/>
  <c r="AI1065" i="11"/>
  <c r="AT1065" i="11"/>
  <c r="AP1065" i="11"/>
  <c r="BD1065" i="11"/>
  <c r="AS1065" i="11"/>
  <c r="S1065" i="11"/>
  <c r="AY1065" i="11"/>
  <c r="AD1065" i="11"/>
  <c r="BJ1065" i="11"/>
  <c r="Z1065" i="11"/>
  <c r="BF1065" i="11"/>
  <c r="X1065" i="11"/>
  <c r="AK1065" i="11"/>
  <c r="AQ1065" i="11"/>
  <c r="BB1065" i="11"/>
  <c r="R1065" i="11"/>
  <c r="M1065" i="11"/>
  <c r="AB1065" i="11"/>
  <c r="P1065" i="11"/>
  <c r="T1065" i="11"/>
  <c r="BA1065" i="11"/>
  <c r="BG1065" i="11"/>
  <c r="AH1065" i="11"/>
  <c r="V1065" i="11"/>
  <c r="AX1065" i="11"/>
  <c r="BH1065" i="11"/>
  <c r="AV1065" i="11"/>
  <c r="AZ1065" i="11"/>
  <c r="U1065" i="11"/>
  <c r="AA1065" i="11"/>
  <c r="AL1065" i="11"/>
  <c r="AN1065" i="11"/>
  <c r="AR1065" i="11"/>
  <c r="AJ1065" i="11"/>
  <c r="AF1065" i="11"/>
  <c r="Y1147" i="11"/>
  <c r="AO1147" i="11"/>
  <c r="BE1147" i="11"/>
  <c r="O1147" i="11"/>
  <c r="AE1147" i="11"/>
  <c r="AU1147" i="11"/>
  <c r="Q1147" i="11"/>
  <c r="AG1147" i="11"/>
  <c r="AW1147" i="11"/>
  <c r="W1147" i="11"/>
  <c r="AM1147" i="11"/>
  <c r="BC1147" i="11"/>
  <c r="AC1147" i="11"/>
  <c r="BI1147" i="11"/>
  <c r="AI1147" i="11"/>
  <c r="AT1147" i="11"/>
  <c r="AP1147" i="11"/>
  <c r="X1147" i="11"/>
  <c r="AS1147" i="11"/>
  <c r="S1147" i="11"/>
  <c r="AY1147" i="11"/>
  <c r="AD1147" i="11"/>
  <c r="BJ1147" i="11"/>
  <c r="Z1147" i="11"/>
  <c r="BF1147" i="11"/>
  <c r="BD1147" i="11"/>
  <c r="V1147" i="11"/>
  <c r="AX1147" i="11"/>
  <c r="AN1147" i="11"/>
  <c r="BH1147" i="11"/>
  <c r="AV1147" i="11"/>
  <c r="AZ1147" i="11"/>
  <c r="U1147" i="11"/>
  <c r="AA1147" i="11"/>
  <c r="AL1147" i="11"/>
  <c r="AK1147" i="11"/>
  <c r="AQ1147" i="11"/>
  <c r="BB1147" i="11"/>
  <c r="R1147" i="11"/>
  <c r="AB1147" i="11"/>
  <c r="P1147" i="11"/>
  <c r="M1147" i="11"/>
  <c r="T1147" i="11"/>
  <c r="BA1147" i="11"/>
  <c r="BG1147" i="11"/>
  <c r="AH1147" i="11"/>
  <c r="AF1147" i="11"/>
  <c r="AR1147" i="11"/>
  <c r="AJ1147" i="11"/>
  <c r="M932" i="11"/>
  <c r="V932" i="11"/>
  <c r="AL932" i="11"/>
  <c r="BB932" i="11"/>
  <c r="P932" i="11"/>
  <c r="AF932" i="11"/>
  <c r="AV932" i="11"/>
  <c r="O932" i="11"/>
  <c r="AU932" i="11"/>
  <c r="AA932" i="11"/>
  <c r="BG932" i="11"/>
  <c r="AD932" i="11"/>
  <c r="AT932" i="11"/>
  <c r="BJ932" i="11"/>
  <c r="X932" i="11"/>
  <c r="AN932" i="11"/>
  <c r="BD932" i="11"/>
  <c r="AE932" i="11"/>
  <c r="AQ932" i="11"/>
  <c r="AP932" i="11"/>
  <c r="AJ932" i="11"/>
  <c r="W932" i="11"/>
  <c r="AI932" i="11"/>
  <c r="BE932" i="11"/>
  <c r="AW932" i="11"/>
  <c r="Z932" i="11"/>
  <c r="BF932" i="11"/>
  <c r="T932" i="11"/>
  <c r="AZ932" i="11"/>
  <c r="BC932" i="11"/>
  <c r="Y932" i="11"/>
  <c r="Q932" i="11"/>
  <c r="AX932" i="11"/>
  <c r="AM932" i="11"/>
  <c r="AY932" i="11"/>
  <c r="U932" i="11"/>
  <c r="AB932" i="11"/>
  <c r="AG932" i="11"/>
  <c r="R932" i="11"/>
  <c r="AR932" i="11"/>
  <c r="BI932" i="11"/>
  <c r="AH932" i="11"/>
  <c r="BH932" i="11"/>
  <c r="S932" i="11"/>
  <c r="AO932" i="11"/>
  <c r="AC932" i="11"/>
  <c r="AS932" i="11"/>
  <c r="BA932" i="11"/>
  <c r="AK932" i="11"/>
  <c r="M1168" i="11"/>
  <c r="Y1168" i="11"/>
  <c r="AO1168" i="11"/>
  <c r="BE1168" i="11"/>
  <c r="O1168" i="11"/>
  <c r="AE1168" i="11"/>
  <c r="AU1168" i="11"/>
  <c r="Q1168" i="11"/>
  <c r="AG1168" i="11"/>
  <c r="AW1168" i="11"/>
  <c r="W1168" i="11"/>
  <c r="AM1168" i="11"/>
  <c r="BC1168" i="11"/>
  <c r="AS1168" i="11"/>
  <c r="S1168" i="11"/>
  <c r="AY1168" i="11"/>
  <c r="AD1168" i="11"/>
  <c r="BJ1168" i="11"/>
  <c r="Z1168" i="11"/>
  <c r="BF1168" i="11"/>
  <c r="AN1168" i="11"/>
  <c r="AC1168" i="11"/>
  <c r="BI1168" i="11"/>
  <c r="AI1168" i="11"/>
  <c r="AT1168" i="11"/>
  <c r="AP1168" i="11"/>
  <c r="U1168" i="11"/>
  <c r="AA1168" i="11"/>
  <c r="AL1168" i="11"/>
  <c r="BD1168" i="11"/>
  <c r="AK1168" i="11"/>
  <c r="AQ1168" i="11"/>
  <c r="BB1168" i="11"/>
  <c r="R1168" i="11"/>
  <c r="BA1168" i="11"/>
  <c r="BG1168" i="11"/>
  <c r="AH1168" i="11"/>
  <c r="AR1168" i="11"/>
  <c r="AF1168" i="11"/>
  <c r="AJ1168" i="11"/>
  <c r="V1168" i="11"/>
  <c r="AX1168" i="11"/>
  <c r="P1168" i="11"/>
  <c r="X1168" i="11"/>
  <c r="AV1168" i="11"/>
  <c r="AB1168" i="11"/>
  <c r="T1168" i="11"/>
  <c r="BH1168" i="11"/>
  <c r="AZ1168" i="11"/>
  <c r="V961" i="11"/>
  <c r="AL961" i="11"/>
  <c r="BB961" i="11"/>
  <c r="P961" i="11"/>
  <c r="AF961" i="11"/>
  <c r="AV961" i="11"/>
  <c r="AE961" i="11"/>
  <c r="AQ961" i="11"/>
  <c r="AD961" i="11"/>
  <c r="AT961" i="11"/>
  <c r="BJ961" i="11"/>
  <c r="X961" i="11"/>
  <c r="AN961" i="11"/>
  <c r="BD961" i="11"/>
  <c r="O961" i="11"/>
  <c r="AU961" i="11"/>
  <c r="AA961" i="11"/>
  <c r="BG961" i="11"/>
  <c r="Z961" i="11"/>
  <c r="BF961" i="11"/>
  <c r="T961" i="11"/>
  <c r="AZ961" i="11"/>
  <c r="AM961" i="11"/>
  <c r="AY961" i="11"/>
  <c r="AP961" i="11"/>
  <c r="AJ961" i="11"/>
  <c r="S961" i="11"/>
  <c r="AO961" i="11"/>
  <c r="AG961" i="11"/>
  <c r="AC961" i="11"/>
  <c r="AB961" i="11"/>
  <c r="BC961" i="11"/>
  <c r="Q961" i="11"/>
  <c r="AK961" i="11"/>
  <c r="U961" i="11"/>
  <c r="R961" i="11"/>
  <c r="AR961" i="11"/>
  <c r="AW961" i="11"/>
  <c r="AH961" i="11"/>
  <c r="BH961" i="11"/>
  <c r="Y961" i="11"/>
  <c r="M961" i="11"/>
  <c r="AX961" i="11"/>
  <c r="W961" i="11"/>
  <c r="AI961" i="11"/>
  <c r="BE961" i="11"/>
  <c r="BI961" i="11"/>
  <c r="BA961" i="11"/>
  <c r="AS961" i="11"/>
  <c r="V1001" i="11"/>
  <c r="AL1001" i="11"/>
  <c r="BB1001" i="11"/>
  <c r="P1001" i="11"/>
  <c r="AF1001" i="11"/>
  <c r="AV1001" i="11"/>
  <c r="AE1001" i="11"/>
  <c r="AQ1001" i="11"/>
  <c r="AD1001" i="11"/>
  <c r="AT1001" i="11"/>
  <c r="BJ1001" i="11"/>
  <c r="X1001" i="11"/>
  <c r="AN1001" i="11"/>
  <c r="BD1001" i="11"/>
  <c r="O1001" i="11"/>
  <c r="AU1001" i="11"/>
  <c r="AA1001" i="11"/>
  <c r="BG1001" i="11"/>
  <c r="Z1001" i="11"/>
  <c r="BF1001" i="11"/>
  <c r="T1001" i="11"/>
  <c r="AZ1001" i="11"/>
  <c r="AM1001" i="11"/>
  <c r="AY1001" i="11"/>
  <c r="AP1001" i="11"/>
  <c r="AJ1001" i="11"/>
  <c r="S1001" i="11"/>
  <c r="AO1001" i="11"/>
  <c r="AG1001" i="11"/>
  <c r="AC1001" i="11"/>
  <c r="AB1001" i="11"/>
  <c r="BC1001" i="11"/>
  <c r="Q1001" i="11"/>
  <c r="M1001" i="11"/>
  <c r="AK1001" i="11"/>
  <c r="U1001" i="11"/>
  <c r="R1001" i="11"/>
  <c r="AR1001" i="11"/>
  <c r="AW1001" i="11"/>
  <c r="AH1001" i="11"/>
  <c r="BH1001" i="11"/>
  <c r="Y1001" i="11"/>
  <c r="AX1001" i="11"/>
  <c r="W1001" i="11"/>
  <c r="AI1001" i="11"/>
  <c r="BE1001" i="11"/>
  <c r="AS1001" i="11"/>
  <c r="BA1001" i="11"/>
  <c r="BI1001" i="11"/>
  <c r="M940" i="11"/>
  <c r="V940" i="11"/>
  <c r="AL940" i="11"/>
  <c r="BB940" i="11"/>
  <c r="P940" i="11"/>
  <c r="AF940" i="11"/>
  <c r="AV940" i="11"/>
  <c r="O940" i="11"/>
  <c r="AU940" i="11"/>
  <c r="AA940" i="11"/>
  <c r="BG940" i="11"/>
  <c r="AD940" i="11"/>
  <c r="AT940" i="11"/>
  <c r="BJ940" i="11"/>
  <c r="X940" i="11"/>
  <c r="AN940" i="11"/>
  <c r="BD940" i="11"/>
  <c r="AE940" i="11"/>
  <c r="AQ940" i="11"/>
  <c r="AP940" i="11"/>
  <c r="AJ940" i="11"/>
  <c r="W940" i="11"/>
  <c r="AI940" i="11"/>
  <c r="BE940" i="11"/>
  <c r="AW940" i="11"/>
  <c r="Z940" i="11"/>
  <c r="BF940" i="11"/>
  <c r="T940" i="11"/>
  <c r="AZ940" i="11"/>
  <c r="BC940" i="11"/>
  <c r="Y940" i="11"/>
  <c r="Q940" i="11"/>
  <c r="AX940" i="11"/>
  <c r="AM940" i="11"/>
  <c r="AY940" i="11"/>
  <c r="U940" i="11"/>
  <c r="AB940" i="11"/>
  <c r="AG940" i="11"/>
  <c r="R940" i="11"/>
  <c r="AR940" i="11"/>
  <c r="BI940" i="11"/>
  <c r="AH940" i="11"/>
  <c r="BH940" i="11"/>
  <c r="S940" i="11"/>
  <c r="AO940" i="11"/>
  <c r="AS940" i="11"/>
  <c r="BA940" i="11"/>
  <c r="AK940" i="11"/>
  <c r="AC940" i="11"/>
  <c r="M924" i="11"/>
  <c r="V924" i="11"/>
  <c r="AL924" i="11"/>
  <c r="BB924" i="11"/>
  <c r="P924" i="11"/>
  <c r="AF924" i="11"/>
  <c r="AV924" i="11"/>
  <c r="O924" i="11"/>
  <c r="AU924" i="11"/>
  <c r="AA924" i="11"/>
  <c r="BG924" i="11"/>
  <c r="AD924" i="11"/>
  <c r="AT924" i="11"/>
  <c r="BJ924" i="11"/>
  <c r="X924" i="11"/>
  <c r="AN924" i="11"/>
  <c r="BD924" i="11"/>
  <c r="AE924" i="11"/>
  <c r="AQ924" i="11"/>
  <c r="AP924" i="11"/>
  <c r="AJ924" i="11"/>
  <c r="W924" i="11"/>
  <c r="AI924" i="11"/>
  <c r="BE924" i="11"/>
  <c r="AW924" i="11"/>
  <c r="Z924" i="11"/>
  <c r="BF924" i="11"/>
  <c r="T924" i="11"/>
  <c r="AZ924" i="11"/>
  <c r="BC924" i="11"/>
  <c r="Y924" i="11"/>
  <c r="Q924" i="11"/>
  <c r="AX924" i="11"/>
  <c r="AM924" i="11"/>
  <c r="AY924" i="11"/>
  <c r="U924" i="11"/>
  <c r="AB924" i="11"/>
  <c r="AG924" i="11"/>
  <c r="R924" i="11"/>
  <c r="AR924" i="11"/>
  <c r="BI924" i="11"/>
  <c r="AH924" i="11"/>
  <c r="BH924" i="11"/>
  <c r="S924" i="11"/>
  <c r="AO924" i="11"/>
  <c r="BA924" i="11"/>
  <c r="AK924" i="11"/>
  <c r="AS924" i="11"/>
  <c r="AC924" i="11"/>
  <c r="M1100" i="11"/>
  <c r="Y1100" i="11"/>
  <c r="AO1100" i="11"/>
  <c r="BE1100" i="11"/>
  <c r="O1100" i="11"/>
  <c r="AE1100" i="11"/>
  <c r="AU1100" i="11"/>
  <c r="Q1100" i="11"/>
  <c r="AG1100" i="11"/>
  <c r="AW1100" i="11"/>
  <c r="W1100" i="11"/>
  <c r="AM1100" i="11"/>
  <c r="BC1100" i="11"/>
  <c r="AS1100" i="11"/>
  <c r="S1100" i="11"/>
  <c r="AY1100" i="11"/>
  <c r="AD1100" i="11"/>
  <c r="BJ1100" i="11"/>
  <c r="Z1100" i="11"/>
  <c r="BF1100" i="11"/>
  <c r="AN1100" i="11"/>
  <c r="AC1100" i="11"/>
  <c r="BI1100" i="11"/>
  <c r="AI1100" i="11"/>
  <c r="AT1100" i="11"/>
  <c r="AP1100" i="11"/>
  <c r="U1100" i="11"/>
  <c r="AA1100" i="11"/>
  <c r="AL1100" i="11"/>
  <c r="AK1100" i="11"/>
  <c r="AQ1100" i="11"/>
  <c r="BB1100" i="11"/>
  <c r="R1100" i="11"/>
  <c r="BA1100" i="11"/>
  <c r="BG1100" i="11"/>
  <c r="AH1100" i="11"/>
  <c r="BD1100" i="11"/>
  <c r="AR1100" i="11"/>
  <c r="AF1100" i="11"/>
  <c r="AJ1100" i="11"/>
  <c r="V1100" i="11"/>
  <c r="AX1100" i="11"/>
  <c r="AB1100" i="11"/>
  <c r="T1100" i="11"/>
  <c r="BH1100" i="11"/>
  <c r="AZ1100" i="11"/>
  <c r="X1100" i="11"/>
  <c r="P1100" i="11"/>
  <c r="AV1100" i="11"/>
  <c r="M1058" i="11"/>
  <c r="Y1058" i="11"/>
  <c r="AO1058" i="11"/>
  <c r="BE1058" i="11"/>
  <c r="O1058" i="11"/>
  <c r="AE1058" i="11"/>
  <c r="AU1058" i="11"/>
  <c r="Q1058" i="11"/>
  <c r="AG1058" i="11"/>
  <c r="AW1058" i="11"/>
  <c r="W1058" i="11"/>
  <c r="AM1058" i="11"/>
  <c r="BC1058" i="11"/>
  <c r="AS1058" i="11"/>
  <c r="S1058" i="11"/>
  <c r="AY1058" i="11"/>
  <c r="AD1058" i="11"/>
  <c r="BJ1058" i="11"/>
  <c r="Z1058" i="11"/>
  <c r="BF1058" i="11"/>
  <c r="AC1058" i="11"/>
  <c r="BI1058" i="11"/>
  <c r="AI1058" i="11"/>
  <c r="AT1058" i="11"/>
  <c r="AP1058" i="11"/>
  <c r="AN1058" i="11"/>
  <c r="BA1058" i="11"/>
  <c r="BG1058" i="11"/>
  <c r="AH1058" i="11"/>
  <c r="AR1058" i="11"/>
  <c r="AF1058" i="11"/>
  <c r="AJ1058" i="11"/>
  <c r="V1058" i="11"/>
  <c r="AX1058" i="11"/>
  <c r="U1058" i="11"/>
  <c r="AA1058" i="11"/>
  <c r="AL1058" i="11"/>
  <c r="X1058" i="11"/>
  <c r="AK1058" i="11"/>
  <c r="AQ1058" i="11"/>
  <c r="BB1058" i="11"/>
  <c r="R1058" i="11"/>
  <c r="AV1058" i="11"/>
  <c r="AB1058" i="11"/>
  <c r="T1058" i="11"/>
  <c r="BH1058" i="11"/>
  <c r="AZ1058" i="11"/>
  <c r="BD1058" i="11"/>
  <c r="P1058" i="11"/>
  <c r="Y1169" i="11"/>
  <c r="AO1169" i="11"/>
  <c r="BE1169" i="11"/>
  <c r="O1169" i="11"/>
  <c r="AE1169" i="11"/>
  <c r="AU1169" i="11"/>
  <c r="Q1169" i="11"/>
  <c r="AG1169" i="11"/>
  <c r="AW1169" i="11"/>
  <c r="W1169" i="11"/>
  <c r="AM1169" i="11"/>
  <c r="BC1169" i="11"/>
  <c r="AC1169" i="11"/>
  <c r="BI1169" i="11"/>
  <c r="AI1169" i="11"/>
  <c r="AT1169" i="11"/>
  <c r="AP1169" i="11"/>
  <c r="BD1169" i="11"/>
  <c r="AS1169" i="11"/>
  <c r="S1169" i="11"/>
  <c r="AY1169" i="11"/>
  <c r="AD1169" i="11"/>
  <c r="BJ1169" i="11"/>
  <c r="Z1169" i="11"/>
  <c r="BF1169" i="11"/>
  <c r="X1169" i="11"/>
  <c r="AK1169" i="11"/>
  <c r="AQ1169" i="11"/>
  <c r="BB1169" i="11"/>
  <c r="R1169" i="11"/>
  <c r="AB1169" i="11"/>
  <c r="P1169" i="11"/>
  <c r="T1169" i="11"/>
  <c r="BA1169" i="11"/>
  <c r="BG1169" i="11"/>
  <c r="AH1169" i="11"/>
  <c r="V1169" i="11"/>
  <c r="AX1169" i="11"/>
  <c r="M1169" i="11"/>
  <c r="BH1169" i="11"/>
  <c r="AV1169" i="11"/>
  <c r="AZ1169" i="11"/>
  <c r="U1169" i="11"/>
  <c r="AA1169" i="11"/>
  <c r="AL1169" i="11"/>
  <c r="AR1169" i="11"/>
  <c r="AJ1169" i="11"/>
  <c r="AN1169" i="11"/>
  <c r="AF1169" i="11"/>
  <c r="Y1023" i="11"/>
  <c r="AO1023" i="11"/>
  <c r="BE1023" i="11"/>
  <c r="O1023" i="11"/>
  <c r="AE1023" i="11"/>
  <c r="AU1023" i="11"/>
  <c r="Q1023" i="11"/>
  <c r="AG1023" i="11"/>
  <c r="AW1023" i="11"/>
  <c r="W1023" i="11"/>
  <c r="AM1023" i="11"/>
  <c r="BC1023" i="11"/>
  <c r="AC1023" i="11"/>
  <c r="BI1023" i="11"/>
  <c r="AI1023" i="11"/>
  <c r="AT1023" i="11"/>
  <c r="AP1023" i="11"/>
  <c r="X1023" i="11"/>
  <c r="AS1023" i="11"/>
  <c r="S1023" i="11"/>
  <c r="AY1023" i="11"/>
  <c r="AD1023" i="11"/>
  <c r="BJ1023" i="11"/>
  <c r="Z1023" i="11"/>
  <c r="BF1023" i="11"/>
  <c r="BD1023" i="11"/>
  <c r="V1023" i="11"/>
  <c r="AX1023" i="11"/>
  <c r="BH1023" i="11"/>
  <c r="AV1023" i="11"/>
  <c r="AZ1023" i="11"/>
  <c r="U1023" i="11"/>
  <c r="AA1023" i="11"/>
  <c r="AL1023" i="11"/>
  <c r="AK1023" i="11"/>
  <c r="AQ1023" i="11"/>
  <c r="BB1023" i="11"/>
  <c r="R1023" i="11"/>
  <c r="AN1023" i="11"/>
  <c r="AB1023" i="11"/>
  <c r="P1023" i="11"/>
  <c r="T1023" i="11"/>
  <c r="BA1023" i="11"/>
  <c r="BG1023" i="11"/>
  <c r="AH1023" i="11"/>
  <c r="AR1023" i="11"/>
  <c r="M1023" i="11"/>
  <c r="AJ1023" i="11"/>
  <c r="AF1023" i="11"/>
  <c r="V1005" i="11"/>
  <c r="AL1005" i="11"/>
  <c r="BB1005" i="11"/>
  <c r="P1005" i="11"/>
  <c r="AF1005" i="11"/>
  <c r="AV1005" i="11"/>
  <c r="AE1005" i="11"/>
  <c r="AQ1005" i="11"/>
  <c r="AD1005" i="11"/>
  <c r="AT1005" i="11"/>
  <c r="BJ1005" i="11"/>
  <c r="X1005" i="11"/>
  <c r="AN1005" i="11"/>
  <c r="BD1005" i="11"/>
  <c r="O1005" i="11"/>
  <c r="AU1005" i="11"/>
  <c r="AA1005" i="11"/>
  <c r="BG1005" i="11"/>
  <c r="Z1005" i="11"/>
  <c r="BF1005" i="11"/>
  <c r="T1005" i="11"/>
  <c r="AZ1005" i="11"/>
  <c r="AM1005" i="11"/>
  <c r="AY1005" i="11"/>
  <c r="AC1005" i="11"/>
  <c r="AP1005" i="11"/>
  <c r="AJ1005" i="11"/>
  <c r="S1005" i="11"/>
  <c r="AO1005" i="11"/>
  <c r="AG1005" i="11"/>
  <c r="AB1005" i="11"/>
  <c r="Y1005" i="11"/>
  <c r="R1005" i="11"/>
  <c r="AR1005" i="11"/>
  <c r="W1005" i="11"/>
  <c r="AI1005" i="11"/>
  <c r="BE1005" i="11"/>
  <c r="AH1005" i="11"/>
  <c r="BH1005" i="11"/>
  <c r="BC1005" i="11"/>
  <c r="Q1005" i="11"/>
  <c r="BI1005" i="11"/>
  <c r="AK1005" i="11"/>
  <c r="U1005" i="11"/>
  <c r="AX1005" i="11"/>
  <c r="AW1005" i="11"/>
  <c r="BA1005" i="11"/>
  <c r="M1005" i="11"/>
  <c r="AS1005" i="11"/>
  <c r="M1076" i="11"/>
  <c r="Y1076" i="11"/>
  <c r="AO1076" i="11"/>
  <c r="BE1076" i="11"/>
  <c r="O1076" i="11"/>
  <c r="AE1076" i="11"/>
  <c r="AU1076" i="11"/>
  <c r="Q1076" i="11"/>
  <c r="AG1076" i="11"/>
  <c r="AW1076" i="11"/>
  <c r="W1076" i="11"/>
  <c r="AM1076" i="11"/>
  <c r="BC1076" i="11"/>
  <c r="AS1076" i="11"/>
  <c r="S1076" i="11"/>
  <c r="AY1076" i="11"/>
  <c r="AD1076" i="11"/>
  <c r="BJ1076" i="11"/>
  <c r="Z1076" i="11"/>
  <c r="BF1076" i="11"/>
  <c r="AN1076" i="11"/>
  <c r="AC1076" i="11"/>
  <c r="BI1076" i="11"/>
  <c r="AI1076" i="11"/>
  <c r="AT1076" i="11"/>
  <c r="AP1076" i="11"/>
  <c r="U1076" i="11"/>
  <c r="AA1076" i="11"/>
  <c r="AL1076" i="11"/>
  <c r="AK1076" i="11"/>
  <c r="AQ1076" i="11"/>
  <c r="BB1076" i="11"/>
  <c r="R1076" i="11"/>
  <c r="BA1076" i="11"/>
  <c r="BG1076" i="11"/>
  <c r="AH1076" i="11"/>
  <c r="BD1076" i="11"/>
  <c r="AR1076" i="11"/>
  <c r="AF1076" i="11"/>
  <c r="AJ1076" i="11"/>
  <c r="V1076" i="11"/>
  <c r="AX1076" i="11"/>
  <c r="X1076" i="11"/>
  <c r="AB1076" i="11"/>
  <c r="T1076" i="11"/>
  <c r="BH1076" i="11"/>
  <c r="AZ1076" i="11"/>
  <c r="P1076" i="11"/>
  <c r="AV1076" i="11"/>
  <c r="M1154" i="11"/>
  <c r="Y1154" i="11"/>
  <c r="AO1154" i="11"/>
  <c r="BE1154" i="11"/>
  <c r="O1154" i="11"/>
  <c r="AE1154" i="11"/>
  <c r="AU1154" i="11"/>
  <c r="Q1154" i="11"/>
  <c r="AG1154" i="11"/>
  <c r="AW1154" i="11"/>
  <c r="W1154" i="11"/>
  <c r="AM1154" i="11"/>
  <c r="BC1154" i="11"/>
  <c r="AS1154" i="11"/>
  <c r="S1154" i="11"/>
  <c r="AY1154" i="11"/>
  <c r="AD1154" i="11"/>
  <c r="BJ1154" i="11"/>
  <c r="Z1154" i="11"/>
  <c r="BF1154" i="11"/>
  <c r="AC1154" i="11"/>
  <c r="BI1154" i="11"/>
  <c r="AI1154" i="11"/>
  <c r="AT1154" i="11"/>
  <c r="AP1154" i="11"/>
  <c r="AN1154" i="11"/>
  <c r="BA1154" i="11"/>
  <c r="BG1154" i="11"/>
  <c r="AH1154" i="11"/>
  <c r="AR1154" i="11"/>
  <c r="AF1154" i="11"/>
  <c r="AJ1154" i="11"/>
  <c r="V1154" i="11"/>
  <c r="AX1154" i="11"/>
  <c r="U1154" i="11"/>
  <c r="AA1154" i="11"/>
  <c r="AL1154" i="11"/>
  <c r="X1154" i="11"/>
  <c r="AK1154" i="11"/>
  <c r="AQ1154" i="11"/>
  <c r="BB1154" i="11"/>
  <c r="R1154" i="11"/>
  <c r="AV1154" i="11"/>
  <c r="AB1154" i="11"/>
  <c r="T1154" i="11"/>
  <c r="BH1154" i="11"/>
  <c r="AZ1154" i="11"/>
  <c r="BD1154" i="11"/>
  <c r="P1154" i="11"/>
  <c r="Y1029" i="11"/>
  <c r="AO1029" i="11"/>
  <c r="BE1029" i="11"/>
  <c r="O1029" i="11"/>
  <c r="AE1029" i="11"/>
  <c r="AU1029" i="11"/>
  <c r="Q1029" i="11"/>
  <c r="AG1029" i="11"/>
  <c r="AW1029" i="11"/>
  <c r="W1029" i="11"/>
  <c r="AM1029" i="11"/>
  <c r="BC1029" i="11"/>
  <c r="AC1029" i="11"/>
  <c r="BI1029" i="11"/>
  <c r="AI1029" i="11"/>
  <c r="AT1029" i="11"/>
  <c r="AP1029" i="11"/>
  <c r="BD1029" i="11"/>
  <c r="AS1029" i="11"/>
  <c r="S1029" i="11"/>
  <c r="AY1029" i="11"/>
  <c r="AD1029" i="11"/>
  <c r="BJ1029" i="11"/>
  <c r="Z1029" i="11"/>
  <c r="BF1029" i="11"/>
  <c r="X1029" i="11"/>
  <c r="AK1029" i="11"/>
  <c r="AQ1029" i="11"/>
  <c r="BB1029" i="11"/>
  <c r="R1029" i="11"/>
  <c r="AB1029" i="11"/>
  <c r="P1029" i="11"/>
  <c r="T1029" i="11"/>
  <c r="BA1029" i="11"/>
  <c r="BG1029" i="11"/>
  <c r="AH1029" i="11"/>
  <c r="V1029" i="11"/>
  <c r="AX1029" i="11"/>
  <c r="BH1029" i="11"/>
  <c r="AV1029" i="11"/>
  <c r="AZ1029" i="11"/>
  <c r="U1029" i="11"/>
  <c r="AA1029" i="11"/>
  <c r="AL1029" i="11"/>
  <c r="AF1029" i="11"/>
  <c r="AN1029" i="11"/>
  <c r="M1029" i="11"/>
  <c r="AR1029" i="11"/>
  <c r="AJ1029" i="11"/>
  <c r="M914" i="11"/>
  <c r="V914" i="11"/>
  <c r="AL914" i="11"/>
  <c r="BB914" i="11"/>
  <c r="P914" i="11"/>
  <c r="AF914" i="11"/>
  <c r="AV914" i="11"/>
  <c r="O914" i="11"/>
  <c r="AU914" i="11"/>
  <c r="AA914" i="11"/>
  <c r="BG914" i="11"/>
  <c r="AD914" i="11"/>
  <c r="AT914" i="11"/>
  <c r="BJ914" i="11"/>
  <c r="X914" i="11"/>
  <c r="AN914" i="11"/>
  <c r="BD914" i="11"/>
  <c r="AE914" i="11"/>
  <c r="AQ914" i="11"/>
  <c r="AP914" i="11"/>
  <c r="AJ914" i="11"/>
  <c r="BC914" i="11"/>
  <c r="Y914" i="11"/>
  <c r="Q914" i="11"/>
  <c r="AS914" i="11"/>
  <c r="Z914" i="11"/>
  <c r="BF914" i="11"/>
  <c r="T914" i="11"/>
  <c r="AZ914" i="11"/>
  <c r="W914" i="11"/>
  <c r="AI914" i="11"/>
  <c r="BE914" i="11"/>
  <c r="AW914" i="11"/>
  <c r="R914" i="11"/>
  <c r="AR914" i="11"/>
  <c r="S914" i="11"/>
  <c r="AO914" i="11"/>
  <c r="AH914" i="11"/>
  <c r="BH914" i="11"/>
  <c r="AM914" i="11"/>
  <c r="AY914" i="11"/>
  <c r="AX914" i="11"/>
  <c r="AG914" i="11"/>
  <c r="BA914" i="11"/>
  <c r="AC914" i="11"/>
  <c r="AK914" i="11"/>
  <c r="AB914" i="11"/>
  <c r="U914" i="11"/>
  <c r="BI914" i="11"/>
  <c r="M1042" i="11"/>
  <c r="Y1042" i="11"/>
  <c r="AO1042" i="11"/>
  <c r="BE1042" i="11"/>
  <c r="O1042" i="11"/>
  <c r="AE1042" i="11"/>
  <c r="AU1042" i="11"/>
  <c r="Q1042" i="11"/>
  <c r="AG1042" i="11"/>
  <c r="AW1042" i="11"/>
  <c r="W1042" i="11"/>
  <c r="AM1042" i="11"/>
  <c r="BC1042" i="11"/>
  <c r="AS1042" i="11"/>
  <c r="S1042" i="11"/>
  <c r="AY1042" i="11"/>
  <c r="AD1042" i="11"/>
  <c r="BJ1042" i="11"/>
  <c r="Z1042" i="11"/>
  <c r="BF1042" i="11"/>
  <c r="AC1042" i="11"/>
  <c r="BI1042" i="11"/>
  <c r="AI1042" i="11"/>
  <c r="AT1042" i="11"/>
  <c r="AP1042" i="11"/>
  <c r="AN1042" i="11"/>
  <c r="BA1042" i="11"/>
  <c r="BG1042" i="11"/>
  <c r="AH1042" i="11"/>
  <c r="AR1042" i="11"/>
  <c r="AF1042" i="11"/>
  <c r="AJ1042" i="11"/>
  <c r="V1042" i="11"/>
  <c r="AX1042" i="11"/>
  <c r="U1042" i="11"/>
  <c r="AA1042" i="11"/>
  <c r="AL1042" i="11"/>
  <c r="X1042" i="11"/>
  <c r="AK1042" i="11"/>
  <c r="AQ1042" i="11"/>
  <c r="BB1042" i="11"/>
  <c r="R1042" i="11"/>
  <c r="AV1042" i="11"/>
  <c r="AB1042" i="11"/>
  <c r="T1042" i="11"/>
  <c r="BH1042" i="11"/>
  <c r="AZ1042" i="11"/>
  <c r="BD1042" i="11"/>
  <c r="P1042" i="11"/>
  <c r="M920" i="11"/>
  <c r="V920" i="11"/>
  <c r="AL920" i="11"/>
  <c r="BB920" i="11"/>
  <c r="P920" i="11"/>
  <c r="AF920" i="11"/>
  <c r="AV920" i="11"/>
  <c r="O920" i="11"/>
  <c r="AU920" i="11"/>
  <c r="AA920" i="11"/>
  <c r="BG920" i="11"/>
  <c r="AD920" i="11"/>
  <c r="AT920" i="11"/>
  <c r="BJ920" i="11"/>
  <c r="X920" i="11"/>
  <c r="AN920" i="11"/>
  <c r="BD920" i="11"/>
  <c r="AE920" i="11"/>
  <c r="AQ920" i="11"/>
  <c r="AP920" i="11"/>
  <c r="AJ920" i="11"/>
  <c r="W920" i="11"/>
  <c r="AI920" i="11"/>
  <c r="BE920" i="11"/>
  <c r="AW920" i="11"/>
  <c r="Z920" i="11"/>
  <c r="BF920" i="11"/>
  <c r="T920" i="11"/>
  <c r="AZ920" i="11"/>
  <c r="BC920" i="11"/>
  <c r="Y920" i="11"/>
  <c r="Q920" i="11"/>
  <c r="AX920" i="11"/>
  <c r="BI920" i="11"/>
  <c r="AB920" i="11"/>
  <c r="S920" i="11"/>
  <c r="AO920" i="11"/>
  <c r="R920" i="11"/>
  <c r="AR920" i="11"/>
  <c r="AM920" i="11"/>
  <c r="AY920" i="11"/>
  <c r="AS920" i="11"/>
  <c r="U920" i="11"/>
  <c r="AH920" i="11"/>
  <c r="BH920" i="11"/>
  <c r="AG920" i="11"/>
  <c r="BA920" i="11"/>
  <c r="AK920" i="11"/>
  <c r="AC920" i="11"/>
  <c r="M1160" i="11"/>
  <c r="Y1160" i="11"/>
  <c r="AO1160" i="11"/>
  <c r="BE1160" i="11"/>
  <c r="O1160" i="11"/>
  <c r="AE1160" i="11"/>
  <c r="AU1160" i="11"/>
  <c r="Q1160" i="11"/>
  <c r="AG1160" i="11"/>
  <c r="AW1160" i="11"/>
  <c r="W1160" i="11"/>
  <c r="AM1160" i="11"/>
  <c r="BC1160" i="11"/>
  <c r="AS1160" i="11"/>
  <c r="S1160" i="11"/>
  <c r="AY1160" i="11"/>
  <c r="AD1160" i="11"/>
  <c r="BJ1160" i="11"/>
  <c r="Z1160" i="11"/>
  <c r="BF1160" i="11"/>
  <c r="AN1160" i="11"/>
  <c r="AC1160" i="11"/>
  <c r="BI1160" i="11"/>
  <c r="AI1160" i="11"/>
  <c r="AT1160" i="11"/>
  <c r="AP1160" i="11"/>
  <c r="U1160" i="11"/>
  <c r="AA1160" i="11"/>
  <c r="AL1160" i="11"/>
  <c r="BD1160" i="11"/>
  <c r="AK1160" i="11"/>
  <c r="AQ1160" i="11"/>
  <c r="BB1160" i="11"/>
  <c r="R1160" i="11"/>
  <c r="BA1160" i="11"/>
  <c r="BG1160" i="11"/>
  <c r="AH1160" i="11"/>
  <c r="AR1160" i="11"/>
  <c r="AF1160" i="11"/>
  <c r="AJ1160" i="11"/>
  <c r="V1160" i="11"/>
  <c r="AX1160" i="11"/>
  <c r="P1160" i="11"/>
  <c r="AV1160" i="11"/>
  <c r="AB1160" i="11"/>
  <c r="T1160" i="11"/>
  <c r="X1160" i="11"/>
  <c r="BH1160" i="11"/>
  <c r="AZ1160" i="11"/>
  <c r="Y1087" i="11"/>
  <c r="AO1087" i="11"/>
  <c r="BE1087" i="11"/>
  <c r="O1087" i="11"/>
  <c r="AE1087" i="11"/>
  <c r="AU1087" i="11"/>
  <c r="Q1087" i="11"/>
  <c r="AG1087" i="11"/>
  <c r="AW1087" i="11"/>
  <c r="W1087" i="11"/>
  <c r="AM1087" i="11"/>
  <c r="BC1087" i="11"/>
  <c r="AC1087" i="11"/>
  <c r="BI1087" i="11"/>
  <c r="AI1087" i="11"/>
  <c r="AT1087" i="11"/>
  <c r="AP1087" i="11"/>
  <c r="X1087" i="11"/>
  <c r="AS1087" i="11"/>
  <c r="S1087" i="11"/>
  <c r="AY1087" i="11"/>
  <c r="AD1087" i="11"/>
  <c r="BJ1087" i="11"/>
  <c r="Z1087" i="11"/>
  <c r="BF1087" i="11"/>
  <c r="BD1087" i="11"/>
  <c r="V1087" i="11"/>
  <c r="AX1087" i="11"/>
  <c r="BH1087" i="11"/>
  <c r="AV1087" i="11"/>
  <c r="AZ1087" i="11"/>
  <c r="U1087" i="11"/>
  <c r="AA1087" i="11"/>
  <c r="AL1087" i="11"/>
  <c r="AK1087" i="11"/>
  <c r="AQ1087" i="11"/>
  <c r="BB1087" i="11"/>
  <c r="R1087" i="11"/>
  <c r="AN1087" i="11"/>
  <c r="AB1087" i="11"/>
  <c r="P1087" i="11"/>
  <c r="T1087" i="11"/>
  <c r="BA1087" i="11"/>
  <c r="BG1087" i="11"/>
  <c r="AH1087" i="11"/>
  <c r="AR1087" i="11"/>
  <c r="M1087" i="11"/>
  <c r="AJ1087" i="11"/>
  <c r="AF1087" i="11"/>
  <c r="M944" i="11"/>
  <c r="V944" i="11"/>
  <c r="AL944" i="11"/>
  <c r="BB944" i="11"/>
  <c r="P944" i="11"/>
  <c r="AF944" i="11"/>
  <c r="AV944" i="11"/>
  <c r="O944" i="11"/>
  <c r="AU944" i="11"/>
  <c r="AA944" i="11"/>
  <c r="BG944" i="11"/>
  <c r="AD944" i="11"/>
  <c r="AT944" i="11"/>
  <c r="BJ944" i="11"/>
  <c r="X944" i="11"/>
  <c r="AN944" i="11"/>
  <c r="BD944" i="11"/>
  <c r="AE944" i="11"/>
  <c r="AQ944" i="11"/>
  <c r="AP944" i="11"/>
  <c r="AJ944" i="11"/>
  <c r="W944" i="11"/>
  <c r="AI944" i="11"/>
  <c r="BE944" i="11"/>
  <c r="AW944" i="11"/>
  <c r="Z944" i="11"/>
  <c r="BF944" i="11"/>
  <c r="T944" i="11"/>
  <c r="AZ944" i="11"/>
  <c r="BC944" i="11"/>
  <c r="Y944" i="11"/>
  <c r="Q944" i="11"/>
  <c r="AX944" i="11"/>
  <c r="AS944" i="11"/>
  <c r="BI944" i="11"/>
  <c r="AB944" i="11"/>
  <c r="S944" i="11"/>
  <c r="AO944" i="11"/>
  <c r="R944" i="11"/>
  <c r="AR944" i="11"/>
  <c r="AM944" i="11"/>
  <c r="AY944" i="11"/>
  <c r="U944" i="11"/>
  <c r="AH944" i="11"/>
  <c r="BH944" i="11"/>
  <c r="AG944" i="11"/>
  <c r="AC944" i="11"/>
  <c r="BA944" i="11"/>
  <c r="AK944" i="11"/>
  <c r="M1080" i="11"/>
  <c r="Y1080" i="11"/>
  <c r="AO1080" i="11"/>
  <c r="BE1080" i="11"/>
  <c r="O1080" i="11"/>
  <c r="AE1080" i="11"/>
  <c r="AU1080" i="11"/>
  <c r="Q1080" i="11"/>
  <c r="AG1080" i="11"/>
  <c r="AW1080" i="11"/>
  <c r="W1080" i="11"/>
  <c r="AM1080" i="11"/>
  <c r="BC1080" i="11"/>
  <c r="AS1080" i="11"/>
  <c r="S1080" i="11"/>
  <c r="AY1080" i="11"/>
  <c r="AD1080" i="11"/>
  <c r="BJ1080" i="11"/>
  <c r="Z1080" i="11"/>
  <c r="BF1080" i="11"/>
  <c r="AN1080" i="11"/>
  <c r="AC1080" i="11"/>
  <c r="BI1080" i="11"/>
  <c r="AI1080" i="11"/>
  <c r="AT1080" i="11"/>
  <c r="AP1080" i="11"/>
  <c r="U1080" i="11"/>
  <c r="AA1080" i="11"/>
  <c r="AL1080" i="11"/>
  <c r="BD1080" i="11"/>
  <c r="AK1080" i="11"/>
  <c r="AQ1080" i="11"/>
  <c r="BB1080" i="11"/>
  <c r="R1080" i="11"/>
  <c r="BA1080" i="11"/>
  <c r="BG1080" i="11"/>
  <c r="AH1080" i="11"/>
  <c r="AR1080" i="11"/>
  <c r="AF1080" i="11"/>
  <c r="AJ1080" i="11"/>
  <c r="V1080" i="11"/>
  <c r="AX1080" i="11"/>
  <c r="P1080" i="11"/>
  <c r="AV1080" i="11"/>
  <c r="AB1080" i="11"/>
  <c r="T1080" i="11"/>
  <c r="X1080" i="11"/>
  <c r="BH1080" i="11"/>
  <c r="AZ1080" i="11"/>
  <c r="V1013" i="11"/>
  <c r="AL1013" i="11"/>
  <c r="BB1013" i="11"/>
  <c r="P1013" i="11"/>
  <c r="AF1013" i="11"/>
  <c r="AV1013" i="11"/>
  <c r="AE1013" i="11"/>
  <c r="AQ1013" i="11"/>
  <c r="AD1013" i="11"/>
  <c r="AT1013" i="11"/>
  <c r="BJ1013" i="11"/>
  <c r="X1013" i="11"/>
  <c r="AN1013" i="11"/>
  <c r="BD1013" i="11"/>
  <c r="O1013" i="11"/>
  <c r="AU1013" i="11"/>
  <c r="AA1013" i="11"/>
  <c r="BG1013" i="11"/>
  <c r="Z1013" i="11"/>
  <c r="BF1013" i="11"/>
  <c r="T1013" i="11"/>
  <c r="AZ1013" i="11"/>
  <c r="AM1013" i="11"/>
  <c r="AY1013" i="11"/>
  <c r="AC1013" i="11"/>
  <c r="AP1013" i="11"/>
  <c r="AJ1013" i="11"/>
  <c r="S1013" i="11"/>
  <c r="AO1013" i="11"/>
  <c r="AG1013" i="11"/>
  <c r="AB1013" i="11"/>
  <c r="Y1013" i="11"/>
  <c r="BI1013" i="11"/>
  <c r="R1013" i="11"/>
  <c r="AR1013" i="11"/>
  <c r="W1013" i="11"/>
  <c r="AI1013" i="11"/>
  <c r="BE1013" i="11"/>
  <c r="AH1013" i="11"/>
  <c r="BH1013" i="11"/>
  <c r="BC1013" i="11"/>
  <c r="Q1013" i="11"/>
  <c r="AK1013" i="11"/>
  <c r="U1013" i="11"/>
  <c r="AX1013" i="11"/>
  <c r="AW1013" i="11"/>
  <c r="AS1013" i="11"/>
  <c r="M1013" i="11"/>
  <c r="BA1013" i="11"/>
  <c r="Y1125" i="11"/>
  <c r="AO1125" i="11"/>
  <c r="BE1125" i="11"/>
  <c r="O1125" i="11"/>
  <c r="AE1125" i="11"/>
  <c r="AU1125" i="11"/>
  <c r="Q1125" i="11"/>
  <c r="AG1125" i="11"/>
  <c r="AW1125" i="11"/>
  <c r="W1125" i="11"/>
  <c r="AM1125" i="11"/>
  <c r="BC1125" i="11"/>
  <c r="AC1125" i="11"/>
  <c r="BI1125" i="11"/>
  <c r="AI1125" i="11"/>
  <c r="AT1125" i="11"/>
  <c r="AP1125" i="11"/>
  <c r="BD1125" i="11"/>
  <c r="AS1125" i="11"/>
  <c r="S1125" i="11"/>
  <c r="AY1125" i="11"/>
  <c r="AD1125" i="11"/>
  <c r="BJ1125" i="11"/>
  <c r="Z1125" i="11"/>
  <c r="BF1125" i="11"/>
  <c r="X1125" i="11"/>
  <c r="AK1125" i="11"/>
  <c r="AQ1125" i="11"/>
  <c r="BB1125" i="11"/>
  <c r="R1125" i="11"/>
  <c r="AB1125" i="11"/>
  <c r="P1125" i="11"/>
  <c r="T1125" i="11"/>
  <c r="BA1125" i="11"/>
  <c r="BG1125" i="11"/>
  <c r="AH1125" i="11"/>
  <c r="V1125" i="11"/>
  <c r="AX1125" i="11"/>
  <c r="BH1125" i="11"/>
  <c r="AV1125" i="11"/>
  <c r="AZ1125" i="11"/>
  <c r="U1125" i="11"/>
  <c r="AA1125" i="11"/>
  <c r="AL1125" i="11"/>
  <c r="AF1125" i="11"/>
  <c r="AN1125" i="11"/>
  <c r="M1125" i="11"/>
  <c r="AR1125" i="11"/>
  <c r="AJ1125" i="11"/>
  <c r="M1034" i="11"/>
  <c r="Y1034" i="11"/>
  <c r="AO1034" i="11"/>
  <c r="BE1034" i="11"/>
  <c r="O1034" i="11"/>
  <c r="AE1034" i="11"/>
  <c r="AU1034" i="11"/>
  <c r="Q1034" i="11"/>
  <c r="AG1034" i="11"/>
  <c r="AW1034" i="11"/>
  <c r="W1034" i="11"/>
  <c r="AM1034" i="11"/>
  <c r="BC1034" i="11"/>
  <c r="AS1034" i="11"/>
  <c r="S1034" i="11"/>
  <c r="AY1034" i="11"/>
  <c r="AD1034" i="11"/>
  <c r="BJ1034" i="11"/>
  <c r="Z1034" i="11"/>
  <c r="BF1034" i="11"/>
  <c r="AC1034" i="11"/>
  <c r="BI1034" i="11"/>
  <c r="AI1034" i="11"/>
  <c r="AT1034" i="11"/>
  <c r="AP1034" i="11"/>
  <c r="AN1034" i="11"/>
  <c r="BA1034" i="11"/>
  <c r="BG1034" i="11"/>
  <c r="AH1034" i="11"/>
  <c r="AR1034" i="11"/>
  <c r="AF1034" i="11"/>
  <c r="AJ1034" i="11"/>
  <c r="V1034" i="11"/>
  <c r="AX1034" i="11"/>
  <c r="U1034" i="11"/>
  <c r="AA1034" i="11"/>
  <c r="AL1034" i="11"/>
  <c r="X1034" i="11"/>
  <c r="AK1034" i="11"/>
  <c r="AQ1034" i="11"/>
  <c r="BB1034" i="11"/>
  <c r="R1034" i="11"/>
  <c r="AV1034" i="11"/>
  <c r="BD1034" i="11"/>
  <c r="AB1034" i="11"/>
  <c r="T1034" i="11"/>
  <c r="BH1034" i="11"/>
  <c r="AZ1034" i="11"/>
  <c r="P1034" i="11"/>
  <c r="Y1133" i="11"/>
  <c r="AO1133" i="11"/>
  <c r="BE1133" i="11"/>
  <c r="O1133" i="11"/>
  <c r="AE1133" i="11"/>
  <c r="AU1133" i="11"/>
  <c r="Q1133" i="11"/>
  <c r="AG1133" i="11"/>
  <c r="AW1133" i="11"/>
  <c r="W1133" i="11"/>
  <c r="AM1133" i="11"/>
  <c r="BC1133" i="11"/>
  <c r="AC1133" i="11"/>
  <c r="BI1133" i="11"/>
  <c r="AI1133" i="11"/>
  <c r="AT1133" i="11"/>
  <c r="AP1133" i="11"/>
  <c r="BD1133" i="11"/>
  <c r="AS1133" i="11"/>
  <c r="S1133" i="11"/>
  <c r="AY1133" i="11"/>
  <c r="AD1133" i="11"/>
  <c r="BJ1133" i="11"/>
  <c r="Z1133" i="11"/>
  <c r="BF1133" i="11"/>
  <c r="X1133" i="11"/>
  <c r="AK1133" i="11"/>
  <c r="AQ1133" i="11"/>
  <c r="BB1133" i="11"/>
  <c r="R1133" i="11"/>
  <c r="AB1133" i="11"/>
  <c r="P1133" i="11"/>
  <c r="T1133" i="11"/>
  <c r="BA1133" i="11"/>
  <c r="BG1133" i="11"/>
  <c r="AH1133" i="11"/>
  <c r="V1133" i="11"/>
  <c r="AX1133" i="11"/>
  <c r="BH1133" i="11"/>
  <c r="AV1133" i="11"/>
  <c r="AZ1133" i="11"/>
  <c r="U1133" i="11"/>
  <c r="AA1133" i="11"/>
  <c r="AL1133" i="11"/>
  <c r="AF1133" i="11"/>
  <c r="M1133" i="11"/>
  <c r="AR1133" i="11"/>
  <c r="AJ1133" i="11"/>
  <c r="AN1133" i="11"/>
  <c r="Y1021" i="11"/>
  <c r="AO1021" i="11"/>
  <c r="BE1021" i="11"/>
  <c r="O1021" i="11"/>
  <c r="AE1021" i="11"/>
  <c r="AU1021" i="11"/>
  <c r="Q1021" i="11"/>
  <c r="AG1021" i="11"/>
  <c r="AW1021" i="11"/>
  <c r="W1021" i="11"/>
  <c r="AM1021" i="11"/>
  <c r="BC1021" i="11"/>
  <c r="AC1021" i="11"/>
  <c r="BI1021" i="11"/>
  <c r="AI1021" i="11"/>
  <c r="AT1021" i="11"/>
  <c r="AP1021" i="11"/>
  <c r="BD1021" i="11"/>
  <c r="AS1021" i="11"/>
  <c r="S1021" i="11"/>
  <c r="AY1021" i="11"/>
  <c r="AD1021" i="11"/>
  <c r="BJ1021" i="11"/>
  <c r="Z1021" i="11"/>
  <c r="BF1021" i="11"/>
  <c r="X1021" i="11"/>
  <c r="AK1021" i="11"/>
  <c r="AQ1021" i="11"/>
  <c r="BB1021" i="11"/>
  <c r="R1021" i="11"/>
  <c r="AB1021" i="11"/>
  <c r="P1021" i="11"/>
  <c r="T1021" i="11"/>
  <c r="BA1021" i="11"/>
  <c r="BG1021" i="11"/>
  <c r="AH1021" i="11"/>
  <c r="V1021" i="11"/>
  <c r="AX1021" i="11"/>
  <c r="BH1021" i="11"/>
  <c r="AV1021" i="11"/>
  <c r="AZ1021" i="11"/>
  <c r="U1021" i="11"/>
  <c r="AA1021" i="11"/>
  <c r="AL1021" i="11"/>
  <c r="M1021" i="11"/>
  <c r="AF1021" i="11"/>
  <c r="AR1021" i="11"/>
  <c r="AJ1021" i="11"/>
  <c r="AN1021" i="11"/>
  <c r="V945" i="11"/>
  <c r="AL945" i="11"/>
  <c r="BB945" i="11"/>
  <c r="P945" i="11"/>
  <c r="AF945" i="11"/>
  <c r="AV945" i="11"/>
  <c r="AE945" i="11"/>
  <c r="AQ945" i="11"/>
  <c r="AD945" i="11"/>
  <c r="AT945" i="11"/>
  <c r="BJ945" i="11"/>
  <c r="X945" i="11"/>
  <c r="AN945" i="11"/>
  <c r="BD945" i="11"/>
  <c r="O945" i="11"/>
  <c r="AU945" i="11"/>
  <c r="AA945" i="11"/>
  <c r="BG945" i="11"/>
  <c r="Z945" i="11"/>
  <c r="BF945" i="11"/>
  <c r="T945" i="11"/>
  <c r="AZ945" i="11"/>
  <c r="AM945" i="11"/>
  <c r="AY945" i="11"/>
  <c r="AP945" i="11"/>
  <c r="AJ945" i="11"/>
  <c r="S945" i="11"/>
  <c r="AO945" i="11"/>
  <c r="AG945" i="11"/>
  <c r="AC945" i="11"/>
  <c r="AB945" i="11"/>
  <c r="BC945" i="11"/>
  <c r="Q945" i="11"/>
  <c r="AK945" i="11"/>
  <c r="U945" i="11"/>
  <c r="R945" i="11"/>
  <c r="AR945" i="11"/>
  <c r="AW945" i="11"/>
  <c r="AH945" i="11"/>
  <c r="BH945" i="11"/>
  <c r="Y945" i="11"/>
  <c r="M945" i="11"/>
  <c r="AX945" i="11"/>
  <c r="W945" i="11"/>
  <c r="AI945" i="11"/>
  <c r="BE945" i="11"/>
  <c r="BA945" i="11"/>
  <c r="BI945" i="11"/>
  <c r="AS945" i="11"/>
  <c r="M948" i="11"/>
  <c r="V948" i="11"/>
  <c r="AL948" i="11"/>
  <c r="BB948" i="11"/>
  <c r="P948" i="11"/>
  <c r="AF948" i="11"/>
  <c r="AV948" i="11"/>
  <c r="O948" i="11"/>
  <c r="AU948" i="11"/>
  <c r="AA948" i="11"/>
  <c r="BG948" i="11"/>
  <c r="AD948" i="11"/>
  <c r="AT948" i="11"/>
  <c r="BJ948" i="11"/>
  <c r="X948" i="11"/>
  <c r="AN948" i="11"/>
  <c r="BD948" i="11"/>
  <c r="AE948" i="11"/>
  <c r="AQ948" i="11"/>
  <c r="AP948" i="11"/>
  <c r="AJ948" i="11"/>
  <c r="W948" i="11"/>
  <c r="AI948" i="11"/>
  <c r="BE948" i="11"/>
  <c r="AW948" i="11"/>
  <c r="Z948" i="11"/>
  <c r="BF948" i="11"/>
  <c r="T948" i="11"/>
  <c r="AZ948" i="11"/>
  <c r="BC948" i="11"/>
  <c r="Y948" i="11"/>
  <c r="Q948" i="11"/>
  <c r="AX948" i="11"/>
  <c r="AM948" i="11"/>
  <c r="AY948" i="11"/>
  <c r="U948" i="11"/>
  <c r="AB948" i="11"/>
  <c r="AG948" i="11"/>
  <c r="R948" i="11"/>
  <c r="AR948" i="11"/>
  <c r="BI948" i="11"/>
  <c r="AH948" i="11"/>
  <c r="BH948" i="11"/>
  <c r="S948" i="11"/>
  <c r="AO948" i="11"/>
  <c r="AC948" i="11"/>
  <c r="BA948" i="11"/>
  <c r="AK948" i="11"/>
  <c r="AS948" i="11"/>
  <c r="Y1102" i="11"/>
  <c r="AO1102" i="11"/>
  <c r="BE1102" i="11"/>
  <c r="O1102" i="11"/>
  <c r="AE1102" i="11"/>
  <c r="AU1102" i="11"/>
  <c r="Q1102" i="11"/>
  <c r="AG1102" i="11"/>
  <c r="AW1102" i="11"/>
  <c r="W1102" i="11"/>
  <c r="AM1102" i="11"/>
  <c r="BC1102" i="11"/>
  <c r="AS1102" i="11"/>
  <c r="S1102" i="11"/>
  <c r="AY1102" i="11"/>
  <c r="AD1102" i="11"/>
  <c r="BJ1102" i="11"/>
  <c r="Z1102" i="11"/>
  <c r="BF1102" i="11"/>
  <c r="AC1102" i="11"/>
  <c r="BI1102" i="11"/>
  <c r="AI1102" i="11"/>
  <c r="AT1102" i="11"/>
  <c r="AP1102" i="11"/>
  <c r="AN1102" i="11"/>
  <c r="BA1102" i="11"/>
  <c r="BG1102" i="11"/>
  <c r="AH1102" i="11"/>
  <c r="X1102" i="11"/>
  <c r="AR1102" i="11"/>
  <c r="AF1102" i="11"/>
  <c r="AJ1102" i="11"/>
  <c r="V1102" i="11"/>
  <c r="AX1102" i="11"/>
  <c r="U1102" i="11"/>
  <c r="AA1102" i="11"/>
  <c r="AL1102" i="11"/>
  <c r="AK1102" i="11"/>
  <c r="AQ1102" i="11"/>
  <c r="BB1102" i="11"/>
  <c r="R1102" i="11"/>
  <c r="BD1102" i="11"/>
  <c r="BH1102" i="11"/>
  <c r="AZ1102" i="11"/>
  <c r="P1102" i="11"/>
  <c r="M1102" i="11"/>
  <c r="AV1102" i="11"/>
  <c r="AB1102" i="11"/>
  <c r="T1102" i="11"/>
  <c r="V1003" i="11"/>
  <c r="AL1003" i="11"/>
  <c r="BB1003" i="11"/>
  <c r="P1003" i="11"/>
  <c r="AF1003" i="11"/>
  <c r="AV1003" i="11"/>
  <c r="AE1003" i="11"/>
  <c r="AQ1003" i="11"/>
  <c r="AD1003" i="11"/>
  <c r="AT1003" i="11"/>
  <c r="BJ1003" i="11"/>
  <c r="X1003" i="11"/>
  <c r="AN1003" i="11"/>
  <c r="BD1003" i="11"/>
  <c r="O1003" i="11"/>
  <c r="AU1003" i="11"/>
  <c r="AA1003" i="11"/>
  <c r="BG1003" i="11"/>
  <c r="Z1003" i="11"/>
  <c r="BF1003" i="11"/>
  <c r="T1003" i="11"/>
  <c r="AZ1003" i="11"/>
  <c r="S1003" i="11"/>
  <c r="AO1003" i="11"/>
  <c r="AG1003" i="11"/>
  <c r="AP1003" i="11"/>
  <c r="AJ1003" i="11"/>
  <c r="AM1003" i="11"/>
  <c r="AY1003" i="11"/>
  <c r="BI1003" i="11"/>
  <c r="AH1003" i="11"/>
  <c r="BH1003" i="11"/>
  <c r="AW1003" i="11"/>
  <c r="AC1003" i="11"/>
  <c r="AS1003" i="11"/>
  <c r="BA1003" i="11"/>
  <c r="AX1003" i="11"/>
  <c r="Y1003" i="11"/>
  <c r="AB1003" i="11"/>
  <c r="W1003" i="11"/>
  <c r="AI1003" i="11"/>
  <c r="BE1003" i="11"/>
  <c r="M1003" i="11"/>
  <c r="R1003" i="11"/>
  <c r="AR1003" i="11"/>
  <c r="BC1003" i="11"/>
  <c r="Q1003" i="11"/>
  <c r="AK1003" i="11"/>
  <c r="U1003" i="11"/>
  <c r="M936" i="11"/>
  <c r="V936" i="11"/>
  <c r="AL936" i="11"/>
  <c r="BB936" i="11"/>
  <c r="P936" i="11"/>
  <c r="AF936" i="11"/>
  <c r="AV936" i="11"/>
  <c r="O936" i="11"/>
  <c r="AU936" i="11"/>
  <c r="AA936" i="11"/>
  <c r="BG936" i="11"/>
  <c r="AD936" i="11"/>
  <c r="AT936" i="11"/>
  <c r="BJ936" i="11"/>
  <c r="X936" i="11"/>
  <c r="AN936" i="11"/>
  <c r="BD936" i="11"/>
  <c r="AE936" i="11"/>
  <c r="AQ936" i="11"/>
  <c r="AP936" i="11"/>
  <c r="AJ936" i="11"/>
  <c r="W936" i="11"/>
  <c r="AI936" i="11"/>
  <c r="BE936" i="11"/>
  <c r="AW936" i="11"/>
  <c r="Z936" i="11"/>
  <c r="BF936" i="11"/>
  <c r="T936" i="11"/>
  <c r="AZ936" i="11"/>
  <c r="BC936" i="11"/>
  <c r="Y936" i="11"/>
  <c r="Q936" i="11"/>
  <c r="AX936" i="11"/>
  <c r="BI936" i="11"/>
  <c r="AB936" i="11"/>
  <c r="S936" i="11"/>
  <c r="AO936" i="11"/>
  <c r="R936" i="11"/>
  <c r="AR936" i="11"/>
  <c r="AM936" i="11"/>
  <c r="AY936" i="11"/>
  <c r="AS936" i="11"/>
  <c r="U936" i="11"/>
  <c r="AH936" i="11"/>
  <c r="BH936" i="11"/>
  <c r="AG936" i="11"/>
  <c r="BA936" i="11"/>
  <c r="AK936" i="11"/>
  <c r="AC936" i="11"/>
  <c r="V1006" i="11"/>
  <c r="AL1006" i="11"/>
  <c r="BB1006" i="11"/>
  <c r="P1006" i="11"/>
  <c r="AF1006" i="11"/>
  <c r="AV1006" i="11"/>
  <c r="O1006" i="11"/>
  <c r="AU1006" i="11"/>
  <c r="AA1006" i="11"/>
  <c r="BG1006" i="11"/>
  <c r="AD1006" i="11"/>
  <c r="AT1006" i="11"/>
  <c r="BJ1006" i="11"/>
  <c r="X1006" i="11"/>
  <c r="AN1006" i="11"/>
  <c r="BD1006" i="11"/>
  <c r="AE1006" i="11"/>
  <c r="AQ1006" i="11"/>
  <c r="AP1006" i="11"/>
  <c r="AJ1006" i="11"/>
  <c r="BC1006" i="11"/>
  <c r="Y1006" i="11"/>
  <c r="Q1006" i="11"/>
  <c r="Z1006" i="11"/>
  <c r="BF1006" i="11"/>
  <c r="T1006" i="11"/>
  <c r="AZ1006" i="11"/>
  <c r="W1006" i="11"/>
  <c r="AI1006" i="11"/>
  <c r="BE1006" i="11"/>
  <c r="AW1006" i="11"/>
  <c r="AS1006" i="11"/>
  <c r="R1006" i="11"/>
  <c r="AR1006" i="11"/>
  <c r="AG1006" i="11"/>
  <c r="BA1006" i="11"/>
  <c r="AC1006" i="11"/>
  <c r="AK1006" i="11"/>
  <c r="AH1006" i="11"/>
  <c r="BH1006" i="11"/>
  <c r="AX1006" i="11"/>
  <c r="S1006" i="11"/>
  <c r="AO1006" i="11"/>
  <c r="AB1006" i="11"/>
  <c r="AM1006" i="11"/>
  <c r="AY1006" i="11"/>
  <c r="BI1006" i="11"/>
  <c r="U1006" i="11"/>
  <c r="M1006" i="11"/>
  <c r="V966" i="11"/>
  <c r="AL966" i="11"/>
  <c r="BB966" i="11"/>
  <c r="P966" i="11"/>
  <c r="AF966" i="11"/>
  <c r="AV966" i="11"/>
  <c r="O966" i="11"/>
  <c r="AU966" i="11"/>
  <c r="AA966" i="11"/>
  <c r="BG966" i="11"/>
  <c r="AD966" i="11"/>
  <c r="AT966" i="11"/>
  <c r="BJ966" i="11"/>
  <c r="X966" i="11"/>
  <c r="AN966" i="11"/>
  <c r="BD966" i="11"/>
  <c r="AE966" i="11"/>
  <c r="AQ966" i="11"/>
  <c r="AP966" i="11"/>
  <c r="AJ966" i="11"/>
  <c r="BC966" i="11"/>
  <c r="Y966" i="11"/>
  <c r="Q966" i="11"/>
  <c r="Z966" i="11"/>
  <c r="BF966" i="11"/>
  <c r="T966" i="11"/>
  <c r="AZ966" i="11"/>
  <c r="W966" i="11"/>
  <c r="AI966" i="11"/>
  <c r="BE966" i="11"/>
  <c r="AW966" i="11"/>
  <c r="AS966" i="11"/>
  <c r="R966" i="11"/>
  <c r="AR966" i="11"/>
  <c r="AG966" i="11"/>
  <c r="BA966" i="11"/>
  <c r="AC966" i="11"/>
  <c r="AK966" i="11"/>
  <c r="M966" i="11"/>
  <c r="AH966" i="11"/>
  <c r="BH966" i="11"/>
  <c r="AX966" i="11"/>
  <c r="S966" i="11"/>
  <c r="AO966" i="11"/>
  <c r="AB966" i="11"/>
  <c r="AM966" i="11"/>
  <c r="AY966" i="11"/>
  <c r="BI966" i="11"/>
  <c r="U966" i="11"/>
  <c r="V1007" i="11"/>
  <c r="AL1007" i="11"/>
  <c r="BB1007" i="11"/>
  <c r="P1007" i="11"/>
  <c r="AF1007" i="11"/>
  <c r="AV1007" i="11"/>
  <c r="AE1007" i="11"/>
  <c r="AQ1007" i="11"/>
  <c r="AD1007" i="11"/>
  <c r="AT1007" i="11"/>
  <c r="BJ1007" i="11"/>
  <c r="X1007" i="11"/>
  <c r="AN1007" i="11"/>
  <c r="BD1007" i="11"/>
  <c r="O1007" i="11"/>
  <c r="AU1007" i="11"/>
  <c r="AA1007" i="11"/>
  <c r="BG1007" i="11"/>
  <c r="Z1007" i="11"/>
  <c r="BF1007" i="11"/>
  <c r="T1007" i="11"/>
  <c r="AZ1007" i="11"/>
  <c r="S1007" i="11"/>
  <c r="AO1007" i="11"/>
  <c r="AG1007" i="11"/>
  <c r="BI1007" i="11"/>
  <c r="AP1007" i="11"/>
  <c r="AJ1007" i="11"/>
  <c r="AM1007" i="11"/>
  <c r="AY1007" i="11"/>
  <c r="AH1007" i="11"/>
  <c r="BH1007" i="11"/>
  <c r="W1007" i="11"/>
  <c r="AI1007" i="11"/>
  <c r="BE1007" i="11"/>
  <c r="AX1007" i="11"/>
  <c r="BC1007" i="11"/>
  <c r="Q1007" i="11"/>
  <c r="AB1007" i="11"/>
  <c r="AW1007" i="11"/>
  <c r="AS1007" i="11"/>
  <c r="BA1007" i="11"/>
  <c r="R1007" i="11"/>
  <c r="AR1007" i="11"/>
  <c r="Y1007" i="11"/>
  <c r="AC1007" i="11"/>
  <c r="AK1007" i="11"/>
  <c r="U1007" i="11"/>
  <c r="M1007" i="11"/>
  <c r="Y1059" i="11"/>
  <c r="AO1059" i="11"/>
  <c r="BE1059" i="11"/>
  <c r="O1059" i="11"/>
  <c r="AE1059" i="11"/>
  <c r="AU1059" i="11"/>
  <c r="Q1059" i="11"/>
  <c r="AG1059" i="11"/>
  <c r="AW1059" i="11"/>
  <c r="W1059" i="11"/>
  <c r="AM1059" i="11"/>
  <c r="BC1059" i="11"/>
  <c r="AC1059" i="11"/>
  <c r="BI1059" i="11"/>
  <c r="AI1059" i="11"/>
  <c r="AT1059" i="11"/>
  <c r="AP1059" i="11"/>
  <c r="X1059" i="11"/>
  <c r="AS1059" i="11"/>
  <c r="S1059" i="11"/>
  <c r="AY1059" i="11"/>
  <c r="AD1059" i="11"/>
  <c r="BJ1059" i="11"/>
  <c r="Z1059" i="11"/>
  <c r="BF1059" i="11"/>
  <c r="BD1059" i="11"/>
  <c r="V1059" i="11"/>
  <c r="AX1059" i="11"/>
  <c r="AN1059" i="11"/>
  <c r="BH1059" i="11"/>
  <c r="AV1059" i="11"/>
  <c r="M1059" i="11"/>
  <c r="AZ1059" i="11"/>
  <c r="U1059" i="11"/>
  <c r="AA1059" i="11"/>
  <c r="AL1059" i="11"/>
  <c r="AK1059" i="11"/>
  <c r="AQ1059" i="11"/>
  <c r="BB1059" i="11"/>
  <c r="R1059" i="11"/>
  <c r="AB1059" i="11"/>
  <c r="P1059" i="11"/>
  <c r="T1059" i="11"/>
  <c r="BA1059" i="11"/>
  <c r="BG1059" i="11"/>
  <c r="AH1059" i="11"/>
  <c r="AF1059" i="11"/>
  <c r="AR1059" i="11"/>
  <c r="AJ1059" i="11"/>
  <c r="BO1038" i="11"/>
  <c r="J988" i="11" a="1"/>
  <c r="J988" i="11" s="1"/>
  <c r="J1143" i="11" a="1"/>
  <c r="J1143" i="11" s="1"/>
  <c r="BN1193" i="11"/>
  <c r="BO1044" i="11"/>
  <c r="J994" i="11" a="1"/>
  <c r="J994" i="11" s="1"/>
  <c r="BN1355" i="11"/>
  <c r="BO1165" i="11"/>
  <c r="J1115" i="11" a="1"/>
  <c r="J1115" i="11" s="1"/>
  <c r="BN1708" i="11"/>
  <c r="BN1500" i="11"/>
  <c r="BN1550" i="11" s="1"/>
  <c r="BN1600" i="11" s="1"/>
  <c r="BN1650" i="11" s="1"/>
  <c r="BN1392" i="11"/>
  <c r="J1183" i="11" a="1"/>
  <c r="J1183" i="11" s="1"/>
  <c r="BN1233" i="11"/>
  <c r="BN1229" i="11"/>
  <c r="BN1754" i="11"/>
  <c r="BN1804" i="11" s="1"/>
  <c r="J1012" i="11" a="1"/>
  <c r="J1012" i="11" s="1"/>
  <c r="BO1062" i="11"/>
  <c r="BN1415" i="11"/>
  <c r="BN1465" i="11" s="1"/>
  <c r="BN1267" i="11"/>
  <c r="J1217" i="11" a="1"/>
  <c r="J1217" i="11" s="1"/>
  <c r="BN1428" i="11"/>
  <c r="BO1040" i="11"/>
  <c r="J990" i="11" a="1"/>
  <c r="J990" i="11" s="1"/>
  <c r="BN1289" i="11"/>
  <c r="BN1203" i="11"/>
  <c r="J996" i="11" a="1"/>
  <c r="J996" i="11" s="1"/>
  <c r="BO1046" i="11"/>
  <c r="BO1036" i="11"/>
  <c r="J986" i="11" a="1"/>
  <c r="J986" i="11" s="1"/>
  <c r="J1137" i="11" a="1"/>
  <c r="J1137" i="11" s="1"/>
  <c r="BN1187" i="11"/>
  <c r="BO1222" i="11"/>
  <c r="J1172" i="11" a="1"/>
  <c r="J1172" i="11" s="1"/>
  <c r="BN1370" i="11"/>
  <c r="BN1420" i="11" s="1"/>
  <c r="BN1345" i="11"/>
  <c r="J1130" i="11" a="1"/>
  <c r="J1130" i="11" s="1"/>
  <c r="BO1180" i="11"/>
  <c r="BO1113" i="11"/>
  <c r="J1063" i="11" a="1"/>
  <c r="J1063" i="11" s="1"/>
  <c r="BO1028" i="11"/>
  <c r="J978" i="11" a="1"/>
  <c r="J978" i="11" s="1"/>
  <c r="J1219" i="11" a="1"/>
  <c r="J1219" i="11" s="1"/>
  <c r="BN1269" i="11"/>
  <c r="BN1296" i="11"/>
  <c r="BO1032" i="11"/>
  <c r="J982" i="11" a="1"/>
  <c r="J982" i="11" s="1"/>
  <c r="J1071" i="11" a="1"/>
  <c r="J1071" i="11" s="1"/>
  <c r="BO1121" i="11"/>
  <c r="BO1045" i="11"/>
  <c r="J995" i="11" a="1"/>
  <c r="J995" i="11" s="1"/>
  <c r="BO1105" i="11"/>
  <c r="J1055" i="11" a="1"/>
  <c r="J1055" i="11" s="1"/>
  <c r="J1126" i="11" a="1"/>
  <c r="J1126" i="11" s="1"/>
  <c r="BN1176" i="11"/>
  <c r="BN1698" i="11"/>
  <c r="BN1748" i="11" s="1"/>
  <c r="BN1522" i="11"/>
  <c r="BN1572" i="11" s="1"/>
  <c r="BN1622" i="11" s="1"/>
  <c r="BO1020" i="11"/>
  <c r="J970" i="11" a="1"/>
  <c r="J970" i="11" s="1"/>
  <c r="BN1380" i="11"/>
  <c r="BN1430" i="11" s="1"/>
  <c r="J1150" i="11" a="1"/>
  <c r="J1150" i="11" s="1"/>
  <c r="BO1200" i="11"/>
  <c r="BN1213" i="11"/>
  <c r="BN1149" i="11"/>
  <c r="J1099" i="11" a="1"/>
  <c r="J1099" i="11" s="1"/>
  <c r="BN1291" i="11"/>
  <c r="J1241" i="11" a="1"/>
  <c r="J1241" i="11" s="1"/>
  <c r="BO1129" i="11"/>
  <c r="J1079" i="11" a="1"/>
  <c r="J1079" i="11" s="1"/>
  <c r="J1084" i="11" a="1"/>
  <c r="J1084" i="11" s="1"/>
  <c r="BN1134" i="11"/>
  <c r="BN1307" i="11"/>
  <c r="J1011" i="11" a="1"/>
  <c r="J1011" i="11" s="1"/>
  <c r="BN1061" i="11"/>
  <c r="J998" i="11" a="1"/>
  <c r="J998" i="11" s="1"/>
  <c r="BO1048" i="11"/>
  <c r="BN1201" i="11"/>
  <c r="BN1251" i="11" s="1"/>
  <c r="BN1490" i="11"/>
  <c r="J1210" i="11" a="1"/>
  <c r="J1210" i="11" s="1"/>
  <c r="BN1260" i="11"/>
  <c r="BN1471" i="11"/>
  <c r="BN1521" i="11" s="1"/>
  <c r="BN1571" i="11" s="1"/>
  <c r="BN1621" i="11" s="1"/>
  <c r="BO1066" i="11"/>
  <c r="J1016" i="11" a="1"/>
  <c r="J1016" i="11" s="1"/>
  <c r="BO1107" i="11"/>
  <c r="J1057" i="11" a="1"/>
  <c r="J1057" i="11" s="1"/>
  <c r="BO1159" i="11"/>
  <c r="J1109" i="11" a="1"/>
  <c r="J1109" i="11" s="1"/>
  <c r="BN1227" i="11"/>
  <c r="J1177" i="11" a="1"/>
  <c r="J1177" i="11" s="1"/>
  <c r="J964" i="11" a="1"/>
  <c r="J964" i="11" s="1"/>
  <c r="BO1014" i="11"/>
  <c r="BN1323" i="11"/>
  <c r="J1175" i="11" a="1"/>
  <c r="J1175" i="11" s="1"/>
  <c r="BN1225" i="11"/>
  <c r="BN1247" i="11"/>
  <c r="J1197" i="11" a="1"/>
  <c r="J1197" i="11" s="1"/>
  <c r="BN1436" i="11"/>
  <c r="BN1314" i="11"/>
  <c r="BN1359" i="11"/>
  <c r="BO1123" i="11"/>
  <c r="J1073" i="11" a="1"/>
  <c r="J1073" i="11" s="1"/>
  <c r="BO1089" i="11"/>
  <c r="J1039" i="11" a="1"/>
  <c r="J1039" i="11" s="1"/>
  <c r="BN1382" i="11"/>
  <c r="J1231" i="11" a="1"/>
  <c r="J1231" i="11" s="1"/>
  <c r="BN1281" i="11"/>
  <c r="BO1142" i="11"/>
  <c r="J1092" i="11" a="1"/>
  <c r="J1092" i="11" s="1"/>
  <c r="BN1268" i="11"/>
  <c r="J1218" i="11" a="1"/>
  <c r="J1218" i="11" s="1"/>
  <c r="BN1185" i="11"/>
  <c r="J1135" i="11" a="1"/>
  <c r="J1135" i="11" s="1"/>
  <c r="BN1474" i="11"/>
  <c r="BO1101" i="11"/>
  <c r="J1051" i="11" a="1"/>
  <c r="J1051" i="11" s="1"/>
  <c r="BN1188" i="11"/>
  <c r="BO1202" i="11"/>
  <c r="J1152" i="11" a="1"/>
  <c r="J1152" i="11" s="1"/>
  <c r="BO1103" i="11"/>
  <c r="J1053" i="11" a="1"/>
  <c r="J1053" i="11" s="1"/>
  <c r="BN1502" i="11"/>
  <c r="BN1552" i="11" s="1"/>
  <c r="BN1602" i="11" s="1"/>
  <c r="BN1694" i="11"/>
  <c r="BO1024" i="11"/>
  <c r="J974" i="11" a="1"/>
  <c r="J974" i="11" s="1"/>
  <c r="BO1254" i="11"/>
  <c r="J1204" i="11" a="1"/>
  <c r="J1204" i="11" s="1"/>
  <c r="J1056" i="11" a="1"/>
  <c r="J1056" i="11" s="1"/>
  <c r="BN1106" i="11"/>
  <c r="BO1158" i="11"/>
  <c r="J1108" i="11" a="1"/>
  <c r="J1108" i="11" s="1"/>
  <c r="M1204" i="11" l="1"/>
  <c r="Y1204" i="11"/>
  <c r="AO1204" i="11"/>
  <c r="BE1204" i="11"/>
  <c r="O1204" i="11"/>
  <c r="AE1204" i="11"/>
  <c r="AU1204" i="11"/>
  <c r="Q1204" i="11"/>
  <c r="AG1204" i="11"/>
  <c r="AW1204" i="11"/>
  <c r="W1204" i="11"/>
  <c r="AM1204" i="11"/>
  <c r="BC1204" i="11"/>
  <c r="AS1204" i="11"/>
  <c r="S1204" i="11"/>
  <c r="AY1204" i="11"/>
  <c r="AD1204" i="11"/>
  <c r="BJ1204" i="11"/>
  <c r="Z1204" i="11"/>
  <c r="BF1204" i="11"/>
  <c r="AN1204" i="11"/>
  <c r="AC1204" i="11"/>
  <c r="BI1204" i="11"/>
  <c r="AI1204" i="11"/>
  <c r="AT1204" i="11"/>
  <c r="AP1204" i="11"/>
  <c r="U1204" i="11"/>
  <c r="AA1204" i="11"/>
  <c r="AL1204" i="11"/>
  <c r="AK1204" i="11"/>
  <c r="AQ1204" i="11"/>
  <c r="BB1204" i="11"/>
  <c r="R1204" i="11"/>
  <c r="BA1204" i="11"/>
  <c r="BG1204" i="11"/>
  <c r="AH1204" i="11"/>
  <c r="BD1204" i="11"/>
  <c r="AR1204" i="11"/>
  <c r="AF1204" i="11"/>
  <c r="AJ1204" i="11"/>
  <c r="V1204" i="11"/>
  <c r="AX1204" i="11"/>
  <c r="X1204" i="11"/>
  <c r="AB1204" i="11"/>
  <c r="T1204" i="11"/>
  <c r="BH1204" i="11"/>
  <c r="AZ1204" i="11"/>
  <c r="P1204" i="11"/>
  <c r="AV1204" i="11"/>
  <c r="M1218" i="11"/>
  <c r="Y1218" i="11"/>
  <c r="AO1218" i="11"/>
  <c r="BE1218" i="11"/>
  <c r="O1218" i="11"/>
  <c r="AE1218" i="11"/>
  <c r="AU1218" i="11"/>
  <c r="Q1218" i="11"/>
  <c r="AG1218" i="11"/>
  <c r="AW1218" i="11"/>
  <c r="W1218" i="11"/>
  <c r="AM1218" i="11"/>
  <c r="BC1218" i="11"/>
  <c r="AS1218" i="11"/>
  <c r="S1218" i="11"/>
  <c r="AY1218" i="11"/>
  <c r="AD1218" i="11"/>
  <c r="BJ1218" i="11"/>
  <c r="Z1218" i="11"/>
  <c r="BF1218" i="11"/>
  <c r="AC1218" i="11"/>
  <c r="BI1218" i="11"/>
  <c r="AI1218" i="11"/>
  <c r="AT1218" i="11"/>
  <c r="AP1218" i="11"/>
  <c r="AN1218" i="11"/>
  <c r="BA1218" i="11"/>
  <c r="BG1218" i="11"/>
  <c r="AH1218" i="11"/>
  <c r="AR1218" i="11"/>
  <c r="AF1218" i="11"/>
  <c r="AJ1218" i="11"/>
  <c r="V1218" i="11"/>
  <c r="AX1218" i="11"/>
  <c r="U1218" i="11"/>
  <c r="AA1218" i="11"/>
  <c r="AL1218" i="11"/>
  <c r="X1218" i="11"/>
  <c r="AK1218" i="11"/>
  <c r="AQ1218" i="11"/>
  <c r="BB1218" i="11"/>
  <c r="R1218" i="11"/>
  <c r="AV1218" i="11"/>
  <c r="AB1218" i="11"/>
  <c r="T1218" i="11"/>
  <c r="BH1218" i="11"/>
  <c r="AZ1218" i="11"/>
  <c r="BD1218" i="11"/>
  <c r="P1218" i="11"/>
  <c r="M1084" i="11"/>
  <c r="Y1084" i="11"/>
  <c r="AO1084" i="11"/>
  <c r="BE1084" i="11"/>
  <c r="O1084" i="11"/>
  <c r="AE1084" i="11"/>
  <c r="AU1084" i="11"/>
  <c r="Q1084" i="11"/>
  <c r="AG1084" i="11"/>
  <c r="AW1084" i="11"/>
  <c r="W1084" i="11"/>
  <c r="AM1084" i="11"/>
  <c r="BC1084" i="11"/>
  <c r="AS1084" i="11"/>
  <c r="S1084" i="11"/>
  <c r="AY1084" i="11"/>
  <c r="AD1084" i="11"/>
  <c r="BJ1084" i="11"/>
  <c r="Z1084" i="11"/>
  <c r="BF1084" i="11"/>
  <c r="AN1084" i="11"/>
  <c r="AC1084" i="11"/>
  <c r="BI1084" i="11"/>
  <c r="AI1084" i="11"/>
  <c r="AT1084" i="11"/>
  <c r="AP1084" i="11"/>
  <c r="U1084" i="11"/>
  <c r="AA1084" i="11"/>
  <c r="AL1084" i="11"/>
  <c r="AK1084" i="11"/>
  <c r="AQ1084" i="11"/>
  <c r="BB1084" i="11"/>
  <c r="R1084" i="11"/>
  <c r="BA1084" i="11"/>
  <c r="BG1084" i="11"/>
  <c r="AH1084" i="11"/>
  <c r="BD1084" i="11"/>
  <c r="AR1084" i="11"/>
  <c r="AF1084" i="11"/>
  <c r="AJ1084" i="11"/>
  <c r="V1084" i="11"/>
  <c r="AX1084" i="11"/>
  <c r="AB1084" i="11"/>
  <c r="T1084" i="11"/>
  <c r="BH1084" i="11"/>
  <c r="AZ1084" i="11"/>
  <c r="X1084" i="11"/>
  <c r="P1084" i="11"/>
  <c r="AV1084" i="11"/>
  <c r="M978" i="11"/>
  <c r="V978" i="11"/>
  <c r="AL978" i="11"/>
  <c r="BB978" i="11"/>
  <c r="P978" i="11"/>
  <c r="AF978" i="11"/>
  <c r="AV978" i="11"/>
  <c r="O978" i="11"/>
  <c r="AU978" i="11"/>
  <c r="AA978" i="11"/>
  <c r="BG978" i="11"/>
  <c r="AD978" i="11"/>
  <c r="AT978" i="11"/>
  <c r="BJ978" i="11"/>
  <c r="X978" i="11"/>
  <c r="AN978" i="11"/>
  <c r="BD978" i="11"/>
  <c r="AE978" i="11"/>
  <c r="AQ978" i="11"/>
  <c r="AP978" i="11"/>
  <c r="AJ978" i="11"/>
  <c r="BC978" i="11"/>
  <c r="Y978" i="11"/>
  <c r="Q978" i="11"/>
  <c r="AS978" i="11"/>
  <c r="Z978" i="11"/>
  <c r="BF978" i="11"/>
  <c r="T978" i="11"/>
  <c r="AZ978" i="11"/>
  <c r="W978" i="11"/>
  <c r="AI978" i="11"/>
  <c r="BE978" i="11"/>
  <c r="AW978" i="11"/>
  <c r="R978" i="11"/>
  <c r="AR978" i="11"/>
  <c r="S978" i="11"/>
  <c r="AO978" i="11"/>
  <c r="AH978" i="11"/>
  <c r="BH978" i="11"/>
  <c r="AM978" i="11"/>
  <c r="AY978" i="11"/>
  <c r="AX978" i="11"/>
  <c r="AG978" i="11"/>
  <c r="BA978" i="11"/>
  <c r="AC978" i="11"/>
  <c r="AK978" i="11"/>
  <c r="AB978" i="11"/>
  <c r="U978" i="11"/>
  <c r="BI978" i="11"/>
  <c r="M986" i="11"/>
  <c r="V986" i="11"/>
  <c r="AL986" i="11"/>
  <c r="BB986" i="11"/>
  <c r="P986" i="11"/>
  <c r="AF986" i="11"/>
  <c r="AV986" i="11"/>
  <c r="O986" i="11"/>
  <c r="AU986" i="11"/>
  <c r="AA986" i="11"/>
  <c r="BG986" i="11"/>
  <c r="AD986" i="11"/>
  <c r="AT986" i="11"/>
  <c r="BJ986" i="11"/>
  <c r="X986" i="11"/>
  <c r="AN986" i="11"/>
  <c r="BD986" i="11"/>
  <c r="AE986" i="11"/>
  <c r="AQ986" i="11"/>
  <c r="AP986" i="11"/>
  <c r="AJ986" i="11"/>
  <c r="BC986" i="11"/>
  <c r="Y986" i="11"/>
  <c r="Q986" i="11"/>
  <c r="AS986" i="11"/>
  <c r="Z986" i="11"/>
  <c r="BF986" i="11"/>
  <c r="T986" i="11"/>
  <c r="AZ986" i="11"/>
  <c r="W986" i="11"/>
  <c r="AI986" i="11"/>
  <c r="BE986" i="11"/>
  <c r="AW986" i="11"/>
  <c r="R986" i="11"/>
  <c r="AR986" i="11"/>
  <c r="S986" i="11"/>
  <c r="AO986" i="11"/>
  <c r="AH986" i="11"/>
  <c r="BH986" i="11"/>
  <c r="AM986" i="11"/>
  <c r="AY986" i="11"/>
  <c r="AX986" i="11"/>
  <c r="AG986" i="11"/>
  <c r="BA986" i="11"/>
  <c r="AC986" i="11"/>
  <c r="AK986" i="11"/>
  <c r="AB986" i="11"/>
  <c r="BI986" i="11"/>
  <c r="U986" i="11"/>
  <c r="M988" i="11"/>
  <c r="V988" i="11"/>
  <c r="AL988" i="11"/>
  <c r="BB988" i="11"/>
  <c r="P988" i="11"/>
  <c r="AF988" i="11"/>
  <c r="AV988" i="11"/>
  <c r="O988" i="11"/>
  <c r="AU988" i="11"/>
  <c r="AA988" i="11"/>
  <c r="BG988" i="11"/>
  <c r="AD988" i="11"/>
  <c r="AT988" i="11"/>
  <c r="BJ988" i="11"/>
  <c r="X988" i="11"/>
  <c r="AN988" i="11"/>
  <c r="BD988" i="11"/>
  <c r="AE988" i="11"/>
  <c r="AQ988" i="11"/>
  <c r="AP988" i="11"/>
  <c r="AJ988" i="11"/>
  <c r="W988" i="11"/>
  <c r="AI988" i="11"/>
  <c r="BE988" i="11"/>
  <c r="AW988" i="11"/>
  <c r="Z988" i="11"/>
  <c r="BF988" i="11"/>
  <c r="T988" i="11"/>
  <c r="AZ988" i="11"/>
  <c r="BC988" i="11"/>
  <c r="Y988" i="11"/>
  <c r="Q988" i="11"/>
  <c r="AX988" i="11"/>
  <c r="AM988" i="11"/>
  <c r="AY988" i="11"/>
  <c r="U988" i="11"/>
  <c r="AB988" i="11"/>
  <c r="AG988" i="11"/>
  <c r="R988" i="11"/>
  <c r="AR988" i="11"/>
  <c r="BI988" i="11"/>
  <c r="AH988" i="11"/>
  <c r="BH988" i="11"/>
  <c r="S988" i="11"/>
  <c r="AO988" i="11"/>
  <c r="BA988" i="11"/>
  <c r="AK988" i="11"/>
  <c r="AS988" i="11"/>
  <c r="AC988" i="11"/>
  <c r="Y1073" i="11"/>
  <c r="AO1073" i="11"/>
  <c r="BE1073" i="11"/>
  <c r="O1073" i="11"/>
  <c r="AE1073" i="11"/>
  <c r="AU1073" i="11"/>
  <c r="Q1073" i="11"/>
  <c r="AG1073" i="11"/>
  <c r="AW1073" i="11"/>
  <c r="W1073" i="11"/>
  <c r="AM1073" i="11"/>
  <c r="BC1073" i="11"/>
  <c r="AC1073" i="11"/>
  <c r="BI1073" i="11"/>
  <c r="AI1073" i="11"/>
  <c r="AT1073" i="11"/>
  <c r="AP1073" i="11"/>
  <c r="BD1073" i="11"/>
  <c r="AS1073" i="11"/>
  <c r="S1073" i="11"/>
  <c r="AY1073" i="11"/>
  <c r="AD1073" i="11"/>
  <c r="BJ1073" i="11"/>
  <c r="Z1073" i="11"/>
  <c r="BF1073" i="11"/>
  <c r="X1073" i="11"/>
  <c r="AK1073" i="11"/>
  <c r="AQ1073" i="11"/>
  <c r="BB1073" i="11"/>
  <c r="R1073" i="11"/>
  <c r="AB1073" i="11"/>
  <c r="P1073" i="11"/>
  <c r="T1073" i="11"/>
  <c r="BA1073" i="11"/>
  <c r="BG1073" i="11"/>
  <c r="AH1073" i="11"/>
  <c r="V1073" i="11"/>
  <c r="AX1073" i="11"/>
  <c r="M1073" i="11"/>
  <c r="BH1073" i="11"/>
  <c r="AV1073" i="11"/>
  <c r="AZ1073" i="11"/>
  <c r="U1073" i="11"/>
  <c r="AA1073" i="11"/>
  <c r="AL1073" i="11"/>
  <c r="AR1073" i="11"/>
  <c r="AJ1073" i="11"/>
  <c r="AN1073" i="11"/>
  <c r="AF1073" i="11"/>
  <c r="Y1177" i="11"/>
  <c r="AO1177" i="11"/>
  <c r="BE1177" i="11"/>
  <c r="O1177" i="11"/>
  <c r="AE1177" i="11"/>
  <c r="AU1177" i="11"/>
  <c r="Q1177" i="11"/>
  <c r="AG1177" i="11"/>
  <c r="AW1177" i="11"/>
  <c r="W1177" i="11"/>
  <c r="AM1177" i="11"/>
  <c r="BC1177" i="11"/>
  <c r="AC1177" i="11"/>
  <c r="BI1177" i="11"/>
  <c r="AI1177" i="11"/>
  <c r="AT1177" i="11"/>
  <c r="AP1177" i="11"/>
  <c r="BD1177" i="11"/>
  <c r="AS1177" i="11"/>
  <c r="S1177" i="11"/>
  <c r="AY1177" i="11"/>
  <c r="AD1177" i="11"/>
  <c r="BJ1177" i="11"/>
  <c r="Z1177" i="11"/>
  <c r="BF1177" i="11"/>
  <c r="X1177" i="11"/>
  <c r="AK1177" i="11"/>
  <c r="AQ1177" i="11"/>
  <c r="BB1177" i="11"/>
  <c r="R1177" i="11"/>
  <c r="M1177" i="11"/>
  <c r="AB1177" i="11"/>
  <c r="P1177" i="11"/>
  <c r="T1177" i="11"/>
  <c r="BA1177" i="11"/>
  <c r="BG1177" i="11"/>
  <c r="AH1177" i="11"/>
  <c r="V1177" i="11"/>
  <c r="AX1177" i="11"/>
  <c r="BH1177" i="11"/>
  <c r="AV1177" i="11"/>
  <c r="AZ1177" i="11"/>
  <c r="U1177" i="11"/>
  <c r="AA1177" i="11"/>
  <c r="AL1177" i="11"/>
  <c r="AN1177" i="11"/>
  <c r="AR1177" i="11"/>
  <c r="AJ1177" i="11"/>
  <c r="AF1177" i="11"/>
  <c r="Y1079" i="11"/>
  <c r="AO1079" i="11"/>
  <c r="BE1079" i="11"/>
  <c r="O1079" i="11"/>
  <c r="AE1079" i="11"/>
  <c r="AU1079" i="11"/>
  <c r="Q1079" i="11"/>
  <c r="AG1079" i="11"/>
  <c r="AW1079" i="11"/>
  <c r="W1079" i="11"/>
  <c r="AM1079" i="11"/>
  <c r="BC1079" i="11"/>
  <c r="AC1079" i="11"/>
  <c r="BI1079" i="11"/>
  <c r="AI1079" i="11"/>
  <c r="AT1079" i="11"/>
  <c r="AP1079" i="11"/>
  <c r="X1079" i="11"/>
  <c r="AS1079" i="11"/>
  <c r="S1079" i="11"/>
  <c r="AY1079" i="11"/>
  <c r="AD1079" i="11"/>
  <c r="BJ1079" i="11"/>
  <c r="Z1079" i="11"/>
  <c r="BF1079" i="11"/>
  <c r="BD1079" i="11"/>
  <c r="V1079" i="11"/>
  <c r="AX1079" i="11"/>
  <c r="BH1079" i="11"/>
  <c r="AV1079" i="11"/>
  <c r="AZ1079" i="11"/>
  <c r="U1079" i="11"/>
  <c r="AA1079" i="11"/>
  <c r="AL1079" i="11"/>
  <c r="AK1079" i="11"/>
  <c r="AQ1079" i="11"/>
  <c r="BB1079" i="11"/>
  <c r="R1079" i="11"/>
  <c r="AN1079" i="11"/>
  <c r="AB1079" i="11"/>
  <c r="P1079" i="11"/>
  <c r="T1079" i="11"/>
  <c r="BA1079" i="11"/>
  <c r="BG1079" i="11"/>
  <c r="AH1079" i="11"/>
  <c r="M1079" i="11"/>
  <c r="AR1079" i="11"/>
  <c r="AJ1079" i="11"/>
  <c r="AF1079" i="11"/>
  <c r="Y1150" i="11"/>
  <c r="AO1150" i="11"/>
  <c r="BE1150" i="11"/>
  <c r="O1150" i="11"/>
  <c r="AE1150" i="11"/>
  <c r="AU1150" i="11"/>
  <c r="Q1150" i="11"/>
  <c r="AG1150" i="11"/>
  <c r="AW1150" i="11"/>
  <c r="W1150" i="11"/>
  <c r="AM1150" i="11"/>
  <c r="BC1150" i="11"/>
  <c r="AS1150" i="11"/>
  <c r="S1150" i="11"/>
  <c r="AY1150" i="11"/>
  <c r="AD1150" i="11"/>
  <c r="BJ1150" i="11"/>
  <c r="Z1150" i="11"/>
  <c r="BF1150" i="11"/>
  <c r="AC1150" i="11"/>
  <c r="BI1150" i="11"/>
  <c r="AI1150" i="11"/>
  <c r="AT1150" i="11"/>
  <c r="AP1150" i="11"/>
  <c r="AN1150" i="11"/>
  <c r="BA1150" i="11"/>
  <c r="BG1150" i="11"/>
  <c r="AH1150" i="11"/>
  <c r="X1150" i="11"/>
  <c r="AR1150" i="11"/>
  <c r="AF1150" i="11"/>
  <c r="AJ1150" i="11"/>
  <c r="V1150" i="11"/>
  <c r="AX1150" i="11"/>
  <c r="U1150" i="11"/>
  <c r="AA1150" i="11"/>
  <c r="AL1150" i="11"/>
  <c r="AK1150" i="11"/>
  <c r="AQ1150" i="11"/>
  <c r="BB1150" i="11"/>
  <c r="R1150" i="11"/>
  <c r="BD1150" i="11"/>
  <c r="BH1150" i="11"/>
  <c r="AZ1150" i="11"/>
  <c r="P1150" i="11"/>
  <c r="AV1150" i="11"/>
  <c r="M1150" i="11"/>
  <c r="AB1150" i="11"/>
  <c r="T1150" i="11"/>
  <c r="Y1130" i="11"/>
  <c r="AO1130" i="11"/>
  <c r="BE1130" i="11"/>
  <c r="O1130" i="11"/>
  <c r="AE1130" i="11"/>
  <c r="AU1130" i="11"/>
  <c r="Q1130" i="11"/>
  <c r="AG1130" i="11"/>
  <c r="AW1130" i="11"/>
  <c r="W1130" i="11"/>
  <c r="AM1130" i="11"/>
  <c r="BC1130" i="11"/>
  <c r="AS1130" i="11"/>
  <c r="S1130" i="11"/>
  <c r="AY1130" i="11"/>
  <c r="AD1130" i="11"/>
  <c r="BJ1130" i="11"/>
  <c r="Z1130" i="11"/>
  <c r="BF1130" i="11"/>
  <c r="M1130" i="11"/>
  <c r="AC1130" i="11"/>
  <c r="BI1130" i="11"/>
  <c r="AI1130" i="11"/>
  <c r="AT1130" i="11"/>
  <c r="AP1130" i="11"/>
  <c r="AN1130" i="11"/>
  <c r="BA1130" i="11"/>
  <c r="BG1130" i="11"/>
  <c r="AH1130" i="11"/>
  <c r="AR1130" i="11"/>
  <c r="AF1130" i="11"/>
  <c r="AJ1130" i="11"/>
  <c r="V1130" i="11"/>
  <c r="AX1130" i="11"/>
  <c r="U1130" i="11"/>
  <c r="AA1130" i="11"/>
  <c r="AL1130" i="11"/>
  <c r="X1130" i="11"/>
  <c r="AK1130" i="11"/>
  <c r="AQ1130" i="11"/>
  <c r="BB1130" i="11"/>
  <c r="R1130" i="11"/>
  <c r="AV1130" i="11"/>
  <c r="BD1130" i="11"/>
  <c r="AB1130" i="11"/>
  <c r="T1130" i="11"/>
  <c r="BH1130" i="11"/>
  <c r="AZ1130" i="11"/>
  <c r="P1130" i="11"/>
  <c r="M1012" i="11"/>
  <c r="V1012" i="11"/>
  <c r="AL1012" i="11"/>
  <c r="BB1012" i="11"/>
  <c r="P1012" i="11"/>
  <c r="AF1012" i="11"/>
  <c r="AV1012" i="11"/>
  <c r="O1012" i="11"/>
  <c r="AU1012" i="11"/>
  <c r="AA1012" i="11"/>
  <c r="BG1012" i="11"/>
  <c r="AD1012" i="11"/>
  <c r="AT1012" i="11"/>
  <c r="BJ1012" i="11"/>
  <c r="X1012" i="11"/>
  <c r="AN1012" i="11"/>
  <c r="BD1012" i="11"/>
  <c r="AE1012" i="11"/>
  <c r="AQ1012" i="11"/>
  <c r="AP1012" i="11"/>
  <c r="AJ1012" i="11"/>
  <c r="W1012" i="11"/>
  <c r="AI1012" i="11"/>
  <c r="BE1012" i="11"/>
  <c r="AW1012" i="11"/>
  <c r="Z1012" i="11"/>
  <c r="BF1012" i="11"/>
  <c r="T1012" i="11"/>
  <c r="AZ1012" i="11"/>
  <c r="BC1012" i="11"/>
  <c r="Y1012" i="11"/>
  <c r="Q1012" i="11"/>
  <c r="AX1012" i="11"/>
  <c r="AM1012" i="11"/>
  <c r="AY1012" i="11"/>
  <c r="U1012" i="11"/>
  <c r="AB1012" i="11"/>
  <c r="AG1012" i="11"/>
  <c r="R1012" i="11"/>
  <c r="AR1012" i="11"/>
  <c r="BI1012" i="11"/>
  <c r="AH1012" i="11"/>
  <c r="BH1012" i="11"/>
  <c r="S1012" i="11"/>
  <c r="AO1012" i="11"/>
  <c r="AC1012" i="11"/>
  <c r="BA1012" i="11"/>
  <c r="AK1012" i="11"/>
  <c r="AS1012" i="11"/>
  <c r="Y1115" i="11"/>
  <c r="AO1115" i="11"/>
  <c r="BE1115" i="11"/>
  <c r="O1115" i="11"/>
  <c r="AE1115" i="11"/>
  <c r="AU1115" i="11"/>
  <c r="Q1115" i="11"/>
  <c r="AG1115" i="11"/>
  <c r="AW1115" i="11"/>
  <c r="W1115" i="11"/>
  <c r="AM1115" i="11"/>
  <c r="BC1115" i="11"/>
  <c r="AC1115" i="11"/>
  <c r="BI1115" i="11"/>
  <c r="AI1115" i="11"/>
  <c r="AT1115" i="11"/>
  <c r="AP1115" i="11"/>
  <c r="X1115" i="11"/>
  <c r="AS1115" i="11"/>
  <c r="S1115" i="11"/>
  <c r="AY1115" i="11"/>
  <c r="AD1115" i="11"/>
  <c r="BJ1115" i="11"/>
  <c r="Z1115" i="11"/>
  <c r="BF1115" i="11"/>
  <c r="BD1115" i="11"/>
  <c r="V1115" i="11"/>
  <c r="AX1115" i="11"/>
  <c r="AN1115" i="11"/>
  <c r="BH1115" i="11"/>
  <c r="AV1115" i="11"/>
  <c r="AZ1115" i="11"/>
  <c r="U1115" i="11"/>
  <c r="AA1115" i="11"/>
  <c r="AL1115" i="11"/>
  <c r="AK1115" i="11"/>
  <c r="AQ1115" i="11"/>
  <c r="BB1115" i="11"/>
  <c r="R1115" i="11"/>
  <c r="AB1115" i="11"/>
  <c r="P1115" i="11"/>
  <c r="M1115" i="11"/>
  <c r="T1115" i="11"/>
  <c r="BA1115" i="11"/>
  <c r="BG1115" i="11"/>
  <c r="AH1115" i="11"/>
  <c r="AF1115" i="11"/>
  <c r="AR1115" i="11"/>
  <c r="AJ1115" i="11"/>
  <c r="V974" i="11"/>
  <c r="AL974" i="11"/>
  <c r="BB974" i="11"/>
  <c r="P974" i="11"/>
  <c r="AF974" i="11"/>
  <c r="AV974" i="11"/>
  <c r="O974" i="11"/>
  <c r="AU974" i="11"/>
  <c r="AA974" i="11"/>
  <c r="BG974" i="11"/>
  <c r="AD974" i="11"/>
  <c r="AT974" i="11"/>
  <c r="BJ974" i="11"/>
  <c r="X974" i="11"/>
  <c r="AN974" i="11"/>
  <c r="BD974" i="11"/>
  <c r="AE974" i="11"/>
  <c r="AQ974" i="11"/>
  <c r="AP974" i="11"/>
  <c r="AJ974" i="11"/>
  <c r="BC974" i="11"/>
  <c r="Y974" i="11"/>
  <c r="Q974" i="11"/>
  <c r="Z974" i="11"/>
  <c r="BF974" i="11"/>
  <c r="T974" i="11"/>
  <c r="AZ974" i="11"/>
  <c r="W974" i="11"/>
  <c r="AI974" i="11"/>
  <c r="BE974" i="11"/>
  <c r="AW974" i="11"/>
  <c r="AS974" i="11"/>
  <c r="R974" i="11"/>
  <c r="AR974" i="11"/>
  <c r="AG974" i="11"/>
  <c r="BA974" i="11"/>
  <c r="AC974" i="11"/>
  <c r="AK974" i="11"/>
  <c r="AH974" i="11"/>
  <c r="BH974" i="11"/>
  <c r="AX974" i="11"/>
  <c r="S974" i="11"/>
  <c r="AO974" i="11"/>
  <c r="AB974" i="11"/>
  <c r="AM974" i="11"/>
  <c r="AY974" i="11"/>
  <c r="BI974" i="11"/>
  <c r="U974" i="11"/>
  <c r="M974" i="11"/>
  <c r="Y1053" i="11"/>
  <c r="AO1053" i="11"/>
  <c r="BE1053" i="11"/>
  <c r="O1053" i="11"/>
  <c r="AE1053" i="11"/>
  <c r="AU1053" i="11"/>
  <c r="Q1053" i="11"/>
  <c r="AG1053" i="11"/>
  <c r="AW1053" i="11"/>
  <c r="W1053" i="11"/>
  <c r="AM1053" i="11"/>
  <c r="BC1053" i="11"/>
  <c r="AC1053" i="11"/>
  <c r="BI1053" i="11"/>
  <c r="AI1053" i="11"/>
  <c r="AT1053" i="11"/>
  <c r="AP1053" i="11"/>
  <c r="BD1053" i="11"/>
  <c r="AS1053" i="11"/>
  <c r="S1053" i="11"/>
  <c r="AY1053" i="11"/>
  <c r="AD1053" i="11"/>
  <c r="BJ1053" i="11"/>
  <c r="Z1053" i="11"/>
  <c r="BF1053" i="11"/>
  <c r="X1053" i="11"/>
  <c r="AK1053" i="11"/>
  <c r="AQ1053" i="11"/>
  <c r="BB1053" i="11"/>
  <c r="R1053" i="11"/>
  <c r="AB1053" i="11"/>
  <c r="P1053" i="11"/>
  <c r="T1053" i="11"/>
  <c r="BA1053" i="11"/>
  <c r="BG1053" i="11"/>
  <c r="AH1053" i="11"/>
  <c r="V1053" i="11"/>
  <c r="AX1053" i="11"/>
  <c r="BH1053" i="11"/>
  <c r="AV1053" i="11"/>
  <c r="AZ1053" i="11"/>
  <c r="U1053" i="11"/>
  <c r="AA1053" i="11"/>
  <c r="AL1053" i="11"/>
  <c r="M1053" i="11"/>
  <c r="AF1053" i="11"/>
  <c r="AR1053" i="11"/>
  <c r="AJ1053" i="11"/>
  <c r="AN1053" i="11"/>
  <c r="Y1135" i="11"/>
  <c r="AO1135" i="11"/>
  <c r="BE1135" i="11"/>
  <c r="O1135" i="11"/>
  <c r="AE1135" i="11"/>
  <c r="AU1135" i="11"/>
  <c r="Q1135" i="11"/>
  <c r="AG1135" i="11"/>
  <c r="AW1135" i="11"/>
  <c r="W1135" i="11"/>
  <c r="AM1135" i="11"/>
  <c r="BC1135" i="11"/>
  <c r="AC1135" i="11"/>
  <c r="BI1135" i="11"/>
  <c r="AI1135" i="11"/>
  <c r="AT1135" i="11"/>
  <c r="AP1135" i="11"/>
  <c r="X1135" i="11"/>
  <c r="AS1135" i="11"/>
  <c r="S1135" i="11"/>
  <c r="AY1135" i="11"/>
  <c r="AD1135" i="11"/>
  <c r="BJ1135" i="11"/>
  <c r="Z1135" i="11"/>
  <c r="BF1135" i="11"/>
  <c r="BD1135" i="11"/>
  <c r="V1135" i="11"/>
  <c r="AX1135" i="11"/>
  <c r="BH1135" i="11"/>
  <c r="AV1135" i="11"/>
  <c r="AZ1135" i="11"/>
  <c r="U1135" i="11"/>
  <c r="AA1135" i="11"/>
  <c r="AL1135" i="11"/>
  <c r="AK1135" i="11"/>
  <c r="AQ1135" i="11"/>
  <c r="BB1135" i="11"/>
  <c r="R1135" i="11"/>
  <c r="AN1135" i="11"/>
  <c r="AB1135" i="11"/>
  <c r="P1135" i="11"/>
  <c r="T1135" i="11"/>
  <c r="BA1135" i="11"/>
  <c r="BG1135" i="11"/>
  <c r="AH1135" i="11"/>
  <c r="AR1135" i="11"/>
  <c r="AJ1135" i="11"/>
  <c r="AF1135" i="11"/>
  <c r="M1135" i="11"/>
  <c r="M1092" i="11"/>
  <c r="Y1092" i="11"/>
  <c r="AO1092" i="11"/>
  <c r="BE1092" i="11"/>
  <c r="O1092" i="11"/>
  <c r="AE1092" i="11"/>
  <c r="AU1092" i="11"/>
  <c r="Q1092" i="11"/>
  <c r="AG1092" i="11"/>
  <c r="AW1092" i="11"/>
  <c r="W1092" i="11"/>
  <c r="AM1092" i="11"/>
  <c r="BC1092" i="11"/>
  <c r="AS1092" i="11"/>
  <c r="S1092" i="11"/>
  <c r="AY1092" i="11"/>
  <c r="AD1092" i="11"/>
  <c r="BJ1092" i="11"/>
  <c r="Z1092" i="11"/>
  <c r="BF1092" i="11"/>
  <c r="AN1092" i="11"/>
  <c r="AC1092" i="11"/>
  <c r="BI1092" i="11"/>
  <c r="AI1092" i="11"/>
  <c r="AT1092" i="11"/>
  <c r="AP1092" i="11"/>
  <c r="U1092" i="11"/>
  <c r="AA1092" i="11"/>
  <c r="AL1092" i="11"/>
  <c r="AK1092" i="11"/>
  <c r="AQ1092" i="11"/>
  <c r="BB1092" i="11"/>
  <c r="R1092" i="11"/>
  <c r="BA1092" i="11"/>
  <c r="BG1092" i="11"/>
  <c r="AH1092" i="11"/>
  <c r="BD1092" i="11"/>
  <c r="AR1092" i="11"/>
  <c r="AF1092" i="11"/>
  <c r="AJ1092" i="11"/>
  <c r="V1092" i="11"/>
  <c r="AX1092" i="11"/>
  <c r="X1092" i="11"/>
  <c r="AB1092" i="11"/>
  <c r="T1092" i="11"/>
  <c r="BH1092" i="11"/>
  <c r="AZ1092" i="11"/>
  <c r="P1092" i="11"/>
  <c r="AV1092" i="11"/>
  <c r="Y1197" i="11"/>
  <c r="AO1197" i="11"/>
  <c r="BE1197" i="11"/>
  <c r="O1197" i="11"/>
  <c r="AE1197" i="11"/>
  <c r="AU1197" i="11"/>
  <c r="Q1197" i="11"/>
  <c r="AG1197" i="11"/>
  <c r="AW1197" i="11"/>
  <c r="W1197" i="11"/>
  <c r="AM1197" i="11"/>
  <c r="BC1197" i="11"/>
  <c r="AC1197" i="11"/>
  <c r="BI1197" i="11"/>
  <c r="AI1197" i="11"/>
  <c r="AT1197" i="11"/>
  <c r="AP1197" i="11"/>
  <c r="BD1197" i="11"/>
  <c r="AS1197" i="11"/>
  <c r="S1197" i="11"/>
  <c r="AY1197" i="11"/>
  <c r="AD1197" i="11"/>
  <c r="BJ1197" i="11"/>
  <c r="Z1197" i="11"/>
  <c r="BF1197" i="11"/>
  <c r="X1197" i="11"/>
  <c r="AK1197" i="11"/>
  <c r="AQ1197" i="11"/>
  <c r="BB1197" i="11"/>
  <c r="R1197" i="11"/>
  <c r="AB1197" i="11"/>
  <c r="P1197" i="11"/>
  <c r="T1197" i="11"/>
  <c r="BA1197" i="11"/>
  <c r="BG1197" i="11"/>
  <c r="AH1197" i="11"/>
  <c r="V1197" i="11"/>
  <c r="AX1197" i="11"/>
  <c r="BH1197" i="11"/>
  <c r="AV1197" i="11"/>
  <c r="AZ1197" i="11"/>
  <c r="U1197" i="11"/>
  <c r="AA1197" i="11"/>
  <c r="AL1197" i="11"/>
  <c r="AF1197" i="11"/>
  <c r="M1197" i="11"/>
  <c r="AR1197" i="11"/>
  <c r="AJ1197" i="11"/>
  <c r="AN1197" i="11"/>
  <c r="Y1071" i="11"/>
  <c r="AO1071" i="11"/>
  <c r="BE1071" i="11"/>
  <c r="O1071" i="11"/>
  <c r="AE1071" i="11"/>
  <c r="AU1071" i="11"/>
  <c r="Q1071" i="11"/>
  <c r="AG1071" i="11"/>
  <c r="AW1071" i="11"/>
  <c r="W1071" i="11"/>
  <c r="AM1071" i="11"/>
  <c r="BC1071" i="11"/>
  <c r="AC1071" i="11"/>
  <c r="BI1071" i="11"/>
  <c r="AI1071" i="11"/>
  <c r="AT1071" i="11"/>
  <c r="AP1071" i="11"/>
  <c r="X1071" i="11"/>
  <c r="AS1071" i="11"/>
  <c r="S1071" i="11"/>
  <c r="AY1071" i="11"/>
  <c r="AD1071" i="11"/>
  <c r="BJ1071" i="11"/>
  <c r="Z1071" i="11"/>
  <c r="BF1071" i="11"/>
  <c r="BD1071" i="11"/>
  <c r="V1071" i="11"/>
  <c r="AX1071" i="11"/>
  <c r="BH1071" i="11"/>
  <c r="AV1071" i="11"/>
  <c r="AZ1071" i="11"/>
  <c r="U1071" i="11"/>
  <c r="AA1071" i="11"/>
  <c r="AL1071" i="11"/>
  <c r="AK1071" i="11"/>
  <c r="AQ1071" i="11"/>
  <c r="BB1071" i="11"/>
  <c r="R1071" i="11"/>
  <c r="AN1071" i="11"/>
  <c r="AB1071" i="11"/>
  <c r="P1071" i="11"/>
  <c r="T1071" i="11"/>
  <c r="BA1071" i="11"/>
  <c r="BG1071" i="11"/>
  <c r="AH1071" i="11"/>
  <c r="AR1071" i="11"/>
  <c r="AJ1071" i="11"/>
  <c r="AF1071" i="11"/>
  <c r="M1071" i="11"/>
  <c r="Y1063" i="11"/>
  <c r="AO1063" i="11"/>
  <c r="BE1063" i="11"/>
  <c r="O1063" i="11"/>
  <c r="AE1063" i="11"/>
  <c r="AU1063" i="11"/>
  <c r="Q1063" i="11"/>
  <c r="AG1063" i="11"/>
  <c r="AW1063" i="11"/>
  <c r="W1063" i="11"/>
  <c r="AM1063" i="11"/>
  <c r="BC1063" i="11"/>
  <c r="AC1063" i="11"/>
  <c r="BI1063" i="11"/>
  <c r="AI1063" i="11"/>
  <c r="AT1063" i="11"/>
  <c r="AP1063" i="11"/>
  <c r="X1063" i="11"/>
  <c r="AS1063" i="11"/>
  <c r="S1063" i="11"/>
  <c r="AY1063" i="11"/>
  <c r="AD1063" i="11"/>
  <c r="BJ1063" i="11"/>
  <c r="Z1063" i="11"/>
  <c r="BF1063" i="11"/>
  <c r="BD1063" i="11"/>
  <c r="V1063" i="11"/>
  <c r="AX1063" i="11"/>
  <c r="BH1063" i="11"/>
  <c r="AV1063" i="11"/>
  <c r="AZ1063" i="11"/>
  <c r="U1063" i="11"/>
  <c r="AA1063" i="11"/>
  <c r="AL1063" i="11"/>
  <c r="AK1063" i="11"/>
  <c r="AQ1063" i="11"/>
  <c r="BB1063" i="11"/>
  <c r="R1063" i="11"/>
  <c r="AN1063" i="11"/>
  <c r="AB1063" i="11"/>
  <c r="P1063" i="11"/>
  <c r="T1063" i="11"/>
  <c r="BA1063" i="11"/>
  <c r="BG1063" i="11"/>
  <c r="AH1063" i="11"/>
  <c r="AR1063" i="11"/>
  <c r="AJ1063" i="11"/>
  <c r="M1063" i="11"/>
  <c r="AF1063" i="11"/>
  <c r="V990" i="11"/>
  <c r="AL990" i="11"/>
  <c r="BB990" i="11"/>
  <c r="P990" i="11"/>
  <c r="AF990" i="11"/>
  <c r="AV990" i="11"/>
  <c r="O990" i="11"/>
  <c r="AU990" i="11"/>
  <c r="AA990" i="11"/>
  <c r="BG990" i="11"/>
  <c r="AD990" i="11"/>
  <c r="AT990" i="11"/>
  <c r="BJ990" i="11"/>
  <c r="X990" i="11"/>
  <c r="AN990" i="11"/>
  <c r="BD990" i="11"/>
  <c r="AE990" i="11"/>
  <c r="AQ990" i="11"/>
  <c r="AP990" i="11"/>
  <c r="AJ990" i="11"/>
  <c r="BC990" i="11"/>
  <c r="Y990" i="11"/>
  <c r="Q990" i="11"/>
  <c r="Z990" i="11"/>
  <c r="BF990" i="11"/>
  <c r="T990" i="11"/>
  <c r="AZ990" i="11"/>
  <c r="W990" i="11"/>
  <c r="AI990" i="11"/>
  <c r="BE990" i="11"/>
  <c r="AW990" i="11"/>
  <c r="AS990" i="11"/>
  <c r="R990" i="11"/>
  <c r="AR990" i="11"/>
  <c r="AG990" i="11"/>
  <c r="BA990" i="11"/>
  <c r="AC990" i="11"/>
  <c r="AK990" i="11"/>
  <c r="AH990" i="11"/>
  <c r="BH990" i="11"/>
  <c r="AX990" i="11"/>
  <c r="S990" i="11"/>
  <c r="AO990" i="11"/>
  <c r="AB990" i="11"/>
  <c r="AM990" i="11"/>
  <c r="AY990" i="11"/>
  <c r="BI990" i="11"/>
  <c r="M990" i="11"/>
  <c r="U990" i="11"/>
  <c r="M1108" i="11"/>
  <c r="Y1108" i="11"/>
  <c r="AO1108" i="11"/>
  <c r="BE1108" i="11"/>
  <c r="O1108" i="11"/>
  <c r="AE1108" i="11"/>
  <c r="AU1108" i="11"/>
  <c r="Q1108" i="11"/>
  <c r="AG1108" i="11"/>
  <c r="AW1108" i="11"/>
  <c r="W1108" i="11"/>
  <c r="AM1108" i="11"/>
  <c r="BC1108" i="11"/>
  <c r="AS1108" i="11"/>
  <c r="S1108" i="11"/>
  <c r="AY1108" i="11"/>
  <c r="AD1108" i="11"/>
  <c r="BJ1108" i="11"/>
  <c r="Z1108" i="11"/>
  <c r="BF1108" i="11"/>
  <c r="AN1108" i="11"/>
  <c r="AC1108" i="11"/>
  <c r="BI1108" i="11"/>
  <c r="AI1108" i="11"/>
  <c r="AT1108" i="11"/>
  <c r="AP1108" i="11"/>
  <c r="U1108" i="11"/>
  <c r="AA1108" i="11"/>
  <c r="AL1108" i="11"/>
  <c r="AK1108" i="11"/>
  <c r="AQ1108" i="11"/>
  <c r="BB1108" i="11"/>
  <c r="R1108" i="11"/>
  <c r="BA1108" i="11"/>
  <c r="BG1108" i="11"/>
  <c r="AH1108" i="11"/>
  <c r="BD1108" i="11"/>
  <c r="AR1108" i="11"/>
  <c r="AF1108" i="11"/>
  <c r="AJ1108" i="11"/>
  <c r="V1108" i="11"/>
  <c r="AX1108" i="11"/>
  <c r="X1108" i="11"/>
  <c r="AB1108" i="11"/>
  <c r="T1108" i="11"/>
  <c r="BH1108" i="11"/>
  <c r="AZ1108" i="11"/>
  <c r="P1108" i="11"/>
  <c r="AV1108" i="11"/>
  <c r="M1152" i="11"/>
  <c r="Y1152" i="11"/>
  <c r="AO1152" i="11"/>
  <c r="BE1152" i="11"/>
  <c r="O1152" i="11"/>
  <c r="AE1152" i="11"/>
  <c r="AU1152" i="11"/>
  <c r="Q1152" i="11"/>
  <c r="AG1152" i="11"/>
  <c r="AW1152" i="11"/>
  <c r="W1152" i="11"/>
  <c r="AM1152" i="11"/>
  <c r="BC1152" i="11"/>
  <c r="AS1152" i="11"/>
  <c r="S1152" i="11"/>
  <c r="AY1152" i="11"/>
  <c r="AD1152" i="11"/>
  <c r="BJ1152" i="11"/>
  <c r="Z1152" i="11"/>
  <c r="BF1152" i="11"/>
  <c r="AN1152" i="11"/>
  <c r="AC1152" i="11"/>
  <c r="BI1152" i="11"/>
  <c r="AI1152" i="11"/>
  <c r="AT1152" i="11"/>
  <c r="AP1152" i="11"/>
  <c r="U1152" i="11"/>
  <c r="AA1152" i="11"/>
  <c r="AL1152" i="11"/>
  <c r="BD1152" i="11"/>
  <c r="AK1152" i="11"/>
  <c r="AQ1152" i="11"/>
  <c r="BB1152" i="11"/>
  <c r="R1152" i="11"/>
  <c r="BA1152" i="11"/>
  <c r="BG1152" i="11"/>
  <c r="AH1152" i="11"/>
  <c r="AR1152" i="11"/>
  <c r="AF1152" i="11"/>
  <c r="AJ1152" i="11"/>
  <c r="V1152" i="11"/>
  <c r="AX1152" i="11"/>
  <c r="P1152" i="11"/>
  <c r="X1152" i="11"/>
  <c r="AV1152" i="11"/>
  <c r="AB1152" i="11"/>
  <c r="T1152" i="11"/>
  <c r="BH1152" i="11"/>
  <c r="AZ1152" i="11"/>
  <c r="M964" i="11"/>
  <c r="V964" i="11"/>
  <c r="AL964" i="11"/>
  <c r="BB964" i="11"/>
  <c r="P964" i="11"/>
  <c r="AF964" i="11"/>
  <c r="AV964" i="11"/>
  <c r="O964" i="11"/>
  <c r="AU964" i="11"/>
  <c r="AA964" i="11"/>
  <c r="BG964" i="11"/>
  <c r="AD964" i="11"/>
  <c r="AT964" i="11"/>
  <c r="BJ964" i="11"/>
  <c r="X964" i="11"/>
  <c r="AN964" i="11"/>
  <c r="BD964" i="11"/>
  <c r="AE964" i="11"/>
  <c r="AQ964" i="11"/>
  <c r="AP964" i="11"/>
  <c r="AJ964" i="11"/>
  <c r="W964" i="11"/>
  <c r="AI964" i="11"/>
  <c r="BE964" i="11"/>
  <c r="AW964" i="11"/>
  <c r="Z964" i="11"/>
  <c r="BF964" i="11"/>
  <c r="T964" i="11"/>
  <c r="AZ964" i="11"/>
  <c r="BC964" i="11"/>
  <c r="Y964" i="11"/>
  <c r="Q964" i="11"/>
  <c r="AX964" i="11"/>
  <c r="AM964" i="11"/>
  <c r="AY964" i="11"/>
  <c r="U964" i="11"/>
  <c r="AB964" i="11"/>
  <c r="AG964" i="11"/>
  <c r="R964" i="11"/>
  <c r="AR964" i="11"/>
  <c r="BI964" i="11"/>
  <c r="AH964" i="11"/>
  <c r="BH964" i="11"/>
  <c r="S964" i="11"/>
  <c r="AO964" i="11"/>
  <c r="AC964" i="11"/>
  <c r="AS964" i="11"/>
  <c r="BA964" i="11"/>
  <c r="AK964" i="11"/>
  <c r="Y1126" i="11"/>
  <c r="AO1126" i="11"/>
  <c r="BE1126" i="11"/>
  <c r="O1126" i="11"/>
  <c r="AE1126" i="11"/>
  <c r="AU1126" i="11"/>
  <c r="Q1126" i="11"/>
  <c r="AG1126" i="11"/>
  <c r="AW1126" i="11"/>
  <c r="W1126" i="11"/>
  <c r="AM1126" i="11"/>
  <c r="BC1126" i="11"/>
  <c r="AS1126" i="11"/>
  <c r="S1126" i="11"/>
  <c r="AY1126" i="11"/>
  <c r="AD1126" i="11"/>
  <c r="BJ1126" i="11"/>
  <c r="Z1126" i="11"/>
  <c r="BF1126" i="11"/>
  <c r="AC1126" i="11"/>
  <c r="BI1126" i="11"/>
  <c r="AI1126" i="11"/>
  <c r="AT1126" i="11"/>
  <c r="AP1126" i="11"/>
  <c r="AN1126" i="11"/>
  <c r="BA1126" i="11"/>
  <c r="BG1126" i="11"/>
  <c r="AH1126" i="11"/>
  <c r="X1126" i="11"/>
  <c r="AR1126" i="11"/>
  <c r="AF1126" i="11"/>
  <c r="AJ1126" i="11"/>
  <c r="M1126" i="11"/>
  <c r="V1126" i="11"/>
  <c r="AX1126" i="11"/>
  <c r="U1126" i="11"/>
  <c r="AA1126" i="11"/>
  <c r="AL1126" i="11"/>
  <c r="AK1126" i="11"/>
  <c r="AQ1126" i="11"/>
  <c r="BB1126" i="11"/>
  <c r="R1126" i="11"/>
  <c r="BH1126" i="11"/>
  <c r="AZ1126" i="11"/>
  <c r="P1126" i="11"/>
  <c r="BD1126" i="11"/>
  <c r="AV1126" i="11"/>
  <c r="AB1126" i="11"/>
  <c r="T1126" i="11"/>
  <c r="M1172" i="11"/>
  <c r="Y1172" i="11"/>
  <c r="AO1172" i="11"/>
  <c r="BE1172" i="11"/>
  <c r="O1172" i="11"/>
  <c r="AE1172" i="11"/>
  <c r="AU1172" i="11"/>
  <c r="Q1172" i="11"/>
  <c r="AG1172" i="11"/>
  <c r="AW1172" i="11"/>
  <c r="W1172" i="11"/>
  <c r="AM1172" i="11"/>
  <c r="BC1172" i="11"/>
  <c r="AS1172" i="11"/>
  <c r="S1172" i="11"/>
  <c r="AY1172" i="11"/>
  <c r="AD1172" i="11"/>
  <c r="BJ1172" i="11"/>
  <c r="Z1172" i="11"/>
  <c r="BF1172" i="11"/>
  <c r="AN1172" i="11"/>
  <c r="AC1172" i="11"/>
  <c r="BI1172" i="11"/>
  <c r="AI1172" i="11"/>
  <c r="AT1172" i="11"/>
  <c r="AP1172" i="11"/>
  <c r="U1172" i="11"/>
  <c r="AA1172" i="11"/>
  <c r="AL1172" i="11"/>
  <c r="AK1172" i="11"/>
  <c r="AQ1172" i="11"/>
  <c r="BB1172" i="11"/>
  <c r="R1172" i="11"/>
  <c r="BA1172" i="11"/>
  <c r="BG1172" i="11"/>
  <c r="AH1172" i="11"/>
  <c r="BD1172" i="11"/>
  <c r="AR1172" i="11"/>
  <c r="AF1172" i="11"/>
  <c r="AJ1172" i="11"/>
  <c r="V1172" i="11"/>
  <c r="AX1172" i="11"/>
  <c r="X1172" i="11"/>
  <c r="AB1172" i="11"/>
  <c r="T1172" i="11"/>
  <c r="BH1172" i="11"/>
  <c r="AZ1172" i="11"/>
  <c r="P1172" i="11"/>
  <c r="AV1172" i="11"/>
  <c r="M994" i="11"/>
  <c r="V994" i="11"/>
  <c r="AL994" i="11"/>
  <c r="BB994" i="11"/>
  <c r="P994" i="11"/>
  <c r="AF994" i="11"/>
  <c r="AV994" i="11"/>
  <c r="O994" i="11"/>
  <c r="AU994" i="11"/>
  <c r="AA994" i="11"/>
  <c r="BG994" i="11"/>
  <c r="AD994" i="11"/>
  <c r="AT994" i="11"/>
  <c r="BJ994" i="11"/>
  <c r="X994" i="11"/>
  <c r="AN994" i="11"/>
  <c r="BD994" i="11"/>
  <c r="AE994" i="11"/>
  <c r="AQ994" i="11"/>
  <c r="AP994" i="11"/>
  <c r="AJ994" i="11"/>
  <c r="BC994" i="11"/>
  <c r="Y994" i="11"/>
  <c r="Q994" i="11"/>
  <c r="AS994" i="11"/>
  <c r="Z994" i="11"/>
  <c r="BF994" i="11"/>
  <c r="T994" i="11"/>
  <c r="AZ994" i="11"/>
  <c r="W994" i="11"/>
  <c r="AI994" i="11"/>
  <c r="BE994" i="11"/>
  <c r="AW994" i="11"/>
  <c r="R994" i="11"/>
  <c r="AR994" i="11"/>
  <c r="S994" i="11"/>
  <c r="AO994" i="11"/>
  <c r="AH994" i="11"/>
  <c r="BH994" i="11"/>
  <c r="AM994" i="11"/>
  <c r="AY994" i="11"/>
  <c r="AX994" i="11"/>
  <c r="AG994" i="11"/>
  <c r="BA994" i="11"/>
  <c r="AC994" i="11"/>
  <c r="AK994" i="11"/>
  <c r="AB994" i="11"/>
  <c r="U994" i="11"/>
  <c r="BI994" i="11"/>
  <c r="Y1231" i="11"/>
  <c r="AO1231" i="11"/>
  <c r="BE1231" i="11"/>
  <c r="O1231" i="11"/>
  <c r="AE1231" i="11"/>
  <c r="AU1231" i="11"/>
  <c r="Q1231" i="11"/>
  <c r="AG1231" i="11"/>
  <c r="AW1231" i="11"/>
  <c r="W1231" i="11"/>
  <c r="AM1231" i="11"/>
  <c r="BC1231" i="11"/>
  <c r="AC1231" i="11"/>
  <c r="BI1231" i="11"/>
  <c r="AI1231" i="11"/>
  <c r="AT1231" i="11"/>
  <c r="AP1231" i="11"/>
  <c r="X1231" i="11"/>
  <c r="AS1231" i="11"/>
  <c r="S1231" i="11"/>
  <c r="AY1231" i="11"/>
  <c r="AD1231" i="11"/>
  <c r="BJ1231" i="11"/>
  <c r="Z1231" i="11"/>
  <c r="BF1231" i="11"/>
  <c r="BD1231" i="11"/>
  <c r="V1231" i="11"/>
  <c r="AX1231" i="11"/>
  <c r="BH1231" i="11"/>
  <c r="AV1231" i="11"/>
  <c r="AZ1231" i="11"/>
  <c r="U1231" i="11"/>
  <c r="AA1231" i="11"/>
  <c r="AL1231" i="11"/>
  <c r="AK1231" i="11"/>
  <c r="AQ1231" i="11"/>
  <c r="BB1231" i="11"/>
  <c r="R1231" i="11"/>
  <c r="AN1231" i="11"/>
  <c r="AB1231" i="11"/>
  <c r="P1231" i="11"/>
  <c r="T1231" i="11"/>
  <c r="BA1231" i="11"/>
  <c r="BG1231" i="11"/>
  <c r="AH1231" i="11"/>
  <c r="AR1231" i="11"/>
  <c r="AJ1231" i="11"/>
  <c r="AF1231" i="11"/>
  <c r="M1231" i="11"/>
  <c r="Y1175" i="11"/>
  <c r="AO1175" i="11"/>
  <c r="BE1175" i="11"/>
  <c r="O1175" i="11"/>
  <c r="AE1175" i="11"/>
  <c r="AU1175" i="11"/>
  <c r="Q1175" i="11"/>
  <c r="AG1175" i="11"/>
  <c r="AW1175" i="11"/>
  <c r="W1175" i="11"/>
  <c r="AM1175" i="11"/>
  <c r="BC1175" i="11"/>
  <c r="AC1175" i="11"/>
  <c r="BI1175" i="11"/>
  <c r="AI1175" i="11"/>
  <c r="AT1175" i="11"/>
  <c r="AP1175" i="11"/>
  <c r="X1175" i="11"/>
  <c r="AS1175" i="11"/>
  <c r="S1175" i="11"/>
  <c r="AY1175" i="11"/>
  <c r="AD1175" i="11"/>
  <c r="BJ1175" i="11"/>
  <c r="Z1175" i="11"/>
  <c r="BF1175" i="11"/>
  <c r="BD1175" i="11"/>
  <c r="V1175" i="11"/>
  <c r="AX1175" i="11"/>
  <c r="BH1175" i="11"/>
  <c r="AV1175" i="11"/>
  <c r="AZ1175" i="11"/>
  <c r="U1175" i="11"/>
  <c r="AA1175" i="11"/>
  <c r="AL1175" i="11"/>
  <c r="AK1175" i="11"/>
  <c r="AQ1175" i="11"/>
  <c r="BB1175" i="11"/>
  <c r="R1175" i="11"/>
  <c r="AN1175" i="11"/>
  <c r="AB1175" i="11"/>
  <c r="P1175" i="11"/>
  <c r="T1175" i="11"/>
  <c r="BA1175" i="11"/>
  <c r="BG1175" i="11"/>
  <c r="AH1175" i="11"/>
  <c r="M1175" i="11"/>
  <c r="AR1175" i="11"/>
  <c r="AJ1175" i="11"/>
  <c r="AF1175" i="11"/>
  <c r="Y1057" i="11"/>
  <c r="AO1057" i="11"/>
  <c r="BE1057" i="11"/>
  <c r="O1057" i="11"/>
  <c r="AE1057" i="11"/>
  <c r="AU1057" i="11"/>
  <c r="Q1057" i="11"/>
  <c r="AG1057" i="11"/>
  <c r="AW1057" i="11"/>
  <c r="W1057" i="11"/>
  <c r="AM1057" i="11"/>
  <c r="BC1057" i="11"/>
  <c r="AC1057" i="11"/>
  <c r="BI1057" i="11"/>
  <c r="AI1057" i="11"/>
  <c r="AT1057" i="11"/>
  <c r="AP1057" i="11"/>
  <c r="BD1057" i="11"/>
  <c r="AS1057" i="11"/>
  <c r="S1057" i="11"/>
  <c r="AY1057" i="11"/>
  <c r="AD1057" i="11"/>
  <c r="BJ1057" i="11"/>
  <c r="Z1057" i="11"/>
  <c r="BF1057" i="11"/>
  <c r="X1057" i="11"/>
  <c r="AK1057" i="11"/>
  <c r="AQ1057" i="11"/>
  <c r="BB1057" i="11"/>
  <c r="R1057" i="11"/>
  <c r="AB1057" i="11"/>
  <c r="P1057" i="11"/>
  <c r="T1057" i="11"/>
  <c r="BA1057" i="11"/>
  <c r="BG1057" i="11"/>
  <c r="AH1057" i="11"/>
  <c r="V1057" i="11"/>
  <c r="AX1057" i="11"/>
  <c r="M1057" i="11"/>
  <c r="BH1057" i="11"/>
  <c r="AV1057" i="11"/>
  <c r="AZ1057" i="11"/>
  <c r="U1057" i="11"/>
  <c r="AA1057" i="11"/>
  <c r="AL1057" i="11"/>
  <c r="AR1057" i="11"/>
  <c r="AJ1057" i="11"/>
  <c r="AN1057" i="11"/>
  <c r="AF1057" i="11"/>
  <c r="V1011" i="11"/>
  <c r="AL1011" i="11"/>
  <c r="BB1011" i="11"/>
  <c r="P1011" i="11"/>
  <c r="AF1011" i="11"/>
  <c r="AV1011" i="11"/>
  <c r="AE1011" i="11"/>
  <c r="AQ1011" i="11"/>
  <c r="AD1011" i="11"/>
  <c r="AT1011" i="11"/>
  <c r="BJ1011" i="11"/>
  <c r="X1011" i="11"/>
  <c r="AN1011" i="11"/>
  <c r="BD1011" i="11"/>
  <c r="O1011" i="11"/>
  <c r="AU1011" i="11"/>
  <c r="AA1011" i="11"/>
  <c r="BG1011" i="11"/>
  <c r="Z1011" i="11"/>
  <c r="BF1011" i="11"/>
  <c r="T1011" i="11"/>
  <c r="AZ1011" i="11"/>
  <c r="S1011" i="11"/>
  <c r="AO1011" i="11"/>
  <c r="AG1011" i="11"/>
  <c r="AP1011" i="11"/>
  <c r="AJ1011" i="11"/>
  <c r="AM1011" i="11"/>
  <c r="AY1011" i="11"/>
  <c r="BI1011" i="11"/>
  <c r="AH1011" i="11"/>
  <c r="BH1011" i="11"/>
  <c r="AW1011" i="11"/>
  <c r="AS1011" i="11"/>
  <c r="M1011" i="11"/>
  <c r="BA1011" i="11"/>
  <c r="AX1011" i="11"/>
  <c r="Y1011" i="11"/>
  <c r="AB1011" i="11"/>
  <c r="W1011" i="11"/>
  <c r="AI1011" i="11"/>
  <c r="BE1011" i="11"/>
  <c r="AC1011" i="11"/>
  <c r="R1011" i="11"/>
  <c r="AR1011" i="11"/>
  <c r="BC1011" i="11"/>
  <c r="Q1011" i="11"/>
  <c r="AK1011" i="11"/>
  <c r="U1011" i="11"/>
  <c r="Y1099" i="11"/>
  <c r="AO1099" i="11"/>
  <c r="BE1099" i="11"/>
  <c r="O1099" i="11"/>
  <c r="AE1099" i="11"/>
  <c r="AU1099" i="11"/>
  <c r="Q1099" i="11"/>
  <c r="AG1099" i="11"/>
  <c r="AW1099" i="11"/>
  <c r="W1099" i="11"/>
  <c r="AM1099" i="11"/>
  <c r="BC1099" i="11"/>
  <c r="AC1099" i="11"/>
  <c r="BI1099" i="11"/>
  <c r="AI1099" i="11"/>
  <c r="AT1099" i="11"/>
  <c r="AP1099" i="11"/>
  <c r="X1099" i="11"/>
  <c r="AS1099" i="11"/>
  <c r="S1099" i="11"/>
  <c r="AY1099" i="11"/>
  <c r="AD1099" i="11"/>
  <c r="BJ1099" i="11"/>
  <c r="Z1099" i="11"/>
  <c r="BF1099" i="11"/>
  <c r="BD1099" i="11"/>
  <c r="V1099" i="11"/>
  <c r="AX1099" i="11"/>
  <c r="AN1099" i="11"/>
  <c r="BH1099" i="11"/>
  <c r="AV1099" i="11"/>
  <c r="AZ1099" i="11"/>
  <c r="U1099" i="11"/>
  <c r="AA1099" i="11"/>
  <c r="AL1099" i="11"/>
  <c r="AK1099" i="11"/>
  <c r="AQ1099" i="11"/>
  <c r="BB1099" i="11"/>
  <c r="R1099" i="11"/>
  <c r="AB1099" i="11"/>
  <c r="P1099" i="11"/>
  <c r="M1099" i="11"/>
  <c r="T1099" i="11"/>
  <c r="BA1099" i="11"/>
  <c r="BG1099" i="11"/>
  <c r="AH1099" i="11"/>
  <c r="AF1099" i="11"/>
  <c r="AR1099" i="11"/>
  <c r="AJ1099" i="11"/>
  <c r="Y1055" i="11"/>
  <c r="AO1055" i="11"/>
  <c r="BE1055" i="11"/>
  <c r="O1055" i="11"/>
  <c r="AE1055" i="11"/>
  <c r="AU1055" i="11"/>
  <c r="Q1055" i="11"/>
  <c r="AG1055" i="11"/>
  <c r="AW1055" i="11"/>
  <c r="W1055" i="11"/>
  <c r="AM1055" i="11"/>
  <c r="BC1055" i="11"/>
  <c r="AC1055" i="11"/>
  <c r="BI1055" i="11"/>
  <c r="AI1055" i="11"/>
  <c r="AT1055" i="11"/>
  <c r="AP1055" i="11"/>
  <c r="X1055" i="11"/>
  <c r="AS1055" i="11"/>
  <c r="S1055" i="11"/>
  <c r="AY1055" i="11"/>
  <c r="AD1055" i="11"/>
  <c r="BJ1055" i="11"/>
  <c r="Z1055" i="11"/>
  <c r="BF1055" i="11"/>
  <c r="BD1055" i="11"/>
  <c r="V1055" i="11"/>
  <c r="AX1055" i="11"/>
  <c r="BH1055" i="11"/>
  <c r="AV1055" i="11"/>
  <c r="AZ1055" i="11"/>
  <c r="U1055" i="11"/>
  <c r="AA1055" i="11"/>
  <c r="AL1055" i="11"/>
  <c r="AK1055" i="11"/>
  <c r="AQ1055" i="11"/>
  <c r="BB1055" i="11"/>
  <c r="R1055" i="11"/>
  <c r="AN1055" i="11"/>
  <c r="AB1055" i="11"/>
  <c r="P1055" i="11"/>
  <c r="T1055" i="11"/>
  <c r="BA1055" i="11"/>
  <c r="BG1055" i="11"/>
  <c r="AH1055" i="11"/>
  <c r="AR1055" i="11"/>
  <c r="M1055" i="11"/>
  <c r="AJ1055" i="11"/>
  <c r="AF1055" i="11"/>
  <c r="Y1217" i="11"/>
  <c r="AO1217" i="11"/>
  <c r="BE1217" i="11"/>
  <c r="O1217" i="11"/>
  <c r="AE1217" i="11"/>
  <c r="AU1217" i="11"/>
  <c r="Q1217" i="11"/>
  <c r="AG1217" i="11"/>
  <c r="AW1217" i="11"/>
  <c r="W1217" i="11"/>
  <c r="AM1217" i="11"/>
  <c r="BC1217" i="11"/>
  <c r="AC1217" i="11"/>
  <c r="BI1217" i="11"/>
  <c r="AI1217" i="11"/>
  <c r="AT1217" i="11"/>
  <c r="AP1217" i="11"/>
  <c r="BD1217" i="11"/>
  <c r="AS1217" i="11"/>
  <c r="S1217" i="11"/>
  <c r="AY1217" i="11"/>
  <c r="AD1217" i="11"/>
  <c r="BJ1217" i="11"/>
  <c r="Z1217" i="11"/>
  <c r="BF1217" i="11"/>
  <c r="X1217" i="11"/>
  <c r="AK1217" i="11"/>
  <c r="AQ1217" i="11"/>
  <c r="BB1217" i="11"/>
  <c r="R1217" i="11"/>
  <c r="AB1217" i="11"/>
  <c r="P1217" i="11"/>
  <c r="T1217" i="11"/>
  <c r="BA1217" i="11"/>
  <c r="BG1217" i="11"/>
  <c r="AH1217" i="11"/>
  <c r="V1217" i="11"/>
  <c r="AX1217" i="11"/>
  <c r="M1217" i="11"/>
  <c r="BH1217" i="11"/>
  <c r="AV1217" i="11"/>
  <c r="AZ1217" i="11"/>
  <c r="U1217" i="11"/>
  <c r="AA1217" i="11"/>
  <c r="AL1217" i="11"/>
  <c r="AR1217" i="11"/>
  <c r="AJ1217" i="11"/>
  <c r="AN1217" i="11"/>
  <c r="AF1217" i="11"/>
  <c r="Y1183" i="11"/>
  <c r="AO1183" i="11"/>
  <c r="BE1183" i="11"/>
  <c r="O1183" i="11"/>
  <c r="AE1183" i="11"/>
  <c r="AU1183" i="11"/>
  <c r="Q1183" i="11"/>
  <c r="AG1183" i="11"/>
  <c r="AW1183" i="11"/>
  <c r="W1183" i="11"/>
  <c r="AM1183" i="11"/>
  <c r="BC1183" i="11"/>
  <c r="AC1183" i="11"/>
  <c r="BI1183" i="11"/>
  <c r="AI1183" i="11"/>
  <c r="AT1183" i="11"/>
  <c r="AP1183" i="11"/>
  <c r="X1183" i="11"/>
  <c r="AS1183" i="11"/>
  <c r="S1183" i="11"/>
  <c r="AY1183" i="11"/>
  <c r="AD1183" i="11"/>
  <c r="BJ1183" i="11"/>
  <c r="Z1183" i="11"/>
  <c r="BF1183" i="11"/>
  <c r="BD1183" i="11"/>
  <c r="V1183" i="11"/>
  <c r="AX1183" i="11"/>
  <c r="BH1183" i="11"/>
  <c r="AV1183" i="11"/>
  <c r="AZ1183" i="11"/>
  <c r="U1183" i="11"/>
  <c r="AA1183" i="11"/>
  <c r="AL1183" i="11"/>
  <c r="AK1183" i="11"/>
  <c r="AQ1183" i="11"/>
  <c r="BB1183" i="11"/>
  <c r="R1183" i="11"/>
  <c r="AN1183" i="11"/>
  <c r="AB1183" i="11"/>
  <c r="P1183" i="11"/>
  <c r="T1183" i="11"/>
  <c r="BA1183" i="11"/>
  <c r="BG1183" i="11"/>
  <c r="AH1183" i="11"/>
  <c r="AR1183" i="11"/>
  <c r="M1183" i="11"/>
  <c r="AJ1183" i="11"/>
  <c r="AF1183" i="11"/>
  <c r="M1056" i="11"/>
  <c r="Y1056" i="11"/>
  <c r="AO1056" i="11"/>
  <c r="BE1056" i="11"/>
  <c r="O1056" i="11"/>
  <c r="AE1056" i="11"/>
  <c r="AU1056" i="11"/>
  <c r="Q1056" i="11"/>
  <c r="AG1056" i="11"/>
  <c r="AW1056" i="11"/>
  <c r="W1056" i="11"/>
  <c r="AM1056" i="11"/>
  <c r="BC1056" i="11"/>
  <c r="AS1056" i="11"/>
  <c r="S1056" i="11"/>
  <c r="AY1056" i="11"/>
  <c r="AD1056" i="11"/>
  <c r="BJ1056" i="11"/>
  <c r="Z1056" i="11"/>
  <c r="BF1056" i="11"/>
  <c r="AN1056" i="11"/>
  <c r="AC1056" i="11"/>
  <c r="BI1056" i="11"/>
  <c r="AI1056" i="11"/>
  <c r="AT1056" i="11"/>
  <c r="AP1056" i="11"/>
  <c r="U1056" i="11"/>
  <c r="AA1056" i="11"/>
  <c r="AL1056" i="11"/>
  <c r="BD1056" i="11"/>
  <c r="AK1056" i="11"/>
  <c r="AQ1056" i="11"/>
  <c r="BB1056" i="11"/>
  <c r="R1056" i="11"/>
  <c r="BA1056" i="11"/>
  <c r="BG1056" i="11"/>
  <c r="AH1056" i="11"/>
  <c r="AR1056" i="11"/>
  <c r="AF1056" i="11"/>
  <c r="AJ1056" i="11"/>
  <c r="V1056" i="11"/>
  <c r="AX1056" i="11"/>
  <c r="P1056" i="11"/>
  <c r="X1056" i="11"/>
  <c r="AV1056" i="11"/>
  <c r="AB1056" i="11"/>
  <c r="T1056" i="11"/>
  <c r="BH1056" i="11"/>
  <c r="AZ1056" i="11"/>
  <c r="Y1051" i="11"/>
  <c r="AO1051" i="11"/>
  <c r="BE1051" i="11"/>
  <c r="O1051" i="11"/>
  <c r="AE1051" i="11"/>
  <c r="AU1051" i="11"/>
  <c r="Q1051" i="11"/>
  <c r="AG1051" i="11"/>
  <c r="AW1051" i="11"/>
  <c r="W1051" i="11"/>
  <c r="AM1051" i="11"/>
  <c r="BC1051" i="11"/>
  <c r="AC1051" i="11"/>
  <c r="BI1051" i="11"/>
  <c r="AI1051" i="11"/>
  <c r="AT1051" i="11"/>
  <c r="AP1051" i="11"/>
  <c r="X1051" i="11"/>
  <c r="AS1051" i="11"/>
  <c r="S1051" i="11"/>
  <c r="AY1051" i="11"/>
  <c r="AD1051" i="11"/>
  <c r="BJ1051" i="11"/>
  <c r="Z1051" i="11"/>
  <c r="BF1051" i="11"/>
  <c r="BD1051" i="11"/>
  <c r="V1051" i="11"/>
  <c r="AX1051" i="11"/>
  <c r="AN1051" i="11"/>
  <c r="BH1051" i="11"/>
  <c r="AV1051" i="11"/>
  <c r="AZ1051" i="11"/>
  <c r="U1051" i="11"/>
  <c r="AA1051" i="11"/>
  <c r="AL1051" i="11"/>
  <c r="AK1051" i="11"/>
  <c r="AQ1051" i="11"/>
  <c r="BB1051" i="11"/>
  <c r="R1051" i="11"/>
  <c r="AB1051" i="11"/>
  <c r="P1051" i="11"/>
  <c r="M1051" i="11"/>
  <c r="T1051" i="11"/>
  <c r="BA1051" i="11"/>
  <c r="BG1051" i="11"/>
  <c r="AH1051" i="11"/>
  <c r="AF1051" i="11"/>
  <c r="AR1051" i="11"/>
  <c r="AJ1051" i="11"/>
  <c r="Y1039" i="11"/>
  <c r="AO1039" i="11"/>
  <c r="BE1039" i="11"/>
  <c r="O1039" i="11"/>
  <c r="AE1039" i="11"/>
  <c r="AU1039" i="11"/>
  <c r="Q1039" i="11"/>
  <c r="AG1039" i="11"/>
  <c r="AW1039" i="11"/>
  <c r="W1039" i="11"/>
  <c r="AM1039" i="11"/>
  <c r="BC1039" i="11"/>
  <c r="AC1039" i="11"/>
  <c r="BI1039" i="11"/>
  <c r="AI1039" i="11"/>
  <c r="AT1039" i="11"/>
  <c r="AP1039" i="11"/>
  <c r="X1039" i="11"/>
  <c r="AS1039" i="11"/>
  <c r="S1039" i="11"/>
  <c r="AY1039" i="11"/>
  <c r="AD1039" i="11"/>
  <c r="BJ1039" i="11"/>
  <c r="Z1039" i="11"/>
  <c r="BF1039" i="11"/>
  <c r="BD1039" i="11"/>
  <c r="V1039" i="11"/>
  <c r="AX1039" i="11"/>
  <c r="BH1039" i="11"/>
  <c r="AV1039" i="11"/>
  <c r="AZ1039" i="11"/>
  <c r="U1039" i="11"/>
  <c r="AA1039" i="11"/>
  <c r="AL1039" i="11"/>
  <c r="AK1039" i="11"/>
  <c r="AQ1039" i="11"/>
  <c r="BB1039" i="11"/>
  <c r="R1039" i="11"/>
  <c r="AN1039" i="11"/>
  <c r="AB1039" i="11"/>
  <c r="P1039" i="11"/>
  <c r="T1039" i="11"/>
  <c r="BA1039" i="11"/>
  <c r="BG1039" i="11"/>
  <c r="AH1039" i="11"/>
  <c r="AR1039" i="11"/>
  <c r="AJ1039" i="11"/>
  <c r="AF1039" i="11"/>
  <c r="M1039" i="11"/>
  <c r="Y1109" i="11"/>
  <c r="AO1109" i="11"/>
  <c r="BE1109" i="11"/>
  <c r="O1109" i="11"/>
  <c r="AE1109" i="11"/>
  <c r="AU1109" i="11"/>
  <c r="Q1109" i="11"/>
  <c r="AG1109" i="11"/>
  <c r="AW1109" i="11"/>
  <c r="W1109" i="11"/>
  <c r="AM1109" i="11"/>
  <c r="BC1109" i="11"/>
  <c r="AC1109" i="11"/>
  <c r="BI1109" i="11"/>
  <c r="AI1109" i="11"/>
  <c r="AT1109" i="11"/>
  <c r="AP1109" i="11"/>
  <c r="BD1109" i="11"/>
  <c r="AS1109" i="11"/>
  <c r="S1109" i="11"/>
  <c r="AY1109" i="11"/>
  <c r="AD1109" i="11"/>
  <c r="BJ1109" i="11"/>
  <c r="Z1109" i="11"/>
  <c r="BF1109" i="11"/>
  <c r="X1109" i="11"/>
  <c r="AK1109" i="11"/>
  <c r="AQ1109" i="11"/>
  <c r="BB1109" i="11"/>
  <c r="R1109" i="11"/>
  <c r="AB1109" i="11"/>
  <c r="P1109" i="11"/>
  <c r="T1109" i="11"/>
  <c r="BA1109" i="11"/>
  <c r="BG1109" i="11"/>
  <c r="AH1109" i="11"/>
  <c r="V1109" i="11"/>
  <c r="AX1109" i="11"/>
  <c r="BH1109" i="11"/>
  <c r="AV1109" i="11"/>
  <c r="AZ1109" i="11"/>
  <c r="U1109" i="11"/>
  <c r="AA1109" i="11"/>
  <c r="AL1109" i="11"/>
  <c r="AF1109" i="11"/>
  <c r="AN1109" i="11"/>
  <c r="AR1109" i="11"/>
  <c r="AJ1109" i="11"/>
  <c r="M1109" i="11"/>
  <c r="M1016" i="11"/>
  <c r="V1016" i="11"/>
  <c r="AL1016" i="11"/>
  <c r="BB1016" i="11"/>
  <c r="P1016" i="11"/>
  <c r="AF1016" i="11"/>
  <c r="AV1016" i="11"/>
  <c r="O1016" i="11"/>
  <c r="AU1016" i="11"/>
  <c r="AA1016" i="11"/>
  <c r="BG1016" i="11"/>
  <c r="AD1016" i="11"/>
  <c r="AT1016" i="11"/>
  <c r="BJ1016" i="11"/>
  <c r="X1016" i="11"/>
  <c r="AN1016" i="11"/>
  <c r="BD1016" i="11"/>
  <c r="AE1016" i="11"/>
  <c r="AQ1016" i="11"/>
  <c r="AP1016" i="11"/>
  <c r="AJ1016" i="11"/>
  <c r="W1016" i="11"/>
  <c r="AI1016" i="11"/>
  <c r="BE1016" i="11"/>
  <c r="AW1016" i="11"/>
  <c r="Z1016" i="11"/>
  <c r="BF1016" i="11"/>
  <c r="T1016" i="11"/>
  <c r="AZ1016" i="11"/>
  <c r="BC1016" i="11"/>
  <c r="Y1016" i="11"/>
  <c r="Q1016" i="11"/>
  <c r="AX1016" i="11"/>
  <c r="BI1016" i="11"/>
  <c r="AB1016" i="11"/>
  <c r="S1016" i="11"/>
  <c r="AO1016" i="11"/>
  <c r="R1016" i="11"/>
  <c r="AR1016" i="11"/>
  <c r="AM1016" i="11"/>
  <c r="AY1016" i="11"/>
  <c r="AS1016" i="11"/>
  <c r="U1016" i="11"/>
  <c r="AH1016" i="11"/>
  <c r="BH1016" i="11"/>
  <c r="AG1016" i="11"/>
  <c r="BA1016" i="11"/>
  <c r="AK1016" i="11"/>
  <c r="AC1016" i="11"/>
  <c r="M1210" i="11"/>
  <c r="Y1210" i="11"/>
  <c r="AO1210" i="11"/>
  <c r="BE1210" i="11"/>
  <c r="O1210" i="11"/>
  <c r="AE1210" i="11"/>
  <c r="AU1210" i="11"/>
  <c r="Q1210" i="11"/>
  <c r="AG1210" i="11"/>
  <c r="AW1210" i="11"/>
  <c r="W1210" i="11"/>
  <c r="AM1210" i="11"/>
  <c r="BC1210" i="11"/>
  <c r="AS1210" i="11"/>
  <c r="S1210" i="11"/>
  <c r="AY1210" i="11"/>
  <c r="AD1210" i="11"/>
  <c r="BJ1210" i="11"/>
  <c r="Z1210" i="11"/>
  <c r="BF1210" i="11"/>
  <c r="AC1210" i="11"/>
  <c r="BI1210" i="11"/>
  <c r="AI1210" i="11"/>
  <c r="AT1210" i="11"/>
  <c r="AP1210" i="11"/>
  <c r="AN1210" i="11"/>
  <c r="BA1210" i="11"/>
  <c r="BG1210" i="11"/>
  <c r="AH1210" i="11"/>
  <c r="AR1210" i="11"/>
  <c r="AF1210" i="11"/>
  <c r="AJ1210" i="11"/>
  <c r="V1210" i="11"/>
  <c r="AX1210" i="11"/>
  <c r="U1210" i="11"/>
  <c r="AA1210" i="11"/>
  <c r="AL1210" i="11"/>
  <c r="X1210" i="11"/>
  <c r="AK1210" i="11"/>
  <c r="AQ1210" i="11"/>
  <c r="BB1210" i="11"/>
  <c r="R1210" i="11"/>
  <c r="AV1210" i="11"/>
  <c r="BD1210" i="11"/>
  <c r="AB1210" i="11"/>
  <c r="T1210" i="11"/>
  <c r="BH1210" i="11"/>
  <c r="AZ1210" i="11"/>
  <c r="P1210" i="11"/>
  <c r="V998" i="11"/>
  <c r="AL998" i="11"/>
  <c r="BB998" i="11"/>
  <c r="P998" i="11"/>
  <c r="AF998" i="11"/>
  <c r="AV998" i="11"/>
  <c r="O998" i="11"/>
  <c r="AU998" i="11"/>
  <c r="AA998" i="11"/>
  <c r="BG998" i="11"/>
  <c r="AD998" i="11"/>
  <c r="AT998" i="11"/>
  <c r="BJ998" i="11"/>
  <c r="X998" i="11"/>
  <c r="AN998" i="11"/>
  <c r="BD998" i="11"/>
  <c r="AE998" i="11"/>
  <c r="AQ998" i="11"/>
  <c r="AP998" i="11"/>
  <c r="AJ998" i="11"/>
  <c r="BC998" i="11"/>
  <c r="Y998" i="11"/>
  <c r="Q998" i="11"/>
  <c r="Z998" i="11"/>
  <c r="BF998" i="11"/>
  <c r="T998" i="11"/>
  <c r="AZ998" i="11"/>
  <c r="W998" i="11"/>
  <c r="AI998" i="11"/>
  <c r="BE998" i="11"/>
  <c r="AW998" i="11"/>
  <c r="AS998" i="11"/>
  <c r="R998" i="11"/>
  <c r="AR998" i="11"/>
  <c r="AG998" i="11"/>
  <c r="BA998" i="11"/>
  <c r="AC998" i="11"/>
  <c r="AK998" i="11"/>
  <c r="M998" i="11"/>
  <c r="AH998" i="11"/>
  <c r="BH998" i="11"/>
  <c r="AX998" i="11"/>
  <c r="S998" i="11"/>
  <c r="AO998" i="11"/>
  <c r="AB998" i="11"/>
  <c r="AM998" i="11"/>
  <c r="AY998" i="11"/>
  <c r="BI998" i="11"/>
  <c r="U998" i="11"/>
  <c r="Y1241" i="11"/>
  <c r="AO1241" i="11"/>
  <c r="BE1241" i="11"/>
  <c r="O1241" i="11"/>
  <c r="AE1241" i="11"/>
  <c r="AU1241" i="11"/>
  <c r="Q1241" i="11"/>
  <c r="AG1241" i="11"/>
  <c r="AW1241" i="11"/>
  <c r="W1241" i="11"/>
  <c r="AM1241" i="11"/>
  <c r="BC1241" i="11"/>
  <c r="AC1241" i="11"/>
  <c r="BI1241" i="11"/>
  <c r="AI1241" i="11"/>
  <c r="AT1241" i="11"/>
  <c r="AP1241" i="11"/>
  <c r="BD1241" i="11"/>
  <c r="AS1241" i="11"/>
  <c r="S1241" i="11"/>
  <c r="AY1241" i="11"/>
  <c r="AD1241" i="11"/>
  <c r="BJ1241" i="11"/>
  <c r="Z1241" i="11"/>
  <c r="BF1241" i="11"/>
  <c r="X1241" i="11"/>
  <c r="AK1241" i="11"/>
  <c r="AQ1241" i="11"/>
  <c r="BB1241" i="11"/>
  <c r="R1241" i="11"/>
  <c r="M1241" i="11"/>
  <c r="AB1241" i="11"/>
  <c r="P1241" i="11"/>
  <c r="T1241" i="11"/>
  <c r="BA1241" i="11"/>
  <c r="BG1241" i="11"/>
  <c r="AH1241" i="11"/>
  <c r="V1241" i="11"/>
  <c r="AX1241" i="11"/>
  <c r="BH1241" i="11"/>
  <c r="AV1241" i="11"/>
  <c r="AZ1241" i="11"/>
  <c r="U1241" i="11"/>
  <c r="AA1241" i="11"/>
  <c r="AL1241" i="11"/>
  <c r="AN1241" i="11"/>
  <c r="AR1241" i="11"/>
  <c r="AJ1241" i="11"/>
  <c r="AF1241" i="11"/>
  <c r="M970" i="11"/>
  <c r="V970" i="11"/>
  <c r="AL970" i="11"/>
  <c r="BB970" i="11"/>
  <c r="P970" i="11"/>
  <c r="AF970" i="11"/>
  <c r="AV970" i="11"/>
  <c r="O970" i="11"/>
  <c r="AU970" i="11"/>
  <c r="AA970" i="11"/>
  <c r="BG970" i="11"/>
  <c r="AD970" i="11"/>
  <c r="AT970" i="11"/>
  <c r="BJ970" i="11"/>
  <c r="X970" i="11"/>
  <c r="AN970" i="11"/>
  <c r="BD970" i="11"/>
  <c r="AE970" i="11"/>
  <c r="AQ970" i="11"/>
  <c r="AP970" i="11"/>
  <c r="AJ970" i="11"/>
  <c r="BC970" i="11"/>
  <c r="Y970" i="11"/>
  <c r="Q970" i="11"/>
  <c r="AS970" i="11"/>
  <c r="Z970" i="11"/>
  <c r="BF970" i="11"/>
  <c r="T970" i="11"/>
  <c r="AZ970" i="11"/>
  <c r="W970" i="11"/>
  <c r="AI970" i="11"/>
  <c r="BE970" i="11"/>
  <c r="AW970" i="11"/>
  <c r="R970" i="11"/>
  <c r="AR970" i="11"/>
  <c r="S970" i="11"/>
  <c r="AO970" i="11"/>
  <c r="AH970" i="11"/>
  <c r="BH970" i="11"/>
  <c r="AM970" i="11"/>
  <c r="AY970" i="11"/>
  <c r="AX970" i="11"/>
  <c r="AG970" i="11"/>
  <c r="BA970" i="11"/>
  <c r="AC970" i="11"/>
  <c r="AK970" i="11"/>
  <c r="AB970" i="11"/>
  <c r="BI970" i="11"/>
  <c r="U970" i="11"/>
  <c r="V995" i="11"/>
  <c r="AL995" i="11"/>
  <c r="BB995" i="11"/>
  <c r="P995" i="11"/>
  <c r="AF995" i="11"/>
  <c r="AV995" i="11"/>
  <c r="AE995" i="11"/>
  <c r="AQ995" i="11"/>
  <c r="AD995" i="11"/>
  <c r="AT995" i="11"/>
  <c r="BJ995" i="11"/>
  <c r="X995" i="11"/>
  <c r="AN995" i="11"/>
  <c r="BD995" i="11"/>
  <c r="O995" i="11"/>
  <c r="AU995" i="11"/>
  <c r="AA995" i="11"/>
  <c r="BG995" i="11"/>
  <c r="Z995" i="11"/>
  <c r="BF995" i="11"/>
  <c r="T995" i="11"/>
  <c r="AZ995" i="11"/>
  <c r="S995" i="11"/>
  <c r="AO995" i="11"/>
  <c r="AG995" i="11"/>
  <c r="AP995" i="11"/>
  <c r="AJ995" i="11"/>
  <c r="AM995" i="11"/>
  <c r="AY995" i="11"/>
  <c r="BI995" i="11"/>
  <c r="AH995" i="11"/>
  <c r="BH995" i="11"/>
  <c r="AW995" i="11"/>
  <c r="AS995" i="11"/>
  <c r="M995" i="11"/>
  <c r="BA995" i="11"/>
  <c r="AX995" i="11"/>
  <c r="Y995" i="11"/>
  <c r="AB995" i="11"/>
  <c r="W995" i="11"/>
  <c r="AI995" i="11"/>
  <c r="BE995" i="11"/>
  <c r="AC995" i="11"/>
  <c r="R995" i="11"/>
  <c r="AR995" i="11"/>
  <c r="BC995" i="11"/>
  <c r="Q995" i="11"/>
  <c r="AK995" i="11"/>
  <c r="U995" i="11"/>
  <c r="V982" i="11"/>
  <c r="AL982" i="11"/>
  <c r="BB982" i="11"/>
  <c r="P982" i="11"/>
  <c r="AF982" i="11"/>
  <c r="AV982" i="11"/>
  <c r="O982" i="11"/>
  <c r="AU982" i="11"/>
  <c r="AA982" i="11"/>
  <c r="BG982" i="11"/>
  <c r="AD982" i="11"/>
  <c r="AT982" i="11"/>
  <c r="BJ982" i="11"/>
  <c r="X982" i="11"/>
  <c r="AN982" i="11"/>
  <c r="BD982" i="11"/>
  <c r="AE982" i="11"/>
  <c r="AQ982" i="11"/>
  <c r="AP982" i="11"/>
  <c r="AJ982" i="11"/>
  <c r="BC982" i="11"/>
  <c r="Y982" i="11"/>
  <c r="Q982" i="11"/>
  <c r="Z982" i="11"/>
  <c r="BF982" i="11"/>
  <c r="T982" i="11"/>
  <c r="AZ982" i="11"/>
  <c r="W982" i="11"/>
  <c r="AI982" i="11"/>
  <c r="BE982" i="11"/>
  <c r="AW982" i="11"/>
  <c r="AS982" i="11"/>
  <c r="R982" i="11"/>
  <c r="AR982" i="11"/>
  <c r="AG982" i="11"/>
  <c r="BA982" i="11"/>
  <c r="AC982" i="11"/>
  <c r="AK982" i="11"/>
  <c r="AH982" i="11"/>
  <c r="BH982" i="11"/>
  <c r="AX982" i="11"/>
  <c r="S982" i="11"/>
  <c r="AO982" i="11"/>
  <c r="M982" i="11"/>
  <c r="AB982" i="11"/>
  <c r="AM982" i="11"/>
  <c r="AY982" i="11"/>
  <c r="BI982" i="11"/>
  <c r="U982" i="11"/>
  <c r="Y1219" i="11"/>
  <c r="AO1219" i="11"/>
  <c r="BE1219" i="11"/>
  <c r="O1219" i="11"/>
  <c r="AE1219" i="11"/>
  <c r="AU1219" i="11"/>
  <c r="Q1219" i="11"/>
  <c r="AG1219" i="11"/>
  <c r="AW1219" i="11"/>
  <c r="W1219" i="11"/>
  <c r="AM1219" i="11"/>
  <c r="BC1219" i="11"/>
  <c r="AC1219" i="11"/>
  <c r="BI1219" i="11"/>
  <c r="AI1219" i="11"/>
  <c r="AT1219" i="11"/>
  <c r="AP1219" i="11"/>
  <c r="X1219" i="11"/>
  <c r="AS1219" i="11"/>
  <c r="S1219" i="11"/>
  <c r="AY1219" i="11"/>
  <c r="AD1219" i="11"/>
  <c r="BJ1219" i="11"/>
  <c r="Z1219" i="11"/>
  <c r="BF1219" i="11"/>
  <c r="BD1219" i="11"/>
  <c r="V1219" i="11"/>
  <c r="AX1219" i="11"/>
  <c r="AN1219" i="11"/>
  <c r="BH1219" i="11"/>
  <c r="AV1219" i="11"/>
  <c r="M1219" i="11"/>
  <c r="AZ1219" i="11"/>
  <c r="U1219" i="11"/>
  <c r="AA1219" i="11"/>
  <c r="AL1219" i="11"/>
  <c r="AK1219" i="11"/>
  <c r="AQ1219" i="11"/>
  <c r="BB1219" i="11"/>
  <c r="R1219" i="11"/>
  <c r="AB1219" i="11"/>
  <c r="P1219" i="11"/>
  <c r="T1219" i="11"/>
  <c r="BA1219" i="11"/>
  <c r="BG1219" i="11"/>
  <c r="AH1219" i="11"/>
  <c r="AF1219" i="11"/>
  <c r="AR1219" i="11"/>
  <c r="AJ1219" i="11"/>
  <c r="Y1137" i="11"/>
  <c r="AO1137" i="11"/>
  <c r="BE1137" i="11"/>
  <c r="O1137" i="11"/>
  <c r="AE1137" i="11"/>
  <c r="AU1137" i="11"/>
  <c r="Q1137" i="11"/>
  <c r="AG1137" i="11"/>
  <c r="AW1137" i="11"/>
  <c r="W1137" i="11"/>
  <c r="AM1137" i="11"/>
  <c r="BC1137" i="11"/>
  <c r="AC1137" i="11"/>
  <c r="BI1137" i="11"/>
  <c r="AI1137" i="11"/>
  <c r="AT1137" i="11"/>
  <c r="AP1137" i="11"/>
  <c r="BD1137" i="11"/>
  <c r="AS1137" i="11"/>
  <c r="S1137" i="11"/>
  <c r="AY1137" i="11"/>
  <c r="AD1137" i="11"/>
  <c r="BJ1137" i="11"/>
  <c r="Z1137" i="11"/>
  <c r="BF1137" i="11"/>
  <c r="X1137" i="11"/>
  <c r="AK1137" i="11"/>
  <c r="AQ1137" i="11"/>
  <c r="BB1137" i="11"/>
  <c r="R1137" i="11"/>
  <c r="AB1137" i="11"/>
  <c r="P1137" i="11"/>
  <c r="T1137" i="11"/>
  <c r="BA1137" i="11"/>
  <c r="BG1137" i="11"/>
  <c r="AH1137" i="11"/>
  <c r="V1137" i="11"/>
  <c r="AX1137" i="11"/>
  <c r="M1137" i="11"/>
  <c r="BH1137" i="11"/>
  <c r="AV1137" i="11"/>
  <c r="AZ1137" i="11"/>
  <c r="U1137" i="11"/>
  <c r="AA1137" i="11"/>
  <c r="AL1137" i="11"/>
  <c r="AR1137" i="11"/>
  <c r="AJ1137" i="11"/>
  <c r="AN1137" i="11"/>
  <c r="AF1137" i="11"/>
  <c r="M996" i="11"/>
  <c r="V996" i="11"/>
  <c r="AL996" i="11"/>
  <c r="BB996" i="11"/>
  <c r="P996" i="11"/>
  <c r="AF996" i="11"/>
  <c r="AV996" i="11"/>
  <c r="O996" i="11"/>
  <c r="AU996" i="11"/>
  <c r="AA996" i="11"/>
  <c r="BG996" i="11"/>
  <c r="AD996" i="11"/>
  <c r="AT996" i="11"/>
  <c r="BJ996" i="11"/>
  <c r="X996" i="11"/>
  <c r="AN996" i="11"/>
  <c r="BD996" i="11"/>
  <c r="AE996" i="11"/>
  <c r="AQ996" i="11"/>
  <c r="AP996" i="11"/>
  <c r="AJ996" i="11"/>
  <c r="W996" i="11"/>
  <c r="AI996" i="11"/>
  <c r="BE996" i="11"/>
  <c r="AW996" i="11"/>
  <c r="Z996" i="11"/>
  <c r="BF996" i="11"/>
  <c r="T996" i="11"/>
  <c r="AZ996" i="11"/>
  <c r="BC996" i="11"/>
  <c r="Y996" i="11"/>
  <c r="Q996" i="11"/>
  <c r="AX996" i="11"/>
  <c r="AM996" i="11"/>
  <c r="AY996" i="11"/>
  <c r="U996" i="11"/>
  <c r="AB996" i="11"/>
  <c r="AG996" i="11"/>
  <c r="R996" i="11"/>
  <c r="AR996" i="11"/>
  <c r="BI996" i="11"/>
  <c r="AH996" i="11"/>
  <c r="BH996" i="11"/>
  <c r="S996" i="11"/>
  <c r="AO996" i="11"/>
  <c r="AC996" i="11"/>
  <c r="AS996" i="11"/>
  <c r="BA996" i="11"/>
  <c r="AK996" i="11"/>
  <c r="Y1143" i="11"/>
  <c r="AO1143" i="11"/>
  <c r="BE1143" i="11"/>
  <c r="O1143" i="11"/>
  <c r="AE1143" i="11"/>
  <c r="AU1143" i="11"/>
  <c r="Q1143" i="11"/>
  <c r="AG1143" i="11"/>
  <c r="AW1143" i="11"/>
  <c r="W1143" i="11"/>
  <c r="AM1143" i="11"/>
  <c r="BC1143" i="11"/>
  <c r="AC1143" i="11"/>
  <c r="BI1143" i="11"/>
  <c r="AI1143" i="11"/>
  <c r="AT1143" i="11"/>
  <c r="AP1143" i="11"/>
  <c r="X1143" i="11"/>
  <c r="AS1143" i="11"/>
  <c r="S1143" i="11"/>
  <c r="AY1143" i="11"/>
  <c r="AD1143" i="11"/>
  <c r="BJ1143" i="11"/>
  <c r="Z1143" i="11"/>
  <c r="BF1143" i="11"/>
  <c r="BD1143" i="11"/>
  <c r="V1143" i="11"/>
  <c r="AX1143" i="11"/>
  <c r="BH1143" i="11"/>
  <c r="AV1143" i="11"/>
  <c r="AZ1143" i="11"/>
  <c r="U1143" i="11"/>
  <c r="AA1143" i="11"/>
  <c r="AL1143" i="11"/>
  <c r="AK1143" i="11"/>
  <c r="AQ1143" i="11"/>
  <c r="BB1143" i="11"/>
  <c r="R1143" i="11"/>
  <c r="AN1143" i="11"/>
  <c r="AB1143" i="11"/>
  <c r="P1143" i="11"/>
  <c r="T1143" i="11"/>
  <c r="BA1143" i="11"/>
  <c r="BG1143" i="11"/>
  <c r="AH1143" i="11"/>
  <c r="M1143" i="11"/>
  <c r="AR1143" i="11"/>
  <c r="AJ1143" i="11"/>
  <c r="AF1143" i="11"/>
  <c r="BO1088" i="11"/>
  <c r="J1038" i="11" a="1"/>
  <c r="J1038" i="11" s="1"/>
  <c r="BO1208" i="11"/>
  <c r="J1158" i="11" a="1"/>
  <c r="J1158" i="11" s="1"/>
  <c r="BO1304" i="11"/>
  <c r="J1254" i="11" a="1"/>
  <c r="J1254" i="11" s="1"/>
  <c r="BN1744" i="11"/>
  <c r="BO1153" i="11"/>
  <c r="J1103" i="11" a="1"/>
  <c r="J1103" i="11" s="1"/>
  <c r="BN1238" i="11"/>
  <c r="BN1524" i="11"/>
  <c r="BN1574" i="11" s="1"/>
  <c r="BN1624" i="11" s="1"/>
  <c r="J1268" i="11" a="1"/>
  <c r="J1268" i="11" s="1"/>
  <c r="BN1318" i="11"/>
  <c r="BN1111" i="11"/>
  <c r="J1061" i="11" a="1"/>
  <c r="J1061" i="11" s="1"/>
  <c r="J1134" i="11" a="1"/>
  <c r="J1134" i="11" s="1"/>
  <c r="BN1184" i="11"/>
  <c r="J1024" i="11" a="1"/>
  <c r="J1024" i="11" s="1"/>
  <c r="BO1074" i="11"/>
  <c r="J1202" i="11" a="1"/>
  <c r="J1202" i="11" s="1"/>
  <c r="BO1252" i="11"/>
  <c r="BO1151" i="11"/>
  <c r="J1101" i="11" a="1"/>
  <c r="J1101" i="11" s="1"/>
  <c r="BN1235" i="11"/>
  <c r="J1185" i="11" a="1"/>
  <c r="J1185" i="11" s="1"/>
  <c r="BO1192" i="11"/>
  <c r="J1142" i="11" a="1"/>
  <c r="J1142" i="11" s="1"/>
  <c r="J1123" i="11" a="1"/>
  <c r="J1123" i="11" s="1"/>
  <c r="BO1173" i="11"/>
  <c r="J1247" i="11" a="1"/>
  <c r="J1247" i="11" s="1"/>
  <c r="BN1297" i="11"/>
  <c r="J1227" i="11" a="1"/>
  <c r="J1227" i="11" s="1"/>
  <c r="BN1277" i="11"/>
  <c r="BO1157" i="11"/>
  <c r="J1107" i="11" a="1"/>
  <c r="J1107" i="11" s="1"/>
  <c r="BN1671" i="11"/>
  <c r="BO1098" i="11"/>
  <c r="J1048" i="11" a="1"/>
  <c r="J1048" i="11" s="1"/>
  <c r="BO1250" i="11"/>
  <c r="J1200" i="11" a="1"/>
  <c r="J1200" i="11" s="1"/>
  <c r="J1121" i="11" a="1"/>
  <c r="J1121" i="11" s="1"/>
  <c r="BO1171" i="11"/>
  <c r="BO1230" i="11"/>
  <c r="J1180" i="11" a="1"/>
  <c r="J1180" i="11" s="1"/>
  <c r="J1187" i="11" a="1"/>
  <c r="J1187" i="11" s="1"/>
  <c r="BN1237" i="11"/>
  <c r="BO1096" i="11"/>
  <c r="J1046" i="11" a="1"/>
  <c r="J1046" i="11" s="1"/>
  <c r="BN1339" i="11"/>
  <c r="BN1478" i="11"/>
  <c r="BN1515" i="11"/>
  <c r="BN1565" i="11" s="1"/>
  <c r="BN1615" i="11" s="1"/>
  <c r="BN1854" i="11"/>
  <c r="BN1904" i="11" s="1"/>
  <c r="J1233" i="11" a="1"/>
  <c r="J1233" i="11" s="1"/>
  <c r="BN1283" i="11"/>
  <c r="BN1700" i="11"/>
  <c r="BN1331" i="11"/>
  <c r="J1281" i="11" a="1"/>
  <c r="J1281" i="11" s="1"/>
  <c r="BN1409" i="11"/>
  <c r="BN1486" i="11"/>
  <c r="BN1275" i="11"/>
  <c r="J1225" i="11" a="1"/>
  <c r="J1225" i="11" s="1"/>
  <c r="BO1064" i="11"/>
  <c r="J1014" i="11" a="1"/>
  <c r="J1014" i="11" s="1"/>
  <c r="J1260" i="11" a="1"/>
  <c r="J1260" i="11" s="1"/>
  <c r="BN1310" i="11"/>
  <c r="BN1301" i="11"/>
  <c r="BN1357" i="11"/>
  <c r="BO1179" i="11"/>
  <c r="J1129" i="11" a="1"/>
  <c r="J1129" i="11" s="1"/>
  <c r="J1149" i="11" a="1"/>
  <c r="J1149" i="11" s="1"/>
  <c r="BN1199" i="11"/>
  <c r="J1020" i="11" a="1"/>
  <c r="J1020" i="11" s="1"/>
  <c r="BO1070" i="11"/>
  <c r="BN1798" i="11"/>
  <c r="BN1848" i="11" s="1"/>
  <c r="BO1155" i="11"/>
  <c r="J1105" i="11" a="1"/>
  <c r="J1105" i="11" s="1"/>
  <c r="BN1346" i="11"/>
  <c r="J1028" i="11" a="1"/>
  <c r="J1028" i="11" s="1"/>
  <c r="BO1078" i="11"/>
  <c r="BN1470" i="11"/>
  <c r="BO1215" i="11"/>
  <c r="J1165" i="11" a="1"/>
  <c r="J1165" i="11" s="1"/>
  <c r="BO1094" i="11"/>
  <c r="J1044" i="11" a="1"/>
  <c r="J1044" i="11" s="1"/>
  <c r="BO1139" i="11"/>
  <c r="J1089" i="11" a="1"/>
  <c r="J1089" i="11" s="1"/>
  <c r="J1159" i="11" a="1"/>
  <c r="J1159" i="11" s="1"/>
  <c r="BO1209" i="11"/>
  <c r="BO1116" i="11"/>
  <c r="J1066" i="11" a="1"/>
  <c r="J1066" i="11" s="1"/>
  <c r="BN1263" i="11"/>
  <c r="BN1672" i="11"/>
  <c r="BN1722" i="11" s="1"/>
  <c r="BN1226" i="11"/>
  <c r="J1176" i="11" a="1"/>
  <c r="J1176" i="11" s="1"/>
  <c r="J1269" i="11" a="1"/>
  <c r="J1269" i="11" s="1"/>
  <c r="BN1319" i="11"/>
  <c r="BN1253" i="11"/>
  <c r="BO1112" i="11"/>
  <c r="J1062" i="11" a="1"/>
  <c r="J1062" i="11" s="1"/>
  <c r="BN1442" i="11"/>
  <c r="BN1758" i="11"/>
  <c r="BN1405" i="11"/>
  <c r="BN1243" i="11"/>
  <c r="J1193" i="11" a="1"/>
  <c r="J1193" i="11" s="1"/>
  <c r="J1106" i="11" a="1"/>
  <c r="J1106" i="11" s="1"/>
  <c r="BN1156" i="11"/>
  <c r="BN1652" i="11"/>
  <c r="BN1432" i="11"/>
  <c r="BN1364" i="11"/>
  <c r="BN1414" i="11" s="1"/>
  <c r="BN1464" i="11" s="1"/>
  <c r="BN1373" i="11"/>
  <c r="BN1540" i="11"/>
  <c r="BN1341" i="11"/>
  <c r="J1291" i="11" a="1"/>
  <c r="J1291" i="11" s="1"/>
  <c r="BN1480" i="11"/>
  <c r="J1045" i="11" a="1"/>
  <c r="J1045" i="11" s="1"/>
  <c r="BO1095" i="11"/>
  <c r="BO1082" i="11"/>
  <c r="J1032" i="11" a="1"/>
  <c r="J1032" i="11" s="1"/>
  <c r="BO1163" i="11"/>
  <c r="J1113" i="11" a="1"/>
  <c r="J1113" i="11" s="1"/>
  <c r="BN1395" i="11"/>
  <c r="BN1445" i="11" s="1"/>
  <c r="BN1495" i="11" s="1"/>
  <c r="BO1272" i="11"/>
  <c r="J1222" i="11" a="1"/>
  <c r="J1222" i="11" s="1"/>
  <c r="BO1086" i="11"/>
  <c r="J1036" i="11" a="1"/>
  <c r="J1036" i="11" s="1"/>
  <c r="BO1090" i="11"/>
  <c r="J1040" i="11" a="1"/>
  <c r="J1040" i="11" s="1"/>
  <c r="J1267" i="11" a="1"/>
  <c r="J1267" i="11" s="1"/>
  <c r="BN1317" i="11"/>
  <c r="BN1279" i="11"/>
  <c r="Y1267" i="11" l="1"/>
  <c r="AO1267" i="11"/>
  <c r="BE1267" i="11"/>
  <c r="O1267" i="11"/>
  <c r="AE1267" i="11"/>
  <c r="AU1267" i="11"/>
  <c r="Q1267" i="11"/>
  <c r="AG1267" i="11"/>
  <c r="AW1267" i="11"/>
  <c r="W1267" i="11"/>
  <c r="AM1267" i="11"/>
  <c r="BC1267" i="11"/>
  <c r="AC1267" i="11"/>
  <c r="BI1267" i="11"/>
  <c r="AI1267" i="11"/>
  <c r="AT1267" i="11"/>
  <c r="AP1267" i="11"/>
  <c r="X1267" i="11"/>
  <c r="AS1267" i="11"/>
  <c r="S1267" i="11"/>
  <c r="AY1267" i="11"/>
  <c r="AD1267" i="11"/>
  <c r="BJ1267" i="11"/>
  <c r="Z1267" i="11"/>
  <c r="BF1267" i="11"/>
  <c r="BD1267" i="11"/>
  <c r="V1267" i="11"/>
  <c r="AX1267" i="11"/>
  <c r="AN1267" i="11"/>
  <c r="BH1267" i="11"/>
  <c r="AV1267" i="11"/>
  <c r="M1267" i="11"/>
  <c r="AZ1267" i="11"/>
  <c r="U1267" i="11"/>
  <c r="AA1267" i="11"/>
  <c r="AL1267" i="11"/>
  <c r="AK1267" i="11"/>
  <c r="AQ1267" i="11"/>
  <c r="BB1267" i="11"/>
  <c r="R1267" i="11"/>
  <c r="AB1267" i="11"/>
  <c r="P1267" i="11"/>
  <c r="T1267" i="11"/>
  <c r="BA1267" i="11"/>
  <c r="BG1267" i="11"/>
  <c r="AH1267" i="11"/>
  <c r="AF1267" i="11"/>
  <c r="AR1267" i="11"/>
  <c r="AJ1267" i="11"/>
  <c r="Y1193" i="11"/>
  <c r="AO1193" i="11"/>
  <c r="BE1193" i="11"/>
  <c r="O1193" i="11"/>
  <c r="AE1193" i="11"/>
  <c r="AU1193" i="11"/>
  <c r="Q1193" i="11"/>
  <c r="AG1193" i="11"/>
  <c r="AW1193" i="11"/>
  <c r="W1193" i="11"/>
  <c r="AM1193" i="11"/>
  <c r="BC1193" i="11"/>
  <c r="AC1193" i="11"/>
  <c r="BI1193" i="11"/>
  <c r="AI1193" i="11"/>
  <c r="AT1193" i="11"/>
  <c r="AP1193" i="11"/>
  <c r="BD1193" i="11"/>
  <c r="AS1193" i="11"/>
  <c r="S1193" i="11"/>
  <c r="AY1193" i="11"/>
  <c r="AD1193" i="11"/>
  <c r="BJ1193" i="11"/>
  <c r="Z1193" i="11"/>
  <c r="BF1193" i="11"/>
  <c r="X1193" i="11"/>
  <c r="AK1193" i="11"/>
  <c r="AQ1193" i="11"/>
  <c r="BB1193" i="11"/>
  <c r="R1193" i="11"/>
  <c r="M1193" i="11"/>
  <c r="AB1193" i="11"/>
  <c r="P1193" i="11"/>
  <c r="T1193" i="11"/>
  <c r="BA1193" i="11"/>
  <c r="BG1193" i="11"/>
  <c r="AH1193" i="11"/>
  <c r="V1193" i="11"/>
  <c r="AX1193" i="11"/>
  <c r="BH1193" i="11"/>
  <c r="AV1193" i="11"/>
  <c r="AZ1193" i="11"/>
  <c r="U1193" i="11"/>
  <c r="AA1193" i="11"/>
  <c r="AL1193" i="11"/>
  <c r="AN1193" i="11"/>
  <c r="AR1193" i="11"/>
  <c r="AJ1193" i="11"/>
  <c r="AF1193" i="11"/>
  <c r="Y1105" i="11"/>
  <c r="AO1105" i="11"/>
  <c r="BE1105" i="11"/>
  <c r="O1105" i="11"/>
  <c r="AE1105" i="11"/>
  <c r="AU1105" i="11"/>
  <c r="Q1105" i="11"/>
  <c r="AG1105" i="11"/>
  <c r="AW1105" i="11"/>
  <c r="W1105" i="11"/>
  <c r="AM1105" i="11"/>
  <c r="BC1105" i="11"/>
  <c r="AC1105" i="11"/>
  <c r="BI1105" i="11"/>
  <c r="AI1105" i="11"/>
  <c r="AT1105" i="11"/>
  <c r="AP1105" i="11"/>
  <c r="BD1105" i="11"/>
  <c r="AS1105" i="11"/>
  <c r="S1105" i="11"/>
  <c r="AY1105" i="11"/>
  <c r="AD1105" i="11"/>
  <c r="BJ1105" i="11"/>
  <c r="Z1105" i="11"/>
  <c r="BF1105" i="11"/>
  <c r="X1105" i="11"/>
  <c r="AK1105" i="11"/>
  <c r="AQ1105" i="11"/>
  <c r="BB1105" i="11"/>
  <c r="R1105" i="11"/>
  <c r="AB1105" i="11"/>
  <c r="P1105" i="11"/>
  <c r="T1105" i="11"/>
  <c r="BA1105" i="11"/>
  <c r="BG1105" i="11"/>
  <c r="AH1105" i="11"/>
  <c r="V1105" i="11"/>
  <c r="AX1105" i="11"/>
  <c r="M1105" i="11"/>
  <c r="BH1105" i="11"/>
  <c r="AV1105" i="11"/>
  <c r="AZ1105" i="11"/>
  <c r="U1105" i="11"/>
  <c r="AA1105" i="11"/>
  <c r="AL1105" i="11"/>
  <c r="AR1105" i="11"/>
  <c r="AJ1105" i="11"/>
  <c r="AN1105" i="11"/>
  <c r="AF1105" i="11"/>
  <c r="M1260" i="11"/>
  <c r="Y1260" i="11"/>
  <c r="AO1260" i="11"/>
  <c r="BE1260" i="11"/>
  <c r="O1260" i="11"/>
  <c r="AE1260" i="11"/>
  <c r="AU1260" i="11"/>
  <c r="Q1260" i="11"/>
  <c r="AG1260" i="11"/>
  <c r="AW1260" i="11"/>
  <c r="W1260" i="11"/>
  <c r="AM1260" i="11"/>
  <c r="BC1260" i="11"/>
  <c r="AS1260" i="11"/>
  <c r="S1260" i="11"/>
  <c r="AY1260" i="11"/>
  <c r="AD1260" i="11"/>
  <c r="BJ1260" i="11"/>
  <c r="Z1260" i="11"/>
  <c r="BF1260" i="11"/>
  <c r="AN1260" i="11"/>
  <c r="AC1260" i="11"/>
  <c r="BI1260" i="11"/>
  <c r="AI1260" i="11"/>
  <c r="AT1260" i="11"/>
  <c r="AP1260" i="11"/>
  <c r="U1260" i="11"/>
  <c r="AA1260" i="11"/>
  <c r="AL1260" i="11"/>
  <c r="AK1260" i="11"/>
  <c r="AQ1260" i="11"/>
  <c r="BB1260" i="11"/>
  <c r="R1260" i="11"/>
  <c r="BA1260" i="11"/>
  <c r="BG1260" i="11"/>
  <c r="AH1260" i="11"/>
  <c r="BD1260" i="11"/>
  <c r="AR1260" i="11"/>
  <c r="AF1260" i="11"/>
  <c r="AJ1260" i="11"/>
  <c r="V1260" i="11"/>
  <c r="AX1260" i="11"/>
  <c r="AB1260" i="11"/>
  <c r="T1260" i="11"/>
  <c r="BH1260" i="11"/>
  <c r="AZ1260" i="11"/>
  <c r="X1260" i="11"/>
  <c r="P1260" i="11"/>
  <c r="AV1260" i="11"/>
  <c r="Y1046" i="11"/>
  <c r="AO1046" i="11"/>
  <c r="BE1046" i="11"/>
  <c r="O1046" i="11"/>
  <c r="AE1046" i="11"/>
  <c r="AU1046" i="11"/>
  <c r="Q1046" i="11"/>
  <c r="AG1046" i="11"/>
  <c r="AW1046" i="11"/>
  <c r="W1046" i="11"/>
  <c r="AM1046" i="11"/>
  <c r="BC1046" i="11"/>
  <c r="AS1046" i="11"/>
  <c r="S1046" i="11"/>
  <c r="AY1046" i="11"/>
  <c r="AD1046" i="11"/>
  <c r="BJ1046" i="11"/>
  <c r="Z1046" i="11"/>
  <c r="BF1046" i="11"/>
  <c r="AC1046" i="11"/>
  <c r="BI1046" i="11"/>
  <c r="AI1046" i="11"/>
  <c r="AT1046" i="11"/>
  <c r="AP1046" i="11"/>
  <c r="AN1046" i="11"/>
  <c r="BA1046" i="11"/>
  <c r="BG1046" i="11"/>
  <c r="AH1046" i="11"/>
  <c r="X1046" i="11"/>
  <c r="AR1046" i="11"/>
  <c r="AF1046" i="11"/>
  <c r="AJ1046" i="11"/>
  <c r="V1046" i="11"/>
  <c r="AX1046" i="11"/>
  <c r="U1046" i="11"/>
  <c r="AA1046" i="11"/>
  <c r="AL1046" i="11"/>
  <c r="M1046" i="11"/>
  <c r="AK1046" i="11"/>
  <c r="AQ1046" i="11"/>
  <c r="BB1046" i="11"/>
  <c r="R1046" i="11"/>
  <c r="BH1046" i="11"/>
  <c r="AZ1046" i="11"/>
  <c r="P1046" i="11"/>
  <c r="BD1046" i="11"/>
  <c r="AV1046" i="11"/>
  <c r="AB1046" i="11"/>
  <c r="T1046" i="11"/>
  <c r="M1200" i="11"/>
  <c r="Y1200" i="11"/>
  <c r="AO1200" i="11"/>
  <c r="BE1200" i="11"/>
  <c r="O1200" i="11"/>
  <c r="AE1200" i="11"/>
  <c r="AU1200" i="11"/>
  <c r="Q1200" i="11"/>
  <c r="AG1200" i="11"/>
  <c r="AW1200" i="11"/>
  <c r="W1200" i="11"/>
  <c r="AM1200" i="11"/>
  <c r="BC1200" i="11"/>
  <c r="AS1200" i="11"/>
  <c r="S1200" i="11"/>
  <c r="AY1200" i="11"/>
  <c r="AD1200" i="11"/>
  <c r="BJ1200" i="11"/>
  <c r="Z1200" i="11"/>
  <c r="BF1200" i="11"/>
  <c r="AN1200" i="11"/>
  <c r="AC1200" i="11"/>
  <c r="BI1200" i="11"/>
  <c r="AI1200" i="11"/>
  <c r="AT1200" i="11"/>
  <c r="AP1200" i="11"/>
  <c r="U1200" i="11"/>
  <c r="AA1200" i="11"/>
  <c r="AL1200" i="11"/>
  <c r="BD1200" i="11"/>
  <c r="AK1200" i="11"/>
  <c r="AQ1200" i="11"/>
  <c r="BB1200" i="11"/>
  <c r="R1200" i="11"/>
  <c r="BA1200" i="11"/>
  <c r="BG1200" i="11"/>
  <c r="AH1200" i="11"/>
  <c r="AR1200" i="11"/>
  <c r="AF1200" i="11"/>
  <c r="AJ1200" i="11"/>
  <c r="V1200" i="11"/>
  <c r="AX1200" i="11"/>
  <c r="P1200" i="11"/>
  <c r="X1200" i="11"/>
  <c r="AV1200" i="11"/>
  <c r="AB1200" i="11"/>
  <c r="T1200" i="11"/>
  <c r="BH1200" i="11"/>
  <c r="AZ1200" i="11"/>
  <c r="Y1123" i="11"/>
  <c r="AO1123" i="11"/>
  <c r="BE1123" i="11"/>
  <c r="O1123" i="11"/>
  <c r="AE1123" i="11"/>
  <c r="AU1123" i="11"/>
  <c r="Q1123" i="11"/>
  <c r="AG1123" i="11"/>
  <c r="AW1123" i="11"/>
  <c r="W1123" i="11"/>
  <c r="AM1123" i="11"/>
  <c r="BC1123" i="11"/>
  <c r="AC1123" i="11"/>
  <c r="BI1123" i="11"/>
  <c r="AI1123" i="11"/>
  <c r="AT1123" i="11"/>
  <c r="AP1123" i="11"/>
  <c r="X1123" i="11"/>
  <c r="AS1123" i="11"/>
  <c r="S1123" i="11"/>
  <c r="AY1123" i="11"/>
  <c r="AD1123" i="11"/>
  <c r="BJ1123" i="11"/>
  <c r="Z1123" i="11"/>
  <c r="BF1123" i="11"/>
  <c r="BD1123" i="11"/>
  <c r="V1123" i="11"/>
  <c r="AX1123" i="11"/>
  <c r="AN1123" i="11"/>
  <c r="BH1123" i="11"/>
  <c r="AV1123" i="11"/>
  <c r="M1123" i="11"/>
  <c r="AZ1123" i="11"/>
  <c r="U1123" i="11"/>
  <c r="AA1123" i="11"/>
  <c r="AL1123" i="11"/>
  <c r="AK1123" i="11"/>
  <c r="AQ1123" i="11"/>
  <c r="BB1123" i="11"/>
  <c r="R1123" i="11"/>
  <c r="AB1123" i="11"/>
  <c r="P1123" i="11"/>
  <c r="T1123" i="11"/>
  <c r="BA1123" i="11"/>
  <c r="BG1123" i="11"/>
  <c r="AH1123" i="11"/>
  <c r="AF1123" i="11"/>
  <c r="AR1123" i="11"/>
  <c r="AJ1123" i="11"/>
  <c r="Y1134" i="11"/>
  <c r="AO1134" i="11"/>
  <c r="BE1134" i="11"/>
  <c r="O1134" i="11"/>
  <c r="AE1134" i="11"/>
  <c r="AU1134" i="11"/>
  <c r="Q1134" i="11"/>
  <c r="AG1134" i="11"/>
  <c r="AW1134" i="11"/>
  <c r="W1134" i="11"/>
  <c r="AM1134" i="11"/>
  <c r="BC1134" i="11"/>
  <c r="AS1134" i="11"/>
  <c r="S1134" i="11"/>
  <c r="AY1134" i="11"/>
  <c r="AD1134" i="11"/>
  <c r="BJ1134" i="11"/>
  <c r="Z1134" i="11"/>
  <c r="BF1134" i="11"/>
  <c r="AC1134" i="11"/>
  <c r="BI1134" i="11"/>
  <c r="AI1134" i="11"/>
  <c r="AT1134" i="11"/>
  <c r="AP1134" i="11"/>
  <c r="AN1134" i="11"/>
  <c r="BA1134" i="11"/>
  <c r="BG1134" i="11"/>
  <c r="AH1134" i="11"/>
  <c r="X1134" i="11"/>
  <c r="AR1134" i="11"/>
  <c r="AF1134" i="11"/>
  <c r="AJ1134" i="11"/>
  <c r="V1134" i="11"/>
  <c r="AX1134" i="11"/>
  <c r="U1134" i="11"/>
  <c r="AA1134" i="11"/>
  <c r="AL1134" i="11"/>
  <c r="AK1134" i="11"/>
  <c r="AQ1134" i="11"/>
  <c r="BB1134" i="11"/>
  <c r="R1134" i="11"/>
  <c r="BD1134" i="11"/>
  <c r="BH1134" i="11"/>
  <c r="AZ1134" i="11"/>
  <c r="P1134" i="11"/>
  <c r="AV1134" i="11"/>
  <c r="AB1134" i="11"/>
  <c r="T1134" i="11"/>
  <c r="M1134" i="11"/>
  <c r="Y1158" i="11"/>
  <c r="AO1158" i="11"/>
  <c r="BE1158" i="11"/>
  <c r="O1158" i="11"/>
  <c r="AE1158" i="11"/>
  <c r="AU1158" i="11"/>
  <c r="Q1158" i="11"/>
  <c r="AG1158" i="11"/>
  <c r="AW1158" i="11"/>
  <c r="W1158" i="11"/>
  <c r="AM1158" i="11"/>
  <c r="BC1158" i="11"/>
  <c r="AS1158" i="11"/>
  <c r="S1158" i="11"/>
  <c r="AY1158" i="11"/>
  <c r="AD1158" i="11"/>
  <c r="BJ1158" i="11"/>
  <c r="Z1158" i="11"/>
  <c r="BF1158" i="11"/>
  <c r="AC1158" i="11"/>
  <c r="BI1158" i="11"/>
  <c r="AI1158" i="11"/>
  <c r="AT1158" i="11"/>
  <c r="AP1158" i="11"/>
  <c r="AN1158" i="11"/>
  <c r="BA1158" i="11"/>
  <c r="BG1158" i="11"/>
  <c r="AH1158" i="11"/>
  <c r="X1158" i="11"/>
  <c r="AR1158" i="11"/>
  <c r="AF1158" i="11"/>
  <c r="AJ1158" i="11"/>
  <c r="M1158" i="11"/>
  <c r="V1158" i="11"/>
  <c r="AX1158" i="11"/>
  <c r="U1158" i="11"/>
  <c r="AA1158" i="11"/>
  <c r="AL1158" i="11"/>
  <c r="AK1158" i="11"/>
  <c r="AQ1158" i="11"/>
  <c r="BB1158" i="11"/>
  <c r="R1158" i="11"/>
  <c r="BH1158" i="11"/>
  <c r="AZ1158" i="11"/>
  <c r="P1158" i="11"/>
  <c r="BD1158" i="11"/>
  <c r="AV1158" i="11"/>
  <c r="AB1158" i="11"/>
  <c r="T1158" i="11"/>
  <c r="M1032" i="11"/>
  <c r="Y1032" i="11"/>
  <c r="AO1032" i="11"/>
  <c r="BE1032" i="11"/>
  <c r="O1032" i="11"/>
  <c r="AE1032" i="11"/>
  <c r="AU1032" i="11"/>
  <c r="Q1032" i="11"/>
  <c r="AG1032" i="11"/>
  <c r="AW1032" i="11"/>
  <c r="W1032" i="11"/>
  <c r="AM1032" i="11"/>
  <c r="BC1032" i="11"/>
  <c r="AS1032" i="11"/>
  <c r="S1032" i="11"/>
  <c r="AY1032" i="11"/>
  <c r="AD1032" i="11"/>
  <c r="BJ1032" i="11"/>
  <c r="Z1032" i="11"/>
  <c r="BF1032" i="11"/>
  <c r="AN1032" i="11"/>
  <c r="AC1032" i="11"/>
  <c r="BI1032" i="11"/>
  <c r="AI1032" i="11"/>
  <c r="AT1032" i="11"/>
  <c r="AP1032" i="11"/>
  <c r="U1032" i="11"/>
  <c r="AA1032" i="11"/>
  <c r="AL1032" i="11"/>
  <c r="BD1032" i="11"/>
  <c r="AK1032" i="11"/>
  <c r="AQ1032" i="11"/>
  <c r="BB1032" i="11"/>
  <c r="R1032" i="11"/>
  <c r="BA1032" i="11"/>
  <c r="BG1032" i="11"/>
  <c r="AH1032" i="11"/>
  <c r="AR1032" i="11"/>
  <c r="AF1032" i="11"/>
  <c r="AJ1032" i="11"/>
  <c r="V1032" i="11"/>
  <c r="AX1032" i="11"/>
  <c r="P1032" i="11"/>
  <c r="AV1032" i="11"/>
  <c r="AB1032" i="11"/>
  <c r="T1032" i="11"/>
  <c r="X1032" i="11"/>
  <c r="BH1032" i="11"/>
  <c r="AZ1032" i="11"/>
  <c r="M1176" i="11"/>
  <c r="Y1176" i="11"/>
  <c r="AO1176" i="11"/>
  <c r="BE1176" i="11"/>
  <c r="O1176" i="11"/>
  <c r="AE1176" i="11"/>
  <c r="AU1176" i="11"/>
  <c r="Q1176" i="11"/>
  <c r="AG1176" i="11"/>
  <c r="AW1176" i="11"/>
  <c r="W1176" i="11"/>
  <c r="AM1176" i="11"/>
  <c r="BC1176" i="11"/>
  <c r="AS1176" i="11"/>
  <c r="S1176" i="11"/>
  <c r="AY1176" i="11"/>
  <c r="AD1176" i="11"/>
  <c r="BJ1176" i="11"/>
  <c r="Z1176" i="11"/>
  <c r="BF1176" i="11"/>
  <c r="AN1176" i="11"/>
  <c r="AC1176" i="11"/>
  <c r="BI1176" i="11"/>
  <c r="AI1176" i="11"/>
  <c r="AT1176" i="11"/>
  <c r="AP1176" i="11"/>
  <c r="U1176" i="11"/>
  <c r="AA1176" i="11"/>
  <c r="AL1176" i="11"/>
  <c r="BD1176" i="11"/>
  <c r="AK1176" i="11"/>
  <c r="AQ1176" i="11"/>
  <c r="BB1176" i="11"/>
  <c r="R1176" i="11"/>
  <c r="BA1176" i="11"/>
  <c r="BG1176" i="11"/>
  <c r="AH1176" i="11"/>
  <c r="AR1176" i="11"/>
  <c r="AF1176" i="11"/>
  <c r="AJ1176" i="11"/>
  <c r="V1176" i="11"/>
  <c r="AX1176" i="11"/>
  <c r="P1176" i="11"/>
  <c r="AV1176" i="11"/>
  <c r="AB1176" i="11"/>
  <c r="T1176" i="11"/>
  <c r="X1176" i="11"/>
  <c r="BH1176" i="11"/>
  <c r="AZ1176" i="11"/>
  <c r="Y1066" i="11"/>
  <c r="AO1066" i="11"/>
  <c r="BE1066" i="11"/>
  <c r="O1066" i="11"/>
  <c r="AE1066" i="11"/>
  <c r="AU1066" i="11"/>
  <c r="M1066" i="11"/>
  <c r="Q1066" i="11"/>
  <c r="AG1066" i="11"/>
  <c r="AW1066" i="11"/>
  <c r="W1066" i="11"/>
  <c r="AM1066" i="11"/>
  <c r="BC1066" i="11"/>
  <c r="AS1066" i="11"/>
  <c r="S1066" i="11"/>
  <c r="AY1066" i="11"/>
  <c r="AD1066" i="11"/>
  <c r="BJ1066" i="11"/>
  <c r="Z1066" i="11"/>
  <c r="BF1066" i="11"/>
  <c r="AC1066" i="11"/>
  <c r="BI1066" i="11"/>
  <c r="AI1066" i="11"/>
  <c r="AT1066" i="11"/>
  <c r="AP1066" i="11"/>
  <c r="AN1066" i="11"/>
  <c r="BA1066" i="11"/>
  <c r="BG1066" i="11"/>
  <c r="AH1066" i="11"/>
  <c r="AR1066" i="11"/>
  <c r="AF1066" i="11"/>
  <c r="AJ1066" i="11"/>
  <c r="V1066" i="11"/>
  <c r="AX1066" i="11"/>
  <c r="U1066" i="11"/>
  <c r="AA1066" i="11"/>
  <c r="AL1066" i="11"/>
  <c r="X1066" i="11"/>
  <c r="AK1066" i="11"/>
  <c r="AQ1066" i="11"/>
  <c r="BB1066" i="11"/>
  <c r="R1066" i="11"/>
  <c r="AV1066" i="11"/>
  <c r="BD1066" i="11"/>
  <c r="AB1066" i="11"/>
  <c r="T1066" i="11"/>
  <c r="BH1066" i="11"/>
  <c r="AZ1066" i="11"/>
  <c r="P1066" i="11"/>
  <c r="Y1089" i="11"/>
  <c r="AO1089" i="11"/>
  <c r="BE1089" i="11"/>
  <c r="O1089" i="11"/>
  <c r="AE1089" i="11"/>
  <c r="AU1089" i="11"/>
  <c r="Q1089" i="11"/>
  <c r="AG1089" i="11"/>
  <c r="AW1089" i="11"/>
  <c r="W1089" i="11"/>
  <c r="AM1089" i="11"/>
  <c r="BC1089" i="11"/>
  <c r="AC1089" i="11"/>
  <c r="BI1089" i="11"/>
  <c r="AI1089" i="11"/>
  <c r="AT1089" i="11"/>
  <c r="AP1089" i="11"/>
  <c r="BD1089" i="11"/>
  <c r="AS1089" i="11"/>
  <c r="S1089" i="11"/>
  <c r="AY1089" i="11"/>
  <c r="AD1089" i="11"/>
  <c r="BJ1089" i="11"/>
  <c r="Z1089" i="11"/>
  <c r="BF1089" i="11"/>
  <c r="X1089" i="11"/>
  <c r="AK1089" i="11"/>
  <c r="AQ1089" i="11"/>
  <c r="BB1089" i="11"/>
  <c r="R1089" i="11"/>
  <c r="AB1089" i="11"/>
  <c r="P1089" i="11"/>
  <c r="T1089" i="11"/>
  <c r="BA1089" i="11"/>
  <c r="BG1089" i="11"/>
  <c r="AH1089" i="11"/>
  <c r="V1089" i="11"/>
  <c r="AX1089" i="11"/>
  <c r="M1089" i="11"/>
  <c r="BH1089" i="11"/>
  <c r="AV1089" i="11"/>
  <c r="AZ1089" i="11"/>
  <c r="U1089" i="11"/>
  <c r="AA1089" i="11"/>
  <c r="AL1089" i="11"/>
  <c r="AR1089" i="11"/>
  <c r="AJ1089" i="11"/>
  <c r="AN1089" i="11"/>
  <c r="AF1089" i="11"/>
  <c r="Y1165" i="11"/>
  <c r="AO1165" i="11"/>
  <c r="BE1165" i="11"/>
  <c r="O1165" i="11"/>
  <c r="AE1165" i="11"/>
  <c r="AU1165" i="11"/>
  <c r="Q1165" i="11"/>
  <c r="AG1165" i="11"/>
  <c r="AW1165" i="11"/>
  <c r="W1165" i="11"/>
  <c r="AM1165" i="11"/>
  <c r="BC1165" i="11"/>
  <c r="AC1165" i="11"/>
  <c r="BI1165" i="11"/>
  <c r="AI1165" i="11"/>
  <c r="AT1165" i="11"/>
  <c r="AP1165" i="11"/>
  <c r="BD1165" i="11"/>
  <c r="AS1165" i="11"/>
  <c r="S1165" i="11"/>
  <c r="AY1165" i="11"/>
  <c r="AD1165" i="11"/>
  <c r="BJ1165" i="11"/>
  <c r="Z1165" i="11"/>
  <c r="BF1165" i="11"/>
  <c r="X1165" i="11"/>
  <c r="AK1165" i="11"/>
  <c r="AQ1165" i="11"/>
  <c r="BB1165" i="11"/>
  <c r="R1165" i="11"/>
  <c r="AB1165" i="11"/>
  <c r="P1165" i="11"/>
  <c r="T1165" i="11"/>
  <c r="BA1165" i="11"/>
  <c r="BG1165" i="11"/>
  <c r="AH1165" i="11"/>
  <c r="V1165" i="11"/>
  <c r="AX1165" i="11"/>
  <c r="BH1165" i="11"/>
  <c r="AV1165" i="11"/>
  <c r="AZ1165" i="11"/>
  <c r="U1165" i="11"/>
  <c r="AA1165" i="11"/>
  <c r="AL1165" i="11"/>
  <c r="AF1165" i="11"/>
  <c r="M1165" i="11"/>
  <c r="AR1165" i="11"/>
  <c r="AJ1165" i="11"/>
  <c r="AN1165" i="11"/>
  <c r="M1028" i="11"/>
  <c r="Y1028" i="11"/>
  <c r="AO1028" i="11"/>
  <c r="BE1028" i="11"/>
  <c r="O1028" i="11"/>
  <c r="AE1028" i="11"/>
  <c r="AU1028" i="11"/>
  <c r="Q1028" i="11"/>
  <c r="AG1028" i="11"/>
  <c r="AW1028" i="11"/>
  <c r="W1028" i="11"/>
  <c r="AM1028" i="11"/>
  <c r="BC1028" i="11"/>
  <c r="AS1028" i="11"/>
  <c r="S1028" i="11"/>
  <c r="AY1028" i="11"/>
  <c r="AD1028" i="11"/>
  <c r="BJ1028" i="11"/>
  <c r="Z1028" i="11"/>
  <c r="BF1028" i="11"/>
  <c r="AN1028" i="11"/>
  <c r="AC1028" i="11"/>
  <c r="BI1028" i="11"/>
  <c r="AI1028" i="11"/>
  <c r="AT1028" i="11"/>
  <c r="AP1028" i="11"/>
  <c r="U1028" i="11"/>
  <c r="AA1028" i="11"/>
  <c r="AL1028" i="11"/>
  <c r="AK1028" i="11"/>
  <c r="AQ1028" i="11"/>
  <c r="BB1028" i="11"/>
  <c r="R1028" i="11"/>
  <c r="BA1028" i="11"/>
  <c r="BG1028" i="11"/>
  <c r="AH1028" i="11"/>
  <c r="BD1028" i="11"/>
  <c r="AR1028" i="11"/>
  <c r="AF1028" i="11"/>
  <c r="AJ1028" i="11"/>
  <c r="V1028" i="11"/>
  <c r="AX1028" i="11"/>
  <c r="X1028" i="11"/>
  <c r="AB1028" i="11"/>
  <c r="T1028" i="11"/>
  <c r="BH1028" i="11"/>
  <c r="AZ1028" i="11"/>
  <c r="P1028" i="11"/>
  <c r="AV1028" i="11"/>
  <c r="Y1149" i="11"/>
  <c r="AO1149" i="11"/>
  <c r="BE1149" i="11"/>
  <c r="O1149" i="11"/>
  <c r="AE1149" i="11"/>
  <c r="AU1149" i="11"/>
  <c r="Q1149" i="11"/>
  <c r="AG1149" i="11"/>
  <c r="AW1149" i="11"/>
  <c r="W1149" i="11"/>
  <c r="AM1149" i="11"/>
  <c r="BC1149" i="11"/>
  <c r="AC1149" i="11"/>
  <c r="BI1149" i="11"/>
  <c r="AI1149" i="11"/>
  <c r="AT1149" i="11"/>
  <c r="AP1149" i="11"/>
  <c r="BD1149" i="11"/>
  <c r="AS1149" i="11"/>
  <c r="S1149" i="11"/>
  <c r="AY1149" i="11"/>
  <c r="AD1149" i="11"/>
  <c r="BJ1149" i="11"/>
  <c r="Z1149" i="11"/>
  <c r="BF1149" i="11"/>
  <c r="X1149" i="11"/>
  <c r="AK1149" i="11"/>
  <c r="AQ1149" i="11"/>
  <c r="BB1149" i="11"/>
  <c r="R1149" i="11"/>
  <c r="AB1149" i="11"/>
  <c r="P1149" i="11"/>
  <c r="T1149" i="11"/>
  <c r="BA1149" i="11"/>
  <c r="BG1149" i="11"/>
  <c r="AH1149" i="11"/>
  <c r="V1149" i="11"/>
  <c r="AX1149" i="11"/>
  <c r="BH1149" i="11"/>
  <c r="AV1149" i="11"/>
  <c r="AZ1149" i="11"/>
  <c r="U1149" i="11"/>
  <c r="AA1149" i="11"/>
  <c r="AL1149" i="11"/>
  <c r="M1149" i="11"/>
  <c r="AF1149" i="11"/>
  <c r="AR1149" i="11"/>
  <c r="AJ1149" i="11"/>
  <c r="AN1149" i="11"/>
  <c r="M1048" i="11"/>
  <c r="Y1048" i="11"/>
  <c r="AO1048" i="11"/>
  <c r="BE1048" i="11"/>
  <c r="O1048" i="11"/>
  <c r="AE1048" i="11"/>
  <c r="AU1048" i="11"/>
  <c r="Q1048" i="11"/>
  <c r="AG1048" i="11"/>
  <c r="AW1048" i="11"/>
  <c r="W1048" i="11"/>
  <c r="AM1048" i="11"/>
  <c r="BC1048" i="11"/>
  <c r="AS1048" i="11"/>
  <c r="S1048" i="11"/>
  <c r="AY1048" i="11"/>
  <c r="AD1048" i="11"/>
  <c r="BJ1048" i="11"/>
  <c r="Z1048" i="11"/>
  <c r="BF1048" i="11"/>
  <c r="AN1048" i="11"/>
  <c r="AC1048" i="11"/>
  <c r="BI1048" i="11"/>
  <c r="AI1048" i="11"/>
  <c r="AT1048" i="11"/>
  <c r="AP1048" i="11"/>
  <c r="U1048" i="11"/>
  <c r="AA1048" i="11"/>
  <c r="AL1048" i="11"/>
  <c r="BD1048" i="11"/>
  <c r="AK1048" i="11"/>
  <c r="AQ1048" i="11"/>
  <c r="BB1048" i="11"/>
  <c r="R1048" i="11"/>
  <c r="BA1048" i="11"/>
  <c r="BG1048" i="11"/>
  <c r="AH1048" i="11"/>
  <c r="AR1048" i="11"/>
  <c r="AF1048" i="11"/>
  <c r="AJ1048" i="11"/>
  <c r="V1048" i="11"/>
  <c r="AX1048" i="11"/>
  <c r="P1048" i="11"/>
  <c r="AV1048" i="11"/>
  <c r="AB1048" i="11"/>
  <c r="T1048" i="11"/>
  <c r="X1048" i="11"/>
  <c r="BH1048" i="11"/>
  <c r="AZ1048" i="11"/>
  <c r="Y1247" i="11"/>
  <c r="AO1247" i="11"/>
  <c r="BE1247" i="11"/>
  <c r="O1247" i="11"/>
  <c r="AE1247" i="11"/>
  <c r="AU1247" i="11"/>
  <c r="Q1247" i="11"/>
  <c r="AG1247" i="11"/>
  <c r="AW1247" i="11"/>
  <c r="W1247" i="11"/>
  <c r="AM1247" i="11"/>
  <c r="BC1247" i="11"/>
  <c r="AC1247" i="11"/>
  <c r="BI1247" i="11"/>
  <c r="AI1247" i="11"/>
  <c r="AT1247" i="11"/>
  <c r="AP1247" i="11"/>
  <c r="X1247" i="11"/>
  <c r="AS1247" i="11"/>
  <c r="S1247" i="11"/>
  <c r="AY1247" i="11"/>
  <c r="AD1247" i="11"/>
  <c r="BJ1247" i="11"/>
  <c r="Z1247" i="11"/>
  <c r="BF1247" i="11"/>
  <c r="BD1247" i="11"/>
  <c r="V1247" i="11"/>
  <c r="AX1247" i="11"/>
  <c r="BH1247" i="11"/>
  <c r="AV1247" i="11"/>
  <c r="AZ1247" i="11"/>
  <c r="U1247" i="11"/>
  <c r="AA1247" i="11"/>
  <c r="AL1247" i="11"/>
  <c r="AK1247" i="11"/>
  <c r="AQ1247" i="11"/>
  <c r="BB1247" i="11"/>
  <c r="R1247" i="11"/>
  <c r="AN1247" i="11"/>
  <c r="AB1247" i="11"/>
  <c r="P1247" i="11"/>
  <c r="T1247" i="11"/>
  <c r="BA1247" i="11"/>
  <c r="BG1247" i="11"/>
  <c r="AH1247" i="11"/>
  <c r="AR1247" i="11"/>
  <c r="M1247" i="11"/>
  <c r="AJ1247" i="11"/>
  <c r="AF1247" i="11"/>
  <c r="M1024" i="11"/>
  <c r="Y1024" i="11"/>
  <c r="AO1024" i="11"/>
  <c r="BE1024" i="11"/>
  <c r="O1024" i="11"/>
  <c r="AE1024" i="11"/>
  <c r="AU1024" i="11"/>
  <c r="Q1024" i="11"/>
  <c r="AG1024" i="11"/>
  <c r="AW1024" i="11"/>
  <c r="W1024" i="11"/>
  <c r="AM1024" i="11"/>
  <c r="BC1024" i="11"/>
  <c r="AS1024" i="11"/>
  <c r="S1024" i="11"/>
  <c r="AY1024" i="11"/>
  <c r="AD1024" i="11"/>
  <c r="BJ1024" i="11"/>
  <c r="Z1024" i="11"/>
  <c r="BF1024" i="11"/>
  <c r="AN1024" i="11"/>
  <c r="AC1024" i="11"/>
  <c r="BI1024" i="11"/>
  <c r="AI1024" i="11"/>
  <c r="AT1024" i="11"/>
  <c r="AP1024" i="11"/>
  <c r="U1024" i="11"/>
  <c r="AA1024" i="11"/>
  <c r="AL1024" i="11"/>
  <c r="BD1024" i="11"/>
  <c r="AK1024" i="11"/>
  <c r="AQ1024" i="11"/>
  <c r="BB1024" i="11"/>
  <c r="R1024" i="11"/>
  <c r="BA1024" i="11"/>
  <c r="BG1024" i="11"/>
  <c r="AH1024" i="11"/>
  <c r="AR1024" i="11"/>
  <c r="AF1024" i="11"/>
  <c r="AJ1024" i="11"/>
  <c r="V1024" i="11"/>
  <c r="AX1024" i="11"/>
  <c r="P1024" i="11"/>
  <c r="X1024" i="11"/>
  <c r="AV1024" i="11"/>
  <c r="AB1024" i="11"/>
  <c r="T1024" i="11"/>
  <c r="BH1024" i="11"/>
  <c r="AZ1024" i="11"/>
  <c r="Y1254" i="11"/>
  <c r="AO1254" i="11"/>
  <c r="BE1254" i="11"/>
  <c r="O1254" i="11"/>
  <c r="AE1254" i="11"/>
  <c r="AU1254" i="11"/>
  <c r="Q1254" i="11"/>
  <c r="AG1254" i="11"/>
  <c r="AW1254" i="11"/>
  <c r="W1254" i="11"/>
  <c r="AM1254" i="11"/>
  <c r="BC1254" i="11"/>
  <c r="AS1254" i="11"/>
  <c r="S1254" i="11"/>
  <c r="AY1254" i="11"/>
  <c r="AD1254" i="11"/>
  <c r="BJ1254" i="11"/>
  <c r="Z1254" i="11"/>
  <c r="BF1254" i="11"/>
  <c r="AC1254" i="11"/>
  <c r="BI1254" i="11"/>
  <c r="AI1254" i="11"/>
  <c r="AT1254" i="11"/>
  <c r="AP1254" i="11"/>
  <c r="AN1254" i="11"/>
  <c r="BA1254" i="11"/>
  <c r="BG1254" i="11"/>
  <c r="AH1254" i="11"/>
  <c r="X1254" i="11"/>
  <c r="AR1254" i="11"/>
  <c r="AF1254" i="11"/>
  <c r="AJ1254" i="11"/>
  <c r="M1254" i="11"/>
  <c r="V1254" i="11"/>
  <c r="AX1254" i="11"/>
  <c r="U1254" i="11"/>
  <c r="AA1254" i="11"/>
  <c r="AL1254" i="11"/>
  <c r="AK1254" i="11"/>
  <c r="AQ1254" i="11"/>
  <c r="BB1254" i="11"/>
  <c r="R1254" i="11"/>
  <c r="BH1254" i="11"/>
  <c r="AZ1254" i="11"/>
  <c r="P1254" i="11"/>
  <c r="BD1254" i="11"/>
  <c r="AV1254" i="11"/>
  <c r="AB1254" i="11"/>
  <c r="T1254" i="11"/>
  <c r="Y1038" i="11"/>
  <c r="AO1038" i="11"/>
  <c r="BE1038" i="11"/>
  <c r="O1038" i="11"/>
  <c r="AE1038" i="11"/>
  <c r="AU1038" i="11"/>
  <c r="Q1038" i="11"/>
  <c r="AG1038" i="11"/>
  <c r="AW1038" i="11"/>
  <c r="W1038" i="11"/>
  <c r="AM1038" i="11"/>
  <c r="BC1038" i="11"/>
  <c r="AS1038" i="11"/>
  <c r="S1038" i="11"/>
  <c r="AY1038" i="11"/>
  <c r="AD1038" i="11"/>
  <c r="BJ1038" i="11"/>
  <c r="Z1038" i="11"/>
  <c r="BF1038" i="11"/>
  <c r="AC1038" i="11"/>
  <c r="BI1038" i="11"/>
  <c r="AI1038" i="11"/>
  <c r="AT1038" i="11"/>
  <c r="AP1038" i="11"/>
  <c r="AN1038" i="11"/>
  <c r="BA1038" i="11"/>
  <c r="BG1038" i="11"/>
  <c r="AH1038" i="11"/>
  <c r="X1038" i="11"/>
  <c r="AR1038" i="11"/>
  <c r="AF1038" i="11"/>
  <c r="AJ1038" i="11"/>
  <c r="V1038" i="11"/>
  <c r="AX1038" i="11"/>
  <c r="U1038" i="11"/>
  <c r="AA1038" i="11"/>
  <c r="AL1038" i="11"/>
  <c r="AK1038" i="11"/>
  <c r="AQ1038" i="11"/>
  <c r="BB1038" i="11"/>
  <c r="R1038" i="11"/>
  <c r="BD1038" i="11"/>
  <c r="BH1038" i="11"/>
  <c r="AZ1038" i="11"/>
  <c r="P1038" i="11"/>
  <c r="M1038" i="11"/>
  <c r="AV1038" i="11"/>
  <c r="AB1038" i="11"/>
  <c r="T1038" i="11"/>
  <c r="M1036" i="11"/>
  <c r="Y1036" i="11"/>
  <c r="AO1036" i="11"/>
  <c r="BE1036" i="11"/>
  <c r="O1036" i="11"/>
  <c r="AE1036" i="11"/>
  <c r="AU1036" i="11"/>
  <c r="Q1036" i="11"/>
  <c r="AG1036" i="11"/>
  <c r="AW1036" i="11"/>
  <c r="W1036" i="11"/>
  <c r="AM1036" i="11"/>
  <c r="BC1036" i="11"/>
  <c r="AS1036" i="11"/>
  <c r="S1036" i="11"/>
  <c r="AY1036" i="11"/>
  <c r="AD1036" i="11"/>
  <c r="BJ1036" i="11"/>
  <c r="Z1036" i="11"/>
  <c r="BF1036" i="11"/>
  <c r="AN1036" i="11"/>
  <c r="AC1036" i="11"/>
  <c r="BI1036" i="11"/>
  <c r="AI1036" i="11"/>
  <c r="AT1036" i="11"/>
  <c r="AP1036" i="11"/>
  <c r="U1036" i="11"/>
  <c r="AA1036" i="11"/>
  <c r="AL1036" i="11"/>
  <c r="AK1036" i="11"/>
  <c r="AQ1036" i="11"/>
  <c r="BB1036" i="11"/>
  <c r="R1036" i="11"/>
  <c r="BA1036" i="11"/>
  <c r="BG1036" i="11"/>
  <c r="AH1036" i="11"/>
  <c r="BD1036" i="11"/>
  <c r="AR1036" i="11"/>
  <c r="AF1036" i="11"/>
  <c r="AJ1036" i="11"/>
  <c r="V1036" i="11"/>
  <c r="AX1036" i="11"/>
  <c r="AB1036" i="11"/>
  <c r="T1036" i="11"/>
  <c r="BH1036" i="11"/>
  <c r="AZ1036" i="11"/>
  <c r="X1036" i="11"/>
  <c r="P1036" i="11"/>
  <c r="AV1036" i="11"/>
  <c r="Y1291" i="11"/>
  <c r="AO1291" i="11"/>
  <c r="BE1291" i="11"/>
  <c r="O1291" i="11"/>
  <c r="AE1291" i="11"/>
  <c r="AU1291" i="11"/>
  <c r="Q1291" i="11"/>
  <c r="AG1291" i="11"/>
  <c r="AW1291" i="11"/>
  <c r="AC1291" i="11"/>
  <c r="BI1291" i="11"/>
  <c r="AA1291" i="11"/>
  <c r="AY1291" i="11"/>
  <c r="AT1291" i="11"/>
  <c r="AP1291" i="11"/>
  <c r="X1291" i="11"/>
  <c r="AS1291" i="11"/>
  <c r="S1291" i="11"/>
  <c r="AM1291" i="11"/>
  <c r="BG1291" i="11"/>
  <c r="AD1291" i="11"/>
  <c r="BJ1291" i="11"/>
  <c r="Z1291" i="11"/>
  <c r="BF1291" i="11"/>
  <c r="BD1291" i="11"/>
  <c r="BC1291" i="11"/>
  <c r="V1291" i="11"/>
  <c r="AX1291" i="11"/>
  <c r="AN1291" i="11"/>
  <c r="BH1291" i="11"/>
  <c r="AV1291" i="11"/>
  <c r="AZ1291" i="11"/>
  <c r="U1291" i="11"/>
  <c r="W1291" i="11"/>
  <c r="AL1291" i="11"/>
  <c r="AK1291" i="11"/>
  <c r="AI1291" i="11"/>
  <c r="BB1291" i="11"/>
  <c r="R1291" i="11"/>
  <c r="AB1291" i="11"/>
  <c r="P1291" i="11"/>
  <c r="M1291" i="11"/>
  <c r="T1291" i="11"/>
  <c r="BA1291" i="11"/>
  <c r="AQ1291" i="11"/>
  <c r="AH1291" i="11"/>
  <c r="AF1291" i="11"/>
  <c r="AR1291" i="11"/>
  <c r="AJ1291" i="11"/>
  <c r="M1106" i="11"/>
  <c r="Y1106" i="11"/>
  <c r="AO1106" i="11"/>
  <c r="BE1106" i="11"/>
  <c r="O1106" i="11"/>
  <c r="AE1106" i="11"/>
  <c r="AU1106" i="11"/>
  <c r="Q1106" i="11"/>
  <c r="AG1106" i="11"/>
  <c r="AW1106" i="11"/>
  <c r="W1106" i="11"/>
  <c r="AM1106" i="11"/>
  <c r="BC1106" i="11"/>
  <c r="AS1106" i="11"/>
  <c r="S1106" i="11"/>
  <c r="AY1106" i="11"/>
  <c r="AD1106" i="11"/>
  <c r="BJ1106" i="11"/>
  <c r="Z1106" i="11"/>
  <c r="BF1106" i="11"/>
  <c r="AC1106" i="11"/>
  <c r="BI1106" i="11"/>
  <c r="AI1106" i="11"/>
  <c r="AT1106" i="11"/>
  <c r="AP1106" i="11"/>
  <c r="AN1106" i="11"/>
  <c r="BA1106" i="11"/>
  <c r="BG1106" i="11"/>
  <c r="AH1106" i="11"/>
  <c r="AR1106" i="11"/>
  <c r="AF1106" i="11"/>
  <c r="AJ1106" i="11"/>
  <c r="V1106" i="11"/>
  <c r="AX1106" i="11"/>
  <c r="U1106" i="11"/>
  <c r="AA1106" i="11"/>
  <c r="AL1106" i="11"/>
  <c r="X1106" i="11"/>
  <c r="AK1106" i="11"/>
  <c r="AQ1106" i="11"/>
  <c r="BB1106" i="11"/>
  <c r="R1106" i="11"/>
  <c r="AV1106" i="11"/>
  <c r="AB1106" i="11"/>
  <c r="T1106" i="11"/>
  <c r="BH1106" i="11"/>
  <c r="AZ1106" i="11"/>
  <c r="BD1106" i="11"/>
  <c r="P1106" i="11"/>
  <c r="Y1129" i="11"/>
  <c r="AO1129" i="11"/>
  <c r="BE1129" i="11"/>
  <c r="O1129" i="11"/>
  <c r="AE1129" i="11"/>
  <c r="AU1129" i="11"/>
  <c r="Q1129" i="11"/>
  <c r="AG1129" i="11"/>
  <c r="AW1129" i="11"/>
  <c r="W1129" i="11"/>
  <c r="AM1129" i="11"/>
  <c r="BC1129" i="11"/>
  <c r="AC1129" i="11"/>
  <c r="BI1129" i="11"/>
  <c r="AI1129" i="11"/>
  <c r="AT1129" i="11"/>
  <c r="AP1129" i="11"/>
  <c r="BD1129" i="11"/>
  <c r="AS1129" i="11"/>
  <c r="S1129" i="11"/>
  <c r="AY1129" i="11"/>
  <c r="AD1129" i="11"/>
  <c r="BJ1129" i="11"/>
  <c r="Z1129" i="11"/>
  <c r="BF1129" i="11"/>
  <c r="X1129" i="11"/>
  <c r="AK1129" i="11"/>
  <c r="AQ1129" i="11"/>
  <c r="BB1129" i="11"/>
  <c r="R1129" i="11"/>
  <c r="M1129" i="11"/>
  <c r="AB1129" i="11"/>
  <c r="P1129" i="11"/>
  <c r="T1129" i="11"/>
  <c r="BA1129" i="11"/>
  <c r="BG1129" i="11"/>
  <c r="AH1129" i="11"/>
  <c r="V1129" i="11"/>
  <c r="AX1129" i="11"/>
  <c r="BH1129" i="11"/>
  <c r="AV1129" i="11"/>
  <c r="AZ1129" i="11"/>
  <c r="U1129" i="11"/>
  <c r="AA1129" i="11"/>
  <c r="AL1129" i="11"/>
  <c r="AN1129" i="11"/>
  <c r="AR1129" i="11"/>
  <c r="AJ1129" i="11"/>
  <c r="AF1129" i="11"/>
  <c r="Y1225" i="11"/>
  <c r="AO1225" i="11"/>
  <c r="BE1225" i="11"/>
  <c r="O1225" i="11"/>
  <c r="AE1225" i="11"/>
  <c r="AU1225" i="11"/>
  <c r="Q1225" i="11"/>
  <c r="AG1225" i="11"/>
  <c r="AW1225" i="11"/>
  <c r="W1225" i="11"/>
  <c r="AM1225" i="11"/>
  <c r="BC1225" i="11"/>
  <c r="AC1225" i="11"/>
  <c r="BI1225" i="11"/>
  <c r="AI1225" i="11"/>
  <c r="AT1225" i="11"/>
  <c r="AP1225" i="11"/>
  <c r="BD1225" i="11"/>
  <c r="AS1225" i="11"/>
  <c r="S1225" i="11"/>
  <c r="AY1225" i="11"/>
  <c r="AD1225" i="11"/>
  <c r="BJ1225" i="11"/>
  <c r="Z1225" i="11"/>
  <c r="BF1225" i="11"/>
  <c r="X1225" i="11"/>
  <c r="AK1225" i="11"/>
  <c r="AQ1225" i="11"/>
  <c r="BB1225" i="11"/>
  <c r="R1225" i="11"/>
  <c r="M1225" i="11"/>
  <c r="AB1225" i="11"/>
  <c r="P1225" i="11"/>
  <c r="T1225" i="11"/>
  <c r="BA1225" i="11"/>
  <c r="BG1225" i="11"/>
  <c r="AH1225" i="11"/>
  <c r="V1225" i="11"/>
  <c r="AX1225" i="11"/>
  <c r="BH1225" i="11"/>
  <c r="AV1225" i="11"/>
  <c r="AZ1225" i="11"/>
  <c r="U1225" i="11"/>
  <c r="AA1225" i="11"/>
  <c r="AL1225" i="11"/>
  <c r="AN1225" i="11"/>
  <c r="AR1225" i="11"/>
  <c r="AJ1225" i="11"/>
  <c r="AF1225" i="11"/>
  <c r="Y1281" i="11"/>
  <c r="AO1281" i="11"/>
  <c r="BE1281" i="11"/>
  <c r="O1281" i="11"/>
  <c r="AE1281" i="11"/>
  <c r="AU1281" i="11"/>
  <c r="Q1281" i="11"/>
  <c r="AG1281" i="11"/>
  <c r="AW1281" i="11"/>
  <c r="AC1281" i="11"/>
  <c r="BI1281" i="11"/>
  <c r="S1281" i="11"/>
  <c r="AM1281" i="11"/>
  <c r="BG1281" i="11"/>
  <c r="AT1281" i="11"/>
  <c r="AP1281" i="11"/>
  <c r="BD1281" i="11"/>
  <c r="AS1281" i="11"/>
  <c r="AA1281" i="11"/>
  <c r="AY1281" i="11"/>
  <c r="AD1281" i="11"/>
  <c r="BJ1281" i="11"/>
  <c r="Z1281" i="11"/>
  <c r="BF1281" i="11"/>
  <c r="X1281" i="11"/>
  <c r="AK1281" i="11"/>
  <c r="W1281" i="11"/>
  <c r="BB1281" i="11"/>
  <c r="R1281" i="11"/>
  <c r="AB1281" i="11"/>
  <c r="P1281" i="11"/>
  <c r="T1281" i="11"/>
  <c r="BA1281" i="11"/>
  <c r="AI1281" i="11"/>
  <c r="AH1281" i="11"/>
  <c r="AQ1281" i="11"/>
  <c r="V1281" i="11"/>
  <c r="AX1281" i="11"/>
  <c r="M1281" i="11"/>
  <c r="BH1281" i="11"/>
  <c r="AV1281" i="11"/>
  <c r="AZ1281" i="11"/>
  <c r="U1281" i="11"/>
  <c r="BC1281" i="11"/>
  <c r="AL1281" i="11"/>
  <c r="AR1281" i="11"/>
  <c r="AJ1281" i="11"/>
  <c r="AN1281" i="11"/>
  <c r="AF1281" i="11"/>
  <c r="Y1233" i="11"/>
  <c r="AO1233" i="11"/>
  <c r="BE1233" i="11"/>
  <c r="O1233" i="11"/>
  <c r="AE1233" i="11"/>
  <c r="AU1233" i="11"/>
  <c r="Q1233" i="11"/>
  <c r="AG1233" i="11"/>
  <c r="AW1233" i="11"/>
  <c r="W1233" i="11"/>
  <c r="AM1233" i="11"/>
  <c r="BC1233" i="11"/>
  <c r="AC1233" i="11"/>
  <c r="BI1233" i="11"/>
  <c r="AI1233" i="11"/>
  <c r="AT1233" i="11"/>
  <c r="AP1233" i="11"/>
  <c r="BD1233" i="11"/>
  <c r="AS1233" i="11"/>
  <c r="S1233" i="11"/>
  <c r="AY1233" i="11"/>
  <c r="AD1233" i="11"/>
  <c r="BJ1233" i="11"/>
  <c r="Z1233" i="11"/>
  <c r="BF1233" i="11"/>
  <c r="X1233" i="11"/>
  <c r="AK1233" i="11"/>
  <c r="AQ1233" i="11"/>
  <c r="BB1233" i="11"/>
  <c r="R1233" i="11"/>
  <c r="AB1233" i="11"/>
  <c r="P1233" i="11"/>
  <c r="T1233" i="11"/>
  <c r="BA1233" i="11"/>
  <c r="BG1233" i="11"/>
  <c r="AH1233" i="11"/>
  <c r="V1233" i="11"/>
  <c r="AX1233" i="11"/>
  <c r="M1233" i="11"/>
  <c r="BH1233" i="11"/>
  <c r="AV1233" i="11"/>
  <c r="AZ1233" i="11"/>
  <c r="U1233" i="11"/>
  <c r="AA1233" i="11"/>
  <c r="AL1233" i="11"/>
  <c r="AR1233" i="11"/>
  <c r="AJ1233" i="11"/>
  <c r="AN1233" i="11"/>
  <c r="AF1233" i="11"/>
  <c r="Y1187" i="11"/>
  <c r="AO1187" i="11"/>
  <c r="BE1187" i="11"/>
  <c r="O1187" i="11"/>
  <c r="AE1187" i="11"/>
  <c r="AU1187" i="11"/>
  <c r="Q1187" i="11"/>
  <c r="AG1187" i="11"/>
  <c r="AW1187" i="11"/>
  <c r="W1187" i="11"/>
  <c r="AM1187" i="11"/>
  <c r="BC1187" i="11"/>
  <c r="AC1187" i="11"/>
  <c r="BI1187" i="11"/>
  <c r="AI1187" i="11"/>
  <c r="AT1187" i="11"/>
  <c r="AP1187" i="11"/>
  <c r="X1187" i="11"/>
  <c r="AS1187" i="11"/>
  <c r="S1187" i="11"/>
  <c r="AY1187" i="11"/>
  <c r="AD1187" i="11"/>
  <c r="BJ1187" i="11"/>
  <c r="Z1187" i="11"/>
  <c r="BF1187" i="11"/>
  <c r="BD1187" i="11"/>
  <c r="V1187" i="11"/>
  <c r="AX1187" i="11"/>
  <c r="AN1187" i="11"/>
  <c r="BH1187" i="11"/>
  <c r="AV1187" i="11"/>
  <c r="M1187" i="11"/>
  <c r="AZ1187" i="11"/>
  <c r="U1187" i="11"/>
  <c r="AA1187" i="11"/>
  <c r="AL1187" i="11"/>
  <c r="AK1187" i="11"/>
  <c r="AQ1187" i="11"/>
  <c r="BB1187" i="11"/>
  <c r="R1187" i="11"/>
  <c r="AB1187" i="11"/>
  <c r="P1187" i="11"/>
  <c r="T1187" i="11"/>
  <c r="BA1187" i="11"/>
  <c r="BG1187" i="11"/>
  <c r="AH1187" i="11"/>
  <c r="AF1187" i="11"/>
  <c r="AR1187" i="11"/>
  <c r="AJ1187" i="11"/>
  <c r="Y1121" i="11"/>
  <c r="AO1121" i="11"/>
  <c r="BE1121" i="11"/>
  <c r="O1121" i="11"/>
  <c r="AE1121" i="11"/>
  <c r="AU1121" i="11"/>
  <c r="Q1121" i="11"/>
  <c r="AG1121" i="11"/>
  <c r="AW1121" i="11"/>
  <c r="W1121" i="11"/>
  <c r="AM1121" i="11"/>
  <c r="BC1121" i="11"/>
  <c r="AC1121" i="11"/>
  <c r="BI1121" i="11"/>
  <c r="AI1121" i="11"/>
  <c r="AT1121" i="11"/>
  <c r="AP1121" i="11"/>
  <c r="BD1121" i="11"/>
  <c r="AS1121" i="11"/>
  <c r="S1121" i="11"/>
  <c r="AY1121" i="11"/>
  <c r="AD1121" i="11"/>
  <c r="BJ1121" i="11"/>
  <c r="Z1121" i="11"/>
  <c r="BF1121" i="11"/>
  <c r="X1121" i="11"/>
  <c r="AK1121" i="11"/>
  <c r="AQ1121" i="11"/>
  <c r="BB1121" i="11"/>
  <c r="R1121" i="11"/>
  <c r="AB1121" i="11"/>
  <c r="P1121" i="11"/>
  <c r="T1121" i="11"/>
  <c r="BA1121" i="11"/>
  <c r="BG1121" i="11"/>
  <c r="AH1121" i="11"/>
  <c r="V1121" i="11"/>
  <c r="AX1121" i="11"/>
  <c r="M1121" i="11"/>
  <c r="BH1121" i="11"/>
  <c r="AV1121" i="11"/>
  <c r="AZ1121" i="11"/>
  <c r="U1121" i="11"/>
  <c r="AA1121" i="11"/>
  <c r="AL1121" i="11"/>
  <c r="AR1121" i="11"/>
  <c r="AJ1121" i="11"/>
  <c r="AN1121" i="11"/>
  <c r="AF1121" i="11"/>
  <c r="Y1185" i="11"/>
  <c r="AO1185" i="11"/>
  <c r="BE1185" i="11"/>
  <c r="O1185" i="11"/>
  <c r="AE1185" i="11"/>
  <c r="AU1185" i="11"/>
  <c r="Q1185" i="11"/>
  <c r="AG1185" i="11"/>
  <c r="AW1185" i="11"/>
  <c r="W1185" i="11"/>
  <c r="AM1185" i="11"/>
  <c r="BC1185" i="11"/>
  <c r="AC1185" i="11"/>
  <c r="BI1185" i="11"/>
  <c r="AI1185" i="11"/>
  <c r="AT1185" i="11"/>
  <c r="AP1185" i="11"/>
  <c r="BD1185" i="11"/>
  <c r="AS1185" i="11"/>
  <c r="S1185" i="11"/>
  <c r="AY1185" i="11"/>
  <c r="AD1185" i="11"/>
  <c r="BJ1185" i="11"/>
  <c r="Z1185" i="11"/>
  <c r="BF1185" i="11"/>
  <c r="X1185" i="11"/>
  <c r="AK1185" i="11"/>
  <c r="AQ1185" i="11"/>
  <c r="BB1185" i="11"/>
  <c r="R1185" i="11"/>
  <c r="AB1185" i="11"/>
  <c r="P1185" i="11"/>
  <c r="T1185" i="11"/>
  <c r="BA1185" i="11"/>
  <c r="BG1185" i="11"/>
  <c r="AH1185" i="11"/>
  <c r="V1185" i="11"/>
  <c r="AX1185" i="11"/>
  <c r="M1185" i="11"/>
  <c r="BH1185" i="11"/>
  <c r="AV1185" i="11"/>
  <c r="AZ1185" i="11"/>
  <c r="U1185" i="11"/>
  <c r="AA1185" i="11"/>
  <c r="AL1185" i="11"/>
  <c r="AR1185" i="11"/>
  <c r="AJ1185" i="11"/>
  <c r="AN1185" i="11"/>
  <c r="AF1185" i="11"/>
  <c r="Y1103" i="11"/>
  <c r="AO1103" i="11"/>
  <c r="BE1103" i="11"/>
  <c r="O1103" i="11"/>
  <c r="AE1103" i="11"/>
  <c r="AU1103" i="11"/>
  <c r="Q1103" i="11"/>
  <c r="AG1103" i="11"/>
  <c r="AW1103" i="11"/>
  <c r="W1103" i="11"/>
  <c r="AM1103" i="11"/>
  <c r="BC1103" i="11"/>
  <c r="AC1103" i="11"/>
  <c r="BI1103" i="11"/>
  <c r="AI1103" i="11"/>
  <c r="AT1103" i="11"/>
  <c r="AP1103" i="11"/>
  <c r="X1103" i="11"/>
  <c r="AS1103" i="11"/>
  <c r="S1103" i="11"/>
  <c r="AY1103" i="11"/>
  <c r="AD1103" i="11"/>
  <c r="BJ1103" i="11"/>
  <c r="Z1103" i="11"/>
  <c r="BF1103" i="11"/>
  <c r="BD1103" i="11"/>
  <c r="V1103" i="11"/>
  <c r="AX1103" i="11"/>
  <c r="BH1103" i="11"/>
  <c r="AV1103" i="11"/>
  <c r="AZ1103" i="11"/>
  <c r="U1103" i="11"/>
  <c r="AA1103" i="11"/>
  <c r="AL1103" i="11"/>
  <c r="AK1103" i="11"/>
  <c r="AQ1103" i="11"/>
  <c r="BB1103" i="11"/>
  <c r="R1103" i="11"/>
  <c r="AN1103" i="11"/>
  <c r="AB1103" i="11"/>
  <c r="P1103" i="11"/>
  <c r="T1103" i="11"/>
  <c r="BA1103" i="11"/>
  <c r="BG1103" i="11"/>
  <c r="AH1103" i="11"/>
  <c r="AR1103" i="11"/>
  <c r="AJ1103" i="11"/>
  <c r="AF1103" i="11"/>
  <c r="M1103" i="11"/>
  <c r="Y1113" i="11"/>
  <c r="AO1113" i="11"/>
  <c r="BE1113" i="11"/>
  <c r="O1113" i="11"/>
  <c r="AE1113" i="11"/>
  <c r="AU1113" i="11"/>
  <c r="Q1113" i="11"/>
  <c r="AG1113" i="11"/>
  <c r="AW1113" i="11"/>
  <c r="W1113" i="11"/>
  <c r="AM1113" i="11"/>
  <c r="BC1113" i="11"/>
  <c r="AC1113" i="11"/>
  <c r="BI1113" i="11"/>
  <c r="AI1113" i="11"/>
  <c r="AT1113" i="11"/>
  <c r="AP1113" i="11"/>
  <c r="BD1113" i="11"/>
  <c r="AS1113" i="11"/>
  <c r="S1113" i="11"/>
  <c r="AY1113" i="11"/>
  <c r="AD1113" i="11"/>
  <c r="BJ1113" i="11"/>
  <c r="Z1113" i="11"/>
  <c r="BF1113" i="11"/>
  <c r="X1113" i="11"/>
  <c r="AK1113" i="11"/>
  <c r="AQ1113" i="11"/>
  <c r="BB1113" i="11"/>
  <c r="R1113" i="11"/>
  <c r="M1113" i="11"/>
  <c r="AB1113" i="11"/>
  <c r="P1113" i="11"/>
  <c r="T1113" i="11"/>
  <c r="BA1113" i="11"/>
  <c r="BG1113" i="11"/>
  <c r="AH1113" i="11"/>
  <c r="V1113" i="11"/>
  <c r="AX1113" i="11"/>
  <c r="BH1113" i="11"/>
  <c r="AV1113" i="11"/>
  <c r="AZ1113" i="11"/>
  <c r="U1113" i="11"/>
  <c r="AA1113" i="11"/>
  <c r="AL1113" i="11"/>
  <c r="AN1113" i="11"/>
  <c r="AR1113" i="11"/>
  <c r="AJ1113" i="11"/>
  <c r="AF1113" i="11"/>
  <c r="M1044" i="11"/>
  <c r="Y1044" i="11"/>
  <c r="AO1044" i="11"/>
  <c r="BE1044" i="11"/>
  <c r="O1044" i="11"/>
  <c r="AE1044" i="11"/>
  <c r="AU1044" i="11"/>
  <c r="Q1044" i="11"/>
  <c r="AG1044" i="11"/>
  <c r="AW1044" i="11"/>
  <c r="W1044" i="11"/>
  <c r="AM1044" i="11"/>
  <c r="BC1044" i="11"/>
  <c r="AS1044" i="11"/>
  <c r="S1044" i="11"/>
  <c r="AY1044" i="11"/>
  <c r="AD1044" i="11"/>
  <c r="BJ1044" i="11"/>
  <c r="Z1044" i="11"/>
  <c r="BF1044" i="11"/>
  <c r="AN1044" i="11"/>
  <c r="AC1044" i="11"/>
  <c r="BI1044" i="11"/>
  <c r="AI1044" i="11"/>
  <c r="AT1044" i="11"/>
  <c r="AP1044" i="11"/>
  <c r="U1044" i="11"/>
  <c r="AA1044" i="11"/>
  <c r="AL1044" i="11"/>
  <c r="AK1044" i="11"/>
  <c r="AQ1044" i="11"/>
  <c r="BB1044" i="11"/>
  <c r="R1044" i="11"/>
  <c r="BA1044" i="11"/>
  <c r="BG1044" i="11"/>
  <c r="AH1044" i="11"/>
  <c r="BD1044" i="11"/>
  <c r="AR1044" i="11"/>
  <c r="AF1044" i="11"/>
  <c r="AJ1044" i="11"/>
  <c r="V1044" i="11"/>
  <c r="AX1044" i="11"/>
  <c r="X1044" i="11"/>
  <c r="AB1044" i="11"/>
  <c r="T1044" i="11"/>
  <c r="BH1044" i="11"/>
  <c r="AZ1044" i="11"/>
  <c r="P1044" i="11"/>
  <c r="AV1044" i="11"/>
  <c r="M1020" i="11"/>
  <c r="P1020" i="11"/>
  <c r="Y1020" i="11"/>
  <c r="AO1020" i="11"/>
  <c r="BE1020" i="11"/>
  <c r="AE1020" i="11"/>
  <c r="AU1020" i="11"/>
  <c r="X1020" i="11"/>
  <c r="AG1020" i="11"/>
  <c r="AW1020" i="11"/>
  <c r="V1020" i="11"/>
  <c r="AM1020" i="11"/>
  <c r="BC1020" i="11"/>
  <c r="AS1020" i="11"/>
  <c r="Q1020" i="11"/>
  <c r="AY1020" i="11"/>
  <c r="AD1020" i="11"/>
  <c r="BJ1020" i="11"/>
  <c r="Z1020" i="11"/>
  <c r="BF1020" i="11"/>
  <c r="AN1020" i="11"/>
  <c r="T1020" i="11"/>
  <c r="AC1020" i="11"/>
  <c r="BI1020" i="11"/>
  <c r="AI1020" i="11"/>
  <c r="AT1020" i="11"/>
  <c r="AP1020" i="11"/>
  <c r="S1020" i="11"/>
  <c r="AA1020" i="11"/>
  <c r="AL1020" i="11"/>
  <c r="AK1020" i="11"/>
  <c r="AQ1020" i="11"/>
  <c r="BB1020" i="11"/>
  <c r="O1020" i="11"/>
  <c r="BA1020" i="11"/>
  <c r="BG1020" i="11"/>
  <c r="AH1020" i="11"/>
  <c r="BD1020" i="11"/>
  <c r="AR1020" i="11"/>
  <c r="AF1020" i="11"/>
  <c r="AJ1020" i="11"/>
  <c r="U1020" i="11"/>
  <c r="AX1020" i="11"/>
  <c r="AB1020" i="11"/>
  <c r="R1020" i="11"/>
  <c r="BH1020" i="11"/>
  <c r="AZ1020" i="11"/>
  <c r="W1020" i="11"/>
  <c r="AV1020" i="11"/>
  <c r="M1180" i="11"/>
  <c r="Y1180" i="11"/>
  <c r="AO1180" i="11"/>
  <c r="BE1180" i="11"/>
  <c r="O1180" i="11"/>
  <c r="AE1180" i="11"/>
  <c r="AU1180" i="11"/>
  <c r="Q1180" i="11"/>
  <c r="AG1180" i="11"/>
  <c r="AW1180" i="11"/>
  <c r="W1180" i="11"/>
  <c r="AM1180" i="11"/>
  <c r="BC1180" i="11"/>
  <c r="AS1180" i="11"/>
  <c r="S1180" i="11"/>
  <c r="AY1180" i="11"/>
  <c r="AD1180" i="11"/>
  <c r="BJ1180" i="11"/>
  <c r="Z1180" i="11"/>
  <c r="BF1180" i="11"/>
  <c r="AN1180" i="11"/>
  <c r="AC1180" i="11"/>
  <c r="BI1180" i="11"/>
  <c r="AI1180" i="11"/>
  <c r="AT1180" i="11"/>
  <c r="AP1180" i="11"/>
  <c r="U1180" i="11"/>
  <c r="AA1180" i="11"/>
  <c r="AL1180" i="11"/>
  <c r="AK1180" i="11"/>
  <c r="AQ1180" i="11"/>
  <c r="BB1180" i="11"/>
  <c r="R1180" i="11"/>
  <c r="BA1180" i="11"/>
  <c r="BG1180" i="11"/>
  <c r="AH1180" i="11"/>
  <c r="BD1180" i="11"/>
  <c r="AR1180" i="11"/>
  <c r="AF1180" i="11"/>
  <c r="AJ1180" i="11"/>
  <c r="V1180" i="11"/>
  <c r="AX1180" i="11"/>
  <c r="AB1180" i="11"/>
  <c r="T1180" i="11"/>
  <c r="BH1180" i="11"/>
  <c r="AZ1180" i="11"/>
  <c r="X1180" i="11"/>
  <c r="P1180" i="11"/>
  <c r="AV1180" i="11"/>
  <c r="Y1227" i="11"/>
  <c r="AO1227" i="11"/>
  <c r="BE1227" i="11"/>
  <c r="O1227" i="11"/>
  <c r="AE1227" i="11"/>
  <c r="AU1227" i="11"/>
  <c r="Q1227" i="11"/>
  <c r="AG1227" i="11"/>
  <c r="AW1227" i="11"/>
  <c r="W1227" i="11"/>
  <c r="AM1227" i="11"/>
  <c r="BC1227" i="11"/>
  <c r="AC1227" i="11"/>
  <c r="BI1227" i="11"/>
  <c r="AI1227" i="11"/>
  <c r="AT1227" i="11"/>
  <c r="AP1227" i="11"/>
  <c r="X1227" i="11"/>
  <c r="AS1227" i="11"/>
  <c r="S1227" i="11"/>
  <c r="AY1227" i="11"/>
  <c r="AD1227" i="11"/>
  <c r="BJ1227" i="11"/>
  <c r="Z1227" i="11"/>
  <c r="BF1227" i="11"/>
  <c r="BD1227" i="11"/>
  <c r="V1227" i="11"/>
  <c r="AX1227" i="11"/>
  <c r="AN1227" i="11"/>
  <c r="BH1227" i="11"/>
  <c r="AV1227" i="11"/>
  <c r="AZ1227" i="11"/>
  <c r="U1227" i="11"/>
  <c r="AA1227" i="11"/>
  <c r="AL1227" i="11"/>
  <c r="AK1227" i="11"/>
  <c r="AQ1227" i="11"/>
  <c r="BB1227" i="11"/>
  <c r="R1227" i="11"/>
  <c r="AB1227" i="11"/>
  <c r="P1227" i="11"/>
  <c r="M1227" i="11"/>
  <c r="T1227" i="11"/>
  <c r="BA1227" i="11"/>
  <c r="BG1227" i="11"/>
  <c r="AH1227" i="11"/>
  <c r="AF1227" i="11"/>
  <c r="AR1227" i="11"/>
  <c r="AJ1227" i="11"/>
  <c r="M1202" i="11"/>
  <c r="Y1202" i="11"/>
  <c r="AO1202" i="11"/>
  <c r="BE1202" i="11"/>
  <c r="O1202" i="11"/>
  <c r="AE1202" i="11"/>
  <c r="AU1202" i="11"/>
  <c r="Q1202" i="11"/>
  <c r="AG1202" i="11"/>
  <c r="AW1202" i="11"/>
  <c r="W1202" i="11"/>
  <c r="AM1202" i="11"/>
  <c r="BC1202" i="11"/>
  <c r="AS1202" i="11"/>
  <c r="S1202" i="11"/>
  <c r="AY1202" i="11"/>
  <c r="AD1202" i="11"/>
  <c r="BJ1202" i="11"/>
  <c r="Z1202" i="11"/>
  <c r="BF1202" i="11"/>
  <c r="AC1202" i="11"/>
  <c r="BI1202" i="11"/>
  <c r="AI1202" i="11"/>
  <c r="AT1202" i="11"/>
  <c r="AP1202" i="11"/>
  <c r="AN1202" i="11"/>
  <c r="BA1202" i="11"/>
  <c r="BG1202" i="11"/>
  <c r="AH1202" i="11"/>
  <c r="AR1202" i="11"/>
  <c r="AF1202" i="11"/>
  <c r="AJ1202" i="11"/>
  <c r="V1202" i="11"/>
  <c r="AX1202" i="11"/>
  <c r="U1202" i="11"/>
  <c r="AA1202" i="11"/>
  <c r="AL1202" i="11"/>
  <c r="X1202" i="11"/>
  <c r="AK1202" i="11"/>
  <c r="AQ1202" i="11"/>
  <c r="BB1202" i="11"/>
  <c r="R1202" i="11"/>
  <c r="AV1202" i="11"/>
  <c r="AB1202" i="11"/>
  <c r="T1202" i="11"/>
  <c r="BH1202" i="11"/>
  <c r="AZ1202" i="11"/>
  <c r="BD1202" i="11"/>
  <c r="P1202" i="11"/>
  <c r="M1268" i="11"/>
  <c r="Y1268" i="11"/>
  <c r="AO1268" i="11"/>
  <c r="BE1268" i="11"/>
  <c r="O1268" i="11"/>
  <c r="AE1268" i="11"/>
  <c r="AU1268" i="11"/>
  <c r="Q1268" i="11"/>
  <c r="AG1268" i="11"/>
  <c r="AW1268" i="11"/>
  <c r="W1268" i="11"/>
  <c r="AM1268" i="11"/>
  <c r="BC1268" i="11"/>
  <c r="AS1268" i="11"/>
  <c r="S1268" i="11"/>
  <c r="AY1268" i="11"/>
  <c r="AD1268" i="11"/>
  <c r="BJ1268" i="11"/>
  <c r="Z1268" i="11"/>
  <c r="BF1268" i="11"/>
  <c r="AN1268" i="11"/>
  <c r="AC1268" i="11"/>
  <c r="BI1268" i="11"/>
  <c r="AI1268" i="11"/>
  <c r="AT1268" i="11"/>
  <c r="AP1268" i="11"/>
  <c r="U1268" i="11"/>
  <c r="AA1268" i="11"/>
  <c r="AL1268" i="11"/>
  <c r="AK1268" i="11"/>
  <c r="AQ1268" i="11"/>
  <c r="BB1268" i="11"/>
  <c r="R1268" i="11"/>
  <c r="BA1268" i="11"/>
  <c r="BG1268" i="11"/>
  <c r="AH1268" i="11"/>
  <c r="BD1268" i="11"/>
  <c r="AR1268" i="11"/>
  <c r="AF1268" i="11"/>
  <c r="AJ1268" i="11"/>
  <c r="V1268" i="11"/>
  <c r="AX1268" i="11"/>
  <c r="X1268" i="11"/>
  <c r="AB1268" i="11"/>
  <c r="T1268" i="11"/>
  <c r="BH1268" i="11"/>
  <c r="AZ1268" i="11"/>
  <c r="P1268" i="11"/>
  <c r="AV1268" i="11"/>
  <c r="M1040" i="11"/>
  <c r="Y1040" i="11"/>
  <c r="AO1040" i="11"/>
  <c r="BE1040" i="11"/>
  <c r="O1040" i="11"/>
  <c r="AE1040" i="11"/>
  <c r="AU1040" i="11"/>
  <c r="Q1040" i="11"/>
  <c r="AG1040" i="11"/>
  <c r="AW1040" i="11"/>
  <c r="W1040" i="11"/>
  <c r="AM1040" i="11"/>
  <c r="BC1040" i="11"/>
  <c r="AS1040" i="11"/>
  <c r="S1040" i="11"/>
  <c r="AY1040" i="11"/>
  <c r="AD1040" i="11"/>
  <c r="BJ1040" i="11"/>
  <c r="Z1040" i="11"/>
  <c r="BF1040" i="11"/>
  <c r="AN1040" i="11"/>
  <c r="AC1040" i="11"/>
  <c r="BI1040" i="11"/>
  <c r="AI1040" i="11"/>
  <c r="AT1040" i="11"/>
  <c r="AP1040" i="11"/>
  <c r="U1040" i="11"/>
  <c r="AA1040" i="11"/>
  <c r="AL1040" i="11"/>
  <c r="BD1040" i="11"/>
  <c r="AK1040" i="11"/>
  <c r="AQ1040" i="11"/>
  <c r="BB1040" i="11"/>
  <c r="R1040" i="11"/>
  <c r="BA1040" i="11"/>
  <c r="BG1040" i="11"/>
  <c r="AH1040" i="11"/>
  <c r="AR1040" i="11"/>
  <c r="AF1040" i="11"/>
  <c r="AJ1040" i="11"/>
  <c r="V1040" i="11"/>
  <c r="AX1040" i="11"/>
  <c r="P1040" i="11"/>
  <c r="X1040" i="11"/>
  <c r="AV1040" i="11"/>
  <c r="AB1040" i="11"/>
  <c r="T1040" i="11"/>
  <c r="BH1040" i="11"/>
  <c r="AZ1040" i="11"/>
  <c r="Y1222" i="11"/>
  <c r="AO1222" i="11"/>
  <c r="BE1222" i="11"/>
  <c r="O1222" i="11"/>
  <c r="AE1222" i="11"/>
  <c r="AU1222" i="11"/>
  <c r="Q1222" i="11"/>
  <c r="AG1222" i="11"/>
  <c r="AW1222" i="11"/>
  <c r="W1222" i="11"/>
  <c r="AM1222" i="11"/>
  <c r="BC1222" i="11"/>
  <c r="AS1222" i="11"/>
  <c r="S1222" i="11"/>
  <c r="AY1222" i="11"/>
  <c r="AD1222" i="11"/>
  <c r="BJ1222" i="11"/>
  <c r="Z1222" i="11"/>
  <c r="BF1222" i="11"/>
  <c r="AC1222" i="11"/>
  <c r="BI1222" i="11"/>
  <c r="AI1222" i="11"/>
  <c r="AT1222" i="11"/>
  <c r="AP1222" i="11"/>
  <c r="AN1222" i="11"/>
  <c r="BA1222" i="11"/>
  <c r="BG1222" i="11"/>
  <c r="AH1222" i="11"/>
  <c r="X1222" i="11"/>
  <c r="AR1222" i="11"/>
  <c r="AF1222" i="11"/>
  <c r="AJ1222" i="11"/>
  <c r="M1222" i="11"/>
  <c r="V1222" i="11"/>
  <c r="AX1222" i="11"/>
  <c r="U1222" i="11"/>
  <c r="AA1222" i="11"/>
  <c r="AL1222" i="11"/>
  <c r="AK1222" i="11"/>
  <c r="AQ1222" i="11"/>
  <c r="BB1222" i="11"/>
  <c r="R1222" i="11"/>
  <c r="BH1222" i="11"/>
  <c r="AZ1222" i="11"/>
  <c r="P1222" i="11"/>
  <c r="BD1222" i="11"/>
  <c r="AV1222" i="11"/>
  <c r="AB1222" i="11"/>
  <c r="T1222" i="11"/>
  <c r="Y1045" i="11"/>
  <c r="AO1045" i="11"/>
  <c r="BE1045" i="11"/>
  <c r="O1045" i="11"/>
  <c r="AE1045" i="11"/>
  <c r="AU1045" i="11"/>
  <c r="Q1045" i="11"/>
  <c r="AG1045" i="11"/>
  <c r="AW1045" i="11"/>
  <c r="W1045" i="11"/>
  <c r="AM1045" i="11"/>
  <c r="BC1045" i="11"/>
  <c r="AC1045" i="11"/>
  <c r="BI1045" i="11"/>
  <c r="AI1045" i="11"/>
  <c r="AT1045" i="11"/>
  <c r="AP1045" i="11"/>
  <c r="BD1045" i="11"/>
  <c r="AS1045" i="11"/>
  <c r="S1045" i="11"/>
  <c r="AY1045" i="11"/>
  <c r="AD1045" i="11"/>
  <c r="BJ1045" i="11"/>
  <c r="Z1045" i="11"/>
  <c r="BF1045" i="11"/>
  <c r="X1045" i="11"/>
  <c r="AK1045" i="11"/>
  <c r="AQ1045" i="11"/>
  <c r="BB1045" i="11"/>
  <c r="R1045" i="11"/>
  <c r="AB1045" i="11"/>
  <c r="P1045" i="11"/>
  <c r="T1045" i="11"/>
  <c r="BA1045" i="11"/>
  <c r="BG1045" i="11"/>
  <c r="AH1045" i="11"/>
  <c r="V1045" i="11"/>
  <c r="AX1045" i="11"/>
  <c r="BH1045" i="11"/>
  <c r="AV1045" i="11"/>
  <c r="AZ1045" i="11"/>
  <c r="U1045" i="11"/>
  <c r="AA1045" i="11"/>
  <c r="AL1045" i="11"/>
  <c r="AF1045" i="11"/>
  <c r="AN1045" i="11"/>
  <c r="AR1045" i="11"/>
  <c r="AJ1045" i="11"/>
  <c r="M1045" i="11"/>
  <c r="Y1062" i="11"/>
  <c r="AO1062" i="11"/>
  <c r="BE1062" i="11"/>
  <c r="O1062" i="11"/>
  <c r="AE1062" i="11"/>
  <c r="AU1062" i="11"/>
  <c r="Q1062" i="11"/>
  <c r="AG1062" i="11"/>
  <c r="AW1062" i="11"/>
  <c r="W1062" i="11"/>
  <c r="AM1062" i="11"/>
  <c r="BC1062" i="11"/>
  <c r="AS1062" i="11"/>
  <c r="S1062" i="11"/>
  <c r="AY1062" i="11"/>
  <c r="AD1062" i="11"/>
  <c r="BJ1062" i="11"/>
  <c r="Z1062" i="11"/>
  <c r="BF1062" i="11"/>
  <c r="AC1062" i="11"/>
  <c r="BI1062" i="11"/>
  <c r="AI1062" i="11"/>
  <c r="AT1062" i="11"/>
  <c r="AP1062" i="11"/>
  <c r="AN1062" i="11"/>
  <c r="BA1062" i="11"/>
  <c r="BG1062" i="11"/>
  <c r="AH1062" i="11"/>
  <c r="X1062" i="11"/>
  <c r="AR1062" i="11"/>
  <c r="AF1062" i="11"/>
  <c r="AJ1062" i="11"/>
  <c r="M1062" i="11"/>
  <c r="V1062" i="11"/>
  <c r="AX1062" i="11"/>
  <c r="U1062" i="11"/>
  <c r="AA1062" i="11"/>
  <c r="AL1062" i="11"/>
  <c r="AK1062" i="11"/>
  <c r="AQ1062" i="11"/>
  <c r="BB1062" i="11"/>
  <c r="R1062" i="11"/>
  <c r="BH1062" i="11"/>
  <c r="AZ1062" i="11"/>
  <c r="P1062" i="11"/>
  <c r="BD1062" i="11"/>
  <c r="AV1062" i="11"/>
  <c r="AB1062" i="11"/>
  <c r="T1062" i="11"/>
  <c r="Y1269" i="11"/>
  <c r="AO1269" i="11"/>
  <c r="BE1269" i="11"/>
  <c r="O1269" i="11"/>
  <c r="AE1269" i="11"/>
  <c r="AU1269" i="11"/>
  <c r="Q1269" i="11"/>
  <c r="AG1269" i="11"/>
  <c r="AW1269" i="11"/>
  <c r="W1269" i="11"/>
  <c r="AM1269" i="11"/>
  <c r="BC1269" i="11"/>
  <c r="AC1269" i="11"/>
  <c r="BI1269" i="11"/>
  <c r="AI1269" i="11"/>
  <c r="AT1269" i="11"/>
  <c r="AP1269" i="11"/>
  <c r="BD1269" i="11"/>
  <c r="AS1269" i="11"/>
  <c r="S1269" i="11"/>
  <c r="AY1269" i="11"/>
  <c r="AD1269" i="11"/>
  <c r="BJ1269" i="11"/>
  <c r="Z1269" i="11"/>
  <c r="BF1269" i="11"/>
  <c r="X1269" i="11"/>
  <c r="AK1269" i="11"/>
  <c r="AQ1269" i="11"/>
  <c r="BB1269" i="11"/>
  <c r="R1269" i="11"/>
  <c r="AB1269" i="11"/>
  <c r="P1269" i="11"/>
  <c r="T1269" i="11"/>
  <c r="BA1269" i="11"/>
  <c r="BG1269" i="11"/>
  <c r="AH1269" i="11"/>
  <c r="V1269" i="11"/>
  <c r="AX1269" i="11"/>
  <c r="BH1269" i="11"/>
  <c r="AV1269" i="11"/>
  <c r="AZ1269" i="11"/>
  <c r="U1269" i="11"/>
  <c r="AA1269" i="11"/>
  <c r="AL1269" i="11"/>
  <c r="AF1269" i="11"/>
  <c r="AN1269" i="11"/>
  <c r="AR1269" i="11"/>
  <c r="AJ1269" i="11"/>
  <c r="M1269" i="11"/>
  <c r="Y1159" i="11"/>
  <c r="AO1159" i="11"/>
  <c r="BE1159" i="11"/>
  <c r="O1159" i="11"/>
  <c r="AE1159" i="11"/>
  <c r="AU1159" i="11"/>
  <c r="Q1159" i="11"/>
  <c r="AG1159" i="11"/>
  <c r="AW1159" i="11"/>
  <c r="W1159" i="11"/>
  <c r="AM1159" i="11"/>
  <c r="BC1159" i="11"/>
  <c r="AC1159" i="11"/>
  <c r="BI1159" i="11"/>
  <c r="AI1159" i="11"/>
  <c r="AT1159" i="11"/>
  <c r="AP1159" i="11"/>
  <c r="X1159" i="11"/>
  <c r="AS1159" i="11"/>
  <c r="S1159" i="11"/>
  <c r="AY1159" i="11"/>
  <c r="AD1159" i="11"/>
  <c r="BJ1159" i="11"/>
  <c r="Z1159" i="11"/>
  <c r="BF1159" i="11"/>
  <c r="BD1159" i="11"/>
  <c r="V1159" i="11"/>
  <c r="AX1159" i="11"/>
  <c r="BH1159" i="11"/>
  <c r="AV1159" i="11"/>
  <c r="AZ1159" i="11"/>
  <c r="U1159" i="11"/>
  <c r="AA1159" i="11"/>
  <c r="AL1159" i="11"/>
  <c r="AK1159" i="11"/>
  <c r="AQ1159" i="11"/>
  <c r="BB1159" i="11"/>
  <c r="R1159" i="11"/>
  <c r="AN1159" i="11"/>
  <c r="AB1159" i="11"/>
  <c r="P1159" i="11"/>
  <c r="T1159" i="11"/>
  <c r="BA1159" i="11"/>
  <c r="BG1159" i="11"/>
  <c r="AH1159" i="11"/>
  <c r="AR1159" i="11"/>
  <c r="AJ1159" i="11"/>
  <c r="M1159" i="11"/>
  <c r="AF1159" i="11"/>
  <c r="V1014" i="11"/>
  <c r="AL1014" i="11"/>
  <c r="BB1014" i="11"/>
  <c r="P1014" i="11"/>
  <c r="AF1014" i="11"/>
  <c r="AV1014" i="11"/>
  <c r="O1014" i="11"/>
  <c r="AU1014" i="11"/>
  <c r="AA1014" i="11"/>
  <c r="BG1014" i="11"/>
  <c r="AD1014" i="11"/>
  <c r="AT1014" i="11"/>
  <c r="BJ1014" i="11"/>
  <c r="X1014" i="11"/>
  <c r="AN1014" i="11"/>
  <c r="BD1014" i="11"/>
  <c r="AE1014" i="11"/>
  <c r="AQ1014" i="11"/>
  <c r="AP1014" i="11"/>
  <c r="AJ1014" i="11"/>
  <c r="BC1014" i="11"/>
  <c r="Y1014" i="11"/>
  <c r="Q1014" i="11"/>
  <c r="Z1014" i="11"/>
  <c r="BF1014" i="11"/>
  <c r="T1014" i="11"/>
  <c r="AZ1014" i="11"/>
  <c r="W1014" i="11"/>
  <c r="AI1014" i="11"/>
  <c r="BE1014" i="11"/>
  <c r="AW1014" i="11"/>
  <c r="AS1014" i="11"/>
  <c r="R1014" i="11"/>
  <c r="AR1014" i="11"/>
  <c r="AG1014" i="11"/>
  <c r="BA1014" i="11"/>
  <c r="AC1014" i="11"/>
  <c r="AK1014" i="11"/>
  <c r="AH1014" i="11"/>
  <c r="BH1014" i="11"/>
  <c r="AX1014" i="11"/>
  <c r="S1014" i="11"/>
  <c r="AO1014" i="11"/>
  <c r="M1014" i="11"/>
  <c r="AB1014" i="11"/>
  <c r="AM1014" i="11"/>
  <c r="AY1014" i="11"/>
  <c r="BI1014" i="11"/>
  <c r="U1014" i="11"/>
  <c r="Y1107" i="11"/>
  <c r="AO1107" i="11"/>
  <c r="BE1107" i="11"/>
  <c r="O1107" i="11"/>
  <c r="AE1107" i="11"/>
  <c r="AU1107" i="11"/>
  <c r="Q1107" i="11"/>
  <c r="AG1107" i="11"/>
  <c r="AW1107" i="11"/>
  <c r="W1107" i="11"/>
  <c r="AM1107" i="11"/>
  <c r="BC1107" i="11"/>
  <c r="AC1107" i="11"/>
  <c r="BI1107" i="11"/>
  <c r="AI1107" i="11"/>
  <c r="AT1107" i="11"/>
  <c r="AP1107" i="11"/>
  <c r="X1107" i="11"/>
  <c r="AS1107" i="11"/>
  <c r="S1107" i="11"/>
  <c r="AY1107" i="11"/>
  <c r="AD1107" i="11"/>
  <c r="BJ1107" i="11"/>
  <c r="Z1107" i="11"/>
  <c r="BF1107" i="11"/>
  <c r="BD1107" i="11"/>
  <c r="V1107" i="11"/>
  <c r="AX1107" i="11"/>
  <c r="AN1107" i="11"/>
  <c r="BH1107" i="11"/>
  <c r="AV1107" i="11"/>
  <c r="M1107" i="11"/>
  <c r="AZ1107" i="11"/>
  <c r="U1107" i="11"/>
  <c r="AA1107" i="11"/>
  <c r="AL1107" i="11"/>
  <c r="AK1107" i="11"/>
  <c r="AQ1107" i="11"/>
  <c r="BB1107" i="11"/>
  <c r="R1107" i="11"/>
  <c r="AB1107" i="11"/>
  <c r="P1107" i="11"/>
  <c r="T1107" i="11"/>
  <c r="BA1107" i="11"/>
  <c r="BG1107" i="11"/>
  <c r="AH1107" i="11"/>
  <c r="AF1107" i="11"/>
  <c r="AR1107" i="11"/>
  <c r="AJ1107" i="11"/>
  <c r="Y1142" i="11"/>
  <c r="AO1142" i="11"/>
  <c r="BE1142" i="11"/>
  <c r="O1142" i="11"/>
  <c r="AE1142" i="11"/>
  <c r="AU1142" i="11"/>
  <c r="Q1142" i="11"/>
  <c r="AG1142" i="11"/>
  <c r="AW1142" i="11"/>
  <c r="W1142" i="11"/>
  <c r="AM1142" i="11"/>
  <c r="BC1142" i="11"/>
  <c r="AS1142" i="11"/>
  <c r="S1142" i="11"/>
  <c r="AY1142" i="11"/>
  <c r="AD1142" i="11"/>
  <c r="BJ1142" i="11"/>
  <c r="Z1142" i="11"/>
  <c r="BF1142" i="11"/>
  <c r="AC1142" i="11"/>
  <c r="BI1142" i="11"/>
  <c r="AI1142" i="11"/>
  <c r="AT1142" i="11"/>
  <c r="AP1142" i="11"/>
  <c r="AN1142" i="11"/>
  <c r="BA1142" i="11"/>
  <c r="BG1142" i="11"/>
  <c r="AH1142" i="11"/>
  <c r="X1142" i="11"/>
  <c r="AR1142" i="11"/>
  <c r="AF1142" i="11"/>
  <c r="AJ1142" i="11"/>
  <c r="V1142" i="11"/>
  <c r="AX1142" i="11"/>
  <c r="U1142" i="11"/>
  <c r="AA1142" i="11"/>
  <c r="AL1142" i="11"/>
  <c r="M1142" i="11"/>
  <c r="AK1142" i="11"/>
  <c r="AQ1142" i="11"/>
  <c r="BB1142" i="11"/>
  <c r="R1142" i="11"/>
  <c r="BH1142" i="11"/>
  <c r="AZ1142" i="11"/>
  <c r="P1142" i="11"/>
  <c r="BD1142" i="11"/>
  <c r="AV1142" i="11"/>
  <c r="AB1142" i="11"/>
  <c r="T1142" i="11"/>
  <c r="Y1101" i="11"/>
  <c r="AO1101" i="11"/>
  <c r="BE1101" i="11"/>
  <c r="O1101" i="11"/>
  <c r="AE1101" i="11"/>
  <c r="AU1101" i="11"/>
  <c r="Q1101" i="11"/>
  <c r="AG1101" i="11"/>
  <c r="AW1101" i="11"/>
  <c r="W1101" i="11"/>
  <c r="AM1101" i="11"/>
  <c r="BC1101" i="11"/>
  <c r="AC1101" i="11"/>
  <c r="BI1101" i="11"/>
  <c r="AI1101" i="11"/>
  <c r="AT1101" i="11"/>
  <c r="AP1101" i="11"/>
  <c r="BD1101" i="11"/>
  <c r="AS1101" i="11"/>
  <c r="S1101" i="11"/>
  <c r="AY1101" i="11"/>
  <c r="AD1101" i="11"/>
  <c r="BJ1101" i="11"/>
  <c r="Z1101" i="11"/>
  <c r="BF1101" i="11"/>
  <c r="X1101" i="11"/>
  <c r="AK1101" i="11"/>
  <c r="AQ1101" i="11"/>
  <c r="BB1101" i="11"/>
  <c r="R1101" i="11"/>
  <c r="AB1101" i="11"/>
  <c r="P1101" i="11"/>
  <c r="T1101" i="11"/>
  <c r="BA1101" i="11"/>
  <c r="BG1101" i="11"/>
  <c r="AH1101" i="11"/>
  <c r="V1101" i="11"/>
  <c r="AX1101" i="11"/>
  <c r="BH1101" i="11"/>
  <c r="AV1101" i="11"/>
  <c r="AZ1101" i="11"/>
  <c r="U1101" i="11"/>
  <c r="AA1101" i="11"/>
  <c r="AL1101" i="11"/>
  <c r="AF1101" i="11"/>
  <c r="M1101" i="11"/>
  <c r="AR1101" i="11"/>
  <c r="AJ1101" i="11"/>
  <c r="AN1101" i="11"/>
  <c r="Y1061" i="11"/>
  <c r="AO1061" i="11"/>
  <c r="BE1061" i="11"/>
  <c r="O1061" i="11"/>
  <c r="AE1061" i="11"/>
  <c r="AU1061" i="11"/>
  <c r="Q1061" i="11"/>
  <c r="AG1061" i="11"/>
  <c r="AW1061" i="11"/>
  <c r="W1061" i="11"/>
  <c r="AM1061" i="11"/>
  <c r="BC1061" i="11"/>
  <c r="AC1061" i="11"/>
  <c r="BI1061" i="11"/>
  <c r="AI1061" i="11"/>
  <c r="AT1061" i="11"/>
  <c r="AP1061" i="11"/>
  <c r="BD1061" i="11"/>
  <c r="AS1061" i="11"/>
  <c r="S1061" i="11"/>
  <c r="AY1061" i="11"/>
  <c r="AD1061" i="11"/>
  <c r="BJ1061" i="11"/>
  <c r="Z1061" i="11"/>
  <c r="BF1061" i="11"/>
  <c r="X1061" i="11"/>
  <c r="AK1061" i="11"/>
  <c r="AQ1061" i="11"/>
  <c r="BB1061" i="11"/>
  <c r="R1061" i="11"/>
  <c r="AB1061" i="11"/>
  <c r="P1061" i="11"/>
  <c r="T1061" i="11"/>
  <c r="BA1061" i="11"/>
  <c r="BG1061" i="11"/>
  <c r="AH1061" i="11"/>
  <c r="V1061" i="11"/>
  <c r="AX1061" i="11"/>
  <c r="BH1061" i="11"/>
  <c r="AV1061" i="11"/>
  <c r="AZ1061" i="11"/>
  <c r="U1061" i="11"/>
  <c r="AA1061" i="11"/>
  <c r="AL1061" i="11"/>
  <c r="AF1061" i="11"/>
  <c r="AN1061" i="11"/>
  <c r="M1061" i="11"/>
  <c r="AR1061" i="11"/>
  <c r="AJ1061" i="11"/>
  <c r="BO1138" i="11"/>
  <c r="J1088" i="11" a="1"/>
  <c r="J1088" i="11" s="1"/>
  <c r="J1317" i="11" a="1"/>
  <c r="J1317" i="11" s="1"/>
  <c r="BN1367" i="11"/>
  <c r="BN1590" i="11"/>
  <c r="BN1808" i="11"/>
  <c r="BN1858" i="11" s="1"/>
  <c r="BN1908" i="11" s="1"/>
  <c r="J1319" i="11" a="1"/>
  <c r="J1319" i="11" s="1"/>
  <c r="BN1369" i="11"/>
  <c r="J1078" i="11" a="1"/>
  <c r="J1078" i="11" s="1"/>
  <c r="BO1128" i="11"/>
  <c r="BO1120" i="11"/>
  <c r="J1070" i="11" a="1"/>
  <c r="J1070" i="11" s="1"/>
  <c r="BN1351" i="11"/>
  <c r="BN1536" i="11"/>
  <c r="BN1586" i="11" s="1"/>
  <c r="BN1333" i="11"/>
  <c r="J1283" i="11" a="1"/>
  <c r="J1283" i="11" s="1"/>
  <c r="BN1665" i="11"/>
  <c r="J1237" i="11" a="1"/>
  <c r="J1237" i="11" s="1"/>
  <c r="BN1287" i="11"/>
  <c r="BO1221" i="11"/>
  <c r="J1171" i="11" a="1"/>
  <c r="J1171" i="11" s="1"/>
  <c r="J1297" i="11" a="1"/>
  <c r="J1297" i="11" s="1"/>
  <c r="BN1347" i="11"/>
  <c r="BO1124" i="11"/>
  <c r="J1074" i="11" a="1"/>
  <c r="J1074" i="11" s="1"/>
  <c r="BN1674" i="11"/>
  <c r="BO1136" i="11"/>
  <c r="J1086" i="11" a="1"/>
  <c r="J1086" i="11" s="1"/>
  <c r="BO1132" i="11"/>
  <c r="J1082" i="11" a="1"/>
  <c r="J1082" i="11" s="1"/>
  <c r="BN1514" i="11"/>
  <c r="BN1564" i="11" s="1"/>
  <c r="BN1614" i="11" s="1"/>
  <c r="BN1702" i="11"/>
  <c r="BN1752" i="11" s="1"/>
  <c r="J1243" i="11" a="1"/>
  <c r="J1243" i="11" s="1"/>
  <c r="BN1293" i="11"/>
  <c r="J1112" i="11" a="1"/>
  <c r="J1112" i="11" s="1"/>
  <c r="BO1162" i="11"/>
  <c r="BN1772" i="11"/>
  <c r="BO1166" i="11"/>
  <c r="J1116" i="11" a="1"/>
  <c r="J1116" i="11" s="1"/>
  <c r="BO1189" i="11"/>
  <c r="J1139" i="11" a="1"/>
  <c r="J1139" i="11" s="1"/>
  <c r="BO1265" i="11"/>
  <c r="J1215" i="11" a="1"/>
  <c r="J1215" i="11" s="1"/>
  <c r="BO1205" i="11"/>
  <c r="J1155" i="11" a="1"/>
  <c r="J1155" i="11" s="1"/>
  <c r="BO1229" i="11"/>
  <c r="J1179" i="11" a="1"/>
  <c r="J1179" i="11" s="1"/>
  <c r="BO1114" i="11"/>
  <c r="J1064" i="11" a="1"/>
  <c r="J1064" i="11" s="1"/>
  <c r="J1331" i="11" a="1"/>
  <c r="J1331" i="11" s="1"/>
  <c r="BN1381" i="11"/>
  <c r="BN1389" i="11"/>
  <c r="BO1148" i="11"/>
  <c r="J1098" i="11" a="1"/>
  <c r="J1098" i="11" s="1"/>
  <c r="BO1207" i="11"/>
  <c r="J1157" i="11" a="1"/>
  <c r="J1157" i="11" s="1"/>
  <c r="BO1242" i="11"/>
  <c r="J1192" i="11" a="1"/>
  <c r="J1192" i="11" s="1"/>
  <c r="BO1201" i="11"/>
  <c r="J1151" i="11" a="1"/>
  <c r="J1151" i="11" s="1"/>
  <c r="J1111" i="11" a="1"/>
  <c r="J1111" i="11" s="1"/>
  <c r="BN1161" i="11"/>
  <c r="BO1203" i="11"/>
  <c r="J1153" i="11" a="1"/>
  <c r="J1153" i="11" s="1"/>
  <c r="BO1354" i="11"/>
  <c r="J1304" i="11" a="1"/>
  <c r="J1304" i="11" s="1"/>
  <c r="BN1545" i="11"/>
  <c r="BN1530" i="11"/>
  <c r="BN1580" i="11" s="1"/>
  <c r="BN1630" i="11" s="1"/>
  <c r="BN1680" i="11" s="1"/>
  <c r="BN1329" i="11"/>
  <c r="BO1145" i="11"/>
  <c r="J1095" i="11" a="1"/>
  <c r="J1095" i="11" s="1"/>
  <c r="BN1482" i="11"/>
  <c r="J1156" i="11" a="1"/>
  <c r="J1156" i="11" s="1"/>
  <c r="BN1206" i="11"/>
  <c r="BN1303" i="11"/>
  <c r="BO1259" i="11"/>
  <c r="J1209" i="11" a="1"/>
  <c r="J1209" i="11" s="1"/>
  <c r="BN1396" i="11"/>
  <c r="BN1249" i="11"/>
  <c r="J1199" i="11" a="1"/>
  <c r="J1199" i="11" s="1"/>
  <c r="BN1360" i="11"/>
  <c r="J1310" i="11" a="1"/>
  <c r="J1310" i="11" s="1"/>
  <c r="BN1459" i="11"/>
  <c r="BN1509" i="11" s="1"/>
  <c r="BN1559" i="11" s="1"/>
  <c r="BN1609" i="11" s="1"/>
  <c r="BN1750" i="11"/>
  <c r="BN1800" i="11" s="1"/>
  <c r="BN1954" i="11"/>
  <c r="BN1721" i="11"/>
  <c r="BN1327" i="11"/>
  <c r="J1277" i="11" a="1"/>
  <c r="J1277" i="11" s="1"/>
  <c r="J1173" i="11" a="1"/>
  <c r="J1173" i="11" s="1"/>
  <c r="BO1223" i="11"/>
  <c r="BO1302" i="11"/>
  <c r="J1252" i="11" a="1"/>
  <c r="J1252" i="11" s="1"/>
  <c r="BN1234" i="11"/>
  <c r="J1184" i="11" a="1"/>
  <c r="J1184" i="11" s="1"/>
  <c r="BN1368" i="11"/>
  <c r="J1318" i="11" a="1"/>
  <c r="J1318" i="11" s="1"/>
  <c r="BO1140" i="11"/>
  <c r="J1090" i="11" a="1"/>
  <c r="J1090" i="11" s="1"/>
  <c r="BO1322" i="11"/>
  <c r="J1272" i="11" a="1"/>
  <c r="J1272" i="11" s="1"/>
  <c r="BO1213" i="11"/>
  <c r="J1163" i="11" a="1"/>
  <c r="J1163" i="11" s="1"/>
  <c r="J1341" i="11" a="1"/>
  <c r="J1341" i="11" s="1"/>
  <c r="BN1391" i="11"/>
  <c r="BN1423" i="11"/>
  <c r="BN1473" i="11" s="1"/>
  <c r="BN1455" i="11"/>
  <c r="BN1492" i="11"/>
  <c r="BN1276" i="11"/>
  <c r="J1226" i="11" a="1"/>
  <c r="J1226" i="11" s="1"/>
  <c r="BN1313" i="11"/>
  <c r="BO1144" i="11"/>
  <c r="J1094" i="11" a="1"/>
  <c r="J1094" i="11" s="1"/>
  <c r="BN1520" i="11"/>
  <c r="BN1570" i="11" s="1"/>
  <c r="BN1620" i="11" s="1"/>
  <c r="BN1898" i="11"/>
  <c r="BN1407" i="11"/>
  <c r="BN1457" i="11" s="1"/>
  <c r="BN1325" i="11"/>
  <c r="J1275" i="11" a="1"/>
  <c r="J1275" i="11" s="1"/>
  <c r="BN1528" i="11"/>
  <c r="BN1578" i="11" s="1"/>
  <c r="BN1628" i="11" s="1"/>
  <c r="BO1146" i="11"/>
  <c r="J1096" i="11" a="1"/>
  <c r="J1096" i="11" s="1"/>
  <c r="BO1280" i="11"/>
  <c r="J1230" i="11" a="1"/>
  <c r="J1230" i="11" s="1"/>
  <c r="BO1300" i="11"/>
  <c r="J1250" i="11" a="1"/>
  <c r="J1250" i="11" s="1"/>
  <c r="J1235" i="11" a="1"/>
  <c r="J1235" i="11" s="1"/>
  <c r="BN1285" i="11"/>
  <c r="BN1288" i="11"/>
  <c r="BN1794" i="11"/>
  <c r="J1208" i="11" a="1"/>
  <c r="J1208" i="11" s="1"/>
  <c r="BO1258" i="11"/>
  <c r="Y1163" i="11" l="1"/>
  <c r="AO1163" i="11"/>
  <c r="BE1163" i="11"/>
  <c r="O1163" i="11"/>
  <c r="AE1163" i="11"/>
  <c r="AU1163" i="11"/>
  <c r="Q1163" i="11"/>
  <c r="AG1163" i="11"/>
  <c r="AW1163" i="11"/>
  <c r="W1163" i="11"/>
  <c r="AM1163" i="11"/>
  <c r="BC1163" i="11"/>
  <c r="AC1163" i="11"/>
  <c r="BI1163" i="11"/>
  <c r="AI1163" i="11"/>
  <c r="AT1163" i="11"/>
  <c r="AP1163" i="11"/>
  <c r="X1163" i="11"/>
  <c r="AS1163" i="11"/>
  <c r="S1163" i="11"/>
  <c r="AY1163" i="11"/>
  <c r="AD1163" i="11"/>
  <c r="BJ1163" i="11"/>
  <c r="Z1163" i="11"/>
  <c r="BF1163" i="11"/>
  <c r="BD1163" i="11"/>
  <c r="V1163" i="11"/>
  <c r="AX1163" i="11"/>
  <c r="AN1163" i="11"/>
  <c r="BH1163" i="11"/>
  <c r="AV1163" i="11"/>
  <c r="AZ1163" i="11"/>
  <c r="U1163" i="11"/>
  <c r="AA1163" i="11"/>
  <c r="AL1163" i="11"/>
  <c r="AK1163" i="11"/>
  <c r="AQ1163" i="11"/>
  <c r="BB1163" i="11"/>
  <c r="R1163" i="11"/>
  <c r="AB1163" i="11"/>
  <c r="P1163" i="11"/>
  <c r="M1163" i="11"/>
  <c r="T1163" i="11"/>
  <c r="BA1163" i="11"/>
  <c r="BG1163" i="11"/>
  <c r="AH1163" i="11"/>
  <c r="AF1163" i="11"/>
  <c r="AR1163" i="11"/>
  <c r="AJ1163" i="11"/>
  <c r="Y1310" i="11"/>
  <c r="AO1310" i="11"/>
  <c r="BE1310" i="11"/>
  <c r="O1310" i="11"/>
  <c r="AE1310" i="11"/>
  <c r="AU1310" i="11"/>
  <c r="Q1310" i="11"/>
  <c r="AG1310" i="11"/>
  <c r="AW1310" i="11"/>
  <c r="AS1310" i="11"/>
  <c r="AI1310" i="11"/>
  <c r="BC1310" i="11"/>
  <c r="AD1310" i="11"/>
  <c r="BJ1310" i="11"/>
  <c r="Z1310" i="11"/>
  <c r="BF1310" i="11"/>
  <c r="AC1310" i="11"/>
  <c r="BI1310" i="11"/>
  <c r="W1310" i="11"/>
  <c r="AQ1310" i="11"/>
  <c r="AT1310" i="11"/>
  <c r="AP1310" i="11"/>
  <c r="AN1310" i="11"/>
  <c r="BA1310" i="11"/>
  <c r="AM1310" i="11"/>
  <c r="AH1310" i="11"/>
  <c r="X1310" i="11"/>
  <c r="AR1310" i="11"/>
  <c r="AF1310" i="11"/>
  <c r="AJ1310" i="11"/>
  <c r="AY1310" i="11"/>
  <c r="V1310" i="11"/>
  <c r="AX1310" i="11"/>
  <c r="U1310" i="11"/>
  <c r="S1310" i="11"/>
  <c r="BG1310" i="11"/>
  <c r="AL1310" i="11"/>
  <c r="AK1310" i="11"/>
  <c r="AA1310" i="11"/>
  <c r="BB1310" i="11"/>
  <c r="R1310" i="11"/>
  <c r="BD1310" i="11"/>
  <c r="BH1310" i="11"/>
  <c r="AZ1310" i="11"/>
  <c r="M1310" i="11"/>
  <c r="P1310" i="11"/>
  <c r="AV1310" i="11"/>
  <c r="AB1310" i="11"/>
  <c r="T1310" i="11"/>
  <c r="Y1331" i="11"/>
  <c r="AO1331" i="11"/>
  <c r="BE1331" i="11"/>
  <c r="O1331" i="11"/>
  <c r="AE1331" i="11"/>
  <c r="AU1331" i="11"/>
  <c r="Q1331" i="11"/>
  <c r="AG1331" i="11"/>
  <c r="AW1331" i="11"/>
  <c r="AC1331" i="11"/>
  <c r="BI1331" i="11"/>
  <c r="AA1331" i="11"/>
  <c r="AY1331" i="11"/>
  <c r="AT1331" i="11"/>
  <c r="AP1331" i="11"/>
  <c r="X1331" i="11"/>
  <c r="AS1331" i="11"/>
  <c r="S1331" i="11"/>
  <c r="AM1331" i="11"/>
  <c r="BG1331" i="11"/>
  <c r="AD1331" i="11"/>
  <c r="BJ1331" i="11"/>
  <c r="Z1331" i="11"/>
  <c r="BF1331" i="11"/>
  <c r="BD1331" i="11"/>
  <c r="BC1331" i="11"/>
  <c r="V1331" i="11"/>
  <c r="AX1331" i="11"/>
  <c r="AN1331" i="11"/>
  <c r="BH1331" i="11"/>
  <c r="AV1331" i="11"/>
  <c r="M1331" i="11"/>
  <c r="AZ1331" i="11"/>
  <c r="U1331" i="11"/>
  <c r="W1331" i="11"/>
  <c r="AL1331" i="11"/>
  <c r="AK1331" i="11"/>
  <c r="AI1331" i="11"/>
  <c r="BB1331" i="11"/>
  <c r="R1331" i="11"/>
  <c r="AB1331" i="11"/>
  <c r="P1331" i="11"/>
  <c r="T1331" i="11"/>
  <c r="BA1331" i="11"/>
  <c r="AQ1331" i="11"/>
  <c r="AH1331" i="11"/>
  <c r="AF1331" i="11"/>
  <c r="AR1331" i="11"/>
  <c r="AJ1331" i="11"/>
  <c r="M1088" i="11"/>
  <c r="Y1088" i="11"/>
  <c r="AO1088" i="11"/>
  <c r="BE1088" i="11"/>
  <c r="O1088" i="11"/>
  <c r="AE1088" i="11"/>
  <c r="AU1088" i="11"/>
  <c r="Q1088" i="11"/>
  <c r="AG1088" i="11"/>
  <c r="AW1088" i="11"/>
  <c r="W1088" i="11"/>
  <c r="AM1088" i="11"/>
  <c r="BC1088" i="11"/>
  <c r="AS1088" i="11"/>
  <c r="S1088" i="11"/>
  <c r="AY1088" i="11"/>
  <c r="AD1088" i="11"/>
  <c r="BJ1088" i="11"/>
  <c r="Z1088" i="11"/>
  <c r="BF1088" i="11"/>
  <c r="AN1088" i="11"/>
  <c r="AC1088" i="11"/>
  <c r="BI1088" i="11"/>
  <c r="AI1088" i="11"/>
  <c r="AT1088" i="11"/>
  <c r="AP1088" i="11"/>
  <c r="U1088" i="11"/>
  <c r="AA1088" i="11"/>
  <c r="AL1088" i="11"/>
  <c r="BD1088" i="11"/>
  <c r="AK1088" i="11"/>
  <c r="AQ1088" i="11"/>
  <c r="BB1088" i="11"/>
  <c r="R1088" i="11"/>
  <c r="BA1088" i="11"/>
  <c r="BG1088" i="11"/>
  <c r="AH1088" i="11"/>
  <c r="AR1088" i="11"/>
  <c r="AF1088" i="11"/>
  <c r="AJ1088" i="11"/>
  <c r="V1088" i="11"/>
  <c r="AX1088" i="11"/>
  <c r="P1088" i="11"/>
  <c r="X1088" i="11"/>
  <c r="AV1088" i="11"/>
  <c r="AB1088" i="11"/>
  <c r="T1088" i="11"/>
  <c r="BH1088" i="11"/>
  <c r="AZ1088" i="11"/>
  <c r="M1208" i="11"/>
  <c r="Y1208" i="11"/>
  <c r="AO1208" i="11"/>
  <c r="BE1208" i="11"/>
  <c r="O1208" i="11"/>
  <c r="AE1208" i="11"/>
  <c r="AU1208" i="11"/>
  <c r="Q1208" i="11"/>
  <c r="AG1208" i="11"/>
  <c r="AW1208" i="11"/>
  <c r="W1208" i="11"/>
  <c r="AM1208" i="11"/>
  <c r="BC1208" i="11"/>
  <c r="AS1208" i="11"/>
  <c r="S1208" i="11"/>
  <c r="AY1208" i="11"/>
  <c r="AD1208" i="11"/>
  <c r="BJ1208" i="11"/>
  <c r="Z1208" i="11"/>
  <c r="BF1208" i="11"/>
  <c r="AN1208" i="11"/>
  <c r="AC1208" i="11"/>
  <c r="BI1208" i="11"/>
  <c r="AI1208" i="11"/>
  <c r="AT1208" i="11"/>
  <c r="AP1208" i="11"/>
  <c r="U1208" i="11"/>
  <c r="AA1208" i="11"/>
  <c r="AL1208" i="11"/>
  <c r="BD1208" i="11"/>
  <c r="AK1208" i="11"/>
  <c r="AQ1208" i="11"/>
  <c r="BB1208" i="11"/>
  <c r="R1208" i="11"/>
  <c r="BA1208" i="11"/>
  <c r="BG1208" i="11"/>
  <c r="AH1208" i="11"/>
  <c r="AR1208" i="11"/>
  <c r="AF1208" i="11"/>
  <c r="AJ1208" i="11"/>
  <c r="V1208" i="11"/>
  <c r="AX1208" i="11"/>
  <c r="P1208" i="11"/>
  <c r="AV1208" i="11"/>
  <c r="AB1208" i="11"/>
  <c r="T1208" i="11"/>
  <c r="X1208" i="11"/>
  <c r="BH1208" i="11"/>
  <c r="AZ1208" i="11"/>
  <c r="M1226" i="11"/>
  <c r="Y1226" i="11"/>
  <c r="AO1226" i="11"/>
  <c r="BE1226" i="11"/>
  <c r="O1226" i="11"/>
  <c r="AE1226" i="11"/>
  <c r="AU1226" i="11"/>
  <c r="Q1226" i="11"/>
  <c r="AG1226" i="11"/>
  <c r="AW1226" i="11"/>
  <c r="W1226" i="11"/>
  <c r="AM1226" i="11"/>
  <c r="BC1226" i="11"/>
  <c r="AS1226" i="11"/>
  <c r="S1226" i="11"/>
  <c r="AY1226" i="11"/>
  <c r="AD1226" i="11"/>
  <c r="BJ1226" i="11"/>
  <c r="Z1226" i="11"/>
  <c r="BF1226" i="11"/>
  <c r="AC1226" i="11"/>
  <c r="BI1226" i="11"/>
  <c r="AI1226" i="11"/>
  <c r="AT1226" i="11"/>
  <c r="AP1226" i="11"/>
  <c r="AN1226" i="11"/>
  <c r="BA1226" i="11"/>
  <c r="BG1226" i="11"/>
  <c r="AH1226" i="11"/>
  <c r="AR1226" i="11"/>
  <c r="AF1226" i="11"/>
  <c r="AJ1226" i="11"/>
  <c r="V1226" i="11"/>
  <c r="AX1226" i="11"/>
  <c r="U1226" i="11"/>
  <c r="AA1226" i="11"/>
  <c r="AL1226" i="11"/>
  <c r="X1226" i="11"/>
  <c r="AK1226" i="11"/>
  <c r="AQ1226" i="11"/>
  <c r="BB1226" i="11"/>
  <c r="R1226" i="11"/>
  <c r="AV1226" i="11"/>
  <c r="BD1226" i="11"/>
  <c r="AB1226" i="11"/>
  <c r="T1226" i="11"/>
  <c r="BH1226" i="11"/>
  <c r="AZ1226" i="11"/>
  <c r="P1226" i="11"/>
  <c r="M1156" i="11"/>
  <c r="Y1156" i="11"/>
  <c r="AO1156" i="11"/>
  <c r="BE1156" i="11"/>
  <c r="O1156" i="11"/>
  <c r="AE1156" i="11"/>
  <c r="AU1156" i="11"/>
  <c r="Q1156" i="11"/>
  <c r="AG1156" i="11"/>
  <c r="AW1156" i="11"/>
  <c r="W1156" i="11"/>
  <c r="AM1156" i="11"/>
  <c r="BC1156" i="11"/>
  <c r="AS1156" i="11"/>
  <c r="S1156" i="11"/>
  <c r="AY1156" i="11"/>
  <c r="AD1156" i="11"/>
  <c r="BJ1156" i="11"/>
  <c r="Z1156" i="11"/>
  <c r="BF1156" i="11"/>
  <c r="AN1156" i="11"/>
  <c r="AC1156" i="11"/>
  <c r="BI1156" i="11"/>
  <c r="AI1156" i="11"/>
  <c r="AT1156" i="11"/>
  <c r="AP1156" i="11"/>
  <c r="U1156" i="11"/>
  <c r="AA1156" i="11"/>
  <c r="AL1156" i="11"/>
  <c r="AK1156" i="11"/>
  <c r="AQ1156" i="11"/>
  <c r="BB1156" i="11"/>
  <c r="R1156" i="11"/>
  <c r="BA1156" i="11"/>
  <c r="BG1156" i="11"/>
  <c r="AH1156" i="11"/>
  <c r="BD1156" i="11"/>
  <c r="AR1156" i="11"/>
  <c r="AF1156" i="11"/>
  <c r="AJ1156" i="11"/>
  <c r="V1156" i="11"/>
  <c r="AX1156" i="11"/>
  <c r="X1156" i="11"/>
  <c r="AB1156" i="11"/>
  <c r="T1156" i="11"/>
  <c r="BH1156" i="11"/>
  <c r="AZ1156" i="11"/>
  <c r="P1156" i="11"/>
  <c r="AV1156" i="11"/>
  <c r="Y1155" i="11"/>
  <c r="AO1155" i="11"/>
  <c r="BE1155" i="11"/>
  <c r="O1155" i="11"/>
  <c r="AE1155" i="11"/>
  <c r="AU1155" i="11"/>
  <c r="Q1155" i="11"/>
  <c r="AG1155" i="11"/>
  <c r="AW1155" i="11"/>
  <c r="W1155" i="11"/>
  <c r="AM1155" i="11"/>
  <c r="BC1155" i="11"/>
  <c r="AC1155" i="11"/>
  <c r="BI1155" i="11"/>
  <c r="AI1155" i="11"/>
  <c r="AT1155" i="11"/>
  <c r="AP1155" i="11"/>
  <c r="X1155" i="11"/>
  <c r="AS1155" i="11"/>
  <c r="S1155" i="11"/>
  <c r="AY1155" i="11"/>
  <c r="AD1155" i="11"/>
  <c r="BJ1155" i="11"/>
  <c r="Z1155" i="11"/>
  <c r="BF1155" i="11"/>
  <c r="BD1155" i="11"/>
  <c r="V1155" i="11"/>
  <c r="AX1155" i="11"/>
  <c r="AN1155" i="11"/>
  <c r="BH1155" i="11"/>
  <c r="AV1155" i="11"/>
  <c r="M1155" i="11"/>
  <c r="AZ1155" i="11"/>
  <c r="U1155" i="11"/>
  <c r="AA1155" i="11"/>
  <c r="AL1155" i="11"/>
  <c r="AK1155" i="11"/>
  <c r="AQ1155" i="11"/>
  <c r="BB1155" i="11"/>
  <c r="R1155" i="11"/>
  <c r="AB1155" i="11"/>
  <c r="P1155" i="11"/>
  <c r="T1155" i="11"/>
  <c r="BA1155" i="11"/>
  <c r="BG1155" i="11"/>
  <c r="AH1155" i="11"/>
  <c r="AF1155" i="11"/>
  <c r="AR1155" i="11"/>
  <c r="AJ1155" i="11"/>
  <c r="Y1171" i="11"/>
  <c r="AO1171" i="11"/>
  <c r="BE1171" i="11"/>
  <c r="O1171" i="11"/>
  <c r="AE1171" i="11"/>
  <c r="AU1171" i="11"/>
  <c r="Q1171" i="11"/>
  <c r="AG1171" i="11"/>
  <c r="AW1171" i="11"/>
  <c r="W1171" i="11"/>
  <c r="AM1171" i="11"/>
  <c r="BC1171" i="11"/>
  <c r="AC1171" i="11"/>
  <c r="BI1171" i="11"/>
  <c r="AI1171" i="11"/>
  <c r="AT1171" i="11"/>
  <c r="AP1171" i="11"/>
  <c r="X1171" i="11"/>
  <c r="AS1171" i="11"/>
  <c r="S1171" i="11"/>
  <c r="AY1171" i="11"/>
  <c r="AD1171" i="11"/>
  <c r="BJ1171" i="11"/>
  <c r="Z1171" i="11"/>
  <c r="BF1171" i="11"/>
  <c r="BD1171" i="11"/>
  <c r="V1171" i="11"/>
  <c r="AX1171" i="11"/>
  <c r="AN1171" i="11"/>
  <c r="BH1171" i="11"/>
  <c r="AV1171" i="11"/>
  <c r="M1171" i="11"/>
  <c r="AZ1171" i="11"/>
  <c r="U1171" i="11"/>
  <c r="AA1171" i="11"/>
  <c r="AL1171" i="11"/>
  <c r="AK1171" i="11"/>
  <c r="AQ1171" i="11"/>
  <c r="BB1171" i="11"/>
  <c r="R1171" i="11"/>
  <c r="AB1171" i="11"/>
  <c r="P1171" i="11"/>
  <c r="T1171" i="11"/>
  <c r="BA1171" i="11"/>
  <c r="BG1171" i="11"/>
  <c r="AH1171" i="11"/>
  <c r="AF1171" i="11"/>
  <c r="AR1171" i="11"/>
  <c r="AJ1171" i="11"/>
  <c r="M1250" i="11"/>
  <c r="Y1250" i="11"/>
  <c r="AO1250" i="11"/>
  <c r="BE1250" i="11"/>
  <c r="O1250" i="11"/>
  <c r="AE1250" i="11"/>
  <c r="AU1250" i="11"/>
  <c r="Q1250" i="11"/>
  <c r="AG1250" i="11"/>
  <c r="AW1250" i="11"/>
  <c r="W1250" i="11"/>
  <c r="AM1250" i="11"/>
  <c r="BC1250" i="11"/>
  <c r="AS1250" i="11"/>
  <c r="S1250" i="11"/>
  <c r="AY1250" i="11"/>
  <c r="AD1250" i="11"/>
  <c r="BJ1250" i="11"/>
  <c r="Z1250" i="11"/>
  <c r="BF1250" i="11"/>
  <c r="AC1250" i="11"/>
  <c r="BI1250" i="11"/>
  <c r="AI1250" i="11"/>
  <c r="AT1250" i="11"/>
  <c r="AP1250" i="11"/>
  <c r="AN1250" i="11"/>
  <c r="BA1250" i="11"/>
  <c r="BG1250" i="11"/>
  <c r="AH1250" i="11"/>
  <c r="AR1250" i="11"/>
  <c r="AF1250" i="11"/>
  <c r="AJ1250" i="11"/>
  <c r="V1250" i="11"/>
  <c r="AX1250" i="11"/>
  <c r="U1250" i="11"/>
  <c r="AA1250" i="11"/>
  <c r="AL1250" i="11"/>
  <c r="X1250" i="11"/>
  <c r="AK1250" i="11"/>
  <c r="AQ1250" i="11"/>
  <c r="BB1250" i="11"/>
  <c r="R1250" i="11"/>
  <c r="AV1250" i="11"/>
  <c r="AB1250" i="11"/>
  <c r="T1250" i="11"/>
  <c r="BH1250" i="11"/>
  <c r="AZ1250" i="11"/>
  <c r="BD1250" i="11"/>
  <c r="P1250" i="11"/>
  <c r="M1096" i="11"/>
  <c r="Y1096" i="11"/>
  <c r="AO1096" i="11"/>
  <c r="BE1096" i="11"/>
  <c r="O1096" i="11"/>
  <c r="AE1096" i="11"/>
  <c r="AU1096" i="11"/>
  <c r="Q1096" i="11"/>
  <c r="AG1096" i="11"/>
  <c r="AW1096" i="11"/>
  <c r="W1096" i="11"/>
  <c r="AM1096" i="11"/>
  <c r="BC1096" i="11"/>
  <c r="AS1096" i="11"/>
  <c r="S1096" i="11"/>
  <c r="AY1096" i="11"/>
  <c r="AD1096" i="11"/>
  <c r="BJ1096" i="11"/>
  <c r="Z1096" i="11"/>
  <c r="BF1096" i="11"/>
  <c r="AN1096" i="11"/>
  <c r="AC1096" i="11"/>
  <c r="BI1096" i="11"/>
  <c r="AI1096" i="11"/>
  <c r="AT1096" i="11"/>
  <c r="AP1096" i="11"/>
  <c r="U1096" i="11"/>
  <c r="AA1096" i="11"/>
  <c r="AL1096" i="11"/>
  <c r="BD1096" i="11"/>
  <c r="AK1096" i="11"/>
  <c r="AQ1096" i="11"/>
  <c r="BB1096" i="11"/>
  <c r="R1096" i="11"/>
  <c r="BA1096" i="11"/>
  <c r="BG1096" i="11"/>
  <c r="AH1096" i="11"/>
  <c r="AR1096" i="11"/>
  <c r="AF1096" i="11"/>
  <c r="AJ1096" i="11"/>
  <c r="V1096" i="11"/>
  <c r="AX1096" i="11"/>
  <c r="P1096" i="11"/>
  <c r="AV1096" i="11"/>
  <c r="AB1096" i="11"/>
  <c r="T1096" i="11"/>
  <c r="X1096" i="11"/>
  <c r="BH1096" i="11"/>
  <c r="AZ1096" i="11"/>
  <c r="Y1094" i="11"/>
  <c r="AO1094" i="11"/>
  <c r="BE1094" i="11"/>
  <c r="O1094" i="11"/>
  <c r="AE1094" i="11"/>
  <c r="AU1094" i="11"/>
  <c r="Q1094" i="11"/>
  <c r="AG1094" i="11"/>
  <c r="AW1094" i="11"/>
  <c r="W1094" i="11"/>
  <c r="AM1094" i="11"/>
  <c r="BC1094" i="11"/>
  <c r="AS1094" i="11"/>
  <c r="S1094" i="11"/>
  <c r="AY1094" i="11"/>
  <c r="AD1094" i="11"/>
  <c r="BJ1094" i="11"/>
  <c r="Z1094" i="11"/>
  <c r="BF1094" i="11"/>
  <c r="AC1094" i="11"/>
  <c r="BI1094" i="11"/>
  <c r="AI1094" i="11"/>
  <c r="AT1094" i="11"/>
  <c r="AP1094" i="11"/>
  <c r="AN1094" i="11"/>
  <c r="BA1094" i="11"/>
  <c r="BG1094" i="11"/>
  <c r="AH1094" i="11"/>
  <c r="X1094" i="11"/>
  <c r="AR1094" i="11"/>
  <c r="AF1094" i="11"/>
  <c r="AJ1094" i="11"/>
  <c r="M1094" i="11"/>
  <c r="V1094" i="11"/>
  <c r="AX1094" i="11"/>
  <c r="U1094" i="11"/>
  <c r="AA1094" i="11"/>
  <c r="AL1094" i="11"/>
  <c r="AK1094" i="11"/>
  <c r="AQ1094" i="11"/>
  <c r="BB1094" i="11"/>
  <c r="R1094" i="11"/>
  <c r="BH1094" i="11"/>
  <c r="AZ1094" i="11"/>
  <c r="P1094" i="11"/>
  <c r="BD1094" i="11"/>
  <c r="AV1094" i="11"/>
  <c r="AB1094" i="11"/>
  <c r="T1094" i="11"/>
  <c r="M1272" i="11"/>
  <c r="Y1272" i="11"/>
  <c r="AO1272" i="11"/>
  <c r="BE1272" i="11"/>
  <c r="O1272" i="11"/>
  <c r="AE1272" i="11"/>
  <c r="AU1272" i="11"/>
  <c r="Q1272" i="11"/>
  <c r="AG1272" i="11"/>
  <c r="AW1272" i="11"/>
  <c r="W1272" i="11"/>
  <c r="AM1272" i="11"/>
  <c r="BC1272" i="11"/>
  <c r="AS1272" i="11"/>
  <c r="S1272" i="11"/>
  <c r="AY1272" i="11"/>
  <c r="AD1272" i="11"/>
  <c r="BJ1272" i="11"/>
  <c r="Z1272" i="11"/>
  <c r="BF1272" i="11"/>
  <c r="AN1272" i="11"/>
  <c r="AC1272" i="11"/>
  <c r="BI1272" i="11"/>
  <c r="AI1272" i="11"/>
  <c r="AT1272" i="11"/>
  <c r="AP1272" i="11"/>
  <c r="U1272" i="11"/>
  <c r="AA1272" i="11"/>
  <c r="AL1272" i="11"/>
  <c r="BD1272" i="11"/>
  <c r="AK1272" i="11"/>
  <c r="AQ1272" i="11"/>
  <c r="BB1272" i="11"/>
  <c r="R1272" i="11"/>
  <c r="BA1272" i="11"/>
  <c r="BG1272" i="11"/>
  <c r="AH1272" i="11"/>
  <c r="AR1272" i="11"/>
  <c r="AF1272" i="11"/>
  <c r="AJ1272" i="11"/>
  <c r="V1272" i="11"/>
  <c r="AX1272" i="11"/>
  <c r="P1272" i="11"/>
  <c r="AV1272" i="11"/>
  <c r="AB1272" i="11"/>
  <c r="T1272" i="11"/>
  <c r="X1272" i="11"/>
  <c r="BH1272" i="11"/>
  <c r="AZ1272" i="11"/>
  <c r="Y1318" i="11"/>
  <c r="AO1318" i="11"/>
  <c r="BE1318" i="11"/>
  <c r="O1318" i="11"/>
  <c r="AE1318" i="11"/>
  <c r="AU1318" i="11"/>
  <c r="Q1318" i="11"/>
  <c r="AG1318" i="11"/>
  <c r="AW1318" i="11"/>
  <c r="AS1318" i="11"/>
  <c r="AI1318" i="11"/>
  <c r="BC1318" i="11"/>
  <c r="AD1318" i="11"/>
  <c r="BJ1318" i="11"/>
  <c r="Z1318" i="11"/>
  <c r="BF1318" i="11"/>
  <c r="AC1318" i="11"/>
  <c r="BI1318" i="11"/>
  <c r="W1318" i="11"/>
  <c r="AQ1318" i="11"/>
  <c r="AT1318" i="11"/>
  <c r="AP1318" i="11"/>
  <c r="AN1318" i="11"/>
  <c r="BA1318" i="11"/>
  <c r="AM1318" i="11"/>
  <c r="AH1318" i="11"/>
  <c r="X1318" i="11"/>
  <c r="AR1318" i="11"/>
  <c r="AF1318" i="11"/>
  <c r="AJ1318" i="11"/>
  <c r="M1318" i="11"/>
  <c r="AY1318" i="11"/>
  <c r="V1318" i="11"/>
  <c r="AX1318" i="11"/>
  <c r="U1318" i="11"/>
  <c r="S1318" i="11"/>
  <c r="BG1318" i="11"/>
  <c r="AL1318" i="11"/>
  <c r="AK1318" i="11"/>
  <c r="AA1318" i="11"/>
  <c r="BB1318" i="11"/>
  <c r="R1318" i="11"/>
  <c r="BH1318" i="11"/>
  <c r="AZ1318" i="11"/>
  <c r="P1318" i="11"/>
  <c r="BD1318" i="11"/>
  <c r="AV1318" i="11"/>
  <c r="AB1318" i="11"/>
  <c r="T1318" i="11"/>
  <c r="M1252" i="11"/>
  <c r="Y1252" i="11"/>
  <c r="AO1252" i="11"/>
  <c r="BE1252" i="11"/>
  <c r="O1252" i="11"/>
  <c r="AE1252" i="11"/>
  <c r="AU1252" i="11"/>
  <c r="Q1252" i="11"/>
  <c r="AG1252" i="11"/>
  <c r="AW1252" i="11"/>
  <c r="W1252" i="11"/>
  <c r="AM1252" i="11"/>
  <c r="BC1252" i="11"/>
  <c r="AS1252" i="11"/>
  <c r="S1252" i="11"/>
  <c r="AY1252" i="11"/>
  <c r="AD1252" i="11"/>
  <c r="BJ1252" i="11"/>
  <c r="Z1252" i="11"/>
  <c r="BF1252" i="11"/>
  <c r="AN1252" i="11"/>
  <c r="AC1252" i="11"/>
  <c r="BI1252" i="11"/>
  <c r="AI1252" i="11"/>
  <c r="AT1252" i="11"/>
  <c r="AP1252" i="11"/>
  <c r="U1252" i="11"/>
  <c r="AA1252" i="11"/>
  <c r="AL1252" i="11"/>
  <c r="AK1252" i="11"/>
  <c r="AQ1252" i="11"/>
  <c r="BB1252" i="11"/>
  <c r="R1252" i="11"/>
  <c r="BA1252" i="11"/>
  <c r="BG1252" i="11"/>
  <c r="AH1252" i="11"/>
  <c r="BD1252" i="11"/>
  <c r="AR1252" i="11"/>
  <c r="AF1252" i="11"/>
  <c r="AJ1252" i="11"/>
  <c r="V1252" i="11"/>
  <c r="AX1252" i="11"/>
  <c r="X1252" i="11"/>
  <c r="AB1252" i="11"/>
  <c r="T1252" i="11"/>
  <c r="BH1252" i="11"/>
  <c r="AZ1252" i="11"/>
  <c r="P1252" i="11"/>
  <c r="AV1252" i="11"/>
  <c r="Y1277" i="11"/>
  <c r="AO1277" i="11"/>
  <c r="BE1277" i="11"/>
  <c r="O1277" i="11"/>
  <c r="AE1277" i="11"/>
  <c r="AU1277" i="11"/>
  <c r="Q1277" i="11"/>
  <c r="AG1277" i="11"/>
  <c r="AW1277" i="11"/>
  <c r="AC1277" i="11"/>
  <c r="BI1277" i="11"/>
  <c r="S1277" i="11"/>
  <c r="AM1277" i="11"/>
  <c r="BG1277" i="11"/>
  <c r="AT1277" i="11"/>
  <c r="AP1277" i="11"/>
  <c r="BD1277" i="11"/>
  <c r="AS1277" i="11"/>
  <c r="AA1277" i="11"/>
  <c r="AY1277" i="11"/>
  <c r="AD1277" i="11"/>
  <c r="BJ1277" i="11"/>
  <c r="Z1277" i="11"/>
  <c r="BF1277" i="11"/>
  <c r="X1277" i="11"/>
  <c r="AK1277" i="11"/>
  <c r="AQ1277" i="11"/>
  <c r="BB1277" i="11"/>
  <c r="R1277" i="11"/>
  <c r="AB1277" i="11"/>
  <c r="P1277" i="11"/>
  <c r="T1277" i="11"/>
  <c r="BA1277" i="11"/>
  <c r="BC1277" i="11"/>
  <c r="AH1277" i="11"/>
  <c r="W1277" i="11"/>
  <c r="V1277" i="11"/>
  <c r="AX1277" i="11"/>
  <c r="BH1277" i="11"/>
  <c r="AV1277" i="11"/>
  <c r="AZ1277" i="11"/>
  <c r="U1277" i="11"/>
  <c r="AI1277" i="11"/>
  <c r="AL1277" i="11"/>
  <c r="M1277" i="11"/>
  <c r="AF1277" i="11"/>
  <c r="AR1277" i="11"/>
  <c r="AJ1277" i="11"/>
  <c r="AN1277" i="11"/>
  <c r="Y1199" i="11"/>
  <c r="AO1199" i="11"/>
  <c r="BE1199" i="11"/>
  <c r="O1199" i="11"/>
  <c r="AE1199" i="11"/>
  <c r="AU1199" i="11"/>
  <c r="Q1199" i="11"/>
  <c r="AG1199" i="11"/>
  <c r="AW1199" i="11"/>
  <c r="W1199" i="11"/>
  <c r="AM1199" i="11"/>
  <c r="BC1199" i="11"/>
  <c r="AC1199" i="11"/>
  <c r="BI1199" i="11"/>
  <c r="AI1199" i="11"/>
  <c r="AT1199" i="11"/>
  <c r="AP1199" i="11"/>
  <c r="X1199" i="11"/>
  <c r="AS1199" i="11"/>
  <c r="S1199" i="11"/>
  <c r="AY1199" i="11"/>
  <c r="AD1199" i="11"/>
  <c r="BJ1199" i="11"/>
  <c r="Z1199" i="11"/>
  <c r="BF1199" i="11"/>
  <c r="BD1199" i="11"/>
  <c r="V1199" i="11"/>
  <c r="AX1199" i="11"/>
  <c r="BH1199" i="11"/>
  <c r="AV1199" i="11"/>
  <c r="AZ1199" i="11"/>
  <c r="U1199" i="11"/>
  <c r="AA1199" i="11"/>
  <c r="AL1199" i="11"/>
  <c r="AK1199" i="11"/>
  <c r="AQ1199" i="11"/>
  <c r="BB1199" i="11"/>
  <c r="R1199" i="11"/>
  <c r="AN1199" i="11"/>
  <c r="AB1199" i="11"/>
  <c r="P1199" i="11"/>
  <c r="T1199" i="11"/>
  <c r="BA1199" i="11"/>
  <c r="BG1199" i="11"/>
  <c r="AH1199" i="11"/>
  <c r="AR1199" i="11"/>
  <c r="AJ1199" i="11"/>
  <c r="AF1199" i="11"/>
  <c r="M1199" i="11"/>
  <c r="Y1153" i="11"/>
  <c r="AO1153" i="11"/>
  <c r="BE1153" i="11"/>
  <c r="O1153" i="11"/>
  <c r="AE1153" i="11"/>
  <c r="AU1153" i="11"/>
  <c r="Q1153" i="11"/>
  <c r="AG1153" i="11"/>
  <c r="AW1153" i="11"/>
  <c r="W1153" i="11"/>
  <c r="AM1153" i="11"/>
  <c r="BC1153" i="11"/>
  <c r="AC1153" i="11"/>
  <c r="BI1153" i="11"/>
  <c r="AI1153" i="11"/>
  <c r="AT1153" i="11"/>
  <c r="AP1153" i="11"/>
  <c r="BD1153" i="11"/>
  <c r="AS1153" i="11"/>
  <c r="S1153" i="11"/>
  <c r="AY1153" i="11"/>
  <c r="AD1153" i="11"/>
  <c r="BJ1153" i="11"/>
  <c r="Z1153" i="11"/>
  <c r="BF1153" i="11"/>
  <c r="X1153" i="11"/>
  <c r="AK1153" i="11"/>
  <c r="AQ1153" i="11"/>
  <c r="BB1153" i="11"/>
  <c r="R1153" i="11"/>
  <c r="AB1153" i="11"/>
  <c r="P1153" i="11"/>
  <c r="T1153" i="11"/>
  <c r="BA1153" i="11"/>
  <c r="BG1153" i="11"/>
  <c r="AH1153" i="11"/>
  <c r="V1153" i="11"/>
  <c r="AX1153" i="11"/>
  <c r="M1153" i="11"/>
  <c r="BH1153" i="11"/>
  <c r="AV1153" i="11"/>
  <c r="AZ1153" i="11"/>
  <c r="U1153" i="11"/>
  <c r="AA1153" i="11"/>
  <c r="AL1153" i="11"/>
  <c r="AR1153" i="11"/>
  <c r="AJ1153" i="11"/>
  <c r="AN1153" i="11"/>
  <c r="AF1153" i="11"/>
  <c r="Y1151" i="11"/>
  <c r="AO1151" i="11"/>
  <c r="BE1151" i="11"/>
  <c r="O1151" i="11"/>
  <c r="AE1151" i="11"/>
  <c r="AU1151" i="11"/>
  <c r="Q1151" i="11"/>
  <c r="AG1151" i="11"/>
  <c r="AW1151" i="11"/>
  <c r="W1151" i="11"/>
  <c r="AM1151" i="11"/>
  <c r="BC1151" i="11"/>
  <c r="AC1151" i="11"/>
  <c r="BI1151" i="11"/>
  <c r="AI1151" i="11"/>
  <c r="AT1151" i="11"/>
  <c r="AP1151" i="11"/>
  <c r="X1151" i="11"/>
  <c r="AS1151" i="11"/>
  <c r="S1151" i="11"/>
  <c r="AY1151" i="11"/>
  <c r="AD1151" i="11"/>
  <c r="BJ1151" i="11"/>
  <c r="Z1151" i="11"/>
  <c r="BF1151" i="11"/>
  <c r="BD1151" i="11"/>
  <c r="V1151" i="11"/>
  <c r="AX1151" i="11"/>
  <c r="BH1151" i="11"/>
  <c r="AV1151" i="11"/>
  <c r="AZ1151" i="11"/>
  <c r="U1151" i="11"/>
  <c r="AA1151" i="11"/>
  <c r="AL1151" i="11"/>
  <c r="AK1151" i="11"/>
  <c r="AQ1151" i="11"/>
  <c r="BB1151" i="11"/>
  <c r="R1151" i="11"/>
  <c r="AN1151" i="11"/>
  <c r="AB1151" i="11"/>
  <c r="P1151" i="11"/>
  <c r="T1151" i="11"/>
  <c r="BA1151" i="11"/>
  <c r="BG1151" i="11"/>
  <c r="AH1151" i="11"/>
  <c r="AR1151" i="11"/>
  <c r="M1151" i="11"/>
  <c r="AJ1151" i="11"/>
  <c r="AF1151" i="11"/>
  <c r="Y1157" i="11"/>
  <c r="AO1157" i="11"/>
  <c r="BE1157" i="11"/>
  <c r="O1157" i="11"/>
  <c r="AE1157" i="11"/>
  <c r="AU1157" i="11"/>
  <c r="Q1157" i="11"/>
  <c r="AG1157" i="11"/>
  <c r="AW1157" i="11"/>
  <c r="W1157" i="11"/>
  <c r="AM1157" i="11"/>
  <c r="BC1157" i="11"/>
  <c r="AC1157" i="11"/>
  <c r="BI1157" i="11"/>
  <c r="AI1157" i="11"/>
  <c r="AT1157" i="11"/>
  <c r="AP1157" i="11"/>
  <c r="BD1157" i="11"/>
  <c r="AS1157" i="11"/>
  <c r="S1157" i="11"/>
  <c r="AY1157" i="11"/>
  <c r="AD1157" i="11"/>
  <c r="BJ1157" i="11"/>
  <c r="Z1157" i="11"/>
  <c r="BF1157" i="11"/>
  <c r="X1157" i="11"/>
  <c r="AK1157" i="11"/>
  <c r="AQ1157" i="11"/>
  <c r="BB1157" i="11"/>
  <c r="R1157" i="11"/>
  <c r="AB1157" i="11"/>
  <c r="P1157" i="11"/>
  <c r="T1157" i="11"/>
  <c r="BA1157" i="11"/>
  <c r="BG1157" i="11"/>
  <c r="AH1157" i="11"/>
  <c r="V1157" i="11"/>
  <c r="AX1157" i="11"/>
  <c r="BH1157" i="11"/>
  <c r="AV1157" i="11"/>
  <c r="AZ1157" i="11"/>
  <c r="U1157" i="11"/>
  <c r="AA1157" i="11"/>
  <c r="AL1157" i="11"/>
  <c r="AF1157" i="11"/>
  <c r="AN1157" i="11"/>
  <c r="M1157" i="11"/>
  <c r="AR1157" i="11"/>
  <c r="AJ1157" i="11"/>
  <c r="Y1086" i="11"/>
  <c r="AO1086" i="11"/>
  <c r="BE1086" i="11"/>
  <c r="O1086" i="11"/>
  <c r="AE1086" i="11"/>
  <c r="AU1086" i="11"/>
  <c r="Q1086" i="11"/>
  <c r="AG1086" i="11"/>
  <c r="AW1086" i="11"/>
  <c r="W1086" i="11"/>
  <c r="AM1086" i="11"/>
  <c r="BC1086" i="11"/>
  <c r="AS1086" i="11"/>
  <c r="S1086" i="11"/>
  <c r="AY1086" i="11"/>
  <c r="AD1086" i="11"/>
  <c r="BJ1086" i="11"/>
  <c r="Z1086" i="11"/>
  <c r="BF1086" i="11"/>
  <c r="AC1086" i="11"/>
  <c r="BI1086" i="11"/>
  <c r="AI1086" i="11"/>
  <c r="AT1086" i="11"/>
  <c r="AP1086" i="11"/>
  <c r="AN1086" i="11"/>
  <c r="BA1086" i="11"/>
  <c r="BG1086" i="11"/>
  <c r="AH1086" i="11"/>
  <c r="X1086" i="11"/>
  <c r="AR1086" i="11"/>
  <c r="AF1086" i="11"/>
  <c r="AJ1086" i="11"/>
  <c r="V1086" i="11"/>
  <c r="AX1086" i="11"/>
  <c r="U1086" i="11"/>
  <c r="AA1086" i="11"/>
  <c r="AL1086" i="11"/>
  <c r="AK1086" i="11"/>
  <c r="AQ1086" i="11"/>
  <c r="BB1086" i="11"/>
  <c r="R1086" i="11"/>
  <c r="BD1086" i="11"/>
  <c r="BH1086" i="11"/>
  <c r="AZ1086" i="11"/>
  <c r="P1086" i="11"/>
  <c r="AV1086" i="11"/>
  <c r="M1086" i="11"/>
  <c r="AB1086" i="11"/>
  <c r="T1086" i="11"/>
  <c r="Y1283" i="11"/>
  <c r="AO1283" i="11"/>
  <c r="BE1283" i="11"/>
  <c r="O1283" i="11"/>
  <c r="AE1283" i="11"/>
  <c r="AU1283" i="11"/>
  <c r="Q1283" i="11"/>
  <c r="AG1283" i="11"/>
  <c r="AW1283" i="11"/>
  <c r="AC1283" i="11"/>
  <c r="BI1283" i="11"/>
  <c r="AA1283" i="11"/>
  <c r="AY1283" i="11"/>
  <c r="AT1283" i="11"/>
  <c r="AP1283" i="11"/>
  <c r="X1283" i="11"/>
  <c r="AS1283" i="11"/>
  <c r="S1283" i="11"/>
  <c r="AM1283" i="11"/>
  <c r="BG1283" i="11"/>
  <c r="AD1283" i="11"/>
  <c r="BJ1283" i="11"/>
  <c r="Z1283" i="11"/>
  <c r="BF1283" i="11"/>
  <c r="BD1283" i="11"/>
  <c r="BC1283" i="11"/>
  <c r="V1283" i="11"/>
  <c r="AX1283" i="11"/>
  <c r="AN1283" i="11"/>
  <c r="BH1283" i="11"/>
  <c r="AV1283" i="11"/>
  <c r="M1283" i="11"/>
  <c r="AZ1283" i="11"/>
  <c r="U1283" i="11"/>
  <c r="W1283" i="11"/>
  <c r="AL1283" i="11"/>
  <c r="AK1283" i="11"/>
  <c r="AI1283" i="11"/>
  <c r="BB1283" i="11"/>
  <c r="R1283" i="11"/>
  <c r="AB1283" i="11"/>
  <c r="P1283" i="11"/>
  <c r="T1283" i="11"/>
  <c r="BA1283" i="11"/>
  <c r="AQ1283" i="11"/>
  <c r="AH1283" i="11"/>
  <c r="AF1283" i="11"/>
  <c r="AR1283" i="11"/>
  <c r="AJ1283" i="11"/>
  <c r="Y1070" i="11"/>
  <c r="AO1070" i="11"/>
  <c r="BE1070" i="11"/>
  <c r="O1070" i="11"/>
  <c r="AE1070" i="11"/>
  <c r="AU1070" i="11"/>
  <c r="Q1070" i="11"/>
  <c r="AG1070" i="11"/>
  <c r="AW1070" i="11"/>
  <c r="W1070" i="11"/>
  <c r="AM1070" i="11"/>
  <c r="BC1070" i="11"/>
  <c r="AS1070" i="11"/>
  <c r="S1070" i="11"/>
  <c r="AY1070" i="11"/>
  <c r="AD1070" i="11"/>
  <c r="BJ1070" i="11"/>
  <c r="Z1070" i="11"/>
  <c r="BF1070" i="11"/>
  <c r="AC1070" i="11"/>
  <c r="BI1070" i="11"/>
  <c r="AI1070" i="11"/>
  <c r="AT1070" i="11"/>
  <c r="AP1070" i="11"/>
  <c r="AN1070" i="11"/>
  <c r="BA1070" i="11"/>
  <c r="BG1070" i="11"/>
  <c r="AH1070" i="11"/>
  <c r="X1070" i="11"/>
  <c r="AR1070" i="11"/>
  <c r="AF1070" i="11"/>
  <c r="AJ1070" i="11"/>
  <c r="V1070" i="11"/>
  <c r="AX1070" i="11"/>
  <c r="U1070" i="11"/>
  <c r="AA1070" i="11"/>
  <c r="AL1070" i="11"/>
  <c r="AK1070" i="11"/>
  <c r="AQ1070" i="11"/>
  <c r="BB1070" i="11"/>
  <c r="R1070" i="11"/>
  <c r="BD1070" i="11"/>
  <c r="BH1070" i="11"/>
  <c r="AZ1070" i="11"/>
  <c r="P1070" i="11"/>
  <c r="AV1070" i="11"/>
  <c r="AB1070" i="11"/>
  <c r="T1070" i="11"/>
  <c r="M1070" i="11"/>
  <c r="Y1230" i="11"/>
  <c r="AO1230" i="11"/>
  <c r="BE1230" i="11"/>
  <c r="O1230" i="11"/>
  <c r="AE1230" i="11"/>
  <c r="AU1230" i="11"/>
  <c r="Q1230" i="11"/>
  <c r="AG1230" i="11"/>
  <c r="AW1230" i="11"/>
  <c r="W1230" i="11"/>
  <c r="AM1230" i="11"/>
  <c r="BC1230" i="11"/>
  <c r="AS1230" i="11"/>
  <c r="S1230" i="11"/>
  <c r="AY1230" i="11"/>
  <c r="AD1230" i="11"/>
  <c r="BJ1230" i="11"/>
  <c r="Z1230" i="11"/>
  <c r="BF1230" i="11"/>
  <c r="AC1230" i="11"/>
  <c r="BI1230" i="11"/>
  <c r="AI1230" i="11"/>
  <c r="AT1230" i="11"/>
  <c r="AP1230" i="11"/>
  <c r="AN1230" i="11"/>
  <c r="BA1230" i="11"/>
  <c r="BG1230" i="11"/>
  <c r="AH1230" i="11"/>
  <c r="X1230" i="11"/>
  <c r="AR1230" i="11"/>
  <c r="AF1230" i="11"/>
  <c r="AJ1230" i="11"/>
  <c r="V1230" i="11"/>
  <c r="AX1230" i="11"/>
  <c r="U1230" i="11"/>
  <c r="AA1230" i="11"/>
  <c r="AL1230" i="11"/>
  <c r="AK1230" i="11"/>
  <c r="AQ1230" i="11"/>
  <c r="BB1230" i="11"/>
  <c r="R1230" i="11"/>
  <c r="BD1230" i="11"/>
  <c r="BH1230" i="11"/>
  <c r="AZ1230" i="11"/>
  <c r="P1230" i="11"/>
  <c r="M1230" i="11"/>
  <c r="AV1230" i="11"/>
  <c r="AB1230" i="11"/>
  <c r="T1230" i="11"/>
  <c r="M1090" i="11"/>
  <c r="Y1090" i="11"/>
  <c r="AO1090" i="11"/>
  <c r="BE1090" i="11"/>
  <c r="O1090" i="11"/>
  <c r="AE1090" i="11"/>
  <c r="AU1090" i="11"/>
  <c r="Q1090" i="11"/>
  <c r="AG1090" i="11"/>
  <c r="AW1090" i="11"/>
  <c r="W1090" i="11"/>
  <c r="AM1090" i="11"/>
  <c r="BC1090" i="11"/>
  <c r="AS1090" i="11"/>
  <c r="S1090" i="11"/>
  <c r="AY1090" i="11"/>
  <c r="AD1090" i="11"/>
  <c r="BJ1090" i="11"/>
  <c r="Z1090" i="11"/>
  <c r="BF1090" i="11"/>
  <c r="AC1090" i="11"/>
  <c r="BI1090" i="11"/>
  <c r="AI1090" i="11"/>
  <c r="AT1090" i="11"/>
  <c r="AP1090" i="11"/>
  <c r="AN1090" i="11"/>
  <c r="BA1090" i="11"/>
  <c r="BG1090" i="11"/>
  <c r="AH1090" i="11"/>
  <c r="AR1090" i="11"/>
  <c r="AF1090" i="11"/>
  <c r="AJ1090" i="11"/>
  <c r="V1090" i="11"/>
  <c r="AX1090" i="11"/>
  <c r="U1090" i="11"/>
  <c r="AA1090" i="11"/>
  <c r="AL1090" i="11"/>
  <c r="X1090" i="11"/>
  <c r="AK1090" i="11"/>
  <c r="AQ1090" i="11"/>
  <c r="BB1090" i="11"/>
  <c r="R1090" i="11"/>
  <c r="AV1090" i="11"/>
  <c r="AB1090" i="11"/>
  <c r="T1090" i="11"/>
  <c r="BH1090" i="11"/>
  <c r="AZ1090" i="11"/>
  <c r="BD1090" i="11"/>
  <c r="P1090" i="11"/>
  <c r="M1184" i="11"/>
  <c r="Y1184" i="11"/>
  <c r="AO1184" i="11"/>
  <c r="BE1184" i="11"/>
  <c r="O1184" i="11"/>
  <c r="AE1184" i="11"/>
  <c r="AU1184" i="11"/>
  <c r="Q1184" i="11"/>
  <c r="AG1184" i="11"/>
  <c r="AW1184" i="11"/>
  <c r="W1184" i="11"/>
  <c r="AM1184" i="11"/>
  <c r="BC1184" i="11"/>
  <c r="AS1184" i="11"/>
  <c r="S1184" i="11"/>
  <c r="AY1184" i="11"/>
  <c r="AD1184" i="11"/>
  <c r="BJ1184" i="11"/>
  <c r="Z1184" i="11"/>
  <c r="BF1184" i="11"/>
  <c r="AN1184" i="11"/>
  <c r="AC1184" i="11"/>
  <c r="BI1184" i="11"/>
  <c r="AI1184" i="11"/>
  <c r="AT1184" i="11"/>
  <c r="AP1184" i="11"/>
  <c r="U1184" i="11"/>
  <c r="AA1184" i="11"/>
  <c r="AL1184" i="11"/>
  <c r="BD1184" i="11"/>
  <c r="AK1184" i="11"/>
  <c r="AQ1184" i="11"/>
  <c r="BB1184" i="11"/>
  <c r="R1184" i="11"/>
  <c r="BA1184" i="11"/>
  <c r="BG1184" i="11"/>
  <c r="AH1184" i="11"/>
  <c r="AR1184" i="11"/>
  <c r="AF1184" i="11"/>
  <c r="AJ1184" i="11"/>
  <c r="V1184" i="11"/>
  <c r="AX1184" i="11"/>
  <c r="P1184" i="11"/>
  <c r="X1184" i="11"/>
  <c r="AV1184" i="11"/>
  <c r="AB1184" i="11"/>
  <c r="T1184" i="11"/>
  <c r="BH1184" i="11"/>
  <c r="AZ1184" i="11"/>
  <c r="M1304" i="11"/>
  <c r="Y1304" i="11"/>
  <c r="AO1304" i="11"/>
  <c r="BE1304" i="11"/>
  <c r="O1304" i="11"/>
  <c r="AE1304" i="11"/>
  <c r="AU1304" i="11"/>
  <c r="Q1304" i="11"/>
  <c r="AG1304" i="11"/>
  <c r="AW1304" i="11"/>
  <c r="AS1304" i="11"/>
  <c r="W1304" i="11"/>
  <c r="AQ1304" i="11"/>
  <c r="AD1304" i="11"/>
  <c r="BJ1304" i="11"/>
  <c r="Z1304" i="11"/>
  <c r="BF1304" i="11"/>
  <c r="AN1304" i="11"/>
  <c r="AC1304" i="11"/>
  <c r="BI1304" i="11"/>
  <c r="AI1304" i="11"/>
  <c r="BC1304" i="11"/>
  <c r="AT1304" i="11"/>
  <c r="AP1304" i="11"/>
  <c r="U1304" i="11"/>
  <c r="AA1304" i="11"/>
  <c r="AL1304" i="11"/>
  <c r="BD1304" i="11"/>
  <c r="AK1304" i="11"/>
  <c r="AM1304" i="11"/>
  <c r="BB1304" i="11"/>
  <c r="R1304" i="11"/>
  <c r="BA1304" i="11"/>
  <c r="AY1304" i="11"/>
  <c r="AH1304" i="11"/>
  <c r="AR1304" i="11"/>
  <c r="AF1304" i="11"/>
  <c r="AJ1304" i="11"/>
  <c r="S1304" i="11"/>
  <c r="BG1304" i="11"/>
  <c r="V1304" i="11"/>
  <c r="AX1304" i="11"/>
  <c r="P1304" i="11"/>
  <c r="AV1304" i="11"/>
  <c r="AB1304" i="11"/>
  <c r="T1304" i="11"/>
  <c r="X1304" i="11"/>
  <c r="BH1304" i="11"/>
  <c r="AZ1304" i="11"/>
  <c r="M1192" i="11"/>
  <c r="Y1192" i="11"/>
  <c r="AO1192" i="11"/>
  <c r="BE1192" i="11"/>
  <c r="O1192" i="11"/>
  <c r="AE1192" i="11"/>
  <c r="AU1192" i="11"/>
  <c r="Q1192" i="11"/>
  <c r="AG1192" i="11"/>
  <c r="AW1192" i="11"/>
  <c r="W1192" i="11"/>
  <c r="AM1192" i="11"/>
  <c r="BC1192" i="11"/>
  <c r="AS1192" i="11"/>
  <c r="S1192" i="11"/>
  <c r="AY1192" i="11"/>
  <c r="AD1192" i="11"/>
  <c r="BJ1192" i="11"/>
  <c r="Z1192" i="11"/>
  <c r="BF1192" i="11"/>
  <c r="AN1192" i="11"/>
  <c r="AC1192" i="11"/>
  <c r="BI1192" i="11"/>
  <c r="AI1192" i="11"/>
  <c r="AT1192" i="11"/>
  <c r="AP1192" i="11"/>
  <c r="U1192" i="11"/>
  <c r="AA1192" i="11"/>
  <c r="AL1192" i="11"/>
  <c r="BD1192" i="11"/>
  <c r="AK1192" i="11"/>
  <c r="AQ1192" i="11"/>
  <c r="BB1192" i="11"/>
  <c r="R1192" i="11"/>
  <c r="BA1192" i="11"/>
  <c r="BG1192" i="11"/>
  <c r="AH1192" i="11"/>
  <c r="AR1192" i="11"/>
  <c r="AF1192" i="11"/>
  <c r="AJ1192" i="11"/>
  <c r="V1192" i="11"/>
  <c r="AX1192" i="11"/>
  <c r="P1192" i="11"/>
  <c r="AV1192" i="11"/>
  <c r="AB1192" i="11"/>
  <c r="T1192" i="11"/>
  <c r="X1192" i="11"/>
  <c r="BH1192" i="11"/>
  <c r="AZ1192" i="11"/>
  <c r="M1098" i="11"/>
  <c r="Y1098" i="11"/>
  <c r="AO1098" i="11"/>
  <c r="BE1098" i="11"/>
  <c r="O1098" i="11"/>
  <c r="AE1098" i="11"/>
  <c r="AU1098" i="11"/>
  <c r="Q1098" i="11"/>
  <c r="AG1098" i="11"/>
  <c r="AW1098" i="11"/>
  <c r="W1098" i="11"/>
  <c r="AM1098" i="11"/>
  <c r="BC1098" i="11"/>
  <c r="AS1098" i="11"/>
  <c r="S1098" i="11"/>
  <c r="AY1098" i="11"/>
  <c r="AD1098" i="11"/>
  <c r="BJ1098" i="11"/>
  <c r="Z1098" i="11"/>
  <c r="BF1098" i="11"/>
  <c r="AC1098" i="11"/>
  <c r="BI1098" i="11"/>
  <c r="AI1098" i="11"/>
  <c r="AT1098" i="11"/>
  <c r="AP1098" i="11"/>
  <c r="AN1098" i="11"/>
  <c r="BA1098" i="11"/>
  <c r="BG1098" i="11"/>
  <c r="AH1098" i="11"/>
  <c r="AR1098" i="11"/>
  <c r="AF1098" i="11"/>
  <c r="AJ1098" i="11"/>
  <c r="V1098" i="11"/>
  <c r="AX1098" i="11"/>
  <c r="U1098" i="11"/>
  <c r="AA1098" i="11"/>
  <c r="AL1098" i="11"/>
  <c r="X1098" i="11"/>
  <c r="AK1098" i="11"/>
  <c r="AQ1098" i="11"/>
  <c r="BB1098" i="11"/>
  <c r="R1098" i="11"/>
  <c r="AV1098" i="11"/>
  <c r="BD1098" i="11"/>
  <c r="AB1098" i="11"/>
  <c r="T1098" i="11"/>
  <c r="BH1098" i="11"/>
  <c r="AZ1098" i="11"/>
  <c r="P1098" i="11"/>
  <c r="M1082" i="11"/>
  <c r="Y1082" i="11"/>
  <c r="AO1082" i="11"/>
  <c r="BE1082" i="11"/>
  <c r="O1082" i="11"/>
  <c r="AE1082" i="11"/>
  <c r="AU1082" i="11"/>
  <c r="Q1082" i="11"/>
  <c r="AG1082" i="11"/>
  <c r="AW1082" i="11"/>
  <c r="W1082" i="11"/>
  <c r="AM1082" i="11"/>
  <c r="BC1082" i="11"/>
  <c r="AS1082" i="11"/>
  <c r="S1082" i="11"/>
  <c r="AY1082" i="11"/>
  <c r="AD1082" i="11"/>
  <c r="BJ1082" i="11"/>
  <c r="Z1082" i="11"/>
  <c r="BF1082" i="11"/>
  <c r="AC1082" i="11"/>
  <c r="BI1082" i="11"/>
  <c r="AI1082" i="11"/>
  <c r="AT1082" i="11"/>
  <c r="AP1082" i="11"/>
  <c r="AN1082" i="11"/>
  <c r="BA1082" i="11"/>
  <c r="BG1082" i="11"/>
  <c r="AH1082" i="11"/>
  <c r="AR1082" i="11"/>
  <c r="AF1082" i="11"/>
  <c r="AJ1082" i="11"/>
  <c r="V1082" i="11"/>
  <c r="AX1082" i="11"/>
  <c r="U1082" i="11"/>
  <c r="AA1082" i="11"/>
  <c r="AL1082" i="11"/>
  <c r="X1082" i="11"/>
  <c r="AK1082" i="11"/>
  <c r="AQ1082" i="11"/>
  <c r="BB1082" i="11"/>
  <c r="R1082" i="11"/>
  <c r="AV1082" i="11"/>
  <c r="BD1082" i="11"/>
  <c r="AB1082" i="11"/>
  <c r="T1082" i="11"/>
  <c r="BH1082" i="11"/>
  <c r="AZ1082" i="11"/>
  <c r="P1082" i="11"/>
  <c r="Y1297" i="11"/>
  <c r="AO1297" i="11"/>
  <c r="BE1297" i="11"/>
  <c r="O1297" i="11"/>
  <c r="AE1297" i="11"/>
  <c r="AU1297" i="11"/>
  <c r="Q1297" i="11"/>
  <c r="AG1297" i="11"/>
  <c r="AW1297" i="11"/>
  <c r="AC1297" i="11"/>
  <c r="BI1297" i="11"/>
  <c r="S1297" i="11"/>
  <c r="AM1297" i="11"/>
  <c r="BG1297" i="11"/>
  <c r="AT1297" i="11"/>
  <c r="AP1297" i="11"/>
  <c r="BD1297" i="11"/>
  <c r="AS1297" i="11"/>
  <c r="AA1297" i="11"/>
  <c r="AY1297" i="11"/>
  <c r="AD1297" i="11"/>
  <c r="BJ1297" i="11"/>
  <c r="Z1297" i="11"/>
  <c r="BF1297" i="11"/>
  <c r="X1297" i="11"/>
  <c r="AK1297" i="11"/>
  <c r="W1297" i="11"/>
  <c r="BB1297" i="11"/>
  <c r="R1297" i="11"/>
  <c r="AB1297" i="11"/>
  <c r="P1297" i="11"/>
  <c r="T1297" i="11"/>
  <c r="BA1297" i="11"/>
  <c r="AI1297" i="11"/>
  <c r="AH1297" i="11"/>
  <c r="AQ1297" i="11"/>
  <c r="V1297" i="11"/>
  <c r="AX1297" i="11"/>
  <c r="M1297" i="11"/>
  <c r="BH1297" i="11"/>
  <c r="AV1297" i="11"/>
  <c r="AZ1297" i="11"/>
  <c r="U1297" i="11"/>
  <c r="BC1297" i="11"/>
  <c r="AL1297" i="11"/>
  <c r="AR1297" i="11"/>
  <c r="AJ1297" i="11"/>
  <c r="AN1297" i="11"/>
  <c r="AF1297" i="11"/>
  <c r="Y1237" i="11"/>
  <c r="AO1237" i="11"/>
  <c r="BE1237" i="11"/>
  <c r="O1237" i="11"/>
  <c r="AE1237" i="11"/>
  <c r="AU1237" i="11"/>
  <c r="Q1237" i="11"/>
  <c r="AG1237" i="11"/>
  <c r="AW1237" i="11"/>
  <c r="W1237" i="11"/>
  <c r="AM1237" i="11"/>
  <c r="BC1237" i="11"/>
  <c r="AC1237" i="11"/>
  <c r="BI1237" i="11"/>
  <c r="AI1237" i="11"/>
  <c r="AT1237" i="11"/>
  <c r="AP1237" i="11"/>
  <c r="BD1237" i="11"/>
  <c r="AS1237" i="11"/>
  <c r="S1237" i="11"/>
  <c r="AY1237" i="11"/>
  <c r="AD1237" i="11"/>
  <c r="BJ1237" i="11"/>
  <c r="Z1237" i="11"/>
  <c r="BF1237" i="11"/>
  <c r="X1237" i="11"/>
  <c r="AK1237" i="11"/>
  <c r="AQ1237" i="11"/>
  <c r="BB1237" i="11"/>
  <c r="R1237" i="11"/>
  <c r="AB1237" i="11"/>
  <c r="P1237" i="11"/>
  <c r="T1237" i="11"/>
  <c r="BA1237" i="11"/>
  <c r="BG1237" i="11"/>
  <c r="AH1237" i="11"/>
  <c r="V1237" i="11"/>
  <c r="AX1237" i="11"/>
  <c r="BH1237" i="11"/>
  <c r="AV1237" i="11"/>
  <c r="AZ1237" i="11"/>
  <c r="U1237" i="11"/>
  <c r="AA1237" i="11"/>
  <c r="AL1237" i="11"/>
  <c r="AF1237" i="11"/>
  <c r="AN1237" i="11"/>
  <c r="AR1237" i="11"/>
  <c r="AJ1237" i="11"/>
  <c r="M1237" i="11"/>
  <c r="Y1235" i="11"/>
  <c r="AO1235" i="11"/>
  <c r="BE1235" i="11"/>
  <c r="O1235" i="11"/>
  <c r="AE1235" i="11"/>
  <c r="AU1235" i="11"/>
  <c r="Q1235" i="11"/>
  <c r="AG1235" i="11"/>
  <c r="AW1235" i="11"/>
  <c r="W1235" i="11"/>
  <c r="AM1235" i="11"/>
  <c r="BC1235" i="11"/>
  <c r="AC1235" i="11"/>
  <c r="BI1235" i="11"/>
  <c r="AI1235" i="11"/>
  <c r="AT1235" i="11"/>
  <c r="AP1235" i="11"/>
  <c r="X1235" i="11"/>
  <c r="AS1235" i="11"/>
  <c r="S1235" i="11"/>
  <c r="AY1235" i="11"/>
  <c r="AD1235" i="11"/>
  <c r="BJ1235" i="11"/>
  <c r="Z1235" i="11"/>
  <c r="BF1235" i="11"/>
  <c r="BD1235" i="11"/>
  <c r="V1235" i="11"/>
  <c r="AX1235" i="11"/>
  <c r="AN1235" i="11"/>
  <c r="BH1235" i="11"/>
  <c r="AV1235" i="11"/>
  <c r="M1235" i="11"/>
  <c r="AZ1235" i="11"/>
  <c r="U1235" i="11"/>
  <c r="AA1235" i="11"/>
  <c r="AL1235" i="11"/>
  <c r="AK1235" i="11"/>
  <c r="AQ1235" i="11"/>
  <c r="BB1235" i="11"/>
  <c r="R1235" i="11"/>
  <c r="AB1235" i="11"/>
  <c r="P1235" i="11"/>
  <c r="T1235" i="11"/>
  <c r="BA1235" i="11"/>
  <c r="BG1235" i="11"/>
  <c r="AH1235" i="11"/>
  <c r="AF1235" i="11"/>
  <c r="AR1235" i="11"/>
  <c r="AJ1235" i="11"/>
  <c r="Y1275" i="11"/>
  <c r="AO1275" i="11"/>
  <c r="BE1275" i="11"/>
  <c r="O1275" i="11"/>
  <c r="AE1275" i="11"/>
  <c r="AU1275" i="11"/>
  <c r="Q1275" i="11"/>
  <c r="AG1275" i="11"/>
  <c r="AW1275" i="11"/>
  <c r="AC1275" i="11"/>
  <c r="BI1275" i="11"/>
  <c r="AA1275" i="11"/>
  <c r="AY1275" i="11"/>
  <c r="AT1275" i="11"/>
  <c r="AP1275" i="11"/>
  <c r="X1275" i="11"/>
  <c r="AS1275" i="11"/>
  <c r="S1275" i="11"/>
  <c r="AM1275" i="11"/>
  <c r="BG1275" i="11"/>
  <c r="AD1275" i="11"/>
  <c r="BJ1275" i="11"/>
  <c r="Z1275" i="11"/>
  <c r="BF1275" i="11"/>
  <c r="BD1275" i="11"/>
  <c r="BC1275" i="11"/>
  <c r="V1275" i="11"/>
  <c r="AX1275" i="11"/>
  <c r="AN1275" i="11"/>
  <c r="BH1275" i="11"/>
  <c r="AV1275" i="11"/>
  <c r="AZ1275" i="11"/>
  <c r="U1275" i="11"/>
  <c r="W1275" i="11"/>
  <c r="AL1275" i="11"/>
  <c r="AK1275" i="11"/>
  <c r="AI1275" i="11"/>
  <c r="BB1275" i="11"/>
  <c r="R1275" i="11"/>
  <c r="AB1275" i="11"/>
  <c r="P1275" i="11"/>
  <c r="M1275" i="11"/>
  <c r="T1275" i="11"/>
  <c r="BA1275" i="11"/>
  <c r="AQ1275" i="11"/>
  <c r="AH1275" i="11"/>
  <c r="AF1275" i="11"/>
  <c r="AR1275" i="11"/>
  <c r="AJ1275" i="11"/>
  <c r="Y1173" i="11"/>
  <c r="AO1173" i="11"/>
  <c r="BE1173" i="11"/>
  <c r="O1173" i="11"/>
  <c r="AE1173" i="11"/>
  <c r="AU1173" i="11"/>
  <c r="Q1173" i="11"/>
  <c r="AG1173" i="11"/>
  <c r="AW1173" i="11"/>
  <c r="W1173" i="11"/>
  <c r="AM1173" i="11"/>
  <c r="BC1173" i="11"/>
  <c r="AC1173" i="11"/>
  <c r="BI1173" i="11"/>
  <c r="AI1173" i="11"/>
  <c r="AT1173" i="11"/>
  <c r="AP1173" i="11"/>
  <c r="BD1173" i="11"/>
  <c r="AS1173" i="11"/>
  <c r="S1173" i="11"/>
  <c r="AY1173" i="11"/>
  <c r="AD1173" i="11"/>
  <c r="BJ1173" i="11"/>
  <c r="Z1173" i="11"/>
  <c r="BF1173" i="11"/>
  <c r="X1173" i="11"/>
  <c r="AK1173" i="11"/>
  <c r="AQ1173" i="11"/>
  <c r="BB1173" i="11"/>
  <c r="R1173" i="11"/>
  <c r="AB1173" i="11"/>
  <c r="P1173" i="11"/>
  <c r="T1173" i="11"/>
  <c r="BA1173" i="11"/>
  <c r="BG1173" i="11"/>
  <c r="AH1173" i="11"/>
  <c r="V1173" i="11"/>
  <c r="AX1173" i="11"/>
  <c r="BH1173" i="11"/>
  <c r="AV1173" i="11"/>
  <c r="AZ1173" i="11"/>
  <c r="U1173" i="11"/>
  <c r="AA1173" i="11"/>
  <c r="AL1173" i="11"/>
  <c r="AF1173" i="11"/>
  <c r="AN1173" i="11"/>
  <c r="AR1173" i="11"/>
  <c r="AJ1173" i="11"/>
  <c r="M1173" i="11"/>
  <c r="Y1209" i="11"/>
  <c r="AO1209" i="11"/>
  <c r="BE1209" i="11"/>
  <c r="O1209" i="11"/>
  <c r="AE1209" i="11"/>
  <c r="AU1209" i="11"/>
  <c r="Q1209" i="11"/>
  <c r="AG1209" i="11"/>
  <c r="AW1209" i="11"/>
  <c r="W1209" i="11"/>
  <c r="AM1209" i="11"/>
  <c r="BC1209" i="11"/>
  <c r="AC1209" i="11"/>
  <c r="BI1209" i="11"/>
  <c r="AI1209" i="11"/>
  <c r="AT1209" i="11"/>
  <c r="AP1209" i="11"/>
  <c r="BD1209" i="11"/>
  <c r="AS1209" i="11"/>
  <c r="S1209" i="11"/>
  <c r="AY1209" i="11"/>
  <c r="AD1209" i="11"/>
  <c r="BJ1209" i="11"/>
  <c r="Z1209" i="11"/>
  <c r="BF1209" i="11"/>
  <c r="X1209" i="11"/>
  <c r="AK1209" i="11"/>
  <c r="AQ1209" i="11"/>
  <c r="BB1209" i="11"/>
  <c r="R1209" i="11"/>
  <c r="M1209" i="11"/>
  <c r="AB1209" i="11"/>
  <c r="P1209" i="11"/>
  <c r="T1209" i="11"/>
  <c r="BA1209" i="11"/>
  <c r="BG1209" i="11"/>
  <c r="AH1209" i="11"/>
  <c r="V1209" i="11"/>
  <c r="AX1209" i="11"/>
  <c r="BH1209" i="11"/>
  <c r="AV1209" i="11"/>
  <c r="AZ1209" i="11"/>
  <c r="U1209" i="11"/>
  <c r="AA1209" i="11"/>
  <c r="AL1209" i="11"/>
  <c r="AN1209" i="11"/>
  <c r="AR1209" i="11"/>
  <c r="AJ1209" i="11"/>
  <c r="AF1209" i="11"/>
  <c r="Y1111" i="11"/>
  <c r="AO1111" i="11"/>
  <c r="BE1111" i="11"/>
  <c r="O1111" i="11"/>
  <c r="AE1111" i="11"/>
  <c r="AU1111" i="11"/>
  <c r="Q1111" i="11"/>
  <c r="AG1111" i="11"/>
  <c r="AW1111" i="11"/>
  <c r="W1111" i="11"/>
  <c r="AM1111" i="11"/>
  <c r="BC1111" i="11"/>
  <c r="AC1111" i="11"/>
  <c r="BI1111" i="11"/>
  <c r="AI1111" i="11"/>
  <c r="AT1111" i="11"/>
  <c r="AP1111" i="11"/>
  <c r="X1111" i="11"/>
  <c r="AS1111" i="11"/>
  <c r="S1111" i="11"/>
  <c r="AY1111" i="11"/>
  <c r="AD1111" i="11"/>
  <c r="BJ1111" i="11"/>
  <c r="Z1111" i="11"/>
  <c r="BF1111" i="11"/>
  <c r="BD1111" i="11"/>
  <c r="V1111" i="11"/>
  <c r="AX1111" i="11"/>
  <c r="BH1111" i="11"/>
  <c r="AV1111" i="11"/>
  <c r="AZ1111" i="11"/>
  <c r="U1111" i="11"/>
  <c r="AA1111" i="11"/>
  <c r="AL1111" i="11"/>
  <c r="AK1111" i="11"/>
  <c r="AQ1111" i="11"/>
  <c r="BB1111" i="11"/>
  <c r="R1111" i="11"/>
  <c r="AN1111" i="11"/>
  <c r="AB1111" i="11"/>
  <c r="P1111" i="11"/>
  <c r="T1111" i="11"/>
  <c r="BA1111" i="11"/>
  <c r="BG1111" i="11"/>
  <c r="AH1111" i="11"/>
  <c r="M1111" i="11"/>
  <c r="AR1111" i="11"/>
  <c r="AJ1111" i="11"/>
  <c r="AF1111" i="11"/>
  <c r="M1064" i="11"/>
  <c r="Y1064" i="11"/>
  <c r="AO1064" i="11"/>
  <c r="BE1064" i="11"/>
  <c r="O1064" i="11"/>
  <c r="AE1064" i="11"/>
  <c r="AU1064" i="11"/>
  <c r="Q1064" i="11"/>
  <c r="AG1064" i="11"/>
  <c r="AW1064" i="11"/>
  <c r="W1064" i="11"/>
  <c r="AM1064" i="11"/>
  <c r="BC1064" i="11"/>
  <c r="AS1064" i="11"/>
  <c r="S1064" i="11"/>
  <c r="AY1064" i="11"/>
  <c r="AD1064" i="11"/>
  <c r="BJ1064" i="11"/>
  <c r="Z1064" i="11"/>
  <c r="BF1064" i="11"/>
  <c r="AN1064" i="11"/>
  <c r="AC1064" i="11"/>
  <c r="BI1064" i="11"/>
  <c r="AI1064" i="11"/>
  <c r="AT1064" i="11"/>
  <c r="AP1064" i="11"/>
  <c r="U1064" i="11"/>
  <c r="AA1064" i="11"/>
  <c r="AL1064" i="11"/>
  <c r="BD1064" i="11"/>
  <c r="AK1064" i="11"/>
  <c r="AQ1064" i="11"/>
  <c r="BB1064" i="11"/>
  <c r="R1064" i="11"/>
  <c r="BA1064" i="11"/>
  <c r="BG1064" i="11"/>
  <c r="AH1064" i="11"/>
  <c r="AR1064" i="11"/>
  <c r="AF1064" i="11"/>
  <c r="AJ1064" i="11"/>
  <c r="V1064" i="11"/>
  <c r="AX1064" i="11"/>
  <c r="P1064" i="11"/>
  <c r="AV1064" i="11"/>
  <c r="AB1064" i="11"/>
  <c r="T1064" i="11"/>
  <c r="X1064" i="11"/>
  <c r="BH1064" i="11"/>
  <c r="AZ1064" i="11"/>
  <c r="Y1139" i="11"/>
  <c r="AO1139" i="11"/>
  <c r="BE1139" i="11"/>
  <c r="O1139" i="11"/>
  <c r="AE1139" i="11"/>
  <c r="AU1139" i="11"/>
  <c r="Q1139" i="11"/>
  <c r="AG1139" i="11"/>
  <c r="AW1139" i="11"/>
  <c r="W1139" i="11"/>
  <c r="AM1139" i="11"/>
  <c r="BC1139" i="11"/>
  <c r="AC1139" i="11"/>
  <c r="BI1139" i="11"/>
  <c r="AI1139" i="11"/>
  <c r="AT1139" i="11"/>
  <c r="AP1139" i="11"/>
  <c r="X1139" i="11"/>
  <c r="AS1139" i="11"/>
  <c r="S1139" i="11"/>
  <c r="AY1139" i="11"/>
  <c r="AD1139" i="11"/>
  <c r="BJ1139" i="11"/>
  <c r="Z1139" i="11"/>
  <c r="BF1139" i="11"/>
  <c r="BD1139" i="11"/>
  <c r="V1139" i="11"/>
  <c r="AX1139" i="11"/>
  <c r="AN1139" i="11"/>
  <c r="BH1139" i="11"/>
  <c r="AV1139" i="11"/>
  <c r="M1139" i="11"/>
  <c r="AZ1139" i="11"/>
  <c r="U1139" i="11"/>
  <c r="AA1139" i="11"/>
  <c r="AL1139" i="11"/>
  <c r="AK1139" i="11"/>
  <c r="AQ1139" i="11"/>
  <c r="BB1139" i="11"/>
  <c r="R1139" i="11"/>
  <c r="AB1139" i="11"/>
  <c r="P1139" i="11"/>
  <c r="T1139" i="11"/>
  <c r="BA1139" i="11"/>
  <c r="BG1139" i="11"/>
  <c r="AH1139" i="11"/>
  <c r="AF1139" i="11"/>
  <c r="AR1139" i="11"/>
  <c r="AJ1139" i="11"/>
  <c r="Y1243" i="11"/>
  <c r="AO1243" i="11"/>
  <c r="BE1243" i="11"/>
  <c r="O1243" i="11"/>
  <c r="AE1243" i="11"/>
  <c r="AU1243" i="11"/>
  <c r="Q1243" i="11"/>
  <c r="AG1243" i="11"/>
  <c r="AW1243" i="11"/>
  <c r="W1243" i="11"/>
  <c r="AM1243" i="11"/>
  <c r="BC1243" i="11"/>
  <c r="AC1243" i="11"/>
  <c r="BI1243" i="11"/>
  <c r="AI1243" i="11"/>
  <c r="AT1243" i="11"/>
  <c r="AP1243" i="11"/>
  <c r="X1243" i="11"/>
  <c r="AS1243" i="11"/>
  <c r="S1243" i="11"/>
  <c r="AY1243" i="11"/>
  <c r="AD1243" i="11"/>
  <c r="BJ1243" i="11"/>
  <c r="Z1243" i="11"/>
  <c r="BF1243" i="11"/>
  <c r="BD1243" i="11"/>
  <c r="V1243" i="11"/>
  <c r="AX1243" i="11"/>
  <c r="AN1243" i="11"/>
  <c r="BH1243" i="11"/>
  <c r="AV1243" i="11"/>
  <c r="AZ1243" i="11"/>
  <c r="U1243" i="11"/>
  <c r="AA1243" i="11"/>
  <c r="AL1243" i="11"/>
  <c r="AK1243" i="11"/>
  <c r="AQ1243" i="11"/>
  <c r="BB1243" i="11"/>
  <c r="R1243" i="11"/>
  <c r="AB1243" i="11"/>
  <c r="P1243" i="11"/>
  <c r="M1243" i="11"/>
  <c r="T1243" i="11"/>
  <c r="BA1243" i="11"/>
  <c r="BG1243" i="11"/>
  <c r="AH1243" i="11"/>
  <c r="AF1243" i="11"/>
  <c r="AR1243" i="11"/>
  <c r="AJ1243" i="11"/>
  <c r="M1074" i="11"/>
  <c r="Y1074" i="11"/>
  <c r="AO1074" i="11"/>
  <c r="BE1074" i="11"/>
  <c r="O1074" i="11"/>
  <c r="AE1074" i="11"/>
  <c r="AU1074" i="11"/>
  <c r="Q1074" i="11"/>
  <c r="AG1074" i="11"/>
  <c r="AW1074" i="11"/>
  <c r="W1074" i="11"/>
  <c r="AM1074" i="11"/>
  <c r="BC1074" i="11"/>
  <c r="AS1074" i="11"/>
  <c r="S1074" i="11"/>
  <c r="AY1074" i="11"/>
  <c r="AD1074" i="11"/>
  <c r="BJ1074" i="11"/>
  <c r="Z1074" i="11"/>
  <c r="BF1074" i="11"/>
  <c r="AC1074" i="11"/>
  <c r="BI1074" i="11"/>
  <c r="AI1074" i="11"/>
  <c r="AT1074" i="11"/>
  <c r="AP1074" i="11"/>
  <c r="AN1074" i="11"/>
  <c r="BA1074" i="11"/>
  <c r="BG1074" i="11"/>
  <c r="AH1074" i="11"/>
  <c r="AR1074" i="11"/>
  <c r="AF1074" i="11"/>
  <c r="AJ1074" i="11"/>
  <c r="V1074" i="11"/>
  <c r="AX1074" i="11"/>
  <c r="U1074" i="11"/>
  <c r="AA1074" i="11"/>
  <c r="AL1074" i="11"/>
  <c r="X1074" i="11"/>
  <c r="AK1074" i="11"/>
  <c r="AQ1074" i="11"/>
  <c r="BB1074" i="11"/>
  <c r="R1074" i="11"/>
  <c r="AV1074" i="11"/>
  <c r="AB1074" i="11"/>
  <c r="T1074" i="11"/>
  <c r="BH1074" i="11"/>
  <c r="AZ1074" i="11"/>
  <c r="BD1074" i="11"/>
  <c r="P1074" i="11"/>
  <c r="Y1078" i="11"/>
  <c r="AO1078" i="11"/>
  <c r="BE1078" i="11"/>
  <c r="O1078" i="11"/>
  <c r="AE1078" i="11"/>
  <c r="AU1078" i="11"/>
  <c r="Q1078" i="11"/>
  <c r="AG1078" i="11"/>
  <c r="AW1078" i="11"/>
  <c r="W1078" i="11"/>
  <c r="AM1078" i="11"/>
  <c r="BC1078" i="11"/>
  <c r="AS1078" i="11"/>
  <c r="S1078" i="11"/>
  <c r="AY1078" i="11"/>
  <c r="AD1078" i="11"/>
  <c r="BJ1078" i="11"/>
  <c r="Z1078" i="11"/>
  <c r="BF1078" i="11"/>
  <c r="AC1078" i="11"/>
  <c r="BI1078" i="11"/>
  <c r="AI1078" i="11"/>
  <c r="AT1078" i="11"/>
  <c r="AP1078" i="11"/>
  <c r="AN1078" i="11"/>
  <c r="BA1078" i="11"/>
  <c r="BG1078" i="11"/>
  <c r="AH1078" i="11"/>
  <c r="X1078" i="11"/>
  <c r="AR1078" i="11"/>
  <c r="AF1078" i="11"/>
  <c r="AJ1078" i="11"/>
  <c r="V1078" i="11"/>
  <c r="AX1078" i="11"/>
  <c r="U1078" i="11"/>
  <c r="AA1078" i="11"/>
  <c r="AL1078" i="11"/>
  <c r="M1078" i="11"/>
  <c r="AK1078" i="11"/>
  <c r="AQ1078" i="11"/>
  <c r="BB1078" i="11"/>
  <c r="R1078" i="11"/>
  <c r="BH1078" i="11"/>
  <c r="AZ1078" i="11"/>
  <c r="P1078" i="11"/>
  <c r="BD1078" i="11"/>
  <c r="AV1078" i="11"/>
  <c r="AB1078" i="11"/>
  <c r="T1078" i="11"/>
  <c r="Y1341" i="11"/>
  <c r="AO1341" i="11"/>
  <c r="BE1341" i="11"/>
  <c r="O1341" i="11"/>
  <c r="AE1341" i="11"/>
  <c r="AU1341" i="11"/>
  <c r="Q1341" i="11"/>
  <c r="AG1341" i="11"/>
  <c r="AW1341" i="11"/>
  <c r="AC1341" i="11"/>
  <c r="BI1341" i="11"/>
  <c r="S1341" i="11"/>
  <c r="AM1341" i="11"/>
  <c r="BG1341" i="11"/>
  <c r="AT1341" i="11"/>
  <c r="AP1341" i="11"/>
  <c r="BD1341" i="11"/>
  <c r="AS1341" i="11"/>
  <c r="AA1341" i="11"/>
  <c r="AY1341" i="11"/>
  <c r="AD1341" i="11"/>
  <c r="BJ1341" i="11"/>
  <c r="Z1341" i="11"/>
  <c r="BF1341" i="11"/>
  <c r="X1341" i="11"/>
  <c r="AK1341" i="11"/>
  <c r="AQ1341" i="11"/>
  <c r="BB1341" i="11"/>
  <c r="R1341" i="11"/>
  <c r="AB1341" i="11"/>
  <c r="P1341" i="11"/>
  <c r="T1341" i="11"/>
  <c r="BA1341" i="11"/>
  <c r="BC1341" i="11"/>
  <c r="W1341" i="11"/>
  <c r="V1341" i="11"/>
  <c r="AX1341" i="11"/>
  <c r="BH1341" i="11"/>
  <c r="AV1341" i="11"/>
  <c r="AZ1341" i="11"/>
  <c r="U1341" i="11"/>
  <c r="AI1341" i="11"/>
  <c r="AL1341" i="11"/>
  <c r="M1341" i="11"/>
  <c r="AF1341" i="11"/>
  <c r="AH1341" i="11"/>
  <c r="AR1341" i="11"/>
  <c r="AJ1341" i="11"/>
  <c r="AN1341" i="11"/>
  <c r="Y1095" i="11"/>
  <c r="AO1095" i="11"/>
  <c r="BE1095" i="11"/>
  <c r="O1095" i="11"/>
  <c r="AE1095" i="11"/>
  <c r="AU1095" i="11"/>
  <c r="Q1095" i="11"/>
  <c r="AG1095" i="11"/>
  <c r="AW1095" i="11"/>
  <c r="W1095" i="11"/>
  <c r="AM1095" i="11"/>
  <c r="BC1095" i="11"/>
  <c r="AC1095" i="11"/>
  <c r="BI1095" i="11"/>
  <c r="AI1095" i="11"/>
  <c r="AT1095" i="11"/>
  <c r="AP1095" i="11"/>
  <c r="X1095" i="11"/>
  <c r="AS1095" i="11"/>
  <c r="S1095" i="11"/>
  <c r="AY1095" i="11"/>
  <c r="AD1095" i="11"/>
  <c r="BJ1095" i="11"/>
  <c r="Z1095" i="11"/>
  <c r="BF1095" i="11"/>
  <c r="BD1095" i="11"/>
  <c r="V1095" i="11"/>
  <c r="AX1095" i="11"/>
  <c r="BH1095" i="11"/>
  <c r="AV1095" i="11"/>
  <c r="AZ1095" i="11"/>
  <c r="U1095" i="11"/>
  <c r="AA1095" i="11"/>
  <c r="AL1095" i="11"/>
  <c r="AK1095" i="11"/>
  <c r="AQ1095" i="11"/>
  <c r="BB1095" i="11"/>
  <c r="R1095" i="11"/>
  <c r="AN1095" i="11"/>
  <c r="AB1095" i="11"/>
  <c r="P1095" i="11"/>
  <c r="T1095" i="11"/>
  <c r="BA1095" i="11"/>
  <c r="BG1095" i="11"/>
  <c r="AH1095" i="11"/>
  <c r="AR1095" i="11"/>
  <c r="AJ1095" i="11"/>
  <c r="M1095" i="11"/>
  <c r="AF1095" i="11"/>
  <c r="Y1179" i="11"/>
  <c r="AO1179" i="11"/>
  <c r="BE1179" i="11"/>
  <c r="O1179" i="11"/>
  <c r="AE1179" i="11"/>
  <c r="AU1179" i="11"/>
  <c r="Q1179" i="11"/>
  <c r="AG1179" i="11"/>
  <c r="AW1179" i="11"/>
  <c r="W1179" i="11"/>
  <c r="AM1179" i="11"/>
  <c r="BC1179" i="11"/>
  <c r="AC1179" i="11"/>
  <c r="BI1179" i="11"/>
  <c r="AI1179" i="11"/>
  <c r="AT1179" i="11"/>
  <c r="AP1179" i="11"/>
  <c r="X1179" i="11"/>
  <c r="AS1179" i="11"/>
  <c r="S1179" i="11"/>
  <c r="AY1179" i="11"/>
  <c r="AD1179" i="11"/>
  <c r="BJ1179" i="11"/>
  <c r="Z1179" i="11"/>
  <c r="BF1179" i="11"/>
  <c r="BD1179" i="11"/>
  <c r="V1179" i="11"/>
  <c r="AX1179" i="11"/>
  <c r="AN1179" i="11"/>
  <c r="BH1179" i="11"/>
  <c r="AV1179" i="11"/>
  <c r="AZ1179" i="11"/>
  <c r="U1179" i="11"/>
  <c r="AA1179" i="11"/>
  <c r="AL1179" i="11"/>
  <c r="AK1179" i="11"/>
  <c r="AQ1179" i="11"/>
  <c r="BB1179" i="11"/>
  <c r="R1179" i="11"/>
  <c r="AB1179" i="11"/>
  <c r="P1179" i="11"/>
  <c r="M1179" i="11"/>
  <c r="T1179" i="11"/>
  <c r="BA1179" i="11"/>
  <c r="BG1179" i="11"/>
  <c r="AH1179" i="11"/>
  <c r="AF1179" i="11"/>
  <c r="AR1179" i="11"/>
  <c r="AJ1179" i="11"/>
  <c r="Y1215" i="11"/>
  <c r="AO1215" i="11"/>
  <c r="BE1215" i="11"/>
  <c r="O1215" i="11"/>
  <c r="AE1215" i="11"/>
  <c r="AU1215" i="11"/>
  <c r="Q1215" i="11"/>
  <c r="AG1215" i="11"/>
  <c r="AW1215" i="11"/>
  <c r="W1215" i="11"/>
  <c r="AM1215" i="11"/>
  <c r="BC1215" i="11"/>
  <c r="AC1215" i="11"/>
  <c r="BI1215" i="11"/>
  <c r="AI1215" i="11"/>
  <c r="AT1215" i="11"/>
  <c r="AP1215" i="11"/>
  <c r="X1215" i="11"/>
  <c r="AS1215" i="11"/>
  <c r="S1215" i="11"/>
  <c r="AY1215" i="11"/>
  <c r="AD1215" i="11"/>
  <c r="BJ1215" i="11"/>
  <c r="Z1215" i="11"/>
  <c r="BF1215" i="11"/>
  <c r="BD1215" i="11"/>
  <c r="V1215" i="11"/>
  <c r="AX1215" i="11"/>
  <c r="BH1215" i="11"/>
  <c r="AV1215" i="11"/>
  <c r="AZ1215" i="11"/>
  <c r="U1215" i="11"/>
  <c r="AA1215" i="11"/>
  <c r="AL1215" i="11"/>
  <c r="AK1215" i="11"/>
  <c r="AQ1215" i="11"/>
  <c r="BB1215" i="11"/>
  <c r="R1215" i="11"/>
  <c r="AN1215" i="11"/>
  <c r="AB1215" i="11"/>
  <c r="P1215" i="11"/>
  <c r="T1215" i="11"/>
  <c r="BA1215" i="11"/>
  <c r="BG1215" i="11"/>
  <c r="AH1215" i="11"/>
  <c r="AR1215" i="11"/>
  <c r="M1215" i="11"/>
  <c r="AJ1215" i="11"/>
  <c r="AF1215" i="11"/>
  <c r="M1116" i="11"/>
  <c r="Y1116" i="11"/>
  <c r="AO1116" i="11"/>
  <c r="BE1116" i="11"/>
  <c r="O1116" i="11"/>
  <c r="AE1116" i="11"/>
  <c r="AU1116" i="11"/>
  <c r="Q1116" i="11"/>
  <c r="AG1116" i="11"/>
  <c r="AW1116" i="11"/>
  <c r="W1116" i="11"/>
  <c r="AM1116" i="11"/>
  <c r="BC1116" i="11"/>
  <c r="AS1116" i="11"/>
  <c r="S1116" i="11"/>
  <c r="AY1116" i="11"/>
  <c r="AD1116" i="11"/>
  <c r="BJ1116" i="11"/>
  <c r="Z1116" i="11"/>
  <c r="BF1116" i="11"/>
  <c r="AN1116" i="11"/>
  <c r="AC1116" i="11"/>
  <c r="BI1116" i="11"/>
  <c r="AI1116" i="11"/>
  <c r="AT1116" i="11"/>
  <c r="AP1116" i="11"/>
  <c r="U1116" i="11"/>
  <c r="AA1116" i="11"/>
  <c r="AL1116" i="11"/>
  <c r="AK1116" i="11"/>
  <c r="AQ1116" i="11"/>
  <c r="BB1116" i="11"/>
  <c r="R1116" i="11"/>
  <c r="BA1116" i="11"/>
  <c r="BG1116" i="11"/>
  <c r="AH1116" i="11"/>
  <c r="BD1116" i="11"/>
  <c r="AR1116" i="11"/>
  <c r="AF1116" i="11"/>
  <c r="AJ1116" i="11"/>
  <c r="V1116" i="11"/>
  <c r="AX1116" i="11"/>
  <c r="AB1116" i="11"/>
  <c r="T1116" i="11"/>
  <c r="BH1116" i="11"/>
  <c r="AZ1116" i="11"/>
  <c r="X1116" i="11"/>
  <c r="P1116" i="11"/>
  <c r="AV1116" i="11"/>
  <c r="M1112" i="11"/>
  <c r="Y1112" i="11"/>
  <c r="AO1112" i="11"/>
  <c r="BE1112" i="11"/>
  <c r="O1112" i="11"/>
  <c r="AE1112" i="11"/>
  <c r="AU1112" i="11"/>
  <c r="Q1112" i="11"/>
  <c r="AG1112" i="11"/>
  <c r="AW1112" i="11"/>
  <c r="W1112" i="11"/>
  <c r="AM1112" i="11"/>
  <c r="BC1112" i="11"/>
  <c r="AS1112" i="11"/>
  <c r="S1112" i="11"/>
  <c r="AY1112" i="11"/>
  <c r="AD1112" i="11"/>
  <c r="BJ1112" i="11"/>
  <c r="Z1112" i="11"/>
  <c r="BF1112" i="11"/>
  <c r="AN1112" i="11"/>
  <c r="AC1112" i="11"/>
  <c r="BI1112" i="11"/>
  <c r="AI1112" i="11"/>
  <c r="AT1112" i="11"/>
  <c r="AP1112" i="11"/>
  <c r="U1112" i="11"/>
  <c r="AA1112" i="11"/>
  <c r="AL1112" i="11"/>
  <c r="BD1112" i="11"/>
  <c r="AK1112" i="11"/>
  <c r="AQ1112" i="11"/>
  <c r="BB1112" i="11"/>
  <c r="R1112" i="11"/>
  <c r="BA1112" i="11"/>
  <c r="BG1112" i="11"/>
  <c r="AH1112" i="11"/>
  <c r="AR1112" i="11"/>
  <c r="AF1112" i="11"/>
  <c r="AJ1112" i="11"/>
  <c r="V1112" i="11"/>
  <c r="AX1112" i="11"/>
  <c r="P1112" i="11"/>
  <c r="AV1112" i="11"/>
  <c r="AB1112" i="11"/>
  <c r="T1112" i="11"/>
  <c r="X1112" i="11"/>
  <c r="BH1112" i="11"/>
  <c r="AZ1112" i="11"/>
  <c r="Y1319" i="11"/>
  <c r="AO1319" i="11"/>
  <c r="BE1319" i="11"/>
  <c r="O1319" i="11"/>
  <c r="AE1319" i="11"/>
  <c r="AU1319" i="11"/>
  <c r="Q1319" i="11"/>
  <c r="AG1319" i="11"/>
  <c r="AW1319" i="11"/>
  <c r="AC1319" i="11"/>
  <c r="BI1319" i="11"/>
  <c r="AA1319" i="11"/>
  <c r="AY1319" i="11"/>
  <c r="AT1319" i="11"/>
  <c r="AP1319" i="11"/>
  <c r="X1319" i="11"/>
  <c r="AS1319" i="11"/>
  <c r="S1319" i="11"/>
  <c r="AM1319" i="11"/>
  <c r="BG1319" i="11"/>
  <c r="AD1319" i="11"/>
  <c r="BJ1319" i="11"/>
  <c r="Z1319" i="11"/>
  <c r="BF1319" i="11"/>
  <c r="BD1319" i="11"/>
  <c r="AI1319" i="11"/>
  <c r="V1319" i="11"/>
  <c r="AX1319" i="11"/>
  <c r="BH1319" i="11"/>
  <c r="AV1319" i="11"/>
  <c r="AZ1319" i="11"/>
  <c r="U1319" i="11"/>
  <c r="AQ1319" i="11"/>
  <c r="AL1319" i="11"/>
  <c r="AK1319" i="11"/>
  <c r="BC1319" i="11"/>
  <c r="BB1319" i="11"/>
  <c r="R1319" i="11"/>
  <c r="AN1319" i="11"/>
  <c r="AB1319" i="11"/>
  <c r="P1319" i="11"/>
  <c r="T1319" i="11"/>
  <c r="BA1319" i="11"/>
  <c r="W1319" i="11"/>
  <c r="AH1319" i="11"/>
  <c r="AR1319" i="11"/>
  <c r="AJ1319" i="11"/>
  <c r="M1319" i="11"/>
  <c r="AF1319" i="11"/>
  <c r="Y1317" i="11"/>
  <c r="AO1317" i="11"/>
  <c r="BE1317" i="11"/>
  <c r="O1317" i="11"/>
  <c r="AE1317" i="11"/>
  <c r="AU1317" i="11"/>
  <c r="Q1317" i="11"/>
  <c r="AG1317" i="11"/>
  <c r="AW1317" i="11"/>
  <c r="AC1317" i="11"/>
  <c r="BI1317" i="11"/>
  <c r="S1317" i="11"/>
  <c r="AM1317" i="11"/>
  <c r="BG1317" i="11"/>
  <c r="AT1317" i="11"/>
  <c r="AP1317" i="11"/>
  <c r="BD1317" i="11"/>
  <c r="AS1317" i="11"/>
  <c r="AA1317" i="11"/>
  <c r="AY1317" i="11"/>
  <c r="AD1317" i="11"/>
  <c r="BJ1317" i="11"/>
  <c r="Z1317" i="11"/>
  <c r="BF1317" i="11"/>
  <c r="X1317" i="11"/>
  <c r="AK1317" i="11"/>
  <c r="AQ1317" i="11"/>
  <c r="BB1317" i="11"/>
  <c r="R1317" i="11"/>
  <c r="AB1317" i="11"/>
  <c r="P1317" i="11"/>
  <c r="T1317" i="11"/>
  <c r="BA1317" i="11"/>
  <c r="BC1317" i="11"/>
  <c r="AH1317" i="11"/>
  <c r="W1317" i="11"/>
  <c r="V1317" i="11"/>
  <c r="AX1317" i="11"/>
  <c r="BH1317" i="11"/>
  <c r="AV1317" i="11"/>
  <c r="AZ1317" i="11"/>
  <c r="U1317" i="11"/>
  <c r="AI1317" i="11"/>
  <c r="AL1317" i="11"/>
  <c r="AF1317" i="11"/>
  <c r="AN1317" i="11"/>
  <c r="M1317" i="11"/>
  <c r="AR1317" i="11"/>
  <c r="AJ1317" i="11"/>
  <c r="BO1188" i="11"/>
  <c r="J1138" i="11" a="1"/>
  <c r="J1138" i="11" s="1"/>
  <c r="J1258" i="11" a="1"/>
  <c r="J1258" i="11" s="1"/>
  <c r="BO1308" i="11"/>
  <c r="J1285" i="11" a="1"/>
  <c r="J1285" i="11" s="1"/>
  <c r="BN1335" i="11"/>
  <c r="BN1678" i="11"/>
  <c r="BN1507" i="11"/>
  <c r="BN1557" i="11" s="1"/>
  <c r="BN1607" i="11" s="1"/>
  <c r="BN1657" i="11" s="1"/>
  <c r="BN1670" i="11"/>
  <c r="BN1523" i="11"/>
  <c r="BN1573" i="11" s="1"/>
  <c r="BN1623" i="11" s="1"/>
  <c r="BO1273" i="11"/>
  <c r="J1223" i="11" a="1"/>
  <c r="J1223" i="11" s="1"/>
  <c r="BN1771" i="11"/>
  <c r="BN1850" i="11"/>
  <c r="BN1900" i="11" s="1"/>
  <c r="BN1950" i="11" s="1"/>
  <c r="BN1446" i="11"/>
  <c r="BN1532" i="11"/>
  <c r="BN1582" i="11" s="1"/>
  <c r="BN1439" i="11"/>
  <c r="BN1822" i="11"/>
  <c r="J1293" i="11" a="1"/>
  <c r="J1293" i="11" s="1"/>
  <c r="BN1343" i="11"/>
  <c r="BN1664" i="11"/>
  <c r="BN1715" i="11"/>
  <c r="BN1636" i="11"/>
  <c r="J1369" i="11" a="1"/>
  <c r="J1369" i="11" s="1"/>
  <c r="BN1419" i="11"/>
  <c r="BN1844" i="11"/>
  <c r="BO1330" i="11"/>
  <c r="J1280" i="11" a="1"/>
  <c r="J1280" i="11" s="1"/>
  <c r="BN1363" i="11"/>
  <c r="BN1542" i="11"/>
  <c r="BN1592" i="11" s="1"/>
  <c r="BN1642" i="11" s="1"/>
  <c r="BO1263" i="11"/>
  <c r="J1213" i="11" a="1"/>
  <c r="J1213" i="11" s="1"/>
  <c r="BO1190" i="11"/>
  <c r="J1140" i="11" a="1"/>
  <c r="J1140" i="11" s="1"/>
  <c r="BN1284" i="11"/>
  <c r="J1234" i="11" a="1"/>
  <c r="J1234" i="11" s="1"/>
  <c r="J1360" i="11" a="1"/>
  <c r="J1360" i="11" s="1"/>
  <c r="BN1410" i="11"/>
  <c r="BN1353" i="11"/>
  <c r="BN1379" i="11"/>
  <c r="BN1595" i="11"/>
  <c r="BN1645" i="11" s="1"/>
  <c r="BO1253" i="11"/>
  <c r="J1203" i="11" a="1"/>
  <c r="J1203" i="11" s="1"/>
  <c r="J1201" i="11" a="1"/>
  <c r="J1201" i="11" s="1"/>
  <c r="BO1251" i="11"/>
  <c r="BO1257" i="11"/>
  <c r="J1207" i="11" a="1"/>
  <c r="J1207" i="11" s="1"/>
  <c r="BO1164" i="11"/>
  <c r="J1114" i="11" a="1"/>
  <c r="J1114" i="11" s="1"/>
  <c r="J1205" i="11" a="1"/>
  <c r="J1205" i="11" s="1"/>
  <c r="BO1255" i="11"/>
  <c r="J1189" i="11" a="1"/>
  <c r="J1189" i="11" s="1"/>
  <c r="BO1239" i="11"/>
  <c r="BO1186" i="11"/>
  <c r="J1136" i="11" a="1"/>
  <c r="J1136" i="11" s="1"/>
  <c r="BO1174" i="11"/>
  <c r="J1124" i="11" a="1"/>
  <c r="J1124" i="11" s="1"/>
  <c r="BO1271" i="11"/>
  <c r="J1221" i="11" a="1"/>
  <c r="J1221" i="11" s="1"/>
  <c r="BO1170" i="11"/>
  <c r="J1120" i="11" a="1"/>
  <c r="J1120" i="11" s="1"/>
  <c r="BN1640" i="11"/>
  <c r="BN1441" i="11"/>
  <c r="J1391" i="11" a="1"/>
  <c r="J1391" i="11" s="1"/>
  <c r="BN2004" i="11"/>
  <c r="BN1256" i="11"/>
  <c r="J1206" i="11" a="1"/>
  <c r="J1206" i="11" s="1"/>
  <c r="J1161" i="11" a="1"/>
  <c r="J1161" i="11" s="1"/>
  <c r="BN1211" i="11"/>
  <c r="J1381" i="11" a="1"/>
  <c r="J1381" i="11" s="1"/>
  <c r="BN1431" i="11"/>
  <c r="J1162" i="11" a="1"/>
  <c r="J1162" i="11" s="1"/>
  <c r="BO1212" i="11"/>
  <c r="BN1724" i="11"/>
  <c r="J1347" i="11" a="1"/>
  <c r="J1347" i="11" s="1"/>
  <c r="BN1397" i="11"/>
  <c r="J1287" i="11" a="1"/>
  <c r="J1287" i="11" s="1"/>
  <c r="BN1337" i="11"/>
  <c r="BO1178" i="11"/>
  <c r="J1128" i="11" a="1"/>
  <c r="J1128" i="11" s="1"/>
  <c r="J1367" i="11" a="1"/>
  <c r="J1367" i="11" s="1"/>
  <c r="BN1417" i="11"/>
  <c r="BN1338" i="11"/>
  <c r="BO1350" i="11"/>
  <c r="J1300" i="11" a="1"/>
  <c r="J1300" i="11" s="1"/>
  <c r="BO1196" i="11"/>
  <c r="J1146" i="11" a="1"/>
  <c r="J1146" i="11" s="1"/>
  <c r="BN1375" i="11"/>
  <c r="J1325" i="11" a="1"/>
  <c r="J1325" i="11" s="1"/>
  <c r="BN1948" i="11"/>
  <c r="BO1194" i="11"/>
  <c r="J1144" i="11" a="1"/>
  <c r="J1144" i="11" s="1"/>
  <c r="BN1326" i="11"/>
  <c r="J1276" i="11" a="1"/>
  <c r="J1276" i="11" s="1"/>
  <c r="BN1505" i="11"/>
  <c r="BN1555" i="11" s="1"/>
  <c r="BN1605" i="11" s="1"/>
  <c r="BO1372" i="11"/>
  <c r="J1322" i="11" a="1"/>
  <c r="J1322" i="11" s="1"/>
  <c r="J1368" i="11" a="1"/>
  <c r="J1368" i="11" s="1"/>
  <c r="BN1418" i="11"/>
  <c r="BO1352" i="11"/>
  <c r="J1302" i="11" a="1"/>
  <c r="J1302" i="11" s="1"/>
  <c r="J1327" i="11" a="1"/>
  <c r="J1327" i="11" s="1"/>
  <c r="BN1377" i="11"/>
  <c r="BN1659" i="11"/>
  <c r="J1249" i="11" a="1"/>
  <c r="J1249" i="11" s="1"/>
  <c r="BN1299" i="11"/>
  <c r="BO1309" i="11"/>
  <c r="J1259" i="11" a="1"/>
  <c r="J1259" i="11" s="1"/>
  <c r="BO1195" i="11"/>
  <c r="J1145" i="11" a="1"/>
  <c r="J1145" i="11" s="1"/>
  <c r="BN1730" i="11"/>
  <c r="J1354" i="11" a="1"/>
  <c r="J1354" i="11" s="1"/>
  <c r="BO1404" i="11"/>
  <c r="BO1292" i="11"/>
  <c r="J1242" i="11" a="1"/>
  <c r="J1242" i="11" s="1"/>
  <c r="BO1198" i="11"/>
  <c r="J1148" i="11" a="1"/>
  <c r="J1148" i="11" s="1"/>
  <c r="BO1279" i="11"/>
  <c r="J1229" i="11" a="1"/>
  <c r="J1229" i="11" s="1"/>
  <c r="BO1315" i="11"/>
  <c r="J1265" i="11" a="1"/>
  <c r="J1265" i="11" s="1"/>
  <c r="BO1216" i="11"/>
  <c r="J1166" i="11" a="1"/>
  <c r="J1166" i="11" s="1"/>
  <c r="BN1802" i="11"/>
  <c r="J1132" i="11" a="1"/>
  <c r="J1132" i="11" s="1"/>
  <c r="BO1182" i="11"/>
  <c r="BN1383" i="11"/>
  <c r="J1333" i="11" a="1"/>
  <c r="J1333" i="11" s="1"/>
  <c r="BN1401" i="11"/>
  <c r="BN1958" i="11"/>
  <c r="M1368" i="11" l="1"/>
  <c r="U1368" i="11"/>
  <c r="AK1368" i="11"/>
  <c r="BA1368" i="11"/>
  <c r="S1368" i="11"/>
  <c r="AI1368" i="11"/>
  <c r="AY1368" i="11"/>
  <c r="Z1368" i="11"/>
  <c r="BF1368" i="11"/>
  <c r="AC1368" i="11"/>
  <c r="AS1368" i="11"/>
  <c r="BI1368" i="11"/>
  <c r="AA1368" i="11"/>
  <c r="AQ1368" i="11"/>
  <c r="BG1368" i="11"/>
  <c r="AP1368" i="11"/>
  <c r="Y1368" i="11"/>
  <c r="BE1368" i="11"/>
  <c r="AM1368" i="11"/>
  <c r="AH1368" i="11"/>
  <c r="AR1368" i="11"/>
  <c r="AL1368" i="11"/>
  <c r="AN1368" i="11"/>
  <c r="AG1368" i="11"/>
  <c r="AO1368" i="11"/>
  <c r="W1368" i="11"/>
  <c r="BC1368" i="11"/>
  <c r="AB1368" i="11"/>
  <c r="BH1368" i="11"/>
  <c r="V1368" i="11"/>
  <c r="BB1368" i="11"/>
  <c r="X1368" i="11"/>
  <c r="BD1368" i="11"/>
  <c r="Q1368" i="11"/>
  <c r="AW1368" i="11"/>
  <c r="AU1368" i="11"/>
  <c r="AX1368" i="11"/>
  <c r="AZ1368" i="11"/>
  <c r="AV1368" i="11"/>
  <c r="AD1368" i="11"/>
  <c r="O1368" i="11"/>
  <c r="T1368" i="11"/>
  <c r="AT1368" i="11"/>
  <c r="P1368" i="11"/>
  <c r="AE1368" i="11"/>
  <c r="R1368" i="11"/>
  <c r="AJ1368" i="11"/>
  <c r="BJ1368" i="11"/>
  <c r="AF1368" i="11"/>
  <c r="M1140" i="11"/>
  <c r="Y1140" i="11"/>
  <c r="AO1140" i="11"/>
  <c r="BE1140" i="11"/>
  <c r="O1140" i="11"/>
  <c r="AE1140" i="11"/>
  <c r="AU1140" i="11"/>
  <c r="Q1140" i="11"/>
  <c r="AG1140" i="11"/>
  <c r="AW1140" i="11"/>
  <c r="W1140" i="11"/>
  <c r="AM1140" i="11"/>
  <c r="BC1140" i="11"/>
  <c r="AS1140" i="11"/>
  <c r="S1140" i="11"/>
  <c r="AY1140" i="11"/>
  <c r="AD1140" i="11"/>
  <c r="BJ1140" i="11"/>
  <c r="Z1140" i="11"/>
  <c r="BF1140" i="11"/>
  <c r="AN1140" i="11"/>
  <c r="AC1140" i="11"/>
  <c r="BI1140" i="11"/>
  <c r="AI1140" i="11"/>
  <c r="AT1140" i="11"/>
  <c r="AP1140" i="11"/>
  <c r="U1140" i="11"/>
  <c r="AA1140" i="11"/>
  <c r="AL1140" i="11"/>
  <c r="AK1140" i="11"/>
  <c r="AQ1140" i="11"/>
  <c r="BB1140" i="11"/>
  <c r="R1140" i="11"/>
  <c r="BA1140" i="11"/>
  <c r="BG1140" i="11"/>
  <c r="AH1140" i="11"/>
  <c r="BD1140" i="11"/>
  <c r="AR1140" i="11"/>
  <c r="AF1140" i="11"/>
  <c r="AJ1140" i="11"/>
  <c r="V1140" i="11"/>
  <c r="AX1140" i="11"/>
  <c r="X1140" i="11"/>
  <c r="AB1140" i="11"/>
  <c r="T1140" i="11"/>
  <c r="BH1140" i="11"/>
  <c r="AZ1140" i="11"/>
  <c r="P1140" i="11"/>
  <c r="AV1140" i="11"/>
  <c r="Y1265" i="11"/>
  <c r="AO1265" i="11"/>
  <c r="BE1265" i="11"/>
  <c r="O1265" i="11"/>
  <c r="AE1265" i="11"/>
  <c r="AU1265" i="11"/>
  <c r="Q1265" i="11"/>
  <c r="AG1265" i="11"/>
  <c r="AW1265" i="11"/>
  <c r="W1265" i="11"/>
  <c r="AM1265" i="11"/>
  <c r="BC1265" i="11"/>
  <c r="AC1265" i="11"/>
  <c r="BI1265" i="11"/>
  <c r="AI1265" i="11"/>
  <c r="AT1265" i="11"/>
  <c r="AP1265" i="11"/>
  <c r="BD1265" i="11"/>
  <c r="AS1265" i="11"/>
  <c r="S1265" i="11"/>
  <c r="AY1265" i="11"/>
  <c r="AD1265" i="11"/>
  <c r="BJ1265" i="11"/>
  <c r="Z1265" i="11"/>
  <c r="BF1265" i="11"/>
  <c r="X1265" i="11"/>
  <c r="AK1265" i="11"/>
  <c r="AQ1265" i="11"/>
  <c r="BB1265" i="11"/>
  <c r="R1265" i="11"/>
  <c r="AB1265" i="11"/>
  <c r="P1265" i="11"/>
  <c r="T1265" i="11"/>
  <c r="BA1265" i="11"/>
  <c r="BG1265" i="11"/>
  <c r="AH1265" i="11"/>
  <c r="V1265" i="11"/>
  <c r="AX1265" i="11"/>
  <c r="M1265" i="11"/>
  <c r="BH1265" i="11"/>
  <c r="AV1265" i="11"/>
  <c r="AZ1265" i="11"/>
  <c r="U1265" i="11"/>
  <c r="AA1265" i="11"/>
  <c r="AL1265" i="11"/>
  <c r="AR1265" i="11"/>
  <c r="AJ1265" i="11"/>
  <c r="AN1265" i="11"/>
  <c r="AF1265" i="11"/>
  <c r="Y1302" i="11"/>
  <c r="AO1302" i="11"/>
  <c r="BE1302" i="11"/>
  <c r="O1302" i="11"/>
  <c r="AE1302" i="11"/>
  <c r="AU1302" i="11"/>
  <c r="Q1302" i="11"/>
  <c r="AG1302" i="11"/>
  <c r="AW1302" i="11"/>
  <c r="AS1302" i="11"/>
  <c r="AI1302" i="11"/>
  <c r="BC1302" i="11"/>
  <c r="AD1302" i="11"/>
  <c r="BJ1302" i="11"/>
  <c r="Z1302" i="11"/>
  <c r="BF1302" i="11"/>
  <c r="AC1302" i="11"/>
  <c r="BI1302" i="11"/>
  <c r="W1302" i="11"/>
  <c r="AQ1302" i="11"/>
  <c r="AT1302" i="11"/>
  <c r="AP1302" i="11"/>
  <c r="AN1302" i="11"/>
  <c r="BA1302" i="11"/>
  <c r="AM1302" i="11"/>
  <c r="AH1302" i="11"/>
  <c r="X1302" i="11"/>
  <c r="AR1302" i="11"/>
  <c r="AF1302" i="11"/>
  <c r="AJ1302" i="11"/>
  <c r="AY1302" i="11"/>
  <c r="V1302" i="11"/>
  <c r="AX1302" i="11"/>
  <c r="U1302" i="11"/>
  <c r="S1302" i="11"/>
  <c r="BG1302" i="11"/>
  <c r="AL1302" i="11"/>
  <c r="M1302" i="11"/>
  <c r="AK1302" i="11"/>
  <c r="AA1302" i="11"/>
  <c r="BB1302" i="11"/>
  <c r="R1302" i="11"/>
  <c r="BH1302" i="11"/>
  <c r="AZ1302" i="11"/>
  <c r="P1302" i="11"/>
  <c r="BD1302" i="11"/>
  <c r="AV1302" i="11"/>
  <c r="AB1302" i="11"/>
  <c r="T1302" i="11"/>
  <c r="Y1325" i="11"/>
  <c r="AO1325" i="11"/>
  <c r="BE1325" i="11"/>
  <c r="O1325" i="11"/>
  <c r="AE1325" i="11"/>
  <c r="AU1325" i="11"/>
  <c r="Q1325" i="11"/>
  <c r="AG1325" i="11"/>
  <c r="AW1325" i="11"/>
  <c r="AC1325" i="11"/>
  <c r="BI1325" i="11"/>
  <c r="S1325" i="11"/>
  <c r="AM1325" i="11"/>
  <c r="BG1325" i="11"/>
  <c r="AT1325" i="11"/>
  <c r="AP1325" i="11"/>
  <c r="BD1325" i="11"/>
  <c r="AS1325" i="11"/>
  <c r="AA1325" i="11"/>
  <c r="AY1325" i="11"/>
  <c r="AD1325" i="11"/>
  <c r="BJ1325" i="11"/>
  <c r="Z1325" i="11"/>
  <c r="BF1325" i="11"/>
  <c r="X1325" i="11"/>
  <c r="AK1325" i="11"/>
  <c r="AQ1325" i="11"/>
  <c r="BB1325" i="11"/>
  <c r="R1325" i="11"/>
  <c r="AB1325" i="11"/>
  <c r="P1325" i="11"/>
  <c r="T1325" i="11"/>
  <c r="BA1325" i="11"/>
  <c r="BC1325" i="11"/>
  <c r="AH1325" i="11"/>
  <c r="W1325" i="11"/>
  <c r="V1325" i="11"/>
  <c r="AX1325" i="11"/>
  <c r="BH1325" i="11"/>
  <c r="AV1325" i="11"/>
  <c r="AZ1325" i="11"/>
  <c r="U1325" i="11"/>
  <c r="AI1325" i="11"/>
  <c r="AL1325" i="11"/>
  <c r="AF1325" i="11"/>
  <c r="M1325" i="11"/>
  <c r="AR1325" i="11"/>
  <c r="AJ1325" i="11"/>
  <c r="AN1325" i="11"/>
  <c r="Y1287" i="11"/>
  <c r="AO1287" i="11"/>
  <c r="BE1287" i="11"/>
  <c r="O1287" i="11"/>
  <c r="AE1287" i="11"/>
  <c r="AU1287" i="11"/>
  <c r="Q1287" i="11"/>
  <c r="AG1287" i="11"/>
  <c r="AW1287" i="11"/>
  <c r="AC1287" i="11"/>
  <c r="BI1287" i="11"/>
  <c r="AA1287" i="11"/>
  <c r="AY1287" i="11"/>
  <c r="AT1287" i="11"/>
  <c r="AP1287" i="11"/>
  <c r="X1287" i="11"/>
  <c r="AS1287" i="11"/>
  <c r="S1287" i="11"/>
  <c r="AM1287" i="11"/>
  <c r="BG1287" i="11"/>
  <c r="AD1287" i="11"/>
  <c r="BJ1287" i="11"/>
  <c r="Z1287" i="11"/>
  <c r="BF1287" i="11"/>
  <c r="BD1287" i="11"/>
  <c r="AI1287" i="11"/>
  <c r="V1287" i="11"/>
  <c r="AX1287" i="11"/>
  <c r="BH1287" i="11"/>
  <c r="AV1287" i="11"/>
  <c r="AZ1287" i="11"/>
  <c r="U1287" i="11"/>
  <c r="AQ1287" i="11"/>
  <c r="AL1287" i="11"/>
  <c r="AK1287" i="11"/>
  <c r="BC1287" i="11"/>
  <c r="BB1287" i="11"/>
  <c r="R1287" i="11"/>
  <c r="AN1287" i="11"/>
  <c r="AB1287" i="11"/>
  <c r="P1287" i="11"/>
  <c r="T1287" i="11"/>
  <c r="BA1287" i="11"/>
  <c r="W1287" i="11"/>
  <c r="AH1287" i="11"/>
  <c r="AR1287" i="11"/>
  <c r="AJ1287" i="11"/>
  <c r="M1287" i="11"/>
  <c r="AF1287" i="11"/>
  <c r="M1360" i="11"/>
  <c r="O1360" i="11"/>
  <c r="AE1360" i="11"/>
  <c r="AU1360" i="11"/>
  <c r="W1360" i="11"/>
  <c r="AQ1360" i="11"/>
  <c r="AD1360" i="11"/>
  <c r="AZ1360" i="11"/>
  <c r="AB1360" i="11"/>
  <c r="AW1360" i="11"/>
  <c r="P1360" i="11"/>
  <c r="BF1360" i="11"/>
  <c r="AI1360" i="11"/>
  <c r="BC1360" i="11"/>
  <c r="T1360" i="11"/>
  <c r="AO1360" i="11"/>
  <c r="BI1360" i="11"/>
  <c r="Q1360" i="11"/>
  <c r="AL1360" i="11"/>
  <c r="BG1360" i="11"/>
  <c r="AK1360" i="11"/>
  <c r="AA1360" i="11"/>
  <c r="BE1360" i="11"/>
  <c r="AG1360" i="11"/>
  <c r="Z1360" i="11"/>
  <c r="AN1360" i="11"/>
  <c r="AF1360" i="11"/>
  <c r="AH1360" i="11"/>
  <c r="AM1360" i="11"/>
  <c r="Y1360" i="11"/>
  <c r="AY1360" i="11"/>
  <c r="AJ1360" i="11"/>
  <c r="BB1360" i="11"/>
  <c r="R1360" i="11"/>
  <c r="BH1360" i="11"/>
  <c r="BA1360" i="11"/>
  <c r="BD1360" i="11"/>
  <c r="S1360" i="11"/>
  <c r="AT1360" i="11"/>
  <c r="AR1360" i="11"/>
  <c r="AV1360" i="11"/>
  <c r="AX1360" i="11"/>
  <c r="AS1360" i="11"/>
  <c r="U1360" i="11"/>
  <c r="AP1360" i="11"/>
  <c r="V1360" i="11"/>
  <c r="AC1360" i="11"/>
  <c r="BJ1360" i="11"/>
  <c r="X1360" i="11"/>
  <c r="M1354" i="11"/>
  <c r="O1354" i="11"/>
  <c r="AE1354" i="11"/>
  <c r="AU1354" i="11"/>
  <c r="AI1354" i="11"/>
  <c r="BC1354" i="11"/>
  <c r="T1354" i="11"/>
  <c r="AO1354" i="11"/>
  <c r="BJ1354" i="11"/>
  <c r="Q1354" i="11"/>
  <c r="AL1354" i="11"/>
  <c r="BH1354" i="11"/>
  <c r="AV1354" i="11"/>
  <c r="W1354" i="11"/>
  <c r="AQ1354" i="11"/>
  <c r="AD1354" i="11"/>
  <c r="AZ1354" i="11"/>
  <c r="AB1354" i="11"/>
  <c r="AW1354" i="11"/>
  <c r="Z1354" i="11"/>
  <c r="S1354" i="11"/>
  <c r="BG1354" i="11"/>
  <c r="AT1354" i="11"/>
  <c r="V1354" i="11"/>
  <c r="BF1354" i="11"/>
  <c r="AC1354" i="11"/>
  <c r="U1354" i="11"/>
  <c r="X1354" i="11"/>
  <c r="AA1354" i="11"/>
  <c r="BE1354" i="11"/>
  <c r="AM1354" i="11"/>
  <c r="Y1354" i="11"/>
  <c r="AR1354" i="11"/>
  <c r="P1354" i="11"/>
  <c r="AX1354" i="11"/>
  <c r="AP1354" i="11"/>
  <c r="AS1354" i="11"/>
  <c r="AY1354" i="11"/>
  <c r="AJ1354" i="11"/>
  <c r="AF1354" i="11"/>
  <c r="AK1354" i="11"/>
  <c r="R1354" i="11"/>
  <c r="BA1354" i="11"/>
  <c r="AG1354" i="11"/>
  <c r="AN1354" i="11"/>
  <c r="AH1354" i="11"/>
  <c r="BB1354" i="11"/>
  <c r="BI1354" i="11"/>
  <c r="BD1354" i="11"/>
  <c r="M1144" i="11"/>
  <c r="Y1144" i="11"/>
  <c r="AO1144" i="11"/>
  <c r="BE1144" i="11"/>
  <c r="O1144" i="11"/>
  <c r="AE1144" i="11"/>
  <c r="AU1144" i="11"/>
  <c r="Q1144" i="11"/>
  <c r="AG1144" i="11"/>
  <c r="AW1144" i="11"/>
  <c r="W1144" i="11"/>
  <c r="AM1144" i="11"/>
  <c r="BC1144" i="11"/>
  <c r="AS1144" i="11"/>
  <c r="S1144" i="11"/>
  <c r="AY1144" i="11"/>
  <c r="AD1144" i="11"/>
  <c r="BJ1144" i="11"/>
  <c r="Z1144" i="11"/>
  <c r="BF1144" i="11"/>
  <c r="AN1144" i="11"/>
  <c r="AC1144" i="11"/>
  <c r="BI1144" i="11"/>
  <c r="AI1144" i="11"/>
  <c r="AT1144" i="11"/>
  <c r="AP1144" i="11"/>
  <c r="U1144" i="11"/>
  <c r="AA1144" i="11"/>
  <c r="AL1144" i="11"/>
  <c r="BD1144" i="11"/>
  <c r="AK1144" i="11"/>
  <c r="AQ1144" i="11"/>
  <c r="BB1144" i="11"/>
  <c r="R1144" i="11"/>
  <c r="BA1144" i="11"/>
  <c r="BG1144" i="11"/>
  <c r="AH1144" i="11"/>
  <c r="AR1144" i="11"/>
  <c r="AF1144" i="11"/>
  <c r="AJ1144" i="11"/>
  <c r="V1144" i="11"/>
  <c r="AX1144" i="11"/>
  <c r="P1144" i="11"/>
  <c r="AV1144" i="11"/>
  <c r="AB1144" i="11"/>
  <c r="T1144" i="11"/>
  <c r="X1144" i="11"/>
  <c r="BH1144" i="11"/>
  <c r="AZ1144" i="11"/>
  <c r="Y1161" i="11"/>
  <c r="AO1161" i="11"/>
  <c r="BE1161" i="11"/>
  <c r="O1161" i="11"/>
  <c r="AE1161" i="11"/>
  <c r="AU1161" i="11"/>
  <c r="Q1161" i="11"/>
  <c r="AG1161" i="11"/>
  <c r="AW1161" i="11"/>
  <c r="W1161" i="11"/>
  <c r="AM1161" i="11"/>
  <c r="BC1161" i="11"/>
  <c r="AC1161" i="11"/>
  <c r="BI1161" i="11"/>
  <c r="AI1161" i="11"/>
  <c r="AT1161" i="11"/>
  <c r="AP1161" i="11"/>
  <c r="BD1161" i="11"/>
  <c r="AS1161" i="11"/>
  <c r="S1161" i="11"/>
  <c r="AY1161" i="11"/>
  <c r="AD1161" i="11"/>
  <c r="BJ1161" i="11"/>
  <c r="Z1161" i="11"/>
  <c r="BF1161" i="11"/>
  <c r="X1161" i="11"/>
  <c r="AK1161" i="11"/>
  <c r="AQ1161" i="11"/>
  <c r="BB1161" i="11"/>
  <c r="R1161" i="11"/>
  <c r="M1161" i="11"/>
  <c r="AB1161" i="11"/>
  <c r="P1161" i="11"/>
  <c r="T1161" i="11"/>
  <c r="BA1161" i="11"/>
  <c r="BG1161" i="11"/>
  <c r="AH1161" i="11"/>
  <c r="V1161" i="11"/>
  <c r="AX1161" i="11"/>
  <c r="BH1161" i="11"/>
  <c r="AV1161" i="11"/>
  <c r="AZ1161" i="11"/>
  <c r="U1161" i="11"/>
  <c r="AA1161" i="11"/>
  <c r="AL1161" i="11"/>
  <c r="AN1161" i="11"/>
  <c r="AR1161" i="11"/>
  <c r="AJ1161" i="11"/>
  <c r="AF1161" i="11"/>
  <c r="M1234" i="11"/>
  <c r="Y1234" i="11"/>
  <c r="AO1234" i="11"/>
  <c r="BE1234" i="11"/>
  <c r="O1234" i="11"/>
  <c r="AE1234" i="11"/>
  <c r="AU1234" i="11"/>
  <c r="Q1234" i="11"/>
  <c r="AG1234" i="11"/>
  <c r="AW1234" i="11"/>
  <c r="W1234" i="11"/>
  <c r="AM1234" i="11"/>
  <c r="BC1234" i="11"/>
  <c r="AS1234" i="11"/>
  <c r="S1234" i="11"/>
  <c r="AY1234" i="11"/>
  <c r="AD1234" i="11"/>
  <c r="BJ1234" i="11"/>
  <c r="Z1234" i="11"/>
  <c r="BF1234" i="11"/>
  <c r="AC1234" i="11"/>
  <c r="BI1234" i="11"/>
  <c r="AI1234" i="11"/>
  <c r="AT1234" i="11"/>
  <c r="AP1234" i="11"/>
  <c r="AN1234" i="11"/>
  <c r="BA1234" i="11"/>
  <c r="BG1234" i="11"/>
  <c r="AH1234" i="11"/>
  <c r="AR1234" i="11"/>
  <c r="AF1234" i="11"/>
  <c r="AJ1234" i="11"/>
  <c r="V1234" i="11"/>
  <c r="AX1234" i="11"/>
  <c r="U1234" i="11"/>
  <c r="AA1234" i="11"/>
  <c r="AL1234" i="11"/>
  <c r="X1234" i="11"/>
  <c r="AK1234" i="11"/>
  <c r="AQ1234" i="11"/>
  <c r="BB1234" i="11"/>
  <c r="R1234" i="11"/>
  <c r="AV1234" i="11"/>
  <c r="AB1234" i="11"/>
  <c r="T1234" i="11"/>
  <c r="BH1234" i="11"/>
  <c r="AZ1234" i="11"/>
  <c r="BD1234" i="11"/>
  <c r="P1234" i="11"/>
  <c r="Y1223" i="11"/>
  <c r="AO1223" i="11"/>
  <c r="BE1223" i="11"/>
  <c r="O1223" i="11"/>
  <c r="AE1223" i="11"/>
  <c r="AU1223" i="11"/>
  <c r="Q1223" i="11"/>
  <c r="AG1223" i="11"/>
  <c r="AW1223" i="11"/>
  <c r="W1223" i="11"/>
  <c r="AM1223" i="11"/>
  <c r="BC1223" i="11"/>
  <c r="AC1223" i="11"/>
  <c r="BI1223" i="11"/>
  <c r="AI1223" i="11"/>
  <c r="AT1223" i="11"/>
  <c r="AP1223" i="11"/>
  <c r="X1223" i="11"/>
  <c r="AS1223" i="11"/>
  <c r="S1223" i="11"/>
  <c r="AY1223" i="11"/>
  <c r="AD1223" i="11"/>
  <c r="BJ1223" i="11"/>
  <c r="Z1223" i="11"/>
  <c r="BF1223" i="11"/>
  <c r="BD1223" i="11"/>
  <c r="V1223" i="11"/>
  <c r="AX1223" i="11"/>
  <c r="BH1223" i="11"/>
  <c r="AV1223" i="11"/>
  <c r="AZ1223" i="11"/>
  <c r="U1223" i="11"/>
  <c r="AA1223" i="11"/>
  <c r="AL1223" i="11"/>
  <c r="AK1223" i="11"/>
  <c r="AQ1223" i="11"/>
  <c r="BB1223" i="11"/>
  <c r="R1223" i="11"/>
  <c r="AN1223" i="11"/>
  <c r="AB1223" i="11"/>
  <c r="P1223" i="11"/>
  <c r="T1223" i="11"/>
  <c r="BA1223" i="11"/>
  <c r="BG1223" i="11"/>
  <c r="AH1223" i="11"/>
  <c r="AR1223" i="11"/>
  <c r="AJ1223" i="11"/>
  <c r="M1223" i="11"/>
  <c r="AF1223" i="11"/>
  <c r="Y1145" i="11"/>
  <c r="AO1145" i="11"/>
  <c r="BE1145" i="11"/>
  <c r="O1145" i="11"/>
  <c r="AE1145" i="11"/>
  <c r="AU1145" i="11"/>
  <c r="Q1145" i="11"/>
  <c r="AG1145" i="11"/>
  <c r="AW1145" i="11"/>
  <c r="W1145" i="11"/>
  <c r="AM1145" i="11"/>
  <c r="BC1145" i="11"/>
  <c r="AC1145" i="11"/>
  <c r="BI1145" i="11"/>
  <c r="AI1145" i="11"/>
  <c r="AT1145" i="11"/>
  <c r="AP1145" i="11"/>
  <c r="BD1145" i="11"/>
  <c r="AS1145" i="11"/>
  <c r="S1145" i="11"/>
  <c r="AY1145" i="11"/>
  <c r="AD1145" i="11"/>
  <c r="BJ1145" i="11"/>
  <c r="Z1145" i="11"/>
  <c r="BF1145" i="11"/>
  <c r="X1145" i="11"/>
  <c r="AK1145" i="11"/>
  <c r="AQ1145" i="11"/>
  <c r="BB1145" i="11"/>
  <c r="R1145" i="11"/>
  <c r="M1145" i="11"/>
  <c r="AB1145" i="11"/>
  <c r="P1145" i="11"/>
  <c r="T1145" i="11"/>
  <c r="BA1145" i="11"/>
  <c r="BG1145" i="11"/>
  <c r="AH1145" i="11"/>
  <c r="V1145" i="11"/>
  <c r="AX1145" i="11"/>
  <c r="BH1145" i="11"/>
  <c r="AV1145" i="11"/>
  <c r="AZ1145" i="11"/>
  <c r="U1145" i="11"/>
  <c r="AA1145" i="11"/>
  <c r="AL1145" i="11"/>
  <c r="AN1145" i="11"/>
  <c r="AR1145" i="11"/>
  <c r="AJ1145" i="11"/>
  <c r="AF1145" i="11"/>
  <c r="Y1327" i="11"/>
  <c r="AO1327" i="11"/>
  <c r="BE1327" i="11"/>
  <c r="O1327" i="11"/>
  <c r="AE1327" i="11"/>
  <c r="AU1327" i="11"/>
  <c r="Q1327" i="11"/>
  <c r="AG1327" i="11"/>
  <c r="AW1327" i="11"/>
  <c r="AC1327" i="11"/>
  <c r="BI1327" i="11"/>
  <c r="AA1327" i="11"/>
  <c r="AY1327" i="11"/>
  <c r="AT1327" i="11"/>
  <c r="AP1327" i="11"/>
  <c r="X1327" i="11"/>
  <c r="AS1327" i="11"/>
  <c r="S1327" i="11"/>
  <c r="AM1327" i="11"/>
  <c r="BG1327" i="11"/>
  <c r="AD1327" i="11"/>
  <c r="BJ1327" i="11"/>
  <c r="Z1327" i="11"/>
  <c r="BF1327" i="11"/>
  <c r="BD1327" i="11"/>
  <c r="AI1327" i="11"/>
  <c r="V1327" i="11"/>
  <c r="AX1327" i="11"/>
  <c r="BH1327" i="11"/>
  <c r="AV1327" i="11"/>
  <c r="AZ1327" i="11"/>
  <c r="U1327" i="11"/>
  <c r="AQ1327" i="11"/>
  <c r="AL1327" i="11"/>
  <c r="AK1327" i="11"/>
  <c r="BC1327" i="11"/>
  <c r="BB1327" i="11"/>
  <c r="R1327" i="11"/>
  <c r="AN1327" i="11"/>
  <c r="AB1327" i="11"/>
  <c r="P1327" i="11"/>
  <c r="T1327" i="11"/>
  <c r="BA1327" i="11"/>
  <c r="W1327" i="11"/>
  <c r="AH1327" i="11"/>
  <c r="AR1327" i="11"/>
  <c r="AJ1327" i="11"/>
  <c r="AF1327" i="11"/>
  <c r="M1327" i="11"/>
  <c r="M1276" i="11"/>
  <c r="Y1276" i="11"/>
  <c r="AO1276" i="11"/>
  <c r="BE1276" i="11"/>
  <c r="O1276" i="11"/>
  <c r="AE1276" i="11"/>
  <c r="AU1276" i="11"/>
  <c r="Q1276" i="11"/>
  <c r="AG1276" i="11"/>
  <c r="AW1276" i="11"/>
  <c r="AS1276" i="11"/>
  <c r="W1276" i="11"/>
  <c r="AQ1276" i="11"/>
  <c r="AD1276" i="11"/>
  <c r="BJ1276" i="11"/>
  <c r="Z1276" i="11"/>
  <c r="BF1276" i="11"/>
  <c r="AN1276" i="11"/>
  <c r="AC1276" i="11"/>
  <c r="BI1276" i="11"/>
  <c r="AI1276" i="11"/>
  <c r="BC1276" i="11"/>
  <c r="AT1276" i="11"/>
  <c r="AP1276" i="11"/>
  <c r="U1276" i="11"/>
  <c r="AY1276" i="11"/>
  <c r="AL1276" i="11"/>
  <c r="AK1276" i="11"/>
  <c r="S1276" i="11"/>
  <c r="BG1276" i="11"/>
  <c r="BB1276" i="11"/>
  <c r="R1276" i="11"/>
  <c r="BA1276" i="11"/>
  <c r="AA1276" i="11"/>
  <c r="AH1276" i="11"/>
  <c r="BD1276" i="11"/>
  <c r="AR1276" i="11"/>
  <c r="AF1276" i="11"/>
  <c r="AJ1276" i="11"/>
  <c r="AM1276" i="11"/>
  <c r="V1276" i="11"/>
  <c r="AX1276" i="11"/>
  <c r="AB1276" i="11"/>
  <c r="T1276" i="11"/>
  <c r="BH1276" i="11"/>
  <c r="AZ1276" i="11"/>
  <c r="X1276" i="11"/>
  <c r="P1276" i="11"/>
  <c r="AV1276" i="11"/>
  <c r="U1381" i="11"/>
  <c r="AK1381" i="11"/>
  <c r="BA1381" i="11"/>
  <c r="S1381" i="11"/>
  <c r="AI1381" i="11"/>
  <c r="AY1381" i="11"/>
  <c r="AP1381" i="11"/>
  <c r="AC1381" i="11"/>
  <c r="AS1381" i="11"/>
  <c r="BI1381" i="11"/>
  <c r="AA1381" i="11"/>
  <c r="AQ1381" i="11"/>
  <c r="BG1381" i="11"/>
  <c r="Z1381" i="11"/>
  <c r="BF1381" i="11"/>
  <c r="AO1381" i="11"/>
  <c r="W1381" i="11"/>
  <c r="BC1381" i="11"/>
  <c r="AX1381" i="11"/>
  <c r="AB1381" i="11"/>
  <c r="BH1381" i="11"/>
  <c r="V1381" i="11"/>
  <c r="BB1381" i="11"/>
  <c r="X1381" i="11"/>
  <c r="BD1381" i="11"/>
  <c r="Q1381" i="11"/>
  <c r="AW1381" i="11"/>
  <c r="Y1381" i="11"/>
  <c r="BE1381" i="11"/>
  <c r="AM1381" i="11"/>
  <c r="R1381" i="11"/>
  <c r="AR1381" i="11"/>
  <c r="AL1381" i="11"/>
  <c r="AN1381" i="11"/>
  <c r="AG1381" i="11"/>
  <c r="AD1381" i="11"/>
  <c r="O1381" i="11"/>
  <c r="M1381" i="11"/>
  <c r="T1381" i="11"/>
  <c r="AT1381" i="11"/>
  <c r="P1381" i="11"/>
  <c r="AE1381" i="11"/>
  <c r="AJ1381" i="11"/>
  <c r="BJ1381" i="11"/>
  <c r="AF1381" i="11"/>
  <c r="AU1381" i="11"/>
  <c r="AH1381" i="11"/>
  <c r="AZ1381" i="11"/>
  <c r="AV1381" i="11"/>
  <c r="Y1205" i="11"/>
  <c r="AO1205" i="11"/>
  <c r="BE1205" i="11"/>
  <c r="O1205" i="11"/>
  <c r="AE1205" i="11"/>
  <c r="AU1205" i="11"/>
  <c r="Q1205" i="11"/>
  <c r="AG1205" i="11"/>
  <c r="AW1205" i="11"/>
  <c r="W1205" i="11"/>
  <c r="AM1205" i="11"/>
  <c r="BC1205" i="11"/>
  <c r="AC1205" i="11"/>
  <c r="BI1205" i="11"/>
  <c r="AI1205" i="11"/>
  <c r="AT1205" i="11"/>
  <c r="AP1205" i="11"/>
  <c r="BD1205" i="11"/>
  <c r="AS1205" i="11"/>
  <c r="S1205" i="11"/>
  <c r="AY1205" i="11"/>
  <c r="AD1205" i="11"/>
  <c r="BJ1205" i="11"/>
  <c r="Z1205" i="11"/>
  <c r="BF1205" i="11"/>
  <c r="X1205" i="11"/>
  <c r="AK1205" i="11"/>
  <c r="AQ1205" i="11"/>
  <c r="BB1205" i="11"/>
  <c r="R1205" i="11"/>
  <c r="AB1205" i="11"/>
  <c r="P1205" i="11"/>
  <c r="T1205" i="11"/>
  <c r="BA1205" i="11"/>
  <c r="BG1205" i="11"/>
  <c r="AH1205" i="11"/>
  <c r="V1205" i="11"/>
  <c r="AX1205" i="11"/>
  <c r="BH1205" i="11"/>
  <c r="AV1205" i="11"/>
  <c r="AZ1205" i="11"/>
  <c r="U1205" i="11"/>
  <c r="AA1205" i="11"/>
  <c r="AL1205" i="11"/>
  <c r="AF1205" i="11"/>
  <c r="AN1205" i="11"/>
  <c r="AR1205" i="11"/>
  <c r="AJ1205" i="11"/>
  <c r="M1205" i="11"/>
  <c r="M1138" i="11"/>
  <c r="Y1138" i="11"/>
  <c r="AO1138" i="11"/>
  <c r="BE1138" i="11"/>
  <c r="O1138" i="11"/>
  <c r="AE1138" i="11"/>
  <c r="AU1138" i="11"/>
  <c r="Q1138" i="11"/>
  <c r="AG1138" i="11"/>
  <c r="AW1138" i="11"/>
  <c r="W1138" i="11"/>
  <c r="AM1138" i="11"/>
  <c r="BC1138" i="11"/>
  <c r="AS1138" i="11"/>
  <c r="S1138" i="11"/>
  <c r="AY1138" i="11"/>
  <c r="AD1138" i="11"/>
  <c r="BJ1138" i="11"/>
  <c r="Z1138" i="11"/>
  <c r="BF1138" i="11"/>
  <c r="AC1138" i="11"/>
  <c r="BI1138" i="11"/>
  <c r="AI1138" i="11"/>
  <c r="AT1138" i="11"/>
  <c r="AP1138" i="11"/>
  <c r="AN1138" i="11"/>
  <c r="BA1138" i="11"/>
  <c r="BG1138" i="11"/>
  <c r="AH1138" i="11"/>
  <c r="AR1138" i="11"/>
  <c r="AF1138" i="11"/>
  <c r="AJ1138" i="11"/>
  <c r="V1138" i="11"/>
  <c r="AX1138" i="11"/>
  <c r="U1138" i="11"/>
  <c r="AA1138" i="11"/>
  <c r="AL1138" i="11"/>
  <c r="X1138" i="11"/>
  <c r="AK1138" i="11"/>
  <c r="AQ1138" i="11"/>
  <c r="BB1138" i="11"/>
  <c r="R1138" i="11"/>
  <c r="AV1138" i="11"/>
  <c r="AB1138" i="11"/>
  <c r="T1138" i="11"/>
  <c r="BH1138" i="11"/>
  <c r="AZ1138" i="11"/>
  <c r="BD1138" i="11"/>
  <c r="P1138" i="11"/>
  <c r="M1132" i="11"/>
  <c r="Y1132" i="11"/>
  <c r="AO1132" i="11"/>
  <c r="BE1132" i="11"/>
  <c r="O1132" i="11"/>
  <c r="AE1132" i="11"/>
  <c r="AU1132" i="11"/>
  <c r="Q1132" i="11"/>
  <c r="AG1132" i="11"/>
  <c r="AW1132" i="11"/>
  <c r="W1132" i="11"/>
  <c r="AM1132" i="11"/>
  <c r="BC1132" i="11"/>
  <c r="AS1132" i="11"/>
  <c r="S1132" i="11"/>
  <c r="AY1132" i="11"/>
  <c r="AD1132" i="11"/>
  <c r="BJ1132" i="11"/>
  <c r="Z1132" i="11"/>
  <c r="BF1132" i="11"/>
  <c r="AN1132" i="11"/>
  <c r="AC1132" i="11"/>
  <c r="BI1132" i="11"/>
  <c r="AI1132" i="11"/>
  <c r="AT1132" i="11"/>
  <c r="AP1132" i="11"/>
  <c r="U1132" i="11"/>
  <c r="AA1132" i="11"/>
  <c r="AL1132" i="11"/>
  <c r="AK1132" i="11"/>
  <c r="AQ1132" i="11"/>
  <c r="BB1132" i="11"/>
  <c r="R1132" i="11"/>
  <c r="BA1132" i="11"/>
  <c r="BG1132" i="11"/>
  <c r="AH1132" i="11"/>
  <c r="BD1132" i="11"/>
  <c r="AR1132" i="11"/>
  <c r="AF1132" i="11"/>
  <c r="AJ1132" i="11"/>
  <c r="V1132" i="11"/>
  <c r="AX1132" i="11"/>
  <c r="AB1132" i="11"/>
  <c r="T1132" i="11"/>
  <c r="BH1132" i="11"/>
  <c r="AZ1132" i="11"/>
  <c r="X1132" i="11"/>
  <c r="P1132" i="11"/>
  <c r="AV1132" i="11"/>
  <c r="M1148" i="11"/>
  <c r="Y1148" i="11"/>
  <c r="AO1148" i="11"/>
  <c r="BE1148" i="11"/>
  <c r="O1148" i="11"/>
  <c r="AE1148" i="11"/>
  <c r="AU1148" i="11"/>
  <c r="Q1148" i="11"/>
  <c r="AG1148" i="11"/>
  <c r="AW1148" i="11"/>
  <c r="W1148" i="11"/>
  <c r="AM1148" i="11"/>
  <c r="BC1148" i="11"/>
  <c r="AS1148" i="11"/>
  <c r="S1148" i="11"/>
  <c r="AY1148" i="11"/>
  <c r="AD1148" i="11"/>
  <c r="BJ1148" i="11"/>
  <c r="Z1148" i="11"/>
  <c r="BF1148" i="11"/>
  <c r="AN1148" i="11"/>
  <c r="AC1148" i="11"/>
  <c r="BI1148" i="11"/>
  <c r="AI1148" i="11"/>
  <c r="AT1148" i="11"/>
  <c r="AP1148" i="11"/>
  <c r="U1148" i="11"/>
  <c r="AA1148" i="11"/>
  <c r="AL1148" i="11"/>
  <c r="AK1148" i="11"/>
  <c r="AQ1148" i="11"/>
  <c r="BB1148" i="11"/>
  <c r="R1148" i="11"/>
  <c r="BA1148" i="11"/>
  <c r="BG1148" i="11"/>
  <c r="AH1148" i="11"/>
  <c r="BD1148" i="11"/>
  <c r="AR1148" i="11"/>
  <c r="AF1148" i="11"/>
  <c r="AJ1148" i="11"/>
  <c r="V1148" i="11"/>
  <c r="AX1148" i="11"/>
  <c r="AB1148" i="11"/>
  <c r="T1148" i="11"/>
  <c r="BH1148" i="11"/>
  <c r="AZ1148" i="11"/>
  <c r="X1148" i="11"/>
  <c r="P1148" i="11"/>
  <c r="AV1148" i="11"/>
  <c r="Y1249" i="11"/>
  <c r="AO1249" i="11"/>
  <c r="BE1249" i="11"/>
  <c r="O1249" i="11"/>
  <c r="AE1249" i="11"/>
  <c r="AU1249" i="11"/>
  <c r="Q1249" i="11"/>
  <c r="AG1249" i="11"/>
  <c r="AW1249" i="11"/>
  <c r="W1249" i="11"/>
  <c r="AM1249" i="11"/>
  <c r="BC1249" i="11"/>
  <c r="AC1249" i="11"/>
  <c r="BI1249" i="11"/>
  <c r="AI1249" i="11"/>
  <c r="AT1249" i="11"/>
  <c r="AP1249" i="11"/>
  <c r="BD1249" i="11"/>
  <c r="AS1249" i="11"/>
  <c r="S1249" i="11"/>
  <c r="AY1249" i="11"/>
  <c r="AD1249" i="11"/>
  <c r="BJ1249" i="11"/>
  <c r="Z1249" i="11"/>
  <c r="BF1249" i="11"/>
  <c r="X1249" i="11"/>
  <c r="AK1249" i="11"/>
  <c r="AQ1249" i="11"/>
  <c r="BB1249" i="11"/>
  <c r="R1249" i="11"/>
  <c r="AB1249" i="11"/>
  <c r="P1249" i="11"/>
  <c r="T1249" i="11"/>
  <c r="BA1249" i="11"/>
  <c r="BG1249" i="11"/>
  <c r="AH1249" i="11"/>
  <c r="V1249" i="11"/>
  <c r="AX1249" i="11"/>
  <c r="M1249" i="11"/>
  <c r="BH1249" i="11"/>
  <c r="AV1249" i="11"/>
  <c r="AZ1249" i="11"/>
  <c r="U1249" i="11"/>
  <c r="AA1249" i="11"/>
  <c r="AL1249" i="11"/>
  <c r="AR1249" i="11"/>
  <c r="AJ1249" i="11"/>
  <c r="AN1249" i="11"/>
  <c r="AF1249" i="11"/>
  <c r="Y1322" i="11"/>
  <c r="AO1322" i="11"/>
  <c r="BE1322" i="11"/>
  <c r="O1322" i="11"/>
  <c r="AE1322" i="11"/>
  <c r="AU1322" i="11"/>
  <c r="M1322" i="11"/>
  <c r="Q1322" i="11"/>
  <c r="AG1322" i="11"/>
  <c r="AW1322" i="11"/>
  <c r="AS1322" i="11"/>
  <c r="AI1322" i="11"/>
  <c r="BC1322" i="11"/>
  <c r="AD1322" i="11"/>
  <c r="BJ1322" i="11"/>
  <c r="Z1322" i="11"/>
  <c r="BF1322" i="11"/>
  <c r="AC1322" i="11"/>
  <c r="BI1322" i="11"/>
  <c r="W1322" i="11"/>
  <c r="AQ1322" i="11"/>
  <c r="AT1322" i="11"/>
  <c r="AP1322" i="11"/>
  <c r="AN1322" i="11"/>
  <c r="BA1322" i="11"/>
  <c r="S1322" i="11"/>
  <c r="BG1322" i="11"/>
  <c r="AH1322" i="11"/>
  <c r="AR1322" i="11"/>
  <c r="AF1322" i="11"/>
  <c r="AJ1322" i="11"/>
  <c r="AA1322" i="11"/>
  <c r="V1322" i="11"/>
  <c r="AX1322" i="11"/>
  <c r="U1322" i="11"/>
  <c r="AM1322" i="11"/>
  <c r="AL1322" i="11"/>
  <c r="X1322" i="11"/>
  <c r="AK1322" i="11"/>
  <c r="AY1322" i="11"/>
  <c r="BB1322" i="11"/>
  <c r="R1322" i="11"/>
  <c r="AV1322" i="11"/>
  <c r="BD1322" i="11"/>
  <c r="AB1322" i="11"/>
  <c r="T1322" i="11"/>
  <c r="BH1322" i="11"/>
  <c r="AZ1322" i="11"/>
  <c r="P1322" i="11"/>
  <c r="M1300" i="11"/>
  <c r="Y1300" i="11"/>
  <c r="AO1300" i="11"/>
  <c r="BE1300" i="11"/>
  <c r="O1300" i="11"/>
  <c r="AE1300" i="11"/>
  <c r="AU1300" i="11"/>
  <c r="Q1300" i="11"/>
  <c r="AG1300" i="11"/>
  <c r="AW1300" i="11"/>
  <c r="AS1300" i="11"/>
  <c r="W1300" i="11"/>
  <c r="AQ1300" i="11"/>
  <c r="AD1300" i="11"/>
  <c r="BJ1300" i="11"/>
  <c r="Z1300" i="11"/>
  <c r="BF1300" i="11"/>
  <c r="AN1300" i="11"/>
  <c r="AC1300" i="11"/>
  <c r="BI1300" i="11"/>
  <c r="AI1300" i="11"/>
  <c r="BC1300" i="11"/>
  <c r="AT1300" i="11"/>
  <c r="AP1300" i="11"/>
  <c r="U1300" i="11"/>
  <c r="AY1300" i="11"/>
  <c r="AL1300" i="11"/>
  <c r="AK1300" i="11"/>
  <c r="S1300" i="11"/>
  <c r="BG1300" i="11"/>
  <c r="BB1300" i="11"/>
  <c r="R1300" i="11"/>
  <c r="BA1300" i="11"/>
  <c r="AA1300" i="11"/>
  <c r="AH1300" i="11"/>
  <c r="BD1300" i="11"/>
  <c r="AR1300" i="11"/>
  <c r="AF1300" i="11"/>
  <c r="AJ1300" i="11"/>
  <c r="AM1300" i="11"/>
  <c r="V1300" i="11"/>
  <c r="AX1300" i="11"/>
  <c r="X1300" i="11"/>
  <c r="AB1300" i="11"/>
  <c r="T1300" i="11"/>
  <c r="BH1300" i="11"/>
  <c r="AZ1300" i="11"/>
  <c r="P1300" i="11"/>
  <c r="AV1300" i="11"/>
  <c r="U1367" i="11"/>
  <c r="AK1367" i="11"/>
  <c r="BA1367" i="11"/>
  <c r="S1367" i="11"/>
  <c r="AI1367" i="11"/>
  <c r="AY1367" i="11"/>
  <c r="AP1367" i="11"/>
  <c r="AC1367" i="11"/>
  <c r="AS1367" i="11"/>
  <c r="BI1367" i="11"/>
  <c r="AA1367" i="11"/>
  <c r="AQ1367" i="11"/>
  <c r="BG1367" i="11"/>
  <c r="Z1367" i="11"/>
  <c r="BF1367" i="11"/>
  <c r="AO1367" i="11"/>
  <c r="W1367" i="11"/>
  <c r="BC1367" i="11"/>
  <c r="R1367" i="11"/>
  <c r="AB1367" i="11"/>
  <c r="BH1367" i="11"/>
  <c r="V1367" i="11"/>
  <c r="BB1367" i="11"/>
  <c r="X1367" i="11"/>
  <c r="BD1367" i="11"/>
  <c r="Q1367" i="11"/>
  <c r="AW1367" i="11"/>
  <c r="Y1367" i="11"/>
  <c r="BE1367" i="11"/>
  <c r="AM1367" i="11"/>
  <c r="AX1367" i="11"/>
  <c r="AR1367" i="11"/>
  <c r="AL1367" i="11"/>
  <c r="AN1367" i="11"/>
  <c r="AG1367" i="11"/>
  <c r="AE1367" i="11"/>
  <c r="AJ1367" i="11"/>
  <c r="BJ1367" i="11"/>
  <c r="M1367" i="11"/>
  <c r="AF1367" i="11"/>
  <c r="AU1367" i="11"/>
  <c r="AZ1367" i="11"/>
  <c r="AV1367" i="11"/>
  <c r="AH1367" i="11"/>
  <c r="AD1367" i="11"/>
  <c r="O1367" i="11"/>
  <c r="T1367" i="11"/>
  <c r="AT1367" i="11"/>
  <c r="P1367" i="11"/>
  <c r="M1120" i="11"/>
  <c r="Y1120" i="11"/>
  <c r="AO1120" i="11"/>
  <c r="BE1120" i="11"/>
  <c r="O1120" i="11"/>
  <c r="AE1120" i="11"/>
  <c r="AU1120" i="11"/>
  <c r="Q1120" i="11"/>
  <c r="AG1120" i="11"/>
  <c r="AW1120" i="11"/>
  <c r="W1120" i="11"/>
  <c r="AM1120" i="11"/>
  <c r="BC1120" i="11"/>
  <c r="AS1120" i="11"/>
  <c r="S1120" i="11"/>
  <c r="AY1120" i="11"/>
  <c r="AD1120" i="11"/>
  <c r="BJ1120" i="11"/>
  <c r="Z1120" i="11"/>
  <c r="BF1120" i="11"/>
  <c r="AN1120" i="11"/>
  <c r="AC1120" i="11"/>
  <c r="BI1120" i="11"/>
  <c r="AI1120" i="11"/>
  <c r="AT1120" i="11"/>
  <c r="AP1120" i="11"/>
  <c r="U1120" i="11"/>
  <c r="AA1120" i="11"/>
  <c r="AL1120" i="11"/>
  <c r="BD1120" i="11"/>
  <c r="AK1120" i="11"/>
  <c r="AQ1120" i="11"/>
  <c r="BB1120" i="11"/>
  <c r="R1120" i="11"/>
  <c r="BA1120" i="11"/>
  <c r="BG1120" i="11"/>
  <c r="AH1120" i="11"/>
  <c r="AR1120" i="11"/>
  <c r="AF1120" i="11"/>
  <c r="AJ1120" i="11"/>
  <c r="V1120" i="11"/>
  <c r="AX1120" i="11"/>
  <c r="P1120" i="11"/>
  <c r="X1120" i="11"/>
  <c r="AV1120" i="11"/>
  <c r="AB1120" i="11"/>
  <c r="T1120" i="11"/>
  <c r="BH1120" i="11"/>
  <c r="AZ1120" i="11"/>
  <c r="M1124" i="11"/>
  <c r="Y1124" i="11"/>
  <c r="AO1124" i="11"/>
  <c r="BE1124" i="11"/>
  <c r="O1124" i="11"/>
  <c r="AE1124" i="11"/>
  <c r="AU1124" i="11"/>
  <c r="Q1124" i="11"/>
  <c r="AG1124" i="11"/>
  <c r="AW1124" i="11"/>
  <c r="W1124" i="11"/>
  <c r="AM1124" i="11"/>
  <c r="BC1124" i="11"/>
  <c r="AS1124" i="11"/>
  <c r="S1124" i="11"/>
  <c r="AY1124" i="11"/>
  <c r="AD1124" i="11"/>
  <c r="BJ1124" i="11"/>
  <c r="Z1124" i="11"/>
  <c r="BF1124" i="11"/>
  <c r="AN1124" i="11"/>
  <c r="AC1124" i="11"/>
  <c r="BI1124" i="11"/>
  <c r="AI1124" i="11"/>
  <c r="AT1124" i="11"/>
  <c r="AP1124" i="11"/>
  <c r="U1124" i="11"/>
  <c r="AA1124" i="11"/>
  <c r="AL1124" i="11"/>
  <c r="AK1124" i="11"/>
  <c r="AQ1124" i="11"/>
  <c r="BB1124" i="11"/>
  <c r="R1124" i="11"/>
  <c r="BA1124" i="11"/>
  <c r="BG1124" i="11"/>
  <c r="AH1124" i="11"/>
  <c r="BD1124" i="11"/>
  <c r="AR1124" i="11"/>
  <c r="AF1124" i="11"/>
  <c r="AJ1124" i="11"/>
  <c r="V1124" i="11"/>
  <c r="AX1124" i="11"/>
  <c r="X1124" i="11"/>
  <c r="AB1124" i="11"/>
  <c r="T1124" i="11"/>
  <c r="BH1124" i="11"/>
  <c r="AZ1124" i="11"/>
  <c r="P1124" i="11"/>
  <c r="AV1124" i="11"/>
  <c r="M1114" i="11"/>
  <c r="Y1114" i="11"/>
  <c r="AO1114" i="11"/>
  <c r="BE1114" i="11"/>
  <c r="O1114" i="11"/>
  <c r="AE1114" i="11"/>
  <c r="AU1114" i="11"/>
  <c r="Q1114" i="11"/>
  <c r="AG1114" i="11"/>
  <c r="AW1114" i="11"/>
  <c r="W1114" i="11"/>
  <c r="AM1114" i="11"/>
  <c r="BC1114" i="11"/>
  <c r="AS1114" i="11"/>
  <c r="S1114" i="11"/>
  <c r="AY1114" i="11"/>
  <c r="AD1114" i="11"/>
  <c r="BJ1114" i="11"/>
  <c r="Z1114" i="11"/>
  <c r="BF1114" i="11"/>
  <c r="AC1114" i="11"/>
  <c r="BI1114" i="11"/>
  <c r="AI1114" i="11"/>
  <c r="AT1114" i="11"/>
  <c r="AP1114" i="11"/>
  <c r="AN1114" i="11"/>
  <c r="BA1114" i="11"/>
  <c r="BG1114" i="11"/>
  <c r="AH1114" i="11"/>
  <c r="AR1114" i="11"/>
  <c r="AF1114" i="11"/>
  <c r="AJ1114" i="11"/>
  <c r="V1114" i="11"/>
  <c r="AX1114" i="11"/>
  <c r="U1114" i="11"/>
  <c r="AA1114" i="11"/>
  <c r="AL1114" i="11"/>
  <c r="X1114" i="11"/>
  <c r="AK1114" i="11"/>
  <c r="AQ1114" i="11"/>
  <c r="BB1114" i="11"/>
  <c r="R1114" i="11"/>
  <c r="AV1114" i="11"/>
  <c r="BD1114" i="11"/>
  <c r="AB1114" i="11"/>
  <c r="T1114" i="11"/>
  <c r="BH1114" i="11"/>
  <c r="AZ1114" i="11"/>
  <c r="P1114" i="11"/>
  <c r="Y1285" i="11"/>
  <c r="AO1285" i="11"/>
  <c r="BE1285" i="11"/>
  <c r="O1285" i="11"/>
  <c r="AE1285" i="11"/>
  <c r="AU1285" i="11"/>
  <c r="Q1285" i="11"/>
  <c r="AG1285" i="11"/>
  <c r="AW1285" i="11"/>
  <c r="AC1285" i="11"/>
  <c r="BI1285" i="11"/>
  <c r="S1285" i="11"/>
  <c r="AM1285" i="11"/>
  <c r="BG1285" i="11"/>
  <c r="AT1285" i="11"/>
  <c r="AP1285" i="11"/>
  <c r="BD1285" i="11"/>
  <c r="AS1285" i="11"/>
  <c r="AA1285" i="11"/>
  <c r="AY1285" i="11"/>
  <c r="AD1285" i="11"/>
  <c r="BJ1285" i="11"/>
  <c r="Z1285" i="11"/>
  <c r="BF1285" i="11"/>
  <c r="X1285" i="11"/>
  <c r="AK1285" i="11"/>
  <c r="AQ1285" i="11"/>
  <c r="BB1285" i="11"/>
  <c r="R1285" i="11"/>
  <c r="AB1285" i="11"/>
  <c r="P1285" i="11"/>
  <c r="T1285" i="11"/>
  <c r="BA1285" i="11"/>
  <c r="BC1285" i="11"/>
  <c r="AH1285" i="11"/>
  <c r="W1285" i="11"/>
  <c r="V1285" i="11"/>
  <c r="AX1285" i="11"/>
  <c r="BH1285" i="11"/>
  <c r="AV1285" i="11"/>
  <c r="AZ1285" i="11"/>
  <c r="U1285" i="11"/>
  <c r="AI1285" i="11"/>
  <c r="AL1285" i="11"/>
  <c r="AF1285" i="11"/>
  <c r="AN1285" i="11"/>
  <c r="M1285" i="11"/>
  <c r="AR1285" i="11"/>
  <c r="AJ1285" i="11"/>
  <c r="Y1333" i="11"/>
  <c r="AO1333" i="11"/>
  <c r="BE1333" i="11"/>
  <c r="O1333" i="11"/>
  <c r="AE1333" i="11"/>
  <c r="AU1333" i="11"/>
  <c r="Q1333" i="11"/>
  <c r="AG1333" i="11"/>
  <c r="AW1333" i="11"/>
  <c r="AC1333" i="11"/>
  <c r="BI1333" i="11"/>
  <c r="S1333" i="11"/>
  <c r="AM1333" i="11"/>
  <c r="BG1333" i="11"/>
  <c r="AT1333" i="11"/>
  <c r="AP1333" i="11"/>
  <c r="BD1333" i="11"/>
  <c r="AS1333" i="11"/>
  <c r="AA1333" i="11"/>
  <c r="AY1333" i="11"/>
  <c r="AD1333" i="11"/>
  <c r="BJ1333" i="11"/>
  <c r="Z1333" i="11"/>
  <c r="BF1333" i="11"/>
  <c r="X1333" i="11"/>
  <c r="AK1333" i="11"/>
  <c r="AQ1333" i="11"/>
  <c r="BB1333" i="11"/>
  <c r="R1333" i="11"/>
  <c r="AB1333" i="11"/>
  <c r="P1333" i="11"/>
  <c r="T1333" i="11"/>
  <c r="BA1333" i="11"/>
  <c r="BC1333" i="11"/>
  <c r="AH1333" i="11"/>
  <c r="W1333" i="11"/>
  <c r="V1333" i="11"/>
  <c r="AX1333" i="11"/>
  <c r="BH1333" i="11"/>
  <c r="AV1333" i="11"/>
  <c r="AZ1333" i="11"/>
  <c r="U1333" i="11"/>
  <c r="AI1333" i="11"/>
  <c r="AL1333" i="11"/>
  <c r="AF1333" i="11"/>
  <c r="AN1333" i="11"/>
  <c r="AR1333" i="11"/>
  <c r="AJ1333" i="11"/>
  <c r="M1333" i="11"/>
  <c r="Y1259" i="11"/>
  <c r="AO1259" i="11"/>
  <c r="BE1259" i="11"/>
  <c r="O1259" i="11"/>
  <c r="AE1259" i="11"/>
  <c r="AU1259" i="11"/>
  <c r="Q1259" i="11"/>
  <c r="AG1259" i="11"/>
  <c r="AW1259" i="11"/>
  <c r="W1259" i="11"/>
  <c r="AM1259" i="11"/>
  <c r="BC1259" i="11"/>
  <c r="AC1259" i="11"/>
  <c r="BI1259" i="11"/>
  <c r="AI1259" i="11"/>
  <c r="AT1259" i="11"/>
  <c r="AP1259" i="11"/>
  <c r="X1259" i="11"/>
  <c r="AS1259" i="11"/>
  <c r="S1259" i="11"/>
  <c r="AY1259" i="11"/>
  <c r="AD1259" i="11"/>
  <c r="BJ1259" i="11"/>
  <c r="Z1259" i="11"/>
  <c r="BF1259" i="11"/>
  <c r="BD1259" i="11"/>
  <c r="V1259" i="11"/>
  <c r="AX1259" i="11"/>
  <c r="AN1259" i="11"/>
  <c r="BH1259" i="11"/>
  <c r="AV1259" i="11"/>
  <c r="AZ1259" i="11"/>
  <c r="U1259" i="11"/>
  <c r="AA1259" i="11"/>
  <c r="AL1259" i="11"/>
  <c r="AK1259" i="11"/>
  <c r="AQ1259" i="11"/>
  <c r="BB1259" i="11"/>
  <c r="R1259" i="11"/>
  <c r="AB1259" i="11"/>
  <c r="P1259" i="11"/>
  <c r="M1259" i="11"/>
  <c r="T1259" i="11"/>
  <c r="BA1259" i="11"/>
  <c r="BG1259" i="11"/>
  <c r="AH1259" i="11"/>
  <c r="AF1259" i="11"/>
  <c r="AR1259" i="11"/>
  <c r="AJ1259" i="11"/>
  <c r="M1128" i="11"/>
  <c r="Y1128" i="11"/>
  <c r="AO1128" i="11"/>
  <c r="BE1128" i="11"/>
  <c r="O1128" i="11"/>
  <c r="AE1128" i="11"/>
  <c r="AU1128" i="11"/>
  <c r="Q1128" i="11"/>
  <c r="AG1128" i="11"/>
  <c r="AW1128" i="11"/>
  <c r="W1128" i="11"/>
  <c r="AM1128" i="11"/>
  <c r="BC1128" i="11"/>
  <c r="AS1128" i="11"/>
  <c r="S1128" i="11"/>
  <c r="AY1128" i="11"/>
  <c r="AD1128" i="11"/>
  <c r="BJ1128" i="11"/>
  <c r="Z1128" i="11"/>
  <c r="BF1128" i="11"/>
  <c r="AN1128" i="11"/>
  <c r="AC1128" i="11"/>
  <c r="BI1128" i="11"/>
  <c r="AI1128" i="11"/>
  <c r="AT1128" i="11"/>
  <c r="AP1128" i="11"/>
  <c r="U1128" i="11"/>
  <c r="AA1128" i="11"/>
  <c r="AL1128" i="11"/>
  <c r="BD1128" i="11"/>
  <c r="AK1128" i="11"/>
  <c r="AQ1128" i="11"/>
  <c r="BB1128" i="11"/>
  <c r="R1128" i="11"/>
  <c r="BA1128" i="11"/>
  <c r="BG1128" i="11"/>
  <c r="AH1128" i="11"/>
  <c r="AR1128" i="11"/>
  <c r="AF1128" i="11"/>
  <c r="AJ1128" i="11"/>
  <c r="V1128" i="11"/>
  <c r="AX1128" i="11"/>
  <c r="P1128" i="11"/>
  <c r="AV1128" i="11"/>
  <c r="AB1128" i="11"/>
  <c r="T1128" i="11"/>
  <c r="X1128" i="11"/>
  <c r="BH1128" i="11"/>
  <c r="AZ1128" i="11"/>
  <c r="M1162" i="11"/>
  <c r="Y1162" i="11"/>
  <c r="AO1162" i="11"/>
  <c r="BE1162" i="11"/>
  <c r="O1162" i="11"/>
  <c r="AE1162" i="11"/>
  <c r="AU1162" i="11"/>
  <c r="Q1162" i="11"/>
  <c r="AG1162" i="11"/>
  <c r="AW1162" i="11"/>
  <c r="W1162" i="11"/>
  <c r="AM1162" i="11"/>
  <c r="BC1162" i="11"/>
  <c r="AS1162" i="11"/>
  <c r="S1162" i="11"/>
  <c r="AY1162" i="11"/>
  <c r="AD1162" i="11"/>
  <c r="BJ1162" i="11"/>
  <c r="Z1162" i="11"/>
  <c r="BF1162" i="11"/>
  <c r="AC1162" i="11"/>
  <c r="BI1162" i="11"/>
  <c r="AI1162" i="11"/>
  <c r="AT1162" i="11"/>
  <c r="AP1162" i="11"/>
  <c r="AN1162" i="11"/>
  <c r="BA1162" i="11"/>
  <c r="BG1162" i="11"/>
  <c r="AH1162" i="11"/>
  <c r="AR1162" i="11"/>
  <c r="AF1162" i="11"/>
  <c r="AJ1162" i="11"/>
  <c r="V1162" i="11"/>
  <c r="AX1162" i="11"/>
  <c r="U1162" i="11"/>
  <c r="AA1162" i="11"/>
  <c r="AL1162" i="11"/>
  <c r="X1162" i="11"/>
  <c r="AK1162" i="11"/>
  <c r="AQ1162" i="11"/>
  <c r="BB1162" i="11"/>
  <c r="R1162" i="11"/>
  <c r="AV1162" i="11"/>
  <c r="BD1162" i="11"/>
  <c r="AB1162" i="11"/>
  <c r="T1162" i="11"/>
  <c r="BH1162" i="11"/>
  <c r="AZ1162" i="11"/>
  <c r="P1162" i="11"/>
  <c r="U1391" i="11"/>
  <c r="AK1391" i="11"/>
  <c r="BA1391" i="11"/>
  <c r="S1391" i="11"/>
  <c r="AI1391" i="11"/>
  <c r="AY1391" i="11"/>
  <c r="AP1391" i="11"/>
  <c r="AC1391" i="11"/>
  <c r="AS1391" i="11"/>
  <c r="BI1391" i="11"/>
  <c r="AA1391" i="11"/>
  <c r="AQ1391" i="11"/>
  <c r="BG1391" i="11"/>
  <c r="Z1391" i="11"/>
  <c r="BF1391" i="11"/>
  <c r="AO1391" i="11"/>
  <c r="W1391" i="11"/>
  <c r="BC1391" i="11"/>
  <c r="R1391" i="11"/>
  <c r="AB1391" i="11"/>
  <c r="BH1391" i="11"/>
  <c r="V1391" i="11"/>
  <c r="BB1391" i="11"/>
  <c r="X1391" i="11"/>
  <c r="BD1391" i="11"/>
  <c r="Q1391" i="11"/>
  <c r="AW1391" i="11"/>
  <c r="Y1391" i="11"/>
  <c r="BE1391" i="11"/>
  <c r="AM1391" i="11"/>
  <c r="AX1391" i="11"/>
  <c r="AR1391" i="11"/>
  <c r="AL1391" i="11"/>
  <c r="AN1391" i="11"/>
  <c r="AG1391" i="11"/>
  <c r="AE1391" i="11"/>
  <c r="AJ1391" i="11"/>
  <c r="BJ1391" i="11"/>
  <c r="AF1391" i="11"/>
  <c r="AU1391" i="11"/>
  <c r="AZ1391" i="11"/>
  <c r="AV1391" i="11"/>
  <c r="AH1391" i="11"/>
  <c r="AD1391" i="11"/>
  <c r="O1391" i="11"/>
  <c r="T1391" i="11"/>
  <c r="AT1391" i="11"/>
  <c r="M1391" i="11"/>
  <c r="P1391" i="11"/>
  <c r="Y1189" i="11"/>
  <c r="AO1189" i="11"/>
  <c r="BE1189" i="11"/>
  <c r="O1189" i="11"/>
  <c r="AE1189" i="11"/>
  <c r="AU1189" i="11"/>
  <c r="Q1189" i="11"/>
  <c r="AG1189" i="11"/>
  <c r="AW1189" i="11"/>
  <c r="W1189" i="11"/>
  <c r="AM1189" i="11"/>
  <c r="BC1189" i="11"/>
  <c r="AC1189" i="11"/>
  <c r="BI1189" i="11"/>
  <c r="AI1189" i="11"/>
  <c r="AT1189" i="11"/>
  <c r="AP1189" i="11"/>
  <c r="BD1189" i="11"/>
  <c r="AS1189" i="11"/>
  <c r="S1189" i="11"/>
  <c r="AY1189" i="11"/>
  <c r="AD1189" i="11"/>
  <c r="BJ1189" i="11"/>
  <c r="Z1189" i="11"/>
  <c r="BF1189" i="11"/>
  <c r="X1189" i="11"/>
  <c r="AK1189" i="11"/>
  <c r="AQ1189" i="11"/>
  <c r="BB1189" i="11"/>
  <c r="R1189" i="11"/>
  <c r="AB1189" i="11"/>
  <c r="P1189" i="11"/>
  <c r="T1189" i="11"/>
  <c r="BA1189" i="11"/>
  <c r="BG1189" i="11"/>
  <c r="AH1189" i="11"/>
  <c r="V1189" i="11"/>
  <c r="AX1189" i="11"/>
  <c r="BH1189" i="11"/>
  <c r="AV1189" i="11"/>
  <c r="AZ1189" i="11"/>
  <c r="U1189" i="11"/>
  <c r="AA1189" i="11"/>
  <c r="AL1189" i="11"/>
  <c r="AF1189" i="11"/>
  <c r="AN1189" i="11"/>
  <c r="M1189" i="11"/>
  <c r="AR1189" i="11"/>
  <c r="AJ1189" i="11"/>
  <c r="Y1201" i="11"/>
  <c r="AO1201" i="11"/>
  <c r="BE1201" i="11"/>
  <c r="O1201" i="11"/>
  <c r="AE1201" i="11"/>
  <c r="AU1201" i="11"/>
  <c r="Q1201" i="11"/>
  <c r="AG1201" i="11"/>
  <c r="AW1201" i="11"/>
  <c r="W1201" i="11"/>
  <c r="AM1201" i="11"/>
  <c r="BC1201" i="11"/>
  <c r="AC1201" i="11"/>
  <c r="BI1201" i="11"/>
  <c r="AI1201" i="11"/>
  <c r="AT1201" i="11"/>
  <c r="AP1201" i="11"/>
  <c r="BD1201" i="11"/>
  <c r="AS1201" i="11"/>
  <c r="S1201" i="11"/>
  <c r="AY1201" i="11"/>
  <c r="AD1201" i="11"/>
  <c r="BJ1201" i="11"/>
  <c r="Z1201" i="11"/>
  <c r="BF1201" i="11"/>
  <c r="X1201" i="11"/>
  <c r="AK1201" i="11"/>
  <c r="AQ1201" i="11"/>
  <c r="BB1201" i="11"/>
  <c r="R1201" i="11"/>
  <c r="AB1201" i="11"/>
  <c r="P1201" i="11"/>
  <c r="T1201" i="11"/>
  <c r="BA1201" i="11"/>
  <c r="BG1201" i="11"/>
  <c r="AH1201" i="11"/>
  <c r="V1201" i="11"/>
  <c r="AX1201" i="11"/>
  <c r="M1201" i="11"/>
  <c r="BH1201" i="11"/>
  <c r="AV1201" i="11"/>
  <c r="AZ1201" i="11"/>
  <c r="U1201" i="11"/>
  <c r="AA1201" i="11"/>
  <c r="AL1201" i="11"/>
  <c r="AR1201" i="11"/>
  <c r="AJ1201" i="11"/>
  <c r="AN1201" i="11"/>
  <c r="AF1201" i="11"/>
  <c r="Y1213" i="11"/>
  <c r="AO1213" i="11"/>
  <c r="BE1213" i="11"/>
  <c r="O1213" i="11"/>
  <c r="AE1213" i="11"/>
  <c r="AU1213" i="11"/>
  <c r="Q1213" i="11"/>
  <c r="AG1213" i="11"/>
  <c r="AW1213" i="11"/>
  <c r="W1213" i="11"/>
  <c r="AM1213" i="11"/>
  <c r="BC1213" i="11"/>
  <c r="AC1213" i="11"/>
  <c r="BI1213" i="11"/>
  <c r="AI1213" i="11"/>
  <c r="AT1213" i="11"/>
  <c r="AP1213" i="11"/>
  <c r="BD1213" i="11"/>
  <c r="AS1213" i="11"/>
  <c r="S1213" i="11"/>
  <c r="AY1213" i="11"/>
  <c r="AD1213" i="11"/>
  <c r="BJ1213" i="11"/>
  <c r="Z1213" i="11"/>
  <c r="BF1213" i="11"/>
  <c r="X1213" i="11"/>
  <c r="AK1213" i="11"/>
  <c r="AQ1213" i="11"/>
  <c r="BB1213" i="11"/>
  <c r="R1213" i="11"/>
  <c r="AB1213" i="11"/>
  <c r="P1213" i="11"/>
  <c r="T1213" i="11"/>
  <c r="BA1213" i="11"/>
  <c r="BG1213" i="11"/>
  <c r="AH1213" i="11"/>
  <c r="V1213" i="11"/>
  <c r="AX1213" i="11"/>
  <c r="BH1213" i="11"/>
  <c r="AV1213" i="11"/>
  <c r="AZ1213" i="11"/>
  <c r="U1213" i="11"/>
  <c r="AA1213" i="11"/>
  <c r="AL1213" i="11"/>
  <c r="M1213" i="11"/>
  <c r="AF1213" i="11"/>
  <c r="AR1213" i="11"/>
  <c r="AJ1213" i="11"/>
  <c r="AN1213" i="11"/>
  <c r="M1280" i="11"/>
  <c r="Y1280" i="11"/>
  <c r="AO1280" i="11"/>
  <c r="BE1280" i="11"/>
  <c r="O1280" i="11"/>
  <c r="AE1280" i="11"/>
  <c r="AU1280" i="11"/>
  <c r="Q1280" i="11"/>
  <c r="AG1280" i="11"/>
  <c r="AW1280" i="11"/>
  <c r="AS1280" i="11"/>
  <c r="W1280" i="11"/>
  <c r="AQ1280" i="11"/>
  <c r="AD1280" i="11"/>
  <c r="BJ1280" i="11"/>
  <c r="Z1280" i="11"/>
  <c r="BF1280" i="11"/>
  <c r="AN1280" i="11"/>
  <c r="AC1280" i="11"/>
  <c r="BI1280" i="11"/>
  <c r="AI1280" i="11"/>
  <c r="BC1280" i="11"/>
  <c r="AT1280" i="11"/>
  <c r="AP1280" i="11"/>
  <c r="U1280" i="11"/>
  <c r="AA1280" i="11"/>
  <c r="AL1280" i="11"/>
  <c r="BD1280" i="11"/>
  <c r="AK1280" i="11"/>
  <c r="AM1280" i="11"/>
  <c r="BB1280" i="11"/>
  <c r="R1280" i="11"/>
  <c r="BA1280" i="11"/>
  <c r="AY1280" i="11"/>
  <c r="AH1280" i="11"/>
  <c r="AR1280" i="11"/>
  <c r="AF1280" i="11"/>
  <c r="AJ1280" i="11"/>
  <c r="S1280" i="11"/>
  <c r="BG1280" i="11"/>
  <c r="V1280" i="11"/>
  <c r="AX1280" i="11"/>
  <c r="P1280" i="11"/>
  <c r="X1280" i="11"/>
  <c r="AV1280" i="11"/>
  <c r="AB1280" i="11"/>
  <c r="T1280" i="11"/>
  <c r="BH1280" i="11"/>
  <c r="AZ1280" i="11"/>
  <c r="U1369" i="11"/>
  <c r="AK1369" i="11"/>
  <c r="BA1369" i="11"/>
  <c r="S1369" i="11"/>
  <c r="AI1369" i="11"/>
  <c r="AY1369" i="11"/>
  <c r="AP1369" i="11"/>
  <c r="AC1369" i="11"/>
  <c r="AS1369" i="11"/>
  <c r="BI1369" i="11"/>
  <c r="AA1369" i="11"/>
  <c r="AQ1369" i="11"/>
  <c r="BG1369" i="11"/>
  <c r="Z1369" i="11"/>
  <c r="BF1369" i="11"/>
  <c r="AO1369" i="11"/>
  <c r="W1369" i="11"/>
  <c r="BC1369" i="11"/>
  <c r="AX1369" i="11"/>
  <c r="M1369" i="11"/>
  <c r="AB1369" i="11"/>
  <c r="BH1369" i="11"/>
  <c r="V1369" i="11"/>
  <c r="BB1369" i="11"/>
  <c r="X1369" i="11"/>
  <c r="BD1369" i="11"/>
  <c r="Q1369" i="11"/>
  <c r="AW1369" i="11"/>
  <c r="Y1369" i="11"/>
  <c r="BE1369" i="11"/>
  <c r="AM1369" i="11"/>
  <c r="R1369" i="11"/>
  <c r="AR1369" i="11"/>
  <c r="AL1369" i="11"/>
  <c r="AN1369" i="11"/>
  <c r="AG1369" i="11"/>
  <c r="AD1369" i="11"/>
  <c r="O1369" i="11"/>
  <c r="AH1369" i="11"/>
  <c r="T1369" i="11"/>
  <c r="AT1369" i="11"/>
  <c r="P1369" i="11"/>
  <c r="AE1369" i="11"/>
  <c r="AJ1369" i="11"/>
  <c r="BJ1369" i="11"/>
  <c r="AF1369" i="11"/>
  <c r="AU1369" i="11"/>
  <c r="AZ1369" i="11"/>
  <c r="AV1369" i="11"/>
  <c r="Y1166" i="11"/>
  <c r="AO1166" i="11"/>
  <c r="BE1166" i="11"/>
  <c r="O1166" i="11"/>
  <c r="AE1166" i="11"/>
  <c r="AU1166" i="11"/>
  <c r="Q1166" i="11"/>
  <c r="AG1166" i="11"/>
  <c r="AW1166" i="11"/>
  <c r="W1166" i="11"/>
  <c r="AM1166" i="11"/>
  <c r="BC1166" i="11"/>
  <c r="AS1166" i="11"/>
  <c r="S1166" i="11"/>
  <c r="AY1166" i="11"/>
  <c r="AD1166" i="11"/>
  <c r="BJ1166" i="11"/>
  <c r="Z1166" i="11"/>
  <c r="BF1166" i="11"/>
  <c r="AC1166" i="11"/>
  <c r="BI1166" i="11"/>
  <c r="AI1166" i="11"/>
  <c r="AT1166" i="11"/>
  <c r="AP1166" i="11"/>
  <c r="AN1166" i="11"/>
  <c r="BA1166" i="11"/>
  <c r="BG1166" i="11"/>
  <c r="AH1166" i="11"/>
  <c r="X1166" i="11"/>
  <c r="AR1166" i="11"/>
  <c r="AF1166" i="11"/>
  <c r="AJ1166" i="11"/>
  <c r="V1166" i="11"/>
  <c r="AX1166" i="11"/>
  <c r="U1166" i="11"/>
  <c r="AA1166" i="11"/>
  <c r="AL1166" i="11"/>
  <c r="AK1166" i="11"/>
  <c r="AQ1166" i="11"/>
  <c r="BB1166" i="11"/>
  <c r="R1166" i="11"/>
  <c r="BD1166" i="11"/>
  <c r="BH1166" i="11"/>
  <c r="AZ1166" i="11"/>
  <c r="P1166" i="11"/>
  <c r="M1166" i="11"/>
  <c r="AV1166" i="11"/>
  <c r="AB1166" i="11"/>
  <c r="T1166" i="11"/>
  <c r="Y1229" i="11"/>
  <c r="AO1229" i="11"/>
  <c r="BE1229" i="11"/>
  <c r="O1229" i="11"/>
  <c r="AE1229" i="11"/>
  <c r="AU1229" i="11"/>
  <c r="Q1229" i="11"/>
  <c r="AG1229" i="11"/>
  <c r="AW1229" i="11"/>
  <c r="W1229" i="11"/>
  <c r="AM1229" i="11"/>
  <c r="BC1229" i="11"/>
  <c r="AC1229" i="11"/>
  <c r="BI1229" i="11"/>
  <c r="AI1229" i="11"/>
  <c r="AT1229" i="11"/>
  <c r="AP1229" i="11"/>
  <c r="BD1229" i="11"/>
  <c r="AS1229" i="11"/>
  <c r="S1229" i="11"/>
  <c r="AY1229" i="11"/>
  <c r="AD1229" i="11"/>
  <c r="BJ1229" i="11"/>
  <c r="Z1229" i="11"/>
  <c r="BF1229" i="11"/>
  <c r="X1229" i="11"/>
  <c r="AK1229" i="11"/>
  <c r="AQ1229" i="11"/>
  <c r="BB1229" i="11"/>
  <c r="R1229" i="11"/>
  <c r="AB1229" i="11"/>
  <c r="P1229" i="11"/>
  <c r="T1229" i="11"/>
  <c r="BA1229" i="11"/>
  <c r="BG1229" i="11"/>
  <c r="AH1229" i="11"/>
  <c r="V1229" i="11"/>
  <c r="AX1229" i="11"/>
  <c r="BH1229" i="11"/>
  <c r="AV1229" i="11"/>
  <c r="AZ1229" i="11"/>
  <c r="U1229" i="11"/>
  <c r="AA1229" i="11"/>
  <c r="AL1229" i="11"/>
  <c r="AF1229" i="11"/>
  <c r="M1229" i="11"/>
  <c r="AR1229" i="11"/>
  <c r="AJ1229" i="11"/>
  <c r="AN1229" i="11"/>
  <c r="M1242" i="11"/>
  <c r="Y1242" i="11"/>
  <c r="AO1242" i="11"/>
  <c r="BE1242" i="11"/>
  <c r="O1242" i="11"/>
  <c r="AE1242" i="11"/>
  <c r="AU1242" i="11"/>
  <c r="Q1242" i="11"/>
  <c r="AG1242" i="11"/>
  <c r="AW1242" i="11"/>
  <c r="W1242" i="11"/>
  <c r="AM1242" i="11"/>
  <c r="BC1242" i="11"/>
  <c r="AS1242" i="11"/>
  <c r="S1242" i="11"/>
  <c r="AY1242" i="11"/>
  <c r="AD1242" i="11"/>
  <c r="BJ1242" i="11"/>
  <c r="Z1242" i="11"/>
  <c r="BF1242" i="11"/>
  <c r="AC1242" i="11"/>
  <c r="BI1242" i="11"/>
  <c r="AI1242" i="11"/>
  <c r="AT1242" i="11"/>
  <c r="AP1242" i="11"/>
  <c r="AN1242" i="11"/>
  <c r="BA1242" i="11"/>
  <c r="BG1242" i="11"/>
  <c r="AH1242" i="11"/>
  <c r="AR1242" i="11"/>
  <c r="AF1242" i="11"/>
  <c r="AJ1242" i="11"/>
  <c r="V1242" i="11"/>
  <c r="AX1242" i="11"/>
  <c r="U1242" i="11"/>
  <c r="AA1242" i="11"/>
  <c r="AL1242" i="11"/>
  <c r="X1242" i="11"/>
  <c r="AK1242" i="11"/>
  <c r="AQ1242" i="11"/>
  <c r="BB1242" i="11"/>
  <c r="R1242" i="11"/>
  <c r="AV1242" i="11"/>
  <c r="BD1242" i="11"/>
  <c r="AB1242" i="11"/>
  <c r="T1242" i="11"/>
  <c r="BH1242" i="11"/>
  <c r="AZ1242" i="11"/>
  <c r="P1242" i="11"/>
  <c r="M1146" i="11"/>
  <c r="Y1146" i="11"/>
  <c r="AO1146" i="11"/>
  <c r="BE1146" i="11"/>
  <c r="O1146" i="11"/>
  <c r="AE1146" i="11"/>
  <c r="AU1146" i="11"/>
  <c r="Q1146" i="11"/>
  <c r="AG1146" i="11"/>
  <c r="AW1146" i="11"/>
  <c r="W1146" i="11"/>
  <c r="AM1146" i="11"/>
  <c r="BC1146" i="11"/>
  <c r="AS1146" i="11"/>
  <c r="S1146" i="11"/>
  <c r="AY1146" i="11"/>
  <c r="AD1146" i="11"/>
  <c r="BJ1146" i="11"/>
  <c r="Z1146" i="11"/>
  <c r="BF1146" i="11"/>
  <c r="AC1146" i="11"/>
  <c r="BI1146" i="11"/>
  <c r="AI1146" i="11"/>
  <c r="AT1146" i="11"/>
  <c r="AP1146" i="11"/>
  <c r="AN1146" i="11"/>
  <c r="BA1146" i="11"/>
  <c r="BG1146" i="11"/>
  <c r="AH1146" i="11"/>
  <c r="AR1146" i="11"/>
  <c r="AF1146" i="11"/>
  <c r="AJ1146" i="11"/>
  <c r="V1146" i="11"/>
  <c r="AX1146" i="11"/>
  <c r="U1146" i="11"/>
  <c r="AA1146" i="11"/>
  <c r="AL1146" i="11"/>
  <c r="X1146" i="11"/>
  <c r="AK1146" i="11"/>
  <c r="AQ1146" i="11"/>
  <c r="BB1146" i="11"/>
  <c r="R1146" i="11"/>
  <c r="AV1146" i="11"/>
  <c r="BD1146" i="11"/>
  <c r="AB1146" i="11"/>
  <c r="T1146" i="11"/>
  <c r="BH1146" i="11"/>
  <c r="AZ1146" i="11"/>
  <c r="P1146" i="11"/>
  <c r="Y1347" i="11"/>
  <c r="AO1347" i="11"/>
  <c r="BE1347" i="11"/>
  <c r="O1347" i="11"/>
  <c r="AE1347" i="11"/>
  <c r="AU1347" i="11"/>
  <c r="Q1347" i="11"/>
  <c r="AG1347" i="11"/>
  <c r="AW1347" i="11"/>
  <c r="AC1347" i="11"/>
  <c r="BI1347" i="11"/>
  <c r="AA1347" i="11"/>
  <c r="AY1347" i="11"/>
  <c r="AT1347" i="11"/>
  <c r="AP1347" i="11"/>
  <c r="X1347" i="11"/>
  <c r="AS1347" i="11"/>
  <c r="S1347" i="11"/>
  <c r="AM1347" i="11"/>
  <c r="BG1347" i="11"/>
  <c r="AD1347" i="11"/>
  <c r="BJ1347" i="11"/>
  <c r="Z1347" i="11"/>
  <c r="BF1347" i="11"/>
  <c r="BD1347" i="11"/>
  <c r="BC1347" i="11"/>
  <c r="V1347" i="11"/>
  <c r="AX1347" i="11"/>
  <c r="AN1347" i="11"/>
  <c r="BH1347" i="11"/>
  <c r="AV1347" i="11"/>
  <c r="M1347" i="11"/>
  <c r="AZ1347" i="11"/>
  <c r="U1347" i="11"/>
  <c r="W1347" i="11"/>
  <c r="AL1347" i="11"/>
  <c r="AK1347" i="11"/>
  <c r="AI1347" i="11"/>
  <c r="BB1347" i="11"/>
  <c r="R1347" i="11"/>
  <c r="AB1347" i="11"/>
  <c r="P1347" i="11"/>
  <c r="T1347" i="11"/>
  <c r="BA1347" i="11"/>
  <c r="AQ1347" i="11"/>
  <c r="AF1347" i="11"/>
  <c r="AH1347" i="11"/>
  <c r="AR1347" i="11"/>
  <c r="AJ1347" i="11"/>
  <c r="Y1206" i="11"/>
  <c r="AO1206" i="11"/>
  <c r="BE1206" i="11"/>
  <c r="O1206" i="11"/>
  <c r="AE1206" i="11"/>
  <c r="AU1206" i="11"/>
  <c r="Q1206" i="11"/>
  <c r="AG1206" i="11"/>
  <c r="AW1206" i="11"/>
  <c r="W1206" i="11"/>
  <c r="AM1206" i="11"/>
  <c r="BC1206" i="11"/>
  <c r="AS1206" i="11"/>
  <c r="S1206" i="11"/>
  <c r="AY1206" i="11"/>
  <c r="AD1206" i="11"/>
  <c r="BJ1206" i="11"/>
  <c r="Z1206" i="11"/>
  <c r="BF1206" i="11"/>
  <c r="AC1206" i="11"/>
  <c r="BI1206" i="11"/>
  <c r="AI1206" i="11"/>
  <c r="AT1206" i="11"/>
  <c r="AP1206" i="11"/>
  <c r="AN1206" i="11"/>
  <c r="BA1206" i="11"/>
  <c r="BG1206" i="11"/>
  <c r="AH1206" i="11"/>
  <c r="X1206" i="11"/>
  <c r="AR1206" i="11"/>
  <c r="AF1206" i="11"/>
  <c r="AJ1206" i="11"/>
  <c r="V1206" i="11"/>
  <c r="AX1206" i="11"/>
  <c r="U1206" i="11"/>
  <c r="AA1206" i="11"/>
  <c r="AL1206" i="11"/>
  <c r="M1206" i="11"/>
  <c r="AK1206" i="11"/>
  <c r="AQ1206" i="11"/>
  <c r="BB1206" i="11"/>
  <c r="R1206" i="11"/>
  <c r="BH1206" i="11"/>
  <c r="AZ1206" i="11"/>
  <c r="P1206" i="11"/>
  <c r="BD1206" i="11"/>
  <c r="AV1206" i="11"/>
  <c r="AB1206" i="11"/>
  <c r="T1206" i="11"/>
  <c r="Y1221" i="11"/>
  <c r="AO1221" i="11"/>
  <c r="BE1221" i="11"/>
  <c r="O1221" i="11"/>
  <c r="AE1221" i="11"/>
  <c r="AU1221" i="11"/>
  <c r="Q1221" i="11"/>
  <c r="AG1221" i="11"/>
  <c r="AW1221" i="11"/>
  <c r="W1221" i="11"/>
  <c r="AM1221" i="11"/>
  <c r="BC1221" i="11"/>
  <c r="AC1221" i="11"/>
  <c r="BI1221" i="11"/>
  <c r="AI1221" i="11"/>
  <c r="AT1221" i="11"/>
  <c r="AP1221" i="11"/>
  <c r="BD1221" i="11"/>
  <c r="AS1221" i="11"/>
  <c r="S1221" i="11"/>
  <c r="AY1221" i="11"/>
  <c r="AD1221" i="11"/>
  <c r="BJ1221" i="11"/>
  <c r="Z1221" i="11"/>
  <c r="BF1221" i="11"/>
  <c r="X1221" i="11"/>
  <c r="AK1221" i="11"/>
  <c r="AQ1221" i="11"/>
  <c r="BB1221" i="11"/>
  <c r="R1221" i="11"/>
  <c r="AB1221" i="11"/>
  <c r="P1221" i="11"/>
  <c r="T1221" i="11"/>
  <c r="BA1221" i="11"/>
  <c r="BG1221" i="11"/>
  <c r="AH1221" i="11"/>
  <c r="V1221" i="11"/>
  <c r="AX1221" i="11"/>
  <c r="BH1221" i="11"/>
  <c r="AV1221" i="11"/>
  <c r="AZ1221" i="11"/>
  <c r="U1221" i="11"/>
  <c r="AA1221" i="11"/>
  <c r="AL1221" i="11"/>
  <c r="AF1221" i="11"/>
  <c r="AN1221" i="11"/>
  <c r="M1221" i="11"/>
  <c r="AR1221" i="11"/>
  <c r="AJ1221" i="11"/>
  <c r="M1136" i="11"/>
  <c r="Y1136" i="11"/>
  <c r="AO1136" i="11"/>
  <c r="BE1136" i="11"/>
  <c r="O1136" i="11"/>
  <c r="AE1136" i="11"/>
  <c r="AU1136" i="11"/>
  <c r="Q1136" i="11"/>
  <c r="AG1136" i="11"/>
  <c r="AW1136" i="11"/>
  <c r="W1136" i="11"/>
  <c r="AM1136" i="11"/>
  <c r="BC1136" i="11"/>
  <c r="AS1136" i="11"/>
  <c r="S1136" i="11"/>
  <c r="AY1136" i="11"/>
  <c r="AD1136" i="11"/>
  <c r="BJ1136" i="11"/>
  <c r="Z1136" i="11"/>
  <c r="BF1136" i="11"/>
  <c r="AN1136" i="11"/>
  <c r="AC1136" i="11"/>
  <c r="BI1136" i="11"/>
  <c r="AI1136" i="11"/>
  <c r="AT1136" i="11"/>
  <c r="AP1136" i="11"/>
  <c r="U1136" i="11"/>
  <c r="AA1136" i="11"/>
  <c r="AL1136" i="11"/>
  <c r="BD1136" i="11"/>
  <c r="AK1136" i="11"/>
  <c r="AQ1136" i="11"/>
  <c r="BB1136" i="11"/>
  <c r="R1136" i="11"/>
  <c r="BA1136" i="11"/>
  <c r="BG1136" i="11"/>
  <c r="AH1136" i="11"/>
  <c r="AR1136" i="11"/>
  <c r="AF1136" i="11"/>
  <c r="AJ1136" i="11"/>
  <c r="V1136" i="11"/>
  <c r="AX1136" i="11"/>
  <c r="P1136" i="11"/>
  <c r="X1136" i="11"/>
  <c r="AV1136" i="11"/>
  <c r="AB1136" i="11"/>
  <c r="T1136" i="11"/>
  <c r="BH1136" i="11"/>
  <c r="AZ1136" i="11"/>
  <c r="Y1207" i="11"/>
  <c r="AO1207" i="11"/>
  <c r="BE1207" i="11"/>
  <c r="O1207" i="11"/>
  <c r="AE1207" i="11"/>
  <c r="AU1207" i="11"/>
  <c r="Q1207" i="11"/>
  <c r="AG1207" i="11"/>
  <c r="AW1207" i="11"/>
  <c r="W1207" i="11"/>
  <c r="AM1207" i="11"/>
  <c r="BC1207" i="11"/>
  <c r="AC1207" i="11"/>
  <c r="BI1207" i="11"/>
  <c r="AI1207" i="11"/>
  <c r="AT1207" i="11"/>
  <c r="AP1207" i="11"/>
  <c r="X1207" i="11"/>
  <c r="AS1207" i="11"/>
  <c r="S1207" i="11"/>
  <c r="AY1207" i="11"/>
  <c r="AD1207" i="11"/>
  <c r="BJ1207" i="11"/>
  <c r="Z1207" i="11"/>
  <c r="BF1207" i="11"/>
  <c r="BD1207" i="11"/>
  <c r="V1207" i="11"/>
  <c r="AX1207" i="11"/>
  <c r="BH1207" i="11"/>
  <c r="AV1207" i="11"/>
  <c r="AZ1207" i="11"/>
  <c r="U1207" i="11"/>
  <c r="AA1207" i="11"/>
  <c r="AL1207" i="11"/>
  <c r="AK1207" i="11"/>
  <c r="AQ1207" i="11"/>
  <c r="BB1207" i="11"/>
  <c r="R1207" i="11"/>
  <c r="AN1207" i="11"/>
  <c r="AB1207" i="11"/>
  <c r="P1207" i="11"/>
  <c r="T1207" i="11"/>
  <c r="BA1207" i="11"/>
  <c r="BG1207" i="11"/>
  <c r="AH1207" i="11"/>
  <c r="M1207" i="11"/>
  <c r="AR1207" i="11"/>
  <c r="AJ1207" i="11"/>
  <c r="AF1207" i="11"/>
  <c r="Y1203" i="11"/>
  <c r="AO1203" i="11"/>
  <c r="BE1203" i="11"/>
  <c r="O1203" i="11"/>
  <c r="AE1203" i="11"/>
  <c r="AU1203" i="11"/>
  <c r="Q1203" i="11"/>
  <c r="AG1203" i="11"/>
  <c r="AW1203" i="11"/>
  <c r="W1203" i="11"/>
  <c r="AM1203" i="11"/>
  <c r="BC1203" i="11"/>
  <c r="AC1203" i="11"/>
  <c r="BI1203" i="11"/>
  <c r="AI1203" i="11"/>
  <c r="AT1203" i="11"/>
  <c r="AP1203" i="11"/>
  <c r="X1203" i="11"/>
  <c r="AS1203" i="11"/>
  <c r="S1203" i="11"/>
  <c r="AY1203" i="11"/>
  <c r="AD1203" i="11"/>
  <c r="BJ1203" i="11"/>
  <c r="Z1203" i="11"/>
  <c r="BF1203" i="11"/>
  <c r="BD1203" i="11"/>
  <c r="V1203" i="11"/>
  <c r="AX1203" i="11"/>
  <c r="AN1203" i="11"/>
  <c r="BH1203" i="11"/>
  <c r="AV1203" i="11"/>
  <c r="M1203" i="11"/>
  <c r="AZ1203" i="11"/>
  <c r="U1203" i="11"/>
  <c r="AA1203" i="11"/>
  <c r="AL1203" i="11"/>
  <c r="AK1203" i="11"/>
  <c r="AQ1203" i="11"/>
  <c r="BB1203" i="11"/>
  <c r="R1203" i="11"/>
  <c r="AB1203" i="11"/>
  <c r="P1203" i="11"/>
  <c r="T1203" i="11"/>
  <c r="BA1203" i="11"/>
  <c r="BG1203" i="11"/>
  <c r="AH1203" i="11"/>
  <c r="AF1203" i="11"/>
  <c r="AR1203" i="11"/>
  <c r="AJ1203" i="11"/>
  <c r="Y1293" i="11"/>
  <c r="AO1293" i="11"/>
  <c r="BE1293" i="11"/>
  <c r="O1293" i="11"/>
  <c r="AE1293" i="11"/>
  <c r="AU1293" i="11"/>
  <c r="Q1293" i="11"/>
  <c r="AG1293" i="11"/>
  <c r="AW1293" i="11"/>
  <c r="AC1293" i="11"/>
  <c r="BI1293" i="11"/>
  <c r="S1293" i="11"/>
  <c r="AM1293" i="11"/>
  <c r="BG1293" i="11"/>
  <c r="AT1293" i="11"/>
  <c r="AP1293" i="11"/>
  <c r="BD1293" i="11"/>
  <c r="AS1293" i="11"/>
  <c r="AA1293" i="11"/>
  <c r="AY1293" i="11"/>
  <c r="AD1293" i="11"/>
  <c r="BJ1293" i="11"/>
  <c r="Z1293" i="11"/>
  <c r="BF1293" i="11"/>
  <c r="X1293" i="11"/>
  <c r="AK1293" i="11"/>
  <c r="AQ1293" i="11"/>
  <c r="BB1293" i="11"/>
  <c r="R1293" i="11"/>
  <c r="AB1293" i="11"/>
  <c r="P1293" i="11"/>
  <c r="T1293" i="11"/>
  <c r="BA1293" i="11"/>
  <c r="BC1293" i="11"/>
  <c r="AH1293" i="11"/>
  <c r="W1293" i="11"/>
  <c r="V1293" i="11"/>
  <c r="AX1293" i="11"/>
  <c r="BH1293" i="11"/>
  <c r="AV1293" i="11"/>
  <c r="AZ1293" i="11"/>
  <c r="U1293" i="11"/>
  <c r="AI1293" i="11"/>
  <c r="AL1293" i="11"/>
  <c r="AF1293" i="11"/>
  <c r="M1293" i="11"/>
  <c r="AR1293" i="11"/>
  <c r="AJ1293" i="11"/>
  <c r="AN1293" i="11"/>
  <c r="Y1258" i="11"/>
  <c r="AO1258" i="11"/>
  <c r="BE1258" i="11"/>
  <c r="O1258" i="11"/>
  <c r="AE1258" i="11"/>
  <c r="AU1258" i="11"/>
  <c r="Q1258" i="11"/>
  <c r="AG1258" i="11"/>
  <c r="AW1258" i="11"/>
  <c r="W1258" i="11"/>
  <c r="AM1258" i="11"/>
  <c r="BC1258" i="11"/>
  <c r="AS1258" i="11"/>
  <c r="S1258" i="11"/>
  <c r="AY1258" i="11"/>
  <c r="AD1258" i="11"/>
  <c r="BJ1258" i="11"/>
  <c r="Z1258" i="11"/>
  <c r="BF1258" i="11"/>
  <c r="AC1258" i="11"/>
  <c r="BI1258" i="11"/>
  <c r="AI1258" i="11"/>
  <c r="AT1258" i="11"/>
  <c r="AP1258" i="11"/>
  <c r="AN1258" i="11"/>
  <c r="BA1258" i="11"/>
  <c r="BG1258" i="11"/>
  <c r="AH1258" i="11"/>
  <c r="AR1258" i="11"/>
  <c r="AF1258" i="11"/>
  <c r="AJ1258" i="11"/>
  <c r="V1258" i="11"/>
  <c r="AX1258" i="11"/>
  <c r="M1258" i="11"/>
  <c r="U1258" i="11"/>
  <c r="AA1258" i="11"/>
  <c r="AL1258" i="11"/>
  <c r="X1258" i="11"/>
  <c r="AK1258" i="11"/>
  <c r="AQ1258" i="11"/>
  <c r="BB1258" i="11"/>
  <c r="R1258" i="11"/>
  <c r="AV1258" i="11"/>
  <c r="BD1258" i="11"/>
  <c r="AB1258" i="11"/>
  <c r="T1258" i="11"/>
  <c r="BH1258" i="11"/>
  <c r="AZ1258" i="11"/>
  <c r="P1258" i="11"/>
  <c r="BO1238" i="11"/>
  <c r="J1188" i="11" a="1"/>
  <c r="J1188" i="11" s="1"/>
  <c r="BN1451" i="11"/>
  <c r="J1182" i="11" a="1"/>
  <c r="J1182" i="11" s="1"/>
  <c r="BO1232" i="11"/>
  <c r="BN1709" i="11"/>
  <c r="J1212" i="11" a="1"/>
  <c r="J1212" i="11" s="1"/>
  <c r="BO1262" i="11"/>
  <c r="BO1305" i="11"/>
  <c r="J1255" i="11" a="1"/>
  <c r="J1255" i="11" s="1"/>
  <c r="BN1429" i="11"/>
  <c r="BN1460" i="11"/>
  <c r="J1410" i="11" a="1"/>
  <c r="J1410" i="11" s="1"/>
  <c r="BN1673" i="11"/>
  <c r="BO1329" i="11"/>
  <c r="J1279" i="11" a="1"/>
  <c r="J1279" i="11" s="1"/>
  <c r="BO1342" i="11"/>
  <c r="J1292" i="11" a="1"/>
  <c r="J1292" i="11" s="1"/>
  <c r="BO1359" i="11"/>
  <c r="J1309" i="11" a="1"/>
  <c r="J1309" i="11" s="1"/>
  <c r="J1372" i="11" a="1"/>
  <c r="J1372" i="11" s="1"/>
  <c r="BO1422" i="11"/>
  <c r="BN1690" i="11"/>
  <c r="BO1307" i="11"/>
  <c r="J1257" i="11" a="1"/>
  <c r="J1257" i="11" s="1"/>
  <c r="BO1303" i="11"/>
  <c r="J1253" i="11" a="1"/>
  <c r="J1253" i="11" s="1"/>
  <c r="J1190" i="11" a="1"/>
  <c r="J1190" i="11" s="1"/>
  <c r="BO1240" i="11"/>
  <c r="BN2008" i="11"/>
  <c r="BO1454" i="11"/>
  <c r="J1404" i="11" a="1"/>
  <c r="J1404" i="11" s="1"/>
  <c r="BN1349" i="11"/>
  <c r="J1299" i="11" a="1"/>
  <c r="J1299" i="11" s="1"/>
  <c r="J1377" i="11" a="1"/>
  <c r="J1377" i="11" s="1"/>
  <c r="BN1427" i="11"/>
  <c r="BN1468" i="11"/>
  <c r="J1418" i="11" a="1"/>
  <c r="J1418" i="11" s="1"/>
  <c r="BN1467" i="11"/>
  <c r="J1417" i="11" a="1"/>
  <c r="J1417" i="11" s="1"/>
  <c r="J1337" i="11" a="1"/>
  <c r="J1337" i="11" s="1"/>
  <c r="BN1387" i="11"/>
  <c r="BN1774" i="11"/>
  <c r="J1431" i="11" a="1"/>
  <c r="J1431" i="11" s="1"/>
  <c r="BN1481" i="11"/>
  <c r="BO1289" i="11"/>
  <c r="J1239" i="11" a="1"/>
  <c r="J1239" i="11" s="1"/>
  <c r="BO1301" i="11"/>
  <c r="J1251" i="11" a="1"/>
  <c r="J1251" i="11" s="1"/>
  <c r="BN1413" i="11"/>
  <c r="BN1894" i="11"/>
  <c r="BN1632" i="11"/>
  <c r="BN2000" i="11"/>
  <c r="BN1720" i="11"/>
  <c r="BN1728" i="11"/>
  <c r="J1308" i="11" a="1"/>
  <c r="J1308" i="11" s="1"/>
  <c r="BO1358" i="11"/>
  <c r="BN1780" i="11"/>
  <c r="BN1998" i="11"/>
  <c r="BN1447" i="11"/>
  <c r="J1397" i="11" a="1"/>
  <c r="J1397" i="11" s="1"/>
  <c r="J1211" i="11" a="1"/>
  <c r="J1211" i="11" s="1"/>
  <c r="BN1261" i="11"/>
  <c r="BN1692" i="11"/>
  <c r="BN1469" i="11"/>
  <c r="J1419" i="11" a="1"/>
  <c r="J1419" i="11" s="1"/>
  <c r="BN1765" i="11"/>
  <c r="J1343" i="11" a="1"/>
  <c r="J1343" i="11" s="1"/>
  <c r="BN1393" i="11"/>
  <c r="BN1489" i="11"/>
  <c r="BN1707" i="11"/>
  <c r="J1335" i="11" a="1"/>
  <c r="J1335" i="11" s="1"/>
  <c r="BN1385" i="11"/>
  <c r="J1216" i="11" a="1"/>
  <c r="J1216" i="11" s="1"/>
  <c r="BO1266" i="11"/>
  <c r="J1352" i="11" a="1"/>
  <c r="J1352" i="11" s="1"/>
  <c r="BO1402" i="11"/>
  <c r="BN1376" i="11"/>
  <c r="J1326" i="11" a="1"/>
  <c r="J1326" i="11" s="1"/>
  <c r="BO1246" i="11"/>
  <c r="J1196" i="11" a="1"/>
  <c r="J1196" i="11" s="1"/>
  <c r="BN1388" i="11"/>
  <c r="J1178" i="11" a="1"/>
  <c r="J1178" i="11" s="1"/>
  <c r="BO1228" i="11"/>
  <c r="BO1321" i="11"/>
  <c r="J1271" i="11" a="1"/>
  <c r="J1271" i="11" s="1"/>
  <c r="J1186" i="11" a="1"/>
  <c r="J1186" i="11" s="1"/>
  <c r="BO1236" i="11"/>
  <c r="BO1380" i="11"/>
  <c r="J1330" i="11" a="1"/>
  <c r="J1330" i="11" s="1"/>
  <c r="BN1496" i="11"/>
  <c r="BN1546" i="11" s="1"/>
  <c r="BN1596" i="11" s="1"/>
  <c r="BN1646" i="11" s="1"/>
  <c r="BN1821" i="11"/>
  <c r="BN1852" i="11"/>
  <c r="J1383" i="11" a="1"/>
  <c r="J1383" i="11" s="1"/>
  <c r="BN1433" i="11"/>
  <c r="BO1365" i="11"/>
  <c r="J1315" i="11" a="1"/>
  <c r="J1315" i="11" s="1"/>
  <c r="J1198" i="11" a="1"/>
  <c r="J1198" i="11" s="1"/>
  <c r="BO1248" i="11"/>
  <c r="BO1245" i="11"/>
  <c r="J1195" i="11" a="1"/>
  <c r="J1195" i="11" s="1"/>
  <c r="BN1655" i="11"/>
  <c r="J1194" i="11" a="1"/>
  <c r="J1194" i="11" s="1"/>
  <c r="BO1244" i="11"/>
  <c r="J1375" i="11" a="1"/>
  <c r="J1375" i="11" s="1"/>
  <c r="BN1425" i="11"/>
  <c r="BO1400" i="11"/>
  <c r="J1350" i="11" a="1"/>
  <c r="J1350" i="11" s="1"/>
  <c r="J1256" i="11" a="1"/>
  <c r="J1256" i="11" s="1"/>
  <c r="BN1306" i="11"/>
  <c r="BN1491" i="11"/>
  <c r="J1441" i="11" a="1"/>
  <c r="J1441" i="11" s="1"/>
  <c r="J1170" i="11" a="1"/>
  <c r="J1170" i="11" s="1"/>
  <c r="BO1220" i="11"/>
  <c r="J1174" i="11" a="1"/>
  <c r="J1174" i="11" s="1"/>
  <c r="BO1224" i="11"/>
  <c r="BO1214" i="11"/>
  <c r="J1164" i="11" a="1"/>
  <c r="J1164" i="11" s="1"/>
  <c r="BN1695" i="11"/>
  <c r="BN1403" i="11"/>
  <c r="BN1453" i="11" s="1"/>
  <c r="BN1334" i="11"/>
  <c r="J1284" i="11" a="1"/>
  <c r="J1284" i="11" s="1"/>
  <c r="BO1313" i="11"/>
  <c r="J1263" i="11" a="1"/>
  <c r="J1263" i="11" s="1"/>
  <c r="BN1686" i="11"/>
  <c r="BN1736" i="11" s="1"/>
  <c r="BN1714" i="11"/>
  <c r="BN1872" i="11"/>
  <c r="BO1323" i="11"/>
  <c r="J1273" i="11" a="1"/>
  <c r="J1273" i="11" s="1"/>
  <c r="Y1198" i="11" l="1"/>
  <c r="AO1198" i="11"/>
  <c r="BE1198" i="11"/>
  <c r="O1198" i="11"/>
  <c r="AE1198" i="11"/>
  <c r="AU1198" i="11"/>
  <c r="Q1198" i="11"/>
  <c r="AG1198" i="11"/>
  <c r="AW1198" i="11"/>
  <c r="W1198" i="11"/>
  <c r="AM1198" i="11"/>
  <c r="BC1198" i="11"/>
  <c r="AS1198" i="11"/>
  <c r="S1198" i="11"/>
  <c r="AY1198" i="11"/>
  <c r="AD1198" i="11"/>
  <c r="BJ1198" i="11"/>
  <c r="Z1198" i="11"/>
  <c r="BF1198" i="11"/>
  <c r="AC1198" i="11"/>
  <c r="BI1198" i="11"/>
  <c r="AI1198" i="11"/>
  <c r="AT1198" i="11"/>
  <c r="AP1198" i="11"/>
  <c r="AN1198" i="11"/>
  <c r="BA1198" i="11"/>
  <c r="BG1198" i="11"/>
  <c r="AH1198" i="11"/>
  <c r="X1198" i="11"/>
  <c r="AR1198" i="11"/>
  <c r="AF1198" i="11"/>
  <c r="AJ1198" i="11"/>
  <c r="V1198" i="11"/>
  <c r="AX1198" i="11"/>
  <c r="U1198" i="11"/>
  <c r="AA1198" i="11"/>
  <c r="AL1198" i="11"/>
  <c r="AK1198" i="11"/>
  <c r="AQ1198" i="11"/>
  <c r="BB1198" i="11"/>
  <c r="R1198" i="11"/>
  <c r="BD1198" i="11"/>
  <c r="BH1198" i="11"/>
  <c r="AZ1198" i="11"/>
  <c r="P1198" i="11"/>
  <c r="AV1198" i="11"/>
  <c r="AB1198" i="11"/>
  <c r="T1198" i="11"/>
  <c r="M1198" i="11"/>
  <c r="M1330" i="11"/>
  <c r="Y1330" i="11"/>
  <c r="AO1330" i="11"/>
  <c r="BE1330" i="11"/>
  <c r="O1330" i="11"/>
  <c r="AE1330" i="11"/>
  <c r="AU1330" i="11"/>
  <c r="Q1330" i="11"/>
  <c r="AG1330" i="11"/>
  <c r="AW1330" i="11"/>
  <c r="AS1330" i="11"/>
  <c r="AI1330" i="11"/>
  <c r="BC1330" i="11"/>
  <c r="AD1330" i="11"/>
  <c r="BJ1330" i="11"/>
  <c r="Z1330" i="11"/>
  <c r="BF1330" i="11"/>
  <c r="AC1330" i="11"/>
  <c r="BI1330" i="11"/>
  <c r="W1330" i="11"/>
  <c r="AQ1330" i="11"/>
  <c r="AT1330" i="11"/>
  <c r="AP1330" i="11"/>
  <c r="AN1330" i="11"/>
  <c r="BA1330" i="11"/>
  <c r="S1330" i="11"/>
  <c r="BG1330" i="11"/>
  <c r="AH1330" i="11"/>
  <c r="AR1330" i="11"/>
  <c r="AF1330" i="11"/>
  <c r="AJ1330" i="11"/>
  <c r="AA1330" i="11"/>
  <c r="V1330" i="11"/>
  <c r="AX1330" i="11"/>
  <c r="U1330" i="11"/>
  <c r="AM1330" i="11"/>
  <c r="AL1330" i="11"/>
  <c r="X1330" i="11"/>
  <c r="AK1330" i="11"/>
  <c r="AY1330" i="11"/>
  <c r="BB1330" i="11"/>
  <c r="R1330" i="11"/>
  <c r="AV1330" i="11"/>
  <c r="AB1330" i="11"/>
  <c r="T1330" i="11"/>
  <c r="BH1330" i="11"/>
  <c r="AZ1330" i="11"/>
  <c r="BD1330" i="11"/>
  <c r="P1330" i="11"/>
  <c r="U1419" i="11"/>
  <c r="AK1419" i="11"/>
  <c r="BA1419" i="11"/>
  <c r="R1419" i="11"/>
  <c r="AM1419" i="11"/>
  <c r="BH1419" i="11"/>
  <c r="AC1419" i="11"/>
  <c r="AS1419" i="11"/>
  <c r="BI1419" i="11"/>
  <c r="AB1419" i="11"/>
  <c r="AX1419" i="11"/>
  <c r="AO1419" i="11"/>
  <c r="AR1419" i="11"/>
  <c r="AD1419" i="11"/>
  <c r="AY1419" i="11"/>
  <c r="Z1419" i="11"/>
  <c r="AU1419" i="11"/>
  <c r="AA1419" i="11"/>
  <c r="AV1419" i="11"/>
  <c r="Q1419" i="11"/>
  <c r="AW1419" i="11"/>
  <c r="Y1419" i="11"/>
  <c r="BE1419" i="11"/>
  <c r="W1419" i="11"/>
  <c r="S1419" i="11"/>
  <c r="AN1419" i="11"/>
  <c r="BJ1419" i="11"/>
  <c r="O1419" i="11"/>
  <c r="AJ1419" i="11"/>
  <c r="BF1419" i="11"/>
  <c r="M1419" i="11"/>
  <c r="P1419" i="11"/>
  <c r="AL1419" i="11"/>
  <c r="BG1419" i="11"/>
  <c r="AG1419" i="11"/>
  <c r="BD1419" i="11"/>
  <c r="AE1419" i="11"/>
  <c r="BB1419" i="11"/>
  <c r="AH1419" i="11"/>
  <c r="X1419" i="11"/>
  <c r="AP1419" i="11"/>
  <c r="V1419" i="11"/>
  <c r="BC1419" i="11"/>
  <c r="AI1419" i="11"/>
  <c r="AZ1419" i="11"/>
  <c r="AF1419" i="11"/>
  <c r="AT1419" i="11"/>
  <c r="T1419" i="11"/>
  <c r="AQ1419" i="11"/>
  <c r="Y1299" i="11"/>
  <c r="AO1299" i="11"/>
  <c r="BE1299" i="11"/>
  <c r="O1299" i="11"/>
  <c r="AE1299" i="11"/>
  <c r="AU1299" i="11"/>
  <c r="Q1299" i="11"/>
  <c r="AG1299" i="11"/>
  <c r="AW1299" i="11"/>
  <c r="AC1299" i="11"/>
  <c r="BI1299" i="11"/>
  <c r="AA1299" i="11"/>
  <c r="AY1299" i="11"/>
  <c r="AT1299" i="11"/>
  <c r="AP1299" i="11"/>
  <c r="X1299" i="11"/>
  <c r="AS1299" i="11"/>
  <c r="S1299" i="11"/>
  <c r="AM1299" i="11"/>
  <c r="BG1299" i="11"/>
  <c r="AD1299" i="11"/>
  <c r="BJ1299" i="11"/>
  <c r="Z1299" i="11"/>
  <c r="BF1299" i="11"/>
  <c r="BD1299" i="11"/>
  <c r="BC1299" i="11"/>
  <c r="V1299" i="11"/>
  <c r="AX1299" i="11"/>
  <c r="AN1299" i="11"/>
  <c r="BH1299" i="11"/>
  <c r="AV1299" i="11"/>
  <c r="M1299" i="11"/>
  <c r="AZ1299" i="11"/>
  <c r="U1299" i="11"/>
  <c r="W1299" i="11"/>
  <c r="AL1299" i="11"/>
  <c r="AK1299" i="11"/>
  <c r="AI1299" i="11"/>
  <c r="BB1299" i="11"/>
  <c r="R1299" i="11"/>
  <c r="AB1299" i="11"/>
  <c r="P1299" i="11"/>
  <c r="T1299" i="11"/>
  <c r="BA1299" i="11"/>
  <c r="AQ1299" i="11"/>
  <c r="AH1299" i="11"/>
  <c r="AF1299" i="11"/>
  <c r="AR1299" i="11"/>
  <c r="AJ1299" i="11"/>
  <c r="M1188" i="11"/>
  <c r="Y1188" i="11"/>
  <c r="AO1188" i="11"/>
  <c r="BE1188" i="11"/>
  <c r="O1188" i="11"/>
  <c r="AE1188" i="11"/>
  <c r="AU1188" i="11"/>
  <c r="Q1188" i="11"/>
  <c r="AG1188" i="11"/>
  <c r="AW1188" i="11"/>
  <c r="W1188" i="11"/>
  <c r="AM1188" i="11"/>
  <c r="BC1188" i="11"/>
  <c r="AS1188" i="11"/>
  <c r="S1188" i="11"/>
  <c r="AY1188" i="11"/>
  <c r="AD1188" i="11"/>
  <c r="BJ1188" i="11"/>
  <c r="Z1188" i="11"/>
  <c r="BF1188" i="11"/>
  <c r="AN1188" i="11"/>
  <c r="AC1188" i="11"/>
  <c r="BI1188" i="11"/>
  <c r="AI1188" i="11"/>
  <c r="AT1188" i="11"/>
  <c r="AP1188" i="11"/>
  <c r="U1188" i="11"/>
  <c r="AA1188" i="11"/>
  <c r="AL1188" i="11"/>
  <c r="AK1188" i="11"/>
  <c r="AQ1188" i="11"/>
  <c r="BB1188" i="11"/>
  <c r="R1188" i="11"/>
  <c r="BA1188" i="11"/>
  <c r="BG1188" i="11"/>
  <c r="AH1188" i="11"/>
  <c r="BD1188" i="11"/>
  <c r="AR1188" i="11"/>
  <c r="AF1188" i="11"/>
  <c r="AJ1188" i="11"/>
  <c r="V1188" i="11"/>
  <c r="AX1188" i="11"/>
  <c r="X1188" i="11"/>
  <c r="AB1188" i="11"/>
  <c r="T1188" i="11"/>
  <c r="BH1188" i="11"/>
  <c r="AZ1188" i="11"/>
  <c r="P1188" i="11"/>
  <c r="AV1188" i="11"/>
  <c r="Y1273" i="11"/>
  <c r="AO1273" i="11"/>
  <c r="BE1273" i="11"/>
  <c r="O1273" i="11"/>
  <c r="AE1273" i="11"/>
  <c r="AU1273" i="11"/>
  <c r="Q1273" i="11"/>
  <c r="AG1273" i="11"/>
  <c r="AW1273" i="11"/>
  <c r="W1273" i="11"/>
  <c r="AM1273" i="11"/>
  <c r="BC1273" i="11"/>
  <c r="AC1273" i="11"/>
  <c r="BI1273" i="11"/>
  <c r="AI1273" i="11"/>
  <c r="AT1273" i="11"/>
  <c r="AP1273" i="11"/>
  <c r="BD1273" i="11"/>
  <c r="AS1273" i="11"/>
  <c r="S1273" i="11"/>
  <c r="AY1273" i="11"/>
  <c r="AD1273" i="11"/>
  <c r="BJ1273" i="11"/>
  <c r="Z1273" i="11"/>
  <c r="BF1273" i="11"/>
  <c r="X1273" i="11"/>
  <c r="AK1273" i="11"/>
  <c r="AQ1273" i="11"/>
  <c r="BB1273" i="11"/>
  <c r="R1273" i="11"/>
  <c r="M1273" i="11"/>
  <c r="AB1273" i="11"/>
  <c r="P1273" i="11"/>
  <c r="T1273" i="11"/>
  <c r="BA1273" i="11"/>
  <c r="BG1273" i="11"/>
  <c r="AH1273" i="11"/>
  <c r="V1273" i="11"/>
  <c r="AX1273" i="11"/>
  <c r="BH1273" i="11"/>
  <c r="AV1273" i="11"/>
  <c r="AZ1273" i="11"/>
  <c r="U1273" i="11"/>
  <c r="AA1273" i="11"/>
  <c r="AL1273" i="11"/>
  <c r="AN1273" i="11"/>
  <c r="AR1273" i="11"/>
  <c r="AJ1273" i="11"/>
  <c r="AF1273" i="11"/>
  <c r="M1170" i="11"/>
  <c r="Y1170" i="11"/>
  <c r="AO1170" i="11"/>
  <c r="BE1170" i="11"/>
  <c r="O1170" i="11"/>
  <c r="AE1170" i="11"/>
  <c r="AU1170" i="11"/>
  <c r="Q1170" i="11"/>
  <c r="AG1170" i="11"/>
  <c r="AW1170" i="11"/>
  <c r="W1170" i="11"/>
  <c r="AM1170" i="11"/>
  <c r="BC1170" i="11"/>
  <c r="AS1170" i="11"/>
  <c r="S1170" i="11"/>
  <c r="AY1170" i="11"/>
  <c r="AD1170" i="11"/>
  <c r="BJ1170" i="11"/>
  <c r="Z1170" i="11"/>
  <c r="BF1170" i="11"/>
  <c r="AC1170" i="11"/>
  <c r="BI1170" i="11"/>
  <c r="AI1170" i="11"/>
  <c r="AT1170" i="11"/>
  <c r="AP1170" i="11"/>
  <c r="AN1170" i="11"/>
  <c r="BA1170" i="11"/>
  <c r="BG1170" i="11"/>
  <c r="AH1170" i="11"/>
  <c r="AR1170" i="11"/>
  <c r="AF1170" i="11"/>
  <c r="AJ1170" i="11"/>
  <c r="V1170" i="11"/>
  <c r="AX1170" i="11"/>
  <c r="U1170" i="11"/>
  <c r="AA1170" i="11"/>
  <c r="AL1170" i="11"/>
  <c r="X1170" i="11"/>
  <c r="AK1170" i="11"/>
  <c r="AQ1170" i="11"/>
  <c r="BB1170" i="11"/>
  <c r="R1170" i="11"/>
  <c r="AV1170" i="11"/>
  <c r="AB1170" i="11"/>
  <c r="T1170" i="11"/>
  <c r="BH1170" i="11"/>
  <c r="AZ1170" i="11"/>
  <c r="BD1170" i="11"/>
  <c r="P1170" i="11"/>
  <c r="M1256" i="11"/>
  <c r="Y1256" i="11"/>
  <c r="AO1256" i="11"/>
  <c r="BE1256" i="11"/>
  <c r="O1256" i="11"/>
  <c r="AE1256" i="11"/>
  <c r="AU1256" i="11"/>
  <c r="Q1256" i="11"/>
  <c r="AG1256" i="11"/>
  <c r="AW1256" i="11"/>
  <c r="W1256" i="11"/>
  <c r="AM1256" i="11"/>
  <c r="BC1256" i="11"/>
  <c r="AS1256" i="11"/>
  <c r="S1256" i="11"/>
  <c r="AY1256" i="11"/>
  <c r="AD1256" i="11"/>
  <c r="BJ1256" i="11"/>
  <c r="Z1256" i="11"/>
  <c r="BF1256" i="11"/>
  <c r="AN1256" i="11"/>
  <c r="AC1256" i="11"/>
  <c r="BI1256" i="11"/>
  <c r="AI1256" i="11"/>
  <c r="AT1256" i="11"/>
  <c r="AP1256" i="11"/>
  <c r="U1256" i="11"/>
  <c r="AA1256" i="11"/>
  <c r="AL1256" i="11"/>
  <c r="BD1256" i="11"/>
  <c r="AK1256" i="11"/>
  <c r="AQ1256" i="11"/>
  <c r="BB1256" i="11"/>
  <c r="R1256" i="11"/>
  <c r="BA1256" i="11"/>
  <c r="BG1256" i="11"/>
  <c r="AH1256" i="11"/>
  <c r="AR1256" i="11"/>
  <c r="AF1256" i="11"/>
  <c r="AJ1256" i="11"/>
  <c r="V1256" i="11"/>
  <c r="AX1256" i="11"/>
  <c r="P1256" i="11"/>
  <c r="AV1256" i="11"/>
  <c r="AB1256" i="11"/>
  <c r="T1256" i="11"/>
  <c r="X1256" i="11"/>
  <c r="BH1256" i="11"/>
  <c r="AZ1256" i="11"/>
  <c r="U1375" i="11"/>
  <c r="AK1375" i="11"/>
  <c r="BA1375" i="11"/>
  <c r="S1375" i="11"/>
  <c r="AI1375" i="11"/>
  <c r="AY1375" i="11"/>
  <c r="AP1375" i="11"/>
  <c r="AC1375" i="11"/>
  <c r="AS1375" i="11"/>
  <c r="BI1375" i="11"/>
  <c r="AA1375" i="11"/>
  <c r="AQ1375" i="11"/>
  <c r="BG1375" i="11"/>
  <c r="Z1375" i="11"/>
  <c r="BF1375" i="11"/>
  <c r="AO1375" i="11"/>
  <c r="W1375" i="11"/>
  <c r="BC1375" i="11"/>
  <c r="R1375" i="11"/>
  <c r="AB1375" i="11"/>
  <c r="BH1375" i="11"/>
  <c r="V1375" i="11"/>
  <c r="BB1375" i="11"/>
  <c r="X1375" i="11"/>
  <c r="BD1375" i="11"/>
  <c r="Q1375" i="11"/>
  <c r="AW1375" i="11"/>
  <c r="Y1375" i="11"/>
  <c r="BE1375" i="11"/>
  <c r="AM1375" i="11"/>
  <c r="AX1375" i="11"/>
  <c r="AR1375" i="11"/>
  <c r="AL1375" i="11"/>
  <c r="AN1375" i="11"/>
  <c r="AG1375" i="11"/>
  <c r="AE1375" i="11"/>
  <c r="AJ1375" i="11"/>
  <c r="BJ1375" i="11"/>
  <c r="AF1375" i="11"/>
  <c r="AU1375" i="11"/>
  <c r="AZ1375" i="11"/>
  <c r="M1375" i="11"/>
  <c r="AV1375" i="11"/>
  <c r="AH1375" i="11"/>
  <c r="AD1375" i="11"/>
  <c r="O1375" i="11"/>
  <c r="T1375" i="11"/>
  <c r="AT1375" i="11"/>
  <c r="P1375" i="11"/>
  <c r="Y1195" i="11"/>
  <c r="AO1195" i="11"/>
  <c r="BE1195" i="11"/>
  <c r="O1195" i="11"/>
  <c r="AE1195" i="11"/>
  <c r="AU1195" i="11"/>
  <c r="Q1195" i="11"/>
  <c r="AG1195" i="11"/>
  <c r="AW1195" i="11"/>
  <c r="W1195" i="11"/>
  <c r="AM1195" i="11"/>
  <c r="BC1195" i="11"/>
  <c r="AC1195" i="11"/>
  <c r="BI1195" i="11"/>
  <c r="AI1195" i="11"/>
  <c r="AT1195" i="11"/>
  <c r="AP1195" i="11"/>
  <c r="X1195" i="11"/>
  <c r="AS1195" i="11"/>
  <c r="S1195" i="11"/>
  <c r="AY1195" i="11"/>
  <c r="AD1195" i="11"/>
  <c r="BJ1195" i="11"/>
  <c r="Z1195" i="11"/>
  <c r="BF1195" i="11"/>
  <c r="BD1195" i="11"/>
  <c r="V1195" i="11"/>
  <c r="AX1195" i="11"/>
  <c r="AN1195" i="11"/>
  <c r="BH1195" i="11"/>
  <c r="AV1195" i="11"/>
  <c r="AZ1195" i="11"/>
  <c r="U1195" i="11"/>
  <c r="AA1195" i="11"/>
  <c r="AL1195" i="11"/>
  <c r="AK1195" i="11"/>
  <c r="AQ1195" i="11"/>
  <c r="BB1195" i="11"/>
  <c r="R1195" i="11"/>
  <c r="AB1195" i="11"/>
  <c r="P1195" i="11"/>
  <c r="M1195" i="11"/>
  <c r="T1195" i="11"/>
  <c r="BA1195" i="11"/>
  <c r="BG1195" i="11"/>
  <c r="AH1195" i="11"/>
  <c r="AF1195" i="11"/>
  <c r="AR1195" i="11"/>
  <c r="AJ1195" i="11"/>
  <c r="Y1315" i="11"/>
  <c r="AO1315" i="11"/>
  <c r="BE1315" i="11"/>
  <c r="O1315" i="11"/>
  <c r="AE1315" i="11"/>
  <c r="AU1315" i="11"/>
  <c r="Q1315" i="11"/>
  <c r="AG1315" i="11"/>
  <c r="AW1315" i="11"/>
  <c r="AC1315" i="11"/>
  <c r="BI1315" i="11"/>
  <c r="AA1315" i="11"/>
  <c r="AY1315" i="11"/>
  <c r="AT1315" i="11"/>
  <c r="AP1315" i="11"/>
  <c r="X1315" i="11"/>
  <c r="AS1315" i="11"/>
  <c r="S1315" i="11"/>
  <c r="AM1315" i="11"/>
  <c r="BG1315" i="11"/>
  <c r="AD1315" i="11"/>
  <c r="BJ1315" i="11"/>
  <c r="Z1315" i="11"/>
  <c r="BF1315" i="11"/>
  <c r="BD1315" i="11"/>
  <c r="BC1315" i="11"/>
  <c r="V1315" i="11"/>
  <c r="AX1315" i="11"/>
  <c r="AN1315" i="11"/>
  <c r="BH1315" i="11"/>
  <c r="AV1315" i="11"/>
  <c r="M1315" i="11"/>
  <c r="AZ1315" i="11"/>
  <c r="U1315" i="11"/>
  <c r="W1315" i="11"/>
  <c r="AL1315" i="11"/>
  <c r="AK1315" i="11"/>
  <c r="AI1315" i="11"/>
  <c r="BB1315" i="11"/>
  <c r="R1315" i="11"/>
  <c r="AB1315" i="11"/>
  <c r="P1315" i="11"/>
  <c r="T1315" i="11"/>
  <c r="BA1315" i="11"/>
  <c r="AQ1315" i="11"/>
  <c r="AH1315" i="11"/>
  <c r="AF1315" i="11"/>
  <c r="AR1315" i="11"/>
  <c r="AJ1315" i="11"/>
  <c r="M1196" i="11"/>
  <c r="Y1196" i="11"/>
  <c r="AO1196" i="11"/>
  <c r="BE1196" i="11"/>
  <c r="O1196" i="11"/>
  <c r="AE1196" i="11"/>
  <c r="AU1196" i="11"/>
  <c r="Q1196" i="11"/>
  <c r="AG1196" i="11"/>
  <c r="AW1196" i="11"/>
  <c r="W1196" i="11"/>
  <c r="AM1196" i="11"/>
  <c r="BC1196" i="11"/>
  <c r="AS1196" i="11"/>
  <c r="S1196" i="11"/>
  <c r="AY1196" i="11"/>
  <c r="AD1196" i="11"/>
  <c r="BJ1196" i="11"/>
  <c r="Z1196" i="11"/>
  <c r="BF1196" i="11"/>
  <c r="AN1196" i="11"/>
  <c r="AC1196" i="11"/>
  <c r="BI1196" i="11"/>
  <c r="AI1196" i="11"/>
  <c r="AT1196" i="11"/>
  <c r="AP1196" i="11"/>
  <c r="U1196" i="11"/>
  <c r="AA1196" i="11"/>
  <c r="AL1196" i="11"/>
  <c r="AK1196" i="11"/>
  <c r="AQ1196" i="11"/>
  <c r="BB1196" i="11"/>
  <c r="R1196" i="11"/>
  <c r="BA1196" i="11"/>
  <c r="BG1196" i="11"/>
  <c r="AH1196" i="11"/>
  <c r="BD1196" i="11"/>
  <c r="AR1196" i="11"/>
  <c r="AF1196" i="11"/>
  <c r="AJ1196" i="11"/>
  <c r="V1196" i="11"/>
  <c r="AX1196" i="11"/>
  <c r="AB1196" i="11"/>
  <c r="T1196" i="11"/>
  <c r="BH1196" i="11"/>
  <c r="AZ1196" i="11"/>
  <c r="X1196" i="11"/>
  <c r="P1196" i="11"/>
  <c r="AV1196" i="11"/>
  <c r="U1397" i="11"/>
  <c r="AK1397" i="11"/>
  <c r="BA1397" i="11"/>
  <c r="S1397" i="11"/>
  <c r="AI1397" i="11"/>
  <c r="AY1397" i="11"/>
  <c r="AP1397" i="11"/>
  <c r="AC1397" i="11"/>
  <c r="AS1397" i="11"/>
  <c r="BI1397" i="11"/>
  <c r="AA1397" i="11"/>
  <c r="AQ1397" i="11"/>
  <c r="BG1397" i="11"/>
  <c r="Z1397" i="11"/>
  <c r="BF1397" i="11"/>
  <c r="AO1397" i="11"/>
  <c r="W1397" i="11"/>
  <c r="BC1397" i="11"/>
  <c r="AX1397" i="11"/>
  <c r="AB1397" i="11"/>
  <c r="BH1397" i="11"/>
  <c r="V1397" i="11"/>
  <c r="BB1397" i="11"/>
  <c r="X1397" i="11"/>
  <c r="BD1397" i="11"/>
  <c r="Q1397" i="11"/>
  <c r="AW1397" i="11"/>
  <c r="Y1397" i="11"/>
  <c r="BE1397" i="11"/>
  <c r="AM1397" i="11"/>
  <c r="R1397" i="11"/>
  <c r="AR1397" i="11"/>
  <c r="AL1397" i="11"/>
  <c r="AN1397" i="11"/>
  <c r="AG1397" i="11"/>
  <c r="AD1397" i="11"/>
  <c r="O1397" i="11"/>
  <c r="T1397" i="11"/>
  <c r="AT1397" i="11"/>
  <c r="P1397" i="11"/>
  <c r="AE1397" i="11"/>
  <c r="AJ1397" i="11"/>
  <c r="BJ1397" i="11"/>
  <c r="AF1397" i="11"/>
  <c r="AU1397" i="11"/>
  <c r="AH1397" i="11"/>
  <c r="M1397" i="11"/>
  <c r="AZ1397" i="11"/>
  <c r="AV1397" i="11"/>
  <c r="Y1251" i="11"/>
  <c r="AO1251" i="11"/>
  <c r="BE1251" i="11"/>
  <c r="O1251" i="11"/>
  <c r="AE1251" i="11"/>
  <c r="AU1251" i="11"/>
  <c r="Q1251" i="11"/>
  <c r="AG1251" i="11"/>
  <c r="AW1251" i="11"/>
  <c r="W1251" i="11"/>
  <c r="AM1251" i="11"/>
  <c r="BC1251" i="11"/>
  <c r="AC1251" i="11"/>
  <c r="BI1251" i="11"/>
  <c r="AI1251" i="11"/>
  <c r="AT1251" i="11"/>
  <c r="AP1251" i="11"/>
  <c r="X1251" i="11"/>
  <c r="AS1251" i="11"/>
  <c r="S1251" i="11"/>
  <c r="AY1251" i="11"/>
  <c r="AD1251" i="11"/>
  <c r="BJ1251" i="11"/>
  <c r="Z1251" i="11"/>
  <c r="BF1251" i="11"/>
  <c r="BD1251" i="11"/>
  <c r="V1251" i="11"/>
  <c r="AX1251" i="11"/>
  <c r="AN1251" i="11"/>
  <c r="BH1251" i="11"/>
  <c r="AV1251" i="11"/>
  <c r="M1251" i="11"/>
  <c r="AZ1251" i="11"/>
  <c r="U1251" i="11"/>
  <c r="AA1251" i="11"/>
  <c r="AL1251" i="11"/>
  <c r="AK1251" i="11"/>
  <c r="AQ1251" i="11"/>
  <c r="BB1251" i="11"/>
  <c r="R1251" i="11"/>
  <c r="AB1251" i="11"/>
  <c r="P1251" i="11"/>
  <c r="T1251" i="11"/>
  <c r="BA1251" i="11"/>
  <c r="BG1251" i="11"/>
  <c r="AH1251" i="11"/>
  <c r="AF1251" i="11"/>
  <c r="AR1251" i="11"/>
  <c r="AJ1251" i="11"/>
  <c r="Y1337" i="11"/>
  <c r="AO1337" i="11"/>
  <c r="BE1337" i="11"/>
  <c r="O1337" i="11"/>
  <c r="AE1337" i="11"/>
  <c r="AU1337" i="11"/>
  <c r="Q1337" i="11"/>
  <c r="AG1337" i="11"/>
  <c r="AW1337" i="11"/>
  <c r="AC1337" i="11"/>
  <c r="BI1337" i="11"/>
  <c r="S1337" i="11"/>
  <c r="AM1337" i="11"/>
  <c r="BG1337" i="11"/>
  <c r="AT1337" i="11"/>
  <c r="AP1337" i="11"/>
  <c r="BD1337" i="11"/>
  <c r="AS1337" i="11"/>
  <c r="AA1337" i="11"/>
  <c r="AY1337" i="11"/>
  <c r="AD1337" i="11"/>
  <c r="BJ1337" i="11"/>
  <c r="Z1337" i="11"/>
  <c r="BF1337" i="11"/>
  <c r="X1337" i="11"/>
  <c r="AK1337" i="11"/>
  <c r="W1337" i="11"/>
  <c r="BB1337" i="11"/>
  <c r="R1337" i="11"/>
  <c r="M1337" i="11"/>
  <c r="AB1337" i="11"/>
  <c r="P1337" i="11"/>
  <c r="T1337" i="11"/>
  <c r="BA1337" i="11"/>
  <c r="AI1337" i="11"/>
  <c r="AQ1337" i="11"/>
  <c r="V1337" i="11"/>
  <c r="AX1337" i="11"/>
  <c r="BH1337" i="11"/>
  <c r="AV1337" i="11"/>
  <c r="AZ1337" i="11"/>
  <c r="U1337" i="11"/>
  <c r="BC1337" i="11"/>
  <c r="AL1337" i="11"/>
  <c r="AH1337" i="11"/>
  <c r="AN1337" i="11"/>
  <c r="AR1337" i="11"/>
  <c r="AJ1337" i="11"/>
  <c r="AF1337" i="11"/>
  <c r="Y1257" i="11"/>
  <c r="AO1257" i="11"/>
  <c r="BE1257" i="11"/>
  <c r="O1257" i="11"/>
  <c r="AE1257" i="11"/>
  <c r="AU1257" i="11"/>
  <c r="Q1257" i="11"/>
  <c r="AG1257" i="11"/>
  <c r="AW1257" i="11"/>
  <c r="W1257" i="11"/>
  <c r="AM1257" i="11"/>
  <c r="BC1257" i="11"/>
  <c r="AC1257" i="11"/>
  <c r="BI1257" i="11"/>
  <c r="AI1257" i="11"/>
  <c r="AT1257" i="11"/>
  <c r="AP1257" i="11"/>
  <c r="BD1257" i="11"/>
  <c r="AS1257" i="11"/>
  <c r="S1257" i="11"/>
  <c r="AY1257" i="11"/>
  <c r="AD1257" i="11"/>
  <c r="BJ1257" i="11"/>
  <c r="Z1257" i="11"/>
  <c r="BF1257" i="11"/>
  <c r="X1257" i="11"/>
  <c r="AK1257" i="11"/>
  <c r="AQ1257" i="11"/>
  <c r="BB1257" i="11"/>
  <c r="R1257" i="11"/>
  <c r="M1257" i="11"/>
  <c r="AB1257" i="11"/>
  <c r="P1257" i="11"/>
  <c r="T1257" i="11"/>
  <c r="BA1257" i="11"/>
  <c r="BG1257" i="11"/>
  <c r="AH1257" i="11"/>
  <c r="V1257" i="11"/>
  <c r="AX1257" i="11"/>
  <c r="BH1257" i="11"/>
  <c r="AV1257" i="11"/>
  <c r="AZ1257" i="11"/>
  <c r="U1257" i="11"/>
  <c r="AA1257" i="11"/>
  <c r="AL1257" i="11"/>
  <c r="AN1257" i="11"/>
  <c r="AR1257" i="11"/>
  <c r="AJ1257" i="11"/>
  <c r="AF1257" i="11"/>
  <c r="M1372" i="11"/>
  <c r="U1372" i="11"/>
  <c r="AK1372" i="11"/>
  <c r="BA1372" i="11"/>
  <c r="S1372" i="11"/>
  <c r="AI1372" i="11"/>
  <c r="AY1372" i="11"/>
  <c r="Z1372" i="11"/>
  <c r="BF1372" i="11"/>
  <c r="AC1372" i="11"/>
  <c r="AS1372" i="11"/>
  <c r="BI1372" i="11"/>
  <c r="AA1372" i="11"/>
  <c r="AQ1372" i="11"/>
  <c r="BG1372" i="11"/>
  <c r="AP1372" i="11"/>
  <c r="Y1372" i="11"/>
  <c r="BE1372" i="11"/>
  <c r="AM1372" i="11"/>
  <c r="AH1372" i="11"/>
  <c r="AR1372" i="11"/>
  <c r="AL1372" i="11"/>
  <c r="AN1372" i="11"/>
  <c r="AG1372" i="11"/>
  <c r="AO1372" i="11"/>
  <c r="W1372" i="11"/>
  <c r="BC1372" i="11"/>
  <c r="AB1372" i="11"/>
  <c r="BH1372" i="11"/>
  <c r="V1372" i="11"/>
  <c r="BB1372" i="11"/>
  <c r="X1372" i="11"/>
  <c r="BD1372" i="11"/>
  <c r="Q1372" i="11"/>
  <c r="AW1372" i="11"/>
  <c r="AU1372" i="11"/>
  <c r="AZ1372" i="11"/>
  <c r="AV1372" i="11"/>
  <c r="R1372" i="11"/>
  <c r="AD1372" i="11"/>
  <c r="O1372" i="11"/>
  <c r="AX1372" i="11"/>
  <c r="T1372" i="11"/>
  <c r="AT1372" i="11"/>
  <c r="P1372" i="11"/>
  <c r="AE1372" i="11"/>
  <c r="AJ1372" i="11"/>
  <c r="BJ1372" i="11"/>
  <c r="AF1372" i="11"/>
  <c r="M1410" i="11"/>
  <c r="U1410" i="11"/>
  <c r="AK1410" i="11"/>
  <c r="BA1410" i="11"/>
  <c r="W1410" i="11"/>
  <c r="AR1410" i="11"/>
  <c r="AC1410" i="11"/>
  <c r="AS1410" i="11"/>
  <c r="BI1410" i="11"/>
  <c r="AH1410" i="11"/>
  <c r="BC1410" i="11"/>
  <c r="Y1410" i="11"/>
  <c r="BE1410" i="11"/>
  <c r="AX1410" i="11"/>
  <c r="AI1410" i="11"/>
  <c r="BD1410" i="11"/>
  <c r="AE1410" i="11"/>
  <c r="AZ1410" i="11"/>
  <c r="AF1410" i="11"/>
  <c r="BB1410" i="11"/>
  <c r="AG1410" i="11"/>
  <c r="AO1410" i="11"/>
  <c r="AB1410" i="11"/>
  <c r="X1410" i="11"/>
  <c r="AT1410" i="11"/>
  <c r="T1410" i="11"/>
  <c r="AP1410" i="11"/>
  <c r="V1410" i="11"/>
  <c r="AQ1410" i="11"/>
  <c r="Q1410" i="11"/>
  <c r="AW1410" i="11"/>
  <c r="R1410" i="11"/>
  <c r="S1410" i="11"/>
  <c r="BJ1410" i="11"/>
  <c r="AJ1410" i="11"/>
  <c r="P1410" i="11"/>
  <c r="BG1410" i="11"/>
  <c r="AM1410" i="11"/>
  <c r="AD1410" i="11"/>
  <c r="AU1410" i="11"/>
  <c r="AA1410" i="11"/>
  <c r="BH1410" i="11"/>
  <c r="AN1410" i="11"/>
  <c r="O1410" i="11"/>
  <c r="BF1410" i="11"/>
  <c r="AL1410" i="11"/>
  <c r="AY1410" i="11"/>
  <c r="Z1410" i="11"/>
  <c r="AV1410" i="11"/>
  <c r="M1164" i="11"/>
  <c r="Y1164" i="11"/>
  <c r="AO1164" i="11"/>
  <c r="BE1164" i="11"/>
  <c r="O1164" i="11"/>
  <c r="AE1164" i="11"/>
  <c r="AU1164" i="11"/>
  <c r="Q1164" i="11"/>
  <c r="AG1164" i="11"/>
  <c r="AW1164" i="11"/>
  <c r="W1164" i="11"/>
  <c r="AM1164" i="11"/>
  <c r="BC1164" i="11"/>
  <c r="AS1164" i="11"/>
  <c r="S1164" i="11"/>
  <c r="AY1164" i="11"/>
  <c r="AD1164" i="11"/>
  <c r="BJ1164" i="11"/>
  <c r="Z1164" i="11"/>
  <c r="BF1164" i="11"/>
  <c r="AN1164" i="11"/>
  <c r="AC1164" i="11"/>
  <c r="BI1164" i="11"/>
  <c r="AI1164" i="11"/>
  <c r="AT1164" i="11"/>
  <c r="AP1164" i="11"/>
  <c r="U1164" i="11"/>
  <c r="AA1164" i="11"/>
  <c r="AL1164" i="11"/>
  <c r="AK1164" i="11"/>
  <c r="AQ1164" i="11"/>
  <c r="BB1164" i="11"/>
  <c r="R1164" i="11"/>
  <c r="BA1164" i="11"/>
  <c r="BG1164" i="11"/>
  <c r="AH1164" i="11"/>
  <c r="BD1164" i="11"/>
  <c r="AR1164" i="11"/>
  <c r="AF1164" i="11"/>
  <c r="AJ1164" i="11"/>
  <c r="V1164" i="11"/>
  <c r="AX1164" i="11"/>
  <c r="AB1164" i="11"/>
  <c r="T1164" i="11"/>
  <c r="BH1164" i="11"/>
  <c r="AZ1164" i="11"/>
  <c r="X1164" i="11"/>
  <c r="P1164" i="11"/>
  <c r="AV1164" i="11"/>
  <c r="Y1271" i="11"/>
  <c r="AO1271" i="11"/>
  <c r="BE1271" i="11"/>
  <c r="O1271" i="11"/>
  <c r="AE1271" i="11"/>
  <c r="AU1271" i="11"/>
  <c r="Q1271" i="11"/>
  <c r="AG1271" i="11"/>
  <c r="AW1271" i="11"/>
  <c r="W1271" i="11"/>
  <c r="AM1271" i="11"/>
  <c r="BC1271" i="11"/>
  <c r="AC1271" i="11"/>
  <c r="BI1271" i="11"/>
  <c r="AI1271" i="11"/>
  <c r="AT1271" i="11"/>
  <c r="AP1271" i="11"/>
  <c r="X1271" i="11"/>
  <c r="AS1271" i="11"/>
  <c r="S1271" i="11"/>
  <c r="AY1271" i="11"/>
  <c r="AD1271" i="11"/>
  <c r="BJ1271" i="11"/>
  <c r="Z1271" i="11"/>
  <c r="BF1271" i="11"/>
  <c r="BD1271" i="11"/>
  <c r="V1271" i="11"/>
  <c r="AX1271" i="11"/>
  <c r="BH1271" i="11"/>
  <c r="AV1271" i="11"/>
  <c r="AZ1271" i="11"/>
  <c r="U1271" i="11"/>
  <c r="AA1271" i="11"/>
  <c r="AL1271" i="11"/>
  <c r="AK1271" i="11"/>
  <c r="AQ1271" i="11"/>
  <c r="BB1271" i="11"/>
  <c r="R1271" i="11"/>
  <c r="AN1271" i="11"/>
  <c r="AB1271" i="11"/>
  <c r="P1271" i="11"/>
  <c r="T1271" i="11"/>
  <c r="BA1271" i="11"/>
  <c r="BG1271" i="11"/>
  <c r="AH1271" i="11"/>
  <c r="M1271" i="11"/>
  <c r="AR1271" i="11"/>
  <c r="AJ1271" i="11"/>
  <c r="AF1271" i="11"/>
  <c r="M1418" i="11"/>
  <c r="U1418" i="11"/>
  <c r="AK1418" i="11"/>
  <c r="BA1418" i="11"/>
  <c r="W1418" i="11"/>
  <c r="AR1418" i="11"/>
  <c r="AC1418" i="11"/>
  <c r="AS1418" i="11"/>
  <c r="BI1418" i="11"/>
  <c r="AH1418" i="11"/>
  <c r="BC1418" i="11"/>
  <c r="Y1418" i="11"/>
  <c r="BE1418" i="11"/>
  <c r="AX1418" i="11"/>
  <c r="AI1418" i="11"/>
  <c r="BD1418" i="11"/>
  <c r="AE1418" i="11"/>
  <c r="AZ1418" i="11"/>
  <c r="AF1418" i="11"/>
  <c r="BB1418" i="11"/>
  <c r="AG1418" i="11"/>
  <c r="AO1418" i="11"/>
  <c r="AB1418" i="11"/>
  <c r="X1418" i="11"/>
  <c r="AT1418" i="11"/>
  <c r="T1418" i="11"/>
  <c r="AP1418" i="11"/>
  <c r="V1418" i="11"/>
  <c r="AQ1418" i="11"/>
  <c r="Q1418" i="11"/>
  <c r="AW1418" i="11"/>
  <c r="BH1418" i="11"/>
  <c r="S1418" i="11"/>
  <c r="BJ1418" i="11"/>
  <c r="AJ1418" i="11"/>
  <c r="P1418" i="11"/>
  <c r="BG1418" i="11"/>
  <c r="AD1418" i="11"/>
  <c r="AU1418" i="11"/>
  <c r="AA1418" i="11"/>
  <c r="R1418" i="11"/>
  <c r="AN1418" i="11"/>
  <c r="O1418" i="11"/>
  <c r="BF1418" i="11"/>
  <c r="AL1418" i="11"/>
  <c r="AM1418" i="11"/>
  <c r="AY1418" i="11"/>
  <c r="Z1418" i="11"/>
  <c r="AV1418" i="11"/>
  <c r="Y1255" i="11"/>
  <c r="AO1255" i="11"/>
  <c r="BE1255" i="11"/>
  <c r="O1255" i="11"/>
  <c r="AE1255" i="11"/>
  <c r="AU1255" i="11"/>
  <c r="Q1255" i="11"/>
  <c r="AG1255" i="11"/>
  <c r="AW1255" i="11"/>
  <c r="W1255" i="11"/>
  <c r="AM1255" i="11"/>
  <c r="BC1255" i="11"/>
  <c r="AC1255" i="11"/>
  <c r="BI1255" i="11"/>
  <c r="AI1255" i="11"/>
  <c r="AT1255" i="11"/>
  <c r="AP1255" i="11"/>
  <c r="X1255" i="11"/>
  <c r="AS1255" i="11"/>
  <c r="S1255" i="11"/>
  <c r="AY1255" i="11"/>
  <c r="AD1255" i="11"/>
  <c r="BJ1255" i="11"/>
  <c r="Z1255" i="11"/>
  <c r="BF1255" i="11"/>
  <c r="BD1255" i="11"/>
  <c r="V1255" i="11"/>
  <c r="AX1255" i="11"/>
  <c r="BH1255" i="11"/>
  <c r="AV1255" i="11"/>
  <c r="AZ1255" i="11"/>
  <c r="U1255" i="11"/>
  <c r="AA1255" i="11"/>
  <c r="AL1255" i="11"/>
  <c r="AK1255" i="11"/>
  <c r="AQ1255" i="11"/>
  <c r="BB1255" i="11"/>
  <c r="R1255" i="11"/>
  <c r="AN1255" i="11"/>
  <c r="AB1255" i="11"/>
  <c r="P1255" i="11"/>
  <c r="T1255" i="11"/>
  <c r="BA1255" i="11"/>
  <c r="BG1255" i="11"/>
  <c r="AH1255" i="11"/>
  <c r="AR1255" i="11"/>
  <c r="AJ1255" i="11"/>
  <c r="M1255" i="11"/>
  <c r="AF1255" i="11"/>
  <c r="U1441" i="11"/>
  <c r="AK1441" i="11"/>
  <c r="BA1441" i="11"/>
  <c r="AB1441" i="11"/>
  <c r="AC1441" i="11"/>
  <c r="AS1441" i="11"/>
  <c r="BI1441" i="11"/>
  <c r="R1441" i="11"/>
  <c r="AO1441" i="11"/>
  <c r="AR1441" i="11"/>
  <c r="S1441" i="11"/>
  <c r="AN1441" i="11"/>
  <c r="BJ1441" i="11"/>
  <c r="O1441" i="11"/>
  <c r="AJ1441" i="11"/>
  <c r="BF1441" i="11"/>
  <c r="P1441" i="11"/>
  <c r="AL1441" i="11"/>
  <c r="BG1441" i="11"/>
  <c r="Q1441" i="11"/>
  <c r="AW1441" i="11"/>
  <c r="Y1441" i="11"/>
  <c r="BE1441" i="11"/>
  <c r="AH1441" i="11"/>
  <c r="BC1441" i="11"/>
  <c r="M1441" i="11"/>
  <c r="AD1441" i="11"/>
  <c r="AY1441" i="11"/>
  <c r="Z1441" i="11"/>
  <c r="AU1441" i="11"/>
  <c r="AA1441" i="11"/>
  <c r="AV1441" i="11"/>
  <c r="AG1441" i="11"/>
  <c r="AX1441" i="11"/>
  <c r="X1441" i="11"/>
  <c r="AP1441" i="11"/>
  <c r="V1441" i="11"/>
  <c r="BH1441" i="11"/>
  <c r="AI1441" i="11"/>
  <c r="AZ1441" i="11"/>
  <c r="AF1441" i="11"/>
  <c r="W1441" i="11"/>
  <c r="AT1441" i="11"/>
  <c r="T1441" i="11"/>
  <c r="AQ1441" i="11"/>
  <c r="AM1441" i="11"/>
  <c r="BD1441" i="11"/>
  <c r="AE1441" i="11"/>
  <c r="BB1441" i="11"/>
  <c r="M1352" i="11"/>
  <c r="Y1352" i="11"/>
  <c r="AO1352" i="11"/>
  <c r="BE1352" i="11"/>
  <c r="O1352" i="11"/>
  <c r="AE1352" i="11"/>
  <c r="AU1352" i="11"/>
  <c r="Q1352" i="11"/>
  <c r="AG1352" i="11"/>
  <c r="AW1352" i="11"/>
  <c r="AS1352" i="11"/>
  <c r="W1352" i="11"/>
  <c r="AQ1352" i="11"/>
  <c r="AD1352" i="11"/>
  <c r="BJ1352" i="11"/>
  <c r="Z1352" i="11"/>
  <c r="BF1352" i="11"/>
  <c r="AN1352" i="11"/>
  <c r="AC1352" i="11"/>
  <c r="BI1352" i="11"/>
  <c r="AI1352" i="11"/>
  <c r="BC1352" i="11"/>
  <c r="AT1352" i="11"/>
  <c r="AP1352" i="11"/>
  <c r="U1352" i="11"/>
  <c r="AA1352" i="11"/>
  <c r="AL1352" i="11"/>
  <c r="BD1352" i="11"/>
  <c r="AK1352" i="11"/>
  <c r="AM1352" i="11"/>
  <c r="BB1352" i="11"/>
  <c r="BA1352" i="11"/>
  <c r="AY1352" i="11"/>
  <c r="AH1352" i="11"/>
  <c r="AR1352" i="11"/>
  <c r="AF1352" i="11"/>
  <c r="AJ1352" i="11"/>
  <c r="S1352" i="11"/>
  <c r="BG1352" i="11"/>
  <c r="V1352" i="11"/>
  <c r="P1352" i="11"/>
  <c r="AV1352" i="11"/>
  <c r="R1352" i="11"/>
  <c r="AB1352" i="11"/>
  <c r="T1352" i="11"/>
  <c r="AX1352" i="11"/>
  <c r="X1352" i="11"/>
  <c r="BH1352" i="11"/>
  <c r="AZ1352" i="11"/>
  <c r="Y1343" i="11"/>
  <c r="AO1343" i="11"/>
  <c r="BE1343" i="11"/>
  <c r="O1343" i="11"/>
  <c r="AE1343" i="11"/>
  <c r="AU1343" i="11"/>
  <c r="Q1343" i="11"/>
  <c r="AG1343" i="11"/>
  <c r="AW1343" i="11"/>
  <c r="AC1343" i="11"/>
  <c r="BI1343" i="11"/>
  <c r="AA1343" i="11"/>
  <c r="AY1343" i="11"/>
  <c r="AT1343" i="11"/>
  <c r="AP1343" i="11"/>
  <c r="X1343" i="11"/>
  <c r="AS1343" i="11"/>
  <c r="S1343" i="11"/>
  <c r="AM1343" i="11"/>
  <c r="BG1343" i="11"/>
  <c r="AD1343" i="11"/>
  <c r="BJ1343" i="11"/>
  <c r="Z1343" i="11"/>
  <c r="BF1343" i="11"/>
  <c r="BD1343" i="11"/>
  <c r="AI1343" i="11"/>
  <c r="V1343" i="11"/>
  <c r="AX1343" i="11"/>
  <c r="BH1343" i="11"/>
  <c r="AV1343" i="11"/>
  <c r="AZ1343" i="11"/>
  <c r="U1343" i="11"/>
  <c r="AQ1343" i="11"/>
  <c r="AL1343" i="11"/>
  <c r="AK1343" i="11"/>
  <c r="BC1343" i="11"/>
  <c r="BB1343" i="11"/>
  <c r="R1343" i="11"/>
  <c r="AN1343" i="11"/>
  <c r="AB1343" i="11"/>
  <c r="P1343" i="11"/>
  <c r="T1343" i="11"/>
  <c r="BA1343" i="11"/>
  <c r="W1343" i="11"/>
  <c r="AH1343" i="11"/>
  <c r="AR1343" i="11"/>
  <c r="M1343" i="11"/>
  <c r="AJ1343" i="11"/>
  <c r="AF1343" i="11"/>
  <c r="M1308" i="11"/>
  <c r="Y1308" i="11"/>
  <c r="AO1308" i="11"/>
  <c r="BE1308" i="11"/>
  <c r="O1308" i="11"/>
  <c r="AE1308" i="11"/>
  <c r="AU1308" i="11"/>
  <c r="Q1308" i="11"/>
  <c r="AG1308" i="11"/>
  <c r="AW1308" i="11"/>
  <c r="AS1308" i="11"/>
  <c r="W1308" i="11"/>
  <c r="AQ1308" i="11"/>
  <c r="AD1308" i="11"/>
  <c r="BJ1308" i="11"/>
  <c r="Z1308" i="11"/>
  <c r="BF1308" i="11"/>
  <c r="AN1308" i="11"/>
  <c r="AC1308" i="11"/>
  <c r="BI1308" i="11"/>
  <c r="AI1308" i="11"/>
  <c r="BC1308" i="11"/>
  <c r="AT1308" i="11"/>
  <c r="AP1308" i="11"/>
  <c r="U1308" i="11"/>
  <c r="AY1308" i="11"/>
  <c r="AL1308" i="11"/>
  <c r="AK1308" i="11"/>
  <c r="S1308" i="11"/>
  <c r="BG1308" i="11"/>
  <c r="BB1308" i="11"/>
  <c r="R1308" i="11"/>
  <c r="BA1308" i="11"/>
  <c r="AA1308" i="11"/>
  <c r="AH1308" i="11"/>
  <c r="BD1308" i="11"/>
  <c r="AR1308" i="11"/>
  <c r="AF1308" i="11"/>
  <c r="AJ1308" i="11"/>
  <c r="AM1308" i="11"/>
  <c r="V1308" i="11"/>
  <c r="AX1308" i="11"/>
  <c r="AB1308" i="11"/>
  <c r="T1308" i="11"/>
  <c r="BH1308" i="11"/>
  <c r="AZ1308" i="11"/>
  <c r="X1308" i="11"/>
  <c r="P1308" i="11"/>
  <c r="AV1308" i="11"/>
  <c r="U1431" i="11"/>
  <c r="AK1431" i="11"/>
  <c r="BA1431" i="11"/>
  <c r="R1431" i="11"/>
  <c r="AM1431" i="11"/>
  <c r="BH1431" i="11"/>
  <c r="AC1431" i="11"/>
  <c r="AS1431" i="11"/>
  <c r="BI1431" i="11"/>
  <c r="AB1431" i="11"/>
  <c r="AX1431" i="11"/>
  <c r="AO1431" i="11"/>
  <c r="W1431" i="11"/>
  <c r="AD1431" i="11"/>
  <c r="AY1431" i="11"/>
  <c r="Z1431" i="11"/>
  <c r="AU1431" i="11"/>
  <c r="AA1431" i="11"/>
  <c r="AV1431" i="11"/>
  <c r="Q1431" i="11"/>
  <c r="AW1431" i="11"/>
  <c r="Y1431" i="11"/>
  <c r="BE1431" i="11"/>
  <c r="AR1431" i="11"/>
  <c r="S1431" i="11"/>
  <c r="AN1431" i="11"/>
  <c r="BJ1431" i="11"/>
  <c r="O1431" i="11"/>
  <c r="AJ1431" i="11"/>
  <c r="BF1431" i="11"/>
  <c r="P1431" i="11"/>
  <c r="AL1431" i="11"/>
  <c r="BG1431" i="11"/>
  <c r="AG1431" i="11"/>
  <c r="AH1431" i="11"/>
  <c r="AI1431" i="11"/>
  <c r="AZ1431" i="11"/>
  <c r="M1431" i="11"/>
  <c r="AF1431" i="11"/>
  <c r="BC1431" i="11"/>
  <c r="AT1431" i="11"/>
  <c r="T1431" i="11"/>
  <c r="AQ1431" i="11"/>
  <c r="BD1431" i="11"/>
  <c r="AE1431" i="11"/>
  <c r="BB1431" i="11"/>
  <c r="X1431" i="11"/>
  <c r="AP1431" i="11"/>
  <c r="V1431" i="11"/>
  <c r="U1417" i="11"/>
  <c r="AK1417" i="11"/>
  <c r="BA1417" i="11"/>
  <c r="AB1417" i="11"/>
  <c r="AX1417" i="11"/>
  <c r="AC1417" i="11"/>
  <c r="AS1417" i="11"/>
  <c r="BI1417" i="11"/>
  <c r="R1417" i="11"/>
  <c r="AM1417" i="11"/>
  <c r="BH1417" i="11"/>
  <c r="AO1417" i="11"/>
  <c r="BC1417" i="11"/>
  <c r="M1417" i="11"/>
  <c r="S1417" i="11"/>
  <c r="AN1417" i="11"/>
  <c r="BJ1417" i="11"/>
  <c r="O1417" i="11"/>
  <c r="AJ1417" i="11"/>
  <c r="BF1417" i="11"/>
  <c r="P1417" i="11"/>
  <c r="AL1417" i="11"/>
  <c r="BG1417" i="11"/>
  <c r="Q1417" i="11"/>
  <c r="AW1417" i="11"/>
  <c r="Y1417" i="11"/>
  <c r="BE1417" i="11"/>
  <c r="AH1417" i="11"/>
  <c r="AD1417" i="11"/>
  <c r="AY1417" i="11"/>
  <c r="Z1417" i="11"/>
  <c r="AU1417" i="11"/>
  <c r="AA1417" i="11"/>
  <c r="AV1417" i="11"/>
  <c r="AG1417" i="11"/>
  <c r="W1417" i="11"/>
  <c r="X1417" i="11"/>
  <c r="AP1417" i="11"/>
  <c r="V1417" i="11"/>
  <c r="AR1417" i="11"/>
  <c r="AI1417" i="11"/>
  <c r="AZ1417" i="11"/>
  <c r="AF1417" i="11"/>
  <c r="AT1417" i="11"/>
  <c r="T1417" i="11"/>
  <c r="AQ1417" i="11"/>
  <c r="BD1417" i="11"/>
  <c r="AE1417" i="11"/>
  <c r="BB1417" i="11"/>
  <c r="M1404" i="11"/>
  <c r="U1404" i="11"/>
  <c r="AK1404" i="11"/>
  <c r="BA1404" i="11"/>
  <c r="S1404" i="11"/>
  <c r="AI1404" i="11"/>
  <c r="AY1404" i="11"/>
  <c r="Z1404" i="11"/>
  <c r="BF1404" i="11"/>
  <c r="AC1404" i="11"/>
  <c r="AS1404" i="11"/>
  <c r="BI1404" i="11"/>
  <c r="AA1404" i="11"/>
  <c r="AQ1404" i="11"/>
  <c r="BG1404" i="11"/>
  <c r="AP1404" i="11"/>
  <c r="Y1404" i="11"/>
  <c r="BE1404" i="11"/>
  <c r="AM1404" i="11"/>
  <c r="AH1404" i="11"/>
  <c r="AR1404" i="11"/>
  <c r="AL1404" i="11"/>
  <c r="AN1404" i="11"/>
  <c r="AG1404" i="11"/>
  <c r="AO1404" i="11"/>
  <c r="W1404" i="11"/>
  <c r="BC1404" i="11"/>
  <c r="AB1404" i="11"/>
  <c r="BH1404" i="11"/>
  <c r="V1404" i="11"/>
  <c r="BB1404" i="11"/>
  <c r="X1404" i="11"/>
  <c r="BD1404" i="11"/>
  <c r="Q1404" i="11"/>
  <c r="AW1404" i="11"/>
  <c r="AU1404" i="11"/>
  <c r="AZ1404" i="11"/>
  <c r="AV1404" i="11"/>
  <c r="R1404" i="11"/>
  <c r="AD1404" i="11"/>
  <c r="O1404" i="11"/>
  <c r="AX1404" i="11"/>
  <c r="T1404" i="11"/>
  <c r="AT1404" i="11"/>
  <c r="P1404" i="11"/>
  <c r="AE1404" i="11"/>
  <c r="AJ1404" i="11"/>
  <c r="BJ1404" i="11"/>
  <c r="AF1404" i="11"/>
  <c r="Y1190" i="11"/>
  <c r="AO1190" i="11"/>
  <c r="BE1190" i="11"/>
  <c r="O1190" i="11"/>
  <c r="AE1190" i="11"/>
  <c r="AU1190" i="11"/>
  <c r="Q1190" i="11"/>
  <c r="AG1190" i="11"/>
  <c r="AW1190" i="11"/>
  <c r="W1190" i="11"/>
  <c r="AM1190" i="11"/>
  <c r="BC1190" i="11"/>
  <c r="AS1190" i="11"/>
  <c r="S1190" i="11"/>
  <c r="AY1190" i="11"/>
  <c r="AD1190" i="11"/>
  <c r="BJ1190" i="11"/>
  <c r="Z1190" i="11"/>
  <c r="BF1190" i="11"/>
  <c r="AC1190" i="11"/>
  <c r="BI1190" i="11"/>
  <c r="AI1190" i="11"/>
  <c r="AT1190" i="11"/>
  <c r="AP1190" i="11"/>
  <c r="AN1190" i="11"/>
  <c r="BA1190" i="11"/>
  <c r="BG1190" i="11"/>
  <c r="AH1190" i="11"/>
  <c r="X1190" i="11"/>
  <c r="AR1190" i="11"/>
  <c r="AF1190" i="11"/>
  <c r="AJ1190" i="11"/>
  <c r="M1190" i="11"/>
  <c r="V1190" i="11"/>
  <c r="AX1190" i="11"/>
  <c r="U1190" i="11"/>
  <c r="AA1190" i="11"/>
  <c r="AL1190" i="11"/>
  <c r="AK1190" i="11"/>
  <c r="AQ1190" i="11"/>
  <c r="BB1190" i="11"/>
  <c r="R1190" i="11"/>
  <c r="BH1190" i="11"/>
  <c r="AZ1190" i="11"/>
  <c r="P1190" i="11"/>
  <c r="BD1190" i="11"/>
  <c r="AV1190" i="11"/>
  <c r="AB1190" i="11"/>
  <c r="T1190" i="11"/>
  <c r="Y1309" i="11"/>
  <c r="AO1309" i="11"/>
  <c r="BE1309" i="11"/>
  <c r="O1309" i="11"/>
  <c r="AE1309" i="11"/>
  <c r="AU1309" i="11"/>
  <c r="Q1309" i="11"/>
  <c r="AG1309" i="11"/>
  <c r="AW1309" i="11"/>
  <c r="AC1309" i="11"/>
  <c r="BI1309" i="11"/>
  <c r="S1309" i="11"/>
  <c r="AM1309" i="11"/>
  <c r="BG1309" i="11"/>
  <c r="AT1309" i="11"/>
  <c r="AP1309" i="11"/>
  <c r="BD1309" i="11"/>
  <c r="AS1309" i="11"/>
  <c r="AA1309" i="11"/>
  <c r="AY1309" i="11"/>
  <c r="AD1309" i="11"/>
  <c r="BJ1309" i="11"/>
  <c r="Z1309" i="11"/>
  <c r="BF1309" i="11"/>
  <c r="X1309" i="11"/>
  <c r="AK1309" i="11"/>
  <c r="AQ1309" i="11"/>
  <c r="BB1309" i="11"/>
  <c r="R1309" i="11"/>
  <c r="AB1309" i="11"/>
  <c r="P1309" i="11"/>
  <c r="T1309" i="11"/>
  <c r="BA1309" i="11"/>
  <c r="BC1309" i="11"/>
  <c r="AH1309" i="11"/>
  <c r="W1309" i="11"/>
  <c r="V1309" i="11"/>
  <c r="AX1309" i="11"/>
  <c r="BH1309" i="11"/>
  <c r="AV1309" i="11"/>
  <c r="AZ1309" i="11"/>
  <c r="U1309" i="11"/>
  <c r="AI1309" i="11"/>
  <c r="AL1309" i="11"/>
  <c r="M1309" i="11"/>
  <c r="AF1309" i="11"/>
  <c r="AR1309" i="11"/>
  <c r="AJ1309" i="11"/>
  <c r="AN1309" i="11"/>
  <c r="Y1279" i="11"/>
  <c r="AO1279" i="11"/>
  <c r="BE1279" i="11"/>
  <c r="O1279" i="11"/>
  <c r="AE1279" i="11"/>
  <c r="AU1279" i="11"/>
  <c r="Q1279" i="11"/>
  <c r="AG1279" i="11"/>
  <c r="AW1279" i="11"/>
  <c r="AC1279" i="11"/>
  <c r="BI1279" i="11"/>
  <c r="AA1279" i="11"/>
  <c r="AY1279" i="11"/>
  <c r="AT1279" i="11"/>
  <c r="AP1279" i="11"/>
  <c r="X1279" i="11"/>
  <c r="AS1279" i="11"/>
  <c r="S1279" i="11"/>
  <c r="AM1279" i="11"/>
  <c r="BG1279" i="11"/>
  <c r="AD1279" i="11"/>
  <c r="BJ1279" i="11"/>
  <c r="Z1279" i="11"/>
  <c r="BF1279" i="11"/>
  <c r="BD1279" i="11"/>
  <c r="AI1279" i="11"/>
  <c r="V1279" i="11"/>
  <c r="AX1279" i="11"/>
  <c r="BH1279" i="11"/>
  <c r="AV1279" i="11"/>
  <c r="AZ1279" i="11"/>
  <c r="U1279" i="11"/>
  <c r="AQ1279" i="11"/>
  <c r="AL1279" i="11"/>
  <c r="AK1279" i="11"/>
  <c r="BC1279" i="11"/>
  <c r="BB1279" i="11"/>
  <c r="R1279" i="11"/>
  <c r="AN1279" i="11"/>
  <c r="AB1279" i="11"/>
  <c r="P1279" i="11"/>
  <c r="T1279" i="11"/>
  <c r="BA1279" i="11"/>
  <c r="W1279" i="11"/>
  <c r="AH1279" i="11"/>
  <c r="AR1279" i="11"/>
  <c r="M1279" i="11"/>
  <c r="AJ1279" i="11"/>
  <c r="AF1279" i="11"/>
  <c r="Y1182" i="11"/>
  <c r="AO1182" i="11"/>
  <c r="BE1182" i="11"/>
  <c r="O1182" i="11"/>
  <c r="AE1182" i="11"/>
  <c r="AU1182" i="11"/>
  <c r="Q1182" i="11"/>
  <c r="AG1182" i="11"/>
  <c r="AW1182" i="11"/>
  <c r="W1182" i="11"/>
  <c r="AM1182" i="11"/>
  <c r="BC1182" i="11"/>
  <c r="AS1182" i="11"/>
  <c r="S1182" i="11"/>
  <c r="AY1182" i="11"/>
  <c r="AD1182" i="11"/>
  <c r="BJ1182" i="11"/>
  <c r="Z1182" i="11"/>
  <c r="BF1182" i="11"/>
  <c r="AC1182" i="11"/>
  <c r="BI1182" i="11"/>
  <c r="AI1182" i="11"/>
  <c r="AT1182" i="11"/>
  <c r="AP1182" i="11"/>
  <c r="AN1182" i="11"/>
  <c r="BA1182" i="11"/>
  <c r="BG1182" i="11"/>
  <c r="AH1182" i="11"/>
  <c r="X1182" i="11"/>
  <c r="AR1182" i="11"/>
  <c r="AF1182" i="11"/>
  <c r="AJ1182" i="11"/>
  <c r="V1182" i="11"/>
  <c r="AX1182" i="11"/>
  <c r="U1182" i="11"/>
  <c r="AA1182" i="11"/>
  <c r="AL1182" i="11"/>
  <c r="AK1182" i="11"/>
  <c r="AQ1182" i="11"/>
  <c r="BB1182" i="11"/>
  <c r="R1182" i="11"/>
  <c r="BD1182" i="11"/>
  <c r="BH1182" i="11"/>
  <c r="AZ1182" i="11"/>
  <c r="M1182" i="11"/>
  <c r="P1182" i="11"/>
  <c r="AV1182" i="11"/>
  <c r="AB1182" i="11"/>
  <c r="T1182" i="11"/>
  <c r="M1284" i="11"/>
  <c r="Y1284" i="11"/>
  <c r="AO1284" i="11"/>
  <c r="BE1284" i="11"/>
  <c r="O1284" i="11"/>
  <c r="AE1284" i="11"/>
  <c r="AU1284" i="11"/>
  <c r="Q1284" i="11"/>
  <c r="AG1284" i="11"/>
  <c r="AW1284" i="11"/>
  <c r="AS1284" i="11"/>
  <c r="W1284" i="11"/>
  <c r="AQ1284" i="11"/>
  <c r="AD1284" i="11"/>
  <c r="BJ1284" i="11"/>
  <c r="Z1284" i="11"/>
  <c r="BF1284" i="11"/>
  <c r="AN1284" i="11"/>
  <c r="AC1284" i="11"/>
  <c r="BI1284" i="11"/>
  <c r="AI1284" i="11"/>
  <c r="BC1284" i="11"/>
  <c r="AT1284" i="11"/>
  <c r="AP1284" i="11"/>
  <c r="U1284" i="11"/>
  <c r="AY1284" i="11"/>
  <c r="AL1284" i="11"/>
  <c r="AK1284" i="11"/>
  <c r="S1284" i="11"/>
  <c r="BG1284" i="11"/>
  <c r="BB1284" i="11"/>
  <c r="R1284" i="11"/>
  <c r="BA1284" i="11"/>
  <c r="AA1284" i="11"/>
  <c r="AH1284" i="11"/>
  <c r="BD1284" i="11"/>
  <c r="AR1284" i="11"/>
  <c r="AF1284" i="11"/>
  <c r="AJ1284" i="11"/>
  <c r="AM1284" i="11"/>
  <c r="V1284" i="11"/>
  <c r="AX1284" i="11"/>
  <c r="X1284" i="11"/>
  <c r="AB1284" i="11"/>
  <c r="T1284" i="11"/>
  <c r="BH1284" i="11"/>
  <c r="AZ1284" i="11"/>
  <c r="P1284" i="11"/>
  <c r="AV1284" i="11"/>
  <c r="U1383" i="11"/>
  <c r="AK1383" i="11"/>
  <c r="BA1383" i="11"/>
  <c r="S1383" i="11"/>
  <c r="AI1383" i="11"/>
  <c r="AY1383" i="11"/>
  <c r="AP1383" i="11"/>
  <c r="AC1383" i="11"/>
  <c r="AS1383" i="11"/>
  <c r="BI1383" i="11"/>
  <c r="AA1383" i="11"/>
  <c r="AQ1383" i="11"/>
  <c r="BG1383" i="11"/>
  <c r="Z1383" i="11"/>
  <c r="BF1383" i="11"/>
  <c r="AO1383" i="11"/>
  <c r="W1383" i="11"/>
  <c r="BC1383" i="11"/>
  <c r="R1383" i="11"/>
  <c r="AB1383" i="11"/>
  <c r="BH1383" i="11"/>
  <c r="V1383" i="11"/>
  <c r="BB1383" i="11"/>
  <c r="X1383" i="11"/>
  <c r="BD1383" i="11"/>
  <c r="Q1383" i="11"/>
  <c r="AW1383" i="11"/>
  <c r="Y1383" i="11"/>
  <c r="BE1383" i="11"/>
  <c r="AM1383" i="11"/>
  <c r="AX1383" i="11"/>
  <c r="AR1383" i="11"/>
  <c r="AL1383" i="11"/>
  <c r="AN1383" i="11"/>
  <c r="AG1383" i="11"/>
  <c r="AE1383" i="11"/>
  <c r="AJ1383" i="11"/>
  <c r="BJ1383" i="11"/>
  <c r="AF1383" i="11"/>
  <c r="AU1383" i="11"/>
  <c r="AZ1383" i="11"/>
  <c r="AV1383" i="11"/>
  <c r="AH1383" i="11"/>
  <c r="AD1383" i="11"/>
  <c r="M1383" i="11"/>
  <c r="O1383" i="11"/>
  <c r="T1383" i="11"/>
  <c r="AT1383" i="11"/>
  <c r="P1383" i="11"/>
  <c r="M1216" i="11"/>
  <c r="Y1216" i="11"/>
  <c r="AO1216" i="11"/>
  <c r="BE1216" i="11"/>
  <c r="O1216" i="11"/>
  <c r="AE1216" i="11"/>
  <c r="AU1216" i="11"/>
  <c r="Q1216" i="11"/>
  <c r="AG1216" i="11"/>
  <c r="AW1216" i="11"/>
  <c r="W1216" i="11"/>
  <c r="AM1216" i="11"/>
  <c r="BC1216" i="11"/>
  <c r="AS1216" i="11"/>
  <c r="S1216" i="11"/>
  <c r="AY1216" i="11"/>
  <c r="AD1216" i="11"/>
  <c r="BJ1216" i="11"/>
  <c r="Z1216" i="11"/>
  <c r="BF1216" i="11"/>
  <c r="AN1216" i="11"/>
  <c r="AC1216" i="11"/>
  <c r="BI1216" i="11"/>
  <c r="AI1216" i="11"/>
  <c r="AT1216" i="11"/>
  <c r="AP1216" i="11"/>
  <c r="U1216" i="11"/>
  <c r="AA1216" i="11"/>
  <c r="AL1216" i="11"/>
  <c r="BD1216" i="11"/>
  <c r="AK1216" i="11"/>
  <c r="AQ1216" i="11"/>
  <c r="BB1216" i="11"/>
  <c r="R1216" i="11"/>
  <c r="BA1216" i="11"/>
  <c r="BG1216" i="11"/>
  <c r="AH1216" i="11"/>
  <c r="AR1216" i="11"/>
  <c r="AF1216" i="11"/>
  <c r="AJ1216" i="11"/>
  <c r="V1216" i="11"/>
  <c r="AX1216" i="11"/>
  <c r="P1216" i="11"/>
  <c r="X1216" i="11"/>
  <c r="AV1216" i="11"/>
  <c r="AB1216" i="11"/>
  <c r="T1216" i="11"/>
  <c r="BH1216" i="11"/>
  <c r="AZ1216" i="11"/>
  <c r="Y1211" i="11"/>
  <c r="AO1211" i="11"/>
  <c r="BE1211" i="11"/>
  <c r="O1211" i="11"/>
  <c r="AE1211" i="11"/>
  <c r="AU1211" i="11"/>
  <c r="Q1211" i="11"/>
  <c r="AG1211" i="11"/>
  <c r="AW1211" i="11"/>
  <c r="W1211" i="11"/>
  <c r="AM1211" i="11"/>
  <c r="BC1211" i="11"/>
  <c r="AC1211" i="11"/>
  <c r="BI1211" i="11"/>
  <c r="AI1211" i="11"/>
  <c r="AT1211" i="11"/>
  <c r="AP1211" i="11"/>
  <c r="X1211" i="11"/>
  <c r="AS1211" i="11"/>
  <c r="S1211" i="11"/>
  <c r="AY1211" i="11"/>
  <c r="AD1211" i="11"/>
  <c r="BJ1211" i="11"/>
  <c r="Z1211" i="11"/>
  <c r="BF1211" i="11"/>
  <c r="BD1211" i="11"/>
  <c r="V1211" i="11"/>
  <c r="AX1211" i="11"/>
  <c r="AN1211" i="11"/>
  <c r="BH1211" i="11"/>
  <c r="AV1211" i="11"/>
  <c r="AZ1211" i="11"/>
  <c r="U1211" i="11"/>
  <c r="AA1211" i="11"/>
  <c r="AL1211" i="11"/>
  <c r="AK1211" i="11"/>
  <c r="AQ1211" i="11"/>
  <c r="BB1211" i="11"/>
  <c r="R1211" i="11"/>
  <c r="AB1211" i="11"/>
  <c r="P1211" i="11"/>
  <c r="M1211" i="11"/>
  <c r="T1211" i="11"/>
  <c r="BA1211" i="11"/>
  <c r="BG1211" i="11"/>
  <c r="AH1211" i="11"/>
  <c r="AF1211" i="11"/>
  <c r="AR1211" i="11"/>
  <c r="AJ1211" i="11"/>
  <c r="M1292" i="11"/>
  <c r="Y1292" i="11"/>
  <c r="AO1292" i="11"/>
  <c r="BE1292" i="11"/>
  <c r="O1292" i="11"/>
  <c r="AE1292" i="11"/>
  <c r="AU1292" i="11"/>
  <c r="Q1292" i="11"/>
  <c r="AG1292" i="11"/>
  <c r="AW1292" i="11"/>
  <c r="AS1292" i="11"/>
  <c r="W1292" i="11"/>
  <c r="AQ1292" i="11"/>
  <c r="AD1292" i="11"/>
  <c r="BJ1292" i="11"/>
  <c r="Z1292" i="11"/>
  <c r="BF1292" i="11"/>
  <c r="AN1292" i="11"/>
  <c r="AC1292" i="11"/>
  <c r="BI1292" i="11"/>
  <c r="AI1292" i="11"/>
  <c r="BC1292" i="11"/>
  <c r="AT1292" i="11"/>
  <c r="AP1292" i="11"/>
  <c r="U1292" i="11"/>
  <c r="AY1292" i="11"/>
  <c r="AL1292" i="11"/>
  <c r="AK1292" i="11"/>
  <c r="S1292" i="11"/>
  <c r="BG1292" i="11"/>
  <c r="BB1292" i="11"/>
  <c r="R1292" i="11"/>
  <c r="BA1292" i="11"/>
  <c r="AA1292" i="11"/>
  <c r="AH1292" i="11"/>
  <c r="BD1292" i="11"/>
  <c r="AR1292" i="11"/>
  <c r="AF1292" i="11"/>
  <c r="AJ1292" i="11"/>
  <c r="AM1292" i="11"/>
  <c r="V1292" i="11"/>
  <c r="AX1292" i="11"/>
  <c r="AB1292" i="11"/>
  <c r="T1292" i="11"/>
  <c r="BH1292" i="11"/>
  <c r="AZ1292" i="11"/>
  <c r="X1292" i="11"/>
  <c r="P1292" i="11"/>
  <c r="AV1292" i="11"/>
  <c r="Y1263" i="11"/>
  <c r="AO1263" i="11"/>
  <c r="BE1263" i="11"/>
  <c r="O1263" i="11"/>
  <c r="AE1263" i="11"/>
  <c r="AU1263" i="11"/>
  <c r="Q1263" i="11"/>
  <c r="AG1263" i="11"/>
  <c r="AW1263" i="11"/>
  <c r="W1263" i="11"/>
  <c r="AM1263" i="11"/>
  <c r="BC1263" i="11"/>
  <c r="AC1263" i="11"/>
  <c r="BI1263" i="11"/>
  <c r="AI1263" i="11"/>
  <c r="AT1263" i="11"/>
  <c r="AP1263" i="11"/>
  <c r="X1263" i="11"/>
  <c r="AS1263" i="11"/>
  <c r="S1263" i="11"/>
  <c r="AY1263" i="11"/>
  <c r="AD1263" i="11"/>
  <c r="BJ1263" i="11"/>
  <c r="Z1263" i="11"/>
  <c r="BF1263" i="11"/>
  <c r="BD1263" i="11"/>
  <c r="V1263" i="11"/>
  <c r="AX1263" i="11"/>
  <c r="BH1263" i="11"/>
  <c r="AV1263" i="11"/>
  <c r="AZ1263" i="11"/>
  <c r="U1263" i="11"/>
  <c r="AA1263" i="11"/>
  <c r="AL1263" i="11"/>
  <c r="AK1263" i="11"/>
  <c r="AQ1263" i="11"/>
  <c r="BB1263" i="11"/>
  <c r="R1263" i="11"/>
  <c r="AN1263" i="11"/>
  <c r="AB1263" i="11"/>
  <c r="P1263" i="11"/>
  <c r="T1263" i="11"/>
  <c r="BA1263" i="11"/>
  <c r="BG1263" i="11"/>
  <c r="AH1263" i="11"/>
  <c r="AR1263" i="11"/>
  <c r="AJ1263" i="11"/>
  <c r="AF1263" i="11"/>
  <c r="M1263" i="11"/>
  <c r="Y1350" i="11"/>
  <c r="AO1350" i="11"/>
  <c r="BE1350" i="11"/>
  <c r="O1350" i="11"/>
  <c r="AE1350" i="11"/>
  <c r="AU1350" i="11"/>
  <c r="Q1350" i="11"/>
  <c r="AG1350" i="11"/>
  <c r="AW1350" i="11"/>
  <c r="AS1350" i="11"/>
  <c r="AI1350" i="11"/>
  <c r="BC1350" i="11"/>
  <c r="AD1350" i="11"/>
  <c r="BJ1350" i="11"/>
  <c r="Z1350" i="11"/>
  <c r="BF1350" i="11"/>
  <c r="AC1350" i="11"/>
  <c r="BI1350" i="11"/>
  <c r="W1350" i="11"/>
  <c r="AQ1350" i="11"/>
  <c r="AT1350" i="11"/>
  <c r="AP1350" i="11"/>
  <c r="AN1350" i="11"/>
  <c r="BA1350" i="11"/>
  <c r="AM1350" i="11"/>
  <c r="AH1350" i="11"/>
  <c r="X1350" i="11"/>
  <c r="AR1350" i="11"/>
  <c r="AF1350" i="11"/>
  <c r="AJ1350" i="11"/>
  <c r="M1350" i="11"/>
  <c r="AY1350" i="11"/>
  <c r="V1350" i="11"/>
  <c r="U1350" i="11"/>
  <c r="S1350" i="11"/>
  <c r="BG1350" i="11"/>
  <c r="AL1350" i="11"/>
  <c r="AK1350" i="11"/>
  <c r="AA1350" i="11"/>
  <c r="BB1350" i="11"/>
  <c r="AX1350" i="11"/>
  <c r="BH1350" i="11"/>
  <c r="AZ1350" i="11"/>
  <c r="P1350" i="11"/>
  <c r="BD1350" i="11"/>
  <c r="AV1350" i="11"/>
  <c r="R1350" i="11"/>
  <c r="AB1350" i="11"/>
  <c r="T1350" i="11"/>
  <c r="Y1335" i="11"/>
  <c r="AO1335" i="11"/>
  <c r="BE1335" i="11"/>
  <c r="O1335" i="11"/>
  <c r="AE1335" i="11"/>
  <c r="AU1335" i="11"/>
  <c r="Q1335" i="11"/>
  <c r="AG1335" i="11"/>
  <c r="AW1335" i="11"/>
  <c r="AC1335" i="11"/>
  <c r="BI1335" i="11"/>
  <c r="AA1335" i="11"/>
  <c r="AY1335" i="11"/>
  <c r="AT1335" i="11"/>
  <c r="AP1335" i="11"/>
  <c r="X1335" i="11"/>
  <c r="AS1335" i="11"/>
  <c r="S1335" i="11"/>
  <c r="AM1335" i="11"/>
  <c r="BG1335" i="11"/>
  <c r="AD1335" i="11"/>
  <c r="BJ1335" i="11"/>
  <c r="Z1335" i="11"/>
  <c r="BF1335" i="11"/>
  <c r="BD1335" i="11"/>
  <c r="AI1335" i="11"/>
  <c r="V1335" i="11"/>
  <c r="AX1335" i="11"/>
  <c r="BH1335" i="11"/>
  <c r="AV1335" i="11"/>
  <c r="AZ1335" i="11"/>
  <c r="U1335" i="11"/>
  <c r="AQ1335" i="11"/>
  <c r="AL1335" i="11"/>
  <c r="AK1335" i="11"/>
  <c r="BC1335" i="11"/>
  <c r="BB1335" i="11"/>
  <c r="R1335" i="11"/>
  <c r="AN1335" i="11"/>
  <c r="AB1335" i="11"/>
  <c r="P1335" i="11"/>
  <c r="T1335" i="11"/>
  <c r="BA1335" i="11"/>
  <c r="W1335" i="11"/>
  <c r="AH1335" i="11"/>
  <c r="M1335" i="11"/>
  <c r="AR1335" i="11"/>
  <c r="AJ1335" i="11"/>
  <c r="AF1335" i="11"/>
  <c r="Y1174" i="11"/>
  <c r="AO1174" i="11"/>
  <c r="BE1174" i="11"/>
  <c r="O1174" i="11"/>
  <c r="AE1174" i="11"/>
  <c r="AU1174" i="11"/>
  <c r="Q1174" i="11"/>
  <c r="AG1174" i="11"/>
  <c r="AW1174" i="11"/>
  <c r="W1174" i="11"/>
  <c r="AM1174" i="11"/>
  <c r="BC1174" i="11"/>
  <c r="AS1174" i="11"/>
  <c r="S1174" i="11"/>
  <c r="AY1174" i="11"/>
  <c r="AD1174" i="11"/>
  <c r="BJ1174" i="11"/>
  <c r="Z1174" i="11"/>
  <c r="BF1174" i="11"/>
  <c r="AC1174" i="11"/>
  <c r="BI1174" i="11"/>
  <c r="AI1174" i="11"/>
  <c r="AT1174" i="11"/>
  <c r="AP1174" i="11"/>
  <c r="AN1174" i="11"/>
  <c r="BA1174" i="11"/>
  <c r="BG1174" i="11"/>
  <c r="AH1174" i="11"/>
  <c r="X1174" i="11"/>
  <c r="AR1174" i="11"/>
  <c r="AF1174" i="11"/>
  <c r="AJ1174" i="11"/>
  <c r="V1174" i="11"/>
  <c r="AX1174" i="11"/>
  <c r="U1174" i="11"/>
  <c r="AA1174" i="11"/>
  <c r="AL1174" i="11"/>
  <c r="M1174" i="11"/>
  <c r="AK1174" i="11"/>
  <c r="AQ1174" i="11"/>
  <c r="BB1174" i="11"/>
  <c r="R1174" i="11"/>
  <c r="BH1174" i="11"/>
  <c r="AZ1174" i="11"/>
  <c r="P1174" i="11"/>
  <c r="BD1174" i="11"/>
  <c r="AV1174" i="11"/>
  <c r="AB1174" i="11"/>
  <c r="T1174" i="11"/>
  <c r="M1194" i="11"/>
  <c r="Y1194" i="11"/>
  <c r="AO1194" i="11"/>
  <c r="BE1194" i="11"/>
  <c r="O1194" i="11"/>
  <c r="AE1194" i="11"/>
  <c r="AU1194" i="11"/>
  <c r="Q1194" i="11"/>
  <c r="AG1194" i="11"/>
  <c r="AW1194" i="11"/>
  <c r="W1194" i="11"/>
  <c r="AM1194" i="11"/>
  <c r="BC1194" i="11"/>
  <c r="AS1194" i="11"/>
  <c r="S1194" i="11"/>
  <c r="AY1194" i="11"/>
  <c r="AD1194" i="11"/>
  <c r="BJ1194" i="11"/>
  <c r="Z1194" i="11"/>
  <c r="BF1194" i="11"/>
  <c r="AC1194" i="11"/>
  <c r="BI1194" i="11"/>
  <c r="AI1194" i="11"/>
  <c r="AT1194" i="11"/>
  <c r="AP1194" i="11"/>
  <c r="AN1194" i="11"/>
  <c r="BA1194" i="11"/>
  <c r="BG1194" i="11"/>
  <c r="AH1194" i="11"/>
  <c r="AR1194" i="11"/>
  <c r="AF1194" i="11"/>
  <c r="AJ1194" i="11"/>
  <c r="V1194" i="11"/>
  <c r="AX1194" i="11"/>
  <c r="U1194" i="11"/>
  <c r="AA1194" i="11"/>
  <c r="AL1194" i="11"/>
  <c r="X1194" i="11"/>
  <c r="AK1194" i="11"/>
  <c r="AQ1194" i="11"/>
  <c r="BB1194" i="11"/>
  <c r="R1194" i="11"/>
  <c r="AV1194" i="11"/>
  <c r="BD1194" i="11"/>
  <c r="AB1194" i="11"/>
  <c r="T1194" i="11"/>
  <c r="BH1194" i="11"/>
  <c r="AZ1194" i="11"/>
  <c r="P1194" i="11"/>
  <c r="M1186" i="11"/>
  <c r="Y1186" i="11"/>
  <c r="AO1186" i="11"/>
  <c r="BE1186" i="11"/>
  <c r="O1186" i="11"/>
  <c r="AE1186" i="11"/>
  <c r="AU1186" i="11"/>
  <c r="Q1186" i="11"/>
  <c r="AG1186" i="11"/>
  <c r="AW1186" i="11"/>
  <c r="W1186" i="11"/>
  <c r="AM1186" i="11"/>
  <c r="BC1186" i="11"/>
  <c r="AS1186" i="11"/>
  <c r="S1186" i="11"/>
  <c r="AY1186" i="11"/>
  <c r="AD1186" i="11"/>
  <c r="BJ1186" i="11"/>
  <c r="Z1186" i="11"/>
  <c r="BF1186" i="11"/>
  <c r="AC1186" i="11"/>
  <c r="BI1186" i="11"/>
  <c r="AI1186" i="11"/>
  <c r="AT1186" i="11"/>
  <c r="AP1186" i="11"/>
  <c r="AN1186" i="11"/>
  <c r="BA1186" i="11"/>
  <c r="BG1186" i="11"/>
  <c r="AH1186" i="11"/>
  <c r="AR1186" i="11"/>
  <c r="AF1186" i="11"/>
  <c r="AJ1186" i="11"/>
  <c r="V1186" i="11"/>
  <c r="AX1186" i="11"/>
  <c r="U1186" i="11"/>
  <c r="AA1186" i="11"/>
  <c r="AL1186" i="11"/>
  <c r="X1186" i="11"/>
  <c r="AK1186" i="11"/>
  <c r="AQ1186" i="11"/>
  <c r="BB1186" i="11"/>
  <c r="R1186" i="11"/>
  <c r="AV1186" i="11"/>
  <c r="AB1186" i="11"/>
  <c r="T1186" i="11"/>
  <c r="BH1186" i="11"/>
  <c r="AZ1186" i="11"/>
  <c r="BD1186" i="11"/>
  <c r="P1186" i="11"/>
  <c r="M1178" i="11"/>
  <c r="Y1178" i="11"/>
  <c r="AO1178" i="11"/>
  <c r="BE1178" i="11"/>
  <c r="O1178" i="11"/>
  <c r="AE1178" i="11"/>
  <c r="AU1178" i="11"/>
  <c r="Q1178" i="11"/>
  <c r="AG1178" i="11"/>
  <c r="AW1178" i="11"/>
  <c r="W1178" i="11"/>
  <c r="AM1178" i="11"/>
  <c r="BC1178" i="11"/>
  <c r="AS1178" i="11"/>
  <c r="S1178" i="11"/>
  <c r="AY1178" i="11"/>
  <c r="AD1178" i="11"/>
  <c r="BJ1178" i="11"/>
  <c r="Z1178" i="11"/>
  <c r="BF1178" i="11"/>
  <c r="AC1178" i="11"/>
  <c r="BI1178" i="11"/>
  <c r="AI1178" i="11"/>
  <c r="AT1178" i="11"/>
  <c r="AP1178" i="11"/>
  <c r="AN1178" i="11"/>
  <c r="BA1178" i="11"/>
  <c r="BG1178" i="11"/>
  <c r="AH1178" i="11"/>
  <c r="AR1178" i="11"/>
  <c r="AF1178" i="11"/>
  <c r="AJ1178" i="11"/>
  <c r="V1178" i="11"/>
  <c r="AX1178" i="11"/>
  <c r="U1178" i="11"/>
  <c r="AA1178" i="11"/>
  <c r="AL1178" i="11"/>
  <c r="X1178" i="11"/>
  <c r="AK1178" i="11"/>
  <c r="AQ1178" i="11"/>
  <c r="BB1178" i="11"/>
  <c r="R1178" i="11"/>
  <c r="AV1178" i="11"/>
  <c r="BD1178" i="11"/>
  <c r="AB1178" i="11"/>
  <c r="T1178" i="11"/>
  <c r="BH1178" i="11"/>
  <c r="AZ1178" i="11"/>
  <c r="P1178" i="11"/>
  <c r="Y1326" i="11"/>
  <c r="AO1326" i="11"/>
  <c r="BE1326" i="11"/>
  <c r="O1326" i="11"/>
  <c r="AE1326" i="11"/>
  <c r="AU1326" i="11"/>
  <c r="Q1326" i="11"/>
  <c r="AG1326" i="11"/>
  <c r="AW1326" i="11"/>
  <c r="AS1326" i="11"/>
  <c r="AI1326" i="11"/>
  <c r="BC1326" i="11"/>
  <c r="AD1326" i="11"/>
  <c r="BJ1326" i="11"/>
  <c r="Z1326" i="11"/>
  <c r="BF1326" i="11"/>
  <c r="AC1326" i="11"/>
  <c r="BI1326" i="11"/>
  <c r="W1326" i="11"/>
  <c r="AQ1326" i="11"/>
  <c r="AT1326" i="11"/>
  <c r="AP1326" i="11"/>
  <c r="AN1326" i="11"/>
  <c r="BA1326" i="11"/>
  <c r="AM1326" i="11"/>
  <c r="AH1326" i="11"/>
  <c r="X1326" i="11"/>
  <c r="AR1326" i="11"/>
  <c r="AF1326" i="11"/>
  <c r="AJ1326" i="11"/>
  <c r="AY1326" i="11"/>
  <c r="V1326" i="11"/>
  <c r="AX1326" i="11"/>
  <c r="U1326" i="11"/>
  <c r="S1326" i="11"/>
  <c r="BG1326" i="11"/>
  <c r="AL1326" i="11"/>
  <c r="AK1326" i="11"/>
  <c r="AA1326" i="11"/>
  <c r="BB1326" i="11"/>
  <c r="R1326" i="11"/>
  <c r="BD1326" i="11"/>
  <c r="BH1326" i="11"/>
  <c r="AZ1326" i="11"/>
  <c r="P1326" i="11"/>
  <c r="AV1326" i="11"/>
  <c r="AB1326" i="11"/>
  <c r="T1326" i="11"/>
  <c r="M1326" i="11"/>
  <c r="Y1239" i="11"/>
  <c r="AO1239" i="11"/>
  <c r="BE1239" i="11"/>
  <c r="O1239" i="11"/>
  <c r="AE1239" i="11"/>
  <c r="AU1239" i="11"/>
  <c r="Q1239" i="11"/>
  <c r="AG1239" i="11"/>
  <c r="AW1239" i="11"/>
  <c r="W1239" i="11"/>
  <c r="AM1239" i="11"/>
  <c r="BC1239" i="11"/>
  <c r="AC1239" i="11"/>
  <c r="BI1239" i="11"/>
  <c r="AI1239" i="11"/>
  <c r="AT1239" i="11"/>
  <c r="AP1239" i="11"/>
  <c r="X1239" i="11"/>
  <c r="AS1239" i="11"/>
  <c r="S1239" i="11"/>
  <c r="AY1239" i="11"/>
  <c r="AD1239" i="11"/>
  <c r="BJ1239" i="11"/>
  <c r="Z1239" i="11"/>
  <c r="BF1239" i="11"/>
  <c r="BD1239" i="11"/>
  <c r="V1239" i="11"/>
  <c r="AX1239" i="11"/>
  <c r="BH1239" i="11"/>
  <c r="AV1239" i="11"/>
  <c r="AZ1239" i="11"/>
  <c r="U1239" i="11"/>
  <c r="AA1239" i="11"/>
  <c r="AL1239" i="11"/>
  <c r="AK1239" i="11"/>
  <c r="AQ1239" i="11"/>
  <c r="BB1239" i="11"/>
  <c r="R1239" i="11"/>
  <c r="AN1239" i="11"/>
  <c r="AB1239" i="11"/>
  <c r="P1239" i="11"/>
  <c r="T1239" i="11"/>
  <c r="BA1239" i="11"/>
  <c r="BG1239" i="11"/>
  <c r="AH1239" i="11"/>
  <c r="M1239" i="11"/>
  <c r="AR1239" i="11"/>
  <c r="AJ1239" i="11"/>
  <c r="AF1239" i="11"/>
  <c r="U1377" i="11"/>
  <c r="AK1377" i="11"/>
  <c r="BA1377" i="11"/>
  <c r="S1377" i="11"/>
  <c r="AI1377" i="11"/>
  <c r="AY1377" i="11"/>
  <c r="AP1377" i="11"/>
  <c r="AC1377" i="11"/>
  <c r="AS1377" i="11"/>
  <c r="BI1377" i="11"/>
  <c r="AA1377" i="11"/>
  <c r="AQ1377" i="11"/>
  <c r="BG1377" i="11"/>
  <c r="Z1377" i="11"/>
  <c r="BF1377" i="11"/>
  <c r="AO1377" i="11"/>
  <c r="W1377" i="11"/>
  <c r="BC1377" i="11"/>
  <c r="AX1377" i="11"/>
  <c r="AB1377" i="11"/>
  <c r="BH1377" i="11"/>
  <c r="V1377" i="11"/>
  <c r="BB1377" i="11"/>
  <c r="X1377" i="11"/>
  <c r="BD1377" i="11"/>
  <c r="Q1377" i="11"/>
  <c r="AW1377" i="11"/>
  <c r="Y1377" i="11"/>
  <c r="BE1377" i="11"/>
  <c r="AM1377" i="11"/>
  <c r="R1377" i="11"/>
  <c r="M1377" i="11"/>
  <c r="AR1377" i="11"/>
  <c r="AL1377" i="11"/>
  <c r="AN1377" i="11"/>
  <c r="AG1377" i="11"/>
  <c r="AD1377" i="11"/>
  <c r="O1377" i="11"/>
  <c r="AH1377" i="11"/>
  <c r="T1377" i="11"/>
  <c r="AT1377" i="11"/>
  <c r="P1377" i="11"/>
  <c r="AE1377" i="11"/>
  <c r="AJ1377" i="11"/>
  <c r="BJ1377" i="11"/>
  <c r="AF1377" i="11"/>
  <c r="AU1377" i="11"/>
  <c r="AZ1377" i="11"/>
  <c r="AV1377" i="11"/>
  <c r="Y1253" i="11"/>
  <c r="AO1253" i="11"/>
  <c r="BE1253" i="11"/>
  <c r="O1253" i="11"/>
  <c r="AE1253" i="11"/>
  <c r="AU1253" i="11"/>
  <c r="Q1253" i="11"/>
  <c r="AG1253" i="11"/>
  <c r="AW1253" i="11"/>
  <c r="W1253" i="11"/>
  <c r="AM1253" i="11"/>
  <c r="BC1253" i="11"/>
  <c r="AC1253" i="11"/>
  <c r="BI1253" i="11"/>
  <c r="AI1253" i="11"/>
  <c r="AT1253" i="11"/>
  <c r="AP1253" i="11"/>
  <c r="BD1253" i="11"/>
  <c r="AS1253" i="11"/>
  <c r="S1253" i="11"/>
  <c r="AY1253" i="11"/>
  <c r="AD1253" i="11"/>
  <c r="BJ1253" i="11"/>
  <c r="Z1253" i="11"/>
  <c r="BF1253" i="11"/>
  <c r="X1253" i="11"/>
  <c r="AK1253" i="11"/>
  <c r="AQ1253" i="11"/>
  <c r="BB1253" i="11"/>
  <c r="R1253" i="11"/>
  <c r="AB1253" i="11"/>
  <c r="P1253" i="11"/>
  <c r="T1253" i="11"/>
  <c r="BA1253" i="11"/>
  <c r="BG1253" i="11"/>
  <c r="AH1253" i="11"/>
  <c r="V1253" i="11"/>
  <c r="AX1253" i="11"/>
  <c r="BH1253" i="11"/>
  <c r="AV1253" i="11"/>
  <c r="AZ1253" i="11"/>
  <c r="U1253" i="11"/>
  <c r="AA1253" i="11"/>
  <c r="AL1253" i="11"/>
  <c r="AF1253" i="11"/>
  <c r="AN1253" i="11"/>
  <c r="M1253" i="11"/>
  <c r="AR1253" i="11"/>
  <c r="AJ1253" i="11"/>
  <c r="M1212" i="11"/>
  <c r="Y1212" i="11"/>
  <c r="AO1212" i="11"/>
  <c r="BE1212" i="11"/>
  <c r="O1212" i="11"/>
  <c r="AE1212" i="11"/>
  <c r="AU1212" i="11"/>
  <c r="Q1212" i="11"/>
  <c r="AG1212" i="11"/>
  <c r="AW1212" i="11"/>
  <c r="W1212" i="11"/>
  <c r="AM1212" i="11"/>
  <c r="BC1212" i="11"/>
  <c r="AS1212" i="11"/>
  <c r="S1212" i="11"/>
  <c r="AY1212" i="11"/>
  <c r="AD1212" i="11"/>
  <c r="BJ1212" i="11"/>
  <c r="Z1212" i="11"/>
  <c r="BF1212" i="11"/>
  <c r="AN1212" i="11"/>
  <c r="AC1212" i="11"/>
  <c r="BI1212" i="11"/>
  <c r="AI1212" i="11"/>
  <c r="AT1212" i="11"/>
  <c r="AP1212" i="11"/>
  <c r="U1212" i="11"/>
  <c r="AA1212" i="11"/>
  <c r="AL1212" i="11"/>
  <c r="AK1212" i="11"/>
  <c r="AQ1212" i="11"/>
  <c r="BB1212" i="11"/>
  <c r="R1212" i="11"/>
  <c r="BA1212" i="11"/>
  <c r="BG1212" i="11"/>
  <c r="AH1212" i="11"/>
  <c r="BD1212" i="11"/>
  <c r="AR1212" i="11"/>
  <c r="AF1212" i="11"/>
  <c r="AJ1212" i="11"/>
  <c r="V1212" i="11"/>
  <c r="AX1212" i="11"/>
  <c r="AB1212" i="11"/>
  <c r="T1212" i="11"/>
  <c r="BH1212" i="11"/>
  <c r="AZ1212" i="11"/>
  <c r="X1212" i="11"/>
  <c r="P1212" i="11"/>
  <c r="AV1212" i="11"/>
  <c r="BO1288" i="11"/>
  <c r="J1238" i="11" a="1"/>
  <c r="J1238" i="11" s="1"/>
  <c r="BO1373" i="11"/>
  <c r="J1323" i="11" a="1"/>
  <c r="J1323" i="11" s="1"/>
  <c r="BO1363" i="11"/>
  <c r="J1313" i="11" a="1"/>
  <c r="J1313" i="11" s="1"/>
  <c r="BN1503" i="11"/>
  <c r="BN1553" i="11" s="1"/>
  <c r="BN1603" i="11" s="1"/>
  <c r="BN1653" i="11" s="1"/>
  <c r="BO1264" i="11"/>
  <c r="J1214" i="11" a="1"/>
  <c r="J1214" i="11" s="1"/>
  <c r="BO1408" i="11"/>
  <c r="J1358" i="11" a="1"/>
  <c r="J1358" i="11" s="1"/>
  <c r="BN1770" i="11"/>
  <c r="BO1290" i="11"/>
  <c r="J1240" i="11" a="1"/>
  <c r="J1240" i="11" s="1"/>
  <c r="BN1479" i="11"/>
  <c r="BN1529" i="11" s="1"/>
  <c r="BN1579" i="11" s="1"/>
  <c r="BN1629" i="11" s="1"/>
  <c r="J1262" i="11" a="1"/>
  <c r="J1262" i="11" s="1"/>
  <c r="BO1312" i="11"/>
  <c r="BO1282" i="11"/>
  <c r="J1232" i="11" a="1"/>
  <c r="J1232" i="11" s="1"/>
  <c r="BN1922" i="11"/>
  <c r="J1224" i="11" a="1"/>
  <c r="J1224" i="11" s="1"/>
  <c r="BO1274" i="11"/>
  <c r="BN1696" i="11"/>
  <c r="BO1286" i="11"/>
  <c r="J1236" i="11" a="1"/>
  <c r="J1236" i="11" s="1"/>
  <c r="BN1438" i="11"/>
  <c r="BN1426" i="11"/>
  <c r="J1376" i="11" a="1"/>
  <c r="J1376" i="11" s="1"/>
  <c r="BN1682" i="11"/>
  <c r="BN1732" i="11" s="1"/>
  <c r="BN1782" i="11" s="1"/>
  <c r="BN1463" i="11"/>
  <c r="BN1513" i="11" s="1"/>
  <c r="BN1563" i="11" s="1"/>
  <c r="BN1613" i="11" s="1"/>
  <c r="BN1663" i="11" s="1"/>
  <c r="BN1713" i="11" s="1"/>
  <c r="BO1339" i="11"/>
  <c r="J1289" i="11" a="1"/>
  <c r="J1289" i="11" s="1"/>
  <c r="BN1824" i="11"/>
  <c r="BN1517" i="11"/>
  <c r="J1467" i="11" a="1"/>
  <c r="J1467" i="11" s="1"/>
  <c r="BO1504" i="11"/>
  <c r="J1454" i="11" a="1"/>
  <c r="J1454" i="11" s="1"/>
  <c r="BO1357" i="11"/>
  <c r="J1307" i="11" a="1"/>
  <c r="J1307" i="11" s="1"/>
  <c r="BO1392" i="11"/>
  <c r="J1342" i="11" a="1"/>
  <c r="J1342" i="11" s="1"/>
  <c r="BN1723" i="11"/>
  <c r="BN1786" i="11"/>
  <c r="BN1384" i="11"/>
  <c r="J1334" i="11" a="1"/>
  <c r="J1334" i="11" s="1"/>
  <c r="BN1745" i="11"/>
  <c r="J1491" i="11" a="1"/>
  <c r="J1491" i="11" s="1"/>
  <c r="BN1541" i="11"/>
  <c r="BO1450" i="11"/>
  <c r="J1400" i="11" a="1"/>
  <c r="J1400" i="11" s="1"/>
  <c r="BO1295" i="11"/>
  <c r="J1245" i="11" a="1"/>
  <c r="J1245" i="11" s="1"/>
  <c r="BO1415" i="11"/>
  <c r="J1365" i="11" a="1"/>
  <c r="J1365" i="11" s="1"/>
  <c r="BO1278" i="11"/>
  <c r="J1228" i="11" a="1"/>
  <c r="J1228" i="11" s="1"/>
  <c r="J1402" i="11" a="1"/>
  <c r="J1402" i="11" s="1"/>
  <c r="BO1452" i="11"/>
  <c r="J1385" i="11" a="1"/>
  <c r="J1385" i="11" s="1"/>
  <c r="BN1435" i="11"/>
  <c r="BN1742" i="11"/>
  <c r="BN1792" i="11" s="1"/>
  <c r="BN1778" i="11"/>
  <c r="J1481" i="11" a="1"/>
  <c r="J1481" i="11" s="1"/>
  <c r="BN1531" i="11"/>
  <c r="J1387" i="11" a="1"/>
  <c r="J1387" i="11" s="1"/>
  <c r="BN1437" i="11"/>
  <c r="BN1871" i="11"/>
  <c r="BN1921" i="11" s="1"/>
  <c r="J1380" i="11" a="1"/>
  <c r="J1380" i="11" s="1"/>
  <c r="BO1430" i="11"/>
  <c r="BO1371" i="11"/>
  <c r="J1321" i="11" a="1"/>
  <c r="J1321" i="11" s="1"/>
  <c r="J1266" i="11" a="1"/>
  <c r="J1266" i="11" s="1"/>
  <c r="BO1316" i="11"/>
  <c r="BN1443" i="11"/>
  <c r="J1393" i="11" a="1"/>
  <c r="J1393" i="11" s="1"/>
  <c r="J1261" i="11" a="1"/>
  <c r="J1261" i="11" s="1"/>
  <c r="BN1311" i="11"/>
  <c r="BN1477" i="11"/>
  <c r="J1427" i="11" a="1"/>
  <c r="J1427" i="11" s="1"/>
  <c r="J1422" i="11" a="1"/>
  <c r="J1422" i="11" s="1"/>
  <c r="BO1472" i="11"/>
  <c r="BO1294" i="11"/>
  <c r="J1244" i="11" a="1"/>
  <c r="J1244" i="11" s="1"/>
  <c r="BN1902" i="11"/>
  <c r="BN1757" i="11"/>
  <c r="J1469" i="11" a="1"/>
  <c r="J1469" i="11" s="1"/>
  <c r="BN1519" i="11"/>
  <c r="BN1764" i="11"/>
  <c r="BN1814" i="11" s="1"/>
  <c r="BO1270" i="11"/>
  <c r="J1220" i="11" a="1"/>
  <c r="J1220" i="11" s="1"/>
  <c r="BN1356" i="11"/>
  <c r="J1306" i="11" a="1"/>
  <c r="J1306" i="11" s="1"/>
  <c r="BN1475" i="11"/>
  <c r="J1425" i="11" a="1"/>
  <c r="J1425" i="11" s="1"/>
  <c r="BN1705" i="11"/>
  <c r="BO1298" i="11"/>
  <c r="J1248" i="11" a="1"/>
  <c r="J1248" i="11" s="1"/>
  <c r="BN1483" i="11"/>
  <c r="J1433" i="11" a="1"/>
  <c r="J1433" i="11" s="1"/>
  <c r="BO1296" i="11"/>
  <c r="J1246" i="11" a="1"/>
  <c r="J1246" i="11" s="1"/>
  <c r="BN1539" i="11"/>
  <c r="BN1815" i="11"/>
  <c r="BN1497" i="11"/>
  <c r="J1447" i="11" a="1"/>
  <c r="J1447" i="11" s="1"/>
  <c r="BN1830" i="11"/>
  <c r="BN1944" i="11"/>
  <c r="BO1351" i="11"/>
  <c r="J1301" i="11" a="1"/>
  <c r="J1301" i="11" s="1"/>
  <c r="J1468" i="11" a="1"/>
  <c r="J1468" i="11" s="1"/>
  <c r="BN1518" i="11"/>
  <c r="J1349" i="11" a="1"/>
  <c r="J1349" i="11" s="1"/>
  <c r="BN1399" i="11"/>
  <c r="BO1353" i="11"/>
  <c r="J1303" i="11" a="1"/>
  <c r="J1303" i="11" s="1"/>
  <c r="BN1740" i="11"/>
  <c r="BN1790" i="11" s="1"/>
  <c r="BO1409" i="11"/>
  <c r="J1359" i="11" a="1"/>
  <c r="J1359" i="11" s="1"/>
  <c r="BO1379" i="11"/>
  <c r="J1329" i="11" a="1"/>
  <c r="J1329" i="11" s="1"/>
  <c r="J1460" i="11" a="1"/>
  <c r="J1460" i="11" s="1"/>
  <c r="BN1510" i="11"/>
  <c r="BO1355" i="11"/>
  <c r="J1305" i="11" a="1"/>
  <c r="J1305" i="11" s="1"/>
  <c r="BN1759" i="11"/>
  <c r="BN1501" i="11"/>
  <c r="BN1551" i="11" s="1"/>
  <c r="BN1601" i="11" s="1"/>
  <c r="O1359" i="11" l="1"/>
  <c r="AE1359" i="11"/>
  <c r="AU1359" i="11"/>
  <c r="AA1359" i="11"/>
  <c r="AY1359" i="11"/>
  <c r="AJ1359" i="11"/>
  <c r="BE1359" i="11"/>
  <c r="AG1359" i="11"/>
  <c r="BB1359" i="11"/>
  <c r="U1359" i="11"/>
  <c r="S1359" i="11"/>
  <c r="AM1359" i="11"/>
  <c r="BG1359" i="11"/>
  <c r="Y1359" i="11"/>
  <c r="AT1359" i="11"/>
  <c r="V1359" i="11"/>
  <c r="AR1359" i="11"/>
  <c r="AP1359" i="11"/>
  <c r="AI1359" i="11"/>
  <c r="T1359" i="11"/>
  <c r="BJ1359" i="11"/>
  <c r="AL1359" i="11"/>
  <c r="AS1359" i="11"/>
  <c r="AK1359" i="11"/>
  <c r="AN1359" i="11"/>
  <c r="AQ1359" i="11"/>
  <c r="AD1359" i="11"/>
  <c r="BC1359" i="11"/>
  <c r="AO1359" i="11"/>
  <c r="Q1359" i="11"/>
  <c r="BH1359" i="11"/>
  <c r="AF1359" i="11"/>
  <c r="X1359" i="11"/>
  <c r="P1359" i="11"/>
  <c r="BF1359" i="11"/>
  <c r="R1359" i="11"/>
  <c r="BI1359" i="11"/>
  <c r="W1359" i="11"/>
  <c r="AZ1359" i="11"/>
  <c r="AV1359" i="11"/>
  <c r="AB1359" i="11"/>
  <c r="AH1359" i="11"/>
  <c r="AC1359" i="11"/>
  <c r="AW1359" i="11"/>
  <c r="BD1359" i="11"/>
  <c r="AX1359" i="11"/>
  <c r="BA1359" i="11"/>
  <c r="Z1359" i="11"/>
  <c r="M1359" i="11"/>
  <c r="U1425" i="11"/>
  <c r="AK1425" i="11"/>
  <c r="BA1425" i="11"/>
  <c r="AB1425" i="11"/>
  <c r="AX1425" i="11"/>
  <c r="AC1425" i="11"/>
  <c r="AS1425" i="11"/>
  <c r="BI1425" i="11"/>
  <c r="R1425" i="11"/>
  <c r="AM1425" i="11"/>
  <c r="BH1425" i="11"/>
  <c r="AO1425" i="11"/>
  <c r="BC1425" i="11"/>
  <c r="S1425" i="11"/>
  <c r="AN1425" i="11"/>
  <c r="BJ1425" i="11"/>
  <c r="O1425" i="11"/>
  <c r="AJ1425" i="11"/>
  <c r="BF1425" i="11"/>
  <c r="P1425" i="11"/>
  <c r="AL1425" i="11"/>
  <c r="BG1425" i="11"/>
  <c r="Q1425" i="11"/>
  <c r="AW1425" i="11"/>
  <c r="Y1425" i="11"/>
  <c r="BE1425" i="11"/>
  <c r="AH1425" i="11"/>
  <c r="M1425" i="11"/>
  <c r="AD1425" i="11"/>
  <c r="AY1425" i="11"/>
  <c r="Z1425" i="11"/>
  <c r="AU1425" i="11"/>
  <c r="AA1425" i="11"/>
  <c r="AV1425" i="11"/>
  <c r="AG1425" i="11"/>
  <c r="X1425" i="11"/>
  <c r="AP1425" i="11"/>
  <c r="V1425" i="11"/>
  <c r="AI1425" i="11"/>
  <c r="AZ1425" i="11"/>
  <c r="AF1425" i="11"/>
  <c r="W1425" i="11"/>
  <c r="AT1425" i="11"/>
  <c r="T1425" i="11"/>
  <c r="AQ1425" i="11"/>
  <c r="AR1425" i="11"/>
  <c r="BD1425" i="11"/>
  <c r="AE1425" i="11"/>
  <c r="BB1425" i="11"/>
  <c r="U1365" i="11"/>
  <c r="AK1365" i="11"/>
  <c r="BA1365" i="11"/>
  <c r="S1365" i="11"/>
  <c r="AI1365" i="11"/>
  <c r="AY1365" i="11"/>
  <c r="AP1365" i="11"/>
  <c r="AC1365" i="11"/>
  <c r="AS1365" i="11"/>
  <c r="BI1365" i="11"/>
  <c r="AA1365" i="11"/>
  <c r="AQ1365" i="11"/>
  <c r="BG1365" i="11"/>
  <c r="Z1365" i="11"/>
  <c r="BF1365" i="11"/>
  <c r="AO1365" i="11"/>
  <c r="W1365" i="11"/>
  <c r="BC1365" i="11"/>
  <c r="AX1365" i="11"/>
  <c r="AB1365" i="11"/>
  <c r="BH1365" i="11"/>
  <c r="V1365" i="11"/>
  <c r="BB1365" i="11"/>
  <c r="X1365" i="11"/>
  <c r="BD1365" i="11"/>
  <c r="Q1365" i="11"/>
  <c r="AW1365" i="11"/>
  <c r="Y1365" i="11"/>
  <c r="BE1365" i="11"/>
  <c r="AM1365" i="11"/>
  <c r="R1365" i="11"/>
  <c r="AR1365" i="11"/>
  <c r="AL1365" i="11"/>
  <c r="AN1365" i="11"/>
  <c r="AG1365" i="11"/>
  <c r="AD1365" i="11"/>
  <c r="O1365" i="11"/>
  <c r="T1365" i="11"/>
  <c r="AT1365" i="11"/>
  <c r="P1365" i="11"/>
  <c r="AE1365" i="11"/>
  <c r="AJ1365" i="11"/>
  <c r="BJ1365" i="11"/>
  <c r="AF1365" i="11"/>
  <c r="AU1365" i="11"/>
  <c r="AH1365" i="11"/>
  <c r="M1365" i="11"/>
  <c r="AZ1365" i="11"/>
  <c r="AV1365" i="11"/>
  <c r="Y1313" i="11"/>
  <c r="AO1313" i="11"/>
  <c r="BE1313" i="11"/>
  <c r="O1313" i="11"/>
  <c r="AE1313" i="11"/>
  <c r="AU1313" i="11"/>
  <c r="Q1313" i="11"/>
  <c r="AG1313" i="11"/>
  <c r="AW1313" i="11"/>
  <c r="AC1313" i="11"/>
  <c r="BI1313" i="11"/>
  <c r="S1313" i="11"/>
  <c r="AM1313" i="11"/>
  <c r="BG1313" i="11"/>
  <c r="AT1313" i="11"/>
  <c r="AP1313" i="11"/>
  <c r="BD1313" i="11"/>
  <c r="AS1313" i="11"/>
  <c r="AA1313" i="11"/>
  <c r="AY1313" i="11"/>
  <c r="AD1313" i="11"/>
  <c r="BJ1313" i="11"/>
  <c r="Z1313" i="11"/>
  <c r="BF1313" i="11"/>
  <c r="X1313" i="11"/>
  <c r="AK1313" i="11"/>
  <c r="W1313" i="11"/>
  <c r="BB1313" i="11"/>
  <c r="R1313" i="11"/>
  <c r="AB1313" i="11"/>
  <c r="P1313" i="11"/>
  <c r="T1313" i="11"/>
  <c r="BA1313" i="11"/>
  <c r="AI1313" i="11"/>
  <c r="AH1313" i="11"/>
  <c r="AQ1313" i="11"/>
  <c r="V1313" i="11"/>
  <c r="AX1313" i="11"/>
  <c r="M1313" i="11"/>
  <c r="BH1313" i="11"/>
  <c r="AV1313" i="11"/>
  <c r="AZ1313" i="11"/>
  <c r="U1313" i="11"/>
  <c r="BC1313" i="11"/>
  <c r="AL1313" i="11"/>
  <c r="AR1313" i="11"/>
  <c r="AJ1313" i="11"/>
  <c r="AN1313" i="11"/>
  <c r="AF1313" i="11"/>
  <c r="U1447" i="11"/>
  <c r="AK1447" i="11"/>
  <c r="BA1447" i="11"/>
  <c r="AC1447" i="11"/>
  <c r="AS1447" i="11"/>
  <c r="BI1447" i="11"/>
  <c r="AO1447" i="11"/>
  <c r="AH1447" i="11"/>
  <c r="BC1447" i="11"/>
  <c r="AD1447" i="11"/>
  <c r="AY1447" i="11"/>
  <c r="Z1447" i="11"/>
  <c r="AU1447" i="11"/>
  <c r="AA1447" i="11"/>
  <c r="AV1447" i="11"/>
  <c r="Q1447" i="11"/>
  <c r="AW1447" i="11"/>
  <c r="Y1447" i="11"/>
  <c r="BE1447" i="11"/>
  <c r="W1447" i="11"/>
  <c r="AR1447" i="11"/>
  <c r="S1447" i="11"/>
  <c r="AN1447" i="11"/>
  <c r="BJ1447" i="11"/>
  <c r="O1447" i="11"/>
  <c r="AJ1447" i="11"/>
  <c r="BF1447" i="11"/>
  <c r="P1447" i="11"/>
  <c r="AL1447" i="11"/>
  <c r="BG1447" i="11"/>
  <c r="AG1447" i="11"/>
  <c r="R1447" i="11"/>
  <c r="BH1447" i="11"/>
  <c r="AI1447" i="11"/>
  <c r="AZ1447" i="11"/>
  <c r="AF1447" i="11"/>
  <c r="AB1447" i="11"/>
  <c r="AT1447" i="11"/>
  <c r="T1447" i="11"/>
  <c r="AQ1447" i="11"/>
  <c r="AM1447" i="11"/>
  <c r="BD1447" i="11"/>
  <c r="AE1447" i="11"/>
  <c r="M1447" i="11"/>
  <c r="BB1447" i="11"/>
  <c r="AX1447" i="11"/>
  <c r="X1447" i="11"/>
  <c r="AP1447" i="11"/>
  <c r="V1447" i="11"/>
  <c r="U1387" i="11"/>
  <c r="AK1387" i="11"/>
  <c r="BA1387" i="11"/>
  <c r="S1387" i="11"/>
  <c r="AI1387" i="11"/>
  <c r="AY1387" i="11"/>
  <c r="AP1387" i="11"/>
  <c r="AC1387" i="11"/>
  <c r="AS1387" i="11"/>
  <c r="BI1387" i="11"/>
  <c r="AA1387" i="11"/>
  <c r="AQ1387" i="11"/>
  <c r="BG1387" i="11"/>
  <c r="Z1387" i="11"/>
  <c r="BF1387" i="11"/>
  <c r="AO1387" i="11"/>
  <c r="W1387" i="11"/>
  <c r="BC1387" i="11"/>
  <c r="R1387" i="11"/>
  <c r="AB1387" i="11"/>
  <c r="BH1387" i="11"/>
  <c r="V1387" i="11"/>
  <c r="BB1387" i="11"/>
  <c r="X1387" i="11"/>
  <c r="BD1387" i="11"/>
  <c r="Q1387" i="11"/>
  <c r="AW1387" i="11"/>
  <c r="Y1387" i="11"/>
  <c r="BE1387" i="11"/>
  <c r="AM1387" i="11"/>
  <c r="AX1387" i="11"/>
  <c r="AR1387" i="11"/>
  <c r="AL1387" i="11"/>
  <c r="M1387" i="11"/>
  <c r="AN1387" i="11"/>
  <c r="AG1387" i="11"/>
  <c r="AE1387" i="11"/>
  <c r="AH1387" i="11"/>
  <c r="AJ1387" i="11"/>
  <c r="BJ1387" i="11"/>
  <c r="AF1387" i="11"/>
  <c r="AU1387" i="11"/>
  <c r="AZ1387" i="11"/>
  <c r="AV1387" i="11"/>
  <c r="AD1387" i="11"/>
  <c r="O1387" i="11"/>
  <c r="T1387" i="11"/>
  <c r="AT1387" i="11"/>
  <c r="P1387" i="11"/>
  <c r="Y1334" i="11"/>
  <c r="AO1334" i="11"/>
  <c r="BE1334" i="11"/>
  <c r="O1334" i="11"/>
  <c r="AE1334" i="11"/>
  <c r="AU1334" i="11"/>
  <c r="Q1334" i="11"/>
  <c r="AG1334" i="11"/>
  <c r="AW1334" i="11"/>
  <c r="AS1334" i="11"/>
  <c r="AI1334" i="11"/>
  <c r="BC1334" i="11"/>
  <c r="AD1334" i="11"/>
  <c r="BJ1334" i="11"/>
  <c r="Z1334" i="11"/>
  <c r="BF1334" i="11"/>
  <c r="AC1334" i="11"/>
  <c r="BI1334" i="11"/>
  <c r="W1334" i="11"/>
  <c r="AQ1334" i="11"/>
  <c r="AT1334" i="11"/>
  <c r="AP1334" i="11"/>
  <c r="AN1334" i="11"/>
  <c r="BA1334" i="11"/>
  <c r="AM1334" i="11"/>
  <c r="AH1334" i="11"/>
  <c r="X1334" i="11"/>
  <c r="AR1334" i="11"/>
  <c r="AF1334" i="11"/>
  <c r="AJ1334" i="11"/>
  <c r="AY1334" i="11"/>
  <c r="V1334" i="11"/>
  <c r="AX1334" i="11"/>
  <c r="U1334" i="11"/>
  <c r="S1334" i="11"/>
  <c r="BG1334" i="11"/>
  <c r="AL1334" i="11"/>
  <c r="M1334" i="11"/>
  <c r="AK1334" i="11"/>
  <c r="AA1334" i="11"/>
  <c r="BB1334" i="11"/>
  <c r="R1334" i="11"/>
  <c r="BH1334" i="11"/>
  <c r="AZ1334" i="11"/>
  <c r="P1334" i="11"/>
  <c r="BD1334" i="11"/>
  <c r="AV1334" i="11"/>
  <c r="AB1334" i="11"/>
  <c r="T1334" i="11"/>
  <c r="Y1342" i="11"/>
  <c r="AO1342" i="11"/>
  <c r="BE1342" i="11"/>
  <c r="O1342" i="11"/>
  <c r="AE1342" i="11"/>
  <c r="AU1342" i="11"/>
  <c r="Q1342" i="11"/>
  <c r="AG1342" i="11"/>
  <c r="AW1342" i="11"/>
  <c r="AS1342" i="11"/>
  <c r="AI1342" i="11"/>
  <c r="BC1342" i="11"/>
  <c r="AD1342" i="11"/>
  <c r="BJ1342" i="11"/>
  <c r="Z1342" i="11"/>
  <c r="BF1342" i="11"/>
  <c r="AC1342" i="11"/>
  <c r="BI1342" i="11"/>
  <c r="W1342" i="11"/>
  <c r="AQ1342" i="11"/>
  <c r="AT1342" i="11"/>
  <c r="AP1342" i="11"/>
  <c r="AN1342" i="11"/>
  <c r="BA1342" i="11"/>
  <c r="AM1342" i="11"/>
  <c r="AH1342" i="11"/>
  <c r="X1342" i="11"/>
  <c r="AR1342" i="11"/>
  <c r="AF1342" i="11"/>
  <c r="AJ1342" i="11"/>
  <c r="AY1342" i="11"/>
  <c r="V1342" i="11"/>
  <c r="U1342" i="11"/>
  <c r="S1342" i="11"/>
  <c r="BG1342" i="11"/>
  <c r="AL1342" i="11"/>
  <c r="AK1342" i="11"/>
  <c r="AA1342" i="11"/>
  <c r="BB1342" i="11"/>
  <c r="AX1342" i="11"/>
  <c r="BD1342" i="11"/>
  <c r="BH1342" i="11"/>
  <c r="AZ1342" i="11"/>
  <c r="P1342" i="11"/>
  <c r="AV1342" i="11"/>
  <c r="M1342" i="11"/>
  <c r="R1342" i="11"/>
  <c r="AB1342" i="11"/>
  <c r="T1342" i="11"/>
  <c r="U1454" i="11"/>
  <c r="AK1454" i="11"/>
  <c r="BA1454" i="11"/>
  <c r="AC1454" i="11"/>
  <c r="AS1454" i="11"/>
  <c r="BI1454" i="11"/>
  <c r="Y1454" i="11"/>
  <c r="BE1454" i="11"/>
  <c r="R1454" i="11"/>
  <c r="AM1454" i="11"/>
  <c r="BH1454" i="11"/>
  <c r="AI1454" i="11"/>
  <c r="BD1454" i="11"/>
  <c r="AE1454" i="11"/>
  <c r="AZ1454" i="11"/>
  <c r="AF1454" i="11"/>
  <c r="BB1454" i="11"/>
  <c r="AG1454" i="11"/>
  <c r="AO1454" i="11"/>
  <c r="AB1454" i="11"/>
  <c r="AX1454" i="11"/>
  <c r="X1454" i="11"/>
  <c r="AT1454" i="11"/>
  <c r="T1454" i="11"/>
  <c r="AP1454" i="11"/>
  <c r="V1454" i="11"/>
  <c r="AQ1454" i="11"/>
  <c r="Q1454" i="11"/>
  <c r="AW1454" i="11"/>
  <c r="W1454" i="11"/>
  <c r="AN1454" i="11"/>
  <c r="O1454" i="11"/>
  <c r="BF1454" i="11"/>
  <c r="AL1454" i="11"/>
  <c r="AH1454" i="11"/>
  <c r="AY1454" i="11"/>
  <c r="Z1454" i="11"/>
  <c r="AV1454" i="11"/>
  <c r="AR1454" i="11"/>
  <c r="S1454" i="11"/>
  <c r="BJ1454" i="11"/>
  <c r="AJ1454" i="11"/>
  <c r="P1454" i="11"/>
  <c r="BG1454" i="11"/>
  <c r="BC1454" i="11"/>
  <c r="AD1454" i="11"/>
  <c r="AU1454" i="11"/>
  <c r="AA1454" i="11"/>
  <c r="M1454" i="11"/>
  <c r="M1236" i="11"/>
  <c r="Y1236" i="11"/>
  <c r="AO1236" i="11"/>
  <c r="BE1236" i="11"/>
  <c r="O1236" i="11"/>
  <c r="AE1236" i="11"/>
  <c r="AU1236" i="11"/>
  <c r="Q1236" i="11"/>
  <c r="AG1236" i="11"/>
  <c r="AW1236" i="11"/>
  <c r="W1236" i="11"/>
  <c r="AM1236" i="11"/>
  <c r="BC1236" i="11"/>
  <c r="AS1236" i="11"/>
  <c r="S1236" i="11"/>
  <c r="AY1236" i="11"/>
  <c r="AD1236" i="11"/>
  <c r="BJ1236" i="11"/>
  <c r="Z1236" i="11"/>
  <c r="BF1236" i="11"/>
  <c r="AN1236" i="11"/>
  <c r="AC1236" i="11"/>
  <c r="BI1236" i="11"/>
  <c r="AI1236" i="11"/>
  <c r="AT1236" i="11"/>
  <c r="AP1236" i="11"/>
  <c r="U1236" i="11"/>
  <c r="AA1236" i="11"/>
  <c r="AL1236" i="11"/>
  <c r="AK1236" i="11"/>
  <c r="AQ1236" i="11"/>
  <c r="BB1236" i="11"/>
  <c r="R1236" i="11"/>
  <c r="BA1236" i="11"/>
  <c r="BG1236" i="11"/>
  <c r="AH1236" i="11"/>
  <c r="BD1236" i="11"/>
  <c r="AR1236" i="11"/>
  <c r="AF1236" i="11"/>
  <c r="AJ1236" i="11"/>
  <c r="V1236" i="11"/>
  <c r="AX1236" i="11"/>
  <c r="X1236" i="11"/>
  <c r="AB1236" i="11"/>
  <c r="T1236" i="11"/>
  <c r="BH1236" i="11"/>
  <c r="AZ1236" i="11"/>
  <c r="P1236" i="11"/>
  <c r="AV1236" i="11"/>
  <c r="M1224" i="11"/>
  <c r="Y1224" i="11"/>
  <c r="AO1224" i="11"/>
  <c r="BE1224" i="11"/>
  <c r="O1224" i="11"/>
  <c r="AE1224" i="11"/>
  <c r="AU1224" i="11"/>
  <c r="Q1224" i="11"/>
  <c r="AG1224" i="11"/>
  <c r="AW1224" i="11"/>
  <c r="W1224" i="11"/>
  <c r="AM1224" i="11"/>
  <c r="BC1224" i="11"/>
  <c r="AS1224" i="11"/>
  <c r="S1224" i="11"/>
  <c r="AY1224" i="11"/>
  <c r="AD1224" i="11"/>
  <c r="BJ1224" i="11"/>
  <c r="Z1224" i="11"/>
  <c r="BF1224" i="11"/>
  <c r="AN1224" i="11"/>
  <c r="AC1224" i="11"/>
  <c r="BI1224" i="11"/>
  <c r="AI1224" i="11"/>
  <c r="AT1224" i="11"/>
  <c r="AP1224" i="11"/>
  <c r="U1224" i="11"/>
  <c r="AA1224" i="11"/>
  <c r="AL1224" i="11"/>
  <c r="BD1224" i="11"/>
  <c r="AK1224" i="11"/>
  <c r="AQ1224" i="11"/>
  <c r="BB1224" i="11"/>
  <c r="R1224" i="11"/>
  <c r="BA1224" i="11"/>
  <c r="BG1224" i="11"/>
  <c r="AH1224" i="11"/>
  <c r="AR1224" i="11"/>
  <c r="AF1224" i="11"/>
  <c r="AJ1224" i="11"/>
  <c r="V1224" i="11"/>
  <c r="AX1224" i="11"/>
  <c r="P1224" i="11"/>
  <c r="AV1224" i="11"/>
  <c r="AB1224" i="11"/>
  <c r="T1224" i="11"/>
  <c r="X1224" i="11"/>
  <c r="BH1224" i="11"/>
  <c r="AZ1224" i="11"/>
  <c r="Y1214" i="11"/>
  <c r="AO1214" i="11"/>
  <c r="BE1214" i="11"/>
  <c r="O1214" i="11"/>
  <c r="AE1214" i="11"/>
  <c r="AU1214" i="11"/>
  <c r="Q1214" i="11"/>
  <c r="AG1214" i="11"/>
  <c r="AW1214" i="11"/>
  <c r="W1214" i="11"/>
  <c r="AM1214" i="11"/>
  <c r="BC1214" i="11"/>
  <c r="AS1214" i="11"/>
  <c r="S1214" i="11"/>
  <c r="AY1214" i="11"/>
  <c r="AD1214" i="11"/>
  <c r="BJ1214" i="11"/>
  <c r="Z1214" i="11"/>
  <c r="BF1214" i="11"/>
  <c r="AC1214" i="11"/>
  <c r="BI1214" i="11"/>
  <c r="AI1214" i="11"/>
  <c r="AT1214" i="11"/>
  <c r="AP1214" i="11"/>
  <c r="AN1214" i="11"/>
  <c r="BA1214" i="11"/>
  <c r="BG1214" i="11"/>
  <c r="AH1214" i="11"/>
  <c r="X1214" i="11"/>
  <c r="AR1214" i="11"/>
  <c r="AF1214" i="11"/>
  <c r="AJ1214" i="11"/>
  <c r="V1214" i="11"/>
  <c r="AX1214" i="11"/>
  <c r="U1214" i="11"/>
  <c r="AA1214" i="11"/>
  <c r="AL1214" i="11"/>
  <c r="AK1214" i="11"/>
  <c r="AQ1214" i="11"/>
  <c r="BB1214" i="11"/>
  <c r="R1214" i="11"/>
  <c r="BD1214" i="11"/>
  <c r="BH1214" i="11"/>
  <c r="AZ1214" i="11"/>
  <c r="P1214" i="11"/>
  <c r="AV1214" i="11"/>
  <c r="M1214" i="11"/>
  <c r="AB1214" i="11"/>
  <c r="T1214" i="11"/>
  <c r="M1220" i="11"/>
  <c r="Y1220" i="11"/>
  <c r="AO1220" i="11"/>
  <c r="BE1220" i="11"/>
  <c r="O1220" i="11"/>
  <c r="AE1220" i="11"/>
  <c r="AU1220" i="11"/>
  <c r="Q1220" i="11"/>
  <c r="AG1220" i="11"/>
  <c r="AW1220" i="11"/>
  <c r="W1220" i="11"/>
  <c r="AM1220" i="11"/>
  <c r="BC1220" i="11"/>
  <c r="AS1220" i="11"/>
  <c r="S1220" i="11"/>
  <c r="AY1220" i="11"/>
  <c r="AD1220" i="11"/>
  <c r="BJ1220" i="11"/>
  <c r="Z1220" i="11"/>
  <c r="BF1220" i="11"/>
  <c r="AN1220" i="11"/>
  <c r="AC1220" i="11"/>
  <c r="BI1220" i="11"/>
  <c r="AI1220" i="11"/>
  <c r="AT1220" i="11"/>
  <c r="AP1220" i="11"/>
  <c r="U1220" i="11"/>
  <c r="AA1220" i="11"/>
  <c r="AL1220" i="11"/>
  <c r="AK1220" i="11"/>
  <c r="AQ1220" i="11"/>
  <c r="BB1220" i="11"/>
  <c r="R1220" i="11"/>
  <c r="BA1220" i="11"/>
  <c r="BG1220" i="11"/>
  <c r="AH1220" i="11"/>
  <c r="BD1220" i="11"/>
  <c r="AR1220" i="11"/>
  <c r="AF1220" i="11"/>
  <c r="AJ1220" i="11"/>
  <c r="V1220" i="11"/>
  <c r="AX1220" i="11"/>
  <c r="X1220" i="11"/>
  <c r="AB1220" i="11"/>
  <c r="T1220" i="11"/>
  <c r="BH1220" i="11"/>
  <c r="AZ1220" i="11"/>
  <c r="P1220" i="11"/>
  <c r="AV1220" i="11"/>
  <c r="M1400" i="11"/>
  <c r="U1400" i="11"/>
  <c r="AK1400" i="11"/>
  <c r="BA1400" i="11"/>
  <c r="S1400" i="11"/>
  <c r="AI1400" i="11"/>
  <c r="AY1400" i="11"/>
  <c r="Z1400" i="11"/>
  <c r="BF1400" i="11"/>
  <c r="AC1400" i="11"/>
  <c r="AS1400" i="11"/>
  <c r="BI1400" i="11"/>
  <c r="AA1400" i="11"/>
  <c r="AQ1400" i="11"/>
  <c r="BG1400" i="11"/>
  <c r="AP1400" i="11"/>
  <c r="Y1400" i="11"/>
  <c r="BE1400" i="11"/>
  <c r="AM1400" i="11"/>
  <c r="AH1400" i="11"/>
  <c r="AR1400" i="11"/>
  <c r="AL1400" i="11"/>
  <c r="AN1400" i="11"/>
  <c r="AG1400" i="11"/>
  <c r="AO1400" i="11"/>
  <c r="W1400" i="11"/>
  <c r="BC1400" i="11"/>
  <c r="AB1400" i="11"/>
  <c r="BH1400" i="11"/>
  <c r="V1400" i="11"/>
  <c r="BB1400" i="11"/>
  <c r="X1400" i="11"/>
  <c r="BD1400" i="11"/>
  <c r="Q1400" i="11"/>
  <c r="AW1400" i="11"/>
  <c r="AU1400" i="11"/>
  <c r="AX1400" i="11"/>
  <c r="AZ1400" i="11"/>
  <c r="AV1400" i="11"/>
  <c r="AD1400" i="11"/>
  <c r="O1400" i="11"/>
  <c r="T1400" i="11"/>
  <c r="AT1400" i="11"/>
  <c r="P1400" i="11"/>
  <c r="AE1400" i="11"/>
  <c r="R1400" i="11"/>
  <c r="AJ1400" i="11"/>
  <c r="BJ1400" i="11"/>
  <c r="AF1400" i="11"/>
  <c r="M1240" i="11"/>
  <c r="Y1240" i="11"/>
  <c r="AO1240" i="11"/>
  <c r="BE1240" i="11"/>
  <c r="O1240" i="11"/>
  <c r="AE1240" i="11"/>
  <c r="AU1240" i="11"/>
  <c r="Q1240" i="11"/>
  <c r="AG1240" i="11"/>
  <c r="AW1240" i="11"/>
  <c r="W1240" i="11"/>
  <c r="AM1240" i="11"/>
  <c r="BC1240" i="11"/>
  <c r="AS1240" i="11"/>
  <c r="S1240" i="11"/>
  <c r="AY1240" i="11"/>
  <c r="AD1240" i="11"/>
  <c r="BJ1240" i="11"/>
  <c r="Z1240" i="11"/>
  <c r="BF1240" i="11"/>
  <c r="AN1240" i="11"/>
  <c r="AC1240" i="11"/>
  <c r="BI1240" i="11"/>
  <c r="AI1240" i="11"/>
  <c r="AT1240" i="11"/>
  <c r="AP1240" i="11"/>
  <c r="U1240" i="11"/>
  <c r="AA1240" i="11"/>
  <c r="AL1240" i="11"/>
  <c r="BD1240" i="11"/>
  <c r="AK1240" i="11"/>
  <c r="AQ1240" i="11"/>
  <c r="BB1240" i="11"/>
  <c r="R1240" i="11"/>
  <c r="BA1240" i="11"/>
  <c r="BG1240" i="11"/>
  <c r="AH1240" i="11"/>
  <c r="AR1240" i="11"/>
  <c r="AF1240" i="11"/>
  <c r="AJ1240" i="11"/>
  <c r="V1240" i="11"/>
  <c r="AX1240" i="11"/>
  <c r="P1240" i="11"/>
  <c r="AV1240" i="11"/>
  <c r="AB1240" i="11"/>
  <c r="T1240" i="11"/>
  <c r="X1240" i="11"/>
  <c r="BH1240" i="11"/>
  <c r="AZ1240" i="11"/>
  <c r="Y1301" i="11"/>
  <c r="AO1301" i="11"/>
  <c r="BE1301" i="11"/>
  <c r="O1301" i="11"/>
  <c r="AE1301" i="11"/>
  <c r="AU1301" i="11"/>
  <c r="Q1301" i="11"/>
  <c r="AG1301" i="11"/>
  <c r="AW1301" i="11"/>
  <c r="AC1301" i="11"/>
  <c r="BI1301" i="11"/>
  <c r="S1301" i="11"/>
  <c r="AM1301" i="11"/>
  <c r="BG1301" i="11"/>
  <c r="AT1301" i="11"/>
  <c r="AP1301" i="11"/>
  <c r="BD1301" i="11"/>
  <c r="AS1301" i="11"/>
  <c r="AA1301" i="11"/>
  <c r="AY1301" i="11"/>
  <c r="AD1301" i="11"/>
  <c r="BJ1301" i="11"/>
  <c r="Z1301" i="11"/>
  <c r="BF1301" i="11"/>
  <c r="X1301" i="11"/>
  <c r="AK1301" i="11"/>
  <c r="AQ1301" i="11"/>
  <c r="BB1301" i="11"/>
  <c r="R1301" i="11"/>
  <c r="AB1301" i="11"/>
  <c r="P1301" i="11"/>
  <c r="T1301" i="11"/>
  <c r="BA1301" i="11"/>
  <c r="BC1301" i="11"/>
  <c r="AH1301" i="11"/>
  <c r="W1301" i="11"/>
  <c r="V1301" i="11"/>
  <c r="AX1301" i="11"/>
  <c r="BH1301" i="11"/>
  <c r="AV1301" i="11"/>
  <c r="AZ1301" i="11"/>
  <c r="U1301" i="11"/>
  <c r="AI1301" i="11"/>
  <c r="AL1301" i="11"/>
  <c r="AF1301" i="11"/>
  <c r="AN1301" i="11"/>
  <c r="AR1301" i="11"/>
  <c r="AJ1301" i="11"/>
  <c r="M1301" i="11"/>
  <c r="M1248" i="11"/>
  <c r="Y1248" i="11"/>
  <c r="AO1248" i="11"/>
  <c r="BE1248" i="11"/>
  <c r="O1248" i="11"/>
  <c r="AE1248" i="11"/>
  <c r="AU1248" i="11"/>
  <c r="Q1248" i="11"/>
  <c r="AG1248" i="11"/>
  <c r="AW1248" i="11"/>
  <c r="W1248" i="11"/>
  <c r="AM1248" i="11"/>
  <c r="BC1248" i="11"/>
  <c r="AS1248" i="11"/>
  <c r="S1248" i="11"/>
  <c r="AY1248" i="11"/>
  <c r="AD1248" i="11"/>
  <c r="BJ1248" i="11"/>
  <c r="Z1248" i="11"/>
  <c r="BF1248" i="11"/>
  <c r="AN1248" i="11"/>
  <c r="AC1248" i="11"/>
  <c r="BI1248" i="11"/>
  <c r="AI1248" i="11"/>
  <c r="AT1248" i="11"/>
  <c r="AP1248" i="11"/>
  <c r="U1248" i="11"/>
  <c r="AA1248" i="11"/>
  <c r="AL1248" i="11"/>
  <c r="BD1248" i="11"/>
  <c r="AK1248" i="11"/>
  <c r="AQ1248" i="11"/>
  <c r="BB1248" i="11"/>
  <c r="R1248" i="11"/>
  <c r="BA1248" i="11"/>
  <c r="BG1248" i="11"/>
  <c r="AH1248" i="11"/>
  <c r="AR1248" i="11"/>
  <c r="AF1248" i="11"/>
  <c r="AJ1248" i="11"/>
  <c r="V1248" i="11"/>
  <c r="AX1248" i="11"/>
  <c r="P1248" i="11"/>
  <c r="X1248" i="11"/>
  <c r="AV1248" i="11"/>
  <c r="AB1248" i="11"/>
  <c r="T1248" i="11"/>
  <c r="BH1248" i="11"/>
  <c r="AZ1248" i="11"/>
  <c r="Y1305" i="11"/>
  <c r="AO1305" i="11"/>
  <c r="BE1305" i="11"/>
  <c r="O1305" i="11"/>
  <c r="AE1305" i="11"/>
  <c r="AU1305" i="11"/>
  <c r="Q1305" i="11"/>
  <c r="AG1305" i="11"/>
  <c r="AW1305" i="11"/>
  <c r="AC1305" i="11"/>
  <c r="BI1305" i="11"/>
  <c r="S1305" i="11"/>
  <c r="AM1305" i="11"/>
  <c r="BG1305" i="11"/>
  <c r="AT1305" i="11"/>
  <c r="AP1305" i="11"/>
  <c r="BD1305" i="11"/>
  <c r="AS1305" i="11"/>
  <c r="AA1305" i="11"/>
  <c r="AY1305" i="11"/>
  <c r="AD1305" i="11"/>
  <c r="BJ1305" i="11"/>
  <c r="Z1305" i="11"/>
  <c r="BF1305" i="11"/>
  <c r="X1305" i="11"/>
  <c r="AK1305" i="11"/>
  <c r="W1305" i="11"/>
  <c r="BB1305" i="11"/>
  <c r="R1305" i="11"/>
  <c r="M1305" i="11"/>
  <c r="AB1305" i="11"/>
  <c r="P1305" i="11"/>
  <c r="T1305" i="11"/>
  <c r="BA1305" i="11"/>
  <c r="AI1305" i="11"/>
  <c r="AH1305" i="11"/>
  <c r="AQ1305" i="11"/>
  <c r="V1305" i="11"/>
  <c r="AX1305" i="11"/>
  <c r="BH1305" i="11"/>
  <c r="AV1305" i="11"/>
  <c r="AZ1305" i="11"/>
  <c r="U1305" i="11"/>
  <c r="BC1305" i="11"/>
  <c r="AL1305" i="11"/>
  <c r="AN1305" i="11"/>
  <c r="AR1305" i="11"/>
  <c r="AJ1305" i="11"/>
  <c r="AF1305" i="11"/>
  <c r="M1306" i="11"/>
  <c r="Y1306" i="11"/>
  <c r="AO1306" i="11"/>
  <c r="BE1306" i="11"/>
  <c r="O1306" i="11"/>
  <c r="AE1306" i="11"/>
  <c r="AU1306" i="11"/>
  <c r="Q1306" i="11"/>
  <c r="AG1306" i="11"/>
  <c r="AW1306" i="11"/>
  <c r="AS1306" i="11"/>
  <c r="AI1306" i="11"/>
  <c r="BC1306" i="11"/>
  <c r="AD1306" i="11"/>
  <c r="BJ1306" i="11"/>
  <c r="Z1306" i="11"/>
  <c r="BF1306" i="11"/>
  <c r="AC1306" i="11"/>
  <c r="BI1306" i="11"/>
  <c r="W1306" i="11"/>
  <c r="AQ1306" i="11"/>
  <c r="AT1306" i="11"/>
  <c r="AP1306" i="11"/>
  <c r="AN1306" i="11"/>
  <c r="BA1306" i="11"/>
  <c r="S1306" i="11"/>
  <c r="BG1306" i="11"/>
  <c r="AH1306" i="11"/>
  <c r="AR1306" i="11"/>
  <c r="AF1306" i="11"/>
  <c r="AJ1306" i="11"/>
  <c r="AA1306" i="11"/>
  <c r="V1306" i="11"/>
  <c r="AX1306" i="11"/>
  <c r="U1306" i="11"/>
  <c r="AM1306" i="11"/>
  <c r="AL1306" i="11"/>
  <c r="X1306" i="11"/>
  <c r="AK1306" i="11"/>
  <c r="AY1306" i="11"/>
  <c r="BB1306" i="11"/>
  <c r="R1306" i="11"/>
  <c r="AV1306" i="11"/>
  <c r="BD1306" i="11"/>
  <c r="AB1306" i="11"/>
  <c r="T1306" i="11"/>
  <c r="BH1306" i="11"/>
  <c r="AZ1306" i="11"/>
  <c r="P1306" i="11"/>
  <c r="Y1261" i="11"/>
  <c r="AO1261" i="11"/>
  <c r="BE1261" i="11"/>
  <c r="O1261" i="11"/>
  <c r="AE1261" i="11"/>
  <c r="AU1261" i="11"/>
  <c r="Q1261" i="11"/>
  <c r="AG1261" i="11"/>
  <c r="AW1261" i="11"/>
  <c r="W1261" i="11"/>
  <c r="AM1261" i="11"/>
  <c r="BC1261" i="11"/>
  <c r="AC1261" i="11"/>
  <c r="BI1261" i="11"/>
  <c r="AI1261" i="11"/>
  <c r="AT1261" i="11"/>
  <c r="AP1261" i="11"/>
  <c r="BD1261" i="11"/>
  <c r="AS1261" i="11"/>
  <c r="S1261" i="11"/>
  <c r="AY1261" i="11"/>
  <c r="AD1261" i="11"/>
  <c r="BJ1261" i="11"/>
  <c r="Z1261" i="11"/>
  <c r="BF1261" i="11"/>
  <c r="X1261" i="11"/>
  <c r="AK1261" i="11"/>
  <c r="AQ1261" i="11"/>
  <c r="BB1261" i="11"/>
  <c r="R1261" i="11"/>
  <c r="AB1261" i="11"/>
  <c r="P1261" i="11"/>
  <c r="T1261" i="11"/>
  <c r="BA1261" i="11"/>
  <c r="BG1261" i="11"/>
  <c r="AH1261" i="11"/>
  <c r="V1261" i="11"/>
  <c r="AX1261" i="11"/>
  <c r="BH1261" i="11"/>
  <c r="AV1261" i="11"/>
  <c r="AZ1261" i="11"/>
  <c r="U1261" i="11"/>
  <c r="AA1261" i="11"/>
  <c r="AL1261" i="11"/>
  <c r="AF1261" i="11"/>
  <c r="M1261" i="11"/>
  <c r="AR1261" i="11"/>
  <c r="AJ1261" i="11"/>
  <c r="AN1261" i="11"/>
  <c r="M1380" i="11"/>
  <c r="U1380" i="11"/>
  <c r="AK1380" i="11"/>
  <c r="BA1380" i="11"/>
  <c r="S1380" i="11"/>
  <c r="AI1380" i="11"/>
  <c r="AY1380" i="11"/>
  <c r="Z1380" i="11"/>
  <c r="BF1380" i="11"/>
  <c r="AC1380" i="11"/>
  <c r="AS1380" i="11"/>
  <c r="BI1380" i="11"/>
  <c r="AA1380" i="11"/>
  <c r="AQ1380" i="11"/>
  <c r="BG1380" i="11"/>
  <c r="AP1380" i="11"/>
  <c r="Y1380" i="11"/>
  <c r="BE1380" i="11"/>
  <c r="AM1380" i="11"/>
  <c r="AH1380" i="11"/>
  <c r="AR1380" i="11"/>
  <c r="AL1380" i="11"/>
  <c r="AN1380" i="11"/>
  <c r="AG1380" i="11"/>
  <c r="AO1380" i="11"/>
  <c r="W1380" i="11"/>
  <c r="BC1380" i="11"/>
  <c r="AB1380" i="11"/>
  <c r="BH1380" i="11"/>
  <c r="V1380" i="11"/>
  <c r="BB1380" i="11"/>
  <c r="X1380" i="11"/>
  <c r="BD1380" i="11"/>
  <c r="Q1380" i="11"/>
  <c r="AW1380" i="11"/>
  <c r="AU1380" i="11"/>
  <c r="AZ1380" i="11"/>
  <c r="AV1380" i="11"/>
  <c r="R1380" i="11"/>
  <c r="AD1380" i="11"/>
  <c r="O1380" i="11"/>
  <c r="AX1380" i="11"/>
  <c r="T1380" i="11"/>
  <c r="AT1380" i="11"/>
  <c r="P1380" i="11"/>
  <c r="AE1380" i="11"/>
  <c r="AJ1380" i="11"/>
  <c r="BJ1380" i="11"/>
  <c r="AF1380" i="11"/>
  <c r="Y1245" i="11"/>
  <c r="AO1245" i="11"/>
  <c r="BE1245" i="11"/>
  <c r="O1245" i="11"/>
  <c r="AE1245" i="11"/>
  <c r="AU1245" i="11"/>
  <c r="Q1245" i="11"/>
  <c r="AG1245" i="11"/>
  <c r="AW1245" i="11"/>
  <c r="W1245" i="11"/>
  <c r="AM1245" i="11"/>
  <c r="BC1245" i="11"/>
  <c r="AC1245" i="11"/>
  <c r="BI1245" i="11"/>
  <c r="AI1245" i="11"/>
  <c r="AT1245" i="11"/>
  <c r="AP1245" i="11"/>
  <c r="BD1245" i="11"/>
  <c r="AS1245" i="11"/>
  <c r="S1245" i="11"/>
  <c r="AY1245" i="11"/>
  <c r="AD1245" i="11"/>
  <c r="BJ1245" i="11"/>
  <c r="Z1245" i="11"/>
  <c r="BF1245" i="11"/>
  <c r="X1245" i="11"/>
  <c r="AK1245" i="11"/>
  <c r="AQ1245" i="11"/>
  <c r="BB1245" i="11"/>
  <c r="R1245" i="11"/>
  <c r="AB1245" i="11"/>
  <c r="P1245" i="11"/>
  <c r="T1245" i="11"/>
  <c r="BA1245" i="11"/>
  <c r="BG1245" i="11"/>
  <c r="AH1245" i="11"/>
  <c r="V1245" i="11"/>
  <c r="AX1245" i="11"/>
  <c r="BH1245" i="11"/>
  <c r="AV1245" i="11"/>
  <c r="AZ1245" i="11"/>
  <c r="U1245" i="11"/>
  <c r="AA1245" i="11"/>
  <c r="AL1245" i="11"/>
  <c r="M1245" i="11"/>
  <c r="AF1245" i="11"/>
  <c r="AR1245" i="11"/>
  <c r="AJ1245" i="11"/>
  <c r="AN1245" i="11"/>
  <c r="Y1323" i="11"/>
  <c r="AO1323" i="11"/>
  <c r="BE1323" i="11"/>
  <c r="O1323" i="11"/>
  <c r="AE1323" i="11"/>
  <c r="AU1323" i="11"/>
  <c r="Q1323" i="11"/>
  <c r="AG1323" i="11"/>
  <c r="AW1323" i="11"/>
  <c r="AC1323" i="11"/>
  <c r="BI1323" i="11"/>
  <c r="AA1323" i="11"/>
  <c r="AY1323" i="11"/>
  <c r="AT1323" i="11"/>
  <c r="AP1323" i="11"/>
  <c r="X1323" i="11"/>
  <c r="AS1323" i="11"/>
  <c r="S1323" i="11"/>
  <c r="AM1323" i="11"/>
  <c r="BG1323" i="11"/>
  <c r="AD1323" i="11"/>
  <c r="BJ1323" i="11"/>
  <c r="Z1323" i="11"/>
  <c r="BF1323" i="11"/>
  <c r="BD1323" i="11"/>
  <c r="BC1323" i="11"/>
  <c r="V1323" i="11"/>
  <c r="AX1323" i="11"/>
  <c r="AN1323" i="11"/>
  <c r="BH1323" i="11"/>
  <c r="AV1323" i="11"/>
  <c r="AZ1323" i="11"/>
  <c r="U1323" i="11"/>
  <c r="W1323" i="11"/>
  <c r="AL1323" i="11"/>
  <c r="AK1323" i="11"/>
  <c r="AI1323" i="11"/>
  <c r="BB1323" i="11"/>
  <c r="R1323" i="11"/>
  <c r="AB1323" i="11"/>
  <c r="P1323" i="11"/>
  <c r="M1323" i="11"/>
  <c r="T1323" i="11"/>
  <c r="BA1323" i="11"/>
  <c r="AQ1323" i="11"/>
  <c r="AH1323" i="11"/>
  <c r="AF1323" i="11"/>
  <c r="AR1323" i="11"/>
  <c r="AJ1323" i="11"/>
  <c r="AA1468" i="11"/>
  <c r="AV1468" i="11"/>
  <c r="P1468" i="11"/>
  <c r="AL1468" i="11"/>
  <c r="BG1468" i="11"/>
  <c r="BB1468" i="11"/>
  <c r="V1468" i="11"/>
  <c r="AF1468" i="11"/>
  <c r="AQ1468" i="11"/>
  <c r="M1468" i="11"/>
  <c r="AN1468" i="11"/>
  <c r="BJ1468" i="11"/>
  <c r="S1468" i="11"/>
  <c r="AD1468" i="11"/>
  <c r="AY1468" i="11"/>
  <c r="U1468" i="11"/>
  <c r="AK1468" i="11"/>
  <c r="BA1468" i="11"/>
  <c r="AC1468" i="11"/>
  <c r="AS1468" i="11"/>
  <c r="BI1468" i="11"/>
  <c r="Y1468" i="11"/>
  <c r="BE1468" i="11"/>
  <c r="AB1468" i="11"/>
  <c r="AX1468" i="11"/>
  <c r="T1468" i="11"/>
  <c r="AP1468" i="11"/>
  <c r="AT1468" i="11"/>
  <c r="AG1468" i="11"/>
  <c r="AO1468" i="11"/>
  <c r="R1468" i="11"/>
  <c r="AM1468" i="11"/>
  <c r="BH1468" i="11"/>
  <c r="AE1468" i="11"/>
  <c r="AZ1468" i="11"/>
  <c r="X1468" i="11"/>
  <c r="Q1468" i="11"/>
  <c r="AW1468" i="11"/>
  <c r="AH1468" i="11"/>
  <c r="Z1468" i="11"/>
  <c r="AR1468" i="11"/>
  <c r="AJ1468" i="11"/>
  <c r="BD1468" i="11"/>
  <c r="BC1468" i="11"/>
  <c r="AU1468" i="11"/>
  <c r="AI1468" i="11"/>
  <c r="W1468" i="11"/>
  <c r="O1468" i="11"/>
  <c r="BF1468" i="11"/>
  <c r="V1469" i="11"/>
  <c r="AQ1469" i="11"/>
  <c r="AF1469" i="11"/>
  <c r="BB1469" i="11"/>
  <c r="AV1469" i="11"/>
  <c r="P1469" i="11"/>
  <c r="BG1469" i="11"/>
  <c r="AA1469" i="11"/>
  <c r="AL1469" i="11"/>
  <c r="AI1469" i="11"/>
  <c r="BD1469" i="11"/>
  <c r="X1469" i="11"/>
  <c r="AT1469" i="11"/>
  <c r="U1469" i="11"/>
  <c r="AK1469" i="11"/>
  <c r="BA1469" i="11"/>
  <c r="AC1469" i="11"/>
  <c r="AS1469" i="11"/>
  <c r="BI1469" i="11"/>
  <c r="AO1469" i="11"/>
  <c r="W1469" i="11"/>
  <c r="AR1469" i="11"/>
  <c r="O1469" i="11"/>
  <c r="AJ1469" i="11"/>
  <c r="BF1469" i="11"/>
  <c r="AN1469" i="11"/>
  <c r="Q1469" i="11"/>
  <c r="AW1469" i="11"/>
  <c r="Y1469" i="11"/>
  <c r="BE1469" i="11"/>
  <c r="AH1469" i="11"/>
  <c r="BC1469" i="11"/>
  <c r="Z1469" i="11"/>
  <c r="AU1469" i="11"/>
  <c r="BJ1469" i="11"/>
  <c r="S1469" i="11"/>
  <c r="AG1469" i="11"/>
  <c r="AB1469" i="11"/>
  <c r="M1469" i="11"/>
  <c r="T1469" i="11"/>
  <c r="AD1469" i="11"/>
  <c r="AM1469" i="11"/>
  <c r="AE1469" i="11"/>
  <c r="AX1469" i="11"/>
  <c r="AP1469" i="11"/>
  <c r="R1469" i="11"/>
  <c r="BH1469" i="11"/>
  <c r="AZ1469" i="11"/>
  <c r="AY1469" i="11"/>
  <c r="Y1238" i="11"/>
  <c r="AO1238" i="11"/>
  <c r="BE1238" i="11"/>
  <c r="O1238" i="11"/>
  <c r="AE1238" i="11"/>
  <c r="AU1238" i="11"/>
  <c r="Q1238" i="11"/>
  <c r="AG1238" i="11"/>
  <c r="AW1238" i="11"/>
  <c r="W1238" i="11"/>
  <c r="AM1238" i="11"/>
  <c r="BC1238" i="11"/>
  <c r="AS1238" i="11"/>
  <c r="S1238" i="11"/>
  <c r="AY1238" i="11"/>
  <c r="AD1238" i="11"/>
  <c r="BJ1238" i="11"/>
  <c r="Z1238" i="11"/>
  <c r="BF1238" i="11"/>
  <c r="AC1238" i="11"/>
  <c r="BI1238" i="11"/>
  <c r="AI1238" i="11"/>
  <c r="AT1238" i="11"/>
  <c r="AP1238" i="11"/>
  <c r="AN1238" i="11"/>
  <c r="BA1238" i="11"/>
  <c r="BG1238" i="11"/>
  <c r="AH1238" i="11"/>
  <c r="X1238" i="11"/>
  <c r="AR1238" i="11"/>
  <c r="AF1238" i="11"/>
  <c r="AJ1238" i="11"/>
  <c r="V1238" i="11"/>
  <c r="AX1238" i="11"/>
  <c r="U1238" i="11"/>
  <c r="AA1238" i="11"/>
  <c r="AL1238" i="11"/>
  <c r="M1238" i="11"/>
  <c r="AK1238" i="11"/>
  <c r="AQ1238" i="11"/>
  <c r="BB1238" i="11"/>
  <c r="R1238" i="11"/>
  <c r="BH1238" i="11"/>
  <c r="AZ1238" i="11"/>
  <c r="P1238" i="11"/>
  <c r="BD1238" i="11"/>
  <c r="AV1238" i="11"/>
  <c r="AB1238" i="11"/>
  <c r="T1238" i="11"/>
  <c r="BG1460" i="11"/>
  <c r="M1460" i="11"/>
  <c r="U1460" i="11"/>
  <c r="AK1460" i="11"/>
  <c r="BA1460" i="11"/>
  <c r="AC1460" i="11"/>
  <c r="AS1460" i="11"/>
  <c r="BI1460" i="11"/>
  <c r="Y1460" i="11"/>
  <c r="BE1460" i="11"/>
  <c r="AB1460" i="11"/>
  <c r="AX1460" i="11"/>
  <c r="X1460" i="11"/>
  <c r="AT1460" i="11"/>
  <c r="T1460" i="11"/>
  <c r="AP1460" i="11"/>
  <c r="V1460" i="11"/>
  <c r="AQ1460" i="11"/>
  <c r="BB1460" i="11"/>
  <c r="AG1460" i="11"/>
  <c r="AO1460" i="11"/>
  <c r="R1460" i="11"/>
  <c r="AM1460" i="11"/>
  <c r="BH1460" i="11"/>
  <c r="AI1460" i="11"/>
  <c r="BD1460" i="11"/>
  <c r="AE1460" i="11"/>
  <c r="AZ1460" i="11"/>
  <c r="AF1460" i="11"/>
  <c r="Q1460" i="11"/>
  <c r="AW1460" i="11"/>
  <c r="AH1460" i="11"/>
  <c r="AY1460" i="11"/>
  <c r="Z1460" i="11"/>
  <c r="AV1460" i="11"/>
  <c r="AR1460" i="11"/>
  <c r="S1460" i="11"/>
  <c r="BJ1460" i="11"/>
  <c r="AJ1460" i="11"/>
  <c r="P1460" i="11"/>
  <c r="BC1460" i="11"/>
  <c r="AD1460" i="11"/>
  <c r="AU1460" i="11"/>
  <c r="AA1460" i="11"/>
  <c r="W1460" i="11"/>
  <c r="AN1460" i="11"/>
  <c r="O1460" i="11"/>
  <c r="BF1460" i="11"/>
  <c r="AL1460" i="11"/>
  <c r="Y1246" i="11"/>
  <c r="AO1246" i="11"/>
  <c r="BE1246" i="11"/>
  <c r="O1246" i="11"/>
  <c r="AE1246" i="11"/>
  <c r="AU1246" i="11"/>
  <c r="Q1246" i="11"/>
  <c r="AG1246" i="11"/>
  <c r="AW1246" i="11"/>
  <c r="W1246" i="11"/>
  <c r="AM1246" i="11"/>
  <c r="BC1246" i="11"/>
  <c r="AS1246" i="11"/>
  <c r="S1246" i="11"/>
  <c r="AY1246" i="11"/>
  <c r="AD1246" i="11"/>
  <c r="BJ1246" i="11"/>
  <c r="Z1246" i="11"/>
  <c r="BF1246" i="11"/>
  <c r="AC1246" i="11"/>
  <c r="BI1246" i="11"/>
  <c r="AI1246" i="11"/>
  <c r="AT1246" i="11"/>
  <c r="AP1246" i="11"/>
  <c r="AN1246" i="11"/>
  <c r="BA1246" i="11"/>
  <c r="BG1246" i="11"/>
  <c r="AH1246" i="11"/>
  <c r="X1246" i="11"/>
  <c r="AR1246" i="11"/>
  <c r="AF1246" i="11"/>
  <c r="AJ1246" i="11"/>
  <c r="V1246" i="11"/>
  <c r="AX1246" i="11"/>
  <c r="U1246" i="11"/>
  <c r="AA1246" i="11"/>
  <c r="AL1246" i="11"/>
  <c r="AK1246" i="11"/>
  <c r="AQ1246" i="11"/>
  <c r="BB1246" i="11"/>
  <c r="R1246" i="11"/>
  <c r="BD1246" i="11"/>
  <c r="BH1246" i="11"/>
  <c r="AZ1246" i="11"/>
  <c r="M1246" i="11"/>
  <c r="P1246" i="11"/>
  <c r="AV1246" i="11"/>
  <c r="AB1246" i="11"/>
  <c r="T1246" i="11"/>
  <c r="M1402" i="11"/>
  <c r="U1402" i="11"/>
  <c r="AK1402" i="11"/>
  <c r="BA1402" i="11"/>
  <c r="S1402" i="11"/>
  <c r="AI1402" i="11"/>
  <c r="AY1402" i="11"/>
  <c r="Z1402" i="11"/>
  <c r="BF1402" i="11"/>
  <c r="AC1402" i="11"/>
  <c r="AS1402" i="11"/>
  <c r="BI1402" i="11"/>
  <c r="AA1402" i="11"/>
  <c r="AQ1402" i="11"/>
  <c r="BG1402" i="11"/>
  <c r="AP1402" i="11"/>
  <c r="Y1402" i="11"/>
  <c r="BE1402" i="11"/>
  <c r="AM1402" i="11"/>
  <c r="AR1402" i="11"/>
  <c r="AL1402" i="11"/>
  <c r="AN1402" i="11"/>
  <c r="AG1402" i="11"/>
  <c r="AO1402" i="11"/>
  <c r="W1402" i="11"/>
  <c r="BC1402" i="11"/>
  <c r="AH1402" i="11"/>
  <c r="AB1402" i="11"/>
  <c r="BH1402" i="11"/>
  <c r="V1402" i="11"/>
  <c r="BB1402" i="11"/>
  <c r="X1402" i="11"/>
  <c r="BD1402" i="11"/>
  <c r="Q1402" i="11"/>
  <c r="AW1402" i="11"/>
  <c r="O1402" i="11"/>
  <c r="T1402" i="11"/>
  <c r="AT1402" i="11"/>
  <c r="P1402" i="11"/>
  <c r="AE1402" i="11"/>
  <c r="AJ1402" i="11"/>
  <c r="BJ1402" i="11"/>
  <c r="AF1402" i="11"/>
  <c r="AU1402" i="11"/>
  <c r="R1402" i="11"/>
  <c r="AZ1402" i="11"/>
  <c r="AV1402" i="11"/>
  <c r="AX1402" i="11"/>
  <c r="AD1402" i="11"/>
  <c r="Y1329" i="11"/>
  <c r="AO1329" i="11"/>
  <c r="BE1329" i="11"/>
  <c r="O1329" i="11"/>
  <c r="AE1329" i="11"/>
  <c r="AU1329" i="11"/>
  <c r="Q1329" i="11"/>
  <c r="AG1329" i="11"/>
  <c r="AW1329" i="11"/>
  <c r="AC1329" i="11"/>
  <c r="BI1329" i="11"/>
  <c r="S1329" i="11"/>
  <c r="AM1329" i="11"/>
  <c r="BG1329" i="11"/>
  <c r="AT1329" i="11"/>
  <c r="AP1329" i="11"/>
  <c r="BD1329" i="11"/>
  <c r="AS1329" i="11"/>
  <c r="AA1329" i="11"/>
  <c r="AY1329" i="11"/>
  <c r="AD1329" i="11"/>
  <c r="BJ1329" i="11"/>
  <c r="Z1329" i="11"/>
  <c r="BF1329" i="11"/>
  <c r="X1329" i="11"/>
  <c r="AK1329" i="11"/>
  <c r="W1329" i="11"/>
  <c r="BB1329" i="11"/>
  <c r="R1329" i="11"/>
  <c r="AB1329" i="11"/>
  <c r="P1329" i="11"/>
  <c r="T1329" i="11"/>
  <c r="BA1329" i="11"/>
  <c r="AI1329" i="11"/>
  <c r="AH1329" i="11"/>
  <c r="AQ1329" i="11"/>
  <c r="V1329" i="11"/>
  <c r="AX1329" i="11"/>
  <c r="M1329" i="11"/>
  <c r="BH1329" i="11"/>
  <c r="AV1329" i="11"/>
  <c r="AZ1329" i="11"/>
  <c r="U1329" i="11"/>
  <c r="BC1329" i="11"/>
  <c r="AL1329" i="11"/>
  <c r="AR1329" i="11"/>
  <c r="AJ1329" i="11"/>
  <c r="AN1329" i="11"/>
  <c r="AF1329" i="11"/>
  <c r="Y1349" i="11"/>
  <c r="AO1349" i="11"/>
  <c r="BE1349" i="11"/>
  <c r="O1349" i="11"/>
  <c r="AE1349" i="11"/>
  <c r="AU1349" i="11"/>
  <c r="Q1349" i="11"/>
  <c r="AG1349" i="11"/>
  <c r="AW1349" i="11"/>
  <c r="AC1349" i="11"/>
  <c r="BI1349" i="11"/>
  <c r="S1349" i="11"/>
  <c r="AM1349" i="11"/>
  <c r="BG1349" i="11"/>
  <c r="AT1349" i="11"/>
  <c r="AP1349" i="11"/>
  <c r="BD1349" i="11"/>
  <c r="AS1349" i="11"/>
  <c r="AA1349" i="11"/>
  <c r="AY1349" i="11"/>
  <c r="AD1349" i="11"/>
  <c r="BJ1349" i="11"/>
  <c r="Z1349" i="11"/>
  <c r="BF1349" i="11"/>
  <c r="X1349" i="11"/>
  <c r="AK1349" i="11"/>
  <c r="AQ1349" i="11"/>
  <c r="BB1349" i="11"/>
  <c r="R1349" i="11"/>
  <c r="AB1349" i="11"/>
  <c r="P1349" i="11"/>
  <c r="T1349" i="11"/>
  <c r="BA1349" i="11"/>
  <c r="BC1349" i="11"/>
  <c r="W1349" i="11"/>
  <c r="V1349" i="11"/>
  <c r="AX1349" i="11"/>
  <c r="BH1349" i="11"/>
  <c r="AV1349" i="11"/>
  <c r="AZ1349" i="11"/>
  <c r="U1349" i="11"/>
  <c r="AI1349" i="11"/>
  <c r="AL1349" i="11"/>
  <c r="AF1349" i="11"/>
  <c r="AN1349" i="11"/>
  <c r="M1349" i="11"/>
  <c r="AH1349" i="11"/>
  <c r="AR1349" i="11"/>
  <c r="AJ1349" i="11"/>
  <c r="U1422" i="11"/>
  <c r="AK1422" i="11"/>
  <c r="BA1422" i="11"/>
  <c r="W1422" i="11"/>
  <c r="AR1422" i="11"/>
  <c r="AC1422" i="11"/>
  <c r="AS1422" i="11"/>
  <c r="BI1422" i="11"/>
  <c r="AH1422" i="11"/>
  <c r="BC1422" i="11"/>
  <c r="Y1422" i="11"/>
  <c r="BE1422" i="11"/>
  <c r="AB1422" i="11"/>
  <c r="AI1422" i="11"/>
  <c r="BD1422" i="11"/>
  <c r="AE1422" i="11"/>
  <c r="AZ1422" i="11"/>
  <c r="AF1422" i="11"/>
  <c r="BB1422" i="11"/>
  <c r="AG1422" i="11"/>
  <c r="AO1422" i="11"/>
  <c r="AX1422" i="11"/>
  <c r="X1422" i="11"/>
  <c r="AT1422" i="11"/>
  <c r="T1422" i="11"/>
  <c r="AP1422" i="11"/>
  <c r="V1422" i="11"/>
  <c r="AQ1422" i="11"/>
  <c r="Q1422" i="11"/>
  <c r="AW1422" i="11"/>
  <c r="AM1422" i="11"/>
  <c r="AN1422" i="11"/>
  <c r="O1422" i="11"/>
  <c r="BF1422" i="11"/>
  <c r="AL1422" i="11"/>
  <c r="BH1422" i="11"/>
  <c r="AY1422" i="11"/>
  <c r="Z1422" i="11"/>
  <c r="AV1422" i="11"/>
  <c r="M1422" i="11"/>
  <c r="S1422" i="11"/>
  <c r="BJ1422" i="11"/>
  <c r="AJ1422" i="11"/>
  <c r="P1422" i="11"/>
  <c r="BG1422" i="11"/>
  <c r="R1422" i="11"/>
  <c r="AD1422" i="11"/>
  <c r="AU1422" i="11"/>
  <c r="AA1422" i="11"/>
  <c r="M1266" i="11"/>
  <c r="Y1266" i="11"/>
  <c r="AO1266" i="11"/>
  <c r="BE1266" i="11"/>
  <c r="O1266" i="11"/>
  <c r="AE1266" i="11"/>
  <c r="AU1266" i="11"/>
  <c r="Q1266" i="11"/>
  <c r="AG1266" i="11"/>
  <c r="AW1266" i="11"/>
  <c r="W1266" i="11"/>
  <c r="AM1266" i="11"/>
  <c r="BC1266" i="11"/>
  <c r="AS1266" i="11"/>
  <c r="S1266" i="11"/>
  <c r="AY1266" i="11"/>
  <c r="AD1266" i="11"/>
  <c r="BJ1266" i="11"/>
  <c r="Z1266" i="11"/>
  <c r="BF1266" i="11"/>
  <c r="AC1266" i="11"/>
  <c r="BI1266" i="11"/>
  <c r="AI1266" i="11"/>
  <c r="AT1266" i="11"/>
  <c r="AP1266" i="11"/>
  <c r="AN1266" i="11"/>
  <c r="BA1266" i="11"/>
  <c r="BG1266" i="11"/>
  <c r="AH1266" i="11"/>
  <c r="AR1266" i="11"/>
  <c r="AF1266" i="11"/>
  <c r="AJ1266" i="11"/>
  <c r="V1266" i="11"/>
  <c r="AX1266" i="11"/>
  <c r="U1266" i="11"/>
  <c r="AA1266" i="11"/>
  <c r="AL1266" i="11"/>
  <c r="X1266" i="11"/>
  <c r="AK1266" i="11"/>
  <c r="AQ1266" i="11"/>
  <c r="BB1266" i="11"/>
  <c r="R1266" i="11"/>
  <c r="AV1266" i="11"/>
  <c r="AB1266" i="11"/>
  <c r="T1266" i="11"/>
  <c r="BH1266" i="11"/>
  <c r="AZ1266" i="11"/>
  <c r="BD1266" i="11"/>
  <c r="P1266" i="11"/>
  <c r="M1228" i="11"/>
  <c r="Y1228" i="11"/>
  <c r="AO1228" i="11"/>
  <c r="BE1228" i="11"/>
  <c r="O1228" i="11"/>
  <c r="AE1228" i="11"/>
  <c r="AU1228" i="11"/>
  <c r="Q1228" i="11"/>
  <c r="AG1228" i="11"/>
  <c r="AW1228" i="11"/>
  <c r="W1228" i="11"/>
  <c r="AM1228" i="11"/>
  <c r="BC1228" i="11"/>
  <c r="AS1228" i="11"/>
  <c r="S1228" i="11"/>
  <c r="AY1228" i="11"/>
  <c r="AD1228" i="11"/>
  <c r="BJ1228" i="11"/>
  <c r="Z1228" i="11"/>
  <c r="BF1228" i="11"/>
  <c r="AN1228" i="11"/>
  <c r="AC1228" i="11"/>
  <c r="BI1228" i="11"/>
  <c r="AI1228" i="11"/>
  <c r="AT1228" i="11"/>
  <c r="AP1228" i="11"/>
  <c r="U1228" i="11"/>
  <c r="AA1228" i="11"/>
  <c r="AL1228" i="11"/>
  <c r="AK1228" i="11"/>
  <c r="AQ1228" i="11"/>
  <c r="BB1228" i="11"/>
  <c r="R1228" i="11"/>
  <c r="BA1228" i="11"/>
  <c r="BG1228" i="11"/>
  <c r="AH1228" i="11"/>
  <c r="BD1228" i="11"/>
  <c r="AR1228" i="11"/>
  <c r="AF1228" i="11"/>
  <c r="AJ1228" i="11"/>
  <c r="V1228" i="11"/>
  <c r="AX1228" i="11"/>
  <c r="AB1228" i="11"/>
  <c r="T1228" i="11"/>
  <c r="BH1228" i="11"/>
  <c r="AZ1228" i="11"/>
  <c r="X1228" i="11"/>
  <c r="P1228" i="11"/>
  <c r="AV1228" i="11"/>
  <c r="Y1289" i="11"/>
  <c r="AO1289" i="11"/>
  <c r="BE1289" i="11"/>
  <c r="O1289" i="11"/>
  <c r="AE1289" i="11"/>
  <c r="AU1289" i="11"/>
  <c r="Q1289" i="11"/>
  <c r="AG1289" i="11"/>
  <c r="AW1289" i="11"/>
  <c r="AC1289" i="11"/>
  <c r="BI1289" i="11"/>
  <c r="S1289" i="11"/>
  <c r="AM1289" i="11"/>
  <c r="BG1289" i="11"/>
  <c r="AT1289" i="11"/>
  <c r="AP1289" i="11"/>
  <c r="BD1289" i="11"/>
  <c r="AS1289" i="11"/>
  <c r="AA1289" i="11"/>
  <c r="AY1289" i="11"/>
  <c r="AD1289" i="11"/>
  <c r="BJ1289" i="11"/>
  <c r="Z1289" i="11"/>
  <c r="BF1289" i="11"/>
  <c r="X1289" i="11"/>
  <c r="AK1289" i="11"/>
  <c r="W1289" i="11"/>
  <c r="BB1289" i="11"/>
  <c r="R1289" i="11"/>
  <c r="M1289" i="11"/>
  <c r="AB1289" i="11"/>
  <c r="P1289" i="11"/>
  <c r="T1289" i="11"/>
  <c r="BA1289" i="11"/>
  <c r="AI1289" i="11"/>
  <c r="AH1289" i="11"/>
  <c r="AQ1289" i="11"/>
  <c r="V1289" i="11"/>
  <c r="AX1289" i="11"/>
  <c r="BH1289" i="11"/>
  <c r="AV1289" i="11"/>
  <c r="AZ1289" i="11"/>
  <c r="U1289" i="11"/>
  <c r="BC1289" i="11"/>
  <c r="AL1289" i="11"/>
  <c r="AN1289" i="11"/>
  <c r="AR1289" i="11"/>
  <c r="AJ1289" i="11"/>
  <c r="AF1289" i="11"/>
  <c r="M1376" i="11"/>
  <c r="U1376" i="11"/>
  <c r="AK1376" i="11"/>
  <c r="BA1376" i="11"/>
  <c r="S1376" i="11"/>
  <c r="AI1376" i="11"/>
  <c r="AY1376" i="11"/>
  <c r="Z1376" i="11"/>
  <c r="BF1376" i="11"/>
  <c r="AC1376" i="11"/>
  <c r="AS1376" i="11"/>
  <c r="BI1376" i="11"/>
  <c r="AA1376" i="11"/>
  <c r="AQ1376" i="11"/>
  <c r="BG1376" i="11"/>
  <c r="AP1376" i="11"/>
  <c r="Y1376" i="11"/>
  <c r="BE1376" i="11"/>
  <c r="AM1376" i="11"/>
  <c r="AH1376" i="11"/>
  <c r="AR1376" i="11"/>
  <c r="AL1376" i="11"/>
  <c r="AN1376" i="11"/>
  <c r="AG1376" i="11"/>
  <c r="AO1376" i="11"/>
  <c r="W1376" i="11"/>
  <c r="BC1376" i="11"/>
  <c r="AB1376" i="11"/>
  <c r="BH1376" i="11"/>
  <c r="V1376" i="11"/>
  <c r="BB1376" i="11"/>
  <c r="X1376" i="11"/>
  <c r="BD1376" i="11"/>
  <c r="Q1376" i="11"/>
  <c r="AW1376" i="11"/>
  <c r="AU1376" i="11"/>
  <c r="AX1376" i="11"/>
  <c r="AZ1376" i="11"/>
  <c r="AV1376" i="11"/>
  <c r="AD1376" i="11"/>
  <c r="O1376" i="11"/>
  <c r="T1376" i="11"/>
  <c r="AT1376" i="11"/>
  <c r="P1376" i="11"/>
  <c r="AE1376" i="11"/>
  <c r="R1376" i="11"/>
  <c r="AJ1376" i="11"/>
  <c r="BJ1376" i="11"/>
  <c r="AF1376" i="11"/>
  <c r="Y1262" i="11"/>
  <c r="AO1262" i="11"/>
  <c r="BE1262" i="11"/>
  <c r="O1262" i="11"/>
  <c r="AE1262" i="11"/>
  <c r="AU1262" i="11"/>
  <c r="Q1262" i="11"/>
  <c r="AG1262" i="11"/>
  <c r="AW1262" i="11"/>
  <c r="W1262" i="11"/>
  <c r="AM1262" i="11"/>
  <c r="BC1262" i="11"/>
  <c r="AS1262" i="11"/>
  <c r="S1262" i="11"/>
  <c r="AY1262" i="11"/>
  <c r="AD1262" i="11"/>
  <c r="BJ1262" i="11"/>
  <c r="Z1262" i="11"/>
  <c r="BF1262" i="11"/>
  <c r="AC1262" i="11"/>
  <c r="BI1262" i="11"/>
  <c r="AI1262" i="11"/>
  <c r="AT1262" i="11"/>
  <c r="AP1262" i="11"/>
  <c r="AN1262" i="11"/>
  <c r="BA1262" i="11"/>
  <c r="BG1262" i="11"/>
  <c r="AH1262" i="11"/>
  <c r="X1262" i="11"/>
  <c r="AR1262" i="11"/>
  <c r="AF1262" i="11"/>
  <c r="AJ1262" i="11"/>
  <c r="V1262" i="11"/>
  <c r="AX1262" i="11"/>
  <c r="U1262" i="11"/>
  <c r="AA1262" i="11"/>
  <c r="AL1262" i="11"/>
  <c r="AK1262" i="11"/>
  <c r="AQ1262" i="11"/>
  <c r="BB1262" i="11"/>
  <c r="R1262" i="11"/>
  <c r="BD1262" i="11"/>
  <c r="BH1262" i="11"/>
  <c r="AZ1262" i="11"/>
  <c r="P1262" i="11"/>
  <c r="AV1262" i="11"/>
  <c r="AB1262" i="11"/>
  <c r="T1262" i="11"/>
  <c r="M1262" i="11"/>
  <c r="Y1303" i="11"/>
  <c r="AO1303" i="11"/>
  <c r="BE1303" i="11"/>
  <c r="O1303" i="11"/>
  <c r="AE1303" i="11"/>
  <c r="AU1303" i="11"/>
  <c r="Q1303" i="11"/>
  <c r="AG1303" i="11"/>
  <c r="AW1303" i="11"/>
  <c r="AC1303" i="11"/>
  <c r="BI1303" i="11"/>
  <c r="AA1303" i="11"/>
  <c r="AY1303" i="11"/>
  <c r="AT1303" i="11"/>
  <c r="AP1303" i="11"/>
  <c r="X1303" i="11"/>
  <c r="AS1303" i="11"/>
  <c r="S1303" i="11"/>
  <c r="AM1303" i="11"/>
  <c r="BG1303" i="11"/>
  <c r="AD1303" i="11"/>
  <c r="BJ1303" i="11"/>
  <c r="Z1303" i="11"/>
  <c r="BF1303" i="11"/>
  <c r="BD1303" i="11"/>
  <c r="AI1303" i="11"/>
  <c r="V1303" i="11"/>
  <c r="AX1303" i="11"/>
  <c r="BH1303" i="11"/>
  <c r="AV1303" i="11"/>
  <c r="AZ1303" i="11"/>
  <c r="U1303" i="11"/>
  <c r="AQ1303" i="11"/>
  <c r="AL1303" i="11"/>
  <c r="AK1303" i="11"/>
  <c r="BC1303" i="11"/>
  <c r="BB1303" i="11"/>
  <c r="R1303" i="11"/>
  <c r="AN1303" i="11"/>
  <c r="AB1303" i="11"/>
  <c r="P1303" i="11"/>
  <c r="T1303" i="11"/>
  <c r="BA1303" i="11"/>
  <c r="W1303" i="11"/>
  <c r="AH1303" i="11"/>
  <c r="M1303" i="11"/>
  <c r="AR1303" i="11"/>
  <c r="AJ1303" i="11"/>
  <c r="AF1303" i="11"/>
  <c r="U1433" i="11"/>
  <c r="AK1433" i="11"/>
  <c r="BA1433" i="11"/>
  <c r="AB1433" i="11"/>
  <c r="AX1433" i="11"/>
  <c r="AC1433" i="11"/>
  <c r="AS1433" i="11"/>
  <c r="BI1433" i="11"/>
  <c r="R1433" i="11"/>
  <c r="AM1433" i="11"/>
  <c r="BH1433" i="11"/>
  <c r="AO1433" i="11"/>
  <c r="BC1433" i="11"/>
  <c r="M1433" i="11"/>
  <c r="S1433" i="11"/>
  <c r="AN1433" i="11"/>
  <c r="BJ1433" i="11"/>
  <c r="O1433" i="11"/>
  <c r="AJ1433" i="11"/>
  <c r="BF1433" i="11"/>
  <c r="P1433" i="11"/>
  <c r="AL1433" i="11"/>
  <c r="BG1433" i="11"/>
  <c r="Q1433" i="11"/>
  <c r="AW1433" i="11"/>
  <c r="Y1433" i="11"/>
  <c r="BE1433" i="11"/>
  <c r="AH1433" i="11"/>
  <c r="AD1433" i="11"/>
  <c r="AY1433" i="11"/>
  <c r="Z1433" i="11"/>
  <c r="AU1433" i="11"/>
  <c r="AA1433" i="11"/>
  <c r="AV1433" i="11"/>
  <c r="AG1433" i="11"/>
  <c r="W1433" i="11"/>
  <c r="X1433" i="11"/>
  <c r="AP1433" i="11"/>
  <c r="V1433" i="11"/>
  <c r="AR1433" i="11"/>
  <c r="AI1433" i="11"/>
  <c r="AZ1433" i="11"/>
  <c r="AF1433" i="11"/>
  <c r="AT1433" i="11"/>
  <c r="T1433" i="11"/>
  <c r="AQ1433" i="11"/>
  <c r="BD1433" i="11"/>
  <c r="AE1433" i="11"/>
  <c r="BB1433" i="11"/>
  <c r="M1244" i="11"/>
  <c r="Y1244" i="11"/>
  <c r="AO1244" i="11"/>
  <c r="BE1244" i="11"/>
  <c r="O1244" i="11"/>
  <c r="AE1244" i="11"/>
  <c r="AU1244" i="11"/>
  <c r="Q1244" i="11"/>
  <c r="AG1244" i="11"/>
  <c r="AW1244" i="11"/>
  <c r="W1244" i="11"/>
  <c r="AM1244" i="11"/>
  <c r="BC1244" i="11"/>
  <c r="AS1244" i="11"/>
  <c r="S1244" i="11"/>
  <c r="AY1244" i="11"/>
  <c r="AD1244" i="11"/>
  <c r="BJ1244" i="11"/>
  <c r="Z1244" i="11"/>
  <c r="BF1244" i="11"/>
  <c r="AN1244" i="11"/>
  <c r="AC1244" i="11"/>
  <c r="BI1244" i="11"/>
  <c r="AI1244" i="11"/>
  <c r="AT1244" i="11"/>
  <c r="AP1244" i="11"/>
  <c r="U1244" i="11"/>
  <c r="AA1244" i="11"/>
  <c r="AL1244" i="11"/>
  <c r="AK1244" i="11"/>
  <c r="AQ1244" i="11"/>
  <c r="BB1244" i="11"/>
  <c r="R1244" i="11"/>
  <c r="BA1244" i="11"/>
  <c r="BG1244" i="11"/>
  <c r="AH1244" i="11"/>
  <c r="BD1244" i="11"/>
  <c r="AR1244" i="11"/>
  <c r="AF1244" i="11"/>
  <c r="AJ1244" i="11"/>
  <c r="V1244" i="11"/>
  <c r="AX1244" i="11"/>
  <c r="AB1244" i="11"/>
  <c r="T1244" i="11"/>
  <c r="BH1244" i="11"/>
  <c r="AZ1244" i="11"/>
  <c r="X1244" i="11"/>
  <c r="P1244" i="11"/>
  <c r="AV1244" i="11"/>
  <c r="U1427" i="11"/>
  <c r="AK1427" i="11"/>
  <c r="BA1427" i="11"/>
  <c r="R1427" i="11"/>
  <c r="AM1427" i="11"/>
  <c r="BH1427" i="11"/>
  <c r="AC1427" i="11"/>
  <c r="AS1427" i="11"/>
  <c r="BI1427" i="11"/>
  <c r="AB1427" i="11"/>
  <c r="AX1427" i="11"/>
  <c r="AO1427" i="11"/>
  <c r="AR1427" i="11"/>
  <c r="AD1427" i="11"/>
  <c r="AY1427" i="11"/>
  <c r="Z1427" i="11"/>
  <c r="AU1427" i="11"/>
  <c r="M1427" i="11"/>
  <c r="AA1427" i="11"/>
  <c r="AV1427" i="11"/>
  <c r="Q1427" i="11"/>
  <c r="AW1427" i="11"/>
  <c r="Y1427" i="11"/>
  <c r="BE1427" i="11"/>
  <c r="W1427" i="11"/>
  <c r="S1427" i="11"/>
  <c r="AN1427" i="11"/>
  <c r="BJ1427" i="11"/>
  <c r="O1427" i="11"/>
  <c r="AJ1427" i="11"/>
  <c r="BF1427" i="11"/>
  <c r="P1427" i="11"/>
  <c r="AL1427" i="11"/>
  <c r="BG1427" i="11"/>
  <c r="AG1427" i="11"/>
  <c r="BC1427" i="11"/>
  <c r="BD1427" i="11"/>
  <c r="AE1427" i="11"/>
  <c r="BB1427" i="11"/>
  <c r="X1427" i="11"/>
  <c r="AP1427" i="11"/>
  <c r="V1427" i="11"/>
  <c r="AI1427" i="11"/>
  <c r="AZ1427" i="11"/>
  <c r="AF1427" i="11"/>
  <c r="AH1427" i="11"/>
  <c r="AT1427" i="11"/>
  <c r="T1427" i="11"/>
  <c r="AQ1427" i="11"/>
  <c r="U1393" i="11"/>
  <c r="AK1393" i="11"/>
  <c r="BA1393" i="11"/>
  <c r="S1393" i="11"/>
  <c r="AI1393" i="11"/>
  <c r="AY1393" i="11"/>
  <c r="AP1393" i="11"/>
  <c r="AC1393" i="11"/>
  <c r="AS1393" i="11"/>
  <c r="BI1393" i="11"/>
  <c r="AA1393" i="11"/>
  <c r="AQ1393" i="11"/>
  <c r="BG1393" i="11"/>
  <c r="Z1393" i="11"/>
  <c r="BF1393" i="11"/>
  <c r="AO1393" i="11"/>
  <c r="W1393" i="11"/>
  <c r="BC1393" i="11"/>
  <c r="AX1393" i="11"/>
  <c r="AB1393" i="11"/>
  <c r="BH1393" i="11"/>
  <c r="V1393" i="11"/>
  <c r="BB1393" i="11"/>
  <c r="X1393" i="11"/>
  <c r="BD1393" i="11"/>
  <c r="Q1393" i="11"/>
  <c r="AW1393" i="11"/>
  <c r="Y1393" i="11"/>
  <c r="BE1393" i="11"/>
  <c r="AM1393" i="11"/>
  <c r="R1393" i="11"/>
  <c r="M1393" i="11"/>
  <c r="AR1393" i="11"/>
  <c r="AL1393" i="11"/>
  <c r="AN1393" i="11"/>
  <c r="AG1393" i="11"/>
  <c r="AD1393" i="11"/>
  <c r="O1393" i="11"/>
  <c r="AH1393" i="11"/>
  <c r="T1393" i="11"/>
  <c r="AT1393" i="11"/>
  <c r="P1393" i="11"/>
  <c r="AE1393" i="11"/>
  <c r="AJ1393" i="11"/>
  <c r="BJ1393" i="11"/>
  <c r="AF1393" i="11"/>
  <c r="AU1393" i="11"/>
  <c r="AZ1393" i="11"/>
  <c r="AV1393" i="11"/>
  <c r="Y1321" i="11"/>
  <c r="AO1321" i="11"/>
  <c r="BE1321" i="11"/>
  <c r="O1321" i="11"/>
  <c r="AE1321" i="11"/>
  <c r="AU1321" i="11"/>
  <c r="Q1321" i="11"/>
  <c r="AG1321" i="11"/>
  <c r="AW1321" i="11"/>
  <c r="AC1321" i="11"/>
  <c r="BI1321" i="11"/>
  <c r="S1321" i="11"/>
  <c r="AM1321" i="11"/>
  <c r="BG1321" i="11"/>
  <c r="AT1321" i="11"/>
  <c r="AP1321" i="11"/>
  <c r="BD1321" i="11"/>
  <c r="AS1321" i="11"/>
  <c r="AA1321" i="11"/>
  <c r="AY1321" i="11"/>
  <c r="AD1321" i="11"/>
  <c r="BJ1321" i="11"/>
  <c r="Z1321" i="11"/>
  <c r="BF1321" i="11"/>
  <c r="X1321" i="11"/>
  <c r="AK1321" i="11"/>
  <c r="W1321" i="11"/>
  <c r="BB1321" i="11"/>
  <c r="R1321" i="11"/>
  <c r="M1321" i="11"/>
  <c r="AB1321" i="11"/>
  <c r="P1321" i="11"/>
  <c r="T1321" i="11"/>
  <c r="BA1321" i="11"/>
  <c r="AI1321" i="11"/>
  <c r="AH1321" i="11"/>
  <c r="AQ1321" i="11"/>
  <c r="V1321" i="11"/>
  <c r="AX1321" i="11"/>
  <c r="BH1321" i="11"/>
  <c r="AV1321" i="11"/>
  <c r="AZ1321" i="11"/>
  <c r="U1321" i="11"/>
  <c r="BC1321" i="11"/>
  <c r="AL1321" i="11"/>
  <c r="AN1321" i="11"/>
  <c r="AR1321" i="11"/>
  <c r="AJ1321" i="11"/>
  <c r="AF1321" i="11"/>
  <c r="V1481" i="11"/>
  <c r="AQ1481" i="11"/>
  <c r="AF1481" i="11"/>
  <c r="BB1481" i="11"/>
  <c r="AA1481" i="11"/>
  <c r="AL1481" i="11"/>
  <c r="AV1481" i="11"/>
  <c r="BG1481" i="11"/>
  <c r="P1481" i="11"/>
  <c r="BD1481" i="11"/>
  <c r="AI1481" i="11"/>
  <c r="AT1481" i="11"/>
  <c r="X1481" i="11"/>
  <c r="U1481" i="11"/>
  <c r="AK1481" i="11"/>
  <c r="BA1481" i="11"/>
  <c r="AC1481" i="11"/>
  <c r="AS1481" i="11"/>
  <c r="BI1481" i="11"/>
  <c r="AO1481" i="11"/>
  <c r="W1481" i="11"/>
  <c r="AR1481" i="11"/>
  <c r="M1481" i="11"/>
  <c r="O1481" i="11"/>
  <c r="AJ1481" i="11"/>
  <c r="BF1481" i="11"/>
  <c r="BJ1481" i="11"/>
  <c r="S1481" i="11"/>
  <c r="Q1481" i="11"/>
  <c r="AW1481" i="11"/>
  <c r="Y1481" i="11"/>
  <c r="BE1481" i="11"/>
  <c r="AH1481" i="11"/>
  <c r="BC1481" i="11"/>
  <c r="Z1481" i="11"/>
  <c r="AU1481" i="11"/>
  <c r="AN1481" i="11"/>
  <c r="AG1481" i="11"/>
  <c r="AX1481" i="11"/>
  <c r="AP1481" i="11"/>
  <c r="AY1481" i="11"/>
  <c r="R1481" i="11"/>
  <c r="BH1481" i="11"/>
  <c r="AZ1481" i="11"/>
  <c r="AD1481" i="11"/>
  <c r="AB1481" i="11"/>
  <c r="T1481" i="11"/>
  <c r="AM1481" i="11"/>
  <c r="AE1481" i="11"/>
  <c r="U1385" i="11"/>
  <c r="AK1385" i="11"/>
  <c r="BA1385" i="11"/>
  <c r="S1385" i="11"/>
  <c r="AI1385" i="11"/>
  <c r="AY1385" i="11"/>
  <c r="AP1385" i="11"/>
  <c r="AC1385" i="11"/>
  <c r="AS1385" i="11"/>
  <c r="BI1385" i="11"/>
  <c r="AA1385" i="11"/>
  <c r="AQ1385" i="11"/>
  <c r="BG1385" i="11"/>
  <c r="Z1385" i="11"/>
  <c r="BF1385" i="11"/>
  <c r="AO1385" i="11"/>
  <c r="W1385" i="11"/>
  <c r="BC1385" i="11"/>
  <c r="AX1385" i="11"/>
  <c r="M1385" i="11"/>
  <c r="AB1385" i="11"/>
  <c r="BH1385" i="11"/>
  <c r="V1385" i="11"/>
  <c r="BB1385" i="11"/>
  <c r="X1385" i="11"/>
  <c r="BD1385" i="11"/>
  <c r="Q1385" i="11"/>
  <c r="AW1385" i="11"/>
  <c r="Y1385" i="11"/>
  <c r="BE1385" i="11"/>
  <c r="AM1385" i="11"/>
  <c r="R1385" i="11"/>
  <c r="AR1385" i="11"/>
  <c r="AL1385" i="11"/>
  <c r="AN1385" i="11"/>
  <c r="AG1385" i="11"/>
  <c r="AD1385" i="11"/>
  <c r="O1385" i="11"/>
  <c r="AH1385" i="11"/>
  <c r="T1385" i="11"/>
  <c r="AT1385" i="11"/>
  <c r="P1385" i="11"/>
  <c r="AE1385" i="11"/>
  <c r="AJ1385" i="11"/>
  <c r="BJ1385" i="11"/>
  <c r="AF1385" i="11"/>
  <c r="AU1385" i="11"/>
  <c r="AZ1385" i="11"/>
  <c r="AV1385" i="11"/>
  <c r="AF1491" i="11"/>
  <c r="BB1491" i="11"/>
  <c r="V1491" i="11"/>
  <c r="AQ1491" i="11"/>
  <c r="P1491" i="11"/>
  <c r="BG1491" i="11"/>
  <c r="AA1491" i="11"/>
  <c r="AL1491" i="11"/>
  <c r="AV1491" i="11"/>
  <c r="AT1491" i="11"/>
  <c r="X1491" i="11"/>
  <c r="AI1491" i="11"/>
  <c r="BD1491" i="11"/>
  <c r="U1491" i="11"/>
  <c r="AK1491" i="11"/>
  <c r="BA1491" i="11"/>
  <c r="AC1491" i="11"/>
  <c r="AS1491" i="11"/>
  <c r="BI1491" i="11"/>
  <c r="AO1491" i="11"/>
  <c r="AH1491" i="11"/>
  <c r="BC1491" i="11"/>
  <c r="Z1491" i="11"/>
  <c r="AU1491" i="11"/>
  <c r="M1491" i="11"/>
  <c r="AY1491" i="11"/>
  <c r="Q1491" i="11"/>
  <c r="AW1491" i="11"/>
  <c r="Y1491" i="11"/>
  <c r="BE1491" i="11"/>
  <c r="W1491" i="11"/>
  <c r="AR1491" i="11"/>
  <c r="O1491" i="11"/>
  <c r="AJ1491" i="11"/>
  <c r="BF1491" i="11"/>
  <c r="AD1491" i="11"/>
  <c r="AG1491" i="11"/>
  <c r="AM1491" i="11"/>
  <c r="AE1491" i="11"/>
  <c r="AX1491" i="11"/>
  <c r="AP1491" i="11"/>
  <c r="BJ1491" i="11"/>
  <c r="R1491" i="11"/>
  <c r="BH1491" i="11"/>
  <c r="AZ1491" i="11"/>
  <c r="AN1491" i="11"/>
  <c r="AB1491" i="11"/>
  <c r="T1491" i="11"/>
  <c r="S1491" i="11"/>
  <c r="Y1307" i="11"/>
  <c r="AO1307" i="11"/>
  <c r="BE1307" i="11"/>
  <c r="O1307" i="11"/>
  <c r="AE1307" i="11"/>
  <c r="AU1307" i="11"/>
  <c r="Q1307" i="11"/>
  <c r="AG1307" i="11"/>
  <c r="AW1307" i="11"/>
  <c r="AC1307" i="11"/>
  <c r="BI1307" i="11"/>
  <c r="AA1307" i="11"/>
  <c r="AY1307" i="11"/>
  <c r="AT1307" i="11"/>
  <c r="AP1307" i="11"/>
  <c r="X1307" i="11"/>
  <c r="AS1307" i="11"/>
  <c r="S1307" i="11"/>
  <c r="AM1307" i="11"/>
  <c r="BG1307" i="11"/>
  <c r="AD1307" i="11"/>
  <c r="BJ1307" i="11"/>
  <c r="Z1307" i="11"/>
  <c r="BF1307" i="11"/>
  <c r="BD1307" i="11"/>
  <c r="BC1307" i="11"/>
  <c r="V1307" i="11"/>
  <c r="AX1307" i="11"/>
  <c r="AN1307" i="11"/>
  <c r="BH1307" i="11"/>
  <c r="AV1307" i="11"/>
  <c r="AZ1307" i="11"/>
  <c r="U1307" i="11"/>
  <c r="W1307" i="11"/>
  <c r="AL1307" i="11"/>
  <c r="AK1307" i="11"/>
  <c r="AI1307" i="11"/>
  <c r="BB1307" i="11"/>
  <c r="R1307" i="11"/>
  <c r="AB1307" i="11"/>
  <c r="P1307" i="11"/>
  <c r="M1307" i="11"/>
  <c r="T1307" i="11"/>
  <c r="BA1307" i="11"/>
  <c r="AQ1307" i="11"/>
  <c r="AH1307" i="11"/>
  <c r="AF1307" i="11"/>
  <c r="AR1307" i="11"/>
  <c r="AJ1307" i="11"/>
  <c r="AF1467" i="11"/>
  <c r="BB1467" i="11"/>
  <c r="V1467" i="11"/>
  <c r="AQ1467" i="11"/>
  <c r="P1467" i="11"/>
  <c r="BG1467" i="11"/>
  <c r="AA1467" i="11"/>
  <c r="AL1467" i="11"/>
  <c r="AV1467" i="11"/>
  <c r="AT1467" i="11"/>
  <c r="X1467" i="11"/>
  <c r="AI1467" i="11"/>
  <c r="BD1467" i="11"/>
  <c r="U1467" i="11"/>
  <c r="AK1467" i="11"/>
  <c r="BA1467" i="11"/>
  <c r="AC1467" i="11"/>
  <c r="AS1467" i="11"/>
  <c r="BI1467" i="11"/>
  <c r="AO1467" i="11"/>
  <c r="AH1467" i="11"/>
  <c r="BC1467" i="11"/>
  <c r="Z1467" i="11"/>
  <c r="AU1467" i="11"/>
  <c r="AY1467" i="11"/>
  <c r="Q1467" i="11"/>
  <c r="AW1467" i="11"/>
  <c r="Y1467" i="11"/>
  <c r="BE1467" i="11"/>
  <c r="W1467" i="11"/>
  <c r="AR1467" i="11"/>
  <c r="O1467" i="11"/>
  <c r="AJ1467" i="11"/>
  <c r="BF1467" i="11"/>
  <c r="M1467" i="11"/>
  <c r="AD1467" i="11"/>
  <c r="AG1467" i="11"/>
  <c r="AM1467" i="11"/>
  <c r="AE1467" i="11"/>
  <c r="AN1467" i="11"/>
  <c r="AX1467" i="11"/>
  <c r="AP1467" i="11"/>
  <c r="S1467" i="11"/>
  <c r="R1467" i="11"/>
  <c r="BH1467" i="11"/>
  <c r="AZ1467" i="11"/>
  <c r="AB1467" i="11"/>
  <c r="T1467" i="11"/>
  <c r="BJ1467" i="11"/>
  <c r="M1232" i="11"/>
  <c r="Y1232" i="11"/>
  <c r="AO1232" i="11"/>
  <c r="BE1232" i="11"/>
  <c r="O1232" i="11"/>
  <c r="AE1232" i="11"/>
  <c r="AU1232" i="11"/>
  <c r="Q1232" i="11"/>
  <c r="AG1232" i="11"/>
  <c r="AW1232" i="11"/>
  <c r="W1232" i="11"/>
  <c r="AM1232" i="11"/>
  <c r="BC1232" i="11"/>
  <c r="AS1232" i="11"/>
  <c r="S1232" i="11"/>
  <c r="AY1232" i="11"/>
  <c r="AD1232" i="11"/>
  <c r="BJ1232" i="11"/>
  <c r="Z1232" i="11"/>
  <c r="BF1232" i="11"/>
  <c r="AN1232" i="11"/>
  <c r="AC1232" i="11"/>
  <c r="BI1232" i="11"/>
  <c r="AI1232" i="11"/>
  <c r="AT1232" i="11"/>
  <c r="AP1232" i="11"/>
  <c r="U1232" i="11"/>
  <c r="AA1232" i="11"/>
  <c r="AL1232" i="11"/>
  <c r="BD1232" i="11"/>
  <c r="AK1232" i="11"/>
  <c r="AQ1232" i="11"/>
  <c r="BB1232" i="11"/>
  <c r="R1232" i="11"/>
  <c r="BA1232" i="11"/>
  <c r="BG1232" i="11"/>
  <c r="AH1232" i="11"/>
  <c r="AR1232" i="11"/>
  <c r="AF1232" i="11"/>
  <c r="AJ1232" i="11"/>
  <c r="V1232" i="11"/>
  <c r="AX1232" i="11"/>
  <c r="P1232" i="11"/>
  <c r="X1232" i="11"/>
  <c r="AV1232" i="11"/>
  <c r="AB1232" i="11"/>
  <c r="T1232" i="11"/>
  <c r="BH1232" i="11"/>
  <c r="AZ1232" i="11"/>
  <c r="O1358" i="11"/>
  <c r="AE1358" i="11"/>
  <c r="AU1358" i="11"/>
  <c r="AI1358" i="11"/>
  <c r="BC1358" i="11"/>
  <c r="T1358" i="11"/>
  <c r="AO1358" i="11"/>
  <c r="BJ1358" i="11"/>
  <c r="Q1358" i="11"/>
  <c r="AL1358" i="11"/>
  <c r="BH1358" i="11"/>
  <c r="Z1358" i="11"/>
  <c r="W1358" i="11"/>
  <c r="AQ1358" i="11"/>
  <c r="AD1358" i="11"/>
  <c r="AZ1358" i="11"/>
  <c r="AB1358" i="11"/>
  <c r="AW1358" i="11"/>
  <c r="AV1358" i="11"/>
  <c r="AM1358" i="11"/>
  <c r="Y1358" i="11"/>
  <c r="AR1358" i="11"/>
  <c r="AK1358" i="11"/>
  <c r="AX1358" i="11"/>
  <c r="AP1358" i="11"/>
  <c r="AS1358" i="11"/>
  <c r="AY1358" i="11"/>
  <c r="AJ1358" i="11"/>
  <c r="S1358" i="11"/>
  <c r="BG1358" i="11"/>
  <c r="AT1358" i="11"/>
  <c r="V1358" i="11"/>
  <c r="AC1358" i="11"/>
  <c r="U1358" i="11"/>
  <c r="X1358" i="11"/>
  <c r="AA1358" i="11"/>
  <c r="BE1358" i="11"/>
  <c r="BB1358" i="11"/>
  <c r="BI1358" i="11"/>
  <c r="BD1358" i="11"/>
  <c r="P1358" i="11"/>
  <c r="AF1358" i="11"/>
  <c r="M1358" i="11"/>
  <c r="BF1358" i="11"/>
  <c r="R1358" i="11"/>
  <c r="BA1358" i="11"/>
  <c r="AG1358" i="11"/>
  <c r="AN1358" i="11"/>
  <c r="AH1358" i="11"/>
  <c r="BO1338" i="11"/>
  <c r="J1288" i="11" a="1"/>
  <c r="J1288" i="11" s="1"/>
  <c r="BN1651" i="11"/>
  <c r="BO1405" i="11"/>
  <c r="J1355" i="11" a="1"/>
  <c r="J1355" i="11" s="1"/>
  <c r="BO1429" i="11"/>
  <c r="J1379" i="11" a="1"/>
  <c r="J1379" i="11" s="1"/>
  <c r="BN1840" i="11"/>
  <c r="BO1401" i="11"/>
  <c r="J1351" i="11" a="1"/>
  <c r="J1351" i="11" s="1"/>
  <c r="BN1569" i="11"/>
  <c r="J1519" i="11" a="1"/>
  <c r="J1519" i="11" s="1"/>
  <c r="BO1522" i="11"/>
  <c r="J1472" i="11" a="1"/>
  <c r="J1472" i="11" s="1"/>
  <c r="J1311" i="11" a="1"/>
  <c r="J1311" i="11" s="1"/>
  <c r="BN1361" i="11"/>
  <c r="BO1480" i="11"/>
  <c r="J1430" i="11" a="1"/>
  <c r="J1430" i="11" s="1"/>
  <c r="BO1500" i="11"/>
  <c r="J1450" i="11" a="1"/>
  <c r="J1450" i="11" s="1"/>
  <c r="BO1442" i="11"/>
  <c r="J1392" i="11" a="1"/>
  <c r="J1392" i="11" s="1"/>
  <c r="BN1952" i="11"/>
  <c r="BN1773" i="11"/>
  <c r="BO1332" i="11"/>
  <c r="J1282" i="11" a="1"/>
  <c r="J1282" i="11" s="1"/>
  <c r="BN1679" i="11"/>
  <c r="BN1820" i="11"/>
  <c r="BO1413" i="11"/>
  <c r="J1363" i="11" a="1"/>
  <c r="J1363" i="11" s="1"/>
  <c r="BN1809" i="11"/>
  <c r="BN1859" i="11" s="1"/>
  <c r="BN1971" i="11"/>
  <c r="BN1828" i="11"/>
  <c r="BO1328" i="11"/>
  <c r="J1278" i="11" a="1"/>
  <c r="J1278" i="11" s="1"/>
  <c r="BO1345" i="11"/>
  <c r="J1295" i="11" a="1"/>
  <c r="J1295" i="11" s="1"/>
  <c r="BN1434" i="11"/>
  <c r="J1384" i="11" a="1"/>
  <c r="J1384" i="11" s="1"/>
  <c r="BO1407" i="11"/>
  <c r="J1357" i="11" a="1"/>
  <c r="J1357" i="11" s="1"/>
  <c r="BN1567" i="11"/>
  <c r="J1517" i="11" a="1"/>
  <c r="J1517" i="11" s="1"/>
  <c r="BO1389" i="11"/>
  <c r="J1339" i="11" a="1"/>
  <c r="J1339" i="11" s="1"/>
  <c r="BN1832" i="11"/>
  <c r="BN1746" i="11"/>
  <c r="BN1796" i="11" s="1"/>
  <c r="J1312" i="11" a="1"/>
  <c r="J1312" i="11" s="1"/>
  <c r="BO1362" i="11"/>
  <c r="BN1703" i="11"/>
  <c r="BN1880" i="11"/>
  <c r="BO1366" i="11"/>
  <c r="J1316" i="11" a="1"/>
  <c r="J1316" i="11" s="1"/>
  <c r="J1415" i="11" a="1"/>
  <c r="J1415" i="11" s="1"/>
  <c r="BO1465" i="11"/>
  <c r="BN1836" i="11"/>
  <c r="J1504" i="11" a="1"/>
  <c r="J1504" i="11" s="1"/>
  <c r="BO1554" i="11"/>
  <c r="BN1874" i="11"/>
  <c r="BN1924" i="11" s="1"/>
  <c r="BN1763" i="11"/>
  <c r="J1274" i="11" a="1"/>
  <c r="J1274" i="11" s="1"/>
  <c r="BO1324" i="11"/>
  <c r="BN1560" i="11"/>
  <c r="J1510" i="11" a="1"/>
  <c r="J1510" i="11" s="1"/>
  <c r="BN1568" i="11"/>
  <c r="J1518" i="11" a="1"/>
  <c r="J1518" i="11" s="1"/>
  <c r="BN1994" i="11"/>
  <c r="BN1865" i="11"/>
  <c r="BN1915" i="11" s="1"/>
  <c r="BO1346" i="11"/>
  <c r="J1296" i="11" a="1"/>
  <c r="J1296" i="11" s="1"/>
  <c r="BO1348" i="11"/>
  <c r="J1298" i="11" a="1"/>
  <c r="J1298" i="11" s="1"/>
  <c r="BN1525" i="11"/>
  <c r="J1475" i="11" a="1"/>
  <c r="J1475" i="11" s="1"/>
  <c r="BO1320" i="11"/>
  <c r="J1270" i="11" a="1"/>
  <c r="J1270" i="11" s="1"/>
  <c r="BN1487" i="11"/>
  <c r="J1437" i="11" a="1"/>
  <c r="J1437" i="11" s="1"/>
  <c r="BN1485" i="11"/>
  <c r="J1435" i="11" a="1"/>
  <c r="J1435" i="11" s="1"/>
  <c r="J1541" i="11" a="1"/>
  <c r="J1541" i="11" s="1"/>
  <c r="BN1591" i="11"/>
  <c r="BN1476" i="11"/>
  <c r="J1426" i="11" a="1"/>
  <c r="J1426" i="11" s="1"/>
  <c r="BO1336" i="11"/>
  <c r="J1286" i="11" a="1"/>
  <c r="J1286" i="11" s="1"/>
  <c r="BO1314" i="11"/>
  <c r="J1264" i="11" a="1"/>
  <c r="J1264" i="11" s="1"/>
  <c r="BO1459" i="11"/>
  <c r="J1409" i="11" a="1"/>
  <c r="J1409" i="11" s="1"/>
  <c r="BO1403" i="11"/>
  <c r="J1353" i="11" a="1"/>
  <c r="J1353" i="11" s="1"/>
  <c r="BN1449" i="11"/>
  <c r="J1399" i="11" a="1"/>
  <c r="J1399" i="11" s="1"/>
  <c r="BN1547" i="11"/>
  <c r="J1497" i="11" a="1"/>
  <c r="J1497" i="11" s="1"/>
  <c r="BN1589" i="11"/>
  <c r="BN1533" i="11"/>
  <c r="J1483" i="11" a="1"/>
  <c r="J1483" i="11" s="1"/>
  <c r="BN1755" i="11"/>
  <c r="J1356" i="11" a="1"/>
  <c r="J1356" i="11" s="1"/>
  <c r="BN1406" i="11"/>
  <c r="BN1864" i="11"/>
  <c r="BN1807" i="11"/>
  <c r="J1294" i="11" a="1"/>
  <c r="J1294" i="11" s="1"/>
  <c r="BO1344" i="11"/>
  <c r="J1477" i="11" a="1"/>
  <c r="J1477" i="11" s="1"/>
  <c r="BN1527" i="11"/>
  <c r="BN1493" i="11"/>
  <c r="J1443" i="11" a="1"/>
  <c r="J1443" i="11" s="1"/>
  <c r="BO1421" i="11"/>
  <c r="J1371" i="11" a="1"/>
  <c r="J1371" i="11" s="1"/>
  <c r="BN1581" i="11"/>
  <c r="J1531" i="11" a="1"/>
  <c r="J1531" i="11" s="1"/>
  <c r="BN1842" i="11"/>
  <c r="BO1502" i="11"/>
  <c r="J1452" i="11" a="1"/>
  <c r="J1452" i="11" s="1"/>
  <c r="BN1795" i="11"/>
  <c r="BN1488" i="11"/>
  <c r="BN1972" i="11"/>
  <c r="BO1340" i="11"/>
  <c r="J1290" i="11" a="1"/>
  <c r="J1290" i="11" s="1"/>
  <c r="BO1458" i="11"/>
  <c r="J1408" i="11" a="1"/>
  <c r="J1408" i="11" s="1"/>
  <c r="BO1423" i="11"/>
  <c r="J1373" i="11" a="1"/>
  <c r="J1373" i="11" s="1"/>
  <c r="U1373" i="11" l="1"/>
  <c r="AK1373" i="11"/>
  <c r="BA1373" i="11"/>
  <c r="S1373" i="11"/>
  <c r="AI1373" i="11"/>
  <c r="AY1373" i="11"/>
  <c r="AP1373" i="11"/>
  <c r="AC1373" i="11"/>
  <c r="AS1373" i="11"/>
  <c r="BI1373" i="11"/>
  <c r="AA1373" i="11"/>
  <c r="AQ1373" i="11"/>
  <c r="BG1373" i="11"/>
  <c r="Z1373" i="11"/>
  <c r="BF1373" i="11"/>
  <c r="AO1373" i="11"/>
  <c r="W1373" i="11"/>
  <c r="BC1373" i="11"/>
  <c r="AX1373" i="11"/>
  <c r="AB1373" i="11"/>
  <c r="BH1373" i="11"/>
  <c r="V1373" i="11"/>
  <c r="BB1373" i="11"/>
  <c r="X1373" i="11"/>
  <c r="BD1373" i="11"/>
  <c r="Q1373" i="11"/>
  <c r="AW1373" i="11"/>
  <c r="Y1373" i="11"/>
  <c r="BE1373" i="11"/>
  <c r="AM1373" i="11"/>
  <c r="R1373" i="11"/>
  <c r="AR1373" i="11"/>
  <c r="AL1373" i="11"/>
  <c r="AN1373" i="11"/>
  <c r="AG1373" i="11"/>
  <c r="M1373" i="11"/>
  <c r="AD1373" i="11"/>
  <c r="O1373" i="11"/>
  <c r="T1373" i="11"/>
  <c r="AT1373" i="11"/>
  <c r="P1373" i="11"/>
  <c r="AE1373" i="11"/>
  <c r="AJ1373" i="11"/>
  <c r="BJ1373" i="11"/>
  <c r="AF1373" i="11"/>
  <c r="AU1373" i="11"/>
  <c r="AH1373" i="11"/>
  <c r="AZ1373" i="11"/>
  <c r="AV1373" i="11"/>
  <c r="M1290" i="11"/>
  <c r="Y1290" i="11"/>
  <c r="AO1290" i="11"/>
  <c r="BE1290" i="11"/>
  <c r="O1290" i="11"/>
  <c r="AE1290" i="11"/>
  <c r="AU1290" i="11"/>
  <c r="Q1290" i="11"/>
  <c r="AG1290" i="11"/>
  <c r="AW1290" i="11"/>
  <c r="AS1290" i="11"/>
  <c r="AI1290" i="11"/>
  <c r="BC1290" i="11"/>
  <c r="AD1290" i="11"/>
  <c r="BJ1290" i="11"/>
  <c r="Z1290" i="11"/>
  <c r="BF1290" i="11"/>
  <c r="AC1290" i="11"/>
  <c r="BI1290" i="11"/>
  <c r="W1290" i="11"/>
  <c r="AQ1290" i="11"/>
  <c r="AT1290" i="11"/>
  <c r="AP1290" i="11"/>
  <c r="AN1290" i="11"/>
  <c r="BA1290" i="11"/>
  <c r="S1290" i="11"/>
  <c r="BG1290" i="11"/>
  <c r="AH1290" i="11"/>
  <c r="AR1290" i="11"/>
  <c r="AF1290" i="11"/>
  <c r="AJ1290" i="11"/>
  <c r="AA1290" i="11"/>
  <c r="V1290" i="11"/>
  <c r="AX1290" i="11"/>
  <c r="U1290" i="11"/>
  <c r="AM1290" i="11"/>
  <c r="AL1290" i="11"/>
  <c r="X1290" i="11"/>
  <c r="AK1290" i="11"/>
  <c r="AY1290" i="11"/>
  <c r="BB1290" i="11"/>
  <c r="R1290" i="11"/>
  <c r="AV1290" i="11"/>
  <c r="BD1290" i="11"/>
  <c r="AB1290" i="11"/>
  <c r="T1290" i="11"/>
  <c r="BH1290" i="11"/>
  <c r="AZ1290" i="11"/>
  <c r="P1290" i="11"/>
  <c r="U1399" i="11"/>
  <c r="AK1399" i="11"/>
  <c r="BA1399" i="11"/>
  <c r="S1399" i="11"/>
  <c r="AI1399" i="11"/>
  <c r="AY1399" i="11"/>
  <c r="AP1399" i="11"/>
  <c r="AC1399" i="11"/>
  <c r="AS1399" i="11"/>
  <c r="BI1399" i="11"/>
  <c r="AA1399" i="11"/>
  <c r="AQ1399" i="11"/>
  <c r="BG1399" i="11"/>
  <c r="Z1399" i="11"/>
  <c r="BF1399" i="11"/>
  <c r="AO1399" i="11"/>
  <c r="W1399" i="11"/>
  <c r="BC1399" i="11"/>
  <c r="R1399" i="11"/>
  <c r="AB1399" i="11"/>
  <c r="BH1399" i="11"/>
  <c r="V1399" i="11"/>
  <c r="BB1399" i="11"/>
  <c r="X1399" i="11"/>
  <c r="BD1399" i="11"/>
  <c r="Q1399" i="11"/>
  <c r="AW1399" i="11"/>
  <c r="Y1399" i="11"/>
  <c r="BE1399" i="11"/>
  <c r="AM1399" i="11"/>
  <c r="AX1399" i="11"/>
  <c r="AR1399" i="11"/>
  <c r="AL1399" i="11"/>
  <c r="AN1399" i="11"/>
  <c r="AG1399" i="11"/>
  <c r="AE1399" i="11"/>
  <c r="AJ1399" i="11"/>
  <c r="BJ1399" i="11"/>
  <c r="M1399" i="11"/>
  <c r="AF1399" i="11"/>
  <c r="AU1399" i="11"/>
  <c r="AZ1399" i="11"/>
  <c r="AV1399" i="11"/>
  <c r="AH1399" i="11"/>
  <c r="AD1399" i="11"/>
  <c r="O1399" i="11"/>
  <c r="T1399" i="11"/>
  <c r="AT1399" i="11"/>
  <c r="P1399" i="11"/>
  <c r="U1437" i="11"/>
  <c r="AK1437" i="11"/>
  <c r="BA1437" i="11"/>
  <c r="AB1437" i="11"/>
  <c r="AX1437" i="11"/>
  <c r="AC1437" i="11"/>
  <c r="AS1437" i="11"/>
  <c r="BI1437" i="11"/>
  <c r="R1437" i="11"/>
  <c r="AM1437" i="11"/>
  <c r="BH1437" i="11"/>
  <c r="AO1437" i="11"/>
  <c r="AH1437" i="11"/>
  <c r="S1437" i="11"/>
  <c r="AN1437" i="11"/>
  <c r="BJ1437" i="11"/>
  <c r="O1437" i="11"/>
  <c r="AJ1437" i="11"/>
  <c r="BF1437" i="11"/>
  <c r="P1437" i="11"/>
  <c r="AL1437" i="11"/>
  <c r="BG1437" i="11"/>
  <c r="Q1437" i="11"/>
  <c r="AW1437" i="11"/>
  <c r="Y1437" i="11"/>
  <c r="BE1437" i="11"/>
  <c r="BC1437" i="11"/>
  <c r="AD1437" i="11"/>
  <c r="AY1437" i="11"/>
  <c r="Z1437" i="11"/>
  <c r="AU1437" i="11"/>
  <c r="AA1437" i="11"/>
  <c r="AV1437" i="11"/>
  <c r="AG1437" i="11"/>
  <c r="M1437" i="11"/>
  <c r="AT1437" i="11"/>
  <c r="T1437" i="11"/>
  <c r="AQ1437" i="11"/>
  <c r="W1437" i="11"/>
  <c r="BD1437" i="11"/>
  <c r="AE1437" i="11"/>
  <c r="BB1437" i="11"/>
  <c r="AR1437" i="11"/>
  <c r="X1437" i="11"/>
  <c r="AP1437" i="11"/>
  <c r="V1437" i="11"/>
  <c r="AI1437" i="11"/>
  <c r="AZ1437" i="11"/>
  <c r="AF1437" i="11"/>
  <c r="AA1518" i="11"/>
  <c r="P1518" i="11"/>
  <c r="AQ1518" i="11"/>
  <c r="V1518" i="11"/>
  <c r="AV1518" i="11"/>
  <c r="AF1518" i="11"/>
  <c r="AL1518" i="11"/>
  <c r="BB1518" i="11"/>
  <c r="BG1518" i="11"/>
  <c r="AD1518" i="11"/>
  <c r="AY1518" i="11"/>
  <c r="BJ1518" i="11"/>
  <c r="S1518" i="11"/>
  <c r="AN1518" i="11"/>
  <c r="U1518" i="11"/>
  <c r="AK1518" i="11"/>
  <c r="BA1518" i="11"/>
  <c r="AC1518" i="11"/>
  <c r="AS1518" i="11"/>
  <c r="BI1518" i="11"/>
  <c r="Y1518" i="11"/>
  <c r="BE1518" i="11"/>
  <c r="R1518" i="11"/>
  <c r="AM1518" i="11"/>
  <c r="BH1518" i="11"/>
  <c r="AE1518" i="11"/>
  <c r="AZ1518" i="11"/>
  <c r="AI1518" i="11"/>
  <c r="AG1518" i="11"/>
  <c r="AO1518" i="11"/>
  <c r="AB1518" i="11"/>
  <c r="AX1518" i="11"/>
  <c r="T1518" i="11"/>
  <c r="AP1518" i="11"/>
  <c r="BD1518" i="11"/>
  <c r="Q1518" i="11"/>
  <c r="AW1518" i="11"/>
  <c r="W1518" i="11"/>
  <c r="O1518" i="11"/>
  <c r="BF1518" i="11"/>
  <c r="AH1518" i="11"/>
  <c r="Z1518" i="11"/>
  <c r="AT1518" i="11"/>
  <c r="AR1518" i="11"/>
  <c r="AJ1518" i="11"/>
  <c r="X1518" i="11"/>
  <c r="BC1518" i="11"/>
  <c r="AU1518" i="11"/>
  <c r="M1518" i="11"/>
  <c r="M1282" i="11"/>
  <c r="Y1282" i="11"/>
  <c r="AO1282" i="11"/>
  <c r="BE1282" i="11"/>
  <c r="O1282" i="11"/>
  <c r="AE1282" i="11"/>
  <c r="AU1282" i="11"/>
  <c r="Q1282" i="11"/>
  <c r="AG1282" i="11"/>
  <c r="AW1282" i="11"/>
  <c r="AS1282" i="11"/>
  <c r="AI1282" i="11"/>
  <c r="BC1282" i="11"/>
  <c r="AD1282" i="11"/>
  <c r="BJ1282" i="11"/>
  <c r="Z1282" i="11"/>
  <c r="BF1282" i="11"/>
  <c r="AC1282" i="11"/>
  <c r="BI1282" i="11"/>
  <c r="W1282" i="11"/>
  <c r="AQ1282" i="11"/>
  <c r="AT1282" i="11"/>
  <c r="AP1282" i="11"/>
  <c r="AN1282" i="11"/>
  <c r="BA1282" i="11"/>
  <c r="S1282" i="11"/>
  <c r="BG1282" i="11"/>
  <c r="AH1282" i="11"/>
  <c r="AR1282" i="11"/>
  <c r="AF1282" i="11"/>
  <c r="AJ1282" i="11"/>
  <c r="AA1282" i="11"/>
  <c r="V1282" i="11"/>
  <c r="AX1282" i="11"/>
  <c r="U1282" i="11"/>
  <c r="AM1282" i="11"/>
  <c r="AL1282" i="11"/>
  <c r="X1282" i="11"/>
  <c r="AK1282" i="11"/>
  <c r="AY1282" i="11"/>
  <c r="BB1282" i="11"/>
  <c r="R1282" i="11"/>
  <c r="AV1282" i="11"/>
  <c r="AB1282" i="11"/>
  <c r="T1282" i="11"/>
  <c r="BH1282" i="11"/>
  <c r="AZ1282" i="11"/>
  <c r="BD1282" i="11"/>
  <c r="P1282" i="11"/>
  <c r="U1430" i="11"/>
  <c r="AK1430" i="11"/>
  <c r="BA1430" i="11"/>
  <c r="W1430" i="11"/>
  <c r="AR1430" i="11"/>
  <c r="AC1430" i="11"/>
  <c r="AS1430" i="11"/>
  <c r="BI1430" i="11"/>
  <c r="AH1430" i="11"/>
  <c r="BC1430" i="11"/>
  <c r="Y1430" i="11"/>
  <c r="BE1430" i="11"/>
  <c r="AB1430" i="11"/>
  <c r="AI1430" i="11"/>
  <c r="BD1430" i="11"/>
  <c r="AE1430" i="11"/>
  <c r="AZ1430" i="11"/>
  <c r="AF1430" i="11"/>
  <c r="BB1430" i="11"/>
  <c r="AG1430" i="11"/>
  <c r="AO1430" i="11"/>
  <c r="AX1430" i="11"/>
  <c r="X1430" i="11"/>
  <c r="AT1430" i="11"/>
  <c r="T1430" i="11"/>
  <c r="AP1430" i="11"/>
  <c r="V1430" i="11"/>
  <c r="AQ1430" i="11"/>
  <c r="M1430" i="11"/>
  <c r="Q1430" i="11"/>
  <c r="AW1430" i="11"/>
  <c r="AN1430" i="11"/>
  <c r="O1430" i="11"/>
  <c r="BF1430" i="11"/>
  <c r="AL1430" i="11"/>
  <c r="R1430" i="11"/>
  <c r="AY1430" i="11"/>
  <c r="Z1430" i="11"/>
  <c r="AV1430" i="11"/>
  <c r="AM1430" i="11"/>
  <c r="S1430" i="11"/>
  <c r="BJ1430" i="11"/>
  <c r="AJ1430" i="11"/>
  <c r="P1430" i="11"/>
  <c r="BG1430" i="11"/>
  <c r="BH1430" i="11"/>
  <c r="AD1430" i="11"/>
  <c r="AU1430" i="11"/>
  <c r="AA1430" i="11"/>
  <c r="Y1351" i="11"/>
  <c r="AO1351" i="11"/>
  <c r="BE1351" i="11"/>
  <c r="O1351" i="11"/>
  <c r="AE1351" i="11"/>
  <c r="AU1351" i="11"/>
  <c r="Q1351" i="11"/>
  <c r="AG1351" i="11"/>
  <c r="AW1351" i="11"/>
  <c r="AC1351" i="11"/>
  <c r="BI1351" i="11"/>
  <c r="AA1351" i="11"/>
  <c r="AY1351" i="11"/>
  <c r="AT1351" i="11"/>
  <c r="AP1351" i="11"/>
  <c r="X1351" i="11"/>
  <c r="AS1351" i="11"/>
  <c r="S1351" i="11"/>
  <c r="AM1351" i="11"/>
  <c r="BG1351" i="11"/>
  <c r="AD1351" i="11"/>
  <c r="BJ1351" i="11"/>
  <c r="Z1351" i="11"/>
  <c r="BF1351" i="11"/>
  <c r="BD1351" i="11"/>
  <c r="AI1351" i="11"/>
  <c r="V1351" i="11"/>
  <c r="AX1351" i="11"/>
  <c r="BH1351" i="11"/>
  <c r="AV1351" i="11"/>
  <c r="AZ1351" i="11"/>
  <c r="U1351" i="11"/>
  <c r="AQ1351" i="11"/>
  <c r="AL1351" i="11"/>
  <c r="AK1351" i="11"/>
  <c r="BC1351" i="11"/>
  <c r="BB1351" i="11"/>
  <c r="R1351" i="11"/>
  <c r="AN1351" i="11"/>
  <c r="AB1351" i="11"/>
  <c r="P1351" i="11"/>
  <c r="T1351" i="11"/>
  <c r="BA1351" i="11"/>
  <c r="W1351" i="11"/>
  <c r="AH1351" i="11"/>
  <c r="AR1351" i="11"/>
  <c r="AJ1351" i="11"/>
  <c r="M1351" i="11"/>
  <c r="AF1351" i="11"/>
  <c r="M1452" i="11"/>
  <c r="U1452" i="11"/>
  <c r="AK1452" i="11"/>
  <c r="BA1452" i="11"/>
  <c r="AC1452" i="11"/>
  <c r="AS1452" i="11"/>
  <c r="BI1452" i="11"/>
  <c r="Y1452" i="11"/>
  <c r="BE1452" i="11"/>
  <c r="AB1452" i="11"/>
  <c r="AX1452" i="11"/>
  <c r="X1452" i="11"/>
  <c r="AT1452" i="11"/>
  <c r="T1452" i="11"/>
  <c r="AP1452" i="11"/>
  <c r="V1452" i="11"/>
  <c r="AQ1452" i="11"/>
  <c r="AG1452" i="11"/>
  <c r="AO1452" i="11"/>
  <c r="R1452" i="11"/>
  <c r="AM1452" i="11"/>
  <c r="BH1452" i="11"/>
  <c r="AI1452" i="11"/>
  <c r="BD1452" i="11"/>
  <c r="AE1452" i="11"/>
  <c r="AZ1452" i="11"/>
  <c r="AF1452" i="11"/>
  <c r="BB1452" i="11"/>
  <c r="Q1452" i="11"/>
  <c r="AW1452" i="11"/>
  <c r="AH1452" i="11"/>
  <c r="AY1452" i="11"/>
  <c r="Z1452" i="11"/>
  <c r="AV1452" i="11"/>
  <c r="AR1452" i="11"/>
  <c r="S1452" i="11"/>
  <c r="BJ1452" i="11"/>
  <c r="AJ1452" i="11"/>
  <c r="P1452" i="11"/>
  <c r="BG1452" i="11"/>
  <c r="BC1452" i="11"/>
  <c r="AD1452" i="11"/>
  <c r="AU1452" i="11"/>
  <c r="AA1452" i="11"/>
  <c r="W1452" i="11"/>
  <c r="AN1452" i="11"/>
  <c r="O1452" i="11"/>
  <c r="BF1452" i="11"/>
  <c r="AL1452" i="11"/>
  <c r="Y1294" i="11"/>
  <c r="AO1294" i="11"/>
  <c r="BE1294" i="11"/>
  <c r="O1294" i="11"/>
  <c r="AE1294" i="11"/>
  <c r="AU1294" i="11"/>
  <c r="Q1294" i="11"/>
  <c r="AG1294" i="11"/>
  <c r="AW1294" i="11"/>
  <c r="AS1294" i="11"/>
  <c r="AI1294" i="11"/>
  <c r="BC1294" i="11"/>
  <c r="AD1294" i="11"/>
  <c r="BJ1294" i="11"/>
  <c r="Z1294" i="11"/>
  <c r="BF1294" i="11"/>
  <c r="AC1294" i="11"/>
  <c r="BI1294" i="11"/>
  <c r="W1294" i="11"/>
  <c r="AQ1294" i="11"/>
  <c r="AT1294" i="11"/>
  <c r="AP1294" i="11"/>
  <c r="AN1294" i="11"/>
  <c r="BA1294" i="11"/>
  <c r="AM1294" i="11"/>
  <c r="AH1294" i="11"/>
  <c r="X1294" i="11"/>
  <c r="AR1294" i="11"/>
  <c r="AF1294" i="11"/>
  <c r="AJ1294" i="11"/>
  <c r="AY1294" i="11"/>
  <c r="V1294" i="11"/>
  <c r="AX1294" i="11"/>
  <c r="U1294" i="11"/>
  <c r="S1294" i="11"/>
  <c r="BG1294" i="11"/>
  <c r="AL1294" i="11"/>
  <c r="AK1294" i="11"/>
  <c r="AA1294" i="11"/>
  <c r="BB1294" i="11"/>
  <c r="R1294" i="11"/>
  <c r="BD1294" i="11"/>
  <c r="BH1294" i="11"/>
  <c r="AZ1294" i="11"/>
  <c r="P1294" i="11"/>
  <c r="M1294" i="11"/>
  <c r="AV1294" i="11"/>
  <c r="AB1294" i="11"/>
  <c r="T1294" i="11"/>
  <c r="M1356" i="11"/>
  <c r="O1356" i="11"/>
  <c r="AE1356" i="11"/>
  <c r="AU1356" i="11"/>
  <c r="W1356" i="11"/>
  <c r="AQ1356" i="11"/>
  <c r="AD1356" i="11"/>
  <c r="AZ1356" i="11"/>
  <c r="AB1356" i="11"/>
  <c r="AW1356" i="11"/>
  <c r="AK1356" i="11"/>
  <c r="AI1356" i="11"/>
  <c r="BC1356" i="11"/>
  <c r="T1356" i="11"/>
  <c r="AO1356" i="11"/>
  <c r="BJ1356" i="11"/>
  <c r="Q1356" i="11"/>
  <c r="AL1356" i="11"/>
  <c r="BH1356" i="11"/>
  <c r="P1356" i="11"/>
  <c r="BF1356" i="11"/>
  <c r="AY1356" i="11"/>
  <c r="AJ1356" i="11"/>
  <c r="BB1356" i="11"/>
  <c r="AV1356" i="11"/>
  <c r="R1356" i="11"/>
  <c r="BI1356" i="11"/>
  <c r="BA1356" i="11"/>
  <c r="BD1356" i="11"/>
  <c r="S1356" i="11"/>
  <c r="BG1356" i="11"/>
  <c r="AT1356" i="11"/>
  <c r="AA1356" i="11"/>
  <c r="BE1356" i="11"/>
  <c r="AG1356" i="11"/>
  <c r="AN1356" i="11"/>
  <c r="AF1356" i="11"/>
  <c r="AH1356" i="11"/>
  <c r="AM1356" i="11"/>
  <c r="Y1356" i="11"/>
  <c r="U1356" i="11"/>
  <c r="AP1356" i="11"/>
  <c r="V1356" i="11"/>
  <c r="AC1356" i="11"/>
  <c r="X1356" i="11"/>
  <c r="AR1356" i="11"/>
  <c r="Z1356" i="11"/>
  <c r="AX1356" i="11"/>
  <c r="AS1356" i="11"/>
  <c r="AA1541" i="11"/>
  <c r="AV1541" i="11"/>
  <c r="AF1541" i="11"/>
  <c r="BB1541" i="11"/>
  <c r="AL1541" i="11"/>
  <c r="AQ1541" i="11"/>
  <c r="P1541" i="11"/>
  <c r="BG1541" i="11"/>
  <c r="V1541" i="11"/>
  <c r="AI1541" i="11"/>
  <c r="BD1541" i="11"/>
  <c r="X1541" i="11"/>
  <c r="AT1541" i="11"/>
  <c r="U1541" i="11"/>
  <c r="AK1541" i="11"/>
  <c r="BA1541" i="11"/>
  <c r="AC1541" i="11"/>
  <c r="AS1541" i="11"/>
  <c r="BI1541" i="11"/>
  <c r="AO1541" i="11"/>
  <c r="W1541" i="11"/>
  <c r="AR1541" i="11"/>
  <c r="O1541" i="11"/>
  <c r="AJ1541" i="11"/>
  <c r="BF1541" i="11"/>
  <c r="AN1541" i="11"/>
  <c r="Q1541" i="11"/>
  <c r="AW1541" i="11"/>
  <c r="Y1541" i="11"/>
  <c r="BE1541" i="11"/>
  <c r="AH1541" i="11"/>
  <c r="BC1541" i="11"/>
  <c r="Z1541" i="11"/>
  <c r="AU1541" i="11"/>
  <c r="BJ1541" i="11"/>
  <c r="S1541" i="11"/>
  <c r="AG1541" i="11"/>
  <c r="AB1541" i="11"/>
  <c r="T1541" i="11"/>
  <c r="AM1541" i="11"/>
  <c r="M1541" i="11"/>
  <c r="AE1541" i="11"/>
  <c r="AY1541" i="11"/>
  <c r="AX1541" i="11"/>
  <c r="AP1541" i="11"/>
  <c r="AD1541" i="11"/>
  <c r="R1541" i="11"/>
  <c r="BH1541" i="11"/>
  <c r="AZ1541" i="11"/>
  <c r="M1274" i="11"/>
  <c r="Y1274" i="11"/>
  <c r="AO1274" i="11"/>
  <c r="BE1274" i="11"/>
  <c r="O1274" i="11"/>
  <c r="AE1274" i="11"/>
  <c r="AU1274" i="11"/>
  <c r="Q1274" i="11"/>
  <c r="AG1274" i="11"/>
  <c r="AW1274" i="11"/>
  <c r="W1274" i="11"/>
  <c r="AM1274" i="11"/>
  <c r="BC1274" i="11"/>
  <c r="AS1274" i="11"/>
  <c r="S1274" i="11"/>
  <c r="AY1274" i="11"/>
  <c r="AD1274" i="11"/>
  <c r="BJ1274" i="11"/>
  <c r="Z1274" i="11"/>
  <c r="BF1274" i="11"/>
  <c r="AC1274" i="11"/>
  <c r="BI1274" i="11"/>
  <c r="AI1274" i="11"/>
  <c r="AT1274" i="11"/>
  <c r="AP1274" i="11"/>
  <c r="AN1274" i="11"/>
  <c r="BA1274" i="11"/>
  <c r="BG1274" i="11"/>
  <c r="AH1274" i="11"/>
  <c r="AR1274" i="11"/>
  <c r="AF1274" i="11"/>
  <c r="AJ1274" i="11"/>
  <c r="V1274" i="11"/>
  <c r="AX1274" i="11"/>
  <c r="U1274" i="11"/>
  <c r="AA1274" i="11"/>
  <c r="AL1274" i="11"/>
  <c r="X1274" i="11"/>
  <c r="AK1274" i="11"/>
  <c r="AQ1274" i="11"/>
  <c r="BB1274" i="11"/>
  <c r="R1274" i="11"/>
  <c r="AV1274" i="11"/>
  <c r="BD1274" i="11"/>
  <c r="AB1274" i="11"/>
  <c r="T1274" i="11"/>
  <c r="BH1274" i="11"/>
  <c r="AZ1274" i="11"/>
  <c r="P1274" i="11"/>
  <c r="P1504" i="11"/>
  <c r="AL1504" i="11"/>
  <c r="BG1504" i="11"/>
  <c r="V1504" i="11"/>
  <c r="AQ1504" i="11"/>
  <c r="AV1504" i="11"/>
  <c r="BB1504" i="11"/>
  <c r="AA1504" i="11"/>
  <c r="AF1504" i="11"/>
  <c r="M1504" i="11"/>
  <c r="BJ1504" i="11"/>
  <c r="S1504" i="11"/>
  <c r="AN1504" i="11"/>
  <c r="AY1504" i="11"/>
  <c r="AD1504" i="11"/>
  <c r="U1504" i="11"/>
  <c r="AK1504" i="11"/>
  <c r="BA1504" i="11"/>
  <c r="AC1504" i="11"/>
  <c r="AS1504" i="11"/>
  <c r="BI1504" i="11"/>
  <c r="Y1504" i="11"/>
  <c r="BE1504" i="11"/>
  <c r="AB1504" i="11"/>
  <c r="AX1504" i="11"/>
  <c r="T1504" i="11"/>
  <c r="AP1504" i="11"/>
  <c r="X1504" i="11"/>
  <c r="AG1504" i="11"/>
  <c r="AO1504" i="11"/>
  <c r="R1504" i="11"/>
  <c r="AM1504" i="11"/>
  <c r="BH1504" i="11"/>
  <c r="AE1504" i="11"/>
  <c r="AZ1504" i="11"/>
  <c r="AT1504" i="11"/>
  <c r="Q1504" i="11"/>
  <c r="AW1504" i="11"/>
  <c r="BC1504" i="11"/>
  <c r="AU1504" i="11"/>
  <c r="BD1504" i="11"/>
  <c r="W1504" i="11"/>
  <c r="O1504" i="11"/>
  <c r="BF1504" i="11"/>
  <c r="AI1504" i="11"/>
  <c r="AH1504" i="11"/>
  <c r="Z1504" i="11"/>
  <c r="AR1504" i="11"/>
  <c r="AJ1504" i="11"/>
  <c r="M1316" i="11"/>
  <c r="Y1316" i="11"/>
  <c r="AO1316" i="11"/>
  <c r="BE1316" i="11"/>
  <c r="O1316" i="11"/>
  <c r="AE1316" i="11"/>
  <c r="AU1316" i="11"/>
  <c r="Q1316" i="11"/>
  <c r="AG1316" i="11"/>
  <c r="AW1316" i="11"/>
  <c r="AS1316" i="11"/>
  <c r="W1316" i="11"/>
  <c r="AQ1316" i="11"/>
  <c r="AD1316" i="11"/>
  <c r="BJ1316" i="11"/>
  <c r="Z1316" i="11"/>
  <c r="BF1316" i="11"/>
  <c r="AN1316" i="11"/>
  <c r="AC1316" i="11"/>
  <c r="BI1316" i="11"/>
  <c r="AI1316" i="11"/>
  <c r="BC1316" i="11"/>
  <c r="AT1316" i="11"/>
  <c r="AP1316" i="11"/>
  <c r="U1316" i="11"/>
  <c r="AY1316" i="11"/>
  <c r="AL1316" i="11"/>
  <c r="AK1316" i="11"/>
  <c r="S1316" i="11"/>
  <c r="BG1316" i="11"/>
  <c r="BB1316" i="11"/>
  <c r="R1316" i="11"/>
  <c r="BA1316" i="11"/>
  <c r="AA1316" i="11"/>
  <c r="AH1316" i="11"/>
  <c r="BD1316" i="11"/>
  <c r="AR1316" i="11"/>
  <c r="AF1316" i="11"/>
  <c r="AJ1316" i="11"/>
  <c r="AM1316" i="11"/>
  <c r="V1316" i="11"/>
  <c r="AX1316" i="11"/>
  <c r="X1316" i="11"/>
  <c r="AB1316" i="11"/>
  <c r="T1316" i="11"/>
  <c r="BH1316" i="11"/>
  <c r="AZ1316" i="11"/>
  <c r="P1316" i="11"/>
  <c r="AV1316" i="11"/>
  <c r="Y1339" i="11"/>
  <c r="AO1339" i="11"/>
  <c r="BE1339" i="11"/>
  <c r="O1339" i="11"/>
  <c r="AE1339" i="11"/>
  <c r="AU1339" i="11"/>
  <c r="Q1339" i="11"/>
  <c r="AG1339" i="11"/>
  <c r="AW1339" i="11"/>
  <c r="AC1339" i="11"/>
  <c r="BI1339" i="11"/>
  <c r="AA1339" i="11"/>
  <c r="AY1339" i="11"/>
  <c r="AT1339" i="11"/>
  <c r="AP1339" i="11"/>
  <c r="X1339" i="11"/>
  <c r="AS1339" i="11"/>
  <c r="S1339" i="11"/>
  <c r="AM1339" i="11"/>
  <c r="BG1339" i="11"/>
  <c r="AD1339" i="11"/>
  <c r="BJ1339" i="11"/>
  <c r="Z1339" i="11"/>
  <c r="BF1339" i="11"/>
  <c r="BD1339" i="11"/>
  <c r="BC1339" i="11"/>
  <c r="V1339" i="11"/>
  <c r="AX1339" i="11"/>
  <c r="AN1339" i="11"/>
  <c r="BH1339" i="11"/>
  <c r="AV1339" i="11"/>
  <c r="AZ1339" i="11"/>
  <c r="U1339" i="11"/>
  <c r="W1339" i="11"/>
  <c r="AL1339" i="11"/>
  <c r="AK1339" i="11"/>
  <c r="AI1339" i="11"/>
  <c r="BB1339" i="11"/>
  <c r="R1339" i="11"/>
  <c r="AB1339" i="11"/>
  <c r="P1339" i="11"/>
  <c r="M1339" i="11"/>
  <c r="T1339" i="11"/>
  <c r="BA1339" i="11"/>
  <c r="AQ1339" i="11"/>
  <c r="AF1339" i="11"/>
  <c r="AH1339" i="11"/>
  <c r="AR1339" i="11"/>
  <c r="AJ1339" i="11"/>
  <c r="O1357" i="11"/>
  <c r="AE1357" i="11"/>
  <c r="AU1357" i="11"/>
  <c r="S1357" i="11"/>
  <c r="AM1357" i="11"/>
  <c r="BG1357" i="11"/>
  <c r="Y1357" i="11"/>
  <c r="AT1357" i="11"/>
  <c r="V1357" i="11"/>
  <c r="AR1357" i="11"/>
  <c r="AF1357" i="11"/>
  <c r="AA1357" i="11"/>
  <c r="AY1357" i="11"/>
  <c r="AJ1357" i="11"/>
  <c r="BE1357" i="11"/>
  <c r="AG1357" i="11"/>
  <c r="BB1357" i="11"/>
  <c r="BA1357" i="11"/>
  <c r="AQ1357" i="11"/>
  <c r="AD1357" i="11"/>
  <c r="AW1357" i="11"/>
  <c r="BD1357" i="11"/>
  <c r="AV1357" i="11"/>
  <c r="AX1357" i="11"/>
  <c r="BC1357" i="11"/>
  <c r="AO1357" i="11"/>
  <c r="W1357" i="11"/>
  <c r="AZ1357" i="11"/>
  <c r="AB1357" i="11"/>
  <c r="AP1357" i="11"/>
  <c r="AH1357" i="11"/>
  <c r="Z1357" i="11"/>
  <c r="AC1357" i="11"/>
  <c r="AI1357" i="11"/>
  <c r="T1357" i="11"/>
  <c r="BJ1357" i="11"/>
  <c r="Q1357" i="11"/>
  <c r="U1357" i="11"/>
  <c r="X1357" i="11"/>
  <c r="BF1357" i="11"/>
  <c r="R1357" i="11"/>
  <c r="AL1357" i="11"/>
  <c r="AS1357" i="11"/>
  <c r="AN1357" i="11"/>
  <c r="BH1357" i="11"/>
  <c r="M1357" i="11"/>
  <c r="P1357" i="11"/>
  <c r="BI1357" i="11"/>
  <c r="AK1357" i="11"/>
  <c r="Y1295" i="11"/>
  <c r="AO1295" i="11"/>
  <c r="BE1295" i="11"/>
  <c r="O1295" i="11"/>
  <c r="AE1295" i="11"/>
  <c r="AU1295" i="11"/>
  <c r="Q1295" i="11"/>
  <c r="AG1295" i="11"/>
  <c r="AW1295" i="11"/>
  <c r="AC1295" i="11"/>
  <c r="BI1295" i="11"/>
  <c r="AA1295" i="11"/>
  <c r="AY1295" i="11"/>
  <c r="AT1295" i="11"/>
  <c r="AP1295" i="11"/>
  <c r="X1295" i="11"/>
  <c r="AS1295" i="11"/>
  <c r="S1295" i="11"/>
  <c r="AM1295" i="11"/>
  <c r="BG1295" i="11"/>
  <c r="AD1295" i="11"/>
  <c r="BJ1295" i="11"/>
  <c r="Z1295" i="11"/>
  <c r="BF1295" i="11"/>
  <c r="BD1295" i="11"/>
  <c r="AI1295" i="11"/>
  <c r="V1295" i="11"/>
  <c r="AX1295" i="11"/>
  <c r="BH1295" i="11"/>
  <c r="AV1295" i="11"/>
  <c r="AZ1295" i="11"/>
  <c r="U1295" i="11"/>
  <c r="AQ1295" i="11"/>
  <c r="AL1295" i="11"/>
  <c r="AK1295" i="11"/>
  <c r="BC1295" i="11"/>
  <c r="BB1295" i="11"/>
  <c r="R1295" i="11"/>
  <c r="AN1295" i="11"/>
  <c r="AB1295" i="11"/>
  <c r="P1295" i="11"/>
  <c r="T1295" i="11"/>
  <c r="BA1295" i="11"/>
  <c r="W1295" i="11"/>
  <c r="AH1295" i="11"/>
  <c r="AR1295" i="11"/>
  <c r="AJ1295" i="11"/>
  <c r="AF1295" i="11"/>
  <c r="M1295" i="11"/>
  <c r="O1355" i="11"/>
  <c r="AE1355" i="11"/>
  <c r="AU1355" i="11"/>
  <c r="AA1355" i="11"/>
  <c r="AY1355" i="11"/>
  <c r="AJ1355" i="11"/>
  <c r="BE1355" i="11"/>
  <c r="AG1355" i="11"/>
  <c r="BB1355" i="11"/>
  <c r="AP1355" i="11"/>
  <c r="S1355" i="11"/>
  <c r="AM1355" i="11"/>
  <c r="BG1355" i="11"/>
  <c r="Y1355" i="11"/>
  <c r="AT1355" i="11"/>
  <c r="V1355" i="11"/>
  <c r="AR1355" i="11"/>
  <c r="U1355" i="11"/>
  <c r="BC1355" i="11"/>
  <c r="AO1355" i="11"/>
  <c r="Q1355" i="11"/>
  <c r="BH1355" i="11"/>
  <c r="X1355" i="11"/>
  <c r="P1355" i="11"/>
  <c r="BF1355" i="11"/>
  <c r="R1355" i="11"/>
  <c r="BI1355" i="11"/>
  <c r="W1355" i="11"/>
  <c r="AZ1355" i="11"/>
  <c r="AI1355" i="11"/>
  <c r="T1355" i="11"/>
  <c r="BJ1355" i="11"/>
  <c r="AL1355" i="11"/>
  <c r="BA1355" i="11"/>
  <c r="AS1355" i="11"/>
  <c r="AK1355" i="11"/>
  <c r="M1355" i="11"/>
  <c r="AN1355" i="11"/>
  <c r="AQ1355" i="11"/>
  <c r="AD1355" i="11"/>
  <c r="AB1355" i="11"/>
  <c r="AH1355" i="11"/>
  <c r="AC1355" i="11"/>
  <c r="AW1355" i="11"/>
  <c r="BD1355" i="11"/>
  <c r="AX1355" i="11"/>
  <c r="AF1355" i="11"/>
  <c r="Z1355" i="11"/>
  <c r="AV1355" i="11"/>
  <c r="U1443" i="11"/>
  <c r="AK1443" i="11"/>
  <c r="BA1443" i="11"/>
  <c r="AC1443" i="11"/>
  <c r="AS1443" i="11"/>
  <c r="BI1443" i="11"/>
  <c r="AO1443" i="11"/>
  <c r="AH1443" i="11"/>
  <c r="BC1443" i="11"/>
  <c r="AD1443" i="11"/>
  <c r="AY1443" i="11"/>
  <c r="Z1443" i="11"/>
  <c r="AU1443" i="11"/>
  <c r="M1443" i="11"/>
  <c r="AA1443" i="11"/>
  <c r="AV1443" i="11"/>
  <c r="Q1443" i="11"/>
  <c r="AW1443" i="11"/>
  <c r="Y1443" i="11"/>
  <c r="BE1443" i="11"/>
  <c r="W1443" i="11"/>
  <c r="AR1443" i="11"/>
  <c r="S1443" i="11"/>
  <c r="AN1443" i="11"/>
  <c r="BJ1443" i="11"/>
  <c r="O1443" i="11"/>
  <c r="AJ1443" i="11"/>
  <c r="BF1443" i="11"/>
  <c r="P1443" i="11"/>
  <c r="AL1443" i="11"/>
  <c r="BG1443" i="11"/>
  <c r="AG1443" i="11"/>
  <c r="AM1443" i="11"/>
  <c r="BD1443" i="11"/>
  <c r="AE1443" i="11"/>
  <c r="BB1443" i="11"/>
  <c r="AX1443" i="11"/>
  <c r="X1443" i="11"/>
  <c r="AP1443" i="11"/>
  <c r="V1443" i="11"/>
  <c r="R1443" i="11"/>
  <c r="BH1443" i="11"/>
  <c r="AI1443" i="11"/>
  <c r="AZ1443" i="11"/>
  <c r="AF1443" i="11"/>
  <c r="AB1443" i="11"/>
  <c r="AT1443" i="11"/>
  <c r="T1443" i="11"/>
  <c r="AQ1443" i="11"/>
  <c r="Y1286" i="11"/>
  <c r="AO1286" i="11"/>
  <c r="BE1286" i="11"/>
  <c r="O1286" i="11"/>
  <c r="AE1286" i="11"/>
  <c r="AU1286" i="11"/>
  <c r="Q1286" i="11"/>
  <c r="AG1286" i="11"/>
  <c r="AW1286" i="11"/>
  <c r="AS1286" i="11"/>
  <c r="AI1286" i="11"/>
  <c r="BC1286" i="11"/>
  <c r="AD1286" i="11"/>
  <c r="BJ1286" i="11"/>
  <c r="Z1286" i="11"/>
  <c r="BF1286" i="11"/>
  <c r="AC1286" i="11"/>
  <c r="BI1286" i="11"/>
  <c r="W1286" i="11"/>
  <c r="AQ1286" i="11"/>
  <c r="AT1286" i="11"/>
  <c r="AP1286" i="11"/>
  <c r="AN1286" i="11"/>
  <c r="BA1286" i="11"/>
  <c r="AM1286" i="11"/>
  <c r="AH1286" i="11"/>
  <c r="X1286" i="11"/>
  <c r="AR1286" i="11"/>
  <c r="AF1286" i="11"/>
  <c r="AJ1286" i="11"/>
  <c r="M1286" i="11"/>
  <c r="AY1286" i="11"/>
  <c r="V1286" i="11"/>
  <c r="AX1286" i="11"/>
  <c r="U1286" i="11"/>
  <c r="S1286" i="11"/>
  <c r="BG1286" i="11"/>
  <c r="AL1286" i="11"/>
  <c r="AK1286" i="11"/>
  <c r="AA1286" i="11"/>
  <c r="BB1286" i="11"/>
  <c r="R1286" i="11"/>
  <c r="BH1286" i="11"/>
  <c r="AZ1286" i="11"/>
  <c r="P1286" i="11"/>
  <c r="BD1286" i="11"/>
  <c r="AV1286" i="11"/>
  <c r="AB1286" i="11"/>
  <c r="T1286" i="11"/>
  <c r="M1296" i="11"/>
  <c r="Y1296" i="11"/>
  <c r="AO1296" i="11"/>
  <c r="BE1296" i="11"/>
  <c r="O1296" i="11"/>
  <c r="AE1296" i="11"/>
  <c r="AU1296" i="11"/>
  <c r="Q1296" i="11"/>
  <c r="AG1296" i="11"/>
  <c r="AW1296" i="11"/>
  <c r="AS1296" i="11"/>
  <c r="W1296" i="11"/>
  <c r="AQ1296" i="11"/>
  <c r="AD1296" i="11"/>
  <c r="BJ1296" i="11"/>
  <c r="Z1296" i="11"/>
  <c r="BF1296" i="11"/>
  <c r="AN1296" i="11"/>
  <c r="AC1296" i="11"/>
  <c r="BI1296" i="11"/>
  <c r="AI1296" i="11"/>
  <c r="BC1296" i="11"/>
  <c r="AT1296" i="11"/>
  <c r="AP1296" i="11"/>
  <c r="U1296" i="11"/>
  <c r="AA1296" i="11"/>
  <c r="AL1296" i="11"/>
  <c r="BD1296" i="11"/>
  <c r="AK1296" i="11"/>
  <c r="AM1296" i="11"/>
  <c r="BB1296" i="11"/>
  <c r="R1296" i="11"/>
  <c r="BA1296" i="11"/>
  <c r="AY1296" i="11"/>
  <c r="AH1296" i="11"/>
  <c r="AR1296" i="11"/>
  <c r="AF1296" i="11"/>
  <c r="AJ1296" i="11"/>
  <c r="S1296" i="11"/>
  <c r="BG1296" i="11"/>
  <c r="V1296" i="11"/>
  <c r="AX1296" i="11"/>
  <c r="P1296" i="11"/>
  <c r="X1296" i="11"/>
  <c r="AV1296" i="11"/>
  <c r="AB1296" i="11"/>
  <c r="T1296" i="11"/>
  <c r="BH1296" i="11"/>
  <c r="AZ1296" i="11"/>
  <c r="U1363" i="11"/>
  <c r="AK1363" i="11"/>
  <c r="BA1363" i="11"/>
  <c r="S1363" i="11"/>
  <c r="AI1363" i="11"/>
  <c r="AY1363" i="11"/>
  <c r="AP1363" i="11"/>
  <c r="AC1363" i="11"/>
  <c r="AS1363" i="11"/>
  <c r="BI1363" i="11"/>
  <c r="AA1363" i="11"/>
  <c r="AQ1363" i="11"/>
  <c r="BG1363" i="11"/>
  <c r="Z1363" i="11"/>
  <c r="BF1363" i="11"/>
  <c r="AO1363" i="11"/>
  <c r="W1363" i="11"/>
  <c r="BC1363" i="11"/>
  <c r="R1363" i="11"/>
  <c r="AB1363" i="11"/>
  <c r="BH1363" i="11"/>
  <c r="V1363" i="11"/>
  <c r="BB1363" i="11"/>
  <c r="M1363" i="11"/>
  <c r="X1363" i="11"/>
  <c r="BD1363" i="11"/>
  <c r="Q1363" i="11"/>
  <c r="AW1363" i="11"/>
  <c r="Y1363" i="11"/>
  <c r="BE1363" i="11"/>
  <c r="AM1363" i="11"/>
  <c r="AX1363" i="11"/>
  <c r="AR1363" i="11"/>
  <c r="AL1363" i="11"/>
  <c r="AN1363" i="11"/>
  <c r="AG1363" i="11"/>
  <c r="AE1363" i="11"/>
  <c r="AH1363" i="11"/>
  <c r="AJ1363" i="11"/>
  <c r="BJ1363" i="11"/>
  <c r="AF1363" i="11"/>
  <c r="AU1363" i="11"/>
  <c r="AZ1363" i="11"/>
  <c r="AV1363" i="11"/>
  <c r="AD1363" i="11"/>
  <c r="O1363" i="11"/>
  <c r="T1363" i="11"/>
  <c r="AT1363" i="11"/>
  <c r="P1363" i="11"/>
  <c r="AA1472" i="11"/>
  <c r="AV1472" i="11"/>
  <c r="P1472" i="11"/>
  <c r="AL1472" i="11"/>
  <c r="BG1472" i="11"/>
  <c r="AF1472" i="11"/>
  <c r="AQ1472" i="11"/>
  <c r="BB1472" i="11"/>
  <c r="V1472" i="11"/>
  <c r="M1472" i="11"/>
  <c r="BJ1472" i="11"/>
  <c r="S1472" i="11"/>
  <c r="AN1472" i="11"/>
  <c r="AY1472" i="11"/>
  <c r="AD1472" i="11"/>
  <c r="U1472" i="11"/>
  <c r="AK1472" i="11"/>
  <c r="BA1472" i="11"/>
  <c r="AC1472" i="11"/>
  <c r="AS1472" i="11"/>
  <c r="BI1472" i="11"/>
  <c r="Y1472" i="11"/>
  <c r="BE1472" i="11"/>
  <c r="AB1472" i="11"/>
  <c r="AX1472" i="11"/>
  <c r="T1472" i="11"/>
  <c r="AP1472" i="11"/>
  <c r="X1472" i="11"/>
  <c r="AG1472" i="11"/>
  <c r="AO1472" i="11"/>
  <c r="R1472" i="11"/>
  <c r="AM1472" i="11"/>
  <c r="BH1472" i="11"/>
  <c r="AE1472" i="11"/>
  <c r="AZ1472" i="11"/>
  <c r="AT1472" i="11"/>
  <c r="Q1472" i="11"/>
  <c r="AW1472" i="11"/>
  <c r="BC1472" i="11"/>
  <c r="AU1472" i="11"/>
  <c r="BD1472" i="11"/>
  <c r="W1472" i="11"/>
  <c r="O1472" i="11"/>
  <c r="BF1472" i="11"/>
  <c r="AI1472" i="11"/>
  <c r="AH1472" i="11"/>
  <c r="Z1472" i="11"/>
  <c r="AR1472" i="11"/>
  <c r="AJ1472" i="11"/>
  <c r="M1408" i="11"/>
  <c r="U1408" i="11"/>
  <c r="AK1408" i="11"/>
  <c r="BA1408" i="11"/>
  <c r="AH1408" i="11"/>
  <c r="BC1408" i="11"/>
  <c r="AC1408" i="11"/>
  <c r="AS1408" i="11"/>
  <c r="BI1408" i="11"/>
  <c r="W1408" i="11"/>
  <c r="AR1408" i="11"/>
  <c r="Y1408" i="11"/>
  <c r="BE1408" i="11"/>
  <c r="R1408" i="11"/>
  <c r="BH1408" i="11"/>
  <c r="X1408" i="11"/>
  <c r="AT1408" i="11"/>
  <c r="T1408" i="11"/>
  <c r="AP1408" i="11"/>
  <c r="V1408" i="11"/>
  <c r="AQ1408" i="11"/>
  <c r="AG1408" i="11"/>
  <c r="AO1408" i="11"/>
  <c r="AM1408" i="11"/>
  <c r="AI1408" i="11"/>
  <c r="BD1408" i="11"/>
  <c r="AE1408" i="11"/>
  <c r="AZ1408" i="11"/>
  <c r="AF1408" i="11"/>
  <c r="BB1408" i="11"/>
  <c r="Q1408" i="11"/>
  <c r="AW1408" i="11"/>
  <c r="AB1408" i="11"/>
  <c r="AD1408" i="11"/>
  <c r="AU1408" i="11"/>
  <c r="AA1408" i="11"/>
  <c r="AX1408" i="11"/>
  <c r="AN1408" i="11"/>
  <c r="O1408" i="11"/>
  <c r="BF1408" i="11"/>
  <c r="AL1408" i="11"/>
  <c r="AY1408" i="11"/>
  <c r="Z1408" i="11"/>
  <c r="AV1408" i="11"/>
  <c r="S1408" i="11"/>
  <c r="BJ1408" i="11"/>
  <c r="AJ1408" i="11"/>
  <c r="P1408" i="11"/>
  <c r="BG1408" i="11"/>
  <c r="U1371" i="11"/>
  <c r="AK1371" i="11"/>
  <c r="BA1371" i="11"/>
  <c r="S1371" i="11"/>
  <c r="AI1371" i="11"/>
  <c r="AY1371" i="11"/>
  <c r="AP1371" i="11"/>
  <c r="AC1371" i="11"/>
  <c r="AS1371" i="11"/>
  <c r="BI1371" i="11"/>
  <c r="AA1371" i="11"/>
  <c r="AQ1371" i="11"/>
  <c r="BG1371" i="11"/>
  <c r="Z1371" i="11"/>
  <c r="BF1371" i="11"/>
  <c r="AO1371" i="11"/>
  <c r="W1371" i="11"/>
  <c r="BC1371" i="11"/>
  <c r="R1371" i="11"/>
  <c r="AB1371" i="11"/>
  <c r="BH1371" i="11"/>
  <c r="V1371" i="11"/>
  <c r="BB1371" i="11"/>
  <c r="X1371" i="11"/>
  <c r="BD1371" i="11"/>
  <c r="Q1371" i="11"/>
  <c r="AW1371" i="11"/>
  <c r="Y1371" i="11"/>
  <c r="BE1371" i="11"/>
  <c r="AM1371" i="11"/>
  <c r="AX1371" i="11"/>
  <c r="AR1371" i="11"/>
  <c r="AL1371" i="11"/>
  <c r="M1371" i="11"/>
  <c r="AN1371" i="11"/>
  <c r="AG1371" i="11"/>
  <c r="AE1371" i="11"/>
  <c r="AH1371" i="11"/>
  <c r="AJ1371" i="11"/>
  <c r="BJ1371" i="11"/>
  <c r="AF1371" i="11"/>
  <c r="AU1371" i="11"/>
  <c r="AZ1371" i="11"/>
  <c r="AV1371" i="11"/>
  <c r="AD1371" i="11"/>
  <c r="O1371" i="11"/>
  <c r="T1371" i="11"/>
  <c r="AT1371" i="11"/>
  <c r="P1371" i="11"/>
  <c r="M1264" i="11"/>
  <c r="Y1264" i="11"/>
  <c r="AO1264" i="11"/>
  <c r="BE1264" i="11"/>
  <c r="O1264" i="11"/>
  <c r="AE1264" i="11"/>
  <c r="AU1264" i="11"/>
  <c r="Q1264" i="11"/>
  <c r="AG1264" i="11"/>
  <c r="AW1264" i="11"/>
  <c r="W1264" i="11"/>
  <c r="AM1264" i="11"/>
  <c r="BC1264" i="11"/>
  <c r="AS1264" i="11"/>
  <c r="S1264" i="11"/>
  <c r="AY1264" i="11"/>
  <c r="AD1264" i="11"/>
  <c r="BJ1264" i="11"/>
  <c r="Z1264" i="11"/>
  <c r="BF1264" i="11"/>
  <c r="AN1264" i="11"/>
  <c r="AC1264" i="11"/>
  <c r="BI1264" i="11"/>
  <c r="AI1264" i="11"/>
  <c r="AT1264" i="11"/>
  <c r="AP1264" i="11"/>
  <c r="U1264" i="11"/>
  <c r="AA1264" i="11"/>
  <c r="AL1264" i="11"/>
  <c r="BD1264" i="11"/>
  <c r="AK1264" i="11"/>
  <c r="AQ1264" i="11"/>
  <c r="BB1264" i="11"/>
  <c r="R1264" i="11"/>
  <c r="BA1264" i="11"/>
  <c r="BG1264" i="11"/>
  <c r="AH1264" i="11"/>
  <c r="AR1264" i="11"/>
  <c r="AF1264" i="11"/>
  <c r="AJ1264" i="11"/>
  <c r="V1264" i="11"/>
  <c r="AX1264" i="11"/>
  <c r="P1264" i="11"/>
  <c r="X1264" i="11"/>
  <c r="AV1264" i="11"/>
  <c r="AB1264" i="11"/>
  <c r="T1264" i="11"/>
  <c r="BH1264" i="11"/>
  <c r="AZ1264" i="11"/>
  <c r="U1435" i="11"/>
  <c r="AK1435" i="11"/>
  <c r="BA1435" i="11"/>
  <c r="R1435" i="11"/>
  <c r="AM1435" i="11"/>
  <c r="BH1435" i="11"/>
  <c r="AC1435" i="11"/>
  <c r="AS1435" i="11"/>
  <c r="BI1435" i="11"/>
  <c r="AB1435" i="11"/>
  <c r="AX1435" i="11"/>
  <c r="AO1435" i="11"/>
  <c r="AR1435" i="11"/>
  <c r="AD1435" i="11"/>
  <c r="AY1435" i="11"/>
  <c r="Z1435" i="11"/>
  <c r="AU1435" i="11"/>
  <c r="AA1435" i="11"/>
  <c r="AV1435" i="11"/>
  <c r="Q1435" i="11"/>
  <c r="AW1435" i="11"/>
  <c r="Y1435" i="11"/>
  <c r="BE1435" i="11"/>
  <c r="W1435" i="11"/>
  <c r="S1435" i="11"/>
  <c r="AN1435" i="11"/>
  <c r="BJ1435" i="11"/>
  <c r="O1435" i="11"/>
  <c r="AJ1435" i="11"/>
  <c r="BF1435" i="11"/>
  <c r="M1435" i="11"/>
  <c r="P1435" i="11"/>
  <c r="AL1435" i="11"/>
  <c r="BG1435" i="11"/>
  <c r="AG1435" i="11"/>
  <c r="BD1435" i="11"/>
  <c r="AE1435" i="11"/>
  <c r="BB1435" i="11"/>
  <c r="AH1435" i="11"/>
  <c r="X1435" i="11"/>
  <c r="AP1435" i="11"/>
  <c r="V1435" i="11"/>
  <c r="BC1435" i="11"/>
  <c r="AI1435" i="11"/>
  <c r="AZ1435" i="11"/>
  <c r="AF1435" i="11"/>
  <c r="AT1435" i="11"/>
  <c r="T1435" i="11"/>
  <c r="AQ1435" i="11"/>
  <c r="Y1270" i="11"/>
  <c r="AO1270" i="11"/>
  <c r="BE1270" i="11"/>
  <c r="O1270" i="11"/>
  <c r="AE1270" i="11"/>
  <c r="AU1270" i="11"/>
  <c r="Q1270" i="11"/>
  <c r="AG1270" i="11"/>
  <c r="AW1270" i="11"/>
  <c r="W1270" i="11"/>
  <c r="AM1270" i="11"/>
  <c r="BC1270" i="11"/>
  <c r="AS1270" i="11"/>
  <c r="S1270" i="11"/>
  <c r="AY1270" i="11"/>
  <c r="AD1270" i="11"/>
  <c r="BJ1270" i="11"/>
  <c r="Z1270" i="11"/>
  <c r="BF1270" i="11"/>
  <c r="AC1270" i="11"/>
  <c r="BI1270" i="11"/>
  <c r="AI1270" i="11"/>
  <c r="AT1270" i="11"/>
  <c r="AP1270" i="11"/>
  <c r="AN1270" i="11"/>
  <c r="BA1270" i="11"/>
  <c r="BG1270" i="11"/>
  <c r="AH1270" i="11"/>
  <c r="X1270" i="11"/>
  <c r="AR1270" i="11"/>
  <c r="AF1270" i="11"/>
  <c r="AJ1270" i="11"/>
  <c r="V1270" i="11"/>
  <c r="AX1270" i="11"/>
  <c r="U1270" i="11"/>
  <c r="AA1270" i="11"/>
  <c r="AL1270" i="11"/>
  <c r="M1270" i="11"/>
  <c r="AK1270" i="11"/>
  <c r="AQ1270" i="11"/>
  <c r="BB1270" i="11"/>
  <c r="R1270" i="11"/>
  <c r="BH1270" i="11"/>
  <c r="AZ1270" i="11"/>
  <c r="P1270" i="11"/>
  <c r="BD1270" i="11"/>
  <c r="AV1270" i="11"/>
  <c r="AB1270" i="11"/>
  <c r="T1270" i="11"/>
  <c r="M1298" i="11"/>
  <c r="Y1298" i="11"/>
  <c r="AO1298" i="11"/>
  <c r="BE1298" i="11"/>
  <c r="O1298" i="11"/>
  <c r="AE1298" i="11"/>
  <c r="AU1298" i="11"/>
  <c r="Q1298" i="11"/>
  <c r="AG1298" i="11"/>
  <c r="AW1298" i="11"/>
  <c r="AS1298" i="11"/>
  <c r="AI1298" i="11"/>
  <c r="BC1298" i="11"/>
  <c r="AD1298" i="11"/>
  <c r="BJ1298" i="11"/>
  <c r="Z1298" i="11"/>
  <c r="BF1298" i="11"/>
  <c r="AC1298" i="11"/>
  <c r="BI1298" i="11"/>
  <c r="W1298" i="11"/>
  <c r="AQ1298" i="11"/>
  <c r="AT1298" i="11"/>
  <c r="AP1298" i="11"/>
  <c r="AN1298" i="11"/>
  <c r="BA1298" i="11"/>
  <c r="S1298" i="11"/>
  <c r="BG1298" i="11"/>
  <c r="AH1298" i="11"/>
  <c r="AR1298" i="11"/>
  <c r="AF1298" i="11"/>
  <c r="AJ1298" i="11"/>
  <c r="AA1298" i="11"/>
  <c r="V1298" i="11"/>
  <c r="AX1298" i="11"/>
  <c r="U1298" i="11"/>
  <c r="AM1298" i="11"/>
  <c r="AL1298" i="11"/>
  <c r="X1298" i="11"/>
  <c r="AK1298" i="11"/>
  <c r="AY1298" i="11"/>
  <c r="BB1298" i="11"/>
  <c r="R1298" i="11"/>
  <c r="AV1298" i="11"/>
  <c r="AB1298" i="11"/>
  <c r="T1298" i="11"/>
  <c r="BH1298" i="11"/>
  <c r="AZ1298" i="11"/>
  <c r="BD1298" i="11"/>
  <c r="P1298" i="11"/>
  <c r="AA1510" i="11"/>
  <c r="AV1510" i="11"/>
  <c r="AF1510" i="11"/>
  <c r="BB1510" i="11"/>
  <c r="P1510" i="11"/>
  <c r="BG1510" i="11"/>
  <c r="V1510" i="11"/>
  <c r="AL1510" i="11"/>
  <c r="AQ1510" i="11"/>
  <c r="AD1510" i="11"/>
  <c r="AY1510" i="11"/>
  <c r="S1510" i="11"/>
  <c r="BJ1510" i="11"/>
  <c r="AN1510" i="11"/>
  <c r="U1510" i="11"/>
  <c r="AK1510" i="11"/>
  <c r="BA1510" i="11"/>
  <c r="AC1510" i="11"/>
  <c r="AS1510" i="11"/>
  <c r="BI1510" i="11"/>
  <c r="Y1510" i="11"/>
  <c r="BE1510" i="11"/>
  <c r="R1510" i="11"/>
  <c r="AM1510" i="11"/>
  <c r="BH1510" i="11"/>
  <c r="AE1510" i="11"/>
  <c r="AZ1510" i="11"/>
  <c r="M1510" i="11"/>
  <c r="AI1510" i="11"/>
  <c r="AG1510" i="11"/>
  <c r="AO1510" i="11"/>
  <c r="AB1510" i="11"/>
  <c r="AX1510" i="11"/>
  <c r="T1510" i="11"/>
  <c r="AP1510" i="11"/>
  <c r="BD1510" i="11"/>
  <c r="Q1510" i="11"/>
  <c r="AW1510" i="11"/>
  <c r="W1510" i="11"/>
  <c r="O1510" i="11"/>
  <c r="BF1510" i="11"/>
  <c r="X1510" i="11"/>
  <c r="AH1510" i="11"/>
  <c r="Z1510" i="11"/>
  <c r="AR1510" i="11"/>
  <c r="AJ1510" i="11"/>
  <c r="BC1510" i="11"/>
  <c r="AU1510" i="11"/>
  <c r="AT1510" i="11"/>
  <c r="M1312" i="11"/>
  <c r="Y1312" i="11"/>
  <c r="AO1312" i="11"/>
  <c r="BE1312" i="11"/>
  <c r="O1312" i="11"/>
  <c r="AE1312" i="11"/>
  <c r="AU1312" i="11"/>
  <c r="Q1312" i="11"/>
  <c r="AG1312" i="11"/>
  <c r="AW1312" i="11"/>
  <c r="AS1312" i="11"/>
  <c r="W1312" i="11"/>
  <c r="AQ1312" i="11"/>
  <c r="AD1312" i="11"/>
  <c r="BJ1312" i="11"/>
  <c r="Z1312" i="11"/>
  <c r="BF1312" i="11"/>
  <c r="AN1312" i="11"/>
  <c r="AC1312" i="11"/>
  <c r="BI1312" i="11"/>
  <c r="AI1312" i="11"/>
  <c r="BC1312" i="11"/>
  <c r="AT1312" i="11"/>
  <c r="AP1312" i="11"/>
  <c r="U1312" i="11"/>
  <c r="AA1312" i="11"/>
  <c r="AL1312" i="11"/>
  <c r="BD1312" i="11"/>
  <c r="AK1312" i="11"/>
  <c r="AM1312" i="11"/>
  <c r="BB1312" i="11"/>
  <c r="R1312" i="11"/>
  <c r="BA1312" i="11"/>
  <c r="AY1312" i="11"/>
  <c r="AH1312" i="11"/>
  <c r="AR1312" i="11"/>
  <c r="AF1312" i="11"/>
  <c r="AJ1312" i="11"/>
  <c r="S1312" i="11"/>
  <c r="BG1312" i="11"/>
  <c r="V1312" i="11"/>
  <c r="AX1312" i="11"/>
  <c r="P1312" i="11"/>
  <c r="X1312" i="11"/>
  <c r="AV1312" i="11"/>
  <c r="AB1312" i="11"/>
  <c r="T1312" i="11"/>
  <c r="BH1312" i="11"/>
  <c r="AZ1312" i="11"/>
  <c r="M1450" i="11"/>
  <c r="U1450" i="11"/>
  <c r="AK1450" i="11"/>
  <c r="BA1450" i="11"/>
  <c r="AC1450" i="11"/>
  <c r="AS1450" i="11"/>
  <c r="BI1450" i="11"/>
  <c r="Y1450" i="11"/>
  <c r="BE1450" i="11"/>
  <c r="R1450" i="11"/>
  <c r="AM1450" i="11"/>
  <c r="BH1450" i="11"/>
  <c r="AI1450" i="11"/>
  <c r="BD1450" i="11"/>
  <c r="AE1450" i="11"/>
  <c r="AZ1450" i="11"/>
  <c r="AF1450" i="11"/>
  <c r="BB1450" i="11"/>
  <c r="AG1450" i="11"/>
  <c r="AO1450" i="11"/>
  <c r="AB1450" i="11"/>
  <c r="AX1450" i="11"/>
  <c r="X1450" i="11"/>
  <c r="AT1450" i="11"/>
  <c r="T1450" i="11"/>
  <c r="AP1450" i="11"/>
  <c r="V1450" i="11"/>
  <c r="AQ1450" i="11"/>
  <c r="Q1450" i="11"/>
  <c r="AW1450" i="11"/>
  <c r="AR1450" i="11"/>
  <c r="S1450" i="11"/>
  <c r="BJ1450" i="11"/>
  <c r="AJ1450" i="11"/>
  <c r="P1450" i="11"/>
  <c r="BG1450" i="11"/>
  <c r="BC1450" i="11"/>
  <c r="AD1450" i="11"/>
  <c r="AU1450" i="11"/>
  <c r="AA1450" i="11"/>
  <c r="W1450" i="11"/>
  <c r="AN1450" i="11"/>
  <c r="O1450" i="11"/>
  <c r="BF1450" i="11"/>
  <c r="AL1450" i="11"/>
  <c r="AH1450" i="11"/>
  <c r="AY1450" i="11"/>
  <c r="Z1450" i="11"/>
  <c r="AV1450" i="11"/>
  <c r="P1519" i="11"/>
  <c r="AL1519" i="11"/>
  <c r="BG1519" i="11"/>
  <c r="V1519" i="11"/>
  <c r="AQ1519" i="11"/>
  <c r="AA1519" i="11"/>
  <c r="AF1519" i="11"/>
  <c r="AV1519" i="11"/>
  <c r="BB1519" i="11"/>
  <c r="X1519" i="11"/>
  <c r="AT1519" i="11"/>
  <c r="BD1519" i="11"/>
  <c r="U1519" i="11"/>
  <c r="AK1519" i="11"/>
  <c r="BA1519" i="11"/>
  <c r="AI1519" i="11"/>
  <c r="AC1519" i="11"/>
  <c r="AS1519" i="11"/>
  <c r="BI1519" i="11"/>
  <c r="AO1519" i="11"/>
  <c r="AH1519" i="11"/>
  <c r="BC1519" i="11"/>
  <c r="Z1519" i="11"/>
  <c r="AU1519" i="11"/>
  <c r="AD1519" i="11"/>
  <c r="Q1519" i="11"/>
  <c r="AW1519" i="11"/>
  <c r="Y1519" i="11"/>
  <c r="BE1519" i="11"/>
  <c r="W1519" i="11"/>
  <c r="AR1519" i="11"/>
  <c r="O1519" i="11"/>
  <c r="AJ1519" i="11"/>
  <c r="BF1519" i="11"/>
  <c r="AY1519" i="11"/>
  <c r="AG1519" i="11"/>
  <c r="R1519" i="11"/>
  <c r="BH1519" i="11"/>
  <c r="AZ1519" i="11"/>
  <c r="S1519" i="11"/>
  <c r="AB1519" i="11"/>
  <c r="T1519" i="11"/>
  <c r="AM1519" i="11"/>
  <c r="AE1519" i="11"/>
  <c r="BJ1519" i="11"/>
  <c r="AX1519" i="11"/>
  <c r="AP1519" i="11"/>
  <c r="M1519" i="11"/>
  <c r="AN1519" i="11"/>
  <c r="P1531" i="11"/>
  <c r="AL1531" i="11"/>
  <c r="BG1531" i="11"/>
  <c r="V1531" i="11"/>
  <c r="AQ1531" i="11"/>
  <c r="AV1531" i="11"/>
  <c r="BB1531" i="11"/>
  <c r="AA1531" i="11"/>
  <c r="AF1531" i="11"/>
  <c r="AT1531" i="11"/>
  <c r="X1531" i="11"/>
  <c r="AI1531" i="11"/>
  <c r="BD1531" i="11"/>
  <c r="U1531" i="11"/>
  <c r="AK1531" i="11"/>
  <c r="BA1531" i="11"/>
  <c r="AC1531" i="11"/>
  <c r="AS1531" i="11"/>
  <c r="BI1531" i="11"/>
  <c r="AO1531" i="11"/>
  <c r="AH1531" i="11"/>
  <c r="BC1531" i="11"/>
  <c r="Z1531" i="11"/>
  <c r="AU1531" i="11"/>
  <c r="AY1531" i="11"/>
  <c r="Q1531" i="11"/>
  <c r="AW1531" i="11"/>
  <c r="Y1531" i="11"/>
  <c r="BE1531" i="11"/>
  <c r="W1531" i="11"/>
  <c r="AR1531" i="11"/>
  <c r="O1531" i="11"/>
  <c r="AJ1531" i="11"/>
  <c r="BF1531" i="11"/>
  <c r="M1531" i="11"/>
  <c r="AD1531" i="11"/>
  <c r="AG1531" i="11"/>
  <c r="AM1531" i="11"/>
  <c r="AE1531" i="11"/>
  <c r="AN1531" i="11"/>
  <c r="AX1531" i="11"/>
  <c r="AP1531" i="11"/>
  <c r="S1531" i="11"/>
  <c r="R1531" i="11"/>
  <c r="BH1531" i="11"/>
  <c r="AZ1531" i="11"/>
  <c r="AB1531" i="11"/>
  <c r="T1531" i="11"/>
  <c r="BJ1531" i="11"/>
  <c r="U1409" i="11"/>
  <c r="AK1409" i="11"/>
  <c r="BA1409" i="11"/>
  <c r="AB1409" i="11"/>
  <c r="AX1409" i="11"/>
  <c r="AC1409" i="11"/>
  <c r="AS1409" i="11"/>
  <c r="BI1409" i="11"/>
  <c r="R1409" i="11"/>
  <c r="AM1409" i="11"/>
  <c r="BH1409" i="11"/>
  <c r="AO1409" i="11"/>
  <c r="BC1409" i="11"/>
  <c r="S1409" i="11"/>
  <c r="AN1409" i="11"/>
  <c r="BJ1409" i="11"/>
  <c r="O1409" i="11"/>
  <c r="AJ1409" i="11"/>
  <c r="BF1409" i="11"/>
  <c r="P1409" i="11"/>
  <c r="AL1409" i="11"/>
  <c r="BG1409" i="11"/>
  <c r="Q1409" i="11"/>
  <c r="AW1409" i="11"/>
  <c r="Y1409" i="11"/>
  <c r="BE1409" i="11"/>
  <c r="AH1409" i="11"/>
  <c r="M1409" i="11"/>
  <c r="AD1409" i="11"/>
  <c r="AY1409" i="11"/>
  <c r="Z1409" i="11"/>
  <c r="AU1409" i="11"/>
  <c r="AA1409" i="11"/>
  <c r="AV1409" i="11"/>
  <c r="AG1409" i="11"/>
  <c r="X1409" i="11"/>
  <c r="AP1409" i="11"/>
  <c r="V1409" i="11"/>
  <c r="AI1409" i="11"/>
  <c r="AZ1409" i="11"/>
  <c r="AF1409" i="11"/>
  <c r="W1409" i="11"/>
  <c r="AT1409" i="11"/>
  <c r="T1409" i="11"/>
  <c r="AQ1409" i="11"/>
  <c r="AR1409" i="11"/>
  <c r="BD1409" i="11"/>
  <c r="AE1409" i="11"/>
  <c r="BB1409" i="11"/>
  <c r="AF1475" i="11"/>
  <c r="BB1475" i="11"/>
  <c r="V1475" i="11"/>
  <c r="AQ1475" i="11"/>
  <c r="P1475" i="11"/>
  <c r="BG1475" i="11"/>
  <c r="AA1475" i="11"/>
  <c r="AL1475" i="11"/>
  <c r="AV1475" i="11"/>
  <c r="AT1475" i="11"/>
  <c r="X1475" i="11"/>
  <c r="AI1475" i="11"/>
  <c r="BD1475" i="11"/>
  <c r="U1475" i="11"/>
  <c r="AK1475" i="11"/>
  <c r="BA1475" i="11"/>
  <c r="AC1475" i="11"/>
  <c r="AS1475" i="11"/>
  <c r="BI1475" i="11"/>
  <c r="AO1475" i="11"/>
  <c r="AH1475" i="11"/>
  <c r="BC1475" i="11"/>
  <c r="Z1475" i="11"/>
  <c r="AU1475" i="11"/>
  <c r="M1475" i="11"/>
  <c r="AY1475" i="11"/>
  <c r="Q1475" i="11"/>
  <c r="AW1475" i="11"/>
  <c r="Y1475" i="11"/>
  <c r="BE1475" i="11"/>
  <c r="W1475" i="11"/>
  <c r="AR1475" i="11"/>
  <c r="O1475" i="11"/>
  <c r="AJ1475" i="11"/>
  <c r="BF1475" i="11"/>
  <c r="AD1475" i="11"/>
  <c r="AG1475" i="11"/>
  <c r="AM1475" i="11"/>
  <c r="AE1475" i="11"/>
  <c r="AX1475" i="11"/>
  <c r="AP1475" i="11"/>
  <c r="BJ1475" i="11"/>
  <c r="R1475" i="11"/>
  <c r="BH1475" i="11"/>
  <c r="AZ1475" i="11"/>
  <c r="AN1475" i="11"/>
  <c r="AB1475" i="11"/>
  <c r="T1475" i="11"/>
  <c r="S1475" i="11"/>
  <c r="U1415" i="11"/>
  <c r="AK1415" i="11"/>
  <c r="BA1415" i="11"/>
  <c r="R1415" i="11"/>
  <c r="AM1415" i="11"/>
  <c r="BH1415" i="11"/>
  <c r="AC1415" i="11"/>
  <c r="AS1415" i="11"/>
  <c r="BI1415" i="11"/>
  <c r="AB1415" i="11"/>
  <c r="AX1415" i="11"/>
  <c r="AO1415" i="11"/>
  <c r="W1415" i="11"/>
  <c r="AD1415" i="11"/>
  <c r="AY1415" i="11"/>
  <c r="Z1415" i="11"/>
  <c r="AU1415" i="11"/>
  <c r="AA1415" i="11"/>
  <c r="AV1415" i="11"/>
  <c r="Q1415" i="11"/>
  <c r="AW1415" i="11"/>
  <c r="Y1415" i="11"/>
  <c r="BE1415" i="11"/>
  <c r="AR1415" i="11"/>
  <c r="S1415" i="11"/>
  <c r="AN1415" i="11"/>
  <c r="BJ1415" i="11"/>
  <c r="O1415" i="11"/>
  <c r="AJ1415" i="11"/>
  <c r="BF1415" i="11"/>
  <c r="P1415" i="11"/>
  <c r="AL1415" i="11"/>
  <c r="BG1415" i="11"/>
  <c r="AG1415" i="11"/>
  <c r="AH1415" i="11"/>
  <c r="AI1415" i="11"/>
  <c r="AZ1415" i="11"/>
  <c r="AF1415" i="11"/>
  <c r="BC1415" i="11"/>
  <c r="AT1415" i="11"/>
  <c r="T1415" i="11"/>
  <c r="AQ1415" i="11"/>
  <c r="BD1415" i="11"/>
  <c r="AE1415" i="11"/>
  <c r="M1415" i="11"/>
  <c r="BB1415" i="11"/>
  <c r="X1415" i="11"/>
  <c r="AP1415" i="11"/>
  <c r="V1415" i="11"/>
  <c r="M1392" i="11"/>
  <c r="U1392" i="11"/>
  <c r="AK1392" i="11"/>
  <c r="BA1392" i="11"/>
  <c r="S1392" i="11"/>
  <c r="AI1392" i="11"/>
  <c r="AY1392" i="11"/>
  <c r="Z1392" i="11"/>
  <c r="BF1392" i="11"/>
  <c r="AC1392" i="11"/>
  <c r="AS1392" i="11"/>
  <c r="BI1392" i="11"/>
  <c r="AA1392" i="11"/>
  <c r="AQ1392" i="11"/>
  <c r="BG1392" i="11"/>
  <c r="AP1392" i="11"/>
  <c r="Y1392" i="11"/>
  <c r="BE1392" i="11"/>
  <c r="AM1392" i="11"/>
  <c r="AH1392" i="11"/>
  <c r="AR1392" i="11"/>
  <c r="AL1392" i="11"/>
  <c r="AN1392" i="11"/>
  <c r="AG1392" i="11"/>
  <c r="AO1392" i="11"/>
  <c r="W1392" i="11"/>
  <c r="BC1392" i="11"/>
  <c r="AB1392" i="11"/>
  <c r="BH1392" i="11"/>
  <c r="V1392" i="11"/>
  <c r="BB1392" i="11"/>
  <c r="X1392" i="11"/>
  <c r="BD1392" i="11"/>
  <c r="Q1392" i="11"/>
  <c r="AW1392" i="11"/>
  <c r="AU1392" i="11"/>
  <c r="AX1392" i="11"/>
  <c r="AZ1392" i="11"/>
  <c r="AV1392" i="11"/>
  <c r="AD1392" i="11"/>
  <c r="O1392" i="11"/>
  <c r="T1392" i="11"/>
  <c r="AT1392" i="11"/>
  <c r="P1392" i="11"/>
  <c r="AE1392" i="11"/>
  <c r="R1392" i="11"/>
  <c r="AJ1392" i="11"/>
  <c r="BJ1392" i="11"/>
  <c r="AF1392" i="11"/>
  <c r="M1288" i="11"/>
  <c r="Y1288" i="11"/>
  <c r="AO1288" i="11"/>
  <c r="BE1288" i="11"/>
  <c r="O1288" i="11"/>
  <c r="AE1288" i="11"/>
  <c r="AU1288" i="11"/>
  <c r="Q1288" i="11"/>
  <c r="AG1288" i="11"/>
  <c r="AW1288" i="11"/>
  <c r="AS1288" i="11"/>
  <c r="W1288" i="11"/>
  <c r="AQ1288" i="11"/>
  <c r="AD1288" i="11"/>
  <c r="BJ1288" i="11"/>
  <c r="Z1288" i="11"/>
  <c r="BF1288" i="11"/>
  <c r="AN1288" i="11"/>
  <c r="AC1288" i="11"/>
  <c r="BI1288" i="11"/>
  <c r="AI1288" i="11"/>
  <c r="BC1288" i="11"/>
  <c r="AT1288" i="11"/>
  <c r="AP1288" i="11"/>
  <c r="U1288" i="11"/>
  <c r="AA1288" i="11"/>
  <c r="AL1288" i="11"/>
  <c r="BD1288" i="11"/>
  <c r="AK1288" i="11"/>
  <c r="AM1288" i="11"/>
  <c r="BB1288" i="11"/>
  <c r="R1288" i="11"/>
  <c r="BA1288" i="11"/>
  <c r="AY1288" i="11"/>
  <c r="AH1288" i="11"/>
  <c r="AR1288" i="11"/>
  <c r="AF1288" i="11"/>
  <c r="AJ1288" i="11"/>
  <c r="S1288" i="11"/>
  <c r="BG1288" i="11"/>
  <c r="V1288" i="11"/>
  <c r="AX1288" i="11"/>
  <c r="P1288" i="11"/>
  <c r="AV1288" i="11"/>
  <c r="AB1288" i="11"/>
  <c r="T1288" i="11"/>
  <c r="X1288" i="11"/>
  <c r="BH1288" i="11"/>
  <c r="AZ1288" i="11"/>
  <c r="V1497" i="11"/>
  <c r="AQ1497" i="11"/>
  <c r="AF1497" i="11"/>
  <c r="BB1497" i="11"/>
  <c r="AA1497" i="11"/>
  <c r="AL1497" i="11"/>
  <c r="AV1497" i="11"/>
  <c r="BG1497" i="11"/>
  <c r="P1497" i="11"/>
  <c r="BD1497" i="11"/>
  <c r="AI1497" i="11"/>
  <c r="AT1497" i="11"/>
  <c r="X1497" i="11"/>
  <c r="U1497" i="11"/>
  <c r="AK1497" i="11"/>
  <c r="BA1497" i="11"/>
  <c r="AC1497" i="11"/>
  <c r="AS1497" i="11"/>
  <c r="BI1497" i="11"/>
  <c r="AO1497" i="11"/>
  <c r="W1497" i="11"/>
  <c r="AR1497" i="11"/>
  <c r="M1497" i="11"/>
  <c r="O1497" i="11"/>
  <c r="AJ1497" i="11"/>
  <c r="BF1497" i="11"/>
  <c r="BJ1497" i="11"/>
  <c r="S1497" i="11"/>
  <c r="Q1497" i="11"/>
  <c r="AW1497" i="11"/>
  <c r="Y1497" i="11"/>
  <c r="BE1497" i="11"/>
  <c r="AH1497" i="11"/>
  <c r="BC1497" i="11"/>
  <c r="Z1497" i="11"/>
  <c r="AU1497" i="11"/>
  <c r="AN1497" i="11"/>
  <c r="AG1497" i="11"/>
  <c r="AX1497" i="11"/>
  <c r="AP1497" i="11"/>
  <c r="AY1497" i="11"/>
  <c r="R1497" i="11"/>
  <c r="BH1497" i="11"/>
  <c r="AZ1497" i="11"/>
  <c r="AD1497" i="11"/>
  <c r="AB1497" i="11"/>
  <c r="T1497" i="11"/>
  <c r="AM1497" i="11"/>
  <c r="AE1497" i="11"/>
  <c r="Y1353" i="11"/>
  <c r="AO1353" i="11"/>
  <c r="O1353" i="11"/>
  <c r="AE1353" i="11"/>
  <c r="AU1353" i="11"/>
  <c r="Q1353" i="11"/>
  <c r="AG1353" i="11"/>
  <c r="AC1353" i="11"/>
  <c r="S1353" i="11"/>
  <c r="AM1353" i="11"/>
  <c r="BG1353" i="11"/>
  <c r="AT1353" i="11"/>
  <c r="AP1353" i="11"/>
  <c r="BA1353" i="11"/>
  <c r="AS1353" i="11"/>
  <c r="AA1353" i="11"/>
  <c r="AY1353" i="11"/>
  <c r="AD1353" i="11"/>
  <c r="BE1353" i="11"/>
  <c r="Z1353" i="11"/>
  <c r="BB1353" i="11"/>
  <c r="X1353" i="11"/>
  <c r="AK1353" i="11"/>
  <c r="W1353" i="11"/>
  <c r="AZ1353" i="11"/>
  <c r="R1353" i="11"/>
  <c r="M1353" i="11"/>
  <c r="AB1353" i="11"/>
  <c r="P1353" i="11"/>
  <c r="T1353" i="11"/>
  <c r="AI1353" i="11"/>
  <c r="BJ1353" i="11"/>
  <c r="AQ1353" i="11"/>
  <c r="V1353" i="11"/>
  <c r="AW1353" i="11"/>
  <c r="BD1353" i="11"/>
  <c r="AV1353" i="11"/>
  <c r="AX1353" i="11"/>
  <c r="U1353" i="11"/>
  <c r="BC1353" i="11"/>
  <c r="AL1353" i="11"/>
  <c r="AH1353" i="11"/>
  <c r="AN1353" i="11"/>
  <c r="AR1353" i="11"/>
  <c r="AJ1353" i="11"/>
  <c r="BH1353" i="11"/>
  <c r="BI1353" i="11"/>
  <c r="AF1353" i="11"/>
  <c r="BF1353" i="11"/>
  <c r="M1426" i="11"/>
  <c r="U1426" i="11"/>
  <c r="AK1426" i="11"/>
  <c r="BA1426" i="11"/>
  <c r="W1426" i="11"/>
  <c r="AR1426" i="11"/>
  <c r="AC1426" i="11"/>
  <c r="AS1426" i="11"/>
  <c r="BI1426" i="11"/>
  <c r="AH1426" i="11"/>
  <c r="BC1426" i="11"/>
  <c r="Y1426" i="11"/>
  <c r="BE1426" i="11"/>
  <c r="AX1426" i="11"/>
  <c r="AI1426" i="11"/>
  <c r="BD1426" i="11"/>
  <c r="AE1426" i="11"/>
  <c r="AZ1426" i="11"/>
  <c r="AF1426" i="11"/>
  <c r="BB1426" i="11"/>
  <c r="AG1426" i="11"/>
  <c r="AO1426" i="11"/>
  <c r="AB1426" i="11"/>
  <c r="X1426" i="11"/>
  <c r="AT1426" i="11"/>
  <c r="T1426" i="11"/>
  <c r="AP1426" i="11"/>
  <c r="V1426" i="11"/>
  <c r="AQ1426" i="11"/>
  <c r="Q1426" i="11"/>
  <c r="AW1426" i="11"/>
  <c r="R1426" i="11"/>
  <c r="S1426" i="11"/>
  <c r="BJ1426" i="11"/>
  <c r="AJ1426" i="11"/>
  <c r="P1426" i="11"/>
  <c r="BG1426" i="11"/>
  <c r="AM1426" i="11"/>
  <c r="AD1426" i="11"/>
  <c r="AU1426" i="11"/>
  <c r="AA1426" i="11"/>
  <c r="BH1426" i="11"/>
  <c r="AN1426" i="11"/>
  <c r="O1426" i="11"/>
  <c r="BF1426" i="11"/>
  <c r="AL1426" i="11"/>
  <c r="AY1426" i="11"/>
  <c r="Z1426" i="11"/>
  <c r="AV1426" i="11"/>
  <c r="V1477" i="11"/>
  <c r="AQ1477" i="11"/>
  <c r="AF1477" i="11"/>
  <c r="BB1477" i="11"/>
  <c r="AV1477" i="11"/>
  <c r="P1477" i="11"/>
  <c r="BG1477" i="11"/>
  <c r="AA1477" i="11"/>
  <c r="AL1477" i="11"/>
  <c r="AI1477" i="11"/>
  <c r="BD1477" i="11"/>
  <c r="X1477" i="11"/>
  <c r="AT1477" i="11"/>
  <c r="U1477" i="11"/>
  <c r="AK1477" i="11"/>
  <c r="BA1477" i="11"/>
  <c r="AC1477" i="11"/>
  <c r="AS1477" i="11"/>
  <c r="BI1477" i="11"/>
  <c r="AO1477" i="11"/>
  <c r="W1477" i="11"/>
  <c r="AR1477" i="11"/>
  <c r="O1477" i="11"/>
  <c r="AJ1477" i="11"/>
  <c r="BF1477" i="11"/>
  <c r="AN1477" i="11"/>
  <c r="Q1477" i="11"/>
  <c r="AW1477" i="11"/>
  <c r="Y1477" i="11"/>
  <c r="BE1477" i="11"/>
  <c r="AH1477" i="11"/>
  <c r="BC1477" i="11"/>
  <c r="Z1477" i="11"/>
  <c r="AU1477" i="11"/>
  <c r="BJ1477" i="11"/>
  <c r="S1477" i="11"/>
  <c r="AG1477" i="11"/>
  <c r="AB1477" i="11"/>
  <c r="T1477" i="11"/>
  <c r="AM1477" i="11"/>
  <c r="M1477" i="11"/>
  <c r="AE1477" i="11"/>
  <c r="AY1477" i="11"/>
  <c r="AX1477" i="11"/>
  <c r="AP1477" i="11"/>
  <c r="AD1477" i="11"/>
  <c r="R1477" i="11"/>
  <c r="BH1477" i="11"/>
  <c r="AZ1477" i="11"/>
  <c r="AF1483" i="11"/>
  <c r="BB1483" i="11"/>
  <c r="V1483" i="11"/>
  <c r="AQ1483" i="11"/>
  <c r="P1483" i="11"/>
  <c r="BG1483" i="11"/>
  <c r="AA1483" i="11"/>
  <c r="AL1483" i="11"/>
  <c r="AV1483" i="11"/>
  <c r="AT1483" i="11"/>
  <c r="X1483" i="11"/>
  <c r="AI1483" i="11"/>
  <c r="BD1483" i="11"/>
  <c r="U1483" i="11"/>
  <c r="AK1483" i="11"/>
  <c r="BA1483" i="11"/>
  <c r="AC1483" i="11"/>
  <c r="AS1483" i="11"/>
  <c r="BI1483" i="11"/>
  <c r="AO1483" i="11"/>
  <c r="AH1483" i="11"/>
  <c r="BC1483" i="11"/>
  <c r="Z1483" i="11"/>
  <c r="AU1483" i="11"/>
  <c r="AY1483" i="11"/>
  <c r="Q1483" i="11"/>
  <c r="AW1483" i="11"/>
  <c r="Y1483" i="11"/>
  <c r="BE1483" i="11"/>
  <c r="W1483" i="11"/>
  <c r="AR1483" i="11"/>
  <c r="O1483" i="11"/>
  <c r="AJ1483" i="11"/>
  <c r="BF1483" i="11"/>
  <c r="M1483" i="11"/>
  <c r="AD1483" i="11"/>
  <c r="AG1483" i="11"/>
  <c r="AM1483" i="11"/>
  <c r="AE1483" i="11"/>
  <c r="AN1483" i="11"/>
  <c r="AX1483" i="11"/>
  <c r="AP1483" i="11"/>
  <c r="S1483" i="11"/>
  <c r="R1483" i="11"/>
  <c r="BH1483" i="11"/>
  <c r="AZ1483" i="11"/>
  <c r="AB1483" i="11"/>
  <c r="T1483" i="11"/>
  <c r="BJ1483" i="11"/>
  <c r="AF1517" i="11"/>
  <c r="BB1517" i="11"/>
  <c r="P1517" i="11"/>
  <c r="AL1517" i="11"/>
  <c r="BG1517" i="11"/>
  <c r="V1517" i="11"/>
  <c r="AA1517" i="11"/>
  <c r="AQ1517" i="11"/>
  <c r="AV1517" i="11"/>
  <c r="AI1517" i="11"/>
  <c r="BD1517" i="11"/>
  <c r="X1517" i="11"/>
  <c r="AT1517" i="11"/>
  <c r="U1517" i="11"/>
  <c r="AK1517" i="11"/>
  <c r="BA1517" i="11"/>
  <c r="AC1517" i="11"/>
  <c r="AS1517" i="11"/>
  <c r="BI1517" i="11"/>
  <c r="AO1517" i="11"/>
  <c r="W1517" i="11"/>
  <c r="AR1517" i="11"/>
  <c r="O1517" i="11"/>
  <c r="AJ1517" i="11"/>
  <c r="BF1517" i="11"/>
  <c r="AN1517" i="11"/>
  <c r="Q1517" i="11"/>
  <c r="AW1517" i="11"/>
  <c r="Y1517" i="11"/>
  <c r="BE1517" i="11"/>
  <c r="AH1517" i="11"/>
  <c r="BC1517" i="11"/>
  <c r="Z1517" i="11"/>
  <c r="AU1517" i="11"/>
  <c r="BJ1517" i="11"/>
  <c r="S1517" i="11"/>
  <c r="AG1517" i="11"/>
  <c r="AB1517" i="11"/>
  <c r="T1517" i="11"/>
  <c r="AD1517" i="11"/>
  <c r="AM1517" i="11"/>
  <c r="AE1517" i="11"/>
  <c r="AX1517" i="11"/>
  <c r="M1517" i="11"/>
  <c r="AP1517" i="11"/>
  <c r="R1517" i="11"/>
  <c r="BH1517" i="11"/>
  <c r="AZ1517" i="11"/>
  <c r="AY1517" i="11"/>
  <c r="M1384" i="11"/>
  <c r="U1384" i="11"/>
  <c r="AK1384" i="11"/>
  <c r="BA1384" i="11"/>
  <c r="S1384" i="11"/>
  <c r="AI1384" i="11"/>
  <c r="AY1384" i="11"/>
  <c r="Z1384" i="11"/>
  <c r="BF1384" i="11"/>
  <c r="AC1384" i="11"/>
  <c r="AS1384" i="11"/>
  <c r="BI1384" i="11"/>
  <c r="AA1384" i="11"/>
  <c r="AQ1384" i="11"/>
  <c r="BG1384" i="11"/>
  <c r="AP1384" i="11"/>
  <c r="Y1384" i="11"/>
  <c r="BE1384" i="11"/>
  <c r="AM1384" i="11"/>
  <c r="AH1384" i="11"/>
  <c r="AR1384" i="11"/>
  <c r="AL1384" i="11"/>
  <c r="AN1384" i="11"/>
  <c r="AG1384" i="11"/>
  <c r="AO1384" i="11"/>
  <c r="W1384" i="11"/>
  <c r="BC1384" i="11"/>
  <c r="AB1384" i="11"/>
  <c r="BH1384" i="11"/>
  <c r="V1384" i="11"/>
  <c r="BB1384" i="11"/>
  <c r="X1384" i="11"/>
  <c r="BD1384" i="11"/>
  <c r="Q1384" i="11"/>
  <c r="AW1384" i="11"/>
  <c r="AU1384" i="11"/>
  <c r="AX1384" i="11"/>
  <c r="AZ1384" i="11"/>
  <c r="AV1384" i="11"/>
  <c r="AD1384" i="11"/>
  <c r="O1384" i="11"/>
  <c r="T1384" i="11"/>
  <c r="AT1384" i="11"/>
  <c r="P1384" i="11"/>
  <c r="AE1384" i="11"/>
  <c r="R1384" i="11"/>
  <c r="AJ1384" i="11"/>
  <c r="BJ1384" i="11"/>
  <c r="AF1384" i="11"/>
  <c r="Y1278" i="11"/>
  <c r="AO1278" i="11"/>
  <c r="BE1278" i="11"/>
  <c r="O1278" i="11"/>
  <c r="AE1278" i="11"/>
  <c r="AU1278" i="11"/>
  <c r="Q1278" i="11"/>
  <c r="AG1278" i="11"/>
  <c r="AW1278" i="11"/>
  <c r="AS1278" i="11"/>
  <c r="AI1278" i="11"/>
  <c r="BC1278" i="11"/>
  <c r="AD1278" i="11"/>
  <c r="BJ1278" i="11"/>
  <c r="Z1278" i="11"/>
  <c r="BF1278" i="11"/>
  <c r="AC1278" i="11"/>
  <c r="BI1278" i="11"/>
  <c r="W1278" i="11"/>
  <c r="AQ1278" i="11"/>
  <c r="AT1278" i="11"/>
  <c r="AP1278" i="11"/>
  <c r="AN1278" i="11"/>
  <c r="BA1278" i="11"/>
  <c r="AM1278" i="11"/>
  <c r="AH1278" i="11"/>
  <c r="X1278" i="11"/>
  <c r="AR1278" i="11"/>
  <c r="AF1278" i="11"/>
  <c r="AJ1278" i="11"/>
  <c r="AY1278" i="11"/>
  <c r="V1278" i="11"/>
  <c r="AX1278" i="11"/>
  <c r="U1278" i="11"/>
  <c r="S1278" i="11"/>
  <c r="BG1278" i="11"/>
  <c r="AL1278" i="11"/>
  <c r="AK1278" i="11"/>
  <c r="AA1278" i="11"/>
  <c r="BB1278" i="11"/>
  <c r="R1278" i="11"/>
  <c r="BD1278" i="11"/>
  <c r="BH1278" i="11"/>
  <c r="AZ1278" i="11"/>
  <c r="P1278" i="11"/>
  <c r="AV1278" i="11"/>
  <c r="M1278" i="11"/>
  <c r="AB1278" i="11"/>
  <c r="T1278" i="11"/>
  <c r="Y1311" i="11"/>
  <c r="AO1311" i="11"/>
  <c r="BE1311" i="11"/>
  <c r="O1311" i="11"/>
  <c r="AE1311" i="11"/>
  <c r="AU1311" i="11"/>
  <c r="Q1311" i="11"/>
  <c r="AG1311" i="11"/>
  <c r="AW1311" i="11"/>
  <c r="AC1311" i="11"/>
  <c r="BI1311" i="11"/>
  <c r="AA1311" i="11"/>
  <c r="AY1311" i="11"/>
  <c r="AT1311" i="11"/>
  <c r="AP1311" i="11"/>
  <c r="X1311" i="11"/>
  <c r="AS1311" i="11"/>
  <c r="S1311" i="11"/>
  <c r="AM1311" i="11"/>
  <c r="BG1311" i="11"/>
  <c r="AD1311" i="11"/>
  <c r="BJ1311" i="11"/>
  <c r="Z1311" i="11"/>
  <c r="BF1311" i="11"/>
  <c r="BD1311" i="11"/>
  <c r="AI1311" i="11"/>
  <c r="V1311" i="11"/>
  <c r="AX1311" i="11"/>
  <c r="BH1311" i="11"/>
  <c r="AV1311" i="11"/>
  <c r="AZ1311" i="11"/>
  <c r="U1311" i="11"/>
  <c r="AQ1311" i="11"/>
  <c r="AL1311" i="11"/>
  <c r="AK1311" i="11"/>
  <c r="BC1311" i="11"/>
  <c r="BB1311" i="11"/>
  <c r="R1311" i="11"/>
  <c r="AN1311" i="11"/>
  <c r="AB1311" i="11"/>
  <c r="P1311" i="11"/>
  <c r="T1311" i="11"/>
  <c r="BA1311" i="11"/>
  <c r="W1311" i="11"/>
  <c r="AH1311" i="11"/>
  <c r="AR1311" i="11"/>
  <c r="M1311" i="11"/>
  <c r="AJ1311" i="11"/>
  <c r="AF1311" i="11"/>
  <c r="U1379" i="11"/>
  <c r="AK1379" i="11"/>
  <c r="BA1379" i="11"/>
  <c r="S1379" i="11"/>
  <c r="AI1379" i="11"/>
  <c r="AY1379" i="11"/>
  <c r="AP1379" i="11"/>
  <c r="AC1379" i="11"/>
  <c r="AS1379" i="11"/>
  <c r="BI1379" i="11"/>
  <c r="AA1379" i="11"/>
  <c r="AQ1379" i="11"/>
  <c r="BG1379" i="11"/>
  <c r="Z1379" i="11"/>
  <c r="BF1379" i="11"/>
  <c r="AO1379" i="11"/>
  <c r="W1379" i="11"/>
  <c r="BC1379" i="11"/>
  <c r="R1379" i="11"/>
  <c r="AB1379" i="11"/>
  <c r="BH1379" i="11"/>
  <c r="V1379" i="11"/>
  <c r="BB1379" i="11"/>
  <c r="M1379" i="11"/>
  <c r="X1379" i="11"/>
  <c r="BD1379" i="11"/>
  <c r="Q1379" i="11"/>
  <c r="AW1379" i="11"/>
  <c r="Y1379" i="11"/>
  <c r="BE1379" i="11"/>
  <c r="AM1379" i="11"/>
  <c r="AX1379" i="11"/>
  <c r="AR1379" i="11"/>
  <c r="AL1379" i="11"/>
  <c r="AN1379" i="11"/>
  <c r="AG1379" i="11"/>
  <c r="AE1379" i="11"/>
  <c r="AH1379" i="11"/>
  <c r="AJ1379" i="11"/>
  <c r="BJ1379" i="11"/>
  <c r="AF1379" i="11"/>
  <c r="AU1379" i="11"/>
  <c r="AZ1379" i="11"/>
  <c r="AV1379" i="11"/>
  <c r="AD1379" i="11"/>
  <c r="O1379" i="11"/>
  <c r="T1379" i="11"/>
  <c r="AT1379" i="11"/>
  <c r="P1379" i="11"/>
  <c r="BO1388" i="11"/>
  <c r="J1338" i="11" a="1"/>
  <c r="J1338" i="11" s="1"/>
  <c r="BN1577" i="11"/>
  <c r="J1527" i="11" a="1"/>
  <c r="J1527" i="11" s="1"/>
  <c r="BN1857" i="11"/>
  <c r="BN1907" i="11" s="1"/>
  <c r="BN1456" i="11"/>
  <c r="J1406" i="11" a="1"/>
  <c r="J1406" i="11" s="1"/>
  <c r="BN1965" i="11"/>
  <c r="BN1846" i="11"/>
  <c r="BN1896" i="11" s="1"/>
  <c r="BN1946" i="11" s="1"/>
  <c r="J1547" i="11" a="1"/>
  <c r="J1547" i="11" s="1"/>
  <c r="BN1597" i="11"/>
  <c r="BO1364" i="11"/>
  <c r="J1314" i="11" a="1"/>
  <c r="J1314" i="11" s="1"/>
  <c r="J1476" i="11" a="1"/>
  <c r="J1476" i="11" s="1"/>
  <c r="BN1526" i="11"/>
  <c r="J1485" i="11" a="1"/>
  <c r="J1485" i="11" s="1"/>
  <c r="BN1535" i="11"/>
  <c r="BO1370" i="11"/>
  <c r="J1320" i="11" a="1"/>
  <c r="J1320" i="11" s="1"/>
  <c r="BO1398" i="11"/>
  <c r="J1348" i="11" a="1"/>
  <c r="J1348" i="11" s="1"/>
  <c r="BN1618" i="11"/>
  <c r="J1568" i="11" a="1"/>
  <c r="J1568" i="11" s="1"/>
  <c r="BN1753" i="11"/>
  <c r="BO1382" i="11"/>
  <c r="J1332" i="11" a="1"/>
  <c r="J1332" i="11" s="1"/>
  <c r="J1500" i="11" a="1"/>
  <c r="J1500" i="11" s="1"/>
  <c r="BO1550" i="11"/>
  <c r="BN1619" i="11"/>
  <c r="J1569" i="11" a="1"/>
  <c r="J1569" i="11" s="1"/>
  <c r="BN1890" i="11"/>
  <c r="BO1455" i="11"/>
  <c r="J1405" i="11" a="1"/>
  <c r="J1405" i="11" s="1"/>
  <c r="BN1845" i="11"/>
  <c r="BN1895" i="11" s="1"/>
  <c r="BO1374" i="11"/>
  <c r="J1324" i="11" a="1"/>
  <c r="J1324" i="11" s="1"/>
  <c r="BN1974" i="11"/>
  <c r="BN1886" i="11"/>
  <c r="BN1878" i="11"/>
  <c r="BN1928" i="11" s="1"/>
  <c r="BN1870" i="11"/>
  <c r="BN1920" i="11" s="1"/>
  <c r="J1361" i="11" a="1"/>
  <c r="J1361" i="11" s="1"/>
  <c r="BN1411" i="11"/>
  <c r="BO1508" i="11"/>
  <c r="J1458" i="11" a="1"/>
  <c r="J1458" i="11" s="1"/>
  <c r="BN1892" i="11"/>
  <c r="BN1942" i="11" s="1"/>
  <c r="BO1471" i="11"/>
  <c r="J1421" i="11" a="1"/>
  <c r="J1421" i="11" s="1"/>
  <c r="BN1583" i="11"/>
  <c r="J1533" i="11" a="1"/>
  <c r="J1533" i="11" s="1"/>
  <c r="J1403" i="11" a="1"/>
  <c r="J1403" i="11" s="1"/>
  <c r="BO1453" i="11"/>
  <c r="BO1416" i="11"/>
  <c r="J1366" i="11" a="1"/>
  <c r="J1366" i="11" s="1"/>
  <c r="BO1439" i="11"/>
  <c r="J1389" i="11" a="1"/>
  <c r="J1389" i="11" s="1"/>
  <c r="J1407" i="11" a="1"/>
  <c r="J1407" i="11" s="1"/>
  <c r="BO1457" i="11"/>
  <c r="BO1395" i="11"/>
  <c r="J1345" i="11" a="1"/>
  <c r="J1345" i="11" s="1"/>
  <c r="BN1909" i="11"/>
  <c r="BN2002" i="11"/>
  <c r="BO1394" i="11"/>
  <c r="J1344" i="11" a="1"/>
  <c r="J1344" i="11" s="1"/>
  <c r="BN1914" i="11"/>
  <c r="BN1805" i="11"/>
  <c r="BN1855" i="11" s="1"/>
  <c r="BN1641" i="11"/>
  <c r="J1591" i="11" a="1"/>
  <c r="J1591" i="11" s="1"/>
  <c r="BN1813" i="11"/>
  <c r="J1554" i="11" a="1"/>
  <c r="J1554" i="11" s="1"/>
  <c r="BO1604" i="11"/>
  <c r="BO1515" i="11"/>
  <c r="J1465" i="11" a="1"/>
  <c r="J1465" i="11" s="1"/>
  <c r="BN1930" i="11"/>
  <c r="J1362" i="11" a="1"/>
  <c r="J1362" i="11" s="1"/>
  <c r="BO1412" i="11"/>
  <c r="BN1882" i="11"/>
  <c r="BN1932" i="11" s="1"/>
  <c r="J1423" i="11" a="1"/>
  <c r="J1423" i="11" s="1"/>
  <c r="BO1473" i="11"/>
  <c r="BO1390" i="11"/>
  <c r="J1340" i="11" a="1"/>
  <c r="J1340" i="11" s="1"/>
  <c r="BN1538" i="11"/>
  <c r="J1502" i="11" a="1"/>
  <c r="J1502" i="11" s="1"/>
  <c r="BO1552" i="11"/>
  <c r="J1581" i="11" a="1"/>
  <c r="J1581" i="11" s="1"/>
  <c r="BN1631" i="11"/>
  <c r="BN1543" i="11"/>
  <c r="J1493" i="11" a="1"/>
  <c r="J1493" i="11" s="1"/>
  <c r="BN1639" i="11"/>
  <c r="J1449" i="11" a="1"/>
  <c r="J1449" i="11" s="1"/>
  <c r="BN1499" i="11"/>
  <c r="J1459" i="11" a="1"/>
  <c r="J1459" i="11" s="1"/>
  <c r="BO1509" i="11"/>
  <c r="BO1386" i="11"/>
  <c r="J1336" i="11" a="1"/>
  <c r="J1336" i="11" s="1"/>
  <c r="BN1537" i="11"/>
  <c r="J1487" i="11" a="1"/>
  <c r="J1487" i="11" s="1"/>
  <c r="BN1575" i="11"/>
  <c r="J1525" i="11" a="1"/>
  <c r="J1525" i="11" s="1"/>
  <c r="BO1396" i="11"/>
  <c r="J1346" i="11" a="1"/>
  <c r="J1346" i="11" s="1"/>
  <c r="BN1610" i="11"/>
  <c r="J1560" i="11" a="1"/>
  <c r="J1560" i="11" s="1"/>
  <c r="BN1617" i="11"/>
  <c r="J1567" i="11" a="1"/>
  <c r="J1567" i="11" s="1"/>
  <c r="J1434" i="11" a="1"/>
  <c r="J1434" i="11" s="1"/>
  <c r="BN1484" i="11"/>
  <c r="BO1378" i="11"/>
  <c r="J1328" i="11" a="1"/>
  <c r="J1328" i="11" s="1"/>
  <c r="BO1463" i="11"/>
  <c r="J1413" i="11" a="1"/>
  <c r="J1413" i="11" s="1"/>
  <c r="BN1729" i="11"/>
  <c r="BN1823" i="11"/>
  <c r="BO1492" i="11"/>
  <c r="J1442" i="11" a="1"/>
  <c r="J1442" i="11" s="1"/>
  <c r="BO1530" i="11"/>
  <c r="J1480" i="11" a="1"/>
  <c r="J1480" i="11" s="1"/>
  <c r="J1522" i="11" a="1"/>
  <c r="J1522" i="11" s="1"/>
  <c r="BO1572" i="11"/>
  <c r="BO1451" i="11"/>
  <c r="J1401" i="11" a="1"/>
  <c r="J1401" i="11" s="1"/>
  <c r="BO1479" i="11"/>
  <c r="J1429" i="11" a="1"/>
  <c r="J1429" i="11" s="1"/>
  <c r="BN1701" i="11"/>
  <c r="M1442" i="11" l="1"/>
  <c r="U1442" i="11"/>
  <c r="AK1442" i="11"/>
  <c r="BA1442" i="11"/>
  <c r="AC1442" i="11"/>
  <c r="AS1442" i="11"/>
  <c r="BI1442" i="11"/>
  <c r="Y1442" i="11"/>
  <c r="BE1442" i="11"/>
  <c r="R1442" i="11"/>
  <c r="AM1442" i="11"/>
  <c r="BH1442" i="11"/>
  <c r="AI1442" i="11"/>
  <c r="BD1442" i="11"/>
  <c r="AE1442" i="11"/>
  <c r="AZ1442" i="11"/>
  <c r="AF1442" i="11"/>
  <c r="BB1442" i="11"/>
  <c r="AG1442" i="11"/>
  <c r="AO1442" i="11"/>
  <c r="AB1442" i="11"/>
  <c r="AX1442" i="11"/>
  <c r="X1442" i="11"/>
  <c r="AT1442" i="11"/>
  <c r="T1442" i="11"/>
  <c r="AP1442" i="11"/>
  <c r="V1442" i="11"/>
  <c r="AQ1442" i="11"/>
  <c r="Q1442" i="11"/>
  <c r="AW1442" i="11"/>
  <c r="AR1442" i="11"/>
  <c r="S1442" i="11"/>
  <c r="BJ1442" i="11"/>
  <c r="AJ1442" i="11"/>
  <c r="P1442" i="11"/>
  <c r="BG1442" i="11"/>
  <c r="BC1442" i="11"/>
  <c r="AD1442" i="11"/>
  <c r="AU1442" i="11"/>
  <c r="AA1442" i="11"/>
  <c r="W1442" i="11"/>
  <c r="AN1442" i="11"/>
  <c r="O1442" i="11"/>
  <c r="BF1442" i="11"/>
  <c r="AL1442" i="11"/>
  <c r="AH1442" i="11"/>
  <c r="AY1442" i="11"/>
  <c r="Z1442" i="11"/>
  <c r="AV1442" i="11"/>
  <c r="AA1525" i="11"/>
  <c r="AV1525" i="11"/>
  <c r="AF1525" i="11"/>
  <c r="BB1525" i="11"/>
  <c r="AL1525" i="11"/>
  <c r="AQ1525" i="11"/>
  <c r="P1525" i="11"/>
  <c r="BG1525" i="11"/>
  <c r="V1525" i="11"/>
  <c r="AI1525" i="11"/>
  <c r="BD1525" i="11"/>
  <c r="X1525" i="11"/>
  <c r="AT1525" i="11"/>
  <c r="U1525" i="11"/>
  <c r="AK1525" i="11"/>
  <c r="BA1525" i="11"/>
  <c r="AC1525" i="11"/>
  <c r="AS1525" i="11"/>
  <c r="BI1525" i="11"/>
  <c r="AO1525" i="11"/>
  <c r="W1525" i="11"/>
  <c r="AR1525" i="11"/>
  <c r="O1525" i="11"/>
  <c r="AJ1525" i="11"/>
  <c r="BF1525" i="11"/>
  <c r="AN1525" i="11"/>
  <c r="Q1525" i="11"/>
  <c r="AW1525" i="11"/>
  <c r="Y1525" i="11"/>
  <c r="BE1525" i="11"/>
  <c r="AH1525" i="11"/>
  <c r="BC1525" i="11"/>
  <c r="Z1525" i="11"/>
  <c r="AU1525" i="11"/>
  <c r="BJ1525" i="11"/>
  <c r="S1525" i="11"/>
  <c r="AG1525" i="11"/>
  <c r="AB1525" i="11"/>
  <c r="T1525" i="11"/>
  <c r="AM1525" i="11"/>
  <c r="AE1525" i="11"/>
  <c r="AY1525" i="11"/>
  <c r="AX1525" i="11"/>
  <c r="AP1525" i="11"/>
  <c r="AD1525" i="11"/>
  <c r="R1525" i="11"/>
  <c r="BH1525" i="11"/>
  <c r="M1525" i="11"/>
  <c r="AZ1525" i="11"/>
  <c r="M1362" i="11"/>
  <c r="U1362" i="11"/>
  <c r="AK1362" i="11"/>
  <c r="BA1362" i="11"/>
  <c r="S1362" i="11"/>
  <c r="AI1362" i="11"/>
  <c r="AY1362" i="11"/>
  <c r="Z1362" i="11"/>
  <c r="BF1362" i="11"/>
  <c r="AC1362" i="11"/>
  <c r="AS1362" i="11"/>
  <c r="BI1362" i="11"/>
  <c r="AA1362" i="11"/>
  <c r="AQ1362" i="11"/>
  <c r="BG1362" i="11"/>
  <c r="AP1362" i="11"/>
  <c r="Y1362" i="11"/>
  <c r="BE1362" i="11"/>
  <c r="AM1362" i="11"/>
  <c r="AR1362" i="11"/>
  <c r="AL1362" i="11"/>
  <c r="AN1362" i="11"/>
  <c r="AG1362" i="11"/>
  <c r="AO1362" i="11"/>
  <c r="W1362" i="11"/>
  <c r="BC1362" i="11"/>
  <c r="AH1362" i="11"/>
  <c r="AB1362" i="11"/>
  <c r="BH1362" i="11"/>
  <c r="V1362" i="11"/>
  <c r="BB1362" i="11"/>
  <c r="X1362" i="11"/>
  <c r="BD1362" i="11"/>
  <c r="Q1362" i="11"/>
  <c r="AW1362" i="11"/>
  <c r="O1362" i="11"/>
  <c r="T1362" i="11"/>
  <c r="AT1362" i="11"/>
  <c r="P1362" i="11"/>
  <c r="AE1362" i="11"/>
  <c r="AJ1362" i="11"/>
  <c r="BJ1362" i="11"/>
  <c r="AF1362" i="11"/>
  <c r="AU1362" i="11"/>
  <c r="R1362" i="11"/>
  <c r="AZ1362" i="11"/>
  <c r="AV1362" i="11"/>
  <c r="AX1362" i="11"/>
  <c r="AD1362" i="11"/>
  <c r="AA1569" i="11"/>
  <c r="AV1569" i="11"/>
  <c r="AF1569" i="11"/>
  <c r="BB1569" i="11"/>
  <c r="P1569" i="11"/>
  <c r="BG1569" i="11"/>
  <c r="V1569" i="11"/>
  <c r="AL1569" i="11"/>
  <c r="AQ1569" i="11"/>
  <c r="BD1569" i="11"/>
  <c r="AI1569" i="11"/>
  <c r="AT1569" i="11"/>
  <c r="X1569" i="11"/>
  <c r="U1569" i="11"/>
  <c r="AK1569" i="11"/>
  <c r="BA1569" i="11"/>
  <c r="AC1569" i="11"/>
  <c r="AS1569" i="11"/>
  <c r="BI1569" i="11"/>
  <c r="AO1569" i="11"/>
  <c r="W1569" i="11"/>
  <c r="AR1569" i="11"/>
  <c r="O1569" i="11"/>
  <c r="AJ1569" i="11"/>
  <c r="BF1569" i="11"/>
  <c r="BJ1569" i="11"/>
  <c r="S1569" i="11"/>
  <c r="Q1569" i="11"/>
  <c r="AW1569" i="11"/>
  <c r="Y1569" i="11"/>
  <c r="BE1569" i="11"/>
  <c r="AH1569" i="11"/>
  <c r="BC1569" i="11"/>
  <c r="M1569" i="11"/>
  <c r="Z1569" i="11"/>
  <c r="AU1569" i="11"/>
  <c r="AN1569" i="11"/>
  <c r="AG1569" i="11"/>
  <c r="AX1569" i="11"/>
  <c r="AP1569" i="11"/>
  <c r="R1569" i="11"/>
  <c r="BH1569" i="11"/>
  <c r="AZ1569" i="11"/>
  <c r="AB1569" i="11"/>
  <c r="T1569" i="11"/>
  <c r="AY1569" i="11"/>
  <c r="AM1569" i="11"/>
  <c r="AE1569" i="11"/>
  <c r="AD1569" i="11"/>
  <c r="P1547" i="11"/>
  <c r="AL1547" i="11"/>
  <c r="BG1547" i="11"/>
  <c r="V1547" i="11"/>
  <c r="AQ1547" i="11"/>
  <c r="AV1547" i="11"/>
  <c r="BB1547" i="11"/>
  <c r="AA1547" i="11"/>
  <c r="AF1547" i="11"/>
  <c r="AT1547" i="11"/>
  <c r="X1547" i="11"/>
  <c r="AI1547" i="11"/>
  <c r="U1547" i="11"/>
  <c r="AK1547" i="11"/>
  <c r="BA1547" i="11"/>
  <c r="BD1547" i="11"/>
  <c r="AC1547" i="11"/>
  <c r="AS1547" i="11"/>
  <c r="BI1547" i="11"/>
  <c r="AO1547" i="11"/>
  <c r="AH1547" i="11"/>
  <c r="BC1547" i="11"/>
  <c r="Z1547" i="11"/>
  <c r="AU1547" i="11"/>
  <c r="AY1547" i="11"/>
  <c r="Q1547" i="11"/>
  <c r="AW1547" i="11"/>
  <c r="Y1547" i="11"/>
  <c r="BE1547" i="11"/>
  <c r="W1547" i="11"/>
  <c r="AR1547" i="11"/>
  <c r="O1547" i="11"/>
  <c r="AJ1547" i="11"/>
  <c r="BF1547" i="11"/>
  <c r="M1547" i="11"/>
  <c r="AD1547" i="11"/>
  <c r="AG1547" i="11"/>
  <c r="AM1547" i="11"/>
  <c r="AE1547" i="11"/>
  <c r="AN1547" i="11"/>
  <c r="AX1547" i="11"/>
  <c r="AP1547" i="11"/>
  <c r="S1547" i="11"/>
  <c r="R1547" i="11"/>
  <c r="BH1547" i="11"/>
  <c r="AZ1547" i="11"/>
  <c r="AB1547" i="11"/>
  <c r="T1547" i="11"/>
  <c r="BJ1547" i="11"/>
  <c r="V1522" i="11"/>
  <c r="AQ1522" i="11"/>
  <c r="AA1522" i="11"/>
  <c r="AV1522" i="11"/>
  <c r="BB1522" i="11"/>
  <c r="P1522" i="11"/>
  <c r="BG1522" i="11"/>
  <c r="AF1522" i="11"/>
  <c r="AL1522" i="11"/>
  <c r="AY1522" i="11"/>
  <c r="M1522" i="11"/>
  <c r="AD1522" i="11"/>
  <c r="AN1522" i="11"/>
  <c r="S1522" i="11"/>
  <c r="U1522" i="11"/>
  <c r="AK1522" i="11"/>
  <c r="BA1522" i="11"/>
  <c r="AC1522" i="11"/>
  <c r="AS1522" i="11"/>
  <c r="BI1522" i="11"/>
  <c r="Y1522" i="11"/>
  <c r="BE1522" i="11"/>
  <c r="R1522" i="11"/>
  <c r="AM1522" i="11"/>
  <c r="BH1522" i="11"/>
  <c r="AE1522" i="11"/>
  <c r="AZ1522" i="11"/>
  <c r="BD1522" i="11"/>
  <c r="AG1522" i="11"/>
  <c r="BJ1522" i="11"/>
  <c r="AO1522" i="11"/>
  <c r="AB1522" i="11"/>
  <c r="AX1522" i="11"/>
  <c r="T1522" i="11"/>
  <c r="AP1522" i="11"/>
  <c r="AI1522" i="11"/>
  <c r="Q1522" i="11"/>
  <c r="AW1522" i="11"/>
  <c r="AR1522" i="11"/>
  <c r="AJ1522" i="11"/>
  <c r="AT1522" i="11"/>
  <c r="BC1522" i="11"/>
  <c r="AU1522" i="11"/>
  <c r="X1522" i="11"/>
  <c r="W1522" i="11"/>
  <c r="O1522" i="11"/>
  <c r="BF1522" i="11"/>
  <c r="AH1522" i="11"/>
  <c r="Z1522" i="11"/>
  <c r="M1434" i="11"/>
  <c r="U1434" i="11"/>
  <c r="AK1434" i="11"/>
  <c r="BA1434" i="11"/>
  <c r="W1434" i="11"/>
  <c r="AR1434" i="11"/>
  <c r="AC1434" i="11"/>
  <c r="AS1434" i="11"/>
  <c r="BI1434" i="11"/>
  <c r="AH1434" i="11"/>
  <c r="BC1434" i="11"/>
  <c r="Y1434" i="11"/>
  <c r="BE1434" i="11"/>
  <c r="AX1434" i="11"/>
  <c r="AI1434" i="11"/>
  <c r="BD1434" i="11"/>
  <c r="AE1434" i="11"/>
  <c r="AZ1434" i="11"/>
  <c r="AF1434" i="11"/>
  <c r="BB1434" i="11"/>
  <c r="AG1434" i="11"/>
  <c r="AO1434" i="11"/>
  <c r="AB1434" i="11"/>
  <c r="X1434" i="11"/>
  <c r="AT1434" i="11"/>
  <c r="T1434" i="11"/>
  <c r="AP1434" i="11"/>
  <c r="V1434" i="11"/>
  <c r="AQ1434" i="11"/>
  <c r="Q1434" i="11"/>
  <c r="AW1434" i="11"/>
  <c r="BH1434" i="11"/>
  <c r="S1434" i="11"/>
  <c r="BJ1434" i="11"/>
  <c r="AJ1434" i="11"/>
  <c r="P1434" i="11"/>
  <c r="BG1434" i="11"/>
  <c r="AD1434" i="11"/>
  <c r="AU1434" i="11"/>
  <c r="AA1434" i="11"/>
  <c r="R1434" i="11"/>
  <c r="AN1434" i="11"/>
  <c r="O1434" i="11"/>
  <c r="BF1434" i="11"/>
  <c r="AL1434" i="11"/>
  <c r="AM1434" i="11"/>
  <c r="AY1434" i="11"/>
  <c r="Z1434" i="11"/>
  <c r="AV1434" i="11"/>
  <c r="U1449" i="11"/>
  <c r="AK1449" i="11"/>
  <c r="BA1449" i="11"/>
  <c r="AC1449" i="11"/>
  <c r="AS1449" i="11"/>
  <c r="BI1449" i="11"/>
  <c r="AO1449" i="11"/>
  <c r="W1449" i="11"/>
  <c r="AR1449" i="11"/>
  <c r="M1449" i="11"/>
  <c r="S1449" i="11"/>
  <c r="AN1449" i="11"/>
  <c r="BJ1449" i="11"/>
  <c r="O1449" i="11"/>
  <c r="AJ1449" i="11"/>
  <c r="BF1449" i="11"/>
  <c r="P1449" i="11"/>
  <c r="AL1449" i="11"/>
  <c r="BG1449" i="11"/>
  <c r="Q1449" i="11"/>
  <c r="AW1449" i="11"/>
  <c r="Y1449" i="11"/>
  <c r="BE1449" i="11"/>
  <c r="AH1449" i="11"/>
  <c r="BC1449" i="11"/>
  <c r="AD1449" i="11"/>
  <c r="AY1449" i="11"/>
  <c r="Z1449" i="11"/>
  <c r="AU1449" i="11"/>
  <c r="AA1449" i="11"/>
  <c r="AV1449" i="11"/>
  <c r="AG1449" i="11"/>
  <c r="AX1449" i="11"/>
  <c r="X1449" i="11"/>
  <c r="AP1449" i="11"/>
  <c r="V1449" i="11"/>
  <c r="R1449" i="11"/>
  <c r="BH1449" i="11"/>
  <c r="AI1449" i="11"/>
  <c r="AZ1449" i="11"/>
  <c r="AF1449" i="11"/>
  <c r="AB1449" i="11"/>
  <c r="AT1449" i="11"/>
  <c r="T1449" i="11"/>
  <c r="AQ1449" i="11"/>
  <c r="AM1449" i="11"/>
  <c r="BD1449" i="11"/>
  <c r="AE1449" i="11"/>
  <c r="BB1449" i="11"/>
  <c r="U1423" i="11"/>
  <c r="AK1423" i="11"/>
  <c r="BA1423" i="11"/>
  <c r="R1423" i="11"/>
  <c r="AM1423" i="11"/>
  <c r="BH1423" i="11"/>
  <c r="AC1423" i="11"/>
  <c r="AS1423" i="11"/>
  <c r="BI1423" i="11"/>
  <c r="AB1423" i="11"/>
  <c r="AX1423" i="11"/>
  <c r="AO1423" i="11"/>
  <c r="W1423" i="11"/>
  <c r="AD1423" i="11"/>
  <c r="AY1423" i="11"/>
  <c r="Z1423" i="11"/>
  <c r="AU1423" i="11"/>
  <c r="AA1423" i="11"/>
  <c r="AV1423" i="11"/>
  <c r="Q1423" i="11"/>
  <c r="AW1423" i="11"/>
  <c r="Y1423" i="11"/>
  <c r="BE1423" i="11"/>
  <c r="AR1423" i="11"/>
  <c r="S1423" i="11"/>
  <c r="AN1423" i="11"/>
  <c r="BJ1423" i="11"/>
  <c r="O1423" i="11"/>
  <c r="AJ1423" i="11"/>
  <c r="BF1423" i="11"/>
  <c r="P1423" i="11"/>
  <c r="AL1423" i="11"/>
  <c r="BG1423" i="11"/>
  <c r="AG1423" i="11"/>
  <c r="AI1423" i="11"/>
  <c r="AZ1423" i="11"/>
  <c r="AF1423" i="11"/>
  <c r="AT1423" i="11"/>
  <c r="T1423" i="11"/>
  <c r="AQ1423" i="11"/>
  <c r="AH1423" i="11"/>
  <c r="BD1423" i="11"/>
  <c r="AE1423" i="11"/>
  <c r="BB1423" i="11"/>
  <c r="BC1423" i="11"/>
  <c r="X1423" i="11"/>
  <c r="AP1423" i="11"/>
  <c r="M1423" i="11"/>
  <c r="V1423" i="11"/>
  <c r="V1554" i="11"/>
  <c r="AQ1554" i="11"/>
  <c r="AA1554" i="11"/>
  <c r="AV1554" i="11"/>
  <c r="BB1554" i="11"/>
  <c r="P1554" i="11"/>
  <c r="BG1554" i="11"/>
  <c r="AF1554" i="11"/>
  <c r="AL1554" i="11"/>
  <c r="AY1554" i="11"/>
  <c r="M1554" i="11"/>
  <c r="AD1554" i="11"/>
  <c r="AN1554" i="11"/>
  <c r="S1554" i="11"/>
  <c r="BJ1554" i="11"/>
  <c r="U1554" i="11"/>
  <c r="AK1554" i="11"/>
  <c r="BA1554" i="11"/>
  <c r="AC1554" i="11"/>
  <c r="AS1554" i="11"/>
  <c r="BI1554" i="11"/>
  <c r="Y1554" i="11"/>
  <c r="BE1554" i="11"/>
  <c r="R1554" i="11"/>
  <c r="AM1554" i="11"/>
  <c r="BH1554" i="11"/>
  <c r="AE1554" i="11"/>
  <c r="AZ1554" i="11"/>
  <c r="BD1554" i="11"/>
  <c r="AG1554" i="11"/>
  <c r="AO1554" i="11"/>
  <c r="AB1554" i="11"/>
  <c r="AX1554" i="11"/>
  <c r="T1554" i="11"/>
  <c r="AP1554" i="11"/>
  <c r="AI1554" i="11"/>
  <c r="Q1554" i="11"/>
  <c r="AW1554" i="11"/>
  <c r="AR1554" i="11"/>
  <c r="AJ1554" i="11"/>
  <c r="AT1554" i="11"/>
  <c r="BC1554" i="11"/>
  <c r="AU1554" i="11"/>
  <c r="X1554" i="11"/>
  <c r="W1554" i="11"/>
  <c r="O1554" i="11"/>
  <c r="BF1554" i="11"/>
  <c r="AH1554" i="11"/>
  <c r="Z1554" i="11"/>
  <c r="U1366" i="11"/>
  <c r="AK1366" i="11"/>
  <c r="BA1366" i="11"/>
  <c r="S1366" i="11"/>
  <c r="AI1366" i="11"/>
  <c r="AY1366" i="11"/>
  <c r="Z1366" i="11"/>
  <c r="BF1366" i="11"/>
  <c r="AC1366" i="11"/>
  <c r="AS1366" i="11"/>
  <c r="BI1366" i="11"/>
  <c r="AA1366" i="11"/>
  <c r="AQ1366" i="11"/>
  <c r="BG1366" i="11"/>
  <c r="AP1366" i="11"/>
  <c r="Y1366" i="11"/>
  <c r="BE1366" i="11"/>
  <c r="AM1366" i="11"/>
  <c r="AR1366" i="11"/>
  <c r="AL1366" i="11"/>
  <c r="AN1366" i="11"/>
  <c r="AG1366" i="11"/>
  <c r="AO1366" i="11"/>
  <c r="W1366" i="11"/>
  <c r="BC1366" i="11"/>
  <c r="AH1366" i="11"/>
  <c r="AB1366" i="11"/>
  <c r="BH1366" i="11"/>
  <c r="V1366" i="11"/>
  <c r="BB1366" i="11"/>
  <c r="X1366" i="11"/>
  <c r="BD1366" i="11"/>
  <c r="M1366" i="11"/>
  <c r="Q1366" i="11"/>
  <c r="AW1366" i="11"/>
  <c r="O1366" i="11"/>
  <c r="R1366" i="11"/>
  <c r="T1366" i="11"/>
  <c r="AT1366" i="11"/>
  <c r="P1366" i="11"/>
  <c r="AE1366" i="11"/>
  <c r="AX1366" i="11"/>
  <c r="AJ1366" i="11"/>
  <c r="BJ1366" i="11"/>
  <c r="AF1366" i="11"/>
  <c r="AU1366" i="11"/>
  <c r="AZ1366" i="11"/>
  <c r="AV1366" i="11"/>
  <c r="AD1366" i="11"/>
  <c r="AA1533" i="11"/>
  <c r="AV1533" i="11"/>
  <c r="AF1533" i="11"/>
  <c r="BB1533" i="11"/>
  <c r="AL1533" i="11"/>
  <c r="AQ1533" i="11"/>
  <c r="BG1533" i="11"/>
  <c r="P1533" i="11"/>
  <c r="V1533" i="11"/>
  <c r="AI1533" i="11"/>
  <c r="BD1533" i="11"/>
  <c r="X1533" i="11"/>
  <c r="U1533" i="11"/>
  <c r="AK1533" i="11"/>
  <c r="BA1533" i="11"/>
  <c r="AT1533" i="11"/>
  <c r="AC1533" i="11"/>
  <c r="AS1533" i="11"/>
  <c r="BI1533" i="11"/>
  <c r="AO1533" i="11"/>
  <c r="W1533" i="11"/>
  <c r="AR1533" i="11"/>
  <c r="O1533" i="11"/>
  <c r="AJ1533" i="11"/>
  <c r="BF1533" i="11"/>
  <c r="AN1533" i="11"/>
  <c r="Q1533" i="11"/>
  <c r="AW1533" i="11"/>
  <c r="Y1533" i="11"/>
  <c r="BE1533" i="11"/>
  <c r="AH1533" i="11"/>
  <c r="BC1533" i="11"/>
  <c r="Z1533" i="11"/>
  <c r="AU1533" i="11"/>
  <c r="BJ1533" i="11"/>
  <c r="S1533" i="11"/>
  <c r="AG1533" i="11"/>
  <c r="AB1533" i="11"/>
  <c r="M1533" i="11"/>
  <c r="T1533" i="11"/>
  <c r="AD1533" i="11"/>
  <c r="AM1533" i="11"/>
  <c r="AE1533" i="11"/>
  <c r="AX1533" i="11"/>
  <c r="AP1533" i="11"/>
  <c r="R1533" i="11"/>
  <c r="BH1533" i="11"/>
  <c r="AZ1533" i="11"/>
  <c r="AY1533" i="11"/>
  <c r="U1361" i="11"/>
  <c r="AK1361" i="11"/>
  <c r="BA1361" i="11"/>
  <c r="S1361" i="11"/>
  <c r="AI1361" i="11"/>
  <c r="AY1361" i="11"/>
  <c r="AP1361" i="11"/>
  <c r="AC1361" i="11"/>
  <c r="AS1361" i="11"/>
  <c r="BI1361" i="11"/>
  <c r="AA1361" i="11"/>
  <c r="AQ1361" i="11"/>
  <c r="BG1361" i="11"/>
  <c r="Z1361" i="11"/>
  <c r="BF1361" i="11"/>
  <c r="AO1361" i="11"/>
  <c r="W1361" i="11"/>
  <c r="BC1361" i="11"/>
  <c r="AX1361" i="11"/>
  <c r="AB1361" i="11"/>
  <c r="BH1361" i="11"/>
  <c r="V1361" i="11"/>
  <c r="BB1361" i="11"/>
  <c r="X1361" i="11"/>
  <c r="BD1361" i="11"/>
  <c r="Q1361" i="11"/>
  <c r="AW1361" i="11"/>
  <c r="Y1361" i="11"/>
  <c r="BE1361" i="11"/>
  <c r="AM1361" i="11"/>
  <c r="R1361" i="11"/>
  <c r="M1361" i="11"/>
  <c r="AR1361" i="11"/>
  <c r="AL1361" i="11"/>
  <c r="AN1361" i="11"/>
  <c r="AG1361" i="11"/>
  <c r="AD1361" i="11"/>
  <c r="O1361" i="11"/>
  <c r="AH1361" i="11"/>
  <c r="T1361" i="11"/>
  <c r="AT1361" i="11"/>
  <c r="P1361" i="11"/>
  <c r="AE1361" i="11"/>
  <c r="AJ1361" i="11"/>
  <c r="BJ1361" i="11"/>
  <c r="AF1361" i="11"/>
  <c r="AU1361" i="11"/>
  <c r="AZ1361" i="11"/>
  <c r="AV1361" i="11"/>
  <c r="U1405" i="11"/>
  <c r="AK1405" i="11"/>
  <c r="BA1405" i="11"/>
  <c r="S1405" i="11"/>
  <c r="AI1405" i="11"/>
  <c r="AY1405" i="11"/>
  <c r="AP1405" i="11"/>
  <c r="AC1405" i="11"/>
  <c r="AS1405" i="11"/>
  <c r="BI1405" i="11"/>
  <c r="AA1405" i="11"/>
  <c r="AQ1405" i="11"/>
  <c r="BG1405" i="11"/>
  <c r="Z1405" i="11"/>
  <c r="BF1405" i="11"/>
  <c r="AO1405" i="11"/>
  <c r="W1405" i="11"/>
  <c r="BC1405" i="11"/>
  <c r="AX1405" i="11"/>
  <c r="AB1405" i="11"/>
  <c r="BH1405" i="11"/>
  <c r="V1405" i="11"/>
  <c r="BB1405" i="11"/>
  <c r="X1405" i="11"/>
  <c r="BD1405" i="11"/>
  <c r="Q1405" i="11"/>
  <c r="AW1405" i="11"/>
  <c r="Y1405" i="11"/>
  <c r="BE1405" i="11"/>
  <c r="AM1405" i="11"/>
  <c r="R1405" i="11"/>
  <c r="AR1405" i="11"/>
  <c r="AL1405" i="11"/>
  <c r="AN1405" i="11"/>
  <c r="AG1405" i="11"/>
  <c r="M1405" i="11"/>
  <c r="AD1405" i="11"/>
  <c r="O1405" i="11"/>
  <c r="T1405" i="11"/>
  <c r="AT1405" i="11"/>
  <c r="P1405" i="11"/>
  <c r="AE1405" i="11"/>
  <c r="AJ1405" i="11"/>
  <c r="BJ1405" i="11"/>
  <c r="AF1405" i="11"/>
  <c r="AU1405" i="11"/>
  <c r="AH1405" i="11"/>
  <c r="AZ1405" i="11"/>
  <c r="AV1405" i="11"/>
  <c r="M1348" i="11"/>
  <c r="Y1348" i="11"/>
  <c r="AO1348" i="11"/>
  <c r="BE1348" i="11"/>
  <c r="O1348" i="11"/>
  <c r="AE1348" i="11"/>
  <c r="AU1348" i="11"/>
  <c r="Q1348" i="11"/>
  <c r="AG1348" i="11"/>
  <c r="AW1348" i="11"/>
  <c r="AS1348" i="11"/>
  <c r="W1348" i="11"/>
  <c r="AQ1348" i="11"/>
  <c r="AD1348" i="11"/>
  <c r="BJ1348" i="11"/>
  <c r="Z1348" i="11"/>
  <c r="BF1348" i="11"/>
  <c r="AN1348" i="11"/>
  <c r="AC1348" i="11"/>
  <c r="BI1348" i="11"/>
  <c r="AI1348" i="11"/>
  <c r="BC1348" i="11"/>
  <c r="AT1348" i="11"/>
  <c r="AP1348" i="11"/>
  <c r="U1348" i="11"/>
  <c r="AY1348" i="11"/>
  <c r="AL1348" i="11"/>
  <c r="AK1348" i="11"/>
  <c r="S1348" i="11"/>
  <c r="BG1348" i="11"/>
  <c r="BB1348" i="11"/>
  <c r="BA1348" i="11"/>
  <c r="AA1348" i="11"/>
  <c r="AH1348" i="11"/>
  <c r="BD1348" i="11"/>
  <c r="AR1348" i="11"/>
  <c r="AF1348" i="11"/>
  <c r="AJ1348" i="11"/>
  <c r="AM1348" i="11"/>
  <c r="V1348" i="11"/>
  <c r="R1348" i="11"/>
  <c r="X1348" i="11"/>
  <c r="AB1348" i="11"/>
  <c r="T1348" i="11"/>
  <c r="AX1348" i="11"/>
  <c r="BH1348" i="11"/>
  <c r="AZ1348" i="11"/>
  <c r="P1348" i="11"/>
  <c r="AV1348" i="11"/>
  <c r="M1314" i="11"/>
  <c r="Y1314" i="11"/>
  <c r="AO1314" i="11"/>
  <c r="BE1314" i="11"/>
  <c r="O1314" i="11"/>
  <c r="AE1314" i="11"/>
  <c r="AU1314" i="11"/>
  <c r="Q1314" i="11"/>
  <c r="AG1314" i="11"/>
  <c r="AW1314" i="11"/>
  <c r="AS1314" i="11"/>
  <c r="AI1314" i="11"/>
  <c r="BC1314" i="11"/>
  <c r="AD1314" i="11"/>
  <c r="BJ1314" i="11"/>
  <c r="Z1314" i="11"/>
  <c r="BF1314" i="11"/>
  <c r="AC1314" i="11"/>
  <c r="BI1314" i="11"/>
  <c r="W1314" i="11"/>
  <c r="AQ1314" i="11"/>
  <c r="AT1314" i="11"/>
  <c r="AP1314" i="11"/>
  <c r="AN1314" i="11"/>
  <c r="BA1314" i="11"/>
  <c r="S1314" i="11"/>
  <c r="BG1314" i="11"/>
  <c r="AH1314" i="11"/>
  <c r="AR1314" i="11"/>
  <c r="AF1314" i="11"/>
  <c r="AJ1314" i="11"/>
  <c r="AA1314" i="11"/>
  <c r="V1314" i="11"/>
  <c r="AX1314" i="11"/>
  <c r="U1314" i="11"/>
  <c r="AM1314" i="11"/>
  <c r="AL1314" i="11"/>
  <c r="X1314" i="11"/>
  <c r="AK1314" i="11"/>
  <c r="AY1314" i="11"/>
  <c r="BB1314" i="11"/>
  <c r="R1314" i="11"/>
  <c r="AV1314" i="11"/>
  <c r="AB1314" i="11"/>
  <c r="T1314" i="11"/>
  <c r="BH1314" i="11"/>
  <c r="AZ1314" i="11"/>
  <c r="BD1314" i="11"/>
  <c r="P1314" i="11"/>
  <c r="AF1560" i="11"/>
  <c r="BB1560" i="11"/>
  <c r="P1560" i="11"/>
  <c r="AL1560" i="11"/>
  <c r="BG1560" i="11"/>
  <c r="V1560" i="11"/>
  <c r="AA1560" i="11"/>
  <c r="AQ1560" i="11"/>
  <c r="AV1560" i="11"/>
  <c r="M1560" i="11"/>
  <c r="BJ1560" i="11"/>
  <c r="S1560" i="11"/>
  <c r="AN1560" i="11"/>
  <c r="AY1560" i="11"/>
  <c r="AD1560" i="11"/>
  <c r="U1560" i="11"/>
  <c r="AK1560" i="11"/>
  <c r="BA1560" i="11"/>
  <c r="AC1560" i="11"/>
  <c r="AS1560" i="11"/>
  <c r="BI1560" i="11"/>
  <c r="Y1560" i="11"/>
  <c r="BE1560" i="11"/>
  <c r="AB1560" i="11"/>
  <c r="AX1560" i="11"/>
  <c r="T1560" i="11"/>
  <c r="AP1560" i="11"/>
  <c r="X1560" i="11"/>
  <c r="AG1560" i="11"/>
  <c r="AO1560" i="11"/>
  <c r="R1560" i="11"/>
  <c r="AM1560" i="11"/>
  <c r="BH1560" i="11"/>
  <c r="AE1560" i="11"/>
  <c r="AZ1560" i="11"/>
  <c r="AT1560" i="11"/>
  <c r="Q1560" i="11"/>
  <c r="AW1560" i="11"/>
  <c r="BC1560" i="11"/>
  <c r="AU1560" i="11"/>
  <c r="W1560" i="11"/>
  <c r="O1560" i="11"/>
  <c r="BF1560" i="11"/>
  <c r="AH1560" i="11"/>
  <c r="Z1560" i="11"/>
  <c r="BD1560" i="11"/>
  <c r="AR1560" i="11"/>
  <c r="AJ1560" i="11"/>
  <c r="AI1560" i="11"/>
  <c r="AA1502" i="11"/>
  <c r="AV1502" i="11"/>
  <c r="AF1502" i="11"/>
  <c r="BB1502" i="11"/>
  <c r="P1502" i="11"/>
  <c r="BG1502" i="11"/>
  <c r="V1502" i="11"/>
  <c r="AL1502" i="11"/>
  <c r="AQ1502" i="11"/>
  <c r="AD1502" i="11"/>
  <c r="AY1502" i="11"/>
  <c r="BJ1502" i="11"/>
  <c r="S1502" i="11"/>
  <c r="AN1502" i="11"/>
  <c r="U1502" i="11"/>
  <c r="AK1502" i="11"/>
  <c r="BA1502" i="11"/>
  <c r="AC1502" i="11"/>
  <c r="AS1502" i="11"/>
  <c r="BI1502" i="11"/>
  <c r="Y1502" i="11"/>
  <c r="BE1502" i="11"/>
  <c r="R1502" i="11"/>
  <c r="AM1502" i="11"/>
  <c r="BH1502" i="11"/>
  <c r="AE1502" i="11"/>
  <c r="AZ1502" i="11"/>
  <c r="AI1502" i="11"/>
  <c r="AG1502" i="11"/>
  <c r="AO1502" i="11"/>
  <c r="AB1502" i="11"/>
  <c r="AX1502" i="11"/>
  <c r="T1502" i="11"/>
  <c r="AP1502" i="11"/>
  <c r="BD1502" i="11"/>
  <c r="Q1502" i="11"/>
  <c r="AW1502" i="11"/>
  <c r="W1502" i="11"/>
  <c r="O1502" i="11"/>
  <c r="BF1502" i="11"/>
  <c r="M1502" i="11"/>
  <c r="AH1502" i="11"/>
  <c r="Z1502" i="11"/>
  <c r="AT1502" i="11"/>
  <c r="AR1502" i="11"/>
  <c r="AJ1502" i="11"/>
  <c r="X1502" i="11"/>
  <c r="BC1502" i="11"/>
  <c r="AU1502" i="11"/>
  <c r="M1332" i="11"/>
  <c r="Y1332" i="11"/>
  <c r="AO1332" i="11"/>
  <c r="BE1332" i="11"/>
  <c r="O1332" i="11"/>
  <c r="AE1332" i="11"/>
  <c r="AU1332" i="11"/>
  <c r="Q1332" i="11"/>
  <c r="AG1332" i="11"/>
  <c r="AW1332" i="11"/>
  <c r="AS1332" i="11"/>
  <c r="W1332" i="11"/>
  <c r="AQ1332" i="11"/>
  <c r="AD1332" i="11"/>
  <c r="BJ1332" i="11"/>
  <c r="Z1332" i="11"/>
  <c r="BF1332" i="11"/>
  <c r="AN1332" i="11"/>
  <c r="AC1332" i="11"/>
  <c r="BI1332" i="11"/>
  <c r="AI1332" i="11"/>
  <c r="BC1332" i="11"/>
  <c r="AT1332" i="11"/>
  <c r="AP1332" i="11"/>
  <c r="U1332" i="11"/>
  <c r="AY1332" i="11"/>
  <c r="AL1332" i="11"/>
  <c r="AK1332" i="11"/>
  <c r="S1332" i="11"/>
  <c r="BG1332" i="11"/>
  <c r="BB1332" i="11"/>
  <c r="R1332" i="11"/>
  <c r="BA1332" i="11"/>
  <c r="AA1332" i="11"/>
  <c r="AH1332" i="11"/>
  <c r="BD1332" i="11"/>
  <c r="AR1332" i="11"/>
  <c r="AF1332" i="11"/>
  <c r="AJ1332" i="11"/>
  <c r="AM1332" i="11"/>
  <c r="V1332" i="11"/>
  <c r="AX1332" i="11"/>
  <c r="X1332" i="11"/>
  <c r="AB1332" i="11"/>
  <c r="T1332" i="11"/>
  <c r="BH1332" i="11"/>
  <c r="AZ1332" i="11"/>
  <c r="P1332" i="11"/>
  <c r="AV1332" i="11"/>
  <c r="M1338" i="11"/>
  <c r="Y1338" i="11"/>
  <c r="AO1338" i="11"/>
  <c r="BE1338" i="11"/>
  <c r="O1338" i="11"/>
  <c r="AE1338" i="11"/>
  <c r="AU1338" i="11"/>
  <c r="Q1338" i="11"/>
  <c r="AG1338" i="11"/>
  <c r="AW1338" i="11"/>
  <c r="AS1338" i="11"/>
  <c r="AI1338" i="11"/>
  <c r="BC1338" i="11"/>
  <c r="AD1338" i="11"/>
  <c r="BJ1338" i="11"/>
  <c r="Z1338" i="11"/>
  <c r="BF1338" i="11"/>
  <c r="AC1338" i="11"/>
  <c r="BI1338" i="11"/>
  <c r="W1338" i="11"/>
  <c r="AQ1338" i="11"/>
  <c r="AT1338" i="11"/>
  <c r="AP1338" i="11"/>
  <c r="AN1338" i="11"/>
  <c r="BA1338" i="11"/>
  <c r="S1338" i="11"/>
  <c r="BG1338" i="11"/>
  <c r="AH1338" i="11"/>
  <c r="AR1338" i="11"/>
  <c r="AF1338" i="11"/>
  <c r="AJ1338" i="11"/>
  <c r="AA1338" i="11"/>
  <c r="V1338" i="11"/>
  <c r="U1338" i="11"/>
  <c r="AM1338" i="11"/>
  <c r="AL1338" i="11"/>
  <c r="X1338" i="11"/>
  <c r="AK1338" i="11"/>
  <c r="AY1338" i="11"/>
  <c r="BB1338" i="11"/>
  <c r="AV1338" i="11"/>
  <c r="R1338" i="11"/>
  <c r="BD1338" i="11"/>
  <c r="AB1338" i="11"/>
  <c r="T1338" i="11"/>
  <c r="AX1338" i="11"/>
  <c r="BH1338" i="11"/>
  <c r="AZ1338" i="11"/>
  <c r="P1338" i="11"/>
  <c r="U1401" i="11"/>
  <c r="AK1401" i="11"/>
  <c r="BA1401" i="11"/>
  <c r="S1401" i="11"/>
  <c r="AI1401" i="11"/>
  <c r="AY1401" i="11"/>
  <c r="AP1401" i="11"/>
  <c r="AC1401" i="11"/>
  <c r="AS1401" i="11"/>
  <c r="BI1401" i="11"/>
  <c r="AA1401" i="11"/>
  <c r="AQ1401" i="11"/>
  <c r="BG1401" i="11"/>
  <c r="Z1401" i="11"/>
  <c r="BF1401" i="11"/>
  <c r="AO1401" i="11"/>
  <c r="W1401" i="11"/>
  <c r="BC1401" i="11"/>
  <c r="AX1401" i="11"/>
  <c r="M1401" i="11"/>
  <c r="AB1401" i="11"/>
  <c r="BH1401" i="11"/>
  <c r="V1401" i="11"/>
  <c r="BB1401" i="11"/>
  <c r="X1401" i="11"/>
  <c r="BD1401" i="11"/>
  <c r="Q1401" i="11"/>
  <c r="AW1401" i="11"/>
  <c r="Y1401" i="11"/>
  <c r="BE1401" i="11"/>
  <c r="AM1401" i="11"/>
  <c r="R1401" i="11"/>
  <c r="AR1401" i="11"/>
  <c r="AL1401" i="11"/>
  <c r="AN1401" i="11"/>
  <c r="AG1401" i="11"/>
  <c r="AD1401" i="11"/>
  <c r="O1401" i="11"/>
  <c r="AH1401" i="11"/>
  <c r="T1401" i="11"/>
  <c r="AT1401" i="11"/>
  <c r="P1401" i="11"/>
  <c r="AE1401" i="11"/>
  <c r="AJ1401" i="11"/>
  <c r="BJ1401" i="11"/>
  <c r="AF1401" i="11"/>
  <c r="AU1401" i="11"/>
  <c r="AZ1401" i="11"/>
  <c r="AV1401" i="11"/>
  <c r="M1328" i="11"/>
  <c r="Y1328" i="11"/>
  <c r="AO1328" i="11"/>
  <c r="BE1328" i="11"/>
  <c r="O1328" i="11"/>
  <c r="AE1328" i="11"/>
  <c r="AU1328" i="11"/>
  <c r="Q1328" i="11"/>
  <c r="AG1328" i="11"/>
  <c r="AW1328" i="11"/>
  <c r="AS1328" i="11"/>
  <c r="W1328" i="11"/>
  <c r="AQ1328" i="11"/>
  <c r="AD1328" i="11"/>
  <c r="BJ1328" i="11"/>
  <c r="Z1328" i="11"/>
  <c r="BF1328" i="11"/>
  <c r="AN1328" i="11"/>
  <c r="AC1328" i="11"/>
  <c r="BI1328" i="11"/>
  <c r="AI1328" i="11"/>
  <c r="BC1328" i="11"/>
  <c r="AT1328" i="11"/>
  <c r="AP1328" i="11"/>
  <c r="U1328" i="11"/>
  <c r="AA1328" i="11"/>
  <c r="AL1328" i="11"/>
  <c r="BD1328" i="11"/>
  <c r="AK1328" i="11"/>
  <c r="AM1328" i="11"/>
  <c r="BB1328" i="11"/>
  <c r="R1328" i="11"/>
  <c r="BA1328" i="11"/>
  <c r="AY1328" i="11"/>
  <c r="AH1328" i="11"/>
  <c r="AR1328" i="11"/>
  <c r="AF1328" i="11"/>
  <c r="AJ1328" i="11"/>
  <c r="S1328" i="11"/>
  <c r="BG1328" i="11"/>
  <c r="V1328" i="11"/>
  <c r="AX1328" i="11"/>
  <c r="P1328" i="11"/>
  <c r="X1328" i="11"/>
  <c r="AV1328" i="11"/>
  <c r="AB1328" i="11"/>
  <c r="T1328" i="11"/>
  <c r="BH1328" i="11"/>
  <c r="AZ1328" i="11"/>
  <c r="M1346" i="11"/>
  <c r="Y1346" i="11"/>
  <c r="AO1346" i="11"/>
  <c r="BE1346" i="11"/>
  <c r="O1346" i="11"/>
  <c r="AE1346" i="11"/>
  <c r="AU1346" i="11"/>
  <c r="Q1346" i="11"/>
  <c r="AG1346" i="11"/>
  <c r="AW1346" i="11"/>
  <c r="AS1346" i="11"/>
  <c r="AI1346" i="11"/>
  <c r="BC1346" i="11"/>
  <c r="AD1346" i="11"/>
  <c r="BJ1346" i="11"/>
  <c r="Z1346" i="11"/>
  <c r="BF1346" i="11"/>
  <c r="AC1346" i="11"/>
  <c r="BI1346" i="11"/>
  <c r="W1346" i="11"/>
  <c r="AQ1346" i="11"/>
  <c r="AT1346" i="11"/>
  <c r="AP1346" i="11"/>
  <c r="AN1346" i="11"/>
  <c r="BA1346" i="11"/>
  <c r="S1346" i="11"/>
  <c r="BG1346" i="11"/>
  <c r="AH1346" i="11"/>
  <c r="AR1346" i="11"/>
  <c r="AF1346" i="11"/>
  <c r="AJ1346" i="11"/>
  <c r="AA1346" i="11"/>
  <c r="V1346" i="11"/>
  <c r="U1346" i="11"/>
  <c r="AM1346" i="11"/>
  <c r="AL1346" i="11"/>
  <c r="X1346" i="11"/>
  <c r="AK1346" i="11"/>
  <c r="AY1346" i="11"/>
  <c r="BB1346" i="11"/>
  <c r="AV1346" i="11"/>
  <c r="R1346" i="11"/>
  <c r="AB1346" i="11"/>
  <c r="T1346" i="11"/>
  <c r="AX1346" i="11"/>
  <c r="BH1346" i="11"/>
  <c r="AZ1346" i="11"/>
  <c r="BD1346" i="11"/>
  <c r="P1346" i="11"/>
  <c r="AA1581" i="11"/>
  <c r="AV1581" i="11"/>
  <c r="AF1581" i="11"/>
  <c r="BB1581" i="11"/>
  <c r="P1581" i="11"/>
  <c r="BG1581" i="11"/>
  <c r="AL1581" i="11"/>
  <c r="V1581" i="11"/>
  <c r="AQ1581" i="11"/>
  <c r="AI1581" i="11"/>
  <c r="BD1581" i="11"/>
  <c r="X1581" i="11"/>
  <c r="AT1581" i="11"/>
  <c r="U1581" i="11"/>
  <c r="AK1581" i="11"/>
  <c r="BA1581" i="11"/>
  <c r="AC1581" i="11"/>
  <c r="AS1581" i="11"/>
  <c r="BI1581" i="11"/>
  <c r="AO1581" i="11"/>
  <c r="W1581" i="11"/>
  <c r="AR1581" i="11"/>
  <c r="O1581" i="11"/>
  <c r="AJ1581" i="11"/>
  <c r="BF1581" i="11"/>
  <c r="AN1581" i="11"/>
  <c r="Q1581" i="11"/>
  <c r="AW1581" i="11"/>
  <c r="Y1581" i="11"/>
  <c r="BE1581" i="11"/>
  <c r="AH1581" i="11"/>
  <c r="BC1581" i="11"/>
  <c r="Z1581" i="11"/>
  <c r="AU1581" i="11"/>
  <c r="BJ1581" i="11"/>
  <c r="S1581" i="11"/>
  <c r="AG1581" i="11"/>
  <c r="AB1581" i="11"/>
  <c r="T1581" i="11"/>
  <c r="AD1581" i="11"/>
  <c r="AM1581" i="11"/>
  <c r="AE1581" i="11"/>
  <c r="AX1581" i="11"/>
  <c r="M1581" i="11"/>
  <c r="AP1581" i="11"/>
  <c r="R1581" i="11"/>
  <c r="BH1581" i="11"/>
  <c r="AZ1581" i="11"/>
  <c r="AY1581" i="11"/>
  <c r="V1465" i="11"/>
  <c r="AQ1465" i="11"/>
  <c r="AF1465" i="11"/>
  <c r="BB1465" i="11"/>
  <c r="AA1465" i="11"/>
  <c r="AL1465" i="11"/>
  <c r="AV1465" i="11"/>
  <c r="BG1465" i="11"/>
  <c r="P1465" i="11"/>
  <c r="BD1465" i="11"/>
  <c r="AI1465" i="11"/>
  <c r="AT1465" i="11"/>
  <c r="X1465" i="11"/>
  <c r="U1465" i="11"/>
  <c r="AK1465" i="11"/>
  <c r="BA1465" i="11"/>
  <c r="AC1465" i="11"/>
  <c r="AS1465" i="11"/>
  <c r="BI1465" i="11"/>
  <c r="AO1465" i="11"/>
  <c r="W1465" i="11"/>
  <c r="AR1465" i="11"/>
  <c r="M1465" i="11"/>
  <c r="O1465" i="11"/>
  <c r="AJ1465" i="11"/>
  <c r="BF1465" i="11"/>
  <c r="BJ1465" i="11"/>
  <c r="S1465" i="11"/>
  <c r="Q1465" i="11"/>
  <c r="AW1465" i="11"/>
  <c r="Y1465" i="11"/>
  <c r="BE1465" i="11"/>
  <c r="AH1465" i="11"/>
  <c r="BC1465" i="11"/>
  <c r="Z1465" i="11"/>
  <c r="AU1465" i="11"/>
  <c r="AN1465" i="11"/>
  <c r="AG1465" i="11"/>
  <c r="AX1465" i="11"/>
  <c r="AP1465" i="11"/>
  <c r="AY1465" i="11"/>
  <c r="R1465" i="11"/>
  <c r="BH1465" i="11"/>
  <c r="AZ1465" i="11"/>
  <c r="AD1465" i="11"/>
  <c r="AB1465" i="11"/>
  <c r="T1465" i="11"/>
  <c r="AM1465" i="11"/>
  <c r="AE1465" i="11"/>
  <c r="M1458" i="11"/>
  <c r="U1458" i="11"/>
  <c r="AK1458" i="11"/>
  <c r="BA1458" i="11"/>
  <c r="AC1458" i="11"/>
  <c r="AS1458" i="11"/>
  <c r="BI1458" i="11"/>
  <c r="Y1458" i="11"/>
  <c r="BE1458" i="11"/>
  <c r="R1458" i="11"/>
  <c r="AM1458" i="11"/>
  <c r="BH1458" i="11"/>
  <c r="AI1458" i="11"/>
  <c r="BD1458" i="11"/>
  <c r="AE1458" i="11"/>
  <c r="AZ1458" i="11"/>
  <c r="AF1458" i="11"/>
  <c r="BB1458" i="11"/>
  <c r="AG1458" i="11"/>
  <c r="AO1458" i="11"/>
  <c r="AB1458" i="11"/>
  <c r="AX1458" i="11"/>
  <c r="X1458" i="11"/>
  <c r="AT1458" i="11"/>
  <c r="T1458" i="11"/>
  <c r="AP1458" i="11"/>
  <c r="V1458" i="11"/>
  <c r="AQ1458" i="11"/>
  <c r="Q1458" i="11"/>
  <c r="AW1458" i="11"/>
  <c r="AR1458" i="11"/>
  <c r="S1458" i="11"/>
  <c r="BJ1458" i="11"/>
  <c r="AJ1458" i="11"/>
  <c r="P1458" i="11"/>
  <c r="BG1458" i="11"/>
  <c r="BC1458" i="11"/>
  <c r="AD1458" i="11"/>
  <c r="AU1458" i="11"/>
  <c r="AA1458" i="11"/>
  <c r="W1458" i="11"/>
  <c r="AN1458" i="11"/>
  <c r="O1458" i="11"/>
  <c r="BF1458" i="11"/>
  <c r="AL1458" i="11"/>
  <c r="AH1458" i="11"/>
  <c r="AY1458" i="11"/>
  <c r="Z1458" i="11"/>
  <c r="AV1458" i="11"/>
  <c r="V1485" i="11"/>
  <c r="AQ1485" i="11"/>
  <c r="AF1485" i="11"/>
  <c r="BB1485" i="11"/>
  <c r="AV1485" i="11"/>
  <c r="P1485" i="11"/>
  <c r="BG1485" i="11"/>
  <c r="AA1485" i="11"/>
  <c r="AL1485" i="11"/>
  <c r="AI1485" i="11"/>
  <c r="BD1485" i="11"/>
  <c r="X1485" i="11"/>
  <c r="AT1485" i="11"/>
  <c r="U1485" i="11"/>
  <c r="AK1485" i="11"/>
  <c r="BA1485" i="11"/>
  <c r="AC1485" i="11"/>
  <c r="AS1485" i="11"/>
  <c r="BI1485" i="11"/>
  <c r="AO1485" i="11"/>
  <c r="W1485" i="11"/>
  <c r="AR1485" i="11"/>
  <c r="O1485" i="11"/>
  <c r="AJ1485" i="11"/>
  <c r="BF1485" i="11"/>
  <c r="AN1485" i="11"/>
  <c r="Q1485" i="11"/>
  <c r="AW1485" i="11"/>
  <c r="Y1485" i="11"/>
  <c r="BE1485" i="11"/>
  <c r="AH1485" i="11"/>
  <c r="BC1485" i="11"/>
  <c r="Z1485" i="11"/>
  <c r="AU1485" i="11"/>
  <c r="BJ1485" i="11"/>
  <c r="S1485" i="11"/>
  <c r="AG1485" i="11"/>
  <c r="AB1485" i="11"/>
  <c r="T1485" i="11"/>
  <c r="AD1485" i="11"/>
  <c r="AM1485" i="11"/>
  <c r="AE1485" i="11"/>
  <c r="AX1485" i="11"/>
  <c r="M1485" i="11"/>
  <c r="AP1485" i="11"/>
  <c r="R1485" i="11"/>
  <c r="BH1485" i="11"/>
  <c r="AZ1485" i="11"/>
  <c r="AY1485" i="11"/>
  <c r="U1429" i="11"/>
  <c r="AK1429" i="11"/>
  <c r="BA1429" i="11"/>
  <c r="AB1429" i="11"/>
  <c r="AX1429" i="11"/>
  <c r="AC1429" i="11"/>
  <c r="AS1429" i="11"/>
  <c r="BI1429" i="11"/>
  <c r="R1429" i="11"/>
  <c r="AM1429" i="11"/>
  <c r="BH1429" i="11"/>
  <c r="AO1429" i="11"/>
  <c r="AH1429" i="11"/>
  <c r="S1429" i="11"/>
  <c r="AN1429" i="11"/>
  <c r="BJ1429" i="11"/>
  <c r="O1429" i="11"/>
  <c r="AJ1429" i="11"/>
  <c r="BF1429" i="11"/>
  <c r="P1429" i="11"/>
  <c r="AL1429" i="11"/>
  <c r="BG1429" i="11"/>
  <c r="Q1429" i="11"/>
  <c r="AW1429" i="11"/>
  <c r="Y1429" i="11"/>
  <c r="BE1429" i="11"/>
  <c r="BC1429" i="11"/>
  <c r="AD1429" i="11"/>
  <c r="AY1429" i="11"/>
  <c r="Z1429" i="11"/>
  <c r="AU1429" i="11"/>
  <c r="AA1429" i="11"/>
  <c r="AV1429" i="11"/>
  <c r="AG1429" i="11"/>
  <c r="AR1429" i="11"/>
  <c r="AT1429" i="11"/>
  <c r="T1429" i="11"/>
  <c r="AQ1429" i="11"/>
  <c r="BD1429" i="11"/>
  <c r="AE1429" i="11"/>
  <c r="BB1429" i="11"/>
  <c r="X1429" i="11"/>
  <c r="AP1429" i="11"/>
  <c r="V1429" i="11"/>
  <c r="W1429" i="11"/>
  <c r="M1429" i="11"/>
  <c r="AI1429" i="11"/>
  <c r="AZ1429" i="11"/>
  <c r="AF1429" i="11"/>
  <c r="U1413" i="11"/>
  <c r="AK1413" i="11"/>
  <c r="BA1413" i="11"/>
  <c r="AB1413" i="11"/>
  <c r="AX1413" i="11"/>
  <c r="AC1413" i="11"/>
  <c r="AS1413" i="11"/>
  <c r="BI1413" i="11"/>
  <c r="R1413" i="11"/>
  <c r="AM1413" i="11"/>
  <c r="BH1413" i="11"/>
  <c r="AO1413" i="11"/>
  <c r="AH1413" i="11"/>
  <c r="S1413" i="11"/>
  <c r="AN1413" i="11"/>
  <c r="BJ1413" i="11"/>
  <c r="O1413" i="11"/>
  <c r="AJ1413" i="11"/>
  <c r="BF1413" i="11"/>
  <c r="P1413" i="11"/>
  <c r="AL1413" i="11"/>
  <c r="BG1413" i="11"/>
  <c r="Q1413" i="11"/>
  <c r="AW1413" i="11"/>
  <c r="Y1413" i="11"/>
  <c r="BE1413" i="11"/>
  <c r="BC1413" i="11"/>
  <c r="AD1413" i="11"/>
  <c r="AY1413" i="11"/>
  <c r="Z1413" i="11"/>
  <c r="AU1413" i="11"/>
  <c r="AA1413" i="11"/>
  <c r="AV1413" i="11"/>
  <c r="AG1413" i="11"/>
  <c r="AR1413" i="11"/>
  <c r="AT1413" i="11"/>
  <c r="T1413" i="11"/>
  <c r="AQ1413" i="11"/>
  <c r="M1413" i="11"/>
  <c r="BD1413" i="11"/>
  <c r="AE1413" i="11"/>
  <c r="BB1413" i="11"/>
  <c r="X1413" i="11"/>
  <c r="AP1413" i="11"/>
  <c r="V1413" i="11"/>
  <c r="W1413" i="11"/>
  <c r="AI1413" i="11"/>
  <c r="AZ1413" i="11"/>
  <c r="AF1413" i="11"/>
  <c r="M1336" i="11"/>
  <c r="Y1336" i="11"/>
  <c r="AO1336" i="11"/>
  <c r="BE1336" i="11"/>
  <c r="O1336" i="11"/>
  <c r="AE1336" i="11"/>
  <c r="AU1336" i="11"/>
  <c r="Q1336" i="11"/>
  <c r="AG1336" i="11"/>
  <c r="AW1336" i="11"/>
  <c r="AS1336" i="11"/>
  <c r="W1336" i="11"/>
  <c r="AQ1336" i="11"/>
  <c r="AD1336" i="11"/>
  <c r="BJ1336" i="11"/>
  <c r="Z1336" i="11"/>
  <c r="BF1336" i="11"/>
  <c r="AN1336" i="11"/>
  <c r="AC1336" i="11"/>
  <c r="BI1336" i="11"/>
  <c r="AI1336" i="11"/>
  <c r="BC1336" i="11"/>
  <c r="AT1336" i="11"/>
  <c r="AP1336" i="11"/>
  <c r="U1336" i="11"/>
  <c r="AA1336" i="11"/>
  <c r="AL1336" i="11"/>
  <c r="BD1336" i="11"/>
  <c r="AK1336" i="11"/>
  <c r="AM1336" i="11"/>
  <c r="BB1336" i="11"/>
  <c r="R1336" i="11"/>
  <c r="BA1336" i="11"/>
  <c r="AY1336" i="11"/>
  <c r="AH1336" i="11"/>
  <c r="AR1336" i="11"/>
  <c r="AF1336" i="11"/>
  <c r="AJ1336" i="11"/>
  <c r="S1336" i="11"/>
  <c r="BG1336" i="11"/>
  <c r="V1336" i="11"/>
  <c r="AX1336" i="11"/>
  <c r="P1336" i="11"/>
  <c r="AV1336" i="11"/>
  <c r="AB1336" i="11"/>
  <c r="T1336" i="11"/>
  <c r="X1336" i="11"/>
  <c r="BH1336" i="11"/>
  <c r="AZ1336" i="11"/>
  <c r="U1403" i="11"/>
  <c r="AK1403" i="11"/>
  <c r="BA1403" i="11"/>
  <c r="S1403" i="11"/>
  <c r="AI1403" i="11"/>
  <c r="AY1403" i="11"/>
  <c r="AP1403" i="11"/>
  <c r="AC1403" i="11"/>
  <c r="AS1403" i="11"/>
  <c r="BI1403" i="11"/>
  <c r="AA1403" i="11"/>
  <c r="AQ1403" i="11"/>
  <c r="BG1403" i="11"/>
  <c r="Z1403" i="11"/>
  <c r="BF1403" i="11"/>
  <c r="AO1403" i="11"/>
  <c r="W1403" i="11"/>
  <c r="BC1403" i="11"/>
  <c r="R1403" i="11"/>
  <c r="AB1403" i="11"/>
  <c r="BH1403" i="11"/>
  <c r="V1403" i="11"/>
  <c r="BB1403" i="11"/>
  <c r="X1403" i="11"/>
  <c r="BD1403" i="11"/>
  <c r="Q1403" i="11"/>
  <c r="AW1403" i="11"/>
  <c r="Y1403" i="11"/>
  <c r="BE1403" i="11"/>
  <c r="AM1403" i="11"/>
  <c r="AX1403" i="11"/>
  <c r="AR1403" i="11"/>
  <c r="AL1403" i="11"/>
  <c r="M1403" i="11"/>
  <c r="AN1403" i="11"/>
  <c r="AG1403" i="11"/>
  <c r="AE1403" i="11"/>
  <c r="AH1403" i="11"/>
  <c r="AJ1403" i="11"/>
  <c r="BJ1403" i="11"/>
  <c r="AF1403" i="11"/>
  <c r="AU1403" i="11"/>
  <c r="AZ1403" i="11"/>
  <c r="AV1403" i="11"/>
  <c r="AD1403" i="11"/>
  <c r="O1403" i="11"/>
  <c r="T1403" i="11"/>
  <c r="AT1403" i="11"/>
  <c r="P1403" i="11"/>
  <c r="AA1476" i="11"/>
  <c r="AV1476" i="11"/>
  <c r="P1476" i="11"/>
  <c r="AL1476" i="11"/>
  <c r="BG1476" i="11"/>
  <c r="BB1476" i="11"/>
  <c r="V1476" i="11"/>
  <c r="AF1476" i="11"/>
  <c r="AQ1476" i="11"/>
  <c r="M1476" i="11"/>
  <c r="AN1476" i="11"/>
  <c r="BJ1476" i="11"/>
  <c r="S1476" i="11"/>
  <c r="AD1476" i="11"/>
  <c r="U1476" i="11"/>
  <c r="AK1476" i="11"/>
  <c r="BA1476" i="11"/>
  <c r="AY1476" i="11"/>
  <c r="AC1476" i="11"/>
  <c r="AS1476" i="11"/>
  <c r="BI1476" i="11"/>
  <c r="Y1476" i="11"/>
  <c r="BE1476" i="11"/>
  <c r="AB1476" i="11"/>
  <c r="AX1476" i="11"/>
  <c r="T1476" i="11"/>
  <c r="AP1476" i="11"/>
  <c r="AT1476" i="11"/>
  <c r="AG1476" i="11"/>
  <c r="AO1476" i="11"/>
  <c r="R1476" i="11"/>
  <c r="AM1476" i="11"/>
  <c r="BH1476" i="11"/>
  <c r="AE1476" i="11"/>
  <c r="AZ1476" i="11"/>
  <c r="X1476" i="11"/>
  <c r="Q1476" i="11"/>
  <c r="AW1476" i="11"/>
  <c r="AH1476" i="11"/>
  <c r="Z1476" i="11"/>
  <c r="AI1476" i="11"/>
  <c r="AR1476" i="11"/>
  <c r="AJ1476" i="11"/>
  <c r="BC1476" i="11"/>
  <c r="AU1476" i="11"/>
  <c r="W1476" i="11"/>
  <c r="O1476" i="11"/>
  <c r="BF1476" i="11"/>
  <c r="BD1476" i="11"/>
  <c r="AA1480" i="11"/>
  <c r="AV1480" i="11"/>
  <c r="P1480" i="11"/>
  <c r="AL1480" i="11"/>
  <c r="BG1480" i="11"/>
  <c r="AF1480" i="11"/>
  <c r="AQ1480" i="11"/>
  <c r="V1480" i="11"/>
  <c r="BB1480" i="11"/>
  <c r="M1480" i="11"/>
  <c r="BJ1480" i="11"/>
  <c r="S1480" i="11"/>
  <c r="AN1480" i="11"/>
  <c r="AY1480" i="11"/>
  <c r="U1480" i="11"/>
  <c r="AK1480" i="11"/>
  <c r="BA1480" i="11"/>
  <c r="AC1480" i="11"/>
  <c r="AS1480" i="11"/>
  <c r="BI1480" i="11"/>
  <c r="AD1480" i="11"/>
  <c r="Y1480" i="11"/>
  <c r="BE1480" i="11"/>
  <c r="AB1480" i="11"/>
  <c r="AX1480" i="11"/>
  <c r="T1480" i="11"/>
  <c r="AP1480" i="11"/>
  <c r="X1480" i="11"/>
  <c r="AG1480" i="11"/>
  <c r="AO1480" i="11"/>
  <c r="R1480" i="11"/>
  <c r="AM1480" i="11"/>
  <c r="BH1480" i="11"/>
  <c r="AE1480" i="11"/>
  <c r="AZ1480" i="11"/>
  <c r="AT1480" i="11"/>
  <c r="Q1480" i="11"/>
  <c r="AW1480" i="11"/>
  <c r="BC1480" i="11"/>
  <c r="AU1480" i="11"/>
  <c r="W1480" i="11"/>
  <c r="O1480" i="11"/>
  <c r="BF1480" i="11"/>
  <c r="AH1480" i="11"/>
  <c r="Z1480" i="11"/>
  <c r="BD1480" i="11"/>
  <c r="AR1480" i="11"/>
  <c r="AJ1480" i="11"/>
  <c r="AI1480" i="11"/>
  <c r="P1567" i="11"/>
  <c r="AL1567" i="11"/>
  <c r="BG1567" i="11"/>
  <c r="V1567" i="11"/>
  <c r="AQ1567" i="11"/>
  <c r="AA1567" i="11"/>
  <c r="AF1567" i="11"/>
  <c r="AV1567" i="11"/>
  <c r="BB1567" i="11"/>
  <c r="X1567" i="11"/>
  <c r="AT1567" i="11"/>
  <c r="BD1567" i="11"/>
  <c r="AI1567" i="11"/>
  <c r="U1567" i="11"/>
  <c r="AK1567" i="11"/>
  <c r="BA1567" i="11"/>
  <c r="AC1567" i="11"/>
  <c r="AS1567" i="11"/>
  <c r="BI1567" i="11"/>
  <c r="AO1567" i="11"/>
  <c r="AH1567" i="11"/>
  <c r="BC1567" i="11"/>
  <c r="Z1567" i="11"/>
  <c r="AU1567" i="11"/>
  <c r="AD1567" i="11"/>
  <c r="Q1567" i="11"/>
  <c r="AW1567" i="11"/>
  <c r="Y1567" i="11"/>
  <c r="BE1567" i="11"/>
  <c r="W1567" i="11"/>
  <c r="AR1567" i="11"/>
  <c r="O1567" i="11"/>
  <c r="AJ1567" i="11"/>
  <c r="BF1567" i="11"/>
  <c r="AY1567" i="11"/>
  <c r="AG1567" i="11"/>
  <c r="R1567" i="11"/>
  <c r="BH1567" i="11"/>
  <c r="AZ1567" i="11"/>
  <c r="S1567" i="11"/>
  <c r="AB1567" i="11"/>
  <c r="T1567" i="11"/>
  <c r="M1567" i="11"/>
  <c r="AM1567" i="11"/>
  <c r="AE1567" i="11"/>
  <c r="BJ1567" i="11"/>
  <c r="AX1567" i="11"/>
  <c r="AP1567" i="11"/>
  <c r="AN1567" i="11"/>
  <c r="AF1487" i="11"/>
  <c r="BB1487" i="11"/>
  <c r="V1487" i="11"/>
  <c r="AQ1487" i="11"/>
  <c r="AL1487" i="11"/>
  <c r="AV1487" i="11"/>
  <c r="P1487" i="11"/>
  <c r="AA1487" i="11"/>
  <c r="BG1487" i="11"/>
  <c r="X1487" i="11"/>
  <c r="AT1487" i="11"/>
  <c r="BD1487" i="11"/>
  <c r="U1487" i="11"/>
  <c r="AK1487" i="11"/>
  <c r="BA1487" i="11"/>
  <c r="AC1487" i="11"/>
  <c r="AS1487" i="11"/>
  <c r="BI1487" i="11"/>
  <c r="AO1487" i="11"/>
  <c r="AH1487" i="11"/>
  <c r="BC1487" i="11"/>
  <c r="Z1487" i="11"/>
  <c r="AU1487" i="11"/>
  <c r="AD1487" i="11"/>
  <c r="Q1487" i="11"/>
  <c r="AW1487" i="11"/>
  <c r="Y1487" i="11"/>
  <c r="BE1487" i="11"/>
  <c r="W1487" i="11"/>
  <c r="AR1487" i="11"/>
  <c r="O1487" i="11"/>
  <c r="AJ1487" i="11"/>
  <c r="BF1487" i="11"/>
  <c r="AY1487" i="11"/>
  <c r="AI1487" i="11"/>
  <c r="AG1487" i="11"/>
  <c r="R1487" i="11"/>
  <c r="BH1487" i="11"/>
  <c r="AZ1487" i="11"/>
  <c r="S1487" i="11"/>
  <c r="AB1487" i="11"/>
  <c r="T1487" i="11"/>
  <c r="AM1487" i="11"/>
  <c r="AE1487" i="11"/>
  <c r="BJ1487" i="11"/>
  <c r="AX1487" i="11"/>
  <c r="AP1487" i="11"/>
  <c r="M1487" i="11"/>
  <c r="AN1487" i="11"/>
  <c r="M1340" i="11"/>
  <c r="Y1340" i="11"/>
  <c r="AO1340" i="11"/>
  <c r="BE1340" i="11"/>
  <c r="O1340" i="11"/>
  <c r="AE1340" i="11"/>
  <c r="AU1340" i="11"/>
  <c r="Q1340" i="11"/>
  <c r="AG1340" i="11"/>
  <c r="AW1340" i="11"/>
  <c r="AS1340" i="11"/>
  <c r="W1340" i="11"/>
  <c r="AQ1340" i="11"/>
  <c r="AD1340" i="11"/>
  <c r="BJ1340" i="11"/>
  <c r="Z1340" i="11"/>
  <c r="BF1340" i="11"/>
  <c r="AN1340" i="11"/>
  <c r="AC1340" i="11"/>
  <c r="BI1340" i="11"/>
  <c r="AI1340" i="11"/>
  <c r="BC1340" i="11"/>
  <c r="AT1340" i="11"/>
  <c r="AP1340" i="11"/>
  <c r="U1340" i="11"/>
  <c r="AY1340" i="11"/>
  <c r="AL1340" i="11"/>
  <c r="AK1340" i="11"/>
  <c r="S1340" i="11"/>
  <c r="BG1340" i="11"/>
  <c r="BB1340" i="11"/>
  <c r="BA1340" i="11"/>
  <c r="AA1340" i="11"/>
  <c r="AH1340" i="11"/>
  <c r="BD1340" i="11"/>
  <c r="AR1340" i="11"/>
  <c r="AF1340" i="11"/>
  <c r="AJ1340" i="11"/>
  <c r="AM1340" i="11"/>
  <c r="V1340" i="11"/>
  <c r="R1340" i="11"/>
  <c r="AB1340" i="11"/>
  <c r="T1340" i="11"/>
  <c r="AX1340" i="11"/>
  <c r="BH1340" i="11"/>
  <c r="AZ1340" i="11"/>
  <c r="X1340" i="11"/>
  <c r="P1340" i="11"/>
  <c r="AV1340" i="11"/>
  <c r="U1407" i="11"/>
  <c r="AK1407" i="11"/>
  <c r="BA1407" i="11"/>
  <c r="S1407" i="11"/>
  <c r="AM1407" i="11"/>
  <c r="BH1407" i="11"/>
  <c r="AC1407" i="11"/>
  <c r="AS1407" i="11"/>
  <c r="BI1407" i="11"/>
  <c r="AA1407" i="11"/>
  <c r="Z1407" i="11"/>
  <c r="AX1407" i="11"/>
  <c r="AO1407" i="11"/>
  <c r="W1407" i="11"/>
  <c r="R1407" i="11"/>
  <c r="AB1407" i="11"/>
  <c r="AY1407" i="11"/>
  <c r="V1407" i="11"/>
  <c r="AU1407" i="11"/>
  <c r="X1407" i="11"/>
  <c r="AV1407" i="11"/>
  <c r="Q1407" i="11"/>
  <c r="AW1407" i="11"/>
  <c r="Y1407" i="11"/>
  <c r="BE1407" i="11"/>
  <c r="AR1407" i="11"/>
  <c r="AN1407" i="11"/>
  <c r="BJ1407" i="11"/>
  <c r="AJ1407" i="11"/>
  <c r="BF1407" i="11"/>
  <c r="AL1407" i="11"/>
  <c r="BG1407" i="11"/>
  <c r="AG1407" i="11"/>
  <c r="AE1407" i="11"/>
  <c r="AI1407" i="11"/>
  <c r="AZ1407" i="11"/>
  <c r="AF1407" i="11"/>
  <c r="AT1407" i="11"/>
  <c r="M1407" i="11"/>
  <c r="AQ1407" i="11"/>
  <c r="AH1407" i="11"/>
  <c r="BD1407" i="11"/>
  <c r="AD1407" i="11"/>
  <c r="BB1407" i="11"/>
  <c r="O1407" i="11"/>
  <c r="BC1407" i="11"/>
  <c r="T1407" i="11"/>
  <c r="AP1407" i="11"/>
  <c r="P1407" i="11"/>
  <c r="M1324" i="11"/>
  <c r="Y1324" i="11"/>
  <c r="AO1324" i="11"/>
  <c r="BE1324" i="11"/>
  <c r="O1324" i="11"/>
  <c r="AE1324" i="11"/>
  <c r="AU1324" i="11"/>
  <c r="Q1324" i="11"/>
  <c r="AG1324" i="11"/>
  <c r="AW1324" i="11"/>
  <c r="AS1324" i="11"/>
  <c r="W1324" i="11"/>
  <c r="AQ1324" i="11"/>
  <c r="AD1324" i="11"/>
  <c r="BJ1324" i="11"/>
  <c r="Z1324" i="11"/>
  <c r="BF1324" i="11"/>
  <c r="AN1324" i="11"/>
  <c r="AC1324" i="11"/>
  <c r="BI1324" i="11"/>
  <c r="AI1324" i="11"/>
  <c r="BC1324" i="11"/>
  <c r="AT1324" i="11"/>
  <c r="AP1324" i="11"/>
  <c r="U1324" i="11"/>
  <c r="AY1324" i="11"/>
  <c r="AL1324" i="11"/>
  <c r="AK1324" i="11"/>
  <c r="S1324" i="11"/>
  <c r="BG1324" i="11"/>
  <c r="BB1324" i="11"/>
  <c r="R1324" i="11"/>
  <c r="BA1324" i="11"/>
  <c r="AA1324" i="11"/>
  <c r="AH1324" i="11"/>
  <c r="BD1324" i="11"/>
  <c r="AR1324" i="11"/>
  <c r="AF1324" i="11"/>
  <c r="AJ1324" i="11"/>
  <c r="AM1324" i="11"/>
  <c r="V1324" i="11"/>
  <c r="AX1324" i="11"/>
  <c r="AB1324" i="11"/>
  <c r="T1324" i="11"/>
  <c r="BH1324" i="11"/>
  <c r="AZ1324" i="11"/>
  <c r="X1324" i="11"/>
  <c r="P1324" i="11"/>
  <c r="AV1324" i="11"/>
  <c r="P1527" i="11"/>
  <c r="AL1527" i="11"/>
  <c r="BG1527" i="11"/>
  <c r="V1527" i="11"/>
  <c r="AQ1527" i="11"/>
  <c r="AA1527" i="11"/>
  <c r="AF1527" i="11"/>
  <c r="AV1527" i="11"/>
  <c r="BB1527" i="11"/>
  <c r="X1527" i="11"/>
  <c r="AT1527" i="11"/>
  <c r="BD1527" i="11"/>
  <c r="AI1527" i="11"/>
  <c r="U1527" i="11"/>
  <c r="AK1527" i="11"/>
  <c r="BA1527" i="11"/>
  <c r="AC1527" i="11"/>
  <c r="AS1527" i="11"/>
  <c r="BI1527" i="11"/>
  <c r="AO1527" i="11"/>
  <c r="AH1527" i="11"/>
  <c r="BC1527" i="11"/>
  <c r="Z1527" i="11"/>
  <c r="AU1527" i="11"/>
  <c r="AD1527" i="11"/>
  <c r="Q1527" i="11"/>
  <c r="AW1527" i="11"/>
  <c r="Y1527" i="11"/>
  <c r="BE1527" i="11"/>
  <c r="W1527" i="11"/>
  <c r="AR1527" i="11"/>
  <c r="O1527" i="11"/>
  <c r="AJ1527" i="11"/>
  <c r="BF1527" i="11"/>
  <c r="AY1527" i="11"/>
  <c r="AG1527" i="11"/>
  <c r="R1527" i="11"/>
  <c r="BH1527" i="11"/>
  <c r="AZ1527" i="11"/>
  <c r="M1527" i="11"/>
  <c r="BJ1527" i="11"/>
  <c r="AB1527" i="11"/>
  <c r="T1527" i="11"/>
  <c r="AN1527" i="11"/>
  <c r="AM1527" i="11"/>
  <c r="AE1527" i="11"/>
  <c r="S1527" i="11"/>
  <c r="AX1527" i="11"/>
  <c r="AP1527" i="11"/>
  <c r="U1459" i="11"/>
  <c r="AK1459" i="11"/>
  <c r="BA1459" i="11"/>
  <c r="AC1459" i="11"/>
  <c r="AS1459" i="11"/>
  <c r="BI1459" i="11"/>
  <c r="AO1459" i="11"/>
  <c r="AH1459" i="11"/>
  <c r="BC1459" i="11"/>
  <c r="AD1459" i="11"/>
  <c r="AY1459" i="11"/>
  <c r="Z1459" i="11"/>
  <c r="AU1459" i="11"/>
  <c r="M1459" i="11"/>
  <c r="AA1459" i="11"/>
  <c r="AV1459" i="11"/>
  <c r="Q1459" i="11"/>
  <c r="AW1459" i="11"/>
  <c r="Y1459" i="11"/>
  <c r="BE1459" i="11"/>
  <c r="W1459" i="11"/>
  <c r="AR1459" i="11"/>
  <c r="S1459" i="11"/>
  <c r="AN1459" i="11"/>
  <c r="BJ1459" i="11"/>
  <c r="O1459" i="11"/>
  <c r="AJ1459" i="11"/>
  <c r="BF1459" i="11"/>
  <c r="P1459" i="11"/>
  <c r="AL1459" i="11"/>
  <c r="BG1459" i="11"/>
  <c r="AG1459" i="11"/>
  <c r="AM1459" i="11"/>
  <c r="BD1459" i="11"/>
  <c r="AE1459" i="11"/>
  <c r="BB1459" i="11"/>
  <c r="AX1459" i="11"/>
  <c r="X1459" i="11"/>
  <c r="AP1459" i="11"/>
  <c r="V1459" i="11"/>
  <c r="R1459" i="11"/>
  <c r="BH1459" i="11"/>
  <c r="AI1459" i="11"/>
  <c r="AZ1459" i="11"/>
  <c r="AF1459" i="11"/>
  <c r="AB1459" i="11"/>
  <c r="AT1459" i="11"/>
  <c r="T1459" i="11"/>
  <c r="AQ1459" i="11"/>
  <c r="V1493" i="11"/>
  <c r="AQ1493" i="11"/>
  <c r="AF1493" i="11"/>
  <c r="BB1493" i="11"/>
  <c r="AV1493" i="11"/>
  <c r="P1493" i="11"/>
  <c r="BG1493" i="11"/>
  <c r="AA1493" i="11"/>
  <c r="AL1493" i="11"/>
  <c r="AI1493" i="11"/>
  <c r="BD1493" i="11"/>
  <c r="X1493" i="11"/>
  <c r="AT1493" i="11"/>
  <c r="U1493" i="11"/>
  <c r="AK1493" i="11"/>
  <c r="BA1493" i="11"/>
  <c r="AC1493" i="11"/>
  <c r="AS1493" i="11"/>
  <c r="BI1493" i="11"/>
  <c r="AO1493" i="11"/>
  <c r="W1493" i="11"/>
  <c r="AR1493" i="11"/>
  <c r="O1493" i="11"/>
  <c r="AJ1493" i="11"/>
  <c r="BF1493" i="11"/>
  <c r="AN1493" i="11"/>
  <c r="Q1493" i="11"/>
  <c r="AW1493" i="11"/>
  <c r="Y1493" i="11"/>
  <c r="BE1493" i="11"/>
  <c r="AH1493" i="11"/>
  <c r="BC1493" i="11"/>
  <c r="Z1493" i="11"/>
  <c r="AU1493" i="11"/>
  <c r="BJ1493" i="11"/>
  <c r="S1493" i="11"/>
  <c r="AG1493" i="11"/>
  <c r="AB1493" i="11"/>
  <c r="T1493" i="11"/>
  <c r="AM1493" i="11"/>
  <c r="AE1493" i="11"/>
  <c r="AY1493" i="11"/>
  <c r="AX1493" i="11"/>
  <c r="AP1493" i="11"/>
  <c r="AD1493" i="11"/>
  <c r="R1493" i="11"/>
  <c r="BH1493" i="11"/>
  <c r="M1493" i="11"/>
  <c r="AZ1493" i="11"/>
  <c r="AA1591" i="11"/>
  <c r="AQ1591" i="11"/>
  <c r="BG1591" i="11"/>
  <c r="O1591" i="11"/>
  <c r="AE1591" i="11"/>
  <c r="AU1591" i="11"/>
  <c r="AI1591" i="11"/>
  <c r="AY1591" i="11"/>
  <c r="W1591" i="11"/>
  <c r="BC1591" i="11"/>
  <c r="S1591" i="11"/>
  <c r="AM1591" i="11"/>
  <c r="AG1591" i="11"/>
  <c r="AW1591" i="11"/>
  <c r="Q1591" i="11"/>
  <c r="BE1591" i="11"/>
  <c r="Y1591" i="11"/>
  <c r="AO1591" i="11"/>
  <c r="X1591" i="11"/>
  <c r="AN1591" i="11"/>
  <c r="BD1591" i="11"/>
  <c r="R1591" i="11"/>
  <c r="AH1591" i="11"/>
  <c r="AX1591" i="11"/>
  <c r="AK1591" i="11"/>
  <c r="P1591" i="11"/>
  <c r="AF1591" i="11"/>
  <c r="AV1591" i="11"/>
  <c r="Z1591" i="11"/>
  <c r="AP1591" i="11"/>
  <c r="BF1591" i="11"/>
  <c r="BA1591" i="11"/>
  <c r="U1591" i="11"/>
  <c r="AB1591" i="11"/>
  <c r="BH1591" i="11"/>
  <c r="V1591" i="11"/>
  <c r="BB1591" i="11"/>
  <c r="M1591" i="11"/>
  <c r="BI1591" i="11"/>
  <c r="AJ1591" i="11"/>
  <c r="AD1591" i="11"/>
  <c r="BJ1591" i="11"/>
  <c r="AS1591" i="11"/>
  <c r="AR1591" i="11"/>
  <c r="AL1591" i="11"/>
  <c r="AC1591" i="11"/>
  <c r="T1591" i="11"/>
  <c r="AZ1591" i="11"/>
  <c r="AT1591" i="11"/>
  <c r="M1344" i="11"/>
  <c r="Y1344" i="11"/>
  <c r="AO1344" i="11"/>
  <c r="BE1344" i="11"/>
  <c r="O1344" i="11"/>
  <c r="AE1344" i="11"/>
  <c r="AU1344" i="11"/>
  <c r="Q1344" i="11"/>
  <c r="AG1344" i="11"/>
  <c r="AW1344" i="11"/>
  <c r="AS1344" i="11"/>
  <c r="W1344" i="11"/>
  <c r="AQ1344" i="11"/>
  <c r="AD1344" i="11"/>
  <c r="BJ1344" i="11"/>
  <c r="Z1344" i="11"/>
  <c r="BF1344" i="11"/>
  <c r="AN1344" i="11"/>
  <c r="AC1344" i="11"/>
  <c r="BI1344" i="11"/>
  <c r="AI1344" i="11"/>
  <c r="BC1344" i="11"/>
  <c r="AT1344" i="11"/>
  <c r="AP1344" i="11"/>
  <c r="U1344" i="11"/>
  <c r="AA1344" i="11"/>
  <c r="AL1344" i="11"/>
  <c r="BD1344" i="11"/>
  <c r="AK1344" i="11"/>
  <c r="AM1344" i="11"/>
  <c r="BB1344" i="11"/>
  <c r="BA1344" i="11"/>
  <c r="AY1344" i="11"/>
  <c r="AH1344" i="11"/>
  <c r="AR1344" i="11"/>
  <c r="AF1344" i="11"/>
  <c r="AJ1344" i="11"/>
  <c r="S1344" i="11"/>
  <c r="BG1344" i="11"/>
  <c r="V1344" i="11"/>
  <c r="P1344" i="11"/>
  <c r="X1344" i="11"/>
  <c r="AV1344" i="11"/>
  <c r="R1344" i="11"/>
  <c r="AB1344" i="11"/>
  <c r="T1344" i="11"/>
  <c r="AX1344" i="11"/>
  <c r="BH1344" i="11"/>
  <c r="AZ1344" i="11"/>
  <c r="Y1345" i="11"/>
  <c r="AO1345" i="11"/>
  <c r="BE1345" i="11"/>
  <c r="O1345" i="11"/>
  <c r="AE1345" i="11"/>
  <c r="AU1345" i="11"/>
  <c r="Q1345" i="11"/>
  <c r="AG1345" i="11"/>
  <c r="AW1345" i="11"/>
  <c r="AC1345" i="11"/>
  <c r="BI1345" i="11"/>
  <c r="S1345" i="11"/>
  <c r="AM1345" i="11"/>
  <c r="BG1345" i="11"/>
  <c r="AT1345" i="11"/>
  <c r="AP1345" i="11"/>
  <c r="BD1345" i="11"/>
  <c r="AS1345" i="11"/>
  <c r="AA1345" i="11"/>
  <c r="AY1345" i="11"/>
  <c r="AD1345" i="11"/>
  <c r="BJ1345" i="11"/>
  <c r="Z1345" i="11"/>
  <c r="BF1345" i="11"/>
  <c r="X1345" i="11"/>
  <c r="AK1345" i="11"/>
  <c r="W1345" i="11"/>
  <c r="BB1345" i="11"/>
  <c r="R1345" i="11"/>
  <c r="AB1345" i="11"/>
  <c r="P1345" i="11"/>
  <c r="T1345" i="11"/>
  <c r="BA1345" i="11"/>
  <c r="AI1345" i="11"/>
  <c r="AQ1345" i="11"/>
  <c r="V1345" i="11"/>
  <c r="AX1345" i="11"/>
  <c r="M1345" i="11"/>
  <c r="BH1345" i="11"/>
  <c r="AV1345" i="11"/>
  <c r="AZ1345" i="11"/>
  <c r="U1345" i="11"/>
  <c r="BC1345" i="11"/>
  <c r="AL1345" i="11"/>
  <c r="AH1345" i="11"/>
  <c r="AR1345" i="11"/>
  <c r="AJ1345" i="11"/>
  <c r="AN1345" i="11"/>
  <c r="AF1345" i="11"/>
  <c r="U1389" i="11"/>
  <c r="AK1389" i="11"/>
  <c r="BA1389" i="11"/>
  <c r="S1389" i="11"/>
  <c r="AI1389" i="11"/>
  <c r="AY1389" i="11"/>
  <c r="AP1389" i="11"/>
  <c r="AC1389" i="11"/>
  <c r="AS1389" i="11"/>
  <c r="BI1389" i="11"/>
  <c r="AA1389" i="11"/>
  <c r="AQ1389" i="11"/>
  <c r="BG1389" i="11"/>
  <c r="Z1389" i="11"/>
  <c r="BF1389" i="11"/>
  <c r="AO1389" i="11"/>
  <c r="W1389" i="11"/>
  <c r="BC1389" i="11"/>
  <c r="AX1389" i="11"/>
  <c r="AB1389" i="11"/>
  <c r="BH1389" i="11"/>
  <c r="V1389" i="11"/>
  <c r="BB1389" i="11"/>
  <c r="X1389" i="11"/>
  <c r="BD1389" i="11"/>
  <c r="Q1389" i="11"/>
  <c r="AW1389" i="11"/>
  <c r="Y1389" i="11"/>
  <c r="BE1389" i="11"/>
  <c r="AM1389" i="11"/>
  <c r="R1389" i="11"/>
  <c r="AR1389" i="11"/>
  <c r="AL1389" i="11"/>
  <c r="AN1389" i="11"/>
  <c r="AG1389" i="11"/>
  <c r="AD1389" i="11"/>
  <c r="O1389" i="11"/>
  <c r="T1389" i="11"/>
  <c r="AT1389" i="11"/>
  <c r="P1389" i="11"/>
  <c r="AE1389" i="11"/>
  <c r="M1389" i="11"/>
  <c r="AJ1389" i="11"/>
  <c r="BJ1389" i="11"/>
  <c r="AF1389" i="11"/>
  <c r="AU1389" i="11"/>
  <c r="AH1389" i="11"/>
  <c r="AZ1389" i="11"/>
  <c r="AV1389" i="11"/>
  <c r="U1421" i="11"/>
  <c r="AK1421" i="11"/>
  <c r="BA1421" i="11"/>
  <c r="AB1421" i="11"/>
  <c r="AX1421" i="11"/>
  <c r="AC1421" i="11"/>
  <c r="AS1421" i="11"/>
  <c r="BI1421" i="11"/>
  <c r="R1421" i="11"/>
  <c r="AM1421" i="11"/>
  <c r="BH1421" i="11"/>
  <c r="AO1421" i="11"/>
  <c r="AH1421" i="11"/>
  <c r="S1421" i="11"/>
  <c r="AN1421" i="11"/>
  <c r="BJ1421" i="11"/>
  <c r="O1421" i="11"/>
  <c r="AJ1421" i="11"/>
  <c r="BF1421" i="11"/>
  <c r="P1421" i="11"/>
  <c r="AL1421" i="11"/>
  <c r="BG1421" i="11"/>
  <c r="Q1421" i="11"/>
  <c r="AW1421" i="11"/>
  <c r="Y1421" i="11"/>
  <c r="BE1421" i="11"/>
  <c r="BC1421" i="11"/>
  <c r="AD1421" i="11"/>
  <c r="AY1421" i="11"/>
  <c r="Z1421" i="11"/>
  <c r="AU1421" i="11"/>
  <c r="AA1421" i="11"/>
  <c r="AV1421" i="11"/>
  <c r="AG1421" i="11"/>
  <c r="AT1421" i="11"/>
  <c r="T1421" i="11"/>
  <c r="AQ1421" i="11"/>
  <c r="W1421" i="11"/>
  <c r="BD1421" i="11"/>
  <c r="AE1421" i="11"/>
  <c r="BB1421" i="11"/>
  <c r="AR1421" i="11"/>
  <c r="M1421" i="11"/>
  <c r="X1421" i="11"/>
  <c r="AP1421" i="11"/>
  <c r="V1421" i="11"/>
  <c r="AI1421" i="11"/>
  <c r="AZ1421" i="11"/>
  <c r="AF1421" i="11"/>
  <c r="P1500" i="11"/>
  <c r="AL1500" i="11"/>
  <c r="BG1500" i="11"/>
  <c r="V1500" i="11"/>
  <c r="AQ1500" i="11"/>
  <c r="AA1500" i="11"/>
  <c r="AF1500" i="11"/>
  <c r="AV1500" i="11"/>
  <c r="BB1500" i="11"/>
  <c r="M1500" i="11"/>
  <c r="AN1500" i="11"/>
  <c r="BJ1500" i="11"/>
  <c r="S1500" i="11"/>
  <c r="AD1500" i="11"/>
  <c r="AY1500" i="11"/>
  <c r="U1500" i="11"/>
  <c r="AK1500" i="11"/>
  <c r="BA1500" i="11"/>
  <c r="AC1500" i="11"/>
  <c r="AS1500" i="11"/>
  <c r="BI1500" i="11"/>
  <c r="Y1500" i="11"/>
  <c r="BE1500" i="11"/>
  <c r="AB1500" i="11"/>
  <c r="AX1500" i="11"/>
  <c r="T1500" i="11"/>
  <c r="AP1500" i="11"/>
  <c r="AT1500" i="11"/>
  <c r="AG1500" i="11"/>
  <c r="AO1500" i="11"/>
  <c r="R1500" i="11"/>
  <c r="AM1500" i="11"/>
  <c r="BH1500" i="11"/>
  <c r="AE1500" i="11"/>
  <c r="AZ1500" i="11"/>
  <c r="X1500" i="11"/>
  <c r="Q1500" i="11"/>
  <c r="AW1500" i="11"/>
  <c r="AH1500" i="11"/>
  <c r="Z1500" i="11"/>
  <c r="AR1500" i="11"/>
  <c r="AJ1500" i="11"/>
  <c r="BD1500" i="11"/>
  <c r="BC1500" i="11"/>
  <c r="AU1500" i="11"/>
  <c r="AI1500" i="11"/>
  <c r="W1500" i="11"/>
  <c r="O1500" i="11"/>
  <c r="BF1500" i="11"/>
  <c r="AF1568" i="11"/>
  <c r="BB1568" i="11"/>
  <c r="P1568" i="11"/>
  <c r="AL1568" i="11"/>
  <c r="BG1568" i="11"/>
  <c r="V1568" i="11"/>
  <c r="AA1568" i="11"/>
  <c r="AQ1568" i="11"/>
  <c r="AV1568" i="11"/>
  <c r="M1568" i="11"/>
  <c r="BJ1568" i="11"/>
  <c r="S1568" i="11"/>
  <c r="AN1568" i="11"/>
  <c r="AY1568" i="11"/>
  <c r="AD1568" i="11"/>
  <c r="U1568" i="11"/>
  <c r="AK1568" i="11"/>
  <c r="BA1568" i="11"/>
  <c r="AC1568" i="11"/>
  <c r="AS1568" i="11"/>
  <c r="BI1568" i="11"/>
  <c r="Y1568" i="11"/>
  <c r="BE1568" i="11"/>
  <c r="AB1568" i="11"/>
  <c r="AX1568" i="11"/>
  <c r="T1568" i="11"/>
  <c r="AP1568" i="11"/>
  <c r="X1568" i="11"/>
  <c r="AG1568" i="11"/>
  <c r="AO1568" i="11"/>
  <c r="R1568" i="11"/>
  <c r="AM1568" i="11"/>
  <c r="BH1568" i="11"/>
  <c r="AE1568" i="11"/>
  <c r="AZ1568" i="11"/>
  <c r="AT1568" i="11"/>
  <c r="Q1568" i="11"/>
  <c r="AW1568" i="11"/>
  <c r="BC1568" i="11"/>
  <c r="AU1568" i="11"/>
  <c r="BD1568" i="11"/>
  <c r="W1568" i="11"/>
  <c r="O1568" i="11"/>
  <c r="BF1568" i="11"/>
  <c r="AI1568" i="11"/>
  <c r="AH1568" i="11"/>
  <c r="Z1568" i="11"/>
  <c r="AR1568" i="11"/>
  <c r="AJ1568" i="11"/>
  <c r="M1320" i="11"/>
  <c r="Y1320" i="11"/>
  <c r="AO1320" i="11"/>
  <c r="BE1320" i="11"/>
  <c r="O1320" i="11"/>
  <c r="AE1320" i="11"/>
  <c r="AU1320" i="11"/>
  <c r="Q1320" i="11"/>
  <c r="AG1320" i="11"/>
  <c r="AW1320" i="11"/>
  <c r="AS1320" i="11"/>
  <c r="W1320" i="11"/>
  <c r="AQ1320" i="11"/>
  <c r="AD1320" i="11"/>
  <c r="BJ1320" i="11"/>
  <c r="Z1320" i="11"/>
  <c r="BF1320" i="11"/>
  <c r="AN1320" i="11"/>
  <c r="AC1320" i="11"/>
  <c r="BI1320" i="11"/>
  <c r="AI1320" i="11"/>
  <c r="BC1320" i="11"/>
  <c r="AT1320" i="11"/>
  <c r="AP1320" i="11"/>
  <c r="U1320" i="11"/>
  <c r="AA1320" i="11"/>
  <c r="AL1320" i="11"/>
  <c r="BD1320" i="11"/>
  <c r="AK1320" i="11"/>
  <c r="AM1320" i="11"/>
  <c r="BB1320" i="11"/>
  <c r="R1320" i="11"/>
  <c r="BA1320" i="11"/>
  <c r="AY1320" i="11"/>
  <c r="AH1320" i="11"/>
  <c r="AR1320" i="11"/>
  <c r="AF1320" i="11"/>
  <c r="AJ1320" i="11"/>
  <c r="S1320" i="11"/>
  <c r="BG1320" i="11"/>
  <c r="V1320" i="11"/>
  <c r="AX1320" i="11"/>
  <c r="P1320" i="11"/>
  <c r="AV1320" i="11"/>
  <c r="AB1320" i="11"/>
  <c r="T1320" i="11"/>
  <c r="X1320" i="11"/>
  <c r="BH1320" i="11"/>
  <c r="AZ1320" i="11"/>
  <c r="U1406" i="11"/>
  <c r="AK1406" i="11"/>
  <c r="BA1406" i="11"/>
  <c r="S1406" i="11"/>
  <c r="AI1406" i="11"/>
  <c r="AY1406" i="11"/>
  <c r="Z1406" i="11"/>
  <c r="BF1406" i="11"/>
  <c r="AC1406" i="11"/>
  <c r="AS1406" i="11"/>
  <c r="BI1406" i="11"/>
  <c r="AA1406" i="11"/>
  <c r="AQ1406" i="11"/>
  <c r="BG1406" i="11"/>
  <c r="AP1406" i="11"/>
  <c r="Y1406" i="11"/>
  <c r="BE1406" i="11"/>
  <c r="AM1406" i="11"/>
  <c r="AR1406" i="11"/>
  <c r="AL1406" i="11"/>
  <c r="AN1406" i="11"/>
  <c r="AG1406" i="11"/>
  <c r="AO1406" i="11"/>
  <c r="W1406" i="11"/>
  <c r="BC1406" i="11"/>
  <c r="AH1406" i="11"/>
  <c r="AB1406" i="11"/>
  <c r="BH1406" i="11"/>
  <c r="V1406" i="11"/>
  <c r="BB1406" i="11"/>
  <c r="X1406" i="11"/>
  <c r="BD1406" i="11"/>
  <c r="Q1406" i="11"/>
  <c r="AW1406" i="11"/>
  <c r="O1406" i="11"/>
  <c r="R1406" i="11"/>
  <c r="T1406" i="11"/>
  <c r="AT1406" i="11"/>
  <c r="P1406" i="11"/>
  <c r="AE1406" i="11"/>
  <c r="AX1406" i="11"/>
  <c r="AJ1406" i="11"/>
  <c r="BJ1406" i="11"/>
  <c r="AF1406" i="11"/>
  <c r="AU1406" i="11"/>
  <c r="AZ1406" i="11"/>
  <c r="AV1406" i="11"/>
  <c r="M1406" i="11"/>
  <c r="AD1406" i="11"/>
  <c r="BO1438" i="11"/>
  <c r="J1388" i="11" a="1"/>
  <c r="J1388" i="11" s="1"/>
  <c r="J1572" i="11" a="1"/>
  <c r="J1572" i="11" s="1"/>
  <c r="BO1622" i="11"/>
  <c r="BN1779" i="11"/>
  <c r="BN1660" i="11"/>
  <c r="J1610" i="11" a="1"/>
  <c r="J1610" i="11" s="1"/>
  <c r="BN1625" i="11"/>
  <c r="J1575" i="11" a="1"/>
  <c r="J1575" i="11" s="1"/>
  <c r="BO1436" i="11"/>
  <c r="J1386" i="11" a="1"/>
  <c r="J1386" i="11" s="1"/>
  <c r="J1543" i="11" a="1"/>
  <c r="J1543" i="11" s="1"/>
  <c r="BN1593" i="11"/>
  <c r="J1390" i="11" a="1"/>
  <c r="J1390" i="11" s="1"/>
  <c r="BO1440" i="11"/>
  <c r="BN1982" i="11"/>
  <c r="BN1980" i="11"/>
  <c r="BN1691" i="11"/>
  <c r="J1641" i="11" a="1"/>
  <c r="J1641" i="11" s="1"/>
  <c r="J1395" i="11" a="1"/>
  <c r="J1395" i="11" s="1"/>
  <c r="BO1445" i="11"/>
  <c r="BO1489" i="11"/>
  <c r="J1439" i="11" a="1"/>
  <c r="J1439" i="11" s="1"/>
  <c r="J1471" i="11" a="1"/>
  <c r="J1471" i="11" s="1"/>
  <c r="BO1521" i="11"/>
  <c r="J1508" i="11" a="1"/>
  <c r="J1508" i="11" s="1"/>
  <c r="BO1558" i="11"/>
  <c r="BO1424" i="11"/>
  <c r="J1374" i="11" a="1"/>
  <c r="J1374" i="11" s="1"/>
  <c r="BN1576" i="11"/>
  <c r="J1526" i="11" a="1"/>
  <c r="J1526" i="11" s="1"/>
  <c r="J1597" i="11" a="1"/>
  <c r="J1597" i="11" s="1"/>
  <c r="BN1647" i="11"/>
  <c r="J1479" i="11" a="1"/>
  <c r="J1479" i="11" s="1"/>
  <c r="BO1529" i="11"/>
  <c r="BO1542" i="11"/>
  <c r="J1492" i="11" a="1"/>
  <c r="J1492" i="11" s="1"/>
  <c r="J1509" i="11" a="1"/>
  <c r="J1509" i="11" s="1"/>
  <c r="BO1559" i="11"/>
  <c r="BN1689" i="11"/>
  <c r="J1631" i="11" a="1"/>
  <c r="J1631" i="11" s="1"/>
  <c r="BN1681" i="11"/>
  <c r="BO1523" i="11"/>
  <c r="J1473" i="11" a="1"/>
  <c r="J1473" i="11" s="1"/>
  <c r="BO1462" i="11"/>
  <c r="J1412" i="11" a="1"/>
  <c r="J1412" i="11" s="1"/>
  <c r="BN1905" i="11"/>
  <c r="BO1507" i="11"/>
  <c r="J1457" i="11" a="1"/>
  <c r="J1457" i="11" s="1"/>
  <c r="BN1461" i="11"/>
  <c r="J1411" i="11" a="1"/>
  <c r="J1411" i="11" s="1"/>
  <c r="BN1945" i="11"/>
  <c r="BO1505" i="11"/>
  <c r="J1455" i="11" a="1"/>
  <c r="J1455" i="11" s="1"/>
  <c r="BN1669" i="11"/>
  <c r="J1619" i="11" a="1"/>
  <c r="J1619" i="11" s="1"/>
  <c r="BO1432" i="11"/>
  <c r="J1382" i="11" a="1"/>
  <c r="J1382" i="11" s="1"/>
  <c r="BN1668" i="11"/>
  <c r="J1618" i="11" a="1"/>
  <c r="J1618" i="11" s="1"/>
  <c r="J1370" i="11" a="1"/>
  <c r="J1370" i="11" s="1"/>
  <c r="BO1420" i="11"/>
  <c r="BN1957" i="11"/>
  <c r="BO1428" i="11"/>
  <c r="J1378" i="11" a="1"/>
  <c r="J1378" i="11" s="1"/>
  <c r="BN1667" i="11"/>
  <c r="J1617" i="11" a="1"/>
  <c r="J1617" i="11" s="1"/>
  <c r="BO1446" i="11"/>
  <c r="J1396" i="11" a="1"/>
  <c r="J1396" i="11" s="1"/>
  <c r="J1537" i="11" a="1"/>
  <c r="J1537" i="11" s="1"/>
  <c r="BN1587" i="11"/>
  <c r="BN1588" i="11"/>
  <c r="J1515" i="11" a="1"/>
  <c r="J1515" i="11" s="1"/>
  <c r="BO1565" i="11"/>
  <c r="BN1863" i="11"/>
  <c r="J1394" i="11" a="1"/>
  <c r="J1394" i="11" s="1"/>
  <c r="BO1444" i="11"/>
  <c r="BN1959" i="11"/>
  <c r="BO1466" i="11"/>
  <c r="J1416" i="11" a="1"/>
  <c r="J1416" i="11" s="1"/>
  <c r="BN1633" i="11"/>
  <c r="J1583" i="11" a="1"/>
  <c r="J1583" i="11" s="1"/>
  <c r="BN1992" i="11"/>
  <c r="BN1978" i="11"/>
  <c r="J1550" i="11" a="1"/>
  <c r="J1550" i="11" s="1"/>
  <c r="BO1600" i="11"/>
  <c r="BN1803" i="11"/>
  <c r="BN1585" i="11"/>
  <c r="J1535" i="11" a="1"/>
  <c r="J1535" i="11" s="1"/>
  <c r="BN1996" i="11"/>
  <c r="BN1751" i="11"/>
  <c r="BO1501" i="11"/>
  <c r="J1451" i="11" a="1"/>
  <c r="J1451" i="11" s="1"/>
  <c r="J1530" i="11" a="1"/>
  <c r="J1530" i="11" s="1"/>
  <c r="BO1580" i="11"/>
  <c r="BN1873" i="11"/>
  <c r="BN1923" i="11" s="1"/>
  <c r="J1463" i="11" a="1"/>
  <c r="J1463" i="11" s="1"/>
  <c r="BO1513" i="11"/>
  <c r="BN1534" i="11"/>
  <c r="J1484" i="11" a="1"/>
  <c r="J1484" i="11" s="1"/>
  <c r="BN1549" i="11"/>
  <c r="J1499" i="11" a="1"/>
  <c r="J1499" i="11" s="1"/>
  <c r="J1552" i="11" a="1"/>
  <c r="J1552" i="11" s="1"/>
  <c r="BO1602" i="11"/>
  <c r="J1604" i="11" a="1"/>
  <c r="J1604" i="11" s="1"/>
  <c r="BO1654" i="11"/>
  <c r="BN1964" i="11"/>
  <c r="BO1503" i="11"/>
  <c r="J1453" i="11" a="1"/>
  <c r="J1453" i="11" s="1"/>
  <c r="BN1970" i="11"/>
  <c r="BN1936" i="11"/>
  <c r="BN1940" i="11"/>
  <c r="J1398" i="11" a="1"/>
  <c r="J1398" i="11" s="1"/>
  <c r="BO1448" i="11"/>
  <c r="J1364" i="11" a="1"/>
  <c r="J1364" i="11" s="1"/>
  <c r="BO1414" i="11"/>
  <c r="J1456" i="11" a="1"/>
  <c r="J1456" i="11" s="1"/>
  <c r="BN1506" i="11"/>
  <c r="BN1627" i="11"/>
  <c r="J1577" i="11" a="1"/>
  <c r="J1577" i="11" s="1"/>
  <c r="V1530" i="11" l="1"/>
  <c r="AQ1530" i="11"/>
  <c r="AA1530" i="11"/>
  <c r="AV1530" i="11"/>
  <c r="BB1530" i="11"/>
  <c r="P1530" i="11"/>
  <c r="BG1530" i="11"/>
  <c r="AF1530" i="11"/>
  <c r="AL1530" i="11"/>
  <c r="AY1530" i="11"/>
  <c r="AD1530" i="11"/>
  <c r="M1530" i="11"/>
  <c r="AN1530" i="11"/>
  <c r="BJ1530" i="11"/>
  <c r="U1530" i="11"/>
  <c r="AK1530" i="11"/>
  <c r="BA1530" i="11"/>
  <c r="AC1530" i="11"/>
  <c r="AS1530" i="11"/>
  <c r="BI1530" i="11"/>
  <c r="Y1530" i="11"/>
  <c r="BE1530" i="11"/>
  <c r="R1530" i="11"/>
  <c r="AM1530" i="11"/>
  <c r="BH1530" i="11"/>
  <c r="AE1530" i="11"/>
  <c r="AZ1530" i="11"/>
  <c r="BD1530" i="11"/>
  <c r="S1530" i="11"/>
  <c r="AG1530" i="11"/>
  <c r="AO1530" i="11"/>
  <c r="AB1530" i="11"/>
  <c r="AX1530" i="11"/>
  <c r="T1530" i="11"/>
  <c r="AP1530" i="11"/>
  <c r="AI1530" i="11"/>
  <c r="Q1530" i="11"/>
  <c r="AW1530" i="11"/>
  <c r="AR1530" i="11"/>
  <c r="AJ1530" i="11"/>
  <c r="BC1530" i="11"/>
  <c r="AU1530" i="11"/>
  <c r="W1530" i="11"/>
  <c r="O1530" i="11"/>
  <c r="BF1530" i="11"/>
  <c r="AT1530" i="11"/>
  <c r="AH1530" i="11"/>
  <c r="Z1530" i="11"/>
  <c r="X1530" i="11"/>
  <c r="AA1537" i="11"/>
  <c r="AV1537" i="11"/>
  <c r="AF1537" i="11"/>
  <c r="BB1537" i="11"/>
  <c r="P1537" i="11"/>
  <c r="BG1537" i="11"/>
  <c r="V1537" i="11"/>
  <c r="AL1537" i="11"/>
  <c r="AQ1537" i="11"/>
  <c r="BD1537" i="11"/>
  <c r="AI1537" i="11"/>
  <c r="AT1537" i="11"/>
  <c r="U1537" i="11"/>
  <c r="AK1537" i="11"/>
  <c r="BA1537" i="11"/>
  <c r="AC1537" i="11"/>
  <c r="AS1537" i="11"/>
  <c r="BI1537" i="11"/>
  <c r="X1537" i="11"/>
  <c r="AO1537" i="11"/>
  <c r="W1537" i="11"/>
  <c r="AR1537" i="11"/>
  <c r="O1537" i="11"/>
  <c r="AJ1537" i="11"/>
  <c r="BF1537" i="11"/>
  <c r="BJ1537" i="11"/>
  <c r="S1537" i="11"/>
  <c r="Q1537" i="11"/>
  <c r="AW1537" i="11"/>
  <c r="Y1537" i="11"/>
  <c r="BE1537" i="11"/>
  <c r="AH1537" i="11"/>
  <c r="BC1537" i="11"/>
  <c r="M1537" i="11"/>
  <c r="Z1537" i="11"/>
  <c r="AU1537" i="11"/>
  <c r="AN1537" i="11"/>
  <c r="AG1537" i="11"/>
  <c r="AX1537" i="11"/>
  <c r="AP1537" i="11"/>
  <c r="R1537" i="11"/>
  <c r="BH1537" i="11"/>
  <c r="AZ1537" i="11"/>
  <c r="AB1537" i="11"/>
  <c r="T1537" i="11"/>
  <c r="AY1537" i="11"/>
  <c r="AM1537" i="11"/>
  <c r="AE1537" i="11"/>
  <c r="AD1537" i="11"/>
  <c r="M1412" i="11"/>
  <c r="U1412" i="11"/>
  <c r="AK1412" i="11"/>
  <c r="BA1412" i="11"/>
  <c r="AH1412" i="11"/>
  <c r="BC1412" i="11"/>
  <c r="AC1412" i="11"/>
  <c r="AS1412" i="11"/>
  <c r="BI1412" i="11"/>
  <c r="W1412" i="11"/>
  <c r="AR1412" i="11"/>
  <c r="Y1412" i="11"/>
  <c r="BE1412" i="11"/>
  <c r="AM1412" i="11"/>
  <c r="X1412" i="11"/>
  <c r="AT1412" i="11"/>
  <c r="T1412" i="11"/>
  <c r="AP1412" i="11"/>
  <c r="V1412" i="11"/>
  <c r="AQ1412" i="11"/>
  <c r="AG1412" i="11"/>
  <c r="AO1412" i="11"/>
  <c r="R1412" i="11"/>
  <c r="BH1412" i="11"/>
  <c r="AI1412" i="11"/>
  <c r="BD1412" i="11"/>
  <c r="AE1412" i="11"/>
  <c r="AZ1412" i="11"/>
  <c r="AF1412" i="11"/>
  <c r="BB1412" i="11"/>
  <c r="Q1412" i="11"/>
  <c r="AW1412" i="11"/>
  <c r="AY1412" i="11"/>
  <c r="Z1412" i="11"/>
  <c r="AV1412" i="11"/>
  <c r="AB1412" i="11"/>
  <c r="S1412" i="11"/>
  <c r="BJ1412" i="11"/>
  <c r="AJ1412" i="11"/>
  <c r="P1412" i="11"/>
  <c r="BG1412" i="11"/>
  <c r="AX1412" i="11"/>
  <c r="AD1412" i="11"/>
  <c r="AU1412" i="11"/>
  <c r="AA1412" i="11"/>
  <c r="AN1412" i="11"/>
  <c r="O1412" i="11"/>
  <c r="BF1412" i="11"/>
  <c r="AL1412" i="11"/>
  <c r="M1388" i="11"/>
  <c r="U1388" i="11"/>
  <c r="AK1388" i="11"/>
  <c r="BA1388" i="11"/>
  <c r="S1388" i="11"/>
  <c r="AI1388" i="11"/>
  <c r="AY1388" i="11"/>
  <c r="Z1388" i="11"/>
  <c r="BF1388" i="11"/>
  <c r="AC1388" i="11"/>
  <c r="AS1388" i="11"/>
  <c r="BI1388" i="11"/>
  <c r="AA1388" i="11"/>
  <c r="AQ1388" i="11"/>
  <c r="BG1388" i="11"/>
  <c r="AP1388" i="11"/>
  <c r="Y1388" i="11"/>
  <c r="BE1388" i="11"/>
  <c r="AM1388" i="11"/>
  <c r="AH1388" i="11"/>
  <c r="AR1388" i="11"/>
  <c r="AL1388" i="11"/>
  <c r="AN1388" i="11"/>
  <c r="AG1388" i="11"/>
  <c r="AO1388" i="11"/>
  <c r="W1388" i="11"/>
  <c r="BC1388" i="11"/>
  <c r="AB1388" i="11"/>
  <c r="BH1388" i="11"/>
  <c r="V1388" i="11"/>
  <c r="BB1388" i="11"/>
  <c r="X1388" i="11"/>
  <c r="BD1388" i="11"/>
  <c r="Q1388" i="11"/>
  <c r="AW1388" i="11"/>
  <c r="AU1388" i="11"/>
  <c r="AZ1388" i="11"/>
  <c r="AV1388" i="11"/>
  <c r="R1388" i="11"/>
  <c r="AD1388" i="11"/>
  <c r="O1388" i="11"/>
  <c r="AX1388" i="11"/>
  <c r="T1388" i="11"/>
  <c r="AT1388" i="11"/>
  <c r="P1388" i="11"/>
  <c r="AE1388" i="11"/>
  <c r="AJ1388" i="11"/>
  <c r="BJ1388" i="11"/>
  <c r="AF1388" i="11"/>
  <c r="U1398" i="11"/>
  <c r="AK1398" i="11"/>
  <c r="BA1398" i="11"/>
  <c r="S1398" i="11"/>
  <c r="AI1398" i="11"/>
  <c r="AY1398" i="11"/>
  <c r="Z1398" i="11"/>
  <c r="BF1398" i="11"/>
  <c r="AC1398" i="11"/>
  <c r="AS1398" i="11"/>
  <c r="BI1398" i="11"/>
  <c r="AA1398" i="11"/>
  <c r="AQ1398" i="11"/>
  <c r="BG1398" i="11"/>
  <c r="AP1398" i="11"/>
  <c r="Y1398" i="11"/>
  <c r="BE1398" i="11"/>
  <c r="AM1398" i="11"/>
  <c r="AR1398" i="11"/>
  <c r="AL1398" i="11"/>
  <c r="AN1398" i="11"/>
  <c r="AG1398" i="11"/>
  <c r="AO1398" i="11"/>
  <c r="W1398" i="11"/>
  <c r="BC1398" i="11"/>
  <c r="AH1398" i="11"/>
  <c r="AB1398" i="11"/>
  <c r="BH1398" i="11"/>
  <c r="V1398" i="11"/>
  <c r="BB1398" i="11"/>
  <c r="X1398" i="11"/>
  <c r="BD1398" i="11"/>
  <c r="M1398" i="11"/>
  <c r="Q1398" i="11"/>
  <c r="AW1398" i="11"/>
  <c r="O1398" i="11"/>
  <c r="R1398" i="11"/>
  <c r="T1398" i="11"/>
  <c r="AT1398" i="11"/>
  <c r="P1398" i="11"/>
  <c r="AE1398" i="11"/>
  <c r="AX1398" i="11"/>
  <c r="AJ1398" i="11"/>
  <c r="BJ1398" i="11"/>
  <c r="AF1398" i="11"/>
  <c r="AU1398" i="11"/>
  <c r="AZ1398" i="11"/>
  <c r="AV1398" i="11"/>
  <c r="AD1398" i="11"/>
  <c r="U1451" i="11"/>
  <c r="AK1451" i="11"/>
  <c r="BA1451" i="11"/>
  <c r="AC1451" i="11"/>
  <c r="AS1451" i="11"/>
  <c r="BI1451" i="11"/>
  <c r="AO1451" i="11"/>
  <c r="AH1451" i="11"/>
  <c r="BC1451" i="11"/>
  <c r="AD1451" i="11"/>
  <c r="AY1451" i="11"/>
  <c r="Z1451" i="11"/>
  <c r="AU1451" i="11"/>
  <c r="AA1451" i="11"/>
  <c r="AV1451" i="11"/>
  <c r="Q1451" i="11"/>
  <c r="AW1451" i="11"/>
  <c r="Y1451" i="11"/>
  <c r="BE1451" i="11"/>
  <c r="W1451" i="11"/>
  <c r="AR1451" i="11"/>
  <c r="S1451" i="11"/>
  <c r="AN1451" i="11"/>
  <c r="BJ1451" i="11"/>
  <c r="O1451" i="11"/>
  <c r="AJ1451" i="11"/>
  <c r="BF1451" i="11"/>
  <c r="M1451" i="11"/>
  <c r="P1451" i="11"/>
  <c r="AL1451" i="11"/>
  <c r="BG1451" i="11"/>
  <c r="AG1451" i="11"/>
  <c r="AM1451" i="11"/>
  <c r="BD1451" i="11"/>
  <c r="AE1451" i="11"/>
  <c r="BB1451" i="11"/>
  <c r="AX1451" i="11"/>
  <c r="X1451" i="11"/>
  <c r="AP1451" i="11"/>
  <c r="V1451" i="11"/>
  <c r="R1451" i="11"/>
  <c r="BH1451" i="11"/>
  <c r="AI1451" i="11"/>
  <c r="AZ1451" i="11"/>
  <c r="AF1451" i="11"/>
  <c r="AB1451" i="11"/>
  <c r="AT1451" i="11"/>
  <c r="T1451" i="11"/>
  <c r="AQ1451" i="11"/>
  <c r="V1515" i="11"/>
  <c r="AQ1515" i="11"/>
  <c r="AA1515" i="11"/>
  <c r="AV1515" i="11"/>
  <c r="AF1515" i="11"/>
  <c r="AL1515" i="11"/>
  <c r="P1515" i="11"/>
  <c r="BB1515" i="11"/>
  <c r="BG1515" i="11"/>
  <c r="AT1515" i="11"/>
  <c r="X1515" i="11"/>
  <c r="AI1515" i="11"/>
  <c r="U1515" i="11"/>
  <c r="AK1515" i="11"/>
  <c r="BA1515" i="11"/>
  <c r="AC1515" i="11"/>
  <c r="AS1515" i="11"/>
  <c r="BI1515" i="11"/>
  <c r="AO1515" i="11"/>
  <c r="AH1515" i="11"/>
  <c r="BC1515" i="11"/>
  <c r="Z1515" i="11"/>
  <c r="AU1515" i="11"/>
  <c r="AY1515" i="11"/>
  <c r="Q1515" i="11"/>
  <c r="AW1515" i="11"/>
  <c r="Y1515" i="11"/>
  <c r="BE1515" i="11"/>
  <c r="W1515" i="11"/>
  <c r="AR1515" i="11"/>
  <c r="O1515" i="11"/>
  <c r="AJ1515" i="11"/>
  <c r="BF1515" i="11"/>
  <c r="M1515" i="11"/>
  <c r="AD1515" i="11"/>
  <c r="BD1515" i="11"/>
  <c r="AG1515" i="11"/>
  <c r="AM1515" i="11"/>
  <c r="AE1515" i="11"/>
  <c r="AN1515" i="11"/>
  <c r="AX1515" i="11"/>
  <c r="AP1515" i="11"/>
  <c r="S1515" i="11"/>
  <c r="R1515" i="11"/>
  <c r="BH1515" i="11"/>
  <c r="AZ1515" i="11"/>
  <c r="AB1515" i="11"/>
  <c r="T1515" i="11"/>
  <c r="BJ1515" i="11"/>
  <c r="M1370" i="11"/>
  <c r="U1370" i="11"/>
  <c r="AK1370" i="11"/>
  <c r="BA1370" i="11"/>
  <c r="S1370" i="11"/>
  <c r="AI1370" i="11"/>
  <c r="AY1370" i="11"/>
  <c r="Z1370" i="11"/>
  <c r="BF1370" i="11"/>
  <c r="AC1370" i="11"/>
  <c r="AS1370" i="11"/>
  <c r="BI1370" i="11"/>
  <c r="AA1370" i="11"/>
  <c r="AQ1370" i="11"/>
  <c r="BG1370" i="11"/>
  <c r="AP1370" i="11"/>
  <c r="Y1370" i="11"/>
  <c r="BE1370" i="11"/>
  <c r="AM1370" i="11"/>
  <c r="AR1370" i="11"/>
  <c r="AL1370" i="11"/>
  <c r="AN1370" i="11"/>
  <c r="AG1370" i="11"/>
  <c r="AO1370" i="11"/>
  <c r="W1370" i="11"/>
  <c r="BC1370" i="11"/>
  <c r="AH1370" i="11"/>
  <c r="AB1370" i="11"/>
  <c r="BH1370" i="11"/>
  <c r="V1370" i="11"/>
  <c r="BB1370" i="11"/>
  <c r="X1370" i="11"/>
  <c r="BD1370" i="11"/>
  <c r="Q1370" i="11"/>
  <c r="AW1370" i="11"/>
  <c r="O1370" i="11"/>
  <c r="T1370" i="11"/>
  <c r="AT1370" i="11"/>
  <c r="P1370" i="11"/>
  <c r="AE1370" i="11"/>
  <c r="AJ1370" i="11"/>
  <c r="BJ1370" i="11"/>
  <c r="AF1370" i="11"/>
  <c r="AU1370" i="11"/>
  <c r="R1370" i="11"/>
  <c r="AZ1370" i="11"/>
  <c r="AV1370" i="11"/>
  <c r="AX1370" i="11"/>
  <c r="AD1370" i="11"/>
  <c r="U1374" i="11"/>
  <c r="AK1374" i="11"/>
  <c r="BA1374" i="11"/>
  <c r="S1374" i="11"/>
  <c r="AI1374" i="11"/>
  <c r="AY1374" i="11"/>
  <c r="Z1374" i="11"/>
  <c r="BF1374" i="11"/>
  <c r="AC1374" i="11"/>
  <c r="AS1374" i="11"/>
  <c r="BI1374" i="11"/>
  <c r="AA1374" i="11"/>
  <c r="AQ1374" i="11"/>
  <c r="BG1374" i="11"/>
  <c r="AP1374" i="11"/>
  <c r="Y1374" i="11"/>
  <c r="BE1374" i="11"/>
  <c r="AM1374" i="11"/>
  <c r="AR1374" i="11"/>
  <c r="AL1374" i="11"/>
  <c r="AN1374" i="11"/>
  <c r="AG1374" i="11"/>
  <c r="AO1374" i="11"/>
  <c r="W1374" i="11"/>
  <c r="BC1374" i="11"/>
  <c r="AH1374" i="11"/>
  <c r="AB1374" i="11"/>
  <c r="BH1374" i="11"/>
  <c r="V1374" i="11"/>
  <c r="BB1374" i="11"/>
  <c r="X1374" i="11"/>
  <c r="BD1374" i="11"/>
  <c r="Q1374" i="11"/>
  <c r="AW1374" i="11"/>
  <c r="O1374" i="11"/>
  <c r="R1374" i="11"/>
  <c r="T1374" i="11"/>
  <c r="AT1374" i="11"/>
  <c r="P1374" i="11"/>
  <c r="M1374" i="11"/>
  <c r="AE1374" i="11"/>
  <c r="AX1374" i="11"/>
  <c r="AJ1374" i="11"/>
  <c r="BJ1374" i="11"/>
  <c r="AF1374" i="11"/>
  <c r="AU1374" i="11"/>
  <c r="AZ1374" i="11"/>
  <c r="AV1374" i="11"/>
  <c r="AD1374" i="11"/>
  <c r="V1499" i="11"/>
  <c r="P1499" i="11"/>
  <c r="AQ1499" i="11"/>
  <c r="AA1499" i="11"/>
  <c r="AV1499" i="11"/>
  <c r="AF1499" i="11"/>
  <c r="AL1499" i="11"/>
  <c r="BB1499" i="11"/>
  <c r="BG1499" i="11"/>
  <c r="AT1499" i="11"/>
  <c r="X1499" i="11"/>
  <c r="AI1499" i="11"/>
  <c r="BD1499" i="11"/>
  <c r="U1499" i="11"/>
  <c r="AK1499" i="11"/>
  <c r="BA1499" i="11"/>
  <c r="AC1499" i="11"/>
  <c r="AS1499" i="11"/>
  <c r="BI1499" i="11"/>
  <c r="AO1499" i="11"/>
  <c r="AH1499" i="11"/>
  <c r="BC1499" i="11"/>
  <c r="Z1499" i="11"/>
  <c r="AU1499" i="11"/>
  <c r="AY1499" i="11"/>
  <c r="Q1499" i="11"/>
  <c r="AW1499" i="11"/>
  <c r="Y1499" i="11"/>
  <c r="BE1499" i="11"/>
  <c r="W1499" i="11"/>
  <c r="AR1499" i="11"/>
  <c r="O1499" i="11"/>
  <c r="AJ1499" i="11"/>
  <c r="BF1499" i="11"/>
  <c r="M1499" i="11"/>
  <c r="AD1499" i="11"/>
  <c r="AG1499" i="11"/>
  <c r="AM1499" i="11"/>
  <c r="AE1499" i="11"/>
  <c r="AN1499" i="11"/>
  <c r="AX1499" i="11"/>
  <c r="AP1499" i="11"/>
  <c r="S1499" i="11"/>
  <c r="R1499" i="11"/>
  <c r="BH1499" i="11"/>
  <c r="AZ1499" i="11"/>
  <c r="AB1499" i="11"/>
  <c r="T1499" i="11"/>
  <c r="BJ1499" i="11"/>
  <c r="U1382" i="11"/>
  <c r="AK1382" i="11"/>
  <c r="BA1382" i="11"/>
  <c r="S1382" i="11"/>
  <c r="AI1382" i="11"/>
  <c r="AY1382" i="11"/>
  <c r="Z1382" i="11"/>
  <c r="BF1382" i="11"/>
  <c r="AC1382" i="11"/>
  <c r="AS1382" i="11"/>
  <c r="BI1382" i="11"/>
  <c r="AA1382" i="11"/>
  <c r="AQ1382" i="11"/>
  <c r="BG1382" i="11"/>
  <c r="AP1382" i="11"/>
  <c r="Y1382" i="11"/>
  <c r="BE1382" i="11"/>
  <c r="AM1382" i="11"/>
  <c r="AR1382" i="11"/>
  <c r="AL1382" i="11"/>
  <c r="AN1382" i="11"/>
  <c r="M1382" i="11"/>
  <c r="AG1382" i="11"/>
  <c r="AO1382" i="11"/>
  <c r="W1382" i="11"/>
  <c r="BC1382" i="11"/>
  <c r="AH1382" i="11"/>
  <c r="AB1382" i="11"/>
  <c r="BH1382" i="11"/>
  <c r="V1382" i="11"/>
  <c r="BB1382" i="11"/>
  <c r="X1382" i="11"/>
  <c r="BD1382" i="11"/>
  <c r="Q1382" i="11"/>
  <c r="AW1382" i="11"/>
  <c r="O1382" i="11"/>
  <c r="R1382" i="11"/>
  <c r="T1382" i="11"/>
  <c r="AT1382" i="11"/>
  <c r="P1382" i="11"/>
  <c r="AE1382" i="11"/>
  <c r="AX1382" i="11"/>
  <c r="AJ1382" i="11"/>
  <c r="BJ1382" i="11"/>
  <c r="AF1382" i="11"/>
  <c r="AU1382" i="11"/>
  <c r="AZ1382" i="11"/>
  <c r="AV1382" i="11"/>
  <c r="AD1382" i="11"/>
  <c r="AF1479" i="11"/>
  <c r="BB1479" i="11"/>
  <c r="V1479" i="11"/>
  <c r="AQ1479" i="11"/>
  <c r="AL1479" i="11"/>
  <c r="AV1479" i="11"/>
  <c r="BG1479" i="11"/>
  <c r="P1479" i="11"/>
  <c r="AA1479" i="11"/>
  <c r="X1479" i="11"/>
  <c r="AT1479" i="11"/>
  <c r="BD1479" i="11"/>
  <c r="AI1479" i="11"/>
  <c r="U1479" i="11"/>
  <c r="AK1479" i="11"/>
  <c r="BA1479" i="11"/>
  <c r="AC1479" i="11"/>
  <c r="AS1479" i="11"/>
  <c r="BI1479" i="11"/>
  <c r="AO1479" i="11"/>
  <c r="AH1479" i="11"/>
  <c r="BC1479" i="11"/>
  <c r="Z1479" i="11"/>
  <c r="AU1479" i="11"/>
  <c r="AD1479" i="11"/>
  <c r="Q1479" i="11"/>
  <c r="AW1479" i="11"/>
  <c r="Y1479" i="11"/>
  <c r="BE1479" i="11"/>
  <c r="W1479" i="11"/>
  <c r="AR1479" i="11"/>
  <c r="O1479" i="11"/>
  <c r="AJ1479" i="11"/>
  <c r="BF1479" i="11"/>
  <c r="AY1479" i="11"/>
  <c r="AG1479" i="11"/>
  <c r="R1479" i="11"/>
  <c r="BH1479" i="11"/>
  <c r="AZ1479" i="11"/>
  <c r="BJ1479" i="11"/>
  <c r="AB1479" i="11"/>
  <c r="T1479" i="11"/>
  <c r="AN1479" i="11"/>
  <c r="AM1479" i="11"/>
  <c r="AE1479" i="11"/>
  <c r="M1479" i="11"/>
  <c r="S1479" i="11"/>
  <c r="AX1479" i="11"/>
  <c r="AP1479" i="11"/>
  <c r="U1390" i="11"/>
  <c r="AK1390" i="11"/>
  <c r="BA1390" i="11"/>
  <c r="S1390" i="11"/>
  <c r="AI1390" i="11"/>
  <c r="AY1390" i="11"/>
  <c r="Z1390" i="11"/>
  <c r="BF1390" i="11"/>
  <c r="AC1390" i="11"/>
  <c r="AS1390" i="11"/>
  <c r="BI1390" i="11"/>
  <c r="AA1390" i="11"/>
  <c r="AQ1390" i="11"/>
  <c r="BG1390" i="11"/>
  <c r="AP1390" i="11"/>
  <c r="Y1390" i="11"/>
  <c r="BE1390" i="11"/>
  <c r="AM1390" i="11"/>
  <c r="AR1390" i="11"/>
  <c r="AL1390" i="11"/>
  <c r="AN1390" i="11"/>
  <c r="AG1390" i="11"/>
  <c r="AO1390" i="11"/>
  <c r="W1390" i="11"/>
  <c r="BC1390" i="11"/>
  <c r="AH1390" i="11"/>
  <c r="AB1390" i="11"/>
  <c r="BH1390" i="11"/>
  <c r="V1390" i="11"/>
  <c r="BB1390" i="11"/>
  <c r="X1390" i="11"/>
  <c r="BD1390" i="11"/>
  <c r="Q1390" i="11"/>
  <c r="AW1390" i="11"/>
  <c r="O1390" i="11"/>
  <c r="R1390" i="11"/>
  <c r="T1390" i="11"/>
  <c r="AT1390" i="11"/>
  <c r="P1390" i="11"/>
  <c r="AE1390" i="11"/>
  <c r="AX1390" i="11"/>
  <c r="AJ1390" i="11"/>
  <c r="BJ1390" i="11"/>
  <c r="AF1390" i="11"/>
  <c r="AU1390" i="11"/>
  <c r="AZ1390" i="11"/>
  <c r="AV1390" i="11"/>
  <c r="AD1390" i="11"/>
  <c r="M1390" i="11"/>
  <c r="M1456" i="11"/>
  <c r="U1456" i="11"/>
  <c r="AK1456" i="11"/>
  <c r="BA1456" i="11"/>
  <c r="AC1456" i="11"/>
  <c r="AS1456" i="11"/>
  <c r="BI1456" i="11"/>
  <c r="Y1456" i="11"/>
  <c r="BE1456" i="11"/>
  <c r="AB1456" i="11"/>
  <c r="AX1456" i="11"/>
  <c r="X1456" i="11"/>
  <c r="AT1456" i="11"/>
  <c r="T1456" i="11"/>
  <c r="AP1456" i="11"/>
  <c r="V1456" i="11"/>
  <c r="AQ1456" i="11"/>
  <c r="AG1456" i="11"/>
  <c r="AO1456" i="11"/>
  <c r="R1456" i="11"/>
  <c r="AM1456" i="11"/>
  <c r="BH1456" i="11"/>
  <c r="AI1456" i="11"/>
  <c r="BD1456" i="11"/>
  <c r="AE1456" i="11"/>
  <c r="AZ1456" i="11"/>
  <c r="AF1456" i="11"/>
  <c r="BB1456" i="11"/>
  <c r="Q1456" i="11"/>
  <c r="AW1456" i="11"/>
  <c r="BC1456" i="11"/>
  <c r="AD1456" i="11"/>
  <c r="AU1456" i="11"/>
  <c r="AA1456" i="11"/>
  <c r="W1456" i="11"/>
  <c r="AN1456" i="11"/>
  <c r="O1456" i="11"/>
  <c r="BF1456" i="11"/>
  <c r="AL1456" i="11"/>
  <c r="AH1456" i="11"/>
  <c r="AY1456" i="11"/>
  <c r="Z1456" i="11"/>
  <c r="AV1456" i="11"/>
  <c r="AR1456" i="11"/>
  <c r="S1456" i="11"/>
  <c r="BJ1456" i="11"/>
  <c r="AJ1456" i="11"/>
  <c r="P1456" i="11"/>
  <c r="BG1456" i="11"/>
  <c r="AA1604" i="11"/>
  <c r="AQ1604" i="11"/>
  <c r="BG1604" i="11"/>
  <c r="O1604" i="11"/>
  <c r="AE1604" i="11"/>
  <c r="AU1604" i="11"/>
  <c r="S1604" i="11"/>
  <c r="AY1604" i="11"/>
  <c r="W1604" i="11"/>
  <c r="AM1604" i="11"/>
  <c r="AI1604" i="11"/>
  <c r="BC1604" i="11"/>
  <c r="M1604" i="11"/>
  <c r="AW1604" i="11"/>
  <c r="Q1604" i="11"/>
  <c r="AG1604" i="11"/>
  <c r="AO1604" i="11"/>
  <c r="BE1604" i="11"/>
  <c r="Y1604" i="11"/>
  <c r="X1604" i="11"/>
  <c r="AN1604" i="11"/>
  <c r="BD1604" i="11"/>
  <c r="R1604" i="11"/>
  <c r="AH1604" i="11"/>
  <c r="AX1604" i="11"/>
  <c r="BA1604" i="11"/>
  <c r="U1604" i="11"/>
  <c r="P1604" i="11"/>
  <c r="AF1604" i="11"/>
  <c r="AV1604" i="11"/>
  <c r="Z1604" i="11"/>
  <c r="AP1604" i="11"/>
  <c r="BF1604" i="11"/>
  <c r="AK1604" i="11"/>
  <c r="AR1604" i="11"/>
  <c r="AL1604" i="11"/>
  <c r="T1604" i="11"/>
  <c r="AZ1604" i="11"/>
  <c r="AT1604" i="11"/>
  <c r="BI1604" i="11"/>
  <c r="AB1604" i="11"/>
  <c r="BH1604" i="11"/>
  <c r="V1604" i="11"/>
  <c r="BB1604" i="11"/>
  <c r="AS1604" i="11"/>
  <c r="AJ1604" i="11"/>
  <c r="AD1604" i="11"/>
  <c r="BJ1604" i="11"/>
  <c r="AC1604" i="11"/>
  <c r="V1550" i="11"/>
  <c r="AQ1550" i="11"/>
  <c r="AA1550" i="11"/>
  <c r="AV1550" i="11"/>
  <c r="AF1550" i="11"/>
  <c r="AL1550" i="11"/>
  <c r="BB1550" i="11"/>
  <c r="P1550" i="11"/>
  <c r="BG1550" i="11"/>
  <c r="AD1550" i="11"/>
  <c r="AY1550" i="11"/>
  <c r="BJ1550" i="11"/>
  <c r="S1550" i="11"/>
  <c r="AN1550" i="11"/>
  <c r="U1550" i="11"/>
  <c r="AK1550" i="11"/>
  <c r="BA1550" i="11"/>
  <c r="AC1550" i="11"/>
  <c r="AS1550" i="11"/>
  <c r="BI1550" i="11"/>
  <c r="Y1550" i="11"/>
  <c r="BE1550" i="11"/>
  <c r="R1550" i="11"/>
  <c r="AM1550" i="11"/>
  <c r="BH1550" i="11"/>
  <c r="AE1550" i="11"/>
  <c r="AZ1550" i="11"/>
  <c r="AI1550" i="11"/>
  <c r="AG1550" i="11"/>
  <c r="AO1550" i="11"/>
  <c r="AB1550" i="11"/>
  <c r="AX1550" i="11"/>
  <c r="T1550" i="11"/>
  <c r="AP1550" i="11"/>
  <c r="BD1550" i="11"/>
  <c r="Q1550" i="11"/>
  <c r="AW1550" i="11"/>
  <c r="W1550" i="11"/>
  <c r="O1550" i="11"/>
  <c r="BF1550" i="11"/>
  <c r="AH1550" i="11"/>
  <c r="Z1550" i="11"/>
  <c r="M1550" i="11"/>
  <c r="AT1550" i="11"/>
  <c r="AR1550" i="11"/>
  <c r="AJ1550" i="11"/>
  <c r="X1550" i="11"/>
  <c r="BC1550" i="11"/>
  <c r="AU1550" i="11"/>
  <c r="M1378" i="11"/>
  <c r="U1378" i="11"/>
  <c r="AK1378" i="11"/>
  <c r="BA1378" i="11"/>
  <c r="S1378" i="11"/>
  <c r="AI1378" i="11"/>
  <c r="AY1378" i="11"/>
  <c r="Z1378" i="11"/>
  <c r="BF1378" i="11"/>
  <c r="AC1378" i="11"/>
  <c r="AS1378" i="11"/>
  <c r="BI1378" i="11"/>
  <c r="AA1378" i="11"/>
  <c r="AQ1378" i="11"/>
  <c r="BG1378" i="11"/>
  <c r="AP1378" i="11"/>
  <c r="Y1378" i="11"/>
  <c r="BE1378" i="11"/>
  <c r="AM1378" i="11"/>
  <c r="AR1378" i="11"/>
  <c r="AL1378" i="11"/>
  <c r="AN1378" i="11"/>
  <c r="AG1378" i="11"/>
  <c r="AO1378" i="11"/>
  <c r="W1378" i="11"/>
  <c r="BC1378" i="11"/>
  <c r="AH1378" i="11"/>
  <c r="AB1378" i="11"/>
  <c r="BH1378" i="11"/>
  <c r="V1378" i="11"/>
  <c r="BB1378" i="11"/>
  <c r="X1378" i="11"/>
  <c r="BD1378" i="11"/>
  <c r="Q1378" i="11"/>
  <c r="AW1378" i="11"/>
  <c r="O1378" i="11"/>
  <c r="T1378" i="11"/>
  <c r="AT1378" i="11"/>
  <c r="P1378" i="11"/>
  <c r="AE1378" i="11"/>
  <c r="AJ1378" i="11"/>
  <c r="BJ1378" i="11"/>
  <c r="AF1378" i="11"/>
  <c r="AU1378" i="11"/>
  <c r="R1378" i="11"/>
  <c r="AZ1378" i="11"/>
  <c r="AV1378" i="11"/>
  <c r="AX1378" i="11"/>
  <c r="AD1378" i="11"/>
  <c r="AA1492" i="11"/>
  <c r="AV1492" i="11"/>
  <c r="P1492" i="11"/>
  <c r="AL1492" i="11"/>
  <c r="BG1492" i="11"/>
  <c r="BB1492" i="11"/>
  <c r="V1492" i="11"/>
  <c r="AF1492" i="11"/>
  <c r="AQ1492" i="11"/>
  <c r="M1492" i="11"/>
  <c r="AN1492" i="11"/>
  <c r="BJ1492" i="11"/>
  <c r="S1492" i="11"/>
  <c r="AD1492" i="11"/>
  <c r="AY1492" i="11"/>
  <c r="U1492" i="11"/>
  <c r="AK1492" i="11"/>
  <c r="BA1492" i="11"/>
  <c r="AC1492" i="11"/>
  <c r="AS1492" i="11"/>
  <c r="BI1492" i="11"/>
  <c r="Y1492" i="11"/>
  <c r="BE1492" i="11"/>
  <c r="AB1492" i="11"/>
  <c r="AX1492" i="11"/>
  <c r="T1492" i="11"/>
  <c r="AP1492" i="11"/>
  <c r="AT1492" i="11"/>
  <c r="AG1492" i="11"/>
  <c r="AO1492" i="11"/>
  <c r="R1492" i="11"/>
  <c r="AM1492" i="11"/>
  <c r="BH1492" i="11"/>
  <c r="AE1492" i="11"/>
  <c r="AZ1492" i="11"/>
  <c r="X1492" i="11"/>
  <c r="Q1492" i="11"/>
  <c r="AW1492" i="11"/>
  <c r="AH1492" i="11"/>
  <c r="Z1492" i="11"/>
  <c r="AI1492" i="11"/>
  <c r="AR1492" i="11"/>
  <c r="AJ1492" i="11"/>
  <c r="BC1492" i="11"/>
  <c r="AU1492" i="11"/>
  <c r="W1492" i="11"/>
  <c r="O1492" i="11"/>
  <c r="BF1492" i="11"/>
  <c r="BD1492" i="11"/>
  <c r="AA1577" i="11"/>
  <c r="AV1577" i="11"/>
  <c r="AF1577" i="11"/>
  <c r="BB1577" i="11"/>
  <c r="AL1577" i="11"/>
  <c r="P1577" i="11"/>
  <c r="BG1577" i="11"/>
  <c r="AQ1577" i="11"/>
  <c r="V1577" i="11"/>
  <c r="BD1577" i="11"/>
  <c r="AI1577" i="11"/>
  <c r="AT1577" i="11"/>
  <c r="X1577" i="11"/>
  <c r="U1577" i="11"/>
  <c r="AK1577" i="11"/>
  <c r="BA1577" i="11"/>
  <c r="AC1577" i="11"/>
  <c r="AS1577" i="11"/>
  <c r="BI1577" i="11"/>
  <c r="AO1577" i="11"/>
  <c r="W1577" i="11"/>
  <c r="AR1577" i="11"/>
  <c r="M1577" i="11"/>
  <c r="O1577" i="11"/>
  <c r="AJ1577" i="11"/>
  <c r="BF1577" i="11"/>
  <c r="BJ1577" i="11"/>
  <c r="S1577" i="11"/>
  <c r="Q1577" i="11"/>
  <c r="AW1577" i="11"/>
  <c r="Y1577" i="11"/>
  <c r="BE1577" i="11"/>
  <c r="AH1577" i="11"/>
  <c r="BC1577" i="11"/>
  <c r="Z1577" i="11"/>
  <c r="AU1577" i="11"/>
  <c r="AN1577" i="11"/>
  <c r="AG1577" i="11"/>
  <c r="AX1577" i="11"/>
  <c r="AP1577" i="11"/>
  <c r="AY1577" i="11"/>
  <c r="R1577" i="11"/>
  <c r="BH1577" i="11"/>
  <c r="AZ1577" i="11"/>
  <c r="AD1577" i="11"/>
  <c r="AB1577" i="11"/>
  <c r="T1577" i="11"/>
  <c r="AM1577" i="11"/>
  <c r="AE1577" i="11"/>
  <c r="M1416" i="11"/>
  <c r="U1416" i="11"/>
  <c r="AK1416" i="11"/>
  <c r="BA1416" i="11"/>
  <c r="AH1416" i="11"/>
  <c r="BC1416" i="11"/>
  <c r="AC1416" i="11"/>
  <c r="AS1416" i="11"/>
  <c r="BI1416" i="11"/>
  <c r="W1416" i="11"/>
  <c r="AR1416" i="11"/>
  <c r="Y1416" i="11"/>
  <c r="BE1416" i="11"/>
  <c r="R1416" i="11"/>
  <c r="BH1416" i="11"/>
  <c r="X1416" i="11"/>
  <c r="AT1416" i="11"/>
  <c r="T1416" i="11"/>
  <c r="AP1416" i="11"/>
  <c r="V1416" i="11"/>
  <c r="AQ1416" i="11"/>
  <c r="AG1416" i="11"/>
  <c r="AO1416" i="11"/>
  <c r="AM1416" i="11"/>
  <c r="AI1416" i="11"/>
  <c r="BD1416" i="11"/>
  <c r="AE1416" i="11"/>
  <c r="AZ1416" i="11"/>
  <c r="AF1416" i="11"/>
  <c r="BB1416" i="11"/>
  <c r="Q1416" i="11"/>
  <c r="AW1416" i="11"/>
  <c r="AD1416" i="11"/>
  <c r="AU1416" i="11"/>
  <c r="AA1416" i="11"/>
  <c r="AN1416" i="11"/>
  <c r="O1416" i="11"/>
  <c r="BF1416" i="11"/>
  <c r="AL1416" i="11"/>
  <c r="AB1416" i="11"/>
  <c r="AY1416" i="11"/>
  <c r="Z1416" i="11"/>
  <c r="AV1416" i="11"/>
  <c r="AX1416" i="11"/>
  <c r="S1416" i="11"/>
  <c r="BJ1416" i="11"/>
  <c r="AJ1416" i="11"/>
  <c r="P1416" i="11"/>
  <c r="BG1416" i="11"/>
  <c r="V1473" i="11"/>
  <c r="AQ1473" i="11"/>
  <c r="AF1473" i="11"/>
  <c r="BB1473" i="11"/>
  <c r="AA1473" i="11"/>
  <c r="AL1473" i="11"/>
  <c r="P1473" i="11"/>
  <c r="AV1473" i="11"/>
  <c r="BG1473" i="11"/>
  <c r="BD1473" i="11"/>
  <c r="AI1473" i="11"/>
  <c r="AT1473" i="11"/>
  <c r="U1473" i="11"/>
  <c r="AK1473" i="11"/>
  <c r="BA1473" i="11"/>
  <c r="AC1473" i="11"/>
  <c r="AS1473" i="11"/>
  <c r="BI1473" i="11"/>
  <c r="AO1473" i="11"/>
  <c r="W1473" i="11"/>
  <c r="AR1473" i="11"/>
  <c r="O1473" i="11"/>
  <c r="AJ1473" i="11"/>
  <c r="BF1473" i="11"/>
  <c r="BJ1473" i="11"/>
  <c r="S1473" i="11"/>
  <c r="X1473" i="11"/>
  <c r="Q1473" i="11"/>
  <c r="AW1473" i="11"/>
  <c r="Y1473" i="11"/>
  <c r="BE1473" i="11"/>
  <c r="AH1473" i="11"/>
  <c r="BC1473" i="11"/>
  <c r="M1473" i="11"/>
  <c r="Z1473" i="11"/>
  <c r="AU1473" i="11"/>
  <c r="AN1473" i="11"/>
  <c r="AG1473" i="11"/>
  <c r="AX1473" i="11"/>
  <c r="AP1473" i="11"/>
  <c r="R1473" i="11"/>
  <c r="BH1473" i="11"/>
  <c r="AZ1473" i="11"/>
  <c r="AB1473" i="11"/>
  <c r="T1473" i="11"/>
  <c r="AY1473" i="11"/>
  <c r="AM1473" i="11"/>
  <c r="AE1473" i="11"/>
  <c r="AD1473" i="11"/>
  <c r="U1395" i="11"/>
  <c r="AK1395" i="11"/>
  <c r="BA1395" i="11"/>
  <c r="S1395" i="11"/>
  <c r="AI1395" i="11"/>
  <c r="AY1395" i="11"/>
  <c r="AP1395" i="11"/>
  <c r="AC1395" i="11"/>
  <c r="AS1395" i="11"/>
  <c r="BI1395" i="11"/>
  <c r="AA1395" i="11"/>
  <c r="AQ1395" i="11"/>
  <c r="BG1395" i="11"/>
  <c r="Z1395" i="11"/>
  <c r="BF1395" i="11"/>
  <c r="AO1395" i="11"/>
  <c r="W1395" i="11"/>
  <c r="BC1395" i="11"/>
  <c r="R1395" i="11"/>
  <c r="AB1395" i="11"/>
  <c r="BH1395" i="11"/>
  <c r="V1395" i="11"/>
  <c r="BB1395" i="11"/>
  <c r="M1395" i="11"/>
  <c r="X1395" i="11"/>
  <c r="BD1395" i="11"/>
  <c r="Q1395" i="11"/>
  <c r="AW1395" i="11"/>
  <c r="Y1395" i="11"/>
  <c r="BE1395" i="11"/>
  <c r="AM1395" i="11"/>
  <c r="AX1395" i="11"/>
  <c r="AR1395" i="11"/>
  <c r="AL1395" i="11"/>
  <c r="AN1395" i="11"/>
  <c r="AG1395" i="11"/>
  <c r="AE1395" i="11"/>
  <c r="AH1395" i="11"/>
  <c r="AJ1395" i="11"/>
  <c r="BJ1395" i="11"/>
  <c r="AF1395" i="11"/>
  <c r="AU1395" i="11"/>
  <c r="AZ1395" i="11"/>
  <c r="AV1395" i="11"/>
  <c r="AD1395" i="11"/>
  <c r="O1395" i="11"/>
  <c r="T1395" i="11"/>
  <c r="AT1395" i="11"/>
  <c r="P1395" i="11"/>
  <c r="P1583" i="11"/>
  <c r="AL1583" i="11"/>
  <c r="BG1583" i="11"/>
  <c r="V1583" i="11"/>
  <c r="AQ1583" i="11"/>
  <c r="AV1583" i="11"/>
  <c r="AA1583" i="11"/>
  <c r="BB1583" i="11"/>
  <c r="AF1583" i="11"/>
  <c r="X1583" i="11"/>
  <c r="AT1583" i="11"/>
  <c r="BD1583" i="11"/>
  <c r="AI1583" i="11"/>
  <c r="U1583" i="11"/>
  <c r="AK1583" i="11"/>
  <c r="BA1583" i="11"/>
  <c r="AC1583" i="11"/>
  <c r="AS1583" i="11"/>
  <c r="BI1583" i="11"/>
  <c r="AO1583" i="11"/>
  <c r="AH1583" i="11"/>
  <c r="BC1583" i="11"/>
  <c r="Z1583" i="11"/>
  <c r="AU1583" i="11"/>
  <c r="AD1583" i="11"/>
  <c r="Q1583" i="11"/>
  <c r="AW1583" i="11"/>
  <c r="Y1583" i="11"/>
  <c r="BE1583" i="11"/>
  <c r="W1583" i="11"/>
  <c r="AR1583" i="11"/>
  <c r="O1583" i="11"/>
  <c r="AJ1583" i="11"/>
  <c r="BF1583" i="11"/>
  <c r="AY1583" i="11"/>
  <c r="AG1583" i="11"/>
  <c r="R1583" i="11"/>
  <c r="BH1583" i="11"/>
  <c r="AZ1583" i="11"/>
  <c r="S1583" i="11"/>
  <c r="AB1583" i="11"/>
  <c r="T1583" i="11"/>
  <c r="AM1583" i="11"/>
  <c r="AE1583" i="11"/>
  <c r="BJ1583" i="11"/>
  <c r="AX1583" i="11"/>
  <c r="AP1583" i="11"/>
  <c r="M1583" i="11"/>
  <c r="AN1583" i="11"/>
  <c r="U1455" i="11"/>
  <c r="AK1455" i="11"/>
  <c r="BA1455" i="11"/>
  <c r="AC1455" i="11"/>
  <c r="AS1455" i="11"/>
  <c r="BI1455" i="11"/>
  <c r="AO1455" i="11"/>
  <c r="AH1455" i="11"/>
  <c r="BC1455" i="11"/>
  <c r="AD1455" i="11"/>
  <c r="AY1455" i="11"/>
  <c r="Z1455" i="11"/>
  <c r="AU1455" i="11"/>
  <c r="AA1455" i="11"/>
  <c r="AV1455" i="11"/>
  <c r="Q1455" i="11"/>
  <c r="AW1455" i="11"/>
  <c r="Y1455" i="11"/>
  <c r="BE1455" i="11"/>
  <c r="W1455" i="11"/>
  <c r="AR1455" i="11"/>
  <c r="S1455" i="11"/>
  <c r="AN1455" i="11"/>
  <c r="BJ1455" i="11"/>
  <c r="O1455" i="11"/>
  <c r="AJ1455" i="11"/>
  <c r="BF1455" i="11"/>
  <c r="P1455" i="11"/>
  <c r="AL1455" i="11"/>
  <c r="BG1455" i="11"/>
  <c r="AG1455" i="11"/>
  <c r="R1455" i="11"/>
  <c r="BH1455" i="11"/>
  <c r="AI1455" i="11"/>
  <c r="AZ1455" i="11"/>
  <c r="AF1455" i="11"/>
  <c r="AB1455" i="11"/>
  <c r="AT1455" i="11"/>
  <c r="T1455" i="11"/>
  <c r="AQ1455" i="11"/>
  <c r="AM1455" i="11"/>
  <c r="BD1455" i="11"/>
  <c r="AE1455" i="11"/>
  <c r="BB1455" i="11"/>
  <c r="AX1455" i="11"/>
  <c r="X1455" i="11"/>
  <c r="AP1455" i="11"/>
  <c r="M1455" i="11"/>
  <c r="V1455" i="11"/>
  <c r="AF1509" i="11"/>
  <c r="BB1509" i="11"/>
  <c r="P1509" i="11"/>
  <c r="AL1509" i="11"/>
  <c r="BG1509" i="11"/>
  <c r="V1509" i="11"/>
  <c r="AA1509" i="11"/>
  <c r="AQ1509" i="11"/>
  <c r="AV1509" i="11"/>
  <c r="AI1509" i="11"/>
  <c r="BD1509" i="11"/>
  <c r="X1509" i="11"/>
  <c r="AT1509" i="11"/>
  <c r="U1509" i="11"/>
  <c r="AK1509" i="11"/>
  <c r="BA1509" i="11"/>
  <c r="AC1509" i="11"/>
  <c r="AS1509" i="11"/>
  <c r="BI1509" i="11"/>
  <c r="AO1509" i="11"/>
  <c r="W1509" i="11"/>
  <c r="AR1509" i="11"/>
  <c r="O1509" i="11"/>
  <c r="AJ1509" i="11"/>
  <c r="BF1509" i="11"/>
  <c r="AN1509" i="11"/>
  <c r="Q1509" i="11"/>
  <c r="AW1509" i="11"/>
  <c r="Y1509" i="11"/>
  <c r="BE1509" i="11"/>
  <c r="AH1509" i="11"/>
  <c r="BC1509" i="11"/>
  <c r="Z1509" i="11"/>
  <c r="AU1509" i="11"/>
  <c r="BJ1509" i="11"/>
  <c r="S1509" i="11"/>
  <c r="AG1509" i="11"/>
  <c r="AB1509" i="11"/>
  <c r="T1509" i="11"/>
  <c r="AM1509" i="11"/>
  <c r="M1509" i="11"/>
  <c r="AE1509" i="11"/>
  <c r="AY1509" i="11"/>
  <c r="AX1509" i="11"/>
  <c r="AP1509" i="11"/>
  <c r="AD1509" i="11"/>
  <c r="R1509" i="11"/>
  <c r="BH1509" i="11"/>
  <c r="AZ1509" i="11"/>
  <c r="P1508" i="11"/>
  <c r="AL1508" i="11"/>
  <c r="BG1508" i="11"/>
  <c r="V1508" i="11"/>
  <c r="AQ1508" i="11"/>
  <c r="AA1508" i="11"/>
  <c r="AF1508" i="11"/>
  <c r="AV1508" i="11"/>
  <c r="M1508" i="11"/>
  <c r="BB1508" i="11"/>
  <c r="AN1508" i="11"/>
  <c r="BJ1508" i="11"/>
  <c r="S1508" i="11"/>
  <c r="AD1508" i="11"/>
  <c r="U1508" i="11"/>
  <c r="AK1508" i="11"/>
  <c r="BA1508" i="11"/>
  <c r="AC1508" i="11"/>
  <c r="AS1508" i="11"/>
  <c r="BI1508" i="11"/>
  <c r="AY1508" i="11"/>
  <c r="Y1508" i="11"/>
  <c r="BE1508" i="11"/>
  <c r="AB1508" i="11"/>
  <c r="AX1508" i="11"/>
  <c r="T1508" i="11"/>
  <c r="AP1508" i="11"/>
  <c r="AT1508" i="11"/>
  <c r="AG1508" i="11"/>
  <c r="AO1508" i="11"/>
  <c r="R1508" i="11"/>
  <c r="AM1508" i="11"/>
  <c r="BH1508" i="11"/>
  <c r="AE1508" i="11"/>
  <c r="AZ1508" i="11"/>
  <c r="X1508" i="11"/>
  <c r="Q1508" i="11"/>
  <c r="AW1508" i="11"/>
  <c r="AH1508" i="11"/>
  <c r="Z1508" i="11"/>
  <c r="AI1508" i="11"/>
  <c r="AR1508" i="11"/>
  <c r="AJ1508" i="11"/>
  <c r="BC1508" i="11"/>
  <c r="AU1508" i="11"/>
  <c r="W1508" i="11"/>
  <c r="O1508" i="11"/>
  <c r="BF1508" i="11"/>
  <c r="BD1508" i="11"/>
  <c r="U1453" i="11"/>
  <c r="AK1453" i="11"/>
  <c r="BA1453" i="11"/>
  <c r="AC1453" i="11"/>
  <c r="AS1453" i="11"/>
  <c r="BI1453" i="11"/>
  <c r="AO1453" i="11"/>
  <c r="W1453" i="11"/>
  <c r="AR1453" i="11"/>
  <c r="S1453" i="11"/>
  <c r="AN1453" i="11"/>
  <c r="BJ1453" i="11"/>
  <c r="O1453" i="11"/>
  <c r="AJ1453" i="11"/>
  <c r="BF1453" i="11"/>
  <c r="P1453" i="11"/>
  <c r="AL1453" i="11"/>
  <c r="BG1453" i="11"/>
  <c r="Q1453" i="11"/>
  <c r="AW1453" i="11"/>
  <c r="Y1453" i="11"/>
  <c r="BE1453" i="11"/>
  <c r="AH1453" i="11"/>
  <c r="BC1453" i="11"/>
  <c r="AD1453" i="11"/>
  <c r="AY1453" i="11"/>
  <c r="Z1453" i="11"/>
  <c r="AU1453" i="11"/>
  <c r="AA1453" i="11"/>
  <c r="AV1453" i="11"/>
  <c r="AG1453" i="11"/>
  <c r="AB1453" i="11"/>
  <c r="AT1453" i="11"/>
  <c r="T1453" i="11"/>
  <c r="AQ1453" i="11"/>
  <c r="AM1453" i="11"/>
  <c r="BD1453" i="11"/>
  <c r="AE1453" i="11"/>
  <c r="BB1453" i="11"/>
  <c r="AX1453" i="11"/>
  <c r="M1453" i="11"/>
  <c r="X1453" i="11"/>
  <c r="AP1453" i="11"/>
  <c r="V1453" i="11"/>
  <c r="R1453" i="11"/>
  <c r="BH1453" i="11"/>
  <c r="AI1453" i="11"/>
  <c r="AZ1453" i="11"/>
  <c r="AF1453" i="11"/>
  <c r="AF1463" i="11"/>
  <c r="BB1463" i="11"/>
  <c r="V1463" i="11"/>
  <c r="AQ1463" i="11"/>
  <c r="AL1463" i="11"/>
  <c r="AV1463" i="11"/>
  <c r="BG1463" i="11"/>
  <c r="P1463" i="11"/>
  <c r="AA1463" i="11"/>
  <c r="X1463" i="11"/>
  <c r="AT1463" i="11"/>
  <c r="BD1463" i="11"/>
  <c r="AI1463" i="11"/>
  <c r="U1463" i="11"/>
  <c r="AK1463" i="11"/>
  <c r="BA1463" i="11"/>
  <c r="AC1463" i="11"/>
  <c r="AS1463" i="11"/>
  <c r="BI1463" i="11"/>
  <c r="AO1463" i="11"/>
  <c r="AH1463" i="11"/>
  <c r="BC1463" i="11"/>
  <c r="Z1463" i="11"/>
  <c r="AU1463" i="11"/>
  <c r="AD1463" i="11"/>
  <c r="Q1463" i="11"/>
  <c r="AW1463" i="11"/>
  <c r="Y1463" i="11"/>
  <c r="BE1463" i="11"/>
  <c r="W1463" i="11"/>
  <c r="AR1463" i="11"/>
  <c r="O1463" i="11"/>
  <c r="AJ1463" i="11"/>
  <c r="BF1463" i="11"/>
  <c r="AY1463" i="11"/>
  <c r="AG1463" i="11"/>
  <c r="R1463" i="11"/>
  <c r="BH1463" i="11"/>
  <c r="AZ1463" i="11"/>
  <c r="M1463" i="11"/>
  <c r="BJ1463" i="11"/>
  <c r="AB1463" i="11"/>
  <c r="T1463" i="11"/>
  <c r="AN1463" i="11"/>
  <c r="AM1463" i="11"/>
  <c r="AE1463" i="11"/>
  <c r="S1463" i="11"/>
  <c r="AX1463" i="11"/>
  <c r="AP1463" i="11"/>
  <c r="P1535" i="11"/>
  <c r="AL1535" i="11"/>
  <c r="BG1535" i="11"/>
  <c r="V1535" i="11"/>
  <c r="AQ1535" i="11"/>
  <c r="AA1535" i="11"/>
  <c r="AF1535" i="11"/>
  <c r="AV1535" i="11"/>
  <c r="BB1535" i="11"/>
  <c r="X1535" i="11"/>
  <c r="AT1535" i="11"/>
  <c r="BD1535" i="11"/>
  <c r="AI1535" i="11"/>
  <c r="U1535" i="11"/>
  <c r="AK1535" i="11"/>
  <c r="BA1535" i="11"/>
  <c r="AC1535" i="11"/>
  <c r="AS1535" i="11"/>
  <c r="BI1535" i="11"/>
  <c r="AO1535" i="11"/>
  <c r="AH1535" i="11"/>
  <c r="BC1535" i="11"/>
  <c r="Z1535" i="11"/>
  <c r="AU1535" i="11"/>
  <c r="AD1535" i="11"/>
  <c r="Q1535" i="11"/>
  <c r="AW1535" i="11"/>
  <c r="Y1535" i="11"/>
  <c r="BE1535" i="11"/>
  <c r="W1535" i="11"/>
  <c r="AR1535" i="11"/>
  <c r="O1535" i="11"/>
  <c r="AJ1535" i="11"/>
  <c r="BF1535" i="11"/>
  <c r="AY1535" i="11"/>
  <c r="AG1535" i="11"/>
  <c r="R1535" i="11"/>
  <c r="BH1535" i="11"/>
  <c r="AZ1535" i="11"/>
  <c r="S1535" i="11"/>
  <c r="AB1535" i="11"/>
  <c r="T1535" i="11"/>
  <c r="M1535" i="11"/>
  <c r="AM1535" i="11"/>
  <c r="AE1535" i="11"/>
  <c r="BJ1535" i="11"/>
  <c r="AX1535" i="11"/>
  <c r="AP1535" i="11"/>
  <c r="AN1535" i="11"/>
  <c r="M1396" i="11"/>
  <c r="U1396" i="11"/>
  <c r="AK1396" i="11"/>
  <c r="BA1396" i="11"/>
  <c r="S1396" i="11"/>
  <c r="AI1396" i="11"/>
  <c r="AY1396" i="11"/>
  <c r="Z1396" i="11"/>
  <c r="BF1396" i="11"/>
  <c r="AC1396" i="11"/>
  <c r="AS1396" i="11"/>
  <c r="BI1396" i="11"/>
  <c r="AA1396" i="11"/>
  <c r="AQ1396" i="11"/>
  <c r="BG1396" i="11"/>
  <c r="AP1396" i="11"/>
  <c r="Y1396" i="11"/>
  <c r="BE1396" i="11"/>
  <c r="AM1396" i="11"/>
  <c r="AH1396" i="11"/>
  <c r="AR1396" i="11"/>
  <c r="AL1396" i="11"/>
  <c r="AN1396" i="11"/>
  <c r="AG1396" i="11"/>
  <c r="AO1396" i="11"/>
  <c r="W1396" i="11"/>
  <c r="BC1396" i="11"/>
  <c r="AB1396" i="11"/>
  <c r="BH1396" i="11"/>
  <c r="V1396" i="11"/>
  <c r="BB1396" i="11"/>
  <c r="X1396" i="11"/>
  <c r="BD1396" i="11"/>
  <c r="Q1396" i="11"/>
  <c r="AW1396" i="11"/>
  <c r="AU1396" i="11"/>
  <c r="AZ1396" i="11"/>
  <c r="AV1396" i="11"/>
  <c r="R1396" i="11"/>
  <c r="AD1396" i="11"/>
  <c r="O1396" i="11"/>
  <c r="AX1396" i="11"/>
  <c r="T1396" i="11"/>
  <c r="AT1396" i="11"/>
  <c r="P1396" i="11"/>
  <c r="AE1396" i="11"/>
  <c r="AJ1396" i="11"/>
  <c r="BJ1396" i="11"/>
  <c r="AF1396" i="11"/>
  <c r="U1457" i="11"/>
  <c r="AK1457" i="11"/>
  <c r="BA1457" i="11"/>
  <c r="AC1457" i="11"/>
  <c r="AS1457" i="11"/>
  <c r="BI1457" i="11"/>
  <c r="AO1457" i="11"/>
  <c r="W1457" i="11"/>
  <c r="AR1457" i="11"/>
  <c r="S1457" i="11"/>
  <c r="AN1457" i="11"/>
  <c r="BJ1457" i="11"/>
  <c r="O1457" i="11"/>
  <c r="AJ1457" i="11"/>
  <c r="BF1457" i="11"/>
  <c r="P1457" i="11"/>
  <c r="AL1457" i="11"/>
  <c r="BG1457" i="11"/>
  <c r="Q1457" i="11"/>
  <c r="AW1457" i="11"/>
  <c r="Y1457" i="11"/>
  <c r="BE1457" i="11"/>
  <c r="AH1457" i="11"/>
  <c r="BC1457" i="11"/>
  <c r="M1457" i="11"/>
  <c r="AD1457" i="11"/>
  <c r="AY1457" i="11"/>
  <c r="Z1457" i="11"/>
  <c r="AU1457" i="11"/>
  <c r="AA1457" i="11"/>
  <c r="AV1457" i="11"/>
  <c r="AG1457" i="11"/>
  <c r="AX1457" i="11"/>
  <c r="X1457" i="11"/>
  <c r="AP1457" i="11"/>
  <c r="V1457" i="11"/>
  <c r="R1457" i="11"/>
  <c r="BH1457" i="11"/>
  <c r="AI1457" i="11"/>
  <c r="AZ1457" i="11"/>
  <c r="AF1457" i="11"/>
  <c r="AB1457" i="11"/>
  <c r="AT1457" i="11"/>
  <c r="T1457" i="11"/>
  <c r="AQ1457" i="11"/>
  <c r="AM1457" i="11"/>
  <c r="BD1457" i="11"/>
  <c r="AE1457" i="11"/>
  <c r="BB1457" i="11"/>
  <c r="AA1631" i="11"/>
  <c r="AQ1631" i="11"/>
  <c r="BG1631" i="11"/>
  <c r="O1631" i="11"/>
  <c r="AE1631" i="11"/>
  <c r="AU1631" i="11"/>
  <c r="AI1631" i="11"/>
  <c r="S1631" i="11"/>
  <c r="AY1631" i="11"/>
  <c r="AM1631" i="11"/>
  <c r="BC1631" i="11"/>
  <c r="W1631" i="11"/>
  <c r="AG1631" i="11"/>
  <c r="AW1631" i="11"/>
  <c r="Q1631" i="11"/>
  <c r="BE1631" i="11"/>
  <c r="Y1631" i="11"/>
  <c r="AO1631" i="11"/>
  <c r="X1631" i="11"/>
  <c r="AN1631" i="11"/>
  <c r="BD1631" i="11"/>
  <c r="R1631" i="11"/>
  <c r="AH1631" i="11"/>
  <c r="AX1631" i="11"/>
  <c r="AK1631" i="11"/>
  <c r="P1631" i="11"/>
  <c r="AF1631" i="11"/>
  <c r="AV1631" i="11"/>
  <c r="Z1631" i="11"/>
  <c r="AP1631" i="11"/>
  <c r="BF1631" i="11"/>
  <c r="BA1631" i="11"/>
  <c r="U1631" i="11"/>
  <c r="AB1631" i="11"/>
  <c r="BH1631" i="11"/>
  <c r="V1631" i="11"/>
  <c r="BB1631" i="11"/>
  <c r="BI1631" i="11"/>
  <c r="AJ1631" i="11"/>
  <c r="AD1631" i="11"/>
  <c r="BJ1631" i="11"/>
  <c r="M1631" i="11"/>
  <c r="AS1631" i="11"/>
  <c r="AR1631" i="11"/>
  <c r="AL1631" i="11"/>
  <c r="AC1631" i="11"/>
  <c r="T1631" i="11"/>
  <c r="AZ1631" i="11"/>
  <c r="AT1631" i="11"/>
  <c r="P1575" i="11"/>
  <c r="AL1575" i="11"/>
  <c r="BG1575" i="11"/>
  <c r="V1575" i="11"/>
  <c r="AQ1575" i="11"/>
  <c r="AV1575" i="11"/>
  <c r="AA1575" i="11"/>
  <c r="BB1575" i="11"/>
  <c r="AF1575" i="11"/>
  <c r="X1575" i="11"/>
  <c r="AT1575" i="11"/>
  <c r="BD1575" i="11"/>
  <c r="AI1575" i="11"/>
  <c r="U1575" i="11"/>
  <c r="AK1575" i="11"/>
  <c r="BA1575" i="11"/>
  <c r="AC1575" i="11"/>
  <c r="AS1575" i="11"/>
  <c r="BI1575" i="11"/>
  <c r="AO1575" i="11"/>
  <c r="AH1575" i="11"/>
  <c r="BC1575" i="11"/>
  <c r="Z1575" i="11"/>
  <c r="AU1575" i="11"/>
  <c r="AD1575" i="11"/>
  <c r="Q1575" i="11"/>
  <c r="AW1575" i="11"/>
  <c r="Y1575" i="11"/>
  <c r="BE1575" i="11"/>
  <c r="W1575" i="11"/>
  <c r="AR1575" i="11"/>
  <c r="O1575" i="11"/>
  <c r="AJ1575" i="11"/>
  <c r="BF1575" i="11"/>
  <c r="AY1575" i="11"/>
  <c r="AG1575" i="11"/>
  <c r="R1575" i="11"/>
  <c r="BH1575" i="11"/>
  <c r="AZ1575" i="11"/>
  <c r="BJ1575" i="11"/>
  <c r="AB1575" i="11"/>
  <c r="T1575" i="11"/>
  <c r="AN1575" i="11"/>
  <c r="AM1575" i="11"/>
  <c r="AE1575" i="11"/>
  <c r="M1575" i="11"/>
  <c r="S1575" i="11"/>
  <c r="AX1575" i="11"/>
  <c r="AP1575" i="11"/>
  <c r="AA1484" i="11"/>
  <c r="AV1484" i="11"/>
  <c r="P1484" i="11"/>
  <c r="AL1484" i="11"/>
  <c r="BG1484" i="11"/>
  <c r="BB1484" i="11"/>
  <c r="V1484" i="11"/>
  <c r="AF1484" i="11"/>
  <c r="AQ1484" i="11"/>
  <c r="M1484" i="11"/>
  <c r="AN1484" i="11"/>
  <c r="BJ1484" i="11"/>
  <c r="S1484" i="11"/>
  <c r="AD1484" i="11"/>
  <c r="AY1484" i="11"/>
  <c r="U1484" i="11"/>
  <c r="AK1484" i="11"/>
  <c r="BA1484" i="11"/>
  <c r="AC1484" i="11"/>
  <c r="AS1484" i="11"/>
  <c r="BI1484" i="11"/>
  <c r="Y1484" i="11"/>
  <c r="BE1484" i="11"/>
  <c r="AB1484" i="11"/>
  <c r="AX1484" i="11"/>
  <c r="T1484" i="11"/>
  <c r="AP1484" i="11"/>
  <c r="AT1484" i="11"/>
  <c r="AG1484" i="11"/>
  <c r="AO1484" i="11"/>
  <c r="R1484" i="11"/>
  <c r="AM1484" i="11"/>
  <c r="BH1484" i="11"/>
  <c r="AE1484" i="11"/>
  <c r="AZ1484" i="11"/>
  <c r="X1484" i="11"/>
  <c r="Q1484" i="11"/>
  <c r="AW1484" i="11"/>
  <c r="AH1484" i="11"/>
  <c r="Z1484" i="11"/>
  <c r="AR1484" i="11"/>
  <c r="AJ1484" i="11"/>
  <c r="BD1484" i="11"/>
  <c r="BC1484" i="11"/>
  <c r="AU1484" i="11"/>
  <c r="AI1484" i="11"/>
  <c r="W1484" i="11"/>
  <c r="O1484" i="11"/>
  <c r="BF1484" i="11"/>
  <c r="M1394" i="11"/>
  <c r="U1394" i="11"/>
  <c r="AK1394" i="11"/>
  <c r="BA1394" i="11"/>
  <c r="S1394" i="11"/>
  <c r="AI1394" i="11"/>
  <c r="AY1394" i="11"/>
  <c r="Z1394" i="11"/>
  <c r="BF1394" i="11"/>
  <c r="AC1394" i="11"/>
  <c r="AS1394" i="11"/>
  <c r="BI1394" i="11"/>
  <c r="AA1394" i="11"/>
  <c r="AQ1394" i="11"/>
  <c r="BG1394" i="11"/>
  <c r="AP1394" i="11"/>
  <c r="Y1394" i="11"/>
  <c r="BE1394" i="11"/>
  <c r="AM1394" i="11"/>
  <c r="AR1394" i="11"/>
  <c r="AL1394" i="11"/>
  <c r="AN1394" i="11"/>
  <c r="AG1394" i="11"/>
  <c r="AO1394" i="11"/>
  <c r="W1394" i="11"/>
  <c r="BC1394" i="11"/>
  <c r="AH1394" i="11"/>
  <c r="AB1394" i="11"/>
  <c r="BH1394" i="11"/>
  <c r="V1394" i="11"/>
  <c r="BB1394" i="11"/>
  <c r="X1394" i="11"/>
  <c r="BD1394" i="11"/>
  <c r="Q1394" i="11"/>
  <c r="AW1394" i="11"/>
  <c r="O1394" i="11"/>
  <c r="T1394" i="11"/>
  <c r="AT1394" i="11"/>
  <c r="P1394" i="11"/>
  <c r="AE1394" i="11"/>
  <c r="AJ1394" i="11"/>
  <c r="BJ1394" i="11"/>
  <c r="AF1394" i="11"/>
  <c r="AU1394" i="11"/>
  <c r="R1394" i="11"/>
  <c r="AZ1394" i="11"/>
  <c r="AV1394" i="11"/>
  <c r="AX1394" i="11"/>
  <c r="AD1394" i="11"/>
  <c r="AA1618" i="11"/>
  <c r="AQ1618" i="11"/>
  <c r="BG1618" i="11"/>
  <c r="O1618" i="11"/>
  <c r="AE1618" i="11"/>
  <c r="AU1618" i="11"/>
  <c r="S1618" i="11"/>
  <c r="AY1618" i="11"/>
  <c r="AI1618" i="11"/>
  <c r="W1618" i="11"/>
  <c r="BC1618" i="11"/>
  <c r="AM1618" i="11"/>
  <c r="AW1618" i="11"/>
  <c r="Q1618" i="11"/>
  <c r="M1618" i="11"/>
  <c r="AG1618" i="11"/>
  <c r="AO1618" i="11"/>
  <c r="Y1618" i="11"/>
  <c r="X1618" i="11"/>
  <c r="AN1618" i="11"/>
  <c r="BD1618" i="11"/>
  <c r="R1618" i="11"/>
  <c r="AH1618" i="11"/>
  <c r="AX1618" i="11"/>
  <c r="BA1618" i="11"/>
  <c r="U1618" i="11"/>
  <c r="P1618" i="11"/>
  <c r="AF1618" i="11"/>
  <c r="AV1618" i="11"/>
  <c r="Z1618" i="11"/>
  <c r="AP1618" i="11"/>
  <c r="BF1618" i="11"/>
  <c r="AK1618" i="11"/>
  <c r="BE1618" i="11"/>
  <c r="AR1618" i="11"/>
  <c r="AL1618" i="11"/>
  <c r="AS1618" i="11"/>
  <c r="T1618" i="11"/>
  <c r="AZ1618" i="11"/>
  <c r="AT1618" i="11"/>
  <c r="AC1618" i="11"/>
  <c r="AB1618" i="11"/>
  <c r="BH1618" i="11"/>
  <c r="V1618" i="11"/>
  <c r="BB1618" i="11"/>
  <c r="AJ1618" i="11"/>
  <c r="AD1618" i="11"/>
  <c r="BJ1618" i="11"/>
  <c r="BI1618" i="11"/>
  <c r="AA1619" i="11"/>
  <c r="AQ1619" i="11"/>
  <c r="BG1619" i="11"/>
  <c r="O1619" i="11"/>
  <c r="AE1619" i="11"/>
  <c r="AU1619" i="11"/>
  <c r="AI1619" i="11"/>
  <c r="S1619" i="11"/>
  <c r="AY1619" i="11"/>
  <c r="AM1619" i="11"/>
  <c r="BC1619" i="11"/>
  <c r="W1619" i="11"/>
  <c r="AG1619" i="11"/>
  <c r="AW1619" i="11"/>
  <c r="Q1619" i="11"/>
  <c r="BE1619" i="11"/>
  <c r="Y1619" i="11"/>
  <c r="AO1619" i="11"/>
  <c r="X1619" i="11"/>
  <c r="AN1619" i="11"/>
  <c r="BD1619" i="11"/>
  <c r="R1619" i="11"/>
  <c r="AH1619" i="11"/>
  <c r="AX1619" i="11"/>
  <c r="M1619" i="11"/>
  <c r="AK1619" i="11"/>
  <c r="P1619" i="11"/>
  <c r="AF1619" i="11"/>
  <c r="AV1619" i="11"/>
  <c r="Z1619" i="11"/>
  <c r="AP1619" i="11"/>
  <c r="BF1619" i="11"/>
  <c r="BA1619" i="11"/>
  <c r="U1619" i="11"/>
  <c r="AB1619" i="11"/>
  <c r="BH1619" i="11"/>
  <c r="V1619" i="11"/>
  <c r="BB1619" i="11"/>
  <c r="BI1619" i="11"/>
  <c r="AJ1619" i="11"/>
  <c r="AD1619" i="11"/>
  <c r="BJ1619" i="11"/>
  <c r="AS1619" i="11"/>
  <c r="AR1619" i="11"/>
  <c r="AL1619" i="11"/>
  <c r="AC1619" i="11"/>
  <c r="T1619" i="11"/>
  <c r="AZ1619" i="11"/>
  <c r="AT1619" i="11"/>
  <c r="AA1597" i="11"/>
  <c r="AQ1597" i="11"/>
  <c r="BG1597" i="11"/>
  <c r="O1597" i="11"/>
  <c r="AE1597" i="11"/>
  <c r="AU1597" i="11"/>
  <c r="AI1597" i="11"/>
  <c r="S1597" i="11"/>
  <c r="BC1597" i="11"/>
  <c r="AM1597" i="11"/>
  <c r="W1597" i="11"/>
  <c r="AY1597" i="11"/>
  <c r="AG1597" i="11"/>
  <c r="AW1597" i="11"/>
  <c r="Q1597" i="11"/>
  <c r="Y1597" i="11"/>
  <c r="BE1597" i="11"/>
  <c r="X1597" i="11"/>
  <c r="AN1597" i="11"/>
  <c r="BD1597" i="11"/>
  <c r="R1597" i="11"/>
  <c r="AH1597" i="11"/>
  <c r="AX1597" i="11"/>
  <c r="AK1597" i="11"/>
  <c r="P1597" i="11"/>
  <c r="AF1597" i="11"/>
  <c r="AV1597" i="11"/>
  <c r="Z1597" i="11"/>
  <c r="AP1597" i="11"/>
  <c r="BF1597" i="11"/>
  <c r="BA1597" i="11"/>
  <c r="U1597" i="11"/>
  <c r="AO1597" i="11"/>
  <c r="AB1597" i="11"/>
  <c r="BH1597" i="11"/>
  <c r="M1597" i="11"/>
  <c r="V1597" i="11"/>
  <c r="BB1597" i="11"/>
  <c r="AC1597" i="11"/>
  <c r="AJ1597" i="11"/>
  <c r="AD1597" i="11"/>
  <c r="BJ1597" i="11"/>
  <c r="AR1597" i="11"/>
  <c r="AL1597" i="11"/>
  <c r="BI1597" i="11"/>
  <c r="T1597" i="11"/>
  <c r="AZ1597" i="11"/>
  <c r="AT1597" i="11"/>
  <c r="AS1597" i="11"/>
  <c r="AF1471" i="11"/>
  <c r="BB1471" i="11"/>
  <c r="V1471" i="11"/>
  <c r="AQ1471" i="11"/>
  <c r="AL1471" i="11"/>
  <c r="AV1471" i="11"/>
  <c r="P1471" i="11"/>
  <c r="AA1471" i="11"/>
  <c r="BG1471" i="11"/>
  <c r="X1471" i="11"/>
  <c r="AT1471" i="11"/>
  <c r="BD1471" i="11"/>
  <c r="AI1471" i="11"/>
  <c r="U1471" i="11"/>
  <c r="AK1471" i="11"/>
  <c r="BA1471" i="11"/>
  <c r="AC1471" i="11"/>
  <c r="AS1471" i="11"/>
  <c r="BI1471" i="11"/>
  <c r="AO1471" i="11"/>
  <c r="AH1471" i="11"/>
  <c r="BC1471" i="11"/>
  <c r="Z1471" i="11"/>
  <c r="AU1471" i="11"/>
  <c r="AD1471" i="11"/>
  <c r="Q1471" i="11"/>
  <c r="AW1471" i="11"/>
  <c r="Y1471" i="11"/>
  <c r="BE1471" i="11"/>
  <c r="W1471" i="11"/>
  <c r="AR1471" i="11"/>
  <c r="O1471" i="11"/>
  <c r="AJ1471" i="11"/>
  <c r="BF1471" i="11"/>
  <c r="AY1471" i="11"/>
  <c r="AG1471" i="11"/>
  <c r="R1471" i="11"/>
  <c r="BH1471" i="11"/>
  <c r="AZ1471" i="11"/>
  <c r="S1471" i="11"/>
  <c r="AB1471" i="11"/>
  <c r="T1471" i="11"/>
  <c r="M1471" i="11"/>
  <c r="AM1471" i="11"/>
  <c r="AE1471" i="11"/>
  <c r="BJ1471" i="11"/>
  <c r="AX1471" i="11"/>
  <c r="AP1471" i="11"/>
  <c r="AN1471" i="11"/>
  <c r="P1543" i="11"/>
  <c r="AL1543" i="11"/>
  <c r="BG1543" i="11"/>
  <c r="V1543" i="11"/>
  <c r="AQ1543" i="11"/>
  <c r="AA1543" i="11"/>
  <c r="AF1543" i="11"/>
  <c r="AV1543" i="11"/>
  <c r="BB1543" i="11"/>
  <c r="X1543" i="11"/>
  <c r="AT1543" i="11"/>
  <c r="BD1543" i="11"/>
  <c r="AI1543" i="11"/>
  <c r="U1543" i="11"/>
  <c r="AK1543" i="11"/>
  <c r="BA1543" i="11"/>
  <c r="AC1543" i="11"/>
  <c r="AS1543" i="11"/>
  <c r="BI1543" i="11"/>
  <c r="AO1543" i="11"/>
  <c r="AH1543" i="11"/>
  <c r="BC1543" i="11"/>
  <c r="Z1543" i="11"/>
  <c r="AU1543" i="11"/>
  <c r="AD1543" i="11"/>
  <c r="Q1543" i="11"/>
  <c r="AW1543" i="11"/>
  <c r="Y1543" i="11"/>
  <c r="BE1543" i="11"/>
  <c r="W1543" i="11"/>
  <c r="AR1543" i="11"/>
  <c r="O1543" i="11"/>
  <c r="AJ1543" i="11"/>
  <c r="BF1543" i="11"/>
  <c r="AY1543" i="11"/>
  <c r="AG1543" i="11"/>
  <c r="R1543" i="11"/>
  <c r="BH1543" i="11"/>
  <c r="AZ1543" i="11"/>
  <c r="BJ1543" i="11"/>
  <c r="AB1543" i="11"/>
  <c r="T1543" i="11"/>
  <c r="AN1543" i="11"/>
  <c r="AM1543" i="11"/>
  <c r="AE1543" i="11"/>
  <c r="M1543" i="11"/>
  <c r="S1543" i="11"/>
  <c r="AX1543" i="11"/>
  <c r="AP1543" i="11"/>
  <c r="M1364" i="11"/>
  <c r="U1364" i="11"/>
  <c r="AK1364" i="11"/>
  <c r="BA1364" i="11"/>
  <c r="S1364" i="11"/>
  <c r="AI1364" i="11"/>
  <c r="AY1364" i="11"/>
  <c r="Z1364" i="11"/>
  <c r="BF1364" i="11"/>
  <c r="AC1364" i="11"/>
  <c r="AS1364" i="11"/>
  <c r="BI1364" i="11"/>
  <c r="AA1364" i="11"/>
  <c r="AQ1364" i="11"/>
  <c r="BG1364" i="11"/>
  <c r="AP1364" i="11"/>
  <c r="Y1364" i="11"/>
  <c r="BE1364" i="11"/>
  <c r="AM1364" i="11"/>
  <c r="AH1364" i="11"/>
  <c r="AR1364" i="11"/>
  <c r="AL1364" i="11"/>
  <c r="AN1364" i="11"/>
  <c r="AG1364" i="11"/>
  <c r="AO1364" i="11"/>
  <c r="W1364" i="11"/>
  <c r="BC1364" i="11"/>
  <c r="AB1364" i="11"/>
  <c r="BH1364" i="11"/>
  <c r="V1364" i="11"/>
  <c r="BB1364" i="11"/>
  <c r="X1364" i="11"/>
  <c r="BD1364" i="11"/>
  <c r="Q1364" i="11"/>
  <c r="AW1364" i="11"/>
  <c r="AU1364" i="11"/>
  <c r="AZ1364" i="11"/>
  <c r="AV1364" i="11"/>
  <c r="R1364" i="11"/>
  <c r="AD1364" i="11"/>
  <c r="O1364" i="11"/>
  <c r="AX1364" i="11"/>
  <c r="T1364" i="11"/>
  <c r="AT1364" i="11"/>
  <c r="P1364" i="11"/>
  <c r="AE1364" i="11"/>
  <c r="AJ1364" i="11"/>
  <c r="BJ1364" i="11"/>
  <c r="AF1364" i="11"/>
  <c r="AF1552" i="11"/>
  <c r="BB1552" i="11"/>
  <c r="P1552" i="11"/>
  <c r="AL1552" i="11"/>
  <c r="BG1552" i="11"/>
  <c r="V1552" i="11"/>
  <c r="AA1552" i="11"/>
  <c r="AQ1552" i="11"/>
  <c r="AV1552" i="11"/>
  <c r="M1552" i="11"/>
  <c r="BJ1552" i="11"/>
  <c r="S1552" i="11"/>
  <c r="AN1552" i="11"/>
  <c r="AY1552" i="11"/>
  <c r="AD1552" i="11"/>
  <c r="U1552" i="11"/>
  <c r="AK1552" i="11"/>
  <c r="BA1552" i="11"/>
  <c r="AC1552" i="11"/>
  <c r="AS1552" i="11"/>
  <c r="BI1552" i="11"/>
  <c r="Y1552" i="11"/>
  <c r="BE1552" i="11"/>
  <c r="AB1552" i="11"/>
  <c r="AX1552" i="11"/>
  <c r="T1552" i="11"/>
  <c r="AP1552" i="11"/>
  <c r="X1552" i="11"/>
  <c r="AG1552" i="11"/>
  <c r="AO1552" i="11"/>
  <c r="R1552" i="11"/>
  <c r="AM1552" i="11"/>
  <c r="BH1552" i="11"/>
  <c r="AE1552" i="11"/>
  <c r="AZ1552" i="11"/>
  <c r="AT1552" i="11"/>
  <c r="Q1552" i="11"/>
  <c r="AW1552" i="11"/>
  <c r="BC1552" i="11"/>
  <c r="AU1552" i="11"/>
  <c r="BD1552" i="11"/>
  <c r="W1552" i="11"/>
  <c r="O1552" i="11"/>
  <c r="BF1552" i="11"/>
  <c r="AI1552" i="11"/>
  <c r="AH1552" i="11"/>
  <c r="Z1552" i="11"/>
  <c r="AR1552" i="11"/>
  <c r="AJ1552" i="11"/>
  <c r="AA1617" i="11"/>
  <c r="AQ1617" i="11"/>
  <c r="BG1617" i="11"/>
  <c r="O1617" i="11"/>
  <c r="AE1617" i="11"/>
  <c r="AU1617" i="11"/>
  <c r="AI1617" i="11"/>
  <c r="S1617" i="11"/>
  <c r="AY1617" i="11"/>
  <c r="AM1617" i="11"/>
  <c r="W1617" i="11"/>
  <c r="BC1617" i="11"/>
  <c r="AG1617" i="11"/>
  <c r="AW1617" i="11"/>
  <c r="Q1617" i="11"/>
  <c r="Y1617" i="11"/>
  <c r="BE1617" i="11"/>
  <c r="AO1617" i="11"/>
  <c r="X1617" i="11"/>
  <c r="AN1617" i="11"/>
  <c r="BD1617" i="11"/>
  <c r="R1617" i="11"/>
  <c r="AH1617" i="11"/>
  <c r="AX1617" i="11"/>
  <c r="AK1617" i="11"/>
  <c r="P1617" i="11"/>
  <c r="AF1617" i="11"/>
  <c r="AV1617" i="11"/>
  <c r="M1617" i="11"/>
  <c r="Z1617" i="11"/>
  <c r="AP1617" i="11"/>
  <c r="BF1617" i="11"/>
  <c r="BA1617" i="11"/>
  <c r="U1617" i="11"/>
  <c r="AB1617" i="11"/>
  <c r="BH1617" i="11"/>
  <c r="V1617" i="11"/>
  <c r="BB1617" i="11"/>
  <c r="AC1617" i="11"/>
  <c r="AJ1617" i="11"/>
  <c r="AD1617" i="11"/>
  <c r="BJ1617" i="11"/>
  <c r="AR1617" i="11"/>
  <c r="AL1617" i="11"/>
  <c r="BI1617" i="11"/>
  <c r="T1617" i="11"/>
  <c r="AZ1617" i="11"/>
  <c r="AT1617" i="11"/>
  <c r="AS1617" i="11"/>
  <c r="U1411" i="11"/>
  <c r="AK1411" i="11"/>
  <c r="BA1411" i="11"/>
  <c r="R1411" i="11"/>
  <c r="AM1411" i="11"/>
  <c r="BH1411" i="11"/>
  <c r="AC1411" i="11"/>
  <c r="AS1411" i="11"/>
  <c r="BI1411" i="11"/>
  <c r="AB1411" i="11"/>
  <c r="AX1411" i="11"/>
  <c r="AO1411" i="11"/>
  <c r="AR1411" i="11"/>
  <c r="AD1411" i="11"/>
  <c r="AY1411" i="11"/>
  <c r="Z1411" i="11"/>
  <c r="AU1411" i="11"/>
  <c r="M1411" i="11"/>
  <c r="AA1411" i="11"/>
  <c r="AV1411" i="11"/>
  <c r="Q1411" i="11"/>
  <c r="AW1411" i="11"/>
  <c r="Y1411" i="11"/>
  <c r="BE1411" i="11"/>
  <c r="W1411" i="11"/>
  <c r="S1411" i="11"/>
  <c r="AN1411" i="11"/>
  <c r="BJ1411" i="11"/>
  <c r="O1411" i="11"/>
  <c r="AJ1411" i="11"/>
  <c r="BF1411" i="11"/>
  <c r="P1411" i="11"/>
  <c r="AL1411" i="11"/>
  <c r="BG1411" i="11"/>
  <c r="AG1411" i="11"/>
  <c r="BC1411" i="11"/>
  <c r="BD1411" i="11"/>
  <c r="AE1411" i="11"/>
  <c r="BB1411" i="11"/>
  <c r="X1411" i="11"/>
  <c r="AP1411" i="11"/>
  <c r="V1411" i="11"/>
  <c r="AI1411" i="11"/>
  <c r="AZ1411" i="11"/>
  <c r="AF1411" i="11"/>
  <c r="AH1411" i="11"/>
  <c r="AT1411" i="11"/>
  <c r="T1411" i="11"/>
  <c r="AQ1411" i="11"/>
  <c r="V1526" i="11"/>
  <c r="AQ1526" i="11"/>
  <c r="AA1526" i="11"/>
  <c r="AV1526" i="11"/>
  <c r="AF1526" i="11"/>
  <c r="AL1526" i="11"/>
  <c r="BB1526" i="11"/>
  <c r="BG1526" i="11"/>
  <c r="P1526" i="11"/>
  <c r="AD1526" i="11"/>
  <c r="AY1526" i="11"/>
  <c r="S1526" i="11"/>
  <c r="BJ1526" i="11"/>
  <c r="AN1526" i="11"/>
  <c r="U1526" i="11"/>
  <c r="AK1526" i="11"/>
  <c r="BA1526" i="11"/>
  <c r="AC1526" i="11"/>
  <c r="AS1526" i="11"/>
  <c r="BI1526" i="11"/>
  <c r="Y1526" i="11"/>
  <c r="BE1526" i="11"/>
  <c r="R1526" i="11"/>
  <c r="AM1526" i="11"/>
  <c r="BH1526" i="11"/>
  <c r="AE1526" i="11"/>
  <c r="AZ1526" i="11"/>
  <c r="AI1526" i="11"/>
  <c r="AG1526" i="11"/>
  <c r="AO1526" i="11"/>
  <c r="AB1526" i="11"/>
  <c r="AX1526" i="11"/>
  <c r="T1526" i="11"/>
  <c r="AP1526" i="11"/>
  <c r="M1526" i="11"/>
  <c r="BD1526" i="11"/>
  <c r="Q1526" i="11"/>
  <c r="AW1526" i="11"/>
  <c r="W1526" i="11"/>
  <c r="O1526" i="11"/>
  <c r="BF1526" i="11"/>
  <c r="X1526" i="11"/>
  <c r="AH1526" i="11"/>
  <c r="Z1526" i="11"/>
  <c r="AR1526" i="11"/>
  <c r="AJ1526" i="11"/>
  <c r="BC1526" i="11"/>
  <c r="AU1526" i="11"/>
  <c r="AT1526" i="11"/>
  <c r="U1439" i="11"/>
  <c r="AK1439" i="11"/>
  <c r="BA1439" i="11"/>
  <c r="R1439" i="11"/>
  <c r="AM1439" i="11"/>
  <c r="BH1439" i="11"/>
  <c r="AC1439" i="11"/>
  <c r="AS1439" i="11"/>
  <c r="BI1439" i="11"/>
  <c r="AB1439" i="11"/>
  <c r="AX1439" i="11"/>
  <c r="AO1439" i="11"/>
  <c r="W1439" i="11"/>
  <c r="AD1439" i="11"/>
  <c r="AY1439" i="11"/>
  <c r="Z1439" i="11"/>
  <c r="AU1439" i="11"/>
  <c r="AA1439" i="11"/>
  <c r="AV1439" i="11"/>
  <c r="Q1439" i="11"/>
  <c r="AW1439" i="11"/>
  <c r="Y1439" i="11"/>
  <c r="BE1439" i="11"/>
  <c r="AR1439" i="11"/>
  <c r="S1439" i="11"/>
  <c r="AN1439" i="11"/>
  <c r="BJ1439" i="11"/>
  <c r="O1439" i="11"/>
  <c r="AJ1439" i="11"/>
  <c r="BF1439" i="11"/>
  <c r="P1439" i="11"/>
  <c r="AL1439" i="11"/>
  <c r="BG1439" i="11"/>
  <c r="AG1439" i="11"/>
  <c r="AI1439" i="11"/>
  <c r="AZ1439" i="11"/>
  <c r="AF1439" i="11"/>
  <c r="AT1439" i="11"/>
  <c r="T1439" i="11"/>
  <c r="M1439" i="11"/>
  <c r="AQ1439" i="11"/>
  <c r="AH1439" i="11"/>
  <c r="BD1439" i="11"/>
  <c r="AE1439" i="11"/>
  <c r="BB1439" i="11"/>
  <c r="BC1439" i="11"/>
  <c r="X1439" i="11"/>
  <c r="AP1439" i="11"/>
  <c r="V1439" i="11"/>
  <c r="AA1641" i="11"/>
  <c r="AQ1641" i="11"/>
  <c r="BG1641" i="11"/>
  <c r="O1641" i="11"/>
  <c r="AE1641" i="11"/>
  <c r="AU1641" i="11"/>
  <c r="AI1641" i="11"/>
  <c r="S1641" i="11"/>
  <c r="AY1641" i="11"/>
  <c r="AM1641" i="11"/>
  <c r="W1641" i="11"/>
  <c r="BC1641" i="11"/>
  <c r="AG1641" i="11"/>
  <c r="AW1641" i="11"/>
  <c r="Q1641" i="11"/>
  <c r="Y1641" i="11"/>
  <c r="BE1641" i="11"/>
  <c r="AO1641" i="11"/>
  <c r="X1641" i="11"/>
  <c r="AN1641" i="11"/>
  <c r="BD1641" i="11"/>
  <c r="M1641" i="11"/>
  <c r="R1641" i="11"/>
  <c r="AH1641" i="11"/>
  <c r="AX1641" i="11"/>
  <c r="AK1641" i="11"/>
  <c r="P1641" i="11"/>
  <c r="AF1641" i="11"/>
  <c r="AV1641" i="11"/>
  <c r="Z1641" i="11"/>
  <c r="AP1641" i="11"/>
  <c r="BF1641" i="11"/>
  <c r="BA1641" i="11"/>
  <c r="U1641" i="11"/>
  <c r="AB1641" i="11"/>
  <c r="BH1641" i="11"/>
  <c r="V1641" i="11"/>
  <c r="BB1641" i="11"/>
  <c r="AC1641" i="11"/>
  <c r="AJ1641" i="11"/>
  <c r="AD1641" i="11"/>
  <c r="BJ1641" i="11"/>
  <c r="AR1641" i="11"/>
  <c r="AL1641" i="11"/>
  <c r="BI1641" i="11"/>
  <c r="T1641" i="11"/>
  <c r="AZ1641" i="11"/>
  <c r="AT1641" i="11"/>
  <c r="AS1641" i="11"/>
  <c r="M1386" i="11"/>
  <c r="U1386" i="11"/>
  <c r="AK1386" i="11"/>
  <c r="BA1386" i="11"/>
  <c r="S1386" i="11"/>
  <c r="AI1386" i="11"/>
  <c r="AY1386" i="11"/>
  <c r="Z1386" i="11"/>
  <c r="BF1386" i="11"/>
  <c r="AC1386" i="11"/>
  <c r="AS1386" i="11"/>
  <c r="BI1386" i="11"/>
  <c r="AA1386" i="11"/>
  <c r="AQ1386" i="11"/>
  <c r="BG1386" i="11"/>
  <c r="AP1386" i="11"/>
  <c r="Y1386" i="11"/>
  <c r="BE1386" i="11"/>
  <c r="AM1386" i="11"/>
  <c r="AR1386" i="11"/>
  <c r="AL1386" i="11"/>
  <c r="AN1386" i="11"/>
  <c r="AG1386" i="11"/>
  <c r="AO1386" i="11"/>
  <c r="W1386" i="11"/>
  <c r="BC1386" i="11"/>
  <c r="AH1386" i="11"/>
  <c r="AB1386" i="11"/>
  <c r="BH1386" i="11"/>
  <c r="V1386" i="11"/>
  <c r="BB1386" i="11"/>
  <c r="X1386" i="11"/>
  <c r="BD1386" i="11"/>
  <c r="Q1386" i="11"/>
  <c r="AW1386" i="11"/>
  <c r="O1386" i="11"/>
  <c r="T1386" i="11"/>
  <c r="AT1386" i="11"/>
  <c r="P1386" i="11"/>
  <c r="AE1386" i="11"/>
  <c r="AJ1386" i="11"/>
  <c r="BJ1386" i="11"/>
  <c r="AF1386" i="11"/>
  <c r="AU1386" i="11"/>
  <c r="R1386" i="11"/>
  <c r="AZ1386" i="11"/>
  <c r="AV1386" i="11"/>
  <c r="AX1386" i="11"/>
  <c r="AD1386" i="11"/>
  <c r="AA1610" i="11"/>
  <c r="AQ1610" i="11"/>
  <c r="BG1610" i="11"/>
  <c r="O1610" i="11"/>
  <c r="AE1610" i="11"/>
  <c r="AU1610" i="11"/>
  <c r="S1610" i="11"/>
  <c r="AY1610" i="11"/>
  <c r="AI1610" i="11"/>
  <c r="W1610" i="11"/>
  <c r="BC1610" i="11"/>
  <c r="AM1610" i="11"/>
  <c r="AW1610" i="11"/>
  <c r="Q1610" i="11"/>
  <c r="AG1610" i="11"/>
  <c r="AO1610" i="11"/>
  <c r="M1610" i="11"/>
  <c r="Y1610" i="11"/>
  <c r="BE1610" i="11"/>
  <c r="X1610" i="11"/>
  <c r="AN1610" i="11"/>
  <c r="BD1610" i="11"/>
  <c r="R1610" i="11"/>
  <c r="AH1610" i="11"/>
  <c r="AX1610" i="11"/>
  <c r="BA1610" i="11"/>
  <c r="U1610" i="11"/>
  <c r="P1610" i="11"/>
  <c r="AF1610" i="11"/>
  <c r="AV1610" i="11"/>
  <c r="Z1610" i="11"/>
  <c r="AP1610" i="11"/>
  <c r="BF1610" i="11"/>
  <c r="AK1610" i="11"/>
  <c r="AR1610" i="11"/>
  <c r="AL1610" i="11"/>
  <c r="AS1610" i="11"/>
  <c r="T1610" i="11"/>
  <c r="AZ1610" i="11"/>
  <c r="AT1610" i="11"/>
  <c r="AC1610" i="11"/>
  <c r="AB1610" i="11"/>
  <c r="BH1610" i="11"/>
  <c r="V1610" i="11"/>
  <c r="BB1610" i="11"/>
  <c r="AJ1610" i="11"/>
  <c r="AD1610" i="11"/>
  <c r="BJ1610" i="11"/>
  <c r="BI1610" i="11"/>
  <c r="AF1572" i="11"/>
  <c r="BB1572" i="11"/>
  <c r="P1572" i="11"/>
  <c r="AL1572" i="11"/>
  <c r="BG1572" i="11"/>
  <c r="AQ1572" i="11"/>
  <c r="AV1572" i="11"/>
  <c r="V1572" i="11"/>
  <c r="AA1572" i="11"/>
  <c r="M1572" i="11"/>
  <c r="AN1572" i="11"/>
  <c r="BJ1572" i="11"/>
  <c r="S1572" i="11"/>
  <c r="AD1572" i="11"/>
  <c r="U1572" i="11"/>
  <c r="AK1572" i="11"/>
  <c r="BA1572" i="11"/>
  <c r="AC1572" i="11"/>
  <c r="AS1572" i="11"/>
  <c r="BI1572" i="11"/>
  <c r="Y1572" i="11"/>
  <c r="BE1572" i="11"/>
  <c r="AB1572" i="11"/>
  <c r="AX1572" i="11"/>
  <c r="T1572" i="11"/>
  <c r="AP1572" i="11"/>
  <c r="AT1572" i="11"/>
  <c r="AG1572" i="11"/>
  <c r="AO1572" i="11"/>
  <c r="R1572" i="11"/>
  <c r="AM1572" i="11"/>
  <c r="BH1572" i="11"/>
  <c r="AE1572" i="11"/>
  <c r="AZ1572" i="11"/>
  <c r="X1572" i="11"/>
  <c r="AY1572" i="11"/>
  <c r="Q1572" i="11"/>
  <c r="AW1572" i="11"/>
  <c r="AH1572" i="11"/>
  <c r="Z1572" i="11"/>
  <c r="AI1572" i="11"/>
  <c r="AR1572" i="11"/>
  <c r="AJ1572" i="11"/>
  <c r="BC1572" i="11"/>
  <c r="AU1572" i="11"/>
  <c r="W1572" i="11"/>
  <c r="O1572" i="11"/>
  <c r="BF1572" i="11"/>
  <c r="BD1572" i="11"/>
  <c r="BO1488" i="11"/>
  <c r="J1438" i="11" a="1"/>
  <c r="J1438" i="11" s="1"/>
  <c r="J1627" i="11" a="1"/>
  <c r="J1627" i="11" s="1"/>
  <c r="BN1677" i="11"/>
  <c r="J1501" i="11" a="1"/>
  <c r="J1501" i="11" s="1"/>
  <c r="BO1551" i="11"/>
  <c r="BO1470" i="11"/>
  <c r="J1420" i="11" a="1"/>
  <c r="J1420" i="11" s="1"/>
  <c r="BO1539" i="11"/>
  <c r="J1489" i="11" a="1"/>
  <c r="J1489" i="11" s="1"/>
  <c r="BO1704" i="11"/>
  <c r="J1654" i="11" a="1"/>
  <c r="J1654" i="11" s="1"/>
  <c r="J1600" i="11" a="1"/>
  <c r="J1600" i="11" s="1"/>
  <c r="BO1650" i="11"/>
  <c r="J1633" i="11" a="1"/>
  <c r="J1633" i="11" s="1"/>
  <c r="BN1683" i="11"/>
  <c r="BN1638" i="11"/>
  <c r="BO1496" i="11"/>
  <c r="J1446" i="11" a="1"/>
  <c r="J1446" i="11" s="1"/>
  <c r="BO1478" i="11"/>
  <c r="J1428" i="11" a="1"/>
  <c r="J1428" i="11" s="1"/>
  <c r="BO1482" i="11"/>
  <c r="J1432" i="11" a="1"/>
  <c r="J1432" i="11" s="1"/>
  <c r="J1505" i="11" a="1"/>
  <c r="J1505" i="11" s="1"/>
  <c r="BO1555" i="11"/>
  <c r="J1461" i="11" a="1"/>
  <c r="J1461" i="11" s="1"/>
  <c r="BN1511" i="11"/>
  <c r="J1523" i="11" a="1"/>
  <c r="J1523" i="11" s="1"/>
  <c r="BO1573" i="11"/>
  <c r="BN1739" i="11"/>
  <c r="J1542" i="11" a="1"/>
  <c r="J1542" i="11" s="1"/>
  <c r="BO1592" i="11"/>
  <c r="BN1697" i="11"/>
  <c r="J1647" i="11" a="1"/>
  <c r="J1647" i="11" s="1"/>
  <c r="J1625" i="11" a="1"/>
  <c r="J1625" i="11" s="1"/>
  <c r="BN1675" i="11"/>
  <c r="J1503" i="11" a="1"/>
  <c r="J1503" i="11" s="1"/>
  <c r="BO1553" i="11"/>
  <c r="BN1599" i="11"/>
  <c r="J1549" i="11" a="1"/>
  <c r="J1549" i="11" s="1"/>
  <c r="BN1801" i="11"/>
  <c r="BN1851" i="11" s="1"/>
  <c r="J1585" i="11" a="1"/>
  <c r="J1585" i="11" s="1"/>
  <c r="BN1635" i="11"/>
  <c r="BO1494" i="11"/>
  <c r="J1444" i="11" a="1"/>
  <c r="J1444" i="11" s="1"/>
  <c r="J1565" i="11" a="1"/>
  <c r="J1565" i="11" s="1"/>
  <c r="BO1615" i="11"/>
  <c r="BN1637" i="11"/>
  <c r="J1587" i="11" a="1"/>
  <c r="J1587" i="11" s="1"/>
  <c r="BN2007" i="11"/>
  <c r="BN1995" i="11"/>
  <c r="J1681" i="11" a="1"/>
  <c r="J1681" i="11" s="1"/>
  <c r="BN1731" i="11"/>
  <c r="J1559" i="11" a="1"/>
  <c r="J1559" i="11" s="1"/>
  <c r="BO1609" i="11"/>
  <c r="J1529" i="11" a="1"/>
  <c r="J1529" i="11" s="1"/>
  <c r="BO1579" i="11"/>
  <c r="BO1474" i="11"/>
  <c r="J1424" i="11" a="1"/>
  <c r="J1424" i="11" s="1"/>
  <c r="BO1490" i="11"/>
  <c r="J1440" i="11" a="1"/>
  <c r="J1440" i="11" s="1"/>
  <c r="BO1672" i="11"/>
  <c r="J1622" i="11" a="1"/>
  <c r="J1622" i="11" s="1"/>
  <c r="BN1990" i="11"/>
  <c r="BN1584" i="11"/>
  <c r="J1534" i="11" a="1"/>
  <c r="J1534" i="11" s="1"/>
  <c r="BN2009" i="11"/>
  <c r="BN1913" i="11"/>
  <c r="BN1955" i="11"/>
  <c r="BN1626" i="11"/>
  <c r="J1576" i="11" a="1"/>
  <c r="J1576" i="11" s="1"/>
  <c r="BN1643" i="11"/>
  <c r="J1593" i="11" a="1"/>
  <c r="J1593" i="11" s="1"/>
  <c r="BN1556" i="11"/>
  <c r="J1506" i="11" a="1"/>
  <c r="J1506" i="11" s="1"/>
  <c r="BO1498" i="11"/>
  <c r="J1448" i="11" a="1"/>
  <c r="J1448" i="11" s="1"/>
  <c r="BN1986" i="11"/>
  <c r="J1513" i="11" a="1"/>
  <c r="J1513" i="11" s="1"/>
  <c r="BO1563" i="11"/>
  <c r="J1580" i="11" a="1"/>
  <c r="J1580" i="11" s="1"/>
  <c r="BO1630" i="11"/>
  <c r="J1521" i="11" a="1"/>
  <c r="J1521" i="11" s="1"/>
  <c r="BO1571" i="11"/>
  <c r="J1445" i="11" a="1"/>
  <c r="J1445" i="11" s="1"/>
  <c r="BO1495" i="11"/>
  <c r="J1691" i="11" a="1"/>
  <c r="J1691" i="11" s="1"/>
  <c r="BN1741" i="11"/>
  <c r="BN1829" i="11"/>
  <c r="J1414" i="11" a="1"/>
  <c r="J1414" i="11" s="1"/>
  <c r="BO1464" i="11"/>
  <c r="BO1652" i="11"/>
  <c r="J1602" i="11" a="1"/>
  <c r="J1602" i="11" s="1"/>
  <c r="BN1973" i="11"/>
  <c r="BN1853" i="11"/>
  <c r="BN1903" i="11" s="1"/>
  <c r="BO1516" i="11"/>
  <c r="J1466" i="11" a="1"/>
  <c r="J1466" i="11" s="1"/>
  <c r="BN1717" i="11"/>
  <c r="J1667" i="11" a="1"/>
  <c r="J1667" i="11" s="1"/>
  <c r="BN1718" i="11"/>
  <c r="J1668" i="11" a="1"/>
  <c r="J1668" i="11" s="1"/>
  <c r="J1669" i="11" a="1"/>
  <c r="J1669" i="11" s="1"/>
  <c r="BN1719" i="11"/>
  <c r="J1507" i="11" a="1"/>
  <c r="J1507" i="11" s="1"/>
  <c r="BO1557" i="11"/>
  <c r="BO1512" i="11"/>
  <c r="J1462" i="11" a="1"/>
  <c r="J1462" i="11" s="1"/>
  <c r="J1558" i="11" a="1"/>
  <c r="J1558" i="11" s="1"/>
  <c r="BO1608" i="11"/>
  <c r="BO1486" i="11"/>
  <c r="J1436" i="11" a="1"/>
  <c r="J1436" i="11" s="1"/>
  <c r="BN1710" i="11"/>
  <c r="J1660" i="11" a="1"/>
  <c r="J1660" i="11" s="1"/>
  <c r="V1534" i="11" l="1"/>
  <c r="AQ1534" i="11"/>
  <c r="AA1534" i="11"/>
  <c r="AV1534" i="11"/>
  <c r="AF1534" i="11"/>
  <c r="AL1534" i="11"/>
  <c r="BB1534" i="11"/>
  <c r="P1534" i="11"/>
  <c r="BG1534" i="11"/>
  <c r="AD1534" i="11"/>
  <c r="AY1534" i="11"/>
  <c r="BJ1534" i="11"/>
  <c r="S1534" i="11"/>
  <c r="AN1534" i="11"/>
  <c r="U1534" i="11"/>
  <c r="AK1534" i="11"/>
  <c r="BA1534" i="11"/>
  <c r="AC1534" i="11"/>
  <c r="AS1534" i="11"/>
  <c r="BI1534" i="11"/>
  <c r="Y1534" i="11"/>
  <c r="BE1534" i="11"/>
  <c r="R1534" i="11"/>
  <c r="AM1534" i="11"/>
  <c r="BH1534" i="11"/>
  <c r="AE1534" i="11"/>
  <c r="AZ1534" i="11"/>
  <c r="AI1534" i="11"/>
  <c r="AG1534" i="11"/>
  <c r="AO1534" i="11"/>
  <c r="AB1534" i="11"/>
  <c r="AX1534" i="11"/>
  <c r="T1534" i="11"/>
  <c r="AP1534" i="11"/>
  <c r="BD1534" i="11"/>
  <c r="Q1534" i="11"/>
  <c r="AW1534" i="11"/>
  <c r="W1534" i="11"/>
  <c r="O1534" i="11"/>
  <c r="BF1534" i="11"/>
  <c r="AH1534" i="11"/>
  <c r="Z1534" i="11"/>
  <c r="AT1534" i="11"/>
  <c r="AR1534" i="11"/>
  <c r="AJ1534" i="11"/>
  <c r="M1534" i="11"/>
  <c r="X1534" i="11"/>
  <c r="BC1534" i="11"/>
  <c r="AU1534" i="11"/>
  <c r="AA1647" i="11"/>
  <c r="AQ1647" i="11"/>
  <c r="BG1647" i="11"/>
  <c r="O1647" i="11"/>
  <c r="AE1647" i="11"/>
  <c r="AU1647" i="11"/>
  <c r="AI1647" i="11"/>
  <c r="S1647" i="11"/>
  <c r="AY1647" i="11"/>
  <c r="AM1647" i="11"/>
  <c r="BC1647" i="11"/>
  <c r="W1647" i="11"/>
  <c r="AG1647" i="11"/>
  <c r="AW1647" i="11"/>
  <c r="Q1647" i="11"/>
  <c r="BE1647" i="11"/>
  <c r="Y1647" i="11"/>
  <c r="AO1647" i="11"/>
  <c r="X1647" i="11"/>
  <c r="AN1647" i="11"/>
  <c r="BD1647" i="11"/>
  <c r="R1647" i="11"/>
  <c r="AH1647" i="11"/>
  <c r="AX1647" i="11"/>
  <c r="AK1647" i="11"/>
  <c r="P1647" i="11"/>
  <c r="AF1647" i="11"/>
  <c r="AV1647" i="11"/>
  <c r="Z1647" i="11"/>
  <c r="AP1647" i="11"/>
  <c r="BF1647" i="11"/>
  <c r="BA1647" i="11"/>
  <c r="U1647" i="11"/>
  <c r="AB1647" i="11"/>
  <c r="BH1647" i="11"/>
  <c r="V1647" i="11"/>
  <c r="BB1647" i="11"/>
  <c r="BI1647" i="11"/>
  <c r="AJ1647" i="11"/>
  <c r="AD1647" i="11"/>
  <c r="BJ1647" i="11"/>
  <c r="AS1647" i="11"/>
  <c r="AR1647" i="11"/>
  <c r="AL1647" i="11"/>
  <c r="AC1647" i="11"/>
  <c r="T1647" i="11"/>
  <c r="AZ1647" i="11"/>
  <c r="AT1647" i="11"/>
  <c r="M1647" i="11"/>
  <c r="U1438" i="11"/>
  <c r="AK1438" i="11"/>
  <c r="BA1438" i="11"/>
  <c r="W1438" i="11"/>
  <c r="AR1438" i="11"/>
  <c r="AC1438" i="11"/>
  <c r="AS1438" i="11"/>
  <c r="BI1438" i="11"/>
  <c r="AH1438" i="11"/>
  <c r="BC1438" i="11"/>
  <c r="Y1438" i="11"/>
  <c r="BE1438" i="11"/>
  <c r="AB1438" i="11"/>
  <c r="AI1438" i="11"/>
  <c r="BD1438" i="11"/>
  <c r="AE1438" i="11"/>
  <c r="AZ1438" i="11"/>
  <c r="AF1438" i="11"/>
  <c r="BB1438" i="11"/>
  <c r="AG1438" i="11"/>
  <c r="AO1438" i="11"/>
  <c r="AX1438" i="11"/>
  <c r="X1438" i="11"/>
  <c r="AT1438" i="11"/>
  <c r="T1438" i="11"/>
  <c r="AP1438" i="11"/>
  <c r="V1438" i="11"/>
  <c r="AQ1438" i="11"/>
  <c r="Q1438" i="11"/>
  <c r="AW1438" i="11"/>
  <c r="AM1438" i="11"/>
  <c r="AN1438" i="11"/>
  <c r="O1438" i="11"/>
  <c r="BF1438" i="11"/>
  <c r="AL1438" i="11"/>
  <c r="M1438" i="11"/>
  <c r="BH1438" i="11"/>
  <c r="AY1438" i="11"/>
  <c r="Z1438" i="11"/>
  <c r="AV1438" i="11"/>
  <c r="S1438" i="11"/>
  <c r="BJ1438" i="11"/>
  <c r="AJ1438" i="11"/>
  <c r="P1438" i="11"/>
  <c r="BG1438" i="11"/>
  <c r="R1438" i="11"/>
  <c r="AD1438" i="11"/>
  <c r="AU1438" i="11"/>
  <c r="AA1438" i="11"/>
  <c r="S1668" i="11"/>
  <c r="AI1668" i="11"/>
  <c r="AY1668" i="11"/>
  <c r="O1668" i="11"/>
  <c r="AM1668" i="11"/>
  <c r="BG1668" i="11"/>
  <c r="AA1668" i="11"/>
  <c r="AU1668" i="11"/>
  <c r="AQ1668" i="11"/>
  <c r="W1668" i="11"/>
  <c r="M1668" i="11"/>
  <c r="AE1668" i="11"/>
  <c r="BC1668" i="11"/>
  <c r="AW1668" i="11"/>
  <c r="Q1668" i="11"/>
  <c r="AG1668" i="11"/>
  <c r="AO1668" i="11"/>
  <c r="BE1668" i="11"/>
  <c r="Y1668" i="11"/>
  <c r="X1668" i="11"/>
  <c r="AN1668" i="11"/>
  <c r="BD1668" i="11"/>
  <c r="R1668" i="11"/>
  <c r="AH1668" i="11"/>
  <c r="AX1668" i="11"/>
  <c r="BA1668" i="11"/>
  <c r="U1668" i="11"/>
  <c r="P1668" i="11"/>
  <c r="AF1668" i="11"/>
  <c r="AV1668" i="11"/>
  <c r="Z1668" i="11"/>
  <c r="AP1668" i="11"/>
  <c r="BF1668" i="11"/>
  <c r="AK1668" i="11"/>
  <c r="AR1668" i="11"/>
  <c r="AL1668" i="11"/>
  <c r="T1668" i="11"/>
  <c r="AZ1668" i="11"/>
  <c r="AT1668" i="11"/>
  <c r="BI1668" i="11"/>
  <c r="AB1668" i="11"/>
  <c r="BH1668" i="11"/>
  <c r="V1668" i="11"/>
  <c r="BB1668" i="11"/>
  <c r="AS1668" i="11"/>
  <c r="AJ1668" i="11"/>
  <c r="AD1668" i="11"/>
  <c r="BJ1668" i="11"/>
  <c r="AC1668" i="11"/>
  <c r="AF1580" i="11"/>
  <c r="BB1580" i="11"/>
  <c r="P1580" i="11"/>
  <c r="AL1580" i="11"/>
  <c r="BG1580" i="11"/>
  <c r="V1580" i="11"/>
  <c r="AQ1580" i="11"/>
  <c r="AA1580" i="11"/>
  <c r="AV1580" i="11"/>
  <c r="M1580" i="11"/>
  <c r="AN1580" i="11"/>
  <c r="BJ1580" i="11"/>
  <c r="S1580" i="11"/>
  <c r="AD1580" i="11"/>
  <c r="AY1580" i="11"/>
  <c r="U1580" i="11"/>
  <c r="AK1580" i="11"/>
  <c r="BA1580" i="11"/>
  <c r="AC1580" i="11"/>
  <c r="AS1580" i="11"/>
  <c r="BI1580" i="11"/>
  <c r="Y1580" i="11"/>
  <c r="BE1580" i="11"/>
  <c r="AB1580" i="11"/>
  <c r="AX1580" i="11"/>
  <c r="T1580" i="11"/>
  <c r="AP1580" i="11"/>
  <c r="AT1580" i="11"/>
  <c r="AG1580" i="11"/>
  <c r="AO1580" i="11"/>
  <c r="R1580" i="11"/>
  <c r="AM1580" i="11"/>
  <c r="BH1580" i="11"/>
  <c r="AE1580" i="11"/>
  <c r="AZ1580" i="11"/>
  <c r="X1580" i="11"/>
  <c r="Q1580" i="11"/>
  <c r="AW1580" i="11"/>
  <c r="AH1580" i="11"/>
  <c r="Z1580" i="11"/>
  <c r="AR1580" i="11"/>
  <c r="AJ1580" i="11"/>
  <c r="BD1580" i="11"/>
  <c r="BC1580" i="11"/>
  <c r="AU1580" i="11"/>
  <c r="AI1580" i="11"/>
  <c r="W1580" i="11"/>
  <c r="O1580" i="11"/>
  <c r="BF1580" i="11"/>
  <c r="AA1587" i="11"/>
  <c r="AQ1587" i="11"/>
  <c r="BG1587" i="11"/>
  <c r="O1587" i="11"/>
  <c r="AE1587" i="11"/>
  <c r="AU1587" i="11"/>
  <c r="S1587" i="11"/>
  <c r="AY1587" i="11"/>
  <c r="AI1587" i="11"/>
  <c r="W1587" i="11"/>
  <c r="BC1587" i="11"/>
  <c r="AM1587" i="11"/>
  <c r="AG1587" i="11"/>
  <c r="AW1587" i="11"/>
  <c r="Q1587" i="11"/>
  <c r="BE1587" i="11"/>
  <c r="Y1587" i="11"/>
  <c r="AO1587" i="11"/>
  <c r="X1587" i="11"/>
  <c r="AN1587" i="11"/>
  <c r="BD1587" i="11"/>
  <c r="R1587" i="11"/>
  <c r="AH1587" i="11"/>
  <c r="AX1587" i="11"/>
  <c r="M1587" i="11"/>
  <c r="AK1587" i="11"/>
  <c r="P1587" i="11"/>
  <c r="AF1587" i="11"/>
  <c r="AV1587" i="11"/>
  <c r="Z1587" i="11"/>
  <c r="AP1587" i="11"/>
  <c r="BF1587" i="11"/>
  <c r="BA1587" i="11"/>
  <c r="U1587" i="11"/>
  <c r="AB1587" i="11"/>
  <c r="BH1587" i="11"/>
  <c r="V1587" i="11"/>
  <c r="BB1587" i="11"/>
  <c r="BI1587" i="11"/>
  <c r="AJ1587" i="11"/>
  <c r="AD1587" i="11"/>
  <c r="BJ1587" i="11"/>
  <c r="AS1587" i="11"/>
  <c r="AR1587" i="11"/>
  <c r="AL1587" i="11"/>
  <c r="AC1587" i="11"/>
  <c r="T1587" i="11"/>
  <c r="AZ1587" i="11"/>
  <c r="AT1587" i="11"/>
  <c r="AA1600" i="11"/>
  <c r="AQ1600" i="11"/>
  <c r="BG1600" i="11"/>
  <c r="O1600" i="11"/>
  <c r="AE1600" i="11"/>
  <c r="AU1600" i="11"/>
  <c r="S1600" i="11"/>
  <c r="AY1600" i="11"/>
  <c r="AM1600" i="11"/>
  <c r="W1600" i="11"/>
  <c r="BC1600" i="11"/>
  <c r="AI1600" i="11"/>
  <c r="M1600" i="11"/>
  <c r="AW1600" i="11"/>
  <c r="Q1600" i="11"/>
  <c r="AG1600" i="11"/>
  <c r="AO1600" i="11"/>
  <c r="BE1600" i="11"/>
  <c r="Y1600" i="11"/>
  <c r="X1600" i="11"/>
  <c r="AN1600" i="11"/>
  <c r="BD1600" i="11"/>
  <c r="R1600" i="11"/>
  <c r="AH1600" i="11"/>
  <c r="AX1600" i="11"/>
  <c r="BA1600" i="11"/>
  <c r="U1600" i="11"/>
  <c r="P1600" i="11"/>
  <c r="AF1600" i="11"/>
  <c r="AV1600" i="11"/>
  <c r="Z1600" i="11"/>
  <c r="AP1600" i="11"/>
  <c r="BF1600" i="11"/>
  <c r="AK1600" i="11"/>
  <c r="AR1600" i="11"/>
  <c r="AL1600" i="11"/>
  <c r="T1600" i="11"/>
  <c r="AZ1600" i="11"/>
  <c r="AT1600" i="11"/>
  <c r="BI1600" i="11"/>
  <c r="AB1600" i="11"/>
  <c r="BH1600" i="11"/>
  <c r="V1600" i="11"/>
  <c r="BB1600" i="11"/>
  <c r="AS1600" i="11"/>
  <c r="AJ1600" i="11"/>
  <c r="AD1600" i="11"/>
  <c r="BJ1600" i="11"/>
  <c r="AC1600" i="11"/>
  <c r="U1414" i="11"/>
  <c r="AK1414" i="11"/>
  <c r="BA1414" i="11"/>
  <c r="W1414" i="11"/>
  <c r="AR1414" i="11"/>
  <c r="AC1414" i="11"/>
  <c r="AS1414" i="11"/>
  <c r="BI1414" i="11"/>
  <c r="AH1414" i="11"/>
  <c r="BC1414" i="11"/>
  <c r="Y1414" i="11"/>
  <c r="BE1414" i="11"/>
  <c r="AB1414" i="11"/>
  <c r="AI1414" i="11"/>
  <c r="BD1414" i="11"/>
  <c r="AE1414" i="11"/>
  <c r="AZ1414" i="11"/>
  <c r="AF1414" i="11"/>
  <c r="BB1414" i="11"/>
  <c r="M1414" i="11"/>
  <c r="AG1414" i="11"/>
  <c r="AO1414" i="11"/>
  <c r="AX1414" i="11"/>
  <c r="X1414" i="11"/>
  <c r="AT1414" i="11"/>
  <c r="T1414" i="11"/>
  <c r="AP1414" i="11"/>
  <c r="V1414" i="11"/>
  <c r="AQ1414" i="11"/>
  <c r="Q1414" i="11"/>
  <c r="AW1414" i="11"/>
  <c r="AN1414" i="11"/>
  <c r="O1414" i="11"/>
  <c r="BF1414" i="11"/>
  <c r="AL1414" i="11"/>
  <c r="R1414" i="11"/>
  <c r="AY1414" i="11"/>
  <c r="Z1414" i="11"/>
  <c r="AV1414" i="11"/>
  <c r="AM1414" i="11"/>
  <c r="S1414" i="11"/>
  <c r="BJ1414" i="11"/>
  <c r="AJ1414" i="11"/>
  <c r="P1414" i="11"/>
  <c r="BG1414" i="11"/>
  <c r="BH1414" i="11"/>
  <c r="AD1414" i="11"/>
  <c r="AU1414" i="11"/>
  <c r="AA1414" i="11"/>
  <c r="AA1565" i="11"/>
  <c r="AV1565" i="11"/>
  <c r="AF1565" i="11"/>
  <c r="BB1565" i="11"/>
  <c r="AL1565" i="11"/>
  <c r="AQ1565" i="11"/>
  <c r="BG1565" i="11"/>
  <c r="P1565" i="11"/>
  <c r="V1565" i="11"/>
  <c r="AI1565" i="11"/>
  <c r="BD1565" i="11"/>
  <c r="X1565" i="11"/>
  <c r="U1565" i="11"/>
  <c r="AK1565" i="11"/>
  <c r="BA1565" i="11"/>
  <c r="AC1565" i="11"/>
  <c r="AS1565" i="11"/>
  <c r="BI1565" i="11"/>
  <c r="AT1565" i="11"/>
  <c r="AO1565" i="11"/>
  <c r="W1565" i="11"/>
  <c r="AR1565" i="11"/>
  <c r="O1565" i="11"/>
  <c r="AJ1565" i="11"/>
  <c r="BF1565" i="11"/>
  <c r="AN1565" i="11"/>
  <c r="Q1565" i="11"/>
  <c r="AW1565" i="11"/>
  <c r="Y1565" i="11"/>
  <c r="BE1565" i="11"/>
  <c r="AH1565" i="11"/>
  <c r="BC1565" i="11"/>
  <c r="Z1565" i="11"/>
  <c r="AU1565" i="11"/>
  <c r="BJ1565" i="11"/>
  <c r="S1565" i="11"/>
  <c r="AG1565" i="11"/>
  <c r="AB1565" i="11"/>
  <c r="M1565" i="11"/>
  <c r="T1565" i="11"/>
  <c r="AD1565" i="11"/>
  <c r="AM1565" i="11"/>
  <c r="AE1565" i="11"/>
  <c r="AX1565" i="11"/>
  <c r="AP1565" i="11"/>
  <c r="R1565" i="11"/>
  <c r="BH1565" i="11"/>
  <c r="AZ1565" i="11"/>
  <c r="AY1565" i="11"/>
  <c r="BB1461" i="11"/>
  <c r="AF1461" i="11"/>
  <c r="V1461" i="11"/>
  <c r="AQ1461" i="11"/>
  <c r="P1461" i="11"/>
  <c r="AL1461" i="11"/>
  <c r="BG1461" i="11"/>
  <c r="U1461" i="11"/>
  <c r="AK1461" i="11"/>
  <c r="BA1461" i="11"/>
  <c r="AC1461" i="11"/>
  <c r="AS1461" i="11"/>
  <c r="BI1461" i="11"/>
  <c r="AO1461" i="11"/>
  <c r="W1461" i="11"/>
  <c r="AR1461" i="11"/>
  <c r="S1461" i="11"/>
  <c r="AN1461" i="11"/>
  <c r="BJ1461" i="11"/>
  <c r="O1461" i="11"/>
  <c r="AJ1461" i="11"/>
  <c r="BF1461" i="11"/>
  <c r="Q1461" i="11"/>
  <c r="AW1461" i="11"/>
  <c r="Y1461" i="11"/>
  <c r="BE1461" i="11"/>
  <c r="AH1461" i="11"/>
  <c r="BC1461" i="11"/>
  <c r="AD1461" i="11"/>
  <c r="AY1461" i="11"/>
  <c r="Z1461" i="11"/>
  <c r="AU1461" i="11"/>
  <c r="AV1461" i="11"/>
  <c r="AG1461" i="11"/>
  <c r="AB1461" i="11"/>
  <c r="AT1461" i="11"/>
  <c r="T1461" i="11"/>
  <c r="AM1461" i="11"/>
  <c r="BD1461" i="11"/>
  <c r="AE1461" i="11"/>
  <c r="AA1461" i="11"/>
  <c r="AX1461" i="11"/>
  <c r="X1461" i="11"/>
  <c r="AP1461" i="11"/>
  <c r="R1461" i="11"/>
  <c r="BH1461" i="11"/>
  <c r="M1461" i="11"/>
  <c r="AI1461" i="11"/>
  <c r="AZ1461" i="11"/>
  <c r="P1466" i="11"/>
  <c r="AL1466" i="11"/>
  <c r="BG1466" i="11"/>
  <c r="AA1466" i="11"/>
  <c r="AV1466" i="11"/>
  <c r="V1466" i="11"/>
  <c r="AF1466" i="11"/>
  <c r="AQ1466" i="11"/>
  <c r="BB1466" i="11"/>
  <c r="AY1466" i="11"/>
  <c r="AD1466" i="11"/>
  <c r="M1466" i="11"/>
  <c r="AN1466" i="11"/>
  <c r="BJ1466" i="11"/>
  <c r="U1466" i="11"/>
  <c r="AK1466" i="11"/>
  <c r="BA1466" i="11"/>
  <c r="AC1466" i="11"/>
  <c r="AS1466" i="11"/>
  <c r="BI1466" i="11"/>
  <c r="Y1466" i="11"/>
  <c r="BE1466" i="11"/>
  <c r="R1466" i="11"/>
  <c r="AM1466" i="11"/>
  <c r="BH1466" i="11"/>
  <c r="AE1466" i="11"/>
  <c r="AZ1466" i="11"/>
  <c r="BD1466" i="11"/>
  <c r="AG1466" i="11"/>
  <c r="S1466" i="11"/>
  <c r="AO1466" i="11"/>
  <c r="AB1466" i="11"/>
  <c r="AX1466" i="11"/>
  <c r="T1466" i="11"/>
  <c r="AP1466" i="11"/>
  <c r="AI1466" i="11"/>
  <c r="Q1466" i="11"/>
  <c r="AW1466" i="11"/>
  <c r="AR1466" i="11"/>
  <c r="AJ1466" i="11"/>
  <c r="BC1466" i="11"/>
  <c r="AU1466" i="11"/>
  <c r="W1466" i="11"/>
  <c r="O1466" i="11"/>
  <c r="BF1466" i="11"/>
  <c r="AT1466" i="11"/>
  <c r="AH1466" i="11"/>
  <c r="Z1466" i="11"/>
  <c r="X1466" i="11"/>
  <c r="M1448" i="11"/>
  <c r="U1448" i="11"/>
  <c r="AK1448" i="11"/>
  <c r="BA1448" i="11"/>
  <c r="AC1448" i="11"/>
  <c r="AS1448" i="11"/>
  <c r="BI1448" i="11"/>
  <c r="Y1448" i="11"/>
  <c r="BE1448" i="11"/>
  <c r="AB1448" i="11"/>
  <c r="AX1448" i="11"/>
  <c r="X1448" i="11"/>
  <c r="AT1448" i="11"/>
  <c r="T1448" i="11"/>
  <c r="AP1448" i="11"/>
  <c r="V1448" i="11"/>
  <c r="AQ1448" i="11"/>
  <c r="AG1448" i="11"/>
  <c r="AO1448" i="11"/>
  <c r="R1448" i="11"/>
  <c r="AM1448" i="11"/>
  <c r="BH1448" i="11"/>
  <c r="AI1448" i="11"/>
  <c r="BD1448" i="11"/>
  <c r="AE1448" i="11"/>
  <c r="AZ1448" i="11"/>
  <c r="AF1448" i="11"/>
  <c r="BB1448" i="11"/>
  <c r="Q1448" i="11"/>
  <c r="AW1448" i="11"/>
  <c r="BC1448" i="11"/>
  <c r="AD1448" i="11"/>
  <c r="AU1448" i="11"/>
  <c r="AA1448" i="11"/>
  <c r="W1448" i="11"/>
  <c r="AN1448" i="11"/>
  <c r="O1448" i="11"/>
  <c r="BF1448" i="11"/>
  <c r="AL1448" i="11"/>
  <c r="AH1448" i="11"/>
  <c r="AY1448" i="11"/>
  <c r="Z1448" i="11"/>
  <c r="AV1448" i="11"/>
  <c r="AR1448" i="11"/>
  <c r="S1448" i="11"/>
  <c r="BJ1448" i="11"/>
  <c r="AJ1448" i="11"/>
  <c r="P1448" i="11"/>
  <c r="BG1448" i="11"/>
  <c r="M1440" i="11"/>
  <c r="U1440" i="11"/>
  <c r="AK1440" i="11"/>
  <c r="BA1440" i="11"/>
  <c r="AH1440" i="11"/>
  <c r="BC1440" i="11"/>
  <c r="AC1440" i="11"/>
  <c r="AS1440" i="11"/>
  <c r="BI1440" i="11"/>
  <c r="W1440" i="11"/>
  <c r="AR1440" i="11"/>
  <c r="Y1440" i="11"/>
  <c r="BE1440" i="11"/>
  <c r="R1440" i="11"/>
  <c r="BH1440" i="11"/>
  <c r="X1440" i="11"/>
  <c r="AT1440" i="11"/>
  <c r="T1440" i="11"/>
  <c r="AP1440" i="11"/>
  <c r="V1440" i="11"/>
  <c r="AQ1440" i="11"/>
  <c r="AG1440" i="11"/>
  <c r="AO1440" i="11"/>
  <c r="AM1440" i="11"/>
  <c r="AI1440" i="11"/>
  <c r="BD1440" i="11"/>
  <c r="AE1440" i="11"/>
  <c r="AZ1440" i="11"/>
  <c r="AF1440" i="11"/>
  <c r="BB1440" i="11"/>
  <c r="Q1440" i="11"/>
  <c r="AW1440" i="11"/>
  <c r="AB1440" i="11"/>
  <c r="AD1440" i="11"/>
  <c r="AU1440" i="11"/>
  <c r="AA1440" i="11"/>
  <c r="AX1440" i="11"/>
  <c r="AN1440" i="11"/>
  <c r="O1440" i="11"/>
  <c r="BF1440" i="11"/>
  <c r="AL1440" i="11"/>
  <c r="AY1440" i="11"/>
  <c r="Z1440" i="11"/>
  <c r="AV1440" i="11"/>
  <c r="S1440" i="11"/>
  <c r="BJ1440" i="11"/>
  <c r="AJ1440" i="11"/>
  <c r="P1440" i="11"/>
  <c r="BG1440" i="11"/>
  <c r="M1428" i="11"/>
  <c r="U1428" i="11"/>
  <c r="AK1428" i="11"/>
  <c r="BA1428" i="11"/>
  <c r="AH1428" i="11"/>
  <c r="BC1428" i="11"/>
  <c r="AC1428" i="11"/>
  <c r="AS1428" i="11"/>
  <c r="BI1428" i="11"/>
  <c r="W1428" i="11"/>
  <c r="AR1428" i="11"/>
  <c r="Y1428" i="11"/>
  <c r="BE1428" i="11"/>
  <c r="AM1428" i="11"/>
  <c r="X1428" i="11"/>
  <c r="AT1428" i="11"/>
  <c r="T1428" i="11"/>
  <c r="AP1428" i="11"/>
  <c r="V1428" i="11"/>
  <c r="AQ1428" i="11"/>
  <c r="AG1428" i="11"/>
  <c r="AO1428" i="11"/>
  <c r="R1428" i="11"/>
  <c r="BH1428" i="11"/>
  <c r="AI1428" i="11"/>
  <c r="BD1428" i="11"/>
  <c r="AE1428" i="11"/>
  <c r="AZ1428" i="11"/>
  <c r="AF1428" i="11"/>
  <c r="BB1428" i="11"/>
  <c r="Q1428" i="11"/>
  <c r="AW1428" i="11"/>
  <c r="AY1428" i="11"/>
  <c r="Z1428" i="11"/>
  <c r="AV1428" i="11"/>
  <c r="AB1428" i="11"/>
  <c r="S1428" i="11"/>
  <c r="BJ1428" i="11"/>
  <c r="AJ1428" i="11"/>
  <c r="P1428" i="11"/>
  <c r="BG1428" i="11"/>
  <c r="AX1428" i="11"/>
  <c r="AD1428" i="11"/>
  <c r="AU1428" i="11"/>
  <c r="AA1428" i="11"/>
  <c r="AN1428" i="11"/>
  <c r="O1428" i="11"/>
  <c r="BF1428" i="11"/>
  <c r="AL1428" i="11"/>
  <c r="V1558" i="11"/>
  <c r="AQ1558" i="11"/>
  <c r="AA1558" i="11"/>
  <c r="AV1558" i="11"/>
  <c r="AF1558" i="11"/>
  <c r="AL1558" i="11"/>
  <c r="BB1558" i="11"/>
  <c r="BG1558" i="11"/>
  <c r="P1558" i="11"/>
  <c r="AD1558" i="11"/>
  <c r="AY1558" i="11"/>
  <c r="S1558" i="11"/>
  <c r="BJ1558" i="11"/>
  <c r="U1558" i="11"/>
  <c r="AK1558" i="11"/>
  <c r="BA1558" i="11"/>
  <c r="AC1558" i="11"/>
  <c r="AS1558" i="11"/>
  <c r="BI1558" i="11"/>
  <c r="Y1558" i="11"/>
  <c r="BE1558" i="11"/>
  <c r="R1558" i="11"/>
  <c r="AM1558" i="11"/>
  <c r="BH1558" i="11"/>
  <c r="AE1558" i="11"/>
  <c r="AZ1558" i="11"/>
  <c r="AI1558" i="11"/>
  <c r="AN1558" i="11"/>
  <c r="AG1558" i="11"/>
  <c r="AO1558" i="11"/>
  <c r="AB1558" i="11"/>
  <c r="AX1558" i="11"/>
  <c r="T1558" i="11"/>
  <c r="AP1558" i="11"/>
  <c r="M1558" i="11"/>
  <c r="BD1558" i="11"/>
  <c r="Q1558" i="11"/>
  <c r="AW1558" i="11"/>
  <c r="W1558" i="11"/>
  <c r="O1558" i="11"/>
  <c r="BF1558" i="11"/>
  <c r="X1558" i="11"/>
  <c r="AH1558" i="11"/>
  <c r="Z1558" i="11"/>
  <c r="AR1558" i="11"/>
  <c r="AJ1558" i="11"/>
  <c r="BC1558" i="11"/>
  <c r="AU1558" i="11"/>
  <c r="AT1558" i="11"/>
  <c r="AA1529" i="11"/>
  <c r="AV1529" i="11"/>
  <c r="AF1529" i="11"/>
  <c r="BB1529" i="11"/>
  <c r="P1529" i="11"/>
  <c r="BG1529" i="11"/>
  <c r="V1529" i="11"/>
  <c r="AL1529" i="11"/>
  <c r="AQ1529" i="11"/>
  <c r="BD1529" i="11"/>
  <c r="AI1529" i="11"/>
  <c r="AT1529" i="11"/>
  <c r="X1529" i="11"/>
  <c r="U1529" i="11"/>
  <c r="AK1529" i="11"/>
  <c r="BA1529" i="11"/>
  <c r="AC1529" i="11"/>
  <c r="AS1529" i="11"/>
  <c r="BI1529" i="11"/>
  <c r="AO1529" i="11"/>
  <c r="W1529" i="11"/>
  <c r="AR1529" i="11"/>
  <c r="M1529" i="11"/>
  <c r="O1529" i="11"/>
  <c r="AJ1529" i="11"/>
  <c r="BF1529" i="11"/>
  <c r="BJ1529" i="11"/>
  <c r="S1529" i="11"/>
  <c r="Q1529" i="11"/>
  <c r="AW1529" i="11"/>
  <c r="Y1529" i="11"/>
  <c r="BE1529" i="11"/>
  <c r="AH1529" i="11"/>
  <c r="BC1529" i="11"/>
  <c r="Z1529" i="11"/>
  <c r="AU1529" i="11"/>
  <c r="AN1529" i="11"/>
  <c r="AG1529" i="11"/>
  <c r="AX1529" i="11"/>
  <c r="AP1529" i="11"/>
  <c r="AY1529" i="11"/>
  <c r="R1529" i="11"/>
  <c r="BH1529" i="11"/>
  <c r="AZ1529" i="11"/>
  <c r="AD1529" i="11"/>
  <c r="AB1529" i="11"/>
  <c r="T1529" i="11"/>
  <c r="AM1529" i="11"/>
  <c r="AE1529" i="11"/>
  <c r="AA1654" i="11"/>
  <c r="AQ1654" i="11"/>
  <c r="BG1654" i="11"/>
  <c r="O1654" i="11"/>
  <c r="AE1654" i="11"/>
  <c r="AU1654" i="11"/>
  <c r="S1654" i="11"/>
  <c r="AY1654" i="11"/>
  <c r="AI1654" i="11"/>
  <c r="W1654" i="11"/>
  <c r="BC1654" i="11"/>
  <c r="AM1654" i="11"/>
  <c r="AW1654" i="11"/>
  <c r="Q1654" i="11"/>
  <c r="AG1654" i="11"/>
  <c r="AO1654" i="11"/>
  <c r="Y1654" i="11"/>
  <c r="BE1654" i="11"/>
  <c r="X1654" i="11"/>
  <c r="AN1654" i="11"/>
  <c r="BD1654" i="11"/>
  <c r="R1654" i="11"/>
  <c r="AH1654" i="11"/>
  <c r="AX1654" i="11"/>
  <c r="BA1654" i="11"/>
  <c r="U1654" i="11"/>
  <c r="P1654" i="11"/>
  <c r="AF1654" i="11"/>
  <c r="AV1654" i="11"/>
  <c r="Z1654" i="11"/>
  <c r="AP1654" i="11"/>
  <c r="BF1654" i="11"/>
  <c r="M1654" i="11"/>
  <c r="AK1654" i="11"/>
  <c r="AR1654" i="11"/>
  <c r="AL1654" i="11"/>
  <c r="AS1654" i="11"/>
  <c r="T1654" i="11"/>
  <c r="AZ1654" i="11"/>
  <c r="AT1654" i="11"/>
  <c r="AC1654" i="11"/>
  <c r="AB1654" i="11"/>
  <c r="BH1654" i="11"/>
  <c r="V1654" i="11"/>
  <c r="BB1654" i="11"/>
  <c r="AJ1654" i="11"/>
  <c r="AD1654" i="11"/>
  <c r="BJ1654" i="11"/>
  <c r="BI1654" i="11"/>
  <c r="S1669" i="11"/>
  <c r="AI1669" i="11"/>
  <c r="AY1669" i="11"/>
  <c r="AE1669" i="11"/>
  <c r="BC1669" i="11"/>
  <c r="W1669" i="11"/>
  <c r="AQ1669" i="11"/>
  <c r="AM1669" i="11"/>
  <c r="O1669" i="11"/>
  <c r="BG1669" i="11"/>
  <c r="AU1669" i="11"/>
  <c r="AA1669" i="11"/>
  <c r="AG1669" i="11"/>
  <c r="AW1669" i="11"/>
  <c r="Q1669" i="11"/>
  <c r="Y1669" i="11"/>
  <c r="BE1669" i="11"/>
  <c r="AO1669" i="11"/>
  <c r="X1669" i="11"/>
  <c r="AN1669" i="11"/>
  <c r="BD1669" i="11"/>
  <c r="R1669" i="11"/>
  <c r="AH1669" i="11"/>
  <c r="AX1669" i="11"/>
  <c r="AK1669" i="11"/>
  <c r="P1669" i="11"/>
  <c r="AF1669" i="11"/>
  <c r="AV1669" i="11"/>
  <c r="Z1669" i="11"/>
  <c r="AP1669" i="11"/>
  <c r="BF1669" i="11"/>
  <c r="BA1669" i="11"/>
  <c r="U1669" i="11"/>
  <c r="AB1669" i="11"/>
  <c r="BH1669" i="11"/>
  <c r="V1669" i="11"/>
  <c r="BB1669" i="11"/>
  <c r="AC1669" i="11"/>
  <c r="AJ1669" i="11"/>
  <c r="M1669" i="11"/>
  <c r="AD1669" i="11"/>
  <c r="BJ1669" i="11"/>
  <c r="AR1669" i="11"/>
  <c r="AL1669" i="11"/>
  <c r="BI1669" i="11"/>
  <c r="T1669" i="11"/>
  <c r="AZ1669" i="11"/>
  <c r="AT1669" i="11"/>
  <c r="AS1669" i="11"/>
  <c r="P1559" i="11"/>
  <c r="AL1559" i="11"/>
  <c r="BG1559" i="11"/>
  <c r="V1559" i="11"/>
  <c r="AQ1559" i="11"/>
  <c r="AA1559" i="11"/>
  <c r="AF1559" i="11"/>
  <c r="AV1559" i="11"/>
  <c r="BB1559" i="11"/>
  <c r="X1559" i="11"/>
  <c r="AT1559" i="11"/>
  <c r="BD1559" i="11"/>
  <c r="AI1559" i="11"/>
  <c r="U1559" i="11"/>
  <c r="AK1559" i="11"/>
  <c r="BA1559" i="11"/>
  <c r="AC1559" i="11"/>
  <c r="AS1559" i="11"/>
  <c r="BI1559" i="11"/>
  <c r="AO1559" i="11"/>
  <c r="AH1559" i="11"/>
  <c r="BC1559" i="11"/>
  <c r="Z1559" i="11"/>
  <c r="AU1559" i="11"/>
  <c r="AD1559" i="11"/>
  <c r="Q1559" i="11"/>
  <c r="AW1559" i="11"/>
  <c r="Y1559" i="11"/>
  <c r="BE1559" i="11"/>
  <c r="W1559" i="11"/>
  <c r="AR1559" i="11"/>
  <c r="O1559" i="11"/>
  <c r="AJ1559" i="11"/>
  <c r="BF1559" i="11"/>
  <c r="AY1559" i="11"/>
  <c r="AG1559" i="11"/>
  <c r="R1559" i="11"/>
  <c r="BH1559" i="11"/>
  <c r="AZ1559" i="11"/>
  <c r="M1559" i="11"/>
  <c r="BJ1559" i="11"/>
  <c r="AB1559" i="11"/>
  <c r="T1559" i="11"/>
  <c r="AN1559" i="11"/>
  <c r="AM1559" i="11"/>
  <c r="AE1559" i="11"/>
  <c r="S1559" i="11"/>
  <c r="AX1559" i="11"/>
  <c r="AP1559" i="11"/>
  <c r="AA1585" i="11"/>
  <c r="AV1585" i="11"/>
  <c r="AF1585" i="11"/>
  <c r="BB1585" i="11"/>
  <c r="AL1585" i="11"/>
  <c r="P1585" i="11"/>
  <c r="BG1585" i="11"/>
  <c r="AQ1585" i="11"/>
  <c r="V1585" i="11"/>
  <c r="BD1585" i="11"/>
  <c r="AI1585" i="11"/>
  <c r="AT1585" i="11"/>
  <c r="X1585" i="11"/>
  <c r="U1585" i="11"/>
  <c r="AK1585" i="11"/>
  <c r="BA1585" i="11"/>
  <c r="AC1585" i="11"/>
  <c r="AS1585" i="11"/>
  <c r="BI1585" i="11"/>
  <c r="AO1585" i="11"/>
  <c r="W1585" i="11"/>
  <c r="AR1585" i="11"/>
  <c r="O1585" i="11"/>
  <c r="AJ1585" i="11"/>
  <c r="BF1585" i="11"/>
  <c r="BJ1585" i="11"/>
  <c r="S1585" i="11"/>
  <c r="Q1585" i="11"/>
  <c r="AW1585" i="11"/>
  <c r="Y1585" i="11"/>
  <c r="BE1585" i="11"/>
  <c r="AH1585" i="11"/>
  <c r="BC1585" i="11"/>
  <c r="M1585" i="11"/>
  <c r="Z1585" i="11"/>
  <c r="AU1585" i="11"/>
  <c r="AN1585" i="11"/>
  <c r="AG1585" i="11"/>
  <c r="AX1585" i="11"/>
  <c r="AP1585" i="11"/>
  <c r="R1585" i="11"/>
  <c r="BH1585" i="11"/>
  <c r="AZ1585" i="11"/>
  <c r="AB1585" i="11"/>
  <c r="T1585" i="11"/>
  <c r="AY1585" i="11"/>
  <c r="AM1585" i="11"/>
  <c r="AE1585" i="11"/>
  <c r="AD1585" i="11"/>
  <c r="V1489" i="11"/>
  <c r="AQ1489" i="11"/>
  <c r="AF1489" i="11"/>
  <c r="BB1489" i="11"/>
  <c r="AA1489" i="11"/>
  <c r="AL1489" i="11"/>
  <c r="P1489" i="11"/>
  <c r="AV1489" i="11"/>
  <c r="BG1489" i="11"/>
  <c r="BD1489" i="11"/>
  <c r="AI1489" i="11"/>
  <c r="AT1489" i="11"/>
  <c r="X1489" i="11"/>
  <c r="U1489" i="11"/>
  <c r="AK1489" i="11"/>
  <c r="BA1489" i="11"/>
  <c r="AC1489" i="11"/>
  <c r="AS1489" i="11"/>
  <c r="BI1489" i="11"/>
  <c r="AO1489" i="11"/>
  <c r="W1489" i="11"/>
  <c r="AR1489" i="11"/>
  <c r="O1489" i="11"/>
  <c r="AJ1489" i="11"/>
  <c r="BF1489" i="11"/>
  <c r="BJ1489" i="11"/>
  <c r="S1489" i="11"/>
  <c r="Q1489" i="11"/>
  <c r="AW1489" i="11"/>
  <c r="Y1489" i="11"/>
  <c r="BE1489" i="11"/>
  <c r="AH1489" i="11"/>
  <c r="BC1489" i="11"/>
  <c r="M1489" i="11"/>
  <c r="Z1489" i="11"/>
  <c r="AU1489" i="11"/>
  <c r="AN1489" i="11"/>
  <c r="AG1489" i="11"/>
  <c r="AX1489" i="11"/>
  <c r="AP1489" i="11"/>
  <c r="R1489" i="11"/>
  <c r="BH1489" i="11"/>
  <c r="AZ1489" i="11"/>
  <c r="AB1489" i="11"/>
  <c r="T1489" i="11"/>
  <c r="AY1489" i="11"/>
  <c r="AM1489" i="11"/>
  <c r="AE1489" i="11"/>
  <c r="AD1489" i="11"/>
  <c r="AA1660" i="11"/>
  <c r="AQ1660" i="11"/>
  <c r="BG1660" i="11"/>
  <c r="O1660" i="11"/>
  <c r="AE1660" i="11"/>
  <c r="AU1660" i="11"/>
  <c r="S1660" i="11"/>
  <c r="AY1660" i="11"/>
  <c r="AI1660" i="11"/>
  <c r="BC1660" i="11"/>
  <c r="W1660" i="11"/>
  <c r="AM1660" i="11"/>
  <c r="M1660" i="11"/>
  <c r="AW1660" i="11"/>
  <c r="Q1660" i="11"/>
  <c r="AG1660" i="11"/>
  <c r="AO1660" i="11"/>
  <c r="BE1660" i="11"/>
  <c r="Y1660" i="11"/>
  <c r="X1660" i="11"/>
  <c r="AN1660" i="11"/>
  <c r="BD1660" i="11"/>
  <c r="R1660" i="11"/>
  <c r="AH1660" i="11"/>
  <c r="AX1660" i="11"/>
  <c r="BA1660" i="11"/>
  <c r="U1660" i="11"/>
  <c r="P1660" i="11"/>
  <c r="AF1660" i="11"/>
  <c r="AV1660" i="11"/>
  <c r="Z1660" i="11"/>
  <c r="AP1660" i="11"/>
  <c r="BF1660" i="11"/>
  <c r="AK1660" i="11"/>
  <c r="AR1660" i="11"/>
  <c r="AL1660" i="11"/>
  <c r="T1660" i="11"/>
  <c r="AZ1660" i="11"/>
  <c r="AT1660" i="11"/>
  <c r="BI1660" i="11"/>
  <c r="AB1660" i="11"/>
  <c r="BH1660" i="11"/>
  <c r="V1660" i="11"/>
  <c r="BB1660" i="11"/>
  <c r="AS1660" i="11"/>
  <c r="AJ1660" i="11"/>
  <c r="AD1660" i="11"/>
  <c r="BJ1660" i="11"/>
  <c r="AC1660" i="11"/>
  <c r="AA1602" i="11"/>
  <c r="AQ1602" i="11"/>
  <c r="BG1602" i="11"/>
  <c r="O1602" i="11"/>
  <c r="AE1602" i="11"/>
  <c r="AU1602" i="11"/>
  <c r="S1602" i="11"/>
  <c r="AY1602" i="11"/>
  <c r="AI1602" i="11"/>
  <c r="BC1602" i="11"/>
  <c r="AM1602" i="11"/>
  <c r="W1602" i="11"/>
  <c r="M1602" i="11"/>
  <c r="AW1602" i="11"/>
  <c r="Q1602" i="11"/>
  <c r="AG1602" i="11"/>
  <c r="AO1602" i="11"/>
  <c r="Y1602" i="11"/>
  <c r="X1602" i="11"/>
  <c r="AN1602" i="11"/>
  <c r="BD1602" i="11"/>
  <c r="R1602" i="11"/>
  <c r="AH1602" i="11"/>
  <c r="AX1602" i="11"/>
  <c r="BA1602" i="11"/>
  <c r="U1602" i="11"/>
  <c r="BE1602" i="11"/>
  <c r="P1602" i="11"/>
  <c r="AF1602" i="11"/>
  <c r="AV1602" i="11"/>
  <c r="Z1602" i="11"/>
  <c r="AP1602" i="11"/>
  <c r="BF1602" i="11"/>
  <c r="AK1602" i="11"/>
  <c r="AR1602" i="11"/>
  <c r="AL1602" i="11"/>
  <c r="AS1602" i="11"/>
  <c r="T1602" i="11"/>
  <c r="AZ1602" i="11"/>
  <c r="AT1602" i="11"/>
  <c r="AC1602" i="11"/>
  <c r="AB1602" i="11"/>
  <c r="BH1602" i="11"/>
  <c r="V1602" i="11"/>
  <c r="BB1602" i="11"/>
  <c r="AJ1602" i="11"/>
  <c r="AD1602" i="11"/>
  <c r="BJ1602" i="11"/>
  <c r="BI1602" i="11"/>
  <c r="U1445" i="11"/>
  <c r="AK1445" i="11"/>
  <c r="BA1445" i="11"/>
  <c r="AC1445" i="11"/>
  <c r="AS1445" i="11"/>
  <c r="BI1445" i="11"/>
  <c r="AO1445" i="11"/>
  <c r="W1445" i="11"/>
  <c r="AR1445" i="11"/>
  <c r="S1445" i="11"/>
  <c r="AN1445" i="11"/>
  <c r="BJ1445" i="11"/>
  <c r="O1445" i="11"/>
  <c r="AJ1445" i="11"/>
  <c r="BF1445" i="11"/>
  <c r="P1445" i="11"/>
  <c r="AL1445" i="11"/>
  <c r="BG1445" i="11"/>
  <c r="Q1445" i="11"/>
  <c r="AW1445" i="11"/>
  <c r="Y1445" i="11"/>
  <c r="BE1445" i="11"/>
  <c r="AH1445" i="11"/>
  <c r="BC1445" i="11"/>
  <c r="AD1445" i="11"/>
  <c r="AY1445" i="11"/>
  <c r="Z1445" i="11"/>
  <c r="AU1445" i="11"/>
  <c r="AA1445" i="11"/>
  <c r="AV1445" i="11"/>
  <c r="AG1445" i="11"/>
  <c r="AB1445" i="11"/>
  <c r="AT1445" i="11"/>
  <c r="T1445" i="11"/>
  <c r="AQ1445" i="11"/>
  <c r="AM1445" i="11"/>
  <c r="M1445" i="11"/>
  <c r="BD1445" i="11"/>
  <c r="AE1445" i="11"/>
  <c r="BB1445" i="11"/>
  <c r="AX1445" i="11"/>
  <c r="X1445" i="11"/>
  <c r="AP1445" i="11"/>
  <c r="V1445" i="11"/>
  <c r="R1445" i="11"/>
  <c r="BH1445" i="11"/>
  <c r="AI1445" i="11"/>
  <c r="AZ1445" i="11"/>
  <c r="AF1445" i="11"/>
  <c r="AA1593" i="11"/>
  <c r="AQ1593" i="11"/>
  <c r="BG1593" i="11"/>
  <c r="O1593" i="11"/>
  <c r="AE1593" i="11"/>
  <c r="AU1593" i="11"/>
  <c r="AI1593" i="11"/>
  <c r="AM1593" i="11"/>
  <c r="S1593" i="11"/>
  <c r="BC1593" i="11"/>
  <c r="AY1593" i="11"/>
  <c r="W1593" i="11"/>
  <c r="AG1593" i="11"/>
  <c r="AW1593" i="11"/>
  <c r="Q1593" i="11"/>
  <c r="Y1593" i="11"/>
  <c r="BE1593" i="11"/>
  <c r="AO1593" i="11"/>
  <c r="X1593" i="11"/>
  <c r="AN1593" i="11"/>
  <c r="BD1593" i="11"/>
  <c r="M1593" i="11"/>
  <c r="R1593" i="11"/>
  <c r="AH1593" i="11"/>
  <c r="AX1593" i="11"/>
  <c r="AK1593" i="11"/>
  <c r="P1593" i="11"/>
  <c r="AF1593" i="11"/>
  <c r="AV1593" i="11"/>
  <c r="Z1593" i="11"/>
  <c r="AP1593" i="11"/>
  <c r="BF1593" i="11"/>
  <c r="BA1593" i="11"/>
  <c r="U1593" i="11"/>
  <c r="AB1593" i="11"/>
  <c r="BH1593" i="11"/>
  <c r="V1593" i="11"/>
  <c r="BB1593" i="11"/>
  <c r="AC1593" i="11"/>
  <c r="AJ1593" i="11"/>
  <c r="AD1593" i="11"/>
  <c r="BJ1593" i="11"/>
  <c r="AR1593" i="11"/>
  <c r="AL1593" i="11"/>
  <c r="BI1593" i="11"/>
  <c r="T1593" i="11"/>
  <c r="AZ1593" i="11"/>
  <c r="AT1593" i="11"/>
  <c r="AS1593" i="11"/>
  <c r="M1444" i="11"/>
  <c r="U1444" i="11"/>
  <c r="AK1444" i="11"/>
  <c r="BA1444" i="11"/>
  <c r="AC1444" i="11"/>
  <c r="AS1444" i="11"/>
  <c r="BI1444" i="11"/>
  <c r="Y1444" i="11"/>
  <c r="BE1444" i="11"/>
  <c r="AB1444" i="11"/>
  <c r="AX1444" i="11"/>
  <c r="X1444" i="11"/>
  <c r="AT1444" i="11"/>
  <c r="T1444" i="11"/>
  <c r="AP1444" i="11"/>
  <c r="V1444" i="11"/>
  <c r="AQ1444" i="11"/>
  <c r="AG1444" i="11"/>
  <c r="AO1444" i="11"/>
  <c r="R1444" i="11"/>
  <c r="AM1444" i="11"/>
  <c r="BH1444" i="11"/>
  <c r="AI1444" i="11"/>
  <c r="BD1444" i="11"/>
  <c r="AE1444" i="11"/>
  <c r="AZ1444" i="11"/>
  <c r="AF1444" i="11"/>
  <c r="BB1444" i="11"/>
  <c r="Q1444" i="11"/>
  <c r="AW1444" i="11"/>
  <c r="AH1444" i="11"/>
  <c r="AY1444" i="11"/>
  <c r="Z1444" i="11"/>
  <c r="AV1444" i="11"/>
  <c r="AR1444" i="11"/>
  <c r="S1444" i="11"/>
  <c r="BJ1444" i="11"/>
  <c r="AJ1444" i="11"/>
  <c r="P1444" i="11"/>
  <c r="BG1444" i="11"/>
  <c r="BC1444" i="11"/>
  <c r="AD1444" i="11"/>
  <c r="AU1444" i="11"/>
  <c r="AA1444" i="11"/>
  <c r="W1444" i="11"/>
  <c r="AN1444" i="11"/>
  <c r="O1444" i="11"/>
  <c r="BF1444" i="11"/>
  <c r="AL1444" i="11"/>
  <c r="V1503" i="11"/>
  <c r="AQ1503" i="11"/>
  <c r="AA1503" i="11"/>
  <c r="AV1503" i="11"/>
  <c r="BB1503" i="11"/>
  <c r="P1503" i="11"/>
  <c r="BG1503" i="11"/>
  <c r="AF1503" i="11"/>
  <c r="AL1503" i="11"/>
  <c r="X1503" i="11"/>
  <c r="AT1503" i="11"/>
  <c r="BD1503" i="11"/>
  <c r="AI1503" i="11"/>
  <c r="U1503" i="11"/>
  <c r="AK1503" i="11"/>
  <c r="BA1503" i="11"/>
  <c r="AC1503" i="11"/>
  <c r="AS1503" i="11"/>
  <c r="BI1503" i="11"/>
  <c r="AO1503" i="11"/>
  <c r="AH1503" i="11"/>
  <c r="BC1503" i="11"/>
  <c r="Z1503" i="11"/>
  <c r="AU1503" i="11"/>
  <c r="AD1503" i="11"/>
  <c r="Q1503" i="11"/>
  <c r="AW1503" i="11"/>
  <c r="Y1503" i="11"/>
  <c r="BE1503" i="11"/>
  <c r="W1503" i="11"/>
  <c r="AR1503" i="11"/>
  <c r="O1503" i="11"/>
  <c r="AJ1503" i="11"/>
  <c r="BF1503" i="11"/>
  <c r="AY1503" i="11"/>
  <c r="AG1503" i="11"/>
  <c r="R1503" i="11"/>
  <c r="BH1503" i="11"/>
  <c r="AZ1503" i="11"/>
  <c r="S1503" i="11"/>
  <c r="AB1503" i="11"/>
  <c r="T1503" i="11"/>
  <c r="M1503" i="11"/>
  <c r="AM1503" i="11"/>
  <c r="AE1503" i="11"/>
  <c r="BJ1503" i="11"/>
  <c r="AX1503" i="11"/>
  <c r="AP1503" i="11"/>
  <c r="AN1503" i="11"/>
  <c r="AF1501" i="11"/>
  <c r="BB1501" i="11"/>
  <c r="P1501" i="11"/>
  <c r="AL1501" i="11"/>
  <c r="BG1501" i="11"/>
  <c r="V1501" i="11"/>
  <c r="AA1501" i="11"/>
  <c r="AQ1501" i="11"/>
  <c r="AV1501" i="11"/>
  <c r="AI1501" i="11"/>
  <c r="BD1501" i="11"/>
  <c r="X1501" i="11"/>
  <c r="U1501" i="11"/>
  <c r="AK1501" i="11"/>
  <c r="BA1501" i="11"/>
  <c r="AC1501" i="11"/>
  <c r="AS1501" i="11"/>
  <c r="BI1501" i="11"/>
  <c r="AO1501" i="11"/>
  <c r="W1501" i="11"/>
  <c r="AR1501" i="11"/>
  <c r="O1501" i="11"/>
  <c r="AJ1501" i="11"/>
  <c r="BF1501" i="11"/>
  <c r="AN1501" i="11"/>
  <c r="AT1501" i="11"/>
  <c r="Q1501" i="11"/>
  <c r="AW1501" i="11"/>
  <c r="Y1501" i="11"/>
  <c r="BE1501" i="11"/>
  <c r="AH1501" i="11"/>
  <c r="BC1501" i="11"/>
  <c r="Z1501" i="11"/>
  <c r="AU1501" i="11"/>
  <c r="BJ1501" i="11"/>
  <c r="S1501" i="11"/>
  <c r="AG1501" i="11"/>
  <c r="AB1501" i="11"/>
  <c r="M1501" i="11"/>
  <c r="T1501" i="11"/>
  <c r="AD1501" i="11"/>
  <c r="AM1501" i="11"/>
  <c r="AE1501" i="11"/>
  <c r="AX1501" i="11"/>
  <c r="AP1501" i="11"/>
  <c r="R1501" i="11"/>
  <c r="BH1501" i="11"/>
  <c r="AZ1501" i="11"/>
  <c r="AY1501" i="11"/>
  <c r="V1507" i="11"/>
  <c r="AQ1507" i="11"/>
  <c r="AA1507" i="11"/>
  <c r="AV1507" i="11"/>
  <c r="AF1507" i="11"/>
  <c r="AL1507" i="11"/>
  <c r="BB1507" i="11"/>
  <c r="BG1507" i="11"/>
  <c r="P1507" i="11"/>
  <c r="AT1507" i="11"/>
  <c r="X1507" i="11"/>
  <c r="AI1507" i="11"/>
  <c r="BD1507" i="11"/>
  <c r="U1507" i="11"/>
  <c r="AK1507" i="11"/>
  <c r="BA1507" i="11"/>
  <c r="AC1507" i="11"/>
  <c r="AS1507" i="11"/>
  <c r="BI1507" i="11"/>
  <c r="AO1507" i="11"/>
  <c r="AH1507" i="11"/>
  <c r="BC1507" i="11"/>
  <c r="Z1507" i="11"/>
  <c r="AU1507" i="11"/>
  <c r="M1507" i="11"/>
  <c r="AY1507" i="11"/>
  <c r="Q1507" i="11"/>
  <c r="AW1507" i="11"/>
  <c r="Y1507" i="11"/>
  <c r="BE1507" i="11"/>
  <c r="W1507" i="11"/>
  <c r="AR1507" i="11"/>
  <c r="O1507" i="11"/>
  <c r="AJ1507" i="11"/>
  <c r="BF1507" i="11"/>
  <c r="AD1507" i="11"/>
  <c r="AG1507" i="11"/>
  <c r="AM1507" i="11"/>
  <c r="AE1507" i="11"/>
  <c r="AX1507" i="11"/>
  <c r="AP1507" i="11"/>
  <c r="BJ1507" i="11"/>
  <c r="R1507" i="11"/>
  <c r="BH1507" i="11"/>
  <c r="AZ1507" i="11"/>
  <c r="AN1507" i="11"/>
  <c r="AB1507" i="11"/>
  <c r="T1507" i="11"/>
  <c r="S1507" i="11"/>
  <c r="W1681" i="11"/>
  <c r="AM1681" i="11"/>
  <c r="BC1681" i="11"/>
  <c r="O1681" i="11"/>
  <c r="AE1681" i="11"/>
  <c r="AU1681" i="11"/>
  <c r="AQ1681" i="11"/>
  <c r="AA1681" i="11"/>
  <c r="BG1681" i="11"/>
  <c r="AY1681" i="11"/>
  <c r="S1681" i="11"/>
  <c r="AI1681" i="11"/>
  <c r="AG1681" i="11"/>
  <c r="AW1681" i="11"/>
  <c r="Q1681" i="11"/>
  <c r="Y1681" i="11"/>
  <c r="BE1681" i="11"/>
  <c r="AO1681" i="11"/>
  <c r="X1681" i="11"/>
  <c r="AN1681" i="11"/>
  <c r="BD1681" i="11"/>
  <c r="R1681" i="11"/>
  <c r="AH1681" i="11"/>
  <c r="AX1681" i="11"/>
  <c r="AK1681" i="11"/>
  <c r="P1681" i="11"/>
  <c r="AF1681" i="11"/>
  <c r="AV1681" i="11"/>
  <c r="M1681" i="11"/>
  <c r="Z1681" i="11"/>
  <c r="AP1681" i="11"/>
  <c r="BF1681" i="11"/>
  <c r="BA1681" i="11"/>
  <c r="U1681" i="11"/>
  <c r="AB1681" i="11"/>
  <c r="BH1681" i="11"/>
  <c r="V1681" i="11"/>
  <c r="BB1681" i="11"/>
  <c r="AC1681" i="11"/>
  <c r="AJ1681" i="11"/>
  <c r="AD1681" i="11"/>
  <c r="BJ1681" i="11"/>
  <c r="AR1681" i="11"/>
  <c r="AL1681" i="11"/>
  <c r="BI1681" i="11"/>
  <c r="T1681" i="11"/>
  <c r="AZ1681" i="11"/>
  <c r="AT1681" i="11"/>
  <c r="AS1681" i="11"/>
  <c r="AA1549" i="11"/>
  <c r="AV1549" i="11"/>
  <c r="AF1549" i="11"/>
  <c r="BB1549" i="11"/>
  <c r="AL1549" i="11"/>
  <c r="AQ1549" i="11"/>
  <c r="BG1549" i="11"/>
  <c r="P1549" i="11"/>
  <c r="V1549" i="11"/>
  <c r="AI1549" i="11"/>
  <c r="BD1549" i="11"/>
  <c r="X1549" i="11"/>
  <c r="AT1549" i="11"/>
  <c r="U1549" i="11"/>
  <c r="AK1549" i="11"/>
  <c r="BA1549" i="11"/>
  <c r="AC1549" i="11"/>
  <c r="AS1549" i="11"/>
  <c r="BI1549" i="11"/>
  <c r="AO1549" i="11"/>
  <c r="W1549" i="11"/>
  <c r="AR1549" i="11"/>
  <c r="O1549" i="11"/>
  <c r="AJ1549" i="11"/>
  <c r="BF1549" i="11"/>
  <c r="AN1549" i="11"/>
  <c r="Q1549" i="11"/>
  <c r="AW1549" i="11"/>
  <c r="Y1549" i="11"/>
  <c r="BE1549" i="11"/>
  <c r="AH1549" i="11"/>
  <c r="BC1549" i="11"/>
  <c r="Z1549" i="11"/>
  <c r="AU1549" i="11"/>
  <c r="BJ1549" i="11"/>
  <c r="S1549" i="11"/>
  <c r="AG1549" i="11"/>
  <c r="AB1549" i="11"/>
  <c r="T1549" i="11"/>
  <c r="AD1549" i="11"/>
  <c r="AM1549" i="11"/>
  <c r="AE1549" i="11"/>
  <c r="AX1549" i="11"/>
  <c r="M1549" i="11"/>
  <c r="AP1549" i="11"/>
  <c r="R1549" i="11"/>
  <c r="BH1549" i="11"/>
  <c r="AZ1549" i="11"/>
  <c r="AY1549" i="11"/>
  <c r="P1523" i="11"/>
  <c r="AL1523" i="11"/>
  <c r="BG1523" i="11"/>
  <c r="V1523" i="11"/>
  <c r="AQ1523" i="11"/>
  <c r="AV1523" i="11"/>
  <c r="BB1523" i="11"/>
  <c r="AA1523" i="11"/>
  <c r="AF1523" i="11"/>
  <c r="AT1523" i="11"/>
  <c r="X1523" i="11"/>
  <c r="AI1523" i="11"/>
  <c r="BD1523" i="11"/>
  <c r="U1523" i="11"/>
  <c r="AK1523" i="11"/>
  <c r="BA1523" i="11"/>
  <c r="AC1523" i="11"/>
  <c r="AS1523" i="11"/>
  <c r="BI1523" i="11"/>
  <c r="AO1523" i="11"/>
  <c r="AH1523" i="11"/>
  <c r="BC1523" i="11"/>
  <c r="Z1523" i="11"/>
  <c r="AU1523" i="11"/>
  <c r="M1523" i="11"/>
  <c r="AY1523" i="11"/>
  <c r="Q1523" i="11"/>
  <c r="AW1523" i="11"/>
  <c r="Y1523" i="11"/>
  <c r="BE1523" i="11"/>
  <c r="W1523" i="11"/>
  <c r="AR1523" i="11"/>
  <c r="O1523" i="11"/>
  <c r="AJ1523" i="11"/>
  <c r="BF1523" i="11"/>
  <c r="AD1523" i="11"/>
  <c r="AG1523" i="11"/>
  <c r="AM1523" i="11"/>
  <c r="AE1523" i="11"/>
  <c r="AX1523" i="11"/>
  <c r="AP1523" i="11"/>
  <c r="BJ1523" i="11"/>
  <c r="R1523" i="11"/>
  <c r="BH1523" i="11"/>
  <c r="AZ1523" i="11"/>
  <c r="AN1523" i="11"/>
  <c r="AB1523" i="11"/>
  <c r="T1523" i="11"/>
  <c r="S1523" i="11"/>
  <c r="AF1505" i="11"/>
  <c r="BB1505" i="11"/>
  <c r="P1505" i="11"/>
  <c r="AL1505" i="11"/>
  <c r="BG1505" i="11"/>
  <c r="AQ1505" i="11"/>
  <c r="AV1505" i="11"/>
  <c r="V1505" i="11"/>
  <c r="AA1505" i="11"/>
  <c r="BD1505" i="11"/>
  <c r="AI1505" i="11"/>
  <c r="AT1505" i="11"/>
  <c r="U1505" i="11"/>
  <c r="AK1505" i="11"/>
  <c r="BA1505" i="11"/>
  <c r="X1505" i="11"/>
  <c r="AC1505" i="11"/>
  <c r="AS1505" i="11"/>
  <c r="BI1505" i="11"/>
  <c r="AO1505" i="11"/>
  <c r="W1505" i="11"/>
  <c r="AR1505" i="11"/>
  <c r="O1505" i="11"/>
  <c r="AJ1505" i="11"/>
  <c r="BF1505" i="11"/>
  <c r="BJ1505" i="11"/>
  <c r="S1505" i="11"/>
  <c r="Q1505" i="11"/>
  <c r="AW1505" i="11"/>
  <c r="Y1505" i="11"/>
  <c r="BE1505" i="11"/>
  <c r="AH1505" i="11"/>
  <c r="BC1505" i="11"/>
  <c r="M1505" i="11"/>
  <c r="Z1505" i="11"/>
  <c r="AU1505" i="11"/>
  <c r="AN1505" i="11"/>
  <c r="AG1505" i="11"/>
  <c r="AX1505" i="11"/>
  <c r="AP1505" i="11"/>
  <c r="R1505" i="11"/>
  <c r="BH1505" i="11"/>
  <c r="AZ1505" i="11"/>
  <c r="AB1505" i="11"/>
  <c r="T1505" i="11"/>
  <c r="AY1505" i="11"/>
  <c r="AM1505" i="11"/>
  <c r="AE1505" i="11"/>
  <c r="AD1505" i="11"/>
  <c r="M1420" i="11"/>
  <c r="U1420" i="11"/>
  <c r="AK1420" i="11"/>
  <c r="BA1420" i="11"/>
  <c r="AH1420" i="11"/>
  <c r="BC1420" i="11"/>
  <c r="AC1420" i="11"/>
  <c r="AS1420" i="11"/>
  <c r="BI1420" i="11"/>
  <c r="W1420" i="11"/>
  <c r="AR1420" i="11"/>
  <c r="Y1420" i="11"/>
  <c r="BE1420" i="11"/>
  <c r="AM1420" i="11"/>
  <c r="X1420" i="11"/>
  <c r="AT1420" i="11"/>
  <c r="T1420" i="11"/>
  <c r="AP1420" i="11"/>
  <c r="V1420" i="11"/>
  <c r="AQ1420" i="11"/>
  <c r="AG1420" i="11"/>
  <c r="AO1420" i="11"/>
  <c r="R1420" i="11"/>
  <c r="BH1420" i="11"/>
  <c r="AI1420" i="11"/>
  <c r="BD1420" i="11"/>
  <c r="AE1420" i="11"/>
  <c r="AZ1420" i="11"/>
  <c r="AF1420" i="11"/>
  <c r="BB1420" i="11"/>
  <c r="Q1420" i="11"/>
  <c r="AW1420" i="11"/>
  <c r="AX1420" i="11"/>
  <c r="AY1420" i="11"/>
  <c r="Z1420" i="11"/>
  <c r="AV1420" i="11"/>
  <c r="S1420" i="11"/>
  <c r="BJ1420" i="11"/>
  <c r="AJ1420" i="11"/>
  <c r="P1420" i="11"/>
  <c r="BG1420" i="11"/>
  <c r="AD1420" i="11"/>
  <c r="AU1420" i="11"/>
  <c r="AA1420" i="11"/>
  <c r="AB1420" i="11"/>
  <c r="AN1420" i="11"/>
  <c r="O1420" i="11"/>
  <c r="BF1420" i="11"/>
  <c r="AL1420" i="11"/>
  <c r="M1436" i="11"/>
  <c r="U1436" i="11"/>
  <c r="AK1436" i="11"/>
  <c r="BA1436" i="11"/>
  <c r="AH1436" i="11"/>
  <c r="BC1436" i="11"/>
  <c r="AC1436" i="11"/>
  <c r="AS1436" i="11"/>
  <c r="BI1436" i="11"/>
  <c r="W1436" i="11"/>
  <c r="AR1436" i="11"/>
  <c r="Y1436" i="11"/>
  <c r="BE1436" i="11"/>
  <c r="AM1436" i="11"/>
  <c r="X1436" i="11"/>
  <c r="AT1436" i="11"/>
  <c r="T1436" i="11"/>
  <c r="AP1436" i="11"/>
  <c r="V1436" i="11"/>
  <c r="AQ1436" i="11"/>
  <c r="AG1436" i="11"/>
  <c r="AO1436" i="11"/>
  <c r="R1436" i="11"/>
  <c r="BH1436" i="11"/>
  <c r="AI1436" i="11"/>
  <c r="BD1436" i="11"/>
  <c r="AE1436" i="11"/>
  <c r="AZ1436" i="11"/>
  <c r="AF1436" i="11"/>
  <c r="BB1436" i="11"/>
  <c r="Q1436" i="11"/>
  <c r="AW1436" i="11"/>
  <c r="AX1436" i="11"/>
  <c r="AY1436" i="11"/>
  <c r="Z1436" i="11"/>
  <c r="AV1436" i="11"/>
  <c r="S1436" i="11"/>
  <c r="BJ1436" i="11"/>
  <c r="AJ1436" i="11"/>
  <c r="P1436" i="11"/>
  <c r="BG1436" i="11"/>
  <c r="AD1436" i="11"/>
  <c r="AU1436" i="11"/>
  <c r="AA1436" i="11"/>
  <c r="AB1436" i="11"/>
  <c r="AN1436" i="11"/>
  <c r="O1436" i="11"/>
  <c r="BF1436" i="11"/>
  <c r="AL1436" i="11"/>
  <c r="AL1462" i="11"/>
  <c r="BG1462" i="11"/>
  <c r="AA1462" i="11"/>
  <c r="AV1462" i="11"/>
  <c r="AQ1462" i="11"/>
  <c r="BB1462" i="11"/>
  <c r="P1462" i="11"/>
  <c r="AF1462" i="11"/>
  <c r="AD1462" i="11"/>
  <c r="AY1462" i="11"/>
  <c r="BJ1462" i="11"/>
  <c r="U1462" i="11"/>
  <c r="AK1462" i="11"/>
  <c r="BA1462" i="11"/>
  <c r="AN1462" i="11"/>
  <c r="AC1462" i="11"/>
  <c r="AS1462" i="11"/>
  <c r="BI1462" i="11"/>
  <c r="Y1462" i="11"/>
  <c r="BE1462" i="11"/>
  <c r="R1462" i="11"/>
  <c r="AM1462" i="11"/>
  <c r="BH1462" i="11"/>
  <c r="AE1462" i="11"/>
  <c r="AZ1462" i="11"/>
  <c r="AI1462" i="11"/>
  <c r="AG1462" i="11"/>
  <c r="AO1462" i="11"/>
  <c r="AB1462" i="11"/>
  <c r="AX1462" i="11"/>
  <c r="X1462" i="11"/>
  <c r="T1462" i="11"/>
  <c r="AP1462" i="11"/>
  <c r="M1462" i="11"/>
  <c r="BD1462" i="11"/>
  <c r="Q1462" i="11"/>
  <c r="AW1462" i="11"/>
  <c r="W1462" i="11"/>
  <c r="O1462" i="11"/>
  <c r="BF1462" i="11"/>
  <c r="V1462" i="11"/>
  <c r="AH1462" i="11"/>
  <c r="Z1462" i="11"/>
  <c r="AR1462" i="11"/>
  <c r="S1462" i="11"/>
  <c r="AJ1462" i="11"/>
  <c r="BC1462" i="11"/>
  <c r="AU1462" i="11"/>
  <c r="AT1462" i="11"/>
  <c r="S1667" i="11"/>
  <c r="AI1667" i="11"/>
  <c r="AY1667" i="11"/>
  <c r="W1667" i="11"/>
  <c r="AQ1667" i="11"/>
  <c r="AE1667" i="11"/>
  <c r="BC1667" i="11"/>
  <c r="AU1667" i="11"/>
  <c r="AA1667" i="11"/>
  <c r="BG1667" i="11"/>
  <c r="O1667" i="11"/>
  <c r="AM1667" i="11"/>
  <c r="AG1667" i="11"/>
  <c r="AW1667" i="11"/>
  <c r="Q1667" i="11"/>
  <c r="BE1667" i="11"/>
  <c r="Y1667" i="11"/>
  <c r="AO1667" i="11"/>
  <c r="X1667" i="11"/>
  <c r="AN1667" i="11"/>
  <c r="BD1667" i="11"/>
  <c r="R1667" i="11"/>
  <c r="AH1667" i="11"/>
  <c r="AX1667" i="11"/>
  <c r="M1667" i="11"/>
  <c r="AK1667" i="11"/>
  <c r="P1667" i="11"/>
  <c r="AF1667" i="11"/>
  <c r="AV1667" i="11"/>
  <c r="Z1667" i="11"/>
  <c r="AP1667" i="11"/>
  <c r="BF1667" i="11"/>
  <c r="BA1667" i="11"/>
  <c r="U1667" i="11"/>
  <c r="AB1667" i="11"/>
  <c r="BH1667" i="11"/>
  <c r="V1667" i="11"/>
  <c r="BB1667" i="11"/>
  <c r="BI1667" i="11"/>
  <c r="AJ1667" i="11"/>
  <c r="AD1667" i="11"/>
  <c r="BJ1667" i="11"/>
  <c r="AS1667" i="11"/>
  <c r="AR1667" i="11"/>
  <c r="AL1667" i="11"/>
  <c r="AC1667" i="11"/>
  <c r="T1667" i="11"/>
  <c r="AZ1667" i="11"/>
  <c r="AT1667" i="11"/>
  <c r="W1691" i="11"/>
  <c r="AM1691" i="11"/>
  <c r="BC1691" i="11"/>
  <c r="O1691" i="11"/>
  <c r="AE1691" i="11"/>
  <c r="AU1691" i="11"/>
  <c r="AQ1691" i="11"/>
  <c r="AA1691" i="11"/>
  <c r="BG1691" i="11"/>
  <c r="S1691" i="11"/>
  <c r="AI1691" i="11"/>
  <c r="AY1691" i="11"/>
  <c r="AG1691" i="11"/>
  <c r="AW1691" i="11"/>
  <c r="Q1691" i="11"/>
  <c r="BE1691" i="11"/>
  <c r="Y1691" i="11"/>
  <c r="AO1691" i="11"/>
  <c r="X1691" i="11"/>
  <c r="AN1691" i="11"/>
  <c r="BD1691" i="11"/>
  <c r="R1691" i="11"/>
  <c r="AH1691" i="11"/>
  <c r="AX1691" i="11"/>
  <c r="AK1691" i="11"/>
  <c r="P1691" i="11"/>
  <c r="AF1691" i="11"/>
  <c r="AV1691" i="11"/>
  <c r="Z1691" i="11"/>
  <c r="AP1691" i="11"/>
  <c r="BF1691" i="11"/>
  <c r="M1691" i="11"/>
  <c r="BA1691" i="11"/>
  <c r="U1691" i="11"/>
  <c r="AB1691" i="11"/>
  <c r="BH1691" i="11"/>
  <c r="V1691" i="11"/>
  <c r="BB1691" i="11"/>
  <c r="BI1691" i="11"/>
  <c r="AJ1691" i="11"/>
  <c r="AD1691" i="11"/>
  <c r="BJ1691" i="11"/>
  <c r="AS1691" i="11"/>
  <c r="AR1691" i="11"/>
  <c r="AL1691" i="11"/>
  <c r="AC1691" i="11"/>
  <c r="T1691" i="11"/>
  <c r="AZ1691" i="11"/>
  <c r="AT1691" i="11"/>
  <c r="AA1521" i="11"/>
  <c r="AV1521" i="11"/>
  <c r="AF1521" i="11"/>
  <c r="BB1521" i="11"/>
  <c r="P1521" i="11"/>
  <c r="BG1521" i="11"/>
  <c r="V1521" i="11"/>
  <c r="AL1521" i="11"/>
  <c r="AQ1521" i="11"/>
  <c r="BD1521" i="11"/>
  <c r="AI1521" i="11"/>
  <c r="AT1521" i="11"/>
  <c r="X1521" i="11"/>
  <c r="U1521" i="11"/>
  <c r="AK1521" i="11"/>
  <c r="BA1521" i="11"/>
  <c r="AC1521" i="11"/>
  <c r="AS1521" i="11"/>
  <c r="BI1521" i="11"/>
  <c r="AO1521" i="11"/>
  <c r="W1521" i="11"/>
  <c r="AR1521" i="11"/>
  <c r="O1521" i="11"/>
  <c r="AJ1521" i="11"/>
  <c r="BF1521" i="11"/>
  <c r="BJ1521" i="11"/>
  <c r="S1521" i="11"/>
  <c r="Q1521" i="11"/>
  <c r="AW1521" i="11"/>
  <c r="Y1521" i="11"/>
  <c r="BE1521" i="11"/>
  <c r="AH1521" i="11"/>
  <c r="BC1521" i="11"/>
  <c r="M1521" i="11"/>
  <c r="Z1521" i="11"/>
  <c r="AU1521" i="11"/>
  <c r="AN1521" i="11"/>
  <c r="AG1521" i="11"/>
  <c r="AX1521" i="11"/>
  <c r="AP1521" i="11"/>
  <c r="R1521" i="11"/>
  <c r="BH1521" i="11"/>
  <c r="AZ1521" i="11"/>
  <c r="AB1521" i="11"/>
  <c r="T1521" i="11"/>
  <c r="AY1521" i="11"/>
  <c r="AM1521" i="11"/>
  <c r="AE1521" i="11"/>
  <c r="AD1521" i="11"/>
  <c r="AF1513" i="11"/>
  <c r="BB1513" i="11"/>
  <c r="P1513" i="11"/>
  <c r="AL1513" i="11"/>
  <c r="BG1513" i="11"/>
  <c r="AQ1513" i="11"/>
  <c r="AV1513" i="11"/>
  <c r="V1513" i="11"/>
  <c r="AA1513" i="11"/>
  <c r="BD1513" i="11"/>
  <c r="AI1513" i="11"/>
  <c r="AT1513" i="11"/>
  <c r="X1513" i="11"/>
  <c r="U1513" i="11"/>
  <c r="AK1513" i="11"/>
  <c r="BA1513" i="11"/>
  <c r="AC1513" i="11"/>
  <c r="AS1513" i="11"/>
  <c r="BI1513" i="11"/>
  <c r="AO1513" i="11"/>
  <c r="W1513" i="11"/>
  <c r="AR1513" i="11"/>
  <c r="M1513" i="11"/>
  <c r="O1513" i="11"/>
  <c r="AJ1513" i="11"/>
  <c r="BF1513" i="11"/>
  <c r="BJ1513" i="11"/>
  <c r="S1513" i="11"/>
  <c r="Q1513" i="11"/>
  <c r="AW1513" i="11"/>
  <c r="Y1513" i="11"/>
  <c r="BE1513" i="11"/>
  <c r="AH1513" i="11"/>
  <c r="BC1513" i="11"/>
  <c r="Z1513" i="11"/>
  <c r="AU1513" i="11"/>
  <c r="AN1513" i="11"/>
  <c r="AG1513" i="11"/>
  <c r="AX1513" i="11"/>
  <c r="AP1513" i="11"/>
  <c r="AY1513" i="11"/>
  <c r="R1513" i="11"/>
  <c r="BH1513" i="11"/>
  <c r="AZ1513" i="11"/>
  <c r="AD1513" i="11"/>
  <c r="AB1513" i="11"/>
  <c r="T1513" i="11"/>
  <c r="AM1513" i="11"/>
  <c r="AE1513" i="11"/>
  <c r="AA1506" i="11"/>
  <c r="AV1506" i="11"/>
  <c r="AF1506" i="11"/>
  <c r="BB1506" i="11"/>
  <c r="AL1506" i="11"/>
  <c r="AQ1506" i="11"/>
  <c r="P1506" i="11"/>
  <c r="V1506" i="11"/>
  <c r="BG1506" i="11"/>
  <c r="M1506" i="11"/>
  <c r="AY1506" i="11"/>
  <c r="AD1506" i="11"/>
  <c r="AN1506" i="11"/>
  <c r="S1506" i="11"/>
  <c r="BJ1506" i="11"/>
  <c r="U1506" i="11"/>
  <c r="AK1506" i="11"/>
  <c r="BA1506" i="11"/>
  <c r="AC1506" i="11"/>
  <c r="AS1506" i="11"/>
  <c r="BI1506" i="11"/>
  <c r="Y1506" i="11"/>
  <c r="BE1506" i="11"/>
  <c r="R1506" i="11"/>
  <c r="AM1506" i="11"/>
  <c r="BH1506" i="11"/>
  <c r="AE1506" i="11"/>
  <c r="AZ1506" i="11"/>
  <c r="BD1506" i="11"/>
  <c r="AG1506" i="11"/>
  <c r="AO1506" i="11"/>
  <c r="AB1506" i="11"/>
  <c r="AX1506" i="11"/>
  <c r="T1506" i="11"/>
  <c r="AP1506" i="11"/>
  <c r="AI1506" i="11"/>
  <c r="Q1506" i="11"/>
  <c r="AW1506" i="11"/>
  <c r="AR1506" i="11"/>
  <c r="AJ1506" i="11"/>
  <c r="AT1506" i="11"/>
  <c r="BC1506" i="11"/>
  <c r="AU1506" i="11"/>
  <c r="X1506" i="11"/>
  <c r="W1506" i="11"/>
  <c r="O1506" i="11"/>
  <c r="BF1506" i="11"/>
  <c r="AH1506" i="11"/>
  <c r="Z1506" i="11"/>
  <c r="AF1576" i="11"/>
  <c r="BB1576" i="11"/>
  <c r="P1576" i="11"/>
  <c r="AL1576" i="11"/>
  <c r="BG1576" i="11"/>
  <c r="AQ1576" i="11"/>
  <c r="V1576" i="11"/>
  <c r="AV1576" i="11"/>
  <c r="M1576" i="11"/>
  <c r="AA1576" i="11"/>
  <c r="BJ1576" i="11"/>
  <c r="S1576" i="11"/>
  <c r="AN1576" i="11"/>
  <c r="AY1576" i="11"/>
  <c r="U1576" i="11"/>
  <c r="AK1576" i="11"/>
  <c r="BA1576" i="11"/>
  <c r="AD1576" i="11"/>
  <c r="AC1576" i="11"/>
  <c r="AS1576" i="11"/>
  <c r="BI1576" i="11"/>
  <c r="Y1576" i="11"/>
  <c r="BE1576" i="11"/>
  <c r="AB1576" i="11"/>
  <c r="AX1576" i="11"/>
  <c r="T1576" i="11"/>
  <c r="AP1576" i="11"/>
  <c r="X1576" i="11"/>
  <c r="AG1576" i="11"/>
  <c r="AO1576" i="11"/>
  <c r="R1576" i="11"/>
  <c r="AM1576" i="11"/>
  <c r="BH1576" i="11"/>
  <c r="AE1576" i="11"/>
  <c r="AZ1576" i="11"/>
  <c r="AT1576" i="11"/>
  <c r="Q1576" i="11"/>
  <c r="AW1576" i="11"/>
  <c r="BC1576" i="11"/>
  <c r="AU1576" i="11"/>
  <c r="W1576" i="11"/>
  <c r="O1576" i="11"/>
  <c r="BF1576" i="11"/>
  <c r="AH1576" i="11"/>
  <c r="Z1576" i="11"/>
  <c r="BD1576" i="11"/>
  <c r="AR1576" i="11"/>
  <c r="AJ1576" i="11"/>
  <c r="AI1576" i="11"/>
  <c r="AA1622" i="11"/>
  <c r="AQ1622" i="11"/>
  <c r="BG1622" i="11"/>
  <c r="O1622" i="11"/>
  <c r="AE1622" i="11"/>
  <c r="AU1622" i="11"/>
  <c r="S1622" i="11"/>
  <c r="AY1622" i="11"/>
  <c r="AI1622" i="11"/>
  <c r="W1622" i="11"/>
  <c r="BC1622" i="11"/>
  <c r="AM1622" i="11"/>
  <c r="AW1622" i="11"/>
  <c r="Q1622" i="11"/>
  <c r="AG1622" i="11"/>
  <c r="AO1622" i="11"/>
  <c r="Y1622" i="11"/>
  <c r="BE1622" i="11"/>
  <c r="X1622" i="11"/>
  <c r="AN1622" i="11"/>
  <c r="BD1622" i="11"/>
  <c r="R1622" i="11"/>
  <c r="AH1622" i="11"/>
  <c r="AX1622" i="11"/>
  <c r="BA1622" i="11"/>
  <c r="U1622" i="11"/>
  <c r="P1622" i="11"/>
  <c r="AF1622" i="11"/>
  <c r="AV1622" i="11"/>
  <c r="Z1622" i="11"/>
  <c r="AP1622" i="11"/>
  <c r="BF1622" i="11"/>
  <c r="M1622" i="11"/>
  <c r="AK1622" i="11"/>
  <c r="AR1622" i="11"/>
  <c r="AL1622" i="11"/>
  <c r="AS1622" i="11"/>
  <c r="T1622" i="11"/>
  <c r="AZ1622" i="11"/>
  <c r="AT1622" i="11"/>
  <c r="AC1622" i="11"/>
  <c r="AB1622" i="11"/>
  <c r="BH1622" i="11"/>
  <c r="V1622" i="11"/>
  <c r="BB1622" i="11"/>
  <c r="AJ1622" i="11"/>
  <c r="AD1622" i="11"/>
  <c r="BJ1622" i="11"/>
  <c r="BI1622" i="11"/>
  <c r="M1424" i="11"/>
  <c r="U1424" i="11"/>
  <c r="AK1424" i="11"/>
  <c r="BA1424" i="11"/>
  <c r="AH1424" i="11"/>
  <c r="BC1424" i="11"/>
  <c r="AC1424" i="11"/>
  <c r="AS1424" i="11"/>
  <c r="BI1424" i="11"/>
  <c r="W1424" i="11"/>
  <c r="AR1424" i="11"/>
  <c r="Y1424" i="11"/>
  <c r="BE1424" i="11"/>
  <c r="R1424" i="11"/>
  <c r="BH1424" i="11"/>
  <c r="X1424" i="11"/>
  <c r="AT1424" i="11"/>
  <c r="T1424" i="11"/>
  <c r="AP1424" i="11"/>
  <c r="V1424" i="11"/>
  <c r="AQ1424" i="11"/>
  <c r="AG1424" i="11"/>
  <c r="AO1424" i="11"/>
  <c r="AM1424" i="11"/>
  <c r="AI1424" i="11"/>
  <c r="BD1424" i="11"/>
  <c r="AE1424" i="11"/>
  <c r="AZ1424" i="11"/>
  <c r="AF1424" i="11"/>
  <c r="BB1424" i="11"/>
  <c r="Q1424" i="11"/>
  <c r="AW1424" i="11"/>
  <c r="AB1424" i="11"/>
  <c r="AD1424" i="11"/>
  <c r="AU1424" i="11"/>
  <c r="AA1424" i="11"/>
  <c r="AX1424" i="11"/>
  <c r="AN1424" i="11"/>
  <c r="O1424" i="11"/>
  <c r="BF1424" i="11"/>
  <c r="AL1424" i="11"/>
  <c r="AY1424" i="11"/>
  <c r="Z1424" i="11"/>
  <c r="AV1424" i="11"/>
  <c r="S1424" i="11"/>
  <c r="BJ1424" i="11"/>
  <c r="AJ1424" i="11"/>
  <c r="P1424" i="11"/>
  <c r="BG1424" i="11"/>
  <c r="AA1625" i="11"/>
  <c r="AQ1625" i="11"/>
  <c r="BG1625" i="11"/>
  <c r="O1625" i="11"/>
  <c r="AE1625" i="11"/>
  <c r="AU1625" i="11"/>
  <c r="AI1625" i="11"/>
  <c r="S1625" i="11"/>
  <c r="AY1625" i="11"/>
  <c r="AM1625" i="11"/>
  <c r="W1625" i="11"/>
  <c r="BC1625" i="11"/>
  <c r="AG1625" i="11"/>
  <c r="AW1625" i="11"/>
  <c r="Q1625" i="11"/>
  <c r="Y1625" i="11"/>
  <c r="BE1625" i="11"/>
  <c r="AO1625" i="11"/>
  <c r="X1625" i="11"/>
  <c r="AN1625" i="11"/>
  <c r="BD1625" i="11"/>
  <c r="M1625" i="11"/>
  <c r="R1625" i="11"/>
  <c r="AH1625" i="11"/>
  <c r="AX1625" i="11"/>
  <c r="AK1625" i="11"/>
  <c r="P1625" i="11"/>
  <c r="AF1625" i="11"/>
  <c r="AV1625" i="11"/>
  <c r="Z1625" i="11"/>
  <c r="AP1625" i="11"/>
  <c r="BF1625" i="11"/>
  <c r="BA1625" i="11"/>
  <c r="U1625" i="11"/>
  <c r="AB1625" i="11"/>
  <c r="BH1625" i="11"/>
  <c r="V1625" i="11"/>
  <c r="BB1625" i="11"/>
  <c r="AC1625" i="11"/>
  <c r="AJ1625" i="11"/>
  <c r="AD1625" i="11"/>
  <c r="BJ1625" i="11"/>
  <c r="AR1625" i="11"/>
  <c r="AL1625" i="11"/>
  <c r="BI1625" i="11"/>
  <c r="T1625" i="11"/>
  <c r="AZ1625" i="11"/>
  <c r="AT1625" i="11"/>
  <c r="AS1625" i="11"/>
  <c r="V1542" i="11"/>
  <c r="AQ1542" i="11"/>
  <c r="AA1542" i="11"/>
  <c r="AV1542" i="11"/>
  <c r="AF1542" i="11"/>
  <c r="AL1542" i="11"/>
  <c r="BB1542" i="11"/>
  <c r="BG1542" i="11"/>
  <c r="P1542" i="11"/>
  <c r="AD1542" i="11"/>
  <c r="AY1542" i="11"/>
  <c r="S1542" i="11"/>
  <c r="BJ1542" i="11"/>
  <c r="AN1542" i="11"/>
  <c r="U1542" i="11"/>
  <c r="AK1542" i="11"/>
  <c r="BA1542" i="11"/>
  <c r="AC1542" i="11"/>
  <c r="AS1542" i="11"/>
  <c r="BI1542" i="11"/>
  <c r="Y1542" i="11"/>
  <c r="BE1542" i="11"/>
  <c r="R1542" i="11"/>
  <c r="AM1542" i="11"/>
  <c r="BH1542" i="11"/>
  <c r="AE1542" i="11"/>
  <c r="AZ1542" i="11"/>
  <c r="M1542" i="11"/>
  <c r="AI1542" i="11"/>
  <c r="AG1542" i="11"/>
  <c r="AO1542" i="11"/>
  <c r="AB1542" i="11"/>
  <c r="AX1542" i="11"/>
  <c r="T1542" i="11"/>
  <c r="AP1542" i="11"/>
  <c r="BD1542" i="11"/>
  <c r="Q1542" i="11"/>
  <c r="AW1542" i="11"/>
  <c r="W1542" i="11"/>
  <c r="O1542" i="11"/>
  <c r="BF1542" i="11"/>
  <c r="X1542" i="11"/>
  <c r="AH1542" i="11"/>
  <c r="Z1542" i="11"/>
  <c r="AR1542" i="11"/>
  <c r="AJ1542" i="11"/>
  <c r="BC1542" i="11"/>
  <c r="AU1542" i="11"/>
  <c r="AT1542" i="11"/>
  <c r="M1432" i="11"/>
  <c r="U1432" i="11"/>
  <c r="AK1432" i="11"/>
  <c r="BA1432" i="11"/>
  <c r="AH1432" i="11"/>
  <c r="BC1432" i="11"/>
  <c r="AC1432" i="11"/>
  <c r="AS1432" i="11"/>
  <c r="BI1432" i="11"/>
  <c r="W1432" i="11"/>
  <c r="AR1432" i="11"/>
  <c r="Y1432" i="11"/>
  <c r="BE1432" i="11"/>
  <c r="R1432" i="11"/>
  <c r="BH1432" i="11"/>
  <c r="X1432" i="11"/>
  <c r="AT1432" i="11"/>
  <c r="T1432" i="11"/>
  <c r="AP1432" i="11"/>
  <c r="V1432" i="11"/>
  <c r="AQ1432" i="11"/>
  <c r="AG1432" i="11"/>
  <c r="AO1432" i="11"/>
  <c r="AM1432" i="11"/>
  <c r="AI1432" i="11"/>
  <c r="BD1432" i="11"/>
  <c r="AE1432" i="11"/>
  <c r="AZ1432" i="11"/>
  <c r="AF1432" i="11"/>
  <c r="BB1432" i="11"/>
  <c r="Q1432" i="11"/>
  <c r="AW1432" i="11"/>
  <c r="AD1432" i="11"/>
  <c r="AU1432" i="11"/>
  <c r="AA1432" i="11"/>
  <c r="AN1432" i="11"/>
  <c r="O1432" i="11"/>
  <c r="BF1432" i="11"/>
  <c r="AL1432" i="11"/>
  <c r="AB1432" i="11"/>
  <c r="AY1432" i="11"/>
  <c r="Z1432" i="11"/>
  <c r="AV1432" i="11"/>
  <c r="AX1432" i="11"/>
  <c r="S1432" i="11"/>
  <c r="BJ1432" i="11"/>
  <c r="AJ1432" i="11"/>
  <c r="P1432" i="11"/>
  <c r="BG1432" i="11"/>
  <c r="U1446" i="11"/>
  <c r="AK1446" i="11"/>
  <c r="BA1446" i="11"/>
  <c r="AC1446" i="11"/>
  <c r="AS1446" i="11"/>
  <c r="BI1446" i="11"/>
  <c r="Y1446" i="11"/>
  <c r="BE1446" i="11"/>
  <c r="R1446" i="11"/>
  <c r="AM1446" i="11"/>
  <c r="BH1446" i="11"/>
  <c r="AI1446" i="11"/>
  <c r="BD1446" i="11"/>
  <c r="AE1446" i="11"/>
  <c r="AZ1446" i="11"/>
  <c r="AF1446" i="11"/>
  <c r="BB1446" i="11"/>
  <c r="M1446" i="11"/>
  <c r="AG1446" i="11"/>
  <c r="AO1446" i="11"/>
  <c r="AB1446" i="11"/>
  <c r="AX1446" i="11"/>
  <c r="X1446" i="11"/>
  <c r="AT1446" i="11"/>
  <c r="T1446" i="11"/>
  <c r="AP1446" i="11"/>
  <c r="V1446" i="11"/>
  <c r="AQ1446" i="11"/>
  <c r="Q1446" i="11"/>
  <c r="AW1446" i="11"/>
  <c r="W1446" i="11"/>
  <c r="AN1446" i="11"/>
  <c r="O1446" i="11"/>
  <c r="BF1446" i="11"/>
  <c r="AL1446" i="11"/>
  <c r="AH1446" i="11"/>
  <c r="AY1446" i="11"/>
  <c r="Z1446" i="11"/>
  <c r="AV1446" i="11"/>
  <c r="AR1446" i="11"/>
  <c r="S1446" i="11"/>
  <c r="BJ1446" i="11"/>
  <c r="AJ1446" i="11"/>
  <c r="P1446" i="11"/>
  <c r="BG1446" i="11"/>
  <c r="BC1446" i="11"/>
  <c r="AD1446" i="11"/>
  <c r="AU1446" i="11"/>
  <c r="AA1446" i="11"/>
  <c r="AA1633" i="11"/>
  <c r="AQ1633" i="11"/>
  <c r="BG1633" i="11"/>
  <c r="O1633" i="11"/>
  <c r="AE1633" i="11"/>
  <c r="AU1633" i="11"/>
  <c r="AI1633" i="11"/>
  <c r="S1633" i="11"/>
  <c r="AY1633" i="11"/>
  <c r="AM1633" i="11"/>
  <c r="W1633" i="11"/>
  <c r="BC1633" i="11"/>
  <c r="AG1633" i="11"/>
  <c r="AW1633" i="11"/>
  <c r="Q1633" i="11"/>
  <c r="Y1633" i="11"/>
  <c r="BE1633" i="11"/>
  <c r="AO1633" i="11"/>
  <c r="X1633" i="11"/>
  <c r="AN1633" i="11"/>
  <c r="BD1633" i="11"/>
  <c r="R1633" i="11"/>
  <c r="AH1633" i="11"/>
  <c r="AX1633" i="11"/>
  <c r="AK1633" i="11"/>
  <c r="P1633" i="11"/>
  <c r="AF1633" i="11"/>
  <c r="AV1633" i="11"/>
  <c r="M1633" i="11"/>
  <c r="Z1633" i="11"/>
  <c r="AP1633" i="11"/>
  <c r="BF1633" i="11"/>
  <c r="BA1633" i="11"/>
  <c r="U1633" i="11"/>
  <c r="AB1633" i="11"/>
  <c r="BH1633" i="11"/>
  <c r="V1633" i="11"/>
  <c r="BB1633" i="11"/>
  <c r="AC1633" i="11"/>
  <c r="AJ1633" i="11"/>
  <c r="AD1633" i="11"/>
  <c r="BJ1633" i="11"/>
  <c r="AR1633" i="11"/>
  <c r="AL1633" i="11"/>
  <c r="BI1633" i="11"/>
  <c r="T1633" i="11"/>
  <c r="AZ1633" i="11"/>
  <c r="AT1633" i="11"/>
  <c r="AS1633" i="11"/>
  <c r="AA1627" i="11"/>
  <c r="AQ1627" i="11"/>
  <c r="BG1627" i="11"/>
  <c r="O1627" i="11"/>
  <c r="AE1627" i="11"/>
  <c r="AU1627" i="11"/>
  <c r="AI1627" i="11"/>
  <c r="S1627" i="11"/>
  <c r="AY1627" i="11"/>
  <c r="AM1627" i="11"/>
  <c r="BC1627" i="11"/>
  <c r="W1627" i="11"/>
  <c r="AG1627" i="11"/>
  <c r="AW1627" i="11"/>
  <c r="Q1627" i="11"/>
  <c r="BE1627" i="11"/>
  <c r="Y1627" i="11"/>
  <c r="AO1627" i="11"/>
  <c r="X1627" i="11"/>
  <c r="AN1627" i="11"/>
  <c r="BD1627" i="11"/>
  <c r="R1627" i="11"/>
  <c r="AH1627" i="11"/>
  <c r="AX1627" i="11"/>
  <c r="AK1627" i="11"/>
  <c r="P1627" i="11"/>
  <c r="AF1627" i="11"/>
  <c r="AV1627" i="11"/>
  <c r="Z1627" i="11"/>
  <c r="AP1627" i="11"/>
  <c r="BF1627" i="11"/>
  <c r="M1627" i="11"/>
  <c r="BA1627" i="11"/>
  <c r="U1627" i="11"/>
  <c r="AB1627" i="11"/>
  <c r="BH1627" i="11"/>
  <c r="V1627" i="11"/>
  <c r="BB1627" i="11"/>
  <c r="BI1627" i="11"/>
  <c r="AJ1627" i="11"/>
  <c r="AD1627" i="11"/>
  <c r="BJ1627" i="11"/>
  <c r="AS1627" i="11"/>
  <c r="AR1627" i="11"/>
  <c r="AL1627" i="11"/>
  <c r="AC1627" i="11"/>
  <c r="T1627" i="11"/>
  <c r="AZ1627" i="11"/>
  <c r="AT1627" i="11"/>
  <c r="BO1538" i="11"/>
  <c r="J1488" i="11" a="1"/>
  <c r="J1488" i="11" s="1"/>
  <c r="BN1760" i="11"/>
  <c r="J1710" i="11" a="1"/>
  <c r="J1710" i="11" s="1"/>
  <c r="J1608" i="11" a="1"/>
  <c r="J1608" i="11" s="1"/>
  <c r="BO1658" i="11"/>
  <c r="J1557" i="11" a="1"/>
  <c r="J1557" i="11" s="1"/>
  <c r="BO1607" i="11"/>
  <c r="J1498" i="11" a="1"/>
  <c r="J1498" i="11" s="1"/>
  <c r="BO1548" i="11"/>
  <c r="J1551" i="11" a="1"/>
  <c r="J1551" i="11" s="1"/>
  <c r="BO1601" i="11"/>
  <c r="J1718" i="11" a="1"/>
  <c r="J1718" i="11" s="1"/>
  <c r="BN1768" i="11"/>
  <c r="BO1545" i="11"/>
  <c r="J1495" i="11" a="1"/>
  <c r="J1495" i="11" s="1"/>
  <c r="J1630" i="11" a="1"/>
  <c r="J1630" i="11" s="1"/>
  <c r="BO1680" i="11"/>
  <c r="BO1589" i="11"/>
  <c r="J1539" i="11" a="1"/>
  <c r="J1539" i="11" s="1"/>
  <c r="J1719" i="11" a="1"/>
  <c r="J1719" i="11" s="1"/>
  <c r="BN1769" i="11"/>
  <c r="BN1953" i="11"/>
  <c r="BO1514" i="11"/>
  <c r="J1464" i="11" a="1"/>
  <c r="J1464" i="11" s="1"/>
  <c r="BN1606" i="11"/>
  <c r="J1556" i="11" a="1"/>
  <c r="J1556" i="11" s="1"/>
  <c r="BN1676" i="11"/>
  <c r="J1626" i="11" a="1"/>
  <c r="J1626" i="11" s="1"/>
  <c r="BN1963" i="11"/>
  <c r="BN1634" i="11"/>
  <c r="J1584" i="11" a="1"/>
  <c r="J1584" i="11" s="1"/>
  <c r="J1672" i="11" a="1"/>
  <c r="J1672" i="11" s="1"/>
  <c r="BO1722" i="11"/>
  <c r="BO1524" i="11"/>
  <c r="J1474" i="11" a="1"/>
  <c r="J1474" i="11" s="1"/>
  <c r="J1637" i="11" a="1"/>
  <c r="J1637" i="11" s="1"/>
  <c r="BN1687" i="11"/>
  <c r="J1494" i="11" a="1"/>
  <c r="J1494" i="11" s="1"/>
  <c r="BO1544" i="11"/>
  <c r="BN1901" i="11"/>
  <c r="BN1747" i="11"/>
  <c r="J1697" i="11" a="1"/>
  <c r="J1697" i="11" s="1"/>
  <c r="BO1532" i="11"/>
  <c r="J1482" i="11" a="1"/>
  <c r="J1482" i="11" s="1"/>
  <c r="J1496" i="11" a="1"/>
  <c r="J1496" i="11" s="1"/>
  <c r="BO1546" i="11"/>
  <c r="J1677" i="11" a="1"/>
  <c r="J1677" i="11" s="1"/>
  <c r="BN1727" i="11"/>
  <c r="BN1693" i="11"/>
  <c r="J1643" i="11" a="1"/>
  <c r="J1643" i="11" s="1"/>
  <c r="BO1540" i="11"/>
  <c r="J1490" i="11" a="1"/>
  <c r="J1490" i="11" s="1"/>
  <c r="BN1649" i="11"/>
  <c r="J1599" i="11" a="1"/>
  <c r="J1599" i="11" s="1"/>
  <c r="BO1528" i="11"/>
  <c r="J1478" i="11" a="1"/>
  <c r="J1478" i="11" s="1"/>
  <c r="BN1688" i="11"/>
  <c r="BO1700" i="11"/>
  <c r="J1650" i="11" a="1"/>
  <c r="J1650" i="11" s="1"/>
  <c r="J1516" i="11" a="1"/>
  <c r="J1516" i="11" s="1"/>
  <c r="BO1566" i="11"/>
  <c r="BN1879" i="11"/>
  <c r="BN1929" i="11" s="1"/>
  <c r="BO1659" i="11"/>
  <c r="J1609" i="11" a="1"/>
  <c r="J1609" i="11" s="1"/>
  <c r="J1553" i="11" a="1"/>
  <c r="J1553" i="11" s="1"/>
  <c r="BO1603" i="11"/>
  <c r="BN1789" i="11"/>
  <c r="BN1839" i="11" s="1"/>
  <c r="BN1561" i="11"/>
  <c r="J1511" i="11" a="1"/>
  <c r="J1511" i="11" s="1"/>
  <c r="J1683" i="11" a="1"/>
  <c r="J1683" i="11" s="1"/>
  <c r="BN1733" i="11"/>
  <c r="BO1536" i="11"/>
  <c r="J1486" i="11" a="1"/>
  <c r="J1486" i="11" s="1"/>
  <c r="J1512" i="11" a="1"/>
  <c r="J1512" i="11" s="1"/>
  <c r="BO1562" i="11"/>
  <c r="BN1767" i="11"/>
  <c r="J1717" i="11" a="1"/>
  <c r="J1717" i="11" s="1"/>
  <c r="BO1702" i="11"/>
  <c r="J1652" i="11" a="1"/>
  <c r="J1652" i="11" s="1"/>
  <c r="J1741" i="11" a="1"/>
  <c r="J1741" i="11" s="1"/>
  <c r="BN1791" i="11"/>
  <c r="J1571" i="11" a="1"/>
  <c r="J1571" i="11" s="1"/>
  <c r="BO1621" i="11"/>
  <c r="J1563" i="11" a="1"/>
  <c r="J1563" i="11" s="1"/>
  <c r="BO1613" i="11"/>
  <c r="BN2005" i="11"/>
  <c r="J1579" i="11" a="1"/>
  <c r="J1579" i="11" s="1"/>
  <c r="BO1629" i="11"/>
  <c r="BN1781" i="11"/>
  <c r="J1731" i="11" a="1"/>
  <c r="J1731" i="11" s="1"/>
  <c r="BO1665" i="11"/>
  <c r="J1615" i="11" a="1"/>
  <c r="J1615" i="11" s="1"/>
  <c r="J1635" i="11" a="1"/>
  <c r="J1635" i="11" s="1"/>
  <c r="BN1685" i="11"/>
  <c r="J1675" i="11" a="1"/>
  <c r="J1675" i="11" s="1"/>
  <c r="BN1725" i="11"/>
  <c r="J1592" i="11" a="1"/>
  <c r="J1592" i="11" s="1"/>
  <c r="BO1642" i="11"/>
  <c r="J1573" i="11" a="1"/>
  <c r="J1573" i="11" s="1"/>
  <c r="BO1623" i="11"/>
  <c r="J1555" i="11" a="1"/>
  <c r="J1555" i="11" s="1"/>
  <c r="BO1605" i="11"/>
  <c r="BO1754" i="11"/>
  <c r="J1704" i="11" a="1"/>
  <c r="J1704" i="11" s="1"/>
  <c r="BO1520" i="11"/>
  <c r="J1470" i="11" a="1"/>
  <c r="J1470" i="11" s="1"/>
  <c r="P1555" i="11" l="1"/>
  <c r="AL1555" i="11"/>
  <c r="BG1555" i="11"/>
  <c r="V1555" i="11"/>
  <c r="AQ1555" i="11"/>
  <c r="AV1555" i="11"/>
  <c r="BB1555" i="11"/>
  <c r="AA1555" i="11"/>
  <c r="AF1555" i="11"/>
  <c r="AT1555" i="11"/>
  <c r="X1555" i="11"/>
  <c r="AI1555" i="11"/>
  <c r="BD1555" i="11"/>
  <c r="U1555" i="11"/>
  <c r="AK1555" i="11"/>
  <c r="BA1555" i="11"/>
  <c r="AC1555" i="11"/>
  <c r="AS1555" i="11"/>
  <c r="BI1555" i="11"/>
  <c r="AO1555" i="11"/>
  <c r="AH1555" i="11"/>
  <c r="BC1555" i="11"/>
  <c r="Z1555" i="11"/>
  <c r="AU1555" i="11"/>
  <c r="M1555" i="11"/>
  <c r="AY1555" i="11"/>
  <c r="Q1555" i="11"/>
  <c r="AW1555" i="11"/>
  <c r="Y1555" i="11"/>
  <c r="BE1555" i="11"/>
  <c r="W1555" i="11"/>
  <c r="AR1555" i="11"/>
  <c r="O1555" i="11"/>
  <c r="AJ1555" i="11"/>
  <c r="BF1555" i="11"/>
  <c r="AD1555" i="11"/>
  <c r="AG1555" i="11"/>
  <c r="AM1555" i="11"/>
  <c r="AE1555" i="11"/>
  <c r="AX1555" i="11"/>
  <c r="AP1555" i="11"/>
  <c r="BJ1555" i="11"/>
  <c r="R1555" i="11"/>
  <c r="BH1555" i="11"/>
  <c r="AZ1555" i="11"/>
  <c r="AN1555" i="11"/>
  <c r="AB1555" i="11"/>
  <c r="T1555" i="11"/>
  <c r="S1555" i="11"/>
  <c r="W1717" i="11"/>
  <c r="AM1717" i="11"/>
  <c r="BC1717" i="11"/>
  <c r="O1717" i="11"/>
  <c r="AE1717" i="11"/>
  <c r="AU1717" i="11"/>
  <c r="AQ1717" i="11"/>
  <c r="AA1717" i="11"/>
  <c r="BG1717" i="11"/>
  <c r="AY1717" i="11"/>
  <c r="S1717" i="11"/>
  <c r="AI1717" i="11"/>
  <c r="AG1717" i="11"/>
  <c r="AW1717" i="11"/>
  <c r="Q1717" i="11"/>
  <c r="Y1717" i="11"/>
  <c r="BE1717" i="11"/>
  <c r="AO1717" i="11"/>
  <c r="X1717" i="11"/>
  <c r="AN1717" i="11"/>
  <c r="BD1717" i="11"/>
  <c r="R1717" i="11"/>
  <c r="AH1717" i="11"/>
  <c r="AX1717" i="11"/>
  <c r="AK1717" i="11"/>
  <c r="P1717" i="11"/>
  <c r="AF1717" i="11"/>
  <c r="AV1717" i="11"/>
  <c r="Z1717" i="11"/>
  <c r="AP1717" i="11"/>
  <c r="BF1717" i="11"/>
  <c r="BA1717" i="11"/>
  <c r="U1717" i="11"/>
  <c r="AB1717" i="11"/>
  <c r="BH1717" i="11"/>
  <c r="V1717" i="11"/>
  <c r="BB1717" i="11"/>
  <c r="AC1717" i="11"/>
  <c r="AJ1717" i="11"/>
  <c r="AD1717" i="11"/>
  <c r="BJ1717" i="11"/>
  <c r="AR1717" i="11"/>
  <c r="AL1717" i="11"/>
  <c r="BI1717" i="11"/>
  <c r="T1717" i="11"/>
  <c r="AZ1717" i="11"/>
  <c r="M1717" i="11"/>
  <c r="AT1717" i="11"/>
  <c r="AS1717" i="11"/>
  <c r="AA1553" i="11"/>
  <c r="AV1553" i="11"/>
  <c r="AF1553" i="11"/>
  <c r="BB1553" i="11"/>
  <c r="P1553" i="11"/>
  <c r="BG1553" i="11"/>
  <c r="V1553" i="11"/>
  <c r="AL1553" i="11"/>
  <c r="AQ1553" i="11"/>
  <c r="BD1553" i="11"/>
  <c r="AI1553" i="11"/>
  <c r="AT1553" i="11"/>
  <c r="X1553" i="11"/>
  <c r="U1553" i="11"/>
  <c r="AK1553" i="11"/>
  <c r="BA1553" i="11"/>
  <c r="AC1553" i="11"/>
  <c r="AS1553" i="11"/>
  <c r="BI1553" i="11"/>
  <c r="AO1553" i="11"/>
  <c r="W1553" i="11"/>
  <c r="AR1553" i="11"/>
  <c r="O1553" i="11"/>
  <c r="AJ1553" i="11"/>
  <c r="BF1553" i="11"/>
  <c r="BJ1553" i="11"/>
  <c r="S1553" i="11"/>
  <c r="Q1553" i="11"/>
  <c r="AW1553" i="11"/>
  <c r="Y1553" i="11"/>
  <c r="BE1553" i="11"/>
  <c r="AH1553" i="11"/>
  <c r="BC1553" i="11"/>
  <c r="M1553" i="11"/>
  <c r="Z1553" i="11"/>
  <c r="AU1553" i="11"/>
  <c r="AN1553" i="11"/>
  <c r="AG1553" i="11"/>
  <c r="AX1553" i="11"/>
  <c r="AP1553" i="11"/>
  <c r="R1553" i="11"/>
  <c r="BH1553" i="11"/>
  <c r="AZ1553" i="11"/>
  <c r="AB1553" i="11"/>
  <c r="T1553" i="11"/>
  <c r="AY1553" i="11"/>
  <c r="AM1553" i="11"/>
  <c r="AE1553" i="11"/>
  <c r="AD1553" i="11"/>
  <c r="AA1488" i="11"/>
  <c r="AV1488" i="11"/>
  <c r="P1488" i="11"/>
  <c r="AL1488" i="11"/>
  <c r="BG1488" i="11"/>
  <c r="AF1488" i="11"/>
  <c r="AQ1488" i="11"/>
  <c r="BB1488" i="11"/>
  <c r="V1488" i="11"/>
  <c r="M1488" i="11"/>
  <c r="BJ1488" i="11"/>
  <c r="S1488" i="11"/>
  <c r="AN1488" i="11"/>
  <c r="AY1488" i="11"/>
  <c r="AD1488" i="11"/>
  <c r="U1488" i="11"/>
  <c r="AK1488" i="11"/>
  <c r="BA1488" i="11"/>
  <c r="AC1488" i="11"/>
  <c r="AS1488" i="11"/>
  <c r="BI1488" i="11"/>
  <c r="Y1488" i="11"/>
  <c r="BE1488" i="11"/>
  <c r="AB1488" i="11"/>
  <c r="AX1488" i="11"/>
  <c r="T1488" i="11"/>
  <c r="AP1488" i="11"/>
  <c r="X1488" i="11"/>
  <c r="AG1488" i="11"/>
  <c r="AO1488" i="11"/>
  <c r="R1488" i="11"/>
  <c r="AM1488" i="11"/>
  <c r="BH1488" i="11"/>
  <c r="AE1488" i="11"/>
  <c r="AZ1488" i="11"/>
  <c r="AT1488" i="11"/>
  <c r="Q1488" i="11"/>
  <c r="AW1488" i="11"/>
  <c r="BC1488" i="11"/>
  <c r="AU1488" i="11"/>
  <c r="BD1488" i="11"/>
  <c r="W1488" i="11"/>
  <c r="O1488" i="11"/>
  <c r="BF1488" i="11"/>
  <c r="AI1488" i="11"/>
  <c r="AH1488" i="11"/>
  <c r="Z1488" i="11"/>
  <c r="AR1488" i="11"/>
  <c r="AJ1488" i="11"/>
  <c r="W1704" i="11"/>
  <c r="AM1704" i="11"/>
  <c r="BC1704" i="11"/>
  <c r="O1704" i="11"/>
  <c r="AE1704" i="11"/>
  <c r="AU1704" i="11"/>
  <c r="AA1704" i="11"/>
  <c r="BG1704" i="11"/>
  <c r="AQ1704" i="11"/>
  <c r="AI1704" i="11"/>
  <c r="AY1704" i="11"/>
  <c r="S1704" i="11"/>
  <c r="M1704" i="11"/>
  <c r="AW1704" i="11"/>
  <c r="Q1704" i="11"/>
  <c r="AG1704" i="11"/>
  <c r="AO1704" i="11"/>
  <c r="BE1704" i="11"/>
  <c r="X1704" i="11"/>
  <c r="AN1704" i="11"/>
  <c r="BD1704" i="11"/>
  <c r="R1704" i="11"/>
  <c r="AH1704" i="11"/>
  <c r="AX1704" i="11"/>
  <c r="BA1704" i="11"/>
  <c r="U1704" i="11"/>
  <c r="P1704" i="11"/>
  <c r="AF1704" i="11"/>
  <c r="AV1704" i="11"/>
  <c r="Z1704" i="11"/>
  <c r="AP1704" i="11"/>
  <c r="BF1704" i="11"/>
  <c r="AK1704" i="11"/>
  <c r="Y1704" i="11"/>
  <c r="AR1704" i="11"/>
  <c r="AL1704" i="11"/>
  <c r="T1704" i="11"/>
  <c r="AZ1704" i="11"/>
  <c r="AT1704" i="11"/>
  <c r="BI1704" i="11"/>
  <c r="AB1704" i="11"/>
  <c r="BH1704" i="11"/>
  <c r="V1704" i="11"/>
  <c r="BB1704" i="11"/>
  <c r="AS1704" i="11"/>
  <c r="AJ1704" i="11"/>
  <c r="AD1704" i="11"/>
  <c r="BJ1704" i="11"/>
  <c r="AC1704" i="11"/>
  <c r="AA1615" i="11"/>
  <c r="AQ1615" i="11"/>
  <c r="BG1615" i="11"/>
  <c r="O1615" i="11"/>
  <c r="AE1615" i="11"/>
  <c r="AU1615" i="11"/>
  <c r="AI1615" i="11"/>
  <c r="S1615" i="11"/>
  <c r="AY1615" i="11"/>
  <c r="AM1615" i="11"/>
  <c r="BC1615" i="11"/>
  <c r="W1615" i="11"/>
  <c r="AG1615" i="11"/>
  <c r="AW1615" i="11"/>
  <c r="Q1615" i="11"/>
  <c r="BE1615" i="11"/>
  <c r="Y1615" i="11"/>
  <c r="AO1615" i="11"/>
  <c r="X1615" i="11"/>
  <c r="AN1615" i="11"/>
  <c r="BD1615" i="11"/>
  <c r="R1615" i="11"/>
  <c r="AH1615" i="11"/>
  <c r="AX1615" i="11"/>
  <c r="AK1615" i="11"/>
  <c r="P1615" i="11"/>
  <c r="AF1615" i="11"/>
  <c r="AV1615" i="11"/>
  <c r="Z1615" i="11"/>
  <c r="AP1615" i="11"/>
  <c r="BF1615" i="11"/>
  <c r="BA1615" i="11"/>
  <c r="U1615" i="11"/>
  <c r="AB1615" i="11"/>
  <c r="BH1615" i="11"/>
  <c r="V1615" i="11"/>
  <c r="BB1615" i="11"/>
  <c r="BI1615" i="11"/>
  <c r="AJ1615" i="11"/>
  <c r="AD1615" i="11"/>
  <c r="BJ1615" i="11"/>
  <c r="AS1615" i="11"/>
  <c r="AR1615" i="11"/>
  <c r="AL1615" i="11"/>
  <c r="AC1615" i="11"/>
  <c r="T1615" i="11"/>
  <c r="AZ1615" i="11"/>
  <c r="AT1615" i="11"/>
  <c r="M1615" i="11"/>
  <c r="P1563" i="11"/>
  <c r="AL1563" i="11"/>
  <c r="BG1563" i="11"/>
  <c r="V1563" i="11"/>
  <c r="AQ1563" i="11"/>
  <c r="AV1563" i="11"/>
  <c r="BB1563" i="11"/>
  <c r="AA1563" i="11"/>
  <c r="AF1563" i="11"/>
  <c r="AT1563" i="11"/>
  <c r="X1563" i="11"/>
  <c r="AI1563" i="11"/>
  <c r="BD1563" i="11"/>
  <c r="U1563" i="11"/>
  <c r="AK1563" i="11"/>
  <c r="BA1563" i="11"/>
  <c r="AC1563" i="11"/>
  <c r="AS1563" i="11"/>
  <c r="BI1563" i="11"/>
  <c r="AO1563" i="11"/>
  <c r="AH1563" i="11"/>
  <c r="BC1563" i="11"/>
  <c r="Z1563" i="11"/>
  <c r="AU1563" i="11"/>
  <c r="AY1563" i="11"/>
  <c r="Q1563" i="11"/>
  <c r="AW1563" i="11"/>
  <c r="Y1563" i="11"/>
  <c r="BE1563" i="11"/>
  <c r="W1563" i="11"/>
  <c r="AR1563" i="11"/>
  <c r="O1563" i="11"/>
  <c r="AJ1563" i="11"/>
  <c r="BF1563" i="11"/>
  <c r="M1563" i="11"/>
  <c r="AD1563" i="11"/>
  <c r="AG1563" i="11"/>
  <c r="AM1563" i="11"/>
  <c r="AE1563" i="11"/>
  <c r="AN1563" i="11"/>
  <c r="AX1563" i="11"/>
  <c r="AP1563" i="11"/>
  <c r="S1563" i="11"/>
  <c r="R1563" i="11"/>
  <c r="BH1563" i="11"/>
  <c r="AZ1563" i="11"/>
  <c r="AB1563" i="11"/>
  <c r="T1563" i="11"/>
  <c r="BJ1563" i="11"/>
  <c r="W1741" i="11"/>
  <c r="AM1741" i="11"/>
  <c r="BC1741" i="11"/>
  <c r="O1741" i="11"/>
  <c r="AE1741" i="11"/>
  <c r="AU1741" i="11"/>
  <c r="AQ1741" i="11"/>
  <c r="AA1741" i="11"/>
  <c r="BG1741" i="11"/>
  <c r="AY1741" i="11"/>
  <c r="S1741" i="11"/>
  <c r="AI1741" i="11"/>
  <c r="AG1741" i="11"/>
  <c r="AW1741" i="11"/>
  <c r="Q1741" i="11"/>
  <c r="Y1741" i="11"/>
  <c r="BE1741" i="11"/>
  <c r="AO1741" i="11"/>
  <c r="X1741" i="11"/>
  <c r="AN1741" i="11"/>
  <c r="BD1741" i="11"/>
  <c r="R1741" i="11"/>
  <c r="AH1741" i="11"/>
  <c r="AX1741" i="11"/>
  <c r="AK1741" i="11"/>
  <c r="P1741" i="11"/>
  <c r="AF1741" i="11"/>
  <c r="AV1741" i="11"/>
  <c r="Z1741" i="11"/>
  <c r="AP1741" i="11"/>
  <c r="BF1741" i="11"/>
  <c r="BA1741" i="11"/>
  <c r="U1741" i="11"/>
  <c r="AB1741" i="11"/>
  <c r="BH1741" i="11"/>
  <c r="V1741" i="11"/>
  <c r="BB1741" i="11"/>
  <c r="AC1741" i="11"/>
  <c r="AJ1741" i="11"/>
  <c r="AD1741" i="11"/>
  <c r="BJ1741" i="11"/>
  <c r="AR1741" i="11"/>
  <c r="M1741" i="11"/>
  <c r="AL1741" i="11"/>
  <c r="BI1741" i="11"/>
  <c r="T1741" i="11"/>
  <c r="AZ1741" i="11"/>
  <c r="AT1741" i="11"/>
  <c r="AS1741" i="11"/>
  <c r="AA1609" i="11"/>
  <c r="AQ1609" i="11"/>
  <c r="BG1609" i="11"/>
  <c r="O1609" i="11"/>
  <c r="AE1609" i="11"/>
  <c r="AU1609" i="11"/>
  <c r="AI1609" i="11"/>
  <c r="S1609" i="11"/>
  <c r="AY1609" i="11"/>
  <c r="AM1609" i="11"/>
  <c r="W1609" i="11"/>
  <c r="BC1609" i="11"/>
  <c r="AG1609" i="11"/>
  <c r="AW1609" i="11"/>
  <c r="Q1609" i="11"/>
  <c r="Y1609" i="11"/>
  <c r="BE1609" i="11"/>
  <c r="AO1609" i="11"/>
  <c r="X1609" i="11"/>
  <c r="AN1609" i="11"/>
  <c r="BD1609" i="11"/>
  <c r="M1609" i="11"/>
  <c r="R1609" i="11"/>
  <c r="AH1609" i="11"/>
  <c r="AX1609" i="11"/>
  <c r="AK1609" i="11"/>
  <c r="P1609" i="11"/>
  <c r="AF1609" i="11"/>
  <c r="AV1609" i="11"/>
  <c r="Z1609" i="11"/>
  <c r="AP1609" i="11"/>
  <c r="BF1609" i="11"/>
  <c r="BA1609" i="11"/>
  <c r="U1609" i="11"/>
  <c r="AB1609" i="11"/>
  <c r="BH1609" i="11"/>
  <c r="V1609" i="11"/>
  <c r="BB1609" i="11"/>
  <c r="AC1609" i="11"/>
  <c r="AJ1609" i="11"/>
  <c r="AD1609" i="11"/>
  <c r="BJ1609" i="11"/>
  <c r="AR1609" i="11"/>
  <c r="AL1609" i="11"/>
  <c r="BI1609" i="11"/>
  <c r="T1609" i="11"/>
  <c r="AZ1609" i="11"/>
  <c r="AT1609" i="11"/>
  <c r="AS1609" i="11"/>
  <c r="P1516" i="11"/>
  <c r="AL1516" i="11"/>
  <c r="BG1516" i="11"/>
  <c r="V1516" i="11"/>
  <c r="AQ1516" i="11"/>
  <c r="AA1516" i="11"/>
  <c r="AF1516" i="11"/>
  <c r="AV1516" i="11"/>
  <c r="BB1516" i="11"/>
  <c r="M1516" i="11"/>
  <c r="AN1516" i="11"/>
  <c r="BJ1516" i="11"/>
  <c r="S1516" i="11"/>
  <c r="AD1516" i="11"/>
  <c r="AY1516" i="11"/>
  <c r="U1516" i="11"/>
  <c r="AK1516" i="11"/>
  <c r="BA1516" i="11"/>
  <c r="AC1516" i="11"/>
  <c r="AS1516" i="11"/>
  <c r="BI1516" i="11"/>
  <c r="Y1516" i="11"/>
  <c r="BE1516" i="11"/>
  <c r="AB1516" i="11"/>
  <c r="AX1516" i="11"/>
  <c r="T1516" i="11"/>
  <c r="AP1516" i="11"/>
  <c r="AT1516" i="11"/>
  <c r="AG1516" i="11"/>
  <c r="AO1516" i="11"/>
  <c r="R1516" i="11"/>
  <c r="AM1516" i="11"/>
  <c r="BH1516" i="11"/>
  <c r="AE1516" i="11"/>
  <c r="AZ1516" i="11"/>
  <c r="X1516" i="11"/>
  <c r="Q1516" i="11"/>
  <c r="AW1516" i="11"/>
  <c r="AH1516" i="11"/>
  <c r="Z1516" i="11"/>
  <c r="AR1516" i="11"/>
  <c r="AJ1516" i="11"/>
  <c r="BD1516" i="11"/>
  <c r="BC1516" i="11"/>
  <c r="AU1516" i="11"/>
  <c r="AI1516" i="11"/>
  <c r="W1516" i="11"/>
  <c r="O1516" i="11"/>
  <c r="BF1516" i="11"/>
  <c r="P1478" i="11"/>
  <c r="AL1478" i="11"/>
  <c r="BG1478" i="11"/>
  <c r="AA1478" i="11"/>
  <c r="AV1478" i="11"/>
  <c r="AQ1478" i="11"/>
  <c r="BB1478" i="11"/>
  <c r="V1478" i="11"/>
  <c r="AF1478" i="11"/>
  <c r="AD1478" i="11"/>
  <c r="AY1478" i="11"/>
  <c r="S1478" i="11"/>
  <c r="BJ1478" i="11"/>
  <c r="AN1478" i="11"/>
  <c r="U1478" i="11"/>
  <c r="AK1478" i="11"/>
  <c r="BA1478" i="11"/>
  <c r="AC1478" i="11"/>
  <c r="AS1478" i="11"/>
  <c r="BI1478" i="11"/>
  <c r="Y1478" i="11"/>
  <c r="BE1478" i="11"/>
  <c r="R1478" i="11"/>
  <c r="AM1478" i="11"/>
  <c r="BH1478" i="11"/>
  <c r="AE1478" i="11"/>
  <c r="AZ1478" i="11"/>
  <c r="M1478" i="11"/>
  <c r="AI1478" i="11"/>
  <c r="AG1478" i="11"/>
  <c r="AO1478" i="11"/>
  <c r="AB1478" i="11"/>
  <c r="AX1478" i="11"/>
  <c r="T1478" i="11"/>
  <c r="AP1478" i="11"/>
  <c r="BD1478" i="11"/>
  <c r="Q1478" i="11"/>
  <c r="AW1478" i="11"/>
  <c r="W1478" i="11"/>
  <c r="O1478" i="11"/>
  <c r="BF1478" i="11"/>
  <c r="X1478" i="11"/>
  <c r="AH1478" i="11"/>
  <c r="Z1478" i="11"/>
  <c r="AR1478" i="11"/>
  <c r="AJ1478" i="11"/>
  <c r="BC1478" i="11"/>
  <c r="AU1478" i="11"/>
  <c r="AT1478" i="11"/>
  <c r="P1490" i="11"/>
  <c r="AL1490" i="11"/>
  <c r="BG1490" i="11"/>
  <c r="AA1490" i="11"/>
  <c r="AV1490" i="11"/>
  <c r="V1490" i="11"/>
  <c r="AF1490" i="11"/>
  <c r="AQ1490" i="11"/>
  <c r="BB1490" i="11"/>
  <c r="AY1490" i="11"/>
  <c r="M1490" i="11"/>
  <c r="AD1490" i="11"/>
  <c r="AN1490" i="11"/>
  <c r="S1490" i="11"/>
  <c r="U1490" i="11"/>
  <c r="AK1490" i="11"/>
  <c r="BA1490" i="11"/>
  <c r="BJ1490" i="11"/>
  <c r="AC1490" i="11"/>
  <c r="AS1490" i="11"/>
  <c r="BI1490" i="11"/>
  <c r="Y1490" i="11"/>
  <c r="BE1490" i="11"/>
  <c r="R1490" i="11"/>
  <c r="AM1490" i="11"/>
  <c r="BH1490" i="11"/>
  <c r="AE1490" i="11"/>
  <c r="AZ1490" i="11"/>
  <c r="BD1490" i="11"/>
  <c r="AG1490" i="11"/>
  <c r="AO1490" i="11"/>
  <c r="AB1490" i="11"/>
  <c r="AX1490" i="11"/>
  <c r="T1490" i="11"/>
  <c r="AP1490" i="11"/>
  <c r="AI1490" i="11"/>
  <c r="Q1490" i="11"/>
  <c r="AW1490" i="11"/>
  <c r="AR1490" i="11"/>
  <c r="AJ1490" i="11"/>
  <c r="AT1490" i="11"/>
  <c r="BC1490" i="11"/>
  <c r="AU1490" i="11"/>
  <c r="X1490" i="11"/>
  <c r="W1490" i="11"/>
  <c r="O1490" i="11"/>
  <c r="BF1490" i="11"/>
  <c r="AH1490" i="11"/>
  <c r="Z1490" i="11"/>
  <c r="P1482" i="11"/>
  <c r="AL1482" i="11"/>
  <c r="BG1482" i="11"/>
  <c r="AA1482" i="11"/>
  <c r="AV1482" i="11"/>
  <c r="V1482" i="11"/>
  <c r="AF1482" i="11"/>
  <c r="AQ1482" i="11"/>
  <c r="BB1482" i="11"/>
  <c r="AY1482" i="11"/>
  <c r="AD1482" i="11"/>
  <c r="AN1482" i="11"/>
  <c r="M1482" i="11"/>
  <c r="BJ1482" i="11"/>
  <c r="S1482" i="11"/>
  <c r="U1482" i="11"/>
  <c r="AK1482" i="11"/>
  <c r="BA1482" i="11"/>
  <c r="AC1482" i="11"/>
  <c r="AS1482" i="11"/>
  <c r="BI1482" i="11"/>
  <c r="Y1482" i="11"/>
  <c r="BE1482" i="11"/>
  <c r="R1482" i="11"/>
  <c r="AM1482" i="11"/>
  <c r="BH1482" i="11"/>
  <c r="AE1482" i="11"/>
  <c r="AZ1482" i="11"/>
  <c r="BD1482" i="11"/>
  <c r="AG1482" i="11"/>
  <c r="AO1482" i="11"/>
  <c r="AB1482" i="11"/>
  <c r="AX1482" i="11"/>
  <c r="T1482" i="11"/>
  <c r="AP1482" i="11"/>
  <c r="AI1482" i="11"/>
  <c r="Q1482" i="11"/>
  <c r="AW1482" i="11"/>
  <c r="AR1482" i="11"/>
  <c r="AJ1482" i="11"/>
  <c r="BC1482" i="11"/>
  <c r="AU1482" i="11"/>
  <c r="W1482" i="11"/>
  <c r="O1482" i="11"/>
  <c r="BF1482" i="11"/>
  <c r="AT1482" i="11"/>
  <c r="AH1482" i="11"/>
  <c r="Z1482" i="11"/>
  <c r="X1482" i="11"/>
  <c r="AA1637" i="11"/>
  <c r="AQ1637" i="11"/>
  <c r="BG1637" i="11"/>
  <c r="O1637" i="11"/>
  <c r="AE1637" i="11"/>
  <c r="AU1637" i="11"/>
  <c r="AI1637" i="11"/>
  <c r="S1637" i="11"/>
  <c r="AY1637" i="11"/>
  <c r="AM1637" i="11"/>
  <c r="W1637" i="11"/>
  <c r="BC1637" i="11"/>
  <c r="AG1637" i="11"/>
  <c r="AW1637" i="11"/>
  <c r="Q1637" i="11"/>
  <c r="Y1637" i="11"/>
  <c r="BE1637" i="11"/>
  <c r="AO1637" i="11"/>
  <c r="X1637" i="11"/>
  <c r="AN1637" i="11"/>
  <c r="BD1637" i="11"/>
  <c r="R1637" i="11"/>
  <c r="AH1637" i="11"/>
  <c r="AX1637" i="11"/>
  <c r="AK1637" i="11"/>
  <c r="P1637" i="11"/>
  <c r="AF1637" i="11"/>
  <c r="AV1637" i="11"/>
  <c r="Z1637" i="11"/>
  <c r="AP1637" i="11"/>
  <c r="BF1637" i="11"/>
  <c r="BA1637" i="11"/>
  <c r="U1637" i="11"/>
  <c r="AB1637" i="11"/>
  <c r="BH1637" i="11"/>
  <c r="V1637" i="11"/>
  <c r="BB1637" i="11"/>
  <c r="AC1637" i="11"/>
  <c r="AJ1637" i="11"/>
  <c r="M1637" i="11"/>
  <c r="AD1637" i="11"/>
  <c r="BJ1637" i="11"/>
  <c r="AR1637" i="11"/>
  <c r="AL1637" i="11"/>
  <c r="BI1637" i="11"/>
  <c r="T1637" i="11"/>
  <c r="AZ1637" i="11"/>
  <c r="AT1637" i="11"/>
  <c r="AS1637" i="11"/>
  <c r="S1672" i="11"/>
  <c r="AI1672" i="11"/>
  <c r="AY1672" i="11"/>
  <c r="O1672" i="11"/>
  <c r="AM1672" i="11"/>
  <c r="BG1672" i="11"/>
  <c r="AA1672" i="11"/>
  <c r="AU1672" i="11"/>
  <c r="W1672" i="11"/>
  <c r="AQ1672" i="11"/>
  <c r="AE1672" i="11"/>
  <c r="BC1672" i="11"/>
  <c r="M1672" i="11"/>
  <c r="AW1672" i="11"/>
  <c r="Q1672" i="11"/>
  <c r="AG1672" i="11"/>
  <c r="AO1672" i="11"/>
  <c r="BE1672" i="11"/>
  <c r="X1672" i="11"/>
  <c r="AN1672" i="11"/>
  <c r="BD1672" i="11"/>
  <c r="R1672" i="11"/>
  <c r="AH1672" i="11"/>
  <c r="AX1672" i="11"/>
  <c r="BA1672" i="11"/>
  <c r="U1672" i="11"/>
  <c r="Y1672" i="11"/>
  <c r="P1672" i="11"/>
  <c r="AF1672" i="11"/>
  <c r="AV1672" i="11"/>
  <c r="Z1672" i="11"/>
  <c r="AP1672" i="11"/>
  <c r="BF1672" i="11"/>
  <c r="AK1672" i="11"/>
  <c r="AR1672" i="11"/>
  <c r="AL1672" i="11"/>
  <c r="T1672" i="11"/>
  <c r="AZ1672" i="11"/>
  <c r="AT1672" i="11"/>
  <c r="BI1672" i="11"/>
  <c r="AB1672" i="11"/>
  <c r="BH1672" i="11"/>
  <c r="V1672" i="11"/>
  <c r="BB1672" i="11"/>
  <c r="AS1672" i="11"/>
  <c r="AJ1672" i="11"/>
  <c r="AD1672" i="11"/>
  <c r="BJ1672" i="11"/>
  <c r="AC1672" i="11"/>
  <c r="AA1626" i="11"/>
  <c r="AQ1626" i="11"/>
  <c r="BG1626" i="11"/>
  <c r="O1626" i="11"/>
  <c r="AE1626" i="11"/>
  <c r="AU1626" i="11"/>
  <c r="S1626" i="11"/>
  <c r="AY1626" i="11"/>
  <c r="AI1626" i="11"/>
  <c r="W1626" i="11"/>
  <c r="BC1626" i="11"/>
  <c r="AM1626" i="11"/>
  <c r="AW1626" i="11"/>
  <c r="Q1626" i="11"/>
  <c r="AG1626" i="11"/>
  <c r="M1626" i="11"/>
  <c r="AO1626" i="11"/>
  <c r="Y1626" i="11"/>
  <c r="BE1626" i="11"/>
  <c r="X1626" i="11"/>
  <c r="AN1626" i="11"/>
  <c r="BD1626" i="11"/>
  <c r="R1626" i="11"/>
  <c r="AH1626" i="11"/>
  <c r="AX1626" i="11"/>
  <c r="BA1626" i="11"/>
  <c r="U1626" i="11"/>
  <c r="P1626" i="11"/>
  <c r="AF1626" i="11"/>
  <c r="AV1626" i="11"/>
  <c r="Z1626" i="11"/>
  <c r="AP1626" i="11"/>
  <c r="BF1626" i="11"/>
  <c r="AK1626" i="11"/>
  <c r="AR1626" i="11"/>
  <c r="AL1626" i="11"/>
  <c r="AS1626" i="11"/>
  <c r="T1626" i="11"/>
  <c r="AZ1626" i="11"/>
  <c r="AT1626" i="11"/>
  <c r="AC1626" i="11"/>
  <c r="AB1626" i="11"/>
  <c r="BH1626" i="11"/>
  <c r="V1626" i="11"/>
  <c r="BB1626" i="11"/>
  <c r="AJ1626" i="11"/>
  <c r="AD1626" i="11"/>
  <c r="BJ1626" i="11"/>
  <c r="BI1626" i="11"/>
  <c r="AA1464" i="11"/>
  <c r="AV1464" i="11"/>
  <c r="P1464" i="11"/>
  <c r="AL1464" i="11"/>
  <c r="BG1464" i="11"/>
  <c r="AF1464" i="11"/>
  <c r="AQ1464" i="11"/>
  <c r="V1464" i="11"/>
  <c r="BB1464" i="11"/>
  <c r="M1464" i="11"/>
  <c r="BJ1464" i="11"/>
  <c r="S1464" i="11"/>
  <c r="AN1464" i="11"/>
  <c r="AY1464" i="11"/>
  <c r="AD1464" i="11"/>
  <c r="U1464" i="11"/>
  <c r="AK1464" i="11"/>
  <c r="BA1464" i="11"/>
  <c r="AC1464" i="11"/>
  <c r="AS1464" i="11"/>
  <c r="BI1464" i="11"/>
  <c r="Y1464" i="11"/>
  <c r="BE1464" i="11"/>
  <c r="AB1464" i="11"/>
  <c r="AX1464" i="11"/>
  <c r="T1464" i="11"/>
  <c r="AP1464" i="11"/>
  <c r="X1464" i="11"/>
  <c r="AG1464" i="11"/>
  <c r="AO1464" i="11"/>
  <c r="R1464" i="11"/>
  <c r="AM1464" i="11"/>
  <c r="BH1464" i="11"/>
  <c r="AE1464" i="11"/>
  <c r="AZ1464" i="11"/>
  <c r="AT1464" i="11"/>
  <c r="Q1464" i="11"/>
  <c r="AW1464" i="11"/>
  <c r="BC1464" i="11"/>
  <c r="AU1464" i="11"/>
  <c r="W1464" i="11"/>
  <c r="O1464" i="11"/>
  <c r="BF1464" i="11"/>
  <c r="AH1464" i="11"/>
  <c r="Z1464" i="11"/>
  <c r="BD1464" i="11"/>
  <c r="AR1464" i="11"/>
  <c r="AJ1464" i="11"/>
  <c r="AI1464" i="11"/>
  <c r="W1719" i="11"/>
  <c r="AM1719" i="11"/>
  <c r="BC1719" i="11"/>
  <c r="O1719" i="11"/>
  <c r="AE1719" i="11"/>
  <c r="AU1719" i="11"/>
  <c r="AQ1719" i="11"/>
  <c r="AA1719" i="11"/>
  <c r="BG1719" i="11"/>
  <c r="S1719" i="11"/>
  <c r="AI1719" i="11"/>
  <c r="AY1719" i="11"/>
  <c r="AG1719" i="11"/>
  <c r="AW1719" i="11"/>
  <c r="Q1719" i="11"/>
  <c r="BE1719" i="11"/>
  <c r="Y1719" i="11"/>
  <c r="AO1719" i="11"/>
  <c r="X1719" i="11"/>
  <c r="AN1719" i="11"/>
  <c r="BD1719" i="11"/>
  <c r="R1719" i="11"/>
  <c r="AH1719" i="11"/>
  <c r="AX1719" i="11"/>
  <c r="AK1719" i="11"/>
  <c r="P1719" i="11"/>
  <c r="AF1719" i="11"/>
  <c r="AV1719" i="11"/>
  <c r="Z1719" i="11"/>
  <c r="AP1719" i="11"/>
  <c r="BF1719" i="11"/>
  <c r="BA1719" i="11"/>
  <c r="U1719" i="11"/>
  <c r="AB1719" i="11"/>
  <c r="BH1719" i="11"/>
  <c r="V1719" i="11"/>
  <c r="BB1719" i="11"/>
  <c r="M1719" i="11"/>
  <c r="BI1719" i="11"/>
  <c r="AJ1719" i="11"/>
  <c r="AD1719" i="11"/>
  <c r="BJ1719" i="11"/>
  <c r="AS1719" i="11"/>
  <c r="AR1719" i="11"/>
  <c r="AL1719" i="11"/>
  <c r="AC1719" i="11"/>
  <c r="T1719" i="11"/>
  <c r="AZ1719" i="11"/>
  <c r="AT1719" i="11"/>
  <c r="AA1630" i="11"/>
  <c r="AQ1630" i="11"/>
  <c r="BG1630" i="11"/>
  <c r="O1630" i="11"/>
  <c r="AE1630" i="11"/>
  <c r="AU1630" i="11"/>
  <c r="S1630" i="11"/>
  <c r="AY1630" i="11"/>
  <c r="AI1630" i="11"/>
  <c r="W1630" i="11"/>
  <c r="BC1630" i="11"/>
  <c r="AM1630" i="11"/>
  <c r="AW1630" i="11"/>
  <c r="Q1630" i="11"/>
  <c r="AG1630" i="11"/>
  <c r="AO1630" i="11"/>
  <c r="Y1630" i="11"/>
  <c r="BE1630" i="11"/>
  <c r="X1630" i="11"/>
  <c r="AN1630" i="11"/>
  <c r="BD1630" i="11"/>
  <c r="R1630" i="11"/>
  <c r="AH1630" i="11"/>
  <c r="AX1630" i="11"/>
  <c r="BA1630" i="11"/>
  <c r="U1630" i="11"/>
  <c r="P1630" i="11"/>
  <c r="AF1630" i="11"/>
  <c r="AV1630" i="11"/>
  <c r="Z1630" i="11"/>
  <c r="AP1630" i="11"/>
  <c r="BF1630" i="11"/>
  <c r="AK1630" i="11"/>
  <c r="AR1630" i="11"/>
  <c r="AL1630" i="11"/>
  <c r="M1630" i="11"/>
  <c r="AS1630" i="11"/>
  <c r="T1630" i="11"/>
  <c r="AZ1630" i="11"/>
  <c r="AT1630" i="11"/>
  <c r="AC1630" i="11"/>
  <c r="AB1630" i="11"/>
  <c r="BH1630" i="11"/>
  <c r="V1630" i="11"/>
  <c r="BB1630" i="11"/>
  <c r="AJ1630" i="11"/>
  <c r="AD1630" i="11"/>
  <c r="BJ1630" i="11"/>
  <c r="BI1630" i="11"/>
  <c r="W1718" i="11"/>
  <c r="AM1718" i="11"/>
  <c r="BC1718" i="11"/>
  <c r="O1718" i="11"/>
  <c r="AE1718" i="11"/>
  <c r="AU1718" i="11"/>
  <c r="AA1718" i="11"/>
  <c r="BG1718" i="11"/>
  <c r="AQ1718" i="11"/>
  <c r="S1718" i="11"/>
  <c r="AI1718" i="11"/>
  <c r="AY1718" i="11"/>
  <c r="AW1718" i="11"/>
  <c r="Q1718" i="11"/>
  <c r="AG1718" i="11"/>
  <c r="AO1718" i="11"/>
  <c r="Y1718" i="11"/>
  <c r="BE1718" i="11"/>
  <c r="X1718" i="11"/>
  <c r="AN1718" i="11"/>
  <c r="BD1718" i="11"/>
  <c r="R1718" i="11"/>
  <c r="AH1718" i="11"/>
  <c r="AX1718" i="11"/>
  <c r="BA1718" i="11"/>
  <c r="U1718" i="11"/>
  <c r="P1718" i="11"/>
  <c r="AF1718" i="11"/>
  <c r="AV1718" i="11"/>
  <c r="Z1718" i="11"/>
  <c r="AP1718" i="11"/>
  <c r="BF1718" i="11"/>
  <c r="M1718" i="11"/>
  <c r="AK1718" i="11"/>
  <c r="AR1718" i="11"/>
  <c r="AL1718" i="11"/>
  <c r="AS1718" i="11"/>
  <c r="T1718" i="11"/>
  <c r="AZ1718" i="11"/>
  <c r="AT1718" i="11"/>
  <c r="AC1718" i="11"/>
  <c r="AB1718" i="11"/>
  <c r="BH1718" i="11"/>
  <c r="V1718" i="11"/>
  <c r="BB1718" i="11"/>
  <c r="AJ1718" i="11"/>
  <c r="AD1718" i="11"/>
  <c r="BJ1718" i="11"/>
  <c r="BI1718" i="11"/>
  <c r="P1498" i="11"/>
  <c r="AL1498" i="11"/>
  <c r="BG1498" i="11"/>
  <c r="AA1498" i="11"/>
  <c r="AV1498" i="11"/>
  <c r="V1498" i="11"/>
  <c r="AF1498" i="11"/>
  <c r="AQ1498" i="11"/>
  <c r="BB1498" i="11"/>
  <c r="AY1498" i="11"/>
  <c r="AD1498" i="11"/>
  <c r="M1498" i="11"/>
  <c r="AN1498" i="11"/>
  <c r="BJ1498" i="11"/>
  <c r="S1498" i="11"/>
  <c r="U1498" i="11"/>
  <c r="AK1498" i="11"/>
  <c r="BA1498" i="11"/>
  <c r="AC1498" i="11"/>
  <c r="AS1498" i="11"/>
  <c r="BI1498" i="11"/>
  <c r="Y1498" i="11"/>
  <c r="BE1498" i="11"/>
  <c r="R1498" i="11"/>
  <c r="AM1498" i="11"/>
  <c r="BH1498" i="11"/>
  <c r="AE1498" i="11"/>
  <c r="AZ1498" i="11"/>
  <c r="BD1498" i="11"/>
  <c r="AG1498" i="11"/>
  <c r="AO1498" i="11"/>
  <c r="AB1498" i="11"/>
  <c r="AX1498" i="11"/>
  <c r="T1498" i="11"/>
  <c r="AP1498" i="11"/>
  <c r="AI1498" i="11"/>
  <c r="Q1498" i="11"/>
  <c r="AW1498" i="11"/>
  <c r="AR1498" i="11"/>
  <c r="AJ1498" i="11"/>
  <c r="BC1498" i="11"/>
  <c r="AU1498" i="11"/>
  <c r="W1498" i="11"/>
  <c r="O1498" i="11"/>
  <c r="BF1498" i="11"/>
  <c r="AT1498" i="11"/>
  <c r="AH1498" i="11"/>
  <c r="Z1498" i="11"/>
  <c r="X1498" i="11"/>
  <c r="AA1608" i="11"/>
  <c r="AQ1608" i="11"/>
  <c r="BG1608" i="11"/>
  <c r="O1608" i="11"/>
  <c r="AE1608" i="11"/>
  <c r="AU1608" i="11"/>
  <c r="S1608" i="11"/>
  <c r="AY1608" i="11"/>
  <c r="AI1608" i="11"/>
  <c r="BC1608" i="11"/>
  <c r="W1608" i="11"/>
  <c r="AM1608" i="11"/>
  <c r="M1608" i="11"/>
  <c r="AW1608" i="11"/>
  <c r="Q1608" i="11"/>
  <c r="AG1608" i="11"/>
  <c r="AO1608" i="11"/>
  <c r="BE1608" i="11"/>
  <c r="X1608" i="11"/>
  <c r="AN1608" i="11"/>
  <c r="BD1608" i="11"/>
  <c r="R1608" i="11"/>
  <c r="AH1608" i="11"/>
  <c r="AX1608" i="11"/>
  <c r="BA1608" i="11"/>
  <c r="U1608" i="11"/>
  <c r="Y1608" i="11"/>
  <c r="P1608" i="11"/>
  <c r="AF1608" i="11"/>
  <c r="AV1608" i="11"/>
  <c r="Z1608" i="11"/>
  <c r="AP1608" i="11"/>
  <c r="BF1608" i="11"/>
  <c r="AK1608" i="11"/>
  <c r="AR1608" i="11"/>
  <c r="AL1608" i="11"/>
  <c r="T1608" i="11"/>
  <c r="AZ1608" i="11"/>
  <c r="AT1608" i="11"/>
  <c r="BI1608" i="11"/>
  <c r="AB1608" i="11"/>
  <c r="BH1608" i="11"/>
  <c r="V1608" i="11"/>
  <c r="BB1608" i="11"/>
  <c r="AS1608" i="11"/>
  <c r="AJ1608" i="11"/>
  <c r="AD1608" i="11"/>
  <c r="BJ1608" i="11"/>
  <c r="AC1608" i="11"/>
  <c r="AA1635" i="11"/>
  <c r="AQ1635" i="11"/>
  <c r="BG1635" i="11"/>
  <c r="O1635" i="11"/>
  <c r="AE1635" i="11"/>
  <c r="AU1635" i="11"/>
  <c r="AI1635" i="11"/>
  <c r="S1635" i="11"/>
  <c r="AY1635" i="11"/>
  <c r="AM1635" i="11"/>
  <c r="BC1635" i="11"/>
  <c r="W1635" i="11"/>
  <c r="AG1635" i="11"/>
  <c r="AW1635" i="11"/>
  <c r="Q1635" i="11"/>
  <c r="BE1635" i="11"/>
  <c r="Y1635" i="11"/>
  <c r="AO1635" i="11"/>
  <c r="X1635" i="11"/>
  <c r="AN1635" i="11"/>
  <c r="BD1635" i="11"/>
  <c r="R1635" i="11"/>
  <c r="AH1635" i="11"/>
  <c r="AX1635" i="11"/>
  <c r="M1635" i="11"/>
  <c r="AK1635" i="11"/>
  <c r="P1635" i="11"/>
  <c r="AF1635" i="11"/>
  <c r="AV1635" i="11"/>
  <c r="Z1635" i="11"/>
  <c r="AP1635" i="11"/>
  <c r="BF1635" i="11"/>
  <c r="BA1635" i="11"/>
  <c r="U1635" i="11"/>
  <c r="AB1635" i="11"/>
  <c r="BH1635" i="11"/>
  <c r="V1635" i="11"/>
  <c r="BB1635" i="11"/>
  <c r="BI1635" i="11"/>
  <c r="AJ1635" i="11"/>
  <c r="AD1635" i="11"/>
  <c r="BJ1635" i="11"/>
  <c r="AS1635" i="11"/>
  <c r="AR1635" i="11"/>
  <c r="AL1635" i="11"/>
  <c r="AC1635" i="11"/>
  <c r="T1635" i="11"/>
  <c r="AZ1635" i="11"/>
  <c r="AT1635" i="11"/>
  <c r="V1511" i="11"/>
  <c r="AQ1511" i="11"/>
  <c r="AA1511" i="11"/>
  <c r="AV1511" i="11"/>
  <c r="BB1511" i="11"/>
  <c r="P1511" i="11"/>
  <c r="BG1511" i="11"/>
  <c r="AF1511" i="11"/>
  <c r="AL1511" i="11"/>
  <c r="X1511" i="11"/>
  <c r="AT1511" i="11"/>
  <c r="BD1511" i="11"/>
  <c r="AI1511" i="11"/>
  <c r="U1511" i="11"/>
  <c r="AK1511" i="11"/>
  <c r="BA1511" i="11"/>
  <c r="AC1511" i="11"/>
  <c r="AS1511" i="11"/>
  <c r="BI1511" i="11"/>
  <c r="AO1511" i="11"/>
  <c r="AH1511" i="11"/>
  <c r="BC1511" i="11"/>
  <c r="Z1511" i="11"/>
  <c r="AU1511" i="11"/>
  <c r="AD1511" i="11"/>
  <c r="Q1511" i="11"/>
  <c r="AW1511" i="11"/>
  <c r="Y1511" i="11"/>
  <c r="BE1511" i="11"/>
  <c r="W1511" i="11"/>
  <c r="AR1511" i="11"/>
  <c r="O1511" i="11"/>
  <c r="AJ1511" i="11"/>
  <c r="BF1511" i="11"/>
  <c r="AY1511" i="11"/>
  <c r="AG1511" i="11"/>
  <c r="R1511" i="11"/>
  <c r="BH1511" i="11"/>
  <c r="AZ1511" i="11"/>
  <c r="BJ1511" i="11"/>
  <c r="AB1511" i="11"/>
  <c r="T1511" i="11"/>
  <c r="AN1511" i="11"/>
  <c r="AM1511" i="11"/>
  <c r="AE1511" i="11"/>
  <c r="M1511" i="11"/>
  <c r="S1511" i="11"/>
  <c r="AX1511" i="11"/>
  <c r="AP1511" i="11"/>
  <c r="AA1573" i="11"/>
  <c r="AV1573" i="11"/>
  <c r="AF1573" i="11"/>
  <c r="BB1573" i="11"/>
  <c r="AL1573" i="11"/>
  <c r="AQ1573" i="11"/>
  <c r="P1573" i="11"/>
  <c r="BG1573" i="11"/>
  <c r="V1573" i="11"/>
  <c r="AI1573" i="11"/>
  <c r="BD1573" i="11"/>
  <c r="X1573" i="11"/>
  <c r="AT1573" i="11"/>
  <c r="U1573" i="11"/>
  <c r="AK1573" i="11"/>
  <c r="BA1573" i="11"/>
  <c r="AC1573" i="11"/>
  <c r="AS1573" i="11"/>
  <c r="BI1573" i="11"/>
  <c r="AO1573" i="11"/>
  <c r="W1573" i="11"/>
  <c r="AR1573" i="11"/>
  <c r="O1573" i="11"/>
  <c r="AJ1573" i="11"/>
  <c r="BF1573" i="11"/>
  <c r="AN1573" i="11"/>
  <c r="Q1573" i="11"/>
  <c r="AW1573" i="11"/>
  <c r="Y1573" i="11"/>
  <c r="BE1573" i="11"/>
  <c r="AH1573" i="11"/>
  <c r="BC1573" i="11"/>
  <c r="Z1573" i="11"/>
  <c r="AU1573" i="11"/>
  <c r="BJ1573" i="11"/>
  <c r="S1573" i="11"/>
  <c r="AG1573" i="11"/>
  <c r="AB1573" i="11"/>
  <c r="T1573" i="11"/>
  <c r="AM1573" i="11"/>
  <c r="M1573" i="11"/>
  <c r="AE1573" i="11"/>
  <c r="AY1573" i="11"/>
  <c r="AX1573" i="11"/>
  <c r="AP1573" i="11"/>
  <c r="AD1573" i="11"/>
  <c r="R1573" i="11"/>
  <c r="BH1573" i="11"/>
  <c r="AZ1573" i="11"/>
  <c r="P1579" i="11"/>
  <c r="AL1579" i="11"/>
  <c r="BG1579" i="11"/>
  <c r="V1579" i="11"/>
  <c r="AQ1579" i="11"/>
  <c r="AA1579" i="11"/>
  <c r="AV1579" i="11"/>
  <c r="AF1579" i="11"/>
  <c r="BB1579" i="11"/>
  <c r="AT1579" i="11"/>
  <c r="X1579" i="11"/>
  <c r="AI1579" i="11"/>
  <c r="U1579" i="11"/>
  <c r="AK1579" i="11"/>
  <c r="BA1579" i="11"/>
  <c r="AC1579" i="11"/>
  <c r="AS1579" i="11"/>
  <c r="BI1579" i="11"/>
  <c r="AO1579" i="11"/>
  <c r="AH1579" i="11"/>
  <c r="BC1579" i="11"/>
  <c r="Z1579" i="11"/>
  <c r="AU1579" i="11"/>
  <c r="AY1579" i="11"/>
  <c r="Q1579" i="11"/>
  <c r="AW1579" i="11"/>
  <c r="BD1579" i="11"/>
  <c r="Y1579" i="11"/>
  <c r="BE1579" i="11"/>
  <c r="W1579" i="11"/>
  <c r="AR1579" i="11"/>
  <c r="O1579" i="11"/>
  <c r="AJ1579" i="11"/>
  <c r="BF1579" i="11"/>
  <c r="M1579" i="11"/>
  <c r="AD1579" i="11"/>
  <c r="AG1579" i="11"/>
  <c r="AM1579" i="11"/>
  <c r="AE1579" i="11"/>
  <c r="AN1579" i="11"/>
  <c r="AX1579" i="11"/>
  <c r="AP1579" i="11"/>
  <c r="S1579" i="11"/>
  <c r="R1579" i="11"/>
  <c r="BH1579" i="11"/>
  <c r="AZ1579" i="11"/>
  <c r="AB1579" i="11"/>
  <c r="T1579" i="11"/>
  <c r="BJ1579" i="11"/>
  <c r="AA1650" i="11"/>
  <c r="AQ1650" i="11"/>
  <c r="BG1650" i="11"/>
  <c r="O1650" i="11"/>
  <c r="AE1650" i="11"/>
  <c r="AU1650" i="11"/>
  <c r="S1650" i="11"/>
  <c r="AY1650" i="11"/>
  <c r="AI1650" i="11"/>
  <c r="W1650" i="11"/>
  <c r="BC1650" i="11"/>
  <c r="AM1650" i="11"/>
  <c r="AW1650" i="11"/>
  <c r="Q1650" i="11"/>
  <c r="M1650" i="11"/>
  <c r="AG1650" i="11"/>
  <c r="AO1650" i="11"/>
  <c r="Y1650" i="11"/>
  <c r="X1650" i="11"/>
  <c r="AN1650" i="11"/>
  <c r="BD1650" i="11"/>
  <c r="R1650" i="11"/>
  <c r="AH1650" i="11"/>
  <c r="AX1650" i="11"/>
  <c r="BA1650" i="11"/>
  <c r="U1650" i="11"/>
  <c r="BE1650" i="11"/>
  <c r="P1650" i="11"/>
  <c r="AF1650" i="11"/>
  <c r="AV1650" i="11"/>
  <c r="Z1650" i="11"/>
  <c r="AP1650" i="11"/>
  <c r="BF1650" i="11"/>
  <c r="AK1650" i="11"/>
  <c r="AR1650" i="11"/>
  <c r="AL1650" i="11"/>
  <c r="AS1650" i="11"/>
  <c r="T1650" i="11"/>
  <c r="AZ1650" i="11"/>
  <c r="AT1650" i="11"/>
  <c r="AC1650" i="11"/>
  <c r="AB1650" i="11"/>
  <c r="BH1650" i="11"/>
  <c r="V1650" i="11"/>
  <c r="BB1650" i="11"/>
  <c r="AJ1650" i="11"/>
  <c r="AD1650" i="11"/>
  <c r="BJ1650" i="11"/>
  <c r="BI1650" i="11"/>
  <c r="P1474" i="11"/>
  <c r="AL1474" i="11"/>
  <c r="BG1474" i="11"/>
  <c r="AA1474" i="11"/>
  <c r="AV1474" i="11"/>
  <c r="V1474" i="11"/>
  <c r="AF1474" i="11"/>
  <c r="AQ1474" i="11"/>
  <c r="BB1474" i="11"/>
  <c r="M1474" i="11"/>
  <c r="AY1474" i="11"/>
  <c r="AD1474" i="11"/>
  <c r="AN1474" i="11"/>
  <c r="S1474" i="11"/>
  <c r="BJ1474" i="11"/>
  <c r="U1474" i="11"/>
  <c r="AK1474" i="11"/>
  <c r="BA1474" i="11"/>
  <c r="AC1474" i="11"/>
  <c r="AS1474" i="11"/>
  <c r="BI1474" i="11"/>
  <c r="Y1474" i="11"/>
  <c r="BE1474" i="11"/>
  <c r="R1474" i="11"/>
  <c r="AM1474" i="11"/>
  <c r="BH1474" i="11"/>
  <c r="AE1474" i="11"/>
  <c r="AZ1474" i="11"/>
  <c r="BD1474" i="11"/>
  <c r="AG1474" i="11"/>
  <c r="AO1474" i="11"/>
  <c r="AB1474" i="11"/>
  <c r="AX1474" i="11"/>
  <c r="T1474" i="11"/>
  <c r="AP1474" i="11"/>
  <c r="AI1474" i="11"/>
  <c r="Q1474" i="11"/>
  <c r="AW1474" i="11"/>
  <c r="AR1474" i="11"/>
  <c r="AJ1474" i="11"/>
  <c r="AT1474" i="11"/>
  <c r="BC1474" i="11"/>
  <c r="AU1474" i="11"/>
  <c r="X1474" i="11"/>
  <c r="W1474" i="11"/>
  <c r="O1474" i="11"/>
  <c r="BF1474" i="11"/>
  <c r="AH1474" i="11"/>
  <c r="Z1474" i="11"/>
  <c r="AF1584" i="11"/>
  <c r="BB1584" i="11"/>
  <c r="P1584" i="11"/>
  <c r="AL1584" i="11"/>
  <c r="BG1584" i="11"/>
  <c r="AQ1584" i="11"/>
  <c r="V1584" i="11"/>
  <c r="AV1584" i="11"/>
  <c r="AA1584" i="11"/>
  <c r="M1584" i="11"/>
  <c r="BJ1584" i="11"/>
  <c r="S1584" i="11"/>
  <c r="AN1584" i="11"/>
  <c r="AY1584" i="11"/>
  <c r="AD1584" i="11"/>
  <c r="U1584" i="11"/>
  <c r="AK1584" i="11"/>
  <c r="BA1584" i="11"/>
  <c r="AC1584" i="11"/>
  <c r="AS1584" i="11"/>
  <c r="BI1584" i="11"/>
  <c r="Y1584" i="11"/>
  <c r="BE1584" i="11"/>
  <c r="AB1584" i="11"/>
  <c r="AX1584" i="11"/>
  <c r="T1584" i="11"/>
  <c r="AP1584" i="11"/>
  <c r="X1584" i="11"/>
  <c r="AG1584" i="11"/>
  <c r="AO1584" i="11"/>
  <c r="R1584" i="11"/>
  <c r="AM1584" i="11"/>
  <c r="BH1584" i="11"/>
  <c r="AE1584" i="11"/>
  <c r="AZ1584" i="11"/>
  <c r="AT1584" i="11"/>
  <c r="Q1584" i="11"/>
  <c r="AW1584" i="11"/>
  <c r="BC1584" i="11"/>
  <c r="AU1584" i="11"/>
  <c r="BD1584" i="11"/>
  <c r="W1584" i="11"/>
  <c r="O1584" i="11"/>
  <c r="BF1584" i="11"/>
  <c r="AI1584" i="11"/>
  <c r="AH1584" i="11"/>
  <c r="Z1584" i="11"/>
  <c r="AR1584" i="11"/>
  <c r="AJ1584" i="11"/>
  <c r="P1539" i="11"/>
  <c r="AL1539" i="11"/>
  <c r="BG1539" i="11"/>
  <c r="V1539" i="11"/>
  <c r="AQ1539" i="11"/>
  <c r="AV1539" i="11"/>
  <c r="BB1539" i="11"/>
  <c r="AA1539" i="11"/>
  <c r="AF1539" i="11"/>
  <c r="AT1539" i="11"/>
  <c r="X1539" i="11"/>
  <c r="AI1539" i="11"/>
  <c r="BD1539" i="11"/>
  <c r="U1539" i="11"/>
  <c r="AK1539" i="11"/>
  <c r="BA1539" i="11"/>
  <c r="AC1539" i="11"/>
  <c r="AS1539" i="11"/>
  <c r="BI1539" i="11"/>
  <c r="AO1539" i="11"/>
  <c r="AH1539" i="11"/>
  <c r="BC1539" i="11"/>
  <c r="Z1539" i="11"/>
  <c r="AU1539" i="11"/>
  <c r="M1539" i="11"/>
  <c r="AY1539" i="11"/>
  <c r="Q1539" i="11"/>
  <c r="AW1539" i="11"/>
  <c r="Y1539" i="11"/>
  <c r="BE1539" i="11"/>
  <c r="W1539" i="11"/>
  <c r="AR1539" i="11"/>
  <c r="O1539" i="11"/>
  <c r="AJ1539" i="11"/>
  <c r="BF1539" i="11"/>
  <c r="AD1539" i="11"/>
  <c r="AG1539" i="11"/>
  <c r="AM1539" i="11"/>
  <c r="AE1539" i="11"/>
  <c r="AX1539" i="11"/>
  <c r="AP1539" i="11"/>
  <c r="BJ1539" i="11"/>
  <c r="R1539" i="11"/>
  <c r="BH1539" i="11"/>
  <c r="AZ1539" i="11"/>
  <c r="AN1539" i="11"/>
  <c r="AB1539" i="11"/>
  <c r="T1539" i="11"/>
  <c r="S1539" i="11"/>
  <c r="AF1495" i="11"/>
  <c r="BB1495" i="11"/>
  <c r="V1495" i="11"/>
  <c r="AQ1495" i="11"/>
  <c r="AL1495" i="11"/>
  <c r="AV1495" i="11"/>
  <c r="BG1495" i="11"/>
  <c r="P1495" i="11"/>
  <c r="AA1495" i="11"/>
  <c r="X1495" i="11"/>
  <c r="AT1495" i="11"/>
  <c r="BD1495" i="11"/>
  <c r="AI1495" i="11"/>
  <c r="U1495" i="11"/>
  <c r="AK1495" i="11"/>
  <c r="BA1495" i="11"/>
  <c r="AC1495" i="11"/>
  <c r="AS1495" i="11"/>
  <c r="BI1495" i="11"/>
  <c r="AO1495" i="11"/>
  <c r="AH1495" i="11"/>
  <c r="BC1495" i="11"/>
  <c r="Z1495" i="11"/>
  <c r="AU1495" i="11"/>
  <c r="AD1495" i="11"/>
  <c r="Q1495" i="11"/>
  <c r="AW1495" i="11"/>
  <c r="Y1495" i="11"/>
  <c r="BE1495" i="11"/>
  <c r="W1495" i="11"/>
  <c r="AR1495" i="11"/>
  <c r="O1495" i="11"/>
  <c r="AJ1495" i="11"/>
  <c r="BF1495" i="11"/>
  <c r="AY1495" i="11"/>
  <c r="AG1495" i="11"/>
  <c r="R1495" i="11"/>
  <c r="BH1495" i="11"/>
  <c r="AZ1495" i="11"/>
  <c r="M1495" i="11"/>
  <c r="BJ1495" i="11"/>
  <c r="AB1495" i="11"/>
  <c r="T1495" i="11"/>
  <c r="AN1495" i="11"/>
  <c r="AM1495" i="11"/>
  <c r="AE1495" i="11"/>
  <c r="S1495" i="11"/>
  <c r="AX1495" i="11"/>
  <c r="AP1495" i="11"/>
  <c r="W1710" i="11"/>
  <c r="AM1710" i="11"/>
  <c r="BC1710" i="11"/>
  <c r="O1710" i="11"/>
  <c r="AE1710" i="11"/>
  <c r="AU1710" i="11"/>
  <c r="AA1710" i="11"/>
  <c r="BG1710" i="11"/>
  <c r="AQ1710" i="11"/>
  <c r="S1710" i="11"/>
  <c r="AI1710" i="11"/>
  <c r="AY1710" i="11"/>
  <c r="AW1710" i="11"/>
  <c r="Q1710" i="11"/>
  <c r="AG1710" i="11"/>
  <c r="AO1710" i="11"/>
  <c r="Y1710" i="11"/>
  <c r="BE1710" i="11"/>
  <c r="X1710" i="11"/>
  <c r="AN1710" i="11"/>
  <c r="BD1710" i="11"/>
  <c r="R1710" i="11"/>
  <c r="AH1710" i="11"/>
  <c r="AX1710" i="11"/>
  <c r="BA1710" i="11"/>
  <c r="U1710" i="11"/>
  <c r="P1710" i="11"/>
  <c r="AF1710" i="11"/>
  <c r="AV1710" i="11"/>
  <c r="Z1710" i="11"/>
  <c r="AP1710" i="11"/>
  <c r="BF1710" i="11"/>
  <c r="AK1710" i="11"/>
  <c r="AR1710" i="11"/>
  <c r="AL1710" i="11"/>
  <c r="AS1710" i="11"/>
  <c r="T1710" i="11"/>
  <c r="AZ1710" i="11"/>
  <c r="AT1710" i="11"/>
  <c r="AC1710" i="11"/>
  <c r="AB1710" i="11"/>
  <c r="BH1710" i="11"/>
  <c r="V1710" i="11"/>
  <c r="BB1710" i="11"/>
  <c r="AJ1710" i="11"/>
  <c r="AD1710" i="11"/>
  <c r="BJ1710" i="11"/>
  <c r="M1710" i="11"/>
  <c r="BI1710" i="11"/>
  <c r="AA1592" i="11"/>
  <c r="AQ1592" i="11"/>
  <c r="BG1592" i="11"/>
  <c r="O1592" i="11"/>
  <c r="AE1592" i="11"/>
  <c r="AU1592" i="11"/>
  <c r="S1592" i="11"/>
  <c r="AY1592" i="11"/>
  <c r="AM1592" i="11"/>
  <c r="W1592" i="11"/>
  <c r="BC1592" i="11"/>
  <c r="AI1592" i="11"/>
  <c r="M1592" i="11"/>
  <c r="AW1592" i="11"/>
  <c r="Q1592" i="11"/>
  <c r="AG1592" i="11"/>
  <c r="AO1592" i="11"/>
  <c r="BE1592" i="11"/>
  <c r="Y1592" i="11"/>
  <c r="X1592" i="11"/>
  <c r="AN1592" i="11"/>
  <c r="BD1592" i="11"/>
  <c r="R1592" i="11"/>
  <c r="AH1592" i="11"/>
  <c r="AX1592" i="11"/>
  <c r="BA1592" i="11"/>
  <c r="U1592" i="11"/>
  <c r="P1592" i="11"/>
  <c r="AF1592" i="11"/>
  <c r="AV1592" i="11"/>
  <c r="Z1592" i="11"/>
  <c r="AP1592" i="11"/>
  <c r="BF1592" i="11"/>
  <c r="AK1592" i="11"/>
  <c r="AR1592" i="11"/>
  <c r="AL1592" i="11"/>
  <c r="T1592" i="11"/>
  <c r="AZ1592" i="11"/>
  <c r="AT1592" i="11"/>
  <c r="BI1592" i="11"/>
  <c r="AB1592" i="11"/>
  <c r="BH1592" i="11"/>
  <c r="V1592" i="11"/>
  <c r="BB1592" i="11"/>
  <c r="AS1592" i="11"/>
  <c r="AJ1592" i="11"/>
  <c r="AD1592" i="11"/>
  <c r="BJ1592" i="11"/>
  <c r="AC1592" i="11"/>
  <c r="P1486" i="11"/>
  <c r="AL1486" i="11"/>
  <c r="BG1486" i="11"/>
  <c r="AA1486" i="11"/>
  <c r="AV1486" i="11"/>
  <c r="AQ1486" i="11"/>
  <c r="BB1486" i="11"/>
  <c r="V1486" i="11"/>
  <c r="AF1486" i="11"/>
  <c r="AD1486" i="11"/>
  <c r="AY1486" i="11"/>
  <c r="BJ1486" i="11"/>
  <c r="S1486" i="11"/>
  <c r="AN1486" i="11"/>
  <c r="U1486" i="11"/>
  <c r="AK1486" i="11"/>
  <c r="BA1486" i="11"/>
  <c r="AC1486" i="11"/>
  <c r="AS1486" i="11"/>
  <c r="BI1486" i="11"/>
  <c r="Y1486" i="11"/>
  <c r="BE1486" i="11"/>
  <c r="R1486" i="11"/>
  <c r="AM1486" i="11"/>
  <c r="BH1486" i="11"/>
  <c r="AE1486" i="11"/>
  <c r="AZ1486" i="11"/>
  <c r="AI1486" i="11"/>
  <c r="AG1486" i="11"/>
  <c r="AO1486" i="11"/>
  <c r="AB1486" i="11"/>
  <c r="AX1486" i="11"/>
  <c r="T1486" i="11"/>
  <c r="AP1486" i="11"/>
  <c r="BD1486" i="11"/>
  <c r="Q1486" i="11"/>
  <c r="AW1486" i="11"/>
  <c r="W1486" i="11"/>
  <c r="O1486" i="11"/>
  <c r="BF1486" i="11"/>
  <c r="AH1486" i="11"/>
  <c r="Z1486" i="11"/>
  <c r="M1486" i="11"/>
  <c r="AT1486" i="11"/>
  <c r="AR1486" i="11"/>
  <c r="AJ1486" i="11"/>
  <c r="X1486" i="11"/>
  <c r="BC1486" i="11"/>
  <c r="AU1486" i="11"/>
  <c r="AA1496" i="11"/>
  <c r="AV1496" i="11"/>
  <c r="P1496" i="11"/>
  <c r="AL1496" i="11"/>
  <c r="BG1496" i="11"/>
  <c r="AF1496" i="11"/>
  <c r="AQ1496" i="11"/>
  <c r="V1496" i="11"/>
  <c r="BB1496" i="11"/>
  <c r="M1496" i="11"/>
  <c r="BJ1496" i="11"/>
  <c r="S1496" i="11"/>
  <c r="AN1496" i="11"/>
  <c r="AY1496" i="11"/>
  <c r="AD1496" i="11"/>
  <c r="U1496" i="11"/>
  <c r="AK1496" i="11"/>
  <c r="BA1496" i="11"/>
  <c r="AC1496" i="11"/>
  <c r="AS1496" i="11"/>
  <c r="BI1496" i="11"/>
  <c r="Y1496" i="11"/>
  <c r="BE1496" i="11"/>
  <c r="AB1496" i="11"/>
  <c r="AX1496" i="11"/>
  <c r="T1496" i="11"/>
  <c r="AP1496" i="11"/>
  <c r="X1496" i="11"/>
  <c r="AG1496" i="11"/>
  <c r="AO1496" i="11"/>
  <c r="R1496" i="11"/>
  <c r="AM1496" i="11"/>
  <c r="BH1496" i="11"/>
  <c r="AE1496" i="11"/>
  <c r="AZ1496" i="11"/>
  <c r="AT1496" i="11"/>
  <c r="Q1496" i="11"/>
  <c r="AW1496" i="11"/>
  <c r="BC1496" i="11"/>
  <c r="AU1496" i="11"/>
  <c r="W1496" i="11"/>
  <c r="O1496" i="11"/>
  <c r="BF1496" i="11"/>
  <c r="AH1496" i="11"/>
  <c r="Z1496" i="11"/>
  <c r="BD1496" i="11"/>
  <c r="AR1496" i="11"/>
  <c r="AJ1496" i="11"/>
  <c r="AI1496" i="11"/>
  <c r="S1675" i="11"/>
  <c r="W1675" i="11"/>
  <c r="AM1675" i="11"/>
  <c r="BC1675" i="11"/>
  <c r="AE1675" i="11"/>
  <c r="AU1675" i="11"/>
  <c r="AQ1675" i="11"/>
  <c r="AA1675" i="11"/>
  <c r="BG1675" i="11"/>
  <c r="O1675" i="11"/>
  <c r="AI1675" i="11"/>
  <c r="AY1675" i="11"/>
  <c r="AG1675" i="11"/>
  <c r="AW1675" i="11"/>
  <c r="Q1675" i="11"/>
  <c r="BE1675" i="11"/>
  <c r="Y1675" i="11"/>
  <c r="AO1675" i="11"/>
  <c r="X1675" i="11"/>
  <c r="AN1675" i="11"/>
  <c r="BD1675" i="11"/>
  <c r="R1675" i="11"/>
  <c r="AH1675" i="11"/>
  <c r="AX1675" i="11"/>
  <c r="AK1675" i="11"/>
  <c r="P1675" i="11"/>
  <c r="AF1675" i="11"/>
  <c r="AV1675" i="11"/>
  <c r="Z1675" i="11"/>
  <c r="AP1675" i="11"/>
  <c r="BF1675" i="11"/>
  <c r="M1675" i="11"/>
  <c r="BA1675" i="11"/>
  <c r="U1675" i="11"/>
  <c r="AB1675" i="11"/>
  <c r="BH1675" i="11"/>
  <c r="V1675" i="11"/>
  <c r="BB1675" i="11"/>
  <c r="BI1675" i="11"/>
  <c r="AJ1675" i="11"/>
  <c r="AD1675" i="11"/>
  <c r="BJ1675" i="11"/>
  <c r="AS1675" i="11"/>
  <c r="AR1675" i="11"/>
  <c r="AL1675" i="11"/>
  <c r="AC1675" i="11"/>
  <c r="T1675" i="11"/>
  <c r="AZ1675" i="11"/>
  <c r="AT1675" i="11"/>
  <c r="AA1652" i="11"/>
  <c r="AQ1652" i="11"/>
  <c r="BG1652" i="11"/>
  <c r="O1652" i="11"/>
  <c r="AE1652" i="11"/>
  <c r="AU1652" i="11"/>
  <c r="S1652" i="11"/>
  <c r="AY1652" i="11"/>
  <c r="AI1652" i="11"/>
  <c r="BC1652" i="11"/>
  <c r="W1652" i="11"/>
  <c r="M1652" i="11"/>
  <c r="AM1652" i="11"/>
  <c r="AW1652" i="11"/>
  <c r="Q1652" i="11"/>
  <c r="AG1652" i="11"/>
  <c r="AO1652" i="11"/>
  <c r="BE1652" i="11"/>
  <c r="Y1652" i="11"/>
  <c r="X1652" i="11"/>
  <c r="AN1652" i="11"/>
  <c r="BD1652" i="11"/>
  <c r="R1652" i="11"/>
  <c r="AH1652" i="11"/>
  <c r="AX1652" i="11"/>
  <c r="BA1652" i="11"/>
  <c r="U1652" i="11"/>
  <c r="P1652" i="11"/>
  <c r="AF1652" i="11"/>
  <c r="AV1652" i="11"/>
  <c r="Z1652" i="11"/>
  <c r="AP1652" i="11"/>
  <c r="BF1652" i="11"/>
  <c r="AK1652" i="11"/>
  <c r="AR1652" i="11"/>
  <c r="AL1652" i="11"/>
  <c r="T1652" i="11"/>
  <c r="AZ1652" i="11"/>
  <c r="AT1652" i="11"/>
  <c r="BI1652" i="11"/>
  <c r="AB1652" i="11"/>
  <c r="BH1652" i="11"/>
  <c r="V1652" i="11"/>
  <c r="BB1652" i="11"/>
  <c r="AS1652" i="11"/>
  <c r="AJ1652" i="11"/>
  <c r="AD1652" i="11"/>
  <c r="BJ1652" i="11"/>
  <c r="AC1652" i="11"/>
  <c r="W1677" i="11"/>
  <c r="AM1677" i="11"/>
  <c r="BC1677" i="11"/>
  <c r="O1677" i="11"/>
  <c r="AE1677" i="11"/>
  <c r="AU1677" i="11"/>
  <c r="AQ1677" i="11"/>
  <c r="AA1677" i="11"/>
  <c r="BG1677" i="11"/>
  <c r="AY1677" i="11"/>
  <c r="S1677" i="11"/>
  <c r="AI1677" i="11"/>
  <c r="AG1677" i="11"/>
  <c r="AW1677" i="11"/>
  <c r="Q1677" i="11"/>
  <c r="Y1677" i="11"/>
  <c r="BE1677" i="11"/>
  <c r="AO1677" i="11"/>
  <c r="X1677" i="11"/>
  <c r="AN1677" i="11"/>
  <c r="BD1677" i="11"/>
  <c r="R1677" i="11"/>
  <c r="AH1677" i="11"/>
  <c r="AX1677" i="11"/>
  <c r="AK1677" i="11"/>
  <c r="P1677" i="11"/>
  <c r="AF1677" i="11"/>
  <c r="AV1677" i="11"/>
  <c r="Z1677" i="11"/>
  <c r="AP1677" i="11"/>
  <c r="BF1677" i="11"/>
  <c r="BA1677" i="11"/>
  <c r="U1677" i="11"/>
  <c r="AB1677" i="11"/>
  <c r="BH1677" i="11"/>
  <c r="V1677" i="11"/>
  <c r="BB1677" i="11"/>
  <c r="AC1677" i="11"/>
  <c r="AJ1677" i="11"/>
  <c r="AD1677" i="11"/>
  <c r="BJ1677" i="11"/>
  <c r="AR1677" i="11"/>
  <c r="M1677" i="11"/>
  <c r="AL1677" i="11"/>
  <c r="BI1677" i="11"/>
  <c r="T1677" i="11"/>
  <c r="AZ1677" i="11"/>
  <c r="AT1677" i="11"/>
  <c r="AS1677" i="11"/>
  <c r="P1470" i="11"/>
  <c r="AL1470" i="11"/>
  <c r="BG1470" i="11"/>
  <c r="AA1470" i="11"/>
  <c r="AV1470" i="11"/>
  <c r="AQ1470" i="11"/>
  <c r="BB1470" i="11"/>
  <c r="V1470" i="11"/>
  <c r="AF1470" i="11"/>
  <c r="AD1470" i="11"/>
  <c r="AY1470" i="11"/>
  <c r="BJ1470" i="11"/>
  <c r="S1470" i="11"/>
  <c r="AN1470" i="11"/>
  <c r="U1470" i="11"/>
  <c r="AK1470" i="11"/>
  <c r="BA1470" i="11"/>
  <c r="AC1470" i="11"/>
  <c r="AS1470" i="11"/>
  <c r="BI1470" i="11"/>
  <c r="Y1470" i="11"/>
  <c r="BE1470" i="11"/>
  <c r="R1470" i="11"/>
  <c r="AM1470" i="11"/>
  <c r="BH1470" i="11"/>
  <c r="AE1470" i="11"/>
  <c r="AZ1470" i="11"/>
  <c r="AI1470" i="11"/>
  <c r="AG1470" i="11"/>
  <c r="AO1470" i="11"/>
  <c r="AB1470" i="11"/>
  <c r="AX1470" i="11"/>
  <c r="T1470" i="11"/>
  <c r="AP1470" i="11"/>
  <c r="BD1470" i="11"/>
  <c r="Q1470" i="11"/>
  <c r="AW1470" i="11"/>
  <c r="W1470" i="11"/>
  <c r="O1470" i="11"/>
  <c r="BF1470" i="11"/>
  <c r="AH1470" i="11"/>
  <c r="Z1470" i="11"/>
  <c r="AT1470" i="11"/>
  <c r="AR1470" i="11"/>
  <c r="AJ1470" i="11"/>
  <c r="M1470" i="11"/>
  <c r="X1470" i="11"/>
  <c r="BC1470" i="11"/>
  <c r="AU1470" i="11"/>
  <c r="W1731" i="11"/>
  <c r="AM1731" i="11"/>
  <c r="BC1731" i="11"/>
  <c r="O1731" i="11"/>
  <c r="AE1731" i="11"/>
  <c r="AU1731" i="11"/>
  <c r="AQ1731" i="11"/>
  <c r="AA1731" i="11"/>
  <c r="BG1731" i="11"/>
  <c r="S1731" i="11"/>
  <c r="AI1731" i="11"/>
  <c r="AY1731" i="11"/>
  <c r="AG1731" i="11"/>
  <c r="AW1731" i="11"/>
  <c r="Q1731" i="11"/>
  <c r="BE1731" i="11"/>
  <c r="Y1731" i="11"/>
  <c r="AO1731" i="11"/>
  <c r="X1731" i="11"/>
  <c r="AN1731" i="11"/>
  <c r="BD1731" i="11"/>
  <c r="R1731" i="11"/>
  <c r="AH1731" i="11"/>
  <c r="AX1731" i="11"/>
  <c r="M1731" i="11"/>
  <c r="AK1731" i="11"/>
  <c r="P1731" i="11"/>
  <c r="AF1731" i="11"/>
  <c r="AV1731" i="11"/>
  <c r="Z1731" i="11"/>
  <c r="AP1731" i="11"/>
  <c r="BF1731" i="11"/>
  <c r="BA1731" i="11"/>
  <c r="U1731" i="11"/>
  <c r="AB1731" i="11"/>
  <c r="BH1731" i="11"/>
  <c r="V1731" i="11"/>
  <c r="BB1731" i="11"/>
  <c r="BI1731" i="11"/>
  <c r="AJ1731" i="11"/>
  <c r="AD1731" i="11"/>
  <c r="BJ1731" i="11"/>
  <c r="AS1731" i="11"/>
  <c r="AR1731" i="11"/>
  <c r="AL1731" i="11"/>
  <c r="AC1731" i="11"/>
  <c r="T1731" i="11"/>
  <c r="AZ1731" i="11"/>
  <c r="AT1731" i="11"/>
  <c r="P1571" i="11"/>
  <c r="AL1571" i="11"/>
  <c r="BG1571" i="11"/>
  <c r="V1571" i="11"/>
  <c r="AQ1571" i="11"/>
  <c r="AV1571" i="11"/>
  <c r="BB1571" i="11"/>
  <c r="AA1571" i="11"/>
  <c r="AF1571" i="11"/>
  <c r="AT1571" i="11"/>
  <c r="X1571" i="11"/>
  <c r="AI1571" i="11"/>
  <c r="BD1571" i="11"/>
  <c r="U1571" i="11"/>
  <c r="AK1571" i="11"/>
  <c r="BA1571" i="11"/>
  <c r="AC1571" i="11"/>
  <c r="AS1571" i="11"/>
  <c r="BI1571" i="11"/>
  <c r="AO1571" i="11"/>
  <c r="AH1571" i="11"/>
  <c r="BC1571" i="11"/>
  <c r="Z1571" i="11"/>
  <c r="AU1571" i="11"/>
  <c r="M1571" i="11"/>
  <c r="AY1571" i="11"/>
  <c r="Q1571" i="11"/>
  <c r="AW1571" i="11"/>
  <c r="Y1571" i="11"/>
  <c r="BE1571" i="11"/>
  <c r="W1571" i="11"/>
  <c r="AR1571" i="11"/>
  <c r="O1571" i="11"/>
  <c r="AJ1571" i="11"/>
  <c r="BF1571" i="11"/>
  <c r="AD1571" i="11"/>
  <c r="AG1571" i="11"/>
  <c r="AM1571" i="11"/>
  <c r="AE1571" i="11"/>
  <c r="AX1571" i="11"/>
  <c r="AP1571" i="11"/>
  <c r="BJ1571" i="11"/>
  <c r="R1571" i="11"/>
  <c r="BH1571" i="11"/>
  <c r="AZ1571" i="11"/>
  <c r="AN1571" i="11"/>
  <c r="AB1571" i="11"/>
  <c r="T1571" i="11"/>
  <c r="S1571" i="11"/>
  <c r="P1512" i="11"/>
  <c r="AL1512" i="11"/>
  <c r="BG1512" i="11"/>
  <c r="V1512" i="11"/>
  <c r="AQ1512" i="11"/>
  <c r="AV1512" i="11"/>
  <c r="BB1512" i="11"/>
  <c r="AA1512" i="11"/>
  <c r="AF1512" i="11"/>
  <c r="M1512" i="11"/>
  <c r="BJ1512" i="11"/>
  <c r="S1512" i="11"/>
  <c r="AN1512" i="11"/>
  <c r="AY1512" i="11"/>
  <c r="AD1512" i="11"/>
  <c r="U1512" i="11"/>
  <c r="AK1512" i="11"/>
  <c r="BA1512" i="11"/>
  <c r="AC1512" i="11"/>
  <c r="AS1512" i="11"/>
  <c r="BI1512" i="11"/>
  <c r="Y1512" i="11"/>
  <c r="BE1512" i="11"/>
  <c r="AB1512" i="11"/>
  <c r="AX1512" i="11"/>
  <c r="T1512" i="11"/>
  <c r="AP1512" i="11"/>
  <c r="X1512" i="11"/>
  <c r="AG1512" i="11"/>
  <c r="AO1512" i="11"/>
  <c r="R1512" i="11"/>
  <c r="AM1512" i="11"/>
  <c r="BH1512" i="11"/>
  <c r="AE1512" i="11"/>
  <c r="AZ1512" i="11"/>
  <c r="AT1512" i="11"/>
  <c r="Q1512" i="11"/>
  <c r="AW1512" i="11"/>
  <c r="BC1512" i="11"/>
  <c r="AU1512" i="11"/>
  <c r="W1512" i="11"/>
  <c r="O1512" i="11"/>
  <c r="BF1512" i="11"/>
  <c r="AH1512" i="11"/>
  <c r="Z1512" i="11"/>
  <c r="BD1512" i="11"/>
  <c r="AR1512" i="11"/>
  <c r="AJ1512" i="11"/>
  <c r="AI1512" i="11"/>
  <c r="W1683" i="11"/>
  <c r="AM1683" i="11"/>
  <c r="BC1683" i="11"/>
  <c r="O1683" i="11"/>
  <c r="AE1683" i="11"/>
  <c r="AU1683" i="11"/>
  <c r="AQ1683" i="11"/>
  <c r="AA1683" i="11"/>
  <c r="BG1683" i="11"/>
  <c r="S1683" i="11"/>
  <c r="AI1683" i="11"/>
  <c r="AY1683" i="11"/>
  <c r="AG1683" i="11"/>
  <c r="AW1683" i="11"/>
  <c r="Q1683" i="11"/>
  <c r="BE1683" i="11"/>
  <c r="Y1683" i="11"/>
  <c r="AO1683" i="11"/>
  <c r="X1683" i="11"/>
  <c r="AN1683" i="11"/>
  <c r="BD1683" i="11"/>
  <c r="R1683" i="11"/>
  <c r="AH1683" i="11"/>
  <c r="AX1683" i="11"/>
  <c r="M1683" i="11"/>
  <c r="AK1683" i="11"/>
  <c r="P1683" i="11"/>
  <c r="AF1683" i="11"/>
  <c r="AV1683" i="11"/>
  <c r="Z1683" i="11"/>
  <c r="AP1683" i="11"/>
  <c r="BF1683" i="11"/>
  <c r="BA1683" i="11"/>
  <c r="U1683" i="11"/>
  <c r="AB1683" i="11"/>
  <c r="BH1683" i="11"/>
  <c r="V1683" i="11"/>
  <c r="BB1683" i="11"/>
  <c r="BI1683" i="11"/>
  <c r="AJ1683" i="11"/>
  <c r="AD1683" i="11"/>
  <c r="BJ1683" i="11"/>
  <c r="AS1683" i="11"/>
  <c r="AR1683" i="11"/>
  <c r="AL1683" i="11"/>
  <c r="AC1683" i="11"/>
  <c r="T1683" i="11"/>
  <c r="AZ1683" i="11"/>
  <c r="AT1683" i="11"/>
  <c r="AA1599" i="11"/>
  <c r="AQ1599" i="11"/>
  <c r="BG1599" i="11"/>
  <c r="O1599" i="11"/>
  <c r="AE1599" i="11"/>
  <c r="AU1599" i="11"/>
  <c r="AI1599" i="11"/>
  <c r="AY1599" i="11"/>
  <c r="W1599" i="11"/>
  <c r="S1599" i="11"/>
  <c r="BC1599" i="11"/>
  <c r="AM1599" i="11"/>
  <c r="AG1599" i="11"/>
  <c r="AW1599" i="11"/>
  <c r="Q1599" i="11"/>
  <c r="BE1599" i="11"/>
  <c r="Y1599" i="11"/>
  <c r="AO1599" i="11"/>
  <c r="X1599" i="11"/>
  <c r="AN1599" i="11"/>
  <c r="BD1599" i="11"/>
  <c r="R1599" i="11"/>
  <c r="AH1599" i="11"/>
  <c r="AX1599" i="11"/>
  <c r="AK1599" i="11"/>
  <c r="P1599" i="11"/>
  <c r="AF1599" i="11"/>
  <c r="AV1599" i="11"/>
  <c r="Z1599" i="11"/>
  <c r="AP1599" i="11"/>
  <c r="BF1599" i="11"/>
  <c r="BA1599" i="11"/>
  <c r="U1599" i="11"/>
  <c r="AB1599" i="11"/>
  <c r="BH1599" i="11"/>
  <c r="V1599" i="11"/>
  <c r="BB1599" i="11"/>
  <c r="BI1599" i="11"/>
  <c r="AJ1599" i="11"/>
  <c r="AD1599" i="11"/>
  <c r="BJ1599" i="11"/>
  <c r="M1599" i="11"/>
  <c r="AS1599" i="11"/>
  <c r="AR1599" i="11"/>
  <c r="AL1599" i="11"/>
  <c r="AC1599" i="11"/>
  <c r="T1599" i="11"/>
  <c r="AZ1599" i="11"/>
  <c r="AT1599" i="11"/>
  <c r="AA1643" i="11"/>
  <c r="AQ1643" i="11"/>
  <c r="BG1643" i="11"/>
  <c r="O1643" i="11"/>
  <c r="AE1643" i="11"/>
  <c r="AU1643" i="11"/>
  <c r="AI1643" i="11"/>
  <c r="S1643" i="11"/>
  <c r="AY1643" i="11"/>
  <c r="AM1643" i="11"/>
  <c r="BC1643" i="11"/>
  <c r="W1643" i="11"/>
  <c r="AG1643" i="11"/>
  <c r="AW1643" i="11"/>
  <c r="Q1643" i="11"/>
  <c r="BE1643" i="11"/>
  <c r="Y1643" i="11"/>
  <c r="AO1643" i="11"/>
  <c r="X1643" i="11"/>
  <c r="AN1643" i="11"/>
  <c r="BD1643" i="11"/>
  <c r="R1643" i="11"/>
  <c r="AH1643" i="11"/>
  <c r="AX1643" i="11"/>
  <c r="AK1643" i="11"/>
  <c r="P1643" i="11"/>
  <c r="AF1643" i="11"/>
  <c r="AV1643" i="11"/>
  <c r="Z1643" i="11"/>
  <c r="AP1643" i="11"/>
  <c r="BF1643" i="11"/>
  <c r="M1643" i="11"/>
  <c r="BA1643" i="11"/>
  <c r="U1643" i="11"/>
  <c r="AB1643" i="11"/>
  <c r="BH1643" i="11"/>
  <c r="V1643" i="11"/>
  <c r="BB1643" i="11"/>
  <c r="BI1643" i="11"/>
  <c r="AJ1643" i="11"/>
  <c r="AD1643" i="11"/>
  <c r="BJ1643" i="11"/>
  <c r="AS1643" i="11"/>
  <c r="AR1643" i="11"/>
  <c r="AL1643" i="11"/>
  <c r="AC1643" i="11"/>
  <c r="T1643" i="11"/>
  <c r="AZ1643" i="11"/>
  <c r="AT1643" i="11"/>
  <c r="W1697" i="11"/>
  <c r="AM1697" i="11"/>
  <c r="BC1697" i="11"/>
  <c r="O1697" i="11"/>
  <c r="AE1697" i="11"/>
  <c r="AU1697" i="11"/>
  <c r="AQ1697" i="11"/>
  <c r="AA1697" i="11"/>
  <c r="BG1697" i="11"/>
  <c r="AY1697" i="11"/>
  <c r="S1697" i="11"/>
  <c r="AI1697" i="11"/>
  <c r="AG1697" i="11"/>
  <c r="AW1697" i="11"/>
  <c r="Q1697" i="11"/>
  <c r="Y1697" i="11"/>
  <c r="BE1697" i="11"/>
  <c r="AO1697" i="11"/>
  <c r="X1697" i="11"/>
  <c r="AN1697" i="11"/>
  <c r="BD1697" i="11"/>
  <c r="R1697" i="11"/>
  <c r="AH1697" i="11"/>
  <c r="AX1697" i="11"/>
  <c r="AK1697" i="11"/>
  <c r="P1697" i="11"/>
  <c r="AF1697" i="11"/>
  <c r="AV1697" i="11"/>
  <c r="M1697" i="11"/>
  <c r="Z1697" i="11"/>
  <c r="AP1697" i="11"/>
  <c r="BF1697" i="11"/>
  <c r="BA1697" i="11"/>
  <c r="U1697" i="11"/>
  <c r="AB1697" i="11"/>
  <c r="BH1697" i="11"/>
  <c r="V1697" i="11"/>
  <c r="BB1697" i="11"/>
  <c r="AC1697" i="11"/>
  <c r="AJ1697" i="11"/>
  <c r="AD1697" i="11"/>
  <c r="BJ1697" i="11"/>
  <c r="AR1697" i="11"/>
  <c r="AL1697" i="11"/>
  <c r="BI1697" i="11"/>
  <c r="T1697" i="11"/>
  <c r="AZ1697" i="11"/>
  <c r="AT1697" i="11"/>
  <c r="AS1697" i="11"/>
  <c r="P1494" i="11"/>
  <c r="AL1494" i="11"/>
  <c r="BG1494" i="11"/>
  <c r="AA1494" i="11"/>
  <c r="AV1494" i="11"/>
  <c r="AQ1494" i="11"/>
  <c r="BB1494" i="11"/>
  <c r="V1494" i="11"/>
  <c r="AF1494" i="11"/>
  <c r="AD1494" i="11"/>
  <c r="AY1494" i="11"/>
  <c r="S1494" i="11"/>
  <c r="BJ1494" i="11"/>
  <c r="U1494" i="11"/>
  <c r="AK1494" i="11"/>
  <c r="BA1494" i="11"/>
  <c r="AC1494" i="11"/>
  <c r="AS1494" i="11"/>
  <c r="BI1494" i="11"/>
  <c r="Y1494" i="11"/>
  <c r="BE1494" i="11"/>
  <c r="R1494" i="11"/>
  <c r="AM1494" i="11"/>
  <c r="BH1494" i="11"/>
  <c r="AE1494" i="11"/>
  <c r="AZ1494" i="11"/>
  <c r="AI1494" i="11"/>
  <c r="AG1494" i="11"/>
  <c r="AN1494" i="11"/>
  <c r="AO1494" i="11"/>
  <c r="AB1494" i="11"/>
  <c r="AX1494" i="11"/>
  <c r="T1494" i="11"/>
  <c r="AP1494" i="11"/>
  <c r="M1494" i="11"/>
  <c r="BD1494" i="11"/>
  <c r="Q1494" i="11"/>
  <c r="AW1494" i="11"/>
  <c r="W1494" i="11"/>
  <c r="O1494" i="11"/>
  <c r="BF1494" i="11"/>
  <c r="X1494" i="11"/>
  <c r="AH1494" i="11"/>
  <c r="Z1494" i="11"/>
  <c r="AR1494" i="11"/>
  <c r="AJ1494" i="11"/>
  <c r="BC1494" i="11"/>
  <c r="AU1494" i="11"/>
  <c r="AT1494" i="11"/>
  <c r="AF1556" i="11"/>
  <c r="BB1556" i="11"/>
  <c r="P1556" i="11"/>
  <c r="AL1556" i="11"/>
  <c r="BG1556" i="11"/>
  <c r="AQ1556" i="11"/>
  <c r="AV1556" i="11"/>
  <c r="V1556" i="11"/>
  <c r="M1556" i="11"/>
  <c r="AA1556" i="11"/>
  <c r="AN1556" i="11"/>
  <c r="BJ1556" i="11"/>
  <c r="S1556" i="11"/>
  <c r="AD1556" i="11"/>
  <c r="AY1556" i="11"/>
  <c r="U1556" i="11"/>
  <c r="AK1556" i="11"/>
  <c r="BA1556" i="11"/>
  <c r="AC1556" i="11"/>
  <c r="AS1556" i="11"/>
  <c r="BI1556" i="11"/>
  <c r="Y1556" i="11"/>
  <c r="BE1556" i="11"/>
  <c r="AB1556" i="11"/>
  <c r="AX1556" i="11"/>
  <c r="T1556" i="11"/>
  <c r="AP1556" i="11"/>
  <c r="AT1556" i="11"/>
  <c r="AG1556" i="11"/>
  <c r="AO1556" i="11"/>
  <c r="R1556" i="11"/>
  <c r="AM1556" i="11"/>
  <c r="BH1556" i="11"/>
  <c r="AE1556" i="11"/>
  <c r="AZ1556" i="11"/>
  <c r="X1556" i="11"/>
  <c r="Q1556" i="11"/>
  <c r="AW1556" i="11"/>
  <c r="AH1556" i="11"/>
  <c r="Z1556" i="11"/>
  <c r="AI1556" i="11"/>
  <c r="AR1556" i="11"/>
  <c r="AJ1556" i="11"/>
  <c r="BC1556" i="11"/>
  <c r="AU1556" i="11"/>
  <c r="W1556" i="11"/>
  <c r="O1556" i="11"/>
  <c r="BF1556" i="11"/>
  <c r="BD1556" i="11"/>
  <c r="P1551" i="11"/>
  <c r="AL1551" i="11"/>
  <c r="BG1551" i="11"/>
  <c r="V1551" i="11"/>
  <c r="AQ1551" i="11"/>
  <c r="AA1551" i="11"/>
  <c r="AF1551" i="11"/>
  <c r="AV1551" i="11"/>
  <c r="BB1551" i="11"/>
  <c r="X1551" i="11"/>
  <c r="AT1551" i="11"/>
  <c r="BD1551" i="11"/>
  <c r="U1551" i="11"/>
  <c r="AK1551" i="11"/>
  <c r="BA1551" i="11"/>
  <c r="AC1551" i="11"/>
  <c r="AS1551" i="11"/>
  <c r="BI1551" i="11"/>
  <c r="AO1551" i="11"/>
  <c r="AH1551" i="11"/>
  <c r="BC1551" i="11"/>
  <c r="Z1551" i="11"/>
  <c r="AU1551" i="11"/>
  <c r="AD1551" i="11"/>
  <c r="Q1551" i="11"/>
  <c r="AW1551" i="11"/>
  <c r="AI1551" i="11"/>
  <c r="Y1551" i="11"/>
  <c r="BE1551" i="11"/>
  <c r="W1551" i="11"/>
  <c r="AR1551" i="11"/>
  <c r="O1551" i="11"/>
  <c r="AJ1551" i="11"/>
  <c r="BF1551" i="11"/>
  <c r="AY1551" i="11"/>
  <c r="AG1551" i="11"/>
  <c r="R1551" i="11"/>
  <c r="BH1551" i="11"/>
  <c r="AZ1551" i="11"/>
  <c r="S1551" i="11"/>
  <c r="AB1551" i="11"/>
  <c r="T1551" i="11"/>
  <c r="AM1551" i="11"/>
  <c r="AE1551" i="11"/>
  <c r="BJ1551" i="11"/>
  <c r="AX1551" i="11"/>
  <c r="AP1551" i="11"/>
  <c r="M1551" i="11"/>
  <c r="AN1551" i="11"/>
  <c r="AA1557" i="11"/>
  <c r="AV1557" i="11"/>
  <c r="AF1557" i="11"/>
  <c r="BB1557" i="11"/>
  <c r="AL1557" i="11"/>
  <c r="AQ1557" i="11"/>
  <c r="P1557" i="11"/>
  <c r="BG1557" i="11"/>
  <c r="V1557" i="11"/>
  <c r="AI1557" i="11"/>
  <c r="BD1557" i="11"/>
  <c r="X1557" i="11"/>
  <c r="AT1557" i="11"/>
  <c r="U1557" i="11"/>
  <c r="AK1557" i="11"/>
  <c r="BA1557" i="11"/>
  <c r="AC1557" i="11"/>
  <c r="AS1557" i="11"/>
  <c r="BI1557" i="11"/>
  <c r="AO1557" i="11"/>
  <c r="W1557" i="11"/>
  <c r="AR1557" i="11"/>
  <c r="O1557" i="11"/>
  <c r="AJ1557" i="11"/>
  <c r="BF1557" i="11"/>
  <c r="AN1557" i="11"/>
  <c r="Q1557" i="11"/>
  <c r="AW1557" i="11"/>
  <c r="Y1557" i="11"/>
  <c r="BE1557" i="11"/>
  <c r="AH1557" i="11"/>
  <c r="BC1557" i="11"/>
  <c r="Z1557" i="11"/>
  <c r="AU1557" i="11"/>
  <c r="BJ1557" i="11"/>
  <c r="S1557" i="11"/>
  <c r="AG1557" i="11"/>
  <c r="AB1557" i="11"/>
  <c r="T1557" i="11"/>
  <c r="AM1557" i="11"/>
  <c r="AE1557" i="11"/>
  <c r="AY1557" i="11"/>
  <c r="AX1557" i="11"/>
  <c r="AP1557" i="11"/>
  <c r="AD1557" i="11"/>
  <c r="R1557" i="11"/>
  <c r="BH1557" i="11"/>
  <c r="M1557" i="11"/>
  <c r="AZ1557" i="11"/>
  <c r="BO1588" i="11"/>
  <c r="J1538" i="11" a="1"/>
  <c r="J1538" i="11" s="1"/>
  <c r="BO1655" i="11"/>
  <c r="J1605" i="11" a="1"/>
  <c r="J1605" i="11" s="1"/>
  <c r="BO1692" i="11"/>
  <c r="J1642" i="11" a="1"/>
  <c r="J1642" i="11" s="1"/>
  <c r="J1685" i="11" a="1"/>
  <c r="J1685" i="11" s="1"/>
  <c r="BN1735" i="11"/>
  <c r="J1603" i="11" a="1"/>
  <c r="J1603" i="11" s="1"/>
  <c r="BO1653" i="11"/>
  <c r="BO1709" i="11"/>
  <c r="J1659" i="11" a="1"/>
  <c r="J1659" i="11" s="1"/>
  <c r="BN1699" i="11"/>
  <c r="J1649" i="11" a="1"/>
  <c r="J1649" i="11" s="1"/>
  <c r="J1693" i="11" a="1"/>
  <c r="J1693" i="11" s="1"/>
  <c r="BN1743" i="11"/>
  <c r="J1524" i="11" a="1"/>
  <c r="J1524" i="11" s="1"/>
  <c r="BO1574" i="11"/>
  <c r="BN1684" i="11"/>
  <c r="J1634" i="11" a="1"/>
  <c r="J1634" i="11" s="1"/>
  <c r="J1676" i="11" a="1"/>
  <c r="J1676" i="11" s="1"/>
  <c r="BN1726" i="11"/>
  <c r="BN1819" i="11"/>
  <c r="J1769" i="11" a="1"/>
  <c r="J1769" i="11" s="1"/>
  <c r="BN1979" i="11"/>
  <c r="BN1951" i="11"/>
  <c r="J1687" i="11" a="1"/>
  <c r="J1687" i="11" s="1"/>
  <c r="BN1737" i="11"/>
  <c r="BO1772" i="11"/>
  <c r="J1722" i="11" a="1"/>
  <c r="J1722" i="11" s="1"/>
  <c r="BO1673" i="11"/>
  <c r="J1623" i="11" a="1"/>
  <c r="J1623" i="11" s="1"/>
  <c r="J1725" i="11" a="1"/>
  <c r="J1725" i="11" s="1"/>
  <c r="BN1775" i="11"/>
  <c r="BN1831" i="11"/>
  <c r="J1781" i="11" a="1"/>
  <c r="J1781" i="11" s="1"/>
  <c r="BO1671" i="11"/>
  <c r="J1621" i="11" a="1"/>
  <c r="J1621" i="11" s="1"/>
  <c r="J1562" i="11" a="1"/>
  <c r="J1562" i="11" s="1"/>
  <c r="BO1612" i="11"/>
  <c r="BN1783" i="11"/>
  <c r="J1733" i="11" a="1"/>
  <c r="J1733" i="11" s="1"/>
  <c r="BN1889" i="11"/>
  <c r="BO1750" i="11"/>
  <c r="J1700" i="11" a="1"/>
  <c r="J1700" i="11" s="1"/>
  <c r="J1528" i="11" a="1"/>
  <c r="J1528" i="11" s="1"/>
  <c r="BO1578" i="11"/>
  <c r="BO1590" i="11"/>
  <c r="J1540" i="11" a="1"/>
  <c r="J1540" i="11" s="1"/>
  <c r="J1532" i="11" a="1"/>
  <c r="J1532" i="11" s="1"/>
  <c r="BO1582" i="11"/>
  <c r="BN1656" i="11"/>
  <c r="J1606" i="11" a="1"/>
  <c r="J1606" i="11" s="1"/>
  <c r="BN2003" i="11"/>
  <c r="BO1651" i="11"/>
  <c r="J1601" i="11" a="1"/>
  <c r="J1601" i="11" s="1"/>
  <c r="J1607" i="11" a="1"/>
  <c r="J1607" i="11" s="1"/>
  <c r="BO1657" i="11"/>
  <c r="J1613" i="11" a="1"/>
  <c r="J1613" i="11" s="1"/>
  <c r="BO1663" i="11"/>
  <c r="BN1841" i="11"/>
  <c r="J1791" i="11" a="1"/>
  <c r="J1791" i="11" s="1"/>
  <c r="J1747" i="11" a="1"/>
  <c r="J1747" i="11" s="1"/>
  <c r="BN1797" i="11"/>
  <c r="BO1730" i="11"/>
  <c r="J1680" i="11" a="1"/>
  <c r="J1680" i="11" s="1"/>
  <c r="J1768" i="11" a="1"/>
  <c r="J1768" i="11" s="1"/>
  <c r="BN1818" i="11"/>
  <c r="BO1598" i="11"/>
  <c r="J1548" i="11" a="1"/>
  <c r="J1548" i="11" s="1"/>
  <c r="BO1708" i="11"/>
  <c r="J1658" i="11" a="1"/>
  <c r="J1658" i="11" s="1"/>
  <c r="J1520" i="11" a="1"/>
  <c r="J1520" i="11" s="1"/>
  <c r="BO1570" i="11"/>
  <c r="J1767" i="11" a="1"/>
  <c r="J1767" i="11" s="1"/>
  <c r="BN1817" i="11"/>
  <c r="J1536" i="11" a="1"/>
  <c r="J1536" i="11" s="1"/>
  <c r="BO1586" i="11"/>
  <c r="BN1611" i="11"/>
  <c r="J1561" i="11" a="1"/>
  <c r="J1561" i="11" s="1"/>
  <c r="BN1777" i="11"/>
  <c r="J1727" i="11" a="1"/>
  <c r="J1727" i="11" s="1"/>
  <c r="J1514" i="11" a="1"/>
  <c r="J1514" i="11" s="1"/>
  <c r="BO1564" i="11"/>
  <c r="J1754" i="11" a="1"/>
  <c r="J1754" i="11" s="1"/>
  <c r="BO1804" i="11"/>
  <c r="BO1715" i="11"/>
  <c r="J1665" i="11" a="1"/>
  <c r="J1665" i="11" s="1"/>
  <c r="BO1679" i="11"/>
  <c r="J1629" i="11" a="1"/>
  <c r="J1629" i="11" s="1"/>
  <c r="J1702" i="11" a="1"/>
  <c r="J1702" i="11" s="1"/>
  <c r="BO1752" i="11"/>
  <c r="J1566" i="11" a="1"/>
  <c r="J1566" i="11" s="1"/>
  <c r="BO1616" i="11"/>
  <c r="BN1738" i="11"/>
  <c r="J1546" i="11" a="1"/>
  <c r="J1546" i="11" s="1"/>
  <c r="BO1596" i="11"/>
  <c r="BO1594" i="11"/>
  <c r="J1544" i="11" a="1"/>
  <c r="J1544" i="11" s="1"/>
  <c r="BO1639" i="11"/>
  <c r="J1589" i="11" a="1"/>
  <c r="J1589" i="11" s="1"/>
  <c r="BO1595" i="11"/>
  <c r="J1545" i="11" a="1"/>
  <c r="J1545" i="11" s="1"/>
  <c r="J1760" i="11" a="1"/>
  <c r="J1760" i="11" s="1"/>
  <c r="BN1810" i="11"/>
  <c r="AA1629" i="11" l="1"/>
  <c r="AQ1629" i="11"/>
  <c r="BG1629" i="11"/>
  <c r="O1629" i="11"/>
  <c r="AE1629" i="11"/>
  <c r="AU1629" i="11"/>
  <c r="AI1629" i="11"/>
  <c r="S1629" i="11"/>
  <c r="AY1629" i="11"/>
  <c r="AM1629" i="11"/>
  <c r="W1629" i="11"/>
  <c r="BC1629" i="11"/>
  <c r="AG1629" i="11"/>
  <c r="AW1629" i="11"/>
  <c r="Q1629" i="11"/>
  <c r="Y1629" i="11"/>
  <c r="BE1629" i="11"/>
  <c r="X1629" i="11"/>
  <c r="AN1629" i="11"/>
  <c r="BD1629" i="11"/>
  <c r="R1629" i="11"/>
  <c r="AH1629" i="11"/>
  <c r="AX1629" i="11"/>
  <c r="AK1629" i="11"/>
  <c r="AO1629" i="11"/>
  <c r="P1629" i="11"/>
  <c r="AF1629" i="11"/>
  <c r="AV1629" i="11"/>
  <c r="Z1629" i="11"/>
  <c r="AP1629" i="11"/>
  <c r="BF1629" i="11"/>
  <c r="BA1629" i="11"/>
  <c r="U1629" i="11"/>
  <c r="AB1629" i="11"/>
  <c r="BH1629" i="11"/>
  <c r="M1629" i="11"/>
  <c r="V1629" i="11"/>
  <c r="BB1629" i="11"/>
  <c r="AC1629" i="11"/>
  <c r="AJ1629" i="11"/>
  <c r="AD1629" i="11"/>
  <c r="BJ1629" i="11"/>
  <c r="AR1629" i="11"/>
  <c r="AL1629" i="11"/>
  <c r="BI1629" i="11"/>
  <c r="T1629" i="11"/>
  <c r="AZ1629" i="11"/>
  <c r="AT1629" i="11"/>
  <c r="AS1629" i="11"/>
  <c r="AF1548" i="11"/>
  <c r="BB1548" i="11"/>
  <c r="P1548" i="11"/>
  <c r="AL1548" i="11"/>
  <c r="BG1548" i="11"/>
  <c r="AQ1548" i="11"/>
  <c r="AV1548" i="11"/>
  <c r="V1548" i="11"/>
  <c r="AA1548" i="11"/>
  <c r="M1548" i="11"/>
  <c r="AN1548" i="11"/>
  <c r="BJ1548" i="11"/>
  <c r="S1548" i="11"/>
  <c r="AD1548" i="11"/>
  <c r="AY1548" i="11"/>
  <c r="U1548" i="11"/>
  <c r="AK1548" i="11"/>
  <c r="BA1548" i="11"/>
  <c r="AC1548" i="11"/>
  <c r="AS1548" i="11"/>
  <c r="BI1548" i="11"/>
  <c r="Y1548" i="11"/>
  <c r="BE1548" i="11"/>
  <c r="AB1548" i="11"/>
  <c r="AX1548" i="11"/>
  <c r="T1548" i="11"/>
  <c r="AP1548" i="11"/>
  <c r="AT1548" i="11"/>
  <c r="AG1548" i="11"/>
  <c r="AO1548" i="11"/>
  <c r="R1548" i="11"/>
  <c r="AM1548" i="11"/>
  <c r="BH1548" i="11"/>
  <c r="AE1548" i="11"/>
  <c r="AZ1548" i="11"/>
  <c r="X1548" i="11"/>
  <c r="Q1548" i="11"/>
  <c r="AW1548" i="11"/>
  <c r="AH1548" i="11"/>
  <c r="Z1548" i="11"/>
  <c r="AR1548" i="11"/>
  <c r="AJ1548" i="11"/>
  <c r="BD1548" i="11"/>
  <c r="BC1548" i="11"/>
  <c r="AU1548" i="11"/>
  <c r="AI1548" i="11"/>
  <c r="W1548" i="11"/>
  <c r="O1548" i="11"/>
  <c r="BF1548" i="11"/>
  <c r="AF1532" i="11"/>
  <c r="BB1532" i="11"/>
  <c r="P1532" i="11"/>
  <c r="AL1532" i="11"/>
  <c r="BG1532" i="11"/>
  <c r="AQ1532" i="11"/>
  <c r="AV1532" i="11"/>
  <c r="V1532" i="11"/>
  <c r="AA1532" i="11"/>
  <c r="M1532" i="11"/>
  <c r="AN1532" i="11"/>
  <c r="BJ1532" i="11"/>
  <c r="S1532" i="11"/>
  <c r="AD1532" i="11"/>
  <c r="AY1532" i="11"/>
  <c r="U1532" i="11"/>
  <c r="AK1532" i="11"/>
  <c r="BA1532" i="11"/>
  <c r="AC1532" i="11"/>
  <c r="AS1532" i="11"/>
  <c r="BI1532" i="11"/>
  <c r="Y1532" i="11"/>
  <c r="BE1532" i="11"/>
  <c r="AB1532" i="11"/>
  <c r="AX1532" i="11"/>
  <c r="T1532" i="11"/>
  <c r="AP1532" i="11"/>
  <c r="AT1532" i="11"/>
  <c r="AG1532" i="11"/>
  <c r="AO1532" i="11"/>
  <c r="R1532" i="11"/>
  <c r="AM1532" i="11"/>
  <c r="BH1532" i="11"/>
  <c r="AE1532" i="11"/>
  <c r="AZ1532" i="11"/>
  <c r="X1532" i="11"/>
  <c r="Q1532" i="11"/>
  <c r="AW1532" i="11"/>
  <c r="AH1532" i="11"/>
  <c r="Z1532" i="11"/>
  <c r="AR1532" i="11"/>
  <c r="AJ1532" i="11"/>
  <c r="BD1532" i="11"/>
  <c r="BC1532" i="11"/>
  <c r="AU1532" i="11"/>
  <c r="AI1532" i="11"/>
  <c r="W1532" i="11"/>
  <c r="O1532" i="11"/>
  <c r="BF1532" i="11"/>
  <c r="W1733" i="11"/>
  <c r="AM1733" i="11"/>
  <c r="BC1733" i="11"/>
  <c r="O1733" i="11"/>
  <c r="AE1733" i="11"/>
  <c r="AU1733" i="11"/>
  <c r="AQ1733" i="11"/>
  <c r="AA1733" i="11"/>
  <c r="BG1733" i="11"/>
  <c r="AY1733" i="11"/>
  <c r="S1733" i="11"/>
  <c r="AI1733" i="11"/>
  <c r="AG1733" i="11"/>
  <c r="AW1733" i="11"/>
  <c r="Q1733" i="11"/>
  <c r="Y1733" i="11"/>
  <c r="BE1733" i="11"/>
  <c r="AO1733" i="11"/>
  <c r="X1733" i="11"/>
  <c r="AN1733" i="11"/>
  <c r="BD1733" i="11"/>
  <c r="R1733" i="11"/>
  <c r="AH1733" i="11"/>
  <c r="AX1733" i="11"/>
  <c r="AK1733" i="11"/>
  <c r="P1733" i="11"/>
  <c r="AF1733" i="11"/>
  <c r="AV1733" i="11"/>
  <c r="Z1733" i="11"/>
  <c r="AP1733" i="11"/>
  <c r="BF1733" i="11"/>
  <c r="BA1733" i="11"/>
  <c r="U1733" i="11"/>
  <c r="AB1733" i="11"/>
  <c r="BH1733" i="11"/>
  <c r="V1733" i="11"/>
  <c r="BB1733" i="11"/>
  <c r="AC1733" i="11"/>
  <c r="AJ1733" i="11"/>
  <c r="M1733" i="11"/>
  <c r="AD1733" i="11"/>
  <c r="BJ1733" i="11"/>
  <c r="AR1733" i="11"/>
  <c r="AL1733" i="11"/>
  <c r="BI1733" i="11"/>
  <c r="T1733" i="11"/>
  <c r="AZ1733" i="11"/>
  <c r="AT1733" i="11"/>
  <c r="AS1733" i="11"/>
  <c r="AA1642" i="11"/>
  <c r="AQ1642" i="11"/>
  <c r="BG1642" i="11"/>
  <c r="O1642" i="11"/>
  <c r="AE1642" i="11"/>
  <c r="AU1642" i="11"/>
  <c r="S1642" i="11"/>
  <c r="AY1642" i="11"/>
  <c r="AI1642" i="11"/>
  <c r="W1642" i="11"/>
  <c r="BC1642" i="11"/>
  <c r="AM1642" i="11"/>
  <c r="AW1642" i="11"/>
  <c r="Q1642" i="11"/>
  <c r="AG1642" i="11"/>
  <c r="AO1642" i="11"/>
  <c r="Y1642" i="11"/>
  <c r="M1642" i="11"/>
  <c r="BE1642" i="11"/>
  <c r="X1642" i="11"/>
  <c r="AN1642" i="11"/>
  <c r="BD1642" i="11"/>
  <c r="R1642" i="11"/>
  <c r="AH1642" i="11"/>
  <c r="AX1642" i="11"/>
  <c r="BA1642" i="11"/>
  <c r="U1642" i="11"/>
  <c r="P1642" i="11"/>
  <c r="AF1642" i="11"/>
  <c r="AV1642" i="11"/>
  <c r="Z1642" i="11"/>
  <c r="AP1642" i="11"/>
  <c r="BF1642" i="11"/>
  <c r="AK1642" i="11"/>
  <c r="AR1642" i="11"/>
  <c r="AL1642" i="11"/>
  <c r="AS1642" i="11"/>
  <c r="T1642" i="11"/>
  <c r="AZ1642" i="11"/>
  <c r="AT1642" i="11"/>
  <c r="AC1642" i="11"/>
  <c r="AB1642" i="11"/>
  <c r="BH1642" i="11"/>
  <c r="V1642" i="11"/>
  <c r="BB1642" i="11"/>
  <c r="AJ1642" i="11"/>
  <c r="AD1642" i="11"/>
  <c r="BJ1642" i="11"/>
  <c r="BI1642" i="11"/>
  <c r="AA1589" i="11"/>
  <c r="AQ1589" i="11"/>
  <c r="BG1589" i="11"/>
  <c r="O1589" i="11"/>
  <c r="AE1589" i="11"/>
  <c r="AU1589" i="11"/>
  <c r="S1589" i="11"/>
  <c r="AY1589" i="11"/>
  <c r="AI1589" i="11"/>
  <c r="BC1589" i="11"/>
  <c r="W1589" i="11"/>
  <c r="AM1589" i="11"/>
  <c r="AG1589" i="11"/>
  <c r="AW1589" i="11"/>
  <c r="Q1589" i="11"/>
  <c r="Y1589" i="11"/>
  <c r="BE1589" i="11"/>
  <c r="AO1589" i="11"/>
  <c r="X1589" i="11"/>
  <c r="AN1589" i="11"/>
  <c r="BD1589" i="11"/>
  <c r="R1589" i="11"/>
  <c r="AH1589" i="11"/>
  <c r="AX1589" i="11"/>
  <c r="AK1589" i="11"/>
  <c r="P1589" i="11"/>
  <c r="AF1589" i="11"/>
  <c r="AV1589" i="11"/>
  <c r="Z1589" i="11"/>
  <c r="AP1589" i="11"/>
  <c r="BF1589" i="11"/>
  <c r="BA1589" i="11"/>
  <c r="U1589" i="11"/>
  <c r="AB1589" i="11"/>
  <c r="BH1589" i="11"/>
  <c r="V1589" i="11"/>
  <c r="BB1589" i="11"/>
  <c r="AC1589" i="11"/>
  <c r="AJ1589" i="11"/>
  <c r="AD1589" i="11"/>
  <c r="BJ1589" i="11"/>
  <c r="AR1589" i="11"/>
  <c r="AL1589" i="11"/>
  <c r="BI1589" i="11"/>
  <c r="T1589" i="11"/>
  <c r="AZ1589" i="11"/>
  <c r="M1589" i="11"/>
  <c r="AT1589" i="11"/>
  <c r="AS1589" i="11"/>
  <c r="V1566" i="11"/>
  <c r="AQ1566" i="11"/>
  <c r="AA1566" i="11"/>
  <c r="AV1566" i="11"/>
  <c r="AF1566" i="11"/>
  <c r="AL1566" i="11"/>
  <c r="BB1566" i="11"/>
  <c r="P1566" i="11"/>
  <c r="BG1566" i="11"/>
  <c r="AD1566" i="11"/>
  <c r="AY1566" i="11"/>
  <c r="BJ1566" i="11"/>
  <c r="S1566" i="11"/>
  <c r="AN1566" i="11"/>
  <c r="U1566" i="11"/>
  <c r="AK1566" i="11"/>
  <c r="BA1566" i="11"/>
  <c r="AC1566" i="11"/>
  <c r="AS1566" i="11"/>
  <c r="BI1566" i="11"/>
  <c r="Y1566" i="11"/>
  <c r="BE1566" i="11"/>
  <c r="R1566" i="11"/>
  <c r="AM1566" i="11"/>
  <c r="BH1566" i="11"/>
  <c r="AE1566" i="11"/>
  <c r="AZ1566" i="11"/>
  <c r="AI1566" i="11"/>
  <c r="AG1566" i="11"/>
  <c r="AO1566" i="11"/>
  <c r="AB1566" i="11"/>
  <c r="AX1566" i="11"/>
  <c r="T1566" i="11"/>
  <c r="AP1566" i="11"/>
  <c r="BD1566" i="11"/>
  <c r="Q1566" i="11"/>
  <c r="AW1566" i="11"/>
  <c r="W1566" i="11"/>
  <c r="O1566" i="11"/>
  <c r="BF1566" i="11"/>
  <c r="M1566" i="11"/>
  <c r="AH1566" i="11"/>
  <c r="Z1566" i="11"/>
  <c r="AT1566" i="11"/>
  <c r="AR1566" i="11"/>
  <c r="AJ1566" i="11"/>
  <c r="X1566" i="11"/>
  <c r="BC1566" i="11"/>
  <c r="AU1566" i="11"/>
  <c r="W1754" i="11"/>
  <c r="AM1754" i="11"/>
  <c r="BC1754" i="11"/>
  <c r="O1754" i="11"/>
  <c r="AE1754" i="11"/>
  <c r="AU1754" i="11"/>
  <c r="AA1754" i="11"/>
  <c r="BG1754" i="11"/>
  <c r="AQ1754" i="11"/>
  <c r="S1754" i="11"/>
  <c r="AI1754" i="11"/>
  <c r="AY1754" i="11"/>
  <c r="AW1754" i="11"/>
  <c r="Q1754" i="11"/>
  <c r="AG1754" i="11"/>
  <c r="M1754" i="11"/>
  <c r="AO1754" i="11"/>
  <c r="Y1754" i="11"/>
  <c r="BE1754" i="11"/>
  <c r="X1754" i="11"/>
  <c r="AN1754" i="11"/>
  <c r="BD1754" i="11"/>
  <c r="R1754" i="11"/>
  <c r="AH1754" i="11"/>
  <c r="AX1754" i="11"/>
  <c r="BA1754" i="11"/>
  <c r="U1754" i="11"/>
  <c r="P1754" i="11"/>
  <c r="AF1754" i="11"/>
  <c r="AV1754" i="11"/>
  <c r="Z1754" i="11"/>
  <c r="AP1754" i="11"/>
  <c r="BF1754" i="11"/>
  <c r="AK1754" i="11"/>
  <c r="AR1754" i="11"/>
  <c r="AL1754" i="11"/>
  <c r="AS1754" i="11"/>
  <c r="T1754" i="11"/>
  <c r="AZ1754" i="11"/>
  <c r="AT1754" i="11"/>
  <c r="AC1754" i="11"/>
  <c r="AB1754" i="11"/>
  <c r="BH1754" i="11"/>
  <c r="V1754" i="11"/>
  <c r="BB1754" i="11"/>
  <c r="AJ1754" i="11"/>
  <c r="AD1754" i="11"/>
  <c r="BJ1754" i="11"/>
  <c r="BI1754" i="11"/>
  <c r="AF1536" i="11"/>
  <c r="BB1536" i="11"/>
  <c r="P1536" i="11"/>
  <c r="AL1536" i="11"/>
  <c r="BG1536" i="11"/>
  <c r="V1536" i="11"/>
  <c r="AA1536" i="11"/>
  <c r="AQ1536" i="11"/>
  <c r="AV1536" i="11"/>
  <c r="M1536" i="11"/>
  <c r="BJ1536" i="11"/>
  <c r="S1536" i="11"/>
  <c r="AN1536" i="11"/>
  <c r="AY1536" i="11"/>
  <c r="AD1536" i="11"/>
  <c r="U1536" i="11"/>
  <c r="AK1536" i="11"/>
  <c r="BA1536" i="11"/>
  <c r="AC1536" i="11"/>
  <c r="AS1536" i="11"/>
  <c r="BI1536" i="11"/>
  <c r="Y1536" i="11"/>
  <c r="BE1536" i="11"/>
  <c r="AB1536" i="11"/>
  <c r="AX1536" i="11"/>
  <c r="T1536" i="11"/>
  <c r="AP1536" i="11"/>
  <c r="X1536" i="11"/>
  <c r="AG1536" i="11"/>
  <c r="AO1536" i="11"/>
  <c r="R1536" i="11"/>
  <c r="AM1536" i="11"/>
  <c r="BH1536" i="11"/>
  <c r="AE1536" i="11"/>
  <c r="AZ1536" i="11"/>
  <c r="AT1536" i="11"/>
  <c r="Q1536" i="11"/>
  <c r="AW1536" i="11"/>
  <c r="BC1536" i="11"/>
  <c r="AU1536" i="11"/>
  <c r="BD1536" i="11"/>
  <c r="W1536" i="11"/>
  <c r="O1536" i="11"/>
  <c r="BF1536" i="11"/>
  <c r="AI1536" i="11"/>
  <c r="AH1536" i="11"/>
  <c r="Z1536" i="11"/>
  <c r="AR1536" i="11"/>
  <c r="AJ1536" i="11"/>
  <c r="AF1520" i="11"/>
  <c r="BB1520" i="11"/>
  <c r="P1520" i="11"/>
  <c r="AL1520" i="11"/>
  <c r="BG1520" i="11"/>
  <c r="V1520" i="11"/>
  <c r="AA1520" i="11"/>
  <c r="AQ1520" i="11"/>
  <c r="AV1520" i="11"/>
  <c r="M1520" i="11"/>
  <c r="BJ1520" i="11"/>
  <c r="S1520" i="11"/>
  <c r="AN1520" i="11"/>
  <c r="AY1520" i="11"/>
  <c r="AD1520" i="11"/>
  <c r="U1520" i="11"/>
  <c r="AK1520" i="11"/>
  <c r="BA1520" i="11"/>
  <c r="AC1520" i="11"/>
  <c r="AS1520" i="11"/>
  <c r="BI1520" i="11"/>
  <c r="Y1520" i="11"/>
  <c r="BE1520" i="11"/>
  <c r="AB1520" i="11"/>
  <c r="AX1520" i="11"/>
  <c r="T1520" i="11"/>
  <c r="AP1520" i="11"/>
  <c r="X1520" i="11"/>
  <c r="AG1520" i="11"/>
  <c r="AO1520" i="11"/>
  <c r="R1520" i="11"/>
  <c r="AM1520" i="11"/>
  <c r="BH1520" i="11"/>
  <c r="AE1520" i="11"/>
  <c r="AZ1520" i="11"/>
  <c r="AT1520" i="11"/>
  <c r="Q1520" i="11"/>
  <c r="AW1520" i="11"/>
  <c r="BC1520" i="11"/>
  <c r="AU1520" i="11"/>
  <c r="BD1520" i="11"/>
  <c r="W1520" i="11"/>
  <c r="O1520" i="11"/>
  <c r="BF1520" i="11"/>
  <c r="AI1520" i="11"/>
  <c r="AH1520" i="11"/>
  <c r="Z1520" i="11"/>
  <c r="AR1520" i="11"/>
  <c r="AJ1520" i="11"/>
  <c r="AA1607" i="11"/>
  <c r="AQ1607" i="11"/>
  <c r="BG1607" i="11"/>
  <c r="O1607" i="11"/>
  <c r="AE1607" i="11"/>
  <c r="AU1607" i="11"/>
  <c r="AI1607" i="11"/>
  <c r="S1607" i="11"/>
  <c r="AY1607" i="11"/>
  <c r="AM1607" i="11"/>
  <c r="BC1607" i="11"/>
  <c r="W1607" i="11"/>
  <c r="AG1607" i="11"/>
  <c r="AW1607" i="11"/>
  <c r="Q1607" i="11"/>
  <c r="BE1607" i="11"/>
  <c r="Y1607" i="11"/>
  <c r="AO1607" i="11"/>
  <c r="X1607" i="11"/>
  <c r="AN1607" i="11"/>
  <c r="BD1607" i="11"/>
  <c r="R1607" i="11"/>
  <c r="AH1607" i="11"/>
  <c r="AX1607" i="11"/>
  <c r="AK1607" i="11"/>
  <c r="P1607" i="11"/>
  <c r="AF1607" i="11"/>
  <c r="AV1607" i="11"/>
  <c r="Z1607" i="11"/>
  <c r="AP1607" i="11"/>
  <c r="BF1607" i="11"/>
  <c r="BA1607" i="11"/>
  <c r="U1607" i="11"/>
  <c r="AB1607" i="11"/>
  <c r="BH1607" i="11"/>
  <c r="V1607" i="11"/>
  <c r="BB1607" i="11"/>
  <c r="BI1607" i="11"/>
  <c r="AJ1607" i="11"/>
  <c r="AD1607" i="11"/>
  <c r="BJ1607" i="11"/>
  <c r="AS1607" i="11"/>
  <c r="AR1607" i="11"/>
  <c r="AL1607" i="11"/>
  <c r="M1607" i="11"/>
  <c r="AC1607" i="11"/>
  <c r="T1607" i="11"/>
  <c r="AZ1607" i="11"/>
  <c r="AT1607" i="11"/>
  <c r="AA1606" i="11"/>
  <c r="AQ1606" i="11"/>
  <c r="BG1606" i="11"/>
  <c r="O1606" i="11"/>
  <c r="AE1606" i="11"/>
  <c r="AU1606" i="11"/>
  <c r="S1606" i="11"/>
  <c r="AY1606" i="11"/>
  <c r="AI1606" i="11"/>
  <c r="W1606" i="11"/>
  <c r="BC1606" i="11"/>
  <c r="AM1606" i="11"/>
  <c r="AW1606" i="11"/>
  <c r="Q1606" i="11"/>
  <c r="AG1606" i="11"/>
  <c r="AO1606" i="11"/>
  <c r="Y1606" i="11"/>
  <c r="BE1606" i="11"/>
  <c r="X1606" i="11"/>
  <c r="AN1606" i="11"/>
  <c r="BD1606" i="11"/>
  <c r="R1606" i="11"/>
  <c r="AH1606" i="11"/>
  <c r="AX1606" i="11"/>
  <c r="M1606" i="11"/>
  <c r="BA1606" i="11"/>
  <c r="U1606" i="11"/>
  <c r="P1606" i="11"/>
  <c r="AF1606" i="11"/>
  <c r="AV1606" i="11"/>
  <c r="Z1606" i="11"/>
  <c r="AP1606" i="11"/>
  <c r="BF1606" i="11"/>
  <c r="AK1606" i="11"/>
  <c r="AR1606" i="11"/>
  <c r="AL1606" i="11"/>
  <c r="AS1606" i="11"/>
  <c r="T1606" i="11"/>
  <c r="AZ1606" i="11"/>
  <c r="AT1606" i="11"/>
  <c r="AC1606" i="11"/>
  <c r="AB1606" i="11"/>
  <c r="BH1606" i="11"/>
  <c r="V1606" i="11"/>
  <c r="BB1606" i="11"/>
  <c r="AJ1606" i="11"/>
  <c r="AD1606" i="11"/>
  <c r="BJ1606" i="11"/>
  <c r="BI1606" i="11"/>
  <c r="AF1540" i="11"/>
  <c r="BB1540" i="11"/>
  <c r="P1540" i="11"/>
  <c r="AL1540" i="11"/>
  <c r="BG1540" i="11"/>
  <c r="AQ1540" i="11"/>
  <c r="AV1540" i="11"/>
  <c r="V1540" i="11"/>
  <c r="AA1540" i="11"/>
  <c r="M1540" i="11"/>
  <c r="AN1540" i="11"/>
  <c r="BJ1540" i="11"/>
  <c r="S1540" i="11"/>
  <c r="AD1540" i="11"/>
  <c r="AY1540" i="11"/>
  <c r="U1540" i="11"/>
  <c r="AK1540" i="11"/>
  <c r="BA1540" i="11"/>
  <c r="AC1540" i="11"/>
  <c r="AS1540" i="11"/>
  <c r="BI1540" i="11"/>
  <c r="Y1540" i="11"/>
  <c r="BE1540" i="11"/>
  <c r="AB1540" i="11"/>
  <c r="AX1540" i="11"/>
  <c r="T1540" i="11"/>
  <c r="AP1540" i="11"/>
  <c r="AT1540" i="11"/>
  <c r="AG1540" i="11"/>
  <c r="AO1540" i="11"/>
  <c r="R1540" i="11"/>
  <c r="AM1540" i="11"/>
  <c r="BH1540" i="11"/>
  <c r="AE1540" i="11"/>
  <c r="AZ1540" i="11"/>
  <c r="X1540" i="11"/>
  <c r="Q1540" i="11"/>
  <c r="AW1540" i="11"/>
  <c r="AH1540" i="11"/>
  <c r="Z1540" i="11"/>
  <c r="AI1540" i="11"/>
  <c r="AR1540" i="11"/>
  <c r="AJ1540" i="11"/>
  <c r="BC1540" i="11"/>
  <c r="AU1540" i="11"/>
  <c r="W1540" i="11"/>
  <c r="O1540" i="11"/>
  <c r="BF1540" i="11"/>
  <c r="BD1540" i="11"/>
  <c r="W1700" i="11"/>
  <c r="AM1700" i="11"/>
  <c r="BC1700" i="11"/>
  <c r="O1700" i="11"/>
  <c r="AE1700" i="11"/>
  <c r="AU1700" i="11"/>
  <c r="AA1700" i="11"/>
  <c r="BG1700" i="11"/>
  <c r="AQ1700" i="11"/>
  <c r="AI1700" i="11"/>
  <c r="M1700" i="11"/>
  <c r="AY1700" i="11"/>
  <c r="S1700" i="11"/>
  <c r="AW1700" i="11"/>
  <c r="Q1700" i="11"/>
  <c r="AG1700" i="11"/>
  <c r="AO1700" i="11"/>
  <c r="BE1700" i="11"/>
  <c r="Y1700" i="11"/>
  <c r="X1700" i="11"/>
  <c r="AN1700" i="11"/>
  <c r="BD1700" i="11"/>
  <c r="R1700" i="11"/>
  <c r="AH1700" i="11"/>
  <c r="AX1700" i="11"/>
  <c r="BA1700" i="11"/>
  <c r="U1700" i="11"/>
  <c r="P1700" i="11"/>
  <c r="AF1700" i="11"/>
  <c r="AV1700" i="11"/>
  <c r="Z1700" i="11"/>
  <c r="AP1700" i="11"/>
  <c r="BF1700" i="11"/>
  <c r="AK1700" i="11"/>
  <c r="AR1700" i="11"/>
  <c r="AL1700" i="11"/>
  <c r="T1700" i="11"/>
  <c r="AZ1700" i="11"/>
  <c r="AT1700" i="11"/>
  <c r="BI1700" i="11"/>
  <c r="AB1700" i="11"/>
  <c r="BH1700" i="11"/>
  <c r="V1700" i="11"/>
  <c r="BB1700" i="11"/>
  <c r="AS1700" i="11"/>
  <c r="AJ1700" i="11"/>
  <c r="AD1700" i="11"/>
  <c r="BJ1700" i="11"/>
  <c r="AC1700" i="11"/>
  <c r="W1725" i="11"/>
  <c r="AM1725" i="11"/>
  <c r="BC1725" i="11"/>
  <c r="O1725" i="11"/>
  <c r="AE1725" i="11"/>
  <c r="AU1725" i="11"/>
  <c r="AQ1725" i="11"/>
  <c r="AA1725" i="11"/>
  <c r="BG1725" i="11"/>
  <c r="AY1725" i="11"/>
  <c r="S1725" i="11"/>
  <c r="AI1725" i="11"/>
  <c r="AG1725" i="11"/>
  <c r="AW1725" i="11"/>
  <c r="Q1725" i="11"/>
  <c r="Y1725" i="11"/>
  <c r="BE1725" i="11"/>
  <c r="X1725" i="11"/>
  <c r="AN1725" i="11"/>
  <c r="BD1725" i="11"/>
  <c r="R1725" i="11"/>
  <c r="AH1725" i="11"/>
  <c r="AX1725" i="11"/>
  <c r="AK1725" i="11"/>
  <c r="P1725" i="11"/>
  <c r="AF1725" i="11"/>
  <c r="AV1725" i="11"/>
  <c r="Z1725" i="11"/>
  <c r="AP1725" i="11"/>
  <c r="BF1725" i="11"/>
  <c r="BA1725" i="11"/>
  <c r="U1725" i="11"/>
  <c r="AO1725" i="11"/>
  <c r="AB1725" i="11"/>
  <c r="BH1725" i="11"/>
  <c r="M1725" i="11"/>
  <c r="V1725" i="11"/>
  <c r="BB1725" i="11"/>
  <c r="AC1725" i="11"/>
  <c r="AJ1725" i="11"/>
  <c r="AD1725" i="11"/>
  <c r="BJ1725" i="11"/>
  <c r="AR1725" i="11"/>
  <c r="AL1725" i="11"/>
  <c r="BI1725" i="11"/>
  <c r="T1725" i="11"/>
  <c r="AZ1725" i="11"/>
  <c r="AT1725" i="11"/>
  <c r="AS1725" i="11"/>
  <c r="W1676" i="11"/>
  <c r="AM1676" i="11"/>
  <c r="BC1676" i="11"/>
  <c r="O1676" i="11"/>
  <c r="AE1676" i="11"/>
  <c r="AU1676" i="11"/>
  <c r="AA1676" i="11"/>
  <c r="BG1676" i="11"/>
  <c r="AQ1676" i="11"/>
  <c r="AI1676" i="11"/>
  <c r="AY1676" i="11"/>
  <c r="M1676" i="11"/>
  <c r="S1676" i="11"/>
  <c r="AW1676" i="11"/>
  <c r="Q1676" i="11"/>
  <c r="AG1676" i="11"/>
  <c r="AO1676" i="11"/>
  <c r="BE1676" i="11"/>
  <c r="Y1676" i="11"/>
  <c r="X1676" i="11"/>
  <c r="AN1676" i="11"/>
  <c r="BD1676" i="11"/>
  <c r="R1676" i="11"/>
  <c r="AH1676" i="11"/>
  <c r="AX1676" i="11"/>
  <c r="BA1676" i="11"/>
  <c r="U1676" i="11"/>
  <c r="P1676" i="11"/>
  <c r="AF1676" i="11"/>
  <c r="AV1676" i="11"/>
  <c r="Z1676" i="11"/>
  <c r="AP1676" i="11"/>
  <c r="BF1676" i="11"/>
  <c r="AK1676" i="11"/>
  <c r="AR1676" i="11"/>
  <c r="AL1676" i="11"/>
  <c r="T1676" i="11"/>
  <c r="AZ1676" i="11"/>
  <c r="AT1676" i="11"/>
  <c r="BI1676" i="11"/>
  <c r="AB1676" i="11"/>
  <c r="BH1676" i="11"/>
  <c r="V1676" i="11"/>
  <c r="BB1676" i="11"/>
  <c r="AS1676" i="11"/>
  <c r="AJ1676" i="11"/>
  <c r="AD1676" i="11"/>
  <c r="BJ1676" i="11"/>
  <c r="AC1676" i="11"/>
  <c r="AF1524" i="11"/>
  <c r="BB1524" i="11"/>
  <c r="P1524" i="11"/>
  <c r="AL1524" i="11"/>
  <c r="BG1524" i="11"/>
  <c r="AQ1524" i="11"/>
  <c r="AV1524" i="11"/>
  <c r="V1524" i="11"/>
  <c r="AA1524" i="11"/>
  <c r="M1524" i="11"/>
  <c r="AN1524" i="11"/>
  <c r="BJ1524" i="11"/>
  <c r="S1524" i="11"/>
  <c r="AD1524" i="11"/>
  <c r="AY1524" i="11"/>
  <c r="U1524" i="11"/>
  <c r="AK1524" i="11"/>
  <c r="BA1524" i="11"/>
  <c r="AC1524" i="11"/>
  <c r="AS1524" i="11"/>
  <c r="BI1524" i="11"/>
  <c r="Y1524" i="11"/>
  <c r="BE1524" i="11"/>
  <c r="AB1524" i="11"/>
  <c r="AX1524" i="11"/>
  <c r="T1524" i="11"/>
  <c r="AP1524" i="11"/>
  <c r="AT1524" i="11"/>
  <c r="AG1524" i="11"/>
  <c r="AO1524" i="11"/>
  <c r="R1524" i="11"/>
  <c r="AM1524" i="11"/>
  <c r="BH1524" i="11"/>
  <c r="AE1524" i="11"/>
  <c r="AZ1524" i="11"/>
  <c r="X1524" i="11"/>
  <c r="Q1524" i="11"/>
  <c r="AW1524" i="11"/>
  <c r="AH1524" i="11"/>
  <c r="Z1524" i="11"/>
  <c r="AI1524" i="11"/>
  <c r="AR1524" i="11"/>
  <c r="AJ1524" i="11"/>
  <c r="BC1524" i="11"/>
  <c r="AU1524" i="11"/>
  <c r="W1524" i="11"/>
  <c r="O1524" i="11"/>
  <c r="BF1524" i="11"/>
  <c r="BD1524" i="11"/>
  <c r="AA1603" i="11"/>
  <c r="AQ1603" i="11"/>
  <c r="BG1603" i="11"/>
  <c r="O1603" i="11"/>
  <c r="AE1603" i="11"/>
  <c r="AU1603" i="11"/>
  <c r="AI1603" i="11"/>
  <c r="W1603" i="11"/>
  <c r="AY1603" i="11"/>
  <c r="AM1603" i="11"/>
  <c r="S1603" i="11"/>
  <c r="BC1603" i="11"/>
  <c r="AG1603" i="11"/>
  <c r="AW1603" i="11"/>
  <c r="Q1603" i="11"/>
  <c r="BE1603" i="11"/>
  <c r="Y1603" i="11"/>
  <c r="AO1603" i="11"/>
  <c r="X1603" i="11"/>
  <c r="AN1603" i="11"/>
  <c r="BD1603" i="11"/>
  <c r="R1603" i="11"/>
  <c r="AH1603" i="11"/>
  <c r="AX1603" i="11"/>
  <c r="M1603" i="11"/>
  <c r="AK1603" i="11"/>
  <c r="P1603" i="11"/>
  <c r="AF1603" i="11"/>
  <c r="AV1603" i="11"/>
  <c r="Z1603" i="11"/>
  <c r="AP1603" i="11"/>
  <c r="BF1603" i="11"/>
  <c r="BA1603" i="11"/>
  <c r="U1603" i="11"/>
  <c r="AB1603" i="11"/>
  <c r="BH1603" i="11"/>
  <c r="V1603" i="11"/>
  <c r="BB1603" i="11"/>
  <c r="BI1603" i="11"/>
  <c r="AJ1603" i="11"/>
  <c r="AD1603" i="11"/>
  <c r="BJ1603" i="11"/>
  <c r="AS1603" i="11"/>
  <c r="AR1603" i="11"/>
  <c r="AL1603" i="11"/>
  <c r="AC1603" i="11"/>
  <c r="T1603" i="11"/>
  <c r="AZ1603" i="11"/>
  <c r="AT1603" i="11"/>
  <c r="W1727" i="11"/>
  <c r="AM1727" i="11"/>
  <c r="BC1727" i="11"/>
  <c r="O1727" i="11"/>
  <c r="AE1727" i="11"/>
  <c r="AU1727" i="11"/>
  <c r="AQ1727" i="11"/>
  <c r="AA1727" i="11"/>
  <c r="BG1727" i="11"/>
  <c r="S1727" i="11"/>
  <c r="AI1727" i="11"/>
  <c r="AY1727" i="11"/>
  <c r="AG1727" i="11"/>
  <c r="AW1727" i="11"/>
  <c r="Q1727" i="11"/>
  <c r="BE1727" i="11"/>
  <c r="Y1727" i="11"/>
  <c r="AO1727" i="11"/>
  <c r="X1727" i="11"/>
  <c r="AN1727" i="11"/>
  <c r="BD1727" i="11"/>
  <c r="R1727" i="11"/>
  <c r="AH1727" i="11"/>
  <c r="AX1727" i="11"/>
  <c r="AK1727" i="11"/>
  <c r="P1727" i="11"/>
  <c r="AF1727" i="11"/>
  <c r="AV1727" i="11"/>
  <c r="Z1727" i="11"/>
  <c r="AP1727" i="11"/>
  <c r="BF1727" i="11"/>
  <c r="BA1727" i="11"/>
  <c r="U1727" i="11"/>
  <c r="AB1727" i="11"/>
  <c r="BH1727" i="11"/>
  <c r="V1727" i="11"/>
  <c r="BB1727" i="11"/>
  <c r="BI1727" i="11"/>
  <c r="AJ1727" i="11"/>
  <c r="AD1727" i="11"/>
  <c r="BJ1727" i="11"/>
  <c r="M1727" i="11"/>
  <c r="AS1727" i="11"/>
  <c r="AR1727" i="11"/>
  <c r="AL1727" i="11"/>
  <c r="AC1727" i="11"/>
  <c r="T1727" i="11"/>
  <c r="AZ1727" i="11"/>
  <c r="AT1727" i="11"/>
  <c r="S1791" i="11"/>
  <c r="AI1791" i="11"/>
  <c r="AY1791" i="11"/>
  <c r="AA1791" i="11"/>
  <c r="AQ1791" i="11"/>
  <c r="BG1791" i="11"/>
  <c r="W1791" i="11"/>
  <c r="BC1791" i="11"/>
  <c r="AE1791" i="11"/>
  <c r="AM1791" i="11"/>
  <c r="O1791" i="11"/>
  <c r="AU1791" i="11"/>
  <c r="AG1791" i="11"/>
  <c r="AW1791" i="11"/>
  <c r="Q1791" i="11"/>
  <c r="BE1791" i="11"/>
  <c r="Y1791" i="11"/>
  <c r="AO1791" i="11"/>
  <c r="X1791" i="11"/>
  <c r="AN1791" i="11"/>
  <c r="BD1791" i="11"/>
  <c r="R1791" i="11"/>
  <c r="AH1791" i="11"/>
  <c r="AX1791" i="11"/>
  <c r="AK1791" i="11"/>
  <c r="P1791" i="11"/>
  <c r="AF1791" i="11"/>
  <c r="AV1791" i="11"/>
  <c r="Z1791" i="11"/>
  <c r="AP1791" i="11"/>
  <c r="BF1791" i="11"/>
  <c r="BA1791" i="11"/>
  <c r="U1791" i="11"/>
  <c r="AB1791" i="11"/>
  <c r="BH1791" i="11"/>
  <c r="V1791" i="11"/>
  <c r="BB1791" i="11"/>
  <c r="BI1791" i="11"/>
  <c r="AJ1791" i="11"/>
  <c r="AD1791" i="11"/>
  <c r="BJ1791" i="11"/>
  <c r="M1791" i="11"/>
  <c r="AS1791" i="11"/>
  <c r="AR1791" i="11"/>
  <c r="AL1791" i="11"/>
  <c r="AC1791" i="11"/>
  <c r="T1791" i="11"/>
  <c r="AZ1791" i="11"/>
  <c r="AT1791" i="11"/>
  <c r="AA1621" i="11"/>
  <c r="AQ1621" i="11"/>
  <c r="BG1621" i="11"/>
  <c r="O1621" i="11"/>
  <c r="AE1621" i="11"/>
  <c r="AU1621" i="11"/>
  <c r="AI1621" i="11"/>
  <c r="S1621" i="11"/>
  <c r="AY1621" i="11"/>
  <c r="AM1621" i="11"/>
  <c r="W1621" i="11"/>
  <c r="BC1621" i="11"/>
  <c r="AG1621" i="11"/>
  <c r="AW1621" i="11"/>
  <c r="Q1621" i="11"/>
  <c r="Y1621" i="11"/>
  <c r="BE1621" i="11"/>
  <c r="AO1621" i="11"/>
  <c r="X1621" i="11"/>
  <c r="AN1621" i="11"/>
  <c r="BD1621" i="11"/>
  <c r="R1621" i="11"/>
  <c r="AH1621" i="11"/>
  <c r="AX1621" i="11"/>
  <c r="AK1621" i="11"/>
  <c r="P1621" i="11"/>
  <c r="AF1621" i="11"/>
  <c r="AV1621" i="11"/>
  <c r="Z1621" i="11"/>
  <c r="AP1621" i="11"/>
  <c r="BF1621" i="11"/>
  <c r="BA1621" i="11"/>
  <c r="U1621" i="11"/>
  <c r="AB1621" i="11"/>
  <c r="BH1621" i="11"/>
  <c r="V1621" i="11"/>
  <c r="BB1621" i="11"/>
  <c r="AC1621" i="11"/>
  <c r="AJ1621" i="11"/>
  <c r="AD1621" i="11"/>
  <c r="BJ1621" i="11"/>
  <c r="AR1621" i="11"/>
  <c r="AL1621" i="11"/>
  <c r="BI1621" i="11"/>
  <c r="T1621" i="11"/>
  <c r="AZ1621" i="11"/>
  <c r="M1621" i="11"/>
  <c r="AT1621" i="11"/>
  <c r="AS1621" i="11"/>
  <c r="AA1649" i="11"/>
  <c r="AQ1649" i="11"/>
  <c r="BG1649" i="11"/>
  <c r="O1649" i="11"/>
  <c r="AE1649" i="11"/>
  <c r="AU1649" i="11"/>
  <c r="AI1649" i="11"/>
  <c r="S1649" i="11"/>
  <c r="AY1649" i="11"/>
  <c r="AM1649" i="11"/>
  <c r="W1649" i="11"/>
  <c r="BC1649" i="11"/>
  <c r="AG1649" i="11"/>
  <c r="AW1649" i="11"/>
  <c r="Q1649" i="11"/>
  <c r="Y1649" i="11"/>
  <c r="BE1649" i="11"/>
  <c r="AO1649" i="11"/>
  <c r="X1649" i="11"/>
  <c r="AN1649" i="11"/>
  <c r="BD1649" i="11"/>
  <c r="R1649" i="11"/>
  <c r="AH1649" i="11"/>
  <c r="AX1649" i="11"/>
  <c r="AK1649" i="11"/>
  <c r="P1649" i="11"/>
  <c r="AF1649" i="11"/>
  <c r="AV1649" i="11"/>
  <c r="M1649" i="11"/>
  <c r="Z1649" i="11"/>
  <c r="AP1649" i="11"/>
  <c r="BF1649" i="11"/>
  <c r="BA1649" i="11"/>
  <c r="U1649" i="11"/>
  <c r="AB1649" i="11"/>
  <c r="BH1649" i="11"/>
  <c r="V1649" i="11"/>
  <c r="BB1649" i="11"/>
  <c r="AC1649" i="11"/>
  <c r="AJ1649" i="11"/>
  <c r="AD1649" i="11"/>
  <c r="BJ1649" i="11"/>
  <c r="AR1649" i="11"/>
  <c r="AL1649" i="11"/>
  <c r="BI1649" i="11"/>
  <c r="T1649" i="11"/>
  <c r="AZ1649" i="11"/>
  <c r="AT1649" i="11"/>
  <c r="AS1649" i="11"/>
  <c r="S1760" i="11"/>
  <c r="AI1760" i="11"/>
  <c r="AY1760" i="11"/>
  <c r="AA1760" i="11"/>
  <c r="AQ1760" i="11"/>
  <c r="BG1760" i="11"/>
  <c r="AM1760" i="11"/>
  <c r="O1760" i="11"/>
  <c r="AU1760" i="11"/>
  <c r="W1760" i="11"/>
  <c r="BC1760" i="11"/>
  <c r="AE1760" i="11"/>
  <c r="M1760" i="11"/>
  <c r="AW1760" i="11"/>
  <c r="Q1760" i="11"/>
  <c r="AG1760" i="11"/>
  <c r="AO1760" i="11"/>
  <c r="BE1760" i="11"/>
  <c r="Y1760" i="11"/>
  <c r="X1760" i="11"/>
  <c r="AN1760" i="11"/>
  <c r="BD1760" i="11"/>
  <c r="R1760" i="11"/>
  <c r="AH1760" i="11"/>
  <c r="AX1760" i="11"/>
  <c r="BA1760" i="11"/>
  <c r="U1760" i="11"/>
  <c r="P1760" i="11"/>
  <c r="AF1760" i="11"/>
  <c r="AV1760" i="11"/>
  <c r="Z1760" i="11"/>
  <c r="AP1760" i="11"/>
  <c r="BF1760" i="11"/>
  <c r="AK1760" i="11"/>
  <c r="AR1760" i="11"/>
  <c r="AL1760" i="11"/>
  <c r="T1760" i="11"/>
  <c r="AZ1760" i="11"/>
  <c r="AT1760" i="11"/>
  <c r="BI1760" i="11"/>
  <c r="AB1760" i="11"/>
  <c r="BH1760" i="11"/>
  <c r="V1760" i="11"/>
  <c r="BB1760" i="11"/>
  <c r="AS1760" i="11"/>
  <c r="AJ1760" i="11"/>
  <c r="AD1760" i="11"/>
  <c r="BJ1760" i="11"/>
  <c r="AC1760" i="11"/>
  <c r="V1546" i="11"/>
  <c r="AQ1546" i="11"/>
  <c r="AA1546" i="11"/>
  <c r="AV1546" i="11"/>
  <c r="BB1546" i="11"/>
  <c r="P1546" i="11"/>
  <c r="BG1546" i="11"/>
  <c r="AF1546" i="11"/>
  <c r="AL1546" i="11"/>
  <c r="AY1546" i="11"/>
  <c r="AD1546" i="11"/>
  <c r="AN1546" i="11"/>
  <c r="BJ1546" i="11"/>
  <c r="M1546" i="11"/>
  <c r="S1546" i="11"/>
  <c r="U1546" i="11"/>
  <c r="AK1546" i="11"/>
  <c r="BA1546" i="11"/>
  <c r="AC1546" i="11"/>
  <c r="AS1546" i="11"/>
  <c r="BI1546" i="11"/>
  <c r="Y1546" i="11"/>
  <c r="BE1546" i="11"/>
  <c r="R1546" i="11"/>
  <c r="AM1546" i="11"/>
  <c r="BH1546" i="11"/>
  <c r="AE1546" i="11"/>
  <c r="AZ1546" i="11"/>
  <c r="BD1546" i="11"/>
  <c r="AG1546" i="11"/>
  <c r="AO1546" i="11"/>
  <c r="AB1546" i="11"/>
  <c r="AX1546" i="11"/>
  <c r="T1546" i="11"/>
  <c r="AP1546" i="11"/>
  <c r="AI1546" i="11"/>
  <c r="Q1546" i="11"/>
  <c r="AW1546" i="11"/>
  <c r="AR1546" i="11"/>
  <c r="AJ1546" i="11"/>
  <c r="BC1546" i="11"/>
  <c r="AU1546" i="11"/>
  <c r="W1546" i="11"/>
  <c r="O1546" i="11"/>
  <c r="BF1546" i="11"/>
  <c r="AT1546" i="11"/>
  <c r="AH1546" i="11"/>
  <c r="Z1546" i="11"/>
  <c r="X1546" i="11"/>
  <c r="S1665" i="11"/>
  <c r="AI1665" i="11"/>
  <c r="AY1665" i="11"/>
  <c r="AE1665" i="11"/>
  <c r="BC1665" i="11"/>
  <c r="W1665" i="11"/>
  <c r="AQ1665" i="11"/>
  <c r="O1665" i="11"/>
  <c r="BG1665" i="11"/>
  <c r="AM1665" i="11"/>
  <c r="AA1665" i="11"/>
  <c r="AU1665" i="11"/>
  <c r="AG1665" i="11"/>
  <c r="AW1665" i="11"/>
  <c r="Q1665" i="11"/>
  <c r="Y1665" i="11"/>
  <c r="BE1665" i="11"/>
  <c r="AO1665" i="11"/>
  <c r="X1665" i="11"/>
  <c r="AN1665" i="11"/>
  <c r="BD1665" i="11"/>
  <c r="R1665" i="11"/>
  <c r="AH1665" i="11"/>
  <c r="AX1665" i="11"/>
  <c r="AK1665" i="11"/>
  <c r="P1665" i="11"/>
  <c r="AF1665" i="11"/>
  <c r="AV1665" i="11"/>
  <c r="M1665" i="11"/>
  <c r="Z1665" i="11"/>
  <c r="AP1665" i="11"/>
  <c r="BF1665" i="11"/>
  <c r="BA1665" i="11"/>
  <c r="U1665" i="11"/>
  <c r="AB1665" i="11"/>
  <c r="BH1665" i="11"/>
  <c r="V1665" i="11"/>
  <c r="BB1665" i="11"/>
  <c r="AC1665" i="11"/>
  <c r="AJ1665" i="11"/>
  <c r="AD1665" i="11"/>
  <c r="BJ1665" i="11"/>
  <c r="AR1665" i="11"/>
  <c r="AL1665" i="11"/>
  <c r="BI1665" i="11"/>
  <c r="T1665" i="11"/>
  <c r="AZ1665" i="11"/>
  <c r="AT1665" i="11"/>
  <c r="AS1665" i="11"/>
  <c r="AA1561" i="11"/>
  <c r="AV1561" i="11"/>
  <c r="AF1561" i="11"/>
  <c r="BB1561" i="11"/>
  <c r="P1561" i="11"/>
  <c r="BG1561" i="11"/>
  <c r="V1561" i="11"/>
  <c r="AL1561" i="11"/>
  <c r="AQ1561" i="11"/>
  <c r="BD1561" i="11"/>
  <c r="AI1561" i="11"/>
  <c r="AT1561" i="11"/>
  <c r="X1561" i="11"/>
  <c r="U1561" i="11"/>
  <c r="AK1561" i="11"/>
  <c r="BA1561" i="11"/>
  <c r="AC1561" i="11"/>
  <c r="AS1561" i="11"/>
  <c r="BI1561" i="11"/>
  <c r="AO1561" i="11"/>
  <c r="W1561" i="11"/>
  <c r="AR1561" i="11"/>
  <c r="M1561" i="11"/>
  <c r="O1561" i="11"/>
  <c r="AJ1561" i="11"/>
  <c r="BF1561" i="11"/>
  <c r="BJ1561" i="11"/>
  <c r="S1561" i="11"/>
  <c r="Q1561" i="11"/>
  <c r="AW1561" i="11"/>
  <c r="Y1561" i="11"/>
  <c r="BE1561" i="11"/>
  <c r="AH1561" i="11"/>
  <c r="BC1561" i="11"/>
  <c r="Z1561" i="11"/>
  <c r="AU1561" i="11"/>
  <c r="AN1561" i="11"/>
  <c r="AG1561" i="11"/>
  <c r="AX1561" i="11"/>
  <c r="AP1561" i="11"/>
  <c r="AY1561" i="11"/>
  <c r="R1561" i="11"/>
  <c r="BH1561" i="11"/>
  <c r="AZ1561" i="11"/>
  <c r="AD1561" i="11"/>
  <c r="AB1561" i="11"/>
  <c r="T1561" i="11"/>
  <c r="AM1561" i="11"/>
  <c r="AE1561" i="11"/>
  <c r="AA1658" i="11"/>
  <c r="AQ1658" i="11"/>
  <c r="BG1658" i="11"/>
  <c r="O1658" i="11"/>
  <c r="AE1658" i="11"/>
  <c r="AU1658" i="11"/>
  <c r="S1658" i="11"/>
  <c r="AY1658" i="11"/>
  <c r="AI1658" i="11"/>
  <c r="W1658" i="11"/>
  <c r="BC1658" i="11"/>
  <c r="AM1658" i="11"/>
  <c r="AW1658" i="11"/>
  <c r="Q1658" i="11"/>
  <c r="AG1658" i="11"/>
  <c r="AO1658" i="11"/>
  <c r="M1658" i="11"/>
  <c r="Y1658" i="11"/>
  <c r="BE1658" i="11"/>
  <c r="X1658" i="11"/>
  <c r="AN1658" i="11"/>
  <c r="BD1658" i="11"/>
  <c r="R1658" i="11"/>
  <c r="AH1658" i="11"/>
  <c r="AX1658" i="11"/>
  <c r="BA1658" i="11"/>
  <c r="U1658" i="11"/>
  <c r="P1658" i="11"/>
  <c r="AF1658" i="11"/>
  <c r="AV1658" i="11"/>
  <c r="Z1658" i="11"/>
  <c r="AP1658" i="11"/>
  <c r="BF1658" i="11"/>
  <c r="AK1658" i="11"/>
  <c r="AR1658" i="11"/>
  <c r="AL1658" i="11"/>
  <c r="AS1658" i="11"/>
  <c r="T1658" i="11"/>
  <c r="AZ1658" i="11"/>
  <c r="AT1658" i="11"/>
  <c r="AC1658" i="11"/>
  <c r="AB1658" i="11"/>
  <c r="BH1658" i="11"/>
  <c r="V1658" i="11"/>
  <c r="BB1658" i="11"/>
  <c r="AJ1658" i="11"/>
  <c r="AD1658" i="11"/>
  <c r="BJ1658" i="11"/>
  <c r="BI1658" i="11"/>
  <c r="AA1601" i="11"/>
  <c r="AQ1601" i="11"/>
  <c r="BG1601" i="11"/>
  <c r="O1601" i="11"/>
  <c r="AE1601" i="11"/>
  <c r="AU1601" i="11"/>
  <c r="AI1601" i="11"/>
  <c r="AM1601" i="11"/>
  <c r="S1601" i="11"/>
  <c r="BC1601" i="11"/>
  <c r="AY1601" i="11"/>
  <c r="W1601" i="11"/>
  <c r="AG1601" i="11"/>
  <c r="AW1601" i="11"/>
  <c r="Q1601" i="11"/>
  <c r="Y1601" i="11"/>
  <c r="BE1601" i="11"/>
  <c r="AO1601" i="11"/>
  <c r="X1601" i="11"/>
  <c r="AN1601" i="11"/>
  <c r="BD1601" i="11"/>
  <c r="R1601" i="11"/>
  <c r="AH1601" i="11"/>
  <c r="AX1601" i="11"/>
  <c r="AK1601" i="11"/>
  <c r="P1601" i="11"/>
  <c r="AF1601" i="11"/>
  <c r="AV1601" i="11"/>
  <c r="M1601" i="11"/>
  <c r="Z1601" i="11"/>
  <c r="AP1601" i="11"/>
  <c r="BF1601" i="11"/>
  <c r="BA1601" i="11"/>
  <c r="U1601" i="11"/>
  <c r="AB1601" i="11"/>
  <c r="BH1601" i="11"/>
  <c r="V1601" i="11"/>
  <c r="BB1601" i="11"/>
  <c r="AC1601" i="11"/>
  <c r="AJ1601" i="11"/>
  <c r="AD1601" i="11"/>
  <c r="BJ1601" i="11"/>
  <c r="AR1601" i="11"/>
  <c r="AL1601" i="11"/>
  <c r="BI1601" i="11"/>
  <c r="T1601" i="11"/>
  <c r="AZ1601" i="11"/>
  <c r="AT1601" i="11"/>
  <c r="AS1601" i="11"/>
  <c r="S1781" i="11"/>
  <c r="AI1781" i="11"/>
  <c r="AY1781" i="11"/>
  <c r="AA1781" i="11"/>
  <c r="AQ1781" i="11"/>
  <c r="BG1781" i="11"/>
  <c r="W1781" i="11"/>
  <c r="BC1781" i="11"/>
  <c r="AE1781" i="11"/>
  <c r="AM1781" i="11"/>
  <c r="O1781" i="11"/>
  <c r="AU1781" i="11"/>
  <c r="AG1781" i="11"/>
  <c r="AW1781" i="11"/>
  <c r="Q1781" i="11"/>
  <c r="Y1781" i="11"/>
  <c r="BE1781" i="11"/>
  <c r="AO1781" i="11"/>
  <c r="X1781" i="11"/>
  <c r="AN1781" i="11"/>
  <c r="BD1781" i="11"/>
  <c r="R1781" i="11"/>
  <c r="AH1781" i="11"/>
  <c r="AX1781" i="11"/>
  <c r="AK1781" i="11"/>
  <c r="P1781" i="11"/>
  <c r="AF1781" i="11"/>
  <c r="AV1781" i="11"/>
  <c r="Z1781" i="11"/>
  <c r="AP1781" i="11"/>
  <c r="BF1781" i="11"/>
  <c r="BA1781" i="11"/>
  <c r="U1781" i="11"/>
  <c r="AB1781" i="11"/>
  <c r="BH1781" i="11"/>
  <c r="V1781" i="11"/>
  <c r="BB1781" i="11"/>
  <c r="AC1781" i="11"/>
  <c r="AJ1781" i="11"/>
  <c r="AD1781" i="11"/>
  <c r="BJ1781" i="11"/>
  <c r="AR1781" i="11"/>
  <c r="AL1781" i="11"/>
  <c r="BI1781" i="11"/>
  <c r="T1781" i="11"/>
  <c r="AZ1781" i="11"/>
  <c r="M1781" i="11"/>
  <c r="AT1781" i="11"/>
  <c r="AS1781" i="11"/>
  <c r="AA1623" i="11"/>
  <c r="AQ1623" i="11"/>
  <c r="BG1623" i="11"/>
  <c r="O1623" i="11"/>
  <c r="AE1623" i="11"/>
  <c r="AU1623" i="11"/>
  <c r="AI1623" i="11"/>
  <c r="S1623" i="11"/>
  <c r="AY1623" i="11"/>
  <c r="AM1623" i="11"/>
  <c r="BC1623" i="11"/>
  <c r="W1623" i="11"/>
  <c r="AG1623" i="11"/>
  <c r="AW1623" i="11"/>
  <c r="Q1623" i="11"/>
  <c r="BE1623" i="11"/>
  <c r="Y1623" i="11"/>
  <c r="AO1623" i="11"/>
  <c r="X1623" i="11"/>
  <c r="AN1623" i="11"/>
  <c r="BD1623" i="11"/>
  <c r="R1623" i="11"/>
  <c r="AH1623" i="11"/>
  <c r="AX1623" i="11"/>
  <c r="AK1623" i="11"/>
  <c r="P1623" i="11"/>
  <c r="AF1623" i="11"/>
  <c r="AV1623" i="11"/>
  <c r="Z1623" i="11"/>
  <c r="AP1623" i="11"/>
  <c r="BF1623" i="11"/>
  <c r="BA1623" i="11"/>
  <c r="U1623" i="11"/>
  <c r="AB1623" i="11"/>
  <c r="BH1623" i="11"/>
  <c r="V1623" i="11"/>
  <c r="BB1623" i="11"/>
  <c r="M1623" i="11"/>
  <c r="BI1623" i="11"/>
  <c r="AJ1623" i="11"/>
  <c r="AD1623" i="11"/>
  <c r="BJ1623" i="11"/>
  <c r="AS1623" i="11"/>
  <c r="AR1623" i="11"/>
  <c r="AL1623" i="11"/>
  <c r="AC1623" i="11"/>
  <c r="T1623" i="11"/>
  <c r="AZ1623" i="11"/>
  <c r="AT1623" i="11"/>
  <c r="S1769" i="11"/>
  <c r="AI1769" i="11"/>
  <c r="AY1769" i="11"/>
  <c r="AA1769" i="11"/>
  <c r="AQ1769" i="11"/>
  <c r="BG1769" i="11"/>
  <c r="W1769" i="11"/>
  <c r="BC1769" i="11"/>
  <c r="AE1769" i="11"/>
  <c r="AM1769" i="11"/>
  <c r="O1769" i="11"/>
  <c r="AU1769" i="11"/>
  <c r="AG1769" i="11"/>
  <c r="AW1769" i="11"/>
  <c r="Q1769" i="11"/>
  <c r="Y1769" i="11"/>
  <c r="BE1769" i="11"/>
  <c r="AO1769" i="11"/>
  <c r="X1769" i="11"/>
  <c r="AN1769" i="11"/>
  <c r="BD1769" i="11"/>
  <c r="M1769" i="11"/>
  <c r="R1769" i="11"/>
  <c r="AH1769" i="11"/>
  <c r="AX1769" i="11"/>
  <c r="AK1769" i="11"/>
  <c r="P1769" i="11"/>
  <c r="AF1769" i="11"/>
  <c r="AV1769" i="11"/>
  <c r="Z1769" i="11"/>
  <c r="AP1769" i="11"/>
  <c r="BF1769" i="11"/>
  <c r="BA1769" i="11"/>
  <c r="U1769" i="11"/>
  <c r="AB1769" i="11"/>
  <c r="BH1769" i="11"/>
  <c r="V1769" i="11"/>
  <c r="BB1769" i="11"/>
  <c r="AC1769" i="11"/>
  <c r="AJ1769" i="11"/>
  <c r="AD1769" i="11"/>
  <c r="BJ1769" i="11"/>
  <c r="AR1769" i="11"/>
  <c r="AL1769" i="11"/>
  <c r="BI1769" i="11"/>
  <c r="T1769" i="11"/>
  <c r="AZ1769" i="11"/>
  <c r="AT1769" i="11"/>
  <c r="AS1769" i="11"/>
  <c r="AA1634" i="11"/>
  <c r="AQ1634" i="11"/>
  <c r="BG1634" i="11"/>
  <c r="O1634" i="11"/>
  <c r="AE1634" i="11"/>
  <c r="AU1634" i="11"/>
  <c r="S1634" i="11"/>
  <c r="AY1634" i="11"/>
  <c r="AI1634" i="11"/>
  <c r="W1634" i="11"/>
  <c r="BC1634" i="11"/>
  <c r="AM1634" i="11"/>
  <c r="M1634" i="11"/>
  <c r="AW1634" i="11"/>
  <c r="Q1634" i="11"/>
  <c r="AG1634" i="11"/>
  <c r="AO1634" i="11"/>
  <c r="Y1634" i="11"/>
  <c r="BE1634" i="11"/>
  <c r="X1634" i="11"/>
  <c r="AN1634" i="11"/>
  <c r="BD1634" i="11"/>
  <c r="R1634" i="11"/>
  <c r="AH1634" i="11"/>
  <c r="AX1634" i="11"/>
  <c r="BA1634" i="11"/>
  <c r="U1634" i="11"/>
  <c r="P1634" i="11"/>
  <c r="AF1634" i="11"/>
  <c r="AV1634" i="11"/>
  <c r="Z1634" i="11"/>
  <c r="AP1634" i="11"/>
  <c r="BF1634" i="11"/>
  <c r="AK1634" i="11"/>
  <c r="AR1634" i="11"/>
  <c r="AL1634" i="11"/>
  <c r="AS1634" i="11"/>
  <c r="T1634" i="11"/>
  <c r="AZ1634" i="11"/>
  <c r="AT1634" i="11"/>
  <c r="AC1634" i="11"/>
  <c r="AB1634" i="11"/>
  <c r="BH1634" i="11"/>
  <c r="V1634" i="11"/>
  <c r="BB1634" i="11"/>
  <c r="AJ1634" i="11"/>
  <c r="AD1634" i="11"/>
  <c r="BJ1634" i="11"/>
  <c r="BI1634" i="11"/>
  <c r="AA1659" i="11"/>
  <c r="AQ1659" i="11"/>
  <c r="BG1659" i="11"/>
  <c r="O1659" i="11"/>
  <c r="AE1659" i="11"/>
  <c r="AU1659" i="11"/>
  <c r="AI1659" i="11"/>
  <c r="S1659" i="11"/>
  <c r="AY1659" i="11"/>
  <c r="AM1659" i="11"/>
  <c r="BC1659" i="11"/>
  <c r="W1659" i="11"/>
  <c r="AG1659" i="11"/>
  <c r="AW1659" i="11"/>
  <c r="Q1659" i="11"/>
  <c r="BE1659" i="11"/>
  <c r="Y1659" i="11"/>
  <c r="AO1659" i="11"/>
  <c r="X1659" i="11"/>
  <c r="AN1659" i="11"/>
  <c r="BD1659" i="11"/>
  <c r="R1659" i="11"/>
  <c r="AH1659" i="11"/>
  <c r="AX1659" i="11"/>
  <c r="AK1659" i="11"/>
  <c r="P1659" i="11"/>
  <c r="AF1659" i="11"/>
  <c r="AV1659" i="11"/>
  <c r="Z1659" i="11"/>
  <c r="AP1659" i="11"/>
  <c r="BF1659" i="11"/>
  <c r="M1659" i="11"/>
  <c r="BA1659" i="11"/>
  <c r="U1659" i="11"/>
  <c r="AB1659" i="11"/>
  <c r="BH1659" i="11"/>
  <c r="V1659" i="11"/>
  <c r="BB1659" i="11"/>
  <c r="BI1659" i="11"/>
  <c r="AJ1659" i="11"/>
  <c r="AD1659" i="11"/>
  <c r="BJ1659" i="11"/>
  <c r="AS1659" i="11"/>
  <c r="AR1659" i="11"/>
  <c r="AL1659" i="11"/>
  <c r="AC1659" i="11"/>
  <c r="T1659" i="11"/>
  <c r="AZ1659" i="11"/>
  <c r="AT1659" i="11"/>
  <c r="AA1605" i="11"/>
  <c r="AQ1605" i="11"/>
  <c r="BG1605" i="11"/>
  <c r="O1605" i="11"/>
  <c r="AE1605" i="11"/>
  <c r="AU1605" i="11"/>
  <c r="AI1605" i="11"/>
  <c r="S1605" i="11"/>
  <c r="BC1605" i="11"/>
  <c r="AM1605" i="11"/>
  <c r="W1605" i="11"/>
  <c r="AY1605" i="11"/>
  <c r="AG1605" i="11"/>
  <c r="AW1605" i="11"/>
  <c r="Q1605" i="11"/>
  <c r="Y1605" i="11"/>
  <c r="BE1605" i="11"/>
  <c r="AO1605" i="11"/>
  <c r="X1605" i="11"/>
  <c r="AN1605" i="11"/>
  <c r="BD1605" i="11"/>
  <c r="R1605" i="11"/>
  <c r="AH1605" i="11"/>
  <c r="AX1605" i="11"/>
  <c r="AK1605" i="11"/>
  <c r="P1605" i="11"/>
  <c r="AF1605" i="11"/>
  <c r="AV1605" i="11"/>
  <c r="Z1605" i="11"/>
  <c r="AP1605" i="11"/>
  <c r="BF1605" i="11"/>
  <c r="BA1605" i="11"/>
  <c r="U1605" i="11"/>
  <c r="AB1605" i="11"/>
  <c r="BH1605" i="11"/>
  <c r="V1605" i="11"/>
  <c r="BB1605" i="11"/>
  <c r="AC1605" i="11"/>
  <c r="AJ1605" i="11"/>
  <c r="M1605" i="11"/>
  <c r="AD1605" i="11"/>
  <c r="BJ1605" i="11"/>
  <c r="AR1605" i="11"/>
  <c r="AL1605" i="11"/>
  <c r="BI1605" i="11"/>
  <c r="T1605" i="11"/>
  <c r="AZ1605" i="11"/>
  <c r="AT1605" i="11"/>
  <c r="AS1605" i="11"/>
  <c r="W1680" i="11"/>
  <c r="AM1680" i="11"/>
  <c r="BC1680" i="11"/>
  <c r="O1680" i="11"/>
  <c r="AE1680" i="11"/>
  <c r="AU1680" i="11"/>
  <c r="AA1680" i="11"/>
  <c r="BG1680" i="11"/>
  <c r="AQ1680" i="11"/>
  <c r="AI1680" i="11"/>
  <c r="AY1680" i="11"/>
  <c r="S1680" i="11"/>
  <c r="M1680" i="11"/>
  <c r="AW1680" i="11"/>
  <c r="Q1680" i="11"/>
  <c r="AG1680" i="11"/>
  <c r="AO1680" i="11"/>
  <c r="BE1680" i="11"/>
  <c r="Y1680" i="11"/>
  <c r="X1680" i="11"/>
  <c r="AN1680" i="11"/>
  <c r="BD1680" i="11"/>
  <c r="R1680" i="11"/>
  <c r="AH1680" i="11"/>
  <c r="AX1680" i="11"/>
  <c r="BA1680" i="11"/>
  <c r="U1680" i="11"/>
  <c r="P1680" i="11"/>
  <c r="AF1680" i="11"/>
  <c r="AV1680" i="11"/>
  <c r="Z1680" i="11"/>
  <c r="AP1680" i="11"/>
  <c r="BF1680" i="11"/>
  <c r="AK1680" i="11"/>
  <c r="AR1680" i="11"/>
  <c r="AL1680" i="11"/>
  <c r="T1680" i="11"/>
  <c r="AZ1680" i="11"/>
  <c r="AT1680" i="11"/>
  <c r="BI1680" i="11"/>
  <c r="AB1680" i="11"/>
  <c r="BH1680" i="11"/>
  <c r="V1680" i="11"/>
  <c r="BB1680" i="11"/>
  <c r="AS1680" i="11"/>
  <c r="AJ1680" i="11"/>
  <c r="AD1680" i="11"/>
  <c r="BJ1680" i="11"/>
  <c r="AC1680" i="11"/>
  <c r="AF1528" i="11"/>
  <c r="BB1528" i="11"/>
  <c r="P1528" i="11"/>
  <c r="AL1528" i="11"/>
  <c r="BG1528" i="11"/>
  <c r="V1528" i="11"/>
  <c r="AA1528" i="11"/>
  <c r="AQ1528" i="11"/>
  <c r="AV1528" i="11"/>
  <c r="M1528" i="11"/>
  <c r="BJ1528" i="11"/>
  <c r="S1528" i="11"/>
  <c r="AN1528" i="11"/>
  <c r="AY1528" i="11"/>
  <c r="AD1528" i="11"/>
  <c r="U1528" i="11"/>
  <c r="AK1528" i="11"/>
  <c r="BA1528" i="11"/>
  <c r="AC1528" i="11"/>
  <c r="AS1528" i="11"/>
  <c r="BI1528" i="11"/>
  <c r="Y1528" i="11"/>
  <c r="BE1528" i="11"/>
  <c r="AB1528" i="11"/>
  <c r="AX1528" i="11"/>
  <c r="T1528" i="11"/>
  <c r="AP1528" i="11"/>
  <c r="X1528" i="11"/>
  <c r="AG1528" i="11"/>
  <c r="AO1528" i="11"/>
  <c r="R1528" i="11"/>
  <c r="AM1528" i="11"/>
  <c r="BH1528" i="11"/>
  <c r="AE1528" i="11"/>
  <c r="AZ1528" i="11"/>
  <c r="AT1528" i="11"/>
  <c r="Q1528" i="11"/>
  <c r="AW1528" i="11"/>
  <c r="BC1528" i="11"/>
  <c r="AU1528" i="11"/>
  <c r="W1528" i="11"/>
  <c r="O1528" i="11"/>
  <c r="BF1528" i="11"/>
  <c r="AH1528" i="11"/>
  <c r="Z1528" i="11"/>
  <c r="BD1528" i="11"/>
  <c r="AR1528" i="11"/>
  <c r="AJ1528" i="11"/>
  <c r="AI1528" i="11"/>
  <c r="W1722" i="11"/>
  <c r="AM1722" i="11"/>
  <c r="BC1722" i="11"/>
  <c r="O1722" i="11"/>
  <c r="AE1722" i="11"/>
  <c r="AU1722" i="11"/>
  <c r="AA1722" i="11"/>
  <c r="BG1722" i="11"/>
  <c r="AQ1722" i="11"/>
  <c r="S1722" i="11"/>
  <c r="AI1722" i="11"/>
  <c r="AY1722" i="11"/>
  <c r="AW1722" i="11"/>
  <c r="Q1722" i="11"/>
  <c r="AG1722" i="11"/>
  <c r="AO1722" i="11"/>
  <c r="M1722" i="11"/>
  <c r="Y1722" i="11"/>
  <c r="BE1722" i="11"/>
  <c r="X1722" i="11"/>
  <c r="AN1722" i="11"/>
  <c r="BD1722" i="11"/>
  <c r="R1722" i="11"/>
  <c r="AH1722" i="11"/>
  <c r="AX1722" i="11"/>
  <c r="BA1722" i="11"/>
  <c r="U1722" i="11"/>
  <c r="P1722" i="11"/>
  <c r="AF1722" i="11"/>
  <c r="AV1722" i="11"/>
  <c r="Z1722" i="11"/>
  <c r="AP1722" i="11"/>
  <c r="BF1722" i="11"/>
  <c r="AK1722" i="11"/>
  <c r="AR1722" i="11"/>
  <c r="AL1722" i="11"/>
  <c r="AS1722" i="11"/>
  <c r="T1722" i="11"/>
  <c r="AZ1722" i="11"/>
  <c r="AT1722" i="11"/>
  <c r="AC1722" i="11"/>
  <c r="AB1722" i="11"/>
  <c r="BH1722" i="11"/>
  <c r="V1722" i="11"/>
  <c r="BB1722" i="11"/>
  <c r="AJ1722" i="11"/>
  <c r="AD1722" i="11"/>
  <c r="BJ1722" i="11"/>
  <c r="BI1722" i="11"/>
  <c r="V1538" i="11"/>
  <c r="AQ1538" i="11"/>
  <c r="AA1538" i="11"/>
  <c r="AV1538" i="11"/>
  <c r="BB1538" i="11"/>
  <c r="P1538" i="11"/>
  <c r="BG1538" i="11"/>
  <c r="AF1538" i="11"/>
  <c r="AL1538" i="11"/>
  <c r="M1538" i="11"/>
  <c r="AY1538" i="11"/>
  <c r="AD1538" i="11"/>
  <c r="AN1538" i="11"/>
  <c r="S1538" i="11"/>
  <c r="BJ1538" i="11"/>
  <c r="U1538" i="11"/>
  <c r="AK1538" i="11"/>
  <c r="BA1538" i="11"/>
  <c r="AC1538" i="11"/>
  <c r="AS1538" i="11"/>
  <c r="BI1538" i="11"/>
  <c r="Y1538" i="11"/>
  <c r="BE1538" i="11"/>
  <c r="R1538" i="11"/>
  <c r="AM1538" i="11"/>
  <c r="BH1538" i="11"/>
  <c r="AE1538" i="11"/>
  <c r="AZ1538" i="11"/>
  <c r="BD1538" i="11"/>
  <c r="AG1538" i="11"/>
  <c r="AO1538" i="11"/>
  <c r="AB1538" i="11"/>
  <c r="AX1538" i="11"/>
  <c r="T1538" i="11"/>
  <c r="AP1538" i="11"/>
  <c r="AI1538" i="11"/>
  <c r="Q1538" i="11"/>
  <c r="AW1538" i="11"/>
  <c r="AR1538" i="11"/>
  <c r="AJ1538" i="11"/>
  <c r="AT1538" i="11"/>
  <c r="BC1538" i="11"/>
  <c r="AU1538" i="11"/>
  <c r="X1538" i="11"/>
  <c r="W1538" i="11"/>
  <c r="O1538" i="11"/>
  <c r="BF1538" i="11"/>
  <c r="AH1538" i="11"/>
  <c r="Z1538" i="11"/>
  <c r="AA1545" i="11"/>
  <c r="AV1545" i="11"/>
  <c r="AF1545" i="11"/>
  <c r="BB1545" i="11"/>
  <c r="P1545" i="11"/>
  <c r="BG1545" i="11"/>
  <c r="V1545" i="11"/>
  <c r="AL1545" i="11"/>
  <c r="AQ1545" i="11"/>
  <c r="BD1545" i="11"/>
  <c r="AI1545" i="11"/>
  <c r="AT1545" i="11"/>
  <c r="X1545" i="11"/>
  <c r="U1545" i="11"/>
  <c r="AK1545" i="11"/>
  <c r="BA1545" i="11"/>
  <c r="AC1545" i="11"/>
  <c r="AS1545" i="11"/>
  <c r="BI1545" i="11"/>
  <c r="AO1545" i="11"/>
  <c r="W1545" i="11"/>
  <c r="AR1545" i="11"/>
  <c r="M1545" i="11"/>
  <c r="O1545" i="11"/>
  <c r="AJ1545" i="11"/>
  <c r="BF1545" i="11"/>
  <c r="BJ1545" i="11"/>
  <c r="S1545" i="11"/>
  <c r="Q1545" i="11"/>
  <c r="AW1545" i="11"/>
  <c r="Y1545" i="11"/>
  <c r="BE1545" i="11"/>
  <c r="AH1545" i="11"/>
  <c r="BC1545" i="11"/>
  <c r="Z1545" i="11"/>
  <c r="AU1545" i="11"/>
  <c r="AN1545" i="11"/>
  <c r="AG1545" i="11"/>
  <c r="AX1545" i="11"/>
  <c r="AP1545" i="11"/>
  <c r="AY1545" i="11"/>
  <c r="R1545" i="11"/>
  <c r="BH1545" i="11"/>
  <c r="AZ1545" i="11"/>
  <c r="AD1545" i="11"/>
  <c r="AB1545" i="11"/>
  <c r="T1545" i="11"/>
  <c r="AM1545" i="11"/>
  <c r="AE1545" i="11"/>
  <c r="AF1544" i="11"/>
  <c r="BB1544" i="11"/>
  <c r="P1544" i="11"/>
  <c r="AL1544" i="11"/>
  <c r="BG1544" i="11"/>
  <c r="V1544" i="11"/>
  <c r="AA1544" i="11"/>
  <c r="AQ1544" i="11"/>
  <c r="AV1544" i="11"/>
  <c r="M1544" i="11"/>
  <c r="BJ1544" i="11"/>
  <c r="S1544" i="11"/>
  <c r="AN1544" i="11"/>
  <c r="AY1544" i="11"/>
  <c r="U1544" i="11"/>
  <c r="AK1544" i="11"/>
  <c r="BA1544" i="11"/>
  <c r="AC1544" i="11"/>
  <c r="AS1544" i="11"/>
  <c r="BI1544" i="11"/>
  <c r="Y1544" i="11"/>
  <c r="BE1544" i="11"/>
  <c r="AB1544" i="11"/>
  <c r="AX1544" i="11"/>
  <c r="T1544" i="11"/>
  <c r="AP1544" i="11"/>
  <c r="X1544" i="11"/>
  <c r="AG1544" i="11"/>
  <c r="AO1544" i="11"/>
  <c r="R1544" i="11"/>
  <c r="AM1544" i="11"/>
  <c r="BH1544" i="11"/>
  <c r="AE1544" i="11"/>
  <c r="AZ1544" i="11"/>
  <c r="AT1544" i="11"/>
  <c r="AD1544" i="11"/>
  <c r="Q1544" i="11"/>
  <c r="AW1544" i="11"/>
  <c r="BC1544" i="11"/>
  <c r="AU1544" i="11"/>
  <c r="W1544" i="11"/>
  <c r="O1544" i="11"/>
  <c r="BF1544" i="11"/>
  <c r="AH1544" i="11"/>
  <c r="Z1544" i="11"/>
  <c r="BD1544" i="11"/>
  <c r="AR1544" i="11"/>
  <c r="AJ1544" i="11"/>
  <c r="AI1544" i="11"/>
  <c r="W1702" i="11"/>
  <c r="AM1702" i="11"/>
  <c r="BC1702" i="11"/>
  <c r="O1702" i="11"/>
  <c r="AE1702" i="11"/>
  <c r="AU1702" i="11"/>
  <c r="AA1702" i="11"/>
  <c r="BG1702" i="11"/>
  <c r="AQ1702" i="11"/>
  <c r="S1702" i="11"/>
  <c r="AI1702" i="11"/>
  <c r="AY1702" i="11"/>
  <c r="AW1702" i="11"/>
  <c r="Q1702" i="11"/>
  <c r="AG1702" i="11"/>
  <c r="AO1702" i="11"/>
  <c r="Y1702" i="11"/>
  <c r="BE1702" i="11"/>
  <c r="X1702" i="11"/>
  <c r="AN1702" i="11"/>
  <c r="BD1702" i="11"/>
  <c r="R1702" i="11"/>
  <c r="AH1702" i="11"/>
  <c r="AX1702" i="11"/>
  <c r="M1702" i="11"/>
  <c r="BA1702" i="11"/>
  <c r="U1702" i="11"/>
  <c r="P1702" i="11"/>
  <c r="AF1702" i="11"/>
  <c r="AV1702" i="11"/>
  <c r="Z1702" i="11"/>
  <c r="AP1702" i="11"/>
  <c r="BF1702" i="11"/>
  <c r="AK1702" i="11"/>
  <c r="AR1702" i="11"/>
  <c r="AL1702" i="11"/>
  <c r="AS1702" i="11"/>
  <c r="T1702" i="11"/>
  <c r="AZ1702" i="11"/>
  <c r="AT1702" i="11"/>
  <c r="AC1702" i="11"/>
  <c r="AB1702" i="11"/>
  <c r="BH1702" i="11"/>
  <c r="V1702" i="11"/>
  <c r="BB1702" i="11"/>
  <c r="AJ1702" i="11"/>
  <c r="AD1702" i="11"/>
  <c r="BJ1702" i="11"/>
  <c r="BI1702" i="11"/>
  <c r="AA1514" i="11"/>
  <c r="AV1514" i="11"/>
  <c r="AF1514" i="11"/>
  <c r="BB1514" i="11"/>
  <c r="AL1514" i="11"/>
  <c r="AQ1514" i="11"/>
  <c r="BG1514" i="11"/>
  <c r="P1514" i="11"/>
  <c r="V1514" i="11"/>
  <c r="AY1514" i="11"/>
  <c r="AD1514" i="11"/>
  <c r="AN1514" i="11"/>
  <c r="BJ1514" i="11"/>
  <c r="S1514" i="11"/>
  <c r="U1514" i="11"/>
  <c r="AK1514" i="11"/>
  <c r="BA1514" i="11"/>
  <c r="AC1514" i="11"/>
  <c r="AS1514" i="11"/>
  <c r="BI1514" i="11"/>
  <c r="Y1514" i="11"/>
  <c r="BE1514" i="11"/>
  <c r="R1514" i="11"/>
  <c r="AM1514" i="11"/>
  <c r="BH1514" i="11"/>
  <c r="AE1514" i="11"/>
  <c r="AZ1514" i="11"/>
  <c r="BD1514" i="11"/>
  <c r="M1514" i="11"/>
  <c r="AG1514" i="11"/>
  <c r="AO1514" i="11"/>
  <c r="AB1514" i="11"/>
  <c r="AX1514" i="11"/>
  <c r="T1514" i="11"/>
  <c r="AP1514" i="11"/>
  <c r="AI1514" i="11"/>
  <c r="Q1514" i="11"/>
  <c r="AW1514" i="11"/>
  <c r="AR1514" i="11"/>
  <c r="AJ1514" i="11"/>
  <c r="BC1514" i="11"/>
  <c r="AU1514" i="11"/>
  <c r="W1514" i="11"/>
  <c r="O1514" i="11"/>
  <c r="BF1514" i="11"/>
  <c r="AT1514" i="11"/>
  <c r="AH1514" i="11"/>
  <c r="Z1514" i="11"/>
  <c r="X1514" i="11"/>
  <c r="S1767" i="11"/>
  <c r="AI1767" i="11"/>
  <c r="AY1767" i="11"/>
  <c r="AA1767" i="11"/>
  <c r="AQ1767" i="11"/>
  <c r="BG1767" i="11"/>
  <c r="W1767" i="11"/>
  <c r="BC1767" i="11"/>
  <c r="AE1767" i="11"/>
  <c r="AM1767" i="11"/>
  <c r="O1767" i="11"/>
  <c r="AU1767" i="11"/>
  <c r="AG1767" i="11"/>
  <c r="AW1767" i="11"/>
  <c r="Q1767" i="11"/>
  <c r="BE1767" i="11"/>
  <c r="Y1767" i="11"/>
  <c r="AO1767" i="11"/>
  <c r="X1767" i="11"/>
  <c r="AN1767" i="11"/>
  <c r="BD1767" i="11"/>
  <c r="R1767" i="11"/>
  <c r="AH1767" i="11"/>
  <c r="AX1767" i="11"/>
  <c r="AK1767" i="11"/>
  <c r="P1767" i="11"/>
  <c r="AF1767" i="11"/>
  <c r="AV1767" i="11"/>
  <c r="Z1767" i="11"/>
  <c r="AP1767" i="11"/>
  <c r="BF1767" i="11"/>
  <c r="BA1767" i="11"/>
  <c r="U1767" i="11"/>
  <c r="AB1767" i="11"/>
  <c r="BH1767" i="11"/>
  <c r="V1767" i="11"/>
  <c r="BB1767" i="11"/>
  <c r="BI1767" i="11"/>
  <c r="AJ1767" i="11"/>
  <c r="AD1767" i="11"/>
  <c r="BJ1767" i="11"/>
  <c r="AS1767" i="11"/>
  <c r="AR1767" i="11"/>
  <c r="AL1767" i="11"/>
  <c r="M1767" i="11"/>
  <c r="AC1767" i="11"/>
  <c r="T1767" i="11"/>
  <c r="AZ1767" i="11"/>
  <c r="AT1767" i="11"/>
  <c r="S1768" i="11"/>
  <c r="AI1768" i="11"/>
  <c r="AY1768" i="11"/>
  <c r="AA1768" i="11"/>
  <c r="AQ1768" i="11"/>
  <c r="BG1768" i="11"/>
  <c r="AM1768" i="11"/>
  <c r="O1768" i="11"/>
  <c r="AU1768" i="11"/>
  <c r="W1768" i="11"/>
  <c r="BC1768" i="11"/>
  <c r="AE1768" i="11"/>
  <c r="M1768" i="11"/>
  <c r="AW1768" i="11"/>
  <c r="Q1768" i="11"/>
  <c r="AG1768" i="11"/>
  <c r="AO1768" i="11"/>
  <c r="BE1768" i="11"/>
  <c r="X1768" i="11"/>
  <c r="AN1768" i="11"/>
  <c r="BD1768" i="11"/>
  <c r="R1768" i="11"/>
  <c r="AH1768" i="11"/>
  <c r="AX1768" i="11"/>
  <c r="BA1768" i="11"/>
  <c r="U1768" i="11"/>
  <c r="P1768" i="11"/>
  <c r="AF1768" i="11"/>
  <c r="AV1768" i="11"/>
  <c r="Z1768" i="11"/>
  <c r="AP1768" i="11"/>
  <c r="BF1768" i="11"/>
  <c r="AK1768" i="11"/>
  <c r="Y1768" i="11"/>
  <c r="AR1768" i="11"/>
  <c r="AL1768" i="11"/>
  <c r="T1768" i="11"/>
  <c r="AZ1768" i="11"/>
  <c r="AT1768" i="11"/>
  <c r="BI1768" i="11"/>
  <c r="AB1768" i="11"/>
  <c r="BH1768" i="11"/>
  <c r="V1768" i="11"/>
  <c r="BB1768" i="11"/>
  <c r="AS1768" i="11"/>
  <c r="AJ1768" i="11"/>
  <c r="AD1768" i="11"/>
  <c r="BJ1768" i="11"/>
  <c r="AC1768" i="11"/>
  <c r="W1747" i="11"/>
  <c r="AM1747" i="11"/>
  <c r="BC1747" i="11"/>
  <c r="O1747" i="11"/>
  <c r="AE1747" i="11"/>
  <c r="AU1747" i="11"/>
  <c r="AQ1747" i="11"/>
  <c r="AA1747" i="11"/>
  <c r="BG1747" i="11"/>
  <c r="S1747" i="11"/>
  <c r="AI1747" i="11"/>
  <c r="AY1747" i="11"/>
  <c r="AG1747" i="11"/>
  <c r="AW1747" i="11"/>
  <c r="Q1747" i="11"/>
  <c r="BE1747" i="11"/>
  <c r="Y1747" i="11"/>
  <c r="AO1747" i="11"/>
  <c r="X1747" i="11"/>
  <c r="AN1747" i="11"/>
  <c r="BD1747" i="11"/>
  <c r="R1747" i="11"/>
  <c r="AH1747" i="11"/>
  <c r="AX1747" i="11"/>
  <c r="M1747" i="11"/>
  <c r="AK1747" i="11"/>
  <c r="P1747" i="11"/>
  <c r="AF1747" i="11"/>
  <c r="AV1747" i="11"/>
  <c r="Z1747" i="11"/>
  <c r="AP1747" i="11"/>
  <c r="BF1747" i="11"/>
  <c r="BA1747" i="11"/>
  <c r="U1747" i="11"/>
  <c r="AB1747" i="11"/>
  <c r="BH1747" i="11"/>
  <c r="V1747" i="11"/>
  <c r="BB1747" i="11"/>
  <c r="BI1747" i="11"/>
  <c r="AJ1747" i="11"/>
  <c r="AD1747" i="11"/>
  <c r="BJ1747" i="11"/>
  <c r="AS1747" i="11"/>
  <c r="AR1747" i="11"/>
  <c r="AL1747" i="11"/>
  <c r="AC1747" i="11"/>
  <c r="T1747" i="11"/>
  <c r="AZ1747" i="11"/>
  <c r="AT1747" i="11"/>
  <c r="AA1613" i="11"/>
  <c r="AQ1613" i="11"/>
  <c r="BG1613" i="11"/>
  <c r="O1613" i="11"/>
  <c r="AE1613" i="11"/>
  <c r="AU1613" i="11"/>
  <c r="AI1613" i="11"/>
  <c r="S1613" i="11"/>
  <c r="AY1613" i="11"/>
  <c r="AM1613" i="11"/>
  <c r="W1613" i="11"/>
  <c r="BC1613" i="11"/>
  <c r="AG1613" i="11"/>
  <c r="AW1613" i="11"/>
  <c r="Q1613" i="11"/>
  <c r="Y1613" i="11"/>
  <c r="BE1613" i="11"/>
  <c r="AO1613" i="11"/>
  <c r="X1613" i="11"/>
  <c r="AN1613" i="11"/>
  <c r="BD1613" i="11"/>
  <c r="R1613" i="11"/>
  <c r="AH1613" i="11"/>
  <c r="AX1613" i="11"/>
  <c r="AK1613" i="11"/>
  <c r="P1613" i="11"/>
  <c r="AF1613" i="11"/>
  <c r="AV1613" i="11"/>
  <c r="Z1613" i="11"/>
  <c r="AP1613" i="11"/>
  <c r="BF1613" i="11"/>
  <c r="BA1613" i="11"/>
  <c r="U1613" i="11"/>
  <c r="AB1613" i="11"/>
  <c r="BH1613" i="11"/>
  <c r="V1613" i="11"/>
  <c r="BB1613" i="11"/>
  <c r="AC1613" i="11"/>
  <c r="AJ1613" i="11"/>
  <c r="AD1613" i="11"/>
  <c r="BJ1613" i="11"/>
  <c r="AR1613" i="11"/>
  <c r="M1613" i="11"/>
  <c r="AL1613" i="11"/>
  <c r="BI1613" i="11"/>
  <c r="T1613" i="11"/>
  <c r="AZ1613" i="11"/>
  <c r="AT1613" i="11"/>
  <c r="AS1613" i="11"/>
  <c r="V1562" i="11"/>
  <c r="AQ1562" i="11"/>
  <c r="AA1562" i="11"/>
  <c r="AV1562" i="11"/>
  <c r="BB1562" i="11"/>
  <c r="P1562" i="11"/>
  <c r="BG1562" i="11"/>
  <c r="AF1562" i="11"/>
  <c r="AL1562" i="11"/>
  <c r="AY1562" i="11"/>
  <c r="AD1562" i="11"/>
  <c r="M1562" i="11"/>
  <c r="AN1562" i="11"/>
  <c r="BJ1562" i="11"/>
  <c r="U1562" i="11"/>
  <c r="AK1562" i="11"/>
  <c r="BA1562" i="11"/>
  <c r="S1562" i="11"/>
  <c r="AC1562" i="11"/>
  <c r="AS1562" i="11"/>
  <c r="BI1562" i="11"/>
  <c r="Y1562" i="11"/>
  <c r="BE1562" i="11"/>
  <c r="R1562" i="11"/>
  <c r="AM1562" i="11"/>
  <c r="BH1562" i="11"/>
  <c r="AE1562" i="11"/>
  <c r="AZ1562" i="11"/>
  <c r="BD1562" i="11"/>
  <c r="AG1562" i="11"/>
  <c r="AO1562" i="11"/>
  <c r="AB1562" i="11"/>
  <c r="AX1562" i="11"/>
  <c r="T1562" i="11"/>
  <c r="AP1562" i="11"/>
  <c r="AI1562" i="11"/>
  <c r="Q1562" i="11"/>
  <c r="AW1562" i="11"/>
  <c r="AR1562" i="11"/>
  <c r="AJ1562" i="11"/>
  <c r="BC1562" i="11"/>
  <c r="AU1562" i="11"/>
  <c r="W1562" i="11"/>
  <c r="O1562" i="11"/>
  <c r="BF1562" i="11"/>
  <c r="AT1562" i="11"/>
  <c r="AH1562" i="11"/>
  <c r="Z1562" i="11"/>
  <c r="X1562" i="11"/>
  <c r="W1687" i="11"/>
  <c r="AM1687" i="11"/>
  <c r="BC1687" i="11"/>
  <c r="O1687" i="11"/>
  <c r="AE1687" i="11"/>
  <c r="AU1687" i="11"/>
  <c r="AQ1687" i="11"/>
  <c r="AA1687" i="11"/>
  <c r="BG1687" i="11"/>
  <c r="S1687" i="11"/>
  <c r="AI1687" i="11"/>
  <c r="AY1687" i="11"/>
  <c r="AG1687" i="11"/>
  <c r="AW1687" i="11"/>
  <c r="Q1687" i="11"/>
  <c r="BE1687" i="11"/>
  <c r="Y1687" i="11"/>
  <c r="AO1687" i="11"/>
  <c r="X1687" i="11"/>
  <c r="AN1687" i="11"/>
  <c r="BD1687" i="11"/>
  <c r="R1687" i="11"/>
  <c r="AH1687" i="11"/>
  <c r="AX1687" i="11"/>
  <c r="AK1687" i="11"/>
  <c r="P1687" i="11"/>
  <c r="AF1687" i="11"/>
  <c r="AV1687" i="11"/>
  <c r="Z1687" i="11"/>
  <c r="AP1687" i="11"/>
  <c r="BF1687" i="11"/>
  <c r="BA1687" i="11"/>
  <c r="U1687" i="11"/>
  <c r="AB1687" i="11"/>
  <c r="BH1687" i="11"/>
  <c r="V1687" i="11"/>
  <c r="BB1687" i="11"/>
  <c r="M1687" i="11"/>
  <c r="BI1687" i="11"/>
  <c r="AJ1687" i="11"/>
  <c r="AD1687" i="11"/>
  <c r="BJ1687" i="11"/>
  <c r="AS1687" i="11"/>
  <c r="AR1687" i="11"/>
  <c r="AL1687" i="11"/>
  <c r="AC1687" i="11"/>
  <c r="T1687" i="11"/>
  <c r="AZ1687" i="11"/>
  <c r="AT1687" i="11"/>
  <c r="W1693" i="11"/>
  <c r="AM1693" i="11"/>
  <c r="BC1693" i="11"/>
  <c r="O1693" i="11"/>
  <c r="AE1693" i="11"/>
  <c r="AU1693" i="11"/>
  <c r="AQ1693" i="11"/>
  <c r="AA1693" i="11"/>
  <c r="BG1693" i="11"/>
  <c r="AY1693" i="11"/>
  <c r="S1693" i="11"/>
  <c r="AI1693" i="11"/>
  <c r="AG1693" i="11"/>
  <c r="AW1693" i="11"/>
  <c r="Q1693" i="11"/>
  <c r="Y1693" i="11"/>
  <c r="BE1693" i="11"/>
  <c r="X1693" i="11"/>
  <c r="AN1693" i="11"/>
  <c r="BD1693" i="11"/>
  <c r="R1693" i="11"/>
  <c r="AH1693" i="11"/>
  <c r="AX1693" i="11"/>
  <c r="AK1693" i="11"/>
  <c r="AO1693" i="11"/>
  <c r="P1693" i="11"/>
  <c r="AF1693" i="11"/>
  <c r="AV1693" i="11"/>
  <c r="Z1693" i="11"/>
  <c r="AP1693" i="11"/>
  <c r="BF1693" i="11"/>
  <c r="BA1693" i="11"/>
  <c r="U1693" i="11"/>
  <c r="AB1693" i="11"/>
  <c r="BH1693" i="11"/>
  <c r="M1693" i="11"/>
  <c r="V1693" i="11"/>
  <c r="BB1693" i="11"/>
  <c r="AC1693" i="11"/>
  <c r="AJ1693" i="11"/>
  <c r="AD1693" i="11"/>
  <c r="BJ1693" i="11"/>
  <c r="AR1693" i="11"/>
  <c r="AL1693" i="11"/>
  <c r="BI1693" i="11"/>
  <c r="T1693" i="11"/>
  <c r="AZ1693" i="11"/>
  <c r="AT1693" i="11"/>
  <c r="AS1693" i="11"/>
  <c r="W1685" i="11"/>
  <c r="AM1685" i="11"/>
  <c r="BC1685" i="11"/>
  <c r="O1685" i="11"/>
  <c r="AE1685" i="11"/>
  <c r="AU1685" i="11"/>
  <c r="AQ1685" i="11"/>
  <c r="AA1685" i="11"/>
  <c r="BG1685" i="11"/>
  <c r="AY1685" i="11"/>
  <c r="S1685" i="11"/>
  <c r="AI1685" i="11"/>
  <c r="AG1685" i="11"/>
  <c r="AW1685" i="11"/>
  <c r="Q1685" i="11"/>
  <c r="Y1685" i="11"/>
  <c r="BE1685" i="11"/>
  <c r="AO1685" i="11"/>
  <c r="X1685" i="11"/>
  <c r="AN1685" i="11"/>
  <c r="BD1685" i="11"/>
  <c r="R1685" i="11"/>
  <c r="AH1685" i="11"/>
  <c r="AX1685" i="11"/>
  <c r="AK1685" i="11"/>
  <c r="P1685" i="11"/>
  <c r="AF1685" i="11"/>
  <c r="AV1685" i="11"/>
  <c r="Z1685" i="11"/>
  <c r="AP1685" i="11"/>
  <c r="BF1685" i="11"/>
  <c r="BA1685" i="11"/>
  <c r="U1685" i="11"/>
  <c r="AB1685" i="11"/>
  <c r="BH1685" i="11"/>
  <c r="V1685" i="11"/>
  <c r="BB1685" i="11"/>
  <c r="AC1685" i="11"/>
  <c r="AJ1685" i="11"/>
  <c r="AD1685" i="11"/>
  <c r="BJ1685" i="11"/>
  <c r="AR1685" i="11"/>
  <c r="AL1685" i="11"/>
  <c r="BI1685" i="11"/>
  <c r="T1685" i="11"/>
  <c r="AZ1685" i="11"/>
  <c r="M1685" i="11"/>
  <c r="AT1685" i="11"/>
  <c r="AS1685" i="11"/>
  <c r="BO1638" i="11"/>
  <c r="J1588" i="11" a="1"/>
  <c r="J1588" i="11" s="1"/>
  <c r="BN1788" i="11"/>
  <c r="BO1802" i="11"/>
  <c r="J1752" i="11" a="1"/>
  <c r="J1752" i="11" s="1"/>
  <c r="J1817" i="11" a="1"/>
  <c r="J1817" i="11" s="1"/>
  <c r="BN1867" i="11"/>
  <c r="BN1787" i="11"/>
  <c r="J1737" i="11" a="1"/>
  <c r="J1737" i="11" s="1"/>
  <c r="J1726" i="11" a="1"/>
  <c r="J1726" i="11" s="1"/>
  <c r="BN1776" i="11"/>
  <c r="J1574" i="11" a="1"/>
  <c r="J1574" i="11" s="1"/>
  <c r="BO1624" i="11"/>
  <c r="BO1703" i="11"/>
  <c r="J1653" i="11" a="1"/>
  <c r="J1653" i="11" s="1"/>
  <c r="J1595" i="11" a="1"/>
  <c r="J1595" i="11" s="1"/>
  <c r="BO1645" i="11"/>
  <c r="BO1644" i="11"/>
  <c r="J1594" i="11" a="1"/>
  <c r="J1594" i="11" s="1"/>
  <c r="BO1765" i="11"/>
  <c r="J1715" i="11" a="1"/>
  <c r="J1715" i="11" s="1"/>
  <c r="BN1661" i="11"/>
  <c r="J1611" i="11" a="1"/>
  <c r="J1611" i="11" s="1"/>
  <c r="BO1758" i="11"/>
  <c r="J1708" i="11" a="1"/>
  <c r="J1708" i="11" s="1"/>
  <c r="BO1701" i="11"/>
  <c r="J1651" i="11" a="1"/>
  <c r="J1651" i="11" s="1"/>
  <c r="BN1706" i="11"/>
  <c r="J1656" i="11" a="1"/>
  <c r="J1656" i="11" s="1"/>
  <c r="BN1881" i="11"/>
  <c r="J1831" i="11" a="1"/>
  <c r="J1831" i="11" s="1"/>
  <c r="BO1723" i="11"/>
  <c r="J1673" i="11" a="1"/>
  <c r="J1673" i="11" s="1"/>
  <c r="J1699" i="11" a="1"/>
  <c r="J1699" i="11" s="1"/>
  <c r="BN1749" i="11"/>
  <c r="BO1742" i="11"/>
  <c r="J1692" i="11" a="1"/>
  <c r="J1692" i="11" s="1"/>
  <c r="J1564" i="11" a="1"/>
  <c r="J1564" i="11" s="1"/>
  <c r="BO1614" i="11"/>
  <c r="J1818" i="11" a="1"/>
  <c r="J1818" i="11" s="1"/>
  <c r="BN1868" i="11"/>
  <c r="BN1847" i="11"/>
  <c r="J1797" i="11" a="1"/>
  <c r="J1797" i="11" s="1"/>
  <c r="J1663" i="11" a="1"/>
  <c r="J1663" i="11" s="1"/>
  <c r="BO1713" i="11"/>
  <c r="J1810" i="11" a="1"/>
  <c r="J1810" i="11" s="1"/>
  <c r="BN1860" i="11"/>
  <c r="J1596" i="11" a="1"/>
  <c r="J1596" i="11" s="1"/>
  <c r="BO1646" i="11"/>
  <c r="BO1666" i="11"/>
  <c r="J1616" i="11" a="1"/>
  <c r="J1616" i="11" s="1"/>
  <c r="BO1854" i="11"/>
  <c r="J1804" i="11" a="1"/>
  <c r="J1804" i="11" s="1"/>
  <c r="BO1636" i="11"/>
  <c r="J1586" i="11" a="1"/>
  <c r="J1586" i="11" s="1"/>
  <c r="J1570" i="11" a="1"/>
  <c r="J1570" i="11" s="1"/>
  <c r="BO1620" i="11"/>
  <c r="BO1707" i="11"/>
  <c r="J1657" i="11" a="1"/>
  <c r="J1657" i="11" s="1"/>
  <c r="BO1640" i="11"/>
  <c r="J1590" i="11" a="1"/>
  <c r="J1590" i="11" s="1"/>
  <c r="J1750" i="11" a="1"/>
  <c r="J1750" i="11" s="1"/>
  <c r="BO1800" i="11"/>
  <c r="BN1833" i="11"/>
  <c r="J1783" i="11" a="1"/>
  <c r="J1783" i="11" s="1"/>
  <c r="BO1721" i="11"/>
  <c r="J1671" i="11" a="1"/>
  <c r="J1671" i="11" s="1"/>
  <c r="BN1825" i="11"/>
  <c r="J1775" i="11" a="1"/>
  <c r="J1775" i="11" s="1"/>
  <c r="BN2001" i="11"/>
  <c r="J1743" i="11" a="1"/>
  <c r="J1743" i="11" s="1"/>
  <c r="BN1793" i="11"/>
  <c r="BN1785" i="11"/>
  <c r="J1735" i="11" a="1"/>
  <c r="J1735" i="11" s="1"/>
  <c r="BO1689" i="11"/>
  <c r="J1639" i="11" a="1"/>
  <c r="J1639" i="11" s="1"/>
  <c r="BO1729" i="11"/>
  <c r="J1679" i="11" a="1"/>
  <c r="J1679" i="11" s="1"/>
  <c r="J1777" i="11" a="1"/>
  <c r="J1777" i="11" s="1"/>
  <c r="BN1827" i="11"/>
  <c r="BO1648" i="11"/>
  <c r="J1598" i="11" a="1"/>
  <c r="J1598" i="11" s="1"/>
  <c r="BO1780" i="11"/>
  <c r="J1730" i="11" a="1"/>
  <c r="J1730" i="11" s="1"/>
  <c r="J1841" i="11" a="1"/>
  <c r="J1841" i="11" s="1"/>
  <c r="BN1891" i="11"/>
  <c r="BO1632" i="11"/>
  <c r="J1582" i="11" a="1"/>
  <c r="J1582" i="11" s="1"/>
  <c r="J1578" i="11" a="1"/>
  <c r="J1578" i="11" s="1"/>
  <c r="BO1628" i="11"/>
  <c r="BN1939" i="11"/>
  <c r="J1612" i="11" a="1"/>
  <c r="J1612" i="11" s="1"/>
  <c r="BO1662" i="11"/>
  <c r="BO1822" i="11"/>
  <c r="J1772" i="11" a="1"/>
  <c r="J1772" i="11" s="1"/>
  <c r="J1819" i="11" a="1"/>
  <c r="J1819" i="11" s="1"/>
  <c r="BN1869" i="11"/>
  <c r="J1684" i="11" a="1"/>
  <c r="J1684" i="11" s="1"/>
  <c r="BN1734" i="11"/>
  <c r="BO1759" i="11"/>
  <c r="J1709" i="11" a="1"/>
  <c r="J1709" i="11" s="1"/>
  <c r="BO1705" i="11"/>
  <c r="J1655" i="11" a="1"/>
  <c r="J1655" i="11" s="1"/>
  <c r="W1679" i="11" l="1"/>
  <c r="AM1679" i="11"/>
  <c r="BC1679" i="11"/>
  <c r="O1679" i="11"/>
  <c r="AE1679" i="11"/>
  <c r="AU1679" i="11"/>
  <c r="AQ1679" i="11"/>
  <c r="AA1679" i="11"/>
  <c r="BG1679" i="11"/>
  <c r="S1679" i="11"/>
  <c r="AI1679" i="11"/>
  <c r="AY1679" i="11"/>
  <c r="AG1679" i="11"/>
  <c r="AW1679" i="11"/>
  <c r="Q1679" i="11"/>
  <c r="BE1679" i="11"/>
  <c r="Y1679" i="11"/>
  <c r="AO1679" i="11"/>
  <c r="X1679" i="11"/>
  <c r="AN1679" i="11"/>
  <c r="BD1679" i="11"/>
  <c r="R1679" i="11"/>
  <c r="AH1679" i="11"/>
  <c r="AX1679" i="11"/>
  <c r="AK1679" i="11"/>
  <c r="P1679" i="11"/>
  <c r="AF1679" i="11"/>
  <c r="AV1679" i="11"/>
  <c r="Z1679" i="11"/>
  <c r="AP1679" i="11"/>
  <c r="BF1679" i="11"/>
  <c r="BA1679" i="11"/>
  <c r="U1679" i="11"/>
  <c r="AB1679" i="11"/>
  <c r="BH1679" i="11"/>
  <c r="V1679" i="11"/>
  <c r="BB1679" i="11"/>
  <c r="BI1679" i="11"/>
  <c r="AJ1679" i="11"/>
  <c r="AD1679" i="11"/>
  <c r="BJ1679" i="11"/>
  <c r="AS1679" i="11"/>
  <c r="AR1679" i="11"/>
  <c r="AL1679" i="11"/>
  <c r="AC1679" i="11"/>
  <c r="T1679" i="11"/>
  <c r="AZ1679" i="11"/>
  <c r="AT1679" i="11"/>
  <c r="M1679" i="11"/>
  <c r="S1810" i="11"/>
  <c r="AI1810" i="11"/>
  <c r="AY1810" i="11"/>
  <c r="AA1810" i="11"/>
  <c r="AQ1810" i="11"/>
  <c r="BG1810" i="11"/>
  <c r="AM1810" i="11"/>
  <c r="O1810" i="11"/>
  <c r="AU1810" i="11"/>
  <c r="W1810" i="11"/>
  <c r="BC1810" i="11"/>
  <c r="AE1810" i="11"/>
  <c r="AW1810" i="11"/>
  <c r="Q1810" i="11"/>
  <c r="M1810" i="11"/>
  <c r="AG1810" i="11"/>
  <c r="AO1810" i="11"/>
  <c r="Y1810" i="11"/>
  <c r="X1810" i="11"/>
  <c r="AN1810" i="11"/>
  <c r="BD1810" i="11"/>
  <c r="R1810" i="11"/>
  <c r="AH1810" i="11"/>
  <c r="AX1810" i="11"/>
  <c r="BA1810" i="11"/>
  <c r="U1810" i="11"/>
  <c r="P1810" i="11"/>
  <c r="AF1810" i="11"/>
  <c r="AV1810" i="11"/>
  <c r="Z1810" i="11"/>
  <c r="AP1810" i="11"/>
  <c r="BF1810" i="11"/>
  <c r="AK1810" i="11"/>
  <c r="BE1810" i="11"/>
  <c r="AR1810" i="11"/>
  <c r="AL1810" i="11"/>
  <c r="AS1810" i="11"/>
  <c r="T1810" i="11"/>
  <c r="AZ1810" i="11"/>
  <c r="AT1810" i="11"/>
  <c r="AC1810" i="11"/>
  <c r="AB1810" i="11"/>
  <c r="BH1810" i="11"/>
  <c r="V1810" i="11"/>
  <c r="BB1810" i="11"/>
  <c r="AJ1810" i="11"/>
  <c r="AD1810" i="11"/>
  <c r="BJ1810" i="11"/>
  <c r="BI1810" i="11"/>
  <c r="W1726" i="11"/>
  <c r="AM1726" i="11"/>
  <c r="BC1726" i="11"/>
  <c r="O1726" i="11"/>
  <c r="AE1726" i="11"/>
  <c r="AU1726" i="11"/>
  <c r="AA1726" i="11"/>
  <c r="BG1726" i="11"/>
  <c r="AQ1726" i="11"/>
  <c r="S1726" i="11"/>
  <c r="AI1726" i="11"/>
  <c r="AY1726" i="11"/>
  <c r="AW1726" i="11"/>
  <c r="Q1726" i="11"/>
  <c r="AG1726" i="11"/>
  <c r="AO1726" i="11"/>
  <c r="Y1726" i="11"/>
  <c r="BE1726" i="11"/>
  <c r="X1726" i="11"/>
  <c r="AN1726" i="11"/>
  <c r="BD1726" i="11"/>
  <c r="R1726" i="11"/>
  <c r="AH1726" i="11"/>
  <c r="AX1726" i="11"/>
  <c r="BA1726" i="11"/>
  <c r="U1726" i="11"/>
  <c r="P1726" i="11"/>
  <c r="AF1726" i="11"/>
  <c r="AV1726" i="11"/>
  <c r="Z1726" i="11"/>
  <c r="AP1726" i="11"/>
  <c r="BF1726" i="11"/>
  <c r="AK1726" i="11"/>
  <c r="AR1726" i="11"/>
  <c r="AL1726" i="11"/>
  <c r="AS1726" i="11"/>
  <c r="T1726" i="11"/>
  <c r="AZ1726" i="11"/>
  <c r="AT1726" i="11"/>
  <c r="AC1726" i="11"/>
  <c r="AB1726" i="11"/>
  <c r="BH1726" i="11"/>
  <c r="V1726" i="11"/>
  <c r="BB1726" i="11"/>
  <c r="M1726" i="11"/>
  <c r="AJ1726" i="11"/>
  <c r="AD1726" i="11"/>
  <c r="BJ1726" i="11"/>
  <c r="BI1726" i="11"/>
  <c r="S1817" i="11"/>
  <c r="AI1817" i="11"/>
  <c r="AY1817" i="11"/>
  <c r="AA1817" i="11"/>
  <c r="AQ1817" i="11"/>
  <c r="BG1817" i="11"/>
  <c r="W1817" i="11"/>
  <c r="BC1817" i="11"/>
  <c r="AE1817" i="11"/>
  <c r="AM1817" i="11"/>
  <c r="O1817" i="11"/>
  <c r="AU1817" i="11"/>
  <c r="AG1817" i="11"/>
  <c r="AW1817" i="11"/>
  <c r="Q1817" i="11"/>
  <c r="Y1817" i="11"/>
  <c r="BE1817" i="11"/>
  <c r="AO1817" i="11"/>
  <c r="X1817" i="11"/>
  <c r="AN1817" i="11"/>
  <c r="BD1817" i="11"/>
  <c r="M1817" i="11"/>
  <c r="R1817" i="11"/>
  <c r="AH1817" i="11"/>
  <c r="AX1817" i="11"/>
  <c r="AK1817" i="11"/>
  <c r="P1817" i="11"/>
  <c r="AF1817" i="11"/>
  <c r="AV1817" i="11"/>
  <c r="Z1817" i="11"/>
  <c r="AP1817" i="11"/>
  <c r="BF1817" i="11"/>
  <c r="BA1817" i="11"/>
  <c r="U1817" i="11"/>
  <c r="AB1817" i="11"/>
  <c r="BH1817" i="11"/>
  <c r="V1817" i="11"/>
  <c r="BB1817" i="11"/>
  <c r="AC1817" i="11"/>
  <c r="AJ1817" i="11"/>
  <c r="AD1817" i="11"/>
  <c r="BJ1817" i="11"/>
  <c r="AR1817" i="11"/>
  <c r="AL1817" i="11"/>
  <c r="BI1817" i="11"/>
  <c r="T1817" i="11"/>
  <c r="AZ1817" i="11"/>
  <c r="AT1817" i="11"/>
  <c r="AS1817" i="11"/>
  <c r="W1709" i="11"/>
  <c r="AM1709" i="11"/>
  <c r="BC1709" i="11"/>
  <c r="O1709" i="11"/>
  <c r="AE1709" i="11"/>
  <c r="AU1709" i="11"/>
  <c r="AQ1709" i="11"/>
  <c r="AA1709" i="11"/>
  <c r="BG1709" i="11"/>
  <c r="AY1709" i="11"/>
  <c r="S1709" i="11"/>
  <c r="AI1709" i="11"/>
  <c r="AG1709" i="11"/>
  <c r="AW1709" i="11"/>
  <c r="Q1709" i="11"/>
  <c r="Y1709" i="11"/>
  <c r="BE1709" i="11"/>
  <c r="X1709" i="11"/>
  <c r="AN1709" i="11"/>
  <c r="BD1709" i="11"/>
  <c r="R1709" i="11"/>
  <c r="AH1709" i="11"/>
  <c r="AX1709" i="11"/>
  <c r="AK1709" i="11"/>
  <c r="AO1709" i="11"/>
  <c r="P1709" i="11"/>
  <c r="AF1709" i="11"/>
  <c r="AV1709" i="11"/>
  <c r="Z1709" i="11"/>
  <c r="AP1709" i="11"/>
  <c r="BF1709" i="11"/>
  <c r="BA1709" i="11"/>
  <c r="U1709" i="11"/>
  <c r="AB1709" i="11"/>
  <c r="BH1709" i="11"/>
  <c r="V1709" i="11"/>
  <c r="BB1709" i="11"/>
  <c r="AC1709" i="11"/>
  <c r="AJ1709" i="11"/>
  <c r="AD1709" i="11"/>
  <c r="BJ1709" i="11"/>
  <c r="AR1709" i="11"/>
  <c r="M1709" i="11"/>
  <c r="AL1709" i="11"/>
  <c r="BI1709" i="11"/>
  <c r="T1709" i="11"/>
  <c r="AZ1709" i="11"/>
  <c r="AT1709" i="11"/>
  <c r="AS1709" i="11"/>
  <c r="V1578" i="11"/>
  <c r="AQ1578" i="11"/>
  <c r="AA1578" i="11"/>
  <c r="AV1578" i="11"/>
  <c r="AF1578" i="11"/>
  <c r="BB1578" i="11"/>
  <c r="AL1578" i="11"/>
  <c r="BG1578" i="11"/>
  <c r="P1578" i="11"/>
  <c r="AY1578" i="11"/>
  <c r="AD1578" i="11"/>
  <c r="AN1578" i="11"/>
  <c r="BJ1578" i="11"/>
  <c r="S1578" i="11"/>
  <c r="M1578" i="11"/>
  <c r="U1578" i="11"/>
  <c r="AK1578" i="11"/>
  <c r="BA1578" i="11"/>
  <c r="AC1578" i="11"/>
  <c r="AS1578" i="11"/>
  <c r="BI1578" i="11"/>
  <c r="Y1578" i="11"/>
  <c r="BE1578" i="11"/>
  <c r="R1578" i="11"/>
  <c r="AM1578" i="11"/>
  <c r="BH1578" i="11"/>
  <c r="AE1578" i="11"/>
  <c r="AZ1578" i="11"/>
  <c r="BD1578" i="11"/>
  <c r="AG1578" i="11"/>
  <c r="AO1578" i="11"/>
  <c r="AB1578" i="11"/>
  <c r="AX1578" i="11"/>
  <c r="T1578" i="11"/>
  <c r="AP1578" i="11"/>
  <c r="AI1578" i="11"/>
  <c r="Q1578" i="11"/>
  <c r="AW1578" i="11"/>
  <c r="AR1578" i="11"/>
  <c r="AJ1578" i="11"/>
  <c r="BC1578" i="11"/>
  <c r="AU1578" i="11"/>
  <c r="W1578" i="11"/>
  <c r="O1578" i="11"/>
  <c r="BF1578" i="11"/>
  <c r="AT1578" i="11"/>
  <c r="AH1578" i="11"/>
  <c r="Z1578" i="11"/>
  <c r="X1578" i="11"/>
  <c r="S1841" i="11"/>
  <c r="AI1841" i="11"/>
  <c r="AY1841" i="11"/>
  <c r="AA1841" i="11"/>
  <c r="AQ1841" i="11"/>
  <c r="BG1841" i="11"/>
  <c r="W1841" i="11"/>
  <c r="BC1841" i="11"/>
  <c r="AE1841" i="11"/>
  <c r="AM1841" i="11"/>
  <c r="O1841" i="11"/>
  <c r="AU1841" i="11"/>
  <c r="AG1841" i="11"/>
  <c r="AW1841" i="11"/>
  <c r="Q1841" i="11"/>
  <c r="Y1841" i="11"/>
  <c r="BE1841" i="11"/>
  <c r="AO1841" i="11"/>
  <c r="X1841" i="11"/>
  <c r="AN1841" i="11"/>
  <c r="BD1841" i="11"/>
  <c r="R1841" i="11"/>
  <c r="AH1841" i="11"/>
  <c r="AX1841" i="11"/>
  <c r="AK1841" i="11"/>
  <c r="P1841" i="11"/>
  <c r="AF1841" i="11"/>
  <c r="AV1841" i="11"/>
  <c r="M1841" i="11"/>
  <c r="Z1841" i="11"/>
  <c r="AP1841" i="11"/>
  <c r="BF1841" i="11"/>
  <c r="BA1841" i="11"/>
  <c r="U1841" i="11"/>
  <c r="AB1841" i="11"/>
  <c r="BH1841" i="11"/>
  <c r="V1841" i="11"/>
  <c r="BB1841" i="11"/>
  <c r="AC1841" i="11"/>
  <c r="AJ1841" i="11"/>
  <c r="AD1841" i="11"/>
  <c r="BJ1841" i="11"/>
  <c r="AR1841" i="11"/>
  <c r="AL1841" i="11"/>
  <c r="BI1841" i="11"/>
  <c r="T1841" i="11"/>
  <c r="AZ1841" i="11"/>
  <c r="AT1841" i="11"/>
  <c r="AS1841" i="11"/>
  <c r="S1775" i="11"/>
  <c r="AI1775" i="11"/>
  <c r="AY1775" i="11"/>
  <c r="AA1775" i="11"/>
  <c r="AQ1775" i="11"/>
  <c r="BG1775" i="11"/>
  <c r="W1775" i="11"/>
  <c r="BC1775" i="11"/>
  <c r="AE1775" i="11"/>
  <c r="AM1775" i="11"/>
  <c r="O1775" i="11"/>
  <c r="AU1775" i="11"/>
  <c r="AG1775" i="11"/>
  <c r="AW1775" i="11"/>
  <c r="Q1775" i="11"/>
  <c r="BE1775" i="11"/>
  <c r="Y1775" i="11"/>
  <c r="AO1775" i="11"/>
  <c r="X1775" i="11"/>
  <c r="AN1775" i="11"/>
  <c r="BD1775" i="11"/>
  <c r="R1775" i="11"/>
  <c r="AH1775" i="11"/>
  <c r="AX1775" i="11"/>
  <c r="AK1775" i="11"/>
  <c r="P1775" i="11"/>
  <c r="AF1775" i="11"/>
  <c r="AV1775" i="11"/>
  <c r="Z1775" i="11"/>
  <c r="AP1775" i="11"/>
  <c r="BF1775" i="11"/>
  <c r="BA1775" i="11"/>
  <c r="U1775" i="11"/>
  <c r="AB1775" i="11"/>
  <c r="BH1775" i="11"/>
  <c r="V1775" i="11"/>
  <c r="BB1775" i="11"/>
  <c r="BI1775" i="11"/>
  <c r="AJ1775" i="11"/>
  <c r="AD1775" i="11"/>
  <c r="BJ1775" i="11"/>
  <c r="AS1775" i="11"/>
  <c r="AR1775" i="11"/>
  <c r="AL1775" i="11"/>
  <c r="AC1775" i="11"/>
  <c r="T1775" i="11"/>
  <c r="AZ1775" i="11"/>
  <c r="AT1775" i="11"/>
  <c r="M1775" i="11"/>
  <c r="S1783" i="11"/>
  <c r="AI1783" i="11"/>
  <c r="AY1783" i="11"/>
  <c r="AA1783" i="11"/>
  <c r="AQ1783" i="11"/>
  <c r="BG1783" i="11"/>
  <c r="W1783" i="11"/>
  <c r="BC1783" i="11"/>
  <c r="AE1783" i="11"/>
  <c r="AM1783" i="11"/>
  <c r="O1783" i="11"/>
  <c r="AU1783" i="11"/>
  <c r="AG1783" i="11"/>
  <c r="AW1783" i="11"/>
  <c r="Q1783" i="11"/>
  <c r="BE1783" i="11"/>
  <c r="Y1783" i="11"/>
  <c r="AO1783" i="11"/>
  <c r="X1783" i="11"/>
  <c r="AN1783" i="11"/>
  <c r="BD1783" i="11"/>
  <c r="R1783" i="11"/>
  <c r="AH1783" i="11"/>
  <c r="AX1783" i="11"/>
  <c r="AK1783" i="11"/>
  <c r="P1783" i="11"/>
  <c r="AF1783" i="11"/>
  <c r="AV1783" i="11"/>
  <c r="Z1783" i="11"/>
  <c r="AP1783" i="11"/>
  <c r="BF1783" i="11"/>
  <c r="BA1783" i="11"/>
  <c r="U1783" i="11"/>
  <c r="AB1783" i="11"/>
  <c r="BH1783" i="11"/>
  <c r="V1783" i="11"/>
  <c r="BB1783" i="11"/>
  <c r="M1783" i="11"/>
  <c r="BI1783" i="11"/>
  <c r="AJ1783" i="11"/>
  <c r="AD1783" i="11"/>
  <c r="BJ1783" i="11"/>
  <c r="AS1783" i="11"/>
  <c r="AR1783" i="11"/>
  <c r="AL1783" i="11"/>
  <c r="AC1783" i="11"/>
  <c r="T1783" i="11"/>
  <c r="AZ1783" i="11"/>
  <c r="AT1783" i="11"/>
  <c r="AA1590" i="11"/>
  <c r="AQ1590" i="11"/>
  <c r="BG1590" i="11"/>
  <c r="O1590" i="11"/>
  <c r="AE1590" i="11"/>
  <c r="AU1590" i="11"/>
  <c r="S1590" i="11"/>
  <c r="AY1590" i="11"/>
  <c r="BC1590" i="11"/>
  <c r="AI1590" i="11"/>
  <c r="W1590" i="11"/>
  <c r="AM1590" i="11"/>
  <c r="AW1590" i="11"/>
  <c r="Q1590" i="11"/>
  <c r="AG1590" i="11"/>
  <c r="AO1590" i="11"/>
  <c r="Y1590" i="11"/>
  <c r="BE1590" i="11"/>
  <c r="X1590" i="11"/>
  <c r="AN1590" i="11"/>
  <c r="BD1590" i="11"/>
  <c r="R1590" i="11"/>
  <c r="AH1590" i="11"/>
  <c r="AX1590" i="11"/>
  <c r="BA1590" i="11"/>
  <c r="U1590" i="11"/>
  <c r="P1590" i="11"/>
  <c r="AF1590" i="11"/>
  <c r="AV1590" i="11"/>
  <c r="Z1590" i="11"/>
  <c r="AP1590" i="11"/>
  <c r="BF1590" i="11"/>
  <c r="M1590" i="11"/>
  <c r="AK1590" i="11"/>
  <c r="AR1590" i="11"/>
  <c r="AL1590" i="11"/>
  <c r="AS1590" i="11"/>
  <c r="T1590" i="11"/>
  <c r="AZ1590" i="11"/>
  <c r="AT1590" i="11"/>
  <c r="AC1590" i="11"/>
  <c r="AB1590" i="11"/>
  <c r="BH1590" i="11"/>
  <c r="V1590" i="11"/>
  <c r="BB1590" i="11"/>
  <c r="AJ1590" i="11"/>
  <c r="AD1590" i="11"/>
  <c r="BJ1590" i="11"/>
  <c r="BI1590" i="11"/>
  <c r="S1804" i="11"/>
  <c r="AI1804" i="11"/>
  <c r="AY1804" i="11"/>
  <c r="AA1804" i="11"/>
  <c r="AQ1804" i="11"/>
  <c r="BG1804" i="11"/>
  <c r="AM1804" i="11"/>
  <c r="O1804" i="11"/>
  <c r="AU1804" i="11"/>
  <c r="W1804" i="11"/>
  <c r="BC1804" i="11"/>
  <c r="M1804" i="11"/>
  <c r="AE1804" i="11"/>
  <c r="AW1804" i="11"/>
  <c r="Q1804" i="11"/>
  <c r="AG1804" i="11"/>
  <c r="AO1804" i="11"/>
  <c r="BE1804" i="11"/>
  <c r="Y1804" i="11"/>
  <c r="X1804" i="11"/>
  <c r="AN1804" i="11"/>
  <c r="BD1804" i="11"/>
  <c r="R1804" i="11"/>
  <c r="AH1804" i="11"/>
  <c r="AX1804" i="11"/>
  <c r="BA1804" i="11"/>
  <c r="U1804" i="11"/>
  <c r="P1804" i="11"/>
  <c r="AF1804" i="11"/>
  <c r="AV1804" i="11"/>
  <c r="Z1804" i="11"/>
  <c r="AP1804" i="11"/>
  <c r="BF1804" i="11"/>
  <c r="AK1804" i="11"/>
  <c r="AR1804" i="11"/>
  <c r="AL1804" i="11"/>
  <c r="T1804" i="11"/>
  <c r="AZ1804" i="11"/>
  <c r="AT1804" i="11"/>
  <c r="BI1804" i="11"/>
  <c r="AB1804" i="11"/>
  <c r="BH1804" i="11"/>
  <c r="V1804" i="11"/>
  <c r="BB1804" i="11"/>
  <c r="AS1804" i="11"/>
  <c r="AJ1804" i="11"/>
  <c r="AD1804" i="11"/>
  <c r="BJ1804" i="11"/>
  <c r="AC1804" i="11"/>
  <c r="W1692" i="11"/>
  <c r="AM1692" i="11"/>
  <c r="BC1692" i="11"/>
  <c r="O1692" i="11"/>
  <c r="AE1692" i="11"/>
  <c r="AU1692" i="11"/>
  <c r="AA1692" i="11"/>
  <c r="BG1692" i="11"/>
  <c r="AQ1692" i="11"/>
  <c r="AI1692" i="11"/>
  <c r="AY1692" i="11"/>
  <c r="M1692" i="11"/>
  <c r="S1692" i="11"/>
  <c r="AW1692" i="11"/>
  <c r="Q1692" i="11"/>
  <c r="AG1692" i="11"/>
  <c r="AO1692" i="11"/>
  <c r="BE1692" i="11"/>
  <c r="Y1692" i="11"/>
  <c r="X1692" i="11"/>
  <c r="AN1692" i="11"/>
  <c r="BD1692" i="11"/>
  <c r="R1692" i="11"/>
  <c r="AH1692" i="11"/>
  <c r="AX1692" i="11"/>
  <c r="BA1692" i="11"/>
  <c r="U1692" i="11"/>
  <c r="P1692" i="11"/>
  <c r="AF1692" i="11"/>
  <c r="AV1692" i="11"/>
  <c r="Z1692" i="11"/>
  <c r="AP1692" i="11"/>
  <c r="BF1692" i="11"/>
  <c r="AK1692" i="11"/>
  <c r="AR1692" i="11"/>
  <c r="AL1692" i="11"/>
  <c r="T1692" i="11"/>
  <c r="AZ1692" i="11"/>
  <c r="AT1692" i="11"/>
  <c r="BI1692" i="11"/>
  <c r="AB1692" i="11"/>
  <c r="BH1692" i="11"/>
  <c r="V1692" i="11"/>
  <c r="BB1692" i="11"/>
  <c r="AS1692" i="11"/>
  <c r="AJ1692" i="11"/>
  <c r="AD1692" i="11"/>
  <c r="BJ1692" i="11"/>
  <c r="AC1692" i="11"/>
  <c r="S1673" i="11"/>
  <c r="AI1673" i="11"/>
  <c r="AY1673" i="11"/>
  <c r="AE1673" i="11"/>
  <c r="BC1673" i="11"/>
  <c r="W1673" i="11"/>
  <c r="AQ1673" i="11"/>
  <c r="O1673" i="11"/>
  <c r="BG1673" i="11"/>
  <c r="AM1673" i="11"/>
  <c r="AA1673" i="11"/>
  <c r="AU1673" i="11"/>
  <c r="AG1673" i="11"/>
  <c r="AW1673" i="11"/>
  <c r="Q1673" i="11"/>
  <c r="Y1673" i="11"/>
  <c r="BE1673" i="11"/>
  <c r="AO1673" i="11"/>
  <c r="X1673" i="11"/>
  <c r="AN1673" i="11"/>
  <c r="BD1673" i="11"/>
  <c r="M1673" i="11"/>
  <c r="R1673" i="11"/>
  <c r="AH1673" i="11"/>
  <c r="AX1673" i="11"/>
  <c r="AK1673" i="11"/>
  <c r="P1673" i="11"/>
  <c r="AF1673" i="11"/>
  <c r="AV1673" i="11"/>
  <c r="Z1673" i="11"/>
  <c r="AP1673" i="11"/>
  <c r="BF1673" i="11"/>
  <c r="BA1673" i="11"/>
  <c r="U1673" i="11"/>
  <c r="AB1673" i="11"/>
  <c r="BH1673" i="11"/>
  <c r="V1673" i="11"/>
  <c r="BB1673" i="11"/>
  <c r="AC1673" i="11"/>
  <c r="AJ1673" i="11"/>
  <c r="AD1673" i="11"/>
  <c r="BJ1673" i="11"/>
  <c r="AR1673" i="11"/>
  <c r="AL1673" i="11"/>
  <c r="BI1673" i="11"/>
  <c r="T1673" i="11"/>
  <c r="AZ1673" i="11"/>
  <c r="AT1673" i="11"/>
  <c r="AS1673" i="11"/>
  <c r="AA1656" i="11"/>
  <c r="AQ1656" i="11"/>
  <c r="BG1656" i="11"/>
  <c r="O1656" i="11"/>
  <c r="AE1656" i="11"/>
  <c r="AU1656" i="11"/>
  <c r="S1656" i="11"/>
  <c r="AY1656" i="11"/>
  <c r="AI1656" i="11"/>
  <c r="BC1656" i="11"/>
  <c r="W1656" i="11"/>
  <c r="AM1656" i="11"/>
  <c r="M1656" i="11"/>
  <c r="AW1656" i="11"/>
  <c r="Q1656" i="11"/>
  <c r="AG1656" i="11"/>
  <c r="AO1656" i="11"/>
  <c r="BE1656" i="11"/>
  <c r="Y1656" i="11"/>
  <c r="X1656" i="11"/>
  <c r="AN1656" i="11"/>
  <c r="BD1656" i="11"/>
  <c r="R1656" i="11"/>
  <c r="AH1656" i="11"/>
  <c r="AX1656" i="11"/>
  <c r="BA1656" i="11"/>
  <c r="U1656" i="11"/>
  <c r="P1656" i="11"/>
  <c r="AF1656" i="11"/>
  <c r="AV1656" i="11"/>
  <c r="Z1656" i="11"/>
  <c r="AP1656" i="11"/>
  <c r="BF1656" i="11"/>
  <c r="AK1656" i="11"/>
  <c r="AR1656" i="11"/>
  <c r="AL1656" i="11"/>
  <c r="T1656" i="11"/>
  <c r="AZ1656" i="11"/>
  <c r="AT1656" i="11"/>
  <c r="BI1656" i="11"/>
  <c r="AB1656" i="11"/>
  <c r="BH1656" i="11"/>
  <c r="V1656" i="11"/>
  <c r="BB1656" i="11"/>
  <c r="AS1656" i="11"/>
  <c r="AJ1656" i="11"/>
  <c r="AD1656" i="11"/>
  <c r="BJ1656" i="11"/>
  <c r="AC1656" i="11"/>
  <c r="W1708" i="11"/>
  <c r="AM1708" i="11"/>
  <c r="BC1708" i="11"/>
  <c r="O1708" i="11"/>
  <c r="AE1708" i="11"/>
  <c r="AU1708" i="11"/>
  <c r="AA1708" i="11"/>
  <c r="BG1708" i="11"/>
  <c r="AQ1708" i="11"/>
  <c r="AI1708" i="11"/>
  <c r="AY1708" i="11"/>
  <c r="M1708" i="11"/>
  <c r="S1708" i="11"/>
  <c r="AW1708" i="11"/>
  <c r="Q1708" i="11"/>
  <c r="AG1708" i="11"/>
  <c r="AO1708" i="11"/>
  <c r="BE1708" i="11"/>
  <c r="Y1708" i="11"/>
  <c r="X1708" i="11"/>
  <c r="AN1708" i="11"/>
  <c r="BD1708" i="11"/>
  <c r="R1708" i="11"/>
  <c r="AH1708" i="11"/>
  <c r="AX1708" i="11"/>
  <c r="BA1708" i="11"/>
  <c r="U1708" i="11"/>
  <c r="P1708" i="11"/>
  <c r="AF1708" i="11"/>
  <c r="AV1708" i="11"/>
  <c r="Z1708" i="11"/>
  <c r="AP1708" i="11"/>
  <c r="BF1708" i="11"/>
  <c r="AK1708" i="11"/>
  <c r="AR1708" i="11"/>
  <c r="AL1708" i="11"/>
  <c r="T1708" i="11"/>
  <c r="AZ1708" i="11"/>
  <c r="AT1708" i="11"/>
  <c r="BI1708" i="11"/>
  <c r="AB1708" i="11"/>
  <c r="BH1708" i="11"/>
  <c r="V1708" i="11"/>
  <c r="BB1708" i="11"/>
  <c r="AS1708" i="11"/>
  <c r="AJ1708" i="11"/>
  <c r="AD1708" i="11"/>
  <c r="BJ1708" i="11"/>
  <c r="AC1708" i="11"/>
  <c r="W1715" i="11"/>
  <c r="AM1715" i="11"/>
  <c r="BC1715" i="11"/>
  <c r="O1715" i="11"/>
  <c r="AE1715" i="11"/>
  <c r="AU1715" i="11"/>
  <c r="AQ1715" i="11"/>
  <c r="AA1715" i="11"/>
  <c r="BG1715" i="11"/>
  <c r="S1715" i="11"/>
  <c r="AI1715" i="11"/>
  <c r="AY1715" i="11"/>
  <c r="AG1715" i="11"/>
  <c r="AW1715" i="11"/>
  <c r="Q1715" i="11"/>
  <c r="BE1715" i="11"/>
  <c r="Y1715" i="11"/>
  <c r="AO1715" i="11"/>
  <c r="X1715" i="11"/>
  <c r="AN1715" i="11"/>
  <c r="BD1715" i="11"/>
  <c r="R1715" i="11"/>
  <c r="AH1715" i="11"/>
  <c r="AX1715" i="11"/>
  <c r="M1715" i="11"/>
  <c r="AK1715" i="11"/>
  <c r="P1715" i="11"/>
  <c r="AF1715" i="11"/>
  <c r="AV1715" i="11"/>
  <c r="Z1715" i="11"/>
  <c r="AP1715" i="11"/>
  <c r="BF1715" i="11"/>
  <c r="BA1715" i="11"/>
  <c r="U1715" i="11"/>
  <c r="AB1715" i="11"/>
  <c r="BH1715" i="11"/>
  <c r="V1715" i="11"/>
  <c r="BB1715" i="11"/>
  <c r="BI1715" i="11"/>
  <c r="AJ1715" i="11"/>
  <c r="AD1715" i="11"/>
  <c r="BJ1715" i="11"/>
  <c r="AS1715" i="11"/>
  <c r="AR1715" i="11"/>
  <c r="AL1715" i="11"/>
  <c r="AC1715" i="11"/>
  <c r="T1715" i="11"/>
  <c r="AZ1715" i="11"/>
  <c r="AT1715" i="11"/>
  <c r="W1737" i="11"/>
  <c r="AM1737" i="11"/>
  <c r="BC1737" i="11"/>
  <c r="O1737" i="11"/>
  <c r="AE1737" i="11"/>
  <c r="AU1737" i="11"/>
  <c r="AQ1737" i="11"/>
  <c r="AA1737" i="11"/>
  <c r="BG1737" i="11"/>
  <c r="AY1737" i="11"/>
  <c r="S1737" i="11"/>
  <c r="AI1737" i="11"/>
  <c r="AG1737" i="11"/>
  <c r="AW1737" i="11"/>
  <c r="Q1737" i="11"/>
  <c r="Y1737" i="11"/>
  <c r="BE1737" i="11"/>
  <c r="AO1737" i="11"/>
  <c r="X1737" i="11"/>
  <c r="AN1737" i="11"/>
  <c r="BD1737" i="11"/>
  <c r="M1737" i="11"/>
  <c r="R1737" i="11"/>
  <c r="AH1737" i="11"/>
  <c r="AX1737" i="11"/>
  <c r="AK1737" i="11"/>
  <c r="P1737" i="11"/>
  <c r="AF1737" i="11"/>
  <c r="AV1737" i="11"/>
  <c r="Z1737" i="11"/>
  <c r="AP1737" i="11"/>
  <c r="BF1737" i="11"/>
  <c r="BA1737" i="11"/>
  <c r="U1737" i="11"/>
  <c r="AB1737" i="11"/>
  <c r="BH1737" i="11"/>
  <c r="V1737" i="11"/>
  <c r="BB1737" i="11"/>
  <c r="AC1737" i="11"/>
  <c r="AJ1737" i="11"/>
  <c r="AD1737" i="11"/>
  <c r="BJ1737" i="11"/>
  <c r="AR1737" i="11"/>
  <c r="AL1737" i="11"/>
  <c r="BI1737" i="11"/>
  <c r="T1737" i="11"/>
  <c r="AZ1737" i="11"/>
  <c r="AT1737" i="11"/>
  <c r="AS1737" i="11"/>
  <c r="W1752" i="11"/>
  <c r="AM1752" i="11"/>
  <c r="BC1752" i="11"/>
  <c r="O1752" i="11"/>
  <c r="AE1752" i="11"/>
  <c r="AU1752" i="11"/>
  <c r="AA1752" i="11"/>
  <c r="BG1752" i="11"/>
  <c r="AQ1752" i="11"/>
  <c r="AI1752" i="11"/>
  <c r="AY1752" i="11"/>
  <c r="S1752" i="11"/>
  <c r="M1752" i="11"/>
  <c r="AW1752" i="11"/>
  <c r="Q1752" i="11"/>
  <c r="AG1752" i="11"/>
  <c r="AO1752" i="11"/>
  <c r="BE1752" i="11"/>
  <c r="X1752" i="11"/>
  <c r="AN1752" i="11"/>
  <c r="BD1752" i="11"/>
  <c r="R1752" i="11"/>
  <c r="AH1752" i="11"/>
  <c r="AX1752" i="11"/>
  <c r="BA1752" i="11"/>
  <c r="U1752" i="11"/>
  <c r="Y1752" i="11"/>
  <c r="P1752" i="11"/>
  <c r="AF1752" i="11"/>
  <c r="AV1752" i="11"/>
  <c r="Z1752" i="11"/>
  <c r="AP1752" i="11"/>
  <c r="BF1752" i="11"/>
  <c r="AK1752" i="11"/>
  <c r="AR1752" i="11"/>
  <c r="AL1752" i="11"/>
  <c r="T1752" i="11"/>
  <c r="AZ1752" i="11"/>
  <c r="AT1752" i="11"/>
  <c r="BI1752" i="11"/>
  <c r="AB1752" i="11"/>
  <c r="BH1752" i="11"/>
  <c r="V1752" i="11"/>
  <c r="BB1752" i="11"/>
  <c r="AS1752" i="11"/>
  <c r="AJ1752" i="11"/>
  <c r="AD1752" i="11"/>
  <c r="BJ1752" i="11"/>
  <c r="AC1752" i="11"/>
  <c r="AA1598" i="11"/>
  <c r="AQ1598" i="11"/>
  <c r="BG1598" i="11"/>
  <c r="O1598" i="11"/>
  <c r="AE1598" i="11"/>
  <c r="AU1598" i="11"/>
  <c r="S1598" i="11"/>
  <c r="AY1598" i="11"/>
  <c r="BC1598" i="11"/>
  <c r="AI1598" i="11"/>
  <c r="W1598" i="11"/>
  <c r="AM1598" i="11"/>
  <c r="AW1598" i="11"/>
  <c r="Q1598" i="11"/>
  <c r="AG1598" i="11"/>
  <c r="AO1598" i="11"/>
  <c r="Y1598" i="11"/>
  <c r="BE1598" i="11"/>
  <c r="X1598" i="11"/>
  <c r="AN1598" i="11"/>
  <c r="BD1598" i="11"/>
  <c r="R1598" i="11"/>
  <c r="AH1598" i="11"/>
  <c r="AX1598" i="11"/>
  <c r="BA1598" i="11"/>
  <c r="U1598" i="11"/>
  <c r="P1598" i="11"/>
  <c r="AF1598" i="11"/>
  <c r="AV1598" i="11"/>
  <c r="Z1598" i="11"/>
  <c r="AP1598" i="11"/>
  <c r="BF1598" i="11"/>
  <c r="AK1598" i="11"/>
  <c r="AR1598" i="11"/>
  <c r="AL1598" i="11"/>
  <c r="AS1598" i="11"/>
  <c r="T1598" i="11"/>
  <c r="AZ1598" i="11"/>
  <c r="AT1598" i="11"/>
  <c r="AC1598" i="11"/>
  <c r="AB1598" i="11"/>
  <c r="BH1598" i="11"/>
  <c r="V1598" i="11"/>
  <c r="BB1598" i="11"/>
  <c r="M1598" i="11"/>
  <c r="AJ1598" i="11"/>
  <c r="AD1598" i="11"/>
  <c r="BJ1598" i="11"/>
  <c r="BI1598" i="11"/>
  <c r="W1750" i="11"/>
  <c r="AM1750" i="11"/>
  <c r="BC1750" i="11"/>
  <c r="O1750" i="11"/>
  <c r="AE1750" i="11"/>
  <c r="AU1750" i="11"/>
  <c r="AA1750" i="11"/>
  <c r="BG1750" i="11"/>
  <c r="AQ1750" i="11"/>
  <c r="S1750" i="11"/>
  <c r="AI1750" i="11"/>
  <c r="AY1750" i="11"/>
  <c r="AW1750" i="11"/>
  <c r="Q1750" i="11"/>
  <c r="AG1750" i="11"/>
  <c r="AO1750" i="11"/>
  <c r="Y1750" i="11"/>
  <c r="BE1750" i="11"/>
  <c r="X1750" i="11"/>
  <c r="AN1750" i="11"/>
  <c r="BD1750" i="11"/>
  <c r="R1750" i="11"/>
  <c r="AH1750" i="11"/>
  <c r="AX1750" i="11"/>
  <c r="BA1750" i="11"/>
  <c r="U1750" i="11"/>
  <c r="P1750" i="11"/>
  <c r="AF1750" i="11"/>
  <c r="AV1750" i="11"/>
  <c r="Z1750" i="11"/>
  <c r="AP1750" i="11"/>
  <c r="BF1750" i="11"/>
  <c r="M1750" i="11"/>
  <c r="AK1750" i="11"/>
  <c r="AR1750" i="11"/>
  <c r="AL1750" i="11"/>
  <c r="AS1750" i="11"/>
  <c r="T1750" i="11"/>
  <c r="AZ1750" i="11"/>
  <c r="AT1750" i="11"/>
  <c r="AC1750" i="11"/>
  <c r="AB1750" i="11"/>
  <c r="BH1750" i="11"/>
  <c r="V1750" i="11"/>
  <c r="BB1750" i="11"/>
  <c r="AJ1750" i="11"/>
  <c r="AD1750" i="11"/>
  <c r="BJ1750" i="11"/>
  <c r="BI1750" i="11"/>
  <c r="AF1564" i="11"/>
  <c r="BB1564" i="11"/>
  <c r="P1564" i="11"/>
  <c r="AL1564" i="11"/>
  <c r="BG1564" i="11"/>
  <c r="AQ1564" i="11"/>
  <c r="AV1564" i="11"/>
  <c r="V1564" i="11"/>
  <c r="AA1564" i="11"/>
  <c r="M1564" i="11"/>
  <c r="AN1564" i="11"/>
  <c r="BJ1564" i="11"/>
  <c r="S1564" i="11"/>
  <c r="AD1564" i="11"/>
  <c r="AY1564" i="11"/>
  <c r="U1564" i="11"/>
  <c r="AK1564" i="11"/>
  <c r="BA1564" i="11"/>
  <c r="AC1564" i="11"/>
  <c r="AS1564" i="11"/>
  <c r="BI1564" i="11"/>
  <c r="Y1564" i="11"/>
  <c r="BE1564" i="11"/>
  <c r="AB1564" i="11"/>
  <c r="AX1564" i="11"/>
  <c r="T1564" i="11"/>
  <c r="AP1564" i="11"/>
  <c r="AT1564" i="11"/>
  <c r="AG1564" i="11"/>
  <c r="AO1564" i="11"/>
  <c r="R1564" i="11"/>
  <c r="AM1564" i="11"/>
  <c r="BH1564" i="11"/>
  <c r="AE1564" i="11"/>
  <c r="AZ1564" i="11"/>
  <c r="X1564" i="11"/>
  <c r="Q1564" i="11"/>
  <c r="AW1564" i="11"/>
  <c r="AH1564" i="11"/>
  <c r="Z1564" i="11"/>
  <c r="AR1564" i="11"/>
  <c r="AJ1564" i="11"/>
  <c r="BD1564" i="11"/>
  <c r="BC1564" i="11"/>
  <c r="AU1564" i="11"/>
  <c r="AI1564" i="11"/>
  <c r="W1564" i="11"/>
  <c r="O1564" i="11"/>
  <c r="BF1564" i="11"/>
  <c r="AA1588" i="11"/>
  <c r="AQ1588" i="11"/>
  <c r="BG1588" i="11"/>
  <c r="O1588" i="11"/>
  <c r="AE1588" i="11"/>
  <c r="AU1588" i="11"/>
  <c r="AI1588" i="11"/>
  <c r="S1588" i="11"/>
  <c r="AY1588" i="11"/>
  <c r="AM1588" i="11"/>
  <c r="BC1588" i="11"/>
  <c r="W1588" i="11"/>
  <c r="M1588" i="11"/>
  <c r="AW1588" i="11"/>
  <c r="Q1588" i="11"/>
  <c r="AG1588" i="11"/>
  <c r="AO1588" i="11"/>
  <c r="BE1588" i="11"/>
  <c r="Y1588" i="11"/>
  <c r="X1588" i="11"/>
  <c r="AN1588" i="11"/>
  <c r="BD1588" i="11"/>
  <c r="R1588" i="11"/>
  <c r="AH1588" i="11"/>
  <c r="AX1588" i="11"/>
  <c r="BA1588" i="11"/>
  <c r="U1588" i="11"/>
  <c r="P1588" i="11"/>
  <c r="AF1588" i="11"/>
  <c r="AV1588" i="11"/>
  <c r="Z1588" i="11"/>
  <c r="AP1588" i="11"/>
  <c r="BF1588" i="11"/>
  <c r="AK1588" i="11"/>
  <c r="AR1588" i="11"/>
  <c r="AL1588" i="11"/>
  <c r="T1588" i="11"/>
  <c r="AZ1588" i="11"/>
  <c r="AT1588" i="11"/>
  <c r="BI1588" i="11"/>
  <c r="AB1588" i="11"/>
  <c r="BH1588" i="11"/>
  <c r="V1588" i="11"/>
  <c r="BB1588" i="11"/>
  <c r="AS1588" i="11"/>
  <c r="AJ1588" i="11"/>
  <c r="AD1588" i="11"/>
  <c r="BJ1588" i="11"/>
  <c r="AC1588" i="11"/>
  <c r="S1819" i="11"/>
  <c r="AI1819" i="11"/>
  <c r="AY1819" i="11"/>
  <c r="AA1819" i="11"/>
  <c r="AQ1819" i="11"/>
  <c r="BG1819" i="11"/>
  <c r="W1819" i="11"/>
  <c r="BC1819" i="11"/>
  <c r="AE1819" i="11"/>
  <c r="AM1819" i="11"/>
  <c r="O1819" i="11"/>
  <c r="AU1819" i="11"/>
  <c r="AG1819" i="11"/>
  <c r="AW1819" i="11"/>
  <c r="Q1819" i="11"/>
  <c r="BE1819" i="11"/>
  <c r="Y1819" i="11"/>
  <c r="AO1819" i="11"/>
  <c r="X1819" i="11"/>
  <c r="AN1819" i="11"/>
  <c r="BD1819" i="11"/>
  <c r="R1819" i="11"/>
  <c r="AH1819" i="11"/>
  <c r="AX1819" i="11"/>
  <c r="AK1819" i="11"/>
  <c r="P1819" i="11"/>
  <c r="AF1819" i="11"/>
  <c r="AV1819" i="11"/>
  <c r="Z1819" i="11"/>
  <c r="AP1819" i="11"/>
  <c r="BF1819" i="11"/>
  <c r="M1819" i="11"/>
  <c r="BA1819" i="11"/>
  <c r="U1819" i="11"/>
  <c r="AB1819" i="11"/>
  <c r="BH1819" i="11"/>
  <c r="V1819" i="11"/>
  <c r="BB1819" i="11"/>
  <c r="BI1819" i="11"/>
  <c r="AJ1819" i="11"/>
  <c r="AD1819" i="11"/>
  <c r="BJ1819" i="11"/>
  <c r="AS1819" i="11"/>
  <c r="AR1819" i="11"/>
  <c r="AL1819" i="11"/>
  <c r="AC1819" i="11"/>
  <c r="T1819" i="11"/>
  <c r="AZ1819" i="11"/>
  <c r="AT1819" i="11"/>
  <c r="AA1612" i="11"/>
  <c r="AQ1612" i="11"/>
  <c r="BG1612" i="11"/>
  <c r="O1612" i="11"/>
  <c r="AE1612" i="11"/>
  <c r="AU1612" i="11"/>
  <c r="S1612" i="11"/>
  <c r="AY1612" i="11"/>
  <c r="AI1612" i="11"/>
  <c r="BC1612" i="11"/>
  <c r="W1612" i="11"/>
  <c r="AM1612" i="11"/>
  <c r="M1612" i="11"/>
  <c r="AW1612" i="11"/>
  <c r="Q1612" i="11"/>
  <c r="AG1612" i="11"/>
  <c r="AO1612" i="11"/>
  <c r="BE1612" i="11"/>
  <c r="Y1612" i="11"/>
  <c r="X1612" i="11"/>
  <c r="AN1612" i="11"/>
  <c r="BD1612" i="11"/>
  <c r="R1612" i="11"/>
  <c r="AH1612" i="11"/>
  <c r="AX1612" i="11"/>
  <c r="BA1612" i="11"/>
  <c r="U1612" i="11"/>
  <c r="P1612" i="11"/>
  <c r="AF1612" i="11"/>
  <c r="AV1612" i="11"/>
  <c r="Z1612" i="11"/>
  <c r="AP1612" i="11"/>
  <c r="BF1612" i="11"/>
  <c r="AK1612" i="11"/>
  <c r="AR1612" i="11"/>
  <c r="AL1612" i="11"/>
  <c r="T1612" i="11"/>
  <c r="AZ1612" i="11"/>
  <c r="AT1612" i="11"/>
  <c r="BI1612" i="11"/>
  <c r="AB1612" i="11"/>
  <c r="BH1612" i="11"/>
  <c r="V1612" i="11"/>
  <c r="BB1612" i="11"/>
  <c r="AS1612" i="11"/>
  <c r="AJ1612" i="11"/>
  <c r="AD1612" i="11"/>
  <c r="BJ1612" i="11"/>
  <c r="AC1612" i="11"/>
  <c r="V1582" i="11"/>
  <c r="AQ1582" i="11"/>
  <c r="AA1582" i="11"/>
  <c r="AV1582" i="11"/>
  <c r="BB1582" i="11"/>
  <c r="AF1582" i="11"/>
  <c r="P1582" i="11"/>
  <c r="BG1582" i="11"/>
  <c r="AL1582" i="11"/>
  <c r="AD1582" i="11"/>
  <c r="AY1582" i="11"/>
  <c r="BJ1582" i="11"/>
  <c r="S1582" i="11"/>
  <c r="AN1582" i="11"/>
  <c r="U1582" i="11"/>
  <c r="AK1582" i="11"/>
  <c r="BA1582" i="11"/>
  <c r="AC1582" i="11"/>
  <c r="AS1582" i="11"/>
  <c r="BI1582" i="11"/>
  <c r="Y1582" i="11"/>
  <c r="BE1582" i="11"/>
  <c r="R1582" i="11"/>
  <c r="AM1582" i="11"/>
  <c r="BH1582" i="11"/>
  <c r="AE1582" i="11"/>
  <c r="AZ1582" i="11"/>
  <c r="AI1582" i="11"/>
  <c r="AG1582" i="11"/>
  <c r="AO1582" i="11"/>
  <c r="AB1582" i="11"/>
  <c r="AX1582" i="11"/>
  <c r="T1582" i="11"/>
  <c r="AP1582" i="11"/>
  <c r="BD1582" i="11"/>
  <c r="Q1582" i="11"/>
  <c r="AW1582" i="11"/>
  <c r="W1582" i="11"/>
  <c r="O1582" i="11"/>
  <c r="BF1582" i="11"/>
  <c r="AH1582" i="11"/>
  <c r="Z1582" i="11"/>
  <c r="AT1582" i="11"/>
  <c r="AR1582" i="11"/>
  <c r="AJ1582" i="11"/>
  <c r="X1582" i="11"/>
  <c r="BC1582" i="11"/>
  <c r="AU1582" i="11"/>
  <c r="M1582" i="11"/>
  <c r="W1730" i="11"/>
  <c r="AM1730" i="11"/>
  <c r="BC1730" i="11"/>
  <c r="O1730" i="11"/>
  <c r="AE1730" i="11"/>
  <c r="AU1730" i="11"/>
  <c r="AA1730" i="11"/>
  <c r="BG1730" i="11"/>
  <c r="AQ1730" i="11"/>
  <c r="S1730" i="11"/>
  <c r="AI1730" i="11"/>
  <c r="AY1730" i="11"/>
  <c r="M1730" i="11"/>
  <c r="AW1730" i="11"/>
  <c r="Q1730" i="11"/>
  <c r="AG1730" i="11"/>
  <c r="AO1730" i="11"/>
  <c r="Y1730" i="11"/>
  <c r="X1730" i="11"/>
  <c r="AN1730" i="11"/>
  <c r="BD1730" i="11"/>
  <c r="R1730" i="11"/>
  <c r="AH1730" i="11"/>
  <c r="AX1730" i="11"/>
  <c r="BA1730" i="11"/>
  <c r="U1730" i="11"/>
  <c r="BE1730" i="11"/>
  <c r="P1730" i="11"/>
  <c r="AF1730" i="11"/>
  <c r="AV1730" i="11"/>
  <c r="Z1730" i="11"/>
  <c r="AP1730" i="11"/>
  <c r="BF1730" i="11"/>
  <c r="AK1730" i="11"/>
  <c r="AR1730" i="11"/>
  <c r="AL1730" i="11"/>
  <c r="AS1730" i="11"/>
  <c r="T1730" i="11"/>
  <c r="AZ1730" i="11"/>
  <c r="AT1730" i="11"/>
  <c r="AC1730" i="11"/>
  <c r="AB1730" i="11"/>
  <c r="BH1730" i="11"/>
  <c r="V1730" i="11"/>
  <c r="BB1730" i="11"/>
  <c r="AJ1730" i="11"/>
  <c r="AD1730" i="11"/>
  <c r="BJ1730" i="11"/>
  <c r="BI1730" i="11"/>
  <c r="AA1639" i="11"/>
  <c r="AQ1639" i="11"/>
  <c r="BG1639" i="11"/>
  <c r="O1639" i="11"/>
  <c r="AE1639" i="11"/>
  <c r="AU1639" i="11"/>
  <c r="AI1639" i="11"/>
  <c r="S1639" i="11"/>
  <c r="AY1639" i="11"/>
  <c r="AM1639" i="11"/>
  <c r="BC1639" i="11"/>
  <c r="W1639" i="11"/>
  <c r="AG1639" i="11"/>
  <c r="AW1639" i="11"/>
  <c r="Q1639" i="11"/>
  <c r="BE1639" i="11"/>
  <c r="Y1639" i="11"/>
  <c r="AO1639" i="11"/>
  <c r="X1639" i="11"/>
  <c r="AN1639" i="11"/>
  <c r="BD1639" i="11"/>
  <c r="R1639" i="11"/>
  <c r="AH1639" i="11"/>
  <c r="AX1639" i="11"/>
  <c r="AK1639" i="11"/>
  <c r="P1639" i="11"/>
  <c r="AF1639" i="11"/>
  <c r="AV1639" i="11"/>
  <c r="Z1639" i="11"/>
  <c r="AP1639" i="11"/>
  <c r="BF1639" i="11"/>
  <c r="BA1639" i="11"/>
  <c r="U1639" i="11"/>
  <c r="AB1639" i="11"/>
  <c r="BH1639" i="11"/>
  <c r="V1639" i="11"/>
  <c r="BB1639" i="11"/>
  <c r="BI1639" i="11"/>
  <c r="AJ1639" i="11"/>
  <c r="AD1639" i="11"/>
  <c r="BJ1639" i="11"/>
  <c r="AS1639" i="11"/>
  <c r="AR1639" i="11"/>
  <c r="AL1639" i="11"/>
  <c r="M1639" i="11"/>
  <c r="AC1639" i="11"/>
  <c r="T1639" i="11"/>
  <c r="AZ1639" i="11"/>
  <c r="AT1639" i="11"/>
  <c r="V1570" i="11"/>
  <c r="AQ1570" i="11"/>
  <c r="AA1570" i="11"/>
  <c r="AV1570" i="11"/>
  <c r="BB1570" i="11"/>
  <c r="P1570" i="11"/>
  <c r="BG1570" i="11"/>
  <c r="AF1570" i="11"/>
  <c r="AL1570" i="11"/>
  <c r="M1570" i="11"/>
  <c r="AY1570" i="11"/>
  <c r="AD1570" i="11"/>
  <c r="AN1570" i="11"/>
  <c r="S1570" i="11"/>
  <c r="BJ1570" i="11"/>
  <c r="U1570" i="11"/>
  <c r="AK1570" i="11"/>
  <c r="BA1570" i="11"/>
  <c r="AC1570" i="11"/>
  <c r="AS1570" i="11"/>
  <c r="BI1570" i="11"/>
  <c r="Y1570" i="11"/>
  <c r="BE1570" i="11"/>
  <c r="R1570" i="11"/>
  <c r="AM1570" i="11"/>
  <c r="BH1570" i="11"/>
  <c r="AE1570" i="11"/>
  <c r="AZ1570" i="11"/>
  <c r="BD1570" i="11"/>
  <c r="AG1570" i="11"/>
  <c r="AO1570" i="11"/>
  <c r="AB1570" i="11"/>
  <c r="AX1570" i="11"/>
  <c r="T1570" i="11"/>
  <c r="AP1570" i="11"/>
  <c r="AI1570" i="11"/>
  <c r="Q1570" i="11"/>
  <c r="AW1570" i="11"/>
  <c r="AR1570" i="11"/>
  <c r="AJ1570" i="11"/>
  <c r="AT1570" i="11"/>
  <c r="BC1570" i="11"/>
  <c r="AU1570" i="11"/>
  <c r="X1570" i="11"/>
  <c r="W1570" i="11"/>
  <c r="O1570" i="11"/>
  <c r="BF1570" i="11"/>
  <c r="AH1570" i="11"/>
  <c r="Z1570" i="11"/>
  <c r="AA1596" i="11"/>
  <c r="AQ1596" i="11"/>
  <c r="BG1596" i="11"/>
  <c r="O1596" i="11"/>
  <c r="AE1596" i="11"/>
  <c r="AU1596" i="11"/>
  <c r="S1596" i="11"/>
  <c r="AY1596" i="11"/>
  <c r="W1596" i="11"/>
  <c r="AM1596" i="11"/>
  <c r="AI1596" i="11"/>
  <c r="BC1596" i="11"/>
  <c r="M1596" i="11"/>
  <c r="AW1596" i="11"/>
  <c r="Q1596" i="11"/>
  <c r="AG1596" i="11"/>
  <c r="AO1596" i="11"/>
  <c r="BE1596" i="11"/>
  <c r="Y1596" i="11"/>
  <c r="X1596" i="11"/>
  <c r="AN1596" i="11"/>
  <c r="BD1596" i="11"/>
  <c r="R1596" i="11"/>
  <c r="AH1596" i="11"/>
  <c r="AX1596" i="11"/>
  <c r="BA1596" i="11"/>
  <c r="U1596" i="11"/>
  <c r="P1596" i="11"/>
  <c r="AF1596" i="11"/>
  <c r="AV1596" i="11"/>
  <c r="Z1596" i="11"/>
  <c r="AP1596" i="11"/>
  <c r="BF1596" i="11"/>
  <c r="AK1596" i="11"/>
  <c r="AR1596" i="11"/>
  <c r="AL1596" i="11"/>
  <c r="T1596" i="11"/>
  <c r="AZ1596" i="11"/>
  <c r="AT1596" i="11"/>
  <c r="BI1596" i="11"/>
  <c r="AB1596" i="11"/>
  <c r="BH1596" i="11"/>
  <c r="V1596" i="11"/>
  <c r="BB1596" i="11"/>
  <c r="AS1596" i="11"/>
  <c r="AJ1596" i="11"/>
  <c r="AD1596" i="11"/>
  <c r="BJ1596" i="11"/>
  <c r="AC1596" i="11"/>
  <c r="O1663" i="11"/>
  <c r="AA1663" i="11"/>
  <c r="AQ1663" i="11"/>
  <c r="BG1663" i="11"/>
  <c r="S1663" i="11"/>
  <c r="AI1663" i="11"/>
  <c r="AY1663" i="11"/>
  <c r="AE1663" i="11"/>
  <c r="AU1663" i="11"/>
  <c r="AM1663" i="11"/>
  <c r="W1663" i="11"/>
  <c r="BC1663" i="11"/>
  <c r="AG1663" i="11"/>
  <c r="AW1663" i="11"/>
  <c r="Q1663" i="11"/>
  <c r="BE1663" i="11"/>
  <c r="Y1663" i="11"/>
  <c r="AO1663" i="11"/>
  <c r="X1663" i="11"/>
  <c r="AN1663" i="11"/>
  <c r="BD1663" i="11"/>
  <c r="R1663" i="11"/>
  <c r="AH1663" i="11"/>
  <c r="AX1663" i="11"/>
  <c r="AK1663" i="11"/>
  <c r="P1663" i="11"/>
  <c r="AF1663" i="11"/>
  <c r="AV1663" i="11"/>
  <c r="Z1663" i="11"/>
  <c r="AP1663" i="11"/>
  <c r="BF1663" i="11"/>
  <c r="BA1663" i="11"/>
  <c r="U1663" i="11"/>
  <c r="AB1663" i="11"/>
  <c r="BH1663" i="11"/>
  <c r="V1663" i="11"/>
  <c r="BB1663" i="11"/>
  <c r="BI1663" i="11"/>
  <c r="AJ1663" i="11"/>
  <c r="AD1663" i="11"/>
  <c r="BJ1663" i="11"/>
  <c r="M1663" i="11"/>
  <c r="AS1663" i="11"/>
  <c r="AR1663" i="11"/>
  <c r="AL1663" i="11"/>
  <c r="AC1663" i="11"/>
  <c r="T1663" i="11"/>
  <c r="AZ1663" i="11"/>
  <c r="AT1663" i="11"/>
  <c r="S1818" i="11"/>
  <c r="AI1818" i="11"/>
  <c r="AY1818" i="11"/>
  <c r="AA1818" i="11"/>
  <c r="AQ1818" i="11"/>
  <c r="BG1818" i="11"/>
  <c r="AM1818" i="11"/>
  <c r="O1818" i="11"/>
  <c r="AU1818" i="11"/>
  <c r="W1818" i="11"/>
  <c r="BC1818" i="11"/>
  <c r="AE1818" i="11"/>
  <c r="AW1818" i="11"/>
  <c r="Q1818" i="11"/>
  <c r="AG1818" i="11"/>
  <c r="M1818" i="11"/>
  <c r="AO1818" i="11"/>
  <c r="Y1818" i="11"/>
  <c r="BE1818" i="11"/>
  <c r="X1818" i="11"/>
  <c r="AN1818" i="11"/>
  <c r="BD1818" i="11"/>
  <c r="R1818" i="11"/>
  <c r="AH1818" i="11"/>
  <c r="AX1818" i="11"/>
  <c r="BA1818" i="11"/>
  <c r="U1818" i="11"/>
  <c r="P1818" i="11"/>
  <c r="AF1818" i="11"/>
  <c r="AV1818" i="11"/>
  <c r="Z1818" i="11"/>
  <c r="AP1818" i="11"/>
  <c r="BF1818" i="11"/>
  <c r="AK1818" i="11"/>
  <c r="AR1818" i="11"/>
  <c r="AL1818" i="11"/>
  <c r="AS1818" i="11"/>
  <c r="T1818" i="11"/>
  <c r="AZ1818" i="11"/>
  <c r="AT1818" i="11"/>
  <c r="AC1818" i="11"/>
  <c r="AB1818" i="11"/>
  <c r="BH1818" i="11"/>
  <c r="V1818" i="11"/>
  <c r="BB1818" i="11"/>
  <c r="AJ1818" i="11"/>
  <c r="AD1818" i="11"/>
  <c r="BJ1818" i="11"/>
  <c r="BI1818" i="11"/>
  <c r="AA1595" i="11"/>
  <c r="AQ1595" i="11"/>
  <c r="BG1595" i="11"/>
  <c r="O1595" i="11"/>
  <c r="AE1595" i="11"/>
  <c r="AU1595" i="11"/>
  <c r="AI1595" i="11"/>
  <c r="W1595" i="11"/>
  <c r="AY1595" i="11"/>
  <c r="AM1595" i="11"/>
  <c r="BC1595" i="11"/>
  <c r="S1595" i="11"/>
  <c r="AG1595" i="11"/>
  <c r="AW1595" i="11"/>
  <c r="Q1595" i="11"/>
  <c r="BE1595" i="11"/>
  <c r="Y1595" i="11"/>
  <c r="AO1595" i="11"/>
  <c r="X1595" i="11"/>
  <c r="AN1595" i="11"/>
  <c r="BD1595" i="11"/>
  <c r="R1595" i="11"/>
  <c r="AH1595" i="11"/>
  <c r="AX1595" i="11"/>
  <c r="AK1595" i="11"/>
  <c r="P1595" i="11"/>
  <c r="AF1595" i="11"/>
  <c r="AV1595" i="11"/>
  <c r="Z1595" i="11"/>
  <c r="AP1595" i="11"/>
  <c r="BF1595" i="11"/>
  <c r="M1595" i="11"/>
  <c r="BA1595" i="11"/>
  <c r="U1595" i="11"/>
  <c r="AB1595" i="11"/>
  <c r="BH1595" i="11"/>
  <c r="V1595" i="11"/>
  <c r="BB1595" i="11"/>
  <c r="BI1595" i="11"/>
  <c r="AJ1595" i="11"/>
  <c r="AD1595" i="11"/>
  <c r="BJ1595" i="11"/>
  <c r="AS1595" i="11"/>
  <c r="AR1595" i="11"/>
  <c r="AL1595" i="11"/>
  <c r="AC1595" i="11"/>
  <c r="T1595" i="11"/>
  <c r="AZ1595" i="11"/>
  <c r="AT1595" i="11"/>
  <c r="V1574" i="11"/>
  <c r="AQ1574" i="11"/>
  <c r="AA1574" i="11"/>
  <c r="AV1574" i="11"/>
  <c r="AF1574" i="11"/>
  <c r="AL1574" i="11"/>
  <c r="BB1574" i="11"/>
  <c r="BG1574" i="11"/>
  <c r="P1574" i="11"/>
  <c r="AD1574" i="11"/>
  <c r="AY1574" i="11"/>
  <c r="S1574" i="11"/>
  <c r="BJ1574" i="11"/>
  <c r="AN1574" i="11"/>
  <c r="U1574" i="11"/>
  <c r="AK1574" i="11"/>
  <c r="BA1574" i="11"/>
  <c r="AC1574" i="11"/>
  <c r="AS1574" i="11"/>
  <c r="BI1574" i="11"/>
  <c r="Y1574" i="11"/>
  <c r="BE1574" i="11"/>
  <c r="R1574" i="11"/>
  <c r="AM1574" i="11"/>
  <c r="BH1574" i="11"/>
  <c r="AE1574" i="11"/>
  <c r="AZ1574" i="11"/>
  <c r="M1574" i="11"/>
  <c r="AI1574" i="11"/>
  <c r="AG1574" i="11"/>
  <c r="AO1574" i="11"/>
  <c r="AB1574" i="11"/>
  <c r="AX1574" i="11"/>
  <c r="T1574" i="11"/>
  <c r="AP1574" i="11"/>
  <c r="BD1574" i="11"/>
  <c r="Q1574" i="11"/>
  <c r="AW1574" i="11"/>
  <c r="W1574" i="11"/>
  <c r="O1574" i="11"/>
  <c r="BF1574" i="11"/>
  <c r="X1574" i="11"/>
  <c r="AH1574" i="11"/>
  <c r="Z1574" i="11"/>
  <c r="AR1574" i="11"/>
  <c r="AJ1574" i="11"/>
  <c r="BC1574" i="11"/>
  <c r="AU1574" i="11"/>
  <c r="AT1574" i="11"/>
  <c r="W1684" i="11"/>
  <c r="AM1684" i="11"/>
  <c r="BC1684" i="11"/>
  <c r="O1684" i="11"/>
  <c r="AE1684" i="11"/>
  <c r="AU1684" i="11"/>
  <c r="AA1684" i="11"/>
  <c r="BG1684" i="11"/>
  <c r="AQ1684" i="11"/>
  <c r="AI1684" i="11"/>
  <c r="M1684" i="11"/>
  <c r="AY1684" i="11"/>
  <c r="S1684" i="11"/>
  <c r="AW1684" i="11"/>
  <c r="Q1684" i="11"/>
  <c r="AG1684" i="11"/>
  <c r="AO1684" i="11"/>
  <c r="BE1684" i="11"/>
  <c r="Y1684" i="11"/>
  <c r="X1684" i="11"/>
  <c r="AN1684" i="11"/>
  <c r="BD1684" i="11"/>
  <c r="R1684" i="11"/>
  <c r="AH1684" i="11"/>
  <c r="AX1684" i="11"/>
  <c r="BA1684" i="11"/>
  <c r="U1684" i="11"/>
  <c r="P1684" i="11"/>
  <c r="AF1684" i="11"/>
  <c r="AV1684" i="11"/>
  <c r="Z1684" i="11"/>
  <c r="AP1684" i="11"/>
  <c r="BF1684" i="11"/>
  <c r="AK1684" i="11"/>
  <c r="AR1684" i="11"/>
  <c r="AL1684" i="11"/>
  <c r="T1684" i="11"/>
  <c r="AZ1684" i="11"/>
  <c r="AT1684" i="11"/>
  <c r="BI1684" i="11"/>
  <c r="AB1684" i="11"/>
  <c r="BH1684" i="11"/>
  <c r="V1684" i="11"/>
  <c r="BB1684" i="11"/>
  <c r="AS1684" i="11"/>
  <c r="AJ1684" i="11"/>
  <c r="AD1684" i="11"/>
  <c r="BJ1684" i="11"/>
  <c r="AC1684" i="11"/>
  <c r="W1735" i="11"/>
  <c r="AM1735" i="11"/>
  <c r="BC1735" i="11"/>
  <c r="O1735" i="11"/>
  <c r="AE1735" i="11"/>
  <c r="AU1735" i="11"/>
  <c r="AQ1735" i="11"/>
  <c r="AA1735" i="11"/>
  <c r="BG1735" i="11"/>
  <c r="S1735" i="11"/>
  <c r="AI1735" i="11"/>
  <c r="AY1735" i="11"/>
  <c r="AG1735" i="11"/>
  <c r="AW1735" i="11"/>
  <c r="Q1735" i="11"/>
  <c r="BE1735" i="11"/>
  <c r="Y1735" i="11"/>
  <c r="AO1735" i="11"/>
  <c r="X1735" i="11"/>
  <c r="AN1735" i="11"/>
  <c r="BD1735" i="11"/>
  <c r="R1735" i="11"/>
  <c r="AH1735" i="11"/>
  <c r="AX1735" i="11"/>
  <c r="AK1735" i="11"/>
  <c r="P1735" i="11"/>
  <c r="AF1735" i="11"/>
  <c r="AV1735" i="11"/>
  <c r="Z1735" i="11"/>
  <c r="AP1735" i="11"/>
  <c r="BF1735" i="11"/>
  <c r="BA1735" i="11"/>
  <c r="U1735" i="11"/>
  <c r="AB1735" i="11"/>
  <c r="BH1735" i="11"/>
  <c r="V1735" i="11"/>
  <c r="BB1735" i="11"/>
  <c r="BI1735" i="11"/>
  <c r="AJ1735" i="11"/>
  <c r="AD1735" i="11"/>
  <c r="BJ1735" i="11"/>
  <c r="AS1735" i="11"/>
  <c r="AR1735" i="11"/>
  <c r="AL1735" i="11"/>
  <c r="M1735" i="11"/>
  <c r="AC1735" i="11"/>
  <c r="T1735" i="11"/>
  <c r="AZ1735" i="11"/>
  <c r="AT1735" i="11"/>
  <c r="W1699" i="11"/>
  <c r="AM1699" i="11"/>
  <c r="BC1699" i="11"/>
  <c r="O1699" i="11"/>
  <c r="AE1699" i="11"/>
  <c r="AU1699" i="11"/>
  <c r="AQ1699" i="11"/>
  <c r="AA1699" i="11"/>
  <c r="BG1699" i="11"/>
  <c r="S1699" i="11"/>
  <c r="AI1699" i="11"/>
  <c r="AY1699" i="11"/>
  <c r="AG1699" i="11"/>
  <c r="AW1699" i="11"/>
  <c r="Q1699" i="11"/>
  <c r="BE1699" i="11"/>
  <c r="Y1699" i="11"/>
  <c r="AO1699" i="11"/>
  <c r="X1699" i="11"/>
  <c r="AN1699" i="11"/>
  <c r="BD1699" i="11"/>
  <c r="R1699" i="11"/>
  <c r="AH1699" i="11"/>
  <c r="AX1699" i="11"/>
  <c r="M1699" i="11"/>
  <c r="AK1699" i="11"/>
  <c r="P1699" i="11"/>
  <c r="AF1699" i="11"/>
  <c r="AV1699" i="11"/>
  <c r="Z1699" i="11"/>
  <c r="AP1699" i="11"/>
  <c r="BF1699" i="11"/>
  <c r="BA1699" i="11"/>
  <c r="U1699" i="11"/>
  <c r="AB1699" i="11"/>
  <c r="BH1699" i="11"/>
  <c r="V1699" i="11"/>
  <c r="BB1699" i="11"/>
  <c r="BI1699" i="11"/>
  <c r="AJ1699" i="11"/>
  <c r="AD1699" i="11"/>
  <c r="BJ1699" i="11"/>
  <c r="AS1699" i="11"/>
  <c r="AR1699" i="11"/>
  <c r="AL1699" i="11"/>
  <c r="AC1699" i="11"/>
  <c r="T1699" i="11"/>
  <c r="AZ1699" i="11"/>
  <c r="AT1699" i="11"/>
  <c r="AA1655" i="11"/>
  <c r="AQ1655" i="11"/>
  <c r="BG1655" i="11"/>
  <c r="O1655" i="11"/>
  <c r="AE1655" i="11"/>
  <c r="AU1655" i="11"/>
  <c r="AI1655" i="11"/>
  <c r="S1655" i="11"/>
  <c r="AY1655" i="11"/>
  <c r="AM1655" i="11"/>
  <c r="BC1655" i="11"/>
  <c r="W1655" i="11"/>
  <c r="AG1655" i="11"/>
  <c r="AW1655" i="11"/>
  <c r="Q1655" i="11"/>
  <c r="BE1655" i="11"/>
  <c r="Y1655" i="11"/>
  <c r="AO1655" i="11"/>
  <c r="X1655" i="11"/>
  <c r="AN1655" i="11"/>
  <c r="BD1655" i="11"/>
  <c r="R1655" i="11"/>
  <c r="AH1655" i="11"/>
  <c r="AX1655" i="11"/>
  <c r="AK1655" i="11"/>
  <c r="P1655" i="11"/>
  <c r="AF1655" i="11"/>
  <c r="AV1655" i="11"/>
  <c r="Z1655" i="11"/>
  <c r="AP1655" i="11"/>
  <c r="BF1655" i="11"/>
  <c r="BA1655" i="11"/>
  <c r="U1655" i="11"/>
  <c r="AB1655" i="11"/>
  <c r="BH1655" i="11"/>
  <c r="V1655" i="11"/>
  <c r="BB1655" i="11"/>
  <c r="M1655" i="11"/>
  <c r="BI1655" i="11"/>
  <c r="AJ1655" i="11"/>
  <c r="AD1655" i="11"/>
  <c r="BJ1655" i="11"/>
  <c r="AS1655" i="11"/>
  <c r="AR1655" i="11"/>
  <c r="AL1655" i="11"/>
  <c r="AC1655" i="11"/>
  <c r="T1655" i="11"/>
  <c r="AZ1655" i="11"/>
  <c r="AT1655" i="11"/>
  <c r="S1772" i="11"/>
  <c r="AI1772" i="11"/>
  <c r="AY1772" i="11"/>
  <c r="AA1772" i="11"/>
  <c r="AQ1772" i="11"/>
  <c r="BG1772" i="11"/>
  <c r="AM1772" i="11"/>
  <c r="O1772" i="11"/>
  <c r="AU1772" i="11"/>
  <c r="W1772" i="11"/>
  <c r="BC1772" i="11"/>
  <c r="M1772" i="11"/>
  <c r="AE1772" i="11"/>
  <c r="AW1772" i="11"/>
  <c r="Q1772" i="11"/>
  <c r="AG1772" i="11"/>
  <c r="AO1772" i="11"/>
  <c r="BE1772" i="11"/>
  <c r="Y1772" i="11"/>
  <c r="X1772" i="11"/>
  <c r="AN1772" i="11"/>
  <c r="BD1772" i="11"/>
  <c r="R1772" i="11"/>
  <c r="AH1772" i="11"/>
  <c r="AX1772" i="11"/>
  <c r="BA1772" i="11"/>
  <c r="U1772" i="11"/>
  <c r="P1772" i="11"/>
  <c r="AF1772" i="11"/>
  <c r="AV1772" i="11"/>
  <c r="Z1772" i="11"/>
  <c r="AP1772" i="11"/>
  <c r="BF1772" i="11"/>
  <c r="AK1772" i="11"/>
  <c r="AR1772" i="11"/>
  <c r="AL1772" i="11"/>
  <c r="T1772" i="11"/>
  <c r="AZ1772" i="11"/>
  <c r="AT1772" i="11"/>
  <c r="BI1772" i="11"/>
  <c r="AB1772" i="11"/>
  <c r="BH1772" i="11"/>
  <c r="V1772" i="11"/>
  <c r="BB1772" i="11"/>
  <c r="AS1772" i="11"/>
  <c r="AJ1772" i="11"/>
  <c r="AD1772" i="11"/>
  <c r="BJ1772" i="11"/>
  <c r="AC1772" i="11"/>
  <c r="S1777" i="11"/>
  <c r="AI1777" i="11"/>
  <c r="AY1777" i="11"/>
  <c r="AA1777" i="11"/>
  <c r="AQ1777" i="11"/>
  <c r="BG1777" i="11"/>
  <c r="W1777" i="11"/>
  <c r="BC1777" i="11"/>
  <c r="AE1777" i="11"/>
  <c r="AM1777" i="11"/>
  <c r="O1777" i="11"/>
  <c r="AU1777" i="11"/>
  <c r="AG1777" i="11"/>
  <c r="AW1777" i="11"/>
  <c r="Q1777" i="11"/>
  <c r="Y1777" i="11"/>
  <c r="BE1777" i="11"/>
  <c r="AO1777" i="11"/>
  <c r="X1777" i="11"/>
  <c r="AN1777" i="11"/>
  <c r="BD1777" i="11"/>
  <c r="R1777" i="11"/>
  <c r="AH1777" i="11"/>
  <c r="AX1777" i="11"/>
  <c r="AK1777" i="11"/>
  <c r="P1777" i="11"/>
  <c r="AF1777" i="11"/>
  <c r="AV1777" i="11"/>
  <c r="M1777" i="11"/>
  <c r="Z1777" i="11"/>
  <c r="AP1777" i="11"/>
  <c r="BF1777" i="11"/>
  <c r="BA1777" i="11"/>
  <c r="U1777" i="11"/>
  <c r="AB1777" i="11"/>
  <c r="BH1777" i="11"/>
  <c r="V1777" i="11"/>
  <c r="BB1777" i="11"/>
  <c r="AC1777" i="11"/>
  <c r="AJ1777" i="11"/>
  <c r="AD1777" i="11"/>
  <c r="BJ1777" i="11"/>
  <c r="AR1777" i="11"/>
  <c r="AL1777" i="11"/>
  <c r="BI1777" i="11"/>
  <c r="T1777" i="11"/>
  <c r="AZ1777" i="11"/>
  <c r="AT1777" i="11"/>
  <c r="AS1777" i="11"/>
  <c r="W1743" i="11"/>
  <c r="AM1743" i="11"/>
  <c r="BC1743" i="11"/>
  <c r="O1743" i="11"/>
  <c r="AE1743" i="11"/>
  <c r="AU1743" i="11"/>
  <c r="AQ1743" i="11"/>
  <c r="AA1743" i="11"/>
  <c r="BG1743" i="11"/>
  <c r="S1743" i="11"/>
  <c r="AI1743" i="11"/>
  <c r="AY1743" i="11"/>
  <c r="AG1743" i="11"/>
  <c r="AW1743" i="11"/>
  <c r="Q1743" i="11"/>
  <c r="BE1743" i="11"/>
  <c r="Y1743" i="11"/>
  <c r="AO1743" i="11"/>
  <c r="X1743" i="11"/>
  <c r="AN1743" i="11"/>
  <c r="BD1743" i="11"/>
  <c r="R1743" i="11"/>
  <c r="AH1743" i="11"/>
  <c r="AX1743" i="11"/>
  <c r="AK1743" i="11"/>
  <c r="P1743" i="11"/>
  <c r="AF1743" i="11"/>
  <c r="AV1743" i="11"/>
  <c r="Z1743" i="11"/>
  <c r="AP1743" i="11"/>
  <c r="BF1743" i="11"/>
  <c r="BA1743" i="11"/>
  <c r="U1743" i="11"/>
  <c r="AB1743" i="11"/>
  <c r="BH1743" i="11"/>
  <c r="V1743" i="11"/>
  <c r="BB1743" i="11"/>
  <c r="BI1743" i="11"/>
  <c r="AJ1743" i="11"/>
  <c r="AD1743" i="11"/>
  <c r="BJ1743" i="11"/>
  <c r="AS1743" i="11"/>
  <c r="AR1743" i="11"/>
  <c r="AL1743" i="11"/>
  <c r="AC1743" i="11"/>
  <c r="T1743" i="11"/>
  <c r="AZ1743" i="11"/>
  <c r="AT1743" i="11"/>
  <c r="M1743" i="11"/>
  <c r="S1671" i="11"/>
  <c r="AI1671" i="11"/>
  <c r="AY1671" i="11"/>
  <c r="W1671" i="11"/>
  <c r="AQ1671" i="11"/>
  <c r="AE1671" i="11"/>
  <c r="BC1671" i="11"/>
  <c r="AA1671" i="11"/>
  <c r="AU1671" i="11"/>
  <c r="AM1671" i="11"/>
  <c r="BG1671" i="11"/>
  <c r="O1671" i="11"/>
  <c r="AG1671" i="11"/>
  <c r="AW1671" i="11"/>
  <c r="Q1671" i="11"/>
  <c r="BE1671" i="11"/>
  <c r="Y1671" i="11"/>
  <c r="AO1671" i="11"/>
  <c r="X1671" i="11"/>
  <c r="AN1671" i="11"/>
  <c r="BD1671" i="11"/>
  <c r="R1671" i="11"/>
  <c r="AH1671" i="11"/>
  <c r="AX1671" i="11"/>
  <c r="AK1671" i="11"/>
  <c r="P1671" i="11"/>
  <c r="AF1671" i="11"/>
  <c r="AV1671" i="11"/>
  <c r="Z1671" i="11"/>
  <c r="AP1671" i="11"/>
  <c r="BF1671" i="11"/>
  <c r="BA1671" i="11"/>
  <c r="U1671" i="11"/>
  <c r="AB1671" i="11"/>
  <c r="BH1671" i="11"/>
  <c r="V1671" i="11"/>
  <c r="BB1671" i="11"/>
  <c r="BI1671" i="11"/>
  <c r="AJ1671" i="11"/>
  <c r="AD1671" i="11"/>
  <c r="BJ1671" i="11"/>
  <c r="AS1671" i="11"/>
  <c r="AR1671" i="11"/>
  <c r="AL1671" i="11"/>
  <c r="M1671" i="11"/>
  <c r="AC1671" i="11"/>
  <c r="T1671" i="11"/>
  <c r="AZ1671" i="11"/>
  <c r="AT1671" i="11"/>
  <c r="AA1657" i="11"/>
  <c r="AQ1657" i="11"/>
  <c r="BG1657" i="11"/>
  <c r="O1657" i="11"/>
  <c r="AE1657" i="11"/>
  <c r="AU1657" i="11"/>
  <c r="AI1657" i="11"/>
  <c r="S1657" i="11"/>
  <c r="AY1657" i="11"/>
  <c r="AM1657" i="11"/>
  <c r="W1657" i="11"/>
  <c r="BC1657" i="11"/>
  <c r="AG1657" i="11"/>
  <c r="AW1657" i="11"/>
  <c r="Q1657" i="11"/>
  <c r="Y1657" i="11"/>
  <c r="BE1657" i="11"/>
  <c r="AO1657" i="11"/>
  <c r="X1657" i="11"/>
  <c r="AN1657" i="11"/>
  <c r="BD1657" i="11"/>
  <c r="M1657" i="11"/>
  <c r="R1657" i="11"/>
  <c r="AH1657" i="11"/>
  <c r="AX1657" i="11"/>
  <c r="AK1657" i="11"/>
  <c r="P1657" i="11"/>
  <c r="AF1657" i="11"/>
  <c r="AV1657" i="11"/>
  <c r="Z1657" i="11"/>
  <c r="AP1657" i="11"/>
  <c r="BF1657" i="11"/>
  <c r="BA1657" i="11"/>
  <c r="U1657" i="11"/>
  <c r="AB1657" i="11"/>
  <c r="BH1657" i="11"/>
  <c r="V1657" i="11"/>
  <c r="BB1657" i="11"/>
  <c r="AC1657" i="11"/>
  <c r="AJ1657" i="11"/>
  <c r="AD1657" i="11"/>
  <c r="BJ1657" i="11"/>
  <c r="AR1657" i="11"/>
  <c r="AL1657" i="11"/>
  <c r="BI1657" i="11"/>
  <c r="T1657" i="11"/>
  <c r="AZ1657" i="11"/>
  <c r="AT1657" i="11"/>
  <c r="AS1657" i="11"/>
  <c r="V1586" i="11"/>
  <c r="AQ1586" i="11"/>
  <c r="BG1586" i="11"/>
  <c r="AA1586" i="11"/>
  <c r="AU1586" i="11"/>
  <c r="AF1586" i="11"/>
  <c r="AY1586" i="11"/>
  <c r="AL1586" i="11"/>
  <c r="P1586" i="11"/>
  <c r="BC1586" i="11"/>
  <c r="AW1586" i="11"/>
  <c r="M1586" i="11"/>
  <c r="AD1586" i="11"/>
  <c r="AN1586" i="11"/>
  <c r="S1586" i="11"/>
  <c r="U1586" i="11"/>
  <c r="AK1586" i="11"/>
  <c r="AC1586" i="11"/>
  <c r="Y1586" i="11"/>
  <c r="R1586" i="11"/>
  <c r="AM1586" i="11"/>
  <c r="BD1586" i="11"/>
  <c r="AE1586" i="11"/>
  <c r="AX1586" i="11"/>
  <c r="BA1586" i="11"/>
  <c r="BE1586" i="11"/>
  <c r="AG1586" i="11"/>
  <c r="AO1586" i="11"/>
  <c r="AB1586" i="11"/>
  <c r="AV1586" i="11"/>
  <c r="T1586" i="11"/>
  <c r="AP1586" i="11"/>
  <c r="BF1586" i="11"/>
  <c r="AI1586" i="11"/>
  <c r="Q1586" i="11"/>
  <c r="AR1586" i="11"/>
  <c r="AJ1586" i="11"/>
  <c r="AS1586" i="11"/>
  <c r="AZ1586" i="11"/>
  <c r="AT1586" i="11"/>
  <c r="X1586" i="11"/>
  <c r="W1586" i="11"/>
  <c r="BH1586" i="11"/>
  <c r="O1586" i="11"/>
  <c r="BB1586" i="11"/>
  <c r="AH1586" i="11"/>
  <c r="Z1586" i="11"/>
  <c r="BJ1586" i="11"/>
  <c r="BI1586" i="11"/>
  <c r="AA1616" i="11"/>
  <c r="AQ1616" i="11"/>
  <c r="BG1616" i="11"/>
  <c r="O1616" i="11"/>
  <c r="AE1616" i="11"/>
  <c r="AU1616" i="11"/>
  <c r="S1616" i="11"/>
  <c r="AY1616" i="11"/>
  <c r="AI1616" i="11"/>
  <c r="BC1616" i="11"/>
  <c r="W1616" i="11"/>
  <c r="AM1616" i="11"/>
  <c r="M1616" i="11"/>
  <c r="AW1616" i="11"/>
  <c r="Q1616" i="11"/>
  <c r="AG1616" i="11"/>
  <c r="AO1616" i="11"/>
  <c r="BE1616" i="11"/>
  <c r="Y1616" i="11"/>
  <c r="X1616" i="11"/>
  <c r="AN1616" i="11"/>
  <c r="BD1616" i="11"/>
  <c r="R1616" i="11"/>
  <c r="AH1616" i="11"/>
  <c r="AX1616" i="11"/>
  <c r="BA1616" i="11"/>
  <c r="U1616" i="11"/>
  <c r="P1616" i="11"/>
  <c r="AF1616" i="11"/>
  <c r="AV1616" i="11"/>
  <c r="Z1616" i="11"/>
  <c r="AP1616" i="11"/>
  <c r="BF1616" i="11"/>
  <c r="AK1616" i="11"/>
  <c r="AR1616" i="11"/>
  <c r="AL1616" i="11"/>
  <c r="T1616" i="11"/>
  <c r="AZ1616" i="11"/>
  <c r="AT1616" i="11"/>
  <c r="BI1616" i="11"/>
  <c r="AB1616" i="11"/>
  <c r="BH1616" i="11"/>
  <c r="V1616" i="11"/>
  <c r="BB1616" i="11"/>
  <c r="AS1616" i="11"/>
  <c r="AJ1616" i="11"/>
  <c r="AD1616" i="11"/>
  <c r="BJ1616" i="11"/>
  <c r="AC1616" i="11"/>
  <c r="S1797" i="11"/>
  <c r="AI1797" i="11"/>
  <c r="AY1797" i="11"/>
  <c r="AA1797" i="11"/>
  <c r="AQ1797" i="11"/>
  <c r="BG1797" i="11"/>
  <c r="W1797" i="11"/>
  <c r="BC1797" i="11"/>
  <c r="AE1797" i="11"/>
  <c r="AM1797" i="11"/>
  <c r="O1797" i="11"/>
  <c r="AU1797" i="11"/>
  <c r="AG1797" i="11"/>
  <c r="AW1797" i="11"/>
  <c r="Q1797" i="11"/>
  <c r="Y1797" i="11"/>
  <c r="BE1797" i="11"/>
  <c r="AO1797" i="11"/>
  <c r="X1797" i="11"/>
  <c r="AN1797" i="11"/>
  <c r="BD1797" i="11"/>
  <c r="R1797" i="11"/>
  <c r="AH1797" i="11"/>
  <c r="AX1797" i="11"/>
  <c r="AK1797" i="11"/>
  <c r="P1797" i="11"/>
  <c r="AF1797" i="11"/>
  <c r="AV1797" i="11"/>
  <c r="Z1797" i="11"/>
  <c r="AP1797" i="11"/>
  <c r="BF1797" i="11"/>
  <c r="BA1797" i="11"/>
  <c r="U1797" i="11"/>
  <c r="AB1797" i="11"/>
  <c r="BH1797" i="11"/>
  <c r="V1797" i="11"/>
  <c r="BB1797" i="11"/>
  <c r="AC1797" i="11"/>
  <c r="AJ1797" i="11"/>
  <c r="M1797" i="11"/>
  <c r="AD1797" i="11"/>
  <c r="BJ1797" i="11"/>
  <c r="AR1797" i="11"/>
  <c r="AL1797" i="11"/>
  <c r="BI1797" i="11"/>
  <c r="T1797" i="11"/>
  <c r="AZ1797" i="11"/>
  <c r="AT1797" i="11"/>
  <c r="AS1797" i="11"/>
  <c r="S1831" i="11"/>
  <c r="AI1831" i="11"/>
  <c r="AY1831" i="11"/>
  <c r="AA1831" i="11"/>
  <c r="AQ1831" i="11"/>
  <c r="BG1831" i="11"/>
  <c r="W1831" i="11"/>
  <c r="BC1831" i="11"/>
  <c r="AE1831" i="11"/>
  <c r="AM1831" i="11"/>
  <c r="O1831" i="11"/>
  <c r="AU1831" i="11"/>
  <c r="AG1831" i="11"/>
  <c r="AW1831" i="11"/>
  <c r="Q1831" i="11"/>
  <c r="BE1831" i="11"/>
  <c r="Y1831" i="11"/>
  <c r="AO1831" i="11"/>
  <c r="X1831" i="11"/>
  <c r="AN1831" i="11"/>
  <c r="BD1831" i="11"/>
  <c r="R1831" i="11"/>
  <c r="AH1831" i="11"/>
  <c r="AX1831" i="11"/>
  <c r="AK1831" i="11"/>
  <c r="P1831" i="11"/>
  <c r="AF1831" i="11"/>
  <c r="AV1831" i="11"/>
  <c r="Z1831" i="11"/>
  <c r="AP1831" i="11"/>
  <c r="BF1831" i="11"/>
  <c r="BA1831" i="11"/>
  <c r="U1831" i="11"/>
  <c r="AB1831" i="11"/>
  <c r="BH1831" i="11"/>
  <c r="V1831" i="11"/>
  <c r="BB1831" i="11"/>
  <c r="BI1831" i="11"/>
  <c r="AJ1831" i="11"/>
  <c r="AD1831" i="11"/>
  <c r="BJ1831" i="11"/>
  <c r="AS1831" i="11"/>
  <c r="AR1831" i="11"/>
  <c r="AL1831" i="11"/>
  <c r="M1831" i="11"/>
  <c r="AC1831" i="11"/>
  <c r="T1831" i="11"/>
  <c r="AZ1831" i="11"/>
  <c r="AT1831" i="11"/>
  <c r="AA1651" i="11"/>
  <c r="AQ1651" i="11"/>
  <c r="BG1651" i="11"/>
  <c r="O1651" i="11"/>
  <c r="AE1651" i="11"/>
  <c r="AU1651" i="11"/>
  <c r="AI1651" i="11"/>
  <c r="S1651" i="11"/>
  <c r="AY1651" i="11"/>
  <c r="AM1651" i="11"/>
  <c r="BC1651" i="11"/>
  <c r="W1651" i="11"/>
  <c r="AG1651" i="11"/>
  <c r="AW1651" i="11"/>
  <c r="Q1651" i="11"/>
  <c r="BE1651" i="11"/>
  <c r="Y1651" i="11"/>
  <c r="AO1651" i="11"/>
  <c r="X1651" i="11"/>
  <c r="AN1651" i="11"/>
  <c r="BD1651" i="11"/>
  <c r="R1651" i="11"/>
  <c r="AH1651" i="11"/>
  <c r="AX1651" i="11"/>
  <c r="M1651" i="11"/>
  <c r="AK1651" i="11"/>
  <c r="P1651" i="11"/>
  <c r="AF1651" i="11"/>
  <c r="AV1651" i="11"/>
  <c r="Z1651" i="11"/>
  <c r="AP1651" i="11"/>
  <c r="BF1651" i="11"/>
  <c r="BA1651" i="11"/>
  <c r="U1651" i="11"/>
  <c r="AB1651" i="11"/>
  <c r="BH1651" i="11"/>
  <c r="V1651" i="11"/>
  <c r="BB1651" i="11"/>
  <c r="BI1651" i="11"/>
  <c r="AJ1651" i="11"/>
  <c r="AD1651" i="11"/>
  <c r="BJ1651" i="11"/>
  <c r="AS1651" i="11"/>
  <c r="AR1651" i="11"/>
  <c r="AL1651" i="11"/>
  <c r="AC1651" i="11"/>
  <c r="T1651" i="11"/>
  <c r="AZ1651" i="11"/>
  <c r="AT1651" i="11"/>
  <c r="AA1611" i="11"/>
  <c r="AQ1611" i="11"/>
  <c r="BG1611" i="11"/>
  <c r="O1611" i="11"/>
  <c r="AE1611" i="11"/>
  <c r="AU1611" i="11"/>
  <c r="AI1611" i="11"/>
  <c r="S1611" i="11"/>
  <c r="AY1611" i="11"/>
  <c r="AM1611" i="11"/>
  <c r="BC1611" i="11"/>
  <c r="W1611" i="11"/>
  <c r="AG1611" i="11"/>
  <c r="AW1611" i="11"/>
  <c r="Q1611" i="11"/>
  <c r="BE1611" i="11"/>
  <c r="Y1611" i="11"/>
  <c r="AO1611" i="11"/>
  <c r="X1611" i="11"/>
  <c r="AN1611" i="11"/>
  <c r="BD1611" i="11"/>
  <c r="R1611" i="11"/>
  <c r="AH1611" i="11"/>
  <c r="AX1611" i="11"/>
  <c r="AK1611" i="11"/>
  <c r="P1611" i="11"/>
  <c r="AF1611" i="11"/>
  <c r="AV1611" i="11"/>
  <c r="Z1611" i="11"/>
  <c r="AP1611" i="11"/>
  <c r="BF1611" i="11"/>
  <c r="M1611" i="11"/>
  <c r="BA1611" i="11"/>
  <c r="U1611" i="11"/>
  <c r="AB1611" i="11"/>
  <c r="BH1611" i="11"/>
  <c r="V1611" i="11"/>
  <c r="BB1611" i="11"/>
  <c r="BI1611" i="11"/>
  <c r="AJ1611" i="11"/>
  <c r="AD1611" i="11"/>
  <c r="BJ1611" i="11"/>
  <c r="AS1611" i="11"/>
  <c r="AR1611" i="11"/>
  <c r="AL1611" i="11"/>
  <c r="AC1611" i="11"/>
  <c r="T1611" i="11"/>
  <c r="AZ1611" i="11"/>
  <c r="AT1611" i="11"/>
  <c r="AA1594" i="11"/>
  <c r="AQ1594" i="11"/>
  <c r="BG1594" i="11"/>
  <c r="O1594" i="11"/>
  <c r="AE1594" i="11"/>
  <c r="AU1594" i="11"/>
  <c r="S1594" i="11"/>
  <c r="AY1594" i="11"/>
  <c r="AI1594" i="11"/>
  <c r="BC1594" i="11"/>
  <c r="AM1594" i="11"/>
  <c r="W1594" i="11"/>
  <c r="AW1594" i="11"/>
  <c r="Q1594" i="11"/>
  <c r="AG1594" i="11"/>
  <c r="AO1594" i="11"/>
  <c r="M1594" i="11"/>
  <c r="Y1594" i="11"/>
  <c r="BE1594" i="11"/>
  <c r="X1594" i="11"/>
  <c r="AN1594" i="11"/>
  <c r="BD1594" i="11"/>
  <c r="R1594" i="11"/>
  <c r="AH1594" i="11"/>
  <c r="AX1594" i="11"/>
  <c r="BA1594" i="11"/>
  <c r="U1594" i="11"/>
  <c r="P1594" i="11"/>
  <c r="AF1594" i="11"/>
  <c r="AV1594" i="11"/>
  <c r="Z1594" i="11"/>
  <c r="AP1594" i="11"/>
  <c r="BF1594" i="11"/>
  <c r="AK1594" i="11"/>
  <c r="AR1594" i="11"/>
  <c r="AL1594" i="11"/>
  <c r="AS1594" i="11"/>
  <c r="T1594" i="11"/>
  <c r="AZ1594" i="11"/>
  <c r="AT1594" i="11"/>
  <c r="AC1594" i="11"/>
  <c r="AB1594" i="11"/>
  <c r="BH1594" i="11"/>
  <c r="V1594" i="11"/>
  <c r="BB1594" i="11"/>
  <c r="AJ1594" i="11"/>
  <c r="AD1594" i="11"/>
  <c r="BJ1594" i="11"/>
  <c r="BI1594" i="11"/>
  <c r="AA1653" i="11"/>
  <c r="AQ1653" i="11"/>
  <c r="BG1653" i="11"/>
  <c r="O1653" i="11"/>
  <c r="AE1653" i="11"/>
  <c r="AU1653" i="11"/>
  <c r="AI1653" i="11"/>
  <c r="S1653" i="11"/>
  <c r="AY1653" i="11"/>
  <c r="AM1653" i="11"/>
  <c r="W1653" i="11"/>
  <c r="BC1653" i="11"/>
  <c r="AG1653" i="11"/>
  <c r="AW1653" i="11"/>
  <c r="Q1653" i="11"/>
  <c r="Y1653" i="11"/>
  <c r="BE1653" i="11"/>
  <c r="AO1653" i="11"/>
  <c r="X1653" i="11"/>
  <c r="AN1653" i="11"/>
  <c r="BD1653" i="11"/>
  <c r="R1653" i="11"/>
  <c r="AH1653" i="11"/>
  <c r="AX1653" i="11"/>
  <c r="AK1653" i="11"/>
  <c r="P1653" i="11"/>
  <c r="AF1653" i="11"/>
  <c r="AV1653" i="11"/>
  <c r="Z1653" i="11"/>
  <c r="AP1653" i="11"/>
  <c r="BF1653" i="11"/>
  <c r="BA1653" i="11"/>
  <c r="U1653" i="11"/>
  <c r="AB1653" i="11"/>
  <c r="BH1653" i="11"/>
  <c r="V1653" i="11"/>
  <c r="BB1653" i="11"/>
  <c r="AC1653" i="11"/>
  <c r="AJ1653" i="11"/>
  <c r="AD1653" i="11"/>
  <c r="BJ1653" i="11"/>
  <c r="AR1653" i="11"/>
  <c r="AL1653" i="11"/>
  <c r="BI1653" i="11"/>
  <c r="T1653" i="11"/>
  <c r="AZ1653" i="11"/>
  <c r="M1653" i="11"/>
  <c r="AT1653" i="11"/>
  <c r="AS1653" i="11"/>
  <c r="BO1688" i="11"/>
  <c r="J1638" i="11" a="1"/>
  <c r="J1638" i="11" s="1"/>
  <c r="BO1755" i="11"/>
  <c r="J1705" i="11" a="1"/>
  <c r="J1705" i="11" s="1"/>
  <c r="BO1872" i="11"/>
  <c r="J1822" i="11" a="1"/>
  <c r="J1822" i="11" s="1"/>
  <c r="BO1682" i="11"/>
  <c r="J1632" i="11" a="1"/>
  <c r="J1632" i="11" s="1"/>
  <c r="BO1830" i="11"/>
  <c r="J1780" i="11" a="1"/>
  <c r="J1780" i="11" s="1"/>
  <c r="BO1739" i="11"/>
  <c r="J1689" i="11" a="1"/>
  <c r="J1689" i="11" s="1"/>
  <c r="J1825" i="11" a="1"/>
  <c r="J1825" i="11" s="1"/>
  <c r="BN1875" i="11"/>
  <c r="J1833" i="11" a="1"/>
  <c r="J1833" i="11" s="1"/>
  <c r="BN1883" i="11"/>
  <c r="BO1690" i="11"/>
  <c r="J1640" i="11" a="1"/>
  <c r="J1640" i="11" s="1"/>
  <c r="BO1670" i="11"/>
  <c r="J1620" i="11" a="1"/>
  <c r="J1620" i="11" s="1"/>
  <c r="BO1696" i="11"/>
  <c r="J1646" i="11" a="1"/>
  <c r="J1646" i="11" s="1"/>
  <c r="BO1763" i="11"/>
  <c r="J1713" i="11" a="1"/>
  <c r="J1713" i="11" s="1"/>
  <c r="J1868" i="11" a="1"/>
  <c r="J1868" i="11" s="1"/>
  <c r="BN1918" i="11"/>
  <c r="BO1695" i="11"/>
  <c r="J1645" i="11" a="1"/>
  <c r="J1645" i="11" s="1"/>
  <c r="BO1674" i="11"/>
  <c r="J1624" i="11" a="1"/>
  <c r="J1624" i="11" s="1"/>
  <c r="BN1919" i="11"/>
  <c r="J1869" i="11" a="1"/>
  <c r="J1869" i="11" s="1"/>
  <c r="BO1712" i="11"/>
  <c r="J1662" i="11" a="1"/>
  <c r="J1662" i="11" s="1"/>
  <c r="BO1678" i="11"/>
  <c r="J1628" i="11" a="1"/>
  <c r="J1628" i="11" s="1"/>
  <c r="BN1941" i="11"/>
  <c r="J1891" i="11" a="1"/>
  <c r="J1891" i="11" s="1"/>
  <c r="BO1850" i="11"/>
  <c r="J1800" i="11" a="1"/>
  <c r="J1800" i="11" s="1"/>
  <c r="J1854" i="11" a="1"/>
  <c r="J1854" i="11" s="1"/>
  <c r="BO1904" i="11"/>
  <c r="J1742" i="11" a="1"/>
  <c r="J1742" i="11" s="1"/>
  <c r="BO1792" i="11"/>
  <c r="BO1773" i="11"/>
  <c r="J1723" i="11" a="1"/>
  <c r="J1723" i="11" s="1"/>
  <c r="BN1756" i="11"/>
  <c r="J1706" i="11" a="1"/>
  <c r="J1706" i="11" s="1"/>
  <c r="BO1808" i="11"/>
  <c r="J1758" i="11" a="1"/>
  <c r="J1758" i="11" s="1"/>
  <c r="BO1815" i="11"/>
  <c r="J1765" i="11" a="1"/>
  <c r="J1765" i="11" s="1"/>
  <c r="BN1837" i="11"/>
  <c r="J1787" i="11" a="1"/>
  <c r="J1787" i="11" s="1"/>
  <c r="BO1852" i="11"/>
  <c r="J1802" i="11" a="1"/>
  <c r="J1802" i="11" s="1"/>
  <c r="BO1809" i="11"/>
  <c r="J1759" i="11" a="1"/>
  <c r="J1759" i="11" s="1"/>
  <c r="BO1698" i="11"/>
  <c r="J1648" i="11" a="1"/>
  <c r="J1648" i="11" s="1"/>
  <c r="BO1779" i="11"/>
  <c r="J1729" i="11" a="1"/>
  <c r="J1729" i="11" s="1"/>
  <c r="BN1835" i="11"/>
  <c r="J1785" i="11" a="1"/>
  <c r="J1785" i="11" s="1"/>
  <c r="BO1771" i="11"/>
  <c r="J1721" i="11" a="1"/>
  <c r="J1721" i="11" s="1"/>
  <c r="BN1910" i="11"/>
  <c r="J1860" i="11" a="1"/>
  <c r="J1860" i="11" s="1"/>
  <c r="BO1664" i="11"/>
  <c r="J1614" i="11" a="1"/>
  <c r="J1614" i="11" s="1"/>
  <c r="J1749" i="11" a="1"/>
  <c r="J1749" i="11" s="1"/>
  <c r="BN1799" i="11"/>
  <c r="BN1826" i="11"/>
  <c r="J1776" i="11" a="1"/>
  <c r="J1776" i="11" s="1"/>
  <c r="BN1917" i="11"/>
  <c r="J1867" i="11" a="1"/>
  <c r="J1867" i="11" s="1"/>
  <c r="BN1784" i="11"/>
  <c r="J1734" i="11" a="1"/>
  <c r="J1734" i="11" s="1"/>
  <c r="BN1989" i="11"/>
  <c r="J1827" i="11" a="1"/>
  <c r="J1827" i="11" s="1"/>
  <c r="BN1877" i="11"/>
  <c r="BN1843" i="11"/>
  <c r="J1793" i="11" a="1"/>
  <c r="J1793" i="11" s="1"/>
  <c r="BO1757" i="11"/>
  <c r="J1707" i="11" a="1"/>
  <c r="J1707" i="11" s="1"/>
  <c r="BO1686" i="11"/>
  <c r="J1636" i="11" a="1"/>
  <c r="J1636" i="11" s="1"/>
  <c r="BO1716" i="11"/>
  <c r="J1666" i="11" a="1"/>
  <c r="J1666" i="11" s="1"/>
  <c r="J1847" i="11" a="1"/>
  <c r="J1847" i="11" s="1"/>
  <c r="BN1897" i="11"/>
  <c r="BN1931" i="11"/>
  <c r="J1881" i="11" a="1"/>
  <c r="J1881" i="11" s="1"/>
  <c r="BO1751" i="11"/>
  <c r="J1701" i="11" a="1"/>
  <c r="J1701" i="11" s="1"/>
  <c r="BN1711" i="11"/>
  <c r="J1661" i="11" a="1"/>
  <c r="J1661" i="11" s="1"/>
  <c r="BO1694" i="11"/>
  <c r="J1644" i="11" a="1"/>
  <c r="J1644" i="11" s="1"/>
  <c r="BO1753" i="11"/>
  <c r="J1703" i="11" a="1"/>
  <c r="J1703" i="11" s="1"/>
  <c r="BN1838" i="11"/>
  <c r="S1847" i="11" l="1"/>
  <c r="AI1847" i="11"/>
  <c r="AY1847" i="11"/>
  <c r="AA1847" i="11"/>
  <c r="AQ1847" i="11"/>
  <c r="BG1847" i="11"/>
  <c r="W1847" i="11"/>
  <c r="BC1847" i="11"/>
  <c r="AE1847" i="11"/>
  <c r="AM1847" i="11"/>
  <c r="O1847" i="11"/>
  <c r="AU1847" i="11"/>
  <c r="AG1847" i="11"/>
  <c r="AW1847" i="11"/>
  <c r="Q1847" i="11"/>
  <c r="BE1847" i="11"/>
  <c r="Y1847" i="11"/>
  <c r="AO1847" i="11"/>
  <c r="X1847" i="11"/>
  <c r="AN1847" i="11"/>
  <c r="BD1847" i="11"/>
  <c r="R1847" i="11"/>
  <c r="AH1847" i="11"/>
  <c r="AX1847" i="11"/>
  <c r="AK1847" i="11"/>
  <c r="P1847" i="11"/>
  <c r="AF1847" i="11"/>
  <c r="AV1847" i="11"/>
  <c r="Z1847" i="11"/>
  <c r="AP1847" i="11"/>
  <c r="BF1847" i="11"/>
  <c r="BA1847" i="11"/>
  <c r="U1847" i="11"/>
  <c r="AB1847" i="11"/>
  <c r="BH1847" i="11"/>
  <c r="V1847" i="11"/>
  <c r="BB1847" i="11"/>
  <c r="M1847" i="11"/>
  <c r="BI1847" i="11"/>
  <c r="AJ1847" i="11"/>
  <c r="AD1847" i="11"/>
  <c r="BJ1847" i="11"/>
  <c r="AS1847" i="11"/>
  <c r="AR1847" i="11"/>
  <c r="AL1847" i="11"/>
  <c r="AC1847" i="11"/>
  <c r="T1847" i="11"/>
  <c r="AZ1847" i="11"/>
  <c r="AT1847" i="11"/>
  <c r="AA1614" i="11"/>
  <c r="AQ1614" i="11"/>
  <c r="BG1614" i="11"/>
  <c r="O1614" i="11"/>
  <c r="AE1614" i="11"/>
  <c r="AU1614" i="11"/>
  <c r="S1614" i="11"/>
  <c r="AY1614" i="11"/>
  <c r="AI1614" i="11"/>
  <c r="W1614" i="11"/>
  <c r="BC1614" i="11"/>
  <c r="AM1614" i="11"/>
  <c r="AW1614" i="11"/>
  <c r="Q1614" i="11"/>
  <c r="AG1614" i="11"/>
  <c r="AO1614" i="11"/>
  <c r="Y1614" i="11"/>
  <c r="BE1614" i="11"/>
  <c r="X1614" i="11"/>
  <c r="AN1614" i="11"/>
  <c r="BD1614" i="11"/>
  <c r="R1614" i="11"/>
  <c r="AH1614" i="11"/>
  <c r="AX1614" i="11"/>
  <c r="BA1614" i="11"/>
  <c r="U1614" i="11"/>
  <c r="P1614" i="11"/>
  <c r="AF1614" i="11"/>
  <c r="AV1614" i="11"/>
  <c r="Z1614" i="11"/>
  <c r="AP1614" i="11"/>
  <c r="BF1614" i="11"/>
  <c r="AK1614" i="11"/>
  <c r="AR1614" i="11"/>
  <c r="AL1614" i="11"/>
  <c r="AS1614" i="11"/>
  <c r="T1614" i="11"/>
  <c r="AZ1614" i="11"/>
  <c r="AT1614" i="11"/>
  <c r="M1614" i="11"/>
  <c r="AC1614" i="11"/>
  <c r="AB1614" i="11"/>
  <c r="BH1614" i="11"/>
  <c r="V1614" i="11"/>
  <c r="BB1614" i="11"/>
  <c r="AJ1614" i="11"/>
  <c r="AD1614" i="11"/>
  <c r="BJ1614" i="11"/>
  <c r="BI1614" i="11"/>
  <c r="S1787" i="11"/>
  <c r="AI1787" i="11"/>
  <c r="AY1787" i="11"/>
  <c r="AA1787" i="11"/>
  <c r="AQ1787" i="11"/>
  <c r="BG1787" i="11"/>
  <c r="W1787" i="11"/>
  <c r="BC1787" i="11"/>
  <c r="AE1787" i="11"/>
  <c r="AM1787" i="11"/>
  <c r="O1787" i="11"/>
  <c r="AU1787" i="11"/>
  <c r="AG1787" i="11"/>
  <c r="AW1787" i="11"/>
  <c r="Q1787" i="11"/>
  <c r="BE1787" i="11"/>
  <c r="Y1787" i="11"/>
  <c r="AO1787" i="11"/>
  <c r="X1787" i="11"/>
  <c r="AN1787" i="11"/>
  <c r="BD1787" i="11"/>
  <c r="R1787" i="11"/>
  <c r="AH1787" i="11"/>
  <c r="AX1787" i="11"/>
  <c r="AK1787" i="11"/>
  <c r="P1787" i="11"/>
  <c r="AF1787" i="11"/>
  <c r="AV1787" i="11"/>
  <c r="Z1787" i="11"/>
  <c r="AP1787" i="11"/>
  <c r="BF1787" i="11"/>
  <c r="M1787" i="11"/>
  <c r="BA1787" i="11"/>
  <c r="U1787" i="11"/>
  <c r="AB1787" i="11"/>
  <c r="BH1787" i="11"/>
  <c r="V1787" i="11"/>
  <c r="BB1787" i="11"/>
  <c r="BI1787" i="11"/>
  <c r="AJ1787" i="11"/>
  <c r="AD1787" i="11"/>
  <c r="BJ1787" i="11"/>
  <c r="AS1787" i="11"/>
  <c r="AR1787" i="11"/>
  <c r="AL1787" i="11"/>
  <c r="AC1787" i="11"/>
  <c r="T1787" i="11"/>
  <c r="AZ1787" i="11"/>
  <c r="AT1787" i="11"/>
  <c r="W1723" i="11"/>
  <c r="AM1723" i="11"/>
  <c r="BC1723" i="11"/>
  <c r="O1723" i="11"/>
  <c r="AE1723" i="11"/>
  <c r="AU1723" i="11"/>
  <c r="AQ1723" i="11"/>
  <c r="AA1723" i="11"/>
  <c r="BG1723" i="11"/>
  <c r="S1723" i="11"/>
  <c r="AI1723" i="11"/>
  <c r="AY1723" i="11"/>
  <c r="AG1723" i="11"/>
  <c r="AW1723" i="11"/>
  <c r="Q1723" i="11"/>
  <c r="BE1723" i="11"/>
  <c r="Y1723" i="11"/>
  <c r="AO1723" i="11"/>
  <c r="X1723" i="11"/>
  <c r="AN1723" i="11"/>
  <c r="BD1723" i="11"/>
  <c r="R1723" i="11"/>
  <c r="AH1723" i="11"/>
  <c r="AX1723" i="11"/>
  <c r="AK1723" i="11"/>
  <c r="P1723" i="11"/>
  <c r="AF1723" i="11"/>
  <c r="AV1723" i="11"/>
  <c r="Z1723" i="11"/>
  <c r="AP1723" i="11"/>
  <c r="BF1723" i="11"/>
  <c r="M1723" i="11"/>
  <c r="BA1723" i="11"/>
  <c r="U1723" i="11"/>
  <c r="AB1723" i="11"/>
  <c r="BH1723" i="11"/>
  <c r="V1723" i="11"/>
  <c r="BB1723" i="11"/>
  <c r="BI1723" i="11"/>
  <c r="AJ1723" i="11"/>
  <c r="AD1723" i="11"/>
  <c r="BJ1723" i="11"/>
  <c r="AS1723" i="11"/>
  <c r="AR1723" i="11"/>
  <c r="AL1723" i="11"/>
  <c r="AC1723" i="11"/>
  <c r="T1723" i="11"/>
  <c r="AZ1723" i="11"/>
  <c r="AT1723" i="11"/>
  <c r="AA1624" i="11"/>
  <c r="AQ1624" i="11"/>
  <c r="BG1624" i="11"/>
  <c r="O1624" i="11"/>
  <c r="AE1624" i="11"/>
  <c r="AU1624" i="11"/>
  <c r="S1624" i="11"/>
  <c r="AY1624" i="11"/>
  <c r="AI1624" i="11"/>
  <c r="BC1624" i="11"/>
  <c r="W1624" i="11"/>
  <c r="AM1624" i="11"/>
  <c r="M1624" i="11"/>
  <c r="AW1624" i="11"/>
  <c r="Q1624" i="11"/>
  <c r="AG1624" i="11"/>
  <c r="AO1624" i="11"/>
  <c r="BE1624" i="11"/>
  <c r="X1624" i="11"/>
  <c r="AN1624" i="11"/>
  <c r="BD1624" i="11"/>
  <c r="R1624" i="11"/>
  <c r="AH1624" i="11"/>
  <c r="AX1624" i="11"/>
  <c r="BA1624" i="11"/>
  <c r="U1624" i="11"/>
  <c r="Y1624" i="11"/>
  <c r="P1624" i="11"/>
  <c r="AF1624" i="11"/>
  <c r="AV1624" i="11"/>
  <c r="Z1624" i="11"/>
  <c r="AP1624" i="11"/>
  <c r="BF1624" i="11"/>
  <c r="AK1624" i="11"/>
  <c r="AR1624" i="11"/>
  <c r="AL1624" i="11"/>
  <c r="T1624" i="11"/>
  <c r="AZ1624" i="11"/>
  <c r="AT1624" i="11"/>
  <c r="BI1624" i="11"/>
  <c r="AB1624" i="11"/>
  <c r="BH1624" i="11"/>
  <c r="V1624" i="11"/>
  <c r="BB1624" i="11"/>
  <c r="AS1624" i="11"/>
  <c r="AJ1624" i="11"/>
  <c r="AD1624" i="11"/>
  <c r="BJ1624" i="11"/>
  <c r="AC1624" i="11"/>
  <c r="S1822" i="11"/>
  <c r="AI1822" i="11"/>
  <c r="AY1822" i="11"/>
  <c r="AA1822" i="11"/>
  <c r="AQ1822" i="11"/>
  <c r="BG1822" i="11"/>
  <c r="AM1822" i="11"/>
  <c r="O1822" i="11"/>
  <c r="AU1822" i="11"/>
  <c r="W1822" i="11"/>
  <c r="BC1822" i="11"/>
  <c r="AE1822" i="11"/>
  <c r="AW1822" i="11"/>
  <c r="Q1822" i="11"/>
  <c r="AG1822" i="11"/>
  <c r="AO1822" i="11"/>
  <c r="Y1822" i="11"/>
  <c r="BE1822" i="11"/>
  <c r="X1822" i="11"/>
  <c r="AN1822" i="11"/>
  <c r="BD1822" i="11"/>
  <c r="R1822" i="11"/>
  <c r="AH1822" i="11"/>
  <c r="AX1822" i="11"/>
  <c r="BA1822" i="11"/>
  <c r="U1822" i="11"/>
  <c r="P1822" i="11"/>
  <c r="AF1822" i="11"/>
  <c r="AV1822" i="11"/>
  <c r="Z1822" i="11"/>
  <c r="AP1822" i="11"/>
  <c r="BF1822" i="11"/>
  <c r="AK1822" i="11"/>
  <c r="AR1822" i="11"/>
  <c r="AL1822" i="11"/>
  <c r="M1822" i="11"/>
  <c r="AS1822" i="11"/>
  <c r="T1822" i="11"/>
  <c r="AZ1822" i="11"/>
  <c r="AT1822" i="11"/>
  <c r="AC1822" i="11"/>
  <c r="AB1822" i="11"/>
  <c r="BH1822" i="11"/>
  <c r="V1822" i="11"/>
  <c r="BB1822" i="11"/>
  <c r="AJ1822" i="11"/>
  <c r="AD1822" i="11"/>
  <c r="BJ1822" i="11"/>
  <c r="BI1822" i="11"/>
  <c r="S1666" i="11"/>
  <c r="AI1666" i="11"/>
  <c r="AY1666" i="11"/>
  <c r="AA1666" i="11"/>
  <c r="AU1666" i="11"/>
  <c r="O1666" i="11"/>
  <c r="AM1666" i="11"/>
  <c r="BG1666" i="11"/>
  <c r="BC1666" i="11"/>
  <c r="AE1666" i="11"/>
  <c r="W1666" i="11"/>
  <c r="AQ1666" i="11"/>
  <c r="M1666" i="11"/>
  <c r="AW1666" i="11"/>
  <c r="Q1666" i="11"/>
  <c r="AG1666" i="11"/>
  <c r="AO1666" i="11"/>
  <c r="Y1666" i="11"/>
  <c r="X1666" i="11"/>
  <c r="AN1666" i="11"/>
  <c r="BD1666" i="11"/>
  <c r="R1666" i="11"/>
  <c r="AH1666" i="11"/>
  <c r="AX1666" i="11"/>
  <c r="BA1666" i="11"/>
  <c r="U1666" i="11"/>
  <c r="BE1666" i="11"/>
  <c r="P1666" i="11"/>
  <c r="AF1666" i="11"/>
  <c r="AV1666" i="11"/>
  <c r="Z1666" i="11"/>
  <c r="AP1666" i="11"/>
  <c r="BF1666" i="11"/>
  <c r="AK1666" i="11"/>
  <c r="AR1666" i="11"/>
  <c r="AL1666" i="11"/>
  <c r="AS1666" i="11"/>
  <c r="T1666" i="11"/>
  <c r="AZ1666" i="11"/>
  <c r="AT1666" i="11"/>
  <c r="AC1666" i="11"/>
  <c r="AB1666" i="11"/>
  <c r="BH1666" i="11"/>
  <c r="V1666" i="11"/>
  <c r="BB1666" i="11"/>
  <c r="AJ1666" i="11"/>
  <c r="AD1666" i="11"/>
  <c r="BJ1666" i="11"/>
  <c r="BI1666" i="11"/>
  <c r="S1868" i="11"/>
  <c r="AI1868" i="11"/>
  <c r="AY1868" i="11"/>
  <c r="AA1868" i="11"/>
  <c r="AQ1868" i="11"/>
  <c r="BG1868" i="11"/>
  <c r="AM1868" i="11"/>
  <c r="O1868" i="11"/>
  <c r="AU1868" i="11"/>
  <c r="W1868" i="11"/>
  <c r="BC1868" i="11"/>
  <c r="M1868" i="11"/>
  <c r="AE1868" i="11"/>
  <c r="AW1868" i="11"/>
  <c r="Q1868" i="11"/>
  <c r="AG1868" i="11"/>
  <c r="AO1868" i="11"/>
  <c r="BE1868" i="11"/>
  <c r="Y1868" i="11"/>
  <c r="X1868" i="11"/>
  <c r="AN1868" i="11"/>
  <c r="BD1868" i="11"/>
  <c r="R1868" i="11"/>
  <c r="AH1868" i="11"/>
  <c r="AX1868" i="11"/>
  <c r="BA1868" i="11"/>
  <c r="U1868" i="11"/>
  <c r="P1868" i="11"/>
  <c r="AF1868" i="11"/>
  <c r="AV1868" i="11"/>
  <c r="Z1868" i="11"/>
  <c r="AP1868" i="11"/>
  <c r="BF1868" i="11"/>
  <c r="AK1868" i="11"/>
  <c r="AR1868" i="11"/>
  <c r="AL1868" i="11"/>
  <c r="T1868" i="11"/>
  <c r="AZ1868" i="11"/>
  <c r="AT1868" i="11"/>
  <c r="BI1868" i="11"/>
  <c r="AB1868" i="11"/>
  <c r="BH1868" i="11"/>
  <c r="V1868" i="11"/>
  <c r="BB1868" i="11"/>
  <c r="AS1868" i="11"/>
  <c r="AJ1868" i="11"/>
  <c r="AD1868" i="11"/>
  <c r="BJ1868" i="11"/>
  <c r="AC1868" i="11"/>
  <c r="S1776" i="11"/>
  <c r="AI1776" i="11"/>
  <c r="AY1776" i="11"/>
  <c r="AA1776" i="11"/>
  <c r="AQ1776" i="11"/>
  <c r="BG1776" i="11"/>
  <c r="AM1776" i="11"/>
  <c r="O1776" i="11"/>
  <c r="AU1776" i="11"/>
  <c r="W1776" i="11"/>
  <c r="BC1776" i="11"/>
  <c r="AE1776" i="11"/>
  <c r="M1776" i="11"/>
  <c r="AW1776" i="11"/>
  <c r="Q1776" i="11"/>
  <c r="AG1776" i="11"/>
  <c r="AO1776" i="11"/>
  <c r="BE1776" i="11"/>
  <c r="Y1776" i="11"/>
  <c r="X1776" i="11"/>
  <c r="AN1776" i="11"/>
  <c r="BD1776" i="11"/>
  <c r="R1776" i="11"/>
  <c r="AH1776" i="11"/>
  <c r="AX1776" i="11"/>
  <c r="BA1776" i="11"/>
  <c r="U1776" i="11"/>
  <c r="P1776" i="11"/>
  <c r="AF1776" i="11"/>
  <c r="AV1776" i="11"/>
  <c r="Z1776" i="11"/>
  <c r="AP1776" i="11"/>
  <c r="BF1776" i="11"/>
  <c r="AK1776" i="11"/>
  <c r="AR1776" i="11"/>
  <c r="AL1776" i="11"/>
  <c r="T1776" i="11"/>
  <c r="AZ1776" i="11"/>
  <c r="AT1776" i="11"/>
  <c r="BI1776" i="11"/>
  <c r="AB1776" i="11"/>
  <c r="BH1776" i="11"/>
  <c r="V1776" i="11"/>
  <c r="BB1776" i="11"/>
  <c r="AS1776" i="11"/>
  <c r="AJ1776" i="11"/>
  <c r="AD1776" i="11"/>
  <c r="BJ1776" i="11"/>
  <c r="AC1776" i="11"/>
  <c r="W1729" i="11"/>
  <c r="AM1729" i="11"/>
  <c r="BC1729" i="11"/>
  <c r="O1729" i="11"/>
  <c r="AE1729" i="11"/>
  <c r="AU1729" i="11"/>
  <c r="AQ1729" i="11"/>
  <c r="AA1729" i="11"/>
  <c r="BG1729" i="11"/>
  <c r="AY1729" i="11"/>
  <c r="S1729" i="11"/>
  <c r="AI1729" i="11"/>
  <c r="AG1729" i="11"/>
  <c r="AW1729" i="11"/>
  <c r="Q1729" i="11"/>
  <c r="Y1729" i="11"/>
  <c r="BE1729" i="11"/>
  <c r="AO1729" i="11"/>
  <c r="X1729" i="11"/>
  <c r="AN1729" i="11"/>
  <c r="BD1729" i="11"/>
  <c r="R1729" i="11"/>
  <c r="AH1729" i="11"/>
  <c r="AX1729" i="11"/>
  <c r="AK1729" i="11"/>
  <c r="P1729" i="11"/>
  <c r="AF1729" i="11"/>
  <c r="AV1729" i="11"/>
  <c r="M1729" i="11"/>
  <c r="Z1729" i="11"/>
  <c r="AP1729" i="11"/>
  <c r="BF1729" i="11"/>
  <c r="BA1729" i="11"/>
  <c r="U1729" i="11"/>
  <c r="AB1729" i="11"/>
  <c r="BH1729" i="11"/>
  <c r="V1729" i="11"/>
  <c r="BB1729" i="11"/>
  <c r="AC1729" i="11"/>
  <c r="AJ1729" i="11"/>
  <c r="AD1729" i="11"/>
  <c r="BJ1729" i="11"/>
  <c r="AR1729" i="11"/>
  <c r="AL1729" i="11"/>
  <c r="BI1729" i="11"/>
  <c r="T1729" i="11"/>
  <c r="AZ1729" i="11"/>
  <c r="AT1729" i="11"/>
  <c r="AS1729" i="11"/>
  <c r="S1891" i="11"/>
  <c r="AI1891" i="11"/>
  <c r="AY1891" i="11"/>
  <c r="AA1891" i="11"/>
  <c r="AQ1891" i="11"/>
  <c r="BG1891" i="11"/>
  <c r="W1891" i="11"/>
  <c r="BC1891" i="11"/>
  <c r="AE1891" i="11"/>
  <c r="AM1891" i="11"/>
  <c r="O1891" i="11"/>
  <c r="AU1891" i="11"/>
  <c r="AG1891" i="11"/>
  <c r="AW1891" i="11"/>
  <c r="Q1891" i="11"/>
  <c r="BE1891" i="11"/>
  <c r="Y1891" i="11"/>
  <c r="AO1891" i="11"/>
  <c r="X1891" i="11"/>
  <c r="AN1891" i="11"/>
  <c r="BD1891" i="11"/>
  <c r="R1891" i="11"/>
  <c r="AH1891" i="11"/>
  <c r="AX1891" i="11"/>
  <c r="M1891" i="11"/>
  <c r="AK1891" i="11"/>
  <c r="P1891" i="11"/>
  <c r="AF1891" i="11"/>
  <c r="AV1891" i="11"/>
  <c r="Z1891" i="11"/>
  <c r="AP1891" i="11"/>
  <c r="BF1891" i="11"/>
  <c r="BA1891" i="11"/>
  <c r="U1891" i="11"/>
  <c r="AB1891" i="11"/>
  <c r="BH1891" i="11"/>
  <c r="V1891" i="11"/>
  <c r="BB1891" i="11"/>
  <c r="BI1891" i="11"/>
  <c r="AJ1891" i="11"/>
  <c r="AD1891" i="11"/>
  <c r="BJ1891" i="11"/>
  <c r="AS1891" i="11"/>
  <c r="AR1891" i="11"/>
  <c r="AL1891" i="11"/>
  <c r="AC1891" i="11"/>
  <c r="T1891" i="11"/>
  <c r="AZ1891" i="11"/>
  <c r="AT1891" i="11"/>
  <c r="AA1640" i="11"/>
  <c r="AQ1640" i="11"/>
  <c r="BG1640" i="11"/>
  <c r="O1640" i="11"/>
  <c r="AE1640" i="11"/>
  <c r="AU1640" i="11"/>
  <c r="S1640" i="11"/>
  <c r="AY1640" i="11"/>
  <c r="AI1640" i="11"/>
  <c r="BC1640" i="11"/>
  <c r="W1640" i="11"/>
  <c r="AM1640" i="11"/>
  <c r="M1640" i="11"/>
  <c r="AW1640" i="11"/>
  <c r="Q1640" i="11"/>
  <c r="AG1640" i="11"/>
  <c r="AO1640" i="11"/>
  <c r="BE1640" i="11"/>
  <c r="X1640" i="11"/>
  <c r="AN1640" i="11"/>
  <c r="BD1640" i="11"/>
  <c r="R1640" i="11"/>
  <c r="AH1640" i="11"/>
  <c r="AX1640" i="11"/>
  <c r="BA1640" i="11"/>
  <c r="U1640" i="11"/>
  <c r="P1640" i="11"/>
  <c r="AF1640" i="11"/>
  <c r="AV1640" i="11"/>
  <c r="Z1640" i="11"/>
  <c r="AP1640" i="11"/>
  <c r="BF1640" i="11"/>
  <c r="AK1640" i="11"/>
  <c r="Y1640" i="11"/>
  <c r="AR1640" i="11"/>
  <c r="AL1640" i="11"/>
  <c r="T1640" i="11"/>
  <c r="AZ1640" i="11"/>
  <c r="AT1640" i="11"/>
  <c r="BI1640" i="11"/>
  <c r="AB1640" i="11"/>
  <c r="BH1640" i="11"/>
  <c r="V1640" i="11"/>
  <c r="BB1640" i="11"/>
  <c r="AS1640" i="11"/>
  <c r="AJ1640" i="11"/>
  <c r="AD1640" i="11"/>
  <c r="BJ1640" i="11"/>
  <c r="AC1640" i="11"/>
  <c r="S1881" i="11"/>
  <c r="AI1881" i="11"/>
  <c r="AY1881" i="11"/>
  <c r="AA1881" i="11"/>
  <c r="AQ1881" i="11"/>
  <c r="BG1881" i="11"/>
  <c r="W1881" i="11"/>
  <c r="BC1881" i="11"/>
  <c r="AE1881" i="11"/>
  <c r="AM1881" i="11"/>
  <c r="O1881" i="11"/>
  <c r="AU1881" i="11"/>
  <c r="AG1881" i="11"/>
  <c r="AW1881" i="11"/>
  <c r="Q1881" i="11"/>
  <c r="Y1881" i="11"/>
  <c r="BE1881" i="11"/>
  <c r="AO1881" i="11"/>
  <c r="X1881" i="11"/>
  <c r="AN1881" i="11"/>
  <c r="BD1881" i="11"/>
  <c r="M1881" i="11"/>
  <c r="R1881" i="11"/>
  <c r="AH1881" i="11"/>
  <c r="AX1881" i="11"/>
  <c r="AK1881" i="11"/>
  <c r="P1881" i="11"/>
  <c r="AF1881" i="11"/>
  <c r="AV1881" i="11"/>
  <c r="Z1881" i="11"/>
  <c r="AP1881" i="11"/>
  <c r="BF1881" i="11"/>
  <c r="BA1881" i="11"/>
  <c r="U1881" i="11"/>
  <c r="AB1881" i="11"/>
  <c r="BH1881" i="11"/>
  <c r="V1881" i="11"/>
  <c r="BB1881" i="11"/>
  <c r="AC1881" i="11"/>
  <c r="AJ1881" i="11"/>
  <c r="AD1881" i="11"/>
  <c r="BJ1881" i="11"/>
  <c r="AR1881" i="11"/>
  <c r="AL1881" i="11"/>
  <c r="BI1881" i="11"/>
  <c r="T1881" i="11"/>
  <c r="AZ1881" i="11"/>
  <c r="AT1881" i="11"/>
  <c r="AS1881" i="11"/>
  <c r="S1854" i="11"/>
  <c r="AI1854" i="11"/>
  <c r="AY1854" i="11"/>
  <c r="AA1854" i="11"/>
  <c r="AQ1854" i="11"/>
  <c r="BG1854" i="11"/>
  <c r="AM1854" i="11"/>
  <c r="O1854" i="11"/>
  <c r="AU1854" i="11"/>
  <c r="W1854" i="11"/>
  <c r="BC1854" i="11"/>
  <c r="AE1854" i="11"/>
  <c r="AW1854" i="11"/>
  <c r="Q1854" i="11"/>
  <c r="AG1854" i="11"/>
  <c r="AO1854" i="11"/>
  <c r="Y1854" i="11"/>
  <c r="BE1854" i="11"/>
  <c r="X1854" i="11"/>
  <c r="AN1854" i="11"/>
  <c r="BD1854" i="11"/>
  <c r="R1854" i="11"/>
  <c r="AH1854" i="11"/>
  <c r="AX1854" i="11"/>
  <c r="BA1854" i="11"/>
  <c r="U1854" i="11"/>
  <c r="P1854" i="11"/>
  <c r="AF1854" i="11"/>
  <c r="AV1854" i="11"/>
  <c r="Z1854" i="11"/>
  <c r="AP1854" i="11"/>
  <c r="BF1854" i="11"/>
  <c r="AK1854" i="11"/>
  <c r="AR1854" i="11"/>
  <c r="AL1854" i="11"/>
  <c r="AS1854" i="11"/>
  <c r="T1854" i="11"/>
  <c r="AZ1854" i="11"/>
  <c r="AT1854" i="11"/>
  <c r="AC1854" i="11"/>
  <c r="AB1854" i="11"/>
  <c r="BH1854" i="11"/>
  <c r="V1854" i="11"/>
  <c r="BB1854" i="11"/>
  <c r="M1854" i="11"/>
  <c r="AJ1854" i="11"/>
  <c r="AD1854" i="11"/>
  <c r="BJ1854" i="11"/>
  <c r="BI1854" i="11"/>
  <c r="S1827" i="11"/>
  <c r="AI1827" i="11"/>
  <c r="AY1827" i="11"/>
  <c r="AA1827" i="11"/>
  <c r="AQ1827" i="11"/>
  <c r="BG1827" i="11"/>
  <c r="W1827" i="11"/>
  <c r="BC1827" i="11"/>
  <c r="AE1827" i="11"/>
  <c r="AM1827" i="11"/>
  <c r="O1827" i="11"/>
  <c r="AU1827" i="11"/>
  <c r="AG1827" i="11"/>
  <c r="AW1827" i="11"/>
  <c r="Q1827" i="11"/>
  <c r="BE1827" i="11"/>
  <c r="Y1827" i="11"/>
  <c r="AO1827" i="11"/>
  <c r="X1827" i="11"/>
  <c r="AN1827" i="11"/>
  <c r="BD1827" i="11"/>
  <c r="R1827" i="11"/>
  <c r="AH1827" i="11"/>
  <c r="AX1827" i="11"/>
  <c r="M1827" i="11"/>
  <c r="AK1827" i="11"/>
  <c r="P1827" i="11"/>
  <c r="AF1827" i="11"/>
  <c r="AV1827" i="11"/>
  <c r="Z1827" i="11"/>
  <c r="AP1827" i="11"/>
  <c r="BF1827" i="11"/>
  <c r="BA1827" i="11"/>
  <c r="U1827" i="11"/>
  <c r="AB1827" i="11"/>
  <c r="BH1827" i="11"/>
  <c r="V1827" i="11"/>
  <c r="BB1827" i="11"/>
  <c r="BI1827" i="11"/>
  <c r="AJ1827" i="11"/>
  <c r="AD1827" i="11"/>
  <c r="BJ1827" i="11"/>
  <c r="AS1827" i="11"/>
  <c r="AR1827" i="11"/>
  <c r="AL1827" i="11"/>
  <c r="AC1827" i="11"/>
  <c r="T1827" i="11"/>
  <c r="AZ1827" i="11"/>
  <c r="AT1827" i="11"/>
  <c r="S1785" i="11"/>
  <c r="AI1785" i="11"/>
  <c r="AY1785" i="11"/>
  <c r="AA1785" i="11"/>
  <c r="AQ1785" i="11"/>
  <c r="BG1785" i="11"/>
  <c r="W1785" i="11"/>
  <c r="BC1785" i="11"/>
  <c r="AE1785" i="11"/>
  <c r="AM1785" i="11"/>
  <c r="O1785" i="11"/>
  <c r="AU1785" i="11"/>
  <c r="AG1785" i="11"/>
  <c r="AW1785" i="11"/>
  <c r="Q1785" i="11"/>
  <c r="Y1785" i="11"/>
  <c r="BE1785" i="11"/>
  <c r="AO1785" i="11"/>
  <c r="X1785" i="11"/>
  <c r="AN1785" i="11"/>
  <c r="BD1785" i="11"/>
  <c r="M1785" i="11"/>
  <c r="R1785" i="11"/>
  <c r="AH1785" i="11"/>
  <c r="AX1785" i="11"/>
  <c r="AK1785" i="11"/>
  <c r="P1785" i="11"/>
  <c r="AF1785" i="11"/>
  <c r="AV1785" i="11"/>
  <c r="Z1785" i="11"/>
  <c r="AP1785" i="11"/>
  <c r="BF1785" i="11"/>
  <c r="BA1785" i="11"/>
  <c r="U1785" i="11"/>
  <c r="AB1785" i="11"/>
  <c r="BH1785" i="11"/>
  <c r="V1785" i="11"/>
  <c r="BB1785" i="11"/>
  <c r="AC1785" i="11"/>
  <c r="AJ1785" i="11"/>
  <c r="AD1785" i="11"/>
  <c r="BJ1785" i="11"/>
  <c r="AR1785" i="11"/>
  <c r="AL1785" i="11"/>
  <c r="BI1785" i="11"/>
  <c r="T1785" i="11"/>
  <c r="AZ1785" i="11"/>
  <c r="AT1785" i="11"/>
  <c r="AS1785" i="11"/>
  <c r="S1765" i="11"/>
  <c r="AI1765" i="11"/>
  <c r="AY1765" i="11"/>
  <c r="AA1765" i="11"/>
  <c r="AQ1765" i="11"/>
  <c r="BG1765" i="11"/>
  <c r="W1765" i="11"/>
  <c r="BC1765" i="11"/>
  <c r="AE1765" i="11"/>
  <c r="AM1765" i="11"/>
  <c r="O1765" i="11"/>
  <c r="AU1765" i="11"/>
  <c r="AG1765" i="11"/>
  <c r="AW1765" i="11"/>
  <c r="Q1765" i="11"/>
  <c r="Y1765" i="11"/>
  <c r="BE1765" i="11"/>
  <c r="AO1765" i="11"/>
  <c r="X1765" i="11"/>
  <c r="AN1765" i="11"/>
  <c r="BD1765" i="11"/>
  <c r="R1765" i="11"/>
  <c r="AH1765" i="11"/>
  <c r="AX1765" i="11"/>
  <c r="AK1765" i="11"/>
  <c r="P1765" i="11"/>
  <c r="AF1765" i="11"/>
  <c r="AV1765" i="11"/>
  <c r="Z1765" i="11"/>
  <c r="AP1765" i="11"/>
  <c r="BF1765" i="11"/>
  <c r="BA1765" i="11"/>
  <c r="U1765" i="11"/>
  <c r="AB1765" i="11"/>
  <c r="BH1765" i="11"/>
  <c r="V1765" i="11"/>
  <c r="BB1765" i="11"/>
  <c r="AC1765" i="11"/>
  <c r="AJ1765" i="11"/>
  <c r="M1765" i="11"/>
  <c r="AD1765" i="11"/>
  <c r="BJ1765" i="11"/>
  <c r="AR1765" i="11"/>
  <c r="AL1765" i="11"/>
  <c r="BI1765" i="11"/>
  <c r="T1765" i="11"/>
  <c r="AZ1765" i="11"/>
  <c r="AT1765" i="11"/>
  <c r="AS1765" i="11"/>
  <c r="AA1628" i="11"/>
  <c r="AQ1628" i="11"/>
  <c r="BG1628" i="11"/>
  <c r="O1628" i="11"/>
  <c r="AE1628" i="11"/>
  <c r="AU1628" i="11"/>
  <c r="S1628" i="11"/>
  <c r="AY1628" i="11"/>
  <c r="AI1628" i="11"/>
  <c r="BC1628" i="11"/>
  <c r="W1628" i="11"/>
  <c r="AM1628" i="11"/>
  <c r="M1628" i="11"/>
  <c r="AW1628" i="11"/>
  <c r="Q1628" i="11"/>
  <c r="AG1628" i="11"/>
  <c r="AO1628" i="11"/>
  <c r="BE1628" i="11"/>
  <c r="Y1628" i="11"/>
  <c r="X1628" i="11"/>
  <c r="AN1628" i="11"/>
  <c r="BD1628" i="11"/>
  <c r="R1628" i="11"/>
  <c r="AH1628" i="11"/>
  <c r="AX1628" i="11"/>
  <c r="BA1628" i="11"/>
  <c r="U1628" i="11"/>
  <c r="P1628" i="11"/>
  <c r="AF1628" i="11"/>
  <c r="AV1628" i="11"/>
  <c r="Z1628" i="11"/>
  <c r="AP1628" i="11"/>
  <c r="BF1628" i="11"/>
  <c r="AK1628" i="11"/>
  <c r="AR1628" i="11"/>
  <c r="AL1628" i="11"/>
  <c r="T1628" i="11"/>
  <c r="AZ1628" i="11"/>
  <c r="AT1628" i="11"/>
  <c r="BI1628" i="11"/>
  <c r="AB1628" i="11"/>
  <c r="BH1628" i="11"/>
  <c r="V1628" i="11"/>
  <c r="BB1628" i="11"/>
  <c r="AS1628" i="11"/>
  <c r="AJ1628" i="11"/>
  <c r="AD1628" i="11"/>
  <c r="BJ1628" i="11"/>
  <c r="AC1628" i="11"/>
  <c r="W1713" i="11"/>
  <c r="AM1713" i="11"/>
  <c r="BC1713" i="11"/>
  <c r="O1713" i="11"/>
  <c r="AE1713" i="11"/>
  <c r="AU1713" i="11"/>
  <c r="AQ1713" i="11"/>
  <c r="AA1713" i="11"/>
  <c r="BG1713" i="11"/>
  <c r="AY1713" i="11"/>
  <c r="S1713" i="11"/>
  <c r="AI1713" i="11"/>
  <c r="AG1713" i="11"/>
  <c r="AW1713" i="11"/>
  <c r="Q1713" i="11"/>
  <c r="Y1713" i="11"/>
  <c r="BE1713" i="11"/>
  <c r="AO1713" i="11"/>
  <c r="X1713" i="11"/>
  <c r="AN1713" i="11"/>
  <c r="BD1713" i="11"/>
  <c r="R1713" i="11"/>
  <c r="AH1713" i="11"/>
  <c r="AX1713" i="11"/>
  <c r="AK1713" i="11"/>
  <c r="P1713" i="11"/>
  <c r="AF1713" i="11"/>
  <c r="AV1713" i="11"/>
  <c r="M1713" i="11"/>
  <c r="Z1713" i="11"/>
  <c r="AP1713" i="11"/>
  <c r="BF1713" i="11"/>
  <c r="BA1713" i="11"/>
  <c r="U1713" i="11"/>
  <c r="AB1713" i="11"/>
  <c r="BH1713" i="11"/>
  <c r="V1713" i="11"/>
  <c r="BB1713" i="11"/>
  <c r="AC1713" i="11"/>
  <c r="AJ1713" i="11"/>
  <c r="AD1713" i="11"/>
  <c r="BJ1713" i="11"/>
  <c r="AR1713" i="11"/>
  <c r="AL1713" i="11"/>
  <c r="BI1713" i="11"/>
  <c r="T1713" i="11"/>
  <c r="AZ1713" i="11"/>
  <c r="AT1713" i="11"/>
  <c r="AS1713" i="11"/>
  <c r="AA1632" i="11"/>
  <c r="AQ1632" i="11"/>
  <c r="BG1632" i="11"/>
  <c r="O1632" i="11"/>
  <c r="AE1632" i="11"/>
  <c r="AU1632" i="11"/>
  <c r="S1632" i="11"/>
  <c r="AY1632" i="11"/>
  <c r="AI1632" i="11"/>
  <c r="BC1632" i="11"/>
  <c r="W1632" i="11"/>
  <c r="AM1632" i="11"/>
  <c r="M1632" i="11"/>
  <c r="AW1632" i="11"/>
  <c r="Q1632" i="11"/>
  <c r="AG1632" i="11"/>
  <c r="AO1632" i="11"/>
  <c r="BE1632" i="11"/>
  <c r="Y1632" i="11"/>
  <c r="X1632" i="11"/>
  <c r="AN1632" i="11"/>
  <c r="BD1632" i="11"/>
  <c r="R1632" i="11"/>
  <c r="AH1632" i="11"/>
  <c r="AX1632" i="11"/>
  <c r="BA1632" i="11"/>
  <c r="U1632" i="11"/>
  <c r="P1632" i="11"/>
  <c r="AF1632" i="11"/>
  <c r="AV1632" i="11"/>
  <c r="Z1632" i="11"/>
  <c r="AP1632" i="11"/>
  <c r="BF1632" i="11"/>
  <c r="AK1632" i="11"/>
  <c r="AR1632" i="11"/>
  <c r="AL1632" i="11"/>
  <c r="T1632" i="11"/>
  <c r="AZ1632" i="11"/>
  <c r="AT1632" i="11"/>
  <c r="BI1632" i="11"/>
  <c r="AB1632" i="11"/>
  <c r="BH1632" i="11"/>
  <c r="V1632" i="11"/>
  <c r="BB1632" i="11"/>
  <c r="AS1632" i="11"/>
  <c r="AJ1632" i="11"/>
  <c r="AD1632" i="11"/>
  <c r="BJ1632" i="11"/>
  <c r="AC1632" i="11"/>
  <c r="W1734" i="11"/>
  <c r="AM1734" i="11"/>
  <c r="BC1734" i="11"/>
  <c r="O1734" i="11"/>
  <c r="AE1734" i="11"/>
  <c r="AU1734" i="11"/>
  <c r="AA1734" i="11"/>
  <c r="BG1734" i="11"/>
  <c r="AQ1734" i="11"/>
  <c r="S1734" i="11"/>
  <c r="AI1734" i="11"/>
  <c r="AY1734" i="11"/>
  <c r="AW1734" i="11"/>
  <c r="Q1734" i="11"/>
  <c r="AG1734" i="11"/>
  <c r="AO1734" i="11"/>
  <c r="Y1734" i="11"/>
  <c r="BE1734" i="11"/>
  <c r="X1734" i="11"/>
  <c r="AN1734" i="11"/>
  <c r="BD1734" i="11"/>
  <c r="R1734" i="11"/>
  <c r="AH1734" i="11"/>
  <c r="AX1734" i="11"/>
  <c r="M1734" i="11"/>
  <c r="BA1734" i="11"/>
  <c r="U1734" i="11"/>
  <c r="P1734" i="11"/>
  <c r="AF1734" i="11"/>
  <c r="AV1734" i="11"/>
  <c r="Z1734" i="11"/>
  <c r="AP1734" i="11"/>
  <c r="BF1734" i="11"/>
  <c r="AK1734" i="11"/>
  <c r="AR1734" i="11"/>
  <c r="AL1734" i="11"/>
  <c r="AS1734" i="11"/>
  <c r="T1734" i="11"/>
  <c r="AZ1734" i="11"/>
  <c r="AT1734" i="11"/>
  <c r="AC1734" i="11"/>
  <c r="AB1734" i="11"/>
  <c r="BH1734" i="11"/>
  <c r="V1734" i="11"/>
  <c r="BB1734" i="11"/>
  <c r="AJ1734" i="11"/>
  <c r="AD1734" i="11"/>
  <c r="BJ1734" i="11"/>
  <c r="BI1734" i="11"/>
  <c r="W1721" i="11"/>
  <c r="AM1721" i="11"/>
  <c r="BC1721" i="11"/>
  <c r="O1721" i="11"/>
  <c r="AE1721" i="11"/>
  <c r="AU1721" i="11"/>
  <c r="AQ1721" i="11"/>
  <c r="AA1721" i="11"/>
  <c r="BG1721" i="11"/>
  <c r="AY1721" i="11"/>
  <c r="S1721" i="11"/>
  <c r="AI1721" i="11"/>
  <c r="AG1721" i="11"/>
  <c r="AW1721" i="11"/>
  <c r="Q1721" i="11"/>
  <c r="Y1721" i="11"/>
  <c r="BE1721" i="11"/>
  <c r="AO1721" i="11"/>
  <c r="X1721" i="11"/>
  <c r="AN1721" i="11"/>
  <c r="BD1721" i="11"/>
  <c r="M1721" i="11"/>
  <c r="R1721" i="11"/>
  <c r="AH1721" i="11"/>
  <c r="AX1721" i="11"/>
  <c r="AK1721" i="11"/>
  <c r="P1721" i="11"/>
  <c r="AF1721" i="11"/>
  <c r="AV1721" i="11"/>
  <c r="Z1721" i="11"/>
  <c r="AP1721" i="11"/>
  <c r="BF1721" i="11"/>
  <c r="BA1721" i="11"/>
  <c r="U1721" i="11"/>
  <c r="AB1721" i="11"/>
  <c r="BH1721" i="11"/>
  <c r="V1721" i="11"/>
  <c r="BB1721" i="11"/>
  <c r="AC1721" i="11"/>
  <c r="AJ1721" i="11"/>
  <c r="AD1721" i="11"/>
  <c r="BJ1721" i="11"/>
  <c r="AR1721" i="11"/>
  <c r="AL1721" i="11"/>
  <c r="BI1721" i="11"/>
  <c r="T1721" i="11"/>
  <c r="AZ1721" i="11"/>
  <c r="AT1721" i="11"/>
  <c r="AS1721" i="11"/>
  <c r="S1759" i="11"/>
  <c r="AI1759" i="11"/>
  <c r="AY1759" i="11"/>
  <c r="AA1759" i="11"/>
  <c r="AQ1759" i="11"/>
  <c r="BG1759" i="11"/>
  <c r="W1759" i="11"/>
  <c r="BC1759" i="11"/>
  <c r="AE1759" i="11"/>
  <c r="AM1759" i="11"/>
  <c r="O1759" i="11"/>
  <c r="AU1759" i="11"/>
  <c r="AG1759" i="11"/>
  <c r="AW1759" i="11"/>
  <c r="Q1759" i="11"/>
  <c r="BE1759" i="11"/>
  <c r="Y1759" i="11"/>
  <c r="AO1759" i="11"/>
  <c r="X1759" i="11"/>
  <c r="AN1759" i="11"/>
  <c r="BD1759" i="11"/>
  <c r="R1759" i="11"/>
  <c r="AH1759" i="11"/>
  <c r="AX1759" i="11"/>
  <c r="AK1759" i="11"/>
  <c r="P1759" i="11"/>
  <c r="AF1759" i="11"/>
  <c r="AV1759" i="11"/>
  <c r="Z1759" i="11"/>
  <c r="AP1759" i="11"/>
  <c r="BF1759" i="11"/>
  <c r="BA1759" i="11"/>
  <c r="U1759" i="11"/>
  <c r="AB1759" i="11"/>
  <c r="BH1759" i="11"/>
  <c r="V1759" i="11"/>
  <c r="BB1759" i="11"/>
  <c r="BI1759" i="11"/>
  <c r="AJ1759" i="11"/>
  <c r="AD1759" i="11"/>
  <c r="BJ1759" i="11"/>
  <c r="M1759" i="11"/>
  <c r="AS1759" i="11"/>
  <c r="AR1759" i="11"/>
  <c r="AL1759" i="11"/>
  <c r="AC1759" i="11"/>
  <c r="T1759" i="11"/>
  <c r="AZ1759" i="11"/>
  <c r="AT1759" i="11"/>
  <c r="S1758" i="11"/>
  <c r="AI1758" i="11"/>
  <c r="AY1758" i="11"/>
  <c r="AA1758" i="11"/>
  <c r="AQ1758" i="11"/>
  <c r="BG1758" i="11"/>
  <c r="AM1758" i="11"/>
  <c r="O1758" i="11"/>
  <c r="AU1758" i="11"/>
  <c r="W1758" i="11"/>
  <c r="BC1758" i="11"/>
  <c r="AE1758" i="11"/>
  <c r="AW1758" i="11"/>
  <c r="Q1758" i="11"/>
  <c r="AG1758" i="11"/>
  <c r="AO1758" i="11"/>
  <c r="Y1758" i="11"/>
  <c r="BE1758" i="11"/>
  <c r="X1758" i="11"/>
  <c r="AN1758" i="11"/>
  <c r="BD1758" i="11"/>
  <c r="R1758" i="11"/>
  <c r="AH1758" i="11"/>
  <c r="AX1758" i="11"/>
  <c r="BA1758" i="11"/>
  <c r="U1758" i="11"/>
  <c r="P1758" i="11"/>
  <c r="AF1758" i="11"/>
  <c r="AV1758" i="11"/>
  <c r="Z1758" i="11"/>
  <c r="AP1758" i="11"/>
  <c r="BF1758" i="11"/>
  <c r="AK1758" i="11"/>
  <c r="AR1758" i="11"/>
  <c r="AL1758" i="11"/>
  <c r="M1758" i="11"/>
  <c r="AS1758" i="11"/>
  <c r="T1758" i="11"/>
  <c r="AZ1758" i="11"/>
  <c r="AT1758" i="11"/>
  <c r="AC1758" i="11"/>
  <c r="AB1758" i="11"/>
  <c r="BH1758" i="11"/>
  <c r="V1758" i="11"/>
  <c r="BB1758" i="11"/>
  <c r="AJ1758" i="11"/>
  <c r="AD1758" i="11"/>
  <c r="BJ1758" i="11"/>
  <c r="BI1758" i="11"/>
  <c r="AA1662" i="11"/>
  <c r="AQ1662" i="11"/>
  <c r="BG1662" i="11"/>
  <c r="O1662" i="11"/>
  <c r="AE1662" i="11"/>
  <c r="AU1662" i="11"/>
  <c r="S1662" i="11"/>
  <c r="AY1662" i="11"/>
  <c r="AI1662" i="11"/>
  <c r="W1662" i="11"/>
  <c r="BC1662" i="11"/>
  <c r="AM1662" i="11"/>
  <c r="AW1662" i="11"/>
  <c r="Q1662" i="11"/>
  <c r="AG1662" i="11"/>
  <c r="AO1662" i="11"/>
  <c r="Y1662" i="11"/>
  <c r="BE1662" i="11"/>
  <c r="X1662" i="11"/>
  <c r="AN1662" i="11"/>
  <c r="BD1662" i="11"/>
  <c r="R1662" i="11"/>
  <c r="AH1662" i="11"/>
  <c r="AX1662" i="11"/>
  <c r="BA1662" i="11"/>
  <c r="U1662" i="11"/>
  <c r="P1662" i="11"/>
  <c r="AF1662" i="11"/>
  <c r="AV1662" i="11"/>
  <c r="Z1662" i="11"/>
  <c r="AP1662" i="11"/>
  <c r="BF1662" i="11"/>
  <c r="AK1662" i="11"/>
  <c r="AR1662" i="11"/>
  <c r="AL1662" i="11"/>
  <c r="AS1662" i="11"/>
  <c r="T1662" i="11"/>
  <c r="AZ1662" i="11"/>
  <c r="AT1662" i="11"/>
  <c r="AC1662" i="11"/>
  <c r="AB1662" i="11"/>
  <c r="BH1662" i="11"/>
  <c r="V1662" i="11"/>
  <c r="BB1662" i="11"/>
  <c r="M1662" i="11"/>
  <c r="AJ1662" i="11"/>
  <c r="AD1662" i="11"/>
  <c r="BJ1662" i="11"/>
  <c r="BI1662" i="11"/>
  <c r="AA1646" i="11"/>
  <c r="AQ1646" i="11"/>
  <c r="BG1646" i="11"/>
  <c r="O1646" i="11"/>
  <c r="AE1646" i="11"/>
  <c r="AU1646" i="11"/>
  <c r="S1646" i="11"/>
  <c r="AY1646" i="11"/>
  <c r="AI1646" i="11"/>
  <c r="W1646" i="11"/>
  <c r="BC1646" i="11"/>
  <c r="AM1646" i="11"/>
  <c r="AW1646" i="11"/>
  <c r="Q1646" i="11"/>
  <c r="AG1646" i="11"/>
  <c r="AO1646" i="11"/>
  <c r="Y1646" i="11"/>
  <c r="BE1646" i="11"/>
  <c r="X1646" i="11"/>
  <c r="AN1646" i="11"/>
  <c r="BD1646" i="11"/>
  <c r="R1646" i="11"/>
  <c r="AH1646" i="11"/>
  <c r="AX1646" i="11"/>
  <c r="BA1646" i="11"/>
  <c r="U1646" i="11"/>
  <c r="P1646" i="11"/>
  <c r="AF1646" i="11"/>
  <c r="AV1646" i="11"/>
  <c r="Z1646" i="11"/>
  <c r="AP1646" i="11"/>
  <c r="BF1646" i="11"/>
  <c r="AK1646" i="11"/>
  <c r="AR1646" i="11"/>
  <c r="AL1646" i="11"/>
  <c r="AS1646" i="11"/>
  <c r="T1646" i="11"/>
  <c r="AZ1646" i="11"/>
  <c r="AT1646" i="11"/>
  <c r="AC1646" i="11"/>
  <c r="AB1646" i="11"/>
  <c r="BH1646" i="11"/>
  <c r="V1646" i="11"/>
  <c r="BB1646" i="11"/>
  <c r="AJ1646" i="11"/>
  <c r="AD1646" i="11"/>
  <c r="BJ1646" i="11"/>
  <c r="M1646" i="11"/>
  <c r="BI1646" i="11"/>
  <c r="S1780" i="11"/>
  <c r="AI1780" i="11"/>
  <c r="AY1780" i="11"/>
  <c r="AA1780" i="11"/>
  <c r="AQ1780" i="11"/>
  <c r="BG1780" i="11"/>
  <c r="AM1780" i="11"/>
  <c r="M1780" i="11"/>
  <c r="O1780" i="11"/>
  <c r="AU1780" i="11"/>
  <c r="W1780" i="11"/>
  <c r="BC1780" i="11"/>
  <c r="AE1780" i="11"/>
  <c r="AW1780" i="11"/>
  <c r="Q1780" i="11"/>
  <c r="AG1780" i="11"/>
  <c r="AO1780" i="11"/>
  <c r="BE1780" i="11"/>
  <c r="Y1780" i="11"/>
  <c r="X1780" i="11"/>
  <c r="AN1780" i="11"/>
  <c r="BD1780" i="11"/>
  <c r="R1780" i="11"/>
  <c r="AH1780" i="11"/>
  <c r="AX1780" i="11"/>
  <c r="BA1780" i="11"/>
  <c r="U1780" i="11"/>
  <c r="P1780" i="11"/>
  <c r="AF1780" i="11"/>
  <c r="AV1780" i="11"/>
  <c r="Z1780" i="11"/>
  <c r="AP1780" i="11"/>
  <c r="BF1780" i="11"/>
  <c r="AK1780" i="11"/>
  <c r="AR1780" i="11"/>
  <c r="AL1780" i="11"/>
  <c r="T1780" i="11"/>
  <c r="AZ1780" i="11"/>
  <c r="AT1780" i="11"/>
  <c r="BI1780" i="11"/>
  <c r="AB1780" i="11"/>
  <c r="BH1780" i="11"/>
  <c r="V1780" i="11"/>
  <c r="BB1780" i="11"/>
  <c r="AS1780" i="11"/>
  <c r="AJ1780" i="11"/>
  <c r="AD1780" i="11"/>
  <c r="BJ1780" i="11"/>
  <c r="AC1780" i="11"/>
  <c r="AA1638" i="11"/>
  <c r="AQ1638" i="11"/>
  <c r="BG1638" i="11"/>
  <c r="O1638" i="11"/>
  <c r="AE1638" i="11"/>
  <c r="AU1638" i="11"/>
  <c r="S1638" i="11"/>
  <c r="AY1638" i="11"/>
  <c r="AI1638" i="11"/>
  <c r="W1638" i="11"/>
  <c r="BC1638" i="11"/>
  <c r="AM1638" i="11"/>
  <c r="AW1638" i="11"/>
  <c r="Q1638" i="11"/>
  <c r="AG1638" i="11"/>
  <c r="AO1638" i="11"/>
  <c r="Y1638" i="11"/>
  <c r="BE1638" i="11"/>
  <c r="X1638" i="11"/>
  <c r="AN1638" i="11"/>
  <c r="BD1638" i="11"/>
  <c r="R1638" i="11"/>
  <c r="AH1638" i="11"/>
  <c r="AX1638" i="11"/>
  <c r="M1638" i="11"/>
  <c r="BA1638" i="11"/>
  <c r="U1638" i="11"/>
  <c r="P1638" i="11"/>
  <c r="AF1638" i="11"/>
  <c r="AV1638" i="11"/>
  <c r="Z1638" i="11"/>
  <c r="AP1638" i="11"/>
  <c r="BF1638" i="11"/>
  <c r="AK1638" i="11"/>
  <c r="AR1638" i="11"/>
  <c r="AL1638" i="11"/>
  <c r="AS1638" i="11"/>
  <c r="T1638" i="11"/>
  <c r="AZ1638" i="11"/>
  <c r="AT1638" i="11"/>
  <c r="AC1638" i="11"/>
  <c r="AB1638" i="11"/>
  <c r="BH1638" i="11"/>
  <c r="V1638" i="11"/>
  <c r="BB1638" i="11"/>
  <c r="AJ1638" i="11"/>
  <c r="AD1638" i="11"/>
  <c r="BJ1638" i="11"/>
  <c r="BI1638" i="11"/>
  <c r="W1703" i="11"/>
  <c r="AM1703" i="11"/>
  <c r="BC1703" i="11"/>
  <c r="O1703" i="11"/>
  <c r="AE1703" i="11"/>
  <c r="AU1703" i="11"/>
  <c r="AQ1703" i="11"/>
  <c r="AA1703" i="11"/>
  <c r="BG1703" i="11"/>
  <c r="S1703" i="11"/>
  <c r="AI1703" i="11"/>
  <c r="AY1703" i="11"/>
  <c r="AG1703" i="11"/>
  <c r="AW1703" i="11"/>
  <c r="Q1703" i="11"/>
  <c r="BE1703" i="11"/>
  <c r="Y1703" i="11"/>
  <c r="AO1703" i="11"/>
  <c r="X1703" i="11"/>
  <c r="AN1703" i="11"/>
  <c r="BD1703" i="11"/>
  <c r="R1703" i="11"/>
  <c r="AH1703" i="11"/>
  <c r="AX1703" i="11"/>
  <c r="AK1703" i="11"/>
  <c r="P1703" i="11"/>
  <c r="AF1703" i="11"/>
  <c r="AV1703" i="11"/>
  <c r="Z1703" i="11"/>
  <c r="AP1703" i="11"/>
  <c r="BF1703" i="11"/>
  <c r="BA1703" i="11"/>
  <c r="U1703" i="11"/>
  <c r="AB1703" i="11"/>
  <c r="BH1703" i="11"/>
  <c r="V1703" i="11"/>
  <c r="BB1703" i="11"/>
  <c r="BI1703" i="11"/>
  <c r="AJ1703" i="11"/>
  <c r="AD1703" i="11"/>
  <c r="BJ1703" i="11"/>
  <c r="AS1703" i="11"/>
  <c r="AR1703" i="11"/>
  <c r="AL1703" i="11"/>
  <c r="M1703" i="11"/>
  <c r="AC1703" i="11"/>
  <c r="T1703" i="11"/>
  <c r="AZ1703" i="11"/>
  <c r="AT1703" i="11"/>
  <c r="AA1661" i="11"/>
  <c r="AQ1661" i="11"/>
  <c r="BG1661" i="11"/>
  <c r="O1661" i="11"/>
  <c r="AE1661" i="11"/>
  <c r="AU1661" i="11"/>
  <c r="AI1661" i="11"/>
  <c r="S1661" i="11"/>
  <c r="AY1661" i="11"/>
  <c r="AM1661" i="11"/>
  <c r="W1661" i="11"/>
  <c r="BC1661" i="11"/>
  <c r="AG1661" i="11"/>
  <c r="AW1661" i="11"/>
  <c r="Q1661" i="11"/>
  <c r="Y1661" i="11"/>
  <c r="BE1661" i="11"/>
  <c r="X1661" i="11"/>
  <c r="AN1661" i="11"/>
  <c r="BD1661" i="11"/>
  <c r="R1661" i="11"/>
  <c r="AH1661" i="11"/>
  <c r="AX1661" i="11"/>
  <c r="AK1661" i="11"/>
  <c r="P1661" i="11"/>
  <c r="AF1661" i="11"/>
  <c r="AV1661" i="11"/>
  <c r="Z1661" i="11"/>
  <c r="AP1661" i="11"/>
  <c r="BF1661" i="11"/>
  <c r="BA1661" i="11"/>
  <c r="U1661" i="11"/>
  <c r="AO1661" i="11"/>
  <c r="AB1661" i="11"/>
  <c r="BH1661" i="11"/>
  <c r="M1661" i="11"/>
  <c r="V1661" i="11"/>
  <c r="BB1661" i="11"/>
  <c r="AC1661" i="11"/>
  <c r="AJ1661" i="11"/>
  <c r="AD1661" i="11"/>
  <c r="BJ1661" i="11"/>
  <c r="AR1661" i="11"/>
  <c r="AL1661" i="11"/>
  <c r="BI1661" i="11"/>
  <c r="T1661" i="11"/>
  <c r="AZ1661" i="11"/>
  <c r="AT1661" i="11"/>
  <c r="AS1661" i="11"/>
  <c r="W1707" i="11"/>
  <c r="AM1707" i="11"/>
  <c r="BC1707" i="11"/>
  <c r="O1707" i="11"/>
  <c r="AE1707" i="11"/>
  <c r="AU1707" i="11"/>
  <c r="AQ1707" i="11"/>
  <c r="AA1707" i="11"/>
  <c r="BG1707" i="11"/>
  <c r="S1707" i="11"/>
  <c r="AI1707" i="11"/>
  <c r="AY1707" i="11"/>
  <c r="AG1707" i="11"/>
  <c r="AW1707" i="11"/>
  <c r="Q1707" i="11"/>
  <c r="BE1707" i="11"/>
  <c r="Y1707" i="11"/>
  <c r="AO1707" i="11"/>
  <c r="X1707" i="11"/>
  <c r="AN1707" i="11"/>
  <c r="BD1707" i="11"/>
  <c r="R1707" i="11"/>
  <c r="AH1707" i="11"/>
  <c r="AX1707" i="11"/>
  <c r="AK1707" i="11"/>
  <c r="P1707" i="11"/>
  <c r="AF1707" i="11"/>
  <c r="AV1707" i="11"/>
  <c r="Z1707" i="11"/>
  <c r="AP1707" i="11"/>
  <c r="BF1707" i="11"/>
  <c r="M1707" i="11"/>
  <c r="BA1707" i="11"/>
  <c r="U1707" i="11"/>
  <c r="AB1707" i="11"/>
  <c r="BH1707" i="11"/>
  <c r="V1707" i="11"/>
  <c r="BB1707" i="11"/>
  <c r="BI1707" i="11"/>
  <c r="AJ1707" i="11"/>
  <c r="AD1707" i="11"/>
  <c r="BJ1707" i="11"/>
  <c r="AS1707" i="11"/>
  <c r="AR1707" i="11"/>
  <c r="AL1707" i="11"/>
  <c r="AC1707" i="11"/>
  <c r="T1707" i="11"/>
  <c r="AZ1707" i="11"/>
  <c r="AT1707" i="11"/>
  <c r="S1825" i="11"/>
  <c r="AI1825" i="11"/>
  <c r="AY1825" i="11"/>
  <c r="AA1825" i="11"/>
  <c r="AQ1825" i="11"/>
  <c r="BG1825" i="11"/>
  <c r="W1825" i="11"/>
  <c r="BC1825" i="11"/>
  <c r="AE1825" i="11"/>
  <c r="AM1825" i="11"/>
  <c r="O1825" i="11"/>
  <c r="AU1825" i="11"/>
  <c r="AG1825" i="11"/>
  <c r="AW1825" i="11"/>
  <c r="Q1825" i="11"/>
  <c r="Y1825" i="11"/>
  <c r="BE1825" i="11"/>
  <c r="AO1825" i="11"/>
  <c r="X1825" i="11"/>
  <c r="AN1825" i="11"/>
  <c r="BD1825" i="11"/>
  <c r="R1825" i="11"/>
  <c r="AH1825" i="11"/>
  <c r="AX1825" i="11"/>
  <c r="AK1825" i="11"/>
  <c r="P1825" i="11"/>
  <c r="AF1825" i="11"/>
  <c r="AV1825" i="11"/>
  <c r="M1825" i="11"/>
  <c r="Z1825" i="11"/>
  <c r="AP1825" i="11"/>
  <c r="BF1825" i="11"/>
  <c r="BA1825" i="11"/>
  <c r="U1825" i="11"/>
  <c r="AB1825" i="11"/>
  <c r="BH1825" i="11"/>
  <c r="V1825" i="11"/>
  <c r="BB1825" i="11"/>
  <c r="AC1825" i="11"/>
  <c r="AJ1825" i="11"/>
  <c r="AD1825" i="11"/>
  <c r="BJ1825" i="11"/>
  <c r="AR1825" i="11"/>
  <c r="AL1825" i="11"/>
  <c r="BI1825" i="11"/>
  <c r="T1825" i="11"/>
  <c r="AZ1825" i="11"/>
  <c r="AT1825" i="11"/>
  <c r="AS1825" i="11"/>
  <c r="S1867" i="11"/>
  <c r="AI1867" i="11"/>
  <c r="AY1867" i="11"/>
  <c r="AA1867" i="11"/>
  <c r="AQ1867" i="11"/>
  <c r="BG1867" i="11"/>
  <c r="W1867" i="11"/>
  <c r="BC1867" i="11"/>
  <c r="AE1867" i="11"/>
  <c r="AM1867" i="11"/>
  <c r="O1867" i="11"/>
  <c r="AU1867" i="11"/>
  <c r="AG1867" i="11"/>
  <c r="AW1867" i="11"/>
  <c r="Q1867" i="11"/>
  <c r="BE1867" i="11"/>
  <c r="Y1867" i="11"/>
  <c r="AO1867" i="11"/>
  <c r="X1867" i="11"/>
  <c r="AN1867" i="11"/>
  <c r="BD1867" i="11"/>
  <c r="R1867" i="11"/>
  <c r="AH1867" i="11"/>
  <c r="AX1867" i="11"/>
  <c r="AK1867" i="11"/>
  <c r="P1867" i="11"/>
  <c r="AF1867" i="11"/>
  <c r="AV1867" i="11"/>
  <c r="Z1867" i="11"/>
  <c r="AP1867" i="11"/>
  <c r="BF1867" i="11"/>
  <c r="M1867" i="11"/>
  <c r="BA1867" i="11"/>
  <c r="U1867" i="11"/>
  <c r="AB1867" i="11"/>
  <c r="BH1867" i="11"/>
  <c r="V1867" i="11"/>
  <c r="BB1867" i="11"/>
  <c r="BI1867" i="11"/>
  <c r="AJ1867" i="11"/>
  <c r="AD1867" i="11"/>
  <c r="BJ1867" i="11"/>
  <c r="AS1867" i="11"/>
  <c r="AR1867" i="11"/>
  <c r="AL1867" i="11"/>
  <c r="AC1867" i="11"/>
  <c r="T1867" i="11"/>
  <c r="AZ1867" i="11"/>
  <c r="AT1867" i="11"/>
  <c r="S1860" i="11"/>
  <c r="AI1860" i="11"/>
  <c r="AY1860" i="11"/>
  <c r="AA1860" i="11"/>
  <c r="AQ1860" i="11"/>
  <c r="BG1860" i="11"/>
  <c r="AM1860" i="11"/>
  <c r="M1860" i="11"/>
  <c r="O1860" i="11"/>
  <c r="AU1860" i="11"/>
  <c r="W1860" i="11"/>
  <c r="BC1860" i="11"/>
  <c r="AE1860" i="11"/>
  <c r="AW1860" i="11"/>
  <c r="Q1860" i="11"/>
  <c r="AG1860" i="11"/>
  <c r="AO1860" i="11"/>
  <c r="BE1860" i="11"/>
  <c r="Y1860" i="11"/>
  <c r="X1860" i="11"/>
  <c r="AN1860" i="11"/>
  <c r="BD1860" i="11"/>
  <c r="R1860" i="11"/>
  <c r="AH1860" i="11"/>
  <c r="AX1860" i="11"/>
  <c r="BA1860" i="11"/>
  <c r="U1860" i="11"/>
  <c r="P1860" i="11"/>
  <c r="AF1860" i="11"/>
  <c r="AV1860" i="11"/>
  <c r="Z1860" i="11"/>
  <c r="AP1860" i="11"/>
  <c r="BF1860" i="11"/>
  <c r="AK1860" i="11"/>
  <c r="AR1860" i="11"/>
  <c r="AL1860" i="11"/>
  <c r="T1860" i="11"/>
  <c r="AZ1860" i="11"/>
  <c r="AT1860" i="11"/>
  <c r="BI1860" i="11"/>
  <c r="AB1860" i="11"/>
  <c r="BH1860" i="11"/>
  <c r="V1860" i="11"/>
  <c r="BB1860" i="11"/>
  <c r="AS1860" i="11"/>
  <c r="AJ1860" i="11"/>
  <c r="AD1860" i="11"/>
  <c r="BJ1860" i="11"/>
  <c r="AC1860" i="11"/>
  <c r="AA1648" i="11"/>
  <c r="AQ1648" i="11"/>
  <c r="BG1648" i="11"/>
  <c r="O1648" i="11"/>
  <c r="AE1648" i="11"/>
  <c r="AU1648" i="11"/>
  <c r="S1648" i="11"/>
  <c r="AY1648" i="11"/>
  <c r="AI1648" i="11"/>
  <c r="BC1648" i="11"/>
  <c r="W1648" i="11"/>
  <c r="AM1648" i="11"/>
  <c r="M1648" i="11"/>
  <c r="AW1648" i="11"/>
  <c r="Q1648" i="11"/>
  <c r="AG1648" i="11"/>
  <c r="AO1648" i="11"/>
  <c r="BE1648" i="11"/>
  <c r="Y1648" i="11"/>
  <c r="X1648" i="11"/>
  <c r="AN1648" i="11"/>
  <c r="BD1648" i="11"/>
  <c r="R1648" i="11"/>
  <c r="AH1648" i="11"/>
  <c r="AX1648" i="11"/>
  <c r="BA1648" i="11"/>
  <c r="U1648" i="11"/>
  <c r="P1648" i="11"/>
  <c r="AF1648" i="11"/>
  <c r="AV1648" i="11"/>
  <c r="Z1648" i="11"/>
  <c r="AP1648" i="11"/>
  <c r="BF1648" i="11"/>
  <c r="AK1648" i="11"/>
  <c r="AR1648" i="11"/>
  <c r="AL1648" i="11"/>
  <c r="T1648" i="11"/>
  <c r="AZ1648" i="11"/>
  <c r="AT1648" i="11"/>
  <c r="BI1648" i="11"/>
  <c r="AB1648" i="11"/>
  <c r="BH1648" i="11"/>
  <c r="V1648" i="11"/>
  <c r="BB1648" i="11"/>
  <c r="AS1648" i="11"/>
  <c r="AJ1648" i="11"/>
  <c r="AD1648" i="11"/>
  <c r="BJ1648" i="11"/>
  <c r="AC1648" i="11"/>
  <c r="S1802" i="11"/>
  <c r="AI1802" i="11"/>
  <c r="AY1802" i="11"/>
  <c r="AA1802" i="11"/>
  <c r="AQ1802" i="11"/>
  <c r="BG1802" i="11"/>
  <c r="AM1802" i="11"/>
  <c r="O1802" i="11"/>
  <c r="AU1802" i="11"/>
  <c r="W1802" i="11"/>
  <c r="BC1802" i="11"/>
  <c r="AE1802" i="11"/>
  <c r="AW1802" i="11"/>
  <c r="Q1802" i="11"/>
  <c r="AG1802" i="11"/>
  <c r="AO1802" i="11"/>
  <c r="Y1802" i="11"/>
  <c r="M1802" i="11"/>
  <c r="BE1802" i="11"/>
  <c r="X1802" i="11"/>
  <c r="AN1802" i="11"/>
  <c r="BD1802" i="11"/>
  <c r="R1802" i="11"/>
  <c r="AH1802" i="11"/>
  <c r="AX1802" i="11"/>
  <c r="BA1802" i="11"/>
  <c r="U1802" i="11"/>
  <c r="P1802" i="11"/>
  <c r="AF1802" i="11"/>
  <c r="AV1802" i="11"/>
  <c r="Z1802" i="11"/>
  <c r="AP1802" i="11"/>
  <c r="BF1802" i="11"/>
  <c r="AK1802" i="11"/>
  <c r="AR1802" i="11"/>
  <c r="AL1802" i="11"/>
  <c r="AS1802" i="11"/>
  <c r="T1802" i="11"/>
  <c r="AZ1802" i="11"/>
  <c r="AT1802" i="11"/>
  <c r="AC1802" i="11"/>
  <c r="AB1802" i="11"/>
  <c r="BH1802" i="11"/>
  <c r="V1802" i="11"/>
  <c r="BB1802" i="11"/>
  <c r="AJ1802" i="11"/>
  <c r="AD1802" i="11"/>
  <c r="BJ1802" i="11"/>
  <c r="BI1802" i="11"/>
  <c r="W1706" i="11"/>
  <c r="AM1706" i="11"/>
  <c r="BC1706" i="11"/>
  <c r="O1706" i="11"/>
  <c r="AE1706" i="11"/>
  <c r="AU1706" i="11"/>
  <c r="AA1706" i="11"/>
  <c r="BG1706" i="11"/>
  <c r="AQ1706" i="11"/>
  <c r="S1706" i="11"/>
  <c r="AI1706" i="11"/>
  <c r="AY1706" i="11"/>
  <c r="AW1706" i="11"/>
  <c r="Q1706" i="11"/>
  <c r="AG1706" i="11"/>
  <c r="AO1706" i="11"/>
  <c r="Y1706" i="11"/>
  <c r="M1706" i="11"/>
  <c r="BE1706" i="11"/>
  <c r="X1706" i="11"/>
  <c r="AN1706" i="11"/>
  <c r="BD1706" i="11"/>
  <c r="R1706" i="11"/>
  <c r="AH1706" i="11"/>
  <c r="AX1706" i="11"/>
  <c r="BA1706" i="11"/>
  <c r="U1706" i="11"/>
  <c r="P1706" i="11"/>
  <c r="AF1706" i="11"/>
  <c r="AV1706" i="11"/>
  <c r="Z1706" i="11"/>
  <c r="AP1706" i="11"/>
  <c r="BF1706" i="11"/>
  <c r="AK1706" i="11"/>
  <c r="AR1706" i="11"/>
  <c r="AL1706" i="11"/>
  <c r="AS1706" i="11"/>
  <c r="T1706" i="11"/>
  <c r="AZ1706" i="11"/>
  <c r="AT1706" i="11"/>
  <c r="AC1706" i="11"/>
  <c r="AB1706" i="11"/>
  <c r="BH1706" i="11"/>
  <c r="V1706" i="11"/>
  <c r="BB1706" i="11"/>
  <c r="AJ1706" i="11"/>
  <c r="AD1706" i="11"/>
  <c r="BJ1706" i="11"/>
  <c r="BI1706" i="11"/>
  <c r="S1800" i="11"/>
  <c r="AI1800" i="11"/>
  <c r="AY1800" i="11"/>
  <c r="AA1800" i="11"/>
  <c r="AQ1800" i="11"/>
  <c r="BG1800" i="11"/>
  <c r="AM1800" i="11"/>
  <c r="O1800" i="11"/>
  <c r="AU1800" i="11"/>
  <c r="W1800" i="11"/>
  <c r="BC1800" i="11"/>
  <c r="AE1800" i="11"/>
  <c r="M1800" i="11"/>
  <c r="AW1800" i="11"/>
  <c r="Q1800" i="11"/>
  <c r="AG1800" i="11"/>
  <c r="AO1800" i="11"/>
  <c r="BE1800" i="11"/>
  <c r="X1800" i="11"/>
  <c r="AN1800" i="11"/>
  <c r="BD1800" i="11"/>
  <c r="R1800" i="11"/>
  <c r="AH1800" i="11"/>
  <c r="AX1800" i="11"/>
  <c r="BA1800" i="11"/>
  <c r="U1800" i="11"/>
  <c r="Y1800" i="11"/>
  <c r="P1800" i="11"/>
  <c r="AF1800" i="11"/>
  <c r="AV1800" i="11"/>
  <c r="Z1800" i="11"/>
  <c r="AP1800" i="11"/>
  <c r="BF1800" i="11"/>
  <c r="AK1800" i="11"/>
  <c r="AR1800" i="11"/>
  <c r="AL1800" i="11"/>
  <c r="T1800" i="11"/>
  <c r="AZ1800" i="11"/>
  <c r="AT1800" i="11"/>
  <c r="BI1800" i="11"/>
  <c r="AB1800" i="11"/>
  <c r="BH1800" i="11"/>
  <c r="V1800" i="11"/>
  <c r="BB1800" i="11"/>
  <c r="AS1800" i="11"/>
  <c r="AJ1800" i="11"/>
  <c r="AD1800" i="11"/>
  <c r="BJ1800" i="11"/>
  <c r="AC1800" i="11"/>
  <c r="S1869" i="11"/>
  <c r="AI1869" i="11"/>
  <c r="AY1869" i="11"/>
  <c r="AA1869" i="11"/>
  <c r="AQ1869" i="11"/>
  <c r="BG1869" i="11"/>
  <c r="W1869" i="11"/>
  <c r="BC1869" i="11"/>
  <c r="AE1869" i="11"/>
  <c r="AM1869" i="11"/>
  <c r="O1869" i="11"/>
  <c r="AU1869" i="11"/>
  <c r="AG1869" i="11"/>
  <c r="AW1869" i="11"/>
  <c r="Q1869" i="11"/>
  <c r="Y1869" i="11"/>
  <c r="BE1869" i="11"/>
  <c r="AO1869" i="11"/>
  <c r="X1869" i="11"/>
  <c r="AN1869" i="11"/>
  <c r="BD1869" i="11"/>
  <c r="R1869" i="11"/>
  <c r="AH1869" i="11"/>
  <c r="AX1869" i="11"/>
  <c r="AK1869" i="11"/>
  <c r="P1869" i="11"/>
  <c r="AF1869" i="11"/>
  <c r="AV1869" i="11"/>
  <c r="Z1869" i="11"/>
  <c r="AP1869" i="11"/>
  <c r="BF1869" i="11"/>
  <c r="BA1869" i="11"/>
  <c r="U1869" i="11"/>
  <c r="AB1869" i="11"/>
  <c r="BH1869" i="11"/>
  <c r="V1869" i="11"/>
  <c r="BB1869" i="11"/>
  <c r="AC1869" i="11"/>
  <c r="AJ1869" i="11"/>
  <c r="AD1869" i="11"/>
  <c r="BJ1869" i="11"/>
  <c r="AR1869" i="11"/>
  <c r="M1869" i="11"/>
  <c r="AL1869" i="11"/>
  <c r="BI1869" i="11"/>
  <c r="T1869" i="11"/>
  <c r="AZ1869" i="11"/>
  <c r="AT1869" i="11"/>
  <c r="AS1869" i="11"/>
  <c r="AA1645" i="11"/>
  <c r="AQ1645" i="11"/>
  <c r="BG1645" i="11"/>
  <c r="O1645" i="11"/>
  <c r="AE1645" i="11"/>
  <c r="AU1645" i="11"/>
  <c r="AI1645" i="11"/>
  <c r="S1645" i="11"/>
  <c r="AY1645" i="11"/>
  <c r="AM1645" i="11"/>
  <c r="W1645" i="11"/>
  <c r="BC1645" i="11"/>
  <c r="AG1645" i="11"/>
  <c r="AW1645" i="11"/>
  <c r="Q1645" i="11"/>
  <c r="Y1645" i="11"/>
  <c r="BE1645" i="11"/>
  <c r="X1645" i="11"/>
  <c r="AN1645" i="11"/>
  <c r="BD1645" i="11"/>
  <c r="R1645" i="11"/>
  <c r="AH1645" i="11"/>
  <c r="AX1645" i="11"/>
  <c r="AK1645" i="11"/>
  <c r="AO1645" i="11"/>
  <c r="P1645" i="11"/>
  <c r="AF1645" i="11"/>
  <c r="AV1645" i="11"/>
  <c r="Z1645" i="11"/>
  <c r="AP1645" i="11"/>
  <c r="BF1645" i="11"/>
  <c r="BA1645" i="11"/>
  <c r="U1645" i="11"/>
  <c r="AB1645" i="11"/>
  <c r="BH1645" i="11"/>
  <c r="V1645" i="11"/>
  <c r="BB1645" i="11"/>
  <c r="AC1645" i="11"/>
  <c r="AJ1645" i="11"/>
  <c r="AD1645" i="11"/>
  <c r="BJ1645" i="11"/>
  <c r="AR1645" i="11"/>
  <c r="M1645" i="11"/>
  <c r="AL1645" i="11"/>
  <c r="BI1645" i="11"/>
  <c r="T1645" i="11"/>
  <c r="AZ1645" i="11"/>
  <c r="AT1645" i="11"/>
  <c r="AS1645" i="11"/>
  <c r="AA1620" i="11"/>
  <c r="AQ1620" i="11"/>
  <c r="BG1620" i="11"/>
  <c r="O1620" i="11"/>
  <c r="AE1620" i="11"/>
  <c r="AU1620" i="11"/>
  <c r="S1620" i="11"/>
  <c r="AY1620" i="11"/>
  <c r="AI1620" i="11"/>
  <c r="BC1620" i="11"/>
  <c r="W1620" i="11"/>
  <c r="M1620" i="11"/>
  <c r="AM1620" i="11"/>
  <c r="AW1620" i="11"/>
  <c r="Q1620" i="11"/>
  <c r="AG1620" i="11"/>
  <c r="AO1620" i="11"/>
  <c r="BE1620" i="11"/>
  <c r="Y1620" i="11"/>
  <c r="X1620" i="11"/>
  <c r="AN1620" i="11"/>
  <c r="BD1620" i="11"/>
  <c r="R1620" i="11"/>
  <c r="AH1620" i="11"/>
  <c r="AX1620" i="11"/>
  <c r="BA1620" i="11"/>
  <c r="U1620" i="11"/>
  <c r="P1620" i="11"/>
  <c r="AF1620" i="11"/>
  <c r="AV1620" i="11"/>
  <c r="Z1620" i="11"/>
  <c r="AP1620" i="11"/>
  <c r="BF1620" i="11"/>
  <c r="AK1620" i="11"/>
  <c r="AR1620" i="11"/>
  <c r="AL1620" i="11"/>
  <c r="T1620" i="11"/>
  <c r="AZ1620" i="11"/>
  <c r="AT1620" i="11"/>
  <c r="BI1620" i="11"/>
  <c r="AB1620" i="11"/>
  <c r="BH1620" i="11"/>
  <c r="V1620" i="11"/>
  <c r="BB1620" i="11"/>
  <c r="AS1620" i="11"/>
  <c r="AJ1620" i="11"/>
  <c r="AD1620" i="11"/>
  <c r="BJ1620" i="11"/>
  <c r="AC1620" i="11"/>
  <c r="W1689" i="11"/>
  <c r="AM1689" i="11"/>
  <c r="BC1689" i="11"/>
  <c r="O1689" i="11"/>
  <c r="AE1689" i="11"/>
  <c r="AU1689" i="11"/>
  <c r="AQ1689" i="11"/>
  <c r="AA1689" i="11"/>
  <c r="BG1689" i="11"/>
  <c r="AY1689" i="11"/>
  <c r="S1689" i="11"/>
  <c r="AI1689" i="11"/>
  <c r="AG1689" i="11"/>
  <c r="AW1689" i="11"/>
  <c r="Q1689" i="11"/>
  <c r="Y1689" i="11"/>
  <c r="BE1689" i="11"/>
  <c r="AO1689" i="11"/>
  <c r="X1689" i="11"/>
  <c r="AN1689" i="11"/>
  <c r="BD1689" i="11"/>
  <c r="M1689" i="11"/>
  <c r="R1689" i="11"/>
  <c r="AH1689" i="11"/>
  <c r="AX1689" i="11"/>
  <c r="AK1689" i="11"/>
  <c r="P1689" i="11"/>
  <c r="AF1689" i="11"/>
  <c r="AV1689" i="11"/>
  <c r="Z1689" i="11"/>
  <c r="AP1689" i="11"/>
  <c r="BF1689" i="11"/>
  <c r="BA1689" i="11"/>
  <c r="U1689" i="11"/>
  <c r="AB1689" i="11"/>
  <c r="BH1689" i="11"/>
  <c r="V1689" i="11"/>
  <c r="BB1689" i="11"/>
  <c r="AC1689" i="11"/>
  <c r="AJ1689" i="11"/>
  <c r="AD1689" i="11"/>
  <c r="BJ1689" i="11"/>
  <c r="AR1689" i="11"/>
  <c r="AL1689" i="11"/>
  <c r="BI1689" i="11"/>
  <c r="T1689" i="11"/>
  <c r="AZ1689" i="11"/>
  <c r="AT1689" i="11"/>
  <c r="AS1689" i="11"/>
  <c r="W1705" i="11"/>
  <c r="AM1705" i="11"/>
  <c r="BC1705" i="11"/>
  <c r="O1705" i="11"/>
  <c r="AE1705" i="11"/>
  <c r="AU1705" i="11"/>
  <c r="AQ1705" i="11"/>
  <c r="AA1705" i="11"/>
  <c r="BG1705" i="11"/>
  <c r="AY1705" i="11"/>
  <c r="S1705" i="11"/>
  <c r="AI1705" i="11"/>
  <c r="AG1705" i="11"/>
  <c r="AW1705" i="11"/>
  <c r="Q1705" i="11"/>
  <c r="Y1705" i="11"/>
  <c r="BE1705" i="11"/>
  <c r="AO1705" i="11"/>
  <c r="X1705" i="11"/>
  <c r="AN1705" i="11"/>
  <c r="BD1705" i="11"/>
  <c r="M1705" i="11"/>
  <c r="R1705" i="11"/>
  <c r="AH1705" i="11"/>
  <c r="AX1705" i="11"/>
  <c r="AK1705" i="11"/>
  <c r="P1705" i="11"/>
  <c r="AF1705" i="11"/>
  <c r="AV1705" i="11"/>
  <c r="Z1705" i="11"/>
  <c r="AP1705" i="11"/>
  <c r="BF1705" i="11"/>
  <c r="BA1705" i="11"/>
  <c r="U1705" i="11"/>
  <c r="AB1705" i="11"/>
  <c r="BH1705" i="11"/>
  <c r="V1705" i="11"/>
  <c r="BB1705" i="11"/>
  <c r="AC1705" i="11"/>
  <c r="AJ1705" i="11"/>
  <c r="AD1705" i="11"/>
  <c r="BJ1705" i="11"/>
  <c r="AR1705" i="11"/>
  <c r="AL1705" i="11"/>
  <c r="BI1705" i="11"/>
  <c r="T1705" i="11"/>
  <c r="AZ1705" i="11"/>
  <c r="AT1705" i="11"/>
  <c r="AS1705" i="11"/>
  <c r="AA1644" i="11"/>
  <c r="AQ1644" i="11"/>
  <c r="BG1644" i="11"/>
  <c r="O1644" i="11"/>
  <c r="AE1644" i="11"/>
  <c r="AU1644" i="11"/>
  <c r="S1644" i="11"/>
  <c r="AY1644" i="11"/>
  <c r="AI1644" i="11"/>
  <c r="BC1644" i="11"/>
  <c r="W1644" i="11"/>
  <c r="AM1644" i="11"/>
  <c r="M1644" i="11"/>
  <c r="AW1644" i="11"/>
  <c r="Q1644" i="11"/>
  <c r="AG1644" i="11"/>
  <c r="AO1644" i="11"/>
  <c r="BE1644" i="11"/>
  <c r="Y1644" i="11"/>
  <c r="X1644" i="11"/>
  <c r="AN1644" i="11"/>
  <c r="BD1644" i="11"/>
  <c r="R1644" i="11"/>
  <c r="AH1644" i="11"/>
  <c r="AX1644" i="11"/>
  <c r="BA1644" i="11"/>
  <c r="U1644" i="11"/>
  <c r="P1644" i="11"/>
  <c r="AF1644" i="11"/>
  <c r="AV1644" i="11"/>
  <c r="Z1644" i="11"/>
  <c r="AP1644" i="11"/>
  <c r="BF1644" i="11"/>
  <c r="AK1644" i="11"/>
  <c r="AR1644" i="11"/>
  <c r="AL1644" i="11"/>
  <c r="T1644" i="11"/>
  <c r="AZ1644" i="11"/>
  <c r="AT1644" i="11"/>
  <c r="BI1644" i="11"/>
  <c r="AB1644" i="11"/>
  <c r="BH1644" i="11"/>
  <c r="V1644" i="11"/>
  <c r="BB1644" i="11"/>
  <c r="AS1644" i="11"/>
  <c r="AJ1644" i="11"/>
  <c r="AD1644" i="11"/>
  <c r="BJ1644" i="11"/>
  <c r="AC1644" i="11"/>
  <c r="W1701" i="11"/>
  <c r="AM1701" i="11"/>
  <c r="BC1701" i="11"/>
  <c r="O1701" i="11"/>
  <c r="AE1701" i="11"/>
  <c r="AU1701" i="11"/>
  <c r="AQ1701" i="11"/>
  <c r="AA1701" i="11"/>
  <c r="BG1701" i="11"/>
  <c r="AY1701" i="11"/>
  <c r="S1701" i="11"/>
  <c r="AI1701" i="11"/>
  <c r="AG1701" i="11"/>
  <c r="AW1701" i="11"/>
  <c r="Q1701" i="11"/>
  <c r="Y1701" i="11"/>
  <c r="BE1701" i="11"/>
  <c r="AO1701" i="11"/>
  <c r="X1701" i="11"/>
  <c r="AN1701" i="11"/>
  <c r="BD1701" i="11"/>
  <c r="R1701" i="11"/>
  <c r="AH1701" i="11"/>
  <c r="AX1701" i="11"/>
  <c r="AK1701" i="11"/>
  <c r="P1701" i="11"/>
  <c r="AF1701" i="11"/>
  <c r="AV1701" i="11"/>
  <c r="Z1701" i="11"/>
  <c r="AP1701" i="11"/>
  <c r="BF1701" i="11"/>
  <c r="BA1701" i="11"/>
  <c r="U1701" i="11"/>
  <c r="AB1701" i="11"/>
  <c r="BH1701" i="11"/>
  <c r="V1701" i="11"/>
  <c r="BB1701" i="11"/>
  <c r="AC1701" i="11"/>
  <c r="AJ1701" i="11"/>
  <c r="M1701" i="11"/>
  <c r="AD1701" i="11"/>
  <c r="BJ1701" i="11"/>
  <c r="AR1701" i="11"/>
  <c r="AL1701" i="11"/>
  <c r="BI1701" i="11"/>
  <c r="T1701" i="11"/>
  <c r="AZ1701" i="11"/>
  <c r="AT1701" i="11"/>
  <c r="AS1701" i="11"/>
  <c r="AA1636" i="11"/>
  <c r="AQ1636" i="11"/>
  <c r="BG1636" i="11"/>
  <c r="O1636" i="11"/>
  <c r="AE1636" i="11"/>
  <c r="AU1636" i="11"/>
  <c r="S1636" i="11"/>
  <c r="AY1636" i="11"/>
  <c r="AI1636" i="11"/>
  <c r="BC1636" i="11"/>
  <c r="W1636" i="11"/>
  <c r="M1636" i="11"/>
  <c r="AM1636" i="11"/>
  <c r="AW1636" i="11"/>
  <c r="Q1636" i="11"/>
  <c r="AG1636" i="11"/>
  <c r="AO1636" i="11"/>
  <c r="BE1636" i="11"/>
  <c r="Y1636" i="11"/>
  <c r="X1636" i="11"/>
  <c r="AN1636" i="11"/>
  <c r="BD1636" i="11"/>
  <c r="R1636" i="11"/>
  <c r="AH1636" i="11"/>
  <c r="AX1636" i="11"/>
  <c r="BA1636" i="11"/>
  <c r="U1636" i="11"/>
  <c r="P1636" i="11"/>
  <c r="AF1636" i="11"/>
  <c r="AV1636" i="11"/>
  <c r="Z1636" i="11"/>
  <c r="AP1636" i="11"/>
  <c r="BF1636" i="11"/>
  <c r="AK1636" i="11"/>
  <c r="AR1636" i="11"/>
  <c r="AL1636" i="11"/>
  <c r="T1636" i="11"/>
  <c r="AZ1636" i="11"/>
  <c r="AT1636" i="11"/>
  <c r="BI1636" i="11"/>
  <c r="AB1636" i="11"/>
  <c r="BH1636" i="11"/>
  <c r="V1636" i="11"/>
  <c r="BB1636" i="11"/>
  <c r="AS1636" i="11"/>
  <c r="AJ1636" i="11"/>
  <c r="AD1636" i="11"/>
  <c r="BJ1636" i="11"/>
  <c r="AC1636" i="11"/>
  <c r="S1793" i="11"/>
  <c r="AI1793" i="11"/>
  <c r="AY1793" i="11"/>
  <c r="AA1793" i="11"/>
  <c r="AQ1793" i="11"/>
  <c r="BG1793" i="11"/>
  <c r="W1793" i="11"/>
  <c r="BC1793" i="11"/>
  <c r="AE1793" i="11"/>
  <c r="AM1793" i="11"/>
  <c r="O1793" i="11"/>
  <c r="AU1793" i="11"/>
  <c r="AG1793" i="11"/>
  <c r="AW1793" i="11"/>
  <c r="Q1793" i="11"/>
  <c r="Y1793" i="11"/>
  <c r="BE1793" i="11"/>
  <c r="AO1793" i="11"/>
  <c r="X1793" i="11"/>
  <c r="AN1793" i="11"/>
  <c r="BD1793" i="11"/>
  <c r="R1793" i="11"/>
  <c r="AH1793" i="11"/>
  <c r="AX1793" i="11"/>
  <c r="AK1793" i="11"/>
  <c r="P1793" i="11"/>
  <c r="AF1793" i="11"/>
  <c r="AV1793" i="11"/>
  <c r="M1793" i="11"/>
  <c r="Z1793" i="11"/>
  <c r="AP1793" i="11"/>
  <c r="BF1793" i="11"/>
  <c r="BA1793" i="11"/>
  <c r="U1793" i="11"/>
  <c r="AB1793" i="11"/>
  <c r="BH1793" i="11"/>
  <c r="V1793" i="11"/>
  <c r="BB1793" i="11"/>
  <c r="AC1793" i="11"/>
  <c r="AJ1793" i="11"/>
  <c r="AD1793" i="11"/>
  <c r="BJ1793" i="11"/>
  <c r="AR1793" i="11"/>
  <c r="AL1793" i="11"/>
  <c r="BI1793" i="11"/>
  <c r="T1793" i="11"/>
  <c r="AZ1793" i="11"/>
  <c r="AT1793" i="11"/>
  <c r="AS1793" i="11"/>
  <c r="W1749" i="11"/>
  <c r="AM1749" i="11"/>
  <c r="BC1749" i="11"/>
  <c r="O1749" i="11"/>
  <c r="AE1749" i="11"/>
  <c r="AU1749" i="11"/>
  <c r="AQ1749" i="11"/>
  <c r="AA1749" i="11"/>
  <c r="BG1749" i="11"/>
  <c r="AY1749" i="11"/>
  <c r="S1749" i="11"/>
  <c r="AI1749" i="11"/>
  <c r="AG1749" i="11"/>
  <c r="AW1749" i="11"/>
  <c r="Q1749" i="11"/>
  <c r="Y1749" i="11"/>
  <c r="BE1749" i="11"/>
  <c r="AO1749" i="11"/>
  <c r="X1749" i="11"/>
  <c r="AN1749" i="11"/>
  <c r="BD1749" i="11"/>
  <c r="R1749" i="11"/>
  <c r="AH1749" i="11"/>
  <c r="AX1749" i="11"/>
  <c r="AK1749" i="11"/>
  <c r="P1749" i="11"/>
  <c r="AF1749" i="11"/>
  <c r="AV1749" i="11"/>
  <c r="Z1749" i="11"/>
  <c r="AP1749" i="11"/>
  <c r="BF1749" i="11"/>
  <c r="BA1749" i="11"/>
  <c r="U1749" i="11"/>
  <c r="AB1749" i="11"/>
  <c r="BH1749" i="11"/>
  <c r="V1749" i="11"/>
  <c r="BB1749" i="11"/>
  <c r="AC1749" i="11"/>
  <c r="AJ1749" i="11"/>
  <c r="AD1749" i="11"/>
  <c r="BJ1749" i="11"/>
  <c r="AR1749" i="11"/>
  <c r="AL1749" i="11"/>
  <c r="BI1749" i="11"/>
  <c r="T1749" i="11"/>
  <c r="AZ1749" i="11"/>
  <c r="M1749" i="11"/>
  <c r="AT1749" i="11"/>
  <c r="AS1749" i="11"/>
  <c r="W1742" i="11"/>
  <c r="AM1742" i="11"/>
  <c r="BC1742" i="11"/>
  <c r="O1742" i="11"/>
  <c r="AE1742" i="11"/>
  <c r="AU1742" i="11"/>
  <c r="AA1742" i="11"/>
  <c r="BG1742" i="11"/>
  <c r="AQ1742" i="11"/>
  <c r="S1742" i="11"/>
  <c r="AI1742" i="11"/>
  <c r="AY1742" i="11"/>
  <c r="AW1742" i="11"/>
  <c r="Q1742" i="11"/>
  <c r="AG1742" i="11"/>
  <c r="AO1742" i="11"/>
  <c r="Y1742" i="11"/>
  <c r="BE1742" i="11"/>
  <c r="X1742" i="11"/>
  <c r="AN1742" i="11"/>
  <c r="BD1742" i="11"/>
  <c r="R1742" i="11"/>
  <c r="AH1742" i="11"/>
  <c r="AX1742" i="11"/>
  <c r="BA1742" i="11"/>
  <c r="U1742" i="11"/>
  <c r="P1742" i="11"/>
  <c r="AF1742" i="11"/>
  <c r="AV1742" i="11"/>
  <c r="Z1742" i="11"/>
  <c r="AP1742" i="11"/>
  <c r="BF1742" i="11"/>
  <c r="AK1742" i="11"/>
  <c r="AR1742" i="11"/>
  <c r="AL1742" i="11"/>
  <c r="AS1742" i="11"/>
  <c r="T1742" i="11"/>
  <c r="AZ1742" i="11"/>
  <c r="AT1742" i="11"/>
  <c r="M1742" i="11"/>
  <c r="AC1742" i="11"/>
  <c r="AB1742" i="11"/>
  <c r="BH1742" i="11"/>
  <c r="V1742" i="11"/>
  <c r="BB1742" i="11"/>
  <c r="AJ1742" i="11"/>
  <c r="AD1742" i="11"/>
  <c r="BJ1742" i="11"/>
  <c r="BI1742" i="11"/>
  <c r="S1833" i="11"/>
  <c r="AI1833" i="11"/>
  <c r="AY1833" i="11"/>
  <c r="AA1833" i="11"/>
  <c r="AQ1833" i="11"/>
  <c r="BG1833" i="11"/>
  <c r="W1833" i="11"/>
  <c r="BC1833" i="11"/>
  <c r="AE1833" i="11"/>
  <c r="AM1833" i="11"/>
  <c r="O1833" i="11"/>
  <c r="AU1833" i="11"/>
  <c r="AG1833" i="11"/>
  <c r="AW1833" i="11"/>
  <c r="Q1833" i="11"/>
  <c r="Y1833" i="11"/>
  <c r="BE1833" i="11"/>
  <c r="AO1833" i="11"/>
  <c r="X1833" i="11"/>
  <c r="AN1833" i="11"/>
  <c r="BD1833" i="11"/>
  <c r="M1833" i="11"/>
  <c r="R1833" i="11"/>
  <c r="AH1833" i="11"/>
  <c r="AX1833" i="11"/>
  <c r="AK1833" i="11"/>
  <c r="P1833" i="11"/>
  <c r="AF1833" i="11"/>
  <c r="AV1833" i="11"/>
  <c r="Z1833" i="11"/>
  <c r="AP1833" i="11"/>
  <c r="BF1833" i="11"/>
  <c r="BA1833" i="11"/>
  <c r="U1833" i="11"/>
  <c r="AB1833" i="11"/>
  <c r="BH1833" i="11"/>
  <c r="V1833" i="11"/>
  <c r="BB1833" i="11"/>
  <c r="AC1833" i="11"/>
  <c r="AJ1833" i="11"/>
  <c r="AD1833" i="11"/>
  <c r="BJ1833" i="11"/>
  <c r="AR1833" i="11"/>
  <c r="AL1833" i="11"/>
  <c r="BI1833" i="11"/>
  <c r="T1833" i="11"/>
  <c r="AZ1833" i="11"/>
  <c r="AT1833" i="11"/>
  <c r="AS1833" i="11"/>
  <c r="BO1738" i="11"/>
  <c r="J1688" i="11" a="1"/>
  <c r="J1688" i="11" s="1"/>
  <c r="J1826" i="11" a="1"/>
  <c r="J1826" i="11" s="1"/>
  <c r="BN1876" i="11"/>
  <c r="BO1821" i="11"/>
  <c r="J1771" i="11" a="1"/>
  <c r="J1771" i="11" s="1"/>
  <c r="BN1849" i="11"/>
  <c r="J1799" i="11" a="1"/>
  <c r="J1799" i="11" s="1"/>
  <c r="BO1762" i="11"/>
  <c r="J1712" i="11" a="1"/>
  <c r="J1712" i="11" s="1"/>
  <c r="BO1746" i="11"/>
  <c r="J1696" i="11" a="1"/>
  <c r="J1696" i="11" s="1"/>
  <c r="BO1740" i="11"/>
  <c r="J1690" i="11" a="1"/>
  <c r="J1690" i="11" s="1"/>
  <c r="BO1880" i="11"/>
  <c r="J1830" i="11" a="1"/>
  <c r="J1830" i="11" s="1"/>
  <c r="BO1744" i="11"/>
  <c r="J1694" i="11" a="1"/>
  <c r="J1694" i="11" s="1"/>
  <c r="BO1801" i="11"/>
  <c r="J1751" i="11" a="1"/>
  <c r="J1751" i="11" s="1"/>
  <c r="BN1960" i="11"/>
  <c r="J1910" i="11" a="1"/>
  <c r="J1910" i="11" s="1"/>
  <c r="BO1842" i="11"/>
  <c r="J1792" i="11" a="1"/>
  <c r="J1792" i="11" s="1"/>
  <c r="BN1933" i="11"/>
  <c r="J1883" i="11" a="1"/>
  <c r="J1883" i="11" s="1"/>
  <c r="BO1803" i="11"/>
  <c r="J1753" i="11" a="1"/>
  <c r="J1753" i="11" s="1"/>
  <c r="J1711" i="11" a="1"/>
  <c r="J1711" i="11" s="1"/>
  <c r="BN1761" i="11"/>
  <c r="BN1981" i="11"/>
  <c r="J1981" i="11" s="1" a="1"/>
  <c r="J1981" i="11" s="1"/>
  <c r="J1931" i="11" a="1"/>
  <c r="J1931" i="11" s="1"/>
  <c r="BO1766" i="11"/>
  <c r="J1716" i="11" a="1"/>
  <c r="J1716" i="11" s="1"/>
  <c r="BO1807" i="11"/>
  <c r="J1757" i="11" a="1"/>
  <c r="J1757" i="11" s="1"/>
  <c r="J1784" i="11" a="1"/>
  <c r="J1784" i="11" s="1"/>
  <c r="BN1834" i="11"/>
  <c r="BO1714" i="11"/>
  <c r="J1664" i="11" a="1"/>
  <c r="J1664" i="11" s="1"/>
  <c r="BO1954" i="11"/>
  <c r="J1904" i="11" a="1"/>
  <c r="J1904" i="11" s="1"/>
  <c r="J1918" i="11" a="1"/>
  <c r="J1918" i="11" s="1"/>
  <c r="BN1968" i="11"/>
  <c r="J1968" i="11" s="1" a="1"/>
  <c r="J1968" i="11" s="1"/>
  <c r="BN1925" i="11"/>
  <c r="J1875" i="11" a="1"/>
  <c r="J1875" i="11" s="1"/>
  <c r="BN1888" i="11"/>
  <c r="BN1947" i="11"/>
  <c r="J1897" i="11" a="1"/>
  <c r="J1897" i="11" s="1"/>
  <c r="BO1829" i="11"/>
  <c r="J1779" i="11" a="1"/>
  <c r="J1779" i="11" s="1"/>
  <c r="J1809" i="11" a="1"/>
  <c r="J1809" i="11" s="1"/>
  <c r="BO1859" i="11"/>
  <c r="J1837" i="11" a="1"/>
  <c r="J1837" i="11" s="1"/>
  <c r="BN1887" i="11"/>
  <c r="J1808" i="11" a="1"/>
  <c r="J1808" i="11" s="1"/>
  <c r="BO1858" i="11"/>
  <c r="BO1823" i="11"/>
  <c r="J1773" i="11" a="1"/>
  <c r="J1773" i="11" s="1"/>
  <c r="J1941" i="11" a="1"/>
  <c r="J1941" i="11" s="1"/>
  <c r="BN1991" i="11"/>
  <c r="J1991" i="11" s="1" a="1"/>
  <c r="J1991" i="11" s="1"/>
  <c r="BO1724" i="11"/>
  <c r="J1674" i="11" a="1"/>
  <c r="J1674" i="11" s="1"/>
  <c r="BO1922" i="11"/>
  <c r="J1872" i="11" a="1"/>
  <c r="J1872" i="11" s="1"/>
  <c r="J1686" i="11" a="1"/>
  <c r="J1686" i="11" s="1"/>
  <c r="BO1736" i="11"/>
  <c r="J1843" i="11" a="1"/>
  <c r="J1843" i="11" s="1"/>
  <c r="BN1893" i="11"/>
  <c r="BN1967" i="11"/>
  <c r="J1967" i="11" s="1" a="1"/>
  <c r="J1967" i="11" s="1"/>
  <c r="J1917" i="11" a="1"/>
  <c r="J1917" i="11" s="1"/>
  <c r="BN1927" i="11"/>
  <c r="J1877" i="11" a="1"/>
  <c r="J1877" i="11" s="1"/>
  <c r="BN1885" i="11"/>
  <c r="J1835" i="11" a="1"/>
  <c r="J1835" i="11" s="1"/>
  <c r="J1698" i="11" a="1"/>
  <c r="J1698" i="11" s="1"/>
  <c r="BO1748" i="11"/>
  <c r="BO1902" i="11"/>
  <c r="J1852" i="11" a="1"/>
  <c r="J1852" i="11" s="1"/>
  <c r="BO1865" i="11"/>
  <c r="J1815" i="11" a="1"/>
  <c r="J1815" i="11" s="1"/>
  <c r="BN1806" i="11"/>
  <c r="J1756" i="11" a="1"/>
  <c r="J1756" i="11" s="1"/>
  <c r="J1850" i="11" a="1"/>
  <c r="J1850" i="11" s="1"/>
  <c r="BO1900" i="11"/>
  <c r="BO1728" i="11"/>
  <c r="J1678" i="11" a="1"/>
  <c r="J1678" i="11" s="1"/>
  <c r="J1919" i="11" a="1"/>
  <c r="J1919" i="11" s="1"/>
  <c r="BN1969" i="11"/>
  <c r="J1969" i="11" s="1" a="1"/>
  <c r="J1969" i="11" s="1"/>
  <c r="BO1745" i="11"/>
  <c r="J1695" i="11" a="1"/>
  <c r="J1695" i="11" s="1"/>
  <c r="BO1813" i="11"/>
  <c r="J1763" i="11" a="1"/>
  <c r="J1763" i="11" s="1"/>
  <c r="BO1720" i="11"/>
  <c r="J1670" i="11" a="1"/>
  <c r="J1670" i="11" s="1"/>
  <c r="BO1789" i="11"/>
  <c r="J1739" i="11" a="1"/>
  <c r="J1739" i="11" s="1"/>
  <c r="J1682" i="11" a="1"/>
  <c r="J1682" i="11" s="1"/>
  <c r="BO1732" i="11"/>
  <c r="BO1805" i="11"/>
  <c r="J1755" i="11" a="1"/>
  <c r="J1755" i="11" s="1"/>
  <c r="S1837" i="11" l="1"/>
  <c r="AI1837" i="11"/>
  <c r="AY1837" i="11"/>
  <c r="AA1837" i="11"/>
  <c r="AQ1837" i="11"/>
  <c r="BG1837" i="11"/>
  <c r="W1837" i="11"/>
  <c r="BC1837" i="11"/>
  <c r="AE1837" i="11"/>
  <c r="AM1837" i="11"/>
  <c r="O1837" i="11"/>
  <c r="AU1837" i="11"/>
  <c r="AG1837" i="11"/>
  <c r="AW1837" i="11"/>
  <c r="Q1837" i="11"/>
  <c r="Y1837" i="11"/>
  <c r="BE1837" i="11"/>
  <c r="X1837" i="11"/>
  <c r="AN1837" i="11"/>
  <c r="BD1837" i="11"/>
  <c r="R1837" i="11"/>
  <c r="AH1837" i="11"/>
  <c r="AX1837" i="11"/>
  <c r="AK1837" i="11"/>
  <c r="AO1837" i="11"/>
  <c r="P1837" i="11"/>
  <c r="AF1837" i="11"/>
  <c r="AV1837" i="11"/>
  <c r="Z1837" i="11"/>
  <c r="AP1837" i="11"/>
  <c r="BF1837" i="11"/>
  <c r="BA1837" i="11"/>
  <c r="U1837" i="11"/>
  <c r="AB1837" i="11"/>
  <c r="BH1837" i="11"/>
  <c r="V1837" i="11"/>
  <c r="BB1837" i="11"/>
  <c r="AC1837" i="11"/>
  <c r="AJ1837" i="11"/>
  <c r="AD1837" i="11"/>
  <c r="BJ1837" i="11"/>
  <c r="AR1837" i="11"/>
  <c r="M1837" i="11"/>
  <c r="AL1837" i="11"/>
  <c r="BI1837" i="11"/>
  <c r="T1837" i="11"/>
  <c r="AZ1837" i="11"/>
  <c r="AT1837" i="11"/>
  <c r="AS1837" i="11"/>
  <c r="W1716" i="11"/>
  <c r="AM1716" i="11"/>
  <c r="BC1716" i="11"/>
  <c r="O1716" i="11"/>
  <c r="AE1716" i="11"/>
  <c r="AU1716" i="11"/>
  <c r="AA1716" i="11"/>
  <c r="BG1716" i="11"/>
  <c r="AQ1716" i="11"/>
  <c r="AI1716" i="11"/>
  <c r="M1716" i="11"/>
  <c r="AY1716" i="11"/>
  <c r="S1716" i="11"/>
  <c r="AW1716" i="11"/>
  <c r="Q1716" i="11"/>
  <c r="AG1716" i="11"/>
  <c r="AO1716" i="11"/>
  <c r="BE1716" i="11"/>
  <c r="Y1716" i="11"/>
  <c r="X1716" i="11"/>
  <c r="AN1716" i="11"/>
  <c r="BD1716" i="11"/>
  <c r="R1716" i="11"/>
  <c r="AH1716" i="11"/>
  <c r="AX1716" i="11"/>
  <c r="BA1716" i="11"/>
  <c r="U1716" i="11"/>
  <c r="P1716" i="11"/>
  <c r="AF1716" i="11"/>
  <c r="AV1716" i="11"/>
  <c r="Z1716" i="11"/>
  <c r="AP1716" i="11"/>
  <c r="BF1716" i="11"/>
  <c r="AK1716" i="11"/>
  <c r="AR1716" i="11"/>
  <c r="AL1716" i="11"/>
  <c r="T1716" i="11"/>
  <c r="AZ1716" i="11"/>
  <c r="AT1716" i="11"/>
  <c r="BI1716" i="11"/>
  <c r="AB1716" i="11"/>
  <c r="BH1716" i="11"/>
  <c r="V1716" i="11"/>
  <c r="BB1716" i="11"/>
  <c r="AS1716" i="11"/>
  <c r="AJ1716" i="11"/>
  <c r="AD1716" i="11"/>
  <c r="BJ1716" i="11"/>
  <c r="AC1716" i="11"/>
  <c r="W1694" i="11"/>
  <c r="AM1694" i="11"/>
  <c r="BC1694" i="11"/>
  <c r="O1694" i="11"/>
  <c r="AE1694" i="11"/>
  <c r="AU1694" i="11"/>
  <c r="AA1694" i="11"/>
  <c r="BG1694" i="11"/>
  <c r="AQ1694" i="11"/>
  <c r="S1694" i="11"/>
  <c r="AI1694" i="11"/>
  <c r="AY1694" i="11"/>
  <c r="AW1694" i="11"/>
  <c r="Q1694" i="11"/>
  <c r="AG1694" i="11"/>
  <c r="AO1694" i="11"/>
  <c r="Y1694" i="11"/>
  <c r="BE1694" i="11"/>
  <c r="X1694" i="11"/>
  <c r="AN1694" i="11"/>
  <c r="BD1694" i="11"/>
  <c r="R1694" i="11"/>
  <c r="AH1694" i="11"/>
  <c r="AX1694" i="11"/>
  <c r="BA1694" i="11"/>
  <c r="U1694" i="11"/>
  <c r="P1694" i="11"/>
  <c r="AF1694" i="11"/>
  <c r="AV1694" i="11"/>
  <c r="Z1694" i="11"/>
  <c r="AP1694" i="11"/>
  <c r="BF1694" i="11"/>
  <c r="AK1694" i="11"/>
  <c r="AR1694" i="11"/>
  <c r="AL1694" i="11"/>
  <c r="M1694" i="11"/>
  <c r="AS1694" i="11"/>
  <c r="T1694" i="11"/>
  <c r="AZ1694" i="11"/>
  <c r="AT1694" i="11"/>
  <c r="AC1694" i="11"/>
  <c r="AB1694" i="11"/>
  <c r="BH1694" i="11"/>
  <c r="V1694" i="11"/>
  <c r="BB1694" i="11"/>
  <c r="AJ1694" i="11"/>
  <c r="AD1694" i="11"/>
  <c r="BJ1694" i="11"/>
  <c r="BI1694" i="11"/>
  <c r="W1688" i="11"/>
  <c r="AM1688" i="11"/>
  <c r="BC1688" i="11"/>
  <c r="O1688" i="11"/>
  <c r="AE1688" i="11"/>
  <c r="AU1688" i="11"/>
  <c r="AA1688" i="11"/>
  <c r="BG1688" i="11"/>
  <c r="AQ1688" i="11"/>
  <c r="AI1688" i="11"/>
  <c r="AY1688" i="11"/>
  <c r="S1688" i="11"/>
  <c r="M1688" i="11"/>
  <c r="AW1688" i="11"/>
  <c r="Q1688" i="11"/>
  <c r="AG1688" i="11"/>
  <c r="AO1688" i="11"/>
  <c r="BE1688" i="11"/>
  <c r="X1688" i="11"/>
  <c r="AN1688" i="11"/>
  <c r="BD1688" i="11"/>
  <c r="R1688" i="11"/>
  <c r="AH1688" i="11"/>
  <c r="AX1688" i="11"/>
  <c r="BA1688" i="11"/>
  <c r="U1688" i="11"/>
  <c r="Y1688" i="11"/>
  <c r="P1688" i="11"/>
  <c r="AF1688" i="11"/>
  <c r="AV1688" i="11"/>
  <c r="Z1688" i="11"/>
  <c r="AP1688" i="11"/>
  <c r="BF1688" i="11"/>
  <c r="AK1688" i="11"/>
  <c r="AR1688" i="11"/>
  <c r="AL1688" i="11"/>
  <c r="T1688" i="11"/>
  <c r="AZ1688" i="11"/>
  <c r="AT1688" i="11"/>
  <c r="BI1688" i="11"/>
  <c r="AB1688" i="11"/>
  <c r="BH1688" i="11"/>
  <c r="V1688" i="11"/>
  <c r="BB1688" i="11"/>
  <c r="AS1688" i="11"/>
  <c r="AJ1688" i="11"/>
  <c r="AD1688" i="11"/>
  <c r="BJ1688" i="11"/>
  <c r="AC1688" i="11"/>
  <c r="W1755" i="11"/>
  <c r="AM1755" i="11"/>
  <c r="BC1755" i="11"/>
  <c r="O1755" i="11"/>
  <c r="AE1755" i="11"/>
  <c r="AU1755" i="11"/>
  <c r="AQ1755" i="11"/>
  <c r="AA1755" i="11"/>
  <c r="BG1755" i="11"/>
  <c r="S1755" i="11"/>
  <c r="AI1755" i="11"/>
  <c r="AY1755" i="11"/>
  <c r="AG1755" i="11"/>
  <c r="AW1755" i="11"/>
  <c r="Q1755" i="11"/>
  <c r="BE1755" i="11"/>
  <c r="Y1755" i="11"/>
  <c r="AO1755" i="11"/>
  <c r="X1755" i="11"/>
  <c r="AN1755" i="11"/>
  <c r="BD1755" i="11"/>
  <c r="R1755" i="11"/>
  <c r="AH1755" i="11"/>
  <c r="AX1755" i="11"/>
  <c r="AK1755" i="11"/>
  <c r="P1755" i="11"/>
  <c r="AF1755" i="11"/>
  <c r="AV1755" i="11"/>
  <c r="Z1755" i="11"/>
  <c r="AP1755" i="11"/>
  <c r="BF1755" i="11"/>
  <c r="M1755" i="11"/>
  <c r="BA1755" i="11"/>
  <c r="U1755" i="11"/>
  <c r="AB1755" i="11"/>
  <c r="BH1755" i="11"/>
  <c r="V1755" i="11"/>
  <c r="BB1755" i="11"/>
  <c r="BI1755" i="11"/>
  <c r="AJ1755" i="11"/>
  <c r="AD1755" i="11"/>
  <c r="BJ1755" i="11"/>
  <c r="AS1755" i="11"/>
  <c r="AR1755" i="11"/>
  <c r="AL1755" i="11"/>
  <c r="AC1755" i="11"/>
  <c r="T1755" i="11"/>
  <c r="AZ1755" i="11"/>
  <c r="AT1755" i="11"/>
  <c r="S1815" i="11"/>
  <c r="AI1815" i="11"/>
  <c r="AY1815" i="11"/>
  <c r="AA1815" i="11"/>
  <c r="AQ1815" i="11"/>
  <c r="BG1815" i="11"/>
  <c r="W1815" i="11"/>
  <c r="BC1815" i="11"/>
  <c r="AE1815" i="11"/>
  <c r="AM1815" i="11"/>
  <c r="O1815" i="11"/>
  <c r="AU1815" i="11"/>
  <c r="AG1815" i="11"/>
  <c r="AW1815" i="11"/>
  <c r="Q1815" i="11"/>
  <c r="BE1815" i="11"/>
  <c r="Y1815" i="11"/>
  <c r="AO1815" i="11"/>
  <c r="X1815" i="11"/>
  <c r="AN1815" i="11"/>
  <c r="BD1815" i="11"/>
  <c r="R1815" i="11"/>
  <c r="AH1815" i="11"/>
  <c r="AX1815" i="11"/>
  <c r="AK1815" i="11"/>
  <c r="P1815" i="11"/>
  <c r="AF1815" i="11"/>
  <c r="AV1815" i="11"/>
  <c r="Z1815" i="11"/>
  <c r="AP1815" i="11"/>
  <c r="BF1815" i="11"/>
  <c r="BA1815" i="11"/>
  <c r="U1815" i="11"/>
  <c r="AB1815" i="11"/>
  <c r="BH1815" i="11"/>
  <c r="V1815" i="11"/>
  <c r="BB1815" i="11"/>
  <c r="M1815" i="11"/>
  <c r="BI1815" i="11"/>
  <c r="AJ1815" i="11"/>
  <c r="AD1815" i="11"/>
  <c r="BJ1815" i="11"/>
  <c r="AS1815" i="11"/>
  <c r="AR1815" i="11"/>
  <c r="AL1815" i="11"/>
  <c r="AC1815" i="11"/>
  <c r="T1815" i="11"/>
  <c r="AZ1815" i="11"/>
  <c r="AT1815" i="11"/>
  <c r="S1872" i="11"/>
  <c r="AI1872" i="11"/>
  <c r="AY1872" i="11"/>
  <c r="AA1872" i="11"/>
  <c r="AQ1872" i="11"/>
  <c r="BG1872" i="11"/>
  <c r="AM1872" i="11"/>
  <c r="O1872" i="11"/>
  <c r="AU1872" i="11"/>
  <c r="W1872" i="11"/>
  <c r="BC1872" i="11"/>
  <c r="AE1872" i="11"/>
  <c r="M1872" i="11"/>
  <c r="AW1872" i="11"/>
  <c r="Q1872" i="11"/>
  <c r="AG1872" i="11"/>
  <c r="AO1872" i="11"/>
  <c r="BE1872" i="11"/>
  <c r="Y1872" i="11"/>
  <c r="X1872" i="11"/>
  <c r="AN1872" i="11"/>
  <c r="BD1872" i="11"/>
  <c r="R1872" i="11"/>
  <c r="AH1872" i="11"/>
  <c r="AX1872" i="11"/>
  <c r="BA1872" i="11"/>
  <c r="U1872" i="11"/>
  <c r="P1872" i="11"/>
  <c r="AF1872" i="11"/>
  <c r="AV1872" i="11"/>
  <c r="Z1872" i="11"/>
  <c r="AP1872" i="11"/>
  <c r="BF1872" i="11"/>
  <c r="AK1872" i="11"/>
  <c r="AR1872" i="11"/>
  <c r="AL1872" i="11"/>
  <c r="T1872" i="11"/>
  <c r="AZ1872" i="11"/>
  <c r="AT1872" i="11"/>
  <c r="BI1872" i="11"/>
  <c r="AB1872" i="11"/>
  <c r="BH1872" i="11"/>
  <c r="V1872" i="11"/>
  <c r="BB1872" i="11"/>
  <c r="AS1872" i="11"/>
  <c r="AJ1872" i="11"/>
  <c r="AD1872" i="11"/>
  <c r="BJ1872" i="11"/>
  <c r="AC1872" i="11"/>
  <c r="S1784" i="11"/>
  <c r="AI1784" i="11"/>
  <c r="AY1784" i="11"/>
  <c r="AA1784" i="11"/>
  <c r="AQ1784" i="11"/>
  <c r="BG1784" i="11"/>
  <c r="AM1784" i="11"/>
  <c r="O1784" i="11"/>
  <c r="AU1784" i="11"/>
  <c r="W1784" i="11"/>
  <c r="BC1784" i="11"/>
  <c r="AE1784" i="11"/>
  <c r="M1784" i="11"/>
  <c r="AW1784" i="11"/>
  <c r="Q1784" i="11"/>
  <c r="AG1784" i="11"/>
  <c r="AO1784" i="11"/>
  <c r="BE1784" i="11"/>
  <c r="Y1784" i="11"/>
  <c r="X1784" i="11"/>
  <c r="AN1784" i="11"/>
  <c r="BD1784" i="11"/>
  <c r="R1784" i="11"/>
  <c r="AH1784" i="11"/>
  <c r="AX1784" i="11"/>
  <c r="BA1784" i="11"/>
  <c r="U1784" i="11"/>
  <c r="P1784" i="11"/>
  <c r="AF1784" i="11"/>
  <c r="AV1784" i="11"/>
  <c r="Z1784" i="11"/>
  <c r="AP1784" i="11"/>
  <c r="BF1784" i="11"/>
  <c r="AK1784" i="11"/>
  <c r="AR1784" i="11"/>
  <c r="AL1784" i="11"/>
  <c r="T1784" i="11"/>
  <c r="AZ1784" i="11"/>
  <c r="AT1784" i="11"/>
  <c r="BI1784" i="11"/>
  <c r="AB1784" i="11"/>
  <c r="BH1784" i="11"/>
  <c r="V1784" i="11"/>
  <c r="BB1784" i="11"/>
  <c r="AS1784" i="11"/>
  <c r="AJ1784" i="11"/>
  <c r="AD1784" i="11"/>
  <c r="BJ1784" i="11"/>
  <c r="AC1784" i="11"/>
  <c r="W1711" i="11"/>
  <c r="AM1711" i="11"/>
  <c r="BC1711" i="11"/>
  <c r="O1711" i="11"/>
  <c r="AE1711" i="11"/>
  <c r="AU1711" i="11"/>
  <c r="AQ1711" i="11"/>
  <c r="AA1711" i="11"/>
  <c r="BG1711" i="11"/>
  <c r="S1711" i="11"/>
  <c r="AI1711" i="11"/>
  <c r="AY1711" i="11"/>
  <c r="AG1711" i="11"/>
  <c r="AW1711" i="11"/>
  <c r="Q1711" i="11"/>
  <c r="BE1711" i="11"/>
  <c r="Y1711" i="11"/>
  <c r="AO1711" i="11"/>
  <c r="X1711" i="11"/>
  <c r="AN1711" i="11"/>
  <c r="BD1711" i="11"/>
  <c r="R1711" i="11"/>
  <c r="AH1711" i="11"/>
  <c r="AX1711" i="11"/>
  <c r="AK1711" i="11"/>
  <c r="P1711" i="11"/>
  <c r="AF1711" i="11"/>
  <c r="AV1711" i="11"/>
  <c r="Z1711" i="11"/>
  <c r="AP1711" i="11"/>
  <c r="BF1711" i="11"/>
  <c r="BA1711" i="11"/>
  <c r="U1711" i="11"/>
  <c r="AB1711" i="11"/>
  <c r="BH1711" i="11"/>
  <c r="V1711" i="11"/>
  <c r="BB1711" i="11"/>
  <c r="BI1711" i="11"/>
  <c r="AJ1711" i="11"/>
  <c r="AD1711" i="11"/>
  <c r="BJ1711" i="11"/>
  <c r="AS1711" i="11"/>
  <c r="AR1711" i="11"/>
  <c r="AL1711" i="11"/>
  <c r="AC1711" i="11"/>
  <c r="T1711" i="11"/>
  <c r="AZ1711" i="11"/>
  <c r="AT1711" i="11"/>
  <c r="M1711" i="11"/>
  <c r="S1967" i="11"/>
  <c r="AI1967" i="11"/>
  <c r="AY1967" i="11"/>
  <c r="W1967" i="11"/>
  <c r="AM1967" i="11"/>
  <c r="BC1967" i="11"/>
  <c r="AA1967" i="11"/>
  <c r="AQ1967" i="11"/>
  <c r="BG1967" i="11"/>
  <c r="O1967" i="11"/>
  <c r="AE1967" i="11"/>
  <c r="AU1967" i="11"/>
  <c r="AG1967" i="11"/>
  <c r="AW1967" i="11"/>
  <c r="Q1967" i="11"/>
  <c r="BE1967" i="11"/>
  <c r="Y1967" i="11"/>
  <c r="AO1967" i="11"/>
  <c r="X1967" i="11"/>
  <c r="AN1967" i="11"/>
  <c r="BD1967" i="11"/>
  <c r="R1967" i="11"/>
  <c r="AH1967" i="11"/>
  <c r="AX1967" i="11"/>
  <c r="AK1967" i="11"/>
  <c r="P1967" i="11"/>
  <c r="AF1967" i="11"/>
  <c r="AV1967" i="11"/>
  <c r="Z1967" i="11"/>
  <c r="AP1967" i="11"/>
  <c r="BF1967" i="11"/>
  <c r="BA1967" i="11"/>
  <c r="U1967" i="11"/>
  <c r="AB1967" i="11"/>
  <c r="BH1967" i="11"/>
  <c r="V1967" i="11"/>
  <c r="BB1967" i="11"/>
  <c r="BI1967" i="11"/>
  <c r="AJ1967" i="11"/>
  <c r="AD1967" i="11"/>
  <c r="BJ1967" i="11"/>
  <c r="AS1967" i="11"/>
  <c r="AR1967" i="11"/>
  <c r="AL1967" i="11"/>
  <c r="AC1967" i="11"/>
  <c r="T1967" i="11"/>
  <c r="AZ1967" i="11"/>
  <c r="AT1967" i="11"/>
  <c r="M1967" i="11"/>
  <c r="S1875" i="11"/>
  <c r="AI1875" i="11"/>
  <c r="AY1875" i="11"/>
  <c r="AA1875" i="11"/>
  <c r="AQ1875" i="11"/>
  <c r="BG1875" i="11"/>
  <c r="W1875" i="11"/>
  <c r="BC1875" i="11"/>
  <c r="AE1875" i="11"/>
  <c r="AM1875" i="11"/>
  <c r="O1875" i="11"/>
  <c r="AU1875" i="11"/>
  <c r="AG1875" i="11"/>
  <c r="AW1875" i="11"/>
  <c r="Q1875" i="11"/>
  <c r="BE1875" i="11"/>
  <c r="Y1875" i="11"/>
  <c r="AO1875" i="11"/>
  <c r="X1875" i="11"/>
  <c r="AN1875" i="11"/>
  <c r="BD1875" i="11"/>
  <c r="R1875" i="11"/>
  <c r="AH1875" i="11"/>
  <c r="AX1875" i="11"/>
  <c r="M1875" i="11"/>
  <c r="AK1875" i="11"/>
  <c r="P1875" i="11"/>
  <c r="AF1875" i="11"/>
  <c r="AV1875" i="11"/>
  <c r="Z1875" i="11"/>
  <c r="AP1875" i="11"/>
  <c r="BF1875" i="11"/>
  <c r="BA1875" i="11"/>
  <c r="U1875" i="11"/>
  <c r="AB1875" i="11"/>
  <c r="BH1875" i="11"/>
  <c r="V1875" i="11"/>
  <c r="BB1875" i="11"/>
  <c r="BI1875" i="11"/>
  <c r="AJ1875" i="11"/>
  <c r="AD1875" i="11"/>
  <c r="BJ1875" i="11"/>
  <c r="AS1875" i="11"/>
  <c r="AR1875" i="11"/>
  <c r="AL1875" i="11"/>
  <c r="AC1875" i="11"/>
  <c r="T1875" i="11"/>
  <c r="AZ1875" i="11"/>
  <c r="AT1875" i="11"/>
  <c r="S1910" i="11"/>
  <c r="AI1910" i="11"/>
  <c r="AY1910" i="11"/>
  <c r="AA1910" i="11"/>
  <c r="AQ1910" i="11"/>
  <c r="BG1910" i="11"/>
  <c r="AM1910" i="11"/>
  <c r="O1910" i="11"/>
  <c r="AU1910" i="11"/>
  <c r="W1910" i="11"/>
  <c r="BC1910" i="11"/>
  <c r="AE1910" i="11"/>
  <c r="AW1910" i="11"/>
  <c r="Q1910" i="11"/>
  <c r="AG1910" i="11"/>
  <c r="AO1910" i="11"/>
  <c r="Y1910" i="11"/>
  <c r="BE1910" i="11"/>
  <c r="X1910" i="11"/>
  <c r="AN1910" i="11"/>
  <c r="BD1910" i="11"/>
  <c r="R1910" i="11"/>
  <c r="AH1910" i="11"/>
  <c r="AX1910" i="11"/>
  <c r="BA1910" i="11"/>
  <c r="U1910" i="11"/>
  <c r="P1910" i="11"/>
  <c r="AF1910" i="11"/>
  <c r="AV1910" i="11"/>
  <c r="Z1910" i="11"/>
  <c r="AP1910" i="11"/>
  <c r="BF1910" i="11"/>
  <c r="M1910" i="11"/>
  <c r="AK1910" i="11"/>
  <c r="AR1910" i="11"/>
  <c r="AL1910" i="11"/>
  <c r="AS1910" i="11"/>
  <c r="T1910" i="11"/>
  <c r="AZ1910" i="11"/>
  <c r="AT1910" i="11"/>
  <c r="AC1910" i="11"/>
  <c r="AB1910" i="11"/>
  <c r="BH1910" i="11"/>
  <c r="V1910" i="11"/>
  <c r="BB1910" i="11"/>
  <c r="AJ1910" i="11"/>
  <c r="AD1910" i="11"/>
  <c r="BJ1910" i="11"/>
  <c r="BI1910" i="11"/>
  <c r="W1712" i="11"/>
  <c r="AM1712" i="11"/>
  <c r="BC1712" i="11"/>
  <c r="O1712" i="11"/>
  <c r="AE1712" i="11"/>
  <c r="AU1712" i="11"/>
  <c r="AA1712" i="11"/>
  <c r="BG1712" i="11"/>
  <c r="AQ1712" i="11"/>
  <c r="AI1712" i="11"/>
  <c r="AY1712" i="11"/>
  <c r="S1712" i="11"/>
  <c r="M1712" i="11"/>
  <c r="AW1712" i="11"/>
  <c r="Q1712" i="11"/>
  <c r="AG1712" i="11"/>
  <c r="AO1712" i="11"/>
  <c r="BE1712" i="11"/>
  <c r="Y1712" i="11"/>
  <c r="X1712" i="11"/>
  <c r="AN1712" i="11"/>
  <c r="BD1712" i="11"/>
  <c r="R1712" i="11"/>
  <c r="AH1712" i="11"/>
  <c r="AX1712" i="11"/>
  <c r="BA1712" i="11"/>
  <c r="U1712" i="11"/>
  <c r="P1712" i="11"/>
  <c r="AF1712" i="11"/>
  <c r="AV1712" i="11"/>
  <c r="Z1712" i="11"/>
  <c r="AP1712" i="11"/>
  <c r="BF1712" i="11"/>
  <c r="AK1712" i="11"/>
  <c r="AR1712" i="11"/>
  <c r="AL1712" i="11"/>
  <c r="T1712" i="11"/>
  <c r="AZ1712" i="11"/>
  <c r="AT1712" i="11"/>
  <c r="BI1712" i="11"/>
  <c r="AB1712" i="11"/>
  <c r="BH1712" i="11"/>
  <c r="V1712" i="11"/>
  <c r="BB1712" i="11"/>
  <c r="AS1712" i="11"/>
  <c r="AJ1712" i="11"/>
  <c r="AD1712" i="11"/>
  <c r="BJ1712" i="11"/>
  <c r="AC1712" i="11"/>
  <c r="S1763" i="11"/>
  <c r="AI1763" i="11"/>
  <c r="AY1763" i="11"/>
  <c r="AA1763" i="11"/>
  <c r="AQ1763" i="11"/>
  <c r="BG1763" i="11"/>
  <c r="W1763" i="11"/>
  <c r="BC1763" i="11"/>
  <c r="AE1763" i="11"/>
  <c r="AM1763" i="11"/>
  <c r="O1763" i="11"/>
  <c r="AU1763" i="11"/>
  <c r="AG1763" i="11"/>
  <c r="AW1763" i="11"/>
  <c r="Q1763" i="11"/>
  <c r="BE1763" i="11"/>
  <c r="Y1763" i="11"/>
  <c r="AO1763" i="11"/>
  <c r="X1763" i="11"/>
  <c r="AN1763" i="11"/>
  <c r="BD1763" i="11"/>
  <c r="R1763" i="11"/>
  <c r="AH1763" i="11"/>
  <c r="AX1763" i="11"/>
  <c r="M1763" i="11"/>
  <c r="AK1763" i="11"/>
  <c r="P1763" i="11"/>
  <c r="AF1763" i="11"/>
  <c r="AV1763" i="11"/>
  <c r="Z1763" i="11"/>
  <c r="AP1763" i="11"/>
  <c r="BF1763" i="11"/>
  <c r="BA1763" i="11"/>
  <c r="U1763" i="11"/>
  <c r="AB1763" i="11"/>
  <c r="BH1763" i="11"/>
  <c r="V1763" i="11"/>
  <c r="BB1763" i="11"/>
  <c r="BI1763" i="11"/>
  <c r="AJ1763" i="11"/>
  <c r="AD1763" i="11"/>
  <c r="BJ1763" i="11"/>
  <c r="AS1763" i="11"/>
  <c r="AR1763" i="11"/>
  <c r="AL1763" i="11"/>
  <c r="AC1763" i="11"/>
  <c r="T1763" i="11"/>
  <c r="AZ1763" i="11"/>
  <c r="AT1763" i="11"/>
  <c r="S1991" i="11"/>
  <c r="AI1991" i="11"/>
  <c r="AY1991" i="11"/>
  <c r="W1991" i="11"/>
  <c r="AM1991" i="11"/>
  <c r="BC1991" i="11"/>
  <c r="AA1991" i="11"/>
  <c r="AQ1991" i="11"/>
  <c r="BG1991" i="11"/>
  <c r="O1991" i="11"/>
  <c r="AE1991" i="11"/>
  <c r="AU1991" i="11"/>
  <c r="AG1991" i="11"/>
  <c r="AW1991" i="11"/>
  <c r="Q1991" i="11"/>
  <c r="BE1991" i="11"/>
  <c r="Y1991" i="11"/>
  <c r="AO1991" i="11"/>
  <c r="X1991" i="11"/>
  <c r="AN1991" i="11"/>
  <c r="BD1991" i="11"/>
  <c r="R1991" i="11"/>
  <c r="AH1991" i="11"/>
  <c r="AX1991" i="11"/>
  <c r="AK1991" i="11"/>
  <c r="P1991" i="11"/>
  <c r="AF1991" i="11"/>
  <c r="AV1991" i="11"/>
  <c r="Z1991" i="11"/>
  <c r="AP1991" i="11"/>
  <c r="BF1991" i="11"/>
  <c r="BA1991" i="11"/>
  <c r="U1991" i="11"/>
  <c r="AB1991" i="11"/>
  <c r="BH1991" i="11"/>
  <c r="V1991" i="11"/>
  <c r="BB1991" i="11"/>
  <c r="BI1991" i="11"/>
  <c r="AJ1991" i="11"/>
  <c r="AD1991" i="11"/>
  <c r="BJ1991" i="11"/>
  <c r="AS1991" i="11"/>
  <c r="AR1991" i="11"/>
  <c r="AL1991" i="11"/>
  <c r="M1991" i="11"/>
  <c r="AC1991" i="11"/>
  <c r="T1991" i="11"/>
  <c r="AZ1991" i="11"/>
  <c r="AT1991" i="11"/>
  <c r="S1919" i="11"/>
  <c r="AI1919" i="11"/>
  <c r="AY1919" i="11"/>
  <c r="AA1919" i="11"/>
  <c r="AQ1919" i="11"/>
  <c r="BG1919" i="11"/>
  <c r="W1919" i="11"/>
  <c r="BC1919" i="11"/>
  <c r="AE1919" i="11"/>
  <c r="AM1919" i="11"/>
  <c r="O1919" i="11"/>
  <c r="AU1919" i="11"/>
  <c r="AG1919" i="11"/>
  <c r="AW1919" i="11"/>
  <c r="Q1919" i="11"/>
  <c r="BE1919" i="11"/>
  <c r="Y1919" i="11"/>
  <c r="AO1919" i="11"/>
  <c r="X1919" i="11"/>
  <c r="AN1919" i="11"/>
  <c r="BD1919" i="11"/>
  <c r="R1919" i="11"/>
  <c r="AH1919" i="11"/>
  <c r="AX1919" i="11"/>
  <c r="AK1919" i="11"/>
  <c r="P1919" i="11"/>
  <c r="AF1919" i="11"/>
  <c r="AV1919" i="11"/>
  <c r="Z1919" i="11"/>
  <c r="AP1919" i="11"/>
  <c r="BF1919" i="11"/>
  <c r="BA1919" i="11"/>
  <c r="U1919" i="11"/>
  <c r="AB1919" i="11"/>
  <c r="BH1919" i="11"/>
  <c r="V1919" i="11"/>
  <c r="BB1919" i="11"/>
  <c r="BI1919" i="11"/>
  <c r="AJ1919" i="11"/>
  <c r="AD1919" i="11"/>
  <c r="BJ1919" i="11"/>
  <c r="M1919" i="11"/>
  <c r="AS1919" i="11"/>
  <c r="AR1919" i="11"/>
  <c r="AL1919" i="11"/>
  <c r="AC1919" i="11"/>
  <c r="T1919" i="11"/>
  <c r="AZ1919" i="11"/>
  <c r="AT1919" i="11"/>
  <c r="S1941" i="11"/>
  <c r="AI1941" i="11"/>
  <c r="AY1941" i="11"/>
  <c r="W1941" i="11"/>
  <c r="AM1941" i="11"/>
  <c r="BC1941" i="11"/>
  <c r="AA1941" i="11"/>
  <c r="AQ1941" i="11"/>
  <c r="BG1941" i="11"/>
  <c r="O1941" i="11"/>
  <c r="AE1941" i="11"/>
  <c r="AU1941" i="11"/>
  <c r="AG1941" i="11"/>
  <c r="AW1941" i="11"/>
  <c r="Q1941" i="11"/>
  <c r="Y1941" i="11"/>
  <c r="BE1941" i="11"/>
  <c r="AO1941" i="11"/>
  <c r="X1941" i="11"/>
  <c r="AN1941" i="11"/>
  <c r="BD1941" i="11"/>
  <c r="R1941" i="11"/>
  <c r="AH1941" i="11"/>
  <c r="AX1941" i="11"/>
  <c r="AK1941" i="11"/>
  <c r="P1941" i="11"/>
  <c r="AF1941" i="11"/>
  <c r="AV1941" i="11"/>
  <c r="Z1941" i="11"/>
  <c r="AP1941" i="11"/>
  <c r="BF1941" i="11"/>
  <c r="BA1941" i="11"/>
  <c r="U1941" i="11"/>
  <c r="AB1941" i="11"/>
  <c r="BH1941" i="11"/>
  <c r="V1941" i="11"/>
  <c r="BB1941" i="11"/>
  <c r="AC1941" i="11"/>
  <c r="AJ1941" i="11"/>
  <c r="AD1941" i="11"/>
  <c r="BJ1941" i="11"/>
  <c r="AR1941" i="11"/>
  <c r="AL1941" i="11"/>
  <c r="BI1941" i="11"/>
  <c r="T1941" i="11"/>
  <c r="AZ1941" i="11"/>
  <c r="M1941" i="11"/>
  <c r="AT1941" i="11"/>
  <c r="AS1941" i="11"/>
  <c r="S1809" i="11"/>
  <c r="AI1809" i="11"/>
  <c r="AY1809" i="11"/>
  <c r="AA1809" i="11"/>
  <c r="AQ1809" i="11"/>
  <c r="BG1809" i="11"/>
  <c r="W1809" i="11"/>
  <c r="BC1809" i="11"/>
  <c r="AE1809" i="11"/>
  <c r="AM1809" i="11"/>
  <c r="O1809" i="11"/>
  <c r="AU1809" i="11"/>
  <c r="AG1809" i="11"/>
  <c r="AW1809" i="11"/>
  <c r="Q1809" i="11"/>
  <c r="Y1809" i="11"/>
  <c r="BE1809" i="11"/>
  <c r="AO1809" i="11"/>
  <c r="X1809" i="11"/>
  <c r="AN1809" i="11"/>
  <c r="BD1809" i="11"/>
  <c r="R1809" i="11"/>
  <c r="AH1809" i="11"/>
  <c r="AX1809" i="11"/>
  <c r="AK1809" i="11"/>
  <c r="P1809" i="11"/>
  <c r="AF1809" i="11"/>
  <c r="AV1809" i="11"/>
  <c r="M1809" i="11"/>
  <c r="Z1809" i="11"/>
  <c r="AP1809" i="11"/>
  <c r="BF1809" i="11"/>
  <c r="BA1809" i="11"/>
  <c r="U1809" i="11"/>
  <c r="AB1809" i="11"/>
  <c r="BH1809" i="11"/>
  <c r="V1809" i="11"/>
  <c r="BB1809" i="11"/>
  <c r="AC1809" i="11"/>
  <c r="AJ1809" i="11"/>
  <c r="AD1809" i="11"/>
  <c r="BJ1809" i="11"/>
  <c r="AR1809" i="11"/>
  <c r="AL1809" i="11"/>
  <c r="BI1809" i="11"/>
  <c r="T1809" i="11"/>
  <c r="AZ1809" i="11"/>
  <c r="AT1809" i="11"/>
  <c r="AS1809" i="11"/>
  <c r="W1757" i="11"/>
  <c r="AM1757" i="11"/>
  <c r="BC1757" i="11"/>
  <c r="O1757" i="11"/>
  <c r="AE1757" i="11"/>
  <c r="AU1757" i="11"/>
  <c r="AQ1757" i="11"/>
  <c r="AA1757" i="11"/>
  <c r="BG1757" i="11"/>
  <c r="AY1757" i="11"/>
  <c r="S1757" i="11"/>
  <c r="AI1757" i="11"/>
  <c r="AG1757" i="11"/>
  <c r="AW1757" i="11"/>
  <c r="Q1757" i="11"/>
  <c r="Y1757" i="11"/>
  <c r="BE1757" i="11"/>
  <c r="X1757" i="11"/>
  <c r="AN1757" i="11"/>
  <c r="BD1757" i="11"/>
  <c r="R1757" i="11"/>
  <c r="AH1757" i="11"/>
  <c r="AX1757" i="11"/>
  <c r="AK1757" i="11"/>
  <c r="AO1757" i="11"/>
  <c r="P1757" i="11"/>
  <c r="AF1757" i="11"/>
  <c r="AV1757" i="11"/>
  <c r="Z1757" i="11"/>
  <c r="AP1757" i="11"/>
  <c r="BF1757" i="11"/>
  <c r="BA1757" i="11"/>
  <c r="U1757" i="11"/>
  <c r="AB1757" i="11"/>
  <c r="BH1757" i="11"/>
  <c r="M1757" i="11"/>
  <c r="V1757" i="11"/>
  <c r="BB1757" i="11"/>
  <c r="AC1757" i="11"/>
  <c r="AJ1757" i="11"/>
  <c r="AD1757" i="11"/>
  <c r="BJ1757" i="11"/>
  <c r="AR1757" i="11"/>
  <c r="AL1757" i="11"/>
  <c r="BI1757" i="11"/>
  <c r="T1757" i="11"/>
  <c r="AZ1757" i="11"/>
  <c r="AT1757" i="11"/>
  <c r="AS1757" i="11"/>
  <c r="S1792" i="11"/>
  <c r="AI1792" i="11"/>
  <c r="AY1792" i="11"/>
  <c r="AA1792" i="11"/>
  <c r="AQ1792" i="11"/>
  <c r="BG1792" i="11"/>
  <c r="AM1792" i="11"/>
  <c r="O1792" i="11"/>
  <c r="AU1792" i="11"/>
  <c r="W1792" i="11"/>
  <c r="BC1792" i="11"/>
  <c r="AE1792" i="11"/>
  <c r="M1792" i="11"/>
  <c r="AW1792" i="11"/>
  <c r="Q1792" i="11"/>
  <c r="AG1792" i="11"/>
  <c r="AO1792" i="11"/>
  <c r="BE1792" i="11"/>
  <c r="Y1792" i="11"/>
  <c r="X1792" i="11"/>
  <c r="AN1792" i="11"/>
  <c r="BD1792" i="11"/>
  <c r="R1792" i="11"/>
  <c r="AH1792" i="11"/>
  <c r="AX1792" i="11"/>
  <c r="BA1792" i="11"/>
  <c r="U1792" i="11"/>
  <c r="P1792" i="11"/>
  <c r="AF1792" i="11"/>
  <c r="AV1792" i="11"/>
  <c r="Z1792" i="11"/>
  <c r="AP1792" i="11"/>
  <c r="BF1792" i="11"/>
  <c r="AK1792" i="11"/>
  <c r="AR1792" i="11"/>
  <c r="AL1792" i="11"/>
  <c r="T1792" i="11"/>
  <c r="AZ1792" i="11"/>
  <c r="AT1792" i="11"/>
  <c r="BI1792" i="11"/>
  <c r="AB1792" i="11"/>
  <c r="BH1792" i="11"/>
  <c r="V1792" i="11"/>
  <c r="BB1792" i="11"/>
  <c r="AS1792" i="11"/>
  <c r="AJ1792" i="11"/>
  <c r="AD1792" i="11"/>
  <c r="BJ1792" i="11"/>
  <c r="AC1792" i="11"/>
  <c r="W1696" i="11"/>
  <c r="AM1696" i="11"/>
  <c r="BC1696" i="11"/>
  <c r="O1696" i="11"/>
  <c r="AE1696" i="11"/>
  <c r="AU1696" i="11"/>
  <c r="AA1696" i="11"/>
  <c r="BG1696" i="11"/>
  <c r="AQ1696" i="11"/>
  <c r="AI1696" i="11"/>
  <c r="AY1696" i="11"/>
  <c r="S1696" i="11"/>
  <c r="M1696" i="11"/>
  <c r="AW1696" i="11"/>
  <c r="Q1696" i="11"/>
  <c r="AG1696" i="11"/>
  <c r="AO1696" i="11"/>
  <c r="BE1696" i="11"/>
  <c r="Y1696" i="11"/>
  <c r="X1696" i="11"/>
  <c r="AN1696" i="11"/>
  <c r="BD1696" i="11"/>
  <c r="R1696" i="11"/>
  <c r="AH1696" i="11"/>
  <c r="AX1696" i="11"/>
  <c r="BA1696" i="11"/>
  <c r="U1696" i="11"/>
  <c r="P1696" i="11"/>
  <c r="AF1696" i="11"/>
  <c r="AV1696" i="11"/>
  <c r="Z1696" i="11"/>
  <c r="AP1696" i="11"/>
  <c r="BF1696" i="11"/>
  <c r="AK1696" i="11"/>
  <c r="AR1696" i="11"/>
  <c r="AL1696" i="11"/>
  <c r="T1696" i="11"/>
  <c r="AZ1696" i="11"/>
  <c r="AT1696" i="11"/>
  <c r="BI1696" i="11"/>
  <c r="AB1696" i="11"/>
  <c r="BH1696" i="11"/>
  <c r="V1696" i="11"/>
  <c r="BB1696" i="11"/>
  <c r="AS1696" i="11"/>
  <c r="AJ1696" i="11"/>
  <c r="AD1696" i="11"/>
  <c r="BJ1696" i="11"/>
  <c r="AC1696" i="11"/>
  <c r="W1682" i="11"/>
  <c r="AM1682" i="11"/>
  <c r="BC1682" i="11"/>
  <c r="O1682" i="11"/>
  <c r="AE1682" i="11"/>
  <c r="AU1682" i="11"/>
  <c r="AA1682" i="11"/>
  <c r="BG1682" i="11"/>
  <c r="AQ1682" i="11"/>
  <c r="S1682" i="11"/>
  <c r="AI1682" i="11"/>
  <c r="AY1682" i="11"/>
  <c r="AW1682" i="11"/>
  <c r="Q1682" i="11"/>
  <c r="M1682" i="11"/>
  <c r="AG1682" i="11"/>
  <c r="AO1682" i="11"/>
  <c r="Y1682" i="11"/>
  <c r="X1682" i="11"/>
  <c r="AN1682" i="11"/>
  <c r="BD1682" i="11"/>
  <c r="R1682" i="11"/>
  <c r="AH1682" i="11"/>
  <c r="AX1682" i="11"/>
  <c r="BA1682" i="11"/>
  <c r="U1682" i="11"/>
  <c r="P1682" i="11"/>
  <c r="AF1682" i="11"/>
  <c r="AV1682" i="11"/>
  <c r="Z1682" i="11"/>
  <c r="AP1682" i="11"/>
  <c r="BF1682" i="11"/>
  <c r="AK1682" i="11"/>
  <c r="BE1682" i="11"/>
  <c r="AR1682" i="11"/>
  <c r="AL1682" i="11"/>
  <c r="AS1682" i="11"/>
  <c r="T1682" i="11"/>
  <c r="AZ1682" i="11"/>
  <c r="AT1682" i="11"/>
  <c r="AC1682" i="11"/>
  <c r="AB1682" i="11"/>
  <c r="BH1682" i="11"/>
  <c r="V1682" i="11"/>
  <c r="BB1682" i="11"/>
  <c r="AJ1682" i="11"/>
  <c r="AD1682" i="11"/>
  <c r="BJ1682" i="11"/>
  <c r="BI1682" i="11"/>
  <c r="W1686" i="11"/>
  <c r="AM1686" i="11"/>
  <c r="BC1686" i="11"/>
  <c r="O1686" i="11"/>
  <c r="AE1686" i="11"/>
  <c r="AU1686" i="11"/>
  <c r="AA1686" i="11"/>
  <c r="BG1686" i="11"/>
  <c r="AQ1686" i="11"/>
  <c r="S1686" i="11"/>
  <c r="AI1686" i="11"/>
  <c r="AY1686" i="11"/>
  <c r="AW1686" i="11"/>
  <c r="Q1686" i="11"/>
  <c r="AG1686" i="11"/>
  <c r="AO1686" i="11"/>
  <c r="Y1686" i="11"/>
  <c r="BE1686" i="11"/>
  <c r="X1686" i="11"/>
  <c r="AN1686" i="11"/>
  <c r="BD1686" i="11"/>
  <c r="R1686" i="11"/>
  <c r="AH1686" i="11"/>
  <c r="AX1686" i="11"/>
  <c r="BA1686" i="11"/>
  <c r="U1686" i="11"/>
  <c r="P1686" i="11"/>
  <c r="AF1686" i="11"/>
  <c r="AV1686" i="11"/>
  <c r="Z1686" i="11"/>
  <c r="AP1686" i="11"/>
  <c r="BF1686" i="11"/>
  <c r="M1686" i="11"/>
  <c r="AK1686" i="11"/>
  <c r="AR1686" i="11"/>
  <c r="AL1686" i="11"/>
  <c r="AS1686" i="11"/>
  <c r="T1686" i="11"/>
  <c r="AZ1686" i="11"/>
  <c r="AT1686" i="11"/>
  <c r="AC1686" i="11"/>
  <c r="AB1686" i="11"/>
  <c r="BH1686" i="11"/>
  <c r="V1686" i="11"/>
  <c r="BB1686" i="11"/>
  <c r="AJ1686" i="11"/>
  <c r="AD1686" i="11"/>
  <c r="BJ1686" i="11"/>
  <c r="BI1686" i="11"/>
  <c r="S1904" i="11"/>
  <c r="AI1904" i="11"/>
  <c r="AY1904" i="11"/>
  <c r="AA1904" i="11"/>
  <c r="AQ1904" i="11"/>
  <c r="BG1904" i="11"/>
  <c r="AM1904" i="11"/>
  <c r="O1904" i="11"/>
  <c r="AU1904" i="11"/>
  <c r="W1904" i="11"/>
  <c r="BC1904" i="11"/>
  <c r="AE1904" i="11"/>
  <c r="M1904" i="11"/>
  <c r="AW1904" i="11"/>
  <c r="Q1904" i="11"/>
  <c r="AG1904" i="11"/>
  <c r="AO1904" i="11"/>
  <c r="BE1904" i="11"/>
  <c r="Y1904" i="11"/>
  <c r="X1904" i="11"/>
  <c r="AN1904" i="11"/>
  <c r="BD1904" i="11"/>
  <c r="R1904" i="11"/>
  <c r="AH1904" i="11"/>
  <c r="AX1904" i="11"/>
  <c r="BA1904" i="11"/>
  <c r="U1904" i="11"/>
  <c r="P1904" i="11"/>
  <c r="AF1904" i="11"/>
  <c r="AV1904" i="11"/>
  <c r="Z1904" i="11"/>
  <c r="AP1904" i="11"/>
  <c r="BF1904" i="11"/>
  <c r="AK1904" i="11"/>
  <c r="AR1904" i="11"/>
  <c r="AL1904" i="11"/>
  <c r="T1904" i="11"/>
  <c r="AZ1904" i="11"/>
  <c r="AT1904" i="11"/>
  <c r="BI1904" i="11"/>
  <c r="AB1904" i="11"/>
  <c r="BH1904" i="11"/>
  <c r="V1904" i="11"/>
  <c r="BB1904" i="11"/>
  <c r="AS1904" i="11"/>
  <c r="AJ1904" i="11"/>
  <c r="AD1904" i="11"/>
  <c r="BJ1904" i="11"/>
  <c r="AC1904" i="11"/>
  <c r="S1883" i="11"/>
  <c r="AI1883" i="11"/>
  <c r="AY1883" i="11"/>
  <c r="AA1883" i="11"/>
  <c r="AQ1883" i="11"/>
  <c r="BG1883" i="11"/>
  <c r="W1883" i="11"/>
  <c r="BC1883" i="11"/>
  <c r="AE1883" i="11"/>
  <c r="AM1883" i="11"/>
  <c r="O1883" i="11"/>
  <c r="AU1883" i="11"/>
  <c r="AG1883" i="11"/>
  <c r="AW1883" i="11"/>
  <c r="Q1883" i="11"/>
  <c r="BE1883" i="11"/>
  <c r="Y1883" i="11"/>
  <c r="AO1883" i="11"/>
  <c r="X1883" i="11"/>
  <c r="AN1883" i="11"/>
  <c r="BD1883" i="11"/>
  <c r="R1883" i="11"/>
  <c r="AH1883" i="11"/>
  <c r="AX1883" i="11"/>
  <c r="AK1883" i="11"/>
  <c r="P1883" i="11"/>
  <c r="AF1883" i="11"/>
  <c r="AV1883" i="11"/>
  <c r="Z1883" i="11"/>
  <c r="AP1883" i="11"/>
  <c r="BF1883" i="11"/>
  <c r="M1883" i="11"/>
  <c r="BA1883" i="11"/>
  <c r="U1883" i="11"/>
  <c r="AB1883" i="11"/>
  <c r="BH1883" i="11"/>
  <c r="V1883" i="11"/>
  <c r="BB1883" i="11"/>
  <c r="BI1883" i="11"/>
  <c r="AJ1883" i="11"/>
  <c r="AD1883" i="11"/>
  <c r="BJ1883" i="11"/>
  <c r="AS1883" i="11"/>
  <c r="AR1883" i="11"/>
  <c r="AL1883" i="11"/>
  <c r="AC1883" i="11"/>
  <c r="T1883" i="11"/>
  <c r="AZ1883" i="11"/>
  <c r="AT1883" i="11"/>
  <c r="W1690" i="11"/>
  <c r="AM1690" i="11"/>
  <c r="BC1690" i="11"/>
  <c r="O1690" i="11"/>
  <c r="AE1690" i="11"/>
  <c r="AU1690" i="11"/>
  <c r="AA1690" i="11"/>
  <c r="BG1690" i="11"/>
  <c r="AQ1690" i="11"/>
  <c r="S1690" i="11"/>
  <c r="AI1690" i="11"/>
  <c r="AY1690" i="11"/>
  <c r="AW1690" i="11"/>
  <c r="Q1690" i="11"/>
  <c r="AG1690" i="11"/>
  <c r="M1690" i="11"/>
  <c r="AO1690" i="11"/>
  <c r="Y1690" i="11"/>
  <c r="BE1690" i="11"/>
  <c r="X1690" i="11"/>
  <c r="AN1690" i="11"/>
  <c r="BD1690" i="11"/>
  <c r="R1690" i="11"/>
  <c r="AH1690" i="11"/>
  <c r="AX1690" i="11"/>
  <c r="BA1690" i="11"/>
  <c r="U1690" i="11"/>
  <c r="P1690" i="11"/>
  <c r="AF1690" i="11"/>
  <c r="AV1690" i="11"/>
  <c r="Z1690" i="11"/>
  <c r="AP1690" i="11"/>
  <c r="BF1690" i="11"/>
  <c r="AK1690" i="11"/>
  <c r="AR1690" i="11"/>
  <c r="AL1690" i="11"/>
  <c r="AS1690" i="11"/>
  <c r="T1690" i="11"/>
  <c r="AZ1690" i="11"/>
  <c r="AT1690" i="11"/>
  <c r="AC1690" i="11"/>
  <c r="AB1690" i="11"/>
  <c r="BH1690" i="11"/>
  <c r="V1690" i="11"/>
  <c r="BB1690" i="11"/>
  <c r="AJ1690" i="11"/>
  <c r="AD1690" i="11"/>
  <c r="BJ1690" i="11"/>
  <c r="BI1690" i="11"/>
  <c r="S1771" i="11"/>
  <c r="AI1771" i="11"/>
  <c r="AY1771" i="11"/>
  <c r="AA1771" i="11"/>
  <c r="AQ1771" i="11"/>
  <c r="BG1771" i="11"/>
  <c r="W1771" i="11"/>
  <c r="BC1771" i="11"/>
  <c r="AE1771" i="11"/>
  <c r="AM1771" i="11"/>
  <c r="O1771" i="11"/>
  <c r="AU1771" i="11"/>
  <c r="AG1771" i="11"/>
  <c r="AW1771" i="11"/>
  <c r="Q1771" i="11"/>
  <c r="BE1771" i="11"/>
  <c r="Y1771" i="11"/>
  <c r="AO1771" i="11"/>
  <c r="X1771" i="11"/>
  <c r="AN1771" i="11"/>
  <c r="BD1771" i="11"/>
  <c r="R1771" i="11"/>
  <c r="AH1771" i="11"/>
  <c r="AX1771" i="11"/>
  <c r="AK1771" i="11"/>
  <c r="P1771" i="11"/>
  <c r="AF1771" i="11"/>
  <c r="AV1771" i="11"/>
  <c r="Z1771" i="11"/>
  <c r="AP1771" i="11"/>
  <c r="BF1771" i="11"/>
  <c r="M1771" i="11"/>
  <c r="BA1771" i="11"/>
  <c r="U1771" i="11"/>
  <c r="AB1771" i="11"/>
  <c r="BH1771" i="11"/>
  <c r="V1771" i="11"/>
  <c r="BB1771" i="11"/>
  <c r="BI1771" i="11"/>
  <c r="AJ1771" i="11"/>
  <c r="AD1771" i="11"/>
  <c r="BJ1771" i="11"/>
  <c r="AS1771" i="11"/>
  <c r="AR1771" i="11"/>
  <c r="AL1771" i="11"/>
  <c r="AC1771" i="11"/>
  <c r="T1771" i="11"/>
  <c r="AZ1771" i="11"/>
  <c r="AT1771" i="11"/>
  <c r="W1739" i="11"/>
  <c r="AM1739" i="11"/>
  <c r="BC1739" i="11"/>
  <c r="O1739" i="11"/>
  <c r="AE1739" i="11"/>
  <c r="AU1739" i="11"/>
  <c r="AQ1739" i="11"/>
  <c r="AA1739" i="11"/>
  <c r="BG1739" i="11"/>
  <c r="S1739" i="11"/>
  <c r="AI1739" i="11"/>
  <c r="AY1739" i="11"/>
  <c r="AG1739" i="11"/>
  <c r="AW1739" i="11"/>
  <c r="Q1739" i="11"/>
  <c r="BE1739" i="11"/>
  <c r="Y1739" i="11"/>
  <c r="AO1739" i="11"/>
  <c r="X1739" i="11"/>
  <c r="AN1739" i="11"/>
  <c r="BD1739" i="11"/>
  <c r="R1739" i="11"/>
  <c r="AH1739" i="11"/>
  <c r="AX1739" i="11"/>
  <c r="AK1739" i="11"/>
  <c r="P1739" i="11"/>
  <c r="AF1739" i="11"/>
  <c r="AV1739" i="11"/>
  <c r="Z1739" i="11"/>
  <c r="AP1739" i="11"/>
  <c r="BF1739" i="11"/>
  <c r="M1739" i="11"/>
  <c r="BA1739" i="11"/>
  <c r="U1739" i="11"/>
  <c r="AB1739" i="11"/>
  <c r="BH1739" i="11"/>
  <c r="V1739" i="11"/>
  <c r="BB1739" i="11"/>
  <c r="BI1739" i="11"/>
  <c r="AJ1739" i="11"/>
  <c r="AD1739" i="11"/>
  <c r="BJ1739" i="11"/>
  <c r="AS1739" i="11"/>
  <c r="AR1739" i="11"/>
  <c r="AL1739" i="11"/>
  <c r="AC1739" i="11"/>
  <c r="T1739" i="11"/>
  <c r="AZ1739" i="11"/>
  <c r="AT1739" i="11"/>
  <c r="S1969" i="11"/>
  <c r="AI1969" i="11"/>
  <c r="AY1969" i="11"/>
  <c r="W1969" i="11"/>
  <c r="AM1969" i="11"/>
  <c r="BC1969" i="11"/>
  <c r="AA1969" i="11"/>
  <c r="AQ1969" i="11"/>
  <c r="BG1969" i="11"/>
  <c r="O1969" i="11"/>
  <c r="AE1969" i="11"/>
  <c r="AU1969" i="11"/>
  <c r="AG1969" i="11"/>
  <c r="AW1969" i="11"/>
  <c r="Q1969" i="11"/>
  <c r="Y1969" i="11"/>
  <c r="BE1969" i="11"/>
  <c r="AO1969" i="11"/>
  <c r="X1969" i="11"/>
  <c r="AN1969" i="11"/>
  <c r="BD1969" i="11"/>
  <c r="R1969" i="11"/>
  <c r="AH1969" i="11"/>
  <c r="AX1969" i="11"/>
  <c r="AK1969" i="11"/>
  <c r="P1969" i="11"/>
  <c r="AF1969" i="11"/>
  <c r="AV1969" i="11"/>
  <c r="M1969" i="11"/>
  <c r="Z1969" i="11"/>
  <c r="AP1969" i="11"/>
  <c r="BF1969" i="11"/>
  <c r="BA1969" i="11"/>
  <c r="U1969" i="11"/>
  <c r="AB1969" i="11"/>
  <c r="BH1969" i="11"/>
  <c r="V1969" i="11"/>
  <c r="BB1969" i="11"/>
  <c r="AC1969" i="11"/>
  <c r="AJ1969" i="11"/>
  <c r="AD1969" i="11"/>
  <c r="BJ1969" i="11"/>
  <c r="AR1969" i="11"/>
  <c r="AL1969" i="11"/>
  <c r="BI1969" i="11"/>
  <c r="T1969" i="11"/>
  <c r="AZ1969" i="11"/>
  <c r="AT1969" i="11"/>
  <c r="AS1969" i="11"/>
  <c r="S1877" i="11"/>
  <c r="AI1877" i="11"/>
  <c r="AY1877" i="11"/>
  <c r="AA1877" i="11"/>
  <c r="AQ1877" i="11"/>
  <c r="BG1877" i="11"/>
  <c r="W1877" i="11"/>
  <c r="BC1877" i="11"/>
  <c r="AE1877" i="11"/>
  <c r="AM1877" i="11"/>
  <c r="O1877" i="11"/>
  <c r="AU1877" i="11"/>
  <c r="AG1877" i="11"/>
  <c r="AW1877" i="11"/>
  <c r="Q1877" i="11"/>
  <c r="Y1877" i="11"/>
  <c r="BE1877" i="11"/>
  <c r="AO1877" i="11"/>
  <c r="X1877" i="11"/>
  <c r="AN1877" i="11"/>
  <c r="BD1877" i="11"/>
  <c r="R1877" i="11"/>
  <c r="AH1877" i="11"/>
  <c r="AX1877" i="11"/>
  <c r="AK1877" i="11"/>
  <c r="P1877" i="11"/>
  <c r="AF1877" i="11"/>
  <c r="AV1877" i="11"/>
  <c r="Z1877" i="11"/>
  <c r="AP1877" i="11"/>
  <c r="BF1877" i="11"/>
  <c r="BA1877" i="11"/>
  <c r="U1877" i="11"/>
  <c r="AB1877" i="11"/>
  <c r="BH1877" i="11"/>
  <c r="V1877" i="11"/>
  <c r="BB1877" i="11"/>
  <c r="AC1877" i="11"/>
  <c r="AJ1877" i="11"/>
  <c r="AD1877" i="11"/>
  <c r="BJ1877" i="11"/>
  <c r="AR1877" i="11"/>
  <c r="AL1877" i="11"/>
  <c r="BI1877" i="11"/>
  <c r="T1877" i="11"/>
  <c r="AZ1877" i="11"/>
  <c r="M1877" i="11"/>
  <c r="AT1877" i="11"/>
  <c r="AS1877" i="11"/>
  <c r="S1897" i="11"/>
  <c r="AI1897" i="11"/>
  <c r="AY1897" i="11"/>
  <c r="AA1897" i="11"/>
  <c r="AQ1897" i="11"/>
  <c r="BG1897" i="11"/>
  <c r="W1897" i="11"/>
  <c r="BC1897" i="11"/>
  <c r="AE1897" i="11"/>
  <c r="AM1897" i="11"/>
  <c r="O1897" i="11"/>
  <c r="AU1897" i="11"/>
  <c r="AG1897" i="11"/>
  <c r="AW1897" i="11"/>
  <c r="Q1897" i="11"/>
  <c r="Y1897" i="11"/>
  <c r="BE1897" i="11"/>
  <c r="AO1897" i="11"/>
  <c r="X1897" i="11"/>
  <c r="AN1897" i="11"/>
  <c r="BD1897" i="11"/>
  <c r="M1897" i="11"/>
  <c r="R1897" i="11"/>
  <c r="AH1897" i="11"/>
  <c r="AX1897" i="11"/>
  <c r="AK1897" i="11"/>
  <c r="P1897" i="11"/>
  <c r="AF1897" i="11"/>
  <c r="AV1897" i="11"/>
  <c r="Z1897" i="11"/>
  <c r="AP1897" i="11"/>
  <c r="BF1897" i="11"/>
  <c r="BA1897" i="11"/>
  <c r="U1897" i="11"/>
  <c r="AB1897" i="11"/>
  <c r="BH1897" i="11"/>
  <c r="V1897" i="11"/>
  <c r="BB1897" i="11"/>
  <c r="AC1897" i="11"/>
  <c r="AJ1897" i="11"/>
  <c r="AD1897" i="11"/>
  <c r="BJ1897" i="11"/>
  <c r="AR1897" i="11"/>
  <c r="AL1897" i="11"/>
  <c r="BI1897" i="11"/>
  <c r="T1897" i="11"/>
  <c r="AZ1897" i="11"/>
  <c r="AT1897" i="11"/>
  <c r="AS1897" i="11"/>
  <c r="S1850" i="11"/>
  <c r="AI1850" i="11"/>
  <c r="AY1850" i="11"/>
  <c r="AA1850" i="11"/>
  <c r="AQ1850" i="11"/>
  <c r="BG1850" i="11"/>
  <c r="AM1850" i="11"/>
  <c r="O1850" i="11"/>
  <c r="AU1850" i="11"/>
  <c r="W1850" i="11"/>
  <c r="BC1850" i="11"/>
  <c r="AE1850" i="11"/>
  <c r="AW1850" i="11"/>
  <c r="Q1850" i="11"/>
  <c r="AG1850" i="11"/>
  <c r="AO1850" i="11"/>
  <c r="M1850" i="11"/>
  <c r="Y1850" i="11"/>
  <c r="BE1850" i="11"/>
  <c r="X1850" i="11"/>
  <c r="AN1850" i="11"/>
  <c r="BD1850" i="11"/>
  <c r="R1850" i="11"/>
  <c r="AH1850" i="11"/>
  <c r="AX1850" i="11"/>
  <c r="BA1850" i="11"/>
  <c r="U1850" i="11"/>
  <c r="P1850" i="11"/>
  <c r="AF1850" i="11"/>
  <c r="AV1850" i="11"/>
  <c r="Z1850" i="11"/>
  <c r="AP1850" i="11"/>
  <c r="BF1850" i="11"/>
  <c r="AK1850" i="11"/>
  <c r="AR1850" i="11"/>
  <c r="AL1850" i="11"/>
  <c r="AS1850" i="11"/>
  <c r="T1850" i="11"/>
  <c r="AZ1850" i="11"/>
  <c r="AT1850" i="11"/>
  <c r="AC1850" i="11"/>
  <c r="AB1850" i="11"/>
  <c r="BH1850" i="11"/>
  <c r="V1850" i="11"/>
  <c r="BB1850" i="11"/>
  <c r="AJ1850" i="11"/>
  <c r="AD1850" i="11"/>
  <c r="BJ1850" i="11"/>
  <c r="BI1850" i="11"/>
  <c r="W1698" i="11"/>
  <c r="AM1698" i="11"/>
  <c r="BC1698" i="11"/>
  <c r="O1698" i="11"/>
  <c r="AE1698" i="11"/>
  <c r="AU1698" i="11"/>
  <c r="AA1698" i="11"/>
  <c r="BG1698" i="11"/>
  <c r="AQ1698" i="11"/>
  <c r="S1698" i="11"/>
  <c r="AI1698" i="11"/>
  <c r="AY1698" i="11"/>
  <c r="M1698" i="11"/>
  <c r="AW1698" i="11"/>
  <c r="Q1698" i="11"/>
  <c r="AG1698" i="11"/>
  <c r="AO1698" i="11"/>
  <c r="Y1698" i="11"/>
  <c r="BE1698" i="11"/>
  <c r="X1698" i="11"/>
  <c r="AN1698" i="11"/>
  <c r="BD1698" i="11"/>
  <c r="R1698" i="11"/>
  <c r="AH1698" i="11"/>
  <c r="AX1698" i="11"/>
  <c r="BA1698" i="11"/>
  <c r="U1698" i="11"/>
  <c r="P1698" i="11"/>
  <c r="AF1698" i="11"/>
  <c r="AV1698" i="11"/>
  <c r="Z1698" i="11"/>
  <c r="AP1698" i="11"/>
  <c r="BF1698" i="11"/>
  <c r="AK1698" i="11"/>
  <c r="AR1698" i="11"/>
  <c r="AL1698" i="11"/>
  <c r="AS1698" i="11"/>
  <c r="T1698" i="11"/>
  <c r="AZ1698" i="11"/>
  <c r="AT1698" i="11"/>
  <c r="AC1698" i="11"/>
  <c r="AB1698" i="11"/>
  <c r="BH1698" i="11"/>
  <c r="V1698" i="11"/>
  <c r="BB1698" i="11"/>
  <c r="AJ1698" i="11"/>
  <c r="AD1698" i="11"/>
  <c r="BJ1698" i="11"/>
  <c r="BI1698" i="11"/>
  <c r="S1843" i="11"/>
  <c r="AI1843" i="11"/>
  <c r="AY1843" i="11"/>
  <c r="AA1843" i="11"/>
  <c r="AQ1843" i="11"/>
  <c r="BG1843" i="11"/>
  <c r="W1843" i="11"/>
  <c r="BC1843" i="11"/>
  <c r="AE1843" i="11"/>
  <c r="AM1843" i="11"/>
  <c r="O1843" i="11"/>
  <c r="AU1843" i="11"/>
  <c r="AG1843" i="11"/>
  <c r="AW1843" i="11"/>
  <c r="Q1843" i="11"/>
  <c r="BE1843" i="11"/>
  <c r="Y1843" i="11"/>
  <c r="AO1843" i="11"/>
  <c r="X1843" i="11"/>
  <c r="AN1843" i="11"/>
  <c r="BD1843" i="11"/>
  <c r="R1843" i="11"/>
  <c r="AH1843" i="11"/>
  <c r="AX1843" i="11"/>
  <c r="M1843" i="11"/>
  <c r="AK1843" i="11"/>
  <c r="P1843" i="11"/>
  <c r="AF1843" i="11"/>
  <c r="AV1843" i="11"/>
  <c r="Z1843" i="11"/>
  <c r="AP1843" i="11"/>
  <c r="BF1843" i="11"/>
  <c r="BA1843" i="11"/>
  <c r="U1843" i="11"/>
  <c r="AB1843" i="11"/>
  <c r="BH1843" i="11"/>
  <c r="V1843" i="11"/>
  <c r="BB1843" i="11"/>
  <c r="BI1843" i="11"/>
  <c r="AJ1843" i="11"/>
  <c r="AD1843" i="11"/>
  <c r="BJ1843" i="11"/>
  <c r="AS1843" i="11"/>
  <c r="AR1843" i="11"/>
  <c r="AL1843" i="11"/>
  <c r="AC1843" i="11"/>
  <c r="T1843" i="11"/>
  <c r="AZ1843" i="11"/>
  <c r="AT1843" i="11"/>
  <c r="S1808" i="11"/>
  <c r="AI1808" i="11"/>
  <c r="AY1808" i="11"/>
  <c r="AA1808" i="11"/>
  <c r="AQ1808" i="11"/>
  <c r="BG1808" i="11"/>
  <c r="AM1808" i="11"/>
  <c r="O1808" i="11"/>
  <c r="AU1808" i="11"/>
  <c r="W1808" i="11"/>
  <c r="BC1808" i="11"/>
  <c r="AE1808" i="11"/>
  <c r="M1808" i="11"/>
  <c r="AW1808" i="11"/>
  <c r="Q1808" i="11"/>
  <c r="AG1808" i="11"/>
  <c r="AO1808" i="11"/>
  <c r="BE1808" i="11"/>
  <c r="Y1808" i="11"/>
  <c r="X1808" i="11"/>
  <c r="AN1808" i="11"/>
  <c r="BD1808" i="11"/>
  <c r="R1808" i="11"/>
  <c r="AH1808" i="11"/>
  <c r="AX1808" i="11"/>
  <c r="BA1808" i="11"/>
  <c r="U1808" i="11"/>
  <c r="P1808" i="11"/>
  <c r="AF1808" i="11"/>
  <c r="AV1808" i="11"/>
  <c r="Z1808" i="11"/>
  <c r="AP1808" i="11"/>
  <c r="BF1808" i="11"/>
  <c r="AK1808" i="11"/>
  <c r="AR1808" i="11"/>
  <c r="AL1808" i="11"/>
  <c r="T1808" i="11"/>
  <c r="AZ1808" i="11"/>
  <c r="AT1808" i="11"/>
  <c r="BI1808" i="11"/>
  <c r="AB1808" i="11"/>
  <c r="BH1808" i="11"/>
  <c r="V1808" i="11"/>
  <c r="BB1808" i="11"/>
  <c r="AS1808" i="11"/>
  <c r="AJ1808" i="11"/>
  <c r="AD1808" i="11"/>
  <c r="BJ1808" i="11"/>
  <c r="AC1808" i="11"/>
  <c r="S1968" i="11"/>
  <c r="AI1968" i="11"/>
  <c r="AY1968" i="11"/>
  <c r="W1968" i="11"/>
  <c r="AM1968" i="11"/>
  <c r="BC1968" i="11"/>
  <c r="AA1968" i="11"/>
  <c r="AQ1968" i="11"/>
  <c r="BG1968" i="11"/>
  <c r="O1968" i="11"/>
  <c r="AE1968" i="11"/>
  <c r="AU1968" i="11"/>
  <c r="M1968" i="11"/>
  <c r="AW1968" i="11"/>
  <c r="Q1968" i="11"/>
  <c r="AG1968" i="11"/>
  <c r="AO1968" i="11"/>
  <c r="BE1968" i="11"/>
  <c r="Y1968" i="11"/>
  <c r="X1968" i="11"/>
  <c r="AN1968" i="11"/>
  <c r="BD1968" i="11"/>
  <c r="R1968" i="11"/>
  <c r="AH1968" i="11"/>
  <c r="AX1968" i="11"/>
  <c r="BA1968" i="11"/>
  <c r="U1968" i="11"/>
  <c r="P1968" i="11"/>
  <c r="AF1968" i="11"/>
  <c r="AV1968" i="11"/>
  <c r="Z1968" i="11"/>
  <c r="AP1968" i="11"/>
  <c r="BF1968" i="11"/>
  <c r="AK1968" i="11"/>
  <c r="AR1968" i="11"/>
  <c r="AL1968" i="11"/>
  <c r="T1968" i="11"/>
  <c r="AZ1968" i="11"/>
  <c r="AT1968" i="11"/>
  <c r="BI1968" i="11"/>
  <c r="AB1968" i="11"/>
  <c r="BH1968" i="11"/>
  <c r="V1968" i="11"/>
  <c r="BB1968" i="11"/>
  <c r="AS1968" i="11"/>
  <c r="AJ1968" i="11"/>
  <c r="AD1968" i="11"/>
  <c r="BJ1968" i="11"/>
  <c r="AC1968" i="11"/>
  <c r="S1664" i="11"/>
  <c r="AI1664" i="11"/>
  <c r="AY1664" i="11"/>
  <c r="O1664" i="11"/>
  <c r="AM1664" i="11"/>
  <c r="BG1664" i="11"/>
  <c r="AA1664" i="11"/>
  <c r="AU1664" i="11"/>
  <c r="W1664" i="11"/>
  <c r="AQ1664" i="11"/>
  <c r="AE1664" i="11"/>
  <c r="BC1664" i="11"/>
  <c r="M1664" i="11"/>
  <c r="AW1664" i="11"/>
  <c r="Q1664" i="11"/>
  <c r="AG1664" i="11"/>
  <c r="AO1664" i="11"/>
  <c r="BE1664" i="11"/>
  <c r="Y1664" i="11"/>
  <c r="X1664" i="11"/>
  <c r="AN1664" i="11"/>
  <c r="BD1664" i="11"/>
  <c r="R1664" i="11"/>
  <c r="AH1664" i="11"/>
  <c r="AX1664" i="11"/>
  <c r="BA1664" i="11"/>
  <c r="U1664" i="11"/>
  <c r="P1664" i="11"/>
  <c r="AF1664" i="11"/>
  <c r="AV1664" i="11"/>
  <c r="Z1664" i="11"/>
  <c r="AP1664" i="11"/>
  <c r="BF1664" i="11"/>
  <c r="AK1664" i="11"/>
  <c r="AR1664" i="11"/>
  <c r="AL1664" i="11"/>
  <c r="T1664" i="11"/>
  <c r="AZ1664" i="11"/>
  <c r="AT1664" i="11"/>
  <c r="BI1664" i="11"/>
  <c r="AB1664" i="11"/>
  <c r="BH1664" i="11"/>
  <c r="V1664" i="11"/>
  <c r="BB1664" i="11"/>
  <c r="AS1664" i="11"/>
  <c r="AJ1664" i="11"/>
  <c r="AD1664" i="11"/>
  <c r="BJ1664" i="11"/>
  <c r="AC1664" i="11"/>
  <c r="S1931" i="11"/>
  <c r="AI1931" i="11"/>
  <c r="AY1931" i="11"/>
  <c r="W1931" i="11"/>
  <c r="AM1931" i="11"/>
  <c r="BC1931" i="11"/>
  <c r="AA1931" i="11"/>
  <c r="AQ1931" i="11"/>
  <c r="BG1931" i="11"/>
  <c r="O1931" i="11"/>
  <c r="AE1931" i="11"/>
  <c r="AU1931" i="11"/>
  <c r="AG1931" i="11"/>
  <c r="AW1931" i="11"/>
  <c r="Q1931" i="11"/>
  <c r="BE1931" i="11"/>
  <c r="Y1931" i="11"/>
  <c r="AO1931" i="11"/>
  <c r="X1931" i="11"/>
  <c r="AN1931" i="11"/>
  <c r="BD1931" i="11"/>
  <c r="R1931" i="11"/>
  <c r="AH1931" i="11"/>
  <c r="AX1931" i="11"/>
  <c r="AK1931" i="11"/>
  <c r="P1931" i="11"/>
  <c r="AF1931" i="11"/>
  <c r="AV1931" i="11"/>
  <c r="Z1931" i="11"/>
  <c r="AP1931" i="11"/>
  <c r="BF1931" i="11"/>
  <c r="M1931" i="11"/>
  <c r="BA1931" i="11"/>
  <c r="U1931" i="11"/>
  <c r="AB1931" i="11"/>
  <c r="BH1931" i="11"/>
  <c r="V1931" i="11"/>
  <c r="BB1931" i="11"/>
  <c r="BI1931" i="11"/>
  <c r="AJ1931" i="11"/>
  <c r="AD1931" i="11"/>
  <c r="BJ1931" i="11"/>
  <c r="AS1931" i="11"/>
  <c r="AR1931" i="11"/>
  <c r="AL1931" i="11"/>
  <c r="AC1931" i="11"/>
  <c r="T1931" i="11"/>
  <c r="AZ1931" i="11"/>
  <c r="AT1931" i="11"/>
  <c r="W1753" i="11"/>
  <c r="AM1753" i="11"/>
  <c r="BC1753" i="11"/>
  <c r="O1753" i="11"/>
  <c r="AE1753" i="11"/>
  <c r="AU1753" i="11"/>
  <c r="AQ1753" i="11"/>
  <c r="AA1753" i="11"/>
  <c r="BG1753" i="11"/>
  <c r="AY1753" i="11"/>
  <c r="S1753" i="11"/>
  <c r="AI1753" i="11"/>
  <c r="AG1753" i="11"/>
  <c r="AW1753" i="11"/>
  <c r="Q1753" i="11"/>
  <c r="Y1753" i="11"/>
  <c r="BE1753" i="11"/>
  <c r="AO1753" i="11"/>
  <c r="X1753" i="11"/>
  <c r="AN1753" i="11"/>
  <c r="BD1753" i="11"/>
  <c r="M1753" i="11"/>
  <c r="R1753" i="11"/>
  <c r="AH1753" i="11"/>
  <c r="AX1753" i="11"/>
  <c r="AK1753" i="11"/>
  <c r="P1753" i="11"/>
  <c r="AF1753" i="11"/>
  <c r="AV1753" i="11"/>
  <c r="Z1753" i="11"/>
  <c r="AP1753" i="11"/>
  <c r="BF1753" i="11"/>
  <c r="BA1753" i="11"/>
  <c r="U1753" i="11"/>
  <c r="AB1753" i="11"/>
  <c r="BH1753" i="11"/>
  <c r="V1753" i="11"/>
  <c r="BB1753" i="11"/>
  <c r="AC1753" i="11"/>
  <c r="AJ1753" i="11"/>
  <c r="AD1753" i="11"/>
  <c r="BJ1753" i="11"/>
  <c r="AR1753" i="11"/>
  <c r="AL1753" i="11"/>
  <c r="BI1753" i="11"/>
  <c r="T1753" i="11"/>
  <c r="AZ1753" i="11"/>
  <c r="AT1753" i="11"/>
  <c r="AS1753" i="11"/>
  <c r="W1751" i="11"/>
  <c r="AM1751" i="11"/>
  <c r="BC1751" i="11"/>
  <c r="O1751" i="11"/>
  <c r="AE1751" i="11"/>
  <c r="AU1751" i="11"/>
  <c r="AQ1751" i="11"/>
  <c r="AA1751" i="11"/>
  <c r="BG1751" i="11"/>
  <c r="S1751" i="11"/>
  <c r="AI1751" i="11"/>
  <c r="AY1751" i="11"/>
  <c r="AG1751" i="11"/>
  <c r="AW1751" i="11"/>
  <c r="Q1751" i="11"/>
  <c r="BE1751" i="11"/>
  <c r="Y1751" i="11"/>
  <c r="AO1751" i="11"/>
  <c r="X1751" i="11"/>
  <c r="AN1751" i="11"/>
  <c r="BD1751" i="11"/>
  <c r="R1751" i="11"/>
  <c r="AH1751" i="11"/>
  <c r="AX1751" i="11"/>
  <c r="AK1751" i="11"/>
  <c r="P1751" i="11"/>
  <c r="AF1751" i="11"/>
  <c r="AV1751" i="11"/>
  <c r="Z1751" i="11"/>
  <c r="AP1751" i="11"/>
  <c r="BF1751" i="11"/>
  <c r="BA1751" i="11"/>
  <c r="U1751" i="11"/>
  <c r="AB1751" i="11"/>
  <c r="BH1751" i="11"/>
  <c r="V1751" i="11"/>
  <c r="BB1751" i="11"/>
  <c r="M1751" i="11"/>
  <c r="BI1751" i="11"/>
  <c r="AJ1751" i="11"/>
  <c r="AD1751" i="11"/>
  <c r="BJ1751" i="11"/>
  <c r="AS1751" i="11"/>
  <c r="AR1751" i="11"/>
  <c r="AL1751" i="11"/>
  <c r="AC1751" i="11"/>
  <c r="T1751" i="11"/>
  <c r="AZ1751" i="11"/>
  <c r="AT1751" i="11"/>
  <c r="S1830" i="11"/>
  <c r="AI1830" i="11"/>
  <c r="AY1830" i="11"/>
  <c r="AA1830" i="11"/>
  <c r="AQ1830" i="11"/>
  <c r="BG1830" i="11"/>
  <c r="AM1830" i="11"/>
  <c r="O1830" i="11"/>
  <c r="AU1830" i="11"/>
  <c r="W1830" i="11"/>
  <c r="BC1830" i="11"/>
  <c r="AE1830" i="11"/>
  <c r="AW1830" i="11"/>
  <c r="Q1830" i="11"/>
  <c r="AG1830" i="11"/>
  <c r="AO1830" i="11"/>
  <c r="Y1830" i="11"/>
  <c r="BE1830" i="11"/>
  <c r="X1830" i="11"/>
  <c r="AN1830" i="11"/>
  <c r="BD1830" i="11"/>
  <c r="R1830" i="11"/>
  <c r="AH1830" i="11"/>
  <c r="AX1830" i="11"/>
  <c r="M1830" i="11"/>
  <c r="BA1830" i="11"/>
  <c r="U1830" i="11"/>
  <c r="P1830" i="11"/>
  <c r="AF1830" i="11"/>
  <c r="AV1830" i="11"/>
  <c r="Z1830" i="11"/>
  <c r="AP1830" i="11"/>
  <c r="BF1830" i="11"/>
  <c r="AK1830" i="11"/>
  <c r="AR1830" i="11"/>
  <c r="AL1830" i="11"/>
  <c r="AS1830" i="11"/>
  <c r="T1830" i="11"/>
  <c r="AZ1830" i="11"/>
  <c r="AT1830" i="11"/>
  <c r="AC1830" i="11"/>
  <c r="AB1830" i="11"/>
  <c r="BH1830" i="11"/>
  <c r="V1830" i="11"/>
  <c r="BB1830" i="11"/>
  <c r="AJ1830" i="11"/>
  <c r="AD1830" i="11"/>
  <c r="BJ1830" i="11"/>
  <c r="BI1830" i="11"/>
  <c r="S1799" i="11"/>
  <c r="AI1799" i="11"/>
  <c r="AY1799" i="11"/>
  <c r="AA1799" i="11"/>
  <c r="AQ1799" i="11"/>
  <c r="BG1799" i="11"/>
  <c r="W1799" i="11"/>
  <c r="BC1799" i="11"/>
  <c r="AE1799" i="11"/>
  <c r="AM1799" i="11"/>
  <c r="O1799" i="11"/>
  <c r="AU1799" i="11"/>
  <c r="AG1799" i="11"/>
  <c r="AW1799" i="11"/>
  <c r="Q1799" i="11"/>
  <c r="BE1799" i="11"/>
  <c r="Y1799" i="11"/>
  <c r="AO1799" i="11"/>
  <c r="X1799" i="11"/>
  <c r="AN1799" i="11"/>
  <c r="BD1799" i="11"/>
  <c r="R1799" i="11"/>
  <c r="AH1799" i="11"/>
  <c r="AX1799" i="11"/>
  <c r="AK1799" i="11"/>
  <c r="P1799" i="11"/>
  <c r="AF1799" i="11"/>
  <c r="AV1799" i="11"/>
  <c r="Z1799" i="11"/>
  <c r="AP1799" i="11"/>
  <c r="BF1799" i="11"/>
  <c r="BA1799" i="11"/>
  <c r="U1799" i="11"/>
  <c r="AB1799" i="11"/>
  <c r="BH1799" i="11"/>
  <c r="V1799" i="11"/>
  <c r="BB1799" i="11"/>
  <c r="BI1799" i="11"/>
  <c r="AJ1799" i="11"/>
  <c r="AD1799" i="11"/>
  <c r="BJ1799" i="11"/>
  <c r="AS1799" i="11"/>
  <c r="AR1799" i="11"/>
  <c r="AL1799" i="11"/>
  <c r="M1799" i="11"/>
  <c r="AC1799" i="11"/>
  <c r="T1799" i="11"/>
  <c r="AZ1799" i="11"/>
  <c r="AT1799" i="11"/>
  <c r="S1670" i="11"/>
  <c r="AI1670" i="11"/>
  <c r="AY1670" i="11"/>
  <c r="AA1670" i="11"/>
  <c r="AU1670" i="11"/>
  <c r="O1670" i="11"/>
  <c r="AM1670" i="11"/>
  <c r="BG1670" i="11"/>
  <c r="AE1670" i="11"/>
  <c r="BC1670" i="11"/>
  <c r="W1670" i="11"/>
  <c r="AQ1670" i="11"/>
  <c r="AW1670" i="11"/>
  <c r="Q1670" i="11"/>
  <c r="AG1670" i="11"/>
  <c r="AO1670" i="11"/>
  <c r="Y1670" i="11"/>
  <c r="BE1670" i="11"/>
  <c r="X1670" i="11"/>
  <c r="AN1670" i="11"/>
  <c r="BD1670" i="11"/>
  <c r="R1670" i="11"/>
  <c r="AH1670" i="11"/>
  <c r="AX1670" i="11"/>
  <c r="M1670" i="11"/>
  <c r="BA1670" i="11"/>
  <c r="U1670" i="11"/>
  <c r="P1670" i="11"/>
  <c r="AF1670" i="11"/>
  <c r="AV1670" i="11"/>
  <c r="Z1670" i="11"/>
  <c r="AP1670" i="11"/>
  <c r="BF1670" i="11"/>
  <c r="AK1670" i="11"/>
  <c r="AR1670" i="11"/>
  <c r="AL1670" i="11"/>
  <c r="AS1670" i="11"/>
  <c r="T1670" i="11"/>
  <c r="AZ1670" i="11"/>
  <c r="AT1670" i="11"/>
  <c r="AC1670" i="11"/>
  <c r="AB1670" i="11"/>
  <c r="BH1670" i="11"/>
  <c r="V1670" i="11"/>
  <c r="BB1670" i="11"/>
  <c r="AJ1670" i="11"/>
  <c r="AD1670" i="11"/>
  <c r="BJ1670" i="11"/>
  <c r="BI1670" i="11"/>
  <c r="W1695" i="11"/>
  <c r="AM1695" i="11"/>
  <c r="BC1695" i="11"/>
  <c r="O1695" i="11"/>
  <c r="AE1695" i="11"/>
  <c r="AU1695" i="11"/>
  <c r="AQ1695" i="11"/>
  <c r="AA1695" i="11"/>
  <c r="BG1695" i="11"/>
  <c r="S1695" i="11"/>
  <c r="AI1695" i="11"/>
  <c r="AY1695" i="11"/>
  <c r="AG1695" i="11"/>
  <c r="AW1695" i="11"/>
  <c r="Q1695" i="11"/>
  <c r="BE1695" i="11"/>
  <c r="Y1695" i="11"/>
  <c r="AO1695" i="11"/>
  <c r="X1695" i="11"/>
  <c r="AN1695" i="11"/>
  <c r="BD1695" i="11"/>
  <c r="R1695" i="11"/>
  <c r="AH1695" i="11"/>
  <c r="AX1695" i="11"/>
  <c r="AK1695" i="11"/>
  <c r="P1695" i="11"/>
  <c r="AF1695" i="11"/>
  <c r="AV1695" i="11"/>
  <c r="Z1695" i="11"/>
  <c r="AP1695" i="11"/>
  <c r="BF1695" i="11"/>
  <c r="BA1695" i="11"/>
  <c r="U1695" i="11"/>
  <c r="AB1695" i="11"/>
  <c r="BH1695" i="11"/>
  <c r="V1695" i="11"/>
  <c r="BB1695" i="11"/>
  <c r="BI1695" i="11"/>
  <c r="AJ1695" i="11"/>
  <c r="AD1695" i="11"/>
  <c r="BJ1695" i="11"/>
  <c r="M1695" i="11"/>
  <c r="AS1695" i="11"/>
  <c r="AR1695" i="11"/>
  <c r="AL1695" i="11"/>
  <c r="AC1695" i="11"/>
  <c r="T1695" i="11"/>
  <c r="AZ1695" i="11"/>
  <c r="AT1695" i="11"/>
  <c r="W1678" i="11"/>
  <c r="AM1678" i="11"/>
  <c r="BC1678" i="11"/>
  <c r="O1678" i="11"/>
  <c r="AE1678" i="11"/>
  <c r="AU1678" i="11"/>
  <c r="AA1678" i="11"/>
  <c r="BG1678" i="11"/>
  <c r="AQ1678" i="11"/>
  <c r="S1678" i="11"/>
  <c r="AI1678" i="11"/>
  <c r="AY1678" i="11"/>
  <c r="AW1678" i="11"/>
  <c r="Q1678" i="11"/>
  <c r="AG1678" i="11"/>
  <c r="AO1678" i="11"/>
  <c r="Y1678" i="11"/>
  <c r="BE1678" i="11"/>
  <c r="X1678" i="11"/>
  <c r="AN1678" i="11"/>
  <c r="BD1678" i="11"/>
  <c r="R1678" i="11"/>
  <c r="AH1678" i="11"/>
  <c r="AX1678" i="11"/>
  <c r="BA1678" i="11"/>
  <c r="U1678" i="11"/>
  <c r="P1678" i="11"/>
  <c r="AF1678" i="11"/>
  <c r="AV1678" i="11"/>
  <c r="Z1678" i="11"/>
  <c r="AP1678" i="11"/>
  <c r="BF1678" i="11"/>
  <c r="AK1678" i="11"/>
  <c r="AR1678" i="11"/>
  <c r="AL1678" i="11"/>
  <c r="AS1678" i="11"/>
  <c r="T1678" i="11"/>
  <c r="AZ1678" i="11"/>
  <c r="AT1678" i="11"/>
  <c r="M1678" i="11"/>
  <c r="AC1678" i="11"/>
  <c r="AB1678" i="11"/>
  <c r="BH1678" i="11"/>
  <c r="V1678" i="11"/>
  <c r="BB1678" i="11"/>
  <c r="AJ1678" i="11"/>
  <c r="AD1678" i="11"/>
  <c r="BJ1678" i="11"/>
  <c r="BI1678" i="11"/>
  <c r="W1756" i="11"/>
  <c r="AM1756" i="11"/>
  <c r="BC1756" i="11"/>
  <c r="O1756" i="11"/>
  <c r="AE1756" i="11"/>
  <c r="AU1756" i="11"/>
  <c r="AA1756" i="11"/>
  <c r="BG1756" i="11"/>
  <c r="AQ1756" i="11"/>
  <c r="AI1756" i="11"/>
  <c r="AY1756" i="11"/>
  <c r="M1756" i="11"/>
  <c r="S1756" i="11"/>
  <c r="AW1756" i="11"/>
  <c r="Q1756" i="11"/>
  <c r="AG1756" i="11"/>
  <c r="AO1756" i="11"/>
  <c r="BE1756" i="11"/>
  <c r="Y1756" i="11"/>
  <c r="X1756" i="11"/>
  <c r="AN1756" i="11"/>
  <c r="BD1756" i="11"/>
  <c r="R1756" i="11"/>
  <c r="AH1756" i="11"/>
  <c r="AX1756" i="11"/>
  <c r="BA1756" i="11"/>
  <c r="U1756" i="11"/>
  <c r="P1756" i="11"/>
  <c r="AF1756" i="11"/>
  <c r="AV1756" i="11"/>
  <c r="Z1756" i="11"/>
  <c r="AP1756" i="11"/>
  <c r="BF1756" i="11"/>
  <c r="AK1756" i="11"/>
  <c r="AR1756" i="11"/>
  <c r="AL1756" i="11"/>
  <c r="T1756" i="11"/>
  <c r="AZ1756" i="11"/>
  <c r="AT1756" i="11"/>
  <c r="BI1756" i="11"/>
  <c r="AB1756" i="11"/>
  <c r="BH1756" i="11"/>
  <c r="V1756" i="11"/>
  <c r="BB1756" i="11"/>
  <c r="AS1756" i="11"/>
  <c r="AJ1756" i="11"/>
  <c r="AD1756" i="11"/>
  <c r="BJ1756" i="11"/>
  <c r="AC1756" i="11"/>
  <c r="S1852" i="11"/>
  <c r="AI1852" i="11"/>
  <c r="AY1852" i="11"/>
  <c r="AA1852" i="11"/>
  <c r="AQ1852" i="11"/>
  <c r="BG1852" i="11"/>
  <c r="AM1852" i="11"/>
  <c r="O1852" i="11"/>
  <c r="AU1852" i="11"/>
  <c r="W1852" i="11"/>
  <c r="BC1852" i="11"/>
  <c r="M1852" i="11"/>
  <c r="AE1852" i="11"/>
  <c r="AW1852" i="11"/>
  <c r="Q1852" i="11"/>
  <c r="AG1852" i="11"/>
  <c r="AO1852" i="11"/>
  <c r="BE1852" i="11"/>
  <c r="Y1852" i="11"/>
  <c r="X1852" i="11"/>
  <c r="AN1852" i="11"/>
  <c r="BD1852" i="11"/>
  <c r="R1852" i="11"/>
  <c r="AH1852" i="11"/>
  <c r="AX1852" i="11"/>
  <c r="BA1852" i="11"/>
  <c r="U1852" i="11"/>
  <c r="P1852" i="11"/>
  <c r="AF1852" i="11"/>
  <c r="AV1852" i="11"/>
  <c r="Z1852" i="11"/>
  <c r="AP1852" i="11"/>
  <c r="BF1852" i="11"/>
  <c r="AK1852" i="11"/>
  <c r="AR1852" i="11"/>
  <c r="AL1852" i="11"/>
  <c r="T1852" i="11"/>
  <c r="AZ1852" i="11"/>
  <c r="AT1852" i="11"/>
  <c r="BI1852" i="11"/>
  <c r="AB1852" i="11"/>
  <c r="BH1852" i="11"/>
  <c r="V1852" i="11"/>
  <c r="BB1852" i="11"/>
  <c r="AS1852" i="11"/>
  <c r="AJ1852" i="11"/>
  <c r="AD1852" i="11"/>
  <c r="BJ1852" i="11"/>
  <c r="AC1852" i="11"/>
  <c r="S1835" i="11"/>
  <c r="AI1835" i="11"/>
  <c r="AY1835" i="11"/>
  <c r="AA1835" i="11"/>
  <c r="AQ1835" i="11"/>
  <c r="BG1835" i="11"/>
  <c r="W1835" i="11"/>
  <c r="BC1835" i="11"/>
  <c r="AE1835" i="11"/>
  <c r="AM1835" i="11"/>
  <c r="O1835" i="11"/>
  <c r="AU1835" i="11"/>
  <c r="AG1835" i="11"/>
  <c r="AW1835" i="11"/>
  <c r="Q1835" i="11"/>
  <c r="BE1835" i="11"/>
  <c r="Y1835" i="11"/>
  <c r="AO1835" i="11"/>
  <c r="X1835" i="11"/>
  <c r="AN1835" i="11"/>
  <c r="BD1835" i="11"/>
  <c r="R1835" i="11"/>
  <c r="AH1835" i="11"/>
  <c r="AX1835" i="11"/>
  <c r="AK1835" i="11"/>
  <c r="P1835" i="11"/>
  <c r="AF1835" i="11"/>
  <c r="AV1835" i="11"/>
  <c r="Z1835" i="11"/>
  <c r="AP1835" i="11"/>
  <c r="BF1835" i="11"/>
  <c r="M1835" i="11"/>
  <c r="BA1835" i="11"/>
  <c r="U1835" i="11"/>
  <c r="AB1835" i="11"/>
  <c r="BH1835" i="11"/>
  <c r="V1835" i="11"/>
  <c r="BB1835" i="11"/>
  <c r="BI1835" i="11"/>
  <c r="AJ1835" i="11"/>
  <c r="AD1835" i="11"/>
  <c r="BJ1835" i="11"/>
  <c r="AS1835" i="11"/>
  <c r="AR1835" i="11"/>
  <c r="AL1835" i="11"/>
  <c r="AC1835" i="11"/>
  <c r="T1835" i="11"/>
  <c r="AZ1835" i="11"/>
  <c r="AT1835" i="11"/>
  <c r="S1917" i="11"/>
  <c r="AI1917" i="11"/>
  <c r="AY1917" i="11"/>
  <c r="AA1917" i="11"/>
  <c r="AQ1917" i="11"/>
  <c r="BG1917" i="11"/>
  <c r="W1917" i="11"/>
  <c r="BC1917" i="11"/>
  <c r="AE1917" i="11"/>
  <c r="AM1917" i="11"/>
  <c r="O1917" i="11"/>
  <c r="AU1917" i="11"/>
  <c r="AG1917" i="11"/>
  <c r="AW1917" i="11"/>
  <c r="Q1917" i="11"/>
  <c r="Y1917" i="11"/>
  <c r="BE1917" i="11"/>
  <c r="X1917" i="11"/>
  <c r="AN1917" i="11"/>
  <c r="BD1917" i="11"/>
  <c r="R1917" i="11"/>
  <c r="AH1917" i="11"/>
  <c r="AX1917" i="11"/>
  <c r="AK1917" i="11"/>
  <c r="P1917" i="11"/>
  <c r="AF1917" i="11"/>
  <c r="AV1917" i="11"/>
  <c r="Z1917" i="11"/>
  <c r="AP1917" i="11"/>
  <c r="BF1917" i="11"/>
  <c r="BA1917" i="11"/>
  <c r="U1917" i="11"/>
  <c r="AO1917" i="11"/>
  <c r="AB1917" i="11"/>
  <c r="BH1917" i="11"/>
  <c r="M1917" i="11"/>
  <c r="V1917" i="11"/>
  <c r="BB1917" i="11"/>
  <c r="AC1917" i="11"/>
  <c r="AJ1917" i="11"/>
  <c r="AD1917" i="11"/>
  <c r="BJ1917" i="11"/>
  <c r="AR1917" i="11"/>
  <c r="AL1917" i="11"/>
  <c r="BI1917" i="11"/>
  <c r="T1917" i="11"/>
  <c r="AZ1917" i="11"/>
  <c r="AT1917" i="11"/>
  <c r="AS1917" i="11"/>
  <c r="S1674" i="11"/>
  <c r="AI1674" i="11"/>
  <c r="AY1674" i="11"/>
  <c r="AA1674" i="11"/>
  <c r="AU1674" i="11"/>
  <c r="O1674" i="11"/>
  <c r="AM1674" i="11"/>
  <c r="BG1674" i="11"/>
  <c r="BC1674" i="11"/>
  <c r="AE1674" i="11"/>
  <c r="W1674" i="11"/>
  <c r="AQ1674" i="11"/>
  <c r="AW1674" i="11"/>
  <c r="Q1674" i="11"/>
  <c r="AG1674" i="11"/>
  <c r="AO1674" i="11"/>
  <c r="Y1674" i="11"/>
  <c r="M1674" i="11"/>
  <c r="BE1674" i="11"/>
  <c r="X1674" i="11"/>
  <c r="AN1674" i="11"/>
  <c r="BD1674" i="11"/>
  <c r="R1674" i="11"/>
  <c r="AH1674" i="11"/>
  <c r="AX1674" i="11"/>
  <c r="BA1674" i="11"/>
  <c r="U1674" i="11"/>
  <c r="P1674" i="11"/>
  <c r="AF1674" i="11"/>
  <c r="AV1674" i="11"/>
  <c r="Z1674" i="11"/>
  <c r="AP1674" i="11"/>
  <c r="BF1674" i="11"/>
  <c r="AK1674" i="11"/>
  <c r="AR1674" i="11"/>
  <c r="AL1674" i="11"/>
  <c r="AS1674" i="11"/>
  <c r="T1674" i="11"/>
  <c r="AZ1674" i="11"/>
  <c r="AT1674" i="11"/>
  <c r="AC1674" i="11"/>
  <c r="AB1674" i="11"/>
  <c r="BH1674" i="11"/>
  <c r="V1674" i="11"/>
  <c r="BB1674" i="11"/>
  <c r="AJ1674" i="11"/>
  <c r="AD1674" i="11"/>
  <c r="BJ1674" i="11"/>
  <c r="BI1674" i="11"/>
  <c r="S1773" i="11"/>
  <c r="AI1773" i="11"/>
  <c r="AY1773" i="11"/>
  <c r="AA1773" i="11"/>
  <c r="AQ1773" i="11"/>
  <c r="BG1773" i="11"/>
  <c r="W1773" i="11"/>
  <c r="BC1773" i="11"/>
  <c r="AE1773" i="11"/>
  <c r="AM1773" i="11"/>
  <c r="O1773" i="11"/>
  <c r="AU1773" i="11"/>
  <c r="AG1773" i="11"/>
  <c r="AW1773" i="11"/>
  <c r="Q1773" i="11"/>
  <c r="Y1773" i="11"/>
  <c r="BE1773" i="11"/>
  <c r="X1773" i="11"/>
  <c r="AN1773" i="11"/>
  <c r="BD1773" i="11"/>
  <c r="R1773" i="11"/>
  <c r="AH1773" i="11"/>
  <c r="AX1773" i="11"/>
  <c r="AK1773" i="11"/>
  <c r="AO1773" i="11"/>
  <c r="P1773" i="11"/>
  <c r="AF1773" i="11"/>
  <c r="AV1773" i="11"/>
  <c r="Z1773" i="11"/>
  <c r="AP1773" i="11"/>
  <c r="BF1773" i="11"/>
  <c r="BA1773" i="11"/>
  <c r="U1773" i="11"/>
  <c r="AB1773" i="11"/>
  <c r="BH1773" i="11"/>
  <c r="V1773" i="11"/>
  <c r="BB1773" i="11"/>
  <c r="AC1773" i="11"/>
  <c r="AJ1773" i="11"/>
  <c r="AD1773" i="11"/>
  <c r="BJ1773" i="11"/>
  <c r="AR1773" i="11"/>
  <c r="M1773" i="11"/>
  <c r="AL1773" i="11"/>
  <c r="BI1773" i="11"/>
  <c r="T1773" i="11"/>
  <c r="AZ1773" i="11"/>
  <c r="AT1773" i="11"/>
  <c r="AS1773" i="11"/>
  <c r="S1779" i="11"/>
  <c r="AI1779" i="11"/>
  <c r="AY1779" i="11"/>
  <c r="AA1779" i="11"/>
  <c r="AQ1779" i="11"/>
  <c r="BG1779" i="11"/>
  <c r="W1779" i="11"/>
  <c r="BC1779" i="11"/>
  <c r="AE1779" i="11"/>
  <c r="AM1779" i="11"/>
  <c r="O1779" i="11"/>
  <c r="AU1779" i="11"/>
  <c r="AG1779" i="11"/>
  <c r="AW1779" i="11"/>
  <c r="Q1779" i="11"/>
  <c r="BE1779" i="11"/>
  <c r="Y1779" i="11"/>
  <c r="AO1779" i="11"/>
  <c r="X1779" i="11"/>
  <c r="AN1779" i="11"/>
  <c r="BD1779" i="11"/>
  <c r="R1779" i="11"/>
  <c r="AH1779" i="11"/>
  <c r="AX1779" i="11"/>
  <c r="M1779" i="11"/>
  <c r="AK1779" i="11"/>
  <c r="P1779" i="11"/>
  <c r="AF1779" i="11"/>
  <c r="AV1779" i="11"/>
  <c r="Z1779" i="11"/>
  <c r="AP1779" i="11"/>
  <c r="BF1779" i="11"/>
  <c r="BA1779" i="11"/>
  <c r="U1779" i="11"/>
  <c r="AB1779" i="11"/>
  <c r="BH1779" i="11"/>
  <c r="V1779" i="11"/>
  <c r="BB1779" i="11"/>
  <c r="BI1779" i="11"/>
  <c r="AJ1779" i="11"/>
  <c r="AD1779" i="11"/>
  <c r="BJ1779" i="11"/>
  <c r="AS1779" i="11"/>
  <c r="AR1779" i="11"/>
  <c r="AL1779" i="11"/>
  <c r="AC1779" i="11"/>
  <c r="T1779" i="11"/>
  <c r="AZ1779" i="11"/>
  <c r="AT1779" i="11"/>
  <c r="S1918" i="11"/>
  <c r="AI1918" i="11"/>
  <c r="AY1918" i="11"/>
  <c r="AA1918" i="11"/>
  <c r="AQ1918" i="11"/>
  <c r="BG1918" i="11"/>
  <c r="AM1918" i="11"/>
  <c r="O1918" i="11"/>
  <c r="AU1918" i="11"/>
  <c r="W1918" i="11"/>
  <c r="BC1918" i="11"/>
  <c r="AE1918" i="11"/>
  <c r="AW1918" i="11"/>
  <c r="Q1918" i="11"/>
  <c r="AG1918" i="11"/>
  <c r="AO1918" i="11"/>
  <c r="Y1918" i="11"/>
  <c r="BE1918" i="11"/>
  <c r="X1918" i="11"/>
  <c r="AN1918" i="11"/>
  <c r="BD1918" i="11"/>
  <c r="R1918" i="11"/>
  <c r="AH1918" i="11"/>
  <c r="AX1918" i="11"/>
  <c r="BA1918" i="11"/>
  <c r="U1918" i="11"/>
  <c r="P1918" i="11"/>
  <c r="AF1918" i="11"/>
  <c r="AV1918" i="11"/>
  <c r="Z1918" i="11"/>
  <c r="AP1918" i="11"/>
  <c r="BF1918" i="11"/>
  <c r="AK1918" i="11"/>
  <c r="AR1918" i="11"/>
  <c r="AL1918" i="11"/>
  <c r="AS1918" i="11"/>
  <c r="T1918" i="11"/>
  <c r="AZ1918" i="11"/>
  <c r="AT1918" i="11"/>
  <c r="AC1918" i="11"/>
  <c r="AB1918" i="11"/>
  <c r="BH1918" i="11"/>
  <c r="V1918" i="11"/>
  <c r="BB1918" i="11"/>
  <c r="M1918" i="11"/>
  <c r="AJ1918" i="11"/>
  <c r="AD1918" i="11"/>
  <c r="BJ1918" i="11"/>
  <c r="BI1918" i="11"/>
  <c r="S1981" i="11"/>
  <c r="AI1981" i="11"/>
  <c r="AY1981" i="11"/>
  <c r="W1981" i="11"/>
  <c r="AM1981" i="11"/>
  <c r="BC1981" i="11"/>
  <c r="AA1981" i="11"/>
  <c r="AQ1981" i="11"/>
  <c r="BG1981" i="11"/>
  <c r="O1981" i="11"/>
  <c r="AE1981" i="11"/>
  <c r="AU1981" i="11"/>
  <c r="AG1981" i="11"/>
  <c r="AW1981" i="11"/>
  <c r="Q1981" i="11"/>
  <c r="Y1981" i="11"/>
  <c r="BE1981" i="11"/>
  <c r="X1981" i="11"/>
  <c r="AN1981" i="11"/>
  <c r="BD1981" i="11"/>
  <c r="R1981" i="11"/>
  <c r="AH1981" i="11"/>
  <c r="AX1981" i="11"/>
  <c r="AK1981" i="11"/>
  <c r="P1981" i="11"/>
  <c r="AF1981" i="11"/>
  <c r="AV1981" i="11"/>
  <c r="Z1981" i="11"/>
  <c r="AP1981" i="11"/>
  <c r="BF1981" i="11"/>
  <c r="BA1981" i="11"/>
  <c r="U1981" i="11"/>
  <c r="AO1981" i="11"/>
  <c r="AB1981" i="11"/>
  <c r="BH1981" i="11"/>
  <c r="M1981" i="11"/>
  <c r="V1981" i="11"/>
  <c r="BB1981" i="11"/>
  <c r="AC1981" i="11"/>
  <c r="AJ1981" i="11"/>
  <c r="AD1981" i="11"/>
  <c r="BJ1981" i="11"/>
  <c r="AR1981" i="11"/>
  <c r="AL1981" i="11"/>
  <c r="BI1981" i="11"/>
  <c r="T1981" i="11"/>
  <c r="AZ1981" i="11"/>
  <c r="AT1981" i="11"/>
  <c r="AS1981" i="11"/>
  <c r="S1826" i="11"/>
  <c r="AI1826" i="11"/>
  <c r="AY1826" i="11"/>
  <c r="AA1826" i="11"/>
  <c r="AQ1826" i="11"/>
  <c r="BG1826" i="11"/>
  <c r="AM1826" i="11"/>
  <c r="O1826" i="11"/>
  <c r="AU1826" i="11"/>
  <c r="W1826" i="11"/>
  <c r="BC1826" i="11"/>
  <c r="AE1826" i="11"/>
  <c r="M1826" i="11"/>
  <c r="AW1826" i="11"/>
  <c r="Q1826" i="11"/>
  <c r="AG1826" i="11"/>
  <c r="AO1826" i="11"/>
  <c r="Y1826" i="11"/>
  <c r="BE1826" i="11"/>
  <c r="X1826" i="11"/>
  <c r="AN1826" i="11"/>
  <c r="BD1826" i="11"/>
  <c r="R1826" i="11"/>
  <c r="AH1826" i="11"/>
  <c r="AX1826" i="11"/>
  <c r="BA1826" i="11"/>
  <c r="U1826" i="11"/>
  <c r="P1826" i="11"/>
  <c r="AF1826" i="11"/>
  <c r="AV1826" i="11"/>
  <c r="Z1826" i="11"/>
  <c r="AP1826" i="11"/>
  <c r="BF1826" i="11"/>
  <c r="AK1826" i="11"/>
  <c r="AR1826" i="11"/>
  <c r="AL1826" i="11"/>
  <c r="AS1826" i="11"/>
  <c r="T1826" i="11"/>
  <c r="AZ1826" i="11"/>
  <c r="AT1826" i="11"/>
  <c r="AC1826" i="11"/>
  <c r="AB1826" i="11"/>
  <c r="BH1826" i="11"/>
  <c r="V1826" i="11"/>
  <c r="BB1826" i="11"/>
  <c r="AJ1826" i="11"/>
  <c r="AD1826" i="11"/>
  <c r="BJ1826" i="11"/>
  <c r="BI1826" i="11"/>
  <c r="BO1788" i="11"/>
  <c r="J1738" i="11" a="1"/>
  <c r="J1738" i="11" s="1"/>
  <c r="J1732" i="11" a="1"/>
  <c r="J1732" i="11" s="1"/>
  <c r="BO1782" i="11"/>
  <c r="J1900" i="11" a="1"/>
  <c r="J1900" i="11" s="1"/>
  <c r="BO1950" i="11"/>
  <c r="BO1798" i="11"/>
  <c r="J1748" i="11" a="1"/>
  <c r="J1748" i="11" s="1"/>
  <c r="BN1943" i="11"/>
  <c r="J1893" i="11" a="1"/>
  <c r="J1893" i="11" s="1"/>
  <c r="J1858" i="11" a="1"/>
  <c r="J1858" i="11" s="1"/>
  <c r="BO1908" i="11"/>
  <c r="BO1909" i="11"/>
  <c r="J1859" i="11" a="1"/>
  <c r="J1859" i="11" s="1"/>
  <c r="BN1884" i="11"/>
  <c r="J1834" i="11" a="1"/>
  <c r="J1834" i="11" s="1"/>
  <c r="J1761" i="11" a="1"/>
  <c r="J1761" i="11" s="1"/>
  <c r="BN1811" i="11"/>
  <c r="J1805" i="11" a="1"/>
  <c r="J1805" i="11" s="1"/>
  <c r="BO1855" i="11"/>
  <c r="J1789" i="11" a="1"/>
  <c r="J1789" i="11" s="1"/>
  <c r="BO1839" i="11"/>
  <c r="BO1863" i="11"/>
  <c r="J1813" i="11" a="1"/>
  <c r="J1813" i="11" s="1"/>
  <c r="J1865" i="11" a="1"/>
  <c r="J1865" i="11" s="1"/>
  <c r="BO1915" i="11"/>
  <c r="BN1977" i="11"/>
  <c r="J1977" i="11" s="1" a="1"/>
  <c r="J1977" i="11" s="1"/>
  <c r="J1927" i="11" a="1"/>
  <c r="J1927" i="11" s="1"/>
  <c r="BO1972" i="11"/>
  <c r="J1972" i="11" s="1" a="1"/>
  <c r="J1972" i="11" s="1"/>
  <c r="J1922" i="11" a="1"/>
  <c r="J1922" i="11" s="1"/>
  <c r="BN1997" i="11"/>
  <c r="J1997" i="11" s="1" a="1"/>
  <c r="J1997" i="11" s="1"/>
  <c r="J1947" i="11" a="1"/>
  <c r="J1947" i="11" s="1"/>
  <c r="J1925" i="11" a="1"/>
  <c r="J1925" i="11" s="1"/>
  <c r="BN1975" i="11"/>
  <c r="J1975" i="11" s="1" a="1"/>
  <c r="J1975" i="11" s="1"/>
  <c r="BO2004" i="11"/>
  <c r="J2004" i="11" s="1" a="1"/>
  <c r="J2004" i="11" s="1"/>
  <c r="J1954" i="11" a="1"/>
  <c r="J1954" i="11" s="1"/>
  <c r="BO1816" i="11"/>
  <c r="J1766" i="11" a="1"/>
  <c r="J1766" i="11" s="1"/>
  <c r="J1933" i="11" a="1"/>
  <c r="J1933" i="11" s="1"/>
  <c r="BN1983" i="11"/>
  <c r="J1983" i="11" s="1" a="1"/>
  <c r="J1983" i="11" s="1"/>
  <c r="J1960" i="11" a="1"/>
  <c r="J1960" i="11" s="1"/>
  <c r="BN2010" i="11"/>
  <c r="J2010" i="11" s="1" a="1"/>
  <c r="J2010" i="11" s="1"/>
  <c r="BO1794" i="11"/>
  <c r="J1744" i="11" a="1"/>
  <c r="J1744" i="11" s="1"/>
  <c r="J1740" i="11" a="1"/>
  <c r="J1740" i="11" s="1"/>
  <c r="BO1790" i="11"/>
  <c r="J1762" i="11" a="1"/>
  <c r="J1762" i="11" s="1"/>
  <c r="BO1812" i="11"/>
  <c r="BO1871" i="11"/>
  <c r="J1821" i="11" a="1"/>
  <c r="J1821" i="11" s="1"/>
  <c r="BO1786" i="11"/>
  <c r="J1736" i="11" a="1"/>
  <c r="J1736" i="11" s="1"/>
  <c r="BN1937" i="11"/>
  <c r="J1887" i="11" a="1"/>
  <c r="J1887" i="11" s="1"/>
  <c r="BN1926" i="11"/>
  <c r="J1876" i="11" a="1"/>
  <c r="J1876" i="11" s="1"/>
  <c r="BO1770" i="11"/>
  <c r="J1720" i="11" a="1"/>
  <c r="J1720" i="11" s="1"/>
  <c r="BO1795" i="11"/>
  <c r="J1745" i="11" a="1"/>
  <c r="J1745" i="11" s="1"/>
  <c r="BO1778" i="11"/>
  <c r="J1728" i="11" a="1"/>
  <c r="J1728" i="11" s="1"/>
  <c r="BN1856" i="11"/>
  <c r="J1806" i="11" a="1"/>
  <c r="J1806" i="11" s="1"/>
  <c r="BO1952" i="11"/>
  <c r="J1902" i="11" a="1"/>
  <c r="J1902" i="11" s="1"/>
  <c r="J1885" i="11" a="1"/>
  <c r="J1885" i="11" s="1"/>
  <c r="BN1935" i="11"/>
  <c r="BO1774" i="11"/>
  <c r="J1724" i="11" a="1"/>
  <c r="J1724" i="11" s="1"/>
  <c r="BO1873" i="11"/>
  <c r="J1823" i="11" a="1"/>
  <c r="J1823" i="11" s="1"/>
  <c r="BO1879" i="11"/>
  <c r="J1829" i="11" a="1"/>
  <c r="J1829" i="11" s="1"/>
  <c r="BN1938" i="11"/>
  <c r="BO1764" i="11"/>
  <c r="J1714" i="11" a="1"/>
  <c r="J1714" i="11" s="1"/>
  <c r="BO1857" i="11"/>
  <c r="J1807" i="11" a="1"/>
  <c r="J1807" i="11" s="1"/>
  <c r="BO1853" i="11"/>
  <c r="J1803" i="11" a="1"/>
  <c r="J1803" i="11" s="1"/>
  <c r="BO1892" i="11"/>
  <c r="J1842" i="11" a="1"/>
  <c r="J1842" i="11" s="1"/>
  <c r="J1801" i="11" a="1"/>
  <c r="J1801" i="11" s="1"/>
  <c r="BO1851" i="11"/>
  <c r="BO1930" i="11"/>
  <c r="J1880" i="11" a="1"/>
  <c r="J1880" i="11" s="1"/>
  <c r="J1746" i="11" a="1"/>
  <c r="J1746" i="11" s="1"/>
  <c r="BO1796" i="11"/>
  <c r="BN1899" i="11"/>
  <c r="J1849" i="11" a="1"/>
  <c r="J1849" i="11" s="1"/>
  <c r="S1803" i="11" l="1"/>
  <c r="AI1803" i="11"/>
  <c r="AY1803" i="11"/>
  <c r="AA1803" i="11"/>
  <c r="AQ1803" i="11"/>
  <c r="BG1803" i="11"/>
  <c r="W1803" i="11"/>
  <c r="BC1803" i="11"/>
  <c r="AE1803" i="11"/>
  <c r="AM1803" i="11"/>
  <c r="O1803" i="11"/>
  <c r="AU1803" i="11"/>
  <c r="AG1803" i="11"/>
  <c r="AW1803" i="11"/>
  <c r="Q1803" i="11"/>
  <c r="BE1803" i="11"/>
  <c r="Y1803" i="11"/>
  <c r="AO1803" i="11"/>
  <c r="X1803" i="11"/>
  <c r="AN1803" i="11"/>
  <c r="BD1803" i="11"/>
  <c r="R1803" i="11"/>
  <c r="AH1803" i="11"/>
  <c r="AX1803" i="11"/>
  <c r="AK1803" i="11"/>
  <c r="P1803" i="11"/>
  <c r="AF1803" i="11"/>
  <c r="AV1803" i="11"/>
  <c r="Z1803" i="11"/>
  <c r="AP1803" i="11"/>
  <c r="BF1803" i="11"/>
  <c r="M1803" i="11"/>
  <c r="BA1803" i="11"/>
  <c r="U1803" i="11"/>
  <c r="AB1803" i="11"/>
  <c r="BH1803" i="11"/>
  <c r="V1803" i="11"/>
  <c r="BB1803" i="11"/>
  <c r="BI1803" i="11"/>
  <c r="AJ1803" i="11"/>
  <c r="AD1803" i="11"/>
  <c r="BJ1803" i="11"/>
  <c r="AS1803" i="11"/>
  <c r="AR1803" i="11"/>
  <c r="AL1803" i="11"/>
  <c r="AC1803" i="11"/>
  <c r="T1803" i="11"/>
  <c r="AZ1803" i="11"/>
  <c r="AT1803" i="11"/>
  <c r="S1960" i="11"/>
  <c r="AI1960" i="11"/>
  <c r="AY1960" i="11"/>
  <c r="W1960" i="11"/>
  <c r="AM1960" i="11"/>
  <c r="BC1960" i="11"/>
  <c r="AA1960" i="11"/>
  <c r="AQ1960" i="11"/>
  <c r="BG1960" i="11"/>
  <c r="O1960" i="11"/>
  <c r="AE1960" i="11"/>
  <c r="AU1960" i="11"/>
  <c r="M1960" i="11"/>
  <c r="AW1960" i="11"/>
  <c r="Q1960" i="11"/>
  <c r="AG1960" i="11"/>
  <c r="AO1960" i="11"/>
  <c r="BE1960" i="11"/>
  <c r="X1960" i="11"/>
  <c r="AN1960" i="11"/>
  <c r="BD1960" i="11"/>
  <c r="R1960" i="11"/>
  <c r="AH1960" i="11"/>
  <c r="AX1960" i="11"/>
  <c r="BA1960" i="11"/>
  <c r="U1960" i="11"/>
  <c r="P1960" i="11"/>
  <c r="AF1960" i="11"/>
  <c r="AV1960" i="11"/>
  <c r="Z1960" i="11"/>
  <c r="AP1960" i="11"/>
  <c r="BF1960" i="11"/>
  <c r="AK1960" i="11"/>
  <c r="Y1960" i="11"/>
  <c r="AR1960" i="11"/>
  <c r="AL1960" i="11"/>
  <c r="T1960" i="11"/>
  <c r="AZ1960" i="11"/>
  <c r="AT1960" i="11"/>
  <c r="BI1960" i="11"/>
  <c r="AB1960" i="11"/>
  <c r="BH1960" i="11"/>
  <c r="V1960" i="11"/>
  <c r="BB1960" i="11"/>
  <c r="AS1960" i="11"/>
  <c r="AJ1960" i="11"/>
  <c r="AD1960" i="11"/>
  <c r="BJ1960" i="11"/>
  <c r="AC1960" i="11"/>
  <c r="S1865" i="11"/>
  <c r="AI1865" i="11"/>
  <c r="AY1865" i="11"/>
  <c r="AA1865" i="11"/>
  <c r="AQ1865" i="11"/>
  <c r="BG1865" i="11"/>
  <c r="W1865" i="11"/>
  <c r="BC1865" i="11"/>
  <c r="AE1865" i="11"/>
  <c r="AM1865" i="11"/>
  <c r="O1865" i="11"/>
  <c r="AU1865" i="11"/>
  <c r="AG1865" i="11"/>
  <c r="AW1865" i="11"/>
  <c r="Q1865" i="11"/>
  <c r="Y1865" i="11"/>
  <c r="BE1865" i="11"/>
  <c r="AO1865" i="11"/>
  <c r="X1865" i="11"/>
  <c r="AN1865" i="11"/>
  <c r="BD1865" i="11"/>
  <c r="M1865" i="11"/>
  <c r="R1865" i="11"/>
  <c r="AH1865" i="11"/>
  <c r="AX1865" i="11"/>
  <c r="AK1865" i="11"/>
  <c r="P1865" i="11"/>
  <c r="AF1865" i="11"/>
  <c r="AV1865" i="11"/>
  <c r="Z1865" i="11"/>
  <c r="AP1865" i="11"/>
  <c r="BF1865" i="11"/>
  <c r="BA1865" i="11"/>
  <c r="U1865" i="11"/>
  <c r="AB1865" i="11"/>
  <c r="BH1865" i="11"/>
  <c r="V1865" i="11"/>
  <c r="BB1865" i="11"/>
  <c r="AC1865" i="11"/>
  <c r="AJ1865" i="11"/>
  <c r="AD1865" i="11"/>
  <c r="BJ1865" i="11"/>
  <c r="AR1865" i="11"/>
  <c r="AL1865" i="11"/>
  <c r="BI1865" i="11"/>
  <c r="T1865" i="11"/>
  <c r="AZ1865" i="11"/>
  <c r="AT1865" i="11"/>
  <c r="AS1865" i="11"/>
  <c r="S1900" i="11"/>
  <c r="AI1900" i="11"/>
  <c r="AY1900" i="11"/>
  <c r="AA1900" i="11"/>
  <c r="AQ1900" i="11"/>
  <c r="BG1900" i="11"/>
  <c r="AM1900" i="11"/>
  <c r="O1900" i="11"/>
  <c r="AU1900" i="11"/>
  <c r="W1900" i="11"/>
  <c r="BC1900" i="11"/>
  <c r="M1900" i="11"/>
  <c r="AE1900" i="11"/>
  <c r="AW1900" i="11"/>
  <c r="Q1900" i="11"/>
  <c r="AG1900" i="11"/>
  <c r="AO1900" i="11"/>
  <c r="BE1900" i="11"/>
  <c r="Y1900" i="11"/>
  <c r="X1900" i="11"/>
  <c r="AN1900" i="11"/>
  <c r="BD1900" i="11"/>
  <c r="R1900" i="11"/>
  <c r="AH1900" i="11"/>
  <c r="AX1900" i="11"/>
  <c r="BA1900" i="11"/>
  <c r="U1900" i="11"/>
  <c r="P1900" i="11"/>
  <c r="AF1900" i="11"/>
  <c r="AV1900" i="11"/>
  <c r="Z1900" i="11"/>
  <c r="AP1900" i="11"/>
  <c r="BF1900" i="11"/>
  <c r="AK1900" i="11"/>
  <c r="AR1900" i="11"/>
  <c r="AL1900" i="11"/>
  <c r="T1900" i="11"/>
  <c r="AZ1900" i="11"/>
  <c r="AT1900" i="11"/>
  <c r="BI1900" i="11"/>
  <c r="AB1900" i="11"/>
  <c r="BH1900" i="11"/>
  <c r="V1900" i="11"/>
  <c r="BB1900" i="11"/>
  <c r="AS1900" i="11"/>
  <c r="AJ1900" i="11"/>
  <c r="AD1900" i="11"/>
  <c r="BJ1900" i="11"/>
  <c r="AC1900" i="11"/>
  <c r="W1746" i="11"/>
  <c r="AM1746" i="11"/>
  <c r="BC1746" i="11"/>
  <c r="O1746" i="11"/>
  <c r="AE1746" i="11"/>
  <c r="AU1746" i="11"/>
  <c r="AA1746" i="11"/>
  <c r="BG1746" i="11"/>
  <c r="AQ1746" i="11"/>
  <c r="S1746" i="11"/>
  <c r="AI1746" i="11"/>
  <c r="AY1746" i="11"/>
  <c r="AW1746" i="11"/>
  <c r="Q1746" i="11"/>
  <c r="M1746" i="11"/>
  <c r="AG1746" i="11"/>
  <c r="AO1746" i="11"/>
  <c r="Y1746" i="11"/>
  <c r="X1746" i="11"/>
  <c r="AN1746" i="11"/>
  <c r="BD1746" i="11"/>
  <c r="R1746" i="11"/>
  <c r="AH1746" i="11"/>
  <c r="AX1746" i="11"/>
  <c r="BA1746" i="11"/>
  <c r="U1746" i="11"/>
  <c r="P1746" i="11"/>
  <c r="AF1746" i="11"/>
  <c r="AV1746" i="11"/>
  <c r="Z1746" i="11"/>
  <c r="AP1746" i="11"/>
  <c r="BF1746" i="11"/>
  <c r="AK1746" i="11"/>
  <c r="BE1746" i="11"/>
  <c r="AR1746" i="11"/>
  <c r="AL1746" i="11"/>
  <c r="AS1746" i="11"/>
  <c r="T1746" i="11"/>
  <c r="AZ1746" i="11"/>
  <c r="AT1746" i="11"/>
  <c r="AC1746" i="11"/>
  <c r="AB1746" i="11"/>
  <c r="BH1746" i="11"/>
  <c r="V1746" i="11"/>
  <c r="BB1746" i="11"/>
  <c r="AJ1746" i="11"/>
  <c r="AD1746" i="11"/>
  <c r="BJ1746" i="11"/>
  <c r="BI1746" i="11"/>
  <c r="S1801" i="11"/>
  <c r="AI1801" i="11"/>
  <c r="AY1801" i="11"/>
  <c r="AA1801" i="11"/>
  <c r="AQ1801" i="11"/>
  <c r="BG1801" i="11"/>
  <c r="W1801" i="11"/>
  <c r="BC1801" i="11"/>
  <c r="AE1801" i="11"/>
  <c r="AM1801" i="11"/>
  <c r="O1801" i="11"/>
  <c r="AU1801" i="11"/>
  <c r="AG1801" i="11"/>
  <c r="AW1801" i="11"/>
  <c r="Q1801" i="11"/>
  <c r="Y1801" i="11"/>
  <c r="BE1801" i="11"/>
  <c r="AO1801" i="11"/>
  <c r="X1801" i="11"/>
  <c r="AN1801" i="11"/>
  <c r="BD1801" i="11"/>
  <c r="M1801" i="11"/>
  <c r="R1801" i="11"/>
  <c r="AH1801" i="11"/>
  <c r="AX1801" i="11"/>
  <c r="AK1801" i="11"/>
  <c r="P1801" i="11"/>
  <c r="AF1801" i="11"/>
  <c r="AV1801" i="11"/>
  <c r="Z1801" i="11"/>
  <c r="AP1801" i="11"/>
  <c r="BF1801" i="11"/>
  <c r="BA1801" i="11"/>
  <c r="U1801" i="11"/>
  <c r="AB1801" i="11"/>
  <c r="BH1801" i="11"/>
  <c r="V1801" i="11"/>
  <c r="BB1801" i="11"/>
  <c r="AC1801" i="11"/>
  <c r="AJ1801" i="11"/>
  <c r="AD1801" i="11"/>
  <c r="BJ1801" i="11"/>
  <c r="AR1801" i="11"/>
  <c r="AL1801" i="11"/>
  <c r="BI1801" i="11"/>
  <c r="T1801" i="11"/>
  <c r="AZ1801" i="11"/>
  <c r="AT1801" i="11"/>
  <c r="AS1801" i="11"/>
  <c r="S1823" i="11"/>
  <c r="AI1823" i="11"/>
  <c r="AY1823" i="11"/>
  <c r="AA1823" i="11"/>
  <c r="AQ1823" i="11"/>
  <c r="BG1823" i="11"/>
  <c r="W1823" i="11"/>
  <c r="BC1823" i="11"/>
  <c r="AE1823" i="11"/>
  <c r="AM1823" i="11"/>
  <c r="O1823" i="11"/>
  <c r="AU1823" i="11"/>
  <c r="AG1823" i="11"/>
  <c r="AW1823" i="11"/>
  <c r="Q1823" i="11"/>
  <c r="BE1823" i="11"/>
  <c r="Y1823" i="11"/>
  <c r="AO1823" i="11"/>
  <c r="X1823" i="11"/>
  <c r="AN1823" i="11"/>
  <c r="BD1823" i="11"/>
  <c r="R1823" i="11"/>
  <c r="AH1823" i="11"/>
  <c r="AX1823" i="11"/>
  <c r="AK1823" i="11"/>
  <c r="P1823" i="11"/>
  <c r="AF1823" i="11"/>
  <c r="AV1823" i="11"/>
  <c r="Z1823" i="11"/>
  <c r="AP1823" i="11"/>
  <c r="BF1823" i="11"/>
  <c r="BA1823" i="11"/>
  <c r="U1823" i="11"/>
  <c r="AB1823" i="11"/>
  <c r="BH1823" i="11"/>
  <c r="V1823" i="11"/>
  <c r="BB1823" i="11"/>
  <c r="BI1823" i="11"/>
  <c r="AJ1823" i="11"/>
  <c r="AD1823" i="11"/>
  <c r="BJ1823" i="11"/>
  <c r="M1823" i="11"/>
  <c r="AS1823" i="11"/>
  <c r="AR1823" i="11"/>
  <c r="AL1823" i="11"/>
  <c r="AC1823" i="11"/>
  <c r="T1823" i="11"/>
  <c r="AZ1823" i="11"/>
  <c r="AT1823" i="11"/>
  <c r="S1806" i="11"/>
  <c r="AI1806" i="11"/>
  <c r="AY1806" i="11"/>
  <c r="AA1806" i="11"/>
  <c r="AQ1806" i="11"/>
  <c r="BG1806" i="11"/>
  <c r="AM1806" i="11"/>
  <c r="O1806" i="11"/>
  <c r="AU1806" i="11"/>
  <c r="W1806" i="11"/>
  <c r="BC1806" i="11"/>
  <c r="AE1806" i="11"/>
  <c r="AW1806" i="11"/>
  <c r="Q1806" i="11"/>
  <c r="AG1806" i="11"/>
  <c r="AO1806" i="11"/>
  <c r="Y1806" i="11"/>
  <c r="BE1806" i="11"/>
  <c r="X1806" i="11"/>
  <c r="AN1806" i="11"/>
  <c r="BD1806" i="11"/>
  <c r="R1806" i="11"/>
  <c r="AH1806" i="11"/>
  <c r="AX1806" i="11"/>
  <c r="BA1806" i="11"/>
  <c r="U1806" i="11"/>
  <c r="P1806" i="11"/>
  <c r="AF1806" i="11"/>
  <c r="AV1806" i="11"/>
  <c r="Z1806" i="11"/>
  <c r="AP1806" i="11"/>
  <c r="BF1806" i="11"/>
  <c r="AK1806" i="11"/>
  <c r="AR1806" i="11"/>
  <c r="AL1806" i="11"/>
  <c r="AS1806" i="11"/>
  <c r="T1806" i="11"/>
  <c r="AZ1806" i="11"/>
  <c r="AT1806" i="11"/>
  <c r="M1806" i="11"/>
  <c r="AC1806" i="11"/>
  <c r="AB1806" i="11"/>
  <c r="BH1806" i="11"/>
  <c r="V1806" i="11"/>
  <c r="BB1806" i="11"/>
  <c r="AJ1806" i="11"/>
  <c r="AD1806" i="11"/>
  <c r="BJ1806" i="11"/>
  <c r="BI1806" i="11"/>
  <c r="W1745" i="11"/>
  <c r="AM1745" i="11"/>
  <c r="BC1745" i="11"/>
  <c r="O1745" i="11"/>
  <c r="AE1745" i="11"/>
  <c r="AU1745" i="11"/>
  <c r="AQ1745" i="11"/>
  <c r="AA1745" i="11"/>
  <c r="BG1745" i="11"/>
  <c r="AY1745" i="11"/>
  <c r="S1745" i="11"/>
  <c r="AI1745" i="11"/>
  <c r="AG1745" i="11"/>
  <c r="AW1745" i="11"/>
  <c r="Q1745" i="11"/>
  <c r="Y1745" i="11"/>
  <c r="BE1745" i="11"/>
  <c r="AO1745" i="11"/>
  <c r="X1745" i="11"/>
  <c r="AN1745" i="11"/>
  <c r="BD1745" i="11"/>
  <c r="R1745" i="11"/>
  <c r="AH1745" i="11"/>
  <c r="AX1745" i="11"/>
  <c r="AK1745" i="11"/>
  <c r="P1745" i="11"/>
  <c r="AF1745" i="11"/>
  <c r="AV1745" i="11"/>
  <c r="M1745" i="11"/>
  <c r="Z1745" i="11"/>
  <c r="AP1745" i="11"/>
  <c r="BF1745" i="11"/>
  <c r="BA1745" i="11"/>
  <c r="U1745" i="11"/>
  <c r="AB1745" i="11"/>
  <c r="BH1745" i="11"/>
  <c r="V1745" i="11"/>
  <c r="BB1745" i="11"/>
  <c r="AC1745" i="11"/>
  <c r="AJ1745" i="11"/>
  <c r="AD1745" i="11"/>
  <c r="BJ1745" i="11"/>
  <c r="AR1745" i="11"/>
  <c r="AL1745" i="11"/>
  <c r="BI1745" i="11"/>
  <c r="T1745" i="11"/>
  <c r="AZ1745" i="11"/>
  <c r="AT1745" i="11"/>
  <c r="AS1745" i="11"/>
  <c r="S1876" i="11"/>
  <c r="AI1876" i="11"/>
  <c r="AY1876" i="11"/>
  <c r="AA1876" i="11"/>
  <c r="AQ1876" i="11"/>
  <c r="BG1876" i="11"/>
  <c r="AM1876" i="11"/>
  <c r="M1876" i="11"/>
  <c r="O1876" i="11"/>
  <c r="AU1876" i="11"/>
  <c r="W1876" i="11"/>
  <c r="BC1876" i="11"/>
  <c r="AE1876" i="11"/>
  <c r="AW1876" i="11"/>
  <c r="Q1876" i="11"/>
  <c r="AG1876" i="11"/>
  <c r="AO1876" i="11"/>
  <c r="BE1876" i="11"/>
  <c r="Y1876" i="11"/>
  <c r="X1876" i="11"/>
  <c r="AN1876" i="11"/>
  <c r="BD1876" i="11"/>
  <c r="R1876" i="11"/>
  <c r="AH1876" i="11"/>
  <c r="AX1876" i="11"/>
  <c r="BA1876" i="11"/>
  <c r="U1876" i="11"/>
  <c r="P1876" i="11"/>
  <c r="AF1876" i="11"/>
  <c r="AV1876" i="11"/>
  <c r="Z1876" i="11"/>
  <c r="AP1876" i="11"/>
  <c r="BF1876" i="11"/>
  <c r="AK1876" i="11"/>
  <c r="AR1876" i="11"/>
  <c r="AL1876" i="11"/>
  <c r="T1876" i="11"/>
  <c r="AZ1876" i="11"/>
  <c r="AT1876" i="11"/>
  <c r="BI1876" i="11"/>
  <c r="AB1876" i="11"/>
  <c r="BH1876" i="11"/>
  <c r="V1876" i="11"/>
  <c r="BB1876" i="11"/>
  <c r="AS1876" i="11"/>
  <c r="AJ1876" i="11"/>
  <c r="AD1876" i="11"/>
  <c r="BJ1876" i="11"/>
  <c r="AC1876" i="11"/>
  <c r="W1736" i="11"/>
  <c r="AM1736" i="11"/>
  <c r="BC1736" i="11"/>
  <c r="O1736" i="11"/>
  <c r="AE1736" i="11"/>
  <c r="AU1736" i="11"/>
  <c r="AA1736" i="11"/>
  <c r="BG1736" i="11"/>
  <c r="AQ1736" i="11"/>
  <c r="AI1736" i="11"/>
  <c r="AY1736" i="11"/>
  <c r="S1736" i="11"/>
  <c r="M1736" i="11"/>
  <c r="AW1736" i="11"/>
  <c r="Q1736" i="11"/>
  <c r="AG1736" i="11"/>
  <c r="AO1736" i="11"/>
  <c r="BE1736" i="11"/>
  <c r="X1736" i="11"/>
  <c r="AN1736" i="11"/>
  <c r="BD1736" i="11"/>
  <c r="R1736" i="11"/>
  <c r="AH1736" i="11"/>
  <c r="AX1736" i="11"/>
  <c r="BA1736" i="11"/>
  <c r="U1736" i="11"/>
  <c r="Y1736" i="11"/>
  <c r="P1736" i="11"/>
  <c r="AF1736" i="11"/>
  <c r="AV1736" i="11"/>
  <c r="Z1736" i="11"/>
  <c r="AP1736" i="11"/>
  <c r="BF1736" i="11"/>
  <c r="AK1736" i="11"/>
  <c r="AR1736" i="11"/>
  <c r="AL1736" i="11"/>
  <c r="T1736" i="11"/>
  <c r="AZ1736" i="11"/>
  <c r="AT1736" i="11"/>
  <c r="BI1736" i="11"/>
  <c r="AB1736" i="11"/>
  <c r="BH1736" i="11"/>
  <c r="V1736" i="11"/>
  <c r="BB1736" i="11"/>
  <c r="AS1736" i="11"/>
  <c r="AJ1736" i="11"/>
  <c r="AD1736" i="11"/>
  <c r="BJ1736" i="11"/>
  <c r="AC1736" i="11"/>
  <c r="W1744" i="11"/>
  <c r="AM1744" i="11"/>
  <c r="BC1744" i="11"/>
  <c r="O1744" i="11"/>
  <c r="AE1744" i="11"/>
  <c r="AU1744" i="11"/>
  <c r="AA1744" i="11"/>
  <c r="BG1744" i="11"/>
  <c r="AQ1744" i="11"/>
  <c r="AI1744" i="11"/>
  <c r="AY1744" i="11"/>
  <c r="S1744" i="11"/>
  <c r="M1744" i="11"/>
  <c r="AW1744" i="11"/>
  <c r="Q1744" i="11"/>
  <c r="AG1744" i="11"/>
  <c r="AO1744" i="11"/>
  <c r="BE1744" i="11"/>
  <c r="Y1744" i="11"/>
  <c r="X1744" i="11"/>
  <c r="AN1744" i="11"/>
  <c r="BD1744" i="11"/>
  <c r="R1744" i="11"/>
  <c r="AH1744" i="11"/>
  <c r="AX1744" i="11"/>
  <c r="BA1744" i="11"/>
  <c r="U1744" i="11"/>
  <c r="P1744" i="11"/>
  <c r="AF1744" i="11"/>
  <c r="AV1744" i="11"/>
  <c r="Z1744" i="11"/>
  <c r="AP1744" i="11"/>
  <c r="BF1744" i="11"/>
  <c r="AK1744" i="11"/>
  <c r="AR1744" i="11"/>
  <c r="AL1744" i="11"/>
  <c r="T1744" i="11"/>
  <c r="AZ1744" i="11"/>
  <c r="AT1744" i="11"/>
  <c r="BI1744" i="11"/>
  <c r="AB1744" i="11"/>
  <c r="BH1744" i="11"/>
  <c r="V1744" i="11"/>
  <c r="BB1744" i="11"/>
  <c r="AS1744" i="11"/>
  <c r="AJ1744" i="11"/>
  <c r="AD1744" i="11"/>
  <c r="BJ1744" i="11"/>
  <c r="AC1744" i="11"/>
  <c r="S1983" i="11"/>
  <c r="AI1983" i="11"/>
  <c r="AY1983" i="11"/>
  <c r="W1983" i="11"/>
  <c r="AM1983" i="11"/>
  <c r="BC1983" i="11"/>
  <c r="AA1983" i="11"/>
  <c r="AQ1983" i="11"/>
  <c r="BG1983" i="11"/>
  <c r="O1983" i="11"/>
  <c r="AE1983" i="11"/>
  <c r="AU1983" i="11"/>
  <c r="AG1983" i="11"/>
  <c r="AW1983" i="11"/>
  <c r="Q1983" i="11"/>
  <c r="BE1983" i="11"/>
  <c r="Y1983" i="11"/>
  <c r="AO1983" i="11"/>
  <c r="X1983" i="11"/>
  <c r="AN1983" i="11"/>
  <c r="BD1983" i="11"/>
  <c r="R1983" i="11"/>
  <c r="AH1983" i="11"/>
  <c r="AX1983" i="11"/>
  <c r="AK1983" i="11"/>
  <c r="P1983" i="11"/>
  <c r="AF1983" i="11"/>
  <c r="AV1983" i="11"/>
  <c r="Z1983" i="11"/>
  <c r="AP1983" i="11"/>
  <c r="BF1983" i="11"/>
  <c r="BA1983" i="11"/>
  <c r="U1983" i="11"/>
  <c r="AB1983" i="11"/>
  <c r="BH1983" i="11"/>
  <c r="V1983" i="11"/>
  <c r="BB1983" i="11"/>
  <c r="BI1983" i="11"/>
  <c r="AJ1983" i="11"/>
  <c r="AD1983" i="11"/>
  <c r="BJ1983" i="11"/>
  <c r="M1983" i="11"/>
  <c r="AS1983" i="11"/>
  <c r="AR1983" i="11"/>
  <c r="AL1983" i="11"/>
  <c r="AC1983" i="11"/>
  <c r="T1983" i="11"/>
  <c r="AZ1983" i="11"/>
  <c r="AT1983" i="11"/>
  <c r="S1954" i="11"/>
  <c r="AI1954" i="11"/>
  <c r="AY1954" i="11"/>
  <c r="W1954" i="11"/>
  <c r="AM1954" i="11"/>
  <c r="BC1954" i="11"/>
  <c r="AA1954" i="11"/>
  <c r="AQ1954" i="11"/>
  <c r="BG1954" i="11"/>
  <c r="O1954" i="11"/>
  <c r="AE1954" i="11"/>
  <c r="AU1954" i="11"/>
  <c r="M1954" i="11"/>
  <c r="AW1954" i="11"/>
  <c r="Q1954" i="11"/>
  <c r="AG1954" i="11"/>
  <c r="AO1954" i="11"/>
  <c r="Y1954" i="11"/>
  <c r="BE1954" i="11"/>
  <c r="X1954" i="11"/>
  <c r="AN1954" i="11"/>
  <c r="BD1954" i="11"/>
  <c r="R1954" i="11"/>
  <c r="AH1954" i="11"/>
  <c r="AX1954" i="11"/>
  <c r="BA1954" i="11"/>
  <c r="U1954" i="11"/>
  <c r="P1954" i="11"/>
  <c r="AF1954" i="11"/>
  <c r="AV1954" i="11"/>
  <c r="Z1954" i="11"/>
  <c r="AP1954" i="11"/>
  <c r="BF1954" i="11"/>
  <c r="AK1954" i="11"/>
  <c r="AR1954" i="11"/>
  <c r="AL1954" i="11"/>
  <c r="AS1954" i="11"/>
  <c r="T1954" i="11"/>
  <c r="AZ1954" i="11"/>
  <c r="AT1954" i="11"/>
  <c r="AC1954" i="11"/>
  <c r="AB1954" i="11"/>
  <c r="BH1954" i="11"/>
  <c r="V1954" i="11"/>
  <c r="BB1954" i="11"/>
  <c r="AJ1954" i="11"/>
  <c r="AD1954" i="11"/>
  <c r="BJ1954" i="11"/>
  <c r="BI1954" i="11"/>
  <c r="S1947" i="11"/>
  <c r="AI1947" i="11"/>
  <c r="AY1947" i="11"/>
  <c r="W1947" i="11"/>
  <c r="AM1947" i="11"/>
  <c r="BC1947" i="11"/>
  <c r="AA1947" i="11"/>
  <c r="AQ1947" i="11"/>
  <c r="BG1947" i="11"/>
  <c r="O1947" i="11"/>
  <c r="AE1947" i="11"/>
  <c r="AU1947" i="11"/>
  <c r="AG1947" i="11"/>
  <c r="AW1947" i="11"/>
  <c r="Q1947" i="11"/>
  <c r="BE1947" i="11"/>
  <c r="Y1947" i="11"/>
  <c r="AO1947" i="11"/>
  <c r="X1947" i="11"/>
  <c r="AN1947" i="11"/>
  <c r="BD1947" i="11"/>
  <c r="R1947" i="11"/>
  <c r="AH1947" i="11"/>
  <c r="AX1947" i="11"/>
  <c r="AK1947" i="11"/>
  <c r="P1947" i="11"/>
  <c r="AF1947" i="11"/>
  <c r="AV1947" i="11"/>
  <c r="Z1947" i="11"/>
  <c r="AP1947" i="11"/>
  <c r="BF1947" i="11"/>
  <c r="M1947" i="11"/>
  <c r="BA1947" i="11"/>
  <c r="U1947" i="11"/>
  <c r="AB1947" i="11"/>
  <c r="BH1947" i="11"/>
  <c r="V1947" i="11"/>
  <c r="BB1947" i="11"/>
  <c r="BI1947" i="11"/>
  <c r="AJ1947" i="11"/>
  <c r="AD1947" i="11"/>
  <c r="BJ1947" i="11"/>
  <c r="AS1947" i="11"/>
  <c r="AR1947" i="11"/>
  <c r="AL1947" i="11"/>
  <c r="AC1947" i="11"/>
  <c r="T1947" i="11"/>
  <c r="AZ1947" i="11"/>
  <c r="AT1947" i="11"/>
  <c r="S1927" i="11"/>
  <c r="AI1927" i="11"/>
  <c r="AY1927" i="11"/>
  <c r="AA1927" i="11"/>
  <c r="AQ1927" i="11"/>
  <c r="BG1927" i="11"/>
  <c r="W1927" i="11"/>
  <c r="BC1927" i="11"/>
  <c r="AE1927" i="11"/>
  <c r="AM1927" i="11"/>
  <c r="O1927" i="11"/>
  <c r="AU1927" i="11"/>
  <c r="AG1927" i="11"/>
  <c r="AW1927" i="11"/>
  <c r="Q1927" i="11"/>
  <c r="BE1927" i="11"/>
  <c r="Y1927" i="11"/>
  <c r="AO1927" i="11"/>
  <c r="X1927" i="11"/>
  <c r="AN1927" i="11"/>
  <c r="BD1927" i="11"/>
  <c r="R1927" i="11"/>
  <c r="AH1927" i="11"/>
  <c r="AX1927" i="11"/>
  <c r="AK1927" i="11"/>
  <c r="P1927" i="11"/>
  <c r="AF1927" i="11"/>
  <c r="AV1927" i="11"/>
  <c r="Z1927" i="11"/>
  <c r="AP1927" i="11"/>
  <c r="BF1927" i="11"/>
  <c r="BA1927" i="11"/>
  <c r="U1927" i="11"/>
  <c r="AB1927" i="11"/>
  <c r="BH1927" i="11"/>
  <c r="V1927" i="11"/>
  <c r="BB1927" i="11"/>
  <c r="BI1927" i="11"/>
  <c r="AJ1927" i="11"/>
  <c r="AD1927" i="11"/>
  <c r="BJ1927" i="11"/>
  <c r="AS1927" i="11"/>
  <c r="AR1927" i="11"/>
  <c r="AL1927" i="11"/>
  <c r="M1927" i="11"/>
  <c r="AC1927" i="11"/>
  <c r="T1927" i="11"/>
  <c r="AZ1927" i="11"/>
  <c r="AT1927" i="11"/>
  <c r="S1813" i="11"/>
  <c r="AI1813" i="11"/>
  <c r="AY1813" i="11"/>
  <c r="AA1813" i="11"/>
  <c r="AQ1813" i="11"/>
  <c r="BG1813" i="11"/>
  <c r="W1813" i="11"/>
  <c r="BC1813" i="11"/>
  <c r="AE1813" i="11"/>
  <c r="AM1813" i="11"/>
  <c r="O1813" i="11"/>
  <c r="AU1813" i="11"/>
  <c r="AG1813" i="11"/>
  <c r="AW1813" i="11"/>
  <c r="Q1813" i="11"/>
  <c r="Y1813" i="11"/>
  <c r="BE1813" i="11"/>
  <c r="AO1813" i="11"/>
  <c r="X1813" i="11"/>
  <c r="AN1813" i="11"/>
  <c r="BD1813" i="11"/>
  <c r="R1813" i="11"/>
  <c r="AH1813" i="11"/>
  <c r="AX1813" i="11"/>
  <c r="AK1813" i="11"/>
  <c r="P1813" i="11"/>
  <c r="AF1813" i="11"/>
  <c r="AV1813" i="11"/>
  <c r="Z1813" i="11"/>
  <c r="AP1813" i="11"/>
  <c r="BF1813" i="11"/>
  <c r="BA1813" i="11"/>
  <c r="U1813" i="11"/>
  <c r="AB1813" i="11"/>
  <c r="BH1813" i="11"/>
  <c r="V1813" i="11"/>
  <c r="BB1813" i="11"/>
  <c r="AC1813" i="11"/>
  <c r="AJ1813" i="11"/>
  <c r="AD1813" i="11"/>
  <c r="BJ1813" i="11"/>
  <c r="AR1813" i="11"/>
  <c r="AL1813" i="11"/>
  <c r="BI1813" i="11"/>
  <c r="T1813" i="11"/>
  <c r="AZ1813" i="11"/>
  <c r="M1813" i="11"/>
  <c r="AT1813" i="11"/>
  <c r="AS1813" i="11"/>
  <c r="S1834" i="11"/>
  <c r="AI1834" i="11"/>
  <c r="AY1834" i="11"/>
  <c r="AA1834" i="11"/>
  <c r="AQ1834" i="11"/>
  <c r="BG1834" i="11"/>
  <c r="AM1834" i="11"/>
  <c r="O1834" i="11"/>
  <c r="AU1834" i="11"/>
  <c r="W1834" i="11"/>
  <c r="BC1834" i="11"/>
  <c r="AE1834" i="11"/>
  <c r="AW1834" i="11"/>
  <c r="Q1834" i="11"/>
  <c r="AG1834" i="11"/>
  <c r="AO1834" i="11"/>
  <c r="Y1834" i="11"/>
  <c r="M1834" i="11"/>
  <c r="BE1834" i="11"/>
  <c r="X1834" i="11"/>
  <c r="AN1834" i="11"/>
  <c r="BD1834" i="11"/>
  <c r="R1834" i="11"/>
  <c r="AH1834" i="11"/>
  <c r="AX1834" i="11"/>
  <c r="BA1834" i="11"/>
  <c r="U1834" i="11"/>
  <c r="P1834" i="11"/>
  <c r="AF1834" i="11"/>
  <c r="AV1834" i="11"/>
  <c r="Z1834" i="11"/>
  <c r="AP1834" i="11"/>
  <c r="BF1834" i="11"/>
  <c r="AK1834" i="11"/>
  <c r="AR1834" i="11"/>
  <c r="AL1834" i="11"/>
  <c r="AS1834" i="11"/>
  <c r="T1834" i="11"/>
  <c r="AZ1834" i="11"/>
  <c r="AT1834" i="11"/>
  <c r="AC1834" i="11"/>
  <c r="AB1834" i="11"/>
  <c r="BH1834" i="11"/>
  <c r="V1834" i="11"/>
  <c r="BB1834" i="11"/>
  <c r="AJ1834" i="11"/>
  <c r="AD1834" i="11"/>
  <c r="BJ1834" i="11"/>
  <c r="BI1834" i="11"/>
  <c r="W1748" i="11"/>
  <c r="AM1748" i="11"/>
  <c r="BC1748" i="11"/>
  <c r="O1748" i="11"/>
  <c r="AE1748" i="11"/>
  <c r="AU1748" i="11"/>
  <c r="AA1748" i="11"/>
  <c r="BG1748" i="11"/>
  <c r="AQ1748" i="11"/>
  <c r="AI1748" i="11"/>
  <c r="M1748" i="11"/>
  <c r="AY1748" i="11"/>
  <c r="S1748" i="11"/>
  <c r="AW1748" i="11"/>
  <c r="Q1748" i="11"/>
  <c r="AG1748" i="11"/>
  <c r="AO1748" i="11"/>
  <c r="BE1748" i="11"/>
  <c r="Y1748" i="11"/>
  <c r="X1748" i="11"/>
  <c r="AN1748" i="11"/>
  <c r="BD1748" i="11"/>
  <c r="R1748" i="11"/>
  <c r="AH1748" i="11"/>
  <c r="AX1748" i="11"/>
  <c r="BA1748" i="11"/>
  <c r="U1748" i="11"/>
  <c r="P1748" i="11"/>
  <c r="AF1748" i="11"/>
  <c r="AV1748" i="11"/>
  <c r="Z1748" i="11"/>
  <c r="AP1748" i="11"/>
  <c r="BF1748" i="11"/>
  <c r="AK1748" i="11"/>
  <c r="AR1748" i="11"/>
  <c r="AL1748" i="11"/>
  <c r="T1748" i="11"/>
  <c r="AZ1748" i="11"/>
  <c r="AT1748" i="11"/>
  <c r="BI1748" i="11"/>
  <c r="AB1748" i="11"/>
  <c r="BH1748" i="11"/>
  <c r="V1748" i="11"/>
  <c r="BB1748" i="11"/>
  <c r="AS1748" i="11"/>
  <c r="AJ1748" i="11"/>
  <c r="AD1748" i="11"/>
  <c r="BJ1748" i="11"/>
  <c r="AC1748" i="11"/>
  <c r="W1714" i="11"/>
  <c r="AM1714" i="11"/>
  <c r="BC1714" i="11"/>
  <c r="O1714" i="11"/>
  <c r="AE1714" i="11"/>
  <c r="AU1714" i="11"/>
  <c r="AA1714" i="11"/>
  <c r="BG1714" i="11"/>
  <c r="AQ1714" i="11"/>
  <c r="S1714" i="11"/>
  <c r="AI1714" i="11"/>
  <c r="AY1714" i="11"/>
  <c r="AW1714" i="11"/>
  <c r="Q1714" i="11"/>
  <c r="M1714" i="11"/>
  <c r="AG1714" i="11"/>
  <c r="AO1714" i="11"/>
  <c r="Y1714" i="11"/>
  <c r="X1714" i="11"/>
  <c r="AN1714" i="11"/>
  <c r="BD1714" i="11"/>
  <c r="R1714" i="11"/>
  <c r="AH1714" i="11"/>
  <c r="AX1714" i="11"/>
  <c r="BA1714" i="11"/>
  <c r="U1714" i="11"/>
  <c r="BE1714" i="11"/>
  <c r="P1714" i="11"/>
  <c r="AF1714" i="11"/>
  <c r="AV1714" i="11"/>
  <c r="Z1714" i="11"/>
  <c r="AP1714" i="11"/>
  <c r="BF1714" i="11"/>
  <c r="AK1714" i="11"/>
  <c r="AR1714" i="11"/>
  <c r="AL1714" i="11"/>
  <c r="AS1714" i="11"/>
  <c r="T1714" i="11"/>
  <c r="AZ1714" i="11"/>
  <c r="AT1714" i="11"/>
  <c r="AC1714" i="11"/>
  <c r="AB1714" i="11"/>
  <c r="BH1714" i="11"/>
  <c r="V1714" i="11"/>
  <c r="BB1714" i="11"/>
  <c r="AJ1714" i="11"/>
  <c r="AD1714" i="11"/>
  <c r="BJ1714" i="11"/>
  <c r="BI1714" i="11"/>
  <c r="S1925" i="11"/>
  <c r="AI1925" i="11"/>
  <c r="AY1925" i="11"/>
  <c r="AA1925" i="11"/>
  <c r="AQ1925" i="11"/>
  <c r="BG1925" i="11"/>
  <c r="W1925" i="11"/>
  <c r="BC1925" i="11"/>
  <c r="AE1925" i="11"/>
  <c r="AM1925" i="11"/>
  <c r="O1925" i="11"/>
  <c r="AU1925" i="11"/>
  <c r="AG1925" i="11"/>
  <c r="AW1925" i="11"/>
  <c r="Q1925" i="11"/>
  <c r="Y1925" i="11"/>
  <c r="BE1925" i="11"/>
  <c r="AO1925" i="11"/>
  <c r="X1925" i="11"/>
  <c r="AN1925" i="11"/>
  <c r="BD1925" i="11"/>
  <c r="R1925" i="11"/>
  <c r="AH1925" i="11"/>
  <c r="AX1925" i="11"/>
  <c r="AK1925" i="11"/>
  <c r="P1925" i="11"/>
  <c r="AF1925" i="11"/>
  <c r="AV1925" i="11"/>
  <c r="Z1925" i="11"/>
  <c r="AP1925" i="11"/>
  <c r="BF1925" i="11"/>
  <c r="BA1925" i="11"/>
  <c r="U1925" i="11"/>
  <c r="AB1925" i="11"/>
  <c r="BH1925" i="11"/>
  <c r="V1925" i="11"/>
  <c r="BB1925" i="11"/>
  <c r="AC1925" i="11"/>
  <c r="AJ1925" i="11"/>
  <c r="M1925" i="11"/>
  <c r="AD1925" i="11"/>
  <c r="BJ1925" i="11"/>
  <c r="AR1925" i="11"/>
  <c r="AL1925" i="11"/>
  <c r="BI1925" i="11"/>
  <c r="T1925" i="11"/>
  <c r="AZ1925" i="11"/>
  <c r="AT1925" i="11"/>
  <c r="AS1925" i="11"/>
  <c r="S1789" i="11"/>
  <c r="AI1789" i="11"/>
  <c r="AY1789" i="11"/>
  <c r="AA1789" i="11"/>
  <c r="AQ1789" i="11"/>
  <c r="BG1789" i="11"/>
  <c r="W1789" i="11"/>
  <c r="BC1789" i="11"/>
  <c r="AE1789" i="11"/>
  <c r="AM1789" i="11"/>
  <c r="O1789" i="11"/>
  <c r="AU1789" i="11"/>
  <c r="AG1789" i="11"/>
  <c r="AW1789" i="11"/>
  <c r="Q1789" i="11"/>
  <c r="Y1789" i="11"/>
  <c r="BE1789" i="11"/>
  <c r="X1789" i="11"/>
  <c r="AN1789" i="11"/>
  <c r="BD1789" i="11"/>
  <c r="R1789" i="11"/>
  <c r="AH1789" i="11"/>
  <c r="AX1789" i="11"/>
  <c r="AK1789" i="11"/>
  <c r="P1789" i="11"/>
  <c r="AF1789" i="11"/>
  <c r="AV1789" i="11"/>
  <c r="Z1789" i="11"/>
  <c r="AP1789" i="11"/>
  <c r="BF1789" i="11"/>
  <c r="BA1789" i="11"/>
  <c r="U1789" i="11"/>
  <c r="AO1789" i="11"/>
  <c r="AB1789" i="11"/>
  <c r="BH1789" i="11"/>
  <c r="M1789" i="11"/>
  <c r="V1789" i="11"/>
  <c r="BB1789" i="11"/>
  <c r="AC1789" i="11"/>
  <c r="AJ1789" i="11"/>
  <c r="AD1789" i="11"/>
  <c r="BJ1789" i="11"/>
  <c r="AR1789" i="11"/>
  <c r="AL1789" i="11"/>
  <c r="BI1789" i="11"/>
  <c r="T1789" i="11"/>
  <c r="AZ1789" i="11"/>
  <c r="AT1789" i="11"/>
  <c r="AS1789" i="11"/>
  <c r="S1849" i="11"/>
  <c r="AI1849" i="11"/>
  <c r="AY1849" i="11"/>
  <c r="AA1849" i="11"/>
  <c r="AQ1849" i="11"/>
  <c r="BG1849" i="11"/>
  <c r="W1849" i="11"/>
  <c r="BC1849" i="11"/>
  <c r="AE1849" i="11"/>
  <c r="AM1849" i="11"/>
  <c r="O1849" i="11"/>
  <c r="AU1849" i="11"/>
  <c r="AG1849" i="11"/>
  <c r="AW1849" i="11"/>
  <c r="Q1849" i="11"/>
  <c r="Y1849" i="11"/>
  <c r="BE1849" i="11"/>
  <c r="AO1849" i="11"/>
  <c r="X1849" i="11"/>
  <c r="AN1849" i="11"/>
  <c r="BD1849" i="11"/>
  <c r="M1849" i="11"/>
  <c r="R1849" i="11"/>
  <c r="AH1849" i="11"/>
  <c r="AX1849" i="11"/>
  <c r="AK1849" i="11"/>
  <c r="P1849" i="11"/>
  <c r="AF1849" i="11"/>
  <c r="AV1849" i="11"/>
  <c r="Z1849" i="11"/>
  <c r="AP1849" i="11"/>
  <c r="BF1849" i="11"/>
  <c r="BA1849" i="11"/>
  <c r="U1849" i="11"/>
  <c r="AB1849" i="11"/>
  <c r="BH1849" i="11"/>
  <c r="V1849" i="11"/>
  <c r="BB1849" i="11"/>
  <c r="AC1849" i="11"/>
  <c r="AJ1849" i="11"/>
  <c r="AD1849" i="11"/>
  <c r="BJ1849" i="11"/>
  <c r="AR1849" i="11"/>
  <c r="AL1849" i="11"/>
  <c r="BI1849" i="11"/>
  <c r="T1849" i="11"/>
  <c r="AZ1849" i="11"/>
  <c r="AT1849" i="11"/>
  <c r="AS1849" i="11"/>
  <c r="S1880" i="11"/>
  <c r="AI1880" i="11"/>
  <c r="AY1880" i="11"/>
  <c r="AA1880" i="11"/>
  <c r="AQ1880" i="11"/>
  <c r="BG1880" i="11"/>
  <c r="AM1880" i="11"/>
  <c r="O1880" i="11"/>
  <c r="AU1880" i="11"/>
  <c r="W1880" i="11"/>
  <c r="BC1880" i="11"/>
  <c r="AE1880" i="11"/>
  <c r="M1880" i="11"/>
  <c r="AW1880" i="11"/>
  <c r="Q1880" i="11"/>
  <c r="AG1880" i="11"/>
  <c r="AO1880" i="11"/>
  <c r="BE1880" i="11"/>
  <c r="X1880" i="11"/>
  <c r="AN1880" i="11"/>
  <c r="BD1880" i="11"/>
  <c r="R1880" i="11"/>
  <c r="AH1880" i="11"/>
  <c r="AX1880" i="11"/>
  <c r="BA1880" i="11"/>
  <c r="U1880" i="11"/>
  <c r="Y1880" i="11"/>
  <c r="P1880" i="11"/>
  <c r="AF1880" i="11"/>
  <c r="AV1880" i="11"/>
  <c r="Z1880" i="11"/>
  <c r="AP1880" i="11"/>
  <c r="BF1880" i="11"/>
  <c r="AK1880" i="11"/>
  <c r="AR1880" i="11"/>
  <c r="AL1880" i="11"/>
  <c r="T1880" i="11"/>
  <c r="AZ1880" i="11"/>
  <c r="AT1880" i="11"/>
  <c r="BI1880" i="11"/>
  <c r="AB1880" i="11"/>
  <c r="BH1880" i="11"/>
  <c r="V1880" i="11"/>
  <c r="BB1880" i="11"/>
  <c r="AS1880" i="11"/>
  <c r="AJ1880" i="11"/>
  <c r="AD1880" i="11"/>
  <c r="BJ1880" i="11"/>
  <c r="AC1880" i="11"/>
  <c r="S1842" i="11"/>
  <c r="AI1842" i="11"/>
  <c r="AY1842" i="11"/>
  <c r="AA1842" i="11"/>
  <c r="AQ1842" i="11"/>
  <c r="BG1842" i="11"/>
  <c r="AM1842" i="11"/>
  <c r="O1842" i="11"/>
  <c r="AU1842" i="11"/>
  <c r="W1842" i="11"/>
  <c r="BC1842" i="11"/>
  <c r="AE1842" i="11"/>
  <c r="AW1842" i="11"/>
  <c r="Q1842" i="11"/>
  <c r="M1842" i="11"/>
  <c r="AG1842" i="11"/>
  <c r="AO1842" i="11"/>
  <c r="Y1842" i="11"/>
  <c r="X1842" i="11"/>
  <c r="AN1842" i="11"/>
  <c r="BD1842" i="11"/>
  <c r="R1842" i="11"/>
  <c r="AH1842" i="11"/>
  <c r="AX1842" i="11"/>
  <c r="BA1842" i="11"/>
  <c r="U1842" i="11"/>
  <c r="BE1842" i="11"/>
  <c r="P1842" i="11"/>
  <c r="AF1842" i="11"/>
  <c r="AV1842" i="11"/>
  <c r="Z1842" i="11"/>
  <c r="AP1842" i="11"/>
  <c r="BF1842" i="11"/>
  <c r="AK1842" i="11"/>
  <c r="AR1842" i="11"/>
  <c r="AL1842" i="11"/>
  <c r="AS1842" i="11"/>
  <c r="T1842" i="11"/>
  <c r="AZ1842" i="11"/>
  <c r="AT1842" i="11"/>
  <c r="AC1842" i="11"/>
  <c r="AB1842" i="11"/>
  <c r="BH1842" i="11"/>
  <c r="V1842" i="11"/>
  <c r="BB1842" i="11"/>
  <c r="AJ1842" i="11"/>
  <c r="AD1842" i="11"/>
  <c r="BJ1842" i="11"/>
  <c r="BI1842" i="11"/>
  <c r="S1807" i="11"/>
  <c r="AI1807" i="11"/>
  <c r="AY1807" i="11"/>
  <c r="AA1807" i="11"/>
  <c r="AQ1807" i="11"/>
  <c r="BG1807" i="11"/>
  <c r="W1807" i="11"/>
  <c r="BC1807" i="11"/>
  <c r="AE1807" i="11"/>
  <c r="AM1807" i="11"/>
  <c r="O1807" i="11"/>
  <c r="AU1807" i="11"/>
  <c r="AG1807" i="11"/>
  <c r="AW1807" i="11"/>
  <c r="Q1807" i="11"/>
  <c r="BE1807" i="11"/>
  <c r="Y1807" i="11"/>
  <c r="AO1807" i="11"/>
  <c r="X1807" i="11"/>
  <c r="AN1807" i="11"/>
  <c r="BD1807" i="11"/>
  <c r="R1807" i="11"/>
  <c r="AH1807" i="11"/>
  <c r="AX1807" i="11"/>
  <c r="AK1807" i="11"/>
  <c r="P1807" i="11"/>
  <c r="AF1807" i="11"/>
  <c r="AV1807" i="11"/>
  <c r="Z1807" i="11"/>
  <c r="AP1807" i="11"/>
  <c r="BF1807" i="11"/>
  <c r="BA1807" i="11"/>
  <c r="U1807" i="11"/>
  <c r="AB1807" i="11"/>
  <c r="BH1807" i="11"/>
  <c r="V1807" i="11"/>
  <c r="BB1807" i="11"/>
  <c r="BI1807" i="11"/>
  <c r="AJ1807" i="11"/>
  <c r="AD1807" i="11"/>
  <c r="BJ1807" i="11"/>
  <c r="AS1807" i="11"/>
  <c r="AR1807" i="11"/>
  <c r="AL1807" i="11"/>
  <c r="AC1807" i="11"/>
  <c r="T1807" i="11"/>
  <c r="AZ1807" i="11"/>
  <c r="AT1807" i="11"/>
  <c r="M1807" i="11"/>
  <c r="S1885" i="11"/>
  <c r="AI1885" i="11"/>
  <c r="AY1885" i="11"/>
  <c r="AA1885" i="11"/>
  <c r="AQ1885" i="11"/>
  <c r="BG1885" i="11"/>
  <c r="W1885" i="11"/>
  <c r="BC1885" i="11"/>
  <c r="AE1885" i="11"/>
  <c r="AM1885" i="11"/>
  <c r="O1885" i="11"/>
  <c r="AU1885" i="11"/>
  <c r="AG1885" i="11"/>
  <c r="AW1885" i="11"/>
  <c r="Q1885" i="11"/>
  <c r="Y1885" i="11"/>
  <c r="BE1885" i="11"/>
  <c r="X1885" i="11"/>
  <c r="AN1885" i="11"/>
  <c r="BD1885" i="11"/>
  <c r="R1885" i="11"/>
  <c r="AH1885" i="11"/>
  <c r="AX1885" i="11"/>
  <c r="AK1885" i="11"/>
  <c r="AO1885" i="11"/>
  <c r="P1885" i="11"/>
  <c r="AF1885" i="11"/>
  <c r="AV1885" i="11"/>
  <c r="Z1885" i="11"/>
  <c r="AP1885" i="11"/>
  <c r="BF1885" i="11"/>
  <c r="BA1885" i="11"/>
  <c r="U1885" i="11"/>
  <c r="AB1885" i="11"/>
  <c r="BH1885" i="11"/>
  <c r="M1885" i="11"/>
  <c r="V1885" i="11"/>
  <c r="BB1885" i="11"/>
  <c r="AC1885" i="11"/>
  <c r="AJ1885" i="11"/>
  <c r="AD1885" i="11"/>
  <c r="BJ1885" i="11"/>
  <c r="AR1885" i="11"/>
  <c r="AL1885" i="11"/>
  <c r="BI1885" i="11"/>
  <c r="T1885" i="11"/>
  <c r="AZ1885" i="11"/>
  <c r="AT1885" i="11"/>
  <c r="AS1885" i="11"/>
  <c r="S1762" i="11"/>
  <c r="AI1762" i="11"/>
  <c r="AY1762" i="11"/>
  <c r="AA1762" i="11"/>
  <c r="AQ1762" i="11"/>
  <c r="BG1762" i="11"/>
  <c r="AM1762" i="11"/>
  <c r="O1762" i="11"/>
  <c r="AU1762" i="11"/>
  <c r="W1762" i="11"/>
  <c r="BC1762" i="11"/>
  <c r="AE1762" i="11"/>
  <c r="M1762" i="11"/>
  <c r="AW1762" i="11"/>
  <c r="Q1762" i="11"/>
  <c r="AG1762" i="11"/>
  <c r="AO1762" i="11"/>
  <c r="Y1762" i="11"/>
  <c r="BE1762" i="11"/>
  <c r="X1762" i="11"/>
  <c r="AN1762" i="11"/>
  <c r="BD1762" i="11"/>
  <c r="R1762" i="11"/>
  <c r="AH1762" i="11"/>
  <c r="AX1762" i="11"/>
  <c r="BA1762" i="11"/>
  <c r="U1762" i="11"/>
  <c r="P1762" i="11"/>
  <c r="AF1762" i="11"/>
  <c r="AV1762" i="11"/>
  <c r="Z1762" i="11"/>
  <c r="AP1762" i="11"/>
  <c r="BF1762" i="11"/>
  <c r="AK1762" i="11"/>
  <c r="AR1762" i="11"/>
  <c r="AL1762" i="11"/>
  <c r="AS1762" i="11"/>
  <c r="T1762" i="11"/>
  <c r="AZ1762" i="11"/>
  <c r="AT1762" i="11"/>
  <c r="AC1762" i="11"/>
  <c r="AB1762" i="11"/>
  <c r="BH1762" i="11"/>
  <c r="V1762" i="11"/>
  <c r="BB1762" i="11"/>
  <c r="AJ1762" i="11"/>
  <c r="AD1762" i="11"/>
  <c r="BJ1762" i="11"/>
  <c r="BI1762" i="11"/>
  <c r="S1933" i="11"/>
  <c r="AI1933" i="11"/>
  <c r="AY1933" i="11"/>
  <c r="W1933" i="11"/>
  <c r="AM1933" i="11"/>
  <c r="BC1933" i="11"/>
  <c r="AA1933" i="11"/>
  <c r="AQ1933" i="11"/>
  <c r="BG1933" i="11"/>
  <c r="O1933" i="11"/>
  <c r="AE1933" i="11"/>
  <c r="AU1933" i="11"/>
  <c r="AG1933" i="11"/>
  <c r="AW1933" i="11"/>
  <c r="Q1933" i="11"/>
  <c r="Y1933" i="11"/>
  <c r="BE1933" i="11"/>
  <c r="AO1933" i="11"/>
  <c r="X1933" i="11"/>
  <c r="AN1933" i="11"/>
  <c r="BD1933" i="11"/>
  <c r="R1933" i="11"/>
  <c r="AH1933" i="11"/>
  <c r="AX1933" i="11"/>
  <c r="AK1933" i="11"/>
  <c r="P1933" i="11"/>
  <c r="AF1933" i="11"/>
  <c r="AV1933" i="11"/>
  <c r="Z1933" i="11"/>
  <c r="AP1933" i="11"/>
  <c r="BF1933" i="11"/>
  <c r="BA1933" i="11"/>
  <c r="U1933" i="11"/>
  <c r="AB1933" i="11"/>
  <c r="BH1933" i="11"/>
  <c r="V1933" i="11"/>
  <c r="BB1933" i="11"/>
  <c r="AC1933" i="11"/>
  <c r="AJ1933" i="11"/>
  <c r="AD1933" i="11"/>
  <c r="BJ1933" i="11"/>
  <c r="AR1933" i="11"/>
  <c r="M1933" i="11"/>
  <c r="AL1933" i="11"/>
  <c r="BI1933" i="11"/>
  <c r="T1933" i="11"/>
  <c r="AZ1933" i="11"/>
  <c r="AT1933" i="11"/>
  <c r="AS1933" i="11"/>
  <c r="S2004" i="11"/>
  <c r="AI2004" i="11"/>
  <c r="AY2004" i="11"/>
  <c r="M2004" i="11"/>
  <c r="W2004" i="11"/>
  <c r="AM2004" i="11"/>
  <c r="BC2004" i="11"/>
  <c r="AA2004" i="11"/>
  <c r="AQ2004" i="11"/>
  <c r="BG2004" i="11"/>
  <c r="O2004" i="11"/>
  <c r="AE2004" i="11"/>
  <c r="AU2004" i="11"/>
  <c r="AW2004" i="11"/>
  <c r="Q2004" i="11"/>
  <c r="AG2004" i="11"/>
  <c r="AO2004" i="11"/>
  <c r="BE2004" i="11"/>
  <c r="Y2004" i="11"/>
  <c r="X2004" i="11"/>
  <c r="AN2004" i="11"/>
  <c r="BD2004" i="11"/>
  <c r="R2004" i="11"/>
  <c r="AH2004" i="11"/>
  <c r="AX2004" i="11"/>
  <c r="BA2004" i="11"/>
  <c r="U2004" i="11"/>
  <c r="P2004" i="11"/>
  <c r="AF2004" i="11"/>
  <c r="AV2004" i="11"/>
  <c r="Z2004" i="11"/>
  <c r="AP2004" i="11"/>
  <c r="BF2004" i="11"/>
  <c r="AK2004" i="11"/>
  <c r="AR2004" i="11"/>
  <c r="AL2004" i="11"/>
  <c r="T2004" i="11"/>
  <c r="AZ2004" i="11"/>
  <c r="AT2004" i="11"/>
  <c r="BI2004" i="11"/>
  <c r="AB2004" i="11"/>
  <c r="BH2004" i="11"/>
  <c r="V2004" i="11"/>
  <c r="BB2004" i="11"/>
  <c r="AS2004" i="11"/>
  <c r="AJ2004" i="11"/>
  <c r="AD2004" i="11"/>
  <c r="BJ2004" i="11"/>
  <c r="AC2004" i="11"/>
  <c r="S1997" i="11"/>
  <c r="AI1997" i="11"/>
  <c r="AY1997" i="11"/>
  <c r="W1997" i="11"/>
  <c r="AM1997" i="11"/>
  <c r="BC1997" i="11"/>
  <c r="AA1997" i="11"/>
  <c r="AQ1997" i="11"/>
  <c r="BG1997" i="11"/>
  <c r="O1997" i="11"/>
  <c r="AE1997" i="11"/>
  <c r="AU1997" i="11"/>
  <c r="AG1997" i="11"/>
  <c r="AW1997" i="11"/>
  <c r="Q1997" i="11"/>
  <c r="Y1997" i="11"/>
  <c r="BE1997" i="11"/>
  <c r="AO1997" i="11"/>
  <c r="X1997" i="11"/>
  <c r="AN1997" i="11"/>
  <c r="BD1997" i="11"/>
  <c r="R1997" i="11"/>
  <c r="AH1997" i="11"/>
  <c r="AX1997" i="11"/>
  <c r="AK1997" i="11"/>
  <c r="P1997" i="11"/>
  <c r="AF1997" i="11"/>
  <c r="AV1997" i="11"/>
  <c r="Z1997" i="11"/>
  <c r="AP1997" i="11"/>
  <c r="BF1997" i="11"/>
  <c r="BA1997" i="11"/>
  <c r="U1997" i="11"/>
  <c r="AB1997" i="11"/>
  <c r="BH1997" i="11"/>
  <c r="V1997" i="11"/>
  <c r="BB1997" i="11"/>
  <c r="AC1997" i="11"/>
  <c r="AJ1997" i="11"/>
  <c r="AD1997" i="11"/>
  <c r="BJ1997" i="11"/>
  <c r="AR1997" i="11"/>
  <c r="M1997" i="11"/>
  <c r="AL1997" i="11"/>
  <c r="BI1997" i="11"/>
  <c r="T1997" i="11"/>
  <c r="AZ1997" i="11"/>
  <c r="AT1997" i="11"/>
  <c r="AS1997" i="11"/>
  <c r="S1977" i="11"/>
  <c r="AI1977" i="11"/>
  <c r="AY1977" i="11"/>
  <c r="W1977" i="11"/>
  <c r="AM1977" i="11"/>
  <c r="BC1977" i="11"/>
  <c r="AA1977" i="11"/>
  <c r="AQ1977" i="11"/>
  <c r="BG1977" i="11"/>
  <c r="O1977" i="11"/>
  <c r="AE1977" i="11"/>
  <c r="AU1977" i="11"/>
  <c r="AG1977" i="11"/>
  <c r="AW1977" i="11"/>
  <c r="Q1977" i="11"/>
  <c r="Y1977" i="11"/>
  <c r="BE1977" i="11"/>
  <c r="AO1977" i="11"/>
  <c r="X1977" i="11"/>
  <c r="AN1977" i="11"/>
  <c r="BD1977" i="11"/>
  <c r="M1977" i="11"/>
  <c r="R1977" i="11"/>
  <c r="AH1977" i="11"/>
  <c r="AX1977" i="11"/>
  <c r="AK1977" i="11"/>
  <c r="P1977" i="11"/>
  <c r="AF1977" i="11"/>
  <c r="AV1977" i="11"/>
  <c r="Z1977" i="11"/>
  <c r="AP1977" i="11"/>
  <c r="BF1977" i="11"/>
  <c r="BA1977" i="11"/>
  <c r="U1977" i="11"/>
  <c r="AB1977" i="11"/>
  <c r="BH1977" i="11"/>
  <c r="V1977" i="11"/>
  <c r="BB1977" i="11"/>
  <c r="AC1977" i="11"/>
  <c r="AJ1977" i="11"/>
  <c r="AD1977" i="11"/>
  <c r="BJ1977" i="11"/>
  <c r="AR1977" i="11"/>
  <c r="AL1977" i="11"/>
  <c r="BI1977" i="11"/>
  <c r="T1977" i="11"/>
  <c r="AZ1977" i="11"/>
  <c r="AT1977" i="11"/>
  <c r="AS1977" i="11"/>
  <c r="S1805" i="11"/>
  <c r="AI1805" i="11"/>
  <c r="AY1805" i="11"/>
  <c r="AA1805" i="11"/>
  <c r="AQ1805" i="11"/>
  <c r="BG1805" i="11"/>
  <c r="W1805" i="11"/>
  <c r="BC1805" i="11"/>
  <c r="AE1805" i="11"/>
  <c r="AM1805" i="11"/>
  <c r="O1805" i="11"/>
  <c r="AU1805" i="11"/>
  <c r="AG1805" i="11"/>
  <c r="AW1805" i="11"/>
  <c r="Q1805" i="11"/>
  <c r="Y1805" i="11"/>
  <c r="BE1805" i="11"/>
  <c r="AO1805" i="11"/>
  <c r="X1805" i="11"/>
  <c r="AN1805" i="11"/>
  <c r="BD1805" i="11"/>
  <c r="R1805" i="11"/>
  <c r="AH1805" i="11"/>
  <c r="AX1805" i="11"/>
  <c r="AK1805" i="11"/>
  <c r="P1805" i="11"/>
  <c r="AF1805" i="11"/>
  <c r="AV1805" i="11"/>
  <c r="Z1805" i="11"/>
  <c r="AP1805" i="11"/>
  <c r="BF1805" i="11"/>
  <c r="BA1805" i="11"/>
  <c r="U1805" i="11"/>
  <c r="AB1805" i="11"/>
  <c r="BH1805" i="11"/>
  <c r="V1805" i="11"/>
  <c r="BB1805" i="11"/>
  <c r="AC1805" i="11"/>
  <c r="AJ1805" i="11"/>
  <c r="AD1805" i="11"/>
  <c r="BJ1805" i="11"/>
  <c r="AR1805" i="11"/>
  <c r="M1805" i="11"/>
  <c r="AL1805" i="11"/>
  <c r="BI1805" i="11"/>
  <c r="T1805" i="11"/>
  <c r="AZ1805" i="11"/>
  <c r="AT1805" i="11"/>
  <c r="AS1805" i="11"/>
  <c r="S1858" i="11"/>
  <c r="AI1858" i="11"/>
  <c r="AY1858" i="11"/>
  <c r="AA1858" i="11"/>
  <c r="AQ1858" i="11"/>
  <c r="BG1858" i="11"/>
  <c r="AM1858" i="11"/>
  <c r="O1858" i="11"/>
  <c r="AU1858" i="11"/>
  <c r="W1858" i="11"/>
  <c r="BC1858" i="11"/>
  <c r="AE1858" i="11"/>
  <c r="M1858" i="11"/>
  <c r="AW1858" i="11"/>
  <c r="Q1858" i="11"/>
  <c r="AG1858" i="11"/>
  <c r="AO1858" i="11"/>
  <c r="Y1858" i="11"/>
  <c r="X1858" i="11"/>
  <c r="AN1858" i="11"/>
  <c r="BD1858" i="11"/>
  <c r="R1858" i="11"/>
  <c r="AH1858" i="11"/>
  <c r="AX1858" i="11"/>
  <c r="BA1858" i="11"/>
  <c r="U1858" i="11"/>
  <c r="BE1858" i="11"/>
  <c r="P1858" i="11"/>
  <c r="AF1858" i="11"/>
  <c r="AV1858" i="11"/>
  <c r="Z1858" i="11"/>
  <c r="AP1858" i="11"/>
  <c r="BF1858" i="11"/>
  <c r="AK1858" i="11"/>
  <c r="AR1858" i="11"/>
  <c r="AL1858" i="11"/>
  <c r="AS1858" i="11"/>
  <c r="T1858" i="11"/>
  <c r="AZ1858" i="11"/>
  <c r="AT1858" i="11"/>
  <c r="AC1858" i="11"/>
  <c r="AB1858" i="11"/>
  <c r="BH1858" i="11"/>
  <c r="V1858" i="11"/>
  <c r="BB1858" i="11"/>
  <c r="AJ1858" i="11"/>
  <c r="AD1858" i="11"/>
  <c r="BJ1858" i="11"/>
  <c r="BI1858" i="11"/>
  <c r="W1732" i="11"/>
  <c r="AM1732" i="11"/>
  <c r="BC1732" i="11"/>
  <c r="O1732" i="11"/>
  <c r="AE1732" i="11"/>
  <c r="AU1732" i="11"/>
  <c r="AA1732" i="11"/>
  <c r="BG1732" i="11"/>
  <c r="AQ1732" i="11"/>
  <c r="AI1732" i="11"/>
  <c r="M1732" i="11"/>
  <c r="AY1732" i="11"/>
  <c r="S1732" i="11"/>
  <c r="AW1732" i="11"/>
  <c r="Q1732" i="11"/>
  <c r="AG1732" i="11"/>
  <c r="AO1732" i="11"/>
  <c r="BE1732" i="11"/>
  <c r="Y1732" i="11"/>
  <c r="X1732" i="11"/>
  <c r="AN1732" i="11"/>
  <c r="BD1732" i="11"/>
  <c r="R1732" i="11"/>
  <c r="AH1732" i="11"/>
  <c r="AX1732" i="11"/>
  <c r="BA1732" i="11"/>
  <c r="U1732" i="11"/>
  <c r="P1732" i="11"/>
  <c r="AF1732" i="11"/>
  <c r="AV1732" i="11"/>
  <c r="Z1732" i="11"/>
  <c r="AP1732" i="11"/>
  <c r="BF1732" i="11"/>
  <c r="AK1732" i="11"/>
  <c r="AR1732" i="11"/>
  <c r="AL1732" i="11"/>
  <c r="T1732" i="11"/>
  <c r="AZ1732" i="11"/>
  <c r="AT1732" i="11"/>
  <c r="BI1732" i="11"/>
  <c r="AB1732" i="11"/>
  <c r="BH1732" i="11"/>
  <c r="V1732" i="11"/>
  <c r="BB1732" i="11"/>
  <c r="AS1732" i="11"/>
  <c r="AJ1732" i="11"/>
  <c r="AD1732" i="11"/>
  <c r="BJ1732" i="11"/>
  <c r="AC1732" i="11"/>
  <c r="W1740" i="11"/>
  <c r="AM1740" i="11"/>
  <c r="BC1740" i="11"/>
  <c r="O1740" i="11"/>
  <c r="AE1740" i="11"/>
  <c r="AU1740" i="11"/>
  <c r="AA1740" i="11"/>
  <c r="BG1740" i="11"/>
  <c r="AQ1740" i="11"/>
  <c r="AI1740" i="11"/>
  <c r="AY1740" i="11"/>
  <c r="M1740" i="11"/>
  <c r="S1740" i="11"/>
  <c r="AW1740" i="11"/>
  <c r="Q1740" i="11"/>
  <c r="AG1740" i="11"/>
  <c r="AO1740" i="11"/>
  <c r="BE1740" i="11"/>
  <c r="Y1740" i="11"/>
  <c r="X1740" i="11"/>
  <c r="AN1740" i="11"/>
  <c r="BD1740" i="11"/>
  <c r="R1740" i="11"/>
  <c r="AH1740" i="11"/>
  <c r="AX1740" i="11"/>
  <c r="BA1740" i="11"/>
  <c r="U1740" i="11"/>
  <c r="P1740" i="11"/>
  <c r="AF1740" i="11"/>
  <c r="AV1740" i="11"/>
  <c r="Z1740" i="11"/>
  <c r="AP1740" i="11"/>
  <c r="BF1740" i="11"/>
  <c r="AK1740" i="11"/>
  <c r="AR1740" i="11"/>
  <c r="AL1740" i="11"/>
  <c r="T1740" i="11"/>
  <c r="AZ1740" i="11"/>
  <c r="AT1740" i="11"/>
  <c r="BI1740" i="11"/>
  <c r="AB1740" i="11"/>
  <c r="BH1740" i="11"/>
  <c r="V1740" i="11"/>
  <c r="BB1740" i="11"/>
  <c r="AS1740" i="11"/>
  <c r="AJ1740" i="11"/>
  <c r="AD1740" i="11"/>
  <c r="BJ1740" i="11"/>
  <c r="AC1740" i="11"/>
  <c r="S1972" i="11"/>
  <c r="AI1972" i="11"/>
  <c r="AY1972" i="11"/>
  <c r="M1972" i="11"/>
  <c r="W1972" i="11"/>
  <c r="AM1972" i="11"/>
  <c r="BC1972" i="11"/>
  <c r="AA1972" i="11"/>
  <c r="AQ1972" i="11"/>
  <c r="BG1972" i="11"/>
  <c r="O1972" i="11"/>
  <c r="AE1972" i="11"/>
  <c r="AU1972" i="11"/>
  <c r="AW1972" i="11"/>
  <c r="Q1972" i="11"/>
  <c r="AG1972" i="11"/>
  <c r="AO1972" i="11"/>
  <c r="BE1972" i="11"/>
  <c r="Y1972" i="11"/>
  <c r="X1972" i="11"/>
  <c r="AN1972" i="11"/>
  <c r="BD1972" i="11"/>
  <c r="R1972" i="11"/>
  <c r="AH1972" i="11"/>
  <c r="AX1972" i="11"/>
  <c r="BA1972" i="11"/>
  <c r="U1972" i="11"/>
  <c r="P1972" i="11"/>
  <c r="AF1972" i="11"/>
  <c r="AV1972" i="11"/>
  <c r="Z1972" i="11"/>
  <c r="AP1972" i="11"/>
  <c r="BF1972" i="11"/>
  <c r="AK1972" i="11"/>
  <c r="AR1972" i="11"/>
  <c r="AL1972" i="11"/>
  <c r="T1972" i="11"/>
  <c r="AZ1972" i="11"/>
  <c r="AT1972" i="11"/>
  <c r="BI1972" i="11"/>
  <c r="AB1972" i="11"/>
  <c r="BH1972" i="11"/>
  <c r="V1972" i="11"/>
  <c r="BB1972" i="11"/>
  <c r="AS1972" i="11"/>
  <c r="AJ1972" i="11"/>
  <c r="AD1972" i="11"/>
  <c r="BJ1972" i="11"/>
  <c r="AC1972" i="11"/>
  <c r="S1761" i="11"/>
  <c r="AI1761" i="11"/>
  <c r="AY1761" i="11"/>
  <c r="AA1761" i="11"/>
  <c r="AQ1761" i="11"/>
  <c r="BG1761" i="11"/>
  <c r="W1761" i="11"/>
  <c r="BC1761" i="11"/>
  <c r="AE1761" i="11"/>
  <c r="AM1761" i="11"/>
  <c r="O1761" i="11"/>
  <c r="AU1761" i="11"/>
  <c r="AG1761" i="11"/>
  <c r="AW1761" i="11"/>
  <c r="Q1761" i="11"/>
  <c r="Y1761" i="11"/>
  <c r="BE1761" i="11"/>
  <c r="AO1761" i="11"/>
  <c r="X1761" i="11"/>
  <c r="AN1761" i="11"/>
  <c r="BD1761" i="11"/>
  <c r="R1761" i="11"/>
  <c r="AH1761" i="11"/>
  <c r="AX1761" i="11"/>
  <c r="AK1761" i="11"/>
  <c r="P1761" i="11"/>
  <c r="AF1761" i="11"/>
  <c r="AV1761" i="11"/>
  <c r="M1761" i="11"/>
  <c r="Z1761" i="11"/>
  <c r="AP1761" i="11"/>
  <c r="BF1761" i="11"/>
  <c r="BA1761" i="11"/>
  <c r="U1761" i="11"/>
  <c r="AB1761" i="11"/>
  <c r="BH1761" i="11"/>
  <c r="V1761" i="11"/>
  <c r="BB1761" i="11"/>
  <c r="AC1761" i="11"/>
  <c r="AJ1761" i="11"/>
  <c r="AD1761" i="11"/>
  <c r="BJ1761" i="11"/>
  <c r="AR1761" i="11"/>
  <c r="AL1761" i="11"/>
  <c r="BI1761" i="11"/>
  <c r="T1761" i="11"/>
  <c r="AZ1761" i="11"/>
  <c r="AT1761" i="11"/>
  <c r="AS1761" i="11"/>
  <c r="S1829" i="11"/>
  <c r="AI1829" i="11"/>
  <c r="AY1829" i="11"/>
  <c r="AA1829" i="11"/>
  <c r="AQ1829" i="11"/>
  <c r="BG1829" i="11"/>
  <c r="W1829" i="11"/>
  <c r="BC1829" i="11"/>
  <c r="AE1829" i="11"/>
  <c r="AM1829" i="11"/>
  <c r="O1829" i="11"/>
  <c r="AU1829" i="11"/>
  <c r="AG1829" i="11"/>
  <c r="AW1829" i="11"/>
  <c r="Q1829" i="11"/>
  <c r="Y1829" i="11"/>
  <c r="BE1829" i="11"/>
  <c r="AO1829" i="11"/>
  <c r="X1829" i="11"/>
  <c r="AN1829" i="11"/>
  <c r="BD1829" i="11"/>
  <c r="R1829" i="11"/>
  <c r="AH1829" i="11"/>
  <c r="AX1829" i="11"/>
  <c r="AK1829" i="11"/>
  <c r="P1829" i="11"/>
  <c r="AF1829" i="11"/>
  <c r="AV1829" i="11"/>
  <c r="Z1829" i="11"/>
  <c r="AP1829" i="11"/>
  <c r="BF1829" i="11"/>
  <c r="BA1829" i="11"/>
  <c r="U1829" i="11"/>
  <c r="AB1829" i="11"/>
  <c r="BH1829" i="11"/>
  <c r="V1829" i="11"/>
  <c r="BB1829" i="11"/>
  <c r="AC1829" i="11"/>
  <c r="AJ1829" i="11"/>
  <c r="M1829" i="11"/>
  <c r="AD1829" i="11"/>
  <c r="BJ1829" i="11"/>
  <c r="AR1829" i="11"/>
  <c r="AL1829" i="11"/>
  <c r="BI1829" i="11"/>
  <c r="T1829" i="11"/>
  <c r="AZ1829" i="11"/>
  <c r="AT1829" i="11"/>
  <c r="AS1829" i="11"/>
  <c r="W1724" i="11"/>
  <c r="AM1724" i="11"/>
  <c r="BC1724" i="11"/>
  <c r="O1724" i="11"/>
  <c r="AE1724" i="11"/>
  <c r="AU1724" i="11"/>
  <c r="AA1724" i="11"/>
  <c r="BG1724" i="11"/>
  <c r="AQ1724" i="11"/>
  <c r="AI1724" i="11"/>
  <c r="AY1724" i="11"/>
  <c r="M1724" i="11"/>
  <c r="S1724" i="11"/>
  <c r="AW1724" i="11"/>
  <c r="Q1724" i="11"/>
  <c r="AG1724" i="11"/>
  <c r="AO1724" i="11"/>
  <c r="BE1724" i="11"/>
  <c r="Y1724" i="11"/>
  <c r="X1724" i="11"/>
  <c r="AN1724" i="11"/>
  <c r="BD1724" i="11"/>
  <c r="R1724" i="11"/>
  <c r="AH1724" i="11"/>
  <c r="AX1724" i="11"/>
  <c r="BA1724" i="11"/>
  <c r="U1724" i="11"/>
  <c r="P1724" i="11"/>
  <c r="AF1724" i="11"/>
  <c r="AV1724" i="11"/>
  <c r="Z1724" i="11"/>
  <c r="AP1724" i="11"/>
  <c r="BF1724" i="11"/>
  <c r="AK1724" i="11"/>
  <c r="AR1724" i="11"/>
  <c r="AL1724" i="11"/>
  <c r="T1724" i="11"/>
  <c r="AZ1724" i="11"/>
  <c r="AT1724" i="11"/>
  <c r="BI1724" i="11"/>
  <c r="AB1724" i="11"/>
  <c r="BH1724" i="11"/>
  <c r="V1724" i="11"/>
  <c r="BB1724" i="11"/>
  <c r="AS1724" i="11"/>
  <c r="AJ1724" i="11"/>
  <c r="AD1724" i="11"/>
  <c r="BJ1724" i="11"/>
  <c r="AC1724" i="11"/>
  <c r="S1902" i="11"/>
  <c r="AI1902" i="11"/>
  <c r="AY1902" i="11"/>
  <c r="AA1902" i="11"/>
  <c r="AQ1902" i="11"/>
  <c r="BG1902" i="11"/>
  <c r="AM1902" i="11"/>
  <c r="O1902" i="11"/>
  <c r="AU1902" i="11"/>
  <c r="W1902" i="11"/>
  <c r="BC1902" i="11"/>
  <c r="AE1902" i="11"/>
  <c r="AW1902" i="11"/>
  <c r="Q1902" i="11"/>
  <c r="AG1902" i="11"/>
  <c r="AO1902" i="11"/>
  <c r="Y1902" i="11"/>
  <c r="BE1902" i="11"/>
  <c r="X1902" i="11"/>
  <c r="AN1902" i="11"/>
  <c r="BD1902" i="11"/>
  <c r="R1902" i="11"/>
  <c r="AH1902" i="11"/>
  <c r="AX1902" i="11"/>
  <c r="BA1902" i="11"/>
  <c r="U1902" i="11"/>
  <c r="P1902" i="11"/>
  <c r="AF1902" i="11"/>
  <c r="AV1902" i="11"/>
  <c r="Z1902" i="11"/>
  <c r="AP1902" i="11"/>
  <c r="BF1902" i="11"/>
  <c r="AK1902" i="11"/>
  <c r="AR1902" i="11"/>
  <c r="AL1902" i="11"/>
  <c r="AS1902" i="11"/>
  <c r="T1902" i="11"/>
  <c r="AZ1902" i="11"/>
  <c r="AT1902" i="11"/>
  <c r="AC1902" i="11"/>
  <c r="AB1902" i="11"/>
  <c r="BH1902" i="11"/>
  <c r="V1902" i="11"/>
  <c r="BB1902" i="11"/>
  <c r="AJ1902" i="11"/>
  <c r="AD1902" i="11"/>
  <c r="BJ1902" i="11"/>
  <c r="M1902" i="11"/>
  <c r="BI1902" i="11"/>
  <c r="W1728" i="11"/>
  <c r="AM1728" i="11"/>
  <c r="BC1728" i="11"/>
  <c r="O1728" i="11"/>
  <c r="AE1728" i="11"/>
  <c r="AU1728" i="11"/>
  <c r="AA1728" i="11"/>
  <c r="BG1728" i="11"/>
  <c r="AQ1728" i="11"/>
  <c r="AI1728" i="11"/>
  <c r="AY1728" i="11"/>
  <c r="S1728" i="11"/>
  <c r="M1728" i="11"/>
  <c r="AW1728" i="11"/>
  <c r="Q1728" i="11"/>
  <c r="AG1728" i="11"/>
  <c r="AO1728" i="11"/>
  <c r="BE1728" i="11"/>
  <c r="Y1728" i="11"/>
  <c r="X1728" i="11"/>
  <c r="AN1728" i="11"/>
  <c r="BD1728" i="11"/>
  <c r="R1728" i="11"/>
  <c r="AH1728" i="11"/>
  <c r="AX1728" i="11"/>
  <c r="BA1728" i="11"/>
  <c r="U1728" i="11"/>
  <c r="P1728" i="11"/>
  <c r="AF1728" i="11"/>
  <c r="AV1728" i="11"/>
  <c r="Z1728" i="11"/>
  <c r="AP1728" i="11"/>
  <c r="BF1728" i="11"/>
  <c r="AK1728" i="11"/>
  <c r="AR1728" i="11"/>
  <c r="AL1728" i="11"/>
  <c r="T1728" i="11"/>
  <c r="AZ1728" i="11"/>
  <c r="AT1728" i="11"/>
  <c r="BI1728" i="11"/>
  <c r="AB1728" i="11"/>
  <c r="BH1728" i="11"/>
  <c r="V1728" i="11"/>
  <c r="BB1728" i="11"/>
  <c r="AS1728" i="11"/>
  <c r="AJ1728" i="11"/>
  <c r="AD1728" i="11"/>
  <c r="BJ1728" i="11"/>
  <c r="AC1728" i="11"/>
  <c r="W1720" i="11"/>
  <c r="AM1720" i="11"/>
  <c r="BC1720" i="11"/>
  <c r="O1720" i="11"/>
  <c r="AE1720" i="11"/>
  <c r="AU1720" i="11"/>
  <c r="AA1720" i="11"/>
  <c r="BG1720" i="11"/>
  <c r="AQ1720" i="11"/>
  <c r="AI1720" i="11"/>
  <c r="AY1720" i="11"/>
  <c r="S1720" i="11"/>
  <c r="M1720" i="11"/>
  <c r="AW1720" i="11"/>
  <c r="Q1720" i="11"/>
  <c r="AG1720" i="11"/>
  <c r="AO1720" i="11"/>
  <c r="BE1720" i="11"/>
  <c r="Y1720" i="11"/>
  <c r="X1720" i="11"/>
  <c r="AN1720" i="11"/>
  <c r="BD1720" i="11"/>
  <c r="R1720" i="11"/>
  <c r="AH1720" i="11"/>
  <c r="AX1720" i="11"/>
  <c r="BA1720" i="11"/>
  <c r="U1720" i="11"/>
  <c r="P1720" i="11"/>
  <c r="AF1720" i="11"/>
  <c r="AV1720" i="11"/>
  <c r="Z1720" i="11"/>
  <c r="AP1720" i="11"/>
  <c r="BF1720" i="11"/>
  <c r="AK1720" i="11"/>
  <c r="AR1720" i="11"/>
  <c r="AL1720" i="11"/>
  <c r="T1720" i="11"/>
  <c r="AZ1720" i="11"/>
  <c r="AT1720" i="11"/>
  <c r="BI1720" i="11"/>
  <c r="AB1720" i="11"/>
  <c r="BH1720" i="11"/>
  <c r="V1720" i="11"/>
  <c r="BB1720" i="11"/>
  <c r="AS1720" i="11"/>
  <c r="AJ1720" i="11"/>
  <c r="AD1720" i="11"/>
  <c r="BJ1720" i="11"/>
  <c r="AC1720" i="11"/>
  <c r="S1887" i="11"/>
  <c r="AI1887" i="11"/>
  <c r="AY1887" i="11"/>
  <c r="AA1887" i="11"/>
  <c r="AQ1887" i="11"/>
  <c r="BG1887" i="11"/>
  <c r="W1887" i="11"/>
  <c r="BC1887" i="11"/>
  <c r="AE1887" i="11"/>
  <c r="AM1887" i="11"/>
  <c r="O1887" i="11"/>
  <c r="AU1887" i="11"/>
  <c r="AG1887" i="11"/>
  <c r="AW1887" i="11"/>
  <c r="Q1887" i="11"/>
  <c r="BE1887" i="11"/>
  <c r="Y1887" i="11"/>
  <c r="AO1887" i="11"/>
  <c r="X1887" i="11"/>
  <c r="AN1887" i="11"/>
  <c r="BD1887" i="11"/>
  <c r="R1887" i="11"/>
  <c r="AH1887" i="11"/>
  <c r="AX1887" i="11"/>
  <c r="AK1887" i="11"/>
  <c r="P1887" i="11"/>
  <c r="AF1887" i="11"/>
  <c r="AV1887" i="11"/>
  <c r="Z1887" i="11"/>
  <c r="AP1887" i="11"/>
  <c r="BF1887" i="11"/>
  <c r="BA1887" i="11"/>
  <c r="U1887" i="11"/>
  <c r="AB1887" i="11"/>
  <c r="BH1887" i="11"/>
  <c r="V1887" i="11"/>
  <c r="BB1887" i="11"/>
  <c r="BI1887" i="11"/>
  <c r="AJ1887" i="11"/>
  <c r="AD1887" i="11"/>
  <c r="BJ1887" i="11"/>
  <c r="M1887" i="11"/>
  <c r="AS1887" i="11"/>
  <c r="AR1887" i="11"/>
  <c r="AL1887" i="11"/>
  <c r="AC1887" i="11"/>
  <c r="T1887" i="11"/>
  <c r="AZ1887" i="11"/>
  <c r="AT1887" i="11"/>
  <c r="S1821" i="11"/>
  <c r="AI1821" i="11"/>
  <c r="AY1821" i="11"/>
  <c r="AA1821" i="11"/>
  <c r="AQ1821" i="11"/>
  <c r="BG1821" i="11"/>
  <c r="W1821" i="11"/>
  <c r="BC1821" i="11"/>
  <c r="AE1821" i="11"/>
  <c r="AM1821" i="11"/>
  <c r="O1821" i="11"/>
  <c r="AU1821" i="11"/>
  <c r="AG1821" i="11"/>
  <c r="AW1821" i="11"/>
  <c r="Q1821" i="11"/>
  <c r="Y1821" i="11"/>
  <c r="BE1821" i="11"/>
  <c r="X1821" i="11"/>
  <c r="AN1821" i="11"/>
  <c r="BD1821" i="11"/>
  <c r="R1821" i="11"/>
  <c r="AH1821" i="11"/>
  <c r="AX1821" i="11"/>
  <c r="AK1821" i="11"/>
  <c r="AO1821" i="11"/>
  <c r="P1821" i="11"/>
  <c r="AF1821" i="11"/>
  <c r="AV1821" i="11"/>
  <c r="Z1821" i="11"/>
  <c r="AP1821" i="11"/>
  <c r="BF1821" i="11"/>
  <c r="BA1821" i="11"/>
  <c r="U1821" i="11"/>
  <c r="AB1821" i="11"/>
  <c r="BH1821" i="11"/>
  <c r="M1821" i="11"/>
  <c r="V1821" i="11"/>
  <c r="BB1821" i="11"/>
  <c r="AC1821" i="11"/>
  <c r="AJ1821" i="11"/>
  <c r="AD1821" i="11"/>
  <c r="BJ1821" i="11"/>
  <c r="AR1821" i="11"/>
  <c r="AL1821" i="11"/>
  <c r="BI1821" i="11"/>
  <c r="T1821" i="11"/>
  <c r="AZ1821" i="11"/>
  <c r="AT1821" i="11"/>
  <c r="AS1821" i="11"/>
  <c r="S2010" i="11"/>
  <c r="AI2010" i="11"/>
  <c r="AY2010" i="11"/>
  <c r="W2010" i="11"/>
  <c r="AM2010" i="11"/>
  <c r="BC2010" i="11"/>
  <c r="AA2010" i="11"/>
  <c r="AQ2010" i="11"/>
  <c r="BG2010" i="11"/>
  <c r="O2010" i="11"/>
  <c r="AE2010" i="11"/>
  <c r="AU2010" i="11"/>
  <c r="AW2010" i="11"/>
  <c r="Q2010" i="11"/>
  <c r="AG2010" i="11"/>
  <c r="M2010" i="11"/>
  <c r="AO2010" i="11"/>
  <c r="Y2010" i="11"/>
  <c r="BE2010" i="11"/>
  <c r="X2010" i="11"/>
  <c r="AN2010" i="11"/>
  <c r="BD2010" i="11"/>
  <c r="R2010" i="11"/>
  <c r="AH2010" i="11"/>
  <c r="AX2010" i="11"/>
  <c r="BA2010" i="11"/>
  <c r="U2010" i="11"/>
  <c r="P2010" i="11"/>
  <c r="AF2010" i="11"/>
  <c r="AV2010" i="11"/>
  <c r="Z2010" i="11"/>
  <c r="AP2010" i="11"/>
  <c r="BF2010" i="11"/>
  <c r="AK2010" i="11"/>
  <c r="AR2010" i="11"/>
  <c r="AL2010" i="11"/>
  <c r="AS2010" i="11"/>
  <c r="T2010" i="11"/>
  <c r="AZ2010" i="11"/>
  <c r="AT2010" i="11"/>
  <c r="AC2010" i="11"/>
  <c r="AB2010" i="11"/>
  <c r="BH2010" i="11"/>
  <c r="V2010" i="11"/>
  <c r="BB2010" i="11"/>
  <c r="AJ2010" i="11"/>
  <c r="AD2010" i="11"/>
  <c r="BJ2010" i="11"/>
  <c r="BI2010" i="11"/>
  <c r="S1766" i="11"/>
  <c r="AI1766" i="11"/>
  <c r="AY1766" i="11"/>
  <c r="AA1766" i="11"/>
  <c r="AQ1766" i="11"/>
  <c r="BG1766" i="11"/>
  <c r="AM1766" i="11"/>
  <c r="O1766" i="11"/>
  <c r="AU1766" i="11"/>
  <c r="W1766" i="11"/>
  <c r="BC1766" i="11"/>
  <c r="AE1766" i="11"/>
  <c r="AW1766" i="11"/>
  <c r="Q1766" i="11"/>
  <c r="AG1766" i="11"/>
  <c r="AO1766" i="11"/>
  <c r="Y1766" i="11"/>
  <c r="BE1766" i="11"/>
  <c r="X1766" i="11"/>
  <c r="AN1766" i="11"/>
  <c r="BD1766" i="11"/>
  <c r="R1766" i="11"/>
  <c r="AH1766" i="11"/>
  <c r="AX1766" i="11"/>
  <c r="M1766" i="11"/>
  <c r="BA1766" i="11"/>
  <c r="U1766" i="11"/>
  <c r="P1766" i="11"/>
  <c r="AF1766" i="11"/>
  <c r="AV1766" i="11"/>
  <c r="Z1766" i="11"/>
  <c r="AP1766" i="11"/>
  <c r="BF1766" i="11"/>
  <c r="AK1766" i="11"/>
  <c r="AR1766" i="11"/>
  <c r="AL1766" i="11"/>
  <c r="AS1766" i="11"/>
  <c r="T1766" i="11"/>
  <c r="AZ1766" i="11"/>
  <c r="AT1766" i="11"/>
  <c r="AC1766" i="11"/>
  <c r="AB1766" i="11"/>
  <c r="BH1766" i="11"/>
  <c r="V1766" i="11"/>
  <c r="BB1766" i="11"/>
  <c r="AJ1766" i="11"/>
  <c r="AD1766" i="11"/>
  <c r="BJ1766" i="11"/>
  <c r="BI1766" i="11"/>
  <c r="S1975" i="11"/>
  <c r="AI1975" i="11"/>
  <c r="AY1975" i="11"/>
  <c r="W1975" i="11"/>
  <c r="AM1975" i="11"/>
  <c r="BC1975" i="11"/>
  <c r="AA1975" i="11"/>
  <c r="AQ1975" i="11"/>
  <c r="BG1975" i="11"/>
  <c r="O1975" i="11"/>
  <c r="AE1975" i="11"/>
  <c r="AU1975" i="11"/>
  <c r="AG1975" i="11"/>
  <c r="AW1975" i="11"/>
  <c r="Q1975" i="11"/>
  <c r="BE1975" i="11"/>
  <c r="Y1975" i="11"/>
  <c r="AO1975" i="11"/>
  <c r="X1975" i="11"/>
  <c r="AN1975" i="11"/>
  <c r="BD1975" i="11"/>
  <c r="R1975" i="11"/>
  <c r="AH1975" i="11"/>
  <c r="AX1975" i="11"/>
  <c r="AK1975" i="11"/>
  <c r="P1975" i="11"/>
  <c r="AF1975" i="11"/>
  <c r="AV1975" i="11"/>
  <c r="Z1975" i="11"/>
  <c r="AP1975" i="11"/>
  <c r="BF1975" i="11"/>
  <c r="BA1975" i="11"/>
  <c r="U1975" i="11"/>
  <c r="AB1975" i="11"/>
  <c r="BH1975" i="11"/>
  <c r="V1975" i="11"/>
  <c r="BB1975" i="11"/>
  <c r="M1975" i="11"/>
  <c r="BI1975" i="11"/>
  <c r="AJ1975" i="11"/>
  <c r="AD1975" i="11"/>
  <c r="BJ1975" i="11"/>
  <c r="AS1975" i="11"/>
  <c r="AR1975" i="11"/>
  <c r="AL1975" i="11"/>
  <c r="AC1975" i="11"/>
  <c r="T1975" i="11"/>
  <c r="AZ1975" i="11"/>
  <c r="AT1975" i="11"/>
  <c r="S1922" i="11"/>
  <c r="AI1922" i="11"/>
  <c r="AY1922" i="11"/>
  <c r="AA1922" i="11"/>
  <c r="AQ1922" i="11"/>
  <c r="BG1922" i="11"/>
  <c r="AM1922" i="11"/>
  <c r="O1922" i="11"/>
  <c r="AU1922" i="11"/>
  <c r="W1922" i="11"/>
  <c r="BC1922" i="11"/>
  <c r="AE1922" i="11"/>
  <c r="M1922" i="11"/>
  <c r="AW1922" i="11"/>
  <c r="Q1922" i="11"/>
  <c r="AG1922" i="11"/>
  <c r="AO1922" i="11"/>
  <c r="Y1922" i="11"/>
  <c r="X1922" i="11"/>
  <c r="AN1922" i="11"/>
  <c r="BD1922" i="11"/>
  <c r="R1922" i="11"/>
  <c r="AH1922" i="11"/>
  <c r="AX1922" i="11"/>
  <c r="BA1922" i="11"/>
  <c r="U1922" i="11"/>
  <c r="BE1922" i="11"/>
  <c r="P1922" i="11"/>
  <c r="AF1922" i="11"/>
  <c r="AV1922" i="11"/>
  <c r="Z1922" i="11"/>
  <c r="AP1922" i="11"/>
  <c r="BF1922" i="11"/>
  <c r="AK1922" i="11"/>
  <c r="AR1922" i="11"/>
  <c r="AL1922" i="11"/>
  <c r="AS1922" i="11"/>
  <c r="T1922" i="11"/>
  <c r="AZ1922" i="11"/>
  <c r="AT1922" i="11"/>
  <c r="AC1922" i="11"/>
  <c r="AB1922" i="11"/>
  <c r="BH1922" i="11"/>
  <c r="V1922" i="11"/>
  <c r="BB1922" i="11"/>
  <c r="AJ1922" i="11"/>
  <c r="AD1922" i="11"/>
  <c r="BJ1922" i="11"/>
  <c r="BI1922" i="11"/>
  <c r="S1859" i="11"/>
  <c r="AI1859" i="11"/>
  <c r="AY1859" i="11"/>
  <c r="AA1859" i="11"/>
  <c r="AQ1859" i="11"/>
  <c r="BG1859" i="11"/>
  <c r="W1859" i="11"/>
  <c r="BC1859" i="11"/>
  <c r="AE1859" i="11"/>
  <c r="AM1859" i="11"/>
  <c r="O1859" i="11"/>
  <c r="AU1859" i="11"/>
  <c r="AG1859" i="11"/>
  <c r="AW1859" i="11"/>
  <c r="Q1859" i="11"/>
  <c r="BE1859" i="11"/>
  <c r="Y1859" i="11"/>
  <c r="AO1859" i="11"/>
  <c r="X1859" i="11"/>
  <c r="AN1859" i="11"/>
  <c r="BD1859" i="11"/>
  <c r="R1859" i="11"/>
  <c r="AH1859" i="11"/>
  <c r="AX1859" i="11"/>
  <c r="M1859" i="11"/>
  <c r="AK1859" i="11"/>
  <c r="P1859" i="11"/>
  <c r="AF1859" i="11"/>
  <c r="AV1859" i="11"/>
  <c r="Z1859" i="11"/>
  <c r="AP1859" i="11"/>
  <c r="BF1859" i="11"/>
  <c r="BA1859" i="11"/>
  <c r="U1859" i="11"/>
  <c r="AB1859" i="11"/>
  <c r="BH1859" i="11"/>
  <c r="V1859" i="11"/>
  <c r="BB1859" i="11"/>
  <c r="BI1859" i="11"/>
  <c r="AJ1859" i="11"/>
  <c r="AD1859" i="11"/>
  <c r="BJ1859" i="11"/>
  <c r="AS1859" i="11"/>
  <c r="AR1859" i="11"/>
  <c r="AL1859" i="11"/>
  <c r="AC1859" i="11"/>
  <c r="T1859" i="11"/>
  <c r="AZ1859" i="11"/>
  <c r="AT1859" i="11"/>
  <c r="S1893" i="11"/>
  <c r="AI1893" i="11"/>
  <c r="AY1893" i="11"/>
  <c r="AA1893" i="11"/>
  <c r="AQ1893" i="11"/>
  <c r="BG1893" i="11"/>
  <c r="W1893" i="11"/>
  <c r="BC1893" i="11"/>
  <c r="AE1893" i="11"/>
  <c r="AM1893" i="11"/>
  <c r="O1893" i="11"/>
  <c r="AU1893" i="11"/>
  <c r="AG1893" i="11"/>
  <c r="AW1893" i="11"/>
  <c r="Q1893" i="11"/>
  <c r="Y1893" i="11"/>
  <c r="BE1893" i="11"/>
  <c r="AO1893" i="11"/>
  <c r="X1893" i="11"/>
  <c r="AN1893" i="11"/>
  <c r="BD1893" i="11"/>
  <c r="R1893" i="11"/>
  <c r="AH1893" i="11"/>
  <c r="AX1893" i="11"/>
  <c r="AK1893" i="11"/>
  <c r="P1893" i="11"/>
  <c r="AF1893" i="11"/>
  <c r="AV1893" i="11"/>
  <c r="Z1893" i="11"/>
  <c r="AP1893" i="11"/>
  <c r="BF1893" i="11"/>
  <c r="BA1893" i="11"/>
  <c r="U1893" i="11"/>
  <c r="AB1893" i="11"/>
  <c r="BH1893" i="11"/>
  <c r="V1893" i="11"/>
  <c r="BB1893" i="11"/>
  <c r="AC1893" i="11"/>
  <c r="AJ1893" i="11"/>
  <c r="M1893" i="11"/>
  <c r="AD1893" i="11"/>
  <c r="BJ1893" i="11"/>
  <c r="AR1893" i="11"/>
  <c r="AL1893" i="11"/>
  <c r="BI1893" i="11"/>
  <c r="T1893" i="11"/>
  <c r="AZ1893" i="11"/>
  <c r="AT1893" i="11"/>
  <c r="AS1893" i="11"/>
  <c r="W1738" i="11"/>
  <c r="AM1738" i="11"/>
  <c r="BC1738" i="11"/>
  <c r="O1738" i="11"/>
  <c r="AE1738" i="11"/>
  <c r="AU1738" i="11"/>
  <c r="AA1738" i="11"/>
  <c r="BG1738" i="11"/>
  <c r="AQ1738" i="11"/>
  <c r="S1738" i="11"/>
  <c r="AI1738" i="11"/>
  <c r="AY1738" i="11"/>
  <c r="AW1738" i="11"/>
  <c r="Q1738" i="11"/>
  <c r="AG1738" i="11"/>
  <c r="AO1738" i="11"/>
  <c r="M1738" i="11"/>
  <c r="Y1738" i="11"/>
  <c r="BE1738" i="11"/>
  <c r="X1738" i="11"/>
  <c r="AN1738" i="11"/>
  <c r="BD1738" i="11"/>
  <c r="R1738" i="11"/>
  <c r="AH1738" i="11"/>
  <c r="AX1738" i="11"/>
  <c r="BA1738" i="11"/>
  <c r="U1738" i="11"/>
  <c r="P1738" i="11"/>
  <c r="AF1738" i="11"/>
  <c r="AV1738" i="11"/>
  <c r="Z1738" i="11"/>
  <c r="AP1738" i="11"/>
  <c r="BF1738" i="11"/>
  <c r="AK1738" i="11"/>
  <c r="AR1738" i="11"/>
  <c r="AL1738" i="11"/>
  <c r="AS1738" i="11"/>
  <c r="T1738" i="11"/>
  <c r="AZ1738" i="11"/>
  <c r="AT1738" i="11"/>
  <c r="AC1738" i="11"/>
  <c r="AB1738" i="11"/>
  <c r="BH1738" i="11"/>
  <c r="V1738" i="11"/>
  <c r="BB1738" i="11"/>
  <c r="AJ1738" i="11"/>
  <c r="AD1738" i="11"/>
  <c r="BJ1738" i="11"/>
  <c r="BI1738" i="11"/>
  <c r="BO1838" i="11"/>
  <c r="J1788" i="11" a="1"/>
  <c r="J1788" i="11" s="1"/>
  <c r="BO1846" i="11"/>
  <c r="J1796" i="11" a="1"/>
  <c r="J1796" i="11" s="1"/>
  <c r="BO1901" i="11"/>
  <c r="J1851" i="11" a="1"/>
  <c r="J1851" i="11" s="1"/>
  <c r="BO1840" i="11"/>
  <c r="J1790" i="11" a="1"/>
  <c r="J1790" i="11" s="1"/>
  <c r="BO1965" i="11"/>
  <c r="J1965" i="11" s="1" a="1"/>
  <c r="J1965" i="11" s="1"/>
  <c r="J1915" i="11" a="1"/>
  <c r="J1915" i="11" s="1"/>
  <c r="BO1889" i="11"/>
  <c r="J1839" i="11" a="1"/>
  <c r="J1839" i="11" s="1"/>
  <c r="J1811" i="11" a="1"/>
  <c r="J1811" i="11" s="1"/>
  <c r="BN1861" i="11"/>
  <c r="BO2000" i="11"/>
  <c r="J2000" i="11" s="1" a="1"/>
  <c r="J2000" i="11" s="1"/>
  <c r="J1950" i="11" a="1"/>
  <c r="J1950" i="11" s="1"/>
  <c r="J1853" i="11" a="1"/>
  <c r="J1853" i="11" s="1"/>
  <c r="BO1903" i="11"/>
  <c r="J1764" i="11" a="1"/>
  <c r="J1764" i="11" s="1"/>
  <c r="BO1814" i="11"/>
  <c r="J1879" i="11" a="1"/>
  <c r="J1879" i="11" s="1"/>
  <c r="BO1929" i="11"/>
  <c r="BO1824" i="11"/>
  <c r="J1774" i="11" a="1"/>
  <c r="J1774" i="11" s="1"/>
  <c r="BO2002" i="11"/>
  <c r="J2002" i="11" s="1" a="1"/>
  <c r="J2002" i="11" s="1"/>
  <c r="J1952" i="11" a="1"/>
  <c r="J1952" i="11" s="1"/>
  <c r="BO1828" i="11"/>
  <c r="J1778" i="11" a="1"/>
  <c r="J1778" i="11" s="1"/>
  <c r="BO1820" i="11"/>
  <c r="J1770" i="11" a="1"/>
  <c r="J1770" i="11" s="1"/>
  <c r="J1937" i="11" a="1"/>
  <c r="J1937" i="11" s="1"/>
  <c r="BN1987" i="11"/>
  <c r="J1987" i="11" s="1" a="1"/>
  <c r="J1987" i="11" s="1"/>
  <c r="J1871" i="11" a="1"/>
  <c r="J1871" i="11" s="1"/>
  <c r="BO1921" i="11"/>
  <c r="BO1866" i="11"/>
  <c r="J1816" i="11" a="1"/>
  <c r="J1816" i="11" s="1"/>
  <c r="BO1959" i="11"/>
  <c r="J1909" i="11" a="1"/>
  <c r="J1909" i="11" s="1"/>
  <c r="BN1993" i="11"/>
  <c r="J1993" i="11" s="1" a="1"/>
  <c r="J1993" i="11" s="1"/>
  <c r="J1943" i="11" a="1"/>
  <c r="J1943" i="11" s="1"/>
  <c r="BN1985" i="11"/>
  <c r="J1985" i="11" s="1" a="1"/>
  <c r="J1985" i="11" s="1"/>
  <c r="J1935" i="11" a="1"/>
  <c r="J1935" i="11" s="1"/>
  <c r="BO1862" i="11"/>
  <c r="J1812" i="11" a="1"/>
  <c r="J1812" i="11" s="1"/>
  <c r="BO1905" i="11"/>
  <c r="J1855" i="11" a="1"/>
  <c r="J1855" i="11" s="1"/>
  <c r="BO1958" i="11"/>
  <c r="J1908" i="11" a="1"/>
  <c r="J1908" i="11" s="1"/>
  <c r="BO1832" i="11"/>
  <c r="J1782" i="11" a="1"/>
  <c r="J1782" i="11" s="1"/>
  <c r="J1899" i="11" a="1"/>
  <c r="J1899" i="11" s="1"/>
  <c r="BN1949" i="11"/>
  <c r="BO1980" i="11"/>
  <c r="J1980" i="11" s="1" a="1"/>
  <c r="J1980" i="11" s="1"/>
  <c r="J1930" i="11" a="1"/>
  <c r="J1930" i="11" s="1"/>
  <c r="J1892" i="11" a="1"/>
  <c r="J1892" i="11" s="1"/>
  <c r="BO1942" i="11"/>
  <c r="J1857" i="11" a="1"/>
  <c r="J1857" i="11" s="1"/>
  <c r="BO1907" i="11"/>
  <c r="BN1988" i="11"/>
  <c r="J1873" i="11" a="1"/>
  <c r="J1873" i="11" s="1"/>
  <c r="BO1923" i="11"/>
  <c r="BN1906" i="11"/>
  <c r="J1856" i="11" a="1"/>
  <c r="J1856" i="11" s="1"/>
  <c r="BO1845" i="11"/>
  <c r="J1795" i="11" a="1"/>
  <c r="J1795" i="11" s="1"/>
  <c r="BN1976" i="11"/>
  <c r="J1976" i="11" s="1" a="1"/>
  <c r="J1976" i="11" s="1"/>
  <c r="J1926" i="11" a="1"/>
  <c r="J1926" i="11" s="1"/>
  <c r="BO1836" i="11"/>
  <c r="J1786" i="11" a="1"/>
  <c r="J1786" i="11" s="1"/>
  <c r="BO1844" i="11"/>
  <c r="J1794" i="11" a="1"/>
  <c r="J1794" i="11" s="1"/>
  <c r="BO1913" i="11"/>
  <c r="J1863" i="11" a="1"/>
  <c r="J1863" i="11" s="1"/>
  <c r="BN1934" i="11"/>
  <c r="J1884" i="11" a="1"/>
  <c r="J1884" i="11" s="1"/>
  <c r="J1798" i="11" a="1"/>
  <c r="J1798" i="11" s="1"/>
  <c r="BO1848" i="11"/>
  <c r="S1798" i="11" l="1"/>
  <c r="AI1798" i="11"/>
  <c r="AY1798" i="11"/>
  <c r="AA1798" i="11"/>
  <c r="AQ1798" i="11"/>
  <c r="BG1798" i="11"/>
  <c r="AM1798" i="11"/>
  <c r="O1798" i="11"/>
  <c r="AU1798" i="11"/>
  <c r="W1798" i="11"/>
  <c r="BC1798" i="11"/>
  <c r="AE1798" i="11"/>
  <c r="AW1798" i="11"/>
  <c r="Q1798" i="11"/>
  <c r="AG1798" i="11"/>
  <c r="AO1798" i="11"/>
  <c r="Y1798" i="11"/>
  <c r="BE1798" i="11"/>
  <c r="X1798" i="11"/>
  <c r="AN1798" i="11"/>
  <c r="BD1798" i="11"/>
  <c r="R1798" i="11"/>
  <c r="AH1798" i="11"/>
  <c r="AX1798" i="11"/>
  <c r="M1798" i="11"/>
  <c r="BA1798" i="11"/>
  <c r="U1798" i="11"/>
  <c r="P1798" i="11"/>
  <c r="AF1798" i="11"/>
  <c r="AV1798" i="11"/>
  <c r="Z1798" i="11"/>
  <c r="AP1798" i="11"/>
  <c r="BF1798" i="11"/>
  <c r="AK1798" i="11"/>
  <c r="AR1798" i="11"/>
  <c r="AL1798" i="11"/>
  <c r="AS1798" i="11"/>
  <c r="T1798" i="11"/>
  <c r="AZ1798" i="11"/>
  <c r="AT1798" i="11"/>
  <c r="AC1798" i="11"/>
  <c r="AB1798" i="11"/>
  <c r="BH1798" i="11"/>
  <c r="V1798" i="11"/>
  <c r="BB1798" i="11"/>
  <c r="AJ1798" i="11"/>
  <c r="AD1798" i="11"/>
  <c r="BJ1798" i="11"/>
  <c r="BI1798" i="11"/>
  <c r="S1812" i="11"/>
  <c r="AI1812" i="11"/>
  <c r="AY1812" i="11"/>
  <c r="AA1812" i="11"/>
  <c r="AQ1812" i="11"/>
  <c r="BG1812" i="11"/>
  <c r="AM1812" i="11"/>
  <c r="M1812" i="11"/>
  <c r="O1812" i="11"/>
  <c r="AU1812" i="11"/>
  <c r="W1812" i="11"/>
  <c r="BC1812" i="11"/>
  <c r="AE1812" i="11"/>
  <c r="AW1812" i="11"/>
  <c r="Q1812" i="11"/>
  <c r="AG1812" i="11"/>
  <c r="AO1812" i="11"/>
  <c r="BE1812" i="11"/>
  <c r="Y1812" i="11"/>
  <c r="X1812" i="11"/>
  <c r="AN1812" i="11"/>
  <c r="BD1812" i="11"/>
  <c r="R1812" i="11"/>
  <c r="AH1812" i="11"/>
  <c r="AX1812" i="11"/>
  <c r="BA1812" i="11"/>
  <c r="U1812" i="11"/>
  <c r="P1812" i="11"/>
  <c r="AF1812" i="11"/>
  <c r="AV1812" i="11"/>
  <c r="Z1812" i="11"/>
  <c r="AP1812" i="11"/>
  <c r="BF1812" i="11"/>
  <c r="AK1812" i="11"/>
  <c r="AR1812" i="11"/>
  <c r="AL1812" i="11"/>
  <c r="T1812" i="11"/>
  <c r="AZ1812" i="11"/>
  <c r="AT1812" i="11"/>
  <c r="BI1812" i="11"/>
  <c r="AB1812" i="11"/>
  <c r="BH1812" i="11"/>
  <c r="V1812" i="11"/>
  <c r="BB1812" i="11"/>
  <c r="AS1812" i="11"/>
  <c r="AJ1812" i="11"/>
  <c r="AD1812" i="11"/>
  <c r="BJ1812" i="11"/>
  <c r="AC1812" i="11"/>
  <c r="S1987" i="11"/>
  <c r="AI1987" i="11"/>
  <c r="AY1987" i="11"/>
  <c r="W1987" i="11"/>
  <c r="AM1987" i="11"/>
  <c r="BC1987" i="11"/>
  <c r="AA1987" i="11"/>
  <c r="AQ1987" i="11"/>
  <c r="BG1987" i="11"/>
  <c r="O1987" i="11"/>
  <c r="AE1987" i="11"/>
  <c r="AU1987" i="11"/>
  <c r="AG1987" i="11"/>
  <c r="AW1987" i="11"/>
  <c r="Q1987" i="11"/>
  <c r="BE1987" i="11"/>
  <c r="Y1987" i="11"/>
  <c r="AO1987" i="11"/>
  <c r="X1987" i="11"/>
  <c r="AN1987" i="11"/>
  <c r="BD1987" i="11"/>
  <c r="R1987" i="11"/>
  <c r="AH1987" i="11"/>
  <c r="AX1987" i="11"/>
  <c r="M1987" i="11"/>
  <c r="AK1987" i="11"/>
  <c r="P1987" i="11"/>
  <c r="AF1987" i="11"/>
  <c r="AV1987" i="11"/>
  <c r="Z1987" i="11"/>
  <c r="AP1987" i="11"/>
  <c r="BF1987" i="11"/>
  <c r="BA1987" i="11"/>
  <c r="U1987" i="11"/>
  <c r="AB1987" i="11"/>
  <c r="BH1987" i="11"/>
  <c r="V1987" i="11"/>
  <c r="BB1987" i="11"/>
  <c r="BI1987" i="11"/>
  <c r="AJ1987" i="11"/>
  <c r="AD1987" i="11"/>
  <c r="BJ1987" i="11"/>
  <c r="AS1987" i="11"/>
  <c r="AR1987" i="11"/>
  <c r="AL1987" i="11"/>
  <c r="AC1987" i="11"/>
  <c r="T1987" i="11"/>
  <c r="AZ1987" i="11"/>
  <c r="AT1987" i="11"/>
  <c r="S1950" i="11"/>
  <c r="AI1950" i="11"/>
  <c r="AY1950" i="11"/>
  <c r="W1950" i="11"/>
  <c r="AM1950" i="11"/>
  <c r="BC1950" i="11"/>
  <c r="AA1950" i="11"/>
  <c r="AQ1950" i="11"/>
  <c r="BG1950" i="11"/>
  <c r="O1950" i="11"/>
  <c r="AE1950" i="11"/>
  <c r="AU1950" i="11"/>
  <c r="AW1950" i="11"/>
  <c r="Q1950" i="11"/>
  <c r="AG1950" i="11"/>
  <c r="AO1950" i="11"/>
  <c r="Y1950" i="11"/>
  <c r="BE1950" i="11"/>
  <c r="X1950" i="11"/>
  <c r="AN1950" i="11"/>
  <c r="BD1950" i="11"/>
  <c r="R1950" i="11"/>
  <c r="AH1950" i="11"/>
  <c r="AX1950" i="11"/>
  <c r="BA1950" i="11"/>
  <c r="U1950" i="11"/>
  <c r="P1950" i="11"/>
  <c r="AF1950" i="11"/>
  <c r="AV1950" i="11"/>
  <c r="Z1950" i="11"/>
  <c r="AP1950" i="11"/>
  <c r="BF1950" i="11"/>
  <c r="AK1950" i="11"/>
  <c r="AR1950" i="11"/>
  <c r="AL1950" i="11"/>
  <c r="M1950" i="11"/>
  <c r="AS1950" i="11"/>
  <c r="T1950" i="11"/>
  <c r="AZ1950" i="11"/>
  <c r="AT1950" i="11"/>
  <c r="AC1950" i="11"/>
  <c r="AB1950" i="11"/>
  <c r="BH1950" i="11"/>
  <c r="V1950" i="11"/>
  <c r="BB1950" i="11"/>
  <c r="AJ1950" i="11"/>
  <c r="AD1950" i="11"/>
  <c r="BJ1950" i="11"/>
  <c r="BI1950" i="11"/>
  <c r="S1839" i="11"/>
  <c r="AI1839" i="11"/>
  <c r="AY1839" i="11"/>
  <c r="AA1839" i="11"/>
  <c r="AQ1839" i="11"/>
  <c r="BG1839" i="11"/>
  <c r="W1839" i="11"/>
  <c r="BC1839" i="11"/>
  <c r="AE1839" i="11"/>
  <c r="AM1839" i="11"/>
  <c r="O1839" i="11"/>
  <c r="AU1839" i="11"/>
  <c r="AG1839" i="11"/>
  <c r="AW1839" i="11"/>
  <c r="Q1839" i="11"/>
  <c r="BE1839" i="11"/>
  <c r="Y1839" i="11"/>
  <c r="AO1839" i="11"/>
  <c r="X1839" i="11"/>
  <c r="AN1839" i="11"/>
  <c r="BD1839" i="11"/>
  <c r="R1839" i="11"/>
  <c r="AH1839" i="11"/>
  <c r="AX1839" i="11"/>
  <c r="AK1839" i="11"/>
  <c r="P1839" i="11"/>
  <c r="AF1839" i="11"/>
  <c r="AV1839" i="11"/>
  <c r="Z1839" i="11"/>
  <c r="AP1839" i="11"/>
  <c r="BF1839" i="11"/>
  <c r="BA1839" i="11"/>
  <c r="U1839" i="11"/>
  <c r="AB1839" i="11"/>
  <c r="BH1839" i="11"/>
  <c r="V1839" i="11"/>
  <c r="BB1839" i="11"/>
  <c r="BI1839" i="11"/>
  <c r="AJ1839" i="11"/>
  <c r="AD1839" i="11"/>
  <c r="BJ1839" i="11"/>
  <c r="AS1839" i="11"/>
  <c r="AR1839" i="11"/>
  <c r="AL1839" i="11"/>
  <c r="AC1839" i="11"/>
  <c r="T1839" i="11"/>
  <c r="AZ1839" i="11"/>
  <c r="AT1839" i="11"/>
  <c r="M1839" i="11"/>
  <c r="S1884" i="11"/>
  <c r="AI1884" i="11"/>
  <c r="AY1884" i="11"/>
  <c r="AA1884" i="11"/>
  <c r="AQ1884" i="11"/>
  <c r="BG1884" i="11"/>
  <c r="AM1884" i="11"/>
  <c r="O1884" i="11"/>
  <c r="AU1884" i="11"/>
  <c r="W1884" i="11"/>
  <c r="BC1884" i="11"/>
  <c r="M1884" i="11"/>
  <c r="AE1884" i="11"/>
  <c r="AW1884" i="11"/>
  <c r="Q1884" i="11"/>
  <c r="AG1884" i="11"/>
  <c r="AO1884" i="11"/>
  <c r="BE1884" i="11"/>
  <c r="Y1884" i="11"/>
  <c r="X1884" i="11"/>
  <c r="AN1884" i="11"/>
  <c r="BD1884" i="11"/>
  <c r="R1884" i="11"/>
  <c r="AH1884" i="11"/>
  <c r="AX1884" i="11"/>
  <c r="BA1884" i="11"/>
  <c r="U1884" i="11"/>
  <c r="P1884" i="11"/>
  <c r="AF1884" i="11"/>
  <c r="AV1884" i="11"/>
  <c r="Z1884" i="11"/>
  <c r="AP1884" i="11"/>
  <c r="BF1884" i="11"/>
  <c r="AK1884" i="11"/>
  <c r="AR1884" i="11"/>
  <c r="AL1884" i="11"/>
  <c r="T1884" i="11"/>
  <c r="AZ1884" i="11"/>
  <c r="AT1884" i="11"/>
  <c r="BI1884" i="11"/>
  <c r="AB1884" i="11"/>
  <c r="BH1884" i="11"/>
  <c r="V1884" i="11"/>
  <c r="BB1884" i="11"/>
  <c r="AS1884" i="11"/>
  <c r="AJ1884" i="11"/>
  <c r="AD1884" i="11"/>
  <c r="BJ1884" i="11"/>
  <c r="AC1884" i="11"/>
  <c r="S1794" i="11"/>
  <c r="AI1794" i="11"/>
  <c r="AY1794" i="11"/>
  <c r="AA1794" i="11"/>
  <c r="AQ1794" i="11"/>
  <c r="BG1794" i="11"/>
  <c r="AM1794" i="11"/>
  <c r="O1794" i="11"/>
  <c r="AU1794" i="11"/>
  <c r="W1794" i="11"/>
  <c r="BC1794" i="11"/>
  <c r="AE1794" i="11"/>
  <c r="M1794" i="11"/>
  <c r="AW1794" i="11"/>
  <c r="Q1794" i="11"/>
  <c r="AG1794" i="11"/>
  <c r="AO1794" i="11"/>
  <c r="Y1794" i="11"/>
  <c r="X1794" i="11"/>
  <c r="AN1794" i="11"/>
  <c r="BD1794" i="11"/>
  <c r="R1794" i="11"/>
  <c r="AH1794" i="11"/>
  <c r="AX1794" i="11"/>
  <c r="BA1794" i="11"/>
  <c r="U1794" i="11"/>
  <c r="BE1794" i="11"/>
  <c r="P1794" i="11"/>
  <c r="AF1794" i="11"/>
  <c r="AV1794" i="11"/>
  <c r="Z1794" i="11"/>
  <c r="AP1794" i="11"/>
  <c r="BF1794" i="11"/>
  <c r="AK1794" i="11"/>
  <c r="AR1794" i="11"/>
  <c r="AL1794" i="11"/>
  <c r="AS1794" i="11"/>
  <c r="T1794" i="11"/>
  <c r="AZ1794" i="11"/>
  <c r="AT1794" i="11"/>
  <c r="AC1794" i="11"/>
  <c r="AB1794" i="11"/>
  <c r="BH1794" i="11"/>
  <c r="V1794" i="11"/>
  <c r="BB1794" i="11"/>
  <c r="AJ1794" i="11"/>
  <c r="AD1794" i="11"/>
  <c r="BJ1794" i="11"/>
  <c r="BI1794" i="11"/>
  <c r="S1926" i="11"/>
  <c r="AI1926" i="11"/>
  <c r="AY1926" i="11"/>
  <c r="AA1926" i="11"/>
  <c r="AQ1926" i="11"/>
  <c r="BG1926" i="11"/>
  <c r="AM1926" i="11"/>
  <c r="O1926" i="11"/>
  <c r="AU1926" i="11"/>
  <c r="W1926" i="11"/>
  <c r="BC1926" i="11"/>
  <c r="AE1926" i="11"/>
  <c r="AW1926" i="11"/>
  <c r="Q1926" i="11"/>
  <c r="AG1926" i="11"/>
  <c r="AO1926" i="11"/>
  <c r="Y1926" i="11"/>
  <c r="BE1926" i="11"/>
  <c r="X1926" i="11"/>
  <c r="AN1926" i="11"/>
  <c r="BD1926" i="11"/>
  <c r="R1926" i="11"/>
  <c r="AH1926" i="11"/>
  <c r="AX1926" i="11"/>
  <c r="M1926" i="11"/>
  <c r="BA1926" i="11"/>
  <c r="U1926" i="11"/>
  <c r="P1926" i="11"/>
  <c r="AF1926" i="11"/>
  <c r="AV1926" i="11"/>
  <c r="Z1926" i="11"/>
  <c r="AP1926" i="11"/>
  <c r="BF1926" i="11"/>
  <c r="AK1926" i="11"/>
  <c r="AR1926" i="11"/>
  <c r="AL1926" i="11"/>
  <c r="AS1926" i="11"/>
  <c r="T1926" i="11"/>
  <c r="AZ1926" i="11"/>
  <c r="AT1926" i="11"/>
  <c r="AC1926" i="11"/>
  <c r="AB1926" i="11"/>
  <c r="BH1926" i="11"/>
  <c r="V1926" i="11"/>
  <c r="BB1926" i="11"/>
  <c r="AJ1926" i="11"/>
  <c r="AD1926" i="11"/>
  <c r="BJ1926" i="11"/>
  <c r="BI1926" i="11"/>
  <c r="S1856" i="11"/>
  <c r="AI1856" i="11"/>
  <c r="AY1856" i="11"/>
  <c r="AA1856" i="11"/>
  <c r="AQ1856" i="11"/>
  <c r="BG1856" i="11"/>
  <c r="AM1856" i="11"/>
  <c r="O1856" i="11"/>
  <c r="AU1856" i="11"/>
  <c r="W1856" i="11"/>
  <c r="BC1856" i="11"/>
  <c r="AE1856" i="11"/>
  <c r="M1856" i="11"/>
  <c r="AW1856" i="11"/>
  <c r="Q1856" i="11"/>
  <c r="AG1856" i="11"/>
  <c r="AO1856" i="11"/>
  <c r="BE1856" i="11"/>
  <c r="Y1856" i="11"/>
  <c r="X1856" i="11"/>
  <c r="AN1856" i="11"/>
  <c r="BD1856" i="11"/>
  <c r="R1856" i="11"/>
  <c r="AH1856" i="11"/>
  <c r="AX1856" i="11"/>
  <c r="BA1856" i="11"/>
  <c r="U1856" i="11"/>
  <c r="P1856" i="11"/>
  <c r="AF1856" i="11"/>
  <c r="AV1856" i="11"/>
  <c r="Z1856" i="11"/>
  <c r="AP1856" i="11"/>
  <c r="BF1856" i="11"/>
  <c r="AK1856" i="11"/>
  <c r="AR1856" i="11"/>
  <c r="AL1856" i="11"/>
  <c r="T1856" i="11"/>
  <c r="AZ1856" i="11"/>
  <c r="AT1856" i="11"/>
  <c r="BI1856" i="11"/>
  <c r="AB1856" i="11"/>
  <c r="BH1856" i="11"/>
  <c r="V1856" i="11"/>
  <c r="BB1856" i="11"/>
  <c r="AS1856" i="11"/>
  <c r="AJ1856" i="11"/>
  <c r="AD1856" i="11"/>
  <c r="BJ1856" i="11"/>
  <c r="AC1856" i="11"/>
  <c r="S1892" i="11"/>
  <c r="AI1892" i="11"/>
  <c r="AY1892" i="11"/>
  <c r="AA1892" i="11"/>
  <c r="AQ1892" i="11"/>
  <c r="BG1892" i="11"/>
  <c r="AM1892" i="11"/>
  <c r="M1892" i="11"/>
  <c r="O1892" i="11"/>
  <c r="AU1892" i="11"/>
  <c r="W1892" i="11"/>
  <c r="BC1892" i="11"/>
  <c r="AE1892" i="11"/>
  <c r="AW1892" i="11"/>
  <c r="Q1892" i="11"/>
  <c r="AG1892" i="11"/>
  <c r="AO1892" i="11"/>
  <c r="BE1892" i="11"/>
  <c r="Y1892" i="11"/>
  <c r="X1892" i="11"/>
  <c r="AN1892" i="11"/>
  <c r="BD1892" i="11"/>
  <c r="R1892" i="11"/>
  <c r="AH1892" i="11"/>
  <c r="AX1892" i="11"/>
  <c r="BA1892" i="11"/>
  <c r="U1892" i="11"/>
  <c r="P1892" i="11"/>
  <c r="AF1892" i="11"/>
  <c r="AV1892" i="11"/>
  <c r="Z1892" i="11"/>
  <c r="AP1892" i="11"/>
  <c r="BF1892" i="11"/>
  <c r="AK1892" i="11"/>
  <c r="AR1892" i="11"/>
  <c r="AL1892" i="11"/>
  <c r="T1892" i="11"/>
  <c r="AZ1892" i="11"/>
  <c r="AT1892" i="11"/>
  <c r="BI1892" i="11"/>
  <c r="AB1892" i="11"/>
  <c r="BH1892" i="11"/>
  <c r="V1892" i="11"/>
  <c r="BB1892" i="11"/>
  <c r="AS1892" i="11"/>
  <c r="AJ1892" i="11"/>
  <c r="AD1892" i="11"/>
  <c r="BJ1892" i="11"/>
  <c r="AC1892" i="11"/>
  <c r="S1899" i="11"/>
  <c r="AI1899" i="11"/>
  <c r="AY1899" i="11"/>
  <c r="AA1899" i="11"/>
  <c r="AQ1899" i="11"/>
  <c r="BG1899" i="11"/>
  <c r="W1899" i="11"/>
  <c r="BC1899" i="11"/>
  <c r="AE1899" i="11"/>
  <c r="AM1899" i="11"/>
  <c r="O1899" i="11"/>
  <c r="AU1899" i="11"/>
  <c r="AG1899" i="11"/>
  <c r="AW1899" i="11"/>
  <c r="Q1899" i="11"/>
  <c r="BE1899" i="11"/>
  <c r="Y1899" i="11"/>
  <c r="AO1899" i="11"/>
  <c r="X1899" i="11"/>
  <c r="AN1899" i="11"/>
  <c r="BD1899" i="11"/>
  <c r="R1899" i="11"/>
  <c r="AH1899" i="11"/>
  <c r="AX1899" i="11"/>
  <c r="AK1899" i="11"/>
  <c r="P1899" i="11"/>
  <c r="AF1899" i="11"/>
  <c r="AV1899" i="11"/>
  <c r="Z1899" i="11"/>
  <c r="AP1899" i="11"/>
  <c r="BF1899" i="11"/>
  <c r="M1899" i="11"/>
  <c r="BA1899" i="11"/>
  <c r="U1899" i="11"/>
  <c r="AB1899" i="11"/>
  <c r="BH1899" i="11"/>
  <c r="V1899" i="11"/>
  <c r="BB1899" i="11"/>
  <c r="BI1899" i="11"/>
  <c r="AJ1899" i="11"/>
  <c r="AD1899" i="11"/>
  <c r="BJ1899" i="11"/>
  <c r="AS1899" i="11"/>
  <c r="AR1899" i="11"/>
  <c r="AL1899" i="11"/>
  <c r="AC1899" i="11"/>
  <c r="T1899" i="11"/>
  <c r="AZ1899" i="11"/>
  <c r="AT1899" i="11"/>
  <c r="S1993" i="11"/>
  <c r="AI1993" i="11"/>
  <c r="AY1993" i="11"/>
  <c r="W1993" i="11"/>
  <c r="AM1993" i="11"/>
  <c r="BC1993" i="11"/>
  <c r="AA1993" i="11"/>
  <c r="AQ1993" i="11"/>
  <c r="BG1993" i="11"/>
  <c r="O1993" i="11"/>
  <c r="AE1993" i="11"/>
  <c r="AU1993" i="11"/>
  <c r="AG1993" i="11"/>
  <c r="AW1993" i="11"/>
  <c r="Q1993" i="11"/>
  <c r="Y1993" i="11"/>
  <c r="BE1993" i="11"/>
  <c r="AO1993" i="11"/>
  <c r="X1993" i="11"/>
  <c r="AN1993" i="11"/>
  <c r="BD1993" i="11"/>
  <c r="M1993" i="11"/>
  <c r="R1993" i="11"/>
  <c r="AH1993" i="11"/>
  <c r="AX1993" i="11"/>
  <c r="AK1993" i="11"/>
  <c r="P1993" i="11"/>
  <c r="AF1993" i="11"/>
  <c r="AV1993" i="11"/>
  <c r="Z1993" i="11"/>
  <c r="AP1993" i="11"/>
  <c r="BF1993" i="11"/>
  <c r="BA1993" i="11"/>
  <c r="U1993" i="11"/>
  <c r="AB1993" i="11"/>
  <c r="BH1993" i="11"/>
  <c r="V1993" i="11"/>
  <c r="BB1993" i="11"/>
  <c r="AC1993" i="11"/>
  <c r="AJ1993" i="11"/>
  <c r="AD1993" i="11"/>
  <c r="BJ1993" i="11"/>
  <c r="AR1993" i="11"/>
  <c r="AL1993" i="11"/>
  <c r="BI1993" i="11"/>
  <c r="T1993" i="11"/>
  <c r="AZ1993" i="11"/>
  <c r="AT1993" i="11"/>
  <c r="AS1993" i="11"/>
  <c r="S1937" i="11"/>
  <c r="AI1937" i="11"/>
  <c r="AY1937" i="11"/>
  <c r="W1937" i="11"/>
  <c r="AM1937" i="11"/>
  <c r="BC1937" i="11"/>
  <c r="AA1937" i="11"/>
  <c r="AQ1937" i="11"/>
  <c r="BG1937" i="11"/>
  <c r="O1937" i="11"/>
  <c r="AE1937" i="11"/>
  <c r="AU1937" i="11"/>
  <c r="AG1937" i="11"/>
  <c r="AW1937" i="11"/>
  <c r="Q1937" i="11"/>
  <c r="Y1937" i="11"/>
  <c r="BE1937" i="11"/>
  <c r="AO1937" i="11"/>
  <c r="X1937" i="11"/>
  <c r="AN1937" i="11"/>
  <c r="BD1937" i="11"/>
  <c r="R1937" i="11"/>
  <c r="AH1937" i="11"/>
  <c r="AX1937" i="11"/>
  <c r="AK1937" i="11"/>
  <c r="P1937" i="11"/>
  <c r="AF1937" i="11"/>
  <c r="AV1937" i="11"/>
  <c r="M1937" i="11"/>
  <c r="Z1937" i="11"/>
  <c r="AP1937" i="11"/>
  <c r="BF1937" i="11"/>
  <c r="BA1937" i="11"/>
  <c r="U1937" i="11"/>
  <c r="AB1937" i="11"/>
  <c r="BH1937" i="11"/>
  <c r="V1937" i="11"/>
  <c r="BB1937" i="11"/>
  <c r="AC1937" i="11"/>
  <c r="AJ1937" i="11"/>
  <c r="AD1937" i="11"/>
  <c r="BJ1937" i="11"/>
  <c r="AR1937" i="11"/>
  <c r="AL1937" i="11"/>
  <c r="BI1937" i="11"/>
  <c r="T1937" i="11"/>
  <c r="AZ1937" i="11"/>
  <c r="AT1937" i="11"/>
  <c r="AS1937" i="11"/>
  <c r="S1764" i="11"/>
  <c r="AI1764" i="11"/>
  <c r="AY1764" i="11"/>
  <c r="AA1764" i="11"/>
  <c r="AQ1764" i="11"/>
  <c r="BG1764" i="11"/>
  <c r="AM1764" i="11"/>
  <c r="M1764" i="11"/>
  <c r="O1764" i="11"/>
  <c r="AU1764" i="11"/>
  <c r="W1764" i="11"/>
  <c r="BC1764" i="11"/>
  <c r="AE1764" i="11"/>
  <c r="AW1764" i="11"/>
  <c r="Q1764" i="11"/>
  <c r="AG1764" i="11"/>
  <c r="AO1764" i="11"/>
  <c r="BE1764" i="11"/>
  <c r="Y1764" i="11"/>
  <c r="X1764" i="11"/>
  <c r="AN1764" i="11"/>
  <c r="BD1764" i="11"/>
  <c r="R1764" i="11"/>
  <c r="AH1764" i="11"/>
  <c r="AX1764" i="11"/>
  <c r="BA1764" i="11"/>
  <c r="U1764" i="11"/>
  <c r="P1764" i="11"/>
  <c r="AF1764" i="11"/>
  <c r="AV1764" i="11"/>
  <c r="Z1764" i="11"/>
  <c r="AP1764" i="11"/>
  <c r="BF1764" i="11"/>
  <c r="AK1764" i="11"/>
  <c r="AR1764" i="11"/>
  <c r="AL1764" i="11"/>
  <c r="T1764" i="11"/>
  <c r="AZ1764" i="11"/>
  <c r="AT1764" i="11"/>
  <c r="BI1764" i="11"/>
  <c r="AB1764" i="11"/>
  <c r="BH1764" i="11"/>
  <c r="V1764" i="11"/>
  <c r="BB1764" i="11"/>
  <c r="AS1764" i="11"/>
  <c r="AJ1764" i="11"/>
  <c r="AD1764" i="11"/>
  <c r="BJ1764" i="11"/>
  <c r="AC1764" i="11"/>
  <c r="S2000" i="11"/>
  <c r="AI2000" i="11"/>
  <c r="AY2000" i="11"/>
  <c r="W2000" i="11"/>
  <c r="AM2000" i="11"/>
  <c r="BC2000" i="11"/>
  <c r="AA2000" i="11"/>
  <c r="AQ2000" i="11"/>
  <c r="BG2000" i="11"/>
  <c r="O2000" i="11"/>
  <c r="AE2000" i="11"/>
  <c r="AU2000" i="11"/>
  <c r="M2000" i="11"/>
  <c r="AW2000" i="11"/>
  <c r="Q2000" i="11"/>
  <c r="AG2000" i="11"/>
  <c r="AO2000" i="11"/>
  <c r="BE2000" i="11"/>
  <c r="Y2000" i="11"/>
  <c r="X2000" i="11"/>
  <c r="AN2000" i="11"/>
  <c r="BD2000" i="11"/>
  <c r="R2000" i="11"/>
  <c r="AH2000" i="11"/>
  <c r="AX2000" i="11"/>
  <c r="BA2000" i="11"/>
  <c r="U2000" i="11"/>
  <c r="P2000" i="11"/>
  <c r="AF2000" i="11"/>
  <c r="AV2000" i="11"/>
  <c r="Z2000" i="11"/>
  <c r="AP2000" i="11"/>
  <c r="BF2000" i="11"/>
  <c r="AK2000" i="11"/>
  <c r="AR2000" i="11"/>
  <c r="AL2000" i="11"/>
  <c r="T2000" i="11"/>
  <c r="AZ2000" i="11"/>
  <c r="AT2000" i="11"/>
  <c r="BI2000" i="11"/>
  <c r="AB2000" i="11"/>
  <c r="BH2000" i="11"/>
  <c r="V2000" i="11"/>
  <c r="BB2000" i="11"/>
  <c r="AS2000" i="11"/>
  <c r="AJ2000" i="11"/>
  <c r="AD2000" i="11"/>
  <c r="BJ2000" i="11"/>
  <c r="AC2000" i="11"/>
  <c r="S1908" i="11"/>
  <c r="AI1908" i="11"/>
  <c r="AY1908" i="11"/>
  <c r="AA1908" i="11"/>
  <c r="AQ1908" i="11"/>
  <c r="BG1908" i="11"/>
  <c r="AM1908" i="11"/>
  <c r="M1908" i="11"/>
  <c r="O1908" i="11"/>
  <c r="AU1908" i="11"/>
  <c r="W1908" i="11"/>
  <c r="BC1908" i="11"/>
  <c r="AE1908" i="11"/>
  <c r="AW1908" i="11"/>
  <c r="Q1908" i="11"/>
  <c r="AG1908" i="11"/>
  <c r="AO1908" i="11"/>
  <c r="BE1908" i="11"/>
  <c r="Y1908" i="11"/>
  <c r="X1908" i="11"/>
  <c r="AN1908" i="11"/>
  <c r="BD1908" i="11"/>
  <c r="R1908" i="11"/>
  <c r="AH1908" i="11"/>
  <c r="AX1908" i="11"/>
  <c r="BA1908" i="11"/>
  <c r="U1908" i="11"/>
  <c r="P1908" i="11"/>
  <c r="AF1908" i="11"/>
  <c r="AV1908" i="11"/>
  <c r="Z1908" i="11"/>
  <c r="AP1908" i="11"/>
  <c r="BF1908" i="11"/>
  <c r="AK1908" i="11"/>
  <c r="AR1908" i="11"/>
  <c r="AL1908" i="11"/>
  <c r="T1908" i="11"/>
  <c r="AZ1908" i="11"/>
  <c r="AT1908" i="11"/>
  <c r="BI1908" i="11"/>
  <c r="AB1908" i="11"/>
  <c r="BH1908" i="11"/>
  <c r="V1908" i="11"/>
  <c r="BB1908" i="11"/>
  <c r="AS1908" i="11"/>
  <c r="AJ1908" i="11"/>
  <c r="AD1908" i="11"/>
  <c r="BJ1908" i="11"/>
  <c r="AC1908" i="11"/>
  <c r="S1816" i="11"/>
  <c r="AI1816" i="11"/>
  <c r="AY1816" i="11"/>
  <c r="AA1816" i="11"/>
  <c r="AQ1816" i="11"/>
  <c r="BG1816" i="11"/>
  <c r="AM1816" i="11"/>
  <c r="O1816" i="11"/>
  <c r="AU1816" i="11"/>
  <c r="W1816" i="11"/>
  <c r="BC1816" i="11"/>
  <c r="AE1816" i="11"/>
  <c r="M1816" i="11"/>
  <c r="AW1816" i="11"/>
  <c r="Q1816" i="11"/>
  <c r="AG1816" i="11"/>
  <c r="AO1816" i="11"/>
  <c r="BE1816" i="11"/>
  <c r="X1816" i="11"/>
  <c r="AN1816" i="11"/>
  <c r="BD1816" i="11"/>
  <c r="R1816" i="11"/>
  <c r="AH1816" i="11"/>
  <c r="AX1816" i="11"/>
  <c r="BA1816" i="11"/>
  <c r="U1816" i="11"/>
  <c r="Y1816" i="11"/>
  <c r="P1816" i="11"/>
  <c r="AF1816" i="11"/>
  <c r="AV1816" i="11"/>
  <c r="Z1816" i="11"/>
  <c r="AP1816" i="11"/>
  <c r="BF1816" i="11"/>
  <c r="AK1816" i="11"/>
  <c r="AR1816" i="11"/>
  <c r="AL1816" i="11"/>
  <c r="T1816" i="11"/>
  <c r="AZ1816" i="11"/>
  <c r="AT1816" i="11"/>
  <c r="BI1816" i="11"/>
  <c r="AB1816" i="11"/>
  <c r="BH1816" i="11"/>
  <c r="V1816" i="11"/>
  <c r="BB1816" i="11"/>
  <c r="AS1816" i="11"/>
  <c r="AJ1816" i="11"/>
  <c r="AD1816" i="11"/>
  <c r="BJ1816" i="11"/>
  <c r="AC1816" i="11"/>
  <c r="S1774" i="11"/>
  <c r="AI1774" i="11"/>
  <c r="AY1774" i="11"/>
  <c r="AA1774" i="11"/>
  <c r="AQ1774" i="11"/>
  <c r="BG1774" i="11"/>
  <c r="AM1774" i="11"/>
  <c r="O1774" i="11"/>
  <c r="AU1774" i="11"/>
  <c r="W1774" i="11"/>
  <c r="BC1774" i="11"/>
  <c r="AE1774" i="11"/>
  <c r="AW1774" i="11"/>
  <c r="Q1774" i="11"/>
  <c r="AG1774" i="11"/>
  <c r="AO1774" i="11"/>
  <c r="Y1774" i="11"/>
  <c r="BE1774" i="11"/>
  <c r="X1774" i="11"/>
  <c r="AN1774" i="11"/>
  <c r="BD1774" i="11"/>
  <c r="R1774" i="11"/>
  <c r="AH1774" i="11"/>
  <c r="AX1774" i="11"/>
  <c r="BA1774" i="11"/>
  <c r="U1774" i="11"/>
  <c r="P1774" i="11"/>
  <c r="AF1774" i="11"/>
  <c r="AV1774" i="11"/>
  <c r="Z1774" i="11"/>
  <c r="AP1774" i="11"/>
  <c r="BF1774" i="11"/>
  <c r="AK1774" i="11"/>
  <c r="AR1774" i="11"/>
  <c r="AL1774" i="11"/>
  <c r="AS1774" i="11"/>
  <c r="T1774" i="11"/>
  <c r="AZ1774" i="11"/>
  <c r="AT1774" i="11"/>
  <c r="AC1774" i="11"/>
  <c r="AB1774" i="11"/>
  <c r="BH1774" i="11"/>
  <c r="V1774" i="11"/>
  <c r="BB1774" i="11"/>
  <c r="AJ1774" i="11"/>
  <c r="AD1774" i="11"/>
  <c r="BJ1774" i="11"/>
  <c r="M1774" i="11"/>
  <c r="BI1774" i="11"/>
  <c r="S1796" i="11"/>
  <c r="AI1796" i="11"/>
  <c r="AY1796" i="11"/>
  <c r="AA1796" i="11"/>
  <c r="AQ1796" i="11"/>
  <c r="BG1796" i="11"/>
  <c r="AM1796" i="11"/>
  <c r="M1796" i="11"/>
  <c r="O1796" i="11"/>
  <c r="AU1796" i="11"/>
  <c r="W1796" i="11"/>
  <c r="BC1796" i="11"/>
  <c r="AE1796" i="11"/>
  <c r="AW1796" i="11"/>
  <c r="Q1796" i="11"/>
  <c r="AG1796" i="11"/>
  <c r="AO1796" i="11"/>
  <c r="BE1796" i="11"/>
  <c r="Y1796" i="11"/>
  <c r="X1796" i="11"/>
  <c r="AN1796" i="11"/>
  <c r="BD1796" i="11"/>
  <c r="R1796" i="11"/>
  <c r="AH1796" i="11"/>
  <c r="AX1796" i="11"/>
  <c r="BA1796" i="11"/>
  <c r="U1796" i="11"/>
  <c r="P1796" i="11"/>
  <c r="AF1796" i="11"/>
  <c r="AV1796" i="11"/>
  <c r="Z1796" i="11"/>
  <c r="AP1796" i="11"/>
  <c r="BF1796" i="11"/>
  <c r="AK1796" i="11"/>
  <c r="AR1796" i="11"/>
  <c r="AL1796" i="11"/>
  <c r="T1796" i="11"/>
  <c r="AZ1796" i="11"/>
  <c r="AT1796" i="11"/>
  <c r="BI1796" i="11"/>
  <c r="AB1796" i="11"/>
  <c r="BH1796" i="11"/>
  <c r="V1796" i="11"/>
  <c r="BB1796" i="11"/>
  <c r="AS1796" i="11"/>
  <c r="AJ1796" i="11"/>
  <c r="AD1796" i="11"/>
  <c r="BJ1796" i="11"/>
  <c r="AC1796" i="11"/>
  <c r="S1976" i="11"/>
  <c r="AI1976" i="11"/>
  <c r="AY1976" i="11"/>
  <c r="W1976" i="11"/>
  <c r="AM1976" i="11"/>
  <c r="BC1976" i="11"/>
  <c r="AA1976" i="11"/>
  <c r="AQ1976" i="11"/>
  <c r="BG1976" i="11"/>
  <c r="O1976" i="11"/>
  <c r="AE1976" i="11"/>
  <c r="AU1976" i="11"/>
  <c r="M1976" i="11"/>
  <c r="AW1976" i="11"/>
  <c r="Q1976" i="11"/>
  <c r="AG1976" i="11"/>
  <c r="AO1976" i="11"/>
  <c r="BE1976" i="11"/>
  <c r="Y1976" i="11"/>
  <c r="X1976" i="11"/>
  <c r="AN1976" i="11"/>
  <c r="BD1976" i="11"/>
  <c r="R1976" i="11"/>
  <c r="AH1976" i="11"/>
  <c r="AX1976" i="11"/>
  <c r="BA1976" i="11"/>
  <c r="U1976" i="11"/>
  <c r="P1976" i="11"/>
  <c r="AF1976" i="11"/>
  <c r="AV1976" i="11"/>
  <c r="Z1976" i="11"/>
  <c r="AP1976" i="11"/>
  <c r="BF1976" i="11"/>
  <c r="AK1976" i="11"/>
  <c r="AR1976" i="11"/>
  <c r="AL1976" i="11"/>
  <c r="T1976" i="11"/>
  <c r="AZ1976" i="11"/>
  <c r="AT1976" i="11"/>
  <c r="BI1976" i="11"/>
  <c r="AB1976" i="11"/>
  <c r="BH1976" i="11"/>
  <c r="V1976" i="11"/>
  <c r="BB1976" i="11"/>
  <c r="AS1976" i="11"/>
  <c r="AJ1976" i="11"/>
  <c r="AD1976" i="11"/>
  <c r="BJ1976" i="11"/>
  <c r="AC1976" i="11"/>
  <c r="S1930" i="11"/>
  <c r="AI1930" i="11"/>
  <c r="AY1930" i="11"/>
  <c r="W1930" i="11"/>
  <c r="AM1930" i="11"/>
  <c r="BC1930" i="11"/>
  <c r="AA1930" i="11"/>
  <c r="AQ1930" i="11"/>
  <c r="BG1930" i="11"/>
  <c r="O1930" i="11"/>
  <c r="AE1930" i="11"/>
  <c r="AU1930" i="11"/>
  <c r="AW1930" i="11"/>
  <c r="Q1930" i="11"/>
  <c r="AG1930" i="11"/>
  <c r="AO1930" i="11"/>
  <c r="Y1930" i="11"/>
  <c r="M1930" i="11"/>
  <c r="BE1930" i="11"/>
  <c r="X1930" i="11"/>
  <c r="AN1930" i="11"/>
  <c r="BD1930" i="11"/>
  <c r="R1930" i="11"/>
  <c r="AH1930" i="11"/>
  <c r="AX1930" i="11"/>
  <c r="BA1930" i="11"/>
  <c r="U1930" i="11"/>
  <c r="P1930" i="11"/>
  <c r="AF1930" i="11"/>
  <c r="AV1930" i="11"/>
  <c r="Z1930" i="11"/>
  <c r="AP1930" i="11"/>
  <c r="BF1930" i="11"/>
  <c r="AK1930" i="11"/>
  <c r="AR1930" i="11"/>
  <c r="AL1930" i="11"/>
  <c r="AS1930" i="11"/>
  <c r="T1930" i="11"/>
  <c r="AZ1930" i="11"/>
  <c r="AT1930" i="11"/>
  <c r="AC1930" i="11"/>
  <c r="AB1930" i="11"/>
  <c r="BH1930" i="11"/>
  <c r="V1930" i="11"/>
  <c r="BB1930" i="11"/>
  <c r="AJ1930" i="11"/>
  <c r="AD1930" i="11"/>
  <c r="BJ1930" i="11"/>
  <c r="BI1930" i="11"/>
  <c r="S1782" i="11"/>
  <c r="AI1782" i="11"/>
  <c r="AY1782" i="11"/>
  <c r="AA1782" i="11"/>
  <c r="AQ1782" i="11"/>
  <c r="BG1782" i="11"/>
  <c r="AM1782" i="11"/>
  <c r="O1782" i="11"/>
  <c r="AU1782" i="11"/>
  <c r="W1782" i="11"/>
  <c r="BC1782" i="11"/>
  <c r="AE1782" i="11"/>
  <c r="AW1782" i="11"/>
  <c r="Q1782" i="11"/>
  <c r="AG1782" i="11"/>
  <c r="AO1782" i="11"/>
  <c r="Y1782" i="11"/>
  <c r="BE1782" i="11"/>
  <c r="X1782" i="11"/>
  <c r="AN1782" i="11"/>
  <c r="BD1782" i="11"/>
  <c r="R1782" i="11"/>
  <c r="AH1782" i="11"/>
  <c r="AX1782" i="11"/>
  <c r="BA1782" i="11"/>
  <c r="U1782" i="11"/>
  <c r="P1782" i="11"/>
  <c r="AF1782" i="11"/>
  <c r="AV1782" i="11"/>
  <c r="Z1782" i="11"/>
  <c r="AP1782" i="11"/>
  <c r="BF1782" i="11"/>
  <c r="M1782" i="11"/>
  <c r="AK1782" i="11"/>
  <c r="AR1782" i="11"/>
  <c r="AL1782" i="11"/>
  <c r="AS1782" i="11"/>
  <c r="T1782" i="11"/>
  <c r="AZ1782" i="11"/>
  <c r="AT1782" i="11"/>
  <c r="AC1782" i="11"/>
  <c r="AB1782" i="11"/>
  <c r="BH1782" i="11"/>
  <c r="V1782" i="11"/>
  <c r="BB1782" i="11"/>
  <c r="AJ1782" i="11"/>
  <c r="AD1782" i="11"/>
  <c r="BJ1782" i="11"/>
  <c r="BI1782" i="11"/>
  <c r="S1855" i="11"/>
  <c r="AI1855" i="11"/>
  <c r="AY1855" i="11"/>
  <c r="AA1855" i="11"/>
  <c r="AQ1855" i="11"/>
  <c r="BG1855" i="11"/>
  <c r="W1855" i="11"/>
  <c r="BC1855" i="11"/>
  <c r="AE1855" i="11"/>
  <c r="AM1855" i="11"/>
  <c r="O1855" i="11"/>
  <c r="AU1855" i="11"/>
  <c r="AG1855" i="11"/>
  <c r="AW1855" i="11"/>
  <c r="Q1855" i="11"/>
  <c r="BE1855" i="11"/>
  <c r="Y1855" i="11"/>
  <c r="AO1855" i="11"/>
  <c r="X1855" i="11"/>
  <c r="AN1855" i="11"/>
  <c r="BD1855" i="11"/>
  <c r="R1855" i="11"/>
  <c r="AH1855" i="11"/>
  <c r="AX1855" i="11"/>
  <c r="AK1855" i="11"/>
  <c r="P1855" i="11"/>
  <c r="AF1855" i="11"/>
  <c r="AV1855" i="11"/>
  <c r="Z1855" i="11"/>
  <c r="AP1855" i="11"/>
  <c r="BF1855" i="11"/>
  <c r="BA1855" i="11"/>
  <c r="U1855" i="11"/>
  <c r="AB1855" i="11"/>
  <c r="BH1855" i="11"/>
  <c r="V1855" i="11"/>
  <c r="BB1855" i="11"/>
  <c r="BI1855" i="11"/>
  <c r="AJ1855" i="11"/>
  <c r="AD1855" i="11"/>
  <c r="BJ1855" i="11"/>
  <c r="M1855" i="11"/>
  <c r="AS1855" i="11"/>
  <c r="AR1855" i="11"/>
  <c r="AL1855" i="11"/>
  <c r="AC1855" i="11"/>
  <c r="T1855" i="11"/>
  <c r="AZ1855" i="11"/>
  <c r="AT1855" i="11"/>
  <c r="S1935" i="11"/>
  <c r="AI1935" i="11"/>
  <c r="AY1935" i="11"/>
  <c r="W1935" i="11"/>
  <c r="AM1935" i="11"/>
  <c r="BC1935" i="11"/>
  <c r="AA1935" i="11"/>
  <c r="AQ1935" i="11"/>
  <c r="BG1935" i="11"/>
  <c r="O1935" i="11"/>
  <c r="AE1935" i="11"/>
  <c r="AU1935" i="11"/>
  <c r="AG1935" i="11"/>
  <c r="AW1935" i="11"/>
  <c r="Q1935" i="11"/>
  <c r="BE1935" i="11"/>
  <c r="Y1935" i="11"/>
  <c r="AO1935" i="11"/>
  <c r="X1935" i="11"/>
  <c r="AN1935" i="11"/>
  <c r="BD1935" i="11"/>
  <c r="R1935" i="11"/>
  <c r="AH1935" i="11"/>
  <c r="AX1935" i="11"/>
  <c r="AK1935" i="11"/>
  <c r="P1935" i="11"/>
  <c r="AF1935" i="11"/>
  <c r="AV1935" i="11"/>
  <c r="Z1935" i="11"/>
  <c r="AP1935" i="11"/>
  <c r="BF1935" i="11"/>
  <c r="BA1935" i="11"/>
  <c r="U1935" i="11"/>
  <c r="AB1935" i="11"/>
  <c r="BH1935" i="11"/>
  <c r="V1935" i="11"/>
  <c r="BB1935" i="11"/>
  <c r="BI1935" i="11"/>
  <c r="AJ1935" i="11"/>
  <c r="AD1935" i="11"/>
  <c r="BJ1935" i="11"/>
  <c r="AS1935" i="11"/>
  <c r="AR1935" i="11"/>
  <c r="AL1935" i="11"/>
  <c r="AC1935" i="11"/>
  <c r="T1935" i="11"/>
  <c r="AZ1935" i="11"/>
  <c r="AT1935" i="11"/>
  <c r="M1935" i="11"/>
  <c r="S1909" i="11"/>
  <c r="AI1909" i="11"/>
  <c r="AY1909" i="11"/>
  <c r="AA1909" i="11"/>
  <c r="AQ1909" i="11"/>
  <c r="BG1909" i="11"/>
  <c r="W1909" i="11"/>
  <c r="BC1909" i="11"/>
  <c r="AE1909" i="11"/>
  <c r="AM1909" i="11"/>
  <c r="O1909" i="11"/>
  <c r="AU1909" i="11"/>
  <c r="AG1909" i="11"/>
  <c r="AW1909" i="11"/>
  <c r="Q1909" i="11"/>
  <c r="Y1909" i="11"/>
  <c r="BE1909" i="11"/>
  <c r="AO1909" i="11"/>
  <c r="X1909" i="11"/>
  <c r="AN1909" i="11"/>
  <c r="BD1909" i="11"/>
  <c r="R1909" i="11"/>
  <c r="AH1909" i="11"/>
  <c r="AX1909" i="11"/>
  <c r="AK1909" i="11"/>
  <c r="P1909" i="11"/>
  <c r="AF1909" i="11"/>
  <c r="AV1909" i="11"/>
  <c r="Z1909" i="11"/>
  <c r="AP1909" i="11"/>
  <c r="BF1909" i="11"/>
  <c r="BA1909" i="11"/>
  <c r="U1909" i="11"/>
  <c r="AB1909" i="11"/>
  <c r="BH1909" i="11"/>
  <c r="V1909" i="11"/>
  <c r="BB1909" i="11"/>
  <c r="AC1909" i="11"/>
  <c r="AJ1909" i="11"/>
  <c r="AD1909" i="11"/>
  <c r="BJ1909" i="11"/>
  <c r="AR1909" i="11"/>
  <c r="AL1909" i="11"/>
  <c r="BI1909" i="11"/>
  <c r="T1909" i="11"/>
  <c r="AZ1909" i="11"/>
  <c r="M1909" i="11"/>
  <c r="AT1909" i="11"/>
  <c r="AS1909" i="11"/>
  <c r="S1770" i="11"/>
  <c r="AI1770" i="11"/>
  <c r="AY1770" i="11"/>
  <c r="AA1770" i="11"/>
  <c r="AQ1770" i="11"/>
  <c r="BG1770" i="11"/>
  <c r="AM1770" i="11"/>
  <c r="O1770" i="11"/>
  <c r="AU1770" i="11"/>
  <c r="W1770" i="11"/>
  <c r="BC1770" i="11"/>
  <c r="AE1770" i="11"/>
  <c r="AW1770" i="11"/>
  <c r="Q1770" i="11"/>
  <c r="AG1770" i="11"/>
  <c r="AO1770" i="11"/>
  <c r="Y1770" i="11"/>
  <c r="BE1770" i="11"/>
  <c r="M1770" i="11"/>
  <c r="X1770" i="11"/>
  <c r="AN1770" i="11"/>
  <c r="BD1770" i="11"/>
  <c r="R1770" i="11"/>
  <c r="AH1770" i="11"/>
  <c r="AX1770" i="11"/>
  <c r="BA1770" i="11"/>
  <c r="U1770" i="11"/>
  <c r="P1770" i="11"/>
  <c r="AF1770" i="11"/>
  <c r="AV1770" i="11"/>
  <c r="Z1770" i="11"/>
  <c r="AP1770" i="11"/>
  <c r="BF1770" i="11"/>
  <c r="AK1770" i="11"/>
  <c r="AR1770" i="11"/>
  <c r="AL1770" i="11"/>
  <c r="AS1770" i="11"/>
  <c r="T1770" i="11"/>
  <c r="AZ1770" i="11"/>
  <c r="AT1770" i="11"/>
  <c r="AC1770" i="11"/>
  <c r="AB1770" i="11"/>
  <c r="BH1770" i="11"/>
  <c r="V1770" i="11"/>
  <c r="BB1770" i="11"/>
  <c r="AJ1770" i="11"/>
  <c r="AD1770" i="11"/>
  <c r="BJ1770" i="11"/>
  <c r="BI1770" i="11"/>
  <c r="S1952" i="11"/>
  <c r="AI1952" i="11"/>
  <c r="AY1952" i="11"/>
  <c r="W1952" i="11"/>
  <c r="AM1952" i="11"/>
  <c r="BC1952" i="11"/>
  <c r="AA1952" i="11"/>
  <c r="AQ1952" i="11"/>
  <c r="BG1952" i="11"/>
  <c r="O1952" i="11"/>
  <c r="AE1952" i="11"/>
  <c r="AU1952" i="11"/>
  <c r="M1952" i="11"/>
  <c r="AW1952" i="11"/>
  <c r="Q1952" i="11"/>
  <c r="AG1952" i="11"/>
  <c r="AO1952" i="11"/>
  <c r="BE1952" i="11"/>
  <c r="Y1952" i="11"/>
  <c r="X1952" i="11"/>
  <c r="AN1952" i="11"/>
  <c r="BD1952" i="11"/>
  <c r="R1952" i="11"/>
  <c r="AH1952" i="11"/>
  <c r="AX1952" i="11"/>
  <c r="BA1952" i="11"/>
  <c r="U1952" i="11"/>
  <c r="P1952" i="11"/>
  <c r="AF1952" i="11"/>
  <c r="AV1952" i="11"/>
  <c r="Z1952" i="11"/>
  <c r="AP1952" i="11"/>
  <c r="BF1952" i="11"/>
  <c r="AK1952" i="11"/>
  <c r="AR1952" i="11"/>
  <c r="AL1952" i="11"/>
  <c r="T1952" i="11"/>
  <c r="AZ1952" i="11"/>
  <c r="AT1952" i="11"/>
  <c r="BI1952" i="11"/>
  <c r="AB1952" i="11"/>
  <c r="BH1952" i="11"/>
  <c r="V1952" i="11"/>
  <c r="BB1952" i="11"/>
  <c r="AS1952" i="11"/>
  <c r="AJ1952" i="11"/>
  <c r="AD1952" i="11"/>
  <c r="BJ1952" i="11"/>
  <c r="AC1952" i="11"/>
  <c r="S1915" i="11"/>
  <c r="AI1915" i="11"/>
  <c r="AY1915" i="11"/>
  <c r="AA1915" i="11"/>
  <c r="AQ1915" i="11"/>
  <c r="BG1915" i="11"/>
  <c r="W1915" i="11"/>
  <c r="BC1915" i="11"/>
  <c r="AE1915" i="11"/>
  <c r="AM1915" i="11"/>
  <c r="O1915" i="11"/>
  <c r="AU1915" i="11"/>
  <c r="AG1915" i="11"/>
  <c r="AW1915" i="11"/>
  <c r="Q1915" i="11"/>
  <c r="BE1915" i="11"/>
  <c r="Y1915" i="11"/>
  <c r="AO1915" i="11"/>
  <c r="X1915" i="11"/>
  <c r="AN1915" i="11"/>
  <c r="BD1915" i="11"/>
  <c r="R1915" i="11"/>
  <c r="AH1915" i="11"/>
  <c r="AX1915" i="11"/>
  <c r="AK1915" i="11"/>
  <c r="P1915" i="11"/>
  <c r="AF1915" i="11"/>
  <c r="AV1915" i="11"/>
  <c r="Z1915" i="11"/>
  <c r="AP1915" i="11"/>
  <c r="BF1915" i="11"/>
  <c r="M1915" i="11"/>
  <c r="BA1915" i="11"/>
  <c r="U1915" i="11"/>
  <c r="AB1915" i="11"/>
  <c r="BH1915" i="11"/>
  <c r="V1915" i="11"/>
  <c r="BB1915" i="11"/>
  <c r="BI1915" i="11"/>
  <c r="AJ1915" i="11"/>
  <c r="AD1915" i="11"/>
  <c r="BJ1915" i="11"/>
  <c r="AS1915" i="11"/>
  <c r="AR1915" i="11"/>
  <c r="AL1915" i="11"/>
  <c r="AC1915" i="11"/>
  <c r="T1915" i="11"/>
  <c r="AZ1915" i="11"/>
  <c r="AT1915" i="11"/>
  <c r="S1851" i="11"/>
  <c r="AI1851" i="11"/>
  <c r="AY1851" i="11"/>
  <c r="AA1851" i="11"/>
  <c r="AQ1851" i="11"/>
  <c r="BG1851" i="11"/>
  <c r="W1851" i="11"/>
  <c r="BC1851" i="11"/>
  <c r="AE1851" i="11"/>
  <c r="AM1851" i="11"/>
  <c r="O1851" i="11"/>
  <c r="AU1851" i="11"/>
  <c r="AG1851" i="11"/>
  <c r="AW1851" i="11"/>
  <c r="Q1851" i="11"/>
  <c r="BE1851" i="11"/>
  <c r="Y1851" i="11"/>
  <c r="AO1851" i="11"/>
  <c r="X1851" i="11"/>
  <c r="AN1851" i="11"/>
  <c r="BD1851" i="11"/>
  <c r="R1851" i="11"/>
  <c r="AH1851" i="11"/>
  <c r="AX1851" i="11"/>
  <c r="AK1851" i="11"/>
  <c r="P1851" i="11"/>
  <c r="AF1851" i="11"/>
  <c r="AV1851" i="11"/>
  <c r="Z1851" i="11"/>
  <c r="AP1851" i="11"/>
  <c r="BF1851" i="11"/>
  <c r="M1851" i="11"/>
  <c r="BA1851" i="11"/>
  <c r="U1851" i="11"/>
  <c r="AB1851" i="11"/>
  <c r="BH1851" i="11"/>
  <c r="V1851" i="11"/>
  <c r="BB1851" i="11"/>
  <c r="BI1851" i="11"/>
  <c r="AJ1851" i="11"/>
  <c r="AD1851" i="11"/>
  <c r="BJ1851" i="11"/>
  <c r="AS1851" i="11"/>
  <c r="AR1851" i="11"/>
  <c r="AL1851" i="11"/>
  <c r="AC1851" i="11"/>
  <c r="T1851" i="11"/>
  <c r="AZ1851" i="11"/>
  <c r="AT1851" i="11"/>
  <c r="S1788" i="11"/>
  <c r="AI1788" i="11"/>
  <c r="AY1788" i="11"/>
  <c r="AA1788" i="11"/>
  <c r="AQ1788" i="11"/>
  <c r="BG1788" i="11"/>
  <c r="AM1788" i="11"/>
  <c r="O1788" i="11"/>
  <c r="AU1788" i="11"/>
  <c r="W1788" i="11"/>
  <c r="BC1788" i="11"/>
  <c r="M1788" i="11"/>
  <c r="AE1788" i="11"/>
  <c r="AW1788" i="11"/>
  <c r="Q1788" i="11"/>
  <c r="AG1788" i="11"/>
  <c r="AO1788" i="11"/>
  <c r="BE1788" i="11"/>
  <c r="Y1788" i="11"/>
  <c r="X1788" i="11"/>
  <c r="AN1788" i="11"/>
  <c r="BD1788" i="11"/>
  <c r="R1788" i="11"/>
  <c r="AH1788" i="11"/>
  <c r="AX1788" i="11"/>
  <c r="BA1788" i="11"/>
  <c r="U1788" i="11"/>
  <c r="P1788" i="11"/>
  <c r="AF1788" i="11"/>
  <c r="AV1788" i="11"/>
  <c r="Z1788" i="11"/>
  <c r="AP1788" i="11"/>
  <c r="BF1788" i="11"/>
  <c r="AK1788" i="11"/>
  <c r="AR1788" i="11"/>
  <c r="AL1788" i="11"/>
  <c r="T1788" i="11"/>
  <c r="AZ1788" i="11"/>
  <c r="AT1788" i="11"/>
  <c r="BI1788" i="11"/>
  <c r="AB1788" i="11"/>
  <c r="BH1788" i="11"/>
  <c r="V1788" i="11"/>
  <c r="BB1788" i="11"/>
  <c r="AS1788" i="11"/>
  <c r="AJ1788" i="11"/>
  <c r="AD1788" i="11"/>
  <c r="BJ1788" i="11"/>
  <c r="AC1788" i="11"/>
  <c r="S1873" i="11"/>
  <c r="AI1873" i="11"/>
  <c r="AY1873" i="11"/>
  <c r="AA1873" i="11"/>
  <c r="AQ1873" i="11"/>
  <c r="BG1873" i="11"/>
  <c r="W1873" i="11"/>
  <c r="BC1873" i="11"/>
  <c r="AE1873" i="11"/>
  <c r="AM1873" i="11"/>
  <c r="O1873" i="11"/>
  <c r="AU1873" i="11"/>
  <c r="AG1873" i="11"/>
  <c r="AW1873" i="11"/>
  <c r="Q1873" i="11"/>
  <c r="Y1873" i="11"/>
  <c r="BE1873" i="11"/>
  <c r="AO1873" i="11"/>
  <c r="X1873" i="11"/>
  <c r="AN1873" i="11"/>
  <c r="BD1873" i="11"/>
  <c r="R1873" i="11"/>
  <c r="AH1873" i="11"/>
  <c r="AX1873" i="11"/>
  <c r="AK1873" i="11"/>
  <c r="P1873" i="11"/>
  <c r="AF1873" i="11"/>
  <c r="AV1873" i="11"/>
  <c r="M1873" i="11"/>
  <c r="Z1873" i="11"/>
  <c r="AP1873" i="11"/>
  <c r="BF1873" i="11"/>
  <c r="BA1873" i="11"/>
  <c r="U1873" i="11"/>
  <c r="AB1873" i="11"/>
  <c r="BH1873" i="11"/>
  <c r="V1873" i="11"/>
  <c r="BB1873" i="11"/>
  <c r="AC1873" i="11"/>
  <c r="AJ1873" i="11"/>
  <c r="AD1873" i="11"/>
  <c r="BJ1873" i="11"/>
  <c r="AR1873" i="11"/>
  <c r="AL1873" i="11"/>
  <c r="BI1873" i="11"/>
  <c r="T1873" i="11"/>
  <c r="AZ1873" i="11"/>
  <c r="AT1873" i="11"/>
  <c r="AS1873" i="11"/>
  <c r="S1943" i="11"/>
  <c r="AI1943" i="11"/>
  <c r="AY1943" i="11"/>
  <c r="W1943" i="11"/>
  <c r="AM1943" i="11"/>
  <c r="BC1943" i="11"/>
  <c r="AA1943" i="11"/>
  <c r="AQ1943" i="11"/>
  <c r="BG1943" i="11"/>
  <c r="O1943" i="11"/>
  <c r="AE1943" i="11"/>
  <c r="AU1943" i="11"/>
  <c r="AG1943" i="11"/>
  <c r="AW1943" i="11"/>
  <c r="Q1943" i="11"/>
  <c r="BE1943" i="11"/>
  <c r="Y1943" i="11"/>
  <c r="AO1943" i="11"/>
  <c r="X1943" i="11"/>
  <c r="AN1943" i="11"/>
  <c r="BD1943" i="11"/>
  <c r="R1943" i="11"/>
  <c r="AH1943" i="11"/>
  <c r="AX1943" i="11"/>
  <c r="AK1943" i="11"/>
  <c r="P1943" i="11"/>
  <c r="AF1943" i="11"/>
  <c r="AV1943" i="11"/>
  <c r="Z1943" i="11"/>
  <c r="AP1943" i="11"/>
  <c r="BF1943" i="11"/>
  <c r="BA1943" i="11"/>
  <c r="U1943" i="11"/>
  <c r="AB1943" i="11"/>
  <c r="BH1943" i="11"/>
  <c r="V1943" i="11"/>
  <c r="BB1943" i="11"/>
  <c r="M1943" i="11"/>
  <c r="BI1943" i="11"/>
  <c r="AJ1943" i="11"/>
  <c r="AD1943" i="11"/>
  <c r="BJ1943" i="11"/>
  <c r="AS1943" i="11"/>
  <c r="AR1943" i="11"/>
  <c r="AL1943" i="11"/>
  <c r="AC1943" i="11"/>
  <c r="T1943" i="11"/>
  <c r="AZ1943" i="11"/>
  <c r="AT1943" i="11"/>
  <c r="S1778" i="11"/>
  <c r="AI1778" i="11"/>
  <c r="AY1778" i="11"/>
  <c r="AA1778" i="11"/>
  <c r="AQ1778" i="11"/>
  <c r="BG1778" i="11"/>
  <c r="AM1778" i="11"/>
  <c r="O1778" i="11"/>
  <c r="AU1778" i="11"/>
  <c r="W1778" i="11"/>
  <c r="BC1778" i="11"/>
  <c r="AE1778" i="11"/>
  <c r="AW1778" i="11"/>
  <c r="Q1778" i="11"/>
  <c r="M1778" i="11"/>
  <c r="AG1778" i="11"/>
  <c r="AO1778" i="11"/>
  <c r="Y1778" i="11"/>
  <c r="X1778" i="11"/>
  <c r="AN1778" i="11"/>
  <c r="BD1778" i="11"/>
  <c r="R1778" i="11"/>
  <c r="AH1778" i="11"/>
  <c r="AX1778" i="11"/>
  <c r="BA1778" i="11"/>
  <c r="U1778" i="11"/>
  <c r="BE1778" i="11"/>
  <c r="P1778" i="11"/>
  <c r="AF1778" i="11"/>
  <c r="AV1778" i="11"/>
  <c r="Z1778" i="11"/>
  <c r="AP1778" i="11"/>
  <c r="BF1778" i="11"/>
  <c r="AK1778" i="11"/>
  <c r="AR1778" i="11"/>
  <c r="AL1778" i="11"/>
  <c r="AS1778" i="11"/>
  <c r="T1778" i="11"/>
  <c r="AZ1778" i="11"/>
  <c r="AT1778" i="11"/>
  <c r="AC1778" i="11"/>
  <c r="AB1778" i="11"/>
  <c r="BH1778" i="11"/>
  <c r="V1778" i="11"/>
  <c r="BB1778" i="11"/>
  <c r="AJ1778" i="11"/>
  <c r="AD1778" i="11"/>
  <c r="BJ1778" i="11"/>
  <c r="BI1778" i="11"/>
  <c r="S1790" i="11"/>
  <c r="AI1790" i="11"/>
  <c r="AY1790" i="11"/>
  <c r="AA1790" i="11"/>
  <c r="AQ1790" i="11"/>
  <c r="BG1790" i="11"/>
  <c r="AM1790" i="11"/>
  <c r="O1790" i="11"/>
  <c r="AU1790" i="11"/>
  <c r="W1790" i="11"/>
  <c r="BC1790" i="11"/>
  <c r="AE1790" i="11"/>
  <c r="AW1790" i="11"/>
  <c r="Q1790" i="11"/>
  <c r="AG1790" i="11"/>
  <c r="AO1790" i="11"/>
  <c r="Y1790" i="11"/>
  <c r="BE1790" i="11"/>
  <c r="X1790" i="11"/>
  <c r="AN1790" i="11"/>
  <c r="BD1790" i="11"/>
  <c r="R1790" i="11"/>
  <c r="AH1790" i="11"/>
  <c r="AX1790" i="11"/>
  <c r="BA1790" i="11"/>
  <c r="U1790" i="11"/>
  <c r="P1790" i="11"/>
  <c r="AF1790" i="11"/>
  <c r="AV1790" i="11"/>
  <c r="Z1790" i="11"/>
  <c r="AP1790" i="11"/>
  <c r="BF1790" i="11"/>
  <c r="AK1790" i="11"/>
  <c r="AR1790" i="11"/>
  <c r="AL1790" i="11"/>
  <c r="AS1790" i="11"/>
  <c r="T1790" i="11"/>
  <c r="AZ1790" i="11"/>
  <c r="AT1790" i="11"/>
  <c r="AC1790" i="11"/>
  <c r="AB1790" i="11"/>
  <c r="BH1790" i="11"/>
  <c r="V1790" i="11"/>
  <c r="BB1790" i="11"/>
  <c r="M1790" i="11"/>
  <c r="AJ1790" i="11"/>
  <c r="AD1790" i="11"/>
  <c r="BJ1790" i="11"/>
  <c r="BI1790" i="11"/>
  <c r="S1863" i="11"/>
  <c r="AI1863" i="11"/>
  <c r="AY1863" i="11"/>
  <c r="AA1863" i="11"/>
  <c r="AQ1863" i="11"/>
  <c r="BG1863" i="11"/>
  <c r="W1863" i="11"/>
  <c r="BC1863" i="11"/>
  <c r="AE1863" i="11"/>
  <c r="AM1863" i="11"/>
  <c r="O1863" i="11"/>
  <c r="AU1863" i="11"/>
  <c r="AG1863" i="11"/>
  <c r="AW1863" i="11"/>
  <c r="Q1863" i="11"/>
  <c r="BE1863" i="11"/>
  <c r="Y1863" i="11"/>
  <c r="AO1863" i="11"/>
  <c r="X1863" i="11"/>
  <c r="AN1863" i="11"/>
  <c r="BD1863" i="11"/>
  <c r="R1863" i="11"/>
  <c r="AH1863" i="11"/>
  <c r="AX1863" i="11"/>
  <c r="AK1863" i="11"/>
  <c r="P1863" i="11"/>
  <c r="AF1863" i="11"/>
  <c r="AV1863" i="11"/>
  <c r="Z1863" i="11"/>
  <c r="AP1863" i="11"/>
  <c r="BF1863" i="11"/>
  <c r="BA1863" i="11"/>
  <c r="U1863" i="11"/>
  <c r="AB1863" i="11"/>
  <c r="BH1863" i="11"/>
  <c r="V1863" i="11"/>
  <c r="BB1863" i="11"/>
  <c r="BI1863" i="11"/>
  <c r="AJ1863" i="11"/>
  <c r="AD1863" i="11"/>
  <c r="BJ1863" i="11"/>
  <c r="AS1863" i="11"/>
  <c r="AR1863" i="11"/>
  <c r="AL1863" i="11"/>
  <c r="M1863" i="11"/>
  <c r="AC1863" i="11"/>
  <c r="T1863" i="11"/>
  <c r="AZ1863" i="11"/>
  <c r="AT1863" i="11"/>
  <c r="S1786" i="11"/>
  <c r="AI1786" i="11"/>
  <c r="AY1786" i="11"/>
  <c r="AA1786" i="11"/>
  <c r="AQ1786" i="11"/>
  <c r="BG1786" i="11"/>
  <c r="AM1786" i="11"/>
  <c r="O1786" i="11"/>
  <c r="AU1786" i="11"/>
  <c r="W1786" i="11"/>
  <c r="BC1786" i="11"/>
  <c r="AE1786" i="11"/>
  <c r="AW1786" i="11"/>
  <c r="Q1786" i="11"/>
  <c r="AG1786" i="11"/>
  <c r="AO1786" i="11"/>
  <c r="M1786" i="11"/>
  <c r="Y1786" i="11"/>
  <c r="BE1786" i="11"/>
  <c r="X1786" i="11"/>
  <c r="AN1786" i="11"/>
  <c r="BD1786" i="11"/>
  <c r="R1786" i="11"/>
  <c r="AH1786" i="11"/>
  <c r="AX1786" i="11"/>
  <c r="BA1786" i="11"/>
  <c r="U1786" i="11"/>
  <c r="P1786" i="11"/>
  <c r="AF1786" i="11"/>
  <c r="AV1786" i="11"/>
  <c r="Z1786" i="11"/>
  <c r="AP1786" i="11"/>
  <c r="BF1786" i="11"/>
  <c r="AK1786" i="11"/>
  <c r="AR1786" i="11"/>
  <c r="AL1786" i="11"/>
  <c r="AS1786" i="11"/>
  <c r="T1786" i="11"/>
  <c r="AZ1786" i="11"/>
  <c r="AT1786" i="11"/>
  <c r="AC1786" i="11"/>
  <c r="AB1786" i="11"/>
  <c r="BH1786" i="11"/>
  <c r="V1786" i="11"/>
  <c r="BB1786" i="11"/>
  <c r="AJ1786" i="11"/>
  <c r="AD1786" i="11"/>
  <c r="BJ1786" i="11"/>
  <c r="BI1786" i="11"/>
  <c r="S1795" i="11"/>
  <c r="AI1795" i="11"/>
  <c r="AY1795" i="11"/>
  <c r="AA1795" i="11"/>
  <c r="AQ1795" i="11"/>
  <c r="BG1795" i="11"/>
  <c r="W1795" i="11"/>
  <c r="BC1795" i="11"/>
  <c r="AE1795" i="11"/>
  <c r="AM1795" i="11"/>
  <c r="O1795" i="11"/>
  <c r="AU1795" i="11"/>
  <c r="AG1795" i="11"/>
  <c r="AW1795" i="11"/>
  <c r="Q1795" i="11"/>
  <c r="BE1795" i="11"/>
  <c r="Y1795" i="11"/>
  <c r="AO1795" i="11"/>
  <c r="X1795" i="11"/>
  <c r="AN1795" i="11"/>
  <c r="BD1795" i="11"/>
  <c r="R1795" i="11"/>
  <c r="AH1795" i="11"/>
  <c r="AX1795" i="11"/>
  <c r="M1795" i="11"/>
  <c r="AK1795" i="11"/>
  <c r="P1795" i="11"/>
  <c r="AF1795" i="11"/>
  <c r="AV1795" i="11"/>
  <c r="Z1795" i="11"/>
  <c r="AP1795" i="11"/>
  <c r="BF1795" i="11"/>
  <c r="BA1795" i="11"/>
  <c r="U1795" i="11"/>
  <c r="AB1795" i="11"/>
  <c r="BH1795" i="11"/>
  <c r="V1795" i="11"/>
  <c r="BB1795" i="11"/>
  <c r="BI1795" i="11"/>
  <c r="AJ1795" i="11"/>
  <c r="AD1795" i="11"/>
  <c r="BJ1795" i="11"/>
  <c r="AS1795" i="11"/>
  <c r="AR1795" i="11"/>
  <c r="AL1795" i="11"/>
  <c r="AC1795" i="11"/>
  <c r="T1795" i="11"/>
  <c r="AZ1795" i="11"/>
  <c r="AT1795" i="11"/>
  <c r="S1857" i="11"/>
  <c r="AI1857" i="11"/>
  <c r="AY1857" i="11"/>
  <c r="AA1857" i="11"/>
  <c r="AQ1857" i="11"/>
  <c r="BG1857" i="11"/>
  <c r="W1857" i="11"/>
  <c r="BC1857" i="11"/>
  <c r="AE1857" i="11"/>
  <c r="AM1857" i="11"/>
  <c r="O1857" i="11"/>
  <c r="AU1857" i="11"/>
  <c r="AG1857" i="11"/>
  <c r="AW1857" i="11"/>
  <c r="Q1857" i="11"/>
  <c r="Y1857" i="11"/>
  <c r="BE1857" i="11"/>
  <c r="AO1857" i="11"/>
  <c r="X1857" i="11"/>
  <c r="AN1857" i="11"/>
  <c r="BD1857" i="11"/>
  <c r="R1857" i="11"/>
  <c r="AH1857" i="11"/>
  <c r="AX1857" i="11"/>
  <c r="AK1857" i="11"/>
  <c r="P1857" i="11"/>
  <c r="AF1857" i="11"/>
  <c r="AV1857" i="11"/>
  <c r="M1857" i="11"/>
  <c r="Z1857" i="11"/>
  <c r="AP1857" i="11"/>
  <c r="BF1857" i="11"/>
  <c r="BA1857" i="11"/>
  <c r="U1857" i="11"/>
  <c r="AB1857" i="11"/>
  <c r="BH1857" i="11"/>
  <c r="V1857" i="11"/>
  <c r="BB1857" i="11"/>
  <c r="AC1857" i="11"/>
  <c r="AJ1857" i="11"/>
  <c r="AD1857" i="11"/>
  <c r="BJ1857" i="11"/>
  <c r="AR1857" i="11"/>
  <c r="AL1857" i="11"/>
  <c r="BI1857" i="11"/>
  <c r="T1857" i="11"/>
  <c r="AZ1857" i="11"/>
  <c r="AT1857" i="11"/>
  <c r="AS1857" i="11"/>
  <c r="S1980" i="11"/>
  <c r="AI1980" i="11"/>
  <c r="AY1980" i="11"/>
  <c r="W1980" i="11"/>
  <c r="AM1980" i="11"/>
  <c r="BC1980" i="11"/>
  <c r="AA1980" i="11"/>
  <c r="AQ1980" i="11"/>
  <c r="BG1980" i="11"/>
  <c r="M1980" i="11"/>
  <c r="O1980" i="11"/>
  <c r="AE1980" i="11"/>
  <c r="AU1980" i="11"/>
  <c r="AW1980" i="11"/>
  <c r="Q1980" i="11"/>
  <c r="AG1980" i="11"/>
  <c r="AO1980" i="11"/>
  <c r="BE1980" i="11"/>
  <c r="Y1980" i="11"/>
  <c r="X1980" i="11"/>
  <c r="AN1980" i="11"/>
  <c r="BD1980" i="11"/>
  <c r="R1980" i="11"/>
  <c r="AH1980" i="11"/>
  <c r="AX1980" i="11"/>
  <c r="BA1980" i="11"/>
  <c r="U1980" i="11"/>
  <c r="P1980" i="11"/>
  <c r="AF1980" i="11"/>
  <c r="AV1980" i="11"/>
  <c r="Z1980" i="11"/>
  <c r="AP1980" i="11"/>
  <c r="BF1980" i="11"/>
  <c r="AK1980" i="11"/>
  <c r="AR1980" i="11"/>
  <c r="AL1980" i="11"/>
  <c r="T1980" i="11"/>
  <c r="AZ1980" i="11"/>
  <c r="AT1980" i="11"/>
  <c r="BI1980" i="11"/>
  <c r="AB1980" i="11"/>
  <c r="BH1980" i="11"/>
  <c r="V1980" i="11"/>
  <c r="BB1980" i="11"/>
  <c r="AS1980" i="11"/>
  <c r="AJ1980" i="11"/>
  <c r="AD1980" i="11"/>
  <c r="BJ1980" i="11"/>
  <c r="AC1980" i="11"/>
  <c r="S1985" i="11"/>
  <c r="AI1985" i="11"/>
  <c r="AY1985" i="11"/>
  <c r="W1985" i="11"/>
  <c r="AM1985" i="11"/>
  <c r="BC1985" i="11"/>
  <c r="AA1985" i="11"/>
  <c r="AQ1985" i="11"/>
  <c r="BG1985" i="11"/>
  <c r="O1985" i="11"/>
  <c r="AE1985" i="11"/>
  <c r="AU1985" i="11"/>
  <c r="AG1985" i="11"/>
  <c r="AW1985" i="11"/>
  <c r="Q1985" i="11"/>
  <c r="Y1985" i="11"/>
  <c r="BE1985" i="11"/>
  <c r="AO1985" i="11"/>
  <c r="X1985" i="11"/>
  <c r="AN1985" i="11"/>
  <c r="BD1985" i="11"/>
  <c r="R1985" i="11"/>
  <c r="AH1985" i="11"/>
  <c r="AX1985" i="11"/>
  <c r="AK1985" i="11"/>
  <c r="P1985" i="11"/>
  <c r="AF1985" i="11"/>
  <c r="AV1985" i="11"/>
  <c r="M1985" i="11"/>
  <c r="Z1985" i="11"/>
  <c r="AP1985" i="11"/>
  <c r="BF1985" i="11"/>
  <c r="BA1985" i="11"/>
  <c r="U1985" i="11"/>
  <c r="AB1985" i="11"/>
  <c r="BH1985" i="11"/>
  <c r="V1985" i="11"/>
  <c r="BB1985" i="11"/>
  <c r="AC1985" i="11"/>
  <c r="AJ1985" i="11"/>
  <c r="AD1985" i="11"/>
  <c r="BJ1985" i="11"/>
  <c r="AR1985" i="11"/>
  <c r="AL1985" i="11"/>
  <c r="BI1985" i="11"/>
  <c r="T1985" i="11"/>
  <c r="AZ1985" i="11"/>
  <c r="AT1985" i="11"/>
  <c r="AS1985" i="11"/>
  <c r="S1871" i="11"/>
  <c r="AI1871" i="11"/>
  <c r="AY1871" i="11"/>
  <c r="AA1871" i="11"/>
  <c r="AQ1871" i="11"/>
  <c r="BG1871" i="11"/>
  <c r="W1871" i="11"/>
  <c r="BC1871" i="11"/>
  <c r="AE1871" i="11"/>
  <c r="AM1871" i="11"/>
  <c r="O1871" i="11"/>
  <c r="AU1871" i="11"/>
  <c r="AG1871" i="11"/>
  <c r="AW1871" i="11"/>
  <c r="Q1871" i="11"/>
  <c r="BE1871" i="11"/>
  <c r="Y1871" i="11"/>
  <c r="AO1871" i="11"/>
  <c r="X1871" i="11"/>
  <c r="AN1871" i="11"/>
  <c r="BD1871" i="11"/>
  <c r="R1871" i="11"/>
  <c r="AH1871" i="11"/>
  <c r="AX1871" i="11"/>
  <c r="AK1871" i="11"/>
  <c r="P1871" i="11"/>
  <c r="AF1871" i="11"/>
  <c r="AV1871" i="11"/>
  <c r="Z1871" i="11"/>
  <c r="AP1871" i="11"/>
  <c r="BF1871" i="11"/>
  <c r="BA1871" i="11"/>
  <c r="U1871" i="11"/>
  <c r="AB1871" i="11"/>
  <c r="BH1871" i="11"/>
  <c r="V1871" i="11"/>
  <c r="BB1871" i="11"/>
  <c r="BI1871" i="11"/>
  <c r="AJ1871" i="11"/>
  <c r="AD1871" i="11"/>
  <c r="BJ1871" i="11"/>
  <c r="AS1871" i="11"/>
  <c r="AR1871" i="11"/>
  <c r="AL1871" i="11"/>
  <c r="AC1871" i="11"/>
  <c r="T1871" i="11"/>
  <c r="AZ1871" i="11"/>
  <c r="AT1871" i="11"/>
  <c r="M1871" i="11"/>
  <c r="S2002" i="11"/>
  <c r="AI2002" i="11"/>
  <c r="AY2002" i="11"/>
  <c r="W2002" i="11"/>
  <c r="AM2002" i="11"/>
  <c r="BC2002" i="11"/>
  <c r="AA2002" i="11"/>
  <c r="AQ2002" i="11"/>
  <c r="BG2002" i="11"/>
  <c r="O2002" i="11"/>
  <c r="AE2002" i="11"/>
  <c r="AU2002" i="11"/>
  <c r="AW2002" i="11"/>
  <c r="Q2002" i="11"/>
  <c r="M2002" i="11"/>
  <c r="AG2002" i="11"/>
  <c r="AO2002" i="11"/>
  <c r="Y2002" i="11"/>
  <c r="X2002" i="11"/>
  <c r="AN2002" i="11"/>
  <c r="BD2002" i="11"/>
  <c r="R2002" i="11"/>
  <c r="AH2002" i="11"/>
  <c r="AX2002" i="11"/>
  <c r="BA2002" i="11"/>
  <c r="U2002" i="11"/>
  <c r="P2002" i="11"/>
  <c r="AF2002" i="11"/>
  <c r="AV2002" i="11"/>
  <c r="Z2002" i="11"/>
  <c r="AP2002" i="11"/>
  <c r="BF2002" i="11"/>
  <c r="AK2002" i="11"/>
  <c r="BE2002" i="11"/>
  <c r="AR2002" i="11"/>
  <c r="AL2002" i="11"/>
  <c r="AS2002" i="11"/>
  <c r="T2002" i="11"/>
  <c r="AZ2002" i="11"/>
  <c r="AT2002" i="11"/>
  <c r="AC2002" i="11"/>
  <c r="AB2002" i="11"/>
  <c r="BH2002" i="11"/>
  <c r="V2002" i="11"/>
  <c r="BB2002" i="11"/>
  <c r="AJ2002" i="11"/>
  <c r="AD2002" i="11"/>
  <c r="BJ2002" i="11"/>
  <c r="BI2002" i="11"/>
  <c r="S1879" i="11"/>
  <c r="AI1879" i="11"/>
  <c r="AY1879" i="11"/>
  <c r="AA1879" i="11"/>
  <c r="AQ1879" i="11"/>
  <c r="BG1879" i="11"/>
  <c r="W1879" i="11"/>
  <c r="BC1879" i="11"/>
  <c r="AE1879" i="11"/>
  <c r="AM1879" i="11"/>
  <c r="O1879" i="11"/>
  <c r="AU1879" i="11"/>
  <c r="AG1879" i="11"/>
  <c r="AW1879" i="11"/>
  <c r="Q1879" i="11"/>
  <c r="BE1879" i="11"/>
  <c r="Y1879" i="11"/>
  <c r="AO1879" i="11"/>
  <c r="X1879" i="11"/>
  <c r="AN1879" i="11"/>
  <c r="BD1879" i="11"/>
  <c r="R1879" i="11"/>
  <c r="AH1879" i="11"/>
  <c r="AX1879" i="11"/>
  <c r="AK1879" i="11"/>
  <c r="P1879" i="11"/>
  <c r="AF1879" i="11"/>
  <c r="AV1879" i="11"/>
  <c r="Z1879" i="11"/>
  <c r="AP1879" i="11"/>
  <c r="BF1879" i="11"/>
  <c r="BA1879" i="11"/>
  <c r="U1879" i="11"/>
  <c r="AB1879" i="11"/>
  <c r="BH1879" i="11"/>
  <c r="V1879" i="11"/>
  <c r="BB1879" i="11"/>
  <c r="M1879" i="11"/>
  <c r="BI1879" i="11"/>
  <c r="AJ1879" i="11"/>
  <c r="AD1879" i="11"/>
  <c r="BJ1879" i="11"/>
  <c r="AS1879" i="11"/>
  <c r="AR1879" i="11"/>
  <c r="AL1879" i="11"/>
  <c r="AC1879" i="11"/>
  <c r="T1879" i="11"/>
  <c r="AZ1879" i="11"/>
  <c r="AT1879" i="11"/>
  <c r="S1853" i="11"/>
  <c r="AI1853" i="11"/>
  <c r="AY1853" i="11"/>
  <c r="AA1853" i="11"/>
  <c r="AQ1853" i="11"/>
  <c r="BG1853" i="11"/>
  <c r="W1853" i="11"/>
  <c r="BC1853" i="11"/>
  <c r="AE1853" i="11"/>
  <c r="AM1853" i="11"/>
  <c r="O1853" i="11"/>
  <c r="AU1853" i="11"/>
  <c r="AG1853" i="11"/>
  <c r="AW1853" i="11"/>
  <c r="Q1853" i="11"/>
  <c r="Y1853" i="11"/>
  <c r="BE1853" i="11"/>
  <c r="X1853" i="11"/>
  <c r="AN1853" i="11"/>
  <c r="BD1853" i="11"/>
  <c r="R1853" i="11"/>
  <c r="AH1853" i="11"/>
  <c r="AX1853" i="11"/>
  <c r="AK1853" i="11"/>
  <c r="P1853" i="11"/>
  <c r="AF1853" i="11"/>
  <c r="AV1853" i="11"/>
  <c r="Z1853" i="11"/>
  <c r="AP1853" i="11"/>
  <c r="BF1853" i="11"/>
  <c r="BA1853" i="11"/>
  <c r="U1853" i="11"/>
  <c r="AO1853" i="11"/>
  <c r="AB1853" i="11"/>
  <c r="BH1853" i="11"/>
  <c r="M1853" i="11"/>
  <c r="V1853" i="11"/>
  <c r="BB1853" i="11"/>
  <c r="AC1853" i="11"/>
  <c r="AJ1853" i="11"/>
  <c r="AD1853" i="11"/>
  <c r="BJ1853" i="11"/>
  <c r="AR1853" i="11"/>
  <c r="AL1853" i="11"/>
  <c r="BI1853" i="11"/>
  <c r="T1853" i="11"/>
  <c r="AZ1853" i="11"/>
  <c r="AT1853" i="11"/>
  <c r="AS1853" i="11"/>
  <c r="S1811" i="11"/>
  <c r="AI1811" i="11"/>
  <c r="AY1811" i="11"/>
  <c r="AA1811" i="11"/>
  <c r="AQ1811" i="11"/>
  <c r="BG1811" i="11"/>
  <c r="W1811" i="11"/>
  <c r="BC1811" i="11"/>
  <c r="AE1811" i="11"/>
  <c r="AM1811" i="11"/>
  <c r="O1811" i="11"/>
  <c r="AU1811" i="11"/>
  <c r="AG1811" i="11"/>
  <c r="AW1811" i="11"/>
  <c r="Q1811" i="11"/>
  <c r="BE1811" i="11"/>
  <c r="Y1811" i="11"/>
  <c r="AO1811" i="11"/>
  <c r="X1811" i="11"/>
  <c r="AN1811" i="11"/>
  <c r="BD1811" i="11"/>
  <c r="R1811" i="11"/>
  <c r="AH1811" i="11"/>
  <c r="AX1811" i="11"/>
  <c r="M1811" i="11"/>
  <c r="AK1811" i="11"/>
  <c r="P1811" i="11"/>
  <c r="AF1811" i="11"/>
  <c r="AV1811" i="11"/>
  <c r="Z1811" i="11"/>
  <c r="AP1811" i="11"/>
  <c r="BF1811" i="11"/>
  <c r="BA1811" i="11"/>
  <c r="U1811" i="11"/>
  <c r="AB1811" i="11"/>
  <c r="BH1811" i="11"/>
  <c r="V1811" i="11"/>
  <c r="BB1811" i="11"/>
  <c r="BI1811" i="11"/>
  <c r="AJ1811" i="11"/>
  <c r="AD1811" i="11"/>
  <c r="BJ1811" i="11"/>
  <c r="AS1811" i="11"/>
  <c r="AR1811" i="11"/>
  <c r="AL1811" i="11"/>
  <c r="AC1811" i="11"/>
  <c r="T1811" i="11"/>
  <c r="AZ1811" i="11"/>
  <c r="AT1811" i="11"/>
  <c r="S1965" i="11"/>
  <c r="AI1965" i="11"/>
  <c r="AY1965" i="11"/>
  <c r="W1965" i="11"/>
  <c r="AM1965" i="11"/>
  <c r="BC1965" i="11"/>
  <c r="AA1965" i="11"/>
  <c r="AQ1965" i="11"/>
  <c r="BG1965" i="11"/>
  <c r="O1965" i="11"/>
  <c r="AE1965" i="11"/>
  <c r="AU1965" i="11"/>
  <c r="AG1965" i="11"/>
  <c r="AW1965" i="11"/>
  <c r="Q1965" i="11"/>
  <c r="Y1965" i="11"/>
  <c r="BE1965" i="11"/>
  <c r="X1965" i="11"/>
  <c r="AN1965" i="11"/>
  <c r="BD1965" i="11"/>
  <c r="R1965" i="11"/>
  <c r="AH1965" i="11"/>
  <c r="AX1965" i="11"/>
  <c r="AK1965" i="11"/>
  <c r="AO1965" i="11"/>
  <c r="P1965" i="11"/>
  <c r="AF1965" i="11"/>
  <c r="AV1965" i="11"/>
  <c r="Z1965" i="11"/>
  <c r="AP1965" i="11"/>
  <c r="BF1965" i="11"/>
  <c r="BA1965" i="11"/>
  <c r="U1965" i="11"/>
  <c r="AB1965" i="11"/>
  <c r="BH1965" i="11"/>
  <c r="V1965" i="11"/>
  <c r="BB1965" i="11"/>
  <c r="AC1965" i="11"/>
  <c r="AJ1965" i="11"/>
  <c r="AD1965" i="11"/>
  <c r="BJ1965" i="11"/>
  <c r="AR1965" i="11"/>
  <c r="M1965" i="11"/>
  <c r="AL1965" i="11"/>
  <c r="BI1965" i="11"/>
  <c r="T1965" i="11"/>
  <c r="AZ1965" i="11"/>
  <c r="AT1965" i="11"/>
  <c r="AS1965" i="11"/>
  <c r="BO1888" i="11"/>
  <c r="J1838" i="11" a="1"/>
  <c r="J1838" i="11" s="1"/>
  <c r="BO1963" i="11"/>
  <c r="J1963" i="11" s="1" a="1"/>
  <c r="J1963" i="11" s="1"/>
  <c r="J1913" i="11" a="1"/>
  <c r="J1913" i="11" s="1"/>
  <c r="BO1886" i="11"/>
  <c r="J1836" i="11" a="1"/>
  <c r="J1836" i="11" s="1"/>
  <c r="J1845" i="11" a="1"/>
  <c r="J1845" i="11" s="1"/>
  <c r="BO1895" i="11"/>
  <c r="BO2009" i="11"/>
  <c r="J2009" i="11" s="1" a="1"/>
  <c r="J2009" i="11" s="1"/>
  <c r="J1959" i="11" a="1"/>
  <c r="J1959" i="11" s="1"/>
  <c r="BO1951" i="11"/>
  <c r="J1901" i="11" a="1"/>
  <c r="J1901" i="11" s="1"/>
  <c r="BO1992" i="11"/>
  <c r="J1992" i="11" s="1" a="1"/>
  <c r="J1992" i="11" s="1"/>
  <c r="J1942" i="11" a="1"/>
  <c r="J1942" i="11" s="1"/>
  <c r="J1949" i="11" a="1"/>
  <c r="J1949" i="11" s="1"/>
  <c r="BN1999" i="11"/>
  <c r="J1999" i="11" s="1" a="1"/>
  <c r="J1999" i="11" s="1"/>
  <c r="BO1898" i="11"/>
  <c r="J1848" i="11" a="1"/>
  <c r="J1848" i="11" s="1"/>
  <c r="BO1973" i="11"/>
  <c r="J1973" i="11" s="1" a="1"/>
  <c r="J1973" i="11" s="1"/>
  <c r="J1923" i="11" a="1"/>
  <c r="J1923" i="11" s="1"/>
  <c r="BO1957" i="11"/>
  <c r="J1907" i="11" a="1"/>
  <c r="J1907" i="11" s="1"/>
  <c r="BO1971" i="11"/>
  <c r="J1971" i="11" s="1" a="1"/>
  <c r="J1971" i="11" s="1"/>
  <c r="J1921" i="11" a="1"/>
  <c r="J1921" i="11" s="1"/>
  <c r="BO1979" i="11"/>
  <c r="J1979" i="11" s="1" a="1"/>
  <c r="J1979" i="11" s="1"/>
  <c r="J1929" i="11" a="1"/>
  <c r="J1929" i="11" s="1"/>
  <c r="BO1953" i="11"/>
  <c r="J1903" i="11" a="1"/>
  <c r="J1903" i="11" s="1"/>
  <c r="BN1911" i="11"/>
  <c r="J1861" i="11" a="1"/>
  <c r="J1861" i="11" s="1"/>
  <c r="BO1882" i="11"/>
  <c r="J1832" i="11" a="1"/>
  <c r="J1832" i="11" s="1"/>
  <c r="BO1955" i="11"/>
  <c r="J1905" i="11" a="1"/>
  <c r="J1905" i="11" s="1"/>
  <c r="BO1870" i="11"/>
  <c r="J1820" i="11" a="1"/>
  <c r="J1820" i="11" s="1"/>
  <c r="BO1864" i="11"/>
  <c r="J1814" i="11" a="1"/>
  <c r="J1814" i="11" s="1"/>
  <c r="BN1984" i="11"/>
  <c r="J1984" i="11" s="1" a="1"/>
  <c r="J1984" i="11" s="1"/>
  <c r="J1934" i="11" a="1"/>
  <c r="J1934" i="11" s="1"/>
  <c r="BO1894" i="11"/>
  <c r="J1844" i="11" a="1"/>
  <c r="J1844" i="11" s="1"/>
  <c r="BN1956" i="11"/>
  <c r="J1906" i="11" a="1"/>
  <c r="J1906" i="11" s="1"/>
  <c r="BO2008" i="11"/>
  <c r="J2008" i="11" s="1" a="1"/>
  <c r="J2008" i="11" s="1"/>
  <c r="J1958" i="11" a="1"/>
  <c r="J1958" i="11" s="1"/>
  <c r="J1862" i="11" a="1"/>
  <c r="J1862" i="11" s="1"/>
  <c r="BO1912" i="11"/>
  <c r="J1866" i="11" a="1"/>
  <c r="J1866" i="11" s="1"/>
  <c r="BO1916" i="11"/>
  <c r="BO1878" i="11"/>
  <c r="J1828" i="11" a="1"/>
  <c r="J1828" i="11" s="1"/>
  <c r="BO1874" i="11"/>
  <c r="J1824" i="11" a="1"/>
  <c r="J1824" i="11" s="1"/>
  <c r="BO1939" i="11"/>
  <c r="J1889" i="11" a="1"/>
  <c r="J1889" i="11" s="1"/>
  <c r="BO1890" i="11"/>
  <c r="J1840" i="11" a="1"/>
  <c r="J1840" i="11" s="1"/>
  <c r="J1846" i="11" a="1"/>
  <c r="J1846" i="11" s="1"/>
  <c r="BO1896" i="11"/>
  <c r="S1958" i="11" l="1"/>
  <c r="AI1958" i="11"/>
  <c r="AY1958" i="11"/>
  <c r="W1958" i="11"/>
  <c r="AM1958" i="11"/>
  <c r="BC1958" i="11"/>
  <c r="AA1958" i="11"/>
  <c r="AQ1958" i="11"/>
  <c r="BG1958" i="11"/>
  <c r="O1958" i="11"/>
  <c r="AE1958" i="11"/>
  <c r="AU1958" i="11"/>
  <c r="AW1958" i="11"/>
  <c r="Q1958" i="11"/>
  <c r="AG1958" i="11"/>
  <c r="AO1958" i="11"/>
  <c r="Y1958" i="11"/>
  <c r="BE1958" i="11"/>
  <c r="X1958" i="11"/>
  <c r="AN1958" i="11"/>
  <c r="BD1958" i="11"/>
  <c r="R1958" i="11"/>
  <c r="AH1958" i="11"/>
  <c r="AX1958" i="11"/>
  <c r="M1958" i="11"/>
  <c r="BA1958" i="11"/>
  <c r="U1958" i="11"/>
  <c r="P1958" i="11"/>
  <c r="AF1958" i="11"/>
  <c r="AV1958" i="11"/>
  <c r="Z1958" i="11"/>
  <c r="AP1958" i="11"/>
  <c r="BF1958" i="11"/>
  <c r="AK1958" i="11"/>
  <c r="AR1958" i="11"/>
  <c r="AL1958" i="11"/>
  <c r="AS1958" i="11"/>
  <c r="T1958" i="11"/>
  <c r="AZ1958" i="11"/>
  <c r="AT1958" i="11"/>
  <c r="AC1958" i="11"/>
  <c r="AB1958" i="11"/>
  <c r="BH1958" i="11"/>
  <c r="V1958" i="11"/>
  <c r="BB1958" i="11"/>
  <c r="AJ1958" i="11"/>
  <c r="AD1958" i="11"/>
  <c r="BJ1958" i="11"/>
  <c r="BI1958" i="11"/>
  <c r="S1905" i="11"/>
  <c r="AI1905" i="11"/>
  <c r="AY1905" i="11"/>
  <c r="AA1905" i="11"/>
  <c r="AQ1905" i="11"/>
  <c r="BG1905" i="11"/>
  <c r="W1905" i="11"/>
  <c r="BC1905" i="11"/>
  <c r="AE1905" i="11"/>
  <c r="AM1905" i="11"/>
  <c r="O1905" i="11"/>
  <c r="AU1905" i="11"/>
  <c r="AG1905" i="11"/>
  <c r="AW1905" i="11"/>
  <c r="Q1905" i="11"/>
  <c r="Y1905" i="11"/>
  <c r="BE1905" i="11"/>
  <c r="AO1905" i="11"/>
  <c r="X1905" i="11"/>
  <c r="AN1905" i="11"/>
  <c r="BD1905" i="11"/>
  <c r="R1905" i="11"/>
  <c r="AH1905" i="11"/>
  <c r="AX1905" i="11"/>
  <c r="AK1905" i="11"/>
  <c r="P1905" i="11"/>
  <c r="AF1905" i="11"/>
  <c r="AV1905" i="11"/>
  <c r="M1905" i="11"/>
  <c r="Z1905" i="11"/>
  <c r="AP1905" i="11"/>
  <c r="BF1905" i="11"/>
  <c r="BA1905" i="11"/>
  <c r="U1905" i="11"/>
  <c r="AB1905" i="11"/>
  <c r="BH1905" i="11"/>
  <c r="V1905" i="11"/>
  <c r="BB1905" i="11"/>
  <c r="AC1905" i="11"/>
  <c r="AJ1905" i="11"/>
  <c r="AD1905" i="11"/>
  <c r="BJ1905" i="11"/>
  <c r="AR1905" i="11"/>
  <c r="AL1905" i="11"/>
  <c r="BI1905" i="11"/>
  <c r="T1905" i="11"/>
  <c r="AZ1905" i="11"/>
  <c r="AT1905" i="11"/>
  <c r="AS1905" i="11"/>
  <c r="S1848" i="11"/>
  <c r="AI1848" i="11"/>
  <c r="AY1848" i="11"/>
  <c r="AA1848" i="11"/>
  <c r="AQ1848" i="11"/>
  <c r="BG1848" i="11"/>
  <c r="AM1848" i="11"/>
  <c r="O1848" i="11"/>
  <c r="AU1848" i="11"/>
  <c r="W1848" i="11"/>
  <c r="BC1848" i="11"/>
  <c r="AE1848" i="11"/>
  <c r="M1848" i="11"/>
  <c r="AW1848" i="11"/>
  <c r="Q1848" i="11"/>
  <c r="AG1848" i="11"/>
  <c r="AO1848" i="11"/>
  <c r="BE1848" i="11"/>
  <c r="Y1848" i="11"/>
  <c r="X1848" i="11"/>
  <c r="AN1848" i="11"/>
  <c r="BD1848" i="11"/>
  <c r="R1848" i="11"/>
  <c r="AH1848" i="11"/>
  <c r="AX1848" i="11"/>
  <c r="BA1848" i="11"/>
  <c r="U1848" i="11"/>
  <c r="P1848" i="11"/>
  <c r="AF1848" i="11"/>
  <c r="AV1848" i="11"/>
  <c r="Z1848" i="11"/>
  <c r="AP1848" i="11"/>
  <c r="BF1848" i="11"/>
  <c r="AK1848" i="11"/>
  <c r="AR1848" i="11"/>
  <c r="AL1848" i="11"/>
  <c r="T1848" i="11"/>
  <c r="AZ1848" i="11"/>
  <c r="AT1848" i="11"/>
  <c r="BI1848" i="11"/>
  <c r="AB1848" i="11"/>
  <c r="BH1848" i="11"/>
  <c r="V1848" i="11"/>
  <c r="BB1848" i="11"/>
  <c r="AS1848" i="11"/>
  <c r="AJ1848" i="11"/>
  <c r="AD1848" i="11"/>
  <c r="BJ1848" i="11"/>
  <c r="AC1848" i="11"/>
  <c r="S1836" i="11"/>
  <c r="AI1836" i="11"/>
  <c r="AY1836" i="11"/>
  <c r="AA1836" i="11"/>
  <c r="AQ1836" i="11"/>
  <c r="BG1836" i="11"/>
  <c r="AM1836" i="11"/>
  <c r="O1836" i="11"/>
  <c r="AU1836" i="11"/>
  <c r="W1836" i="11"/>
  <c r="BC1836" i="11"/>
  <c r="M1836" i="11"/>
  <c r="AE1836" i="11"/>
  <c r="AW1836" i="11"/>
  <c r="Q1836" i="11"/>
  <c r="AG1836" i="11"/>
  <c r="AO1836" i="11"/>
  <c r="BE1836" i="11"/>
  <c r="Y1836" i="11"/>
  <c r="X1836" i="11"/>
  <c r="AN1836" i="11"/>
  <c r="BD1836" i="11"/>
  <c r="R1836" i="11"/>
  <c r="AH1836" i="11"/>
  <c r="AX1836" i="11"/>
  <c r="BA1836" i="11"/>
  <c r="U1836" i="11"/>
  <c r="P1836" i="11"/>
  <c r="AF1836" i="11"/>
  <c r="AV1836" i="11"/>
  <c r="Z1836" i="11"/>
  <c r="AP1836" i="11"/>
  <c r="BF1836" i="11"/>
  <c r="AK1836" i="11"/>
  <c r="AR1836" i="11"/>
  <c r="AL1836" i="11"/>
  <c r="T1836" i="11"/>
  <c r="AZ1836" i="11"/>
  <c r="AT1836" i="11"/>
  <c r="BI1836" i="11"/>
  <c r="AB1836" i="11"/>
  <c r="BH1836" i="11"/>
  <c r="V1836" i="11"/>
  <c r="BB1836" i="11"/>
  <c r="AS1836" i="11"/>
  <c r="AJ1836" i="11"/>
  <c r="AD1836" i="11"/>
  <c r="BJ1836" i="11"/>
  <c r="AC1836" i="11"/>
  <c r="S1866" i="11"/>
  <c r="AI1866" i="11"/>
  <c r="AY1866" i="11"/>
  <c r="AA1866" i="11"/>
  <c r="AQ1866" i="11"/>
  <c r="BG1866" i="11"/>
  <c r="AM1866" i="11"/>
  <c r="O1866" i="11"/>
  <c r="AU1866" i="11"/>
  <c r="W1866" i="11"/>
  <c r="BC1866" i="11"/>
  <c r="AE1866" i="11"/>
  <c r="AW1866" i="11"/>
  <c r="Q1866" i="11"/>
  <c r="AG1866" i="11"/>
  <c r="AO1866" i="11"/>
  <c r="M1866" i="11"/>
  <c r="Y1866" i="11"/>
  <c r="BE1866" i="11"/>
  <c r="X1866" i="11"/>
  <c r="AN1866" i="11"/>
  <c r="BD1866" i="11"/>
  <c r="R1866" i="11"/>
  <c r="AH1866" i="11"/>
  <c r="AX1866" i="11"/>
  <c r="BA1866" i="11"/>
  <c r="U1866" i="11"/>
  <c r="P1866" i="11"/>
  <c r="AF1866" i="11"/>
  <c r="AV1866" i="11"/>
  <c r="Z1866" i="11"/>
  <c r="AP1866" i="11"/>
  <c r="BF1866" i="11"/>
  <c r="AK1866" i="11"/>
  <c r="AR1866" i="11"/>
  <c r="AL1866" i="11"/>
  <c r="AS1866" i="11"/>
  <c r="T1866" i="11"/>
  <c r="AZ1866" i="11"/>
  <c r="AT1866" i="11"/>
  <c r="AC1866" i="11"/>
  <c r="AB1866" i="11"/>
  <c r="BH1866" i="11"/>
  <c r="V1866" i="11"/>
  <c r="BB1866" i="11"/>
  <c r="AJ1866" i="11"/>
  <c r="AD1866" i="11"/>
  <c r="BJ1866" i="11"/>
  <c r="BI1866" i="11"/>
  <c r="S1992" i="11"/>
  <c r="AI1992" i="11"/>
  <c r="AY1992" i="11"/>
  <c r="W1992" i="11"/>
  <c r="AM1992" i="11"/>
  <c r="BC1992" i="11"/>
  <c r="AA1992" i="11"/>
  <c r="AQ1992" i="11"/>
  <c r="BG1992" i="11"/>
  <c r="O1992" i="11"/>
  <c r="AE1992" i="11"/>
  <c r="AU1992" i="11"/>
  <c r="M1992" i="11"/>
  <c r="AW1992" i="11"/>
  <c r="Q1992" i="11"/>
  <c r="AG1992" i="11"/>
  <c r="AO1992" i="11"/>
  <c r="BE1992" i="11"/>
  <c r="X1992" i="11"/>
  <c r="AN1992" i="11"/>
  <c r="BD1992" i="11"/>
  <c r="R1992" i="11"/>
  <c r="AH1992" i="11"/>
  <c r="AX1992" i="11"/>
  <c r="BA1992" i="11"/>
  <c r="U1992" i="11"/>
  <c r="Y1992" i="11"/>
  <c r="P1992" i="11"/>
  <c r="AF1992" i="11"/>
  <c r="AV1992" i="11"/>
  <c r="Z1992" i="11"/>
  <c r="AP1992" i="11"/>
  <c r="BF1992" i="11"/>
  <c r="AK1992" i="11"/>
  <c r="AR1992" i="11"/>
  <c r="AL1992" i="11"/>
  <c r="T1992" i="11"/>
  <c r="AZ1992" i="11"/>
  <c r="AT1992" i="11"/>
  <c r="BI1992" i="11"/>
  <c r="AB1992" i="11"/>
  <c r="BH1992" i="11"/>
  <c r="V1992" i="11"/>
  <c r="BB1992" i="11"/>
  <c r="AS1992" i="11"/>
  <c r="AJ1992" i="11"/>
  <c r="AD1992" i="11"/>
  <c r="BJ1992" i="11"/>
  <c r="AC1992" i="11"/>
  <c r="S1840" i="11"/>
  <c r="AI1840" i="11"/>
  <c r="AY1840" i="11"/>
  <c r="AA1840" i="11"/>
  <c r="AQ1840" i="11"/>
  <c r="BG1840" i="11"/>
  <c r="AM1840" i="11"/>
  <c r="O1840" i="11"/>
  <c r="AU1840" i="11"/>
  <c r="W1840" i="11"/>
  <c r="BC1840" i="11"/>
  <c r="AE1840" i="11"/>
  <c r="M1840" i="11"/>
  <c r="AW1840" i="11"/>
  <c r="Q1840" i="11"/>
  <c r="AG1840" i="11"/>
  <c r="AO1840" i="11"/>
  <c r="BE1840" i="11"/>
  <c r="Y1840" i="11"/>
  <c r="X1840" i="11"/>
  <c r="AN1840" i="11"/>
  <c r="BD1840" i="11"/>
  <c r="R1840" i="11"/>
  <c r="AH1840" i="11"/>
  <c r="AX1840" i="11"/>
  <c r="BA1840" i="11"/>
  <c r="U1840" i="11"/>
  <c r="P1840" i="11"/>
  <c r="AF1840" i="11"/>
  <c r="AV1840" i="11"/>
  <c r="Z1840" i="11"/>
  <c r="AP1840" i="11"/>
  <c r="BF1840" i="11"/>
  <c r="AK1840" i="11"/>
  <c r="AR1840" i="11"/>
  <c r="AL1840" i="11"/>
  <c r="T1840" i="11"/>
  <c r="AZ1840" i="11"/>
  <c r="AT1840" i="11"/>
  <c r="BI1840" i="11"/>
  <c r="AB1840" i="11"/>
  <c r="BH1840" i="11"/>
  <c r="V1840" i="11"/>
  <c r="BB1840" i="11"/>
  <c r="AS1840" i="11"/>
  <c r="AJ1840" i="11"/>
  <c r="AD1840" i="11"/>
  <c r="BJ1840" i="11"/>
  <c r="AC1840" i="11"/>
  <c r="S1844" i="11"/>
  <c r="AI1844" i="11"/>
  <c r="AY1844" i="11"/>
  <c r="AA1844" i="11"/>
  <c r="AQ1844" i="11"/>
  <c r="BG1844" i="11"/>
  <c r="AM1844" i="11"/>
  <c r="M1844" i="11"/>
  <c r="O1844" i="11"/>
  <c r="AU1844" i="11"/>
  <c r="W1844" i="11"/>
  <c r="BC1844" i="11"/>
  <c r="AE1844" i="11"/>
  <c r="AW1844" i="11"/>
  <c r="Q1844" i="11"/>
  <c r="AG1844" i="11"/>
  <c r="AO1844" i="11"/>
  <c r="BE1844" i="11"/>
  <c r="Y1844" i="11"/>
  <c r="X1844" i="11"/>
  <c r="AN1844" i="11"/>
  <c r="BD1844" i="11"/>
  <c r="R1844" i="11"/>
  <c r="AH1844" i="11"/>
  <c r="AX1844" i="11"/>
  <c r="BA1844" i="11"/>
  <c r="U1844" i="11"/>
  <c r="P1844" i="11"/>
  <c r="AF1844" i="11"/>
  <c r="AV1844" i="11"/>
  <c r="Z1844" i="11"/>
  <c r="AP1844" i="11"/>
  <c r="BF1844" i="11"/>
  <c r="AK1844" i="11"/>
  <c r="AR1844" i="11"/>
  <c r="AL1844" i="11"/>
  <c r="T1844" i="11"/>
  <c r="AZ1844" i="11"/>
  <c r="AT1844" i="11"/>
  <c r="BI1844" i="11"/>
  <c r="AB1844" i="11"/>
  <c r="BH1844" i="11"/>
  <c r="V1844" i="11"/>
  <c r="BB1844" i="11"/>
  <c r="AS1844" i="11"/>
  <c r="AJ1844" i="11"/>
  <c r="AD1844" i="11"/>
  <c r="BJ1844" i="11"/>
  <c r="AC1844" i="11"/>
  <c r="S1929" i="11"/>
  <c r="AI1929" i="11"/>
  <c r="AY1929" i="11"/>
  <c r="W1929" i="11"/>
  <c r="AM1929" i="11"/>
  <c r="BC1929" i="11"/>
  <c r="AA1929" i="11"/>
  <c r="AQ1929" i="11"/>
  <c r="BG1929" i="11"/>
  <c r="O1929" i="11"/>
  <c r="AE1929" i="11"/>
  <c r="AU1929" i="11"/>
  <c r="AG1929" i="11"/>
  <c r="AW1929" i="11"/>
  <c r="Q1929" i="11"/>
  <c r="Y1929" i="11"/>
  <c r="BE1929" i="11"/>
  <c r="AO1929" i="11"/>
  <c r="X1929" i="11"/>
  <c r="AN1929" i="11"/>
  <c r="BD1929" i="11"/>
  <c r="M1929" i="11"/>
  <c r="R1929" i="11"/>
  <c r="AH1929" i="11"/>
  <c r="AX1929" i="11"/>
  <c r="AK1929" i="11"/>
  <c r="P1929" i="11"/>
  <c r="AF1929" i="11"/>
  <c r="AV1929" i="11"/>
  <c r="Z1929" i="11"/>
  <c r="AP1929" i="11"/>
  <c r="BF1929" i="11"/>
  <c r="BA1929" i="11"/>
  <c r="U1929" i="11"/>
  <c r="AB1929" i="11"/>
  <c r="BH1929" i="11"/>
  <c r="V1929" i="11"/>
  <c r="BB1929" i="11"/>
  <c r="AC1929" i="11"/>
  <c r="AJ1929" i="11"/>
  <c r="AD1929" i="11"/>
  <c r="BJ1929" i="11"/>
  <c r="AR1929" i="11"/>
  <c r="AL1929" i="11"/>
  <c r="BI1929" i="11"/>
  <c r="T1929" i="11"/>
  <c r="AZ1929" i="11"/>
  <c r="AT1929" i="11"/>
  <c r="AS1929" i="11"/>
  <c r="S1942" i="11"/>
  <c r="AI1942" i="11"/>
  <c r="AY1942" i="11"/>
  <c r="W1942" i="11"/>
  <c r="AM1942" i="11"/>
  <c r="BC1942" i="11"/>
  <c r="AA1942" i="11"/>
  <c r="AQ1942" i="11"/>
  <c r="BG1942" i="11"/>
  <c r="O1942" i="11"/>
  <c r="AE1942" i="11"/>
  <c r="AU1942" i="11"/>
  <c r="AW1942" i="11"/>
  <c r="Q1942" i="11"/>
  <c r="AG1942" i="11"/>
  <c r="AO1942" i="11"/>
  <c r="Y1942" i="11"/>
  <c r="BE1942" i="11"/>
  <c r="X1942" i="11"/>
  <c r="AN1942" i="11"/>
  <c r="BD1942" i="11"/>
  <c r="R1942" i="11"/>
  <c r="AH1942" i="11"/>
  <c r="AX1942" i="11"/>
  <c r="BA1942" i="11"/>
  <c r="U1942" i="11"/>
  <c r="P1942" i="11"/>
  <c r="AF1942" i="11"/>
  <c r="AV1942" i="11"/>
  <c r="Z1942" i="11"/>
  <c r="AP1942" i="11"/>
  <c r="BF1942" i="11"/>
  <c r="M1942" i="11"/>
  <c r="AK1942" i="11"/>
  <c r="AR1942" i="11"/>
  <c r="AL1942" i="11"/>
  <c r="AS1942" i="11"/>
  <c r="T1942" i="11"/>
  <c r="AZ1942" i="11"/>
  <c r="AT1942" i="11"/>
  <c r="AC1942" i="11"/>
  <c r="AB1942" i="11"/>
  <c r="BH1942" i="11"/>
  <c r="V1942" i="11"/>
  <c r="BB1942" i="11"/>
  <c r="AJ1942" i="11"/>
  <c r="AD1942" i="11"/>
  <c r="BJ1942" i="11"/>
  <c r="BI1942" i="11"/>
  <c r="S1838" i="11"/>
  <c r="AI1838" i="11"/>
  <c r="AY1838" i="11"/>
  <c r="AA1838" i="11"/>
  <c r="AQ1838" i="11"/>
  <c r="BG1838" i="11"/>
  <c r="AM1838" i="11"/>
  <c r="O1838" i="11"/>
  <c r="AU1838" i="11"/>
  <c r="W1838" i="11"/>
  <c r="BC1838" i="11"/>
  <c r="AE1838" i="11"/>
  <c r="AW1838" i="11"/>
  <c r="Q1838" i="11"/>
  <c r="AG1838" i="11"/>
  <c r="AO1838" i="11"/>
  <c r="Y1838" i="11"/>
  <c r="BE1838" i="11"/>
  <c r="X1838" i="11"/>
  <c r="AN1838" i="11"/>
  <c r="BD1838" i="11"/>
  <c r="R1838" i="11"/>
  <c r="AH1838" i="11"/>
  <c r="AX1838" i="11"/>
  <c r="BA1838" i="11"/>
  <c r="U1838" i="11"/>
  <c r="P1838" i="11"/>
  <c r="AF1838" i="11"/>
  <c r="AV1838" i="11"/>
  <c r="Z1838" i="11"/>
  <c r="AP1838" i="11"/>
  <c r="BF1838" i="11"/>
  <c r="AK1838" i="11"/>
  <c r="AR1838" i="11"/>
  <c r="AL1838" i="11"/>
  <c r="AS1838" i="11"/>
  <c r="T1838" i="11"/>
  <c r="AZ1838" i="11"/>
  <c r="AT1838" i="11"/>
  <c r="AC1838" i="11"/>
  <c r="AB1838" i="11"/>
  <c r="BH1838" i="11"/>
  <c r="V1838" i="11"/>
  <c r="BB1838" i="11"/>
  <c r="AJ1838" i="11"/>
  <c r="AD1838" i="11"/>
  <c r="BJ1838" i="11"/>
  <c r="M1838" i="11"/>
  <c r="BI1838" i="11"/>
  <c r="S1979" i="11"/>
  <c r="AI1979" i="11"/>
  <c r="AY1979" i="11"/>
  <c r="W1979" i="11"/>
  <c r="AM1979" i="11"/>
  <c r="BC1979" i="11"/>
  <c r="AA1979" i="11"/>
  <c r="AQ1979" i="11"/>
  <c r="BG1979" i="11"/>
  <c r="O1979" i="11"/>
  <c r="AE1979" i="11"/>
  <c r="AU1979" i="11"/>
  <c r="AG1979" i="11"/>
  <c r="AW1979" i="11"/>
  <c r="Q1979" i="11"/>
  <c r="BE1979" i="11"/>
  <c r="Y1979" i="11"/>
  <c r="AO1979" i="11"/>
  <c r="X1979" i="11"/>
  <c r="AN1979" i="11"/>
  <c r="BD1979" i="11"/>
  <c r="R1979" i="11"/>
  <c r="AH1979" i="11"/>
  <c r="AX1979" i="11"/>
  <c r="AK1979" i="11"/>
  <c r="P1979" i="11"/>
  <c r="AF1979" i="11"/>
  <c r="AV1979" i="11"/>
  <c r="Z1979" i="11"/>
  <c r="AP1979" i="11"/>
  <c r="BF1979" i="11"/>
  <c r="M1979" i="11"/>
  <c r="BA1979" i="11"/>
  <c r="U1979" i="11"/>
  <c r="AB1979" i="11"/>
  <c r="BH1979" i="11"/>
  <c r="V1979" i="11"/>
  <c r="BB1979" i="11"/>
  <c r="BI1979" i="11"/>
  <c r="AJ1979" i="11"/>
  <c r="AD1979" i="11"/>
  <c r="BJ1979" i="11"/>
  <c r="AS1979" i="11"/>
  <c r="AR1979" i="11"/>
  <c r="AL1979" i="11"/>
  <c r="AC1979" i="11"/>
  <c r="T1979" i="11"/>
  <c r="AZ1979" i="11"/>
  <c r="AT1979" i="11"/>
  <c r="S1828" i="11"/>
  <c r="AI1828" i="11"/>
  <c r="AY1828" i="11"/>
  <c r="AA1828" i="11"/>
  <c r="AQ1828" i="11"/>
  <c r="BG1828" i="11"/>
  <c r="AM1828" i="11"/>
  <c r="M1828" i="11"/>
  <c r="O1828" i="11"/>
  <c r="AU1828" i="11"/>
  <c r="W1828" i="11"/>
  <c r="BC1828" i="11"/>
  <c r="AE1828" i="11"/>
  <c r="AW1828" i="11"/>
  <c r="Q1828" i="11"/>
  <c r="AG1828" i="11"/>
  <c r="AO1828" i="11"/>
  <c r="BE1828" i="11"/>
  <c r="Y1828" i="11"/>
  <c r="X1828" i="11"/>
  <c r="AN1828" i="11"/>
  <c r="BD1828" i="11"/>
  <c r="R1828" i="11"/>
  <c r="AH1828" i="11"/>
  <c r="AX1828" i="11"/>
  <c r="BA1828" i="11"/>
  <c r="U1828" i="11"/>
  <c r="P1828" i="11"/>
  <c r="AF1828" i="11"/>
  <c r="AV1828" i="11"/>
  <c r="Z1828" i="11"/>
  <c r="AP1828" i="11"/>
  <c r="BF1828" i="11"/>
  <c r="AK1828" i="11"/>
  <c r="AR1828" i="11"/>
  <c r="AL1828" i="11"/>
  <c r="T1828" i="11"/>
  <c r="AZ1828" i="11"/>
  <c r="AT1828" i="11"/>
  <c r="BI1828" i="11"/>
  <c r="AB1828" i="11"/>
  <c r="BH1828" i="11"/>
  <c r="V1828" i="11"/>
  <c r="BB1828" i="11"/>
  <c r="AS1828" i="11"/>
  <c r="AJ1828" i="11"/>
  <c r="AD1828" i="11"/>
  <c r="BJ1828" i="11"/>
  <c r="AC1828" i="11"/>
  <c r="S1820" i="11"/>
  <c r="AI1820" i="11"/>
  <c r="AY1820" i="11"/>
  <c r="AA1820" i="11"/>
  <c r="AQ1820" i="11"/>
  <c r="BG1820" i="11"/>
  <c r="AM1820" i="11"/>
  <c r="O1820" i="11"/>
  <c r="AU1820" i="11"/>
  <c r="W1820" i="11"/>
  <c r="BC1820" i="11"/>
  <c r="M1820" i="11"/>
  <c r="AE1820" i="11"/>
  <c r="AW1820" i="11"/>
  <c r="Q1820" i="11"/>
  <c r="AG1820" i="11"/>
  <c r="AO1820" i="11"/>
  <c r="BE1820" i="11"/>
  <c r="Y1820" i="11"/>
  <c r="X1820" i="11"/>
  <c r="AN1820" i="11"/>
  <c r="BD1820" i="11"/>
  <c r="R1820" i="11"/>
  <c r="AH1820" i="11"/>
  <c r="AX1820" i="11"/>
  <c r="BA1820" i="11"/>
  <c r="U1820" i="11"/>
  <c r="P1820" i="11"/>
  <c r="AF1820" i="11"/>
  <c r="AV1820" i="11"/>
  <c r="Z1820" i="11"/>
  <c r="AP1820" i="11"/>
  <c r="BF1820" i="11"/>
  <c r="AK1820" i="11"/>
  <c r="AR1820" i="11"/>
  <c r="AL1820" i="11"/>
  <c r="T1820" i="11"/>
  <c r="AZ1820" i="11"/>
  <c r="AT1820" i="11"/>
  <c r="BI1820" i="11"/>
  <c r="AB1820" i="11"/>
  <c r="BH1820" i="11"/>
  <c r="V1820" i="11"/>
  <c r="BB1820" i="11"/>
  <c r="AS1820" i="11"/>
  <c r="AJ1820" i="11"/>
  <c r="AD1820" i="11"/>
  <c r="BJ1820" i="11"/>
  <c r="AC1820" i="11"/>
  <c r="S1921" i="11"/>
  <c r="AI1921" i="11"/>
  <c r="AY1921" i="11"/>
  <c r="AA1921" i="11"/>
  <c r="AQ1921" i="11"/>
  <c r="BG1921" i="11"/>
  <c r="W1921" i="11"/>
  <c r="BC1921" i="11"/>
  <c r="AE1921" i="11"/>
  <c r="AM1921" i="11"/>
  <c r="O1921" i="11"/>
  <c r="AU1921" i="11"/>
  <c r="AG1921" i="11"/>
  <c r="AW1921" i="11"/>
  <c r="Q1921" i="11"/>
  <c r="Y1921" i="11"/>
  <c r="BE1921" i="11"/>
  <c r="AO1921" i="11"/>
  <c r="X1921" i="11"/>
  <c r="AN1921" i="11"/>
  <c r="BD1921" i="11"/>
  <c r="R1921" i="11"/>
  <c r="AH1921" i="11"/>
  <c r="AX1921" i="11"/>
  <c r="AK1921" i="11"/>
  <c r="P1921" i="11"/>
  <c r="AF1921" i="11"/>
  <c r="AV1921" i="11"/>
  <c r="M1921" i="11"/>
  <c r="Z1921" i="11"/>
  <c r="AP1921" i="11"/>
  <c r="BF1921" i="11"/>
  <c r="BA1921" i="11"/>
  <c r="U1921" i="11"/>
  <c r="AB1921" i="11"/>
  <c r="BH1921" i="11"/>
  <c r="V1921" i="11"/>
  <c r="BB1921" i="11"/>
  <c r="AC1921" i="11"/>
  <c r="AJ1921" i="11"/>
  <c r="AD1921" i="11"/>
  <c r="BJ1921" i="11"/>
  <c r="AR1921" i="11"/>
  <c r="AL1921" i="11"/>
  <c r="BI1921" i="11"/>
  <c r="T1921" i="11"/>
  <c r="AZ1921" i="11"/>
  <c r="AT1921" i="11"/>
  <c r="AS1921" i="11"/>
  <c r="S1901" i="11"/>
  <c r="AI1901" i="11"/>
  <c r="AY1901" i="11"/>
  <c r="AA1901" i="11"/>
  <c r="AQ1901" i="11"/>
  <c r="BG1901" i="11"/>
  <c r="W1901" i="11"/>
  <c r="BC1901" i="11"/>
  <c r="AE1901" i="11"/>
  <c r="AM1901" i="11"/>
  <c r="O1901" i="11"/>
  <c r="AU1901" i="11"/>
  <c r="AG1901" i="11"/>
  <c r="AW1901" i="11"/>
  <c r="Q1901" i="11"/>
  <c r="Y1901" i="11"/>
  <c r="BE1901" i="11"/>
  <c r="X1901" i="11"/>
  <c r="AN1901" i="11"/>
  <c r="BD1901" i="11"/>
  <c r="R1901" i="11"/>
  <c r="AH1901" i="11"/>
  <c r="AX1901" i="11"/>
  <c r="AK1901" i="11"/>
  <c r="AO1901" i="11"/>
  <c r="P1901" i="11"/>
  <c r="AF1901" i="11"/>
  <c r="AV1901" i="11"/>
  <c r="Z1901" i="11"/>
  <c r="AP1901" i="11"/>
  <c r="BF1901" i="11"/>
  <c r="BA1901" i="11"/>
  <c r="U1901" i="11"/>
  <c r="AB1901" i="11"/>
  <c r="BH1901" i="11"/>
  <c r="V1901" i="11"/>
  <c r="BB1901" i="11"/>
  <c r="AC1901" i="11"/>
  <c r="AJ1901" i="11"/>
  <c r="AD1901" i="11"/>
  <c r="BJ1901" i="11"/>
  <c r="AR1901" i="11"/>
  <c r="M1901" i="11"/>
  <c r="AL1901" i="11"/>
  <c r="BI1901" i="11"/>
  <c r="T1901" i="11"/>
  <c r="AZ1901" i="11"/>
  <c r="AT1901" i="11"/>
  <c r="AS1901" i="11"/>
  <c r="S1824" i="11"/>
  <c r="AI1824" i="11"/>
  <c r="AY1824" i="11"/>
  <c r="AA1824" i="11"/>
  <c r="AQ1824" i="11"/>
  <c r="BG1824" i="11"/>
  <c r="AM1824" i="11"/>
  <c r="O1824" i="11"/>
  <c r="AU1824" i="11"/>
  <c r="W1824" i="11"/>
  <c r="BC1824" i="11"/>
  <c r="AE1824" i="11"/>
  <c r="M1824" i="11"/>
  <c r="AW1824" i="11"/>
  <c r="Q1824" i="11"/>
  <c r="AG1824" i="11"/>
  <c r="AO1824" i="11"/>
  <c r="BE1824" i="11"/>
  <c r="Y1824" i="11"/>
  <c r="X1824" i="11"/>
  <c r="AN1824" i="11"/>
  <c r="BD1824" i="11"/>
  <c r="R1824" i="11"/>
  <c r="AH1824" i="11"/>
  <c r="AX1824" i="11"/>
  <c r="BA1824" i="11"/>
  <c r="U1824" i="11"/>
  <c r="P1824" i="11"/>
  <c r="AF1824" i="11"/>
  <c r="AV1824" i="11"/>
  <c r="Z1824" i="11"/>
  <c r="AP1824" i="11"/>
  <c r="BF1824" i="11"/>
  <c r="AK1824" i="11"/>
  <c r="AR1824" i="11"/>
  <c r="AL1824" i="11"/>
  <c r="T1824" i="11"/>
  <c r="AZ1824" i="11"/>
  <c r="AT1824" i="11"/>
  <c r="BI1824" i="11"/>
  <c r="AB1824" i="11"/>
  <c r="BH1824" i="11"/>
  <c r="V1824" i="11"/>
  <c r="BB1824" i="11"/>
  <c r="AS1824" i="11"/>
  <c r="AJ1824" i="11"/>
  <c r="AD1824" i="11"/>
  <c r="BJ1824" i="11"/>
  <c r="AC1824" i="11"/>
  <c r="S1814" i="11"/>
  <c r="AI1814" i="11"/>
  <c r="AY1814" i="11"/>
  <c r="AA1814" i="11"/>
  <c r="AQ1814" i="11"/>
  <c r="BG1814" i="11"/>
  <c r="AM1814" i="11"/>
  <c r="O1814" i="11"/>
  <c r="AU1814" i="11"/>
  <c r="W1814" i="11"/>
  <c r="BC1814" i="11"/>
  <c r="AE1814" i="11"/>
  <c r="AW1814" i="11"/>
  <c r="Q1814" i="11"/>
  <c r="AG1814" i="11"/>
  <c r="AO1814" i="11"/>
  <c r="Y1814" i="11"/>
  <c r="BE1814" i="11"/>
  <c r="X1814" i="11"/>
  <c r="AN1814" i="11"/>
  <c r="BD1814" i="11"/>
  <c r="R1814" i="11"/>
  <c r="AH1814" i="11"/>
  <c r="AX1814" i="11"/>
  <c r="BA1814" i="11"/>
  <c r="U1814" i="11"/>
  <c r="P1814" i="11"/>
  <c r="AF1814" i="11"/>
  <c r="AV1814" i="11"/>
  <c r="Z1814" i="11"/>
  <c r="AP1814" i="11"/>
  <c r="BF1814" i="11"/>
  <c r="M1814" i="11"/>
  <c r="AK1814" i="11"/>
  <c r="AR1814" i="11"/>
  <c r="AL1814" i="11"/>
  <c r="AS1814" i="11"/>
  <c r="T1814" i="11"/>
  <c r="AZ1814" i="11"/>
  <c r="AT1814" i="11"/>
  <c r="AC1814" i="11"/>
  <c r="AB1814" i="11"/>
  <c r="BH1814" i="11"/>
  <c r="V1814" i="11"/>
  <c r="BB1814" i="11"/>
  <c r="AJ1814" i="11"/>
  <c r="AD1814" i="11"/>
  <c r="BJ1814" i="11"/>
  <c r="BI1814" i="11"/>
  <c r="S1861" i="11"/>
  <c r="AI1861" i="11"/>
  <c r="AY1861" i="11"/>
  <c r="AA1861" i="11"/>
  <c r="AQ1861" i="11"/>
  <c r="BG1861" i="11"/>
  <c r="W1861" i="11"/>
  <c r="BC1861" i="11"/>
  <c r="AE1861" i="11"/>
  <c r="AM1861" i="11"/>
  <c r="O1861" i="11"/>
  <c r="AU1861" i="11"/>
  <c r="AG1861" i="11"/>
  <c r="AW1861" i="11"/>
  <c r="Q1861" i="11"/>
  <c r="Y1861" i="11"/>
  <c r="BE1861" i="11"/>
  <c r="AO1861" i="11"/>
  <c r="X1861" i="11"/>
  <c r="AN1861" i="11"/>
  <c r="BD1861" i="11"/>
  <c r="R1861" i="11"/>
  <c r="AH1861" i="11"/>
  <c r="AX1861" i="11"/>
  <c r="AK1861" i="11"/>
  <c r="P1861" i="11"/>
  <c r="AF1861" i="11"/>
  <c r="AV1861" i="11"/>
  <c r="Z1861" i="11"/>
  <c r="AP1861" i="11"/>
  <c r="BF1861" i="11"/>
  <c r="BA1861" i="11"/>
  <c r="U1861" i="11"/>
  <c r="AB1861" i="11"/>
  <c r="BH1861" i="11"/>
  <c r="V1861" i="11"/>
  <c r="BB1861" i="11"/>
  <c r="AC1861" i="11"/>
  <c r="AJ1861" i="11"/>
  <c r="M1861" i="11"/>
  <c r="AD1861" i="11"/>
  <c r="BJ1861" i="11"/>
  <c r="AR1861" i="11"/>
  <c r="AL1861" i="11"/>
  <c r="BI1861" i="11"/>
  <c r="T1861" i="11"/>
  <c r="AZ1861" i="11"/>
  <c r="AT1861" i="11"/>
  <c r="AS1861" i="11"/>
  <c r="S1907" i="11"/>
  <c r="AI1907" i="11"/>
  <c r="AY1907" i="11"/>
  <c r="AA1907" i="11"/>
  <c r="AQ1907" i="11"/>
  <c r="BG1907" i="11"/>
  <c r="W1907" i="11"/>
  <c r="BC1907" i="11"/>
  <c r="AE1907" i="11"/>
  <c r="AM1907" i="11"/>
  <c r="O1907" i="11"/>
  <c r="AU1907" i="11"/>
  <c r="AG1907" i="11"/>
  <c r="AW1907" i="11"/>
  <c r="Q1907" i="11"/>
  <c r="BE1907" i="11"/>
  <c r="Y1907" i="11"/>
  <c r="AO1907" i="11"/>
  <c r="X1907" i="11"/>
  <c r="AN1907" i="11"/>
  <c r="BD1907" i="11"/>
  <c r="R1907" i="11"/>
  <c r="AH1907" i="11"/>
  <c r="AX1907" i="11"/>
  <c r="M1907" i="11"/>
  <c r="AK1907" i="11"/>
  <c r="P1907" i="11"/>
  <c r="AF1907" i="11"/>
  <c r="AV1907" i="11"/>
  <c r="Z1907" i="11"/>
  <c r="AP1907" i="11"/>
  <c r="BF1907" i="11"/>
  <c r="BA1907" i="11"/>
  <c r="U1907" i="11"/>
  <c r="AB1907" i="11"/>
  <c r="BH1907" i="11"/>
  <c r="V1907" i="11"/>
  <c r="BB1907" i="11"/>
  <c r="BI1907" i="11"/>
  <c r="AJ1907" i="11"/>
  <c r="AD1907" i="11"/>
  <c r="BJ1907" i="11"/>
  <c r="AS1907" i="11"/>
  <c r="AR1907" i="11"/>
  <c r="AL1907" i="11"/>
  <c r="AC1907" i="11"/>
  <c r="T1907" i="11"/>
  <c r="AZ1907" i="11"/>
  <c r="AT1907" i="11"/>
  <c r="S1959" i="11"/>
  <c r="AI1959" i="11"/>
  <c r="AY1959" i="11"/>
  <c r="W1959" i="11"/>
  <c r="AM1959" i="11"/>
  <c r="BC1959" i="11"/>
  <c r="AA1959" i="11"/>
  <c r="AQ1959" i="11"/>
  <c r="BG1959" i="11"/>
  <c r="O1959" i="11"/>
  <c r="AE1959" i="11"/>
  <c r="AU1959" i="11"/>
  <c r="AG1959" i="11"/>
  <c r="AW1959" i="11"/>
  <c r="Q1959" i="11"/>
  <c r="BE1959" i="11"/>
  <c r="Y1959" i="11"/>
  <c r="AO1959" i="11"/>
  <c r="X1959" i="11"/>
  <c r="AN1959" i="11"/>
  <c r="BD1959" i="11"/>
  <c r="R1959" i="11"/>
  <c r="AH1959" i="11"/>
  <c r="AX1959" i="11"/>
  <c r="AK1959" i="11"/>
  <c r="P1959" i="11"/>
  <c r="AF1959" i="11"/>
  <c r="AV1959" i="11"/>
  <c r="Z1959" i="11"/>
  <c r="AP1959" i="11"/>
  <c r="BF1959" i="11"/>
  <c r="BA1959" i="11"/>
  <c r="U1959" i="11"/>
  <c r="AB1959" i="11"/>
  <c r="BH1959" i="11"/>
  <c r="V1959" i="11"/>
  <c r="BB1959" i="11"/>
  <c r="BI1959" i="11"/>
  <c r="AJ1959" i="11"/>
  <c r="AD1959" i="11"/>
  <c r="BJ1959" i="11"/>
  <c r="AS1959" i="11"/>
  <c r="AR1959" i="11"/>
  <c r="AL1959" i="11"/>
  <c r="M1959" i="11"/>
  <c r="AC1959" i="11"/>
  <c r="T1959" i="11"/>
  <c r="AZ1959" i="11"/>
  <c r="AT1959" i="11"/>
  <c r="S2008" i="11"/>
  <c r="AI2008" i="11"/>
  <c r="AY2008" i="11"/>
  <c r="W2008" i="11"/>
  <c r="AM2008" i="11"/>
  <c r="BC2008" i="11"/>
  <c r="AA2008" i="11"/>
  <c r="AQ2008" i="11"/>
  <c r="BG2008" i="11"/>
  <c r="O2008" i="11"/>
  <c r="AE2008" i="11"/>
  <c r="AU2008" i="11"/>
  <c r="M2008" i="11"/>
  <c r="AW2008" i="11"/>
  <c r="Q2008" i="11"/>
  <c r="AG2008" i="11"/>
  <c r="AO2008" i="11"/>
  <c r="BE2008" i="11"/>
  <c r="X2008" i="11"/>
  <c r="AN2008" i="11"/>
  <c r="BD2008" i="11"/>
  <c r="R2008" i="11"/>
  <c r="AH2008" i="11"/>
  <c r="AX2008" i="11"/>
  <c r="BA2008" i="11"/>
  <c r="U2008" i="11"/>
  <c r="Y2008" i="11"/>
  <c r="P2008" i="11"/>
  <c r="AF2008" i="11"/>
  <c r="AV2008" i="11"/>
  <c r="Z2008" i="11"/>
  <c r="AP2008" i="11"/>
  <c r="BF2008" i="11"/>
  <c r="AK2008" i="11"/>
  <c r="AR2008" i="11"/>
  <c r="AL2008" i="11"/>
  <c r="T2008" i="11"/>
  <c r="AZ2008" i="11"/>
  <c r="AT2008" i="11"/>
  <c r="BI2008" i="11"/>
  <c r="AB2008" i="11"/>
  <c r="BH2008" i="11"/>
  <c r="V2008" i="11"/>
  <c r="BB2008" i="11"/>
  <c r="AS2008" i="11"/>
  <c r="AJ2008" i="11"/>
  <c r="AD2008" i="11"/>
  <c r="BJ2008" i="11"/>
  <c r="AC2008" i="11"/>
  <c r="S2009" i="11"/>
  <c r="AI2009" i="11"/>
  <c r="AY2009" i="11"/>
  <c r="W2009" i="11"/>
  <c r="AM2009" i="11"/>
  <c r="BC2009" i="11"/>
  <c r="AA2009" i="11"/>
  <c r="AQ2009" i="11"/>
  <c r="BG2009" i="11"/>
  <c r="O2009" i="11"/>
  <c r="AE2009" i="11"/>
  <c r="AU2009" i="11"/>
  <c r="AG2009" i="11"/>
  <c r="AW2009" i="11"/>
  <c r="Q2009" i="11"/>
  <c r="Y2009" i="11"/>
  <c r="BE2009" i="11"/>
  <c r="AO2009" i="11"/>
  <c r="X2009" i="11"/>
  <c r="AN2009" i="11"/>
  <c r="BD2009" i="11"/>
  <c r="M2009" i="11"/>
  <c r="R2009" i="11"/>
  <c r="AH2009" i="11"/>
  <c r="AX2009" i="11"/>
  <c r="AK2009" i="11"/>
  <c r="P2009" i="11"/>
  <c r="AF2009" i="11"/>
  <c r="AV2009" i="11"/>
  <c r="Z2009" i="11"/>
  <c r="AP2009" i="11"/>
  <c r="BF2009" i="11"/>
  <c r="BA2009" i="11"/>
  <c r="U2009" i="11"/>
  <c r="AB2009" i="11"/>
  <c r="BH2009" i="11"/>
  <c r="V2009" i="11"/>
  <c r="BB2009" i="11"/>
  <c r="AC2009" i="11"/>
  <c r="AJ2009" i="11"/>
  <c r="AD2009" i="11"/>
  <c r="BJ2009" i="11"/>
  <c r="AR2009" i="11"/>
  <c r="AL2009" i="11"/>
  <c r="BI2009" i="11"/>
  <c r="T2009" i="11"/>
  <c r="AZ2009" i="11"/>
  <c r="AT2009" i="11"/>
  <c r="AS2009" i="11"/>
  <c r="S1889" i="11"/>
  <c r="AI1889" i="11"/>
  <c r="AY1889" i="11"/>
  <c r="AA1889" i="11"/>
  <c r="AQ1889" i="11"/>
  <c r="BG1889" i="11"/>
  <c r="W1889" i="11"/>
  <c r="BC1889" i="11"/>
  <c r="AE1889" i="11"/>
  <c r="AM1889" i="11"/>
  <c r="O1889" i="11"/>
  <c r="AU1889" i="11"/>
  <c r="AG1889" i="11"/>
  <c r="AW1889" i="11"/>
  <c r="Q1889" i="11"/>
  <c r="Y1889" i="11"/>
  <c r="BE1889" i="11"/>
  <c r="AO1889" i="11"/>
  <c r="X1889" i="11"/>
  <c r="AN1889" i="11"/>
  <c r="BD1889" i="11"/>
  <c r="R1889" i="11"/>
  <c r="AH1889" i="11"/>
  <c r="AX1889" i="11"/>
  <c r="AK1889" i="11"/>
  <c r="P1889" i="11"/>
  <c r="AF1889" i="11"/>
  <c r="AV1889" i="11"/>
  <c r="M1889" i="11"/>
  <c r="Z1889" i="11"/>
  <c r="AP1889" i="11"/>
  <c r="BF1889" i="11"/>
  <c r="BA1889" i="11"/>
  <c r="U1889" i="11"/>
  <c r="AB1889" i="11"/>
  <c r="BH1889" i="11"/>
  <c r="V1889" i="11"/>
  <c r="BB1889" i="11"/>
  <c r="AC1889" i="11"/>
  <c r="AJ1889" i="11"/>
  <c r="AD1889" i="11"/>
  <c r="BJ1889" i="11"/>
  <c r="AR1889" i="11"/>
  <c r="AL1889" i="11"/>
  <c r="BI1889" i="11"/>
  <c r="T1889" i="11"/>
  <c r="AZ1889" i="11"/>
  <c r="AT1889" i="11"/>
  <c r="AS1889" i="11"/>
  <c r="S1906" i="11"/>
  <c r="AI1906" i="11"/>
  <c r="AY1906" i="11"/>
  <c r="AA1906" i="11"/>
  <c r="AQ1906" i="11"/>
  <c r="BG1906" i="11"/>
  <c r="AM1906" i="11"/>
  <c r="O1906" i="11"/>
  <c r="AU1906" i="11"/>
  <c r="W1906" i="11"/>
  <c r="BC1906" i="11"/>
  <c r="AE1906" i="11"/>
  <c r="AW1906" i="11"/>
  <c r="Q1906" i="11"/>
  <c r="M1906" i="11"/>
  <c r="AG1906" i="11"/>
  <c r="AO1906" i="11"/>
  <c r="Y1906" i="11"/>
  <c r="X1906" i="11"/>
  <c r="AN1906" i="11"/>
  <c r="BD1906" i="11"/>
  <c r="R1906" i="11"/>
  <c r="AH1906" i="11"/>
  <c r="AX1906" i="11"/>
  <c r="BA1906" i="11"/>
  <c r="U1906" i="11"/>
  <c r="BE1906" i="11"/>
  <c r="P1906" i="11"/>
  <c r="AF1906" i="11"/>
  <c r="AV1906" i="11"/>
  <c r="Z1906" i="11"/>
  <c r="AP1906" i="11"/>
  <c r="BF1906" i="11"/>
  <c r="AK1906" i="11"/>
  <c r="AR1906" i="11"/>
  <c r="AL1906" i="11"/>
  <c r="AS1906" i="11"/>
  <c r="T1906" i="11"/>
  <c r="AZ1906" i="11"/>
  <c r="AT1906" i="11"/>
  <c r="AC1906" i="11"/>
  <c r="AB1906" i="11"/>
  <c r="BH1906" i="11"/>
  <c r="V1906" i="11"/>
  <c r="BB1906" i="11"/>
  <c r="AJ1906" i="11"/>
  <c r="AD1906" i="11"/>
  <c r="BJ1906" i="11"/>
  <c r="BI1906" i="11"/>
  <c r="S1934" i="11"/>
  <c r="AI1934" i="11"/>
  <c r="AY1934" i="11"/>
  <c r="W1934" i="11"/>
  <c r="AM1934" i="11"/>
  <c r="BC1934" i="11"/>
  <c r="AA1934" i="11"/>
  <c r="AQ1934" i="11"/>
  <c r="BG1934" i="11"/>
  <c r="O1934" i="11"/>
  <c r="AE1934" i="11"/>
  <c r="AU1934" i="11"/>
  <c r="AW1934" i="11"/>
  <c r="Q1934" i="11"/>
  <c r="AG1934" i="11"/>
  <c r="AO1934" i="11"/>
  <c r="Y1934" i="11"/>
  <c r="BE1934" i="11"/>
  <c r="X1934" i="11"/>
  <c r="AN1934" i="11"/>
  <c r="BD1934" i="11"/>
  <c r="R1934" i="11"/>
  <c r="AH1934" i="11"/>
  <c r="AX1934" i="11"/>
  <c r="BA1934" i="11"/>
  <c r="U1934" i="11"/>
  <c r="P1934" i="11"/>
  <c r="AF1934" i="11"/>
  <c r="AV1934" i="11"/>
  <c r="Z1934" i="11"/>
  <c r="AP1934" i="11"/>
  <c r="BF1934" i="11"/>
  <c r="AK1934" i="11"/>
  <c r="AR1934" i="11"/>
  <c r="AL1934" i="11"/>
  <c r="AS1934" i="11"/>
  <c r="T1934" i="11"/>
  <c r="AZ1934" i="11"/>
  <c r="AT1934" i="11"/>
  <c r="M1934" i="11"/>
  <c r="AC1934" i="11"/>
  <c r="AB1934" i="11"/>
  <c r="BH1934" i="11"/>
  <c r="V1934" i="11"/>
  <c r="BB1934" i="11"/>
  <c r="AJ1934" i="11"/>
  <c r="AD1934" i="11"/>
  <c r="BJ1934" i="11"/>
  <c r="BI1934" i="11"/>
  <c r="S1832" i="11"/>
  <c r="AI1832" i="11"/>
  <c r="AY1832" i="11"/>
  <c r="AA1832" i="11"/>
  <c r="AQ1832" i="11"/>
  <c r="BG1832" i="11"/>
  <c r="AM1832" i="11"/>
  <c r="O1832" i="11"/>
  <c r="AU1832" i="11"/>
  <c r="W1832" i="11"/>
  <c r="BC1832" i="11"/>
  <c r="AE1832" i="11"/>
  <c r="M1832" i="11"/>
  <c r="AW1832" i="11"/>
  <c r="Q1832" i="11"/>
  <c r="AG1832" i="11"/>
  <c r="AO1832" i="11"/>
  <c r="BE1832" i="11"/>
  <c r="X1832" i="11"/>
  <c r="AN1832" i="11"/>
  <c r="BD1832" i="11"/>
  <c r="R1832" i="11"/>
  <c r="AH1832" i="11"/>
  <c r="AX1832" i="11"/>
  <c r="BA1832" i="11"/>
  <c r="U1832" i="11"/>
  <c r="P1832" i="11"/>
  <c r="AF1832" i="11"/>
  <c r="AV1832" i="11"/>
  <c r="Z1832" i="11"/>
  <c r="AP1832" i="11"/>
  <c r="BF1832" i="11"/>
  <c r="AK1832" i="11"/>
  <c r="Y1832" i="11"/>
  <c r="AR1832" i="11"/>
  <c r="AL1832" i="11"/>
  <c r="T1832" i="11"/>
  <c r="AZ1832" i="11"/>
  <c r="AT1832" i="11"/>
  <c r="BI1832" i="11"/>
  <c r="AB1832" i="11"/>
  <c r="BH1832" i="11"/>
  <c r="V1832" i="11"/>
  <c r="BB1832" i="11"/>
  <c r="AS1832" i="11"/>
  <c r="AJ1832" i="11"/>
  <c r="AD1832" i="11"/>
  <c r="BJ1832" i="11"/>
  <c r="AC1832" i="11"/>
  <c r="S1903" i="11"/>
  <c r="AI1903" i="11"/>
  <c r="AY1903" i="11"/>
  <c r="AA1903" i="11"/>
  <c r="AQ1903" i="11"/>
  <c r="BG1903" i="11"/>
  <c r="W1903" i="11"/>
  <c r="BC1903" i="11"/>
  <c r="AE1903" i="11"/>
  <c r="AM1903" i="11"/>
  <c r="O1903" i="11"/>
  <c r="AU1903" i="11"/>
  <c r="AG1903" i="11"/>
  <c r="AW1903" i="11"/>
  <c r="Q1903" i="11"/>
  <c r="BE1903" i="11"/>
  <c r="Y1903" i="11"/>
  <c r="AO1903" i="11"/>
  <c r="X1903" i="11"/>
  <c r="AN1903" i="11"/>
  <c r="BD1903" i="11"/>
  <c r="R1903" i="11"/>
  <c r="AH1903" i="11"/>
  <c r="AX1903" i="11"/>
  <c r="AK1903" i="11"/>
  <c r="P1903" i="11"/>
  <c r="AF1903" i="11"/>
  <c r="AV1903" i="11"/>
  <c r="Z1903" i="11"/>
  <c r="AP1903" i="11"/>
  <c r="BF1903" i="11"/>
  <c r="BA1903" i="11"/>
  <c r="U1903" i="11"/>
  <c r="AB1903" i="11"/>
  <c r="BH1903" i="11"/>
  <c r="V1903" i="11"/>
  <c r="BB1903" i="11"/>
  <c r="BI1903" i="11"/>
  <c r="AJ1903" i="11"/>
  <c r="AD1903" i="11"/>
  <c r="BJ1903" i="11"/>
  <c r="AS1903" i="11"/>
  <c r="AR1903" i="11"/>
  <c r="AL1903" i="11"/>
  <c r="AC1903" i="11"/>
  <c r="T1903" i="11"/>
  <c r="AZ1903" i="11"/>
  <c r="AT1903" i="11"/>
  <c r="M1903" i="11"/>
  <c r="S1923" i="11"/>
  <c r="AI1923" i="11"/>
  <c r="AY1923" i="11"/>
  <c r="AA1923" i="11"/>
  <c r="AQ1923" i="11"/>
  <c r="BG1923" i="11"/>
  <c r="W1923" i="11"/>
  <c r="BC1923" i="11"/>
  <c r="AE1923" i="11"/>
  <c r="AM1923" i="11"/>
  <c r="O1923" i="11"/>
  <c r="AU1923" i="11"/>
  <c r="AG1923" i="11"/>
  <c r="AW1923" i="11"/>
  <c r="Q1923" i="11"/>
  <c r="BE1923" i="11"/>
  <c r="Y1923" i="11"/>
  <c r="AO1923" i="11"/>
  <c r="X1923" i="11"/>
  <c r="AN1923" i="11"/>
  <c r="BD1923" i="11"/>
  <c r="R1923" i="11"/>
  <c r="AH1923" i="11"/>
  <c r="AX1923" i="11"/>
  <c r="M1923" i="11"/>
  <c r="AK1923" i="11"/>
  <c r="P1923" i="11"/>
  <c r="AF1923" i="11"/>
  <c r="AV1923" i="11"/>
  <c r="Z1923" i="11"/>
  <c r="AP1923" i="11"/>
  <c r="BF1923" i="11"/>
  <c r="BA1923" i="11"/>
  <c r="U1923" i="11"/>
  <c r="AB1923" i="11"/>
  <c r="BH1923" i="11"/>
  <c r="V1923" i="11"/>
  <c r="BB1923" i="11"/>
  <c r="BI1923" i="11"/>
  <c r="AJ1923" i="11"/>
  <c r="AD1923" i="11"/>
  <c r="BJ1923" i="11"/>
  <c r="AS1923" i="11"/>
  <c r="AR1923" i="11"/>
  <c r="AL1923" i="11"/>
  <c r="AC1923" i="11"/>
  <c r="T1923" i="11"/>
  <c r="AZ1923" i="11"/>
  <c r="AT1923" i="11"/>
  <c r="S1999" i="11"/>
  <c r="AI1999" i="11"/>
  <c r="AY1999" i="11"/>
  <c r="W1999" i="11"/>
  <c r="AM1999" i="11"/>
  <c r="BC1999" i="11"/>
  <c r="AA1999" i="11"/>
  <c r="AQ1999" i="11"/>
  <c r="BG1999" i="11"/>
  <c r="O1999" i="11"/>
  <c r="AE1999" i="11"/>
  <c r="AU1999" i="11"/>
  <c r="AG1999" i="11"/>
  <c r="AW1999" i="11"/>
  <c r="Q1999" i="11"/>
  <c r="BE1999" i="11"/>
  <c r="Y1999" i="11"/>
  <c r="AO1999" i="11"/>
  <c r="X1999" i="11"/>
  <c r="AN1999" i="11"/>
  <c r="BD1999" i="11"/>
  <c r="R1999" i="11"/>
  <c r="AH1999" i="11"/>
  <c r="AX1999" i="11"/>
  <c r="AK1999" i="11"/>
  <c r="P1999" i="11"/>
  <c r="AF1999" i="11"/>
  <c r="AV1999" i="11"/>
  <c r="Z1999" i="11"/>
  <c r="AP1999" i="11"/>
  <c r="BF1999" i="11"/>
  <c r="BA1999" i="11"/>
  <c r="U1999" i="11"/>
  <c r="AB1999" i="11"/>
  <c r="BH1999" i="11"/>
  <c r="V1999" i="11"/>
  <c r="BB1999" i="11"/>
  <c r="BI1999" i="11"/>
  <c r="AJ1999" i="11"/>
  <c r="AD1999" i="11"/>
  <c r="BJ1999" i="11"/>
  <c r="AS1999" i="11"/>
  <c r="AR1999" i="11"/>
  <c r="AL1999" i="11"/>
  <c r="AC1999" i="11"/>
  <c r="T1999" i="11"/>
  <c r="AZ1999" i="11"/>
  <c r="AT1999" i="11"/>
  <c r="M1999" i="11"/>
  <c r="S1913" i="11"/>
  <c r="AI1913" i="11"/>
  <c r="AY1913" i="11"/>
  <c r="AA1913" i="11"/>
  <c r="AQ1913" i="11"/>
  <c r="BG1913" i="11"/>
  <c r="W1913" i="11"/>
  <c r="BC1913" i="11"/>
  <c r="AE1913" i="11"/>
  <c r="AM1913" i="11"/>
  <c r="O1913" i="11"/>
  <c r="AU1913" i="11"/>
  <c r="AG1913" i="11"/>
  <c r="AW1913" i="11"/>
  <c r="Q1913" i="11"/>
  <c r="Y1913" i="11"/>
  <c r="BE1913" i="11"/>
  <c r="AO1913" i="11"/>
  <c r="X1913" i="11"/>
  <c r="AN1913" i="11"/>
  <c r="BD1913" i="11"/>
  <c r="M1913" i="11"/>
  <c r="R1913" i="11"/>
  <c r="AH1913" i="11"/>
  <c r="AX1913" i="11"/>
  <c r="AK1913" i="11"/>
  <c r="P1913" i="11"/>
  <c r="AF1913" i="11"/>
  <c r="AV1913" i="11"/>
  <c r="Z1913" i="11"/>
  <c r="AP1913" i="11"/>
  <c r="BF1913" i="11"/>
  <c r="BA1913" i="11"/>
  <c r="U1913" i="11"/>
  <c r="AB1913" i="11"/>
  <c r="BH1913" i="11"/>
  <c r="V1913" i="11"/>
  <c r="BB1913" i="11"/>
  <c r="AC1913" i="11"/>
  <c r="AJ1913" i="11"/>
  <c r="AD1913" i="11"/>
  <c r="BJ1913" i="11"/>
  <c r="AR1913" i="11"/>
  <c r="AL1913" i="11"/>
  <c r="BI1913" i="11"/>
  <c r="T1913" i="11"/>
  <c r="AZ1913" i="11"/>
  <c r="AT1913" i="11"/>
  <c r="AS1913" i="11"/>
  <c r="S1846" i="11"/>
  <c r="AI1846" i="11"/>
  <c r="AY1846" i="11"/>
  <c r="AA1846" i="11"/>
  <c r="AQ1846" i="11"/>
  <c r="BG1846" i="11"/>
  <c r="AM1846" i="11"/>
  <c r="O1846" i="11"/>
  <c r="AU1846" i="11"/>
  <c r="W1846" i="11"/>
  <c r="BC1846" i="11"/>
  <c r="AE1846" i="11"/>
  <c r="AW1846" i="11"/>
  <c r="Q1846" i="11"/>
  <c r="AG1846" i="11"/>
  <c r="AO1846" i="11"/>
  <c r="Y1846" i="11"/>
  <c r="BE1846" i="11"/>
  <c r="X1846" i="11"/>
  <c r="AN1846" i="11"/>
  <c r="BD1846" i="11"/>
  <c r="R1846" i="11"/>
  <c r="AH1846" i="11"/>
  <c r="AX1846" i="11"/>
  <c r="BA1846" i="11"/>
  <c r="U1846" i="11"/>
  <c r="P1846" i="11"/>
  <c r="AF1846" i="11"/>
  <c r="AV1846" i="11"/>
  <c r="Z1846" i="11"/>
  <c r="AP1846" i="11"/>
  <c r="BF1846" i="11"/>
  <c r="M1846" i="11"/>
  <c r="AK1846" i="11"/>
  <c r="AR1846" i="11"/>
  <c r="AL1846" i="11"/>
  <c r="AS1846" i="11"/>
  <c r="T1846" i="11"/>
  <c r="AZ1846" i="11"/>
  <c r="AT1846" i="11"/>
  <c r="AC1846" i="11"/>
  <c r="AB1846" i="11"/>
  <c r="BH1846" i="11"/>
  <c r="V1846" i="11"/>
  <c r="BB1846" i="11"/>
  <c r="AJ1846" i="11"/>
  <c r="AD1846" i="11"/>
  <c r="BJ1846" i="11"/>
  <c r="BI1846" i="11"/>
  <c r="S1862" i="11"/>
  <c r="AI1862" i="11"/>
  <c r="AY1862" i="11"/>
  <c r="AA1862" i="11"/>
  <c r="AQ1862" i="11"/>
  <c r="BG1862" i="11"/>
  <c r="AM1862" i="11"/>
  <c r="O1862" i="11"/>
  <c r="AU1862" i="11"/>
  <c r="W1862" i="11"/>
  <c r="BC1862" i="11"/>
  <c r="AE1862" i="11"/>
  <c r="AW1862" i="11"/>
  <c r="Q1862" i="11"/>
  <c r="AG1862" i="11"/>
  <c r="AO1862" i="11"/>
  <c r="Y1862" i="11"/>
  <c r="BE1862" i="11"/>
  <c r="X1862" i="11"/>
  <c r="AN1862" i="11"/>
  <c r="BD1862" i="11"/>
  <c r="R1862" i="11"/>
  <c r="AH1862" i="11"/>
  <c r="AX1862" i="11"/>
  <c r="M1862" i="11"/>
  <c r="BA1862" i="11"/>
  <c r="U1862" i="11"/>
  <c r="P1862" i="11"/>
  <c r="AF1862" i="11"/>
  <c r="AV1862" i="11"/>
  <c r="Z1862" i="11"/>
  <c r="AP1862" i="11"/>
  <c r="BF1862" i="11"/>
  <c r="AK1862" i="11"/>
  <c r="AR1862" i="11"/>
  <c r="AL1862" i="11"/>
  <c r="AS1862" i="11"/>
  <c r="T1862" i="11"/>
  <c r="AZ1862" i="11"/>
  <c r="AT1862" i="11"/>
  <c r="AC1862" i="11"/>
  <c r="AB1862" i="11"/>
  <c r="BH1862" i="11"/>
  <c r="V1862" i="11"/>
  <c r="BB1862" i="11"/>
  <c r="AJ1862" i="11"/>
  <c r="AD1862" i="11"/>
  <c r="BJ1862" i="11"/>
  <c r="BI1862" i="11"/>
  <c r="S1984" i="11"/>
  <c r="AI1984" i="11"/>
  <c r="AY1984" i="11"/>
  <c r="W1984" i="11"/>
  <c r="AM1984" i="11"/>
  <c r="BC1984" i="11"/>
  <c r="AA1984" i="11"/>
  <c r="AQ1984" i="11"/>
  <c r="BG1984" i="11"/>
  <c r="O1984" i="11"/>
  <c r="AE1984" i="11"/>
  <c r="AU1984" i="11"/>
  <c r="M1984" i="11"/>
  <c r="AW1984" i="11"/>
  <c r="Q1984" i="11"/>
  <c r="AG1984" i="11"/>
  <c r="AO1984" i="11"/>
  <c r="BE1984" i="11"/>
  <c r="Y1984" i="11"/>
  <c r="X1984" i="11"/>
  <c r="AN1984" i="11"/>
  <c r="BD1984" i="11"/>
  <c r="R1984" i="11"/>
  <c r="AH1984" i="11"/>
  <c r="AX1984" i="11"/>
  <c r="BA1984" i="11"/>
  <c r="U1984" i="11"/>
  <c r="P1984" i="11"/>
  <c r="AF1984" i="11"/>
  <c r="AV1984" i="11"/>
  <c r="Z1984" i="11"/>
  <c r="AP1984" i="11"/>
  <c r="BF1984" i="11"/>
  <c r="AK1984" i="11"/>
  <c r="AR1984" i="11"/>
  <c r="AL1984" i="11"/>
  <c r="T1984" i="11"/>
  <c r="AZ1984" i="11"/>
  <c r="AT1984" i="11"/>
  <c r="BI1984" i="11"/>
  <c r="AB1984" i="11"/>
  <c r="BH1984" i="11"/>
  <c r="V1984" i="11"/>
  <c r="BB1984" i="11"/>
  <c r="AS1984" i="11"/>
  <c r="AJ1984" i="11"/>
  <c r="AD1984" i="11"/>
  <c r="BJ1984" i="11"/>
  <c r="AC1984" i="11"/>
  <c r="S1971" i="11"/>
  <c r="AI1971" i="11"/>
  <c r="AY1971" i="11"/>
  <c r="W1971" i="11"/>
  <c r="AM1971" i="11"/>
  <c r="BC1971" i="11"/>
  <c r="AA1971" i="11"/>
  <c r="AQ1971" i="11"/>
  <c r="BG1971" i="11"/>
  <c r="O1971" i="11"/>
  <c r="AE1971" i="11"/>
  <c r="AU1971" i="11"/>
  <c r="AG1971" i="11"/>
  <c r="AW1971" i="11"/>
  <c r="Q1971" i="11"/>
  <c r="BE1971" i="11"/>
  <c r="Y1971" i="11"/>
  <c r="AO1971" i="11"/>
  <c r="X1971" i="11"/>
  <c r="AN1971" i="11"/>
  <c r="BD1971" i="11"/>
  <c r="R1971" i="11"/>
  <c r="AH1971" i="11"/>
  <c r="AX1971" i="11"/>
  <c r="M1971" i="11"/>
  <c r="AK1971" i="11"/>
  <c r="P1971" i="11"/>
  <c r="AF1971" i="11"/>
  <c r="AV1971" i="11"/>
  <c r="Z1971" i="11"/>
  <c r="AP1971" i="11"/>
  <c r="BF1971" i="11"/>
  <c r="BA1971" i="11"/>
  <c r="U1971" i="11"/>
  <c r="AB1971" i="11"/>
  <c r="BH1971" i="11"/>
  <c r="V1971" i="11"/>
  <c r="BB1971" i="11"/>
  <c r="BI1971" i="11"/>
  <c r="AJ1971" i="11"/>
  <c r="AD1971" i="11"/>
  <c r="BJ1971" i="11"/>
  <c r="AS1971" i="11"/>
  <c r="AR1971" i="11"/>
  <c r="AL1971" i="11"/>
  <c r="AC1971" i="11"/>
  <c r="T1971" i="11"/>
  <c r="AZ1971" i="11"/>
  <c r="AT1971" i="11"/>
  <c r="S1973" i="11"/>
  <c r="AI1973" i="11"/>
  <c r="AY1973" i="11"/>
  <c r="W1973" i="11"/>
  <c r="AM1973" i="11"/>
  <c r="BC1973" i="11"/>
  <c r="AA1973" i="11"/>
  <c r="AQ1973" i="11"/>
  <c r="BG1973" i="11"/>
  <c r="O1973" i="11"/>
  <c r="AE1973" i="11"/>
  <c r="AU1973" i="11"/>
  <c r="AG1973" i="11"/>
  <c r="AW1973" i="11"/>
  <c r="Q1973" i="11"/>
  <c r="Y1973" i="11"/>
  <c r="BE1973" i="11"/>
  <c r="AO1973" i="11"/>
  <c r="X1973" i="11"/>
  <c r="AN1973" i="11"/>
  <c r="BD1973" i="11"/>
  <c r="R1973" i="11"/>
  <c r="AH1973" i="11"/>
  <c r="AX1973" i="11"/>
  <c r="AK1973" i="11"/>
  <c r="P1973" i="11"/>
  <c r="AF1973" i="11"/>
  <c r="AV1973" i="11"/>
  <c r="Z1973" i="11"/>
  <c r="AP1973" i="11"/>
  <c r="BF1973" i="11"/>
  <c r="BA1973" i="11"/>
  <c r="U1973" i="11"/>
  <c r="AB1973" i="11"/>
  <c r="BH1973" i="11"/>
  <c r="V1973" i="11"/>
  <c r="BB1973" i="11"/>
  <c r="AC1973" i="11"/>
  <c r="AJ1973" i="11"/>
  <c r="AD1973" i="11"/>
  <c r="BJ1973" i="11"/>
  <c r="AR1973" i="11"/>
  <c r="AL1973" i="11"/>
  <c r="BI1973" i="11"/>
  <c r="T1973" i="11"/>
  <c r="AZ1973" i="11"/>
  <c r="M1973" i="11"/>
  <c r="AT1973" i="11"/>
  <c r="AS1973" i="11"/>
  <c r="S1949" i="11"/>
  <c r="AI1949" i="11"/>
  <c r="AY1949" i="11"/>
  <c r="W1949" i="11"/>
  <c r="AM1949" i="11"/>
  <c r="BC1949" i="11"/>
  <c r="AA1949" i="11"/>
  <c r="AQ1949" i="11"/>
  <c r="BG1949" i="11"/>
  <c r="O1949" i="11"/>
  <c r="AE1949" i="11"/>
  <c r="AU1949" i="11"/>
  <c r="AG1949" i="11"/>
  <c r="AW1949" i="11"/>
  <c r="Q1949" i="11"/>
  <c r="Y1949" i="11"/>
  <c r="BE1949" i="11"/>
  <c r="X1949" i="11"/>
  <c r="AN1949" i="11"/>
  <c r="BD1949" i="11"/>
  <c r="R1949" i="11"/>
  <c r="AH1949" i="11"/>
  <c r="AX1949" i="11"/>
  <c r="AK1949" i="11"/>
  <c r="AO1949" i="11"/>
  <c r="P1949" i="11"/>
  <c r="AF1949" i="11"/>
  <c r="AV1949" i="11"/>
  <c r="Z1949" i="11"/>
  <c r="AP1949" i="11"/>
  <c r="BF1949" i="11"/>
  <c r="BA1949" i="11"/>
  <c r="U1949" i="11"/>
  <c r="AB1949" i="11"/>
  <c r="BH1949" i="11"/>
  <c r="M1949" i="11"/>
  <c r="V1949" i="11"/>
  <c r="BB1949" i="11"/>
  <c r="AC1949" i="11"/>
  <c r="AJ1949" i="11"/>
  <c r="AD1949" i="11"/>
  <c r="BJ1949" i="11"/>
  <c r="AR1949" i="11"/>
  <c r="AL1949" i="11"/>
  <c r="BI1949" i="11"/>
  <c r="T1949" i="11"/>
  <c r="AZ1949" i="11"/>
  <c r="AT1949" i="11"/>
  <c r="AS1949" i="11"/>
  <c r="S1845" i="11"/>
  <c r="AI1845" i="11"/>
  <c r="AY1845" i="11"/>
  <c r="AA1845" i="11"/>
  <c r="AQ1845" i="11"/>
  <c r="BG1845" i="11"/>
  <c r="W1845" i="11"/>
  <c r="BC1845" i="11"/>
  <c r="AE1845" i="11"/>
  <c r="AM1845" i="11"/>
  <c r="O1845" i="11"/>
  <c r="AU1845" i="11"/>
  <c r="AG1845" i="11"/>
  <c r="AW1845" i="11"/>
  <c r="Q1845" i="11"/>
  <c r="Y1845" i="11"/>
  <c r="BE1845" i="11"/>
  <c r="AO1845" i="11"/>
  <c r="X1845" i="11"/>
  <c r="AN1845" i="11"/>
  <c r="BD1845" i="11"/>
  <c r="R1845" i="11"/>
  <c r="AH1845" i="11"/>
  <c r="AX1845" i="11"/>
  <c r="AK1845" i="11"/>
  <c r="P1845" i="11"/>
  <c r="AF1845" i="11"/>
  <c r="AV1845" i="11"/>
  <c r="Z1845" i="11"/>
  <c r="AP1845" i="11"/>
  <c r="BF1845" i="11"/>
  <c r="BA1845" i="11"/>
  <c r="U1845" i="11"/>
  <c r="AB1845" i="11"/>
  <c r="BH1845" i="11"/>
  <c r="V1845" i="11"/>
  <c r="BB1845" i="11"/>
  <c r="AC1845" i="11"/>
  <c r="AJ1845" i="11"/>
  <c r="AD1845" i="11"/>
  <c r="BJ1845" i="11"/>
  <c r="AR1845" i="11"/>
  <c r="AL1845" i="11"/>
  <c r="BI1845" i="11"/>
  <c r="T1845" i="11"/>
  <c r="AZ1845" i="11"/>
  <c r="M1845" i="11"/>
  <c r="AT1845" i="11"/>
  <c r="AS1845" i="11"/>
  <c r="S1963" i="11"/>
  <c r="AI1963" i="11"/>
  <c r="AY1963" i="11"/>
  <c r="W1963" i="11"/>
  <c r="AM1963" i="11"/>
  <c r="BC1963" i="11"/>
  <c r="AA1963" i="11"/>
  <c r="AQ1963" i="11"/>
  <c r="BG1963" i="11"/>
  <c r="O1963" i="11"/>
  <c r="AE1963" i="11"/>
  <c r="AU1963" i="11"/>
  <c r="AG1963" i="11"/>
  <c r="AW1963" i="11"/>
  <c r="Q1963" i="11"/>
  <c r="BE1963" i="11"/>
  <c r="Y1963" i="11"/>
  <c r="AO1963" i="11"/>
  <c r="X1963" i="11"/>
  <c r="AN1963" i="11"/>
  <c r="BD1963" i="11"/>
  <c r="R1963" i="11"/>
  <c r="AH1963" i="11"/>
  <c r="AX1963" i="11"/>
  <c r="AK1963" i="11"/>
  <c r="P1963" i="11"/>
  <c r="AF1963" i="11"/>
  <c r="AV1963" i="11"/>
  <c r="Z1963" i="11"/>
  <c r="AP1963" i="11"/>
  <c r="BF1963" i="11"/>
  <c r="M1963" i="11"/>
  <c r="BA1963" i="11"/>
  <c r="U1963" i="11"/>
  <c r="AB1963" i="11"/>
  <c r="BH1963" i="11"/>
  <c r="V1963" i="11"/>
  <c r="BB1963" i="11"/>
  <c r="BI1963" i="11"/>
  <c r="AJ1963" i="11"/>
  <c r="AD1963" i="11"/>
  <c r="BJ1963" i="11"/>
  <c r="AS1963" i="11"/>
  <c r="AR1963" i="11"/>
  <c r="AL1963" i="11"/>
  <c r="AC1963" i="11"/>
  <c r="T1963" i="11"/>
  <c r="AZ1963" i="11"/>
  <c r="AT1963" i="11"/>
  <c r="BO1938" i="11"/>
  <c r="J1888" i="11" a="1"/>
  <c r="J1888" i="11" s="1"/>
  <c r="BO1940" i="11"/>
  <c r="J1890" i="11" a="1"/>
  <c r="J1890" i="11" s="1"/>
  <c r="J1874" i="11" a="1"/>
  <c r="J1874" i="11" s="1"/>
  <c r="BO1924" i="11"/>
  <c r="BO1944" i="11"/>
  <c r="J1894" i="11" a="1"/>
  <c r="J1894" i="11" s="1"/>
  <c r="BO1914" i="11"/>
  <c r="J1864" i="11" a="1"/>
  <c r="J1864" i="11" s="1"/>
  <c r="BO2005" i="11"/>
  <c r="J2005" i="11" s="1" a="1"/>
  <c r="J2005" i="11" s="1"/>
  <c r="J1955" i="11" a="1"/>
  <c r="J1955" i="11" s="1"/>
  <c r="J1911" i="11" a="1"/>
  <c r="J1911" i="11" s="1"/>
  <c r="BN1961" i="11"/>
  <c r="BO1945" i="11"/>
  <c r="J1895" i="11" a="1"/>
  <c r="J1895" i="11" s="1"/>
  <c r="BO1966" i="11"/>
  <c r="J1966" i="11" s="1" a="1"/>
  <c r="J1966" i="11" s="1"/>
  <c r="J1916" i="11" a="1"/>
  <c r="J1916" i="11" s="1"/>
  <c r="BO2007" i="11"/>
  <c r="J2007" i="11" s="1" a="1"/>
  <c r="J2007" i="11" s="1"/>
  <c r="J1957" i="11" a="1"/>
  <c r="J1957" i="11" s="1"/>
  <c r="BO1948" i="11"/>
  <c r="J1898" i="11" a="1"/>
  <c r="J1898" i="11" s="1"/>
  <c r="BO1936" i="11"/>
  <c r="J1886" i="11" a="1"/>
  <c r="J1886" i="11" s="1"/>
  <c r="J1896" i="11" a="1"/>
  <c r="J1896" i="11" s="1"/>
  <c r="BO1946" i="11"/>
  <c r="BO1962" i="11"/>
  <c r="J1962" i="11" s="1" a="1"/>
  <c r="J1962" i="11" s="1"/>
  <c r="J1912" i="11" a="1"/>
  <c r="J1912" i="11" s="1"/>
  <c r="BO1989" i="11"/>
  <c r="J1989" i="11" s="1" a="1"/>
  <c r="J1989" i="11" s="1"/>
  <c r="J1939" i="11" a="1"/>
  <c r="J1939" i="11" s="1"/>
  <c r="J1878" i="11" a="1"/>
  <c r="J1878" i="11" s="1"/>
  <c r="BO1928" i="11"/>
  <c r="BN2006" i="11"/>
  <c r="J2006" i="11" s="1" a="1"/>
  <c r="J2006" i="11" s="1"/>
  <c r="J1956" i="11" a="1"/>
  <c r="J1956" i="11" s="1"/>
  <c r="J1870" i="11" a="1"/>
  <c r="J1870" i="11" s="1"/>
  <c r="BO1920" i="11"/>
  <c r="J1882" i="11" a="1"/>
  <c r="J1882" i="11" s="1"/>
  <c r="BO1932" i="11"/>
  <c r="BO2003" i="11"/>
  <c r="J2003" i="11" s="1" a="1"/>
  <c r="J2003" i="11" s="1"/>
  <c r="J1953" i="11" a="1"/>
  <c r="J1953" i="11" s="1"/>
  <c r="BO2001" i="11"/>
  <c r="J2001" i="11" s="1" a="1"/>
  <c r="J2001" i="11" s="1"/>
  <c r="J1951" i="11" a="1"/>
  <c r="J1951" i="11" s="1"/>
  <c r="S1882" i="11" l="1"/>
  <c r="AI1882" i="11"/>
  <c r="AY1882" i="11"/>
  <c r="AA1882" i="11"/>
  <c r="AQ1882" i="11"/>
  <c r="BG1882" i="11"/>
  <c r="AM1882" i="11"/>
  <c r="O1882" i="11"/>
  <c r="AU1882" i="11"/>
  <c r="W1882" i="11"/>
  <c r="BC1882" i="11"/>
  <c r="AE1882" i="11"/>
  <c r="AW1882" i="11"/>
  <c r="Q1882" i="11"/>
  <c r="AG1882" i="11"/>
  <c r="M1882" i="11"/>
  <c r="AO1882" i="11"/>
  <c r="Y1882" i="11"/>
  <c r="BE1882" i="11"/>
  <c r="X1882" i="11"/>
  <c r="AN1882" i="11"/>
  <c r="BD1882" i="11"/>
  <c r="R1882" i="11"/>
  <c r="AH1882" i="11"/>
  <c r="AX1882" i="11"/>
  <c r="BA1882" i="11"/>
  <c r="U1882" i="11"/>
  <c r="P1882" i="11"/>
  <c r="AF1882" i="11"/>
  <c r="AV1882" i="11"/>
  <c r="Z1882" i="11"/>
  <c r="AP1882" i="11"/>
  <c r="BF1882" i="11"/>
  <c r="AK1882" i="11"/>
  <c r="AR1882" i="11"/>
  <c r="AL1882" i="11"/>
  <c r="AS1882" i="11"/>
  <c r="T1882" i="11"/>
  <c r="AZ1882" i="11"/>
  <c r="AT1882" i="11"/>
  <c r="AC1882" i="11"/>
  <c r="AB1882" i="11"/>
  <c r="BH1882" i="11"/>
  <c r="V1882" i="11"/>
  <c r="BB1882" i="11"/>
  <c r="AJ1882" i="11"/>
  <c r="AD1882" i="11"/>
  <c r="BJ1882" i="11"/>
  <c r="BI1882" i="11"/>
  <c r="S1896" i="11"/>
  <c r="AI1896" i="11"/>
  <c r="AY1896" i="11"/>
  <c r="AA1896" i="11"/>
  <c r="AQ1896" i="11"/>
  <c r="BG1896" i="11"/>
  <c r="AM1896" i="11"/>
  <c r="O1896" i="11"/>
  <c r="AU1896" i="11"/>
  <c r="W1896" i="11"/>
  <c r="BC1896" i="11"/>
  <c r="AE1896" i="11"/>
  <c r="M1896" i="11"/>
  <c r="AW1896" i="11"/>
  <c r="Q1896" i="11"/>
  <c r="AG1896" i="11"/>
  <c r="AO1896" i="11"/>
  <c r="BE1896" i="11"/>
  <c r="X1896" i="11"/>
  <c r="AN1896" i="11"/>
  <c r="BD1896" i="11"/>
  <c r="R1896" i="11"/>
  <c r="AH1896" i="11"/>
  <c r="AX1896" i="11"/>
  <c r="BA1896" i="11"/>
  <c r="U1896" i="11"/>
  <c r="P1896" i="11"/>
  <c r="AF1896" i="11"/>
  <c r="AV1896" i="11"/>
  <c r="Z1896" i="11"/>
  <c r="AP1896" i="11"/>
  <c r="BF1896" i="11"/>
  <c r="AK1896" i="11"/>
  <c r="Y1896" i="11"/>
  <c r="AR1896" i="11"/>
  <c r="AL1896" i="11"/>
  <c r="T1896" i="11"/>
  <c r="AZ1896" i="11"/>
  <c r="AT1896" i="11"/>
  <c r="BI1896" i="11"/>
  <c r="AB1896" i="11"/>
  <c r="BH1896" i="11"/>
  <c r="V1896" i="11"/>
  <c r="BB1896" i="11"/>
  <c r="AS1896" i="11"/>
  <c r="AJ1896" i="11"/>
  <c r="AD1896" i="11"/>
  <c r="BJ1896" i="11"/>
  <c r="AC1896" i="11"/>
  <c r="S1911" i="11"/>
  <c r="AI1911" i="11"/>
  <c r="AY1911" i="11"/>
  <c r="AA1911" i="11"/>
  <c r="AQ1911" i="11"/>
  <c r="BG1911" i="11"/>
  <c r="W1911" i="11"/>
  <c r="BC1911" i="11"/>
  <c r="AE1911" i="11"/>
  <c r="AM1911" i="11"/>
  <c r="O1911" i="11"/>
  <c r="AU1911" i="11"/>
  <c r="AG1911" i="11"/>
  <c r="AW1911" i="11"/>
  <c r="Q1911" i="11"/>
  <c r="BE1911" i="11"/>
  <c r="Y1911" i="11"/>
  <c r="AO1911" i="11"/>
  <c r="X1911" i="11"/>
  <c r="AN1911" i="11"/>
  <c r="BD1911" i="11"/>
  <c r="R1911" i="11"/>
  <c r="AH1911" i="11"/>
  <c r="AX1911" i="11"/>
  <c r="AK1911" i="11"/>
  <c r="P1911" i="11"/>
  <c r="AF1911" i="11"/>
  <c r="AV1911" i="11"/>
  <c r="Z1911" i="11"/>
  <c r="AP1911" i="11"/>
  <c r="BF1911" i="11"/>
  <c r="BA1911" i="11"/>
  <c r="U1911" i="11"/>
  <c r="AB1911" i="11"/>
  <c r="BH1911" i="11"/>
  <c r="V1911" i="11"/>
  <c r="BB1911" i="11"/>
  <c r="M1911" i="11"/>
  <c r="BI1911" i="11"/>
  <c r="AJ1911" i="11"/>
  <c r="AD1911" i="11"/>
  <c r="BJ1911" i="11"/>
  <c r="AS1911" i="11"/>
  <c r="AR1911" i="11"/>
  <c r="AL1911" i="11"/>
  <c r="AC1911" i="11"/>
  <c r="T1911" i="11"/>
  <c r="AZ1911" i="11"/>
  <c r="AT1911" i="11"/>
  <c r="S1953" i="11"/>
  <c r="AI1953" i="11"/>
  <c r="AY1953" i="11"/>
  <c r="W1953" i="11"/>
  <c r="AM1953" i="11"/>
  <c r="BC1953" i="11"/>
  <c r="AA1953" i="11"/>
  <c r="AQ1953" i="11"/>
  <c r="BG1953" i="11"/>
  <c r="O1953" i="11"/>
  <c r="AE1953" i="11"/>
  <c r="AU1953" i="11"/>
  <c r="AG1953" i="11"/>
  <c r="AW1953" i="11"/>
  <c r="Q1953" i="11"/>
  <c r="Y1953" i="11"/>
  <c r="BE1953" i="11"/>
  <c r="AO1953" i="11"/>
  <c r="X1953" i="11"/>
  <c r="AN1953" i="11"/>
  <c r="BD1953" i="11"/>
  <c r="R1953" i="11"/>
  <c r="AH1953" i="11"/>
  <c r="AX1953" i="11"/>
  <c r="AK1953" i="11"/>
  <c r="P1953" i="11"/>
  <c r="AF1953" i="11"/>
  <c r="AV1953" i="11"/>
  <c r="M1953" i="11"/>
  <c r="Z1953" i="11"/>
  <c r="AP1953" i="11"/>
  <c r="BF1953" i="11"/>
  <c r="BA1953" i="11"/>
  <c r="U1953" i="11"/>
  <c r="AB1953" i="11"/>
  <c r="BH1953" i="11"/>
  <c r="V1953" i="11"/>
  <c r="BB1953" i="11"/>
  <c r="AC1953" i="11"/>
  <c r="AJ1953" i="11"/>
  <c r="AD1953" i="11"/>
  <c r="BJ1953" i="11"/>
  <c r="AR1953" i="11"/>
  <c r="AL1953" i="11"/>
  <c r="BI1953" i="11"/>
  <c r="T1953" i="11"/>
  <c r="AZ1953" i="11"/>
  <c r="AT1953" i="11"/>
  <c r="AS1953" i="11"/>
  <c r="S1912" i="11"/>
  <c r="AI1912" i="11"/>
  <c r="AY1912" i="11"/>
  <c r="AA1912" i="11"/>
  <c r="AQ1912" i="11"/>
  <c r="BG1912" i="11"/>
  <c r="AM1912" i="11"/>
  <c r="O1912" i="11"/>
  <c r="AU1912" i="11"/>
  <c r="W1912" i="11"/>
  <c r="BC1912" i="11"/>
  <c r="AE1912" i="11"/>
  <c r="M1912" i="11"/>
  <c r="AW1912" i="11"/>
  <c r="Q1912" i="11"/>
  <c r="AG1912" i="11"/>
  <c r="AO1912" i="11"/>
  <c r="BE1912" i="11"/>
  <c r="Y1912" i="11"/>
  <c r="X1912" i="11"/>
  <c r="AN1912" i="11"/>
  <c r="BD1912" i="11"/>
  <c r="R1912" i="11"/>
  <c r="AH1912" i="11"/>
  <c r="AX1912" i="11"/>
  <c r="BA1912" i="11"/>
  <c r="U1912" i="11"/>
  <c r="P1912" i="11"/>
  <c r="AF1912" i="11"/>
  <c r="AV1912" i="11"/>
  <c r="Z1912" i="11"/>
  <c r="AP1912" i="11"/>
  <c r="BF1912" i="11"/>
  <c r="AK1912" i="11"/>
  <c r="AR1912" i="11"/>
  <c r="AL1912" i="11"/>
  <c r="T1912" i="11"/>
  <c r="AZ1912" i="11"/>
  <c r="AT1912" i="11"/>
  <c r="BI1912" i="11"/>
  <c r="AB1912" i="11"/>
  <c r="BH1912" i="11"/>
  <c r="V1912" i="11"/>
  <c r="BB1912" i="11"/>
  <c r="AS1912" i="11"/>
  <c r="AJ1912" i="11"/>
  <c r="AD1912" i="11"/>
  <c r="BJ1912" i="11"/>
  <c r="AC1912" i="11"/>
  <c r="S1886" i="11"/>
  <c r="AI1886" i="11"/>
  <c r="AY1886" i="11"/>
  <c r="AA1886" i="11"/>
  <c r="AQ1886" i="11"/>
  <c r="BG1886" i="11"/>
  <c r="AM1886" i="11"/>
  <c r="O1886" i="11"/>
  <c r="AU1886" i="11"/>
  <c r="W1886" i="11"/>
  <c r="BC1886" i="11"/>
  <c r="AE1886" i="11"/>
  <c r="AW1886" i="11"/>
  <c r="Q1886" i="11"/>
  <c r="AG1886" i="11"/>
  <c r="AO1886" i="11"/>
  <c r="Y1886" i="11"/>
  <c r="BE1886" i="11"/>
  <c r="X1886" i="11"/>
  <c r="AN1886" i="11"/>
  <c r="BD1886" i="11"/>
  <c r="R1886" i="11"/>
  <c r="AH1886" i="11"/>
  <c r="AX1886" i="11"/>
  <c r="BA1886" i="11"/>
  <c r="U1886" i="11"/>
  <c r="P1886" i="11"/>
  <c r="AF1886" i="11"/>
  <c r="AV1886" i="11"/>
  <c r="Z1886" i="11"/>
  <c r="AP1886" i="11"/>
  <c r="BF1886" i="11"/>
  <c r="AK1886" i="11"/>
  <c r="AR1886" i="11"/>
  <c r="AL1886" i="11"/>
  <c r="M1886" i="11"/>
  <c r="AS1886" i="11"/>
  <c r="T1886" i="11"/>
  <c r="AZ1886" i="11"/>
  <c r="AT1886" i="11"/>
  <c r="AC1886" i="11"/>
  <c r="AB1886" i="11"/>
  <c r="BH1886" i="11"/>
  <c r="V1886" i="11"/>
  <c r="BB1886" i="11"/>
  <c r="AJ1886" i="11"/>
  <c r="AD1886" i="11"/>
  <c r="BJ1886" i="11"/>
  <c r="BI1886" i="11"/>
  <c r="S1957" i="11"/>
  <c r="AI1957" i="11"/>
  <c r="AY1957" i="11"/>
  <c r="W1957" i="11"/>
  <c r="AM1957" i="11"/>
  <c r="BC1957" i="11"/>
  <c r="AA1957" i="11"/>
  <c r="AQ1957" i="11"/>
  <c r="BG1957" i="11"/>
  <c r="O1957" i="11"/>
  <c r="AE1957" i="11"/>
  <c r="AU1957" i="11"/>
  <c r="AG1957" i="11"/>
  <c r="AW1957" i="11"/>
  <c r="Q1957" i="11"/>
  <c r="Y1957" i="11"/>
  <c r="BE1957" i="11"/>
  <c r="AO1957" i="11"/>
  <c r="X1957" i="11"/>
  <c r="AN1957" i="11"/>
  <c r="BD1957" i="11"/>
  <c r="R1957" i="11"/>
  <c r="AH1957" i="11"/>
  <c r="AX1957" i="11"/>
  <c r="AK1957" i="11"/>
  <c r="P1957" i="11"/>
  <c r="AF1957" i="11"/>
  <c r="AV1957" i="11"/>
  <c r="Z1957" i="11"/>
  <c r="AP1957" i="11"/>
  <c r="BF1957" i="11"/>
  <c r="BA1957" i="11"/>
  <c r="U1957" i="11"/>
  <c r="AB1957" i="11"/>
  <c r="BH1957" i="11"/>
  <c r="V1957" i="11"/>
  <c r="BB1957" i="11"/>
  <c r="AC1957" i="11"/>
  <c r="AJ1957" i="11"/>
  <c r="M1957" i="11"/>
  <c r="AD1957" i="11"/>
  <c r="BJ1957" i="11"/>
  <c r="AR1957" i="11"/>
  <c r="AL1957" i="11"/>
  <c r="BI1957" i="11"/>
  <c r="T1957" i="11"/>
  <c r="AZ1957" i="11"/>
  <c r="AT1957" i="11"/>
  <c r="AS1957" i="11"/>
  <c r="S1895" i="11"/>
  <c r="AI1895" i="11"/>
  <c r="AY1895" i="11"/>
  <c r="AA1895" i="11"/>
  <c r="AQ1895" i="11"/>
  <c r="BG1895" i="11"/>
  <c r="W1895" i="11"/>
  <c r="BC1895" i="11"/>
  <c r="AE1895" i="11"/>
  <c r="AM1895" i="11"/>
  <c r="O1895" i="11"/>
  <c r="AU1895" i="11"/>
  <c r="AG1895" i="11"/>
  <c r="AW1895" i="11"/>
  <c r="Q1895" i="11"/>
  <c r="BE1895" i="11"/>
  <c r="Y1895" i="11"/>
  <c r="AO1895" i="11"/>
  <c r="X1895" i="11"/>
  <c r="AN1895" i="11"/>
  <c r="BD1895" i="11"/>
  <c r="R1895" i="11"/>
  <c r="AH1895" i="11"/>
  <c r="AX1895" i="11"/>
  <c r="AK1895" i="11"/>
  <c r="P1895" i="11"/>
  <c r="AF1895" i="11"/>
  <c r="AV1895" i="11"/>
  <c r="Z1895" i="11"/>
  <c r="AP1895" i="11"/>
  <c r="BF1895" i="11"/>
  <c r="BA1895" i="11"/>
  <c r="U1895" i="11"/>
  <c r="AB1895" i="11"/>
  <c r="BH1895" i="11"/>
  <c r="V1895" i="11"/>
  <c r="BB1895" i="11"/>
  <c r="BI1895" i="11"/>
  <c r="AJ1895" i="11"/>
  <c r="AD1895" i="11"/>
  <c r="BJ1895" i="11"/>
  <c r="AS1895" i="11"/>
  <c r="AR1895" i="11"/>
  <c r="AL1895" i="11"/>
  <c r="M1895" i="11"/>
  <c r="AC1895" i="11"/>
  <c r="T1895" i="11"/>
  <c r="AZ1895" i="11"/>
  <c r="AT1895" i="11"/>
  <c r="S1955" i="11"/>
  <c r="AI1955" i="11"/>
  <c r="AY1955" i="11"/>
  <c r="W1955" i="11"/>
  <c r="AM1955" i="11"/>
  <c r="BC1955" i="11"/>
  <c r="AA1955" i="11"/>
  <c r="AQ1955" i="11"/>
  <c r="BG1955" i="11"/>
  <c r="O1955" i="11"/>
  <c r="AE1955" i="11"/>
  <c r="AU1955" i="11"/>
  <c r="AG1955" i="11"/>
  <c r="AW1955" i="11"/>
  <c r="Q1955" i="11"/>
  <c r="BE1955" i="11"/>
  <c r="Y1955" i="11"/>
  <c r="AO1955" i="11"/>
  <c r="X1955" i="11"/>
  <c r="AN1955" i="11"/>
  <c r="BD1955" i="11"/>
  <c r="R1955" i="11"/>
  <c r="AH1955" i="11"/>
  <c r="AX1955" i="11"/>
  <c r="M1955" i="11"/>
  <c r="AK1955" i="11"/>
  <c r="P1955" i="11"/>
  <c r="AF1955" i="11"/>
  <c r="AV1955" i="11"/>
  <c r="Z1955" i="11"/>
  <c r="AP1955" i="11"/>
  <c r="BF1955" i="11"/>
  <c r="BA1955" i="11"/>
  <c r="U1955" i="11"/>
  <c r="AB1955" i="11"/>
  <c r="BH1955" i="11"/>
  <c r="V1955" i="11"/>
  <c r="BB1955" i="11"/>
  <c r="BI1955" i="11"/>
  <c r="AJ1955" i="11"/>
  <c r="AD1955" i="11"/>
  <c r="BJ1955" i="11"/>
  <c r="AS1955" i="11"/>
  <c r="AR1955" i="11"/>
  <c r="AL1955" i="11"/>
  <c r="AC1955" i="11"/>
  <c r="T1955" i="11"/>
  <c r="AZ1955" i="11"/>
  <c r="AT1955" i="11"/>
  <c r="S1894" i="11"/>
  <c r="AI1894" i="11"/>
  <c r="AY1894" i="11"/>
  <c r="AA1894" i="11"/>
  <c r="AQ1894" i="11"/>
  <c r="BG1894" i="11"/>
  <c r="AM1894" i="11"/>
  <c r="O1894" i="11"/>
  <c r="AU1894" i="11"/>
  <c r="W1894" i="11"/>
  <c r="BC1894" i="11"/>
  <c r="AE1894" i="11"/>
  <c r="AW1894" i="11"/>
  <c r="Q1894" i="11"/>
  <c r="AG1894" i="11"/>
  <c r="AO1894" i="11"/>
  <c r="Y1894" i="11"/>
  <c r="BE1894" i="11"/>
  <c r="X1894" i="11"/>
  <c r="AN1894" i="11"/>
  <c r="BD1894" i="11"/>
  <c r="R1894" i="11"/>
  <c r="AH1894" i="11"/>
  <c r="AX1894" i="11"/>
  <c r="M1894" i="11"/>
  <c r="BA1894" i="11"/>
  <c r="U1894" i="11"/>
  <c r="P1894" i="11"/>
  <c r="AF1894" i="11"/>
  <c r="AV1894" i="11"/>
  <c r="Z1894" i="11"/>
  <c r="AP1894" i="11"/>
  <c r="BF1894" i="11"/>
  <c r="AK1894" i="11"/>
  <c r="AR1894" i="11"/>
  <c r="AL1894" i="11"/>
  <c r="AS1894" i="11"/>
  <c r="T1894" i="11"/>
  <c r="AZ1894" i="11"/>
  <c r="AT1894" i="11"/>
  <c r="AC1894" i="11"/>
  <c r="AB1894" i="11"/>
  <c r="BH1894" i="11"/>
  <c r="V1894" i="11"/>
  <c r="BB1894" i="11"/>
  <c r="AJ1894" i="11"/>
  <c r="AD1894" i="11"/>
  <c r="BJ1894" i="11"/>
  <c r="BI1894" i="11"/>
  <c r="S1890" i="11"/>
  <c r="AI1890" i="11"/>
  <c r="AY1890" i="11"/>
  <c r="AA1890" i="11"/>
  <c r="AQ1890" i="11"/>
  <c r="BG1890" i="11"/>
  <c r="AM1890" i="11"/>
  <c r="O1890" i="11"/>
  <c r="AU1890" i="11"/>
  <c r="W1890" i="11"/>
  <c r="BC1890" i="11"/>
  <c r="AE1890" i="11"/>
  <c r="M1890" i="11"/>
  <c r="AW1890" i="11"/>
  <c r="Q1890" i="11"/>
  <c r="AG1890" i="11"/>
  <c r="AO1890" i="11"/>
  <c r="Y1890" i="11"/>
  <c r="BE1890" i="11"/>
  <c r="X1890" i="11"/>
  <c r="AN1890" i="11"/>
  <c r="BD1890" i="11"/>
  <c r="R1890" i="11"/>
  <c r="AH1890" i="11"/>
  <c r="AX1890" i="11"/>
  <c r="BA1890" i="11"/>
  <c r="U1890" i="11"/>
  <c r="P1890" i="11"/>
  <c r="AF1890" i="11"/>
  <c r="AV1890" i="11"/>
  <c r="Z1890" i="11"/>
  <c r="AP1890" i="11"/>
  <c r="BF1890" i="11"/>
  <c r="AK1890" i="11"/>
  <c r="AR1890" i="11"/>
  <c r="AL1890" i="11"/>
  <c r="AS1890" i="11"/>
  <c r="T1890" i="11"/>
  <c r="AZ1890" i="11"/>
  <c r="AT1890" i="11"/>
  <c r="AC1890" i="11"/>
  <c r="AB1890" i="11"/>
  <c r="BH1890" i="11"/>
  <c r="V1890" i="11"/>
  <c r="BB1890" i="11"/>
  <c r="AJ1890" i="11"/>
  <c r="AD1890" i="11"/>
  <c r="BJ1890" i="11"/>
  <c r="BI1890" i="11"/>
  <c r="S2001" i="11"/>
  <c r="AI2001" i="11"/>
  <c r="AY2001" i="11"/>
  <c r="W2001" i="11"/>
  <c r="AM2001" i="11"/>
  <c r="BC2001" i="11"/>
  <c r="AA2001" i="11"/>
  <c r="AQ2001" i="11"/>
  <c r="BG2001" i="11"/>
  <c r="O2001" i="11"/>
  <c r="AE2001" i="11"/>
  <c r="AU2001" i="11"/>
  <c r="AG2001" i="11"/>
  <c r="AW2001" i="11"/>
  <c r="Q2001" i="11"/>
  <c r="Y2001" i="11"/>
  <c r="BE2001" i="11"/>
  <c r="AO2001" i="11"/>
  <c r="X2001" i="11"/>
  <c r="AN2001" i="11"/>
  <c r="BD2001" i="11"/>
  <c r="R2001" i="11"/>
  <c r="AH2001" i="11"/>
  <c r="AX2001" i="11"/>
  <c r="AK2001" i="11"/>
  <c r="P2001" i="11"/>
  <c r="AF2001" i="11"/>
  <c r="AV2001" i="11"/>
  <c r="M2001" i="11"/>
  <c r="Z2001" i="11"/>
  <c r="AP2001" i="11"/>
  <c r="BF2001" i="11"/>
  <c r="BA2001" i="11"/>
  <c r="U2001" i="11"/>
  <c r="AB2001" i="11"/>
  <c r="BH2001" i="11"/>
  <c r="V2001" i="11"/>
  <c r="BB2001" i="11"/>
  <c r="AC2001" i="11"/>
  <c r="AJ2001" i="11"/>
  <c r="AD2001" i="11"/>
  <c r="BJ2001" i="11"/>
  <c r="AR2001" i="11"/>
  <c r="AL2001" i="11"/>
  <c r="BI2001" i="11"/>
  <c r="T2001" i="11"/>
  <c r="AZ2001" i="11"/>
  <c r="AT2001" i="11"/>
  <c r="AS2001" i="11"/>
  <c r="S1989" i="11"/>
  <c r="AI1989" i="11"/>
  <c r="AY1989" i="11"/>
  <c r="W1989" i="11"/>
  <c r="AM1989" i="11"/>
  <c r="BC1989" i="11"/>
  <c r="AA1989" i="11"/>
  <c r="AQ1989" i="11"/>
  <c r="BG1989" i="11"/>
  <c r="O1989" i="11"/>
  <c r="AE1989" i="11"/>
  <c r="AU1989" i="11"/>
  <c r="AG1989" i="11"/>
  <c r="AW1989" i="11"/>
  <c r="Q1989" i="11"/>
  <c r="Y1989" i="11"/>
  <c r="BE1989" i="11"/>
  <c r="AO1989" i="11"/>
  <c r="X1989" i="11"/>
  <c r="AN1989" i="11"/>
  <c r="BD1989" i="11"/>
  <c r="R1989" i="11"/>
  <c r="AH1989" i="11"/>
  <c r="AX1989" i="11"/>
  <c r="AK1989" i="11"/>
  <c r="P1989" i="11"/>
  <c r="AF1989" i="11"/>
  <c r="AV1989" i="11"/>
  <c r="Z1989" i="11"/>
  <c r="AP1989" i="11"/>
  <c r="BF1989" i="11"/>
  <c r="BA1989" i="11"/>
  <c r="U1989" i="11"/>
  <c r="AB1989" i="11"/>
  <c r="BH1989" i="11"/>
  <c r="V1989" i="11"/>
  <c r="BB1989" i="11"/>
  <c r="AC1989" i="11"/>
  <c r="AJ1989" i="11"/>
  <c r="M1989" i="11"/>
  <c r="AD1989" i="11"/>
  <c r="BJ1989" i="11"/>
  <c r="AR1989" i="11"/>
  <c r="AL1989" i="11"/>
  <c r="BI1989" i="11"/>
  <c r="T1989" i="11"/>
  <c r="AZ1989" i="11"/>
  <c r="AT1989" i="11"/>
  <c r="AS1989" i="11"/>
  <c r="S1874" i="11"/>
  <c r="AI1874" i="11"/>
  <c r="AY1874" i="11"/>
  <c r="AA1874" i="11"/>
  <c r="AQ1874" i="11"/>
  <c r="BG1874" i="11"/>
  <c r="AM1874" i="11"/>
  <c r="O1874" i="11"/>
  <c r="AU1874" i="11"/>
  <c r="W1874" i="11"/>
  <c r="BC1874" i="11"/>
  <c r="AE1874" i="11"/>
  <c r="AW1874" i="11"/>
  <c r="Q1874" i="11"/>
  <c r="M1874" i="11"/>
  <c r="AG1874" i="11"/>
  <c r="AO1874" i="11"/>
  <c r="Y1874" i="11"/>
  <c r="X1874" i="11"/>
  <c r="AN1874" i="11"/>
  <c r="BD1874" i="11"/>
  <c r="R1874" i="11"/>
  <c r="AH1874" i="11"/>
  <c r="AX1874" i="11"/>
  <c r="BA1874" i="11"/>
  <c r="U1874" i="11"/>
  <c r="P1874" i="11"/>
  <c r="AF1874" i="11"/>
  <c r="AV1874" i="11"/>
  <c r="Z1874" i="11"/>
  <c r="AP1874" i="11"/>
  <c r="BF1874" i="11"/>
  <c r="AK1874" i="11"/>
  <c r="BE1874" i="11"/>
  <c r="AR1874" i="11"/>
  <c r="AL1874" i="11"/>
  <c r="AS1874" i="11"/>
  <c r="T1874" i="11"/>
  <c r="AZ1874" i="11"/>
  <c r="AT1874" i="11"/>
  <c r="AC1874" i="11"/>
  <c r="AB1874" i="11"/>
  <c r="BH1874" i="11"/>
  <c r="V1874" i="11"/>
  <c r="BB1874" i="11"/>
  <c r="AJ1874" i="11"/>
  <c r="AD1874" i="11"/>
  <c r="BJ1874" i="11"/>
  <c r="BI1874" i="11"/>
  <c r="S1870" i="11"/>
  <c r="AI1870" i="11"/>
  <c r="AY1870" i="11"/>
  <c r="AA1870" i="11"/>
  <c r="AQ1870" i="11"/>
  <c r="BG1870" i="11"/>
  <c r="AM1870" i="11"/>
  <c r="O1870" i="11"/>
  <c r="AU1870" i="11"/>
  <c r="W1870" i="11"/>
  <c r="BC1870" i="11"/>
  <c r="AE1870" i="11"/>
  <c r="AW1870" i="11"/>
  <c r="Q1870" i="11"/>
  <c r="AG1870" i="11"/>
  <c r="AO1870" i="11"/>
  <c r="Y1870" i="11"/>
  <c r="BE1870" i="11"/>
  <c r="X1870" i="11"/>
  <c r="AN1870" i="11"/>
  <c r="BD1870" i="11"/>
  <c r="R1870" i="11"/>
  <c r="AH1870" i="11"/>
  <c r="AX1870" i="11"/>
  <c r="BA1870" i="11"/>
  <c r="U1870" i="11"/>
  <c r="P1870" i="11"/>
  <c r="AF1870" i="11"/>
  <c r="AV1870" i="11"/>
  <c r="Z1870" i="11"/>
  <c r="AP1870" i="11"/>
  <c r="BF1870" i="11"/>
  <c r="AK1870" i="11"/>
  <c r="AR1870" i="11"/>
  <c r="AL1870" i="11"/>
  <c r="AS1870" i="11"/>
  <c r="T1870" i="11"/>
  <c r="AZ1870" i="11"/>
  <c r="AT1870" i="11"/>
  <c r="M1870" i="11"/>
  <c r="AC1870" i="11"/>
  <c r="AB1870" i="11"/>
  <c r="BH1870" i="11"/>
  <c r="V1870" i="11"/>
  <c r="BB1870" i="11"/>
  <c r="AJ1870" i="11"/>
  <c r="AD1870" i="11"/>
  <c r="BJ1870" i="11"/>
  <c r="BI1870" i="11"/>
  <c r="S1962" i="11"/>
  <c r="AI1962" i="11"/>
  <c r="AY1962" i="11"/>
  <c r="W1962" i="11"/>
  <c r="AM1962" i="11"/>
  <c r="BC1962" i="11"/>
  <c r="AA1962" i="11"/>
  <c r="AQ1962" i="11"/>
  <c r="BG1962" i="11"/>
  <c r="O1962" i="11"/>
  <c r="AE1962" i="11"/>
  <c r="AU1962" i="11"/>
  <c r="AW1962" i="11"/>
  <c r="Q1962" i="11"/>
  <c r="AG1962" i="11"/>
  <c r="AO1962" i="11"/>
  <c r="Y1962" i="11"/>
  <c r="M1962" i="11"/>
  <c r="BE1962" i="11"/>
  <c r="X1962" i="11"/>
  <c r="AN1962" i="11"/>
  <c r="BD1962" i="11"/>
  <c r="R1962" i="11"/>
  <c r="AH1962" i="11"/>
  <c r="AX1962" i="11"/>
  <c r="BA1962" i="11"/>
  <c r="U1962" i="11"/>
  <c r="P1962" i="11"/>
  <c r="AF1962" i="11"/>
  <c r="AV1962" i="11"/>
  <c r="Z1962" i="11"/>
  <c r="AP1962" i="11"/>
  <c r="BF1962" i="11"/>
  <c r="AK1962" i="11"/>
  <c r="AR1962" i="11"/>
  <c r="AL1962" i="11"/>
  <c r="AS1962" i="11"/>
  <c r="T1962" i="11"/>
  <c r="AZ1962" i="11"/>
  <c r="AT1962" i="11"/>
  <c r="AC1962" i="11"/>
  <c r="AB1962" i="11"/>
  <c r="BH1962" i="11"/>
  <c r="V1962" i="11"/>
  <c r="BB1962" i="11"/>
  <c r="AJ1962" i="11"/>
  <c r="AD1962" i="11"/>
  <c r="BJ1962" i="11"/>
  <c r="BI1962" i="11"/>
  <c r="S2007" i="11"/>
  <c r="AI2007" i="11"/>
  <c r="AY2007" i="11"/>
  <c r="W2007" i="11"/>
  <c r="AM2007" i="11"/>
  <c r="BC2007" i="11"/>
  <c r="AA2007" i="11"/>
  <c r="AQ2007" i="11"/>
  <c r="BG2007" i="11"/>
  <c r="O2007" i="11"/>
  <c r="AE2007" i="11"/>
  <c r="AU2007" i="11"/>
  <c r="AG2007" i="11"/>
  <c r="AW2007" i="11"/>
  <c r="Q2007" i="11"/>
  <c r="BE2007" i="11"/>
  <c r="Y2007" i="11"/>
  <c r="AO2007" i="11"/>
  <c r="X2007" i="11"/>
  <c r="AN2007" i="11"/>
  <c r="BD2007" i="11"/>
  <c r="R2007" i="11"/>
  <c r="AH2007" i="11"/>
  <c r="AX2007" i="11"/>
  <c r="AK2007" i="11"/>
  <c r="P2007" i="11"/>
  <c r="AF2007" i="11"/>
  <c r="AV2007" i="11"/>
  <c r="Z2007" i="11"/>
  <c r="AP2007" i="11"/>
  <c r="BF2007" i="11"/>
  <c r="BA2007" i="11"/>
  <c r="U2007" i="11"/>
  <c r="AB2007" i="11"/>
  <c r="BH2007" i="11"/>
  <c r="V2007" i="11"/>
  <c r="BB2007" i="11"/>
  <c r="M2007" i="11"/>
  <c r="BI2007" i="11"/>
  <c r="AJ2007" i="11"/>
  <c r="AD2007" i="11"/>
  <c r="BJ2007" i="11"/>
  <c r="AS2007" i="11"/>
  <c r="AR2007" i="11"/>
  <c r="AL2007" i="11"/>
  <c r="AC2007" i="11"/>
  <c r="T2007" i="11"/>
  <c r="AZ2007" i="11"/>
  <c r="AT2007" i="11"/>
  <c r="S2005" i="11"/>
  <c r="AI2005" i="11"/>
  <c r="AY2005" i="11"/>
  <c r="W2005" i="11"/>
  <c r="AM2005" i="11"/>
  <c r="BC2005" i="11"/>
  <c r="AA2005" i="11"/>
  <c r="AQ2005" i="11"/>
  <c r="BG2005" i="11"/>
  <c r="O2005" i="11"/>
  <c r="AE2005" i="11"/>
  <c r="AU2005" i="11"/>
  <c r="AG2005" i="11"/>
  <c r="AW2005" i="11"/>
  <c r="Q2005" i="11"/>
  <c r="Y2005" i="11"/>
  <c r="BE2005" i="11"/>
  <c r="AO2005" i="11"/>
  <c r="X2005" i="11"/>
  <c r="AN2005" i="11"/>
  <c r="BD2005" i="11"/>
  <c r="R2005" i="11"/>
  <c r="AH2005" i="11"/>
  <c r="AX2005" i="11"/>
  <c r="AK2005" i="11"/>
  <c r="P2005" i="11"/>
  <c r="AF2005" i="11"/>
  <c r="AV2005" i="11"/>
  <c r="Z2005" i="11"/>
  <c r="AP2005" i="11"/>
  <c r="BF2005" i="11"/>
  <c r="BA2005" i="11"/>
  <c r="U2005" i="11"/>
  <c r="AB2005" i="11"/>
  <c r="BH2005" i="11"/>
  <c r="V2005" i="11"/>
  <c r="BB2005" i="11"/>
  <c r="AC2005" i="11"/>
  <c r="AJ2005" i="11"/>
  <c r="AD2005" i="11"/>
  <c r="BJ2005" i="11"/>
  <c r="AR2005" i="11"/>
  <c r="AL2005" i="11"/>
  <c r="BI2005" i="11"/>
  <c r="T2005" i="11"/>
  <c r="AZ2005" i="11"/>
  <c r="M2005" i="11"/>
  <c r="AT2005" i="11"/>
  <c r="AS2005" i="11"/>
  <c r="S2006" i="11"/>
  <c r="AI2006" i="11"/>
  <c r="AY2006" i="11"/>
  <c r="W2006" i="11"/>
  <c r="AM2006" i="11"/>
  <c r="BC2006" i="11"/>
  <c r="AA2006" i="11"/>
  <c r="AQ2006" i="11"/>
  <c r="BG2006" i="11"/>
  <c r="O2006" i="11"/>
  <c r="AE2006" i="11"/>
  <c r="AU2006" i="11"/>
  <c r="AW2006" i="11"/>
  <c r="Q2006" i="11"/>
  <c r="AG2006" i="11"/>
  <c r="AO2006" i="11"/>
  <c r="Y2006" i="11"/>
  <c r="BE2006" i="11"/>
  <c r="X2006" i="11"/>
  <c r="AN2006" i="11"/>
  <c r="BD2006" i="11"/>
  <c r="R2006" i="11"/>
  <c r="AH2006" i="11"/>
  <c r="AX2006" i="11"/>
  <c r="BA2006" i="11"/>
  <c r="U2006" i="11"/>
  <c r="P2006" i="11"/>
  <c r="AF2006" i="11"/>
  <c r="AV2006" i="11"/>
  <c r="Z2006" i="11"/>
  <c r="AP2006" i="11"/>
  <c r="BF2006" i="11"/>
  <c r="M2006" i="11"/>
  <c r="AK2006" i="11"/>
  <c r="AR2006" i="11"/>
  <c r="AL2006" i="11"/>
  <c r="AS2006" i="11"/>
  <c r="T2006" i="11"/>
  <c r="AZ2006" i="11"/>
  <c r="AT2006" i="11"/>
  <c r="AC2006" i="11"/>
  <c r="AB2006" i="11"/>
  <c r="BH2006" i="11"/>
  <c r="V2006" i="11"/>
  <c r="BB2006" i="11"/>
  <c r="AJ2006" i="11"/>
  <c r="AD2006" i="11"/>
  <c r="BJ2006" i="11"/>
  <c r="BI2006" i="11"/>
  <c r="S1966" i="11"/>
  <c r="AI1966" i="11"/>
  <c r="AY1966" i="11"/>
  <c r="W1966" i="11"/>
  <c r="AM1966" i="11"/>
  <c r="BC1966" i="11"/>
  <c r="AA1966" i="11"/>
  <c r="AQ1966" i="11"/>
  <c r="BG1966" i="11"/>
  <c r="O1966" i="11"/>
  <c r="AE1966" i="11"/>
  <c r="AU1966" i="11"/>
  <c r="AW1966" i="11"/>
  <c r="Q1966" i="11"/>
  <c r="AG1966" i="11"/>
  <c r="AO1966" i="11"/>
  <c r="Y1966" i="11"/>
  <c r="BE1966" i="11"/>
  <c r="X1966" i="11"/>
  <c r="AN1966" i="11"/>
  <c r="BD1966" i="11"/>
  <c r="R1966" i="11"/>
  <c r="AH1966" i="11"/>
  <c r="AX1966" i="11"/>
  <c r="BA1966" i="11"/>
  <c r="U1966" i="11"/>
  <c r="P1966" i="11"/>
  <c r="AF1966" i="11"/>
  <c r="AV1966" i="11"/>
  <c r="Z1966" i="11"/>
  <c r="AP1966" i="11"/>
  <c r="BF1966" i="11"/>
  <c r="AK1966" i="11"/>
  <c r="AR1966" i="11"/>
  <c r="AL1966" i="11"/>
  <c r="AS1966" i="11"/>
  <c r="T1966" i="11"/>
  <c r="AZ1966" i="11"/>
  <c r="AT1966" i="11"/>
  <c r="AC1966" i="11"/>
  <c r="AB1966" i="11"/>
  <c r="BH1966" i="11"/>
  <c r="V1966" i="11"/>
  <c r="BB1966" i="11"/>
  <c r="AJ1966" i="11"/>
  <c r="AD1966" i="11"/>
  <c r="BJ1966" i="11"/>
  <c r="M1966" i="11"/>
  <c r="BI1966" i="11"/>
  <c r="S2003" i="11"/>
  <c r="AI2003" i="11"/>
  <c r="AY2003" i="11"/>
  <c r="W2003" i="11"/>
  <c r="AM2003" i="11"/>
  <c r="BC2003" i="11"/>
  <c r="AA2003" i="11"/>
  <c r="AQ2003" i="11"/>
  <c r="BG2003" i="11"/>
  <c r="O2003" i="11"/>
  <c r="AE2003" i="11"/>
  <c r="AU2003" i="11"/>
  <c r="AG2003" i="11"/>
  <c r="AW2003" i="11"/>
  <c r="Q2003" i="11"/>
  <c r="BE2003" i="11"/>
  <c r="Y2003" i="11"/>
  <c r="AO2003" i="11"/>
  <c r="X2003" i="11"/>
  <c r="AN2003" i="11"/>
  <c r="BD2003" i="11"/>
  <c r="R2003" i="11"/>
  <c r="AH2003" i="11"/>
  <c r="AX2003" i="11"/>
  <c r="M2003" i="11"/>
  <c r="AK2003" i="11"/>
  <c r="P2003" i="11"/>
  <c r="AF2003" i="11"/>
  <c r="AV2003" i="11"/>
  <c r="Z2003" i="11"/>
  <c r="AP2003" i="11"/>
  <c r="BF2003" i="11"/>
  <c r="BA2003" i="11"/>
  <c r="U2003" i="11"/>
  <c r="AB2003" i="11"/>
  <c r="BH2003" i="11"/>
  <c r="V2003" i="11"/>
  <c r="BB2003" i="11"/>
  <c r="BI2003" i="11"/>
  <c r="AJ2003" i="11"/>
  <c r="AD2003" i="11"/>
  <c r="BJ2003" i="11"/>
  <c r="AS2003" i="11"/>
  <c r="AR2003" i="11"/>
  <c r="AL2003" i="11"/>
  <c r="AC2003" i="11"/>
  <c r="T2003" i="11"/>
  <c r="AZ2003" i="11"/>
  <c r="AT2003" i="11"/>
  <c r="S1878" i="11"/>
  <c r="AI1878" i="11"/>
  <c r="AY1878" i="11"/>
  <c r="AA1878" i="11"/>
  <c r="AQ1878" i="11"/>
  <c r="BG1878" i="11"/>
  <c r="AM1878" i="11"/>
  <c r="O1878" i="11"/>
  <c r="AU1878" i="11"/>
  <c r="W1878" i="11"/>
  <c r="BC1878" i="11"/>
  <c r="AE1878" i="11"/>
  <c r="AW1878" i="11"/>
  <c r="Q1878" i="11"/>
  <c r="AG1878" i="11"/>
  <c r="AO1878" i="11"/>
  <c r="Y1878" i="11"/>
  <c r="BE1878" i="11"/>
  <c r="X1878" i="11"/>
  <c r="AN1878" i="11"/>
  <c r="BD1878" i="11"/>
  <c r="R1878" i="11"/>
  <c r="AH1878" i="11"/>
  <c r="AX1878" i="11"/>
  <c r="BA1878" i="11"/>
  <c r="U1878" i="11"/>
  <c r="P1878" i="11"/>
  <c r="AF1878" i="11"/>
  <c r="AV1878" i="11"/>
  <c r="Z1878" i="11"/>
  <c r="AP1878" i="11"/>
  <c r="BF1878" i="11"/>
  <c r="M1878" i="11"/>
  <c r="AK1878" i="11"/>
  <c r="AR1878" i="11"/>
  <c r="AL1878" i="11"/>
  <c r="AS1878" i="11"/>
  <c r="T1878" i="11"/>
  <c r="AZ1878" i="11"/>
  <c r="AT1878" i="11"/>
  <c r="AC1878" i="11"/>
  <c r="AB1878" i="11"/>
  <c r="BH1878" i="11"/>
  <c r="V1878" i="11"/>
  <c r="BB1878" i="11"/>
  <c r="AJ1878" i="11"/>
  <c r="AD1878" i="11"/>
  <c r="BJ1878" i="11"/>
  <c r="BI1878" i="11"/>
  <c r="S1951" i="11"/>
  <c r="AI1951" i="11"/>
  <c r="AY1951" i="11"/>
  <c r="W1951" i="11"/>
  <c r="AM1951" i="11"/>
  <c r="BC1951" i="11"/>
  <c r="AA1951" i="11"/>
  <c r="AQ1951" i="11"/>
  <c r="BG1951" i="11"/>
  <c r="O1951" i="11"/>
  <c r="AE1951" i="11"/>
  <c r="AU1951" i="11"/>
  <c r="AG1951" i="11"/>
  <c r="AW1951" i="11"/>
  <c r="Q1951" i="11"/>
  <c r="BE1951" i="11"/>
  <c r="Y1951" i="11"/>
  <c r="AO1951" i="11"/>
  <c r="X1951" i="11"/>
  <c r="AN1951" i="11"/>
  <c r="BD1951" i="11"/>
  <c r="R1951" i="11"/>
  <c r="AH1951" i="11"/>
  <c r="AX1951" i="11"/>
  <c r="AK1951" i="11"/>
  <c r="P1951" i="11"/>
  <c r="AF1951" i="11"/>
  <c r="AV1951" i="11"/>
  <c r="Z1951" i="11"/>
  <c r="AP1951" i="11"/>
  <c r="BF1951" i="11"/>
  <c r="BA1951" i="11"/>
  <c r="U1951" i="11"/>
  <c r="AB1951" i="11"/>
  <c r="BH1951" i="11"/>
  <c r="V1951" i="11"/>
  <c r="BB1951" i="11"/>
  <c r="BI1951" i="11"/>
  <c r="AJ1951" i="11"/>
  <c r="AD1951" i="11"/>
  <c r="BJ1951" i="11"/>
  <c r="M1951" i="11"/>
  <c r="AS1951" i="11"/>
  <c r="AR1951" i="11"/>
  <c r="AL1951" i="11"/>
  <c r="AC1951" i="11"/>
  <c r="T1951" i="11"/>
  <c r="AZ1951" i="11"/>
  <c r="AT1951" i="11"/>
  <c r="S1956" i="11"/>
  <c r="AI1956" i="11"/>
  <c r="AY1956" i="11"/>
  <c r="M1956" i="11"/>
  <c r="W1956" i="11"/>
  <c r="AM1956" i="11"/>
  <c r="BC1956" i="11"/>
  <c r="AA1956" i="11"/>
  <c r="AQ1956" i="11"/>
  <c r="BG1956" i="11"/>
  <c r="O1956" i="11"/>
  <c r="AE1956" i="11"/>
  <c r="AU1956" i="11"/>
  <c r="AW1956" i="11"/>
  <c r="Q1956" i="11"/>
  <c r="AG1956" i="11"/>
  <c r="AO1956" i="11"/>
  <c r="BE1956" i="11"/>
  <c r="Y1956" i="11"/>
  <c r="X1956" i="11"/>
  <c r="AN1956" i="11"/>
  <c r="BD1956" i="11"/>
  <c r="R1956" i="11"/>
  <c r="AH1956" i="11"/>
  <c r="AX1956" i="11"/>
  <c r="BA1956" i="11"/>
  <c r="U1956" i="11"/>
  <c r="P1956" i="11"/>
  <c r="AF1956" i="11"/>
  <c r="AV1956" i="11"/>
  <c r="Z1956" i="11"/>
  <c r="AP1956" i="11"/>
  <c r="BF1956" i="11"/>
  <c r="AK1956" i="11"/>
  <c r="AR1956" i="11"/>
  <c r="AL1956" i="11"/>
  <c r="T1956" i="11"/>
  <c r="AZ1956" i="11"/>
  <c r="AT1956" i="11"/>
  <c r="BI1956" i="11"/>
  <c r="AB1956" i="11"/>
  <c r="BH1956" i="11"/>
  <c r="V1956" i="11"/>
  <c r="BB1956" i="11"/>
  <c r="AS1956" i="11"/>
  <c r="AJ1956" i="11"/>
  <c r="AD1956" i="11"/>
  <c r="BJ1956" i="11"/>
  <c r="AC1956" i="11"/>
  <c r="S1939" i="11"/>
  <c r="AI1939" i="11"/>
  <c r="AY1939" i="11"/>
  <c r="W1939" i="11"/>
  <c r="AM1939" i="11"/>
  <c r="BC1939" i="11"/>
  <c r="AA1939" i="11"/>
  <c r="AQ1939" i="11"/>
  <c r="BG1939" i="11"/>
  <c r="O1939" i="11"/>
  <c r="AE1939" i="11"/>
  <c r="AU1939" i="11"/>
  <c r="AG1939" i="11"/>
  <c r="AW1939" i="11"/>
  <c r="Q1939" i="11"/>
  <c r="BE1939" i="11"/>
  <c r="Y1939" i="11"/>
  <c r="AO1939" i="11"/>
  <c r="X1939" i="11"/>
  <c r="AN1939" i="11"/>
  <c r="BD1939" i="11"/>
  <c r="R1939" i="11"/>
  <c r="AH1939" i="11"/>
  <c r="AX1939" i="11"/>
  <c r="M1939" i="11"/>
  <c r="AK1939" i="11"/>
  <c r="P1939" i="11"/>
  <c r="AF1939" i="11"/>
  <c r="AV1939" i="11"/>
  <c r="Z1939" i="11"/>
  <c r="AP1939" i="11"/>
  <c r="BF1939" i="11"/>
  <c r="BA1939" i="11"/>
  <c r="U1939" i="11"/>
  <c r="AB1939" i="11"/>
  <c r="BH1939" i="11"/>
  <c r="V1939" i="11"/>
  <c r="BB1939" i="11"/>
  <c r="BI1939" i="11"/>
  <c r="AJ1939" i="11"/>
  <c r="AD1939" i="11"/>
  <c r="BJ1939" i="11"/>
  <c r="AS1939" i="11"/>
  <c r="AR1939" i="11"/>
  <c r="AL1939" i="11"/>
  <c r="AC1939" i="11"/>
  <c r="T1939" i="11"/>
  <c r="AZ1939" i="11"/>
  <c r="AT1939" i="11"/>
  <c r="S1898" i="11"/>
  <c r="AI1898" i="11"/>
  <c r="AY1898" i="11"/>
  <c r="AA1898" i="11"/>
  <c r="AQ1898" i="11"/>
  <c r="BG1898" i="11"/>
  <c r="AM1898" i="11"/>
  <c r="O1898" i="11"/>
  <c r="AU1898" i="11"/>
  <c r="W1898" i="11"/>
  <c r="BC1898" i="11"/>
  <c r="AE1898" i="11"/>
  <c r="AW1898" i="11"/>
  <c r="Q1898" i="11"/>
  <c r="AG1898" i="11"/>
  <c r="AO1898" i="11"/>
  <c r="Y1898" i="11"/>
  <c r="M1898" i="11"/>
  <c r="BE1898" i="11"/>
  <c r="X1898" i="11"/>
  <c r="AN1898" i="11"/>
  <c r="BD1898" i="11"/>
  <c r="R1898" i="11"/>
  <c r="AH1898" i="11"/>
  <c r="AX1898" i="11"/>
  <c r="BA1898" i="11"/>
  <c r="U1898" i="11"/>
  <c r="P1898" i="11"/>
  <c r="AF1898" i="11"/>
  <c r="AV1898" i="11"/>
  <c r="Z1898" i="11"/>
  <c r="AP1898" i="11"/>
  <c r="BF1898" i="11"/>
  <c r="AK1898" i="11"/>
  <c r="AR1898" i="11"/>
  <c r="AL1898" i="11"/>
  <c r="AS1898" i="11"/>
  <c r="T1898" i="11"/>
  <c r="AZ1898" i="11"/>
  <c r="AT1898" i="11"/>
  <c r="AC1898" i="11"/>
  <c r="AB1898" i="11"/>
  <c r="BH1898" i="11"/>
  <c r="V1898" i="11"/>
  <c r="BB1898" i="11"/>
  <c r="AJ1898" i="11"/>
  <c r="AD1898" i="11"/>
  <c r="BJ1898" i="11"/>
  <c r="BI1898" i="11"/>
  <c r="S1916" i="11"/>
  <c r="AI1916" i="11"/>
  <c r="AY1916" i="11"/>
  <c r="AA1916" i="11"/>
  <c r="AQ1916" i="11"/>
  <c r="BG1916" i="11"/>
  <c r="AM1916" i="11"/>
  <c r="O1916" i="11"/>
  <c r="AU1916" i="11"/>
  <c r="W1916" i="11"/>
  <c r="BC1916" i="11"/>
  <c r="M1916" i="11"/>
  <c r="AE1916" i="11"/>
  <c r="AW1916" i="11"/>
  <c r="Q1916" i="11"/>
  <c r="AG1916" i="11"/>
  <c r="AO1916" i="11"/>
  <c r="BE1916" i="11"/>
  <c r="Y1916" i="11"/>
  <c r="X1916" i="11"/>
  <c r="AN1916" i="11"/>
  <c r="BD1916" i="11"/>
  <c r="R1916" i="11"/>
  <c r="AH1916" i="11"/>
  <c r="AX1916" i="11"/>
  <c r="BA1916" i="11"/>
  <c r="U1916" i="11"/>
  <c r="P1916" i="11"/>
  <c r="AF1916" i="11"/>
  <c r="AV1916" i="11"/>
  <c r="Z1916" i="11"/>
  <c r="AP1916" i="11"/>
  <c r="BF1916" i="11"/>
  <c r="AK1916" i="11"/>
  <c r="AR1916" i="11"/>
  <c r="AL1916" i="11"/>
  <c r="T1916" i="11"/>
  <c r="AZ1916" i="11"/>
  <c r="AT1916" i="11"/>
  <c r="BI1916" i="11"/>
  <c r="AB1916" i="11"/>
  <c r="BH1916" i="11"/>
  <c r="V1916" i="11"/>
  <c r="BB1916" i="11"/>
  <c r="AS1916" i="11"/>
  <c r="AJ1916" i="11"/>
  <c r="AD1916" i="11"/>
  <c r="BJ1916" i="11"/>
  <c r="AC1916" i="11"/>
  <c r="S1864" i="11"/>
  <c r="AI1864" i="11"/>
  <c r="AY1864" i="11"/>
  <c r="AA1864" i="11"/>
  <c r="AQ1864" i="11"/>
  <c r="BG1864" i="11"/>
  <c r="AM1864" i="11"/>
  <c r="O1864" i="11"/>
  <c r="AU1864" i="11"/>
  <c r="W1864" i="11"/>
  <c r="BC1864" i="11"/>
  <c r="AE1864" i="11"/>
  <c r="M1864" i="11"/>
  <c r="AW1864" i="11"/>
  <c r="Q1864" i="11"/>
  <c r="AG1864" i="11"/>
  <c r="AO1864" i="11"/>
  <c r="BE1864" i="11"/>
  <c r="X1864" i="11"/>
  <c r="AN1864" i="11"/>
  <c r="BD1864" i="11"/>
  <c r="R1864" i="11"/>
  <c r="AH1864" i="11"/>
  <c r="AX1864" i="11"/>
  <c r="BA1864" i="11"/>
  <c r="U1864" i="11"/>
  <c r="Y1864" i="11"/>
  <c r="P1864" i="11"/>
  <c r="AF1864" i="11"/>
  <c r="AV1864" i="11"/>
  <c r="Z1864" i="11"/>
  <c r="AP1864" i="11"/>
  <c r="BF1864" i="11"/>
  <c r="AK1864" i="11"/>
  <c r="AR1864" i="11"/>
  <c r="AL1864" i="11"/>
  <c r="T1864" i="11"/>
  <c r="AZ1864" i="11"/>
  <c r="AT1864" i="11"/>
  <c r="BI1864" i="11"/>
  <c r="AB1864" i="11"/>
  <c r="BH1864" i="11"/>
  <c r="V1864" i="11"/>
  <c r="BB1864" i="11"/>
  <c r="AS1864" i="11"/>
  <c r="AJ1864" i="11"/>
  <c r="AD1864" i="11"/>
  <c r="BJ1864" i="11"/>
  <c r="AC1864" i="11"/>
  <c r="S1888" i="11"/>
  <c r="AI1888" i="11"/>
  <c r="AY1888" i="11"/>
  <c r="AA1888" i="11"/>
  <c r="AQ1888" i="11"/>
  <c r="BG1888" i="11"/>
  <c r="AM1888" i="11"/>
  <c r="O1888" i="11"/>
  <c r="AU1888" i="11"/>
  <c r="W1888" i="11"/>
  <c r="BC1888" i="11"/>
  <c r="AE1888" i="11"/>
  <c r="M1888" i="11"/>
  <c r="AW1888" i="11"/>
  <c r="Q1888" i="11"/>
  <c r="AG1888" i="11"/>
  <c r="AO1888" i="11"/>
  <c r="BE1888" i="11"/>
  <c r="Y1888" i="11"/>
  <c r="X1888" i="11"/>
  <c r="AN1888" i="11"/>
  <c r="BD1888" i="11"/>
  <c r="R1888" i="11"/>
  <c r="AH1888" i="11"/>
  <c r="AX1888" i="11"/>
  <c r="BA1888" i="11"/>
  <c r="U1888" i="11"/>
  <c r="P1888" i="11"/>
  <c r="AF1888" i="11"/>
  <c r="AV1888" i="11"/>
  <c r="Z1888" i="11"/>
  <c r="AP1888" i="11"/>
  <c r="BF1888" i="11"/>
  <c r="AK1888" i="11"/>
  <c r="AR1888" i="11"/>
  <c r="AL1888" i="11"/>
  <c r="T1888" i="11"/>
  <c r="AZ1888" i="11"/>
  <c r="AT1888" i="11"/>
  <c r="BI1888" i="11"/>
  <c r="AB1888" i="11"/>
  <c r="BH1888" i="11"/>
  <c r="V1888" i="11"/>
  <c r="BB1888" i="11"/>
  <c r="AS1888" i="11"/>
  <c r="AJ1888" i="11"/>
  <c r="AD1888" i="11"/>
  <c r="BJ1888" i="11"/>
  <c r="AC1888" i="11"/>
  <c r="BO1988" i="11"/>
  <c r="J1988" i="11" s="1" a="1"/>
  <c r="J1988" i="11" s="1"/>
  <c r="J1938" i="11" a="1"/>
  <c r="J1938" i="11" s="1"/>
  <c r="BO1974" i="11"/>
  <c r="J1974" i="11" s="1" a="1"/>
  <c r="J1974" i="11" s="1"/>
  <c r="J1924" i="11" a="1"/>
  <c r="J1924" i="11" s="1"/>
  <c r="BO1982" i="11"/>
  <c r="J1982" i="11" s="1" a="1"/>
  <c r="J1982" i="11" s="1"/>
  <c r="J1932" i="11" a="1"/>
  <c r="J1932" i="11" s="1"/>
  <c r="BO1996" i="11"/>
  <c r="J1996" i="11" s="1" a="1"/>
  <c r="J1996" i="11" s="1"/>
  <c r="J1946" i="11" a="1"/>
  <c r="J1946" i="11" s="1"/>
  <c r="BN2011" i="11"/>
  <c r="J2011" i="11" s="1" a="1"/>
  <c r="J2011" i="11" s="1"/>
  <c r="J1961" i="11" a="1"/>
  <c r="J1961" i="11" s="1"/>
  <c r="BO1998" i="11"/>
  <c r="J1998" i="11" s="1" a="1"/>
  <c r="J1998" i="11" s="1"/>
  <c r="J1948" i="11" a="1"/>
  <c r="J1948" i="11" s="1"/>
  <c r="BO1964" i="11"/>
  <c r="J1964" i="11" s="1" a="1"/>
  <c r="J1964" i="11" s="1"/>
  <c r="J1914" i="11" a="1"/>
  <c r="J1914" i="11" s="1"/>
  <c r="BO1970" i="11"/>
  <c r="J1970" i="11" s="1" a="1"/>
  <c r="J1970" i="11" s="1"/>
  <c r="J1920" i="11" a="1"/>
  <c r="J1920" i="11" s="1"/>
  <c r="BO1978" i="11"/>
  <c r="J1978" i="11" s="1" a="1"/>
  <c r="J1978" i="11" s="1"/>
  <c r="J1928" i="11" a="1"/>
  <c r="J1928" i="11" s="1"/>
  <c r="BO1986" i="11"/>
  <c r="J1986" i="11" s="1" a="1"/>
  <c r="J1986" i="11" s="1"/>
  <c r="J1936" i="11" a="1"/>
  <c r="J1936" i="11" s="1"/>
  <c r="BO1995" i="11"/>
  <c r="J1995" i="11" s="1" a="1"/>
  <c r="J1995" i="11" s="1"/>
  <c r="J1945" i="11" a="1"/>
  <c r="J1945" i="11" s="1"/>
  <c r="BO1994" i="11"/>
  <c r="J1994" i="11" s="1" a="1"/>
  <c r="J1994" i="11" s="1"/>
  <c r="J1944" i="11" a="1"/>
  <c r="J1944" i="11" s="1"/>
  <c r="BO1990" i="11"/>
  <c r="J1990" i="11" s="1" a="1"/>
  <c r="J1990" i="11" s="1"/>
  <c r="J1940" i="11" a="1"/>
  <c r="J1940" i="11" s="1"/>
  <c r="S1994" i="11" l="1"/>
  <c r="AI1994" i="11"/>
  <c r="AY1994" i="11"/>
  <c r="W1994" i="11"/>
  <c r="AM1994" i="11"/>
  <c r="BC1994" i="11"/>
  <c r="AA1994" i="11"/>
  <c r="AQ1994" i="11"/>
  <c r="BG1994" i="11"/>
  <c r="O1994" i="11"/>
  <c r="AE1994" i="11"/>
  <c r="AU1994" i="11"/>
  <c r="AW1994" i="11"/>
  <c r="Q1994" i="11"/>
  <c r="AG1994" i="11"/>
  <c r="AO1994" i="11"/>
  <c r="M1994" i="11"/>
  <c r="Y1994" i="11"/>
  <c r="BE1994" i="11"/>
  <c r="X1994" i="11"/>
  <c r="AN1994" i="11"/>
  <c r="BD1994" i="11"/>
  <c r="R1994" i="11"/>
  <c r="AH1994" i="11"/>
  <c r="AX1994" i="11"/>
  <c r="BA1994" i="11"/>
  <c r="U1994" i="11"/>
  <c r="P1994" i="11"/>
  <c r="AF1994" i="11"/>
  <c r="AV1994" i="11"/>
  <c r="Z1994" i="11"/>
  <c r="AP1994" i="11"/>
  <c r="BF1994" i="11"/>
  <c r="AK1994" i="11"/>
  <c r="AR1994" i="11"/>
  <c r="AL1994" i="11"/>
  <c r="AS1994" i="11"/>
  <c r="T1994" i="11"/>
  <c r="AZ1994" i="11"/>
  <c r="AT1994" i="11"/>
  <c r="AC1994" i="11"/>
  <c r="AB1994" i="11"/>
  <c r="BH1994" i="11"/>
  <c r="V1994" i="11"/>
  <c r="BB1994" i="11"/>
  <c r="AJ1994" i="11"/>
  <c r="AD1994" i="11"/>
  <c r="BJ1994" i="11"/>
  <c r="BI1994" i="11"/>
  <c r="S1998" i="11"/>
  <c r="AI1998" i="11"/>
  <c r="AY1998" i="11"/>
  <c r="W1998" i="11"/>
  <c r="AM1998" i="11"/>
  <c r="BC1998" i="11"/>
  <c r="AA1998" i="11"/>
  <c r="AQ1998" i="11"/>
  <c r="BG1998" i="11"/>
  <c r="O1998" i="11"/>
  <c r="AE1998" i="11"/>
  <c r="AU1998" i="11"/>
  <c r="AW1998" i="11"/>
  <c r="Q1998" i="11"/>
  <c r="AG1998" i="11"/>
  <c r="AO1998" i="11"/>
  <c r="Y1998" i="11"/>
  <c r="BE1998" i="11"/>
  <c r="X1998" i="11"/>
  <c r="AN1998" i="11"/>
  <c r="BD1998" i="11"/>
  <c r="R1998" i="11"/>
  <c r="AH1998" i="11"/>
  <c r="AX1998" i="11"/>
  <c r="BA1998" i="11"/>
  <c r="U1998" i="11"/>
  <c r="P1998" i="11"/>
  <c r="AF1998" i="11"/>
  <c r="AV1998" i="11"/>
  <c r="Z1998" i="11"/>
  <c r="AP1998" i="11"/>
  <c r="BF1998" i="11"/>
  <c r="AK1998" i="11"/>
  <c r="AR1998" i="11"/>
  <c r="AL1998" i="11"/>
  <c r="AS1998" i="11"/>
  <c r="T1998" i="11"/>
  <c r="AZ1998" i="11"/>
  <c r="AT1998" i="11"/>
  <c r="M1998" i="11"/>
  <c r="AC1998" i="11"/>
  <c r="AB1998" i="11"/>
  <c r="BH1998" i="11"/>
  <c r="V1998" i="11"/>
  <c r="BB1998" i="11"/>
  <c r="AJ1998" i="11"/>
  <c r="AD1998" i="11"/>
  <c r="BJ1998" i="11"/>
  <c r="BI1998" i="11"/>
  <c r="S1945" i="11"/>
  <c r="AI1945" i="11"/>
  <c r="AY1945" i="11"/>
  <c r="W1945" i="11"/>
  <c r="AM1945" i="11"/>
  <c r="BC1945" i="11"/>
  <c r="AA1945" i="11"/>
  <c r="AQ1945" i="11"/>
  <c r="BG1945" i="11"/>
  <c r="O1945" i="11"/>
  <c r="AE1945" i="11"/>
  <c r="AU1945" i="11"/>
  <c r="AG1945" i="11"/>
  <c r="AW1945" i="11"/>
  <c r="Q1945" i="11"/>
  <c r="Y1945" i="11"/>
  <c r="BE1945" i="11"/>
  <c r="AO1945" i="11"/>
  <c r="X1945" i="11"/>
  <c r="AN1945" i="11"/>
  <c r="BD1945" i="11"/>
  <c r="M1945" i="11"/>
  <c r="R1945" i="11"/>
  <c r="AH1945" i="11"/>
  <c r="AX1945" i="11"/>
  <c r="AK1945" i="11"/>
  <c r="P1945" i="11"/>
  <c r="AF1945" i="11"/>
  <c r="AV1945" i="11"/>
  <c r="Z1945" i="11"/>
  <c r="AP1945" i="11"/>
  <c r="BF1945" i="11"/>
  <c r="BA1945" i="11"/>
  <c r="U1945" i="11"/>
  <c r="AB1945" i="11"/>
  <c r="BH1945" i="11"/>
  <c r="V1945" i="11"/>
  <c r="BB1945" i="11"/>
  <c r="AC1945" i="11"/>
  <c r="AJ1945" i="11"/>
  <c r="AD1945" i="11"/>
  <c r="BJ1945" i="11"/>
  <c r="AR1945" i="11"/>
  <c r="AL1945" i="11"/>
  <c r="BI1945" i="11"/>
  <c r="T1945" i="11"/>
  <c r="AZ1945" i="11"/>
  <c r="AT1945" i="11"/>
  <c r="AS1945" i="11"/>
  <c r="S1932" i="11"/>
  <c r="AI1932" i="11"/>
  <c r="AY1932" i="11"/>
  <c r="W1932" i="11"/>
  <c r="AM1932" i="11"/>
  <c r="BC1932" i="11"/>
  <c r="AA1932" i="11"/>
  <c r="AQ1932" i="11"/>
  <c r="BG1932" i="11"/>
  <c r="M1932" i="11"/>
  <c r="O1932" i="11"/>
  <c r="AE1932" i="11"/>
  <c r="AU1932" i="11"/>
  <c r="AW1932" i="11"/>
  <c r="Q1932" i="11"/>
  <c r="AG1932" i="11"/>
  <c r="AO1932" i="11"/>
  <c r="BE1932" i="11"/>
  <c r="Y1932" i="11"/>
  <c r="X1932" i="11"/>
  <c r="AN1932" i="11"/>
  <c r="BD1932" i="11"/>
  <c r="R1932" i="11"/>
  <c r="AH1932" i="11"/>
  <c r="AX1932" i="11"/>
  <c r="BA1932" i="11"/>
  <c r="U1932" i="11"/>
  <c r="P1932" i="11"/>
  <c r="AF1932" i="11"/>
  <c r="AV1932" i="11"/>
  <c r="Z1932" i="11"/>
  <c r="AP1932" i="11"/>
  <c r="BF1932" i="11"/>
  <c r="AK1932" i="11"/>
  <c r="AR1932" i="11"/>
  <c r="AL1932" i="11"/>
  <c r="T1932" i="11"/>
  <c r="AZ1932" i="11"/>
  <c r="AT1932" i="11"/>
  <c r="BI1932" i="11"/>
  <c r="AB1932" i="11"/>
  <c r="BH1932" i="11"/>
  <c r="V1932" i="11"/>
  <c r="BB1932" i="11"/>
  <c r="AS1932" i="11"/>
  <c r="AJ1932" i="11"/>
  <c r="AD1932" i="11"/>
  <c r="BJ1932" i="11"/>
  <c r="AC1932" i="11"/>
  <c r="S1986" i="11"/>
  <c r="AI1986" i="11"/>
  <c r="AY1986" i="11"/>
  <c r="W1986" i="11"/>
  <c r="AM1986" i="11"/>
  <c r="BC1986" i="11"/>
  <c r="AA1986" i="11"/>
  <c r="AQ1986" i="11"/>
  <c r="BG1986" i="11"/>
  <c r="O1986" i="11"/>
  <c r="AE1986" i="11"/>
  <c r="AU1986" i="11"/>
  <c r="M1986" i="11"/>
  <c r="AW1986" i="11"/>
  <c r="Q1986" i="11"/>
  <c r="AG1986" i="11"/>
  <c r="AO1986" i="11"/>
  <c r="Y1986" i="11"/>
  <c r="X1986" i="11"/>
  <c r="AN1986" i="11"/>
  <c r="BD1986" i="11"/>
  <c r="R1986" i="11"/>
  <c r="AH1986" i="11"/>
  <c r="AX1986" i="11"/>
  <c r="BA1986" i="11"/>
  <c r="U1986" i="11"/>
  <c r="BE1986" i="11"/>
  <c r="P1986" i="11"/>
  <c r="AF1986" i="11"/>
  <c r="AV1986" i="11"/>
  <c r="Z1986" i="11"/>
  <c r="AP1986" i="11"/>
  <c r="BF1986" i="11"/>
  <c r="AK1986" i="11"/>
  <c r="AR1986" i="11"/>
  <c r="AL1986" i="11"/>
  <c r="AS1986" i="11"/>
  <c r="T1986" i="11"/>
  <c r="AZ1986" i="11"/>
  <c r="AT1986" i="11"/>
  <c r="AC1986" i="11"/>
  <c r="AB1986" i="11"/>
  <c r="BH1986" i="11"/>
  <c r="V1986" i="11"/>
  <c r="BB1986" i="11"/>
  <c r="AJ1986" i="11"/>
  <c r="AD1986" i="11"/>
  <c r="BJ1986" i="11"/>
  <c r="BI1986" i="11"/>
  <c r="S1996" i="11"/>
  <c r="AI1996" i="11"/>
  <c r="AY1996" i="11"/>
  <c r="W1996" i="11"/>
  <c r="AM1996" i="11"/>
  <c r="BC1996" i="11"/>
  <c r="AA1996" i="11"/>
  <c r="AQ1996" i="11"/>
  <c r="BG1996" i="11"/>
  <c r="M1996" i="11"/>
  <c r="O1996" i="11"/>
  <c r="AE1996" i="11"/>
  <c r="AU1996" i="11"/>
  <c r="AW1996" i="11"/>
  <c r="Q1996" i="11"/>
  <c r="AG1996" i="11"/>
  <c r="AO1996" i="11"/>
  <c r="BE1996" i="11"/>
  <c r="Y1996" i="11"/>
  <c r="X1996" i="11"/>
  <c r="AN1996" i="11"/>
  <c r="BD1996" i="11"/>
  <c r="R1996" i="11"/>
  <c r="AH1996" i="11"/>
  <c r="AX1996" i="11"/>
  <c r="BA1996" i="11"/>
  <c r="U1996" i="11"/>
  <c r="P1996" i="11"/>
  <c r="AF1996" i="11"/>
  <c r="AV1996" i="11"/>
  <c r="Z1996" i="11"/>
  <c r="AP1996" i="11"/>
  <c r="BF1996" i="11"/>
  <c r="AK1996" i="11"/>
  <c r="AR1996" i="11"/>
  <c r="AL1996" i="11"/>
  <c r="T1996" i="11"/>
  <c r="AZ1996" i="11"/>
  <c r="AT1996" i="11"/>
  <c r="BI1996" i="11"/>
  <c r="AB1996" i="11"/>
  <c r="BH1996" i="11"/>
  <c r="V1996" i="11"/>
  <c r="BB1996" i="11"/>
  <c r="AS1996" i="11"/>
  <c r="AJ1996" i="11"/>
  <c r="AD1996" i="11"/>
  <c r="BJ1996" i="11"/>
  <c r="AC1996" i="11"/>
  <c r="S1928" i="11"/>
  <c r="AA1928" i="11"/>
  <c r="AI1928" i="11"/>
  <c r="AY1928" i="11"/>
  <c r="O1928" i="11"/>
  <c r="AM1928" i="11"/>
  <c r="BC1928" i="11"/>
  <c r="W1928" i="11"/>
  <c r="AQ1928" i="11"/>
  <c r="BG1928" i="11"/>
  <c r="AE1928" i="11"/>
  <c r="AU1928" i="11"/>
  <c r="M1928" i="11"/>
  <c r="AW1928" i="11"/>
  <c r="Q1928" i="11"/>
  <c r="AG1928" i="11"/>
  <c r="AO1928" i="11"/>
  <c r="BE1928" i="11"/>
  <c r="X1928" i="11"/>
  <c r="AN1928" i="11"/>
  <c r="BD1928" i="11"/>
  <c r="R1928" i="11"/>
  <c r="AH1928" i="11"/>
  <c r="AX1928" i="11"/>
  <c r="BA1928" i="11"/>
  <c r="U1928" i="11"/>
  <c r="Y1928" i="11"/>
  <c r="P1928" i="11"/>
  <c r="AF1928" i="11"/>
  <c r="AV1928" i="11"/>
  <c r="Z1928" i="11"/>
  <c r="AP1928" i="11"/>
  <c r="BF1928" i="11"/>
  <c r="AK1928" i="11"/>
  <c r="AR1928" i="11"/>
  <c r="AL1928" i="11"/>
  <c r="T1928" i="11"/>
  <c r="AZ1928" i="11"/>
  <c r="AT1928" i="11"/>
  <c r="BI1928" i="11"/>
  <c r="AB1928" i="11"/>
  <c r="BH1928" i="11"/>
  <c r="V1928" i="11"/>
  <c r="BB1928" i="11"/>
  <c r="AS1928" i="11"/>
  <c r="AJ1928" i="11"/>
  <c r="AD1928" i="11"/>
  <c r="BJ1928" i="11"/>
  <c r="AC1928" i="11"/>
  <c r="S1961" i="11"/>
  <c r="AI1961" i="11"/>
  <c r="AY1961" i="11"/>
  <c r="W1961" i="11"/>
  <c r="AM1961" i="11"/>
  <c r="BC1961" i="11"/>
  <c r="AA1961" i="11"/>
  <c r="AQ1961" i="11"/>
  <c r="BG1961" i="11"/>
  <c r="O1961" i="11"/>
  <c r="AE1961" i="11"/>
  <c r="AU1961" i="11"/>
  <c r="AG1961" i="11"/>
  <c r="AW1961" i="11"/>
  <c r="Q1961" i="11"/>
  <c r="Y1961" i="11"/>
  <c r="BE1961" i="11"/>
  <c r="AO1961" i="11"/>
  <c r="X1961" i="11"/>
  <c r="AN1961" i="11"/>
  <c r="BD1961" i="11"/>
  <c r="M1961" i="11"/>
  <c r="R1961" i="11"/>
  <c r="AH1961" i="11"/>
  <c r="AX1961" i="11"/>
  <c r="AK1961" i="11"/>
  <c r="P1961" i="11"/>
  <c r="AF1961" i="11"/>
  <c r="AV1961" i="11"/>
  <c r="Z1961" i="11"/>
  <c r="AP1961" i="11"/>
  <c r="BF1961" i="11"/>
  <c r="BA1961" i="11"/>
  <c r="U1961" i="11"/>
  <c r="AB1961" i="11"/>
  <c r="BH1961" i="11"/>
  <c r="V1961" i="11"/>
  <c r="BB1961" i="11"/>
  <c r="AC1961" i="11"/>
  <c r="AJ1961" i="11"/>
  <c r="AD1961" i="11"/>
  <c r="BJ1961" i="11"/>
  <c r="AR1961" i="11"/>
  <c r="AL1961" i="11"/>
  <c r="BI1961" i="11"/>
  <c r="T1961" i="11"/>
  <c r="AZ1961" i="11"/>
  <c r="AT1961" i="11"/>
  <c r="AS1961" i="11"/>
  <c r="S1990" i="11"/>
  <c r="AI1990" i="11"/>
  <c r="AY1990" i="11"/>
  <c r="W1990" i="11"/>
  <c r="AM1990" i="11"/>
  <c r="BC1990" i="11"/>
  <c r="AA1990" i="11"/>
  <c r="AQ1990" i="11"/>
  <c r="BG1990" i="11"/>
  <c r="O1990" i="11"/>
  <c r="AE1990" i="11"/>
  <c r="AU1990" i="11"/>
  <c r="AW1990" i="11"/>
  <c r="Q1990" i="11"/>
  <c r="AG1990" i="11"/>
  <c r="AO1990" i="11"/>
  <c r="Y1990" i="11"/>
  <c r="BE1990" i="11"/>
  <c r="X1990" i="11"/>
  <c r="AN1990" i="11"/>
  <c r="BD1990" i="11"/>
  <c r="R1990" i="11"/>
  <c r="AH1990" i="11"/>
  <c r="AX1990" i="11"/>
  <c r="M1990" i="11"/>
  <c r="BA1990" i="11"/>
  <c r="U1990" i="11"/>
  <c r="P1990" i="11"/>
  <c r="AF1990" i="11"/>
  <c r="AV1990" i="11"/>
  <c r="Z1990" i="11"/>
  <c r="AP1990" i="11"/>
  <c r="BF1990" i="11"/>
  <c r="AK1990" i="11"/>
  <c r="AR1990" i="11"/>
  <c r="AL1990" i="11"/>
  <c r="AS1990" i="11"/>
  <c r="T1990" i="11"/>
  <c r="AZ1990" i="11"/>
  <c r="AT1990" i="11"/>
  <c r="AC1990" i="11"/>
  <c r="AB1990" i="11"/>
  <c r="BH1990" i="11"/>
  <c r="V1990" i="11"/>
  <c r="BB1990" i="11"/>
  <c r="AJ1990" i="11"/>
  <c r="AD1990" i="11"/>
  <c r="BJ1990" i="11"/>
  <c r="BI1990" i="11"/>
  <c r="S1964" i="11"/>
  <c r="AI1964" i="11"/>
  <c r="AY1964" i="11"/>
  <c r="W1964" i="11"/>
  <c r="AM1964" i="11"/>
  <c r="BC1964" i="11"/>
  <c r="AA1964" i="11"/>
  <c r="AQ1964" i="11"/>
  <c r="BG1964" i="11"/>
  <c r="M1964" i="11"/>
  <c r="O1964" i="11"/>
  <c r="AE1964" i="11"/>
  <c r="AU1964" i="11"/>
  <c r="AW1964" i="11"/>
  <c r="Q1964" i="11"/>
  <c r="AG1964" i="11"/>
  <c r="AO1964" i="11"/>
  <c r="BE1964" i="11"/>
  <c r="Y1964" i="11"/>
  <c r="X1964" i="11"/>
  <c r="AN1964" i="11"/>
  <c r="BD1964" i="11"/>
  <c r="R1964" i="11"/>
  <c r="AH1964" i="11"/>
  <c r="AX1964" i="11"/>
  <c r="BA1964" i="11"/>
  <c r="U1964" i="11"/>
  <c r="P1964" i="11"/>
  <c r="AF1964" i="11"/>
  <c r="AV1964" i="11"/>
  <c r="Z1964" i="11"/>
  <c r="AP1964" i="11"/>
  <c r="BF1964" i="11"/>
  <c r="AK1964" i="11"/>
  <c r="AR1964" i="11"/>
  <c r="AL1964" i="11"/>
  <c r="T1964" i="11"/>
  <c r="AZ1964" i="11"/>
  <c r="AT1964" i="11"/>
  <c r="BI1964" i="11"/>
  <c r="AB1964" i="11"/>
  <c r="BH1964" i="11"/>
  <c r="V1964" i="11"/>
  <c r="BB1964" i="11"/>
  <c r="AS1964" i="11"/>
  <c r="AJ1964" i="11"/>
  <c r="AD1964" i="11"/>
  <c r="BJ1964" i="11"/>
  <c r="AC1964" i="11"/>
  <c r="S1988" i="11"/>
  <c r="AI1988" i="11"/>
  <c r="AY1988" i="11"/>
  <c r="M1988" i="11"/>
  <c r="W1988" i="11"/>
  <c r="AM1988" i="11"/>
  <c r="BC1988" i="11"/>
  <c r="AA1988" i="11"/>
  <c r="AQ1988" i="11"/>
  <c r="BG1988" i="11"/>
  <c r="O1988" i="11"/>
  <c r="AE1988" i="11"/>
  <c r="AU1988" i="11"/>
  <c r="AW1988" i="11"/>
  <c r="Q1988" i="11"/>
  <c r="AG1988" i="11"/>
  <c r="AO1988" i="11"/>
  <c r="BE1988" i="11"/>
  <c r="Y1988" i="11"/>
  <c r="X1988" i="11"/>
  <c r="AN1988" i="11"/>
  <c r="BD1988" i="11"/>
  <c r="R1988" i="11"/>
  <c r="AH1988" i="11"/>
  <c r="AX1988" i="11"/>
  <c r="BA1988" i="11"/>
  <c r="U1988" i="11"/>
  <c r="P1988" i="11"/>
  <c r="AF1988" i="11"/>
  <c r="AV1988" i="11"/>
  <c r="Z1988" i="11"/>
  <c r="AP1988" i="11"/>
  <c r="BF1988" i="11"/>
  <c r="AK1988" i="11"/>
  <c r="AR1988" i="11"/>
  <c r="AL1988" i="11"/>
  <c r="T1988" i="11"/>
  <c r="AZ1988" i="11"/>
  <c r="AT1988" i="11"/>
  <c r="BI1988" i="11"/>
  <c r="AB1988" i="11"/>
  <c r="BH1988" i="11"/>
  <c r="V1988" i="11"/>
  <c r="BB1988" i="11"/>
  <c r="AS1988" i="11"/>
  <c r="AJ1988" i="11"/>
  <c r="AD1988" i="11"/>
  <c r="BJ1988" i="11"/>
  <c r="AC1988" i="11"/>
  <c r="S1970" i="11"/>
  <c r="AI1970" i="11"/>
  <c r="AY1970" i="11"/>
  <c r="W1970" i="11"/>
  <c r="AM1970" i="11"/>
  <c r="BC1970" i="11"/>
  <c r="AA1970" i="11"/>
  <c r="AQ1970" i="11"/>
  <c r="BG1970" i="11"/>
  <c r="O1970" i="11"/>
  <c r="AE1970" i="11"/>
  <c r="AU1970" i="11"/>
  <c r="AW1970" i="11"/>
  <c r="Q1970" i="11"/>
  <c r="M1970" i="11"/>
  <c r="AG1970" i="11"/>
  <c r="AO1970" i="11"/>
  <c r="Y1970" i="11"/>
  <c r="X1970" i="11"/>
  <c r="AN1970" i="11"/>
  <c r="BD1970" i="11"/>
  <c r="R1970" i="11"/>
  <c r="AH1970" i="11"/>
  <c r="AX1970" i="11"/>
  <c r="BA1970" i="11"/>
  <c r="U1970" i="11"/>
  <c r="BE1970" i="11"/>
  <c r="P1970" i="11"/>
  <c r="AF1970" i="11"/>
  <c r="AV1970" i="11"/>
  <c r="Z1970" i="11"/>
  <c r="AP1970" i="11"/>
  <c r="BF1970" i="11"/>
  <c r="AK1970" i="11"/>
  <c r="AR1970" i="11"/>
  <c r="AL1970" i="11"/>
  <c r="AS1970" i="11"/>
  <c r="T1970" i="11"/>
  <c r="AZ1970" i="11"/>
  <c r="AT1970" i="11"/>
  <c r="AC1970" i="11"/>
  <c r="AB1970" i="11"/>
  <c r="BH1970" i="11"/>
  <c r="V1970" i="11"/>
  <c r="BB1970" i="11"/>
  <c r="AJ1970" i="11"/>
  <c r="AD1970" i="11"/>
  <c r="BJ1970" i="11"/>
  <c r="BI1970" i="11"/>
  <c r="S1974" i="11"/>
  <c r="AI1974" i="11"/>
  <c r="AY1974" i="11"/>
  <c r="W1974" i="11"/>
  <c r="AM1974" i="11"/>
  <c r="BC1974" i="11"/>
  <c r="AA1974" i="11"/>
  <c r="AQ1974" i="11"/>
  <c r="BG1974" i="11"/>
  <c r="O1974" i="11"/>
  <c r="AE1974" i="11"/>
  <c r="AU1974" i="11"/>
  <c r="AW1974" i="11"/>
  <c r="Q1974" i="11"/>
  <c r="AG1974" i="11"/>
  <c r="AO1974" i="11"/>
  <c r="Y1974" i="11"/>
  <c r="BE1974" i="11"/>
  <c r="X1974" i="11"/>
  <c r="AN1974" i="11"/>
  <c r="BD1974" i="11"/>
  <c r="R1974" i="11"/>
  <c r="AH1974" i="11"/>
  <c r="AX1974" i="11"/>
  <c r="BA1974" i="11"/>
  <c r="U1974" i="11"/>
  <c r="P1974" i="11"/>
  <c r="AF1974" i="11"/>
  <c r="AV1974" i="11"/>
  <c r="Z1974" i="11"/>
  <c r="AP1974" i="11"/>
  <c r="BF1974" i="11"/>
  <c r="M1974" i="11"/>
  <c r="AK1974" i="11"/>
  <c r="AR1974" i="11"/>
  <c r="AL1974" i="11"/>
  <c r="AS1974" i="11"/>
  <c r="T1974" i="11"/>
  <c r="AZ1974" i="11"/>
  <c r="AT1974" i="11"/>
  <c r="AC1974" i="11"/>
  <c r="AB1974" i="11"/>
  <c r="BH1974" i="11"/>
  <c r="V1974" i="11"/>
  <c r="BB1974" i="11"/>
  <c r="AJ1974" i="11"/>
  <c r="AD1974" i="11"/>
  <c r="BJ1974" i="11"/>
  <c r="BI1974" i="11"/>
  <c r="S1940" i="11"/>
  <c r="AI1940" i="11"/>
  <c r="AY1940" i="11"/>
  <c r="M1940" i="11"/>
  <c r="W1940" i="11"/>
  <c r="AM1940" i="11"/>
  <c r="BC1940" i="11"/>
  <c r="AA1940" i="11"/>
  <c r="AQ1940" i="11"/>
  <c r="BG1940" i="11"/>
  <c r="O1940" i="11"/>
  <c r="AE1940" i="11"/>
  <c r="AU1940" i="11"/>
  <c r="AW1940" i="11"/>
  <c r="Q1940" i="11"/>
  <c r="AG1940" i="11"/>
  <c r="AO1940" i="11"/>
  <c r="BE1940" i="11"/>
  <c r="Y1940" i="11"/>
  <c r="X1940" i="11"/>
  <c r="AN1940" i="11"/>
  <c r="BD1940" i="11"/>
  <c r="R1940" i="11"/>
  <c r="AH1940" i="11"/>
  <c r="AX1940" i="11"/>
  <c r="BA1940" i="11"/>
  <c r="U1940" i="11"/>
  <c r="P1940" i="11"/>
  <c r="AF1940" i="11"/>
  <c r="AV1940" i="11"/>
  <c r="Z1940" i="11"/>
  <c r="AP1940" i="11"/>
  <c r="BF1940" i="11"/>
  <c r="AK1940" i="11"/>
  <c r="AR1940" i="11"/>
  <c r="AL1940" i="11"/>
  <c r="T1940" i="11"/>
  <c r="AZ1940" i="11"/>
  <c r="AT1940" i="11"/>
  <c r="BI1940" i="11"/>
  <c r="AB1940" i="11"/>
  <c r="BH1940" i="11"/>
  <c r="V1940" i="11"/>
  <c r="BB1940" i="11"/>
  <c r="AS1940" i="11"/>
  <c r="AJ1940" i="11"/>
  <c r="AD1940" i="11"/>
  <c r="BJ1940" i="11"/>
  <c r="AC1940" i="11"/>
  <c r="S1914" i="11"/>
  <c r="AI1914" i="11"/>
  <c r="AY1914" i="11"/>
  <c r="AA1914" i="11"/>
  <c r="AQ1914" i="11"/>
  <c r="BG1914" i="11"/>
  <c r="AM1914" i="11"/>
  <c r="O1914" i="11"/>
  <c r="AU1914" i="11"/>
  <c r="W1914" i="11"/>
  <c r="BC1914" i="11"/>
  <c r="AE1914" i="11"/>
  <c r="AW1914" i="11"/>
  <c r="Q1914" i="11"/>
  <c r="AG1914" i="11"/>
  <c r="AO1914" i="11"/>
  <c r="M1914" i="11"/>
  <c r="Y1914" i="11"/>
  <c r="BE1914" i="11"/>
  <c r="X1914" i="11"/>
  <c r="AN1914" i="11"/>
  <c r="BD1914" i="11"/>
  <c r="R1914" i="11"/>
  <c r="AH1914" i="11"/>
  <c r="AX1914" i="11"/>
  <c r="BA1914" i="11"/>
  <c r="U1914" i="11"/>
  <c r="P1914" i="11"/>
  <c r="AF1914" i="11"/>
  <c r="AV1914" i="11"/>
  <c r="Z1914" i="11"/>
  <c r="AP1914" i="11"/>
  <c r="BF1914" i="11"/>
  <c r="AK1914" i="11"/>
  <c r="AR1914" i="11"/>
  <c r="AL1914" i="11"/>
  <c r="AS1914" i="11"/>
  <c r="T1914" i="11"/>
  <c r="AZ1914" i="11"/>
  <c r="AT1914" i="11"/>
  <c r="AC1914" i="11"/>
  <c r="AB1914" i="11"/>
  <c r="BH1914" i="11"/>
  <c r="V1914" i="11"/>
  <c r="BB1914" i="11"/>
  <c r="AJ1914" i="11"/>
  <c r="AD1914" i="11"/>
  <c r="BJ1914" i="11"/>
  <c r="BI1914" i="11"/>
  <c r="S1938" i="11"/>
  <c r="AI1938" i="11"/>
  <c r="AY1938" i="11"/>
  <c r="W1938" i="11"/>
  <c r="AM1938" i="11"/>
  <c r="BC1938" i="11"/>
  <c r="AA1938" i="11"/>
  <c r="AQ1938" i="11"/>
  <c r="BG1938" i="11"/>
  <c r="O1938" i="11"/>
  <c r="AE1938" i="11"/>
  <c r="AU1938" i="11"/>
  <c r="AW1938" i="11"/>
  <c r="Q1938" i="11"/>
  <c r="M1938" i="11"/>
  <c r="AG1938" i="11"/>
  <c r="AO1938" i="11"/>
  <c r="Y1938" i="11"/>
  <c r="X1938" i="11"/>
  <c r="AN1938" i="11"/>
  <c r="BD1938" i="11"/>
  <c r="R1938" i="11"/>
  <c r="AH1938" i="11"/>
  <c r="AX1938" i="11"/>
  <c r="BA1938" i="11"/>
  <c r="U1938" i="11"/>
  <c r="P1938" i="11"/>
  <c r="AF1938" i="11"/>
  <c r="AV1938" i="11"/>
  <c r="Z1938" i="11"/>
  <c r="AP1938" i="11"/>
  <c r="BF1938" i="11"/>
  <c r="AK1938" i="11"/>
  <c r="BE1938" i="11"/>
  <c r="AR1938" i="11"/>
  <c r="AL1938" i="11"/>
  <c r="AS1938" i="11"/>
  <c r="T1938" i="11"/>
  <c r="AZ1938" i="11"/>
  <c r="AT1938" i="11"/>
  <c r="AC1938" i="11"/>
  <c r="AB1938" i="11"/>
  <c r="BH1938" i="11"/>
  <c r="V1938" i="11"/>
  <c r="BB1938" i="11"/>
  <c r="AJ1938" i="11"/>
  <c r="AD1938" i="11"/>
  <c r="BJ1938" i="11"/>
  <c r="BI1938" i="11"/>
  <c r="S1995" i="11"/>
  <c r="AI1995" i="11"/>
  <c r="AY1995" i="11"/>
  <c r="W1995" i="11"/>
  <c r="AM1995" i="11"/>
  <c r="BC1995" i="11"/>
  <c r="AA1995" i="11"/>
  <c r="AQ1995" i="11"/>
  <c r="BG1995" i="11"/>
  <c r="O1995" i="11"/>
  <c r="AE1995" i="11"/>
  <c r="AU1995" i="11"/>
  <c r="AG1995" i="11"/>
  <c r="AW1995" i="11"/>
  <c r="Q1995" i="11"/>
  <c r="BE1995" i="11"/>
  <c r="Y1995" i="11"/>
  <c r="AO1995" i="11"/>
  <c r="X1995" i="11"/>
  <c r="AN1995" i="11"/>
  <c r="BD1995" i="11"/>
  <c r="R1995" i="11"/>
  <c r="AH1995" i="11"/>
  <c r="AX1995" i="11"/>
  <c r="AK1995" i="11"/>
  <c r="P1995" i="11"/>
  <c r="AF1995" i="11"/>
  <c r="AV1995" i="11"/>
  <c r="Z1995" i="11"/>
  <c r="AP1995" i="11"/>
  <c r="BF1995" i="11"/>
  <c r="M1995" i="11"/>
  <c r="BA1995" i="11"/>
  <c r="U1995" i="11"/>
  <c r="AB1995" i="11"/>
  <c r="BH1995" i="11"/>
  <c r="V1995" i="11"/>
  <c r="BB1995" i="11"/>
  <c r="BI1995" i="11"/>
  <c r="AJ1995" i="11"/>
  <c r="AD1995" i="11"/>
  <c r="BJ1995" i="11"/>
  <c r="AS1995" i="11"/>
  <c r="AR1995" i="11"/>
  <c r="AL1995" i="11"/>
  <c r="AC1995" i="11"/>
  <c r="T1995" i="11"/>
  <c r="AZ1995" i="11"/>
  <c r="AT1995" i="11"/>
  <c r="S1978" i="11"/>
  <c r="AI1978" i="11"/>
  <c r="AY1978" i="11"/>
  <c r="W1978" i="11"/>
  <c r="AM1978" i="11"/>
  <c r="BC1978" i="11"/>
  <c r="AA1978" i="11"/>
  <c r="AQ1978" i="11"/>
  <c r="BG1978" i="11"/>
  <c r="O1978" i="11"/>
  <c r="AE1978" i="11"/>
  <c r="AU1978" i="11"/>
  <c r="AW1978" i="11"/>
  <c r="Q1978" i="11"/>
  <c r="AG1978" i="11"/>
  <c r="AO1978" i="11"/>
  <c r="M1978" i="11"/>
  <c r="Y1978" i="11"/>
  <c r="BE1978" i="11"/>
  <c r="X1978" i="11"/>
  <c r="AN1978" i="11"/>
  <c r="BD1978" i="11"/>
  <c r="R1978" i="11"/>
  <c r="AH1978" i="11"/>
  <c r="AX1978" i="11"/>
  <c r="BA1978" i="11"/>
  <c r="U1978" i="11"/>
  <c r="P1978" i="11"/>
  <c r="AF1978" i="11"/>
  <c r="AV1978" i="11"/>
  <c r="Z1978" i="11"/>
  <c r="AP1978" i="11"/>
  <c r="BF1978" i="11"/>
  <c r="AK1978" i="11"/>
  <c r="AR1978" i="11"/>
  <c r="AL1978" i="11"/>
  <c r="AS1978" i="11"/>
  <c r="T1978" i="11"/>
  <c r="AZ1978" i="11"/>
  <c r="AT1978" i="11"/>
  <c r="AC1978" i="11"/>
  <c r="AB1978" i="11"/>
  <c r="BH1978" i="11"/>
  <c r="V1978" i="11"/>
  <c r="BB1978" i="11"/>
  <c r="AJ1978" i="11"/>
  <c r="AD1978" i="11"/>
  <c r="BJ1978" i="11"/>
  <c r="BI1978" i="11"/>
  <c r="S2011" i="11"/>
  <c r="AI2011" i="11"/>
  <c r="AY2011" i="11"/>
  <c r="W2011" i="11"/>
  <c r="AM2011" i="11"/>
  <c r="BC2011" i="11"/>
  <c r="AA2011" i="11"/>
  <c r="AQ2011" i="11"/>
  <c r="BG2011" i="11"/>
  <c r="O2011" i="11"/>
  <c r="AE2011" i="11"/>
  <c r="AU2011" i="11"/>
  <c r="AG2011" i="11"/>
  <c r="AW2011" i="11"/>
  <c r="Q2011" i="11"/>
  <c r="BE2011" i="11"/>
  <c r="Y2011" i="11"/>
  <c r="AO2011" i="11"/>
  <c r="X2011" i="11"/>
  <c r="AN2011" i="11"/>
  <c r="BD2011" i="11"/>
  <c r="R2011" i="11"/>
  <c r="AH2011" i="11"/>
  <c r="AX2011" i="11"/>
  <c r="AK2011" i="11"/>
  <c r="P2011" i="11"/>
  <c r="AF2011" i="11"/>
  <c r="AV2011" i="11"/>
  <c r="Z2011" i="11"/>
  <c r="AP2011" i="11"/>
  <c r="BF2011" i="11"/>
  <c r="M2011" i="11"/>
  <c r="BA2011" i="11"/>
  <c r="U2011" i="11"/>
  <c r="AB2011" i="11"/>
  <c r="BH2011" i="11"/>
  <c r="V2011" i="11"/>
  <c r="BB2011" i="11"/>
  <c r="BI2011" i="11"/>
  <c r="AJ2011" i="11"/>
  <c r="AD2011" i="11"/>
  <c r="BJ2011" i="11"/>
  <c r="AS2011" i="11"/>
  <c r="AR2011" i="11"/>
  <c r="AL2011" i="11"/>
  <c r="AC2011" i="11"/>
  <c r="T2011" i="11"/>
  <c r="AZ2011" i="11"/>
  <c r="AT2011" i="11"/>
  <c r="S1982" i="11"/>
  <c r="AI1982" i="11"/>
  <c r="AY1982" i="11"/>
  <c r="W1982" i="11"/>
  <c r="AM1982" i="11"/>
  <c r="BC1982" i="11"/>
  <c r="AA1982" i="11"/>
  <c r="AQ1982" i="11"/>
  <c r="BG1982" i="11"/>
  <c r="O1982" i="11"/>
  <c r="AE1982" i="11"/>
  <c r="AU1982" i="11"/>
  <c r="AW1982" i="11"/>
  <c r="Q1982" i="11"/>
  <c r="AG1982" i="11"/>
  <c r="AO1982" i="11"/>
  <c r="Y1982" i="11"/>
  <c r="BE1982" i="11"/>
  <c r="X1982" i="11"/>
  <c r="AN1982" i="11"/>
  <c r="BD1982" i="11"/>
  <c r="R1982" i="11"/>
  <c r="AH1982" i="11"/>
  <c r="AX1982" i="11"/>
  <c r="BA1982" i="11"/>
  <c r="U1982" i="11"/>
  <c r="P1982" i="11"/>
  <c r="AF1982" i="11"/>
  <c r="AV1982" i="11"/>
  <c r="Z1982" i="11"/>
  <c r="AP1982" i="11"/>
  <c r="BF1982" i="11"/>
  <c r="AK1982" i="11"/>
  <c r="AR1982" i="11"/>
  <c r="AL1982" i="11"/>
  <c r="AS1982" i="11"/>
  <c r="T1982" i="11"/>
  <c r="AZ1982" i="11"/>
  <c r="AT1982" i="11"/>
  <c r="AC1982" i="11"/>
  <c r="AB1982" i="11"/>
  <c r="BH1982" i="11"/>
  <c r="V1982" i="11"/>
  <c r="BB1982" i="11"/>
  <c r="M1982" i="11"/>
  <c r="AJ1982" i="11"/>
  <c r="AD1982" i="11"/>
  <c r="BJ1982" i="11"/>
  <c r="BI1982" i="11"/>
  <c r="S1944" i="11"/>
  <c r="AI1944" i="11"/>
  <c r="AY1944" i="11"/>
  <c r="W1944" i="11"/>
  <c r="AM1944" i="11"/>
  <c r="BC1944" i="11"/>
  <c r="AA1944" i="11"/>
  <c r="AQ1944" i="11"/>
  <c r="BG1944" i="11"/>
  <c r="O1944" i="11"/>
  <c r="AE1944" i="11"/>
  <c r="AU1944" i="11"/>
  <c r="M1944" i="11"/>
  <c r="AW1944" i="11"/>
  <c r="Q1944" i="11"/>
  <c r="AG1944" i="11"/>
  <c r="AO1944" i="11"/>
  <c r="BE1944" i="11"/>
  <c r="X1944" i="11"/>
  <c r="AN1944" i="11"/>
  <c r="BD1944" i="11"/>
  <c r="R1944" i="11"/>
  <c r="AH1944" i="11"/>
  <c r="AX1944" i="11"/>
  <c r="BA1944" i="11"/>
  <c r="U1944" i="11"/>
  <c r="Y1944" i="11"/>
  <c r="P1944" i="11"/>
  <c r="AF1944" i="11"/>
  <c r="AV1944" i="11"/>
  <c r="Z1944" i="11"/>
  <c r="AP1944" i="11"/>
  <c r="BF1944" i="11"/>
  <c r="AK1944" i="11"/>
  <c r="AR1944" i="11"/>
  <c r="AL1944" i="11"/>
  <c r="T1944" i="11"/>
  <c r="AZ1944" i="11"/>
  <c r="AT1944" i="11"/>
  <c r="BI1944" i="11"/>
  <c r="AB1944" i="11"/>
  <c r="BH1944" i="11"/>
  <c r="V1944" i="11"/>
  <c r="BB1944" i="11"/>
  <c r="AS1944" i="11"/>
  <c r="AJ1944" i="11"/>
  <c r="AD1944" i="11"/>
  <c r="BJ1944" i="11"/>
  <c r="AC1944" i="11"/>
  <c r="S1936" i="11"/>
  <c r="AI1936" i="11"/>
  <c r="AY1936" i="11"/>
  <c r="W1936" i="11"/>
  <c r="AM1936" i="11"/>
  <c r="BC1936" i="11"/>
  <c r="AA1936" i="11"/>
  <c r="AQ1936" i="11"/>
  <c r="BG1936" i="11"/>
  <c r="O1936" i="11"/>
  <c r="AE1936" i="11"/>
  <c r="AU1936" i="11"/>
  <c r="M1936" i="11"/>
  <c r="AW1936" i="11"/>
  <c r="Q1936" i="11"/>
  <c r="AG1936" i="11"/>
  <c r="AO1936" i="11"/>
  <c r="BE1936" i="11"/>
  <c r="Y1936" i="11"/>
  <c r="X1936" i="11"/>
  <c r="AN1936" i="11"/>
  <c r="BD1936" i="11"/>
  <c r="R1936" i="11"/>
  <c r="AH1936" i="11"/>
  <c r="AX1936" i="11"/>
  <c r="BA1936" i="11"/>
  <c r="U1936" i="11"/>
  <c r="P1936" i="11"/>
  <c r="AF1936" i="11"/>
  <c r="AV1936" i="11"/>
  <c r="Z1936" i="11"/>
  <c r="AP1936" i="11"/>
  <c r="BF1936" i="11"/>
  <c r="AK1936" i="11"/>
  <c r="AR1936" i="11"/>
  <c r="AL1936" i="11"/>
  <c r="T1936" i="11"/>
  <c r="AZ1936" i="11"/>
  <c r="AT1936" i="11"/>
  <c r="BI1936" i="11"/>
  <c r="AB1936" i="11"/>
  <c r="BH1936" i="11"/>
  <c r="V1936" i="11"/>
  <c r="BB1936" i="11"/>
  <c r="AS1936" i="11"/>
  <c r="AJ1936" i="11"/>
  <c r="AD1936" i="11"/>
  <c r="BJ1936" i="11"/>
  <c r="AC1936" i="11"/>
  <c r="S1920" i="11"/>
  <c r="AI1920" i="11"/>
  <c r="AY1920" i="11"/>
  <c r="AA1920" i="11"/>
  <c r="AQ1920" i="11"/>
  <c r="BG1920" i="11"/>
  <c r="AM1920" i="11"/>
  <c r="O1920" i="11"/>
  <c r="AU1920" i="11"/>
  <c r="W1920" i="11"/>
  <c r="BC1920" i="11"/>
  <c r="AE1920" i="11"/>
  <c r="M1920" i="11"/>
  <c r="AW1920" i="11"/>
  <c r="Q1920" i="11"/>
  <c r="AG1920" i="11"/>
  <c r="AO1920" i="11"/>
  <c r="BE1920" i="11"/>
  <c r="Y1920" i="11"/>
  <c r="X1920" i="11"/>
  <c r="AN1920" i="11"/>
  <c r="BD1920" i="11"/>
  <c r="R1920" i="11"/>
  <c r="AH1920" i="11"/>
  <c r="AX1920" i="11"/>
  <c r="BA1920" i="11"/>
  <c r="U1920" i="11"/>
  <c r="P1920" i="11"/>
  <c r="AF1920" i="11"/>
  <c r="AV1920" i="11"/>
  <c r="Z1920" i="11"/>
  <c r="AP1920" i="11"/>
  <c r="BF1920" i="11"/>
  <c r="AK1920" i="11"/>
  <c r="AR1920" i="11"/>
  <c r="AL1920" i="11"/>
  <c r="T1920" i="11"/>
  <c r="AZ1920" i="11"/>
  <c r="AT1920" i="11"/>
  <c r="BI1920" i="11"/>
  <c r="AB1920" i="11"/>
  <c r="BH1920" i="11"/>
  <c r="V1920" i="11"/>
  <c r="BB1920" i="11"/>
  <c r="AS1920" i="11"/>
  <c r="AJ1920" i="11"/>
  <c r="AD1920" i="11"/>
  <c r="BJ1920" i="11"/>
  <c r="AC1920" i="11"/>
  <c r="S1948" i="11"/>
  <c r="AI1948" i="11"/>
  <c r="AY1948" i="11"/>
  <c r="W1948" i="11"/>
  <c r="AM1948" i="11"/>
  <c r="BC1948" i="11"/>
  <c r="AA1948" i="11"/>
  <c r="AQ1948" i="11"/>
  <c r="BG1948" i="11"/>
  <c r="M1948" i="11"/>
  <c r="O1948" i="11"/>
  <c r="AE1948" i="11"/>
  <c r="AU1948" i="11"/>
  <c r="AW1948" i="11"/>
  <c r="Q1948" i="11"/>
  <c r="AG1948" i="11"/>
  <c r="AO1948" i="11"/>
  <c r="BE1948" i="11"/>
  <c r="Y1948" i="11"/>
  <c r="X1948" i="11"/>
  <c r="AN1948" i="11"/>
  <c r="BD1948" i="11"/>
  <c r="R1948" i="11"/>
  <c r="AH1948" i="11"/>
  <c r="AX1948" i="11"/>
  <c r="BA1948" i="11"/>
  <c r="U1948" i="11"/>
  <c r="P1948" i="11"/>
  <c r="AF1948" i="11"/>
  <c r="AV1948" i="11"/>
  <c r="Z1948" i="11"/>
  <c r="AP1948" i="11"/>
  <c r="BF1948" i="11"/>
  <c r="AK1948" i="11"/>
  <c r="AR1948" i="11"/>
  <c r="AL1948" i="11"/>
  <c r="T1948" i="11"/>
  <c r="AZ1948" i="11"/>
  <c r="AT1948" i="11"/>
  <c r="BI1948" i="11"/>
  <c r="AB1948" i="11"/>
  <c r="BH1948" i="11"/>
  <c r="V1948" i="11"/>
  <c r="BB1948" i="11"/>
  <c r="AS1948" i="11"/>
  <c r="AJ1948" i="11"/>
  <c r="AD1948" i="11"/>
  <c r="BJ1948" i="11"/>
  <c r="AC1948" i="11"/>
  <c r="S1946" i="11"/>
  <c r="AI1946" i="11"/>
  <c r="AY1946" i="11"/>
  <c r="W1946" i="11"/>
  <c r="AM1946" i="11"/>
  <c r="BC1946" i="11"/>
  <c r="AA1946" i="11"/>
  <c r="AQ1946" i="11"/>
  <c r="BG1946" i="11"/>
  <c r="O1946" i="11"/>
  <c r="AE1946" i="11"/>
  <c r="AU1946" i="11"/>
  <c r="AW1946" i="11"/>
  <c r="Q1946" i="11"/>
  <c r="AG1946" i="11"/>
  <c r="M1946" i="11"/>
  <c r="AO1946" i="11"/>
  <c r="Y1946" i="11"/>
  <c r="BE1946" i="11"/>
  <c r="X1946" i="11"/>
  <c r="AN1946" i="11"/>
  <c r="BD1946" i="11"/>
  <c r="R1946" i="11"/>
  <c r="AH1946" i="11"/>
  <c r="AX1946" i="11"/>
  <c r="BA1946" i="11"/>
  <c r="U1946" i="11"/>
  <c r="P1946" i="11"/>
  <c r="AF1946" i="11"/>
  <c r="AV1946" i="11"/>
  <c r="Z1946" i="11"/>
  <c r="AP1946" i="11"/>
  <c r="BF1946" i="11"/>
  <c r="AK1946" i="11"/>
  <c r="AR1946" i="11"/>
  <c r="AL1946" i="11"/>
  <c r="AS1946" i="11"/>
  <c r="T1946" i="11"/>
  <c r="AZ1946" i="11"/>
  <c r="AT1946" i="11"/>
  <c r="AC1946" i="11"/>
  <c r="AB1946" i="11"/>
  <c r="BH1946" i="11"/>
  <c r="V1946" i="11"/>
  <c r="BB1946" i="11"/>
  <c r="AJ1946" i="11"/>
  <c r="AD1946" i="11"/>
  <c r="BJ1946" i="11"/>
  <c r="BI1946" i="11"/>
  <c r="S1924" i="11"/>
  <c r="AI1924" i="11"/>
  <c r="AY1924" i="11"/>
  <c r="AA1924" i="11"/>
  <c r="AQ1924" i="11"/>
  <c r="BG1924" i="11"/>
  <c r="AM1924" i="11"/>
  <c r="M1924" i="11"/>
  <c r="O1924" i="11"/>
  <c r="AU1924" i="11"/>
  <c r="W1924" i="11"/>
  <c r="BC1924" i="11"/>
  <c r="AE1924" i="11"/>
  <c r="AW1924" i="11"/>
  <c r="Q1924" i="11"/>
  <c r="AG1924" i="11"/>
  <c r="AO1924" i="11"/>
  <c r="BE1924" i="11"/>
  <c r="Y1924" i="11"/>
  <c r="X1924" i="11"/>
  <c r="AN1924" i="11"/>
  <c r="BD1924" i="11"/>
  <c r="R1924" i="11"/>
  <c r="AH1924" i="11"/>
  <c r="AX1924" i="11"/>
  <c r="BA1924" i="11"/>
  <c r="U1924" i="11"/>
  <c r="P1924" i="11"/>
  <c r="AF1924" i="11"/>
  <c r="AV1924" i="11"/>
  <c r="Z1924" i="11"/>
  <c r="AP1924" i="11"/>
  <c r="BF1924" i="11"/>
  <c r="AK1924" i="11"/>
  <c r="AR1924" i="11"/>
  <c r="AL1924" i="11"/>
  <c r="T1924" i="11"/>
  <c r="AZ1924" i="11"/>
  <c r="AT1924" i="11"/>
  <c r="BI1924" i="11"/>
  <c r="AB1924" i="11"/>
  <c r="BH1924" i="11"/>
  <c r="V1924" i="11"/>
  <c r="BB1924" i="11"/>
  <c r="AS1924" i="11"/>
  <c r="AJ1924" i="11"/>
  <c r="AD1924" i="11"/>
  <c r="BJ1924" i="11"/>
  <c r="AC1924" i="11"/>
  <c r="D456" i="11" l="1"/>
  <c r="F12" i="14" s="1" a="1"/>
  <c r="F12" i="14" s="1"/>
  <c r="A8" i="11"/>
  <c r="A9" i="11"/>
  <c r="A7" i="11"/>
  <c r="B8" i="14"/>
  <c r="D8" i="14" s="1"/>
  <c r="C11" i="14" s="1"/>
  <c r="G2" i="14" a="1"/>
  <c r="G2" i="14" s="1"/>
  <c r="D7" i="14" s="1"/>
  <c r="J424" i="11"/>
  <c r="J425" i="11"/>
  <c r="J426" i="11"/>
  <c r="K426" i="11" s="1"/>
  <c r="J427" i="11"/>
  <c r="L427" i="11" s="1"/>
  <c r="J428" i="11"/>
  <c r="J429" i="11"/>
  <c r="J430" i="11"/>
  <c r="K430" i="11" s="1"/>
  <c r="J431" i="11"/>
  <c r="L431" i="11" s="1"/>
  <c r="J432" i="11"/>
  <c r="J433" i="11"/>
  <c r="J434" i="11"/>
  <c r="K434" i="11" s="1"/>
  <c r="J435" i="11"/>
  <c r="L435" i="11" s="1"/>
  <c r="J436" i="11"/>
  <c r="J437" i="11"/>
  <c r="J438" i="11"/>
  <c r="K438" i="11" s="1"/>
  <c r="J439" i="11"/>
  <c r="L439" i="11" s="1"/>
  <c r="J440" i="11"/>
  <c r="J441" i="11"/>
  <c r="J442" i="11"/>
  <c r="K442" i="11" s="1"/>
  <c r="J443" i="11"/>
  <c r="L443" i="11" s="1"/>
  <c r="J444" i="11"/>
  <c r="J445" i="11"/>
  <c r="J446" i="11"/>
  <c r="K446" i="11" s="1"/>
  <c r="J447" i="11"/>
  <c r="L447" i="11" s="1"/>
  <c r="J448" i="11"/>
  <c r="J449" i="11"/>
  <c r="J450" i="11"/>
  <c r="K450" i="11" s="1"/>
  <c r="J451" i="11"/>
  <c r="L451" i="11" s="1"/>
  <c r="J423" i="11"/>
  <c r="K424" i="11"/>
  <c r="L424" i="11"/>
  <c r="K425" i="11"/>
  <c r="L425" i="11"/>
  <c r="K427" i="11"/>
  <c r="K428" i="11"/>
  <c r="L428" i="11"/>
  <c r="K429" i="11"/>
  <c r="L429" i="11"/>
  <c r="L430" i="11"/>
  <c r="K431" i="11"/>
  <c r="K432" i="11"/>
  <c r="L432" i="11"/>
  <c r="K433" i="11"/>
  <c r="L433" i="11"/>
  <c r="K435" i="11"/>
  <c r="K436" i="11"/>
  <c r="L436" i="11"/>
  <c r="K437" i="11"/>
  <c r="L437" i="11"/>
  <c r="L438" i="11"/>
  <c r="K440" i="11"/>
  <c r="L440" i="11"/>
  <c r="K441" i="11"/>
  <c r="L441" i="11"/>
  <c r="K443" i="11"/>
  <c r="K444" i="11"/>
  <c r="L444" i="11"/>
  <c r="K445" i="11"/>
  <c r="L445" i="11"/>
  <c r="L446" i="11"/>
  <c r="K447" i="11"/>
  <c r="K448" i="11"/>
  <c r="L448" i="11"/>
  <c r="K449" i="11"/>
  <c r="L449" i="11"/>
  <c r="K451" i="11"/>
  <c r="L423" i="11"/>
  <c r="K423" i="11"/>
  <c r="I432" i="11"/>
  <c r="I434" i="11"/>
  <c r="I435" i="11"/>
  <c r="I440" i="11"/>
  <c r="I442" i="11"/>
  <c r="I443" i="11"/>
  <c r="I448" i="11"/>
  <c r="I450" i="11"/>
  <c r="I451" i="11"/>
  <c r="H424" i="11"/>
  <c r="H426" i="11"/>
  <c r="H428" i="11"/>
  <c r="H434" i="11"/>
  <c r="H435" i="11"/>
  <c r="H436" i="11"/>
  <c r="H442" i="11"/>
  <c r="H443" i="11"/>
  <c r="H444" i="11"/>
  <c r="H450" i="11"/>
  <c r="H451" i="11"/>
  <c r="H423" i="11"/>
  <c r="G424" i="11"/>
  <c r="I424" i="11" s="1"/>
  <c r="G425" i="11"/>
  <c r="H425" i="11" s="1"/>
  <c r="G426" i="11"/>
  <c r="I426" i="11" s="1"/>
  <c r="G427" i="11"/>
  <c r="H427" i="11" s="1"/>
  <c r="G428" i="11"/>
  <c r="I428" i="11" s="1"/>
  <c r="G429" i="11"/>
  <c r="I429" i="11" s="1"/>
  <c r="G430" i="11"/>
  <c r="I430" i="11" s="1"/>
  <c r="G431" i="11"/>
  <c r="H431" i="11" s="1"/>
  <c r="G432" i="11"/>
  <c r="H432" i="11" s="1"/>
  <c r="G433" i="11"/>
  <c r="H433" i="11" s="1"/>
  <c r="G434" i="11"/>
  <c r="G435" i="11"/>
  <c r="G436" i="11"/>
  <c r="I436" i="11" s="1"/>
  <c r="G437" i="11"/>
  <c r="I437" i="11" s="1"/>
  <c r="G438" i="11"/>
  <c r="I438" i="11" s="1"/>
  <c r="G439" i="11"/>
  <c r="H439" i="11" s="1"/>
  <c r="G440" i="11"/>
  <c r="H440" i="11" s="1"/>
  <c r="G441" i="11"/>
  <c r="H441" i="11" s="1"/>
  <c r="G442" i="11"/>
  <c r="G443" i="11"/>
  <c r="G444" i="11"/>
  <c r="I444" i="11" s="1"/>
  <c r="G445" i="11"/>
  <c r="I445" i="11" s="1"/>
  <c r="G446" i="11"/>
  <c r="I446" i="11" s="1"/>
  <c r="G447" i="11"/>
  <c r="H447" i="11" s="1"/>
  <c r="G448" i="11"/>
  <c r="H448" i="11" s="1"/>
  <c r="G449" i="11"/>
  <c r="H449" i="11" s="1"/>
  <c r="G450" i="11"/>
  <c r="G451" i="11"/>
  <c r="G423" i="11"/>
  <c r="I423" i="11" s="1"/>
  <c r="D4" i="9"/>
  <c r="C6" i="9" s="1"/>
  <c r="E12" i="14" l="1"/>
  <c r="D12" i="14"/>
  <c r="H446" i="11"/>
  <c r="H438" i="11"/>
  <c r="H430" i="11"/>
  <c r="I425" i="11"/>
  <c r="F35" i="14" a="1"/>
  <c r="F35" i="14" s="1"/>
  <c r="F27" i="14" a="1"/>
  <c r="F27" i="14" s="1"/>
  <c r="F19" i="14" a="1"/>
  <c r="F19" i="14" s="1"/>
  <c r="H445" i="11"/>
  <c r="H437" i="11"/>
  <c r="H429" i="11"/>
  <c r="I449" i="11"/>
  <c r="I441" i="11"/>
  <c r="I433" i="11"/>
  <c r="L442" i="11"/>
  <c r="L426" i="11"/>
  <c r="F11" i="14" a="1"/>
  <c r="F11" i="14" s="1"/>
  <c r="F34" i="14" a="1"/>
  <c r="F34" i="14" s="1"/>
  <c r="F26" i="14" a="1"/>
  <c r="F26" i="14" s="1"/>
  <c r="F18" i="14" a="1"/>
  <c r="F18" i="14" s="1"/>
  <c r="G18" i="14" s="1" a="1"/>
  <c r="G18" i="14" s="1"/>
  <c r="F41" i="14" a="1"/>
  <c r="F41" i="14" s="1"/>
  <c r="G41" i="14" s="1" a="1"/>
  <c r="G41" i="14" s="1"/>
  <c r="F33" i="14" a="1"/>
  <c r="F33" i="14" s="1"/>
  <c r="F25" i="14" a="1"/>
  <c r="F25" i="14" s="1"/>
  <c r="F17" i="14" a="1"/>
  <c r="F17" i="14" s="1"/>
  <c r="G17" i="14" s="1" a="1"/>
  <c r="G17" i="14" s="1"/>
  <c r="F40" i="14" a="1"/>
  <c r="F40" i="14" s="1"/>
  <c r="F32" i="14" a="1"/>
  <c r="F32" i="14" s="1"/>
  <c r="F24" i="14" a="1"/>
  <c r="F24" i="14" s="1"/>
  <c r="F16" i="14" a="1"/>
  <c r="F16" i="14" s="1"/>
  <c r="F39" i="14" a="1"/>
  <c r="F39" i="14" s="1"/>
  <c r="F31" i="14" a="1"/>
  <c r="F31" i="14" s="1"/>
  <c r="F23" i="14" a="1"/>
  <c r="F23" i="14" s="1"/>
  <c r="G23" i="14" s="1" a="1"/>
  <c r="G23" i="14" s="1"/>
  <c r="F15" i="14" a="1"/>
  <c r="F15" i="14" s="1"/>
  <c r="G15" i="14" s="1" a="1"/>
  <c r="G15" i="14" s="1"/>
  <c r="F38" i="14" a="1"/>
  <c r="F38" i="14" s="1"/>
  <c r="F30" i="14" a="1"/>
  <c r="F30" i="14" s="1"/>
  <c r="F22" i="14" a="1"/>
  <c r="F22" i="14" s="1"/>
  <c r="F14" i="14" a="1"/>
  <c r="F14" i="14" s="1"/>
  <c r="G14" i="14" s="1" a="1"/>
  <c r="G14" i="14" s="1"/>
  <c r="L450" i="11"/>
  <c r="L434" i="11"/>
  <c r="K439" i="11"/>
  <c r="F37" i="14" a="1"/>
  <c r="F37" i="14" s="1"/>
  <c r="G37" i="14" s="1" a="1"/>
  <c r="G37" i="14" s="1"/>
  <c r="F29" i="14" a="1"/>
  <c r="F29" i="14" s="1"/>
  <c r="G29" i="14" s="1" a="1"/>
  <c r="G29" i="14" s="1"/>
  <c r="F21" i="14" a="1"/>
  <c r="F21" i="14" s="1"/>
  <c r="G21" i="14" s="1" a="1"/>
  <c r="G21" i="14" s="1"/>
  <c r="F13" i="14" a="1"/>
  <c r="F13" i="14" s="1"/>
  <c r="I447" i="11"/>
  <c r="I439" i="11"/>
  <c r="I431" i="11"/>
  <c r="F36" i="14" a="1"/>
  <c r="F36" i="14" s="1"/>
  <c r="G36" i="14" s="1" a="1"/>
  <c r="G36" i="14" s="1"/>
  <c r="F28" i="14" a="1"/>
  <c r="F28" i="14" s="1"/>
  <c r="G28" i="14" s="1" a="1"/>
  <c r="G28" i="14" s="1"/>
  <c r="F20" i="14" a="1"/>
  <c r="F20" i="14" s="1"/>
  <c r="G20" i="14" s="1" a="1"/>
  <c r="G20" i="14" s="1"/>
  <c r="C12" i="14"/>
  <c r="B11" i="14"/>
  <c r="G22" i="14" a="1"/>
  <c r="G22" i="14" s="1"/>
  <c r="G30" i="14" a="1"/>
  <c r="G30" i="14" s="1"/>
  <c r="G26" i="14" a="1"/>
  <c r="G26" i="14" s="1"/>
  <c r="G34" i="14" a="1"/>
  <c r="G34" i="14" s="1"/>
  <c r="G31" i="14" a="1"/>
  <c r="G31" i="14" s="1"/>
  <c r="G35" i="14" a="1"/>
  <c r="G35" i="14" s="1"/>
  <c r="G19" i="14" a="1"/>
  <c r="G19" i="14" s="1"/>
  <c r="G33" i="14" a="1"/>
  <c r="G33" i="14" s="1"/>
  <c r="B6" i="14"/>
  <c r="I427" i="11"/>
  <c r="E6" i="9"/>
  <c r="D6" i="9"/>
  <c r="F6" i="9" s="1"/>
  <c r="H6" i="9" s="1"/>
  <c r="J6" i="9" s="1"/>
  <c r="L6" i="9" s="1"/>
  <c r="O6" i="9" s="1"/>
  <c r="Q6" i="9" s="1"/>
  <c r="D25" i="14" l="1"/>
  <c r="E25" i="14"/>
  <c r="D27" i="14"/>
  <c r="E27" i="14"/>
  <c r="D31" i="14"/>
  <c r="E31" i="14"/>
  <c r="E33" i="14"/>
  <c r="D33" i="14"/>
  <c r="D35" i="14"/>
  <c r="E35" i="14"/>
  <c r="E41" i="14"/>
  <c r="D41" i="14"/>
  <c r="D23" i="14"/>
  <c r="E23" i="14"/>
  <c r="D39" i="14"/>
  <c r="E39" i="14"/>
  <c r="G25" i="14" a="1"/>
  <c r="G25" i="14" s="1"/>
  <c r="G27" i="14" a="1"/>
  <c r="G27" i="14" s="1"/>
  <c r="G39" i="14" a="1"/>
  <c r="G39" i="14" s="1"/>
  <c r="D14" i="14"/>
  <c r="E14" i="14"/>
  <c r="E16" i="14"/>
  <c r="D16" i="14"/>
  <c r="D18" i="14"/>
  <c r="E18" i="14"/>
  <c r="D36" i="14"/>
  <c r="E36" i="14"/>
  <c r="D13" i="14"/>
  <c r="E13" i="14"/>
  <c r="D22" i="14"/>
  <c r="E22" i="14"/>
  <c r="G24" i="14" a="1"/>
  <c r="G24" i="14" s="1"/>
  <c r="E24" i="14"/>
  <c r="D24" i="14"/>
  <c r="D26" i="14"/>
  <c r="E26" i="14"/>
  <c r="D21" i="14"/>
  <c r="E21" i="14"/>
  <c r="D30" i="14"/>
  <c r="E30" i="14"/>
  <c r="G32" i="14" a="1"/>
  <c r="G32" i="14" s="1"/>
  <c r="E32" i="14"/>
  <c r="D32" i="14"/>
  <c r="D34" i="14"/>
  <c r="E34" i="14"/>
  <c r="E20" i="14"/>
  <c r="D20" i="14"/>
  <c r="D29" i="14"/>
  <c r="E29" i="14"/>
  <c r="D38" i="14"/>
  <c r="E38" i="14"/>
  <c r="G40" i="14" a="1"/>
  <c r="G40" i="14" s="1"/>
  <c r="E40" i="14"/>
  <c r="D40" i="14"/>
  <c r="D11" i="14"/>
  <c r="E11" i="14"/>
  <c r="G38" i="14" a="1"/>
  <c r="G38" i="14" s="1"/>
  <c r="E28" i="14"/>
  <c r="D28" i="14"/>
  <c r="D37" i="14"/>
  <c r="E37" i="14"/>
  <c r="D15" i="14"/>
  <c r="E15" i="14"/>
  <c r="D17" i="14"/>
  <c r="E17" i="14"/>
  <c r="E19" i="14"/>
  <c r="D19" i="14"/>
  <c r="B12" i="14"/>
  <c r="C13" i="14"/>
  <c r="G6" i="9"/>
  <c r="C14" i="14" l="1"/>
  <c r="B13" i="14"/>
  <c r="I6" i="9"/>
  <c r="C15" i="14" l="1"/>
  <c r="B14" i="14"/>
  <c r="K6" i="9"/>
  <c r="C16" i="14" l="1"/>
  <c r="B15" i="14"/>
  <c r="N6" i="9"/>
  <c r="P6" i="9" s="1"/>
  <c r="C17" i="14" l="1"/>
  <c r="B16" i="14"/>
  <c r="C18" i="14" l="1"/>
  <c r="B17" i="14"/>
  <c r="F4" i="9"/>
  <c r="C19" i="14" l="1"/>
  <c r="B18" i="14"/>
  <c r="F24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C20" i="14" l="1"/>
  <c r="B19" i="14"/>
  <c r="C299" i="11"/>
  <c r="C300" i="11"/>
  <c r="D300" i="11"/>
  <c r="C301" i="11"/>
  <c r="C302" i="11"/>
  <c r="C303" i="11"/>
  <c r="C304" i="11"/>
  <c r="C305" i="11"/>
  <c r="C306" i="11"/>
  <c r="C307" i="11"/>
  <c r="C308" i="11"/>
  <c r="D308" i="11"/>
  <c r="C309" i="11"/>
  <c r="C310" i="11"/>
  <c r="C311" i="11"/>
  <c r="C312" i="11"/>
  <c r="C313" i="11"/>
  <c r="C314" i="11"/>
  <c r="C315" i="11"/>
  <c r="C316" i="11"/>
  <c r="D316" i="11"/>
  <c r="C317" i="11"/>
  <c r="C318" i="11"/>
  <c r="C319" i="11"/>
  <c r="C320" i="11"/>
  <c r="C321" i="11"/>
  <c r="E321" i="11"/>
  <c r="C322" i="11"/>
  <c r="C323" i="11"/>
  <c r="C324" i="11"/>
  <c r="D324" i="11"/>
  <c r="C325" i="11"/>
  <c r="C326" i="11"/>
  <c r="C327" i="11"/>
  <c r="C328" i="11"/>
  <c r="C329" i="11"/>
  <c r="E329" i="11"/>
  <c r="C330" i="11"/>
  <c r="C331" i="11"/>
  <c r="C332" i="11"/>
  <c r="D332" i="11"/>
  <c r="C333" i="11"/>
  <c r="C334" i="11"/>
  <c r="C335" i="11"/>
  <c r="C336" i="11"/>
  <c r="C337" i="11"/>
  <c r="E337" i="11"/>
  <c r="C338" i="11"/>
  <c r="C339" i="11"/>
  <c r="C340" i="11"/>
  <c r="D340" i="11"/>
  <c r="C341" i="11"/>
  <c r="C342" i="11"/>
  <c r="C343" i="11"/>
  <c r="C344" i="11"/>
  <c r="C345" i="11"/>
  <c r="E345" i="11"/>
  <c r="C346" i="11"/>
  <c r="C347" i="11"/>
  <c r="C348" i="11"/>
  <c r="D348" i="11"/>
  <c r="AP355" i="8"/>
  <c r="AP291" i="8"/>
  <c r="AP227" i="8"/>
  <c r="AP163" i="8"/>
  <c r="AP139" i="8"/>
  <c r="AP131" i="8"/>
  <c r="AP123" i="8"/>
  <c r="AP115" i="8"/>
  <c r="AP107" i="8"/>
  <c r="AP99" i="8"/>
  <c r="AP91" i="8"/>
  <c r="AP83" i="8"/>
  <c r="AP75" i="8"/>
  <c r="AP67" i="8"/>
  <c r="AP59" i="8"/>
  <c r="D55" i="8"/>
  <c r="E348" i="11" s="1"/>
  <c r="C55" i="8"/>
  <c r="D54" i="8"/>
  <c r="E347" i="11" s="1"/>
  <c r="C54" i="8"/>
  <c r="D347" i="11" s="1"/>
  <c r="D53" i="8"/>
  <c r="E346" i="11" s="1"/>
  <c r="C53" i="8"/>
  <c r="D346" i="11" s="1"/>
  <c r="D52" i="8"/>
  <c r="C52" i="8"/>
  <c r="D345" i="11" s="1"/>
  <c r="AP51" i="8"/>
  <c r="D51" i="8"/>
  <c r="E344" i="11" s="1"/>
  <c r="C51" i="8"/>
  <c r="D344" i="11" s="1"/>
  <c r="D50" i="8"/>
  <c r="E343" i="11" s="1"/>
  <c r="C50" i="8"/>
  <c r="D343" i="11" s="1"/>
  <c r="D49" i="8"/>
  <c r="E342" i="11" s="1"/>
  <c r="C49" i="8"/>
  <c r="D342" i="11" s="1"/>
  <c r="D48" i="8"/>
  <c r="E341" i="11" s="1"/>
  <c r="C48" i="8"/>
  <c r="D341" i="11" s="1"/>
  <c r="D47" i="8"/>
  <c r="E340" i="11" s="1"/>
  <c r="C47" i="8"/>
  <c r="D46" i="8"/>
  <c r="E339" i="11" s="1"/>
  <c r="C46" i="8"/>
  <c r="D339" i="11" s="1"/>
  <c r="D45" i="8"/>
  <c r="E338" i="11" s="1"/>
  <c r="C45" i="8"/>
  <c r="D338" i="11" s="1"/>
  <c r="D44" i="8"/>
  <c r="C44" i="8"/>
  <c r="D337" i="11" s="1"/>
  <c r="AP43" i="8"/>
  <c r="D43" i="8"/>
  <c r="E336" i="11" s="1"/>
  <c r="C43" i="8"/>
  <c r="D336" i="11" s="1"/>
  <c r="D42" i="8"/>
  <c r="E335" i="11" s="1"/>
  <c r="C42" i="8"/>
  <c r="D335" i="11" s="1"/>
  <c r="D41" i="8"/>
  <c r="E334" i="11" s="1"/>
  <c r="C41" i="8"/>
  <c r="D334" i="11" s="1"/>
  <c r="D40" i="8"/>
  <c r="E333" i="11" s="1"/>
  <c r="C40" i="8"/>
  <c r="D333" i="11" s="1"/>
  <c r="D39" i="8"/>
  <c r="E332" i="11" s="1"/>
  <c r="C39" i="8"/>
  <c r="D38" i="8"/>
  <c r="E331" i="11" s="1"/>
  <c r="C38" i="8"/>
  <c r="D331" i="11" s="1"/>
  <c r="D37" i="8"/>
  <c r="E330" i="11" s="1"/>
  <c r="C37" i="8"/>
  <c r="D330" i="11" s="1"/>
  <c r="D36" i="8"/>
  <c r="C36" i="8"/>
  <c r="D329" i="11" s="1"/>
  <c r="AP35" i="8"/>
  <c r="D35" i="8"/>
  <c r="E328" i="11" s="1"/>
  <c r="C35" i="8"/>
  <c r="D328" i="11" s="1"/>
  <c r="D34" i="8"/>
  <c r="E327" i="11" s="1"/>
  <c r="C34" i="8"/>
  <c r="D327" i="11" s="1"/>
  <c r="D33" i="8"/>
  <c r="E326" i="11" s="1"/>
  <c r="C33" i="8"/>
  <c r="D326" i="11" s="1"/>
  <c r="D32" i="8"/>
  <c r="E325" i="11" s="1"/>
  <c r="C32" i="8"/>
  <c r="D325" i="11" s="1"/>
  <c r="D31" i="8"/>
  <c r="E324" i="11" s="1"/>
  <c r="C31" i="8"/>
  <c r="D30" i="8"/>
  <c r="E323" i="11" s="1"/>
  <c r="C30" i="8"/>
  <c r="D323" i="11" s="1"/>
  <c r="D29" i="8"/>
  <c r="E322" i="11" s="1"/>
  <c r="C29" i="8"/>
  <c r="D322" i="11" s="1"/>
  <c r="D28" i="8"/>
  <c r="C28" i="8"/>
  <c r="D321" i="11" s="1"/>
  <c r="D27" i="8"/>
  <c r="E320" i="11" s="1"/>
  <c r="C27" i="8"/>
  <c r="D320" i="11" s="1"/>
  <c r="D26" i="8"/>
  <c r="E319" i="11" s="1"/>
  <c r="C26" i="8"/>
  <c r="D319" i="11" s="1"/>
  <c r="D25" i="8"/>
  <c r="E318" i="11" s="1"/>
  <c r="C25" i="8"/>
  <c r="D318" i="11" s="1"/>
  <c r="D24" i="8"/>
  <c r="E317" i="11" s="1"/>
  <c r="C24" i="8"/>
  <c r="D317" i="11" s="1"/>
  <c r="D23" i="8"/>
  <c r="E316" i="11" s="1"/>
  <c r="C23" i="8"/>
  <c r="D22" i="8"/>
  <c r="E315" i="11" s="1"/>
  <c r="C22" i="8"/>
  <c r="D315" i="11" s="1"/>
  <c r="D21" i="8"/>
  <c r="E314" i="11" s="1"/>
  <c r="C21" i="8"/>
  <c r="D314" i="11" s="1"/>
  <c r="D20" i="8"/>
  <c r="E313" i="11" s="1"/>
  <c r="C20" i="8"/>
  <c r="D313" i="11" s="1"/>
  <c r="D19" i="8"/>
  <c r="E312" i="11" s="1"/>
  <c r="C19" i="8"/>
  <c r="D312" i="11" s="1"/>
  <c r="D18" i="8"/>
  <c r="E311" i="11" s="1"/>
  <c r="C18" i="8"/>
  <c r="D311" i="11" s="1"/>
  <c r="D17" i="8"/>
  <c r="E310" i="11" s="1"/>
  <c r="C17" i="8"/>
  <c r="D310" i="11" s="1"/>
  <c r="D16" i="8"/>
  <c r="E309" i="11" s="1"/>
  <c r="C16" i="8"/>
  <c r="D309" i="11" s="1"/>
  <c r="D15" i="8"/>
  <c r="E308" i="11" s="1"/>
  <c r="C15" i="8"/>
  <c r="D14" i="8"/>
  <c r="E307" i="11" s="1"/>
  <c r="C14" i="8"/>
  <c r="D307" i="11" s="1"/>
  <c r="D13" i="8"/>
  <c r="E306" i="11" s="1"/>
  <c r="C13" i="8"/>
  <c r="D306" i="11" s="1"/>
  <c r="D12" i="8"/>
  <c r="E305" i="11" s="1"/>
  <c r="C12" i="8"/>
  <c r="D305" i="11" s="1"/>
  <c r="D11" i="8"/>
  <c r="E304" i="11" s="1"/>
  <c r="C11" i="8"/>
  <c r="D304" i="11" s="1"/>
  <c r="D10" i="8"/>
  <c r="E303" i="11" s="1"/>
  <c r="C10" i="8"/>
  <c r="D303" i="11" s="1"/>
  <c r="D9" i="8"/>
  <c r="E302" i="11" s="1"/>
  <c r="C9" i="8"/>
  <c r="D302" i="11" s="1"/>
  <c r="D8" i="8"/>
  <c r="E301" i="11" s="1"/>
  <c r="C8" i="8"/>
  <c r="D301" i="11" s="1"/>
  <c r="D7" i="8"/>
  <c r="E300" i="11" s="1"/>
  <c r="C7" i="8"/>
  <c r="D6" i="8"/>
  <c r="E299" i="11" s="1"/>
  <c r="C6" i="8"/>
  <c r="D299" i="11" s="1"/>
  <c r="F5" i="8"/>
  <c r="AR5" i="8" s="1"/>
  <c r="C247" i="11"/>
  <c r="B7" i="12"/>
  <c r="A6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D210" i="11"/>
  <c r="C211" i="11"/>
  <c r="C212" i="11"/>
  <c r="C213" i="11"/>
  <c r="C214" i="11"/>
  <c r="AP387" i="13"/>
  <c r="AP323" i="13"/>
  <c r="AP259" i="13"/>
  <c r="AP195" i="13"/>
  <c r="AP139" i="13"/>
  <c r="AP131" i="13"/>
  <c r="AP123" i="13"/>
  <c r="AP115" i="13"/>
  <c r="AP107" i="13"/>
  <c r="AP99" i="13"/>
  <c r="AP91" i="13"/>
  <c r="AP83" i="13"/>
  <c r="AP75" i="13"/>
  <c r="AP67" i="13"/>
  <c r="AP59" i="13"/>
  <c r="AP51" i="13"/>
  <c r="AP43" i="13"/>
  <c r="AP35" i="13"/>
  <c r="C55" i="13"/>
  <c r="D214" i="11" s="1"/>
  <c r="D55" i="13"/>
  <c r="E214" i="11" s="1"/>
  <c r="D54" i="13"/>
  <c r="E213" i="11" s="1"/>
  <c r="C54" i="13"/>
  <c r="D213" i="11" s="1"/>
  <c r="D53" i="13"/>
  <c r="E212" i="11" s="1"/>
  <c r="C53" i="13"/>
  <c r="D212" i="11" s="1"/>
  <c r="C51" i="13"/>
  <c r="D51" i="13"/>
  <c r="E210" i="11" s="1"/>
  <c r="D50" i="13"/>
  <c r="E209" i="11" s="1"/>
  <c r="C50" i="13"/>
  <c r="D209" i="11" s="1"/>
  <c r="D49" i="13"/>
  <c r="E208" i="11" s="1"/>
  <c r="C49" i="13"/>
  <c r="D208" i="11" s="1"/>
  <c r="D48" i="13"/>
  <c r="E207" i="11" s="1"/>
  <c r="C48" i="13"/>
  <c r="D207" i="11" s="1"/>
  <c r="C47" i="13"/>
  <c r="D206" i="11" s="1"/>
  <c r="D47" i="13"/>
  <c r="E206" i="11" s="1"/>
  <c r="D45" i="13"/>
  <c r="E204" i="11" s="1"/>
  <c r="C45" i="13"/>
  <c r="D204" i="11" s="1"/>
  <c r="D42" i="13"/>
  <c r="E201" i="11" s="1"/>
  <c r="C42" i="13"/>
  <c r="D201" i="11" s="1"/>
  <c r="D41" i="13"/>
  <c r="E200" i="11" s="1"/>
  <c r="C41" i="13"/>
  <c r="D200" i="11" s="1"/>
  <c r="D38" i="13"/>
  <c r="E197" i="11" s="1"/>
  <c r="C38" i="13"/>
  <c r="D197" i="11" s="1"/>
  <c r="C37" i="13"/>
  <c r="D196" i="11" s="1"/>
  <c r="D37" i="13"/>
  <c r="E196" i="11" s="1"/>
  <c r="D36" i="13"/>
  <c r="E195" i="11" s="1"/>
  <c r="C36" i="13"/>
  <c r="D195" i="11" s="1"/>
  <c r="D35" i="13"/>
  <c r="E194" i="11" s="1"/>
  <c r="C35" i="13"/>
  <c r="D194" i="11" s="1"/>
  <c r="D34" i="13"/>
  <c r="E193" i="11" s="1"/>
  <c r="C34" i="13"/>
  <c r="D193" i="11" s="1"/>
  <c r="C32" i="13"/>
  <c r="D191" i="11" s="1"/>
  <c r="D32" i="13"/>
  <c r="E191" i="11" s="1"/>
  <c r="C31" i="13"/>
  <c r="D190" i="11" s="1"/>
  <c r="D31" i="13"/>
  <c r="E190" i="11" s="1"/>
  <c r="D30" i="13"/>
  <c r="E189" i="11" s="1"/>
  <c r="C30" i="13"/>
  <c r="D189" i="11" s="1"/>
  <c r="D29" i="13"/>
  <c r="E188" i="11" s="1"/>
  <c r="C29" i="13"/>
  <c r="D188" i="11" s="1"/>
  <c r="D28" i="13"/>
  <c r="E187" i="11" s="1"/>
  <c r="C28" i="13"/>
  <c r="D187" i="11" s="1"/>
  <c r="C27" i="13"/>
  <c r="D186" i="11" s="1"/>
  <c r="D27" i="13"/>
  <c r="E186" i="11" s="1"/>
  <c r="C26" i="13"/>
  <c r="D185" i="11" s="1"/>
  <c r="D25" i="13"/>
  <c r="E184" i="11" s="1"/>
  <c r="C25" i="13"/>
  <c r="D184" i="11" s="1"/>
  <c r="C24" i="13"/>
  <c r="D183" i="11" s="1"/>
  <c r="C23" i="13"/>
  <c r="D182" i="11" s="1"/>
  <c r="D23" i="13"/>
  <c r="E182" i="11" s="1"/>
  <c r="D22" i="13"/>
  <c r="E181" i="11" s="1"/>
  <c r="C22" i="13"/>
  <c r="D181" i="11" s="1"/>
  <c r="D21" i="13"/>
  <c r="E180" i="11" s="1"/>
  <c r="C21" i="13"/>
  <c r="D180" i="11" s="1"/>
  <c r="D20" i="13"/>
  <c r="E179" i="11" s="1"/>
  <c r="C20" i="13"/>
  <c r="D179" i="11" s="1"/>
  <c r="C19" i="13"/>
  <c r="D178" i="11" s="1"/>
  <c r="D19" i="13"/>
  <c r="E178" i="11" s="1"/>
  <c r="C18" i="13"/>
  <c r="D177" i="11" s="1"/>
  <c r="D17" i="13"/>
  <c r="E176" i="11" s="1"/>
  <c r="C17" i="13"/>
  <c r="D176" i="11" s="1"/>
  <c r="C16" i="13"/>
  <c r="D175" i="11" s="1"/>
  <c r="C15" i="13"/>
  <c r="D174" i="11" s="1"/>
  <c r="D15" i="13"/>
  <c r="E174" i="11" s="1"/>
  <c r="C14" i="13"/>
  <c r="D173" i="11" s="1"/>
  <c r="C13" i="13"/>
  <c r="D172" i="11" s="1"/>
  <c r="D13" i="13"/>
  <c r="E172" i="11" s="1"/>
  <c r="C12" i="13"/>
  <c r="D171" i="11" s="1"/>
  <c r="D11" i="13"/>
  <c r="E170" i="11" s="1"/>
  <c r="C11" i="13"/>
  <c r="D170" i="11" s="1"/>
  <c r="D10" i="13"/>
  <c r="E169" i="11" s="1"/>
  <c r="C10" i="13"/>
  <c r="D169" i="11" s="1"/>
  <c r="C9" i="13"/>
  <c r="D168" i="11" s="1"/>
  <c r="D9" i="13"/>
  <c r="E168" i="11" s="1"/>
  <c r="C8" i="13"/>
  <c r="D167" i="11" s="1"/>
  <c r="D7" i="13"/>
  <c r="E166" i="11" s="1"/>
  <c r="C7" i="13"/>
  <c r="D166" i="11" s="1"/>
  <c r="D6" i="13"/>
  <c r="E165" i="11" s="1"/>
  <c r="C6" i="13"/>
  <c r="D165" i="11" s="1"/>
  <c r="F5" i="13"/>
  <c r="F4" i="13" s="1"/>
  <c r="G4" i="13" s="1"/>
  <c r="H4" i="13" s="1"/>
  <c r="I4" i="13" s="1"/>
  <c r="J4" i="13" s="1"/>
  <c r="K4" i="13" s="1"/>
  <c r="L4" i="13" s="1"/>
  <c r="M4" i="13" s="1"/>
  <c r="N4" i="13" s="1"/>
  <c r="O4" i="13" s="1"/>
  <c r="P4" i="13" s="1"/>
  <c r="Q4" i="13" s="1"/>
  <c r="R4" i="13" s="1"/>
  <c r="S4" i="13" s="1"/>
  <c r="T4" i="13" s="1"/>
  <c r="U4" i="13" s="1"/>
  <c r="V4" i="13" s="1"/>
  <c r="W4" i="13" s="1"/>
  <c r="X4" i="13" s="1"/>
  <c r="Y4" i="13" s="1"/>
  <c r="Z4" i="13" s="1"/>
  <c r="AA4" i="13" s="1"/>
  <c r="AB4" i="13" s="1"/>
  <c r="AC4" i="13" s="1"/>
  <c r="AD4" i="13" s="1"/>
  <c r="AE4" i="13" s="1"/>
  <c r="AF4" i="13" s="1"/>
  <c r="AG4" i="13" s="1"/>
  <c r="AH4" i="13" s="1"/>
  <c r="AI4" i="13" s="1"/>
  <c r="AJ4" i="13" s="1"/>
  <c r="A5" i="11"/>
  <c r="AP55" i="12"/>
  <c r="AP79" i="12"/>
  <c r="AP119" i="12"/>
  <c r="AP183" i="12"/>
  <c r="AP215" i="12"/>
  <c r="AP239" i="12"/>
  <c r="AP247" i="12"/>
  <c r="AP271" i="12"/>
  <c r="AP303" i="12"/>
  <c r="AP311" i="12"/>
  <c r="AP335" i="12"/>
  <c r="AP367" i="12"/>
  <c r="AP375" i="12"/>
  <c r="B6" i="12"/>
  <c r="B8" i="12"/>
  <c r="D8" i="12" s="1"/>
  <c r="E234" i="11" s="1"/>
  <c r="B9" i="12"/>
  <c r="D9" i="12" s="1"/>
  <c r="E235" i="11" s="1"/>
  <c r="B10" i="12"/>
  <c r="C236" i="11" s="1"/>
  <c r="B11" i="12"/>
  <c r="C237" i="11" s="1"/>
  <c r="B12" i="12"/>
  <c r="D12" i="12" s="1"/>
  <c r="E238" i="11" s="1"/>
  <c r="B13" i="12"/>
  <c r="C239" i="11" s="1"/>
  <c r="B14" i="12"/>
  <c r="B15" i="12"/>
  <c r="B16" i="12"/>
  <c r="D16" i="12" s="1"/>
  <c r="E242" i="11" s="1"/>
  <c r="B17" i="12"/>
  <c r="D17" i="12" s="1"/>
  <c r="E243" i="11" s="1"/>
  <c r="B18" i="12"/>
  <c r="B19" i="12"/>
  <c r="C245" i="11" s="1"/>
  <c r="B20" i="12"/>
  <c r="D20" i="12" s="1"/>
  <c r="E246" i="11" s="1"/>
  <c r="B21" i="12"/>
  <c r="B22" i="12"/>
  <c r="B23" i="12"/>
  <c r="B24" i="12"/>
  <c r="D24" i="12" s="1"/>
  <c r="E250" i="11" s="1"/>
  <c r="B25" i="12"/>
  <c r="D25" i="12" s="1"/>
  <c r="E251" i="11" s="1"/>
  <c r="B26" i="12"/>
  <c r="B27" i="12"/>
  <c r="C253" i="11" s="1"/>
  <c r="B28" i="12"/>
  <c r="D28" i="12" s="1"/>
  <c r="E254" i="11" s="1"/>
  <c r="B29" i="12"/>
  <c r="C255" i="11" s="1"/>
  <c r="B30" i="12"/>
  <c r="B31" i="12"/>
  <c r="B32" i="12"/>
  <c r="D32" i="12" s="1"/>
  <c r="E258" i="11" s="1"/>
  <c r="B33" i="12"/>
  <c r="C259" i="11" s="1"/>
  <c r="B34" i="12"/>
  <c r="C260" i="11" s="1"/>
  <c r="B35" i="12"/>
  <c r="C261" i="11" s="1"/>
  <c r="B36" i="12"/>
  <c r="D36" i="12" s="1"/>
  <c r="E262" i="11" s="1"/>
  <c r="B37" i="12"/>
  <c r="C263" i="11" s="1"/>
  <c r="B38" i="12"/>
  <c r="B39" i="12"/>
  <c r="B40" i="12"/>
  <c r="D40" i="12" s="1"/>
  <c r="E266" i="11" s="1"/>
  <c r="B41" i="12"/>
  <c r="D41" i="12" s="1"/>
  <c r="E267" i="11" s="1"/>
  <c r="B42" i="12"/>
  <c r="C268" i="11" s="1"/>
  <c r="B43" i="12"/>
  <c r="C269" i="11" s="1"/>
  <c r="B44" i="12"/>
  <c r="D44" i="12" s="1"/>
  <c r="E270" i="11" s="1"/>
  <c r="B45" i="12"/>
  <c r="C271" i="11" s="1"/>
  <c r="B46" i="12"/>
  <c r="B47" i="12"/>
  <c r="B48" i="12"/>
  <c r="B49" i="12"/>
  <c r="D49" i="12" s="1"/>
  <c r="E275" i="11" s="1"/>
  <c r="B50" i="12"/>
  <c r="B51" i="12"/>
  <c r="C277" i="11" s="1"/>
  <c r="B52" i="12"/>
  <c r="D52" i="12" s="1"/>
  <c r="E278" i="11" s="1"/>
  <c r="B53" i="12"/>
  <c r="C279" i="11" s="1"/>
  <c r="B54" i="12"/>
  <c r="D54" i="12" s="1"/>
  <c r="E280" i="11" s="1"/>
  <c r="B55" i="12"/>
  <c r="C51" i="12"/>
  <c r="D277" i="11" s="1"/>
  <c r="C49" i="12"/>
  <c r="D275" i="11" s="1"/>
  <c r="C46" i="12"/>
  <c r="D272" i="11" s="1"/>
  <c r="D43" i="12"/>
  <c r="E269" i="11" s="1"/>
  <c r="C43" i="12"/>
  <c r="D269" i="11" s="1"/>
  <c r="C42" i="12"/>
  <c r="D268" i="11" s="1"/>
  <c r="C38" i="12"/>
  <c r="D264" i="11" s="1"/>
  <c r="D35" i="12"/>
  <c r="E261" i="11" s="1"/>
  <c r="C35" i="12"/>
  <c r="D261" i="11" s="1"/>
  <c r="C34" i="12"/>
  <c r="D260" i="11" s="1"/>
  <c r="D27" i="12"/>
  <c r="E253" i="11" s="1"/>
  <c r="C27" i="12"/>
  <c r="D253" i="11" s="1"/>
  <c r="D19" i="12"/>
  <c r="E245" i="11" s="1"/>
  <c r="C19" i="12"/>
  <c r="D245" i="11" s="1"/>
  <c r="D18" i="12"/>
  <c r="E244" i="11" s="1"/>
  <c r="C14" i="12"/>
  <c r="D240" i="11" s="1"/>
  <c r="D11" i="12"/>
  <c r="E237" i="11" s="1"/>
  <c r="C11" i="12"/>
  <c r="D237" i="11" s="1"/>
  <c r="C10" i="12"/>
  <c r="D236" i="11" s="1"/>
  <c r="D7" i="12"/>
  <c r="E233" i="11" s="1"/>
  <c r="C7" i="12"/>
  <c r="D233" i="11" s="1"/>
  <c r="D27" i="11"/>
  <c r="D17" i="11"/>
  <c r="D18" i="11"/>
  <c r="D19" i="11"/>
  <c r="D20" i="11"/>
  <c r="D21" i="11"/>
  <c r="D22" i="11"/>
  <c r="D23" i="11"/>
  <c r="D24" i="11"/>
  <c r="D25" i="11"/>
  <c r="D26" i="11"/>
  <c r="D16" i="11"/>
  <c r="A361" i="11"/>
  <c r="A362" i="11"/>
  <c r="AP216" i="12" s="1"/>
  <c r="A363" i="11"/>
  <c r="A364" i="11"/>
  <c r="A365" i="11"/>
  <c r="AP219" i="8" s="1"/>
  <c r="A366" i="11"/>
  <c r="AP220" i="12" s="1"/>
  <c r="A367" i="11"/>
  <c r="AP221" i="8" s="1"/>
  <c r="A368" i="11"/>
  <c r="AP222" i="8" s="1"/>
  <c r="A369" i="11"/>
  <c r="A370" i="11"/>
  <c r="AP224" i="12" s="1"/>
  <c r="A371" i="11"/>
  <c r="A372" i="11"/>
  <c r="A373" i="11"/>
  <c r="A374" i="11"/>
  <c r="AP228" i="12" s="1"/>
  <c r="A375" i="11"/>
  <c r="AP229" i="8" s="1"/>
  <c r="A376" i="11"/>
  <c r="AP230" i="8" s="1"/>
  <c r="A377" i="11"/>
  <c r="A378" i="11"/>
  <c r="AP232" i="12" s="1"/>
  <c r="A379" i="11"/>
  <c r="A380" i="11"/>
  <c r="A381" i="11"/>
  <c r="AP235" i="8" s="1"/>
  <c r="A382" i="11"/>
  <c r="A383" i="11"/>
  <c r="AP237" i="8" s="1"/>
  <c r="A384" i="11"/>
  <c r="AP238" i="8" s="1"/>
  <c r="A385" i="11"/>
  <c r="A386" i="11"/>
  <c r="AP240" i="12" s="1"/>
  <c r="A387" i="11"/>
  <c r="A388" i="11"/>
  <c r="A389" i="11"/>
  <c r="AP243" i="8" s="1"/>
  <c r="A390" i="11"/>
  <c r="A391" i="11"/>
  <c r="AP245" i="8" s="1"/>
  <c r="A392" i="11"/>
  <c r="AP246" i="8" s="1"/>
  <c r="A393" i="11"/>
  <c r="A394" i="11"/>
  <c r="AP248" i="12" s="1"/>
  <c r="A395" i="11"/>
  <c r="A396" i="11"/>
  <c r="A397" i="11"/>
  <c r="AP251" i="13" s="1"/>
  <c r="A398" i="11"/>
  <c r="A399" i="11"/>
  <c r="AP253" i="8" s="1"/>
  <c r="A400" i="11"/>
  <c r="AP254" i="8" s="1"/>
  <c r="A401" i="11"/>
  <c r="A402" i="11"/>
  <c r="AP256" i="12" s="1"/>
  <c r="A403" i="11"/>
  <c r="A404" i="11"/>
  <c r="A405" i="11"/>
  <c r="A406" i="11"/>
  <c r="A407" i="11"/>
  <c r="AP261" i="8" s="1"/>
  <c r="A408" i="11"/>
  <c r="AP262" i="8" s="1"/>
  <c r="A409" i="11"/>
  <c r="A410" i="11"/>
  <c r="AP264" i="12" s="1"/>
  <c r="A411" i="11"/>
  <c r="A412" i="11"/>
  <c r="A413" i="11"/>
  <c r="AP267" i="13" s="1"/>
  <c r="A414" i="11"/>
  <c r="A415" i="11"/>
  <c r="AP269" i="8" s="1"/>
  <c r="A416" i="11"/>
  <c r="AP270" i="8" s="1"/>
  <c r="A417" i="11"/>
  <c r="A418" i="11"/>
  <c r="AP272" i="12" s="1"/>
  <c r="A419" i="11"/>
  <c r="A420" i="11"/>
  <c r="A421" i="11"/>
  <c r="AP275" i="13" s="1"/>
  <c r="A422" i="11"/>
  <c r="A423" i="11"/>
  <c r="AP277" i="8" s="1"/>
  <c r="A424" i="11"/>
  <c r="AP278" i="8" s="1"/>
  <c r="A425" i="11"/>
  <c r="A426" i="11"/>
  <c r="AP280" i="12" s="1"/>
  <c r="A427" i="11"/>
  <c r="A428" i="11"/>
  <c r="A429" i="11"/>
  <c r="AP283" i="8" s="1"/>
  <c r="A430" i="11"/>
  <c r="A431" i="11"/>
  <c r="AP285" i="8" s="1"/>
  <c r="A432" i="11"/>
  <c r="AP286" i="8" s="1"/>
  <c r="A433" i="11"/>
  <c r="A434" i="11"/>
  <c r="AP288" i="12" s="1"/>
  <c r="A435" i="11"/>
  <c r="A436" i="11"/>
  <c r="A437" i="11"/>
  <c r="A438" i="11"/>
  <c r="A439" i="11"/>
  <c r="AP293" i="8" s="1"/>
  <c r="A440" i="11"/>
  <c r="AP294" i="8" s="1"/>
  <c r="A441" i="11"/>
  <c r="A442" i="11"/>
  <c r="AP296" i="12" s="1"/>
  <c r="A443" i="11"/>
  <c r="A444" i="11"/>
  <c r="A445" i="11"/>
  <c r="AP299" i="8" s="1"/>
  <c r="A446" i="11"/>
  <c r="A447" i="11"/>
  <c r="AP301" i="8" s="1"/>
  <c r="A448" i="11"/>
  <c r="AP302" i="8" s="1"/>
  <c r="A449" i="11"/>
  <c r="A450" i="11"/>
  <c r="AP304" i="12" s="1"/>
  <c r="A451" i="11"/>
  <c r="A452" i="11"/>
  <c r="A453" i="11"/>
  <c r="AP307" i="8" s="1"/>
  <c r="A454" i="11"/>
  <c r="A455" i="11"/>
  <c r="AP309" i="8" s="1"/>
  <c r="A456" i="11"/>
  <c r="AP310" i="8" s="1"/>
  <c r="A457" i="11"/>
  <c r="A458" i="11"/>
  <c r="AP312" i="12" s="1"/>
  <c r="A459" i="11"/>
  <c r="A460" i="11"/>
  <c r="A461" i="11"/>
  <c r="AP315" i="13" s="1"/>
  <c r="A462" i="11"/>
  <c r="A463" i="11"/>
  <c r="AP317" i="8" s="1"/>
  <c r="A464" i="11"/>
  <c r="AP318" i="8" s="1"/>
  <c r="A465" i="11"/>
  <c r="A466" i="11"/>
  <c r="AP320" i="12" s="1"/>
  <c r="A467" i="11"/>
  <c r="A468" i="11"/>
  <c r="A469" i="11"/>
  <c r="A470" i="11"/>
  <c r="A471" i="11"/>
  <c r="AP325" i="8" s="1"/>
  <c r="A472" i="11"/>
  <c r="AP326" i="8" s="1"/>
  <c r="A473" i="11"/>
  <c r="A474" i="11"/>
  <c r="AP328" i="12" s="1"/>
  <c r="A475" i="11"/>
  <c r="A476" i="11"/>
  <c r="A477" i="11"/>
  <c r="AP331" i="13" s="1"/>
  <c r="A478" i="11"/>
  <c r="A479" i="11"/>
  <c r="AP333" i="8" s="1"/>
  <c r="A480" i="11"/>
  <c r="AP334" i="8" s="1"/>
  <c r="A481" i="11"/>
  <c r="A482" i="11"/>
  <c r="AP336" i="12" s="1"/>
  <c r="A483" i="11"/>
  <c r="A484" i="11"/>
  <c r="A485" i="11"/>
  <c r="AP339" i="13" s="1"/>
  <c r="A486" i="11"/>
  <c r="A487" i="11"/>
  <c r="AP341" i="8" s="1"/>
  <c r="A488" i="11"/>
  <c r="AP342" i="8" s="1"/>
  <c r="A489" i="11"/>
  <c r="A490" i="11"/>
  <c r="AP344" i="12" s="1"/>
  <c r="A491" i="11"/>
  <c r="A492" i="11"/>
  <c r="A493" i="11"/>
  <c r="AP347" i="8" s="1"/>
  <c r="A494" i="11"/>
  <c r="A495" i="11"/>
  <c r="AP349" i="8" s="1"/>
  <c r="A496" i="11"/>
  <c r="AP350" i="8" s="1"/>
  <c r="A497" i="11"/>
  <c r="A498" i="11"/>
  <c r="AP352" i="12" s="1"/>
  <c r="A499" i="11"/>
  <c r="A500" i="11"/>
  <c r="A501" i="11"/>
  <c r="A502" i="11"/>
  <c r="A503" i="11"/>
  <c r="AP357" i="8" s="1"/>
  <c r="A504" i="11"/>
  <c r="AP358" i="8" s="1"/>
  <c r="A505" i="11"/>
  <c r="A506" i="11"/>
  <c r="AP360" i="12" s="1"/>
  <c r="A507" i="11"/>
  <c r="A508" i="11"/>
  <c r="A509" i="11"/>
  <c r="AP363" i="8" s="1"/>
  <c r="A510" i="11"/>
  <c r="A511" i="11"/>
  <c r="AP365" i="8" s="1"/>
  <c r="A512" i="11"/>
  <c r="AP366" i="8" s="1"/>
  <c r="A513" i="11"/>
  <c r="A514" i="11"/>
  <c r="AP368" i="12" s="1"/>
  <c r="A515" i="11"/>
  <c r="A516" i="11"/>
  <c r="A517" i="11"/>
  <c r="AP371" i="8" s="1"/>
  <c r="A518" i="11"/>
  <c r="A519" i="11"/>
  <c r="AP373" i="8" s="1"/>
  <c r="A520" i="11"/>
  <c r="AP374" i="8" s="1"/>
  <c r="A521" i="11"/>
  <c r="A522" i="11"/>
  <c r="AP376" i="12" s="1"/>
  <c r="A523" i="11"/>
  <c r="A524" i="11"/>
  <c r="A525" i="11"/>
  <c r="AP379" i="13" s="1"/>
  <c r="A526" i="11"/>
  <c r="A527" i="11"/>
  <c r="AP381" i="8" s="1"/>
  <c r="A528" i="11"/>
  <c r="AP382" i="8" s="1"/>
  <c r="A529" i="11"/>
  <c r="A530" i="11"/>
  <c r="AP384" i="12" s="1"/>
  <c r="A531" i="11"/>
  <c r="A532" i="11"/>
  <c r="A533" i="11"/>
  <c r="A534" i="11"/>
  <c r="A535" i="11"/>
  <c r="AP389" i="8" s="1"/>
  <c r="A536" i="11"/>
  <c r="AP390" i="8" s="1"/>
  <c r="A537" i="11"/>
  <c r="A538" i="11"/>
  <c r="AP392" i="12" s="1"/>
  <c r="A539" i="11"/>
  <c r="A540" i="11"/>
  <c r="A541" i="11"/>
  <c r="AP395" i="13" s="1"/>
  <c r="A542" i="11"/>
  <c r="A543" i="11"/>
  <c r="AP397" i="8" s="1"/>
  <c r="A544" i="11"/>
  <c r="AP398" i="8" s="1"/>
  <c r="A180" i="11"/>
  <c r="A181" i="11"/>
  <c r="A182" i="11"/>
  <c r="A183" i="11"/>
  <c r="A184" i="11"/>
  <c r="A185" i="11"/>
  <c r="A186" i="11"/>
  <c r="AP40" i="8" s="1"/>
  <c r="A187" i="11"/>
  <c r="AP41" i="8" s="1"/>
  <c r="A188" i="11"/>
  <c r="A189" i="11"/>
  <c r="A190" i="11"/>
  <c r="A191" i="11"/>
  <c r="A192" i="11"/>
  <c r="A193" i="11"/>
  <c r="AP47" i="12" s="1"/>
  <c r="A194" i="11"/>
  <c r="AP48" i="8" s="1"/>
  <c r="A195" i="11"/>
  <c r="AP49" i="8" s="1"/>
  <c r="A196" i="11"/>
  <c r="A197" i="11"/>
  <c r="A198" i="11"/>
  <c r="A199" i="11"/>
  <c r="A200" i="11"/>
  <c r="A201" i="11"/>
  <c r="A202" i="11"/>
  <c r="AP56" i="12" s="1"/>
  <c r="A203" i="11"/>
  <c r="A204" i="11"/>
  <c r="A205" i="11"/>
  <c r="A206" i="11"/>
  <c r="A207" i="11"/>
  <c r="A208" i="11"/>
  <c r="A209" i="11"/>
  <c r="AP63" i="12" s="1"/>
  <c r="A210" i="11"/>
  <c r="AP64" i="12" s="1"/>
  <c r="A211" i="11"/>
  <c r="A212" i="11"/>
  <c r="A213" i="11"/>
  <c r="A214" i="11"/>
  <c r="A215" i="11"/>
  <c r="A216" i="11"/>
  <c r="A217" i="11"/>
  <c r="A218" i="11"/>
  <c r="AP72" i="12" s="1"/>
  <c r="A219" i="11"/>
  <c r="A220" i="11"/>
  <c r="A221" i="11"/>
  <c r="A222" i="11"/>
  <c r="A223" i="11"/>
  <c r="A224" i="11"/>
  <c r="A225" i="11"/>
  <c r="A226" i="11"/>
  <c r="AP80" i="12" s="1"/>
  <c r="A227" i="11"/>
  <c r="A228" i="11"/>
  <c r="A229" i="11"/>
  <c r="A230" i="11"/>
  <c r="A231" i="11"/>
  <c r="A232" i="11"/>
  <c r="A233" i="11"/>
  <c r="A234" i="11"/>
  <c r="AP88" i="12" s="1"/>
  <c r="A235" i="11"/>
  <c r="A236" i="11"/>
  <c r="A237" i="11"/>
  <c r="A238" i="11"/>
  <c r="A239" i="11"/>
  <c r="A240" i="11"/>
  <c r="A241" i="11"/>
  <c r="A242" i="11"/>
  <c r="AP96" i="12" s="1"/>
  <c r="A243" i="11"/>
  <c r="A244" i="11"/>
  <c r="A245" i="11"/>
  <c r="A246" i="11"/>
  <c r="A247" i="11"/>
  <c r="A248" i="11"/>
  <c r="A249" i="11"/>
  <c r="A250" i="11"/>
  <c r="AP104" i="12" s="1"/>
  <c r="A251" i="11"/>
  <c r="A252" i="11"/>
  <c r="A253" i="11"/>
  <c r="A254" i="11"/>
  <c r="A255" i="11"/>
  <c r="A256" i="11"/>
  <c r="A257" i="11"/>
  <c r="AP111" i="12" s="1"/>
  <c r="A258" i="11"/>
  <c r="AP112" i="12" s="1"/>
  <c r="A259" i="11"/>
  <c r="A260" i="11"/>
  <c r="A261" i="11"/>
  <c r="A262" i="11"/>
  <c r="A263" i="11"/>
  <c r="A264" i="11"/>
  <c r="A265" i="11"/>
  <c r="A266" i="11"/>
  <c r="AP120" i="12" s="1"/>
  <c r="A267" i="11"/>
  <c r="A268" i="11"/>
  <c r="A269" i="11"/>
  <c r="A270" i="11"/>
  <c r="A271" i="11"/>
  <c r="A272" i="11"/>
  <c r="A273" i="11"/>
  <c r="AP127" i="12" s="1"/>
  <c r="A274" i="11"/>
  <c r="AP128" i="12" s="1"/>
  <c r="A275" i="11"/>
  <c r="A276" i="11"/>
  <c r="A277" i="11"/>
  <c r="A278" i="11"/>
  <c r="A279" i="11"/>
  <c r="A280" i="11"/>
  <c r="A281" i="11"/>
  <c r="A282" i="11"/>
  <c r="AP136" i="12" s="1"/>
  <c r="A283" i="11"/>
  <c r="A284" i="11"/>
  <c r="A285" i="11"/>
  <c r="A286" i="11"/>
  <c r="A287" i="11"/>
  <c r="A288" i="11"/>
  <c r="A289" i="11"/>
  <c r="A290" i="11"/>
  <c r="A291" i="11"/>
  <c r="A292" i="11"/>
  <c r="A293" i="11"/>
  <c r="AP147" i="13" s="1"/>
  <c r="A294" i="11"/>
  <c r="A295" i="11"/>
  <c r="A296" i="11"/>
  <c r="A297" i="11"/>
  <c r="A298" i="11"/>
  <c r="A299" i="11"/>
  <c r="A300" i="11"/>
  <c r="A301" i="11"/>
  <c r="AP155" i="13" s="1"/>
  <c r="A302" i="11"/>
  <c r="A303" i="11"/>
  <c r="A304" i="11"/>
  <c r="A305" i="11"/>
  <c r="A306" i="11"/>
  <c r="A307" i="11"/>
  <c r="A308" i="11"/>
  <c r="A309" i="11"/>
  <c r="AP163" i="13" s="1"/>
  <c r="A310" i="11"/>
  <c r="A311" i="11"/>
  <c r="A312" i="11"/>
  <c r="A313" i="11"/>
  <c r="A314" i="11"/>
  <c r="A315" i="11"/>
  <c r="A316" i="11"/>
  <c r="A317" i="11"/>
  <c r="AP171" i="13" s="1"/>
  <c r="A318" i="11"/>
  <c r="A319" i="11"/>
  <c r="A320" i="11"/>
  <c r="A321" i="11"/>
  <c r="AP175" i="12" s="1"/>
  <c r="A322" i="11"/>
  <c r="A323" i="11"/>
  <c r="A324" i="11"/>
  <c r="A325" i="11"/>
  <c r="AP179" i="8" s="1"/>
  <c r="A326" i="11"/>
  <c r="A327" i="11"/>
  <c r="A328" i="11"/>
  <c r="A329" i="11"/>
  <c r="A330" i="11"/>
  <c r="A331" i="11"/>
  <c r="A332" i="11"/>
  <c r="A333" i="11"/>
  <c r="AP187" i="8" s="1"/>
  <c r="A334" i="11"/>
  <c r="A335" i="11"/>
  <c r="A336" i="11"/>
  <c r="A337" i="11"/>
  <c r="AP191" i="12" s="1"/>
  <c r="A338" i="11"/>
  <c r="A339" i="11"/>
  <c r="A340" i="11"/>
  <c r="A341" i="11"/>
  <c r="AP195" i="8" s="1"/>
  <c r="A342" i="11"/>
  <c r="A343" i="11"/>
  <c r="A344" i="11"/>
  <c r="A345" i="11"/>
  <c r="A346" i="11"/>
  <c r="A347" i="11"/>
  <c r="A348" i="11"/>
  <c r="A349" i="11"/>
  <c r="AP203" i="8" s="1"/>
  <c r="A350" i="11"/>
  <c r="A351" i="11"/>
  <c r="A352" i="11"/>
  <c r="A353" i="11"/>
  <c r="A354" i="11"/>
  <c r="A355" i="11"/>
  <c r="A356" i="11"/>
  <c r="A357" i="11"/>
  <c r="AP211" i="13" s="1"/>
  <c r="A358" i="11"/>
  <c r="A359" i="11"/>
  <c r="A360" i="11"/>
  <c r="A4" i="11"/>
  <c r="E99" i="11"/>
  <c r="F99" i="11"/>
  <c r="G99" i="11"/>
  <c r="E100" i="11"/>
  <c r="F100" i="11" s="1"/>
  <c r="E101" i="11"/>
  <c r="G101" i="11" s="1"/>
  <c r="E102" i="11"/>
  <c r="F102" i="11" s="1"/>
  <c r="E103" i="11"/>
  <c r="F103" i="11" s="1"/>
  <c r="E104" i="11"/>
  <c r="F104" i="11" s="1"/>
  <c r="E105" i="11"/>
  <c r="F105" i="11" s="1"/>
  <c r="E106" i="11"/>
  <c r="G106" i="11" s="1"/>
  <c r="E107" i="11"/>
  <c r="F107" i="11" s="1"/>
  <c r="E108" i="11"/>
  <c r="F108" i="11" s="1"/>
  <c r="E109" i="11"/>
  <c r="F109" i="11" s="1"/>
  <c r="E110" i="11"/>
  <c r="G110" i="11" s="1"/>
  <c r="E111" i="11"/>
  <c r="F111" i="11" s="1"/>
  <c r="E112" i="11"/>
  <c r="F112" i="11" s="1"/>
  <c r="E113" i="11"/>
  <c r="F113" i="11" s="1"/>
  <c r="E114" i="11"/>
  <c r="G114" i="11" s="1"/>
  <c r="E115" i="11"/>
  <c r="F115" i="11" s="1"/>
  <c r="E116" i="11"/>
  <c r="F116" i="11" s="1"/>
  <c r="E117" i="11"/>
  <c r="F117" i="11" s="1"/>
  <c r="E118" i="11"/>
  <c r="G118" i="11" s="1"/>
  <c r="F118" i="11"/>
  <c r="E119" i="11"/>
  <c r="F119" i="11" s="1"/>
  <c r="E120" i="11"/>
  <c r="F120" i="11" s="1"/>
  <c r="E121" i="11"/>
  <c r="F121" i="11" s="1"/>
  <c r="E122" i="11"/>
  <c r="G122" i="11" s="1"/>
  <c r="E123" i="11"/>
  <c r="F123" i="11" s="1"/>
  <c r="E124" i="11"/>
  <c r="F124" i="11" s="1"/>
  <c r="E125" i="11"/>
  <c r="F125" i="11" s="1"/>
  <c r="E126" i="11"/>
  <c r="G126" i="11" s="1"/>
  <c r="E127" i="11"/>
  <c r="F127" i="11" s="1"/>
  <c r="E128" i="11"/>
  <c r="F128" i="11" s="1"/>
  <c r="E129" i="11"/>
  <c r="F129" i="11" s="1"/>
  <c r="E130" i="11"/>
  <c r="G130" i="11" s="1"/>
  <c r="E131" i="11"/>
  <c r="F131" i="11" s="1"/>
  <c r="E132" i="11"/>
  <c r="F132" i="11" s="1"/>
  <c r="E133" i="11"/>
  <c r="F133" i="11" s="1"/>
  <c r="E134" i="11"/>
  <c r="G134" i="11" s="1"/>
  <c r="F134" i="11"/>
  <c r="E135" i="11"/>
  <c r="F135" i="11" s="1"/>
  <c r="E136" i="11"/>
  <c r="F136" i="11" s="1"/>
  <c r="E137" i="11"/>
  <c r="F137" i="11" s="1"/>
  <c r="E138" i="11"/>
  <c r="G138" i="11" s="1"/>
  <c r="E139" i="11"/>
  <c r="F139" i="11" s="1"/>
  <c r="E140" i="11"/>
  <c r="F140" i="11" s="1"/>
  <c r="E141" i="11"/>
  <c r="F141" i="11" s="1"/>
  <c r="E142" i="11"/>
  <c r="G142" i="11" s="1"/>
  <c r="E143" i="11"/>
  <c r="F143" i="11" s="1"/>
  <c r="E144" i="11"/>
  <c r="F144" i="11" s="1"/>
  <c r="E145" i="11"/>
  <c r="F145" i="11" s="1"/>
  <c r="E146" i="11"/>
  <c r="G146" i="11" s="1"/>
  <c r="E147" i="11"/>
  <c r="F147" i="11" s="1"/>
  <c r="E98" i="11"/>
  <c r="G98" i="11" s="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98" i="11"/>
  <c r="I99" i="11"/>
  <c r="J99" i="11"/>
  <c r="B100" i="11"/>
  <c r="I100" i="11" s="1"/>
  <c r="C100" i="11"/>
  <c r="J100" i="11" s="1"/>
  <c r="B101" i="11"/>
  <c r="I101" i="11" s="1"/>
  <c r="C101" i="11"/>
  <c r="J101" i="11" s="1"/>
  <c r="B102" i="11"/>
  <c r="I102" i="11" s="1"/>
  <c r="C102" i="11"/>
  <c r="J102" i="11" s="1"/>
  <c r="B103" i="11"/>
  <c r="I103" i="11" s="1"/>
  <c r="C103" i="11"/>
  <c r="J103" i="11" s="1"/>
  <c r="B104" i="11"/>
  <c r="I104" i="11" s="1"/>
  <c r="C104" i="11"/>
  <c r="J104" i="11" s="1"/>
  <c r="B105" i="11"/>
  <c r="I105" i="11" s="1"/>
  <c r="C105" i="11"/>
  <c r="J105" i="11" s="1"/>
  <c r="B106" i="11"/>
  <c r="I106" i="11" s="1"/>
  <c r="C106" i="11"/>
  <c r="J106" i="11" s="1"/>
  <c r="B107" i="11"/>
  <c r="I107" i="11" s="1"/>
  <c r="C107" i="11"/>
  <c r="J107" i="11" s="1"/>
  <c r="B108" i="11"/>
  <c r="I108" i="11" s="1"/>
  <c r="C108" i="11"/>
  <c r="J108" i="11" s="1"/>
  <c r="B109" i="11"/>
  <c r="I109" i="11" s="1"/>
  <c r="C109" i="11"/>
  <c r="J109" i="11" s="1"/>
  <c r="B110" i="11"/>
  <c r="I110" i="11" s="1"/>
  <c r="C110" i="11"/>
  <c r="J110" i="11" s="1"/>
  <c r="B111" i="11"/>
  <c r="I111" i="11" s="1"/>
  <c r="C111" i="11"/>
  <c r="J111" i="11" s="1"/>
  <c r="B112" i="11"/>
  <c r="I112" i="11" s="1"/>
  <c r="C112" i="11"/>
  <c r="J112" i="11" s="1"/>
  <c r="B113" i="11"/>
  <c r="I113" i="11" s="1"/>
  <c r="C113" i="11"/>
  <c r="J113" i="11" s="1"/>
  <c r="B114" i="11"/>
  <c r="I114" i="11" s="1"/>
  <c r="C114" i="11"/>
  <c r="J114" i="11" s="1"/>
  <c r="B115" i="11"/>
  <c r="I115" i="11" s="1"/>
  <c r="C115" i="11"/>
  <c r="J115" i="11" s="1"/>
  <c r="B116" i="11"/>
  <c r="I116" i="11" s="1"/>
  <c r="C116" i="11"/>
  <c r="J116" i="11" s="1"/>
  <c r="B117" i="11"/>
  <c r="I117" i="11" s="1"/>
  <c r="C117" i="11"/>
  <c r="J117" i="11" s="1"/>
  <c r="B118" i="11"/>
  <c r="I118" i="11" s="1"/>
  <c r="C118" i="11"/>
  <c r="J118" i="11" s="1"/>
  <c r="B119" i="11"/>
  <c r="I119" i="11" s="1"/>
  <c r="C119" i="11"/>
  <c r="J119" i="11" s="1"/>
  <c r="B120" i="11"/>
  <c r="I120" i="11" s="1"/>
  <c r="C120" i="11"/>
  <c r="J120" i="11" s="1"/>
  <c r="B121" i="11"/>
  <c r="I121" i="11" s="1"/>
  <c r="C121" i="11"/>
  <c r="J121" i="11" s="1"/>
  <c r="B122" i="11"/>
  <c r="I122" i="11" s="1"/>
  <c r="C122" i="11"/>
  <c r="J122" i="11" s="1"/>
  <c r="B123" i="11"/>
  <c r="I123" i="11" s="1"/>
  <c r="C123" i="11"/>
  <c r="J123" i="11" s="1"/>
  <c r="B124" i="11"/>
  <c r="I124" i="11" s="1"/>
  <c r="C124" i="11"/>
  <c r="J124" i="11" s="1"/>
  <c r="B125" i="11"/>
  <c r="I125" i="11" s="1"/>
  <c r="C125" i="11"/>
  <c r="J125" i="11" s="1"/>
  <c r="B126" i="11"/>
  <c r="I126" i="11" s="1"/>
  <c r="C126" i="11"/>
  <c r="J126" i="11" s="1"/>
  <c r="B127" i="11"/>
  <c r="I127" i="11" s="1"/>
  <c r="C127" i="11"/>
  <c r="J127" i="11" s="1"/>
  <c r="B128" i="11"/>
  <c r="I128" i="11" s="1"/>
  <c r="C128" i="11"/>
  <c r="J128" i="11" s="1"/>
  <c r="B129" i="11"/>
  <c r="I129" i="11" s="1"/>
  <c r="C129" i="11"/>
  <c r="J129" i="11" s="1"/>
  <c r="B130" i="11"/>
  <c r="I130" i="11" s="1"/>
  <c r="C130" i="11"/>
  <c r="J130" i="11" s="1"/>
  <c r="B131" i="11"/>
  <c r="I131" i="11" s="1"/>
  <c r="C131" i="11"/>
  <c r="J131" i="11" s="1"/>
  <c r="B132" i="11"/>
  <c r="I132" i="11" s="1"/>
  <c r="C132" i="11"/>
  <c r="J132" i="11" s="1"/>
  <c r="B133" i="11"/>
  <c r="I133" i="11" s="1"/>
  <c r="C133" i="11"/>
  <c r="J133" i="11" s="1"/>
  <c r="B134" i="11"/>
  <c r="I134" i="11" s="1"/>
  <c r="C134" i="11"/>
  <c r="J134" i="11" s="1"/>
  <c r="B135" i="11"/>
  <c r="I135" i="11" s="1"/>
  <c r="C135" i="11"/>
  <c r="J135" i="11" s="1"/>
  <c r="B136" i="11"/>
  <c r="I136" i="11" s="1"/>
  <c r="C136" i="11"/>
  <c r="J136" i="11" s="1"/>
  <c r="B137" i="11"/>
  <c r="I137" i="11" s="1"/>
  <c r="C137" i="11"/>
  <c r="J137" i="11" s="1"/>
  <c r="B138" i="11"/>
  <c r="I138" i="11" s="1"/>
  <c r="C138" i="11"/>
  <c r="J138" i="11" s="1"/>
  <c r="B139" i="11"/>
  <c r="I139" i="11" s="1"/>
  <c r="C139" i="11"/>
  <c r="J139" i="11" s="1"/>
  <c r="B140" i="11"/>
  <c r="I140" i="11" s="1"/>
  <c r="C140" i="11"/>
  <c r="J140" i="11" s="1"/>
  <c r="B141" i="11"/>
  <c r="I141" i="11" s="1"/>
  <c r="C141" i="11"/>
  <c r="J141" i="11" s="1"/>
  <c r="B142" i="11"/>
  <c r="I142" i="11" s="1"/>
  <c r="C142" i="11"/>
  <c r="J142" i="11" s="1"/>
  <c r="B143" i="11"/>
  <c r="I143" i="11" s="1"/>
  <c r="C143" i="11"/>
  <c r="J143" i="11" s="1"/>
  <c r="B144" i="11"/>
  <c r="I144" i="11" s="1"/>
  <c r="C144" i="11"/>
  <c r="J144" i="11" s="1"/>
  <c r="B145" i="11"/>
  <c r="I145" i="11" s="1"/>
  <c r="C145" i="11"/>
  <c r="J145" i="11" s="1"/>
  <c r="B146" i="11"/>
  <c r="I146" i="11" s="1"/>
  <c r="C146" i="11"/>
  <c r="J146" i="11" s="1"/>
  <c r="B147" i="11"/>
  <c r="I147" i="11" s="1"/>
  <c r="C147" i="11"/>
  <c r="J147" i="11" s="1"/>
  <c r="H99" i="11"/>
  <c r="A100" i="11"/>
  <c r="A101" i="11"/>
  <c r="H101" i="11" s="1"/>
  <c r="A102" i="11"/>
  <c r="H102" i="11" s="1"/>
  <c r="A103" i="11"/>
  <c r="H103" i="11" s="1"/>
  <c r="A104" i="11"/>
  <c r="H104" i="11" s="1"/>
  <c r="A105" i="11"/>
  <c r="H105" i="11" s="1"/>
  <c r="A106" i="11"/>
  <c r="H106" i="11" s="1"/>
  <c r="A107" i="11"/>
  <c r="H107" i="11" s="1"/>
  <c r="A108" i="11"/>
  <c r="H108" i="11" s="1"/>
  <c r="A109" i="11"/>
  <c r="H109" i="11" s="1"/>
  <c r="A110" i="11"/>
  <c r="H110" i="11" s="1"/>
  <c r="A111" i="11"/>
  <c r="H111" i="11" s="1"/>
  <c r="A112" i="11"/>
  <c r="H112" i="11" s="1"/>
  <c r="A113" i="11"/>
  <c r="H113" i="11" s="1"/>
  <c r="A114" i="11"/>
  <c r="H114" i="11" s="1"/>
  <c r="A115" i="11"/>
  <c r="H115" i="11" s="1"/>
  <c r="A116" i="11"/>
  <c r="H116" i="11" s="1"/>
  <c r="A117" i="11"/>
  <c r="H117" i="11" s="1"/>
  <c r="A118" i="11"/>
  <c r="H118" i="11" s="1"/>
  <c r="A119" i="11"/>
  <c r="H119" i="11" s="1"/>
  <c r="A120" i="11"/>
  <c r="H120" i="11" s="1"/>
  <c r="A121" i="11"/>
  <c r="H121" i="11" s="1"/>
  <c r="A122" i="11"/>
  <c r="H122" i="11" s="1"/>
  <c r="A123" i="11"/>
  <c r="H123" i="11" s="1"/>
  <c r="A124" i="11"/>
  <c r="H124" i="11" s="1"/>
  <c r="A125" i="11"/>
  <c r="H125" i="11" s="1"/>
  <c r="A126" i="11"/>
  <c r="H126" i="11" s="1"/>
  <c r="A127" i="11"/>
  <c r="H127" i="11" s="1"/>
  <c r="A128" i="11"/>
  <c r="H128" i="11" s="1"/>
  <c r="A129" i="11"/>
  <c r="H129" i="11" s="1"/>
  <c r="A130" i="11"/>
  <c r="H130" i="11" s="1"/>
  <c r="A131" i="11"/>
  <c r="H131" i="11" s="1"/>
  <c r="A132" i="11"/>
  <c r="H132" i="11" s="1"/>
  <c r="A133" i="11"/>
  <c r="H133" i="11" s="1"/>
  <c r="A134" i="11"/>
  <c r="H134" i="11" s="1"/>
  <c r="A135" i="11"/>
  <c r="H135" i="11" s="1"/>
  <c r="A136" i="11"/>
  <c r="H136" i="11" s="1"/>
  <c r="A137" i="11"/>
  <c r="H137" i="11" s="1"/>
  <c r="A138" i="11"/>
  <c r="H138" i="11" s="1"/>
  <c r="A139" i="11"/>
  <c r="H139" i="11" s="1"/>
  <c r="A140" i="11"/>
  <c r="H140" i="11" s="1"/>
  <c r="A141" i="11"/>
  <c r="H141" i="11" s="1"/>
  <c r="A142" i="11"/>
  <c r="H142" i="11" s="1"/>
  <c r="A143" i="11"/>
  <c r="H143" i="11" s="1"/>
  <c r="A144" i="11"/>
  <c r="H144" i="11" s="1"/>
  <c r="A145" i="11"/>
  <c r="H145" i="11" s="1"/>
  <c r="A146" i="11"/>
  <c r="H146" i="11" s="1"/>
  <c r="A147" i="11"/>
  <c r="H147" i="11" s="1"/>
  <c r="A3" i="11"/>
  <c r="A2" i="11"/>
  <c r="A1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44" i="11"/>
  <c r="F44" i="11" s="1"/>
  <c r="E44" i="11"/>
  <c r="A44" i="11"/>
  <c r="B44" i="11"/>
  <c r="C44" i="11"/>
  <c r="A45" i="11"/>
  <c r="B45" i="11"/>
  <c r="C45" i="11"/>
  <c r="A46" i="11"/>
  <c r="B46" i="11"/>
  <c r="C46" i="11"/>
  <c r="A47" i="11"/>
  <c r="B47" i="11"/>
  <c r="C47" i="11"/>
  <c r="A48" i="11"/>
  <c r="B48" i="11"/>
  <c r="C48" i="11"/>
  <c r="A49" i="11"/>
  <c r="B49" i="11"/>
  <c r="C49" i="11"/>
  <c r="A50" i="11"/>
  <c r="B50" i="11"/>
  <c r="C50" i="11"/>
  <c r="A51" i="11"/>
  <c r="B51" i="11"/>
  <c r="C51" i="11"/>
  <c r="A52" i="11"/>
  <c r="B52" i="11"/>
  <c r="C52" i="11"/>
  <c r="A53" i="11"/>
  <c r="B53" i="11"/>
  <c r="C53" i="11"/>
  <c r="A54" i="11"/>
  <c r="B54" i="11"/>
  <c r="C54" i="11"/>
  <c r="A55" i="11"/>
  <c r="B55" i="11"/>
  <c r="C55" i="11"/>
  <c r="A56" i="11"/>
  <c r="B56" i="11"/>
  <c r="C56" i="11"/>
  <c r="A57" i="11"/>
  <c r="B57" i="11"/>
  <c r="C57" i="11"/>
  <c r="A58" i="11"/>
  <c r="B58" i="11"/>
  <c r="C58" i="11"/>
  <c r="A59" i="11"/>
  <c r="B59" i="11"/>
  <c r="C59" i="11"/>
  <c r="A60" i="11"/>
  <c r="B60" i="11"/>
  <c r="C60" i="11"/>
  <c r="A61" i="11"/>
  <c r="B61" i="11"/>
  <c r="C61" i="11"/>
  <c r="A62" i="11"/>
  <c r="B62" i="11"/>
  <c r="C62" i="11"/>
  <c r="A63" i="11"/>
  <c r="B63" i="11"/>
  <c r="C63" i="11"/>
  <c r="A64" i="11"/>
  <c r="B64" i="11"/>
  <c r="C64" i="11"/>
  <c r="A65" i="11"/>
  <c r="B65" i="11"/>
  <c r="C65" i="11"/>
  <c r="A66" i="11"/>
  <c r="B66" i="11"/>
  <c r="C66" i="11"/>
  <c r="A67" i="11"/>
  <c r="B67" i="11"/>
  <c r="C67" i="11"/>
  <c r="A68" i="11"/>
  <c r="B68" i="11"/>
  <c r="C68" i="11"/>
  <c r="A69" i="11"/>
  <c r="B69" i="11"/>
  <c r="C69" i="11"/>
  <c r="A70" i="11"/>
  <c r="B70" i="11"/>
  <c r="C70" i="11"/>
  <c r="A71" i="11"/>
  <c r="B71" i="11"/>
  <c r="C71" i="11"/>
  <c r="A72" i="11"/>
  <c r="B72" i="11"/>
  <c r="C72" i="11"/>
  <c r="A73" i="11"/>
  <c r="B73" i="11"/>
  <c r="C73" i="11"/>
  <c r="A74" i="11"/>
  <c r="B74" i="11"/>
  <c r="C74" i="11"/>
  <c r="A75" i="11"/>
  <c r="B75" i="11"/>
  <c r="C75" i="11"/>
  <c r="A76" i="11"/>
  <c r="B76" i="11"/>
  <c r="C76" i="11"/>
  <c r="A77" i="11"/>
  <c r="B77" i="11"/>
  <c r="C77" i="11"/>
  <c r="A78" i="11"/>
  <c r="B78" i="11"/>
  <c r="C78" i="11"/>
  <c r="A79" i="11"/>
  <c r="B79" i="11"/>
  <c r="C79" i="11"/>
  <c r="A80" i="11"/>
  <c r="B80" i="11"/>
  <c r="C80" i="11"/>
  <c r="A81" i="11"/>
  <c r="B81" i="11"/>
  <c r="C81" i="11"/>
  <c r="A82" i="11"/>
  <c r="B82" i="11"/>
  <c r="C82" i="11"/>
  <c r="A83" i="11"/>
  <c r="B83" i="11"/>
  <c r="C83" i="11"/>
  <c r="A84" i="11"/>
  <c r="B84" i="11"/>
  <c r="C84" i="11"/>
  <c r="A85" i="11"/>
  <c r="B85" i="11"/>
  <c r="C85" i="11"/>
  <c r="A86" i="11"/>
  <c r="B86" i="11"/>
  <c r="C86" i="11"/>
  <c r="A87" i="11"/>
  <c r="B87" i="11"/>
  <c r="C87" i="11"/>
  <c r="A88" i="11"/>
  <c r="B88" i="11"/>
  <c r="C88" i="11"/>
  <c r="A89" i="11"/>
  <c r="B89" i="11"/>
  <c r="C89" i="11"/>
  <c r="A90" i="11"/>
  <c r="B90" i="11"/>
  <c r="C90" i="11"/>
  <c r="A91" i="11"/>
  <c r="B91" i="11"/>
  <c r="C91" i="11"/>
  <c r="A92" i="11"/>
  <c r="B92" i="11"/>
  <c r="C92" i="11"/>
  <c r="A93" i="11"/>
  <c r="B93" i="11"/>
  <c r="C93" i="11"/>
  <c r="C234" i="11" l="1"/>
  <c r="H100" i="11"/>
  <c r="AS6" i="8"/>
  <c r="BM7" i="8"/>
  <c r="AU10" i="8"/>
  <c r="AY12" i="8"/>
  <c r="BC14" i="8"/>
  <c r="BG16" i="8"/>
  <c r="BK18" i="8"/>
  <c r="BO20" i="8"/>
  <c r="BS22" i="8"/>
  <c r="AS25" i="8"/>
  <c r="AW27" i="8"/>
  <c r="AX7" i="8"/>
  <c r="BJ9" i="8"/>
  <c r="BN11" i="8"/>
  <c r="BR13" i="8"/>
  <c r="BV15" i="8"/>
  <c r="AV18" i="8"/>
  <c r="AZ20" i="8"/>
  <c r="BD22" i="8"/>
  <c r="BH24" i="8"/>
  <c r="BL26" i="8"/>
  <c r="AW6" i="8"/>
  <c r="BA8" i="8"/>
  <c r="BM10" i="8"/>
  <c r="BQ12" i="8"/>
  <c r="BU14" i="8"/>
  <c r="AU17" i="8"/>
  <c r="AY19" i="8"/>
  <c r="BC21" i="8"/>
  <c r="BG23" i="8"/>
  <c r="BK25" i="8"/>
  <c r="BO27" i="8"/>
  <c r="BH7" i="8"/>
  <c r="BL9" i="8"/>
  <c r="BP11" i="8"/>
  <c r="BT13" i="8"/>
  <c r="AT16" i="8"/>
  <c r="AX18" i="8"/>
  <c r="BB20" i="8"/>
  <c r="BF22" i="8"/>
  <c r="BJ24" i="8"/>
  <c r="BN26" i="8"/>
  <c r="BA7" i="8"/>
  <c r="BE9" i="8"/>
  <c r="BI11" i="8"/>
  <c r="BM13" i="8"/>
  <c r="BQ15" i="8"/>
  <c r="BU17" i="8"/>
  <c r="AU20" i="8"/>
  <c r="AY22" i="8"/>
  <c r="BC24" i="8"/>
  <c r="BR7" i="8"/>
  <c r="BV9" i="8"/>
  <c r="AV12" i="8"/>
  <c r="AZ14" i="8"/>
  <c r="BD16" i="8"/>
  <c r="BH18" i="8"/>
  <c r="BL20" i="8"/>
  <c r="BP22" i="8"/>
  <c r="BT24" i="8"/>
  <c r="BM12" i="8"/>
  <c r="AY21" i="8"/>
  <c r="BC27" i="8"/>
  <c r="BT29" i="8"/>
  <c r="AT32" i="8"/>
  <c r="AX34" i="8"/>
  <c r="BB36" i="8"/>
  <c r="BF38" i="8"/>
  <c r="BJ40" i="8"/>
  <c r="BN42" i="8"/>
  <c r="BD7" i="8"/>
  <c r="BT15" i="8"/>
  <c r="BF24" i="8"/>
  <c r="BK28" i="8"/>
  <c r="BO30" i="8"/>
  <c r="BS32" i="8"/>
  <c r="AT6" i="8"/>
  <c r="BU7" i="8"/>
  <c r="BC10" i="8"/>
  <c r="BG12" i="8"/>
  <c r="BK14" i="8"/>
  <c r="BO16" i="8"/>
  <c r="BS18" i="8"/>
  <c r="AS21" i="8"/>
  <c r="AW23" i="8"/>
  <c r="BA25" i="8"/>
  <c r="BE27" i="8"/>
  <c r="BF7" i="8"/>
  <c r="BR9" i="8"/>
  <c r="BV11" i="8"/>
  <c r="AV14" i="8"/>
  <c r="AZ16" i="8"/>
  <c r="BD18" i="8"/>
  <c r="BH20" i="8"/>
  <c r="BL22" i="8"/>
  <c r="BP24" i="8"/>
  <c r="BT26" i="8"/>
  <c r="BE6" i="8"/>
  <c r="BI8" i="8"/>
  <c r="BU10" i="8"/>
  <c r="AU13" i="8"/>
  <c r="AY15" i="8"/>
  <c r="BC17" i="8"/>
  <c r="BG19" i="8"/>
  <c r="BK21" i="8"/>
  <c r="BO23" i="8"/>
  <c r="BS25" i="8"/>
  <c r="AS28" i="8"/>
  <c r="BP7" i="8"/>
  <c r="BT9" i="8"/>
  <c r="AT12" i="8"/>
  <c r="AX14" i="8"/>
  <c r="BB16" i="8"/>
  <c r="BF18" i="8"/>
  <c r="BJ20" i="8"/>
  <c r="BN22" i="8"/>
  <c r="BR24" i="8"/>
  <c r="BV26" i="8"/>
  <c r="BI7" i="8"/>
  <c r="BM9" i="8"/>
  <c r="BQ11" i="8"/>
  <c r="BU13" i="8"/>
  <c r="AU16" i="8"/>
  <c r="AY18" i="8"/>
  <c r="BC20" i="8"/>
  <c r="BG22" i="8"/>
  <c r="BK24" i="8"/>
  <c r="AV8" i="8"/>
  <c r="AZ10" i="8"/>
  <c r="BD12" i="8"/>
  <c r="BH14" i="8"/>
  <c r="BL16" i="8"/>
  <c r="BP18" i="8"/>
  <c r="BT20" i="8"/>
  <c r="AT23" i="8"/>
  <c r="AX25" i="8"/>
  <c r="BO13" i="8"/>
  <c r="BA22" i="8"/>
  <c r="BR27" i="8"/>
  <c r="AX30" i="8"/>
  <c r="BB32" i="8"/>
  <c r="BF34" i="8"/>
  <c r="BJ36" i="8"/>
  <c r="BN38" i="8"/>
  <c r="BR40" i="8"/>
  <c r="BV42" i="8"/>
  <c r="BF8" i="8"/>
  <c r="BV16" i="8"/>
  <c r="AZ25" i="8"/>
  <c r="BS28" i="8"/>
  <c r="AS31" i="8"/>
  <c r="AW33" i="8"/>
  <c r="BA35" i="8"/>
  <c r="BE37" i="8"/>
  <c r="BI39" i="8"/>
  <c r="BM41" i="8"/>
  <c r="BI6" i="8"/>
  <c r="AU6" i="8"/>
  <c r="AY8" i="8"/>
  <c r="BK10" i="8"/>
  <c r="BO12" i="8"/>
  <c r="BS14" i="8"/>
  <c r="AS17" i="8"/>
  <c r="AW19" i="8"/>
  <c r="BA21" i="8"/>
  <c r="BE23" i="8"/>
  <c r="BI25" i="8"/>
  <c r="BM27" i="8"/>
  <c r="BN7" i="8"/>
  <c r="AV10" i="8"/>
  <c r="AZ12" i="8"/>
  <c r="BD14" i="8"/>
  <c r="BH16" i="8"/>
  <c r="BL18" i="8"/>
  <c r="BP20" i="8"/>
  <c r="BT22" i="8"/>
  <c r="AT25" i="8"/>
  <c r="AX27" i="8"/>
  <c r="BM6" i="8"/>
  <c r="BQ8" i="8"/>
  <c r="AY11" i="8"/>
  <c r="BC13" i="8"/>
  <c r="BG15" i="8"/>
  <c r="BK17" i="8"/>
  <c r="BO19" i="8"/>
  <c r="BS21" i="8"/>
  <c r="AS24" i="8"/>
  <c r="AW26" i="8"/>
  <c r="BA28" i="8"/>
  <c r="AT8" i="8"/>
  <c r="AX10" i="8"/>
  <c r="BB12" i="8"/>
  <c r="BF14" i="8"/>
  <c r="BJ16" i="8"/>
  <c r="BN18" i="8"/>
  <c r="BR20" i="8"/>
  <c r="BV22" i="8"/>
  <c r="AV25" i="8"/>
  <c r="AZ27" i="8"/>
  <c r="BQ7" i="8"/>
  <c r="BU9" i="8"/>
  <c r="AU12" i="8"/>
  <c r="AY14" i="8"/>
  <c r="BC16" i="8"/>
  <c r="BG18" i="8"/>
  <c r="BK20" i="8"/>
  <c r="BO22" i="8"/>
  <c r="AZ6" i="8"/>
  <c r="BD8" i="8"/>
  <c r="BH10" i="8"/>
  <c r="BL12" i="8"/>
  <c r="BP14" i="8"/>
  <c r="BT16" i="8"/>
  <c r="AT19" i="8"/>
  <c r="AX21" i="8"/>
  <c r="BB23" i="8"/>
  <c r="BA6" i="8"/>
  <c r="BQ14" i="8"/>
  <c r="BC23" i="8"/>
  <c r="AY28" i="8"/>
  <c r="BF30" i="8"/>
  <c r="BJ32" i="8"/>
  <c r="BN34" i="8"/>
  <c r="BR36" i="8"/>
  <c r="BV38" i="8"/>
  <c r="AV41" i="8"/>
  <c r="AZ43" i="8"/>
  <c r="BH9" i="8"/>
  <c r="AT18" i="8"/>
  <c r="BP25" i="8"/>
  <c r="AW29" i="8"/>
  <c r="BA31" i="8"/>
  <c r="BE33" i="8"/>
  <c r="BI35" i="8"/>
  <c r="BM37" i="8"/>
  <c r="BQ39" i="8"/>
  <c r="BU41" i="8"/>
  <c r="BK7" i="8"/>
  <c r="AW16" i="8"/>
  <c r="BM24" i="8"/>
  <c r="BL28" i="8"/>
  <c r="BP30" i="8"/>
  <c r="BC6" i="8"/>
  <c r="BG8" i="8"/>
  <c r="BS10" i="8"/>
  <c r="AS13" i="8"/>
  <c r="AW15" i="8"/>
  <c r="BA17" i="8"/>
  <c r="BE19" i="8"/>
  <c r="BI21" i="8"/>
  <c r="BM23" i="8"/>
  <c r="BQ25" i="8"/>
  <c r="BU27" i="8"/>
  <c r="BV7" i="8"/>
  <c r="BD10" i="8"/>
  <c r="BH12" i="8"/>
  <c r="BL14" i="8"/>
  <c r="BP16" i="8"/>
  <c r="BT18" i="8"/>
  <c r="AT21" i="8"/>
  <c r="AX23" i="8"/>
  <c r="BB25" i="8"/>
  <c r="BF27" i="8"/>
  <c r="BU6" i="8"/>
  <c r="BC9" i="8"/>
  <c r="BG11" i="8"/>
  <c r="BK13" i="8"/>
  <c r="BO15" i="8"/>
  <c r="BS17" i="8"/>
  <c r="AS20" i="8"/>
  <c r="AW22" i="8"/>
  <c r="BA24" i="8"/>
  <c r="BE26" i="8"/>
  <c r="AX6" i="8"/>
  <c r="BB8" i="8"/>
  <c r="BF10" i="8"/>
  <c r="BJ12" i="8"/>
  <c r="BN14" i="8"/>
  <c r="BR16" i="8"/>
  <c r="BV18" i="8"/>
  <c r="AV21" i="8"/>
  <c r="AZ23" i="8"/>
  <c r="BD25" i="8"/>
  <c r="BH27" i="8"/>
  <c r="AU8" i="8"/>
  <c r="AY10" i="8"/>
  <c r="BC12" i="8"/>
  <c r="BG14" i="8"/>
  <c r="BK16" i="8"/>
  <c r="BO18" i="8"/>
  <c r="BS20" i="8"/>
  <c r="AS23" i="8"/>
  <c r="BH6" i="8"/>
  <c r="BL8" i="8"/>
  <c r="BP10" i="8"/>
  <c r="BT12" i="8"/>
  <c r="AT15" i="8"/>
  <c r="AX17" i="8"/>
  <c r="BB19" i="8"/>
  <c r="BF21" i="8"/>
  <c r="BJ23" i="8"/>
  <c r="BC7" i="8"/>
  <c r="BS15" i="8"/>
  <c r="BE24" i="8"/>
  <c r="BJ28" i="8"/>
  <c r="BN30" i="8"/>
  <c r="BR32" i="8"/>
  <c r="BV34" i="8"/>
  <c r="AV37" i="8"/>
  <c r="BK6" i="8"/>
  <c r="BO8" i="8"/>
  <c r="AW11" i="8"/>
  <c r="BA13" i="8"/>
  <c r="BE15" i="8"/>
  <c r="BI17" i="8"/>
  <c r="BM19" i="8"/>
  <c r="BQ21" i="8"/>
  <c r="BU23" i="8"/>
  <c r="AU26" i="8"/>
  <c r="AV6" i="8"/>
  <c r="AZ8" i="8"/>
  <c r="BL10" i="8"/>
  <c r="BP12" i="8"/>
  <c r="BT14" i="8"/>
  <c r="AT17" i="8"/>
  <c r="AX19" i="8"/>
  <c r="BB21" i="8"/>
  <c r="BF23" i="8"/>
  <c r="BJ25" i="8"/>
  <c r="BN27" i="8"/>
  <c r="AY7" i="8"/>
  <c r="BK9" i="8"/>
  <c r="BO11" i="8"/>
  <c r="BS13" i="8"/>
  <c r="AS16" i="8"/>
  <c r="AW18" i="8"/>
  <c r="BA20" i="8"/>
  <c r="BE22" i="8"/>
  <c r="BI24" i="8"/>
  <c r="BM26" i="8"/>
  <c r="BF6" i="8"/>
  <c r="BJ8" i="8"/>
  <c r="BN10" i="8"/>
  <c r="BR12" i="8"/>
  <c r="BV14" i="8"/>
  <c r="AV17" i="8"/>
  <c r="AZ19" i="8"/>
  <c r="BD21" i="8"/>
  <c r="BH23" i="8"/>
  <c r="BL25" i="8"/>
  <c r="AY6" i="8"/>
  <c r="BS6" i="8"/>
  <c r="BA9" i="8"/>
  <c r="BE11" i="8"/>
  <c r="BI13" i="8"/>
  <c r="BM15" i="8"/>
  <c r="BQ17" i="8"/>
  <c r="BU19" i="8"/>
  <c r="AU22" i="8"/>
  <c r="AY24" i="8"/>
  <c r="BC26" i="8"/>
  <c r="BD6" i="8"/>
  <c r="BH8" i="8"/>
  <c r="BT10" i="8"/>
  <c r="AT13" i="8"/>
  <c r="AX15" i="8"/>
  <c r="BB17" i="8"/>
  <c r="BF19" i="8"/>
  <c r="BJ21" i="8"/>
  <c r="BN23" i="8"/>
  <c r="BR25" i="8"/>
  <c r="BV27" i="8"/>
  <c r="BG7" i="8"/>
  <c r="BS9" i="8"/>
  <c r="AS12" i="8"/>
  <c r="AW14" i="8"/>
  <c r="BA16" i="8"/>
  <c r="BE18" i="8"/>
  <c r="BI20" i="8"/>
  <c r="BM22" i="8"/>
  <c r="BQ24" i="8"/>
  <c r="BU26" i="8"/>
  <c r="BN6" i="8"/>
  <c r="BR8" i="8"/>
  <c r="BV10" i="8"/>
  <c r="AV13" i="8"/>
  <c r="AZ15" i="8"/>
  <c r="BD17" i="8"/>
  <c r="BH19" i="8"/>
  <c r="BL21" i="8"/>
  <c r="BP23" i="8"/>
  <c r="BT25" i="8"/>
  <c r="BG6" i="8"/>
  <c r="BK8" i="8"/>
  <c r="BO10" i="8"/>
  <c r="BS12" i="8"/>
  <c r="AS15" i="8"/>
  <c r="AW17" i="8"/>
  <c r="BA19" i="8"/>
  <c r="BE21" i="8"/>
  <c r="BI23" i="8"/>
  <c r="AT7" i="8"/>
  <c r="AX9" i="8"/>
  <c r="BB11" i="8"/>
  <c r="BF13" i="8"/>
  <c r="BJ15" i="8"/>
  <c r="BN17" i="8"/>
  <c r="BR19" i="8"/>
  <c r="BV21" i="8"/>
  <c r="AV24" i="8"/>
  <c r="BG9" i="8"/>
  <c r="AS18" i="8"/>
  <c r="BO25" i="8"/>
  <c r="AV29" i="8"/>
  <c r="AZ31" i="8"/>
  <c r="BD33" i="8"/>
  <c r="BH35" i="8"/>
  <c r="BL37" i="8"/>
  <c r="BP39" i="8"/>
  <c r="BT41" i="8"/>
  <c r="AT44" i="8"/>
  <c r="BN12" i="8"/>
  <c r="AZ21" i="8"/>
  <c r="BD27" i="8"/>
  <c r="BU29" i="8"/>
  <c r="AU32" i="8"/>
  <c r="AY34" i="8"/>
  <c r="BC36" i="8"/>
  <c r="BG38" i="8"/>
  <c r="BK40" i="8"/>
  <c r="BO42" i="8"/>
  <c r="AW7" i="8"/>
  <c r="BI9" i="8"/>
  <c r="BM11" i="8"/>
  <c r="BQ13" i="8"/>
  <c r="BU15" i="8"/>
  <c r="AU18" i="8"/>
  <c r="AY20" i="8"/>
  <c r="BC22" i="8"/>
  <c r="BG24" i="8"/>
  <c r="BK26" i="8"/>
  <c r="BL6" i="8"/>
  <c r="BP8" i="8"/>
  <c r="AX11" i="8"/>
  <c r="BB13" i="8"/>
  <c r="BF15" i="8"/>
  <c r="BJ17" i="8"/>
  <c r="BN19" i="8"/>
  <c r="BR21" i="8"/>
  <c r="BV23" i="8"/>
  <c r="AV26" i="8"/>
  <c r="AZ28" i="8"/>
  <c r="BO7" i="8"/>
  <c r="AW10" i="8"/>
  <c r="BA12" i="8"/>
  <c r="BE14" i="8"/>
  <c r="BI16" i="8"/>
  <c r="BM18" i="8"/>
  <c r="BQ20" i="8"/>
  <c r="BU22" i="8"/>
  <c r="AU25" i="8"/>
  <c r="AY27" i="8"/>
  <c r="BV6" i="8"/>
  <c r="AV9" i="8"/>
  <c r="AZ11" i="8"/>
  <c r="BD13" i="8"/>
  <c r="BH15" i="8"/>
  <c r="BL17" i="8"/>
  <c r="BP19" i="8"/>
  <c r="BT21" i="8"/>
  <c r="AT24" i="8"/>
  <c r="AX26" i="8"/>
  <c r="BO6" i="8"/>
  <c r="BS8" i="8"/>
  <c r="AS11" i="8"/>
  <c r="AW13" i="8"/>
  <c r="BA15" i="8"/>
  <c r="BE17" i="8"/>
  <c r="BI19" i="8"/>
  <c r="BM21" i="8"/>
  <c r="BQ23" i="8"/>
  <c r="BB7" i="8"/>
  <c r="BF9" i="8"/>
  <c r="BJ11" i="8"/>
  <c r="BN13" i="8"/>
  <c r="BR15" i="8"/>
  <c r="BV17" i="8"/>
  <c r="AV20" i="8"/>
  <c r="AZ22" i="8"/>
  <c r="BD24" i="8"/>
  <c r="BI10" i="8"/>
  <c r="AU19" i="8"/>
  <c r="BA26" i="8"/>
  <c r="BD29" i="8"/>
  <c r="BH31" i="8"/>
  <c r="BL33" i="8"/>
  <c r="BP35" i="8"/>
  <c r="BT37" i="8"/>
  <c r="AT40" i="8"/>
  <c r="AX42" i="8"/>
  <c r="BB44" i="8"/>
  <c r="BP13" i="8"/>
  <c r="BB22" i="8"/>
  <c r="BS27" i="8"/>
  <c r="AY30" i="8"/>
  <c r="BC32" i="8"/>
  <c r="BG34" i="8"/>
  <c r="BK36" i="8"/>
  <c r="BO38" i="8"/>
  <c r="BS40" i="8"/>
  <c r="BE7" i="8"/>
  <c r="BQ9" i="8"/>
  <c r="BU11" i="8"/>
  <c r="AU14" i="8"/>
  <c r="AY16" i="8"/>
  <c r="BC18" i="8"/>
  <c r="BG20" i="8"/>
  <c r="BK22" i="8"/>
  <c r="BO24" i="8"/>
  <c r="BS26" i="8"/>
  <c r="BT6" i="8"/>
  <c r="BB9" i="8"/>
  <c r="BF11" i="8"/>
  <c r="BJ13" i="8"/>
  <c r="BN15" i="8"/>
  <c r="BR17" i="8"/>
  <c r="BV19" i="8"/>
  <c r="AV22" i="8"/>
  <c r="AZ24" i="8"/>
  <c r="BD26" i="8"/>
  <c r="BH28" i="8"/>
  <c r="AS8" i="8"/>
  <c r="BE10" i="8"/>
  <c r="BI12" i="8"/>
  <c r="BM14" i="8"/>
  <c r="BQ16" i="8"/>
  <c r="BU18" i="8"/>
  <c r="AU21" i="8"/>
  <c r="AY23" i="8"/>
  <c r="BC25" i="8"/>
  <c r="BG27" i="8"/>
  <c r="AZ7" i="8"/>
  <c r="BD9" i="8"/>
  <c r="BH11" i="8"/>
  <c r="AS7" i="8"/>
  <c r="BI15" i="8"/>
  <c r="AU24" i="8"/>
  <c r="BV13" i="8"/>
  <c r="BH22" i="8"/>
  <c r="BQ26" i="8"/>
  <c r="AT36" i="8"/>
  <c r="BF42" i="8"/>
  <c r="AX20" i="8"/>
  <c r="BI31" i="8"/>
  <c r="AU36" i="8"/>
  <c r="BC40" i="8"/>
  <c r="BM8" i="8"/>
  <c r="BA18" i="8"/>
  <c r="BG26" i="8"/>
  <c r="BN29" i="8"/>
  <c r="AV32" i="8"/>
  <c r="AZ34" i="8"/>
  <c r="BD36" i="8"/>
  <c r="BH38" i="8"/>
  <c r="BR10" i="8"/>
  <c r="BD19" i="8"/>
  <c r="BH26" i="8"/>
  <c r="BG29" i="8"/>
  <c r="BK31" i="8"/>
  <c r="BO33" i="8"/>
  <c r="BS35" i="8"/>
  <c r="AS38" i="8"/>
  <c r="AW40" i="8"/>
  <c r="BA42" i="8"/>
  <c r="BE44" i="8"/>
  <c r="BB14" i="8"/>
  <c r="BR22" i="8"/>
  <c r="AV28" i="8"/>
  <c r="BC30" i="8"/>
  <c r="BG32" i="8"/>
  <c r="BK34" i="8"/>
  <c r="BO36" i="8"/>
  <c r="BG13" i="8"/>
  <c r="AS22" i="8"/>
  <c r="BP27" i="8"/>
  <c r="AV30" i="8"/>
  <c r="AZ32" i="8"/>
  <c r="BD34" i="8"/>
  <c r="BH36" i="8"/>
  <c r="BL38" i="8"/>
  <c r="BP40" i="8"/>
  <c r="BK19" i="8"/>
  <c r="BP33" i="8"/>
  <c r="BA40" i="8"/>
  <c r="BV43" i="8"/>
  <c r="AZ46" i="8"/>
  <c r="BD48" i="8"/>
  <c r="BH50" i="8"/>
  <c r="BL52" i="8"/>
  <c r="BP54" i="8"/>
  <c r="AR42" i="8"/>
  <c r="BN41" i="8"/>
  <c r="BT19" i="8"/>
  <c r="BS33" i="8"/>
  <c r="BD40" i="8"/>
  <c r="AS44" i="8"/>
  <c r="BA46" i="8"/>
  <c r="BE48" i="8"/>
  <c r="BI50" i="8"/>
  <c r="BM52" i="8"/>
  <c r="BQ54" i="8"/>
  <c r="AR35" i="8"/>
  <c r="BC33" i="8"/>
  <c r="AW12" i="8"/>
  <c r="BT31" i="8"/>
  <c r="BD39" i="8"/>
  <c r="BB43" i="8"/>
  <c r="BP45" i="8"/>
  <c r="BT47" i="8"/>
  <c r="AT50" i="8"/>
  <c r="AX52" i="8"/>
  <c r="BB54" i="8"/>
  <c r="AR20" i="8"/>
  <c r="AW46" i="8"/>
  <c r="BQ28" i="8"/>
  <c r="BA37" i="8"/>
  <c r="AU42" i="8"/>
  <c r="AS45" i="8"/>
  <c r="AW47" i="8"/>
  <c r="BA49" i="8"/>
  <c r="BE51" i="8"/>
  <c r="BI53" i="8"/>
  <c r="BM55" i="8"/>
  <c r="BI36" i="8"/>
  <c r="BO21" i="8"/>
  <c r="BB34" i="8"/>
  <c r="BI40" i="8"/>
  <c r="AX44" i="8"/>
  <c r="BD46" i="8"/>
  <c r="BH48" i="8"/>
  <c r="BL13" i="8"/>
  <c r="BC8" i="8"/>
  <c r="BS16" i="8"/>
  <c r="BP6" i="8"/>
  <c r="BB15" i="8"/>
  <c r="BR23" i="8"/>
  <c r="BR28" i="8"/>
  <c r="BD37" i="8"/>
  <c r="BH43" i="8"/>
  <c r="BD23" i="8"/>
  <c r="BQ31" i="8"/>
  <c r="BS36" i="8"/>
  <c r="AW41" i="8"/>
  <c r="BO9" i="8"/>
  <c r="BC19" i="8"/>
  <c r="AS27" i="8"/>
  <c r="BV29" i="8"/>
  <c r="BD32" i="8"/>
  <c r="BH34" i="8"/>
  <c r="BL36" i="8"/>
  <c r="BP38" i="8"/>
  <c r="BT11" i="8"/>
  <c r="BF20" i="8"/>
  <c r="AT27" i="8"/>
  <c r="BO29" i="8"/>
  <c r="BS31" i="8"/>
  <c r="AS34" i="8"/>
  <c r="AW36" i="8"/>
  <c r="BA38" i="8"/>
  <c r="BE40" i="8"/>
  <c r="BI42" i="8"/>
  <c r="BR6" i="8"/>
  <c r="BD15" i="8"/>
  <c r="BT23" i="8"/>
  <c r="BF28" i="8"/>
  <c r="BK30" i="8"/>
  <c r="BO32" i="8"/>
  <c r="BS34" i="8"/>
  <c r="AS37" i="8"/>
  <c r="BI14" i="8"/>
  <c r="AU23" i="8"/>
  <c r="AW28" i="8"/>
  <c r="BD30" i="8"/>
  <c r="BH32" i="8"/>
  <c r="BL34" i="8"/>
  <c r="BP36" i="8"/>
  <c r="BT38" i="8"/>
  <c r="AT41" i="8"/>
  <c r="BS23" i="8"/>
  <c r="BR34" i="8"/>
  <c r="BQ40" i="8"/>
  <c r="BC44" i="8"/>
  <c r="BH46" i="8"/>
  <c r="BL48" i="8"/>
  <c r="BP50" i="8"/>
  <c r="BT52" i="8"/>
  <c r="AT55" i="8"/>
  <c r="AR50" i="8"/>
  <c r="BR43" i="8"/>
  <c r="AX24" i="8"/>
  <c r="BU34" i="8"/>
  <c r="BT40" i="8"/>
  <c r="BD44" i="8"/>
  <c r="BI46" i="8"/>
  <c r="BM48" i="8"/>
  <c r="BQ50" i="8"/>
  <c r="BU52" i="8"/>
  <c r="AU55" i="8"/>
  <c r="AR43" i="8"/>
  <c r="AW38" i="8"/>
  <c r="BE16" i="8"/>
  <c r="BV32" i="8"/>
  <c r="BT39" i="8"/>
  <c r="BN43" i="8"/>
  <c r="AT46" i="8"/>
  <c r="AX48" i="8"/>
  <c r="BB50" i="8"/>
  <c r="BF52" i="8"/>
  <c r="BJ54" i="8"/>
  <c r="AR44" i="8"/>
  <c r="AY47" i="8"/>
  <c r="BS29" i="8"/>
  <c r="AT38" i="8"/>
  <c r="BH42" i="8"/>
  <c r="BA45" i="8"/>
  <c r="BE47" i="8"/>
  <c r="BI49" i="8"/>
  <c r="BP15" i="8"/>
  <c r="AW9" i="8"/>
  <c r="BM17" i="8"/>
  <c r="BJ7" i="8"/>
  <c r="AV16" i="8"/>
  <c r="BL24" i="8"/>
  <c r="BL29" i="8"/>
  <c r="AX38" i="8"/>
  <c r="BP43" i="8"/>
  <c r="BB26" i="8"/>
  <c r="BK32" i="8"/>
  <c r="AW37" i="8"/>
  <c r="BE41" i="8"/>
  <c r="BQ10" i="8"/>
  <c r="BE20" i="8"/>
  <c r="BI27" i="8"/>
  <c r="AZ30" i="8"/>
  <c r="BL32" i="8"/>
  <c r="BP34" i="8"/>
  <c r="BT36" i="8"/>
  <c r="AT39" i="8"/>
  <c r="BV12" i="8"/>
  <c r="BH21" i="8"/>
  <c r="BJ27" i="8"/>
  <c r="AS30" i="8"/>
  <c r="AW32" i="8"/>
  <c r="BA34" i="8"/>
  <c r="BE36" i="8"/>
  <c r="BI38" i="8"/>
  <c r="BM40" i="8"/>
  <c r="BQ42" i="8"/>
  <c r="BT7" i="8"/>
  <c r="BF16" i="8"/>
  <c r="BU24" i="8"/>
  <c r="BO28" i="8"/>
  <c r="BS30" i="8"/>
  <c r="AS33" i="8"/>
  <c r="AW35" i="8"/>
  <c r="AU7" i="8"/>
  <c r="BK15" i="8"/>
  <c r="AW24" i="8"/>
  <c r="BG28" i="8"/>
  <c r="BL30" i="8"/>
  <c r="BP32" i="8"/>
  <c r="BT34" i="8"/>
  <c r="BT17" i="8"/>
  <c r="BG10" i="8"/>
  <c r="AS19" i="8"/>
  <c r="BT8" i="8"/>
  <c r="BF17" i="8"/>
  <c r="BE8" i="8"/>
  <c r="BV30" i="8"/>
  <c r="AZ39" i="8"/>
  <c r="BB6" i="8"/>
  <c r="BR26" i="8"/>
  <c r="BM33" i="8"/>
  <c r="BU37" i="8"/>
  <c r="AY42" i="8"/>
  <c r="BS11" i="8"/>
  <c r="BG21" i="8"/>
  <c r="BT27" i="8"/>
  <c r="BH30" i="8"/>
  <c r="BT32" i="8"/>
  <c r="AT35" i="8"/>
  <c r="AX37" i="8"/>
  <c r="BB39" i="8"/>
  <c r="AT14" i="8"/>
  <c r="BJ22" i="8"/>
  <c r="AT28" i="8"/>
  <c r="BA30" i="8"/>
  <c r="BE32" i="8"/>
  <c r="BI34" i="8"/>
  <c r="BM36" i="8"/>
  <c r="BQ38" i="8"/>
  <c r="BU40" i="8"/>
  <c r="AU43" i="8"/>
  <c r="BV8" i="8"/>
  <c r="BH17" i="8"/>
  <c r="BH25" i="8"/>
  <c r="AS29" i="8"/>
  <c r="AW31" i="8"/>
  <c r="BA33" i="8"/>
  <c r="BE35" i="8"/>
  <c r="AW8" i="8"/>
  <c r="BM16" i="8"/>
  <c r="BV24" i="8"/>
  <c r="BP28" i="8"/>
  <c r="BT30" i="8"/>
  <c r="AT33" i="8"/>
  <c r="AX35" i="8"/>
  <c r="BB37" i="8"/>
  <c r="BF39" i="8"/>
  <c r="BJ41" i="8"/>
  <c r="BE28" i="8"/>
  <c r="BV36" i="8"/>
  <c r="BS41" i="8"/>
  <c r="BT44" i="8"/>
  <c r="AT47" i="8"/>
  <c r="AX49" i="8"/>
  <c r="BB51" i="8"/>
  <c r="BF53" i="8"/>
  <c r="BJ55" i="8"/>
  <c r="AR45" i="8"/>
  <c r="BE46" i="8"/>
  <c r="BI28" i="8"/>
  <c r="AU37" i="8"/>
  <c r="BV41" i="8"/>
  <c r="AT20" i="8"/>
  <c r="BA11" i="8"/>
  <c r="BQ19" i="8"/>
  <c r="BN9" i="8"/>
  <c r="AZ18" i="8"/>
  <c r="BK11" i="8"/>
  <c r="BP31" i="8"/>
  <c r="BH39" i="8"/>
  <c r="BJ10" i="8"/>
  <c r="BB28" i="8"/>
  <c r="BU33" i="8"/>
  <c r="AY38" i="8"/>
  <c r="BG42" i="8"/>
  <c r="BU12" i="8"/>
  <c r="BI22" i="8"/>
  <c r="BC28" i="8"/>
  <c r="AT31" i="8"/>
  <c r="AX33" i="8"/>
  <c r="BB35" i="8"/>
  <c r="BF37" i="8"/>
  <c r="BJ6" i="8"/>
  <c r="AV15" i="8"/>
  <c r="BL23" i="8"/>
  <c r="BD28" i="8"/>
  <c r="BI30" i="8"/>
  <c r="BM32" i="8"/>
  <c r="AX22" i="8"/>
  <c r="BK12" i="8"/>
  <c r="AW21" i="8"/>
  <c r="AT11" i="8"/>
  <c r="BJ19" i="8"/>
  <c r="BU16" i="8"/>
  <c r="AV33" i="8"/>
  <c r="BB40" i="8"/>
  <c r="BL11" i="8"/>
  <c r="BE29" i="8"/>
  <c r="BO34" i="8"/>
  <c r="AS39" i="8"/>
  <c r="AS43" i="8"/>
  <c r="AS14" i="8"/>
  <c r="BK23" i="8"/>
  <c r="BT28" i="8"/>
  <c r="BB31" i="8"/>
  <c r="BF33" i="8"/>
  <c r="BJ35" i="8"/>
  <c r="BN37" i="8"/>
  <c r="BL7" i="8"/>
  <c r="AX16" i="8"/>
  <c r="BN24" i="8"/>
  <c r="BM28" i="8"/>
  <c r="BQ30" i="8"/>
  <c r="BU32" i="8"/>
  <c r="AU35" i="8"/>
  <c r="AY37" i="8"/>
  <c r="BC39" i="8"/>
  <c r="BG41" i="8"/>
  <c r="BK43" i="8"/>
  <c r="AV11" i="8"/>
  <c r="BL19" i="8"/>
  <c r="BJ26" i="8"/>
  <c r="BI29" i="8"/>
  <c r="BM31" i="8"/>
  <c r="BQ33" i="8"/>
  <c r="BU35" i="8"/>
  <c r="BA10" i="8"/>
  <c r="BQ18" i="8"/>
  <c r="AY26" i="8"/>
  <c r="BB29" i="8"/>
  <c r="BF31" i="8"/>
  <c r="BJ33" i="8"/>
  <c r="BN35" i="8"/>
  <c r="BR37" i="8"/>
  <c r="BV39" i="8"/>
  <c r="BQ6" i="8"/>
  <c r="BJ30" i="8"/>
  <c r="BE38" i="8"/>
  <c r="BP42" i="8"/>
  <c r="BF45" i="8"/>
  <c r="BJ47" i="8"/>
  <c r="BN49" i="8"/>
  <c r="BR51" i="8"/>
  <c r="BV53" i="8"/>
  <c r="AR18" i="8"/>
  <c r="AW30" i="8"/>
  <c r="AV7" i="8"/>
  <c r="BM30" i="8"/>
  <c r="BJ38" i="8"/>
  <c r="BR42" i="8"/>
  <c r="BG45" i="8"/>
  <c r="BK47" i="8"/>
  <c r="BO49" i="8"/>
  <c r="BS51" i="8"/>
  <c r="AS54" i="8"/>
  <c r="AR11" i="8"/>
  <c r="AR53" i="8"/>
  <c r="BK45" i="8"/>
  <c r="BN28" i="8"/>
  <c r="AZ37" i="8"/>
  <c r="AT42" i="8"/>
  <c r="BV44" i="8"/>
  <c r="AV47" i="8"/>
  <c r="AZ49" i="8"/>
  <c r="BD51" i="8"/>
  <c r="BH53" i="8"/>
  <c r="BL55" i="8"/>
  <c r="BL40" i="8"/>
  <c r="BV20" i="8"/>
  <c r="AW34" i="8"/>
  <c r="BG40" i="8"/>
  <c r="AV44" i="8"/>
  <c r="BC46" i="8"/>
  <c r="BB24" i="8"/>
  <c r="BE13" i="8"/>
  <c r="BU21" i="8"/>
  <c r="BR11" i="8"/>
  <c r="BD20" i="8"/>
  <c r="AW20" i="8"/>
  <c r="BT33" i="8"/>
  <c r="BD41" i="8"/>
  <c r="BR14" i="8"/>
  <c r="BM29" i="8"/>
  <c r="AS35" i="8"/>
  <c r="BA39" i="8"/>
  <c r="BA43" i="8"/>
  <c r="AU15" i="8"/>
  <c r="BE25" i="8"/>
  <c r="AX29" i="8"/>
  <c r="BJ31" i="8"/>
  <c r="BN33" i="8"/>
  <c r="BR35" i="8"/>
  <c r="BV37" i="8"/>
  <c r="BN8" i="8"/>
  <c r="AZ17" i="8"/>
  <c r="BF25" i="8"/>
  <c r="BU28" i="8"/>
  <c r="AU31" i="8"/>
  <c r="AY33" i="8"/>
  <c r="BC35" i="8"/>
  <c r="BG37" i="8"/>
  <c r="BK39" i="8"/>
  <c r="BO41" i="8"/>
  <c r="BS43" i="8"/>
  <c r="AX12" i="8"/>
  <c r="BN20" i="8"/>
  <c r="AV27" i="8"/>
  <c r="BQ29" i="8"/>
  <c r="BU31" i="8"/>
  <c r="AU34" i="8"/>
  <c r="AY36" i="8"/>
  <c r="BC11" i="8"/>
  <c r="BS19" i="8"/>
  <c r="BO26" i="8"/>
  <c r="BJ29" i="8"/>
  <c r="BN31" i="8"/>
  <c r="BR33" i="8"/>
  <c r="BV35" i="8"/>
  <c r="AV38" i="8"/>
  <c r="AZ40" i="8"/>
  <c r="AU11" i="8"/>
  <c r="BL31" i="8"/>
  <c r="AW39" i="8"/>
  <c r="AX43" i="8"/>
  <c r="BN45" i="8"/>
  <c r="BR47" i="8"/>
  <c r="BV49" i="8"/>
  <c r="AV52" i="8"/>
  <c r="AZ54" i="8"/>
  <c r="AR26" i="8"/>
  <c r="BE34" i="8"/>
  <c r="BD11" i="8"/>
  <c r="BO31" i="8"/>
  <c r="AY39" i="8"/>
  <c r="AY43" i="8"/>
  <c r="BO45" i="8"/>
  <c r="BS47" i="8"/>
  <c r="AS50" i="8"/>
  <c r="AW52" i="8"/>
  <c r="BA54" i="8"/>
  <c r="AR19" i="8"/>
  <c r="AT22" i="8"/>
  <c r="BU46" i="8"/>
  <c r="BP29" i="8"/>
  <c r="BS37" i="8"/>
  <c r="BE42" i="8"/>
  <c r="AZ45" i="8"/>
  <c r="BD47" i="8"/>
  <c r="BH49" i="8"/>
  <c r="BL51" i="8"/>
  <c r="BP53" i="8"/>
  <c r="BT55" i="8"/>
  <c r="BF43" i="8"/>
  <c r="AW25" i="8"/>
  <c r="AY35" i="8"/>
  <c r="BF26" i="8"/>
  <c r="BO14" i="8"/>
  <c r="BA23" i="8"/>
  <c r="AX13" i="8"/>
  <c r="BN21" i="8"/>
  <c r="AY25" i="8"/>
  <c r="AZ35" i="8"/>
  <c r="BL41" i="8"/>
  <c r="AV19" i="8"/>
  <c r="BG30" i="8"/>
  <c r="BV33" i="8"/>
  <c r="BG33" i="8"/>
  <c r="AS42" i="8"/>
  <c r="BL27" i="8"/>
  <c r="BG36" i="8"/>
  <c r="BR29" i="8"/>
  <c r="BJ37" i="8"/>
  <c r="BI26" i="8"/>
  <c r="BL43" i="8"/>
  <c r="BF49" i="8"/>
  <c r="BB55" i="8"/>
  <c r="BL15" i="8"/>
  <c r="BD42" i="8"/>
  <c r="BC47" i="8"/>
  <c r="BK51" i="8"/>
  <c r="BS55" i="8"/>
  <c r="BI44" i="8"/>
  <c r="AX36" i="8"/>
  <c r="BN44" i="8"/>
  <c r="BV48" i="8"/>
  <c r="AZ53" i="8"/>
  <c r="BH37" i="8"/>
  <c r="AU33" i="8"/>
  <c r="BD43" i="8"/>
  <c r="BS46" i="8"/>
  <c r="AU50" i="8"/>
  <c r="BG52" i="8"/>
  <c r="BS54" i="8"/>
  <c r="BP17" i="8"/>
  <c r="BG17" i="8"/>
  <c r="BD35" i="8"/>
  <c r="BK41" i="8"/>
  <c r="AT45" i="8"/>
  <c r="BF47" i="8"/>
  <c r="BR49" i="8"/>
  <c r="BV51" i="8"/>
  <c r="AV54" i="8"/>
  <c r="AR14" i="8"/>
  <c r="BG35" i="8"/>
  <c r="AV23" i="8"/>
  <c r="BM34" i="8"/>
  <c r="BO40" i="8"/>
  <c r="BA44" i="8"/>
  <c r="BG46" i="8"/>
  <c r="BK48" i="8"/>
  <c r="BO50" i="8"/>
  <c r="BL45" i="8"/>
  <c r="BF32" i="8"/>
  <c r="BI18" i="8"/>
  <c r="BD49" i="8"/>
  <c r="BI48" i="8"/>
  <c r="AZ51" i="8"/>
  <c r="BQ35" i="8"/>
  <c r="AV36" i="8"/>
  <c r="BQ34" i="8"/>
  <c r="BC43" i="8"/>
  <c r="BA29" i="8"/>
  <c r="AY9" i="8"/>
  <c r="AX31" i="8"/>
  <c r="BD38" i="8"/>
  <c r="BH29" i="8"/>
  <c r="BL44" i="8"/>
  <c r="AZ50" i="8"/>
  <c r="BR55" i="8"/>
  <c r="BP26" i="8"/>
  <c r="BM43" i="8"/>
  <c r="AW48" i="8"/>
  <c r="BE52" i="8"/>
  <c r="AR27" i="8"/>
  <c r="BS7" i="8"/>
  <c r="BK38" i="8"/>
  <c r="BH45" i="8"/>
  <c r="BP49" i="8"/>
  <c r="AT54" i="8"/>
  <c r="BQ44" i="8"/>
  <c r="BA36" i="8"/>
  <c r="BO43" i="8"/>
  <c r="BM47" i="8"/>
  <c r="BC50" i="8"/>
  <c r="BO52" i="8"/>
  <c r="AW55" i="8"/>
  <c r="AY31" i="8"/>
  <c r="BG25" i="8"/>
  <c r="BF36" i="8"/>
  <c r="AV42" i="8"/>
  <c r="BB45" i="8"/>
  <c r="BN47" i="8"/>
  <c r="AV50" i="8"/>
  <c r="AZ52" i="8"/>
  <c r="BD54" i="8"/>
  <c r="AR22" i="8"/>
  <c r="AV40" i="8"/>
  <c r="AZ26" i="8"/>
  <c r="BO35" i="8"/>
  <c r="BA41" i="8"/>
  <c r="BK44" i="8"/>
  <c r="BO46" i="8"/>
  <c r="BS48" i="8"/>
  <c r="AS51" i="8"/>
  <c r="BO47" i="8"/>
  <c r="BO54" i="8"/>
  <c r="BL39" i="8"/>
  <c r="BQ52" i="8"/>
  <c r="BH33" i="8"/>
  <c r="AU52" i="8"/>
  <c r="BP55" i="8"/>
  <c r="BM53" i="8"/>
  <c r="AT48" i="8"/>
  <c r="AS55" i="8"/>
  <c r="BQ55" i="8"/>
  <c r="BF50" i="8"/>
  <c r="AR25" i="8"/>
  <c r="BC53" i="8"/>
  <c r="BK49" i="8"/>
  <c r="AR31" i="8"/>
  <c r="BG55" i="8"/>
  <c r="AY48" i="8"/>
  <c r="BP52" i="8"/>
  <c r="BC29" i="8"/>
  <c r="AW45" i="8"/>
  <c r="BI51" i="8"/>
  <c r="BT45" i="8"/>
  <c r="BL35" i="8"/>
  <c r="AS26" i="8"/>
  <c r="AZ29" i="8"/>
  <c r="AR55" i="8"/>
  <c r="AV51" i="8"/>
  <c r="AU40" i="8"/>
  <c r="AZ38" i="8"/>
  <c r="BK35" i="8"/>
  <c r="AW44" i="8"/>
  <c r="AU30" i="8"/>
  <c r="BE12" i="8"/>
  <c r="BV31" i="8"/>
  <c r="AX39" i="8"/>
  <c r="BN32" i="8"/>
  <c r="AX45" i="8"/>
  <c r="AT51" i="8"/>
  <c r="AR34" i="8"/>
  <c r="BK29" i="8"/>
  <c r="BM44" i="8"/>
  <c r="BU48" i="8"/>
  <c r="AY53" i="8"/>
  <c r="AR51" i="8"/>
  <c r="BM20" i="8"/>
  <c r="BF40" i="8"/>
  <c r="BB46" i="8"/>
  <c r="BJ50" i="8"/>
  <c r="BR54" i="8"/>
  <c r="AX8" i="8"/>
  <c r="BM38" i="8"/>
  <c r="BG44" i="8"/>
  <c r="BU47" i="8"/>
  <c r="BK50" i="8"/>
  <c r="AS53" i="8"/>
  <c r="BE55" i="8"/>
  <c r="BJ39" i="8"/>
  <c r="BK27" i="8"/>
  <c r="BC37" i="8"/>
  <c r="BJ42" i="8"/>
  <c r="BJ45" i="8"/>
  <c r="BV47" i="8"/>
  <c r="BD50" i="8"/>
  <c r="BH52" i="8"/>
  <c r="BL54" i="8"/>
  <c r="AR30" i="8"/>
  <c r="AW42" i="8"/>
  <c r="AX28" i="8"/>
  <c r="BQ36" i="8"/>
  <c r="BQ41" i="8"/>
  <c r="BS44" i="8"/>
  <c r="AS47" i="8"/>
  <c r="AW49" i="8"/>
  <c r="BA51" i="8"/>
  <c r="BQ48" i="8"/>
  <c r="BH55" i="8"/>
  <c r="BG43" i="8"/>
  <c r="BE53" i="8"/>
  <c r="AX40" i="8"/>
  <c r="BR52" i="8"/>
  <c r="AR41" i="8"/>
  <c r="AY55" i="8"/>
  <c r="AV49" i="8"/>
  <c r="AR23" i="8"/>
  <c r="AU28" i="8"/>
  <c r="BH51" i="8"/>
  <c r="AR48" i="8"/>
  <c r="BN54" i="8"/>
  <c r="BM50" i="8"/>
  <c r="AR49" i="8"/>
  <c r="AR32" i="8"/>
  <c r="BI43" i="8"/>
  <c r="BP9" i="8"/>
  <c r="BU36" i="8"/>
  <c r="AT10" i="8"/>
  <c r="BE31" i="8"/>
  <c r="BO17" i="8"/>
  <c r="BB33" i="8"/>
  <c r="BN39" i="8"/>
  <c r="BV45" i="8"/>
  <c r="BJ51" i="8"/>
  <c r="AR28" i="8"/>
  <c r="BU44" i="8"/>
  <c r="AY49" i="8"/>
  <c r="AR36" i="8"/>
  <c r="BV40" i="8"/>
  <c r="BR50" i="8"/>
  <c r="BF12" i="8"/>
  <c r="BO44" i="8"/>
  <c r="BA53" i="8"/>
  <c r="BK42" i="8"/>
  <c r="AU38" i="8"/>
  <c r="BR45" i="8"/>
  <c r="BL50" i="8"/>
  <c r="AR38" i="8"/>
  <c r="BK37" i="8"/>
  <c r="BA47" i="8"/>
  <c r="BS49" i="8"/>
  <c r="AX54" i="8"/>
  <c r="BK53" i="8"/>
  <c r="AX50" i="8"/>
  <c r="BC52" i="8"/>
  <c r="BO51" i="8"/>
  <c r="BR46" i="8"/>
  <c r="BU39" i="8"/>
  <c r="AW51" i="8"/>
  <c r="AU45" i="8"/>
  <c r="BE43" i="8"/>
  <c r="BP48" i="8"/>
  <c r="AX55" i="8"/>
  <c r="BS45" i="8"/>
  <c r="BC38" i="8"/>
  <c r="BE45" i="8"/>
  <c r="AR33" i="8"/>
  <c r="BU54" i="8"/>
  <c r="BQ22" i="8"/>
  <c r="BI37" i="8"/>
  <c r="BT35" i="8"/>
  <c r="BQ32" i="8"/>
  <c r="BG53" i="8"/>
  <c r="BS24" i="8"/>
  <c r="BJ46" i="8"/>
  <c r="AV55" i="8"/>
  <c r="BE39" i="8"/>
  <c r="BS50" i="8"/>
  <c r="BU55" i="8"/>
  <c r="BV28" i="8"/>
  <c r="BU42" i="8"/>
  <c r="AZ48" i="8"/>
  <c r="BT54" i="8"/>
  <c r="AY44" i="8"/>
  <c r="BB42" i="8"/>
  <c r="BE49" i="8"/>
  <c r="AR15" i="8"/>
  <c r="BT43" i="8"/>
  <c r="AR47" i="8"/>
  <c r="BN36" i="8"/>
  <c r="AR8" i="8"/>
  <c r="BB38" i="8"/>
  <c r="AU27" i="8"/>
  <c r="BI45" i="8"/>
  <c r="AR13" i="8"/>
  <c r="BR38" i="8"/>
  <c r="AV46" i="8"/>
  <c r="BT50" i="8"/>
  <c r="AR46" i="8"/>
  <c r="BE30" i="8"/>
  <c r="BM42" i="8"/>
  <c r="BU50" i="8"/>
  <c r="BP47" i="8"/>
  <c r="AZ41" i="8"/>
  <c r="AV53" i="8"/>
  <c r="AY17" i="8"/>
  <c r="BB18" i="8"/>
  <c r="BO37" i="8"/>
  <c r="AZ13" i="8"/>
  <c r="AY32" i="8"/>
  <c r="BU20" i="8"/>
  <c r="AV34" i="8"/>
  <c r="BH40" i="8"/>
  <c r="BP37" i="8"/>
  <c r="BP46" i="8"/>
  <c r="BD52" i="8"/>
  <c r="AZ9" i="8"/>
  <c r="AS36" i="8"/>
  <c r="AY45" i="8"/>
  <c r="BG49" i="8"/>
  <c r="BO53" i="8"/>
  <c r="AR52" i="8"/>
  <c r="BH41" i="8"/>
  <c r="BD55" i="8"/>
  <c r="BN16" i="8"/>
  <c r="BG48" i="8"/>
  <c r="BQ53" i="8"/>
  <c r="AT30" i="8"/>
  <c r="AT53" i="8"/>
  <c r="BI47" i="8"/>
  <c r="BB30" i="8"/>
  <c r="BU25" i="8"/>
  <c r="BV25" i="8"/>
  <c r="AU39" i="8"/>
  <c r="BJ18" i="8"/>
  <c r="BI33" i="8"/>
  <c r="BM25" i="8"/>
  <c r="BF35" i="8"/>
  <c r="BB41" i="8"/>
  <c r="BO39" i="8"/>
  <c r="BB47" i="8"/>
  <c r="AX53" i="8"/>
  <c r="BS38" i="8"/>
  <c r="BQ37" i="8"/>
  <c r="AS46" i="8"/>
  <c r="BA50" i="8"/>
  <c r="BI54" i="8"/>
  <c r="BQ27" i="8"/>
  <c r="BR30" i="8"/>
  <c r="BS42" i="8"/>
  <c r="BL47" i="8"/>
  <c r="BT51" i="8"/>
  <c r="AR12" i="8"/>
  <c r="BB27" i="8"/>
  <c r="AS41" i="8"/>
  <c r="BQ45" i="8"/>
  <c r="BO48" i="8"/>
  <c r="BM51" i="8"/>
  <c r="AU54" i="8"/>
  <c r="AR21" i="8"/>
  <c r="BM46" i="8"/>
  <c r="AV31" i="8"/>
  <c r="BG39" i="8"/>
  <c r="BQ43" i="8"/>
  <c r="BL46" i="8"/>
  <c r="AT49" i="8"/>
  <c r="AX51" i="8"/>
  <c r="BB53" i="8"/>
  <c r="BF55" i="8"/>
  <c r="AR54" i="8"/>
  <c r="BB10" i="8"/>
  <c r="BG31" i="8"/>
  <c r="AV39" i="8"/>
  <c r="AW43" i="8"/>
  <c r="BM45" i="8"/>
  <c r="BQ47" i="8"/>
  <c r="BU49" i="8"/>
  <c r="BD31" i="8"/>
  <c r="AS52" i="8"/>
  <c r="AR6" i="8"/>
  <c r="BR48" i="8"/>
  <c r="BI55" i="8"/>
  <c r="AS48" i="8"/>
  <c r="BV54" i="8"/>
  <c r="BN46" i="8"/>
  <c r="BJ34" i="8"/>
  <c r="BA52" i="8"/>
  <c r="BA48" i="8"/>
  <c r="BR44" i="8"/>
  <c r="BS53" i="8"/>
  <c r="BL42" i="8"/>
  <c r="AZ42" i="8"/>
  <c r="AW53" i="8"/>
  <c r="BJ48" i="8"/>
  <c r="BR31" i="8"/>
  <c r="AY41" i="8"/>
  <c r="AT26" i="8"/>
  <c r="BM35" i="8"/>
  <c r="AT37" i="8"/>
  <c r="BC15" i="8"/>
  <c r="BT48" i="8"/>
  <c r="BH54" i="8"/>
  <c r="BF41" i="8"/>
  <c r="BC51" i="8"/>
  <c r="AT43" i="8"/>
  <c r="BF44" i="8"/>
  <c r="BV52" i="8"/>
  <c r="AS32" i="8"/>
  <c r="BK46" i="8"/>
  <c r="AY52" i="8"/>
  <c r="AR37" i="8"/>
  <c r="AZ33" i="8"/>
  <c r="BP44" i="8"/>
  <c r="BJ49" i="8"/>
  <c r="BR53" i="8"/>
  <c r="BR18" i="8"/>
  <c r="AY40" i="8"/>
  <c r="AY46" i="8"/>
  <c r="BG50" i="8"/>
  <c r="BD53" i="8"/>
  <c r="BV50" i="8"/>
  <c r="AW50" i="8"/>
  <c r="BE50" i="8"/>
  <c r="BL53" i="8"/>
  <c r="BB48" i="8"/>
  <c r="BL49" i="8"/>
  <c r="BM54" i="8"/>
  <c r="AT52" i="8"/>
  <c r="AY51" i="8"/>
  <c r="BF46" i="8"/>
  <c r="BF54" i="8"/>
  <c r="BP51" i="8"/>
  <c r="BU53" i="8"/>
  <c r="BQ51" i="8"/>
  <c r="AX46" i="8"/>
  <c r="BJ44" i="8"/>
  <c r="BI52" i="8"/>
  <c r="BF29" i="8"/>
  <c r="AY29" i="8"/>
  <c r="BS39" i="8"/>
  <c r="BP21" i="8"/>
  <c r="BC34" i="8"/>
  <c r="BA27" i="8"/>
  <c r="AZ36" i="8"/>
  <c r="BR41" i="8"/>
  <c r="BC41" i="8"/>
  <c r="AV48" i="8"/>
  <c r="BN53" i="8"/>
  <c r="BC45" i="8"/>
  <c r="BR39" i="8"/>
  <c r="BQ46" i="8"/>
  <c r="AU51" i="8"/>
  <c r="BC55" i="8"/>
  <c r="AX41" i="8"/>
  <c r="AT34" i="8"/>
  <c r="AU44" i="8"/>
  <c r="BF48" i="8"/>
  <c r="BN52" i="8"/>
  <c r="BN25" i="8"/>
  <c r="BU30" i="8"/>
  <c r="BI41" i="8"/>
  <c r="AU46" i="8"/>
  <c r="AS49" i="8"/>
  <c r="BU51" i="8"/>
  <c r="BC54" i="8"/>
  <c r="AR29" i="8"/>
  <c r="BU8" i="8"/>
  <c r="AX32" i="8"/>
  <c r="AS40" i="8"/>
  <c r="BH44" i="8"/>
  <c r="BT46" i="8"/>
  <c r="BB49" i="8"/>
  <c r="BF51" i="8"/>
  <c r="BJ53" i="8"/>
  <c r="BN55" i="8"/>
  <c r="BH13" i="8"/>
  <c r="BJ14" i="8"/>
  <c r="BI32" i="8"/>
  <c r="BM39" i="8"/>
  <c r="BJ43" i="8"/>
  <c r="BU45" i="8"/>
  <c r="AU48" i="8"/>
  <c r="AY50" i="8"/>
  <c r="BU38" i="8"/>
  <c r="BK52" i="8"/>
  <c r="AR24" i="8"/>
  <c r="BT49" i="8"/>
  <c r="AR16" i="8"/>
  <c r="AU49" i="8"/>
  <c r="BO55" i="8"/>
  <c r="BC49" i="8"/>
  <c r="BN40" i="8"/>
  <c r="BS52" i="8"/>
  <c r="BG51" i="8"/>
  <c r="BV46" i="8"/>
  <c r="BG54" i="8"/>
  <c r="BH47" i="8"/>
  <c r="AV45" i="8"/>
  <c r="BT53" i="8"/>
  <c r="BN50" i="8"/>
  <c r="BC31" i="8"/>
  <c r="AT29" i="8"/>
  <c r="BC42" i="8"/>
  <c r="BG47" i="8"/>
  <c r="AU47" i="8"/>
  <c r="BK55" i="8"/>
  <c r="AV35" i="8"/>
  <c r="BN48" i="8"/>
  <c r="BA32" i="8"/>
  <c r="BT42" i="8"/>
  <c r="BQ49" i="8"/>
  <c r="BK54" i="8"/>
  <c r="AY13" i="8"/>
  <c r="AU41" i="8"/>
  <c r="AX47" i="8"/>
  <c r="BN51" i="8"/>
  <c r="BV55" i="8"/>
  <c r="AU29" i="8"/>
  <c r="BK33" i="8"/>
  <c r="BU43" i="8"/>
  <c r="BC48" i="8"/>
  <c r="AV43" i="8"/>
  <c r="BA14" i="8"/>
  <c r="AR39" i="8"/>
  <c r="AR17" i="8"/>
  <c r="AZ44" i="8"/>
  <c r="AU53" i="8"/>
  <c r="AZ55" i="8"/>
  <c r="AZ47" i="8"/>
  <c r="BJ52" i="8"/>
  <c r="AW54" i="8"/>
  <c r="AR40" i="8"/>
  <c r="BB52" i="8"/>
  <c r="BE54" i="8"/>
  <c r="AR7" i="8"/>
  <c r="BA55" i="8"/>
  <c r="BM49" i="8"/>
  <c r="AY54" i="8"/>
  <c r="BP41" i="8"/>
  <c r="BD45" i="8"/>
  <c r="G13" i="14" a="1"/>
  <c r="G13" i="14" s="1"/>
  <c r="G12" i="14" a="1"/>
  <c r="G12" i="14" s="1"/>
  <c r="M206" i="14"/>
  <c r="V206" i="9"/>
  <c r="AP210" i="12"/>
  <c r="AP210" i="8"/>
  <c r="AP210" i="13"/>
  <c r="V198" i="9"/>
  <c r="M198" i="14"/>
  <c r="AP202" i="12"/>
  <c r="AP202" i="8"/>
  <c r="AP202" i="13"/>
  <c r="V190" i="9"/>
  <c r="M190" i="14"/>
  <c r="AP194" i="12"/>
  <c r="AP194" i="8"/>
  <c r="AP194" i="13"/>
  <c r="V182" i="9"/>
  <c r="M182" i="14"/>
  <c r="AP186" i="12"/>
  <c r="AP186" i="8"/>
  <c r="AP186" i="13"/>
  <c r="M174" i="14"/>
  <c r="V174" i="9"/>
  <c r="AP178" i="12"/>
  <c r="AP178" i="8"/>
  <c r="AP178" i="13"/>
  <c r="V166" i="9"/>
  <c r="M166" i="14"/>
  <c r="AP170" i="12"/>
  <c r="AP170" i="8"/>
  <c r="AP170" i="13"/>
  <c r="V158" i="9"/>
  <c r="M158" i="14"/>
  <c r="AP162" i="12"/>
  <c r="AP162" i="8"/>
  <c r="AP162" i="13"/>
  <c r="V150" i="9"/>
  <c r="M150" i="14"/>
  <c r="AP154" i="12"/>
  <c r="AP154" i="8"/>
  <c r="AP154" i="13"/>
  <c r="M142" i="14"/>
  <c r="V142" i="9"/>
  <c r="AP146" i="12"/>
  <c r="AP146" i="8"/>
  <c r="AP146" i="13"/>
  <c r="V134" i="9"/>
  <c r="M134" i="14"/>
  <c r="AP138" i="12"/>
  <c r="AP138" i="8"/>
  <c r="AP138" i="13"/>
  <c r="M126" i="14"/>
  <c r="V126" i="9"/>
  <c r="AP130" i="12"/>
  <c r="AP130" i="8"/>
  <c r="AP130" i="13"/>
  <c r="V118" i="9"/>
  <c r="M118" i="14"/>
  <c r="AP122" i="12"/>
  <c r="AP122" i="8"/>
  <c r="AP122" i="13"/>
  <c r="V110" i="9"/>
  <c r="M110" i="14"/>
  <c r="AP114" i="12"/>
  <c r="AP114" i="8"/>
  <c r="AP114" i="13"/>
  <c r="V102" i="9"/>
  <c r="M102" i="14"/>
  <c r="AP106" i="12"/>
  <c r="AP106" i="8"/>
  <c r="AP106" i="13"/>
  <c r="V94" i="9"/>
  <c r="M94" i="14"/>
  <c r="AP98" i="12"/>
  <c r="AP98" i="8"/>
  <c r="AP98" i="13"/>
  <c r="V86" i="9"/>
  <c r="M86" i="14"/>
  <c r="AP90" i="12"/>
  <c r="AP90" i="8"/>
  <c r="AP90" i="13"/>
  <c r="M78" i="14"/>
  <c r="V78" i="9"/>
  <c r="AP82" i="12"/>
  <c r="AP82" i="8"/>
  <c r="AP82" i="13"/>
  <c r="V70" i="9"/>
  <c r="M70" i="14"/>
  <c r="AP74" i="12"/>
  <c r="AP74" i="8"/>
  <c r="AP74" i="13"/>
  <c r="M62" i="14"/>
  <c r="V62" i="9"/>
  <c r="AP66" i="12"/>
  <c r="AP66" i="8"/>
  <c r="AP66" i="13"/>
  <c r="V54" i="9"/>
  <c r="M54" i="14"/>
  <c r="AP58" i="12"/>
  <c r="AP58" i="8"/>
  <c r="AP58" i="13"/>
  <c r="M46" i="14"/>
  <c r="V46" i="9"/>
  <c r="AP50" i="8"/>
  <c r="AP50" i="12"/>
  <c r="AP50" i="13"/>
  <c r="V38" i="9"/>
  <c r="M38" i="14"/>
  <c r="AP42" i="8"/>
  <c r="AP42" i="12"/>
  <c r="AP42" i="13"/>
  <c r="M30" i="14"/>
  <c r="V30" i="9"/>
  <c r="AP34" i="8"/>
  <c r="AP34" i="12"/>
  <c r="AP34" i="13"/>
  <c r="V387" i="9"/>
  <c r="M387" i="14"/>
  <c r="AP391" i="8"/>
  <c r="AP391" i="13"/>
  <c r="M379" i="14"/>
  <c r="V379" i="9"/>
  <c r="AP383" i="8"/>
  <c r="AP383" i="13"/>
  <c r="V371" i="9"/>
  <c r="M371" i="14"/>
  <c r="AP375" i="8"/>
  <c r="AP375" i="13"/>
  <c r="M363" i="14"/>
  <c r="V363" i="9"/>
  <c r="AP367" i="8"/>
  <c r="AP367" i="13"/>
  <c r="V355" i="9"/>
  <c r="M355" i="14"/>
  <c r="AP359" i="8"/>
  <c r="AP359" i="13"/>
  <c r="M347" i="14"/>
  <c r="V347" i="9"/>
  <c r="AP351" i="8"/>
  <c r="AP351" i="13"/>
  <c r="V339" i="9"/>
  <c r="M339" i="14"/>
  <c r="AP343" i="8"/>
  <c r="AP343" i="13"/>
  <c r="M331" i="14"/>
  <c r="V331" i="9"/>
  <c r="AP335" i="8"/>
  <c r="AP335" i="13"/>
  <c r="V323" i="9"/>
  <c r="M323" i="14"/>
  <c r="AP327" i="8"/>
  <c r="AP327" i="13"/>
  <c r="M315" i="14"/>
  <c r="V315" i="9"/>
  <c r="AP319" i="8"/>
  <c r="AP319" i="13"/>
  <c r="V307" i="9"/>
  <c r="M307" i="14"/>
  <c r="AP311" i="8"/>
  <c r="AP311" i="13"/>
  <c r="M299" i="14"/>
  <c r="V299" i="9"/>
  <c r="AP303" i="8"/>
  <c r="AP303" i="13"/>
  <c r="V291" i="9"/>
  <c r="M291" i="14"/>
  <c r="AP295" i="8"/>
  <c r="AP295" i="13"/>
  <c r="V283" i="9"/>
  <c r="M283" i="14"/>
  <c r="AP287" i="8"/>
  <c r="AP287" i="13"/>
  <c r="V275" i="9"/>
  <c r="M275" i="14"/>
  <c r="AP279" i="8"/>
  <c r="AP279" i="13"/>
  <c r="V267" i="9"/>
  <c r="M267" i="14"/>
  <c r="AP271" i="8"/>
  <c r="AP271" i="13"/>
  <c r="M259" i="14"/>
  <c r="V259" i="9"/>
  <c r="AP263" i="8"/>
  <c r="AP263" i="13"/>
  <c r="M251" i="14"/>
  <c r="V251" i="9"/>
  <c r="AP255" i="8"/>
  <c r="AP255" i="13"/>
  <c r="M243" i="14"/>
  <c r="V243" i="9"/>
  <c r="AP247" i="8"/>
  <c r="AP247" i="13"/>
  <c r="M235" i="14"/>
  <c r="V235" i="9"/>
  <c r="AP239" i="8"/>
  <c r="AP239" i="13"/>
  <c r="M227" i="14"/>
  <c r="V227" i="9"/>
  <c r="AP231" i="8"/>
  <c r="AP231" i="13"/>
  <c r="M219" i="14"/>
  <c r="V219" i="9"/>
  <c r="AP223" i="8"/>
  <c r="AP223" i="13"/>
  <c r="M211" i="14"/>
  <c r="V211" i="9"/>
  <c r="AP215" i="8"/>
  <c r="AP215" i="13"/>
  <c r="AP383" i="12"/>
  <c r="AP319" i="12"/>
  <c r="AP255" i="12"/>
  <c r="AP187" i="13"/>
  <c r="AP155" i="8"/>
  <c r="V205" i="9"/>
  <c r="M205" i="14"/>
  <c r="AP209" i="8"/>
  <c r="AP209" i="13"/>
  <c r="AP209" i="12"/>
  <c r="V197" i="9"/>
  <c r="M197" i="14"/>
  <c r="AP201" i="8"/>
  <c r="AP201" i="13"/>
  <c r="AP201" i="12"/>
  <c r="V189" i="9"/>
  <c r="M189" i="14"/>
  <c r="AP193" i="8"/>
  <c r="AP193" i="13"/>
  <c r="AP193" i="12"/>
  <c r="V181" i="9"/>
  <c r="M181" i="14"/>
  <c r="AP185" i="8"/>
  <c r="AP185" i="13"/>
  <c r="AP185" i="12"/>
  <c r="V173" i="9"/>
  <c r="M173" i="14"/>
  <c r="AP177" i="8"/>
  <c r="AP177" i="13"/>
  <c r="AP177" i="12"/>
  <c r="V165" i="9"/>
  <c r="M165" i="14"/>
  <c r="AP169" i="8"/>
  <c r="AP169" i="13"/>
  <c r="AP169" i="12"/>
  <c r="V157" i="9"/>
  <c r="M157" i="14"/>
  <c r="AP161" i="8"/>
  <c r="AP161" i="13"/>
  <c r="AP161" i="12"/>
  <c r="V149" i="9"/>
  <c r="M149" i="14"/>
  <c r="AP153" i="8"/>
  <c r="AP153" i="13"/>
  <c r="AP153" i="12"/>
  <c r="V141" i="9"/>
  <c r="M141" i="14"/>
  <c r="AP145" i="8"/>
  <c r="AP145" i="13"/>
  <c r="AP145" i="12"/>
  <c r="V133" i="9"/>
  <c r="M133" i="14"/>
  <c r="AP137" i="8"/>
  <c r="AP137" i="13"/>
  <c r="AP137" i="12"/>
  <c r="V125" i="9"/>
  <c r="M125" i="14"/>
  <c r="AP129" i="8"/>
  <c r="AP129" i="13"/>
  <c r="AP129" i="12"/>
  <c r="V117" i="9"/>
  <c r="M117" i="14"/>
  <c r="AP121" i="8"/>
  <c r="AP121" i="13"/>
  <c r="AP121" i="12"/>
  <c r="V109" i="9"/>
  <c r="M109" i="14"/>
  <c r="AP113" i="8"/>
  <c r="AP113" i="13"/>
  <c r="AP113" i="12"/>
  <c r="V204" i="9"/>
  <c r="M204" i="14"/>
  <c r="AP208" i="8"/>
  <c r="AP208" i="13"/>
  <c r="AP208" i="12"/>
  <c r="V196" i="9"/>
  <c r="M196" i="14"/>
  <c r="AP200" i="8"/>
  <c r="AP200" i="13"/>
  <c r="AP200" i="12"/>
  <c r="V188" i="9"/>
  <c r="M188" i="14"/>
  <c r="AP192" i="8"/>
  <c r="AP192" i="13"/>
  <c r="AP192" i="12"/>
  <c r="V180" i="9"/>
  <c r="M180" i="14"/>
  <c r="AP184" i="8"/>
  <c r="AP184" i="13"/>
  <c r="AP184" i="12"/>
  <c r="V172" i="9"/>
  <c r="M172" i="14"/>
  <c r="AP176" i="8"/>
  <c r="AP176" i="13"/>
  <c r="AP176" i="12"/>
  <c r="V164" i="9"/>
  <c r="M164" i="14"/>
  <c r="AP168" i="8"/>
  <c r="AP168" i="13"/>
  <c r="AP168" i="12"/>
  <c r="V156" i="9"/>
  <c r="M156" i="14"/>
  <c r="AP160" i="8"/>
  <c r="AP160" i="13"/>
  <c r="AP160" i="12"/>
  <c r="V148" i="9"/>
  <c r="M148" i="14"/>
  <c r="AP152" i="8"/>
  <c r="AP152" i="13"/>
  <c r="AP152" i="12"/>
  <c r="V140" i="9"/>
  <c r="M140" i="14"/>
  <c r="AP144" i="8"/>
  <c r="AP144" i="13"/>
  <c r="AP144" i="12"/>
  <c r="AP203" i="13"/>
  <c r="AP171" i="8"/>
  <c r="M203" i="14"/>
  <c r="V203" i="9"/>
  <c r="AP207" i="8"/>
  <c r="AP207" i="13"/>
  <c r="M195" i="14"/>
  <c r="V195" i="9"/>
  <c r="AP199" i="8"/>
  <c r="AP199" i="13"/>
  <c r="M187" i="14"/>
  <c r="V187" i="9"/>
  <c r="AP191" i="8"/>
  <c r="AP191" i="13"/>
  <c r="M179" i="14"/>
  <c r="V179" i="9"/>
  <c r="AP183" i="8"/>
  <c r="AP183" i="13"/>
  <c r="M171" i="14"/>
  <c r="V171" i="9"/>
  <c r="AP175" i="8"/>
  <c r="AP175" i="13"/>
  <c r="M163" i="14"/>
  <c r="V163" i="9"/>
  <c r="AP167" i="8"/>
  <c r="AP167" i="13"/>
  <c r="M155" i="14"/>
  <c r="V155" i="9"/>
  <c r="AP159" i="8"/>
  <c r="AP159" i="13"/>
  <c r="M147" i="14"/>
  <c r="V147" i="9"/>
  <c r="AP151" i="8"/>
  <c r="AP151" i="13"/>
  <c r="M139" i="14"/>
  <c r="V139" i="9"/>
  <c r="AP143" i="8"/>
  <c r="AP143" i="13"/>
  <c r="M131" i="14"/>
  <c r="V131" i="9"/>
  <c r="AP135" i="8"/>
  <c r="AP135" i="13"/>
  <c r="M123" i="14"/>
  <c r="V123" i="9"/>
  <c r="AP127" i="8"/>
  <c r="AP127" i="13"/>
  <c r="M115" i="14"/>
  <c r="V115" i="9"/>
  <c r="AP119" i="8"/>
  <c r="AP119" i="13"/>
  <c r="M107" i="14"/>
  <c r="V107" i="9"/>
  <c r="AP111" i="8"/>
  <c r="AP111" i="13"/>
  <c r="M99" i="14"/>
  <c r="V99" i="9"/>
  <c r="AP103" i="8"/>
  <c r="AP103" i="13"/>
  <c r="M91" i="14"/>
  <c r="V91" i="9"/>
  <c r="AP95" i="8"/>
  <c r="AP95" i="13"/>
  <c r="M83" i="14"/>
  <c r="V83" i="9"/>
  <c r="AP87" i="8"/>
  <c r="AP87" i="13"/>
  <c r="M75" i="14"/>
  <c r="V75" i="9"/>
  <c r="AP79" i="8"/>
  <c r="AP79" i="13"/>
  <c r="M67" i="14"/>
  <c r="V67" i="9"/>
  <c r="AP71" i="8"/>
  <c r="AP71" i="13"/>
  <c r="M59" i="14"/>
  <c r="V59" i="9"/>
  <c r="AP63" i="8"/>
  <c r="AP63" i="13"/>
  <c r="M51" i="14"/>
  <c r="V51" i="9"/>
  <c r="AP55" i="8"/>
  <c r="AP55" i="13"/>
  <c r="M43" i="14"/>
  <c r="V43" i="9"/>
  <c r="AP47" i="8"/>
  <c r="AP47" i="13"/>
  <c r="M35" i="14"/>
  <c r="V35" i="9"/>
  <c r="AP39" i="8"/>
  <c r="AP39" i="13"/>
  <c r="V392" i="9"/>
  <c r="M392" i="14"/>
  <c r="AP396" i="12"/>
  <c r="AP396" i="8"/>
  <c r="AP396" i="13"/>
  <c r="V384" i="9"/>
  <c r="M384" i="14"/>
  <c r="AP388" i="12"/>
  <c r="AP388" i="8"/>
  <c r="AP388" i="13"/>
  <c r="V376" i="9"/>
  <c r="M376" i="14"/>
  <c r="AP380" i="12"/>
  <c r="AP380" i="8"/>
  <c r="AP380" i="13"/>
  <c r="V368" i="9"/>
  <c r="M368" i="14"/>
  <c r="AP372" i="12"/>
  <c r="AP372" i="8"/>
  <c r="AP372" i="13"/>
  <c r="V360" i="9"/>
  <c r="M360" i="14"/>
  <c r="AP364" i="12"/>
  <c r="AP364" i="8"/>
  <c r="AP364" i="13"/>
  <c r="V352" i="9"/>
  <c r="M352" i="14"/>
  <c r="AP356" i="12"/>
  <c r="AP356" i="8"/>
  <c r="AP356" i="13"/>
  <c r="V344" i="9"/>
  <c r="M344" i="14"/>
  <c r="AP348" i="12"/>
  <c r="AP348" i="8"/>
  <c r="AP348" i="13"/>
  <c r="V336" i="9"/>
  <c r="M336" i="14"/>
  <c r="AP340" i="12"/>
  <c r="AP340" i="8"/>
  <c r="AP340" i="13"/>
  <c r="V328" i="9"/>
  <c r="M328" i="14"/>
  <c r="AP332" i="12"/>
  <c r="AP332" i="8"/>
  <c r="AP332" i="13"/>
  <c r="V320" i="9"/>
  <c r="M320" i="14"/>
  <c r="AP324" i="12"/>
  <c r="AP324" i="8"/>
  <c r="AP324" i="13"/>
  <c r="V312" i="9"/>
  <c r="M312" i="14"/>
  <c r="AP316" i="12"/>
  <c r="AP316" i="8"/>
  <c r="AP316" i="13"/>
  <c r="V304" i="9"/>
  <c r="M304" i="14"/>
  <c r="AP308" i="12"/>
  <c r="AP308" i="8"/>
  <c r="AP308" i="13"/>
  <c r="V296" i="9"/>
  <c r="M296" i="14"/>
  <c r="AP300" i="12"/>
  <c r="AP300" i="8"/>
  <c r="AP300" i="13"/>
  <c r="V288" i="9"/>
  <c r="M288" i="14"/>
  <c r="AP292" i="12"/>
  <c r="AP292" i="8"/>
  <c r="AP292" i="13"/>
  <c r="V280" i="9"/>
  <c r="M280" i="14"/>
  <c r="AP284" i="12"/>
  <c r="AP284" i="8"/>
  <c r="AP284" i="13"/>
  <c r="V272" i="9"/>
  <c r="M272" i="14"/>
  <c r="AP276" i="12"/>
  <c r="AP276" i="8"/>
  <c r="AP276" i="13"/>
  <c r="V264" i="9"/>
  <c r="M264" i="14"/>
  <c r="AP268" i="12"/>
  <c r="AP268" i="8"/>
  <c r="AP268" i="13"/>
  <c r="V256" i="9"/>
  <c r="M256" i="14"/>
  <c r="AP260" i="12"/>
  <c r="AP260" i="8"/>
  <c r="AP260" i="13"/>
  <c r="V248" i="9"/>
  <c r="M248" i="14"/>
  <c r="AP252" i="12"/>
  <c r="AP252" i="8"/>
  <c r="AP252" i="13"/>
  <c r="V240" i="9"/>
  <c r="M240" i="14"/>
  <c r="AP244" i="12"/>
  <c r="AP244" i="8"/>
  <c r="AP244" i="13"/>
  <c r="V232" i="9"/>
  <c r="M232" i="14"/>
  <c r="AP236" i="12"/>
  <c r="AP236" i="8"/>
  <c r="AP236" i="13"/>
  <c r="AP359" i="12"/>
  <c r="AP295" i="12"/>
  <c r="AP231" i="12"/>
  <c r="AP167" i="12"/>
  <c r="AP103" i="12"/>
  <c r="AP39" i="12"/>
  <c r="V210" i="9"/>
  <c r="M210" i="14"/>
  <c r="AP214" i="8"/>
  <c r="AP214" i="13"/>
  <c r="AP214" i="12"/>
  <c r="V202" i="9"/>
  <c r="M202" i="14"/>
  <c r="AP206" i="8"/>
  <c r="AP206" i="13"/>
  <c r="AP206" i="12"/>
  <c r="V194" i="9"/>
  <c r="M194" i="14"/>
  <c r="AP198" i="8"/>
  <c r="AP198" i="13"/>
  <c r="AP198" i="12"/>
  <c r="M186" i="14"/>
  <c r="V186" i="9"/>
  <c r="AP190" i="8"/>
  <c r="AP190" i="13"/>
  <c r="AP190" i="12"/>
  <c r="V178" i="9"/>
  <c r="M178" i="14"/>
  <c r="AP182" i="8"/>
  <c r="AP182" i="13"/>
  <c r="AP182" i="12"/>
  <c r="V170" i="9"/>
  <c r="M170" i="14"/>
  <c r="AP174" i="8"/>
  <c r="AP174" i="13"/>
  <c r="AP174" i="12"/>
  <c r="M162" i="14"/>
  <c r="V162" i="9"/>
  <c r="AP166" i="8"/>
  <c r="AP166" i="13"/>
  <c r="AP166" i="12"/>
  <c r="M154" i="14"/>
  <c r="V154" i="9"/>
  <c r="AP158" i="8"/>
  <c r="AP158" i="13"/>
  <c r="AP158" i="12"/>
  <c r="V146" i="9"/>
  <c r="M146" i="14"/>
  <c r="AP150" i="8"/>
  <c r="AP150" i="13"/>
  <c r="AP150" i="12"/>
  <c r="V138" i="9"/>
  <c r="M138" i="14"/>
  <c r="AP142" i="8"/>
  <c r="AP142" i="13"/>
  <c r="AP142" i="12"/>
  <c r="M130" i="14"/>
  <c r="V130" i="9"/>
  <c r="AP134" i="8"/>
  <c r="AP134" i="13"/>
  <c r="AP134" i="12"/>
  <c r="M122" i="14"/>
  <c r="V122" i="9"/>
  <c r="AP126" i="8"/>
  <c r="AP126" i="13"/>
  <c r="AP126" i="12"/>
  <c r="M114" i="14"/>
  <c r="V114" i="9"/>
  <c r="AP118" i="8"/>
  <c r="AP118" i="13"/>
  <c r="AP118" i="12"/>
  <c r="M106" i="14"/>
  <c r="V106" i="9"/>
  <c r="AP110" i="8"/>
  <c r="AP110" i="13"/>
  <c r="AP110" i="12"/>
  <c r="V98" i="9"/>
  <c r="M98" i="14"/>
  <c r="AP102" i="8"/>
  <c r="AP102" i="13"/>
  <c r="AP102" i="12"/>
  <c r="M90" i="14"/>
  <c r="V90" i="9"/>
  <c r="AP94" i="8"/>
  <c r="AP94" i="13"/>
  <c r="AP94" i="12"/>
  <c r="V82" i="9"/>
  <c r="M82" i="14"/>
  <c r="AP86" i="8"/>
  <c r="AP86" i="13"/>
  <c r="AP86" i="12"/>
  <c r="V74" i="9"/>
  <c r="M74" i="14"/>
  <c r="AP78" i="8"/>
  <c r="AP78" i="13"/>
  <c r="AP78" i="12"/>
  <c r="M66" i="14"/>
  <c r="V66" i="9"/>
  <c r="AP70" i="8"/>
  <c r="AP70" i="13"/>
  <c r="AP70" i="12"/>
  <c r="V58" i="9"/>
  <c r="M58" i="14"/>
  <c r="AP62" i="8"/>
  <c r="AP62" i="13"/>
  <c r="AP62" i="12"/>
  <c r="M50" i="14"/>
  <c r="V50" i="9"/>
  <c r="AP54" i="13"/>
  <c r="AP54" i="8"/>
  <c r="AP54" i="12"/>
  <c r="V42" i="9"/>
  <c r="M42" i="14"/>
  <c r="AP46" i="13"/>
  <c r="AP46" i="8"/>
  <c r="AP46" i="12"/>
  <c r="M34" i="14"/>
  <c r="V34" i="9"/>
  <c r="AP38" i="13"/>
  <c r="AP38" i="8"/>
  <c r="AP38" i="12"/>
  <c r="V391" i="9"/>
  <c r="M391" i="14"/>
  <c r="AP395" i="12"/>
  <c r="M383" i="14"/>
  <c r="V383" i="9"/>
  <c r="AP387" i="12"/>
  <c r="V375" i="9"/>
  <c r="M375" i="14"/>
  <c r="AP379" i="12"/>
  <c r="M367" i="14"/>
  <c r="V367" i="9"/>
  <c r="AP371" i="12"/>
  <c r="V359" i="9"/>
  <c r="M359" i="14"/>
  <c r="AP363" i="12"/>
  <c r="M351" i="14"/>
  <c r="V351" i="9"/>
  <c r="AP355" i="12"/>
  <c r="V343" i="9"/>
  <c r="M343" i="14"/>
  <c r="AP347" i="12"/>
  <c r="M335" i="14"/>
  <c r="V335" i="9"/>
  <c r="AP339" i="12"/>
  <c r="V327" i="9"/>
  <c r="M327" i="14"/>
  <c r="AP331" i="12"/>
  <c r="M319" i="14"/>
  <c r="V319" i="9"/>
  <c r="AP323" i="12"/>
  <c r="V311" i="9"/>
  <c r="M311" i="14"/>
  <c r="AP315" i="12"/>
  <c r="M303" i="14"/>
  <c r="V303" i="9"/>
  <c r="AP307" i="12"/>
  <c r="V295" i="9"/>
  <c r="M295" i="14"/>
  <c r="AP299" i="12"/>
  <c r="M287" i="14"/>
  <c r="V287" i="9"/>
  <c r="AP291" i="12"/>
  <c r="V279" i="9"/>
  <c r="M279" i="14"/>
  <c r="AP283" i="12"/>
  <c r="V271" i="9"/>
  <c r="M271" i="14"/>
  <c r="AP275" i="12"/>
  <c r="V263" i="9"/>
  <c r="M263" i="14"/>
  <c r="AP267" i="12"/>
  <c r="M255" i="14"/>
  <c r="V255" i="9"/>
  <c r="AP259" i="12"/>
  <c r="V247" i="9"/>
  <c r="M247" i="14"/>
  <c r="AP251" i="12"/>
  <c r="M239" i="14"/>
  <c r="V239" i="9"/>
  <c r="AP243" i="12"/>
  <c r="V231" i="9"/>
  <c r="M231" i="14"/>
  <c r="AP235" i="12"/>
  <c r="M223" i="14"/>
  <c r="V223" i="9"/>
  <c r="AP227" i="12"/>
  <c r="V215" i="9"/>
  <c r="M215" i="14"/>
  <c r="AP219" i="12"/>
  <c r="AP351" i="12"/>
  <c r="AP287" i="12"/>
  <c r="AP223" i="12"/>
  <c r="AP159" i="12"/>
  <c r="AP95" i="12"/>
  <c r="AP219" i="13"/>
  <c r="AP283" i="13"/>
  <c r="AP347" i="13"/>
  <c r="AP251" i="8"/>
  <c r="AP315" i="8"/>
  <c r="AP379" i="8"/>
  <c r="V209" i="9"/>
  <c r="M209" i="14"/>
  <c r="AP213" i="8"/>
  <c r="AP213" i="13"/>
  <c r="AP213" i="12"/>
  <c r="V201" i="9"/>
  <c r="M201" i="14"/>
  <c r="AP205" i="8"/>
  <c r="AP205" i="13"/>
  <c r="AP205" i="12"/>
  <c r="V193" i="9"/>
  <c r="M193" i="14"/>
  <c r="AP197" i="8"/>
  <c r="AP197" i="13"/>
  <c r="AP197" i="12"/>
  <c r="V185" i="9"/>
  <c r="M185" i="14"/>
  <c r="AP189" i="8"/>
  <c r="AP189" i="13"/>
  <c r="AP189" i="12"/>
  <c r="V177" i="9"/>
  <c r="M177" i="14"/>
  <c r="AP181" i="8"/>
  <c r="AP181" i="13"/>
  <c r="AP181" i="12"/>
  <c r="V169" i="9"/>
  <c r="M169" i="14"/>
  <c r="AP173" i="8"/>
  <c r="AP173" i="13"/>
  <c r="AP173" i="12"/>
  <c r="V161" i="9"/>
  <c r="M161" i="14"/>
  <c r="AP165" i="8"/>
  <c r="AP165" i="13"/>
  <c r="AP165" i="12"/>
  <c r="V153" i="9"/>
  <c r="M153" i="14"/>
  <c r="AP157" i="8"/>
  <c r="AP157" i="13"/>
  <c r="AP157" i="12"/>
  <c r="V145" i="9"/>
  <c r="M145" i="14"/>
  <c r="AP149" i="8"/>
  <c r="AP149" i="13"/>
  <c r="AP149" i="12"/>
  <c r="V137" i="9"/>
  <c r="M137" i="14"/>
  <c r="AP141" i="8"/>
  <c r="AP141" i="13"/>
  <c r="AP141" i="12"/>
  <c r="V129" i="9"/>
  <c r="M129" i="14"/>
  <c r="AP133" i="8"/>
  <c r="AP133" i="13"/>
  <c r="AP133" i="12"/>
  <c r="V121" i="9"/>
  <c r="M121" i="14"/>
  <c r="AP125" i="8"/>
  <c r="AP125" i="13"/>
  <c r="AP125" i="12"/>
  <c r="V113" i="9"/>
  <c r="M113" i="14"/>
  <c r="AP117" i="8"/>
  <c r="AP117" i="13"/>
  <c r="AP117" i="12"/>
  <c r="V105" i="9"/>
  <c r="M105" i="14"/>
  <c r="AP109" i="8"/>
  <c r="AP109" i="13"/>
  <c r="AP109" i="12"/>
  <c r="V97" i="9"/>
  <c r="M97" i="14"/>
  <c r="AP101" i="8"/>
  <c r="AP101" i="13"/>
  <c r="AP101" i="12"/>
  <c r="V89" i="9"/>
  <c r="M89" i="14"/>
  <c r="AP93" i="8"/>
  <c r="AP93" i="13"/>
  <c r="AP93" i="12"/>
  <c r="V81" i="9"/>
  <c r="M81" i="14"/>
  <c r="AP85" i="8"/>
  <c r="AP85" i="13"/>
  <c r="AP85" i="12"/>
  <c r="V73" i="9"/>
  <c r="M73" i="14"/>
  <c r="AP77" i="8"/>
  <c r="AP77" i="13"/>
  <c r="AP77" i="12"/>
  <c r="V65" i="9"/>
  <c r="M65" i="14"/>
  <c r="AP69" i="8"/>
  <c r="AP69" i="13"/>
  <c r="AP69" i="12"/>
  <c r="V57" i="9"/>
  <c r="M57" i="14"/>
  <c r="AP61" i="8"/>
  <c r="AP61" i="13"/>
  <c r="AP61" i="12"/>
  <c r="V49" i="9"/>
  <c r="M49" i="14"/>
  <c r="AP53" i="8"/>
  <c r="AP53" i="13"/>
  <c r="AP53" i="12"/>
  <c r="V41" i="9"/>
  <c r="M41" i="14"/>
  <c r="AP45" i="8"/>
  <c r="AP45" i="13"/>
  <c r="AP45" i="12"/>
  <c r="V33" i="9"/>
  <c r="M33" i="14"/>
  <c r="AP37" i="8"/>
  <c r="AP37" i="13"/>
  <c r="AP37" i="12"/>
  <c r="V390" i="9"/>
  <c r="M390" i="14"/>
  <c r="AP394" i="12"/>
  <c r="AP394" i="8"/>
  <c r="AP394" i="13"/>
  <c r="V382" i="9"/>
  <c r="M382" i="14"/>
  <c r="AP386" i="12"/>
  <c r="AP386" i="8"/>
  <c r="AP386" i="13"/>
  <c r="V374" i="9"/>
  <c r="M374" i="14"/>
  <c r="AP378" i="12"/>
  <c r="AP378" i="8"/>
  <c r="AP378" i="13"/>
  <c r="V366" i="9"/>
  <c r="M366" i="14"/>
  <c r="AP370" i="12"/>
  <c r="AP370" i="8"/>
  <c r="AP370" i="13"/>
  <c r="V358" i="9"/>
  <c r="M358" i="14"/>
  <c r="AP362" i="12"/>
  <c r="AP362" i="8"/>
  <c r="AP362" i="13"/>
  <c r="V350" i="9"/>
  <c r="M350" i="14"/>
  <c r="AP354" i="12"/>
  <c r="AP354" i="8"/>
  <c r="AP354" i="13"/>
  <c r="V342" i="9"/>
  <c r="M342" i="14"/>
  <c r="AP346" i="12"/>
  <c r="AP346" i="8"/>
  <c r="AP346" i="13"/>
  <c r="V334" i="9"/>
  <c r="M334" i="14"/>
  <c r="AP338" i="12"/>
  <c r="AP338" i="8"/>
  <c r="AP338" i="13"/>
  <c r="V326" i="9"/>
  <c r="M326" i="14"/>
  <c r="AP330" i="12"/>
  <c r="AP330" i="8"/>
  <c r="AP330" i="13"/>
  <c r="V318" i="9"/>
  <c r="M318" i="14"/>
  <c r="AP322" i="12"/>
  <c r="AP322" i="8"/>
  <c r="AP322" i="13"/>
  <c r="V310" i="9"/>
  <c r="M310" i="14"/>
  <c r="AP314" i="12"/>
  <c r="AP314" i="8"/>
  <c r="AP314" i="13"/>
  <c r="V302" i="9"/>
  <c r="M302" i="14"/>
  <c r="AP306" i="12"/>
  <c r="AP306" i="8"/>
  <c r="AP306" i="13"/>
  <c r="V294" i="9"/>
  <c r="M294" i="14"/>
  <c r="AP298" i="12"/>
  <c r="AP298" i="8"/>
  <c r="AP298" i="13"/>
  <c r="M286" i="14"/>
  <c r="V286" i="9"/>
  <c r="AP290" i="12"/>
  <c r="AP290" i="8"/>
  <c r="AP290" i="13"/>
  <c r="V278" i="9"/>
  <c r="M278" i="14"/>
  <c r="AP282" i="12"/>
  <c r="AP282" i="8"/>
  <c r="AP282" i="13"/>
  <c r="M270" i="14"/>
  <c r="V270" i="9"/>
  <c r="AP274" i="12"/>
  <c r="AP274" i="8"/>
  <c r="AP274" i="13"/>
  <c r="V262" i="9"/>
  <c r="M262" i="14"/>
  <c r="AP266" i="12"/>
  <c r="AP266" i="8"/>
  <c r="AP266" i="13"/>
  <c r="V254" i="9"/>
  <c r="M254" i="14"/>
  <c r="AP258" i="12"/>
  <c r="AP258" i="8"/>
  <c r="AP258" i="13"/>
  <c r="V246" i="9"/>
  <c r="M246" i="14"/>
  <c r="AP250" i="12"/>
  <c r="AP250" i="8"/>
  <c r="AP250" i="13"/>
  <c r="M238" i="14"/>
  <c r="V238" i="9"/>
  <c r="AP242" i="12"/>
  <c r="AP242" i="8"/>
  <c r="AP242" i="13"/>
  <c r="V230" i="9"/>
  <c r="M230" i="14"/>
  <c r="AP234" i="12"/>
  <c r="AP234" i="8"/>
  <c r="AP234" i="13"/>
  <c r="V222" i="9"/>
  <c r="M222" i="14"/>
  <c r="AP226" i="12"/>
  <c r="AP226" i="8"/>
  <c r="AP226" i="13"/>
  <c r="V214" i="9"/>
  <c r="M214" i="14"/>
  <c r="AP218" i="12"/>
  <c r="AP218" i="8"/>
  <c r="AP218" i="13"/>
  <c r="AP343" i="12"/>
  <c r="AP279" i="12"/>
  <c r="AP151" i="12"/>
  <c r="AP87" i="12"/>
  <c r="AP227" i="13"/>
  <c r="AP291" i="13"/>
  <c r="AP355" i="13"/>
  <c r="AP259" i="8"/>
  <c r="AP323" i="8"/>
  <c r="AP387" i="8"/>
  <c r="V208" i="9"/>
  <c r="M208" i="14"/>
  <c r="AP212" i="12"/>
  <c r="AP212" i="8"/>
  <c r="AP212" i="13"/>
  <c r="V200" i="9"/>
  <c r="M200" i="14"/>
  <c r="AP204" i="12"/>
  <c r="AP204" i="8"/>
  <c r="AP204" i="13"/>
  <c r="V192" i="9"/>
  <c r="M192" i="14"/>
  <c r="AP196" i="12"/>
  <c r="AP196" i="8"/>
  <c r="AP196" i="13"/>
  <c r="V184" i="9"/>
  <c r="M184" i="14"/>
  <c r="AP188" i="12"/>
  <c r="AP188" i="8"/>
  <c r="AP188" i="13"/>
  <c r="V176" i="9"/>
  <c r="M176" i="14"/>
  <c r="AP180" i="12"/>
  <c r="AP180" i="8"/>
  <c r="AP180" i="13"/>
  <c r="V168" i="9"/>
  <c r="M168" i="14"/>
  <c r="AP172" i="12"/>
  <c r="AP172" i="8"/>
  <c r="AP172" i="13"/>
  <c r="V160" i="9"/>
  <c r="M160" i="14"/>
  <c r="AP164" i="12"/>
  <c r="AP164" i="8"/>
  <c r="AP164" i="13"/>
  <c r="V152" i="9"/>
  <c r="M152" i="14"/>
  <c r="AP156" i="12"/>
  <c r="AP156" i="8"/>
  <c r="AP156" i="13"/>
  <c r="V144" i="9"/>
  <c r="M144" i="14"/>
  <c r="AP148" i="12"/>
  <c r="AP148" i="8"/>
  <c r="AP148" i="13"/>
  <c r="V136" i="9"/>
  <c r="M136" i="14"/>
  <c r="AP140" i="12"/>
  <c r="AP140" i="8"/>
  <c r="AP140" i="13"/>
  <c r="V128" i="9"/>
  <c r="M128" i="14"/>
  <c r="AP132" i="12"/>
  <c r="AP132" i="8"/>
  <c r="AP132" i="13"/>
  <c r="V120" i="9"/>
  <c r="M120" i="14"/>
  <c r="AP124" i="12"/>
  <c r="AP124" i="8"/>
  <c r="AP124" i="13"/>
  <c r="V112" i="9"/>
  <c r="M112" i="14"/>
  <c r="AP116" i="12"/>
  <c r="AP116" i="8"/>
  <c r="AP116" i="13"/>
  <c r="V104" i="9"/>
  <c r="M104" i="14"/>
  <c r="AP108" i="12"/>
  <c r="AP108" i="8"/>
  <c r="AP108" i="13"/>
  <c r="V96" i="9"/>
  <c r="M96" i="14"/>
  <c r="AP100" i="12"/>
  <c r="AP100" i="8"/>
  <c r="AP100" i="13"/>
  <c r="V88" i="9"/>
  <c r="M88" i="14"/>
  <c r="AP92" i="12"/>
  <c r="AP92" i="8"/>
  <c r="AP92" i="13"/>
  <c r="C281" i="11"/>
  <c r="C55" i="12"/>
  <c r="D281" i="11" s="1"/>
  <c r="D55" i="12"/>
  <c r="E281" i="11" s="1"/>
  <c r="C273" i="11"/>
  <c r="D47" i="12"/>
  <c r="E273" i="11" s="1"/>
  <c r="C47" i="12"/>
  <c r="D273" i="11" s="1"/>
  <c r="C265" i="11"/>
  <c r="D39" i="12"/>
  <c r="E265" i="11" s="1"/>
  <c r="C39" i="12"/>
  <c r="D265" i="11" s="1"/>
  <c r="C257" i="11"/>
  <c r="D31" i="12"/>
  <c r="E257" i="11" s="1"/>
  <c r="C31" i="12"/>
  <c r="D257" i="11" s="1"/>
  <c r="C249" i="11"/>
  <c r="D23" i="12"/>
  <c r="E249" i="11" s="1"/>
  <c r="C23" i="12"/>
  <c r="D249" i="11" s="1"/>
  <c r="C241" i="11"/>
  <c r="D15" i="12"/>
  <c r="E241" i="11" s="1"/>
  <c r="C15" i="12"/>
  <c r="D241" i="11" s="1"/>
  <c r="C232" i="11"/>
  <c r="D6" i="12"/>
  <c r="E232" i="11" s="1"/>
  <c r="C6" i="12"/>
  <c r="D232" i="11" s="1"/>
  <c r="AP207" i="12"/>
  <c r="AP143" i="12"/>
  <c r="AP235" i="13"/>
  <c r="AP299" i="13"/>
  <c r="AP363" i="13"/>
  <c r="AP267" i="8"/>
  <c r="AP331" i="8"/>
  <c r="AP395" i="8"/>
  <c r="M207" i="14"/>
  <c r="V207" i="9"/>
  <c r="AP211" i="12"/>
  <c r="V199" i="9"/>
  <c r="M199" i="14"/>
  <c r="AP203" i="12"/>
  <c r="M191" i="14"/>
  <c r="V191" i="9"/>
  <c r="AP195" i="12"/>
  <c r="V183" i="9"/>
  <c r="M183" i="14"/>
  <c r="AP187" i="12"/>
  <c r="M175" i="14"/>
  <c r="V175" i="9"/>
  <c r="AP179" i="12"/>
  <c r="V167" i="9"/>
  <c r="M167" i="14"/>
  <c r="AP171" i="12"/>
  <c r="M159" i="14"/>
  <c r="V159" i="9"/>
  <c r="AP163" i="12"/>
  <c r="V151" i="9"/>
  <c r="M151" i="14"/>
  <c r="AP155" i="12"/>
  <c r="M143" i="14"/>
  <c r="V143" i="9"/>
  <c r="AP147" i="12"/>
  <c r="AP391" i="12"/>
  <c r="AP327" i="12"/>
  <c r="AP263" i="12"/>
  <c r="AP199" i="12"/>
  <c r="AP135" i="12"/>
  <c r="AP71" i="12"/>
  <c r="AP179" i="13"/>
  <c r="AP243" i="13"/>
  <c r="AP307" i="13"/>
  <c r="AP371" i="13"/>
  <c r="AP147" i="8"/>
  <c r="AP211" i="8"/>
  <c r="AP275" i="8"/>
  <c r="AP339" i="8"/>
  <c r="AP48" i="12"/>
  <c r="AP40" i="12"/>
  <c r="C235" i="11"/>
  <c r="V80" i="9"/>
  <c r="M80" i="14"/>
  <c r="V72" i="9"/>
  <c r="M72" i="14"/>
  <c r="V64" i="9"/>
  <c r="M64" i="14"/>
  <c r="V56" i="9"/>
  <c r="M56" i="14"/>
  <c r="V48" i="9"/>
  <c r="M48" i="14"/>
  <c r="V40" i="9"/>
  <c r="M40" i="14"/>
  <c r="V32" i="9"/>
  <c r="M32" i="14"/>
  <c r="V389" i="9"/>
  <c r="M389" i="14"/>
  <c r="V381" i="9"/>
  <c r="M381" i="14"/>
  <c r="V373" i="9"/>
  <c r="M373" i="14"/>
  <c r="V365" i="9"/>
  <c r="M365" i="14"/>
  <c r="V357" i="9"/>
  <c r="M357" i="14"/>
  <c r="V349" i="9"/>
  <c r="M349" i="14"/>
  <c r="V341" i="9"/>
  <c r="M341" i="14"/>
  <c r="V333" i="9"/>
  <c r="M333" i="14"/>
  <c r="V325" i="9"/>
  <c r="M325" i="14"/>
  <c r="V317" i="9"/>
  <c r="M317" i="14"/>
  <c r="V309" i="9"/>
  <c r="M309" i="14"/>
  <c r="V301" i="9"/>
  <c r="M301" i="14"/>
  <c r="V293" i="9"/>
  <c r="M293" i="14"/>
  <c r="V285" i="9"/>
  <c r="M285" i="14"/>
  <c r="V277" i="9"/>
  <c r="M277" i="14"/>
  <c r="V269" i="9"/>
  <c r="M269" i="14"/>
  <c r="V261" i="9"/>
  <c r="M261" i="14"/>
  <c r="V253" i="9"/>
  <c r="M253" i="14"/>
  <c r="V245" i="9"/>
  <c r="M245" i="14"/>
  <c r="V237" i="9"/>
  <c r="M237" i="14"/>
  <c r="V229" i="9"/>
  <c r="M229" i="14"/>
  <c r="V221" i="9"/>
  <c r="M221" i="14"/>
  <c r="V213" i="9"/>
  <c r="M213" i="14"/>
  <c r="AP398" i="12"/>
  <c r="AP390" i="12"/>
  <c r="AP382" i="12"/>
  <c r="AP374" i="12"/>
  <c r="AP366" i="12"/>
  <c r="AP358" i="12"/>
  <c r="AP350" i="12"/>
  <c r="AP342" i="12"/>
  <c r="AP334" i="12"/>
  <c r="AP326" i="12"/>
  <c r="AP318" i="12"/>
  <c r="AP310" i="12"/>
  <c r="AP302" i="12"/>
  <c r="AP294" i="12"/>
  <c r="AP286" i="12"/>
  <c r="AP278" i="12"/>
  <c r="AP270" i="12"/>
  <c r="AP262" i="12"/>
  <c r="AP254" i="12"/>
  <c r="AP246" i="12"/>
  <c r="AP238" i="12"/>
  <c r="AP230" i="12"/>
  <c r="AP222" i="12"/>
  <c r="AP36" i="13"/>
  <c r="AP44" i="13"/>
  <c r="AP52" i="13"/>
  <c r="AP60" i="13"/>
  <c r="AP68" i="13"/>
  <c r="AP76" i="13"/>
  <c r="AP84" i="13"/>
  <c r="AP220" i="13"/>
  <c r="AP228" i="13"/>
  <c r="C258" i="11"/>
  <c r="C246" i="11"/>
  <c r="AP60" i="8"/>
  <c r="AP68" i="8"/>
  <c r="AP76" i="8"/>
  <c r="AP84" i="8"/>
  <c r="AP220" i="8"/>
  <c r="AP228" i="8"/>
  <c r="M135" i="14"/>
  <c r="V135" i="9"/>
  <c r="M127" i="14"/>
  <c r="V127" i="9"/>
  <c r="M119" i="14"/>
  <c r="V119" i="9"/>
  <c r="M111" i="14"/>
  <c r="V111" i="9"/>
  <c r="M103" i="14"/>
  <c r="V103" i="9"/>
  <c r="M95" i="14"/>
  <c r="V95" i="9"/>
  <c r="M87" i="14"/>
  <c r="V87" i="9"/>
  <c r="M79" i="14"/>
  <c r="V79" i="9"/>
  <c r="M71" i="14"/>
  <c r="V71" i="9"/>
  <c r="M63" i="14"/>
  <c r="V63" i="9"/>
  <c r="M55" i="14"/>
  <c r="V55" i="9"/>
  <c r="M47" i="14"/>
  <c r="V47" i="9"/>
  <c r="M39" i="14"/>
  <c r="V39" i="9"/>
  <c r="M31" i="14"/>
  <c r="V31" i="9"/>
  <c r="V388" i="9"/>
  <c r="M388" i="14"/>
  <c r="V380" i="9"/>
  <c r="M380" i="14"/>
  <c r="V372" i="9"/>
  <c r="M372" i="14"/>
  <c r="V364" i="9"/>
  <c r="M364" i="14"/>
  <c r="V356" i="9"/>
  <c r="M356" i="14"/>
  <c r="V348" i="9"/>
  <c r="M348" i="14"/>
  <c r="V340" i="9"/>
  <c r="M340" i="14"/>
  <c r="V332" i="9"/>
  <c r="M332" i="14"/>
  <c r="V324" i="9"/>
  <c r="M324" i="14"/>
  <c r="V316" i="9"/>
  <c r="M316" i="14"/>
  <c r="V308" i="9"/>
  <c r="M308" i="14"/>
  <c r="V300" i="9"/>
  <c r="M300" i="14"/>
  <c r="V292" i="9"/>
  <c r="M292" i="14"/>
  <c r="V284" i="9"/>
  <c r="M284" i="14"/>
  <c r="V276" i="9"/>
  <c r="M276" i="14"/>
  <c r="V268" i="9"/>
  <c r="M268" i="14"/>
  <c r="V260" i="9"/>
  <c r="M260" i="14"/>
  <c r="V252" i="9"/>
  <c r="M252" i="14"/>
  <c r="V244" i="9"/>
  <c r="M244" i="14"/>
  <c r="V236" i="9"/>
  <c r="M236" i="14"/>
  <c r="V228" i="9"/>
  <c r="M228" i="14"/>
  <c r="V220" i="9"/>
  <c r="M220" i="14"/>
  <c r="V212" i="9"/>
  <c r="M212" i="14"/>
  <c r="AP397" i="12"/>
  <c r="AP389" i="12"/>
  <c r="AP381" i="12"/>
  <c r="AP373" i="12"/>
  <c r="AP365" i="12"/>
  <c r="AP357" i="12"/>
  <c r="AP349" i="12"/>
  <c r="AP341" i="12"/>
  <c r="AP333" i="12"/>
  <c r="AP325" i="12"/>
  <c r="AP317" i="12"/>
  <c r="AP309" i="12"/>
  <c r="AP301" i="12"/>
  <c r="AP293" i="12"/>
  <c r="AP285" i="12"/>
  <c r="AP277" i="12"/>
  <c r="AP269" i="12"/>
  <c r="AP261" i="12"/>
  <c r="AP253" i="12"/>
  <c r="AP245" i="12"/>
  <c r="AP237" i="12"/>
  <c r="AP229" i="12"/>
  <c r="AP221" i="12"/>
  <c r="AP221" i="13"/>
  <c r="AP229" i="13"/>
  <c r="AP237" i="13"/>
  <c r="AP245" i="13"/>
  <c r="AP253" i="13"/>
  <c r="AP261" i="13"/>
  <c r="AP269" i="13"/>
  <c r="AP277" i="13"/>
  <c r="AP285" i="13"/>
  <c r="AP293" i="13"/>
  <c r="AP301" i="13"/>
  <c r="AP309" i="13"/>
  <c r="AP317" i="13"/>
  <c r="AP325" i="13"/>
  <c r="AP333" i="13"/>
  <c r="AP341" i="13"/>
  <c r="AP349" i="13"/>
  <c r="AP357" i="13"/>
  <c r="AP365" i="13"/>
  <c r="AP373" i="13"/>
  <c r="AP381" i="13"/>
  <c r="AP389" i="13"/>
  <c r="AP397" i="13"/>
  <c r="C267" i="11"/>
  <c r="C243" i="11"/>
  <c r="AP84" i="12"/>
  <c r="AP76" i="12"/>
  <c r="AP68" i="12"/>
  <c r="AP60" i="12"/>
  <c r="AP52" i="12"/>
  <c r="AP44" i="12"/>
  <c r="AP36" i="12"/>
  <c r="AP222" i="13"/>
  <c r="AP230" i="13"/>
  <c r="AP238" i="13"/>
  <c r="AP246" i="13"/>
  <c r="AP254" i="13"/>
  <c r="AP262" i="13"/>
  <c r="AP270" i="13"/>
  <c r="AP278" i="13"/>
  <c r="AP286" i="13"/>
  <c r="AP294" i="13"/>
  <c r="AP302" i="13"/>
  <c r="AP310" i="13"/>
  <c r="AP318" i="13"/>
  <c r="AP326" i="13"/>
  <c r="AP334" i="13"/>
  <c r="AP342" i="13"/>
  <c r="AP350" i="13"/>
  <c r="AP358" i="13"/>
  <c r="AP366" i="13"/>
  <c r="AP374" i="13"/>
  <c r="AP382" i="13"/>
  <c r="AP390" i="13"/>
  <c r="AP398" i="13"/>
  <c r="C266" i="11"/>
  <c r="C242" i="11"/>
  <c r="AP36" i="8"/>
  <c r="AP44" i="8"/>
  <c r="AP52" i="8"/>
  <c r="V101" i="9"/>
  <c r="M101" i="14"/>
  <c r="V93" i="9"/>
  <c r="M93" i="14"/>
  <c r="V85" i="9"/>
  <c r="M85" i="14"/>
  <c r="V77" i="9"/>
  <c r="M77" i="14"/>
  <c r="V69" i="9"/>
  <c r="M69" i="14"/>
  <c r="V61" i="9"/>
  <c r="M61" i="14"/>
  <c r="V53" i="9"/>
  <c r="M53" i="14"/>
  <c r="V45" i="9"/>
  <c r="M45" i="14"/>
  <c r="V37" i="9"/>
  <c r="M37" i="14"/>
  <c r="V394" i="9"/>
  <c r="M394" i="14"/>
  <c r="V386" i="9"/>
  <c r="M386" i="14"/>
  <c r="V378" i="9"/>
  <c r="M378" i="14"/>
  <c r="V370" i="9"/>
  <c r="M370" i="14"/>
  <c r="V362" i="9"/>
  <c r="M362" i="14"/>
  <c r="V354" i="9"/>
  <c r="M354" i="14"/>
  <c r="V346" i="9"/>
  <c r="M346" i="14"/>
  <c r="V338" i="9"/>
  <c r="M338" i="14"/>
  <c r="V330" i="9"/>
  <c r="M330" i="14"/>
  <c r="V322" i="9"/>
  <c r="M322" i="14"/>
  <c r="V314" i="9"/>
  <c r="M314" i="14"/>
  <c r="V306" i="9"/>
  <c r="M306" i="14"/>
  <c r="V298" i="9"/>
  <c r="M298" i="14"/>
  <c r="V290" i="9"/>
  <c r="M290" i="14"/>
  <c r="M282" i="14"/>
  <c r="V282" i="9"/>
  <c r="V274" i="9"/>
  <c r="M274" i="14"/>
  <c r="V266" i="9"/>
  <c r="M266" i="14"/>
  <c r="V258" i="9"/>
  <c r="M258" i="14"/>
  <c r="M250" i="14"/>
  <c r="V250" i="9"/>
  <c r="V242" i="9"/>
  <c r="M242" i="14"/>
  <c r="V234" i="9"/>
  <c r="M234" i="14"/>
  <c r="V226" i="9"/>
  <c r="M226" i="14"/>
  <c r="M218" i="14"/>
  <c r="V218" i="9"/>
  <c r="AP139" i="12"/>
  <c r="AP131" i="12"/>
  <c r="AP123" i="12"/>
  <c r="AP115" i="12"/>
  <c r="AP107" i="12"/>
  <c r="AP99" i="12"/>
  <c r="AP91" i="12"/>
  <c r="AP83" i="12"/>
  <c r="AP75" i="12"/>
  <c r="AP67" i="12"/>
  <c r="AP59" i="12"/>
  <c r="AP51" i="12"/>
  <c r="AP43" i="12"/>
  <c r="AP35" i="12"/>
  <c r="C254" i="11"/>
  <c r="V132" i="9"/>
  <c r="M132" i="14"/>
  <c r="V124" i="9"/>
  <c r="M124" i="14"/>
  <c r="V116" i="9"/>
  <c r="M116" i="14"/>
  <c r="V108" i="9"/>
  <c r="M108" i="14"/>
  <c r="V100" i="9"/>
  <c r="M100" i="14"/>
  <c r="V92" i="9"/>
  <c r="M92" i="14"/>
  <c r="V84" i="9"/>
  <c r="M84" i="14"/>
  <c r="V76" i="9"/>
  <c r="M76" i="14"/>
  <c r="M68" i="14"/>
  <c r="V68" i="9"/>
  <c r="M60" i="14"/>
  <c r="V60" i="9"/>
  <c r="M52" i="14"/>
  <c r="V52" i="9"/>
  <c r="M44" i="14"/>
  <c r="V44" i="9"/>
  <c r="M36" i="14"/>
  <c r="V36" i="9"/>
  <c r="V393" i="9"/>
  <c r="M393" i="14"/>
  <c r="V385" i="9"/>
  <c r="M385" i="14"/>
  <c r="V377" i="9"/>
  <c r="M377" i="14"/>
  <c r="V369" i="9"/>
  <c r="M369" i="14"/>
  <c r="V361" i="9"/>
  <c r="M361" i="14"/>
  <c r="V353" i="9"/>
  <c r="M353" i="14"/>
  <c r="V345" i="9"/>
  <c r="M345" i="14"/>
  <c r="V337" i="9"/>
  <c r="M337" i="14"/>
  <c r="V329" i="9"/>
  <c r="M329" i="14"/>
  <c r="V321" i="9"/>
  <c r="M321" i="14"/>
  <c r="V313" i="9"/>
  <c r="M313" i="14"/>
  <c r="V305" i="9"/>
  <c r="M305" i="14"/>
  <c r="V297" i="9"/>
  <c r="M297" i="14"/>
  <c r="V289" i="9"/>
  <c r="M289" i="14"/>
  <c r="V281" i="9"/>
  <c r="M281" i="14"/>
  <c r="V273" i="9"/>
  <c r="M273" i="14"/>
  <c r="V265" i="9"/>
  <c r="M265" i="14"/>
  <c r="V257" i="9"/>
  <c r="M257" i="14"/>
  <c r="V249" i="9"/>
  <c r="M249" i="14"/>
  <c r="V241" i="9"/>
  <c r="M241" i="14"/>
  <c r="V233" i="9"/>
  <c r="M233" i="14"/>
  <c r="V225" i="9"/>
  <c r="M225" i="14"/>
  <c r="V217" i="9"/>
  <c r="M217" i="14"/>
  <c r="D51" i="12"/>
  <c r="E277" i="11" s="1"/>
  <c r="AP40" i="13"/>
  <c r="AP48" i="13"/>
  <c r="AP56" i="13"/>
  <c r="AP64" i="13"/>
  <c r="AP72" i="13"/>
  <c r="AP80" i="13"/>
  <c r="AP88" i="13"/>
  <c r="AP96" i="13"/>
  <c r="AP104" i="13"/>
  <c r="AP112" i="13"/>
  <c r="AP120" i="13"/>
  <c r="AP128" i="13"/>
  <c r="AP136" i="13"/>
  <c r="AP216" i="13"/>
  <c r="AP224" i="13"/>
  <c r="AP232" i="13"/>
  <c r="AP240" i="13"/>
  <c r="AP248" i="13"/>
  <c r="AP256" i="13"/>
  <c r="AP264" i="13"/>
  <c r="AP272" i="13"/>
  <c r="AP280" i="13"/>
  <c r="AP288" i="13"/>
  <c r="AP296" i="13"/>
  <c r="AP304" i="13"/>
  <c r="AP312" i="13"/>
  <c r="AP320" i="13"/>
  <c r="AP328" i="13"/>
  <c r="AP336" i="13"/>
  <c r="AP344" i="13"/>
  <c r="AP352" i="13"/>
  <c r="AP360" i="13"/>
  <c r="AP368" i="13"/>
  <c r="AP376" i="13"/>
  <c r="AP384" i="13"/>
  <c r="AP392" i="13"/>
  <c r="C251" i="11"/>
  <c r="C238" i="11"/>
  <c r="AP56" i="8"/>
  <c r="AP64" i="8"/>
  <c r="AP72" i="8"/>
  <c r="AP80" i="8"/>
  <c r="AP88" i="8"/>
  <c r="AP96" i="8"/>
  <c r="AP104" i="8"/>
  <c r="AP112" i="8"/>
  <c r="AP120" i="8"/>
  <c r="AP128" i="8"/>
  <c r="AP136" i="8"/>
  <c r="AP216" i="8"/>
  <c r="AP224" i="8"/>
  <c r="AP232" i="8"/>
  <c r="AP240" i="8"/>
  <c r="AP248" i="8"/>
  <c r="AP256" i="8"/>
  <c r="AP264" i="8"/>
  <c r="AP272" i="8"/>
  <c r="AP280" i="8"/>
  <c r="AP288" i="8"/>
  <c r="AP296" i="8"/>
  <c r="AP304" i="8"/>
  <c r="AP312" i="8"/>
  <c r="AP320" i="8"/>
  <c r="AP328" i="8"/>
  <c r="AP336" i="8"/>
  <c r="AP344" i="8"/>
  <c r="AP352" i="8"/>
  <c r="AP360" i="8"/>
  <c r="AP368" i="8"/>
  <c r="AP376" i="8"/>
  <c r="AP384" i="8"/>
  <c r="AP392" i="8"/>
  <c r="V224" i="9"/>
  <c r="M224" i="14"/>
  <c r="V216" i="9"/>
  <c r="M216" i="14"/>
  <c r="AP393" i="12"/>
  <c r="AP385" i="12"/>
  <c r="AP377" i="12"/>
  <c r="AP369" i="12"/>
  <c r="AP361" i="12"/>
  <c r="AP353" i="12"/>
  <c r="AP345" i="12"/>
  <c r="AP337" i="12"/>
  <c r="AP329" i="12"/>
  <c r="AP321" i="12"/>
  <c r="AP313" i="12"/>
  <c r="AP305" i="12"/>
  <c r="AP297" i="12"/>
  <c r="AP289" i="12"/>
  <c r="AP281" i="12"/>
  <c r="AP273" i="12"/>
  <c r="AP265" i="12"/>
  <c r="AP257" i="12"/>
  <c r="AP249" i="12"/>
  <c r="AP241" i="12"/>
  <c r="AP233" i="12"/>
  <c r="AP225" i="12"/>
  <c r="AP217" i="12"/>
  <c r="AP105" i="12"/>
  <c r="AP97" i="12"/>
  <c r="AP89" i="12"/>
  <c r="AP81" i="12"/>
  <c r="AP73" i="12"/>
  <c r="AP65" i="12"/>
  <c r="AP57" i="12"/>
  <c r="AP49" i="12"/>
  <c r="AP41" i="12"/>
  <c r="AP41" i="13"/>
  <c r="AP49" i="13"/>
  <c r="AP57" i="13"/>
  <c r="AP65" i="13"/>
  <c r="AP73" i="13"/>
  <c r="AP81" i="13"/>
  <c r="AP89" i="13"/>
  <c r="AP97" i="13"/>
  <c r="AP105" i="13"/>
  <c r="AP217" i="13"/>
  <c r="AP225" i="13"/>
  <c r="AP233" i="13"/>
  <c r="AP241" i="13"/>
  <c r="AP249" i="13"/>
  <c r="AP257" i="13"/>
  <c r="AP265" i="13"/>
  <c r="AP273" i="13"/>
  <c r="AP281" i="13"/>
  <c r="AP289" i="13"/>
  <c r="AP297" i="13"/>
  <c r="AP305" i="13"/>
  <c r="AP313" i="13"/>
  <c r="AP321" i="13"/>
  <c r="AP329" i="13"/>
  <c r="AP337" i="13"/>
  <c r="AP345" i="13"/>
  <c r="AP353" i="13"/>
  <c r="AP361" i="13"/>
  <c r="AP369" i="13"/>
  <c r="AP377" i="13"/>
  <c r="AP385" i="13"/>
  <c r="AP393" i="13"/>
  <c r="C275" i="11"/>
  <c r="C262" i="11"/>
  <c r="C250" i="11"/>
  <c r="AP57" i="8"/>
  <c r="AP65" i="8"/>
  <c r="AP73" i="8"/>
  <c r="AP81" i="8"/>
  <c r="AP89" i="8"/>
  <c r="AP97" i="8"/>
  <c r="AP105" i="8"/>
  <c r="AP217" i="8"/>
  <c r="AP225" i="8"/>
  <c r="AP233" i="8"/>
  <c r="AP241" i="8"/>
  <c r="AP249" i="8"/>
  <c r="AP257" i="8"/>
  <c r="AP265" i="8"/>
  <c r="AP273" i="8"/>
  <c r="AP281" i="8"/>
  <c r="AP289" i="8"/>
  <c r="AP297" i="8"/>
  <c r="AP305" i="8"/>
  <c r="AP313" i="8"/>
  <c r="AP321" i="8"/>
  <c r="AP329" i="8"/>
  <c r="AP337" i="8"/>
  <c r="AP345" i="8"/>
  <c r="AP353" i="8"/>
  <c r="AP361" i="8"/>
  <c r="AP369" i="8"/>
  <c r="AP377" i="8"/>
  <c r="AP385" i="8"/>
  <c r="AP393" i="8"/>
  <c r="F4" i="8"/>
  <c r="G4" i="8" s="1"/>
  <c r="H4" i="8" s="1"/>
  <c r="I4" i="8" s="1"/>
  <c r="J4" i="8" s="1"/>
  <c r="K4" i="8" s="1"/>
  <c r="L4" i="8" s="1"/>
  <c r="M4" i="8" s="1"/>
  <c r="N4" i="8" s="1"/>
  <c r="O4" i="8" s="1"/>
  <c r="P4" i="8" s="1"/>
  <c r="Q4" i="8" s="1"/>
  <c r="R4" i="8" s="1"/>
  <c r="S4" i="8" s="1"/>
  <c r="T4" i="8" s="1"/>
  <c r="U4" i="8" s="1"/>
  <c r="V4" i="8" s="1"/>
  <c r="W4" i="8" s="1"/>
  <c r="X4" i="8" s="1"/>
  <c r="Y4" i="8" s="1"/>
  <c r="Z4" i="8" s="1"/>
  <c r="AA4" i="8" s="1"/>
  <c r="AB4" i="8" s="1"/>
  <c r="AC4" i="8" s="1"/>
  <c r="AD4" i="8" s="1"/>
  <c r="AE4" i="8" s="1"/>
  <c r="AF4" i="8" s="1"/>
  <c r="AG4" i="8" s="1"/>
  <c r="AH4" i="8" s="1"/>
  <c r="AI4" i="8" s="1"/>
  <c r="AJ4" i="8" s="1"/>
  <c r="D36" i="9" a="1"/>
  <c r="D36" i="9" s="1"/>
  <c r="D34" i="9" a="1"/>
  <c r="D34" i="9" s="1"/>
  <c r="D32" i="9" a="1"/>
  <c r="D32" i="9" s="1"/>
  <c r="D30" i="9" a="1"/>
  <c r="D30" i="9" s="1"/>
  <c r="D28" i="9" a="1"/>
  <c r="D28" i="9" s="1"/>
  <c r="D26" i="9" a="1"/>
  <c r="D26" i="9" s="1"/>
  <c r="D24" i="9" a="1"/>
  <c r="D24" i="9" s="1"/>
  <c r="D22" i="9" a="1"/>
  <c r="D22" i="9" s="1"/>
  <c r="D20" i="9" a="1"/>
  <c r="D20" i="9" s="1"/>
  <c r="D18" i="9" a="1"/>
  <c r="D18" i="9" s="1"/>
  <c r="D16" i="9" a="1"/>
  <c r="D16" i="9" s="1"/>
  <c r="D14" i="9" a="1"/>
  <c r="D14" i="9" s="1"/>
  <c r="D12" i="9" a="1"/>
  <c r="D12" i="9" s="1"/>
  <c r="F35" i="9" a="1"/>
  <c r="F35" i="9" s="1"/>
  <c r="F33" i="9" a="1"/>
  <c r="F33" i="9" s="1"/>
  <c r="F31" i="9" a="1"/>
  <c r="F31" i="9" s="1"/>
  <c r="F29" i="9" a="1"/>
  <c r="F29" i="9" s="1"/>
  <c r="F27" i="9" a="1"/>
  <c r="F27" i="9" s="1"/>
  <c r="F25" i="9" a="1"/>
  <c r="F25" i="9" s="1"/>
  <c r="F23" i="9" a="1"/>
  <c r="F23" i="9" s="1"/>
  <c r="F21" i="9" a="1"/>
  <c r="F21" i="9" s="1"/>
  <c r="F19" i="9" a="1"/>
  <c r="F19" i="9" s="1"/>
  <c r="F17" i="9" a="1"/>
  <c r="F17" i="9" s="1"/>
  <c r="F15" i="9" a="1"/>
  <c r="F15" i="9" s="1"/>
  <c r="F13" i="9" a="1"/>
  <c r="F13" i="9" s="1"/>
  <c r="H36" i="9" a="1"/>
  <c r="H36" i="9" s="1"/>
  <c r="H34" i="9" a="1"/>
  <c r="H34" i="9" s="1"/>
  <c r="H32" i="9" a="1"/>
  <c r="H32" i="9" s="1"/>
  <c r="H30" i="9" a="1"/>
  <c r="H30" i="9" s="1"/>
  <c r="H28" i="9" a="1"/>
  <c r="H28" i="9" s="1"/>
  <c r="H26" i="9" a="1"/>
  <c r="H26" i="9" s="1"/>
  <c r="H24" i="9" a="1"/>
  <c r="H24" i="9" s="1"/>
  <c r="H22" i="9" a="1"/>
  <c r="H22" i="9" s="1"/>
  <c r="H20" i="9" a="1"/>
  <c r="H20" i="9" s="1"/>
  <c r="H18" i="9" a="1"/>
  <c r="H18" i="9" s="1"/>
  <c r="H16" i="9" a="1"/>
  <c r="H16" i="9" s="1"/>
  <c r="H14" i="9" a="1"/>
  <c r="H14" i="9" s="1"/>
  <c r="H12" i="9" a="1"/>
  <c r="H12" i="9" s="1"/>
  <c r="J35" i="9" a="1"/>
  <c r="J35" i="9" s="1"/>
  <c r="J33" i="9" a="1"/>
  <c r="J33" i="9" s="1"/>
  <c r="J31" i="9" a="1"/>
  <c r="J31" i="9" s="1"/>
  <c r="J29" i="9" a="1"/>
  <c r="J29" i="9" s="1"/>
  <c r="J27" i="9" a="1"/>
  <c r="J27" i="9" s="1"/>
  <c r="J25" i="9" a="1"/>
  <c r="J25" i="9" s="1"/>
  <c r="J23" i="9" a="1"/>
  <c r="J23" i="9" s="1"/>
  <c r="J21" i="9" a="1"/>
  <c r="J21" i="9" s="1"/>
  <c r="J19" i="9" a="1"/>
  <c r="J19" i="9" s="1"/>
  <c r="J17" i="9" a="1"/>
  <c r="J17" i="9" s="1"/>
  <c r="J15" i="9" a="1"/>
  <c r="J15" i="9" s="1"/>
  <c r="J13" i="9" a="1"/>
  <c r="J13" i="9" s="1"/>
  <c r="C36" i="9" a="1"/>
  <c r="C36" i="9" s="1"/>
  <c r="C34" i="9" a="1"/>
  <c r="C34" i="9" s="1"/>
  <c r="C32" i="9" a="1"/>
  <c r="C32" i="9" s="1"/>
  <c r="C30" i="9" a="1"/>
  <c r="C30" i="9" s="1"/>
  <c r="C28" i="9" a="1"/>
  <c r="C28" i="9" s="1"/>
  <c r="C26" i="9" a="1"/>
  <c r="C26" i="9" s="1"/>
  <c r="C24" i="9" a="1"/>
  <c r="C24" i="9" s="1"/>
  <c r="C22" i="9" a="1"/>
  <c r="C22" i="9" s="1"/>
  <c r="C20" i="9" a="1"/>
  <c r="C20" i="9" s="1"/>
  <c r="C18" i="9" a="1"/>
  <c r="C18" i="9" s="1"/>
  <c r="C16" i="9" a="1"/>
  <c r="C16" i="9" s="1"/>
  <c r="C14" i="9" a="1"/>
  <c r="C14" i="9" s="1"/>
  <c r="C12" i="9" a="1"/>
  <c r="C12" i="9" s="1"/>
  <c r="E35" i="9" a="1"/>
  <c r="E35" i="9" s="1"/>
  <c r="E33" i="9" a="1"/>
  <c r="E33" i="9" s="1"/>
  <c r="E31" i="9" a="1"/>
  <c r="E31" i="9" s="1"/>
  <c r="E29" i="9" a="1"/>
  <c r="E29" i="9" s="1"/>
  <c r="E27" i="9" a="1"/>
  <c r="E27" i="9" s="1"/>
  <c r="E25" i="9" a="1"/>
  <c r="E25" i="9" s="1"/>
  <c r="E23" i="9" a="1"/>
  <c r="E23" i="9" s="1"/>
  <c r="E21" i="9" a="1"/>
  <c r="E21" i="9" s="1"/>
  <c r="E19" i="9" a="1"/>
  <c r="E19" i="9" s="1"/>
  <c r="E17" i="9" a="1"/>
  <c r="E17" i="9" s="1"/>
  <c r="E15" i="9" a="1"/>
  <c r="E15" i="9" s="1"/>
  <c r="E13" i="9" a="1"/>
  <c r="E13" i="9" s="1"/>
  <c r="G36" i="9" a="1"/>
  <c r="G36" i="9" s="1"/>
  <c r="G34" i="9" a="1"/>
  <c r="G34" i="9" s="1"/>
  <c r="G32" i="9" a="1"/>
  <c r="G32" i="9" s="1"/>
  <c r="G30" i="9" a="1"/>
  <c r="G30" i="9" s="1"/>
  <c r="G28" i="9" a="1"/>
  <c r="G28" i="9" s="1"/>
  <c r="G26" i="9" a="1"/>
  <c r="G26" i="9" s="1"/>
  <c r="G24" i="9" a="1"/>
  <c r="G24" i="9" s="1"/>
  <c r="G22" i="9" a="1"/>
  <c r="G22" i="9" s="1"/>
  <c r="G20" i="9" a="1"/>
  <c r="G20" i="9" s="1"/>
  <c r="G18" i="9" a="1"/>
  <c r="G18" i="9" s="1"/>
  <c r="G16" i="9" a="1"/>
  <c r="G16" i="9" s="1"/>
  <c r="G14" i="9" a="1"/>
  <c r="G14" i="9" s="1"/>
  <c r="G12" i="9" a="1"/>
  <c r="G12" i="9" s="1"/>
  <c r="I35" i="9" a="1"/>
  <c r="I35" i="9" s="1"/>
  <c r="I33" i="9" a="1"/>
  <c r="I33" i="9" s="1"/>
  <c r="I31" i="9" a="1"/>
  <c r="I31" i="9" s="1"/>
  <c r="I29" i="9" a="1"/>
  <c r="I29" i="9" s="1"/>
  <c r="I27" i="9" a="1"/>
  <c r="I27" i="9" s="1"/>
  <c r="I25" i="9" a="1"/>
  <c r="I25" i="9" s="1"/>
  <c r="I23" i="9" a="1"/>
  <c r="I23" i="9" s="1"/>
  <c r="I21" i="9" a="1"/>
  <c r="I21" i="9" s="1"/>
  <c r="I19" i="9" a="1"/>
  <c r="I19" i="9" s="1"/>
  <c r="I17" i="9" a="1"/>
  <c r="I17" i="9" s="1"/>
  <c r="I15" i="9" a="1"/>
  <c r="I15" i="9" s="1"/>
  <c r="I13" i="9" a="1"/>
  <c r="I13" i="9" s="1"/>
  <c r="D35" i="9" a="1"/>
  <c r="D35" i="9" s="1"/>
  <c r="D33" i="9" a="1"/>
  <c r="D33" i="9" s="1"/>
  <c r="D31" i="9" a="1"/>
  <c r="D31" i="9" s="1"/>
  <c r="D29" i="9" a="1"/>
  <c r="D29" i="9" s="1"/>
  <c r="D27" i="9" a="1"/>
  <c r="D27" i="9" s="1"/>
  <c r="D25" i="9" a="1"/>
  <c r="D25" i="9" s="1"/>
  <c r="D23" i="9" a="1"/>
  <c r="D23" i="9" s="1"/>
  <c r="D21" i="9" a="1"/>
  <c r="D21" i="9" s="1"/>
  <c r="D19" i="9" a="1"/>
  <c r="D19" i="9" s="1"/>
  <c r="D17" i="9" a="1"/>
  <c r="D17" i="9" s="1"/>
  <c r="D15" i="9" a="1"/>
  <c r="D15" i="9" s="1"/>
  <c r="D13" i="9" a="1"/>
  <c r="D13" i="9" s="1"/>
  <c r="F36" i="9" a="1"/>
  <c r="F36" i="9" s="1"/>
  <c r="F34" i="9" a="1"/>
  <c r="F34" i="9" s="1"/>
  <c r="F32" i="9" a="1"/>
  <c r="F32" i="9" s="1"/>
  <c r="F30" i="9" a="1"/>
  <c r="F30" i="9" s="1"/>
  <c r="F28" i="9" a="1"/>
  <c r="F28" i="9" s="1"/>
  <c r="F26" i="9" a="1"/>
  <c r="F26" i="9" s="1"/>
  <c r="F24" i="9" a="1"/>
  <c r="F24" i="9" s="1"/>
  <c r="F22" i="9" a="1"/>
  <c r="F22" i="9" s="1"/>
  <c r="F20" i="9" a="1"/>
  <c r="F20" i="9" s="1"/>
  <c r="F18" i="9" a="1"/>
  <c r="F18" i="9" s="1"/>
  <c r="F16" i="9" a="1"/>
  <c r="F16" i="9" s="1"/>
  <c r="F14" i="9" a="1"/>
  <c r="F14" i="9" s="1"/>
  <c r="F12" i="9" a="1"/>
  <c r="F12" i="9" s="1"/>
  <c r="H35" i="9" a="1"/>
  <c r="H35" i="9" s="1"/>
  <c r="H33" i="9" a="1"/>
  <c r="H33" i="9" s="1"/>
  <c r="H31" i="9" a="1"/>
  <c r="H31" i="9" s="1"/>
  <c r="H29" i="9" a="1"/>
  <c r="H29" i="9" s="1"/>
  <c r="H27" i="9" a="1"/>
  <c r="H27" i="9" s="1"/>
  <c r="H25" i="9" a="1"/>
  <c r="H25" i="9" s="1"/>
  <c r="H23" i="9" a="1"/>
  <c r="H23" i="9" s="1"/>
  <c r="H21" i="9" a="1"/>
  <c r="H21" i="9" s="1"/>
  <c r="H19" i="9" a="1"/>
  <c r="H19" i="9" s="1"/>
  <c r="H17" i="9" a="1"/>
  <c r="H17" i="9" s="1"/>
  <c r="H15" i="9" a="1"/>
  <c r="H15" i="9" s="1"/>
  <c r="H13" i="9" a="1"/>
  <c r="H13" i="9" s="1"/>
  <c r="J36" i="9" a="1"/>
  <c r="J36" i="9" s="1"/>
  <c r="J34" i="9" a="1"/>
  <c r="J34" i="9" s="1"/>
  <c r="J32" i="9" a="1"/>
  <c r="J32" i="9" s="1"/>
  <c r="J30" i="9" a="1"/>
  <c r="J30" i="9" s="1"/>
  <c r="J28" i="9" a="1"/>
  <c r="J28" i="9" s="1"/>
  <c r="J26" i="9" a="1"/>
  <c r="J26" i="9" s="1"/>
  <c r="J24" i="9" a="1"/>
  <c r="J24" i="9" s="1"/>
  <c r="J22" i="9" a="1"/>
  <c r="J22" i="9" s="1"/>
  <c r="J20" i="9" a="1"/>
  <c r="J20" i="9" s="1"/>
  <c r="J18" i="9" a="1"/>
  <c r="J18" i="9" s="1"/>
  <c r="J16" i="9" a="1"/>
  <c r="J16" i="9" s="1"/>
  <c r="J14" i="9" a="1"/>
  <c r="J14" i="9" s="1"/>
  <c r="J12" i="9" a="1"/>
  <c r="J12" i="9" s="1"/>
  <c r="C35" i="9" a="1"/>
  <c r="C35" i="9" s="1"/>
  <c r="C33" i="9" a="1"/>
  <c r="C33" i="9" s="1"/>
  <c r="C31" i="9" a="1"/>
  <c r="C31" i="9" s="1"/>
  <c r="C29" i="9" a="1"/>
  <c r="C29" i="9" s="1"/>
  <c r="C27" i="9" a="1"/>
  <c r="C27" i="9" s="1"/>
  <c r="C25" i="9" a="1"/>
  <c r="C25" i="9" s="1"/>
  <c r="C23" i="9" a="1"/>
  <c r="C23" i="9" s="1"/>
  <c r="C21" i="9" a="1"/>
  <c r="C21" i="9" s="1"/>
  <c r="C19" i="9" a="1"/>
  <c r="C19" i="9" s="1"/>
  <c r="C17" i="9" a="1"/>
  <c r="C17" i="9" s="1"/>
  <c r="C15" i="9" a="1"/>
  <c r="C15" i="9" s="1"/>
  <c r="C13" i="9" a="1"/>
  <c r="C13" i="9" s="1"/>
  <c r="E36" i="9" a="1"/>
  <c r="E36" i="9" s="1"/>
  <c r="E34" i="9" a="1"/>
  <c r="E34" i="9" s="1"/>
  <c r="E32" i="9" a="1"/>
  <c r="E32" i="9" s="1"/>
  <c r="E30" i="9" a="1"/>
  <c r="E30" i="9" s="1"/>
  <c r="E28" i="9" a="1"/>
  <c r="E28" i="9" s="1"/>
  <c r="E26" i="9" a="1"/>
  <c r="E26" i="9" s="1"/>
  <c r="E24" i="9" a="1"/>
  <c r="E24" i="9" s="1"/>
  <c r="E22" i="9" a="1"/>
  <c r="E22" i="9" s="1"/>
  <c r="E20" i="9" a="1"/>
  <c r="E20" i="9" s="1"/>
  <c r="E18" i="9" a="1"/>
  <c r="E18" i="9" s="1"/>
  <c r="E16" i="9" a="1"/>
  <c r="E16" i="9" s="1"/>
  <c r="E14" i="9" a="1"/>
  <c r="E14" i="9" s="1"/>
  <c r="E12" i="9" a="1"/>
  <c r="E12" i="9" s="1"/>
  <c r="G35" i="9" a="1"/>
  <c r="G35" i="9" s="1"/>
  <c r="G33" i="9" a="1"/>
  <c r="G33" i="9" s="1"/>
  <c r="G31" i="9" a="1"/>
  <c r="G31" i="9" s="1"/>
  <c r="G29" i="9" a="1"/>
  <c r="G29" i="9" s="1"/>
  <c r="G27" i="9" a="1"/>
  <c r="G27" i="9" s="1"/>
  <c r="G25" i="9" a="1"/>
  <c r="G25" i="9" s="1"/>
  <c r="G23" i="9" a="1"/>
  <c r="G23" i="9" s="1"/>
  <c r="G21" i="9" a="1"/>
  <c r="G21" i="9" s="1"/>
  <c r="G19" i="9" a="1"/>
  <c r="G19" i="9" s="1"/>
  <c r="G17" i="9" a="1"/>
  <c r="G17" i="9" s="1"/>
  <c r="G15" i="9" a="1"/>
  <c r="G15" i="9" s="1"/>
  <c r="G13" i="9" a="1"/>
  <c r="G13" i="9" s="1"/>
  <c r="I36" i="9" a="1"/>
  <c r="I36" i="9" s="1"/>
  <c r="I34" i="9" a="1"/>
  <c r="I34" i="9" s="1"/>
  <c r="I32" i="9" a="1"/>
  <c r="I32" i="9" s="1"/>
  <c r="I30" i="9" a="1"/>
  <c r="I30" i="9" s="1"/>
  <c r="I28" i="9" a="1"/>
  <c r="I28" i="9" s="1"/>
  <c r="I26" i="9" a="1"/>
  <c r="I26" i="9" s="1"/>
  <c r="I24" i="9" a="1"/>
  <c r="I24" i="9" s="1"/>
  <c r="I22" i="9" a="1"/>
  <c r="I22" i="9" s="1"/>
  <c r="I20" i="9" a="1"/>
  <c r="I20" i="9" s="1"/>
  <c r="I18" i="9" a="1"/>
  <c r="I18" i="9" s="1"/>
  <c r="I16" i="9" a="1"/>
  <c r="I16" i="9" s="1"/>
  <c r="I14" i="9" a="1"/>
  <c r="I14" i="9" s="1"/>
  <c r="I12" i="9" a="1"/>
  <c r="I12" i="9" s="1"/>
  <c r="P25" i="9" a="1"/>
  <c r="P25" i="9" s="1"/>
  <c r="P21" i="9" a="1"/>
  <c r="P21" i="9" s="1"/>
  <c r="C414" i="11"/>
  <c r="P33" i="9" a="1"/>
  <c r="P33" i="9" s="1"/>
  <c r="P17" i="9" a="1"/>
  <c r="P17" i="9" s="1"/>
  <c r="P13" i="9" a="1"/>
  <c r="P13" i="9" s="1"/>
  <c r="P29" i="9" a="1"/>
  <c r="P29" i="9" s="1"/>
  <c r="P36" i="9" a="1"/>
  <c r="P36" i="9" s="1"/>
  <c r="P16" i="9" a="1"/>
  <c r="P16" i="9" s="1"/>
  <c r="P35" i="9" a="1"/>
  <c r="P35" i="9" s="1"/>
  <c r="P19" i="9" a="1"/>
  <c r="P19" i="9" s="1"/>
  <c r="P34" i="9" a="1"/>
  <c r="P34" i="9" s="1"/>
  <c r="P26" i="9" a="1"/>
  <c r="P26" i="9" s="1"/>
  <c r="P20" i="9" a="1"/>
  <c r="P20" i="9" s="1"/>
  <c r="P28" i="9" a="1"/>
  <c r="P28" i="9" s="1"/>
  <c r="P31" i="9" a="1"/>
  <c r="P31" i="9" s="1"/>
  <c r="P15" i="9" a="1"/>
  <c r="P15" i="9" s="1"/>
  <c r="O33" i="9" a="1"/>
  <c r="O33" i="9" s="1"/>
  <c r="P22" i="9" a="1"/>
  <c r="P22" i="9" s="1"/>
  <c r="P12" i="9" a="1"/>
  <c r="P12" i="9" s="1"/>
  <c r="P32" i="9" a="1"/>
  <c r="P32" i="9" s="1"/>
  <c r="P27" i="9" a="1"/>
  <c r="P27" i="9" s="1"/>
  <c r="P11" i="9" a="1"/>
  <c r="P11" i="9" s="1"/>
  <c r="P18" i="9" a="1"/>
  <c r="P18" i="9" s="1"/>
  <c r="P14" i="9" a="1"/>
  <c r="P14" i="9" s="1"/>
  <c r="P24" i="9" a="1"/>
  <c r="P24" i="9" s="1"/>
  <c r="O28" i="9" a="1"/>
  <c r="O28" i="9" s="1"/>
  <c r="P23" i="9" a="1"/>
  <c r="P23" i="9" s="1"/>
  <c r="O27" i="9" a="1"/>
  <c r="O27" i="9" s="1"/>
  <c r="P30" i="9" a="1"/>
  <c r="P30" i="9" s="1"/>
  <c r="O24" i="9" a="1"/>
  <c r="O24" i="9" s="1"/>
  <c r="O20" i="9" a="1"/>
  <c r="O20" i="9" s="1"/>
  <c r="O13" i="9" a="1"/>
  <c r="O13" i="9" s="1"/>
  <c r="O18" i="9" a="1"/>
  <c r="O18" i="9" s="1"/>
  <c r="O14" i="9" a="1"/>
  <c r="O14" i="9" s="1"/>
  <c r="O35" i="9" a="1"/>
  <c r="O35" i="9" s="1"/>
  <c r="O36" i="9" a="1"/>
  <c r="O36" i="9" s="1"/>
  <c r="O30" i="9" a="1"/>
  <c r="O30" i="9" s="1"/>
  <c r="O31" i="9" a="1"/>
  <c r="O31" i="9" s="1"/>
  <c r="O15" i="9" a="1"/>
  <c r="O15" i="9" s="1"/>
  <c r="O16" i="9" a="1"/>
  <c r="O16" i="9" s="1"/>
  <c r="O22" i="9" a="1"/>
  <c r="O22" i="9" s="1"/>
  <c r="O26" i="9" a="1"/>
  <c r="O26" i="9" s="1"/>
  <c r="O34" i="9" a="1"/>
  <c r="O34" i="9" s="1"/>
  <c r="O11" i="9" a="1"/>
  <c r="O11" i="9" s="1"/>
  <c r="O32" i="9" a="1"/>
  <c r="O32" i="9" s="1"/>
  <c r="O25" i="9" a="1"/>
  <c r="O25" i="9" s="1"/>
  <c r="O17" i="9" a="1"/>
  <c r="O17" i="9" s="1"/>
  <c r="O29" i="9" a="1"/>
  <c r="O29" i="9" s="1"/>
  <c r="O21" i="9" a="1"/>
  <c r="O21" i="9" s="1"/>
  <c r="O23" i="9" a="1"/>
  <c r="O23" i="9" s="1"/>
  <c r="O12" i="9" a="1"/>
  <c r="O12" i="9" s="1"/>
  <c r="O19" i="9" a="1"/>
  <c r="O19" i="9" s="1"/>
  <c r="L34" i="9" a="1"/>
  <c r="L34" i="9" s="1"/>
  <c r="L26" i="9" a="1"/>
  <c r="L26" i="9" s="1"/>
  <c r="L18" i="9" a="1"/>
  <c r="L18" i="9" s="1"/>
  <c r="K20" i="9" a="1"/>
  <c r="K20" i="9" s="1"/>
  <c r="K36" i="9" a="1"/>
  <c r="K36" i="9" s="1"/>
  <c r="K26" i="9" a="1"/>
  <c r="K26" i="9" s="1"/>
  <c r="L23" i="9" a="1"/>
  <c r="L23" i="9" s="1"/>
  <c r="K35" i="9" a="1"/>
  <c r="K35" i="9" s="1"/>
  <c r="K19" i="9" a="1"/>
  <c r="K19" i="9" s="1"/>
  <c r="L29" i="9" a="1"/>
  <c r="L29" i="9" s="1"/>
  <c r="K33" i="9" a="1"/>
  <c r="K33" i="9" s="1"/>
  <c r="L13" i="9" a="1"/>
  <c r="L13" i="9" s="1"/>
  <c r="L32" i="9" a="1"/>
  <c r="L32" i="9" s="1"/>
  <c r="L24" i="9" a="1"/>
  <c r="L24" i="9" s="1"/>
  <c r="L16" i="9" a="1"/>
  <c r="L16" i="9" s="1"/>
  <c r="K16" i="9" a="1"/>
  <c r="K16" i="9" s="1"/>
  <c r="K34" i="9" a="1"/>
  <c r="K34" i="9" s="1"/>
  <c r="K22" i="9" a="1"/>
  <c r="K22" i="9" s="1"/>
  <c r="L35" i="9" a="1"/>
  <c r="L35" i="9" s="1"/>
  <c r="L19" i="9" a="1"/>
  <c r="L19" i="9" s="1"/>
  <c r="K31" i="9" a="1"/>
  <c r="K31" i="9" s="1"/>
  <c r="K15" i="9" a="1"/>
  <c r="K15" i="9" s="1"/>
  <c r="L25" i="9" a="1"/>
  <c r="L25" i="9" s="1"/>
  <c r="K25" i="9" a="1"/>
  <c r="K25" i="9" s="1"/>
  <c r="K29" i="9" a="1"/>
  <c r="K29" i="9" s="1"/>
  <c r="L30" i="9" a="1"/>
  <c r="L30" i="9" s="1"/>
  <c r="L22" i="9" a="1"/>
  <c r="L22" i="9" s="1"/>
  <c r="L14" i="9" a="1"/>
  <c r="L14" i="9" s="1"/>
  <c r="K28" i="9" a="1"/>
  <c r="K28" i="9" s="1"/>
  <c r="K12" i="9" a="1"/>
  <c r="K12" i="9" s="1"/>
  <c r="K32" i="9" a="1"/>
  <c r="K32" i="9" s="1"/>
  <c r="K18" i="9" a="1"/>
  <c r="K18" i="9" s="1"/>
  <c r="L31" i="9" a="1"/>
  <c r="L31" i="9" s="1"/>
  <c r="L15" i="9" a="1"/>
  <c r="L15" i="9" s="1"/>
  <c r="K27" i="9" a="1"/>
  <c r="K27" i="9" s="1"/>
  <c r="L21" i="9" a="1"/>
  <c r="L21" i="9" s="1"/>
  <c r="K17" i="9" a="1"/>
  <c r="K17" i="9" s="1"/>
  <c r="K21" i="9" a="1"/>
  <c r="K21" i="9" s="1"/>
  <c r="K13" i="9" a="1"/>
  <c r="K13" i="9" s="1"/>
  <c r="L36" i="9" a="1"/>
  <c r="L36" i="9" s="1"/>
  <c r="L28" i="9" a="1"/>
  <c r="L28" i="9" s="1"/>
  <c r="L20" i="9" a="1"/>
  <c r="L20" i="9" s="1"/>
  <c r="L12" i="9" a="1"/>
  <c r="L12" i="9" s="1"/>
  <c r="K24" i="9" a="1"/>
  <c r="K24" i="9" s="1"/>
  <c r="K30" i="9" a="1"/>
  <c r="K30" i="9" s="1"/>
  <c r="K14" i="9" a="1"/>
  <c r="K14" i="9" s="1"/>
  <c r="L27" i="9" a="1"/>
  <c r="L27" i="9" s="1"/>
  <c r="K23" i="9" a="1"/>
  <c r="K23" i="9" s="1"/>
  <c r="L33" i="9" a="1"/>
  <c r="L33" i="9" s="1"/>
  <c r="L17" i="9" a="1"/>
  <c r="L17" i="9" s="1"/>
  <c r="N29" i="9" a="1"/>
  <c r="N29" i="9" s="1"/>
  <c r="N13" i="9" a="1"/>
  <c r="N13" i="9" s="1"/>
  <c r="N27" i="9" a="1"/>
  <c r="N27" i="9" s="1"/>
  <c r="N28" i="9" a="1"/>
  <c r="N28" i="9" s="1"/>
  <c r="N26" i="9" a="1"/>
  <c r="N26" i="9" s="1"/>
  <c r="N18" i="9" a="1"/>
  <c r="N18" i="9" s="1"/>
  <c r="N22" i="9" a="1"/>
  <c r="N22" i="9" s="1"/>
  <c r="N24" i="9" a="1"/>
  <c r="N24" i="9" s="1"/>
  <c r="N25" i="9" a="1"/>
  <c r="N25" i="9" s="1"/>
  <c r="N19" i="9" a="1"/>
  <c r="N19" i="9" s="1"/>
  <c r="N23" i="9" a="1"/>
  <c r="N23" i="9" s="1"/>
  <c r="N30" i="9" a="1"/>
  <c r="N30" i="9" s="1"/>
  <c r="N31" i="9" a="1"/>
  <c r="N31" i="9" s="1"/>
  <c r="N36" i="9" a="1"/>
  <c r="N36" i="9" s="1"/>
  <c r="N21" i="9" a="1"/>
  <c r="N21" i="9" s="1"/>
  <c r="N11" i="9" a="1"/>
  <c r="N11" i="9" s="1"/>
  <c r="N32" i="9" a="1"/>
  <c r="N32" i="9" s="1"/>
  <c r="N35" i="9" a="1"/>
  <c r="N35" i="9" s="1"/>
  <c r="N15" i="9" a="1"/>
  <c r="N15" i="9" s="1"/>
  <c r="N12" i="9" a="1"/>
  <c r="N12" i="9" s="1"/>
  <c r="N33" i="9" a="1"/>
  <c r="N33" i="9" s="1"/>
  <c r="N17" i="9" a="1"/>
  <c r="N17" i="9" s="1"/>
  <c r="N34" i="9" a="1"/>
  <c r="N34" i="9" s="1"/>
  <c r="N14" i="9" a="1"/>
  <c r="N14" i="9" s="1"/>
  <c r="N20" i="9" a="1"/>
  <c r="N20" i="9" s="1"/>
  <c r="N16" i="9" a="1"/>
  <c r="N16" i="9" s="1"/>
  <c r="Q29" i="9" a="1"/>
  <c r="Q29" i="9" s="1"/>
  <c r="Q19" i="9" a="1"/>
  <c r="Q19" i="9" s="1"/>
  <c r="Q21" i="9" a="1"/>
  <c r="Q21" i="9" s="1"/>
  <c r="Q25" i="9" a="1"/>
  <c r="Q25" i="9" s="1"/>
  <c r="Q12" i="9" a="1"/>
  <c r="Q12" i="9" s="1"/>
  <c r="Q18" i="9" a="1"/>
  <c r="Q18" i="9" s="1"/>
  <c r="Q31" i="9" a="1"/>
  <c r="Q31" i="9" s="1"/>
  <c r="Q23" i="9" a="1"/>
  <c r="Q23" i="9" s="1"/>
  <c r="Q35" i="9" a="1"/>
  <c r="Q35" i="9" s="1"/>
  <c r="Q24" i="9" a="1"/>
  <c r="Q24" i="9" s="1"/>
  <c r="Q26" i="9" a="1"/>
  <c r="Q26" i="9" s="1"/>
  <c r="Q11" i="9" a="1"/>
  <c r="Q11" i="9" s="1"/>
  <c r="Q32" i="9" a="1"/>
  <c r="Q32" i="9" s="1"/>
  <c r="Q30" i="9" a="1"/>
  <c r="Q30" i="9" s="1"/>
  <c r="Q13" i="9" a="1"/>
  <c r="Q13" i="9" s="1"/>
  <c r="Q15" i="9" a="1"/>
  <c r="Q15" i="9" s="1"/>
  <c r="Q34" i="9" a="1"/>
  <c r="Q34" i="9" s="1"/>
  <c r="Q36" i="9" a="1"/>
  <c r="Q36" i="9" s="1"/>
  <c r="Q33" i="9" a="1"/>
  <c r="Q33" i="9" s="1"/>
  <c r="Q16" i="9" a="1"/>
  <c r="Q16" i="9" s="1"/>
  <c r="Q14" i="9" a="1"/>
  <c r="Q14" i="9" s="1"/>
  <c r="Q22" i="9" a="1"/>
  <c r="Q22" i="9" s="1"/>
  <c r="Q28" i="9" a="1"/>
  <c r="Q28" i="9" s="1"/>
  <c r="Q20" i="9" a="1"/>
  <c r="Q20" i="9" s="1"/>
  <c r="Q17" i="9" a="1"/>
  <c r="Q17" i="9" s="1"/>
  <c r="Q27" i="9" a="1"/>
  <c r="Q27" i="9" s="1"/>
  <c r="G353" i="11"/>
  <c r="G298" i="11"/>
  <c r="G297" i="11" s="1"/>
  <c r="E286" i="11"/>
  <c r="E287" i="11" s="1"/>
  <c r="E288" i="11" s="1"/>
  <c r="C21" i="14"/>
  <c r="B20" i="14"/>
  <c r="G102" i="11"/>
  <c r="F101" i="11"/>
  <c r="F146" i="11"/>
  <c r="F114" i="11"/>
  <c r="F130" i="11"/>
  <c r="Q165" i="11"/>
  <c r="O214" i="11"/>
  <c r="N213" i="11"/>
  <c r="M212" i="11"/>
  <c r="L211" i="11"/>
  <c r="K210" i="11"/>
  <c r="J209" i="11"/>
  <c r="I208" i="11"/>
  <c r="H207" i="11"/>
  <c r="G206" i="11"/>
  <c r="AK204" i="11"/>
  <c r="AJ203" i="11"/>
  <c r="AI202" i="11"/>
  <c r="AH201" i="11"/>
  <c r="AG200" i="11"/>
  <c r="AF199" i="11"/>
  <c r="AE198" i="11"/>
  <c r="AD197" i="11"/>
  <c r="AC196" i="11"/>
  <c r="AB195" i="11"/>
  <c r="AA194" i="11"/>
  <c r="Z193" i="11"/>
  <c r="Y192" i="11"/>
  <c r="X191" i="11"/>
  <c r="W190" i="11"/>
  <c r="V189" i="11"/>
  <c r="U188" i="11"/>
  <c r="T187" i="11"/>
  <c r="AH185" i="11"/>
  <c r="AG184" i="11"/>
  <c r="AF183" i="11"/>
  <c r="AE182" i="11"/>
  <c r="AD181" i="11"/>
  <c r="AC180" i="11"/>
  <c r="AB179" i="11"/>
  <c r="AA178" i="11"/>
  <c r="Z177" i="11"/>
  <c r="Y176" i="11"/>
  <c r="X175" i="11"/>
  <c r="W174" i="11"/>
  <c r="V173" i="11"/>
  <c r="U172" i="11"/>
  <c r="T171" i="11"/>
  <c r="S170" i="11"/>
  <c r="R169" i="11"/>
  <c r="Q168" i="11"/>
  <c r="P167" i="11"/>
  <c r="N166" i="11"/>
  <c r="K506" i="11" a="1"/>
  <c r="K506" i="11" s="1"/>
  <c r="K490" i="11" a="1"/>
  <c r="K490" i="11" s="1"/>
  <c r="K474" i="11" a="1"/>
  <c r="K474" i="11" s="1"/>
  <c r="K599" i="11" a="1"/>
  <c r="K599" i="11" s="1"/>
  <c r="K505" i="11" a="1"/>
  <c r="K505" i="11" s="1"/>
  <c r="K489" i="11" a="1"/>
  <c r="K489" i="11" s="1"/>
  <c r="K473" i="11" a="1"/>
  <c r="K473" i="11" s="1"/>
  <c r="K592" i="11" a="1"/>
  <c r="K592" i="11" s="1"/>
  <c r="K538" i="11" a="1"/>
  <c r="K538" i="11" s="1"/>
  <c r="K519" i="11" a="1"/>
  <c r="K519" i="11" s="1"/>
  <c r="K504" i="11" a="1"/>
  <c r="K504" i="11" s="1"/>
  <c r="K496" i="11" a="1"/>
  <c r="K496" i="11" s="1"/>
  <c r="K488" i="11" a="1"/>
  <c r="K488" i="11" s="1"/>
  <c r="K480" i="11" a="1"/>
  <c r="K480" i="11" s="1"/>
  <c r="K472" i="11" a="1"/>
  <c r="K472" i="11" s="1"/>
  <c r="K464" i="11" a="1"/>
  <c r="K464" i="11" s="1"/>
  <c r="K552" i="11" a="1"/>
  <c r="K552" i="11" s="1"/>
  <c r="K545" i="11" a="1"/>
  <c r="K545" i="11" s="1"/>
  <c r="K502" i="11" a="1"/>
  <c r="K502" i="11" s="1"/>
  <c r="K486" i="11" a="1"/>
  <c r="K486" i="11" s="1"/>
  <c r="K470" i="11" a="1"/>
  <c r="K470" i="11" s="1"/>
  <c r="K551" i="11" a="1"/>
  <c r="K551" i="11" s="1"/>
  <c r="K501" i="11" a="1"/>
  <c r="K501" i="11" s="1"/>
  <c r="K485" i="11" a="1"/>
  <c r="K485" i="11" s="1"/>
  <c r="K469" i="11" a="1"/>
  <c r="K469" i="11" s="1"/>
  <c r="K627" i="11" a="1"/>
  <c r="K627" i="11" s="1"/>
  <c r="K524" i="11" a="1"/>
  <c r="K524" i="11" s="1"/>
  <c r="K511" i="11" a="1"/>
  <c r="K511" i="11" s="1"/>
  <c r="K503" i="11" a="1"/>
  <c r="K503" i="11" s="1"/>
  <c r="K495" i="11" a="1"/>
  <c r="K495" i="11" s="1"/>
  <c r="K487" i="11" a="1"/>
  <c r="K487" i="11" s="1"/>
  <c r="K479" i="11" a="1"/>
  <c r="K479" i="11" s="1"/>
  <c r="K471" i="11" a="1"/>
  <c r="K471" i="11" s="1"/>
  <c r="K463" i="11" a="1"/>
  <c r="K463" i="11" s="1"/>
  <c r="K571" i="11" a="1"/>
  <c r="K571" i="11" s="1"/>
  <c r="K515" i="11" a="1"/>
  <c r="K515" i="11" s="1"/>
  <c r="K498" i="11" a="1"/>
  <c r="K498" i="11" s="1"/>
  <c r="K482" i="11" a="1"/>
  <c r="K482" i="11" s="1"/>
  <c r="K548" i="11" a="1"/>
  <c r="K548" i="11" s="1"/>
  <c r="K497" i="11" a="1"/>
  <c r="K497" i="11" s="1"/>
  <c r="K481" i="11" a="1"/>
  <c r="K481" i="11" s="1"/>
  <c r="K575" i="11" a="1"/>
  <c r="K575" i="11" s="1"/>
  <c r="K527" i="11" a="1"/>
  <c r="K527" i="11" s="1"/>
  <c r="K508" i="11" a="1"/>
  <c r="K508" i="11" s="1"/>
  <c r="K500" i="11" a="1"/>
  <c r="K500" i="11" s="1"/>
  <c r="K492" i="11" a="1"/>
  <c r="K492" i="11" s="1"/>
  <c r="K484" i="11" a="1"/>
  <c r="K484" i="11" s="1"/>
  <c r="K476" i="11" a="1"/>
  <c r="K476" i="11" s="1"/>
  <c r="K468" i="11" a="1"/>
  <c r="K468" i="11" s="1"/>
  <c r="K557" i="11" a="1"/>
  <c r="K557" i="11" s="1"/>
  <c r="K547" i="11" a="1"/>
  <c r="K547" i="11" s="1"/>
  <c r="K510" i="11" a="1"/>
  <c r="K510" i="11" s="1"/>
  <c r="K494" i="11" a="1"/>
  <c r="K494" i="11" s="1"/>
  <c r="K478" i="11" a="1"/>
  <c r="K478" i="11" s="1"/>
  <c r="K606" i="11" a="1"/>
  <c r="K606" i="11" s="1"/>
  <c r="K509" i="11" a="1"/>
  <c r="K509" i="11" s="1"/>
  <c r="K493" i="11" a="1"/>
  <c r="K493" i="11" s="1"/>
  <c r="K477" i="11" a="1"/>
  <c r="K477" i="11" s="1"/>
  <c r="K591" i="11" a="1"/>
  <c r="K591" i="11" s="1"/>
  <c r="K530" i="11" a="1"/>
  <c r="K530" i="11" s="1"/>
  <c r="K562" i="11" a="1"/>
  <c r="K562" i="11" s="1"/>
  <c r="K507" i="11" a="1"/>
  <c r="K507" i="11" s="1"/>
  <c r="K499" i="11" a="1"/>
  <c r="K499" i="11" s="1"/>
  <c r="K491" i="11" a="1"/>
  <c r="K491" i="11" s="1"/>
  <c r="K483" i="11" a="1"/>
  <c r="K483" i="11" s="1"/>
  <c r="K475" i="11" a="1"/>
  <c r="K475" i="11" s="1"/>
  <c r="K467" i="11" a="1"/>
  <c r="K467" i="11" s="1"/>
  <c r="K579" i="11" a="1"/>
  <c r="K579" i="11" s="1"/>
  <c r="K521" i="11" a="1"/>
  <c r="K521" i="11" s="1"/>
  <c r="K462" i="11" a="1"/>
  <c r="K462" i="11" s="1"/>
  <c r="K577" i="11" a="1"/>
  <c r="K577" i="11" s="1"/>
  <c r="K544" i="11" a="1"/>
  <c r="K544" i="11" s="1"/>
  <c r="K520" i="11" a="1"/>
  <c r="K520" i="11" s="1"/>
  <c r="K681" i="11" a="1"/>
  <c r="K681" i="11" s="1"/>
  <c r="K600" i="11" a="1"/>
  <c r="K600" i="11" s="1"/>
  <c r="K597" i="11" a="1"/>
  <c r="K597" i="11" s="1"/>
  <c r="K583" i="11" a="1"/>
  <c r="K583" i="11" s="1"/>
  <c r="K660" i="11" a="1"/>
  <c r="K660" i="11" s="1"/>
  <c r="K529" i="11" a="1"/>
  <c r="K529" i="11" s="1"/>
  <c r="K535" i="11" a="1"/>
  <c r="K535" i="11" s="1"/>
  <c r="K609" i="11" a="1"/>
  <c r="K609" i="11" s="1"/>
  <c r="K623" i="11" a="1"/>
  <c r="K623" i="11" s="1"/>
  <c r="K528" i="11" a="1"/>
  <c r="K528" i="11" s="1"/>
  <c r="K603" i="11" a="1"/>
  <c r="K603" i="11" s="1"/>
  <c r="K550" i="11" a="1"/>
  <c r="K550" i="11" s="1"/>
  <c r="K635" i="11" a="1"/>
  <c r="K635" i="11" s="1"/>
  <c r="K704" i="11" a="1"/>
  <c r="K704" i="11" s="1"/>
  <c r="K610" i="11" a="1"/>
  <c r="K610" i="11" s="1"/>
  <c r="K668" i="11" a="1"/>
  <c r="K668" i="11" s="1"/>
  <c r="K731" i="11" a="1"/>
  <c r="K731" i="11" s="1"/>
  <c r="K512" i="11" a="1"/>
  <c r="K512" i="11" s="1"/>
  <c r="K584" i="11" a="1"/>
  <c r="K584" i="11" s="1"/>
  <c r="K621" i="11" a="1"/>
  <c r="K621" i="11" s="1"/>
  <c r="K769" i="11" a="1"/>
  <c r="K769" i="11" s="1"/>
  <c r="K533" i="11" a="1"/>
  <c r="K533" i="11" s="1"/>
  <c r="K534" i="11" a="1"/>
  <c r="K534" i="11" s="1"/>
  <c r="K566" i="11" a="1"/>
  <c r="K566" i="11" s="1"/>
  <c r="K604" i="11" a="1"/>
  <c r="K604" i="11" s="1"/>
  <c r="K691" i="11" a="1"/>
  <c r="K691" i="11" s="1"/>
  <c r="K659" i="11" a="1"/>
  <c r="K659" i="11" s="1"/>
  <c r="K618" i="11" a="1"/>
  <c r="K618" i="11" s="1"/>
  <c r="K514" i="11" a="1"/>
  <c r="K514" i="11" s="1"/>
  <c r="K568" i="11" a="1"/>
  <c r="K568" i="11" s="1"/>
  <c r="K559" i="11" a="1"/>
  <c r="K559" i="11" s="1"/>
  <c r="K637" i="11" a="1"/>
  <c r="K637" i="11" s="1"/>
  <c r="K760" i="11" a="1"/>
  <c r="K760" i="11" s="1"/>
  <c r="K542" i="11" a="1"/>
  <c r="K542" i="11" s="1"/>
  <c r="K518" i="11" a="1"/>
  <c r="K518" i="11" s="1"/>
  <c r="K647" i="11" a="1"/>
  <c r="K647" i="11" s="1"/>
  <c r="K641" i="11" a="1"/>
  <c r="K641" i="11" s="1"/>
  <c r="K560" i="11" a="1"/>
  <c r="K560" i="11" s="1"/>
  <c r="K669" i="11" a="1"/>
  <c r="K669" i="11" s="1"/>
  <c r="K572" i="11" a="1"/>
  <c r="K572" i="11" s="1"/>
  <c r="K607" i="11" a="1"/>
  <c r="K607" i="11" s="1"/>
  <c r="K546" i="11" a="1"/>
  <c r="K546" i="11" s="1"/>
  <c r="K541" i="11" a="1"/>
  <c r="K541" i="11" s="1"/>
  <c r="K567" i="11" a="1"/>
  <c r="K567" i="11" s="1"/>
  <c r="K558" i="11" a="1"/>
  <c r="K558" i="11" s="1"/>
  <c r="K693" i="11" a="1"/>
  <c r="K693" i="11" s="1"/>
  <c r="K561" i="11" a="1"/>
  <c r="K561" i="11" s="1"/>
  <c r="K791" i="11" a="1"/>
  <c r="K791" i="11" s="1"/>
  <c r="K525" i="11" a="1"/>
  <c r="K525" i="11" s="1"/>
  <c r="K556" i="11" a="1"/>
  <c r="K556" i="11" s="1"/>
  <c r="K580" i="11" a="1"/>
  <c r="K580" i="11" s="1"/>
  <c r="K531" i="11" a="1"/>
  <c r="K531" i="11" s="1"/>
  <c r="K585" i="11" a="1"/>
  <c r="K585" i="11" s="1"/>
  <c r="K768" i="11" a="1"/>
  <c r="K768" i="11" s="1"/>
  <c r="K593" i="11" a="1"/>
  <c r="K593" i="11" s="1"/>
  <c r="K539" i="11" a="1"/>
  <c r="K539" i="11" s="1"/>
  <c r="K576" i="11" a="1"/>
  <c r="K576" i="11" s="1"/>
  <c r="K537" i="11" a="1"/>
  <c r="K537" i="11" s="1"/>
  <c r="K581" i="11" a="1"/>
  <c r="K581" i="11" s="1"/>
  <c r="K517" i="11" a="1"/>
  <c r="K517" i="11" s="1"/>
  <c r="K555" i="11" a="1"/>
  <c r="K555" i="11" s="1"/>
  <c r="K608" i="11" a="1"/>
  <c r="K608" i="11" s="1"/>
  <c r="K523" i="11" a="1"/>
  <c r="K523" i="11" s="1"/>
  <c r="K532" i="11" a="1"/>
  <c r="K532" i="11" s="1"/>
  <c r="K513" i="11" a="1"/>
  <c r="K513" i="11" s="1"/>
  <c r="K526" i="11" a="1"/>
  <c r="K526" i="11" s="1"/>
  <c r="K605" i="11" a="1"/>
  <c r="K605" i="11" s="1"/>
  <c r="K642" i="11" a="1"/>
  <c r="K642" i="11" s="1"/>
  <c r="K631" i="11" a="1"/>
  <c r="K631" i="11" s="1"/>
  <c r="K573" i="11" a="1"/>
  <c r="K573" i="11" s="1"/>
  <c r="K549" i="11" a="1"/>
  <c r="K549" i="11" s="1"/>
  <c r="K625" i="11" a="1"/>
  <c r="K625" i="11" s="1"/>
  <c r="K639" i="11" a="1"/>
  <c r="K639" i="11" s="1"/>
  <c r="K665" i="11" a="1"/>
  <c r="K665" i="11" s="1"/>
  <c r="K540" i="11" a="1"/>
  <c r="K540" i="11" s="1"/>
  <c r="K643" i="11" a="1"/>
  <c r="K643" i="11" s="1"/>
  <c r="K554" i="11" a="1"/>
  <c r="K554" i="11" s="1"/>
  <c r="K553" i="11" a="1"/>
  <c r="K553" i="11" s="1"/>
  <c r="K601" i="11" a="1"/>
  <c r="K601" i="11" s="1"/>
  <c r="K747" i="11" a="1"/>
  <c r="K747" i="11" s="1"/>
  <c r="K543" i="11" a="1"/>
  <c r="K543" i="11" s="1"/>
  <c r="K708" i="11" a="1"/>
  <c r="K708" i="11" s="1"/>
  <c r="K536" i="11" a="1"/>
  <c r="K536" i="11" s="1"/>
  <c r="K697" i="11" a="1"/>
  <c r="K697" i="11" s="1"/>
  <c r="K587" i="11" a="1"/>
  <c r="K587" i="11" s="1"/>
  <c r="K522" i="11" a="1"/>
  <c r="K522" i="11" s="1"/>
  <c r="K677" i="11" a="1"/>
  <c r="K677" i="11" s="1"/>
  <c r="K818" i="11" a="1"/>
  <c r="K818" i="11" s="1"/>
  <c r="K743" i="11" a="1"/>
  <c r="K743" i="11" s="1"/>
  <c r="K589" i="11" a="1"/>
  <c r="K589" i="11" s="1"/>
  <c r="K672" i="11" a="1"/>
  <c r="K672" i="11" s="1"/>
  <c r="K673" i="11" a="1"/>
  <c r="K673" i="11" s="1"/>
  <c r="K667" i="11" a="1"/>
  <c r="K667" i="11" s="1"/>
  <c r="K612" i="11" a="1"/>
  <c r="K612" i="11" s="1"/>
  <c r="K578" i="11" a="1"/>
  <c r="K578" i="11" s="1"/>
  <c r="K611" i="11" a="1"/>
  <c r="K611" i="11" s="1"/>
  <c r="K810" i="11" a="1"/>
  <c r="K810" i="11" s="1"/>
  <c r="K709" i="11" a="1"/>
  <c r="K709" i="11" s="1"/>
  <c r="K613" i="11" a="1"/>
  <c r="K613" i="11" s="1"/>
  <c r="K687" i="11" a="1"/>
  <c r="K687" i="11" s="1"/>
  <c r="K650" i="11" a="1"/>
  <c r="K650" i="11" s="1"/>
  <c r="K564" i="11" a="1"/>
  <c r="K564" i="11" s="1"/>
  <c r="K710" i="11" a="1"/>
  <c r="K710" i="11" s="1"/>
  <c r="K630" i="11" a="1"/>
  <c r="K630" i="11" s="1"/>
  <c r="K582" i="11" a="1"/>
  <c r="K582" i="11" s="1"/>
  <c r="K598" i="11" a="1"/>
  <c r="K598" i="11" s="1"/>
  <c r="K725" i="11" a="1"/>
  <c r="K725" i="11" s="1"/>
  <c r="K772" i="11" a="1"/>
  <c r="K772" i="11" s="1"/>
  <c r="K722" i="11" a="1"/>
  <c r="K722" i="11" s="1"/>
  <c r="K841" i="11" a="1"/>
  <c r="K841" i="11" s="1"/>
  <c r="K616" i="11" a="1"/>
  <c r="K616" i="11" s="1"/>
  <c r="K679" i="11" a="1"/>
  <c r="K679" i="11" s="1"/>
  <c r="K602" i="11" a="1"/>
  <c r="K602" i="11" s="1"/>
  <c r="K652" i="11" a="1"/>
  <c r="K652" i="11" s="1"/>
  <c r="K574" i="11" a="1"/>
  <c r="K574" i="11" s="1"/>
  <c r="K819" i="11" a="1"/>
  <c r="K819" i="11" s="1"/>
  <c r="K654" i="11" a="1"/>
  <c r="K654" i="11" s="1"/>
  <c r="K651" i="11" a="1"/>
  <c r="K651" i="11" s="1"/>
  <c r="K655" i="11" a="1"/>
  <c r="K655" i="11" s="1"/>
  <c r="K633" i="11" a="1"/>
  <c r="K633" i="11" s="1"/>
  <c r="K692" i="11" a="1"/>
  <c r="K692" i="11" s="1"/>
  <c r="K797" i="11" a="1"/>
  <c r="K797" i="11" s="1"/>
  <c r="K719" i="11" a="1"/>
  <c r="K719" i="11" s="1"/>
  <c r="K629" i="11" a="1"/>
  <c r="K629" i="11" s="1"/>
  <c r="K622" i="11" a="1"/>
  <c r="K622" i="11" s="1"/>
  <c r="K671" i="11" a="1"/>
  <c r="K671" i="11" s="1"/>
  <c r="K727" i="11" a="1"/>
  <c r="K727" i="11" s="1"/>
  <c r="K569" i="11" a="1"/>
  <c r="K569" i="11" s="1"/>
  <c r="K804" i="11" a="1"/>
  <c r="K804" i="11" s="1"/>
  <c r="K752" i="11" a="1"/>
  <c r="K752" i="11" s="1"/>
  <c r="K737" i="11" a="1"/>
  <c r="K737" i="11" s="1"/>
  <c r="K730" i="11" a="1"/>
  <c r="K730" i="11" s="1"/>
  <c r="K702" i="11" a="1"/>
  <c r="K702" i="11" s="1"/>
  <c r="K634" i="11" a="1"/>
  <c r="K634" i="11" s="1"/>
  <c r="K570" i="11" a="1"/>
  <c r="K570" i="11" s="1"/>
  <c r="K590" i="11" a="1"/>
  <c r="K590" i="11" s="1"/>
  <c r="K750" i="11" a="1"/>
  <c r="K750" i="11" s="1"/>
  <c r="K735" i="11" a="1"/>
  <c r="K735" i="11" s="1"/>
  <c r="K684" i="11" a="1"/>
  <c r="K684" i="11" s="1"/>
  <c r="K781" i="11" a="1"/>
  <c r="K781" i="11" s="1"/>
  <c r="K658" i="11" a="1"/>
  <c r="K658" i="11" s="1"/>
  <c r="K699" i="11" a="1"/>
  <c r="K699" i="11" s="1"/>
  <c r="K657" i="11" a="1"/>
  <c r="K657" i="11" s="1"/>
  <c r="K656" i="11" a="1"/>
  <c r="K656" i="11" s="1"/>
  <c r="K588" i="11" a="1"/>
  <c r="K588" i="11" s="1"/>
  <c r="K619" i="11" a="1"/>
  <c r="K619" i="11" s="1"/>
  <c r="K586" i="11" a="1"/>
  <c r="K586" i="11" s="1"/>
  <c r="K594" i="11" a="1"/>
  <c r="K594" i="11" s="1"/>
  <c r="K676" i="11" a="1"/>
  <c r="K676" i="11" s="1"/>
  <c r="K653" i="11" a="1"/>
  <c r="K653" i="11" s="1"/>
  <c r="K717" i="11" a="1"/>
  <c r="K717" i="11" s="1"/>
  <c r="K596" i="11" a="1"/>
  <c r="K596" i="11" s="1"/>
  <c r="K683" i="11" a="1"/>
  <c r="K683" i="11" s="1"/>
  <c r="K685" i="11" a="1"/>
  <c r="K685" i="11" s="1"/>
  <c r="K675" i="11" a="1"/>
  <c r="K675" i="11" s="1"/>
  <c r="K617" i="11" a="1"/>
  <c r="K617" i="11" s="1"/>
  <c r="K754" i="11" a="1"/>
  <c r="K754" i="11" s="1"/>
  <c r="K718" i="11" a="1"/>
  <c r="K718" i="11" s="1"/>
  <c r="K726" i="11" a="1"/>
  <c r="K726" i="11" s="1"/>
  <c r="K777" i="11" a="1"/>
  <c r="K777" i="11" s="1"/>
  <c r="K680" i="11" a="1"/>
  <c r="K680" i="11" s="1"/>
  <c r="K733" i="11" a="1"/>
  <c r="K733" i="11" s="1"/>
  <c r="K831" i="11" a="1"/>
  <c r="K831" i="11" s="1"/>
  <c r="K626" i="11" a="1"/>
  <c r="K626" i="11" s="1"/>
  <c r="K595" i="11" a="1"/>
  <c r="K595" i="11" s="1"/>
  <c r="K741" i="11" a="1"/>
  <c r="K741" i="11" s="1"/>
  <c r="K663" i="11" a="1"/>
  <c r="K663" i="11" s="1"/>
  <c r="K700" i="11" a="1"/>
  <c r="K700" i="11" s="1"/>
  <c r="K649" i="11" a="1"/>
  <c r="K649" i="11" s="1"/>
  <c r="K563" i="11" a="1"/>
  <c r="K563" i="11" s="1"/>
  <c r="K628" i="11" a="1"/>
  <c r="K628" i="11" s="1"/>
  <c r="K661" i="11" a="1"/>
  <c r="K661" i="11" s="1"/>
  <c r="K742" i="11" a="1"/>
  <c r="K742" i="11" s="1"/>
  <c r="K765" i="11" a="1"/>
  <c r="K765" i="11" s="1"/>
  <c r="K758" i="11" a="1"/>
  <c r="K758" i="11" s="1"/>
  <c r="K780" i="11" a="1"/>
  <c r="K780" i="11" s="1"/>
  <c r="K822" i="11" a="1"/>
  <c r="K822" i="11" s="1"/>
  <c r="K749" i="11" a="1"/>
  <c r="K749" i="11" s="1"/>
  <c r="K638" i="11" a="1"/>
  <c r="K638" i="11" s="1"/>
  <c r="K636" i="11" a="1"/>
  <c r="K636" i="11" s="1"/>
  <c r="K800" i="11" a="1"/>
  <c r="K800" i="11" s="1"/>
  <c r="K776" i="11" a="1"/>
  <c r="K776" i="11" s="1"/>
  <c r="K785" i="11" a="1"/>
  <c r="K785" i="11" s="1"/>
  <c r="K644" i="11" a="1"/>
  <c r="K644" i="11" s="1"/>
  <c r="K713" i="11" a="1"/>
  <c r="K713" i="11" s="1"/>
  <c r="K662" i="11" a="1"/>
  <c r="K662" i="11" s="1"/>
  <c r="K723" i="11" a="1"/>
  <c r="K723" i="11" s="1"/>
  <c r="K729" i="11" a="1"/>
  <c r="K729" i="11" s="1"/>
  <c r="K646" i="11" a="1"/>
  <c r="K646" i="11" s="1"/>
  <c r="K767" i="11" a="1"/>
  <c r="K767" i="11" s="1"/>
  <c r="K624" i="11" a="1"/>
  <c r="K624" i="11" s="1"/>
  <c r="K854" i="11" a="1"/>
  <c r="K854" i="11" s="1"/>
  <c r="K706" i="11" a="1"/>
  <c r="K706" i="11" s="1"/>
  <c r="K847" i="11" a="1"/>
  <c r="K847" i="11" s="1"/>
  <c r="K787" i="11" a="1"/>
  <c r="K787" i="11" s="1"/>
  <c r="K666" i="11" a="1"/>
  <c r="K666" i="11" s="1"/>
  <c r="K868" i="11" a="1"/>
  <c r="K868" i="11" s="1"/>
  <c r="K632" i="11" a="1"/>
  <c r="K632" i="11" s="1"/>
  <c r="K721" i="11" a="1"/>
  <c r="K721" i="11" s="1"/>
  <c r="K793" i="11" a="1"/>
  <c r="K793" i="11" s="1"/>
  <c r="K645" i="11" a="1"/>
  <c r="K645" i="11" s="1"/>
  <c r="K891" i="11" a="1"/>
  <c r="K891" i="11" s="1"/>
  <c r="K689" i="11" a="1"/>
  <c r="K689" i="11" s="1"/>
  <c r="K705" i="11" a="1"/>
  <c r="K705" i="11" s="1"/>
  <c r="K640" i="11" a="1"/>
  <c r="K640" i="11" s="1"/>
  <c r="K860" i="11" a="1"/>
  <c r="K860" i="11" s="1"/>
  <c r="K827" i="11" a="1"/>
  <c r="K827" i="11" s="1"/>
  <c r="K734" i="11" a="1"/>
  <c r="K734" i="11" s="1"/>
  <c r="K783" i="11" a="1"/>
  <c r="K783" i="11" s="1"/>
  <c r="K703" i="11" a="1"/>
  <c r="K703" i="11" s="1"/>
  <c r="K802" i="11" a="1"/>
  <c r="K802" i="11" s="1"/>
  <c r="K707" i="11" a="1"/>
  <c r="K707" i="11" s="1"/>
  <c r="K817" i="11" a="1"/>
  <c r="K817" i="11" s="1"/>
  <c r="K881" i="11" a="1"/>
  <c r="K881" i="11" s="1"/>
  <c r="K825" i="11" a="1"/>
  <c r="K825" i="11" s="1"/>
  <c r="K620" i="11" a="1"/>
  <c r="K620" i="11" s="1"/>
  <c r="K869" i="11" a="1"/>
  <c r="K869" i="11" s="1"/>
  <c r="K701" i="11" a="1"/>
  <c r="K701" i="11" s="1"/>
  <c r="K648" i="11" a="1"/>
  <c r="K648" i="11" s="1"/>
  <c r="K759" i="11" a="1"/>
  <c r="K759" i="11" s="1"/>
  <c r="K833" i="11" a="1"/>
  <c r="K833" i="11" s="1"/>
  <c r="K775" i="11" a="1"/>
  <c r="K775" i="11" s="1"/>
  <c r="K614" i="11" a="1"/>
  <c r="K614" i="11" s="1"/>
  <c r="K753" i="11" a="1"/>
  <c r="K753" i="11" s="1"/>
  <c r="K755" i="11" a="1"/>
  <c r="K755" i="11" s="1"/>
  <c r="K756" i="11" a="1"/>
  <c r="K756" i="11" s="1"/>
  <c r="K674" i="11" a="1"/>
  <c r="K674" i="11" s="1"/>
  <c r="K917" i="11" a="1"/>
  <c r="K917" i="11" s="1"/>
  <c r="K686" i="11" a="1"/>
  <c r="K686" i="11" s="1"/>
  <c r="K711" i="11" a="1"/>
  <c r="K711" i="11" s="1"/>
  <c r="K877" i="11" a="1"/>
  <c r="K877" i="11" s="1"/>
  <c r="K830" i="11" a="1"/>
  <c r="K830" i="11" s="1"/>
  <c r="K941" i="11" a="1"/>
  <c r="K941" i="11" s="1"/>
  <c r="K694" i="11" a="1"/>
  <c r="K694" i="11" s="1"/>
  <c r="K809" i="11" a="1"/>
  <c r="K809" i="11" s="1"/>
  <c r="K867" i="11" a="1"/>
  <c r="K867" i="11" s="1"/>
  <c r="K712" i="11" a="1"/>
  <c r="K712" i="11" s="1"/>
  <c r="K843" i="11" a="1"/>
  <c r="K843" i="11" s="1"/>
  <c r="K850" i="11" a="1"/>
  <c r="K850" i="11" s="1"/>
  <c r="K784" i="11" a="1"/>
  <c r="K784" i="11" s="1"/>
  <c r="K904" i="11" a="1"/>
  <c r="K904" i="11" s="1"/>
  <c r="K792" i="11" a="1"/>
  <c r="K792" i="11" s="1"/>
  <c r="K919" i="11" a="1"/>
  <c r="K919" i="11" s="1"/>
  <c r="K751" i="11" a="1"/>
  <c r="K751" i="11" s="1"/>
  <c r="K799" i="11" a="1"/>
  <c r="K799" i="11" s="1"/>
  <c r="K837" i="11" a="1"/>
  <c r="K837" i="11" s="1"/>
  <c r="K897" i="11" a="1"/>
  <c r="K897" i="11" s="1"/>
  <c r="K815" i="11" a="1"/>
  <c r="K815" i="11" s="1"/>
  <c r="K698" i="11" a="1"/>
  <c r="K698" i="11" s="1"/>
  <c r="K931" i="11" a="1"/>
  <c r="K931" i="11" s="1"/>
  <c r="K910" i="11" a="1"/>
  <c r="K910" i="11" s="1"/>
  <c r="K696" i="11" a="1"/>
  <c r="K696" i="11" s="1"/>
  <c r="K808" i="11" a="1"/>
  <c r="K808" i="11" s="1"/>
  <c r="K875" i="11" a="1"/>
  <c r="K875" i="11" s="1"/>
  <c r="K852" i="11" a="1"/>
  <c r="K852" i="11" s="1"/>
  <c r="K678" i="11" a="1"/>
  <c r="K678" i="11" s="1"/>
  <c r="K757" i="11" a="1"/>
  <c r="K757" i="11" s="1"/>
  <c r="K918" i="11" a="1"/>
  <c r="K918" i="11" s="1"/>
  <c r="K688" i="11" a="1"/>
  <c r="K688" i="11" s="1"/>
  <c r="K690" i="11" a="1"/>
  <c r="K690" i="11" s="1"/>
  <c r="K739" i="11" a="1"/>
  <c r="K739" i="11" s="1"/>
  <c r="K826" i="11" a="1"/>
  <c r="K826" i="11" s="1"/>
  <c r="K682" i="11" a="1"/>
  <c r="K682" i="11" s="1"/>
  <c r="K779" i="11" a="1"/>
  <c r="K779" i="11" s="1"/>
  <c r="K883" i="11" a="1"/>
  <c r="K883" i="11" s="1"/>
  <c r="K773" i="11" a="1"/>
  <c r="K773" i="11" s="1"/>
  <c r="K670" i="11" a="1"/>
  <c r="K670" i="11" s="1"/>
  <c r="K763" i="11" a="1"/>
  <c r="K763" i="11" s="1"/>
  <c r="K716" i="11" a="1"/>
  <c r="K716" i="11" s="1"/>
  <c r="K771" i="11" a="1"/>
  <c r="K771" i="11" s="1"/>
  <c r="K835" i="11" a="1"/>
  <c r="K835" i="11" s="1"/>
  <c r="K695" i="11" a="1"/>
  <c r="K695" i="11" s="1"/>
  <c r="K872" i="11" a="1"/>
  <c r="K872" i="11" s="1"/>
  <c r="K664" i="11" a="1"/>
  <c r="K664" i="11" s="1"/>
  <c r="K922" i="11" a="1"/>
  <c r="K922" i="11" s="1"/>
  <c r="K789" i="11" a="1"/>
  <c r="K789" i="11" s="1"/>
  <c r="K724" i="11" a="1"/>
  <c r="K724" i="11" s="1"/>
  <c r="K821" i="11" a="1"/>
  <c r="K821" i="11" s="1"/>
  <c r="K740" i="11" a="1"/>
  <c r="K740" i="11" s="1"/>
  <c r="K736" i="11" a="1"/>
  <c r="K736" i="11" s="1"/>
  <c r="K991" i="11" a="1"/>
  <c r="K991" i="11" s="1"/>
  <c r="K842" i="11" a="1"/>
  <c r="K842" i="11" s="1"/>
  <c r="K865" i="11" a="1"/>
  <c r="K865" i="11" s="1"/>
  <c r="K981" i="11" a="1"/>
  <c r="K981" i="11" s="1"/>
  <c r="K807" i="11" a="1"/>
  <c r="K807" i="11" s="1"/>
  <c r="K805" i="11" a="1"/>
  <c r="K805" i="11" s="1"/>
  <c r="K738" i="11" a="1"/>
  <c r="K738" i="11" s="1"/>
  <c r="K887" i="11" a="1"/>
  <c r="K887" i="11" s="1"/>
  <c r="K893" i="11" a="1"/>
  <c r="K893" i="11" s="1"/>
  <c r="K748" i="11" a="1"/>
  <c r="K748" i="11" s="1"/>
  <c r="K885" i="11" a="1"/>
  <c r="K885" i="11" s="1"/>
  <c r="K761" i="11" a="1"/>
  <c r="K761" i="11" s="1"/>
  <c r="K968" i="11" a="1"/>
  <c r="K968" i="11" s="1"/>
  <c r="K858" i="11" a="1"/>
  <c r="K858" i="11" s="1"/>
  <c r="K933" i="11" a="1"/>
  <c r="K933" i="11" s="1"/>
  <c r="K834" i="11" a="1"/>
  <c r="K834" i="11" s="1"/>
  <c r="K925" i="11" a="1"/>
  <c r="K925" i="11" s="1"/>
  <c r="K728" i="11" a="1"/>
  <c r="K728" i="11" s="1"/>
  <c r="K829" i="11" a="1"/>
  <c r="K829" i="11" s="1"/>
  <c r="K714" i="11" a="1"/>
  <c r="K714" i="11" s="1"/>
  <c r="K849" i="11" a="1"/>
  <c r="K849" i="11" s="1"/>
  <c r="K745" i="11" a="1"/>
  <c r="K745" i="11" s="1"/>
  <c r="K967" i="11" a="1"/>
  <c r="K967" i="11" s="1"/>
  <c r="K954" i="11" a="1"/>
  <c r="K954" i="11" s="1"/>
  <c r="K900" i="11" a="1"/>
  <c r="K900" i="11" s="1"/>
  <c r="K880" i="11" a="1"/>
  <c r="K880" i="11" s="1"/>
  <c r="K823" i="11" a="1"/>
  <c r="K823" i="11" s="1"/>
  <c r="K766" i="11" a="1"/>
  <c r="K766" i="11" s="1"/>
  <c r="K876" i="11" a="1"/>
  <c r="K876" i="11" s="1"/>
  <c r="K720" i="11" a="1"/>
  <c r="K720" i="11" s="1"/>
  <c r="K732" i="11" a="1"/>
  <c r="K732" i="11" s="1"/>
  <c r="K762" i="11" a="1"/>
  <c r="K762" i="11" s="1"/>
  <c r="K801" i="11" a="1"/>
  <c r="K801" i="11" s="1"/>
  <c r="K947" i="11" a="1"/>
  <c r="K947" i="11" s="1"/>
  <c r="K927" i="11" a="1"/>
  <c r="K927" i="11" s="1"/>
  <c r="K803" i="11" a="1"/>
  <c r="K803" i="11" s="1"/>
  <c r="K902" i="11" a="1"/>
  <c r="K902" i="11" s="1"/>
  <c r="K744" i="11" a="1"/>
  <c r="K744" i="11" s="1"/>
  <c r="K806" i="11" a="1"/>
  <c r="K806" i="11" s="1"/>
  <c r="K746" i="11" a="1"/>
  <c r="K746" i="11" s="1"/>
  <c r="K960" i="11" a="1"/>
  <c r="K960" i="11" s="1"/>
  <c r="K813" i="11" a="1"/>
  <c r="K813" i="11" s="1"/>
  <c r="K859" i="11" a="1"/>
  <c r="K859" i="11" s="1"/>
  <c r="K969" i="11" a="1"/>
  <c r="K969" i="11" s="1"/>
  <c r="K788" i="11" a="1"/>
  <c r="K788" i="11" s="1"/>
  <c r="K798" i="11" a="1"/>
  <c r="K798" i="11" s="1"/>
  <c r="K930" i="11" a="1"/>
  <c r="K930" i="11" s="1"/>
  <c r="K786" i="11" a="1"/>
  <c r="K786" i="11" s="1"/>
  <c r="K997" i="11" a="1"/>
  <c r="K997" i="11" s="1"/>
  <c r="K908" i="11" a="1"/>
  <c r="K908" i="11" s="1"/>
  <c r="K811" i="11" a="1"/>
  <c r="K811" i="11" s="1"/>
  <c r="K782" i="11" a="1"/>
  <c r="K782" i="11" s="1"/>
  <c r="K790" i="11" a="1"/>
  <c r="K790" i="11" s="1"/>
  <c r="K794" i="11" a="1"/>
  <c r="K794" i="11" s="1"/>
  <c r="K871" i="11" a="1"/>
  <c r="K871" i="11" s="1"/>
  <c r="K774" i="11" a="1"/>
  <c r="K774" i="11" s="1"/>
  <c r="K1004" i="11" a="1"/>
  <c r="K1004" i="11" s="1"/>
  <c r="K899" i="11" a="1"/>
  <c r="K899" i="11" s="1"/>
  <c r="K1010" i="11" a="1"/>
  <c r="K1010" i="11" s="1"/>
  <c r="K1041" i="11" a="1"/>
  <c r="K1041" i="11" s="1"/>
  <c r="K943" i="11" a="1"/>
  <c r="K943" i="11" s="1"/>
  <c r="K1031" i="11" a="1"/>
  <c r="K1031" i="11" s="1"/>
  <c r="K770" i="11" a="1"/>
  <c r="K770" i="11" s="1"/>
  <c r="K1017" i="11" a="1"/>
  <c r="K1017" i="11" s="1"/>
  <c r="K909" i="11" a="1"/>
  <c r="K909" i="11" s="1"/>
  <c r="K1019" i="11" a="1"/>
  <c r="K1019" i="11" s="1"/>
  <c r="K856" i="11" a="1"/>
  <c r="K856" i="11" s="1"/>
  <c r="K853" i="11" a="1"/>
  <c r="K853" i="11" s="1"/>
  <c r="K884" i="11" a="1"/>
  <c r="K884" i="11" s="1"/>
  <c r="K778" i="11" a="1"/>
  <c r="K778" i="11" s="1"/>
  <c r="K926" i="11" a="1"/>
  <c r="K926" i="11" s="1"/>
  <c r="K892" i="11" a="1"/>
  <c r="K892" i="11" s="1"/>
  <c r="K863" i="11" a="1"/>
  <c r="K863" i="11" s="1"/>
  <c r="K873" i="11" a="1"/>
  <c r="K873" i="11" s="1"/>
  <c r="K977" i="11" a="1"/>
  <c r="K977" i="11" s="1"/>
  <c r="K816" i="11" a="1"/>
  <c r="K816" i="11" s="1"/>
  <c r="K857" i="11" a="1"/>
  <c r="K857" i="11" s="1"/>
  <c r="K1018" i="11" a="1"/>
  <c r="K1018" i="11" s="1"/>
  <c r="K972" i="11" a="1"/>
  <c r="K972" i="11" s="1"/>
  <c r="K795" i="11" a="1"/>
  <c r="K795" i="11" s="1"/>
  <c r="K839" i="11" a="1"/>
  <c r="K839" i="11" s="1"/>
  <c r="K975" i="11" a="1"/>
  <c r="K975" i="11" s="1"/>
  <c r="K983" i="11" a="1"/>
  <c r="K983" i="11" s="1"/>
  <c r="K952" i="11" a="1"/>
  <c r="K952" i="11" s="1"/>
  <c r="K935" i="11" a="1"/>
  <c r="K935" i="11" s="1"/>
  <c r="K855" i="11" a="1"/>
  <c r="K855" i="11" s="1"/>
  <c r="K937" i="11" a="1"/>
  <c r="K937" i="11" s="1"/>
  <c r="K879" i="11" a="1"/>
  <c r="K879" i="11" s="1"/>
  <c r="K796" i="11" a="1"/>
  <c r="K796" i="11" s="1"/>
  <c r="K812" i="11" a="1"/>
  <c r="K812" i="11" s="1"/>
  <c r="K950" i="11" a="1"/>
  <c r="K950" i="11" s="1"/>
  <c r="K851" i="11" a="1"/>
  <c r="K851" i="11" s="1"/>
  <c r="K764" i="11" a="1"/>
  <c r="K764" i="11" s="1"/>
  <c r="K915" i="11" a="1"/>
  <c r="K915" i="11" s="1"/>
  <c r="K838" i="11" a="1"/>
  <c r="K838" i="11" s="1"/>
  <c r="K846" i="11" a="1"/>
  <c r="K846" i="11" s="1"/>
  <c r="K1002" i="11" a="1"/>
  <c r="K1002" i="11" s="1"/>
  <c r="K861" i="11" a="1"/>
  <c r="K861" i="11" s="1"/>
  <c r="K814" i="11" a="1"/>
  <c r="K814" i="11" s="1"/>
  <c r="K836" i="11" a="1"/>
  <c r="K836" i="11" s="1"/>
  <c r="K820" i="11" a="1"/>
  <c r="K820" i="11" s="1"/>
  <c r="K1025" i="11" a="1"/>
  <c r="K1025" i="11" s="1"/>
  <c r="K862" i="11" a="1"/>
  <c r="K862" i="11" s="1"/>
  <c r="K903" i="11" a="1"/>
  <c r="K903" i="11" s="1"/>
  <c r="K1022" i="11" a="1"/>
  <c r="K1022" i="11" s="1"/>
  <c r="K1000" i="11" a="1"/>
  <c r="K1000" i="11" s="1"/>
  <c r="K985" i="11" a="1"/>
  <c r="K985" i="11" s="1"/>
  <c r="K934" i="11" a="1"/>
  <c r="K934" i="11" s="1"/>
  <c r="K913" i="11" a="1"/>
  <c r="K913" i="11" s="1"/>
  <c r="K1067" i="11" a="1"/>
  <c r="K1067" i="11" s="1"/>
  <c r="K965" i="11" a="1"/>
  <c r="K965" i="11" s="1"/>
  <c r="K906" i="11" a="1"/>
  <c r="K906" i="11" s="1"/>
  <c r="K907" i="11" a="1"/>
  <c r="K907" i="11" s="1"/>
  <c r="K845" i="11" a="1"/>
  <c r="K845" i="11" s="1"/>
  <c r="K832" i="11" a="1"/>
  <c r="K832" i="11" s="1"/>
  <c r="K905" i="11" a="1"/>
  <c r="K905" i="11" s="1"/>
  <c r="K958" i="11" a="1"/>
  <c r="K958" i="11" s="1"/>
  <c r="K980" i="11" a="1"/>
  <c r="K980" i="11" s="1"/>
  <c r="K901" i="11" a="1"/>
  <c r="K901" i="11" s="1"/>
  <c r="K942" i="11" a="1"/>
  <c r="K942" i="11" s="1"/>
  <c r="K824" i="11" a="1"/>
  <c r="K824" i="11" s="1"/>
  <c r="K828" i="11" a="1"/>
  <c r="K828" i="11" s="1"/>
  <c r="K1027" i="11" a="1"/>
  <c r="K1027" i="11" s="1"/>
  <c r="K1081" i="11" a="1"/>
  <c r="K1081" i="11" s="1"/>
  <c r="K844" i="11" a="1"/>
  <c r="K844" i="11" s="1"/>
  <c r="K1069" i="11" a="1"/>
  <c r="K1069" i="11" s="1"/>
  <c r="K1054" i="11" a="1"/>
  <c r="K1054" i="11" s="1"/>
  <c r="K1060" i="11" a="1"/>
  <c r="K1060" i="11" s="1"/>
  <c r="K949" i="11" a="1"/>
  <c r="K949" i="11" s="1"/>
  <c r="K976" i="11" a="1"/>
  <c r="K976" i="11" s="1"/>
  <c r="K921" i="11" a="1"/>
  <c r="K921" i="11" s="1"/>
  <c r="K866" i="11" a="1"/>
  <c r="K866" i="11" s="1"/>
  <c r="K929" i="11" a="1"/>
  <c r="K929" i="11" s="1"/>
  <c r="K1047" i="11" a="1"/>
  <c r="K1047" i="11" s="1"/>
  <c r="K848" i="11" a="1"/>
  <c r="K848" i="11" s="1"/>
  <c r="K1091" i="11" a="1"/>
  <c r="K1091" i="11" s="1"/>
  <c r="K1033" i="11" a="1"/>
  <c r="K1033" i="11" s="1"/>
  <c r="K923" i="11" a="1"/>
  <c r="K923" i="11" s="1"/>
  <c r="K987" i="11" a="1"/>
  <c r="K987" i="11" s="1"/>
  <c r="K993" i="11" a="1"/>
  <c r="K993" i="11" s="1"/>
  <c r="K889" i="11" a="1"/>
  <c r="K889" i="11" s="1"/>
  <c r="K959" i="11" a="1"/>
  <c r="K959" i="11" s="1"/>
  <c r="K1068" i="11" a="1"/>
  <c r="K1068" i="11" s="1"/>
  <c r="K840" i="11" a="1"/>
  <c r="K840" i="11" s="1"/>
  <c r="K888" i="11" a="1"/>
  <c r="K888" i="11" s="1"/>
  <c r="K890" i="11" a="1"/>
  <c r="K890" i="11" s="1"/>
  <c r="K939" i="11" a="1"/>
  <c r="K939" i="11" s="1"/>
  <c r="K951" i="11" a="1"/>
  <c r="K951" i="11" s="1"/>
  <c r="K916" i="11" a="1"/>
  <c r="K916" i="11" s="1"/>
  <c r="K911" i="11" a="1"/>
  <c r="K911" i="11" s="1"/>
  <c r="K992" i="11" a="1"/>
  <c r="K992" i="11" s="1"/>
  <c r="K1015" i="11" a="1"/>
  <c r="K1015" i="11" s="1"/>
  <c r="K912" i="11" a="1"/>
  <c r="K912" i="11" s="1"/>
  <c r="K984" i="11" a="1"/>
  <c r="K984" i="11" s="1"/>
  <c r="K973" i="11" a="1"/>
  <c r="K973" i="11" s="1"/>
  <c r="K1118" i="11" a="1"/>
  <c r="K1118" i="11" s="1"/>
  <c r="K1131" i="11" a="1"/>
  <c r="K1131" i="11" s="1"/>
  <c r="K1043" i="11" a="1"/>
  <c r="K1043" i="11" s="1"/>
  <c r="K1117" i="11" a="1"/>
  <c r="K1117" i="11" s="1"/>
  <c r="K886" i="11" a="1"/>
  <c r="K886" i="11" s="1"/>
  <c r="K895" i="11" a="1"/>
  <c r="K895" i="11" s="1"/>
  <c r="K864" i="11" a="1"/>
  <c r="K864" i="11" s="1"/>
  <c r="K1037" i="11" a="1"/>
  <c r="K1037" i="11" s="1"/>
  <c r="K957" i="11" a="1"/>
  <c r="K957" i="11" s="1"/>
  <c r="K1008" i="11" a="1"/>
  <c r="K1008" i="11" s="1"/>
  <c r="K1104" i="11" a="1"/>
  <c r="K1104" i="11" s="1"/>
  <c r="K1141" i="11" a="1"/>
  <c r="K1141" i="11" s="1"/>
  <c r="K1075" i="11" a="1"/>
  <c r="K1075" i="11" s="1"/>
  <c r="K1072" i="11" a="1"/>
  <c r="K1072" i="11" s="1"/>
  <c r="K999" i="11" a="1"/>
  <c r="K999" i="11" s="1"/>
  <c r="K1077" i="11" a="1"/>
  <c r="K1077" i="11" s="1"/>
  <c r="K953" i="11" a="1"/>
  <c r="K953" i="11" s="1"/>
  <c r="K882" i="11" a="1"/>
  <c r="K882" i="11" s="1"/>
  <c r="K1119" i="11" a="1"/>
  <c r="K1119" i="11" s="1"/>
  <c r="K878" i="11" a="1"/>
  <c r="K878" i="11" s="1"/>
  <c r="K894" i="11" a="1"/>
  <c r="K894" i="11" s="1"/>
  <c r="K979" i="11" a="1"/>
  <c r="K979" i="11" s="1"/>
  <c r="K1050" i="11" a="1"/>
  <c r="K1050" i="11" s="1"/>
  <c r="K1083" i="11" a="1"/>
  <c r="K1083" i="11" s="1"/>
  <c r="K1110" i="11" a="1"/>
  <c r="K1110" i="11" s="1"/>
  <c r="K963" i="11" a="1"/>
  <c r="K963" i="11" s="1"/>
  <c r="K870" i="11" a="1"/>
  <c r="K870" i="11" s="1"/>
  <c r="K874" i="11" a="1"/>
  <c r="K874" i="11" s="1"/>
  <c r="K956" i="11" a="1"/>
  <c r="K956" i="11" s="1"/>
  <c r="K898" i="11" a="1"/>
  <c r="K898" i="11" s="1"/>
  <c r="K1035" i="11" a="1"/>
  <c r="K1035" i="11" s="1"/>
  <c r="K1052" i="11" a="1"/>
  <c r="K1052" i="11" s="1"/>
  <c r="K955" i="11" a="1"/>
  <c r="K955" i="11" s="1"/>
  <c r="K896" i="11" a="1"/>
  <c r="K896" i="11" s="1"/>
  <c r="K971" i="11" a="1"/>
  <c r="K971" i="11" s="1"/>
  <c r="K1009" i="11" a="1"/>
  <c r="K1009" i="11" s="1"/>
  <c r="K1030" i="11" a="1"/>
  <c r="K1030" i="11" s="1"/>
  <c r="K1097" i="11" a="1"/>
  <c r="K1097" i="11" s="1"/>
  <c r="K1026" i="11" a="1"/>
  <c r="K1026" i="11" s="1"/>
  <c r="K938" i="11" a="1"/>
  <c r="K938" i="11" s="1"/>
  <c r="K1127" i="11" a="1"/>
  <c r="K1127" i="11" s="1"/>
  <c r="K1167" i="11" a="1"/>
  <c r="K1167" i="11" s="1"/>
  <c r="K944" i="11" a="1"/>
  <c r="K944" i="11" s="1"/>
  <c r="K1034" i="11" a="1"/>
  <c r="K1034" i="11" s="1"/>
  <c r="K948" i="11" a="1"/>
  <c r="K948" i="11" s="1"/>
  <c r="K1058" i="11" a="1"/>
  <c r="K1058" i="11" s="1"/>
  <c r="K932" i="11" a="1"/>
  <c r="K932" i="11" s="1"/>
  <c r="K920" i="11" a="1"/>
  <c r="K920" i="11" s="1"/>
  <c r="K1087" i="11" a="1"/>
  <c r="K1087" i="11" s="1"/>
  <c r="K1023" i="11" a="1"/>
  <c r="K1023" i="11" s="1"/>
  <c r="K1076" i="11" a="1"/>
  <c r="K1076" i="11" s="1"/>
  <c r="K936" i="11" a="1"/>
  <c r="K936" i="11" s="1"/>
  <c r="K1059" i="11" a="1"/>
  <c r="K1059" i="11" s="1"/>
  <c r="K914" i="11" a="1"/>
  <c r="K914" i="11" s="1"/>
  <c r="K1154" i="11" a="1"/>
  <c r="K1154" i="11" s="1"/>
  <c r="K1080" i="11" a="1"/>
  <c r="K1080" i="11" s="1"/>
  <c r="K1133" i="11" a="1"/>
  <c r="K1133" i="11" s="1"/>
  <c r="K940" i="11" a="1"/>
  <c r="K940" i="11" s="1"/>
  <c r="K928" i="11" a="1"/>
  <c r="K928" i="11" s="1"/>
  <c r="K1168" i="11" a="1"/>
  <c r="K1168" i="11" s="1"/>
  <c r="K946" i="11" a="1"/>
  <c r="K946" i="11" s="1"/>
  <c r="K1122" i="11" a="1"/>
  <c r="K1122" i="11" s="1"/>
  <c r="K989" i="11" a="1"/>
  <c r="K989" i="11" s="1"/>
  <c r="K1085" i="11" a="1"/>
  <c r="K1085" i="11" s="1"/>
  <c r="K1006" i="11" a="1"/>
  <c r="K1006" i="11" s="1"/>
  <c r="K1181" i="11" a="1"/>
  <c r="K1181" i="11" s="1"/>
  <c r="K1191" i="11" a="1"/>
  <c r="K1191" i="11" s="1"/>
  <c r="K1013" i="11" a="1"/>
  <c r="K1013" i="11" s="1"/>
  <c r="K1021" i="11" a="1"/>
  <c r="K1021" i="11" s="1"/>
  <c r="K924" i="11" a="1"/>
  <c r="K924" i="11" s="1"/>
  <c r="K1065" i="11" a="1"/>
  <c r="K1065" i="11" s="1"/>
  <c r="K961" i="11" a="1"/>
  <c r="K961" i="11" s="1"/>
  <c r="K1160" i="11" a="1"/>
  <c r="K1160" i="11" s="1"/>
  <c r="K1093" i="11" a="1"/>
  <c r="K1093" i="11" s="1"/>
  <c r="K962" i="11" a="1"/>
  <c r="K962" i="11" s="1"/>
  <c r="K1102" i="11" a="1"/>
  <c r="K1102" i="11" s="1"/>
  <c r="K966" i="11" a="1"/>
  <c r="K966" i="11" s="1"/>
  <c r="K1042" i="11" a="1"/>
  <c r="K1042" i="11" s="1"/>
  <c r="K1029" i="11" a="1"/>
  <c r="K1029" i="11" s="1"/>
  <c r="K1125" i="11" a="1"/>
  <c r="K1125" i="11" s="1"/>
  <c r="K945" i="11" a="1"/>
  <c r="K945" i="11" s="1"/>
  <c r="K1100" i="11" a="1"/>
  <c r="K1100" i="11" s="1"/>
  <c r="K1147" i="11" a="1"/>
  <c r="K1147" i="11" s="1"/>
  <c r="K1001" i="11" a="1"/>
  <c r="K1001" i="11" s="1"/>
  <c r="K1049" i="11" a="1"/>
  <c r="K1049" i="11" s="1"/>
  <c r="K1169" i="11" a="1"/>
  <c r="K1169" i="11" s="1"/>
  <c r="K1005" i="11" a="1"/>
  <c r="K1005" i="11" s="1"/>
  <c r="K1003" i="11" a="1"/>
  <c r="K1003" i="11" s="1"/>
  <c r="K1007" i="11" a="1"/>
  <c r="K1007" i="11" s="1"/>
  <c r="K988" i="11" a="1"/>
  <c r="K988" i="11" s="1"/>
  <c r="K1056" i="11" a="1"/>
  <c r="K1056" i="11" s="1"/>
  <c r="K1071" i="11" a="1"/>
  <c r="K1071" i="11" s="1"/>
  <c r="K1204" i="11" a="1"/>
  <c r="K1204" i="11" s="1"/>
  <c r="K1109" i="11" a="1"/>
  <c r="K1109" i="11" s="1"/>
  <c r="K1241" i="11" a="1"/>
  <c r="K1241" i="11" s="1"/>
  <c r="K1219" i="11" a="1"/>
  <c r="K1219" i="11" s="1"/>
  <c r="K1218" i="11" a="1"/>
  <c r="K1218" i="11" s="1"/>
  <c r="K978" i="11" a="1"/>
  <c r="K978" i="11" s="1"/>
  <c r="K974" i="11" a="1"/>
  <c r="K974" i="11" s="1"/>
  <c r="K1175" i="11" a="1"/>
  <c r="K1175" i="11" s="1"/>
  <c r="K1079" i="11" a="1"/>
  <c r="K1079" i="11" s="1"/>
  <c r="K1130" i="11" a="1"/>
  <c r="K1130" i="11" s="1"/>
  <c r="K1115" i="11" a="1"/>
  <c r="K1115" i="11" s="1"/>
  <c r="K1135" i="11" a="1"/>
  <c r="K1135" i="11" s="1"/>
  <c r="K1063" i="11" a="1"/>
  <c r="K1063" i="11" s="1"/>
  <c r="K1152" i="11" a="1"/>
  <c r="K1152" i="11" s="1"/>
  <c r="K1016" i="11" a="1"/>
  <c r="K1016" i="11" s="1"/>
  <c r="K970" i="11" a="1"/>
  <c r="K970" i="11" s="1"/>
  <c r="K1137" i="11" a="1"/>
  <c r="K1137" i="11" s="1"/>
  <c r="K964" i="11" a="1"/>
  <c r="K964" i="11" s="1"/>
  <c r="K1172" i="11" a="1"/>
  <c r="K1172" i="11" s="1"/>
  <c r="K1053" i="11" a="1"/>
  <c r="K1053" i="11" s="1"/>
  <c r="K1177" i="11" a="1"/>
  <c r="K1177" i="11" s="1"/>
  <c r="K1217" i="11" a="1"/>
  <c r="K1217" i="11" s="1"/>
  <c r="K1092" i="11" a="1"/>
  <c r="K1092" i="11" s="1"/>
  <c r="K990" i="11" a="1"/>
  <c r="K990" i="11" s="1"/>
  <c r="K1051" i="11" a="1"/>
  <c r="K1051" i="11" s="1"/>
  <c r="K1210" i="11" a="1"/>
  <c r="K1210" i="11" s="1"/>
  <c r="K995" i="11" a="1"/>
  <c r="K995" i="11" s="1"/>
  <c r="K996" i="11" a="1"/>
  <c r="K996" i="11" s="1"/>
  <c r="K1084" i="11" a="1"/>
  <c r="K1084" i="11" s="1"/>
  <c r="K986" i="11" a="1"/>
  <c r="K986" i="11" s="1"/>
  <c r="K1231" i="11" a="1"/>
  <c r="K1231" i="11" s="1"/>
  <c r="K1057" i="11" a="1"/>
  <c r="K1057" i="11" s="1"/>
  <c r="K1150" i="11" a="1"/>
  <c r="K1150" i="11" s="1"/>
  <c r="K1012" i="11" a="1"/>
  <c r="K1012" i="11" s="1"/>
  <c r="K1197" i="11" a="1"/>
  <c r="K1197" i="11" s="1"/>
  <c r="K1108" i="11" a="1"/>
  <c r="K1108" i="11" s="1"/>
  <c r="K1039" i="11" a="1"/>
  <c r="K1039" i="11" s="1"/>
  <c r="K998" i="11" a="1"/>
  <c r="K998" i="11" s="1"/>
  <c r="K982" i="11" a="1"/>
  <c r="K982" i="11" s="1"/>
  <c r="K1143" i="11" a="1"/>
  <c r="K1143" i="11" s="1"/>
  <c r="K1126" i="11" a="1"/>
  <c r="K1126" i="11" s="1"/>
  <c r="K994" i="11" a="1"/>
  <c r="K994" i="11" s="1"/>
  <c r="K1073" i="11" a="1"/>
  <c r="K1073" i="11" s="1"/>
  <c r="K1011" i="11" a="1"/>
  <c r="K1011" i="11" s="1"/>
  <c r="K1055" i="11" a="1"/>
  <c r="K1055" i="11" s="1"/>
  <c r="K1183" i="11" a="1"/>
  <c r="K1183" i="11" s="1"/>
  <c r="K1099" i="11" a="1"/>
  <c r="K1099" i="11" s="1"/>
  <c r="K1038" i="11" a="1"/>
  <c r="K1038" i="11" s="1"/>
  <c r="K1040" i="11" a="1"/>
  <c r="K1040" i="11" s="1"/>
  <c r="K1269" i="11" a="1"/>
  <c r="K1269" i="11" s="1"/>
  <c r="K1142" i="11" a="1"/>
  <c r="K1142" i="11" s="1"/>
  <c r="K1036" i="11" a="1"/>
  <c r="K1036" i="11" s="1"/>
  <c r="K1225" i="11" a="1"/>
  <c r="K1225" i="11" s="1"/>
  <c r="K1121" i="11" a="1"/>
  <c r="K1121" i="11" s="1"/>
  <c r="K1176" i="11" a="1"/>
  <c r="K1176" i="11" s="1"/>
  <c r="K1028" i="11" a="1"/>
  <c r="K1028" i="11" s="1"/>
  <c r="K1024" i="11" a="1"/>
  <c r="K1024" i="11" s="1"/>
  <c r="K1044" i="11" a="1"/>
  <c r="K1044" i="11" s="1"/>
  <c r="K1046" i="11" a="1"/>
  <c r="K1046" i="11" s="1"/>
  <c r="K1123" i="11" a="1"/>
  <c r="K1123" i="11" s="1"/>
  <c r="K1103" i="11" a="1"/>
  <c r="K1103" i="11" s="1"/>
  <c r="K1222" i="11" a="1"/>
  <c r="K1222" i="11" s="1"/>
  <c r="K1159" i="11" a="1"/>
  <c r="K1159" i="11" s="1"/>
  <c r="K1101" i="11" a="1"/>
  <c r="K1101" i="11" s="1"/>
  <c r="K1291" i="11" a="1"/>
  <c r="K1291" i="11" s="1"/>
  <c r="K1281" i="11" a="1"/>
  <c r="K1281" i="11" s="1"/>
  <c r="K1185" i="11" a="1"/>
  <c r="K1185" i="11" s="1"/>
  <c r="K1066" i="11" a="1"/>
  <c r="K1066" i="11" s="1"/>
  <c r="K1149" i="11" a="1"/>
  <c r="K1149" i="11" s="1"/>
  <c r="K1267" i="11" a="1"/>
  <c r="K1267" i="11" s="1"/>
  <c r="K1105" i="11" a="1"/>
  <c r="K1105" i="11" s="1"/>
  <c r="K1180" i="11" a="1"/>
  <c r="K1180" i="11" s="1"/>
  <c r="K1202" i="11" a="1"/>
  <c r="K1202" i="11" s="1"/>
  <c r="K1045" i="11" a="1"/>
  <c r="K1045" i="11" s="1"/>
  <c r="K1014" i="11" a="1"/>
  <c r="K1014" i="11" s="1"/>
  <c r="K1061" i="11" a="1"/>
  <c r="K1061" i="11" s="1"/>
  <c r="K1106" i="11" a="1"/>
  <c r="K1106" i="11" s="1"/>
  <c r="K1233" i="11" a="1"/>
  <c r="K1233" i="11" s="1"/>
  <c r="K1254" i="11" a="1"/>
  <c r="K1254" i="11" s="1"/>
  <c r="K1089" i="11" a="1"/>
  <c r="K1089" i="11" s="1"/>
  <c r="K1048" i="11" a="1"/>
  <c r="K1048" i="11" s="1"/>
  <c r="K1113" i="11" a="1"/>
  <c r="K1113" i="11" s="1"/>
  <c r="K1020" i="11" a="1"/>
  <c r="K1020" i="11" s="1"/>
  <c r="K1200" i="11" a="1"/>
  <c r="K1200" i="11" s="1"/>
  <c r="K1134" i="11" a="1"/>
  <c r="K1134" i="11" s="1"/>
  <c r="K1062" i="11" a="1"/>
  <c r="K1062" i="11" s="1"/>
  <c r="K1107" i="11" a="1"/>
  <c r="K1107" i="11" s="1"/>
  <c r="K1158" i="11" a="1"/>
  <c r="K1158" i="11" s="1"/>
  <c r="K1129" i="11" a="1"/>
  <c r="K1129" i="11" s="1"/>
  <c r="K1187" i="11" a="1"/>
  <c r="K1187" i="11" s="1"/>
  <c r="K1032" i="11" a="1"/>
  <c r="K1032" i="11" s="1"/>
  <c r="K1165" i="11" a="1"/>
  <c r="K1165" i="11" s="1"/>
  <c r="K1247" i="11" a="1"/>
  <c r="K1247" i="11" s="1"/>
  <c r="K1193" i="11" a="1"/>
  <c r="K1193" i="11" s="1"/>
  <c r="K1260" i="11" a="1"/>
  <c r="K1260" i="11" s="1"/>
  <c r="K1227" i="11" a="1"/>
  <c r="K1227" i="11" s="1"/>
  <c r="K1268" i="11" a="1"/>
  <c r="K1268" i="11" s="1"/>
  <c r="K1088" i="11" a="1"/>
  <c r="K1088" i="11" s="1"/>
  <c r="K1208" i="11" a="1"/>
  <c r="K1208" i="11" s="1"/>
  <c r="K1184" i="11" a="1"/>
  <c r="K1184" i="11" s="1"/>
  <c r="K1098" i="11" a="1"/>
  <c r="K1098" i="11" s="1"/>
  <c r="K1237" i="11" a="1"/>
  <c r="K1237" i="11" s="1"/>
  <c r="K1215" i="11" a="1"/>
  <c r="K1215" i="11" s="1"/>
  <c r="K1317" i="11" a="1"/>
  <c r="K1317" i="11" s="1"/>
  <c r="K1173" i="11" a="1"/>
  <c r="K1173" i="11" s="1"/>
  <c r="K1064" i="11" a="1"/>
  <c r="K1064" i="11" s="1"/>
  <c r="K1074" i="11" a="1"/>
  <c r="K1074" i="11" s="1"/>
  <c r="K1096" i="11" a="1"/>
  <c r="K1096" i="11" s="1"/>
  <c r="K1252" i="11" a="1"/>
  <c r="K1252" i="11" s="1"/>
  <c r="K1151" i="11" a="1"/>
  <c r="K1151" i="11" s="1"/>
  <c r="K1070" i="11" a="1"/>
  <c r="K1070" i="11" s="1"/>
  <c r="K1230" i="11" a="1"/>
  <c r="K1230" i="11" s="1"/>
  <c r="K1310" i="11" a="1"/>
  <c r="K1310" i="11" s="1"/>
  <c r="K1331" i="11" a="1"/>
  <c r="K1331" i="11" s="1"/>
  <c r="K1341" i="11" a="1"/>
  <c r="K1341" i="11" s="1"/>
  <c r="K1116" i="11" a="1"/>
  <c r="K1116" i="11" s="1"/>
  <c r="K1235" i="11" a="1"/>
  <c r="K1235" i="11" s="1"/>
  <c r="K1209" i="11" a="1"/>
  <c r="K1209" i="11" s="1"/>
  <c r="K1155" i="11" a="1"/>
  <c r="K1155" i="11" s="1"/>
  <c r="K1171" i="11" a="1"/>
  <c r="K1171" i="11" s="1"/>
  <c r="K1094" i="11" a="1"/>
  <c r="K1094" i="11" s="1"/>
  <c r="K1277" i="11" a="1"/>
  <c r="K1277" i="11" s="1"/>
  <c r="K1157" i="11" a="1"/>
  <c r="K1157" i="11" s="1"/>
  <c r="K1163" i="11" a="1"/>
  <c r="K1163" i="11" s="1"/>
  <c r="K1304" i="11" a="1"/>
  <c r="K1304" i="11" s="1"/>
  <c r="K1082" i="11" a="1"/>
  <c r="K1082" i="11" s="1"/>
  <c r="K1095" i="11" a="1"/>
  <c r="K1095" i="11" s="1"/>
  <c r="K1112" i="11" a="1"/>
  <c r="K1112" i="11" s="1"/>
  <c r="K1275" i="11" a="1"/>
  <c r="K1275" i="11" s="1"/>
  <c r="K1156" i="11" a="1"/>
  <c r="K1156" i="11" s="1"/>
  <c r="K1139" i="11" a="1"/>
  <c r="K1139" i="11" s="1"/>
  <c r="K1078" i="11" a="1"/>
  <c r="K1078" i="11" s="1"/>
  <c r="K1272" i="11" a="1"/>
  <c r="K1272" i="11" s="1"/>
  <c r="K1199" i="11" a="1"/>
  <c r="K1199" i="11" s="1"/>
  <c r="K1086" i="11" a="1"/>
  <c r="K1086" i="11" s="1"/>
  <c r="K1090" i="11" a="1"/>
  <c r="K1090" i="11" s="1"/>
  <c r="K1192" i="11" a="1"/>
  <c r="K1192" i="11" s="1"/>
  <c r="K1297" i="11" a="1"/>
  <c r="K1297" i="11" s="1"/>
  <c r="K1179" i="11" a="1"/>
  <c r="K1179" i="11" s="1"/>
  <c r="K1319" i="11" a="1"/>
  <c r="K1319" i="11" s="1"/>
  <c r="K1226" i="11" a="1"/>
  <c r="K1226" i="11" s="1"/>
  <c r="K1111" i="11" a="1"/>
  <c r="K1111" i="11" s="1"/>
  <c r="K1243" i="11" a="1"/>
  <c r="K1243" i="11" s="1"/>
  <c r="K1250" i="11" a="1"/>
  <c r="K1250" i="11" s="1"/>
  <c r="K1318" i="11" a="1"/>
  <c r="K1318" i="11" s="1"/>
  <c r="K1153" i="11" a="1"/>
  <c r="K1153" i="11" s="1"/>
  <c r="K1283" i="11" a="1"/>
  <c r="K1283" i="11" s="1"/>
  <c r="K1138" i="11" a="1"/>
  <c r="K1138" i="11" s="1"/>
  <c r="K1145" i="11" a="1"/>
  <c r="K1145" i="11" s="1"/>
  <c r="K1347" i="11" a="1"/>
  <c r="K1347" i="11" s="1"/>
  <c r="K1207" i="11" a="1"/>
  <c r="K1207" i="11" s="1"/>
  <c r="K1166" i="11" a="1"/>
  <c r="K1166" i="11" s="1"/>
  <c r="K1128" i="11" a="1"/>
  <c r="K1128" i="11" s="1"/>
  <c r="K1189" i="11" a="1"/>
  <c r="K1189" i="11" s="1"/>
  <c r="K1280" i="11" a="1"/>
  <c r="K1280" i="11" s="1"/>
  <c r="K1265" i="11" a="1"/>
  <c r="K1265" i="11" s="1"/>
  <c r="K1322" i="11" a="1"/>
  <c r="K1322" i="11" s="1"/>
  <c r="K1205" i="11" a="1"/>
  <c r="K1205" i="11" s="1"/>
  <c r="K1259" i="11" a="1"/>
  <c r="K1259" i="11" s="1"/>
  <c r="K1120" i="11" a="1"/>
  <c r="K1120" i="11" s="1"/>
  <c r="K1285" i="11" a="1"/>
  <c r="K1285" i="11" s="1"/>
  <c r="K1327" i="11" a="1"/>
  <c r="K1327" i="11" s="1"/>
  <c r="K1206" i="11" a="1"/>
  <c r="K1206" i="11" s="1"/>
  <c r="K1203" i="11" a="1"/>
  <c r="K1203" i="11" s="1"/>
  <c r="K1229" i="11" a="1"/>
  <c r="K1229" i="11" s="1"/>
  <c r="K1162" i="11" a="1"/>
  <c r="K1162" i="11" s="1"/>
  <c r="K1201" i="11" a="1"/>
  <c r="K1201" i="11" s="1"/>
  <c r="K1369" i="11" a="1"/>
  <c r="K1369" i="11" s="1"/>
  <c r="K1148" i="11" a="1"/>
  <c r="K1148" i="11" s="1"/>
  <c r="K1325" i="11" a="1"/>
  <c r="K1325" i="11" s="1"/>
  <c r="K1140" i="11" a="1"/>
  <c r="K1140" i="11" s="1"/>
  <c r="K1144" i="11" a="1"/>
  <c r="K1144" i="11" s="1"/>
  <c r="K1124" i="11" a="1"/>
  <c r="K1124" i="11" s="1"/>
  <c r="K1368" i="11" a="1"/>
  <c r="K1368" i="11" s="1"/>
  <c r="K1221" i="11" a="1"/>
  <c r="K1221" i="11" s="1"/>
  <c r="K1293" i="11" a="1"/>
  <c r="K1293" i="11" s="1"/>
  <c r="K1242" i="11" a="1"/>
  <c r="K1242" i="11" s="1"/>
  <c r="K1161" i="11" a="1"/>
  <c r="K1161" i="11" s="1"/>
  <c r="K1234" i="11" a="1"/>
  <c r="K1234" i="11" s="1"/>
  <c r="K1223" i="11" a="1"/>
  <c r="K1223" i="11" s="1"/>
  <c r="K1249" i="11" a="1"/>
  <c r="K1249" i="11" s="1"/>
  <c r="K1300" i="11" a="1"/>
  <c r="K1300" i="11" s="1"/>
  <c r="K1333" i="11" a="1"/>
  <c r="K1333" i="11" s="1"/>
  <c r="K1367" i="11" a="1"/>
  <c r="K1367" i="11" s="1"/>
  <c r="K1114" i="11" a="1"/>
  <c r="K1114" i="11" s="1"/>
  <c r="K1276" i="11" a="1"/>
  <c r="K1276" i="11" s="1"/>
  <c r="K1136" i="11" a="1"/>
  <c r="K1136" i="11" s="1"/>
  <c r="K1258" i="11" a="1"/>
  <c r="K1258" i="11" s="1"/>
  <c r="K1146" i="11" a="1"/>
  <c r="K1146" i="11" s="1"/>
  <c r="K1391" i="11" a="1"/>
  <c r="K1391" i="11" s="1"/>
  <c r="K1213" i="11" a="1"/>
  <c r="K1213" i="11" s="1"/>
  <c r="K1132" i="11" a="1"/>
  <c r="K1132" i="11" s="1"/>
  <c r="K1302" i="11" a="1"/>
  <c r="K1302" i="11" s="1"/>
  <c r="K1381" i="11" a="1"/>
  <c r="K1381" i="11" s="1"/>
  <c r="K1354" i="11" a="1"/>
  <c r="K1354" i="11" s="1"/>
  <c r="K1287" i="11" a="1"/>
  <c r="K1287" i="11" s="1"/>
  <c r="K1360" i="11" a="1"/>
  <c r="K1360" i="11" s="1"/>
  <c r="K1188" i="11" a="1"/>
  <c r="K1188" i="11" s="1"/>
  <c r="K1174" i="11" a="1"/>
  <c r="K1174" i="11" s="1"/>
  <c r="K1352" i="11" a="1"/>
  <c r="K1352" i="11" s="1"/>
  <c r="K1431" i="11" a="1"/>
  <c r="K1431" i="11" s="1"/>
  <c r="K1309" i="11" a="1"/>
  <c r="K1309" i="11" s="1"/>
  <c r="K1164" i="11" a="1"/>
  <c r="K1164" i="11" s="1"/>
  <c r="K1326" i="11" a="1"/>
  <c r="K1326" i="11" s="1"/>
  <c r="K1212" i="11" a="1"/>
  <c r="K1212" i="11" s="1"/>
  <c r="K1256" i="11" a="1"/>
  <c r="K1256" i="11" s="1"/>
  <c r="K1216" i="11" a="1"/>
  <c r="K1216" i="11" s="1"/>
  <c r="K1299" i="11" a="1"/>
  <c r="K1299" i="11" s="1"/>
  <c r="K1441" i="11" a="1"/>
  <c r="K1441" i="11" s="1"/>
  <c r="K1251" i="11" a="1"/>
  <c r="K1251" i="11" s="1"/>
  <c r="K1410" i="11" a="1"/>
  <c r="K1410" i="11" s="1"/>
  <c r="K1194" i="11" a="1"/>
  <c r="K1194" i="11" s="1"/>
  <c r="K1335" i="11" a="1"/>
  <c r="K1335" i="11" s="1"/>
  <c r="K1417" i="11" a="1"/>
  <c r="K1417" i="11" s="1"/>
  <c r="K1279" i="11" a="1"/>
  <c r="K1279" i="11" s="1"/>
  <c r="K1383" i="11" a="1"/>
  <c r="K1383" i="11" s="1"/>
  <c r="K1239" i="11" a="1"/>
  <c r="K1239" i="11" s="1"/>
  <c r="K1198" i="11" a="1"/>
  <c r="K1198" i="11" s="1"/>
  <c r="K1375" i="11" a="1"/>
  <c r="K1375" i="11" s="1"/>
  <c r="K1419" i="11" a="1"/>
  <c r="K1419" i="11" s="1"/>
  <c r="K1292" i="11" a="1"/>
  <c r="K1292" i="11" s="1"/>
  <c r="K1350" i="11" a="1"/>
  <c r="K1350" i="11" s="1"/>
  <c r="K1337" i="11" a="1"/>
  <c r="K1337" i="11" s="1"/>
  <c r="K1186" i="11" a="1"/>
  <c r="K1186" i="11" s="1"/>
  <c r="K1343" i="11" a="1"/>
  <c r="K1343" i="11" s="1"/>
  <c r="K1404" i="11" a="1"/>
  <c r="K1404" i="11" s="1"/>
  <c r="K1182" i="11" a="1"/>
  <c r="K1182" i="11" s="1"/>
  <c r="K1330" i="11" a="1"/>
  <c r="K1330" i="11" s="1"/>
  <c r="K1377" i="11" a="1"/>
  <c r="K1377" i="11" s="1"/>
  <c r="K1273" i="11" a="1"/>
  <c r="K1273" i="11" s="1"/>
  <c r="K1195" i="11" a="1"/>
  <c r="K1195" i="11" s="1"/>
  <c r="K1211" i="11" a="1"/>
  <c r="K1211" i="11" s="1"/>
  <c r="K1255" i="11" a="1"/>
  <c r="K1255" i="11" s="1"/>
  <c r="K1196" i="11" a="1"/>
  <c r="K1196" i="11" s="1"/>
  <c r="K1257" i="11" a="1"/>
  <c r="K1257" i="11" s="1"/>
  <c r="K1178" i="11" a="1"/>
  <c r="K1178" i="11" s="1"/>
  <c r="K1308" i="11" a="1"/>
  <c r="K1308" i="11" s="1"/>
  <c r="K1190" i="11" a="1"/>
  <c r="K1190" i="11" s="1"/>
  <c r="K1284" i="11" a="1"/>
  <c r="K1284" i="11" s="1"/>
  <c r="K1271" i="11" a="1"/>
  <c r="K1271" i="11" s="1"/>
  <c r="K1253" i="11" a="1"/>
  <c r="K1253" i="11" s="1"/>
  <c r="K1170" i="11" a="1"/>
  <c r="K1170" i="11" s="1"/>
  <c r="K1315" i="11" a="1"/>
  <c r="K1315" i="11" s="1"/>
  <c r="K1418" i="11" a="1"/>
  <c r="K1418" i="11" s="1"/>
  <c r="K1263" i="11" a="1"/>
  <c r="K1263" i="11" s="1"/>
  <c r="K1397" i="11" a="1"/>
  <c r="K1397" i="11" s="1"/>
  <c r="K1372" i="11" a="1"/>
  <c r="K1372" i="11" s="1"/>
  <c r="K1238" i="11" a="1"/>
  <c r="K1238" i="11" s="1"/>
  <c r="K1305" i="11" a="1"/>
  <c r="K1305" i="11" s="1"/>
  <c r="K1422" i="11" a="1"/>
  <c r="K1422" i="11" s="1"/>
  <c r="K1228" i="11" a="1"/>
  <c r="K1228" i="11" s="1"/>
  <c r="K1236" i="11" a="1"/>
  <c r="K1236" i="11" s="1"/>
  <c r="K1468" i="11" a="1"/>
  <c r="K1468" i="11" s="1"/>
  <c r="K1365" i="11" a="1"/>
  <c r="K1365" i="11" s="1"/>
  <c r="K1460" i="11" a="1"/>
  <c r="K1460" i="11" s="1"/>
  <c r="K1248" i="11" a="1"/>
  <c r="K1248" i="11" s="1"/>
  <c r="K1342" i="11" a="1"/>
  <c r="K1342" i="11" s="1"/>
  <c r="K1303" i="11" a="1"/>
  <c r="K1303" i="11" s="1"/>
  <c r="K1393" i="11" a="1"/>
  <c r="K1393" i="11" s="1"/>
  <c r="K1491" i="11" a="1"/>
  <c r="K1491" i="11" s="1"/>
  <c r="K1323" i="11" a="1"/>
  <c r="K1323" i="11" s="1"/>
  <c r="K1329" i="11" a="1"/>
  <c r="K1329" i="11" s="1"/>
  <c r="K1261" i="11" a="1"/>
  <c r="K1261" i="11" s="1"/>
  <c r="K1245" i="11" a="1"/>
  <c r="K1245" i="11" s="1"/>
  <c r="K1224" i="11" a="1"/>
  <c r="K1224" i="11" s="1"/>
  <c r="K1425" i="11" a="1"/>
  <c r="K1425" i="11" s="1"/>
  <c r="K1400" i="11" a="1"/>
  <c r="K1400" i="11" s="1"/>
  <c r="K1301" i="11" a="1"/>
  <c r="K1301" i="11" s="1"/>
  <c r="K1387" i="11" a="1"/>
  <c r="K1387" i="11" s="1"/>
  <c r="K1454" i="11" a="1"/>
  <c r="K1454" i="11" s="1"/>
  <c r="K1321" i="11" a="1"/>
  <c r="K1321" i="11" s="1"/>
  <c r="K1307" i="11" a="1"/>
  <c r="K1307" i="11" s="1"/>
  <c r="K1349" i="11" a="1"/>
  <c r="K1349" i="11" s="1"/>
  <c r="K1266" i="11" a="1"/>
  <c r="K1266" i="11" s="1"/>
  <c r="K1289" i="11" a="1"/>
  <c r="K1289" i="11" s="1"/>
  <c r="K1214" i="11" a="1"/>
  <c r="K1214" i="11" s="1"/>
  <c r="K1220" i="11" a="1"/>
  <c r="K1220" i="11" s="1"/>
  <c r="K1232" i="11" a="1"/>
  <c r="K1232" i="11" s="1"/>
  <c r="K1447" i="11" a="1"/>
  <c r="K1447" i="11" s="1"/>
  <c r="K1402" i="11" a="1"/>
  <c r="K1402" i="11" s="1"/>
  <c r="K1240" i="11" a="1"/>
  <c r="K1240" i="11" s="1"/>
  <c r="K1244" i="11" a="1"/>
  <c r="K1244" i="11" s="1"/>
  <c r="K1481" i="11" a="1"/>
  <c r="K1481" i="11" s="1"/>
  <c r="K1467" i="11" a="1"/>
  <c r="K1467" i="11" s="1"/>
  <c r="K1306" i="11" a="1"/>
  <c r="K1306" i="11" s="1"/>
  <c r="K1380" i="11" a="1"/>
  <c r="K1380" i="11" s="1"/>
  <c r="K1376" i="11" a="1"/>
  <c r="K1376" i="11" s="1"/>
  <c r="K1359" i="11" a="1"/>
  <c r="K1359" i="11" s="1"/>
  <c r="K1469" i="11" a="1"/>
  <c r="K1469" i="11" s="1"/>
  <c r="K1358" i="11" a="1"/>
  <c r="K1358" i="11" s="1"/>
  <c r="K1246" i="11" a="1"/>
  <c r="K1246" i="11" s="1"/>
  <c r="K1334" i="11" a="1"/>
  <c r="K1334" i="11" s="1"/>
  <c r="K1313" i="11" a="1"/>
  <c r="K1313" i="11" s="1"/>
  <c r="K1427" i="11" a="1"/>
  <c r="K1427" i="11" s="1"/>
  <c r="K1385" i="11" a="1"/>
  <c r="K1385" i="11" s="1"/>
  <c r="K1262" i="11" a="1"/>
  <c r="K1262" i="11" s="1"/>
  <c r="K1433" i="11" a="1"/>
  <c r="K1433" i="11" s="1"/>
  <c r="K1288" i="11" a="1"/>
  <c r="K1288" i="11" s="1"/>
  <c r="K1373" i="11" a="1"/>
  <c r="K1373" i="11" s="1"/>
  <c r="K1517" i="11" a="1"/>
  <c r="K1517" i="11" s="1"/>
  <c r="K1379" i="11" a="1"/>
  <c r="K1379" i="11" s="1"/>
  <c r="K1356" i="11" a="1"/>
  <c r="K1356" i="11" s="1"/>
  <c r="K1316" i="11" a="1"/>
  <c r="K1316" i="11" s="1"/>
  <c r="K1355" i="11" a="1"/>
  <c r="K1355" i="11" s="1"/>
  <c r="K1264" i="11" a="1"/>
  <c r="K1264" i="11" s="1"/>
  <c r="K1298" i="11" a="1"/>
  <c r="K1298" i="11" s="1"/>
  <c r="K1519" i="11" a="1"/>
  <c r="K1519" i="11" s="1"/>
  <c r="K1409" i="11" a="1"/>
  <c r="K1409" i="11" s="1"/>
  <c r="K1296" i="11" a="1"/>
  <c r="K1296" i="11" s="1"/>
  <c r="K1282" i="11" a="1"/>
  <c r="K1282" i="11" s="1"/>
  <c r="K1351" i="11" a="1"/>
  <c r="K1351" i="11" s="1"/>
  <c r="K1290" i="11" a="1"/>
  <c r="K1290" i="11" s="1"/>
  <c r="K1384" i="11" a="1"/>
  <c r="K1384" i="11" s="1"/>
  <c r="K1408" i="11" a="1"/>
  <c r="K1408" i="11" s="1"/>
  <c r="K1541" i="11" a="1"/>
  <c r="K1541" i="11" s="1"/>
  <c r="K1339" i="11" a="1"/>
  <c r="K1339" i="11" s="1"/>
  <c r="K1371" i="11" a="1"/>
  <c r="K1371" i="11" s="1"/>
  <c r="K1510" i="11" a="1"/>
  <c r="K1510" i="11" s="1"/>
  <c r="K1531" i="11" a="1"/>
  <c r="K1531" i="11" s="1"/>
  <c r="K1518" i="11" a="1"/>
  <c r="K1518" i="11" s="1"/>
  <c r="K1477" i="11" a="1"/>
  <c r="K1477" i="11" s="1"/>
  <c r="K1278" i="11" a="1"/>
  <c r="K1278" i="11" s="1"/>
  <c r="K1452" i="11" a="1"/>
  <c r="K1452" i="11" s="1"/>
  <c r="K1274" i="11" a="1"/>
  <c r="K1274" i="11" s="1"/>
  <c r="K1357" i="11" a="1"/>
  <c r="K1357" i="11" s="1"/>
  <c r="K1497" i="11" a="1"/>
  <c r="K1497" i="11" s="1"/>
  <c r="K1435" i="11" a="1"/>
  <c r="K1435" i="11" s="1"/>
  <c r="K1312" i="11" a="1"/>
  <c r="K1312" i="11" s="1"/>
  <c r="K1443" i="11" a="1"/>
  <c r="K1443" i="11" s="1"/>
  <c r="K1437" i="11" a="1"/>
  <c r="K1437" i="11" s="1"/>
  <c r="K1415" i="11" a="1"/>
  <c r="K1415" i="11" s="1"/>
  <c r="K1430" i="11" a="1"/>
  <c r="K1430" i="11" s="1"/>
  <c r="K1483" i="11" a="1"/>
  <c r="K1483" i="11" s="1"/>
  <c r="K1311" i="11" a="1"/>
  <c r="K1311" i="11" s="1"/>
  <c r="K1294" i="11" a="1"/>
  <c r="K1294" i="11" s="1"/>
  <c r="K1504" i="11" a="1"/>
  <c r="K1504" i="11" s="1"/>
  <c r="K1295" i="11" a="1"/>
  <c r="K1295" i="11" s="1"/>
  <c r="K1353" i="11" a="1"/>
  <c r="K1353" i="11" s="1"/>
  <c r="K1270" i="11" a="1"/>
  <c r="K1270" i="11" s="1"/>
  <c r="K1450" i="11" a="1"/>
  <c r="K1450" i="11" s="1"/>
  <c r="K1399" i="11" a="1"/>
  <c r="K1399" i="11" s="1"/>
  <c r="K1475" i="11" a="1"/>
  <c r="K1475" i="11" s="1"/>
  <c r="K1363" i="11" a="1"/>
  <c r="K1363" i="11" s="1"/>
  <c r="K1472" i="11" a="1"/>
  <c r="K1472" i="11" s="1"/>
  <c r="K1426" i="11" a="1"/>
  <c r="K1426" i="11" s="1"/>
  <c r="K1286" i="11" a="1"/>
  <c r="K1286" i="11" s="1"/>
  <c r="K1392" i="11" a="1"/>
  <c r="K1392" i="11" s="1"/>
  <c r="K1338" i="11" a="1"/>
  <c r="K1338" i="11" s="1"/>
  <c r="K1459" i="11" a="1"/>
  <c r="K1459" i="11" s="1"/>
  <c r="K1407" i="11" a="1"/>
  <c r="K1407" i="11" s="1"/>
  <c r="K1527" i="11" a="1"/>
  <c r="K1527" i="11" s="1"/>
  <c r="K1567" i="11" a="1"/>
  <c r="K1567" i="11" s="1"/>
  <c r="K1423" i="11" a="1"/>
  <c r="K1423" i="11" s="1"/>
  <c r="K1361" i="11" a="1"/>
  <c r="K1361" i="11" s="1"/>
  <c r="K1429" i="11" a="1"/>
  <c r="K1429" i="11" s="1"/>
  <c r="K1525" i="11" a="1"/>
  <c r="K1525" i="11" s="1"/>
  <c r="K1344" i="11" a="1"/>
  <c r="K1344" i="11" s="1"/>
  <c r="K1500" i="11" a="1"/>
  <c r="K1500" i="11" s="1"/>
  <c r="K1522" i="11" a="1"/>
  <c r="K1522" i="11" s="1"/>
  <c r="K1403" i="11" a="1"/>
  <c r="K1403" i="11" s="1"/>
  <c r="K1547" i="11" a="1"/>
  <c r="K1547" i="11" s="1"/>
  <c r="K1493" i="11" a="1"/>
  <c r="K1493" i="11" s="1"/>
  <c r="K1458" i="11" a="1"/>
  <c r="K1458" i="11" s="1"/>
  <c r="K1401" i="11" a="1"/>
  <c r="K1401" i="11" s="1"/>
  <c r="K1346" i="11" a="1"/>
  <c r="K1346" i="11" s="1"/>
  <c r="K1554" i="11" a="1"/>
  <c r="K1554" i="11" s="1"/>
  <c r="K1405" i="11" a="1"/>
  <c r="K1405" i="11" s="1"/>
  <c r="K1442" i="11" a="1"/>
  <c r="K1442" i="11" s="1"/>
  <c r="K1336" i="11" a="1"/>
  <c r="K1336" i="11" s="1"/>
  <c r="K1345" i="11" a="1"/>
  <c r="K1345" i="11" s="1"/>
  <c r="K1568" i="11" a="1"/>
  <c r="K1568" i="11" s="1"/>
  <c r="K1434" i="11" a="1"/>
  <c r="K1434" i="11" s="1"/>
  <c r="K1569" i="11" a="1"/>
  <c r="K1569" i="11" s="1"/>
  <c r="K1340" i="11" a="1"/>
  <c r="K1340" i="11" s="1"/>
  <c r="K1324" i="11" a="1"/>
  <c r="K1324" i="11" s="1"/>
  <c r="K1480" i="11" a="1"/>
  <c r="K1480" i="11" s="1"/>
  <c r="K1487" i="11" a="1"/>
  <c r="K1487" i="11" s="1"/>
  <c r="K1366" i="11" a="1"/>
  <c r="K1366" i="11" s="1"/>
  <c r="K1348" i="11" a="1"/>
  <c r="K1348" i="11" s="1"/>
  <c r="K1413" i="11" a="1"/>
  <c r="K1413" i="11" s="1"/>
  <c r="K1502" i="11" a="1"/>
  <c r="K1502" i="11" s="1"/>
  <c r="K1389" i="11" a="1"/>
  <c r="K1389" i="11" s="1"/>
  <c r="K1320" i="11" a="1"/>
  <c r="K1320" i="11" s="1"/>
  <c r="K1449" i="11" a="1"/>
  <c r="K1449" i="11" s="1"/>
  <c r="K1332" i="11" a="1"/>
  <c r="K1332" i="11" s="1"/>
  <c r="K1465" i="11" a="1"/>
  <c r="K1465" i="11" s="1"/>
  <c r="K1485" i="11" a="1"/>
  <c r="K1485" i="11" s="1"/>
  <c r="K1328" i="11" a="1"/>
  <c r="K1328" i="11" s="1"/>
  <c r="K1581" i="11" a="1"/>
  <c r="K1581" i="11" s="1"/>
  <c r="K1533" i="11" a="1"/>
  <c r="K1533" i="11" s="1"/>
  <c r="K1314" i="11" a="1"/>
  <c r="K1314" i="11" s="1"/>
  <c r="K1560" i="11" a="1"/>
  <c r="K1560" i="11" s="1"/>
  <c r="K1591" i="11" a="1"/>
  <c r="K1591" i="11" s="1"/>
  <c r="K1421" i="11" a="1"/>
  <c r="K1421" i="11" s="1"/>
  <c r="K1406" i="11" a="1"/>
  <c r="K1406" i="11" s="1"/>
  <c r="K1362" i="11" a="1"/>
  <c r="K1362" i="11" s="1"/>
  <c r="K1476" i="11" a="1"/>
  <c r="K1476" i="11" s="1"/>
  <c r="K1388" i="11" a="1"/>
  <c r="K1388" i="11" s="1"/>
  <c r="K1499" i="11" a="1"/>
  <c r="K1499" i="11" s="1"/>
  <c r="K1411" i="11" a="1"/>
  <c r="K1411" i="11" s="1"/>
  <c r="K1386" i="11" a="1"/>
  <c r="K1386" i="11" s="1"/>
  <c r="K1398" i="11" a="1"/>
  <c r="K1398" i="11" s="1"/>
  <c r="K1451" i="11" a="1"/>
  <c r="K1451" i="11" s="1"/>
  <c r="K1537" i="11" a="1"/>
  <c r="K1537" i="11" s="1"/>
  <c r="K1509" i="11" a="1"/>
  <c r="K1509" i="11" s="1"/>
  <c r="K1364" i="11" a="1"/>
  <c r="K1364" i="11" s="1"/>
  <c r="K1473" i="11" a="1"/>
  <c r="K1473" i="11" s="1"/>
  <c r="K1543" i="11" a="1"/>
  <c r="K1543" i="11" s="1"/>
  <c r="K1394" i="11" a="1"/>
  <c r="K1394" i="11" s="1"/>
  <c r="K1457" i="11" a="1"/>
  <c r="K1457" i="11" s="1"/>
  <c r="K1575" i="11" a="1"/>
  <c r="K1575" i="11" s="1"/>
  <c r="K1530" i="11" a="1"/>
  <c r="K1530" i="11" s="1"/>
  <c r="K1526" i="11" a="1"/>
  <c r="K1526" i="11" s="1"/>
  <c r="K1610" i="11" a="1"/>
  <c r="K1610" i="11" s="1"/>
  <c r="K1453" i="11" a="1"/>
  <c r="K1453" i="11" s="1"/>
  <c r="K1535" i="11" a="1"/>
  <c r="K1535" i="11" s="1"/>
  <c r="K1382" i="11" a="1"/>
  <c r="K1382" i="11" s="1"/>
  <c r="K1479" i="11" a="1"/>
  <c r="K1479" i="11" s="1"/>
  <c r="K1552" i="11" a="1"/>
  <c r="K1552" i="11" s="1"/>
  <c r="K1597" i="11" a="1"/>
  <c r="K1597" i="11" s="1"/>
  <c r="K1577" i="11" a="1"/>
  <c r="K1577" i="11" s="1"/>
  <c r="K1396" i="11" a="1"/>
  <c r="K1396" i="11" s="1"/>
  <c r="K1631" i="11" a="1"/>
  <c r="K1631" i="11" s="1"/>
  <c r="K1583" i="11" a="1"/>
  <c r="K1583" i="11" s="1"/>
  <c r="K1439" i="11" a="1"/>
  <c r="K1439" i="11" s="1"/>
  <c r="K1572" i="11" a="1"/>
  <c r="K1572" i="11" s="1"/>
  <c r="K1604" i="11" a="1"/>
  <c r="K1604" i="11" s="1"/>
  <c r="K1550" i="11" a="1"/>
  <c r="K1550" i="11" s="1"/>
  <c r="K1455" i="11" a="1"/>
  <c r="K1455" i="11" s="1"/>
  <c r="K1508" i="11" a="1"/>
  <c r="K1508" i="11" s="1"/>
  <c r="K1618" i="11" a="1"/>
  <c r="K1618" i="11" s="1"/>
  <c r="K1471" i="11" a="1"/>
  <c r="K1471" i="11" s="1"/>
  <c r="K1484" i="11" a="1"/>
  <c r="K1484" i="11" s="1"/>
  <c r="K1378" i="11" a="1"/>
  <c r="K1378" i="11" s="1"/>
  <c r="K1492" i="11" a="1"/>
  <c r="K1492" i="11" s="1"/>
  <c r="K1617" i="11" a="1"/>
  <c r="K1617" i="11" s="1"/>
  <c r="K1641" i="11" a="1"/>
  <c r="K1641" i="11" s="1"/>
  <c r="K1456" i="11" a="1"/>
  <c r="K1456" i="11" s="1"/>
  <c r="K1463" i="11" a="1"/>
  <c r="K1463" i="11" s="1"/>
  <c r="K1515" i="11" a="1"/>
  <c r="K1515" i="11" s="1"/>
  <c r="K1412" i="11" a="1"/>
  <c r="K1412" i="11" s="1"/>
  <c r="K1390" i="11" a="1"/>
  <c r="K1390" i="11" s="1"/>
  <c r="K1619" i="11" a="1"/>
  <c r="K1619" i="11" s="1"/>
  <c r="K1395" i="11" a="1"/>
  <c r="K1395" i="11" s="1"/>
  <c r="K1416" i="11" a="1"/>
  <c r="K1416" i="11" s="1"/>
  <c r="K1370" i="11" a="1"/>
  <c r="K1370" i="11" s="1"/>
  <c r="K1374" i="11" a="1"/>
  <c r="K1374" i="11" s="1"/>
  <c r="K1438" i="11" a="1"/>
  <c r="K1438" i="11" s="1"/>
  <c r="K1436" i="11" a="1"/>
  <c r="K1436" i="11" s="1"/>
  <c r="K1521" i="11" a="1"/>
  <c r="K1521" i="11" s="1"/>
  <c r="K1622" i="11" a="1"/>
  <c r="K1622" i="11" s="1"/>
  <c r="K1432" i="11" a="1"/>
  <c r="K1432" i="11" s="1"/>
  <c r="K1669" i="11" a="1"/>
  <c r="K1669" i="11" s="1"/>
  <c r="K1565" i="11" a="1"/>
  <c r="K1565" i="11" s="1"/>
  <c r="K1633" i="11" a="1"/>
  <c r="K1633" i="11" s="1"/>
  <c r="K1466" i="11" a="1"/>
  <c r="K1466" i="11" s="1"/>
  <c r="K1448" i="11" a="1"/>
  <c r="K1448" i="11" s="1"/>
  <c r="K1444" i="11" a="1"/>
  <c r="K1444" i="11" s="1"/>
  <c r="K1558" i="11" a="1"/>
  <c r="K1558" i="11" s="1"/>
  <c r="K1549" i="11" a="1"/>
  <c r="K1549" i="11" s="1"/>
  <c r="K1501" i="11" a="1"/>
  <c r="K1501" i="11" s="1"/>
  <c r="K1462" i="11" a="1"/>
  <c r="K1462" i="11" s="1"/>
  <c r="K1513" i="11" a="1"/>
  <c r="K1513" i="11" s="1"/>
  <c r="K1424" i="11" a="1"/>
  <c r="K1424" i="11" s="1"/>
  <c r="K1446" i="11" a="1"/>
  <c r="K1446" i="11" s="1"/>
  <c r="K1414" i="11" a="1"/>
  <c r="K1414" i="11" s="1"/>
  <c r="K1585" i="11" a="1"/>
  <c r="K1585" i="11" s="1"/>
  <c r="K1627" i="11" a="1"/>
  <c r="K1627" i="11" s="1"/>
  <c r="K1602" i="11" a="1"/>
  <c r="K1602" i="11" s="1"/>
  <c r="K1593" i="11" a="1"/>
  <c r="K1593" i="11" s="1"/>
  <c r="K1503" i="11" a="1"/>
  <c r="K1503" i="11" s="1"/>
  <c r="K1507" i="11" a="1"/>
  <c r="K1507" i="11" s="1"/>
  <c r="K1523" i="11" a="1"/>
  <c r="K1523" i="11" s="1"/>
  <c r="K1667" i="11" a="1"/>
  <c r="K1667" i="11" s="1"/>
  <c r="K1506" i="11" a="1"/>
  <c r="K1506" i="11" s="1"/>
  <c r="K1625" i="11" a="1"/>
  <c r="K1625" i="11" s="1"/>
  <c r="K1654" i="11" a="1"/>
  <c r="K1654" i="11" s="1"/>
  <c r="K1534" i="11" a="1"/>
  <c r="K1534" i="11" s="1"/>
  <c r="K1647" i="11" a="1"/>
  <c r="K1647" i="11" s="1"/>
  <c r="K1660" i="11" a="1"/>
  <c r="K1660" i="11" s="1"/>
  <c r="K1445" i="11" a="1"/>
  <c r="K1445" i="11" s="1"/>
  <c r="K1440" i="11" a="1"/>
  <c r="K1440" i="11" s="1"/>
  <c r="K1428" i="11" a="1"/>
  <c r="K1428" i="11" s="1"/>
  <c r="K1529" i="11" a="1"/>
  <c r="K1529" i="11" s="1"/>
  <c r="K1505" i="11" a="1"/>
  <c r="K1505" i="11" s="1"/>
  <c r="K1691" i="11" a="1"/>
  <c r="K1691" i="11" s="1"/>
  <c r="K1576" i="11" a="1"/>
  <c r="K1576" i="11" s="1"/>
  <c r="K1542" i="11" a="1"/>
  <c r="K1542" i="11" s="1"/>
  <c r="K1420" i="11" a="1"/>
  <c r="K1420" i="11" s="1"/>
  <c r="K1559" i="11" a="1"/>
  <c r="K1559" i="11" s="1"/>
  <c r="K1461" i="11" a="1"/>
  <c r="K1461" i="11" s="1"/>
  <c r="K1668" i="11" a="1"/>
  <c r="K1668" i="11" s="1"/>
  <c r="K1580" i="11" a="1"/>
  <c r="K1580" i="11" s="1"/>
  <c r="K1587" i="11" a="1"/>
  <c r="K1587" i="11" s="1"/>
  <c r="K1489" i="11" a="1"/>
  <c r="K1489" i="11" s="1"/>
  <c r="K1681" i="11" a="1"/>
  <c r="K1681" i="11" s="1"/>
  <c r="K1600" i="11" a="1"/>
  <c r="K1600" i="11" s="1"/>
  <c r="K1488" i="11" a="1"/>
  <c r="K1488" i="11" s="1"/>
  <c r="K1573" i="11" a="1"/>
  <c r="K1573" i="11" s="1"/>
  <c r="K1637" i="11" a="1"/>
  <c r="K1637" i="11" s="1"/>
  <c r="K1741" i="11" a="1"/>
  <c r="K1741" i="11" s="1"/>
  <c r="K1675" i="11" a="1"/>
  <c r="K1675" i="11" s="1"/>
  <c r="K1672" i="11" a="1"/>
  <c r="K1672" i="11" s="1"/>
  <c r="K1630" i="11" a="1"/>
  <c r="K1630" i="11" s="1"/>
  <c r="K1470" i="11" a="1"/>
  <c r="K1470" i="11" s="1"/>
  <c r="K1683" i="11" a="1"/>
  <c r="K1683" i="11" s="1"/>
  <c r="K1539" i="11" a="1"/>
  <c r="K1539" i="11" s="1"/>
  <c r="K1592" i="11" a="1"/>
  <c r="K1592" i="11" s="1"/>
  <c r="K1511" i="11" a="1"/>
  <c r="K1511" i="11" s="1"/>
  <c r="K1697" i="11" a="1"/>
  <c r="K1697" i="11" s="1"/>
  <c r="K1557" i="11" a="1"/>
  <c r="K1557" i="11" s="1"/>
  <c r="K1579" i="11" a="1"/>
  <c r="K1579" i="11" s="1"/>
  <c r="K1704" i="11" a="1"/>
  <c r="K1704" i="11" s="1"/>
  <c r="K1609" i="11" a="1"/>
  <c r="K1609" i="11" s="1"/>
  <c r="K1652" i="11" a="1"/>
  <c r="K1652" i="11" s="1"/>
  <c r="K1626" i="11" a="1"/>
  <c r="K1626" i="11" s="1"/>
  <c r="K1718" i="11" a="1"/>
  <c r="K1718" i="11" s="1"/>
  <c r="K1677" i="11" a="1"/>
  <c r="K1677" i="11" s="1"/>
  <c r="K1495" i="11" a="1"/>
  <c r="K1495" i="11" s="1"/>
  <c r="K1553" i="11" a="1"/>
  <c r="K1553" i="11" s="1"/>
  <c r="K1650" i="11" a="1"/>
  <c r="K1650" i="11" s="1"/>
  <c r="K1615" i="11" a="1"/>
  <c r="K1615" i="11" s="1"/>
  <c r="K1516" i="11" a="1"/>
  <c r="K1516" i="11" s="1"/>
  <c r="K1478" i="11" a="1"/>
  <c r="K1478" i="11" s="1"/>
  <c r="K1464" i="11" a="1"/>
  <c r="K1464" i="11" s="1"/>
  <c r="K1498" i="11" a="1"/>
  <c r="K1498" i="11" s="1"/>
  <c r="K1571" i="11" a="1"/>
  <c r="K1571" i="11" s="1"/>
  <c r="K1474" i="11" a="1"/>
  <c r="K1474" i="11" s="1"/>
  <c r="K1710" i="11" a="1"/>
  <c r="K1710" i="11" s="1"/>
  <c r="K1717" i="11" a="1"/>
  <c r="K1717" i="11" s="1"/>
  <c r="K1599" i="11" a="1"/>
  <c r="K1599" i="11" s="1"/>
  <c r="K1556" i="11" a="1"/>
  <c r="K1556" i="11" s="1"/>
  <c r="K1490" i="11" a="1"/>
  <c r="K1490" i="11" s="1"/>
  <c r="K1563" i="11" a="1"/>
  <c r="K1563" i="11" s="1"/>
  <c r="K1496" i="11" a="1"/>
  <c r="K1496" i="11" s="1"/>
  <c r="K1482" i="11" a="1"/>
  <c r="K1482" i="11" s="1"/>
  <c r="K1719" i="11" a="1"/>
  <c r="K1719" i="11" s="1"/>
  <c r="K1608" i="11" a="1"/>
  <c r="K1608" i="11" s="1"/>
  <c r="K1512" i="11" a="1"/>
  <c r="K1512" i="11" s="1"/>
  <c r="K1584" i="11" a="1"/>
  <c r="K1584" i="11" s="1"/>
  <c r="K1555" i="11" a="1"/>
  <c r="K1555" i="11" s="1"/>
  <c r="K1486" i="11" a="1"/>
  <c r="K1486" i="11" s="1"/>
  <c r="K1643" i="11" a="1"/>
  <c r="K1643" i="11" s="1"/>
  <c r="K1551" i="11" a="1"/>
  <c r="K1551" i="11" s="1"/>
  <c r="K1731" i="11" a="1"/>
  <c r="K1731" i="11" s="1"/>
  <c r="K1635" i="11" a="1"/>
  <c r="K1635" i="11" s="1"/>
  <c r="K1494" i="11" a="1"/>
  <c r="K1494" i="11" s="1"/>
  <c r="K1538" i="11" a="1"/>
  <c r="K1538" i="11" s="1"/>
  <c r="K1760" i="11" a="1"/>
  <c r="K1760" i="11" s="1"/>
  <c r="K1536" i="11" a="1"/>
  <c r="K1536" i="11" s="1"/>
  <c r="K1540" i="11" a="1"/>
  <c r="K1540" i="11" s="1"/>
  <c r="K1524" i="11" a="1"/>
  <c r="K1524" i="11" s="1"/>
  <c r="K1727" i="11" a="1"/>
  <c r="K1727" i="11" s="1"/>
  <c r="K1532" i="11" a="1"/>
  <c r="K1532" i="11" s="1"/>
  <c r="K1722" i="11" a="1"/>
  <c r="K1722" i="11" s="1"/>
  <c r="K1544" i="11" a="1"/>
  <c r="K1544" i="11" s="1"/>
  <c r="K1601" i="11" a="1"/>
  <c r="K1601" i="11" s="1"/>
  <c r="K1634" i="11" a="1"/>
  <c r="K1634" i="11" s="1"/>
  <c r="K1514" i="11" a="1"/>
  <c r="K1514" i="11" s="1"/>
  <c r="K1613" i="11" a="1"/>
  <c r="K1613" i="11" s="1"/>
  <c r="K1685" i="11" a="1"/>
  <c r="K1685" i="11" s="1"/>
  <c r="K1546" i="11" a="1"/>
  <c r="K1546" i="11" s="1"/>
  <c r="K1520" i="11" a="1"/>
  <c r="K1520" i="11" s="1"/>
  <c r="K1700" i="11" a="1"/>
  <c r="K1700" i="11" s="1"/>
  <c r="K1603" i="11" a="1"/>
  <c r="K1603" i="11" s="1"/>
  <c r="K1548" i="11" a="1"/>
  <c r="K1548" i="11" s="1"/>
  <c r="K1528" i="11" a="1"/>
  <c r="K1528" i="11" s="1"/>
  <c r="K1649" i="11" a="1"/>
  <c r="K1649" i="11" s="1"/>
  <c r="K1665" i="11" a="1"/>
  <c r="K1665" i="11" s="1"/>
  <c r="K1659" i="11" a="1"/>
  <c r="K1659" i="11" s="1"/>
  <c r="K1767" i="11" a="1"/>
  <c r="K1767" i="11" s="1"/>
  <c r="K1566" i="11" a="1"/>
  <c r="K1566" i="11" s="1"/>
  <c r="K1607" i="11" a="1"/>
  <c r="K1607" i="11" s="1"/>
  <c r="K1725" i="11" a="1"/>
  <c r="K1725" i="11" s="1"/>
  <c r="K1589" i="11" a="1"/>
  <c r="K1589" i="11" s="1"/>
  <c r="K1680" i="11" a="1"/>
  <c r="K1680" i="11" s="1"/>
  <c r="K1733" i="11" a="1"/>
  <c r="K1733" i="11" s="1"/>
  <c r="K1642" i="11" a="1"/>
  <c r="K1642" i="11" s="1"/>
  <c r="K1561" i="11" a="1"/>
  <c r="K1561" i="11" s="1"/>
  <c r="K1623" i="11" a="1"/>
  <c r="K1623" i="11" s="1"/>
  <c r="K1605" i="11" a="1"/>
  <c r="K1605" i="11" s="1"/>
  <c r="K1768" i="11" a="1"/>
  <c r="K1768" i="11" s="1"/>
  <c r="K1687" i="11" a="1"/>
  <c r="K1687" i="11" s="1"/>
  <c r="K1754" i="11" a="1"/>
  <c r="K1754" i="11" s="1"/>
  <c r="K1606" i="11" a="1"/>
  <c r="K1606" i="11" s="1"/>
  <c r="K1676" i="11" a="1"/>
  <c r="K1676" i="11" s="1"/>
  <c r="K1629" i="11" a="1"/>
  <c r="K1629" i="11" s="1"/>
  <c r="K1791" i="11" a="1"/>
  <c r="K1791" i="11" s="1"/>
  <c r="K1621" i="11" a="1"/>
  <c r="K1621" i="11" s="1"/>
  <c r="K1545" i="11" a="1"/>
  <c r="K1545" i="11" s="1"/>
  <c r="K1658" i="11" a="1"/>
  <c r="K1658" i="11" s="1"/>
  <c r="K1769" i="11" a="1"/>
  <c r="K1769" i="11" s="1"/>
  <c r="K1702" i="11" a="1"/>
  <c r="K1702" i="11" s="1"/>
  <c r="K1747" i="11" a="1"/>
  <c r="K1747" i="11" s="1"/>
  <c r="K1693" i="11" a="1"/>
  <c r="K1693" i="11" s="1"/>
  <c r="K1781" i="11" a="1"/>
  <c r="K1781" i="11" s="1"/>
  <c r="K1562" i="11" a="1"/>
  <c r="K1562" i="11" s="1"/>
  <c r="K1588" i="11" a="1"/>
  <c r="K1588" i="11" s="1"/>
  <c r="K1684" i="11" a="1"/>
  <c r="K1684" i="11" s="1"/>
  <c r="K1750" i="11" a="1"/>
  <c r="K1750" i="11" s="1"/>
  <c r="K1726" i="11" a="1"/>
  <c r="K1726" i="11" s="1"/>
  <c r="K1841" i="11" a="1"/>
  <c r="K1841" i="11" s="1"/>
  <c r="K1804" i="11" a="1"/>
  <c r="K1804" i="11" s="1"/>
  <c r="K1708" i="11" a="1"/>
  <c r="K1708" i="11" s="1"/>
  <c r="K1819" i="11" a="1"/>
  <c r="K1819" i="11" s="1"/>
  <c r="K1639" i="11" a="1"/>
  <c r="K1639" i="11" s="1"/>
  <c r="K1818" i="11" a="1"/>
  <c r="K1818" i="11" s="1"/>
  <c r="K1772" i="11" a="1"/>
  <c r="K1772" i="11" s="1"/>
  <c r="K1657" i="11" a="1"/>
  <c r="K1657" i="11" s="1"/>
  <c r="K1831" i="11" a="1"/>
  <c r="K1831" i="11" s="1"/>
  <c r="K1653" i="11" a="1"/>
  <c r="K1653" i="11" s="1"/>
  <c r="K1598" i="11" a="1"/>
  <c r="K1598" i="11" s="1"/>
  <c r="K1810" i="11" a="1"/>
  <c r="K1810" i="11" s="1"/>
  <c r="K1817" i="11" a="1"/>
  <c r="K1817" i="11" s="1"/>
  <c r="K1775" i="11" a="1"/>
  <c r="K1775" i="11" s="1"/>
  <c r="K1692" i="11" a="1"/>
  <c r="K1692" i="11" s="1"/>
  <c r="K1715" i="11" a="1"/>
  <c r="K1715" i="11" s="1"/>
  <c r="K1612" i="11" a="1"/>
  <c r="K1612" i="11" s="1"/>
  <c r="K1570" i="11" a="1"/>
  <c r="K1570" i="11" s="1"/>
  <c r="K1595" i="11" a="1"/>
  <c r="K1595" i="11" s="1"/>
  <c r="K1777" i="11" a="1"/>
  <c r="K1777" i="11" s="1"/>
  <c r="K1586" i="11" a="1"/>
  <c r="K1586" i="11" s="1"/>
  <c r="K1651" i="11" a="1"/>
  <c r="K1651" i="11" s="1"/>
  <c r="K1679" i="11" a="1"/>
  <c r="K1679" i="11" s="1"/>
  <c r="K1564" i="11" a="1"/>
  <c r="K1564" i="11" s="1"/>
  <c r="K1709" i="11" a="1"/>
  <c r="K1709" i="11" s="1"/>
  <c r="K1783" i="11" a="1"/>
  <c r="K1783" i="11" s="1"/>
  <c r="K1673" i="11" a="1"/>
  <c r="K1673" i="11" s="1"/>
  <c r="K1737" i="11" a="1"/>
  <c r="K1737" i="11" s="1"/>
  <c r="K1582" i="11" a="1"/>
  <c r="K1582" i="11" s="1"/>
  <c r="K1596" i="11" a="1"/>
  <c r="K1596" i="11" s="1"/>
  <c r="K1574" i="11" a="1"/>
  <c r="K1574" i="11" s="1"/>
  <c r="K1743" i="11" a="1"/>
  <c r="K1743" i="11" s="1"/>
  <c r="K1616" i="11" a="1"/>
  <c r="K1616" i="11" s="1"/>
  <c r="K1611" i="11" a="1"/>
  <c r="K1611" i="11" s="1"/>
  <c r="K1735" i="11" a="1"/>
  <c r="K1735" i="11" s="1"/>
  <c r="K1699" i="11" a="1"/>
  <c r="K1699" i="11" s="1"/>
  <c r="K1578" i="11" a="1"/>
  <c r="K1578" i="11" s="1"/>
  <c r="K1590" i="11" a="1"/>
  <c r="K1590" i="11" s="1"/>
  <c r="K1656" i="11" a="1"/>
  <c r="K1656" i="11" s="1"/>
  <c r="K1752" i="11" a="1"/>
  <c r="K1752" i="11" s="1"/>
  <c r="K1730" i="11" a="1"/>
  <c r="K1730" i="11" s="1"/>
  <c r="K1663" i="11" a="1"/>
  <c r="K1663" i="11" s="1"/>
  <c r="K1655" i="11" a="1"/>
  <c r="K1655" i="11" s="1"/>
  <c r="K1671" i="11" a="1"/>
  <c r="K1671" i="11" s="1"/>
  <c r="K1797" i="11" a="1"/>
  <c r="K1797" i="11" s="1"/>
  <c r="K1594" i="11" a="1"/>
  <c r="K1594" i="11" s="1"/>
  <c r="K1638" i="11" a="1"/>
  <c r="K1638" i="11" s="1"/>
  <c r="K1703" i="11" a="1"/>
  <c r="K1703" i="11" s="1"/>
  <c r="K1707" i="11" a="1"/>
  <c r="K1707" i="11" s="1"/>
  <c r="K1827" i="11" a="1"/>
  <c r="K1827" i="11" s="1"/>
  <c r="K1648" i="11" a="1"/>
  <c r="K1648" i="11" s="1"/>
  <c r="K1800" i="11" a="1"/>
  <c r="K1800" i="11" s="1"/>
  <c r="K1713" i="11" a="1"/>
  <c r="K1713" i="11" s="1"/>
  <c r="K1705" i="11" a="1"/>
  <c r="K1705" i="11" s="1"/>
  <c r="K1793" i="11" a="1"/>
  <c r="K1793" i="11" s="1"/>
  <c r="K1847" i="11" a="1"/>
  <c r="K1847" i="11" s="1"/>
  <c r="K1721" i="11" a="1"/>
  <c r="K1721" i="11" s="1"/>
  <c r="K1758" i="11" a="1"/>
  <c r="K1758" i="11" s="1"/>
  <c r="K1624" i="11" a="1"/>
  <c r="K1624" i="11" s="1"/>
  <c r="K1822" i="11" a="1"/>
  <c r="K1822" i="11" s="1"/>
  <c r="K1881" i="11" a="1"/>
  <c r="K1881" i="11" s="1"/>
  <c r="K1765" i="11" a="1"/>
  <c r="K1765" i="11" s="1"/>
  <c r="K1689" i="11" a="1"/>
  <c r="K1689" i="11" s="1"/>
  <c r="K1742" i="11" a="1"/>
  <c r="K1742" i="11" s="1"/>
  <c r="K1759" i="11" a="1"/>
  <c r="K1759" i="11" s="1"/>
  <c r="K1640" i="11" a="1"/>
  <c r="K1640" i="11" s="1"/>
  <c r="K1666" i="11" a="1"/>
  <c r="K1666" i="11" s="1"/>
  <c r="K1785" i="11" a="1"/>
  <c r="K1785" i="11" s="1"/>
  <c r="K1706" i="11" a="1"/>
  <c r="K1706" i="11" s="1"/>
  <c r="K1632" i="11" a="1"/>
  <c r="K1632" i="11" s="1"/>
  <c r="K1833" i="11" a="1"/>
  <c r="K1833" i="11" s="1"/>
  <c r="K1787" i="11" a="1"/>
  <c r="K1787" i="11" s="1"/>
  <c r="K1780" i="11" a="1"/>
  <c r="K1780" i="11" s="1"/>
  <c r="K1661" i="11" a="1"/>
  <c r="K1661" i="11" s="1"/>
  <c r="K1854" i="11" a="1"/>
  <c r="K1854" i="11" s="1"/>
  <c r="K1867" i="11" a="1"/>
  <c r="K1867" i="11" s="1"/>
  <c r="K1802" i="11" a="1"/>
  <c r="K1802" i="11" s="1"/>
  <c r="K1628" i="11" a="1"/>
  <c r="K1628" i="11" s="1"/>
  <c r="K1620" i="11" a="1"/>
  <c r="K1620" i="11" s="1"/>
  <c r="K1644" i="11" a="1"/>
  <c r="K1644" i="11" s="1"/>
  <c r="K1749" i="11" a="1"/>
  <c r="K1749" i="11" s="1"/>
  <c r="K1734" i="11" a="1"/>
  <c r="K1734" i="11" s="1"/>
  <c r="K1729" i="11" a="1"/>
  <c r="K1729" i="11" s="1"/>
  <c r="K1723" i="11" a="1"/>
  <c r="K1723" i="11" s="1"/>
  <c r="K1646" i="11" a="1"/>
  <c r="K1646" i="11" s="1"/>
  <c r="K1868" i="11" a="1"/>
  <c r="K1868" i="11" s="1"/>
  <c r="K1860" i="11" a="1"/>
  <c r="K1860" i="11" s="1"/>
  <c r="K1869" i="11" a="1"/>
  <c r="K1869" i="11" s="1"/>
  <c r="K1701" i="11" a="1"/>
  <c r="K1701" i="11" s="1"/>
  <c r="K1776" i="11" a="1"/>
  <c r="K1776" i="11" s="1"/>
  <c r="K1891" i="11" a="1"/>
  <c r="K1891" i="11" s="1"/>
  <c r="K1825" i="11" a="1"/>
  <c r="K1825" i="11" s="1"/>
  <c r="K1645" i="11" a="1"/>
  <c r="K1645" i="11" s="1"/>
  <c r="K1636" i="11" a="1"/>
  <c r="K1636" i="11" s="1"/>
  <c r="K1614" i="11" a="1"/>
  <c r="K1614" i="11" s="1"/>
  <c r="K1662" i="11" a="1"/>
  <c r="K1662" i="11" s="1"/>
  <c r="K1688" i="11" a="1"/>
  <c r="K1688" i="11" s="1"/>
  <c r="K1919" i="11" a="1"/>
  <c r="K1919" i="11" s="1"/>
  <c r="K1941" i="11" a="1"/>
  <c r="K1941" i="11" s="1"/>
  <c r="K1711" i="11" a="1"/>
  <c r="K1711" i="11" s="1"/>
  <c r="K1756" i="11" a="1"/>
  <c r="K1756" i="11" s="1"/>
  <c r="K1674" i="11" a="1"/>
  <c r="K1674" i="11" s="1"/>
  <c r="K1664" i="11" a="1"/>
  <c r="K1664" i="11" s="1"/>
  <c r="K1792" i="11" a="1"/>
  <c r="K1792" i="11" s="1"/>
  <c r="K1799" i="11" a="1"/>
  <c r="K1799" i="11" s="1"/>
  <c r="K1837" i="11" a="1"/>
  <c r="K1837" i="11" s="1"/>
  <c r="K1755" i="11" a="1"/>
  <c r="K1755" i="11" s="1"/>
  <c r="K1815" i="11" a="1"/>
  <c r="K1815" i="11" s="1"/>
  <c r="K1897" i="11" a="1"/>
  <c r="K1897" i="11" s="1"/>
  <c r="K1883" i="11" a="1"/>
  <c r="K1883" i="11" s="1"/>
  <c r="K1712" i="11" a="1"/>
  <c r="K1712" i="11" s="1"/>
  <c r="K1850" i="11" a="1"/>
  <c r="K1850" i="11" s="1"/>
  <c r="K1808" i="11" a="1"/>
  <c r="K1808" i="11" s="1"/>
  <c r="K1670" i="11" a="1"/>
  <c r="K1670" i="11" s="1"/>
  <c r="K1852" i="11" a="1"/>
  <c r="K1852" i="11" s="1"/>
  <c r="K1773" i="11" a="1"/>
  <c r="K1773" i="11" s="1"/>
  <c r="K1757" i="11" a="1"/>
  <c r="K1757" i="11" s="1"/>
  <c r="K1751" i="11" a="1"/>
  <c r="K1751" i="11" s="1"/>
  <c r="K1682" i="11" a="1"/>
  <c r="K1682" i="11" s="1"/>
  <c r="K1918" i="11" a="1"/>
  <c r="K1918" i="11" s="1"/>
  <c r="K1739" i="11" a="1"/>
  <c r="K1739" i="11" s="1"/>
  <c r="K1877" i="11" a="1"/>
  <c r="K1877" i="11" s="1"/>
  <c r="K1875" i="11" a="1"/>
  <c r="K1875" i="11" s="1"/>
  <c r="K1910" i="11" a="1"/>
  <c r="K1910" i="11" s="1"/>
  <c r="K1771" i="11" a="1"/>
  <c r="K1771" i="11" s="1"/>
  <c r="K1698" i="11" a="1"/>
  <c r="K1698" i="11" s="1"/>
  <c r="K1809" i="11" a="1"/>
  <c r="K1809" i="11" s="1"/>
  <c r="K1695" i="11" a="1"/>
  <c r="K1695" i="11" s="1"/>
  <c r="K1835" i="11" a="1"/>
  <c r="K1835" i="11" s="1"/>
  <c r="K1779" i="11" a="1"/>
  <c r="K1779" i="11" s="1"/>
  <c r="K1931" i="11" a="1"/>
  <c r="K1931" i="11" s="1"/>
  <c r="K1830" i="11" a="1"/>
  <c r="K1830" i="11" s="1"/>
  <c r="K1967" i="11" a="1"/>
  <c r="K1967" i="11" s="1"/>
  <c r="K1981" i="11" a="1"/>
  <c r="K1981" i="11" s="1"/>
  <c r="K1763" i="11" a="1"/>
  <c r="K1763" i="11" s="1"/>
  <c r="K1872" i="11" a="1"/>
  <c r="K1872" i="11" s="1"/>
  <c r="K1904" i="11" a="1"/>
  <c r="K1904" i="11" s="1"/>
  <c r="K1694" i="11" a="1"/>
  <c r="K1694" i="11" s="1"/>
  <c r="K1843" i="11" a="1"/>
  <c r="K1843" i="11" s="1"/>
  <c r="K1784" i="11" a="1"/>
  <c r="K1784" i="11" s="1"/>
  <c r="K1678" i="11" a="1"/>
  <c r="K1678" i="11" s="1"/>
  <c r="K1917" i="11" a="1"/>
  <c r="K1917" i="11" s="1"/>
  <c r="K1968" i="11" a="1"/>
  <c r="K1968" i="11" s="1"/>
  <c r="K1753" i="11" a="1"/>
  <c r="K1753" i="11" s="1"/>
  <c r="K1696" i="11" a="1"/>
  <c r="K1696" i="11" s="1"/>
  <c r="K1686" i="11" a="1"/>
  <c r="K1686" i="11" s="1"/>
  <c r="K1826" i="11" a="1"/>
  <c r="K1826" i="11" s="1"/>
  <c r="K1969" i="11" a="1"/>
  <c r="K1969" i="11" s="1"/>
  <c r="K1991" i="11" a="1"/>
  <c r="K1991" i="11" s="1"/>
  <c r="K1716" i="11" a="1"/>
  <c r="K1716" i="11" s="1"/>
  <c r="K1690" i="11" a="1"/>
  <c r="K1690" i="11" s="1"/>
  <c r="K1738" i="11" a="1"/>
  <c r="K1738" i="11" s="1"/>
  <c r="K1885" i="11" a="1"/>
  <c r="K1885" i="11" s="1"/>
  <c r="K1997" i="11" a="1"/>
  <c r="K1997" i="11" s="1"/>
  <c r="K1732" i="11" a="1"/>
  <c r="K1732" i="11" s="1"/>
  <c r="K1724" i="11" a="1"/>
  <c r="K1724" i="11" s="1"/>
  <c r="K1887" i="11" a="1"/>
  <c r="K1887" i="11" s="1"/>
  <c r="K1975" i="11" a="1"/>
  <c r="K1975" i="11" s="1"/>
  <c r="K1746" i="11" a="1"/>
  <c r="K1746" i="11" s="1"/>
  <c r="K1925" i="11" a="1"/>
  <c r="K1925" i="11" s="1"/>
  <c r="K1761" i="11" a="1"/>
  <c r="K1761" i="11" s="1"/>
  <c r="K1842" i="11" a="1"/>
  <c r="K1842" i="11" s="1"/>
  <c r="K1745" i="11" a="1"/>
  <c r="K1745" i="11" s="1"/>
  <c r="K1983" i="11" a="1"/>
  <c r="K1983" i="11" s="1"/>
  <c r="K1813" i="11" a="1"/>
  <c r="K1813" i="11" s="1"/>
  <c r="K1762" i="11" a="1"/>
  <c r="K1762" i="11" s="1"/>
  <c r="K1977" i="11" a="1"/>
  <c r="K1977" i="11" s="1"/>
  <c r="K1803" i="11" a="1"/>
  <c r="K1803" i="11" s="1"/>
  <c r="K1902" i="11" a="1"/>
  <c r="K1902" i="11" s="1"/>
  <c r="K1821" i="11" a="1"/>
  <c r="K1821" i="11" s="1"/>
  <c r="K1922" i="11" a="1"/>
  <c r="K1922" i="11" s="1"/>
  <c r="K1801" i="11" a="1"/>
  <c r="K1801" i="11" s="1"/>
  <c r="K1972" i="11" a="1"/>
  <c r="K1972" i="11" s="1"/>
  <c r="K1900" i="11" a="1"/>
  <c r="K1900" i="11" s="1"/>
  <c r="K1807" i="11" a="1"/>
  <c r="K1807" i="11" s="1"/>
  <c r="K1954" i="11" a="1"/>
  <c r="K1954" i="11" s="1"/>
  <c r="K1834" i="11" a="1"/>
  <c r="K1834" i="11" s="1"/>
  <c r="K1933" i="11" a="1"/>
  <c r="K1933" i="11" s="1"/>
  <c r="K1805" i="11" a="1"/>
  <c r="K1805" i="11" s="1"/>
  <c r="K1714" i="11" a="1"/>
  <c r="K1714" i="11" s="1"/>
  <c r="K1728" i="11" a="1"/>
  <c r="K1728" i="11" s="1"/>
  <c r="K2010" i="11" a="1"/>
  <c r="K2010" i="11" s="1"/>
  <c r="K1859" i="11" a="1"/>
  <c r="K1859" i="11" s="1"/>
  <c r="K1740" i="11" a="1"/>
  <c r="K1740" i="11" s="1"/>
  <c r="K1865" i="11" a="1"/>
  <c r="K1865" i="11" s="1"/>
  <c r="K1849" i="11" a="1"/>
  <c r="K1849" i="11" s="1"/>
  <c r="K1823" i="11" a="1"/>
  <c r="K1823" i="11" s="1"/>
  <c r="K1736" i="11" a="1"/>
  <c r="K1736" i="11" s="1"/>
  <c r="K1947" i="11" a="1"/>
  <c r="K1947" i="11" s="1"/>
  <c r="K1748" i="11" a="1"/>
  <c r="K1748" i="11" s="1"/>
  <c r="K2004" i="11" a="1"/>
  <c r="K2004" i="11" s="1"/>
  <c r="K1858" i="11" a="1"/>
  <c r="K1858" i="11" s="1"/>
  <c r="K1829" i="11" a="1"/>
  <c r="K1829" i="11" s="1"/>
  <c r="K1720" i="11" a="1"/>
  <c r="K1720" i="11" s="1"/>
  <c r="K1766" i="11" a="1"/>
  <c r="K1766" i="11" s="1"/>
  <c r="K1893" i="11" a="1"/>
  <c r="K1893" i="11" s="1"/>
  <c r="K1960" i="11" a="1"/>
  <c r="K1960" i="11" s="1"/>
  <c r="K1789" i="11" a="1"/>
  <c r="K1789" i="11" s="1"/>
  <c r="K1880" i="11" a="1"/>
  <c r="K1880" i="11" s="1"/>
  <c r="K1806" i="11" a="1"/>
  <c r="K1806" i="11" s="1"/>
  <c r="K1744" i="11" a="1"/>
  <c r="K1744" i="11" s="1"/>
  <c r="K1927" i="11" a="1"/>
  <c r="K1927" i="11" s="1"/>
  <c r="K1876" i="11" a="1"/>
  <c r="K1876" i="11" s="1"/>
  <c r="K1788" i="11" a="1"/>
  <c r="K1788" i="11" s="1"/>
  <c r="K1863" i="11" a="1"/>
  <c r="K1863" i="11" s="1"/>
  <c r="K1782" i="11" a="1"/>
  <c r="K1782" i="11" s="1"/>
  <c r="K1770" i="11" a="1"/>
  <c r="K1770" i="11" s="1"/>
  <c r="K1884" i="11" a="1"/>
  <c r="K1884" i="11" s="1"/>
  <c r="K1908" i="11" a="1"/>
  <c r="K1908" i="11" s="1"/>
  <c r="K1987" i="11" a="1"/>
  <c r="K1987" i="11" s="1"/>
  <c r="K1839" i="11" a="1"/>
  <c r="K1839" i="11" s="1"/>
  <c r="K1892" i="11" a="1"/>
  <c r="K1892" i="11" s="1"/>
  <c r="K1764" i="11" a="1"/>
  <c r="K1764" i="11" s="1"/>
  <c r="K1857" i="11" a="1"/>
  <c r="K1857" i="11" s="1"/>
  <c r="K2002" i="11" a="1"/>
  <c r="K2002" i="11" s="1"/>
  <c r="K1965" i="11" a="1"/>
  <c r="K1965" i="11" s="1"/>
  <c r="K1786" i="11" a="1"/>
  <c r="K1786" i="11" s="1"/>
  <c r="K1952" i="11" a="1"/>
  <c r="K1952" i="11" s="1"/>
  <c r="K1812" i="11" a="1"/>
  <c r="K1812" i="11" s="1"/>
  <c r="K1790" i="11" a="1"/>
  <c r="K1790" i="11" s="1"/>
  <c r="K2000" i="11" a="1"/>
  <c r="K2000" i="11" s="1"/>
  <c r="K1879" i="11" a="1"/>
  <c r="K1879" i="11" s="1"/>
  <c r="K1795" i="11" a="1"/>
  <c r="K1795" i="11" s="1"/>
  <c r="K1935" i="11" a="1"/>
  <c r="K1935" i="11" s="1"/>
  <c r="K1915" i="11" a="1"/>
  <c r="K1915" i="11" s="1"/>
  <c r="K1926" i="11" a="1"/>
  <c r="K1926" i="11" s="1"/>
  <c r="K1943" i="11" a="1"/>
  <c r="K1943" i="11" s="1"/>
  <c r="K1774" i="11" a="1"/>
  <c r="K1774" i="11" s="1"/>
  <c r="K1796" i="11" a="1"/>
  <c r="K1796" i="11" s="1"/>
  <c r="K1993" i="11" a="1"/>
  <c r="K1993" i="11" s="1"/>
  <c r="K1798" i="11" a="1"/>
  <c r="K1798" i="11" s="1"/>
  <c r="K1985" i="11" a="1"/>
  <c r="K1985" i="11" s="1"/>
  <c r="K1853" i="11" a="1"/>
  <c r="K1853" i="11" s="1"/>
  <c r="K1930" i="11" a="1"/>
  <c r="K1930" i="11" s="1"/>
  <c r="K1909" i="11" a="1"/>
  <c r="K1909" i="11" s="1"/>
  <c r="K1851" i="11" a="1"/>
  <c r="K1851" i="11" s="1"/>
  <c r="K1856" i="11" a="1"/>
  <c r="K1856" i="11" s="1"/>
  <c r="K1816" i="11" a="1"/>
  <c r="K1816" i="11" s="1"/>
  <c r="K1950" i="11" a="1"/>
  <c r="K1950" i="11" s="1"/>
  <c r="K1976" i="11" a="1"/>
  <c r="K1976" i="11" s="1"/>
  <c r="K1937" i="11" a="1"/>
  <c r="K1937" i="11" s="1"/>
  <c r="K1873" i="11" a="1"/>
  <c r="K1873" i="11" s="1"/>
  <c r="K1871" i="11" a="1"/>
  <c r="K1871" i="11" s="1"/>
  <c r="K1811" i="11" a="1"/>
  <c r="K1811" i="11" s="1"/>
  <c r="K1855" i="11" a="1"/>
  <c r="K1855" i="11" s="1"/>
  <c r="K1794" i="11" a="1"/>
  <c r="K1794" i="11" s="1"/>
  <c r="K1778" i="11" a="1"/>
  <c r="K1778" i="11" s="1"/>
  <c r="K1899" i="11" a="1"/>
  <c r="K1899" i="11" s="1"/>
  <c r="K1980" i="11" a="1"/>
  <c r="K1980" i="11" s="1"/>
  <c r="K1838" i="11" a="1"/>
  <c r="K1838" i="11" s="1"/>
  <c r="K1840" i="11" a="1"/>
  <c r="K1840" i="11" s="1"/>
  <c r="K1814" i="11" a="1"/>
  <c r="K1814" i="11" s="1"/>
  <c r="K1907" i="11" a="1"/>
  <c r="K1907" i="11" s="1"/>
  <c r="K1836" i="11" a="1"/>
  <c r="K1836" i="11" s="1"/>
  <c r="K1992" i="11" a="1"/>
  <c r="K1992" i="11" s="1"/>
  <c r="K1906" i="11" a="1"/>
  <c r="K1906" i="11" s="1"/>
  <c r="K1903" i="11" a="1"/>
  <c r="K1903" i="11" s="1"/>
  <c r="K1901" i="11" a="1"/>
  <c r="K1901" i="11" s="1"/>
  <c r="K1984" i="11" a="1"/>
  <c r="K1984" i="11" s="1"/>
  <c r="K1845" i="11" a="1"/>
  <c r="K1845" i="11" s="1"/>
  <c r="K1824" i="11" a="1"/>
  <c r="K1824" i="11" s="1"/>
  <c r="K1905" i="11" a="1"/>
  <c r="K1905" i="11" s="1"/>
  <c r="K1848" i="11" a="1"/>
  <c r="K1848" i="11" s="1"/>
  <c r="K1866" i="11" a="1"/>
  <c r="K1866" i="11" s="1"/>
  <c r="K2009" i="11" a="1"/>
  <c r="K2009" i="11" s="1"/>
  <c r="K1934" i="11" a="1"/>
  <c r="K1934" i="11" s="1"/>
  <c r="K1921" i="11" a="1"/>
  <c r="K1921" i="11" s="1"/>
  <c r="K1913" i="11" a="1"/>
  <c r="K1913" i="11" s="1"/>
  <c r="K1971" i="11" a="1"/>
  <c r="K1971" i="11" s="1"/>
  <c r="K1963" i="11" a="1"/>
  <c r="K1963" i="11" s="1"/>
  <c r="K1958" i="11" a="1"/>
  <c r="K1958" i="11" s="1"/>
  <c r="K1861" i="11" a="1"/>
  <c r="K1861" i="11" s="1"/>
  <c r="K1942" i="11" a="1"/>
  <c r="K1942" i="11" s="1"/>
  <c r="K2008" i="11" a="1"/>
  <c r="K2008" i="11" s="1"/>
  <c r="K1889" i="11" a="1"/>
  <c r="K1889" i="11" s="1"/>
  <c r="K1820" i="11" a="1"/>
  <c r="K1820" i="11" s="1"/>
  <c r="K1923" i="11" a="1"/>
  <c r="K1923" i="11" s="1"/>
  <c r="K1846" i="11" a="1"/>
  <c r="K1846" i="11" s="1"/>
  <c r="K1973" i="11" a="1"/>
  <c r="K1973" i="11" s="1"/>
  <c r="K1844" i="11" a="1"/>
  <c r="K1844" i="11" s="1"/>
  <c r="K1929" i="11" a="1"/>
  <c r="K1929" i="11" s="1"/>
  <c r="K1959" i="11" a="1"/>
  <c r="K1959" i="11" s="1"/>
  <c r="K1979" i="11" a="1"/>
  <c r="K1979" i="11" s="1"/>
  <c r="K1828" i="11" a="1"/>
  <c r="K1828" i="11" s="1"/>
  <c r="K1832" i="11" a="1"/>
  <c r="K1832" i="11" s="1"/>
  <c r="K1999" i="11" a="1"/>
  <c r="K1999" i="11" s="1"/>
  <c r="K1862" i="11" a="1"/>
  <c r="K1862" i="11" s="1"/>
  <c r="K1949" i="11" a="1"/>
  <c r="K1949" i="11" s="1"/>
  <c r="K1888" i="11" a="1"/>
  <c r="K1888" i="11" s="1"/>
  <c r="K2003" i="11" a="1"/>
  <c r="K2003" i="11" s="1"/>
  <c r="K2007" i="11" a="1"/>
  <c r="K2007" i="11" s="1"/>
  <c r="K1939" i="11" a="1"/>
  <c r="K1939" i="11" s="1"/>
  <c r="K2001" i="11" a="1"/>
  <c r="K2001" i="11" s="1"/>
  <c r="K1896" i="11" a="1"/>
  <c r="K1896" i="11" s="1"/>
  <c r="K1953" i="11" a="1"/>
  <c r="K1953" i="11" s="1"/>
  <c r="K1895" i="11" a="1"/>
  <c r="K1895" i="11" s="1"/>
  <c r="K1870" i="11" a="1"/>
  <c r="K1870" i="11" s="1"/>
  <c r="K2005" i="11" a="1"/>
  <c r="K2005" i="11" s="1"/>
  <c r="K1898" i="11" a="1"/>
  <c r="K1898" i="11" s="1"/>
  <c r="K1882" i="11" a="1"/>
  <c r="K1882" i="11" s="1"/>
  <c r="K1966" i="11" a="1"/>
  <c r="K1966" i="11" s="1"/>
  <c r="K1912" i="11" a="1"/>
  <c r="K1912" i="11" s="1"/>
  <c r="K1955" i="11" a="1"/>
  <c r="K1955" i="11" s="1"/>
  <c r="K1878" i="11" a="1"/>
  <c r="K1878" i="11" s="1"/>
  <c r="K1951" i="11" a="1"/>
  <c r="K1951" i="11" s="1"/>
  <c r="K1916" i="11" a="1"/>
  <c r="K1916" i="11" s="1"/>
  <c r="K2006" i="11" a="1"/>
  <c r="K2006" i="11" s="1"/>
  <c r="K1911" i="11" a="1"/>
  <c r="K1911" i="11" s="1"/>
  <c r="K1886" i="11" a="1"/>
  <c r="K1886" i="11" s="1"/>
  <c r="K1894" i="11" a="1"/>
  <c r="K1894" i="11" s="1"/>
  <c r="K1962" i="11" a="1"/>
  <c r="K1962" i="11" s="1"/>
  <c r="K1956" i="11" a="1"/>
  <c r="K1956" i="11" s="1"/>
  <c r="K1864" i="11" a="1"/>
  <c r="K1864" i="11" s="1"/>
  <c r="K1989" i="11" a="1"/>
  <c r="K1989" i="11" s="1"/>
  <c r="K1874" i="11" a="1"/>
  <c r="K1874" i="11" s="1"/>
  <c r="K1957" i="11" a="1"/>
  <c r="K1957" i="11" s="1"/>
  <c r="K1890" i="11" a="1"/>
  <c r="K1890" i="11" s="1"/>
  <c r="K1938" i="11" a="1"/>
  <c r="K1938" i="11" s="1"/>
  <c r="K1940" i="11" a="1"/>
  <c r="K1940" i="11" s="1"/>
  <c r="K1961" i="11" a="1"/>
  <c r="K1961" i="11" s="1"/>
  <c r="K1978" i="11" a="1"/>
  <c r="K1978" i="11" s="1"/>
  <c r="K1944" i="11" a="1"/>
  <c r="K1944" i="11" s="1"/>
  <c r="K1946" i="11" a="1"/>
  <c r="K1946" i="11" s="1"/>
  <c r="K1970" i="11" a="1"/>
  <c r="K1970" i="11" s="1"/>
  <c r="K1998" i="11" a="1"/>
  <c r="K1998" i="11" s="1"/>
  <c r="K1928" i="11" a="1"/>
  <c r="K1928" i="11" s="1"/>
  <c r="K2011" i="11" a="1"/>
  <c r="K2011" i="11" s="1"/>
  <c r="K1994" i="11" a="1"/>
  <c r="K1994" i="11" s="1"/>
  <c r="K1995" i="11" a="1"/>
  <c r="K1995" i="11" s="1"/>
  <c r="K1948" i="11" a="1"/>
  <c r="K1948" i="11" s="1"/>
  <c r="K1974" i="11" a="1"/>
  <c r="K1974" i="11" s="1"/>
  <c r="K1945" i="11" a="1"/>
  <c r="K1945" i="11" s="1"/>
  <c r="K1932" i="11" a="1"/>
  <c r="K1932" i="11" s="1"/>
  <c r="K1964" i="11" a="1"/>
  <c r="K1964" i="11" s="1"/>
  <c r="K1936" i="11" a="1"/>
  <c r="K1936" i="11" s="1"/>
  <c r="K1924" i="11" a="1"/>
  <c r="K1924" i="11" s="1"/>
  <c r="K1988" i="11" a="1"/>
  <c r="K1988" i="11" s="1"/>
  <c r="K1990" i="11" a="1"/>
  <c r="K1990" i="11" s="1"/>
  <c r="K1920" i="11" a="1"/>
  <c r="K1920" i="11" s="1"/>
  <c r="K1996" i="11" a="1"/>
  <c r="K1996" i="11" s="1"/>
  <c r="K1914" i="11" a="1"/>
  <c r="K1914" i="11" s="1"/>
  <c r="K1982" i="11" a="1"/>
  <c r="K1982" i="11" s="1"/>
  <c r="K1986" i="11" a="1"/>
  <c r="K1986" i="11" s="1"/>
  <c r="G16" i="14" a="1"/>
  <c r="G16" i="14" s="1"/>
  <c r="G11" i="14" a="1"/>
  <c r="G11" i="14" s="1"/>
  <c r="G300" i="11"/>
  <c r="K300" i="11"/>
  <c r="O300" i="11"/>
  <c r="S300" i="11"/>
  <c r="W300" i="11"/>
  <c r="AA300" i="11"/>
  <c r="AE300" i="11"/>
  <c r="AI300" i="11"/>
  <c r="H301" i="11"/>
  <c r="L301" i="11"/>
  <c r="P301" i="11"/>
  <c r="T301" i="11"/>
  <c r="X301" i="11"/>
  <c r="AB301" i="11"/>
  <c r="AF301" i="11"/>
  <c r="AJ301" i="11"/>
  <c r="M302" i="11"/>
  <c r="Q302" i="11"/>
  <c r="U302" i="11"/>
  <c r="Y302" i="11"/>
  <c r="AC302" i="11"/>
  <c r="AG302" i="11"/>
  <c r="AK302" i="11"/>
  <c r="J303" i="11"/>
  <c r="N303" i="11"/>
  <c r="R303" i="11"/>
  <c r="V303" i="11"/>
  <c r="Z303" i="11"/>
  <c r="AD303" i="11"/>
  <c r="AH303" i="11"/>
  <c r="G304" i="11"/>
  <c r="K304" i="11"/>
  <c r="O304" i="11"/>
  <c r="S304" i="11"/>
  <c r="W304" i="11"/>
  <c r="AA304" i="11"/>
  <c r="AE304" i="11"/>
  <c r="AI304" i="11"/>
  <c r="H305" i="11"/>
  <c r="L305" i="11"/>
  <c r="P305" i="11"/>
  <c r="T305" i="11"/>
  <c r="X305" i="11"/>
  <c r="AB305" i="11"/>
  <c r="AF305" i="11"/>
  <c r="AJ305" i="11"/>
  <c r="I306" i="11"/>
  <c r="M306" i="11"/>
  <c r="Q306" i="11"/>
  <c r="U306" i="11"/>
  <c r="Y306" i="11"/>
  <c r="AC306" i="11"/>
  <c r="AG306" i="11"/>
  <c r="AK306" i="11"/>
  <c r="J307" i="11"/>
  <c r="N307" i="11"/>
  <c r="R307" i="11"/>
  <c r="V307" i="11"/>
  <c r="Z307" i="11"/>
  <c r="AD307" i="11"/>
  <c r="AH307" i="11"/>
  <c r="G308" i="11"/>
  <c r="K308" i="11"/>
  <c r="O308" i="11"/>
  <c r="S308" i="11"/>
  <c r="W308" i="11"/>
  <c r="AA308" i="11"/>
  <c r="AE308" i="11"/>
  <c r="AI308" i="11"/>
  <c r="H309" i="11"/>
  <c r="L309" i="11"/>
  <c r="P309" i="11"/>
  <c r="T309" i="11"/>
  <c r="X309" i="11"/>
  <c r="AB309" i="11"/>
  <c r="AF309" i="11"/>
  <c r="AJ309" i="11"/>
  <c r="I310" i="11"/>
  <c r="M310" i="11"/>
  <c r="Q310" i="11"/>
  <c r="U310" i="11"/>
  <c r="Y310" i="11"/>
  <c r="AC310" i="11"/>
  <c r="AG310" i="11"/>
  <c r="AK310" i="11"/>
  <c r="J311" i="11"/>
  <c r="N311" i="11"/>
  <c r="R311" i="11"/>
  <c r="V311" i="11"/>
  <c r="Z311" i="11"/>
  <c r="AD311" i="11"/>
  <c r="AH311" i="11"/>
  <c r="G312" i="11"/>
  <c r="K312" i="11"/>
  <c r="O312" i="11"/>
  <c r="S312" i="11"/>
  <c r="W312" i="11"/>
  <c r="AA312" i="11"/>
  <c r="AE312" i="11"/>
  <c r="AI312" i="11"/>
  <c r="H313" i="11"/>
  <c r="L313" i="11"/>
  <c r="P313" i="11"/>
  <c r="T313" i="11"/>
  <c r="X313" i="11"/>
  <c r="AB313" i="11"/>
  <c r="AF313" i="11"/>
  <c r="AJ313" i="11"/>
  <c r="I314" i="11"/>
  <c r="M314" i="11"/>
  <c r="Q314" i="11"/>
  <c r="U314" i="11"/>
  <c r="Y314" i="11"/>
  <c r="AC314" i="11"/>
  <c r="AG314" i="11"/>
  <c r="AK314" i="11"/>
  <c r="J315" i="11"/>
  <c r="N315" i="11"/>
  <c r="R315" i="11"/>
  <c r="V315" i="11"/>
  <c r="Z315" i="11"/>
  <c r="AD315" i="11"/>
  <c r="AH315" i="11"/>
  <c r="G316" i="11"/>
  <c r="K316" i="11"/>
  <c r="O316" i="11"/>
  <c r="S316" i="11"/>
  <c r="W316" i="11"/>
  <c r="AA316" i="11"/>
  <c r="AE316" i="11"/>
  <c r="AI316" i="11"/>
  <c r="H317" i="11"/>
  <c r="L317" i="11"/>
  <c r="P317" i="11"/>
  <c r="T317" i="11"/>
  <c r="X317" i="11"/>
  <c r="AB317" i="11"/>
  <c r="AF317" i="11"/>
  <c r="AJ317" i="11"/>
  <c r="I318" i="11"/>
  <c r="M318" i="11"/>
  <c r="Q318" i="11"/>
  <c r="U318" i="11"/>
  <c r="Y318" i="11"/>
  <c r="AC318" i="11"/>
  <c r="AG318" i="11"/>
  <c r="AK318" i="11"/>
  <c r="J319" i="11"/>
  <c r="N319" i="11"/>
  <c r="R319" i="11"/>
  <c r="V319" i="11"/>
  <c r="Z319" i="11"/>
  <c r="AD319" i="11"/>
  <c r="AH319" i="11"/>
  <c r="G320" i="11"/>
  <c r="K320" i="11"/>
  <c r="O320" i="11"/>
  <c r="S320" i="11"/>
  <c r="W320" i="11"/>
  <c r="AA320" i="11"/>
  <c r="AE320" i="11"/>
  <c r="AI320" i="11"/>
  <c r="H321" i="11"/>
  <c r="L321" i="11"/>
  <c r="P321" i="11"/>
  <c r="T321" i="11"/>
  <c r="X321" i="11"/>
  <c r="AB321" i="11"/>
  <c r="AF321" i="11"/>
  <c r="AJ321" i="11"/>
  <c r="I322" i="11"/>
  <c r="M322" i="11"/>
  <c r="Q322" i="11"/>
  <c r="U322" i="11"/>
  <c r="Y322" i="11"/>
  <c r="AC322" i="11"/>
  <c r="AG322" i="11"/>
  <c r="AK322" i="11"/>
  <c r="J323" i="11"/>
  <c r="N323" i="11"/>
  <c r="R323" i="11"/>
  <c r="V323" i="11"/>
  <c r="Z323" i="11"/>
  <c r="AD323" i="11"/>
  <c r="AH323" i="11"/>
  <c r="G324" i="11"/>
  <c r="K324" i="11"/>
  <c r="O324" i="11"/>
  <c r="S324" i="11"/>
  <c r="W324" i="11"/>
  <c r="AA324" i="11"/>
  <c r="AE324" i="11"/>
  <c r="AI324" i="11"/>
  <c r="H325" i="11"/>
  <c r="L325" i="11"/>
  <c r="P325" i="11"/>
  <c r="T325" i="11"/>
  <c r="X325" i="11"/>
  <c r="AB325" i="11"/>
  <c r="AF325" i="11"/>
  <c r="AJ325" i="11"/>
  <c r="I326" i="11"/>
  <c r="M326" i="11"/>
  <c r="Q326" i="11"/>
  <c r="U326" i="11"/>
  <c r="Y326" i="11"/>
  <c r="AC326" i="11"/>
  <c r="AG326" i="11"/>
  <c r="AK326" i="11"/>
  <c r="J327" i="11"/>
  <c r="N327" i="11"/>
  <c r="R327" i="11"/>
  <c r="V327" i="11"/>
  <c r="Z327" i="11"/>
  <c r="AD327" i="11"/>
  <c r="AH327" i="11"/>
  <c r="G328" i="11"/>
  <c r="K328" i="11"/>
  <c r="O328" i="11"/>
  <c r="S328" i="11"/>
  <c r="W328" i="11"/>
  <c r="AA328" i="11"/>
  <c r="AE328" i="11"/>
  <c r="AI328" i="11"/>
  <c r="H329" i="11"/>
  <c r="L329" i="11"/>
  <c r="P329" i="11"/>
  <c r="T329" i="11"/>
  <c r="X329" i="11"/>
  <c r="AB329" i="11"/>
  <c r="AF329" i="11"/>
  <c r="AJ329" i="11"/>
  <c r="I330" i="11"/>
  <c r="M330" i="11"/>
  <c r="Q330" i="11"/>
  <c r="U330" i="11"/>
  <c r="Y330" i="11"/>
  <c r="AC330" i="11"/>
  <c r="AG330" i="11"/>
  <c r="AK330" i="11"/>
  <c r="J331" i="11"/>
  <c r="N331" i="11"/>
  <c r="R331" i="11"/>
  <c r="V331" i="11"/>
  <c r="Z331" i="11"/>
  <c r="AD331" i="11"/>
  <c r="AH331" i="11"/>
  <c r="G332" i="11"/>
  <c r="K332" i="11"/>
  <c r="O332" i="11"/>
  <c r="S332" i="11"/>
  <c r="W332" i="11"/>
  <c r="AA332" i="11"/>
  <c r="AE332" i="11"/>
  <c r="AI332" i="11"/>
  <c r="H333" i="11"/>
  <c r="L333" i="11"/>
  <c r="P333" i="11"/>
  <c r="T333" i="11"/>
  <c r="X333" i="11"/>
  <c r="AB333" i="11"/>
  <c r="AF333" i="11"/>
  <c r="AJ333" i="11"/>
  <c r="I334" i="11"/>
  <c r="M334" i="11"/>
  <c r="Q334" i="11"/>
  <c r="U334" i="11"/>
  <c r="Y334" i="11"/>
  <c r="AC334" i="11"/>
  <c r="AG334" i="11"/>
  <c r="AK334" i="11"/>
  <c r="J335" i="11"/>
  <c r="N335" i="11"/>
  <c r="R335" i="11"/>
  <c r="V335" i="11"/>
  <c r="Z335" i="11"/>
  <c r="AD335" i="11"/>
  <c r="AH335" i="11"/>
  <c r="G336" i="11"/>
  <c r="K336" i="11"/>
  <c r="O336" i="11"/>
  <c r="S336" i="11"/>
  <c r="W336" i="11"/>
  <c r="AA336" i="11"/>
  <c r="AE336" i="11"/>
  <c r="AI336" i="11"/>
  <c r="H337" i="11"/>
  <c r="L337" i="11"/>
  <c r="P337" i="11"/>
  <c r="T337" i="11"/>
  <c r="X337" i="11"/>
  <c r="AB337" i="11"/>
  <c r="AF337" i="11"/>
  <c r="AJ337" i="11"/>
  <c r="I338" i="11"/>
  <c r="M338" i="11"/>
  <c r="Q338" i="11"/>
  <c r="U338" i="11"/>
  <c r="Y338" i="11"/>
  <c r="AC338" i="11"/>
  <c r="AG338" i="11"/>
  <c r="AK338" i="11"/>
  <c r="J339" i="11"/>
  <c r="N339" i="11"/>
  <c r="R339" i="11"/>
  <c r="V339" i="11"/>
  <c r="Z339" i="11"/>
  <c r="AD339" i="11"/>
  <c r="AH339" i="11"/>
  <c r="G340" i="11"/>
  <c r="K340" i="11"/>
  <c r="O340" i="11"/>
  <c r="S340" i="11"/>
  <c r="W340" i="11"/>
  <c r="AA340" i="11"/>
  <c r="AE340" i="11"/>
  <c r="AI340" i="11"/>
  <c r="H341" i="11"/>
  <c r="L341" i="11"/>
  <c r="P341" i="11"/>
  <c r="T341" i="11"/>
  <c r="X341" i="11"/>
  <c r="AB341" i="11"/>
  <c r="AF341" i="11"/>
  <c r="AJ341" i="11"/>
  <c r="I342" i="11"/>
  <c r="M342" i="11"/>
  <c r="Q342" i="11"/>
  <c r="U342" i="11"/>
  <c r="Y342" i="11"/>
  <c r="AC342" i="11"/>
  <c r="AG342" i="11"/>
  <c r="AK342" i="11"/>
  <c r="J343" i="11"/>
  <c r="N343" i="11"/>
  <c r="R343" i="11"/>
  <c r="V343" i="11"/>
  <c r="Z343" i="11"/>
  <c r="AD343" i="11"/>
  <c r="AH343" i="11"/>
  <c r="H300" i="11"/>
  <c r="L300" i="11"/>
  <c r="P300" i="11"/>
  <c r="T300" i="11"/>
  <c r="X300" i="11"/>
  <c r="AB300" i="11"/>
  <c r="AF300" i="11"/>
  <c r="AJ300" i="11"/>
  <c r="I301" i="11"/>
  <c r="M301" i="11"/>
  <c r="Q301" i="11"/>
  <c r="U301" i="11"/>
  <c r="Y301" i="11"/>
  <c r="AC301" i="11"/>
  <c r="AG301" i="11"/>
  <c r="AK301" i="11"/>
  <c r="N302" i="11"/>
  <c r="R302" i="11"/>
  <c r="V302" i="11"/>
  <c r="Z302" i="11"/>
  <c r="AD302" i="11"/>
  <c r="AH302" i="11"/>
  <c r="G303" i="11"/>
  <c r="K303" i="11"/>
  <c r="O303" i="11"/>
  <c r="S303" i="11"/>
  <c r="W303" i="11"/>
  <c r="AA303" i="11"/>
  <c r="AE303" i="11"/>
  <c r="AI303" i="11"/>
  <c r="H304" i="11"/>
  <c r="L304" i="11"/>
  <c r="P304" i="11"/>
  <c r="T304" i="11"/>
  <c r="X304" i="11"/>
  <c r="AB304" i="11"/>
  <c r="AF304" i="11"/>
  <c r="AJ304" i="11"/>
  <c r="I305" i="11"/>
  <c r="M305" i="11"/>
  <c r="Q305" i="11"/>
  <c r="U305" i="11"/>
  <c r="Y305" i="11"/>
  <c r="AC305" i="11"/>
  <c r="AG305" i="11"/>
  <c r="AK305" i="11"/>
  <c r="J306" i="11"/>
  <c r="N306" i="11"/>
  <c r="R306" i="11"/>
  <c r="V306" i="11"/>
  <c r="Z306" i="11"/>
  <c r="AD306" i="11"/>
  <c r="AH306" i="11"/>
  <c r="G307" i="11"/>
  <c r="K307" i="11"/>
  <c r="O307" i="11"/>
  <c r="S307" i="11"/>
  <c r="W307" i="11"/>
  <c r="AA307" i="11"/>
  <c r="AE307" i="11"/>
  <c r="AI307" i="11"/>
  <c r="H308" i="11"/>
  <c r="L308" i="11"/>
  <c r="P308" i="11"/>
  <c r="T308" i="11"/>
  <c r="X308" i="11"/>
  <c r="AB308" i="11"/>
  <c r="AF308" i="11"/>
  <c r="AJ308" i="11"/>
  <c r="I309" i="11"/>
  <c r="M309" i="11"/>
  <c r="Q309" i="11"/>
  <c r="U309" i="11"/>
  <c r="Y309" i="11"/>
  <c r="AC309" i="11"/>
  <c r="AG309" i="11"/>
  <c r="AK309" i="11"/>
  <c r="J310" i="11"/>
  <c r="N310" i="11"/>
  <c r="R310" i="11"/>
  <c r="V310" i="11"/>
  <c r="Z310" i="11"/>
  <c r="AD310" i="11"/>
  <c r="AH310" i="11"/>
  <c r="G311" i="11"/>
  <c r="K311" i="11"/>
  <c r="O311" i="11"/>
  <c r="S311" i="11"/>
  <c r="W311" i="11"/>
  <c r="AA311" i="11"/>
  <c r="AE311" i="11"/>
  <c r="AI311" i="11"/>
  <c r="H312" i="11"/>
  <c r="L312" i="11"/>
  <c r="P312" i="11"/>
  <c r="T312" i="11"/>
  <c r="X312" i="11"/>
  <c r="AB312" i="11"/>
  <c r="AF312" i="11"/>
  <c r="AJ312" i="11"/>
  <c r="I313" i="11"/>
  <c r="M313" i="11"/>
  <c r="Q313" i="11"/>
  <c r="U313" i="11"/>
  <c r="Y313" i="11"/>
  <c r="AC313" i="11"/>
  <c r="AG313" i="11"/>
  <c r="AK313" i="11"/>
  <c r="J314" i="11"/>
  <c r="N314" i="11"/>
  <c r="R314" i="11"/>
  <c r="V314" i="11"/>
  <c r="Z314" i="11"/>
  <c r="AD314" i="11"/>
  <c r="AH314" i="11"/>
  <c r="G315" i="11"/>
  <c r="K315" i="11"/>
  <c r="O315" i="11"/>
  <c r="S315" i="11"/>
  <c r="W315" i="11"/>
  <c r="AA315" i="11"/>
  <c r="AE315" i="11"/>
  <c r="AI315" i="11"/>
  <c r="H316" i="11"/>
  <c r="L316" i="11"/>
  <c r="P316" i="11"/>
  <c r="T316" i="11"/>
  <c r="X316" i="11"/>
  <c r="AB316" i="11"/>
  <c r="AF316" i="11"/>
  <c r="AJ316" i="11"/>
  <c r="I317" i="11"/>
  <c r="M317" i="11"/>
  <c r="Q317" i="11"/>
  <c r="U317" i="11"/>
  <c r="Y317" i="11"/>
  <c r="AC317" i="11"/>
  <c r="AG317" i="11"/>
  <c r="AK317" i="11"/>
  <c r="J318" i="11"/>
  <c r="N318" i="11"/>
  <c r="R318" i="11"/>
  <c r="V318" i="11"/>
  <c r="Z318" i="11"/>
  <c r="AD318" i="11"/>
  <c r="AH318" i="11"/>
  <c r="G319" i="11"/>
  <c r="K319" i="11"/>
  <c r="O319" i="11"/>
  <c r="S319" i="11"/>
  <c r="W319" i="11"/>
  <c r="AA319" i="11"/>
  <c r="AE319" i="11"/>
  <c r="AI319" i="11"/>
  <c r="H320" i="11"/>
  <c r="L320" i="11"/>
  <c r="P320" i="11"/>
  <c r="T320" i="11"/>
  <c r="X320" i="11"/>
  <c r="AB320" i="11"/>
  <c r="AF320" i="11"/>
  <c r="AJ320" i="11"/>
  <c r="I321" i="11"/>
  <c r="M321" i="11"/>
  <c r="Q321" i="11"/>
  <c r="U321" i="11"/>
  <c r="Y321" i="11"/>
  <c r="AC321" i="11"/>
  <c r="AG321" i="11"/>
  <c r="AK321" i="11"/>
  <c r="J322" i="11"/>
  <c r="N322" i="11"/>
  <c r="R322" i="11"/>
  <c r="V322" i="11"/>
  <c r="Z322" i="11"/>
  <c r="AD322" i="11"/>
  <c r="AH322" i="11"/>
  <c r="G323" i="11"/>
  <c r="K323" i="11"/>
  <c r="O323" i="11"/>
  <c r="S323" i="11"/>
  <c r="W323" i="11"/>
  <c r="AA323" i="11"/>
  <c r="AE323" i="11"/>
  <c r="AI323" i="11"/>
  <c r="H324" i="11"/>
  <c r="L324" i="11"/>
  <c r="P324" i="11"/>
  <c r="T324" i="11"/>
  <c r="X324" i="11"/>
  <c r="AB324" i="11"/>
  <c r="AF324" i="11"/>
  <c r="AJ324" i="11"/>
  <c r="I325" i="11"/>
  <c r="M325" i="11"/>
  <c r="Q325" i="11"/>
  <c r="U325" i="11"/>
  <c r="Y325" i="11"/>
  <c r="AC325" i="11"/>
  <c r="AG325" i="11"/>
  <c r="AK325" i="11"/>
  <c r="J326" i="11"/>
  <c r="N326" i="11"/>
  <c r="R326" i="11"/>
  <c r="V326" i="11"/>
  <c r="Z326" i="11"/>
  <c r="AD326" i="11"/>
  <c r="AH326" i="11"/>
  <c r="G327" i="11"/>
  <c r="K327" i="11"/>
  <c r="O327" i="11"/>
  <c r="S327" i="11"/>
  <c r="W327" i="11"/>
  <c r="AA327" i="11"/>
  <c r="AE327" i="11"/>
  <c r="AI327" i="11"/>
  <c r="H328" i="11"/>
  <c r="L328" i="11"/>
  <c r="P328" i="11"/>
  <c r="T328" i="11"/>
  <c r="X328" i="11"/>
  <c r="AB328" i="11"/>
  <c r="AF328" i="11"/>
  <c r="AJ328" i="11"/>
  <c r="I329" i="11"/>
  <c r="M329" i="11"/>
  <c r="Q329" i="11"/>
  <c r="U329" i="11"/>
  <c r="Y329" i="11"/>
  <c r="AC329" i="11"/>
  <c r="AG329" i="11"/>
  <c r="AK329" i="11"/>
  <c r="J330" i="11"/>
  <c r="N330" i="11"/>
  <c r="R330" i="11"/>
  <c r="V330" i="11"/>
  <c r="Z330" i="11"/>
  <c r="AD330" i="11"/>
  <c r="AH330" i="11"/>
  <c r="G331" i="11"/>
  <c r="K331" i="11"/>
  <c r="O331" i="11"/>
  <c r="S331" i="11"/>
  <c r="W331" i="11"/>
  <c r="AA331" i="11"/>
  <c r="AE331" i="11"/>
  <c r="AI331" i="11"/>
  <c r="H332" i="11"/>
  <c r="L332" i="11"/>
  <c r="P332" i="11"/>
  <c r="T332" i="11"/>
  <c r="X332" i="11"/>
  <c r="AB332" i="11"/>
  <c r="AF332" i="11"/>
  <c r="AJ332" i="11"/>
  <c r="I333" i="11"/>
  <c r="M333" i="11"/>
  <c r="Q333" i="11"/>
  <c r="U333" i="11"/>
  <c r="Y333" i="11"/>
  <c r="AC333" i="11"/>
  <c r="AG333" i="11"/>
  <c r="AK333" i="11"/>
  <c r="J334" i="11"/>
  <c r="N334" i="11"/>
  <c r="R334" i="11"/>
  <c r="V334" i="11"/>
  <c r="Z334" i="11"/>
  <c r="AD334" i="11"/>
  <c r="AH334" i="11"/>
  <c r="G335" i="11"/>
  <c r="K335" i="11"/>
  <c r="O335" i="11"/>
  <c r="S335" i="11"/>
  <c r="W335" i="11"/>
  <c r="AA335" i="11"/>
  <c r="AE335" i="11"/>
  <c r="AI335" i="11"/>
  <c r="H336" i="11"/>
  <c r="L336" i="11"/>
  <c r="P336" i="11"/>
  <c r="T336" i="11"/>
  <c r="X336" i="11"/>
  <c r="AB336" i="11"/>
  <c r="AF336" i="11"/>
  <c r="AJ336" i="11"/>
  <c r="I337" i="11"/>
  <c r="M337" i="11"/>
  <c r="Q337" i="11"/>
  <c r="U337" i="11"/>
  <c r="Y337" i="11"/>
  <c r="AC337" i="11"/>
  <c r="AG337" i="11"/>
  <c r="AK337" i="11"/>
  <c r="J338" i="11"/>
  <c r="N338" i="11"/>
  <c r="R338" i="11"/>
  <c r="V338" i="11"/>
  <c r="Z338" i="11"/>
  <c r="AD338" i="11"/>
  <c r="AH338" i="11"/>
  <c r="G339" i="11"/>
  <c r="K339" i="11"/>
  <c r="O339" i="11"/>
  <c r="S339" i="11"/>
  <c r="W339" i="11"/>
  <c r="AA339" i="11"/>
  <c r="AE339" i="11"/>
  <c r="AI339" i="11"/>
  <c r="H340" i="11"/>
  <c r="L340" i="11"/>
  <c r="P340" i="11"/>
  <c r="T340" i="11"/>
  <c r="X340" i="11"/>
  <c r="AB340" i="11"/>
  <c r="AF340" i="11"/>
  <c r="AJ340" i="11"/>
  <c r="I341" i="11"/>
  <c r="M341" i="11"/>
  <c r="Q341" i="11"/>
  <c r="U341" i="11"/>
  <c r="Y341" i="11"/>
  <c r="AC341" i="11"/>
  <c r="AG341" i="11"/>
  <c r="AK341" i="11"/>
  <c r="J342" i="11"/>
  <c r="N342" i="11"/>
  <c r="R342" i="11"/>
  <c r="V342" i="11"/>
  <c r="Z342" i="11"/>
  <c r="AD342" i="11"/>
  <c r="AH342" i="11"/>
  <c r="G343" i="11"/>
  <c r="K343" i="11"/>
  <c r="O343" i="11"/>
  <c r="S343" i="11"/>
  <c r="W343" i="11"/>
  <c r="AA343" i="11"/>
  <c r="AE343" i="11"/>
  <c r="AI343" i="11"/>
  <c r="I300" i="11"/>
  <c r="Q300" i="11"/>
  <c r="Y300" i="11"/>
  <c r="AG300" i="11"/>
  <c r="J301" i="11"/>
  <c r="R301" i="11"/>
  <c r="Z301" i="11"/>
  <c r="AH301" i="11"/>
  <c r="K302" i="11"/>
  <c r="S302" i="11"/>
  <c r="AA302" i="11"/>
  <c r="AI302" i="11"/>
  <c r="L303" i="11"/>
  <c r="T303" i="11"/>
  <c r="AB303" i="11"/>
  <c r="AJ303" i="11"/>
  <c r="M304" i="11"/>
  <c r="U304" i="11"/>
  <c r="AC304" i="11"/>
  <c r="AK304" i="11"/>
  <c r="N305" i="11"/>
  <c r="V305" i="11"/>
  <c r="AD305" i="11"/>
  <c r="G306" i="11"/>
  <c r="O306" i="11"/>
  <c r="W306" i="11"/>
  <c r="AE306" i="11"/>
  <c r="H307" i="11"/>
  <c r="P307" i="11"/>
  <c r="X307" i="11"/>
  <c r="AF307" i="11"/>
  <c r="I308" i="11"/>
  <c r="Q308" i="11"/>
  <c r="Y308" i="11"/>
  <c r="AG308" i="11"/>
  <c r="J309" i="11"/>
  <c r="R309" i="11"/>
  <c r="Z309" i="11"/>
  <c r="AH309" i="11"/>
  <c r="K310" i="11"/>
  <c r="S310" i="11"/>
  <c r="AA310" i="11"/>
  <c r="AI310" i="11"/>
  <c r="L311" i="11"/>
  <c r="T311" i="11"/>
  <c r="AB311" i="11"/>
  <c r="AJ311" i="11"/>
  <c r="M312" i="11"/>
  <c r="U312" i="11"/>
  <c r="AC312" i="11"/>
  <c r="AK312" i="11"/>
  <c r="N313" i="11"/>
  <c r="V313" i="11"/>
  <c r="AD313" i="11"/>
  <c r="G314" i="11"/>
  <c r="O314" i="11"/>
  <c r="W314" i="11"/>
  <c r="AE314" i="11"/>
  <c r="H315" i="11"/>
  <c r="P315" i="11"/>
  <c r="X315" i="11"/>
  <c r="AF315" i="11"/>
  <c r="I316" i="11"/>
  <c r="Q316" i="11"/>
  <c r="Y316" i="11"/>
  <c r="AG316" i="11"/>
  <c r="J317" i="11"/>
  <c r="R317" i="11"/>
  <c r="Z317" i="11"/>
  <c r="AH317" i="11"/>
  <c r="K318" i="11"/>
  <c r="S318" i="11"/>
  <c r="AA318" i="11"/>
  <c r="AI318" i="11"/>
  <c r="L319" i="11"/>
  <c r="T319" i="11"/>
  <c r="AB319" i="11"/>
  <c r="AJ319" i="11"/>
  <c r="M320" i="11"/>
  <c r="U320" i="11"/>
  <c r="AC320" i="11"/>
  <c r="AK320" i="11"/>
  <c r="N321" i="11"/>
  <c r="V321" i="11"/>
  <c r="AD321" i="11"/>
  <c r="G322" i="11"/>
  <c r="O322" i="11"/>
  <c r="W322" i="11"/>
  <c r="AE322" i="11"/>
  <c r="H323" i="11"/>
  <c r="P323" i="11"/>
  <c r="X323" i="11"/>
  <c r="AF323" i="11"/>
  <c r="I324" i="11"/>
  <c r="Q324" i="11"/>
  <c r="Y324" i="11"/>
  <c r="AG324" i="11"/>
  <c r="J325" i="11"/>
  <c r="R325" i="11"/>
  <c r="Z325" i="11"/>
  <c r="AH325" i="11"/>
  <c r="K326" i="11"/>
  <c r="S326" i="11"/>
  <c r="AA326" i="11"/>
  <c r="AI326" i="11"/>
  <c r="L327" i="11"/>
  <c r="T327" i="11"/>
  <c r="AB327" i="11"/>
  <c r="AJ327" i="11"/>
  <c r="M328" i="11"/>
  <c r="U328" i="11"/>
  <c r="AC328" i="11"/>
  <c r="AK328" i="11"/>
  <c r="N329" i="11"/>
  <c r="V329" i="11"/>
  <c r="AD329" i="11"/>
  <c r="G330" i="11"/>
  <c r="O330" i="11"/>
  <c r="W330" i="11"/>
  <c r="AE330" i="11"/>
  <c r="H331" i="11"/>
  <c r="P331" i="11"/>
  <c r="X331" i="11"/>
  <c r="AF331" i="11"/>
  <c r="I332" i="11"/>
  <c r="Q332" i="11"/>
  <c r="Y332" i="11"/>
  <c r="AG332" i="11"/>
  <c r="J333" i="11"/>
  <c r="R333" i="11"/>
  <c r="Z333" i="11"/>
  <c r="AH333" i="11"/>
  <c r="K334" i="11"/>
  <c r="S334" i="11"/>
  <c r="AA334" i="11"/>
  <c r="AI334" i="11"/>
  <c r="L335" i="11"/>
  <c r="T335" i="11"/>
  <c r="AB335" i="11"/>
  <c r="AJ335" i="11"/>
  <c r="M336" i="11"/>
  <c r="U336" i="11"/>
  <c r="AC336" i="11"/>
  <c r="AK336" i="11"/>
  <c r="N337" i="11"/>
  <c r="V337" i="11"/>
  <c r="AD337" i="11"/>
  <c r="G338" i="11"/>
  <c r="O338" i="11"/>
  <c r="W338" i="11"/>
  <c r="AE338" i="11"/>
  <c r="H339" i="11"/>
  <c r="P339" i="11"/>
  <c r="X339" i="11"/>
  <c r="AF339" i="11"/>
  <c r="I340" i="11"/>
  <c r="Q340" i="11"/>
  <c r="Y340" i="11"/>
  <c r="AG340" i="11"/>
  <c r="J341" i="11"/>
  <c r="R341" i="11"/>
  <c r="Z341" i="11"/>
  <c r="AH341" i="11"/>
  <c r="K342" i="11"/>
  <c r="S342" i="11"/>
  <c r="AA342" i="11"/>
  <c r="AI342" i="11"/>
  <c r="L343" i="11"/>
  <c r="T343" i="11"/>
  <c r="AB343" i="11"/>
  <c r="AJ343" i="11"/>
  <c r="I344" i="11"/>
  <c r="M344" i="11"/>
  <c r="Q344" i="11"/>
  <c r="U344" i="11"/>
  <c r="Y344" i="11"/>
  <c r="AC344" i="11"/>
  <c r="AG344" i="11"/>
  <c r="AK344" i="11"/>
  <c r="J345" i="11"/>
  <c r="N345" i="11"/>
  <c r="R345" i="11"/>
  <c r="V345" i="11"/>
  <c r="Z345" i="11"/>
  <c r="AD345" i="11"/>
  <c r="AH345" i="11"/>
  <c r="G346" i="11"/>
  <c r="K346" i="11"/>
  <c r="O346" i="11"/>
  <c r="S346" i="11"/>
  <c r="W346" i="11"/>
  <c r="AA346" i="11"/>
  <c r="AE346" i="11"/>
  <c r="AI346" i="11"/>
  <c r="H347" i="11"/>
  <c r="L347" i="11"/>
  <c r="P347" i="11"/>
  <c r="T347" i="11"/>
  <c r="X347" i="11"/>
  <c r="AB347" i="11"/>
  <c r="AF347" i="11"/>
  <c r="AJ347" i="11"/>
  <c r="I348" i="11"/>
  <c r="M348" i="11"/>
  <c r="Q348" i="11"/>
  <c r="U348" i="11"/>
  <c r="Y348" i="11"/>
  <c r="AC348" i="11"/>
  <c r="AG348" i="11"/>
  <c r="AK348" i="11"/>
  <c r="K299" i="11"/>
  <c r="O299" i="11"/>
  <c r="S299" i="11"/>
  <c r="W299" i="11"/>
  <c r="AA299" i="11"/>
  <c r="AE299" i="11"/>
  <c r="AI299" i="11"/>
  <c r="M300" i="11"/>
  <c r="U300" i="11"/>
  <c r="AC300" i="11"/>
  <c r="AK300" i="11"/>
  <c r="N301" i="11"/>
  <c r="V301" i="11"/>
  <c r="AD301" i="11"/>
  <c r="O302" i="11"/>
  <c r="W302" i="11"/>
  <c r="AE302" i="11"/>
  <c r="P303" i="11"/>
  <c r="X303" i="11"/>
  <c r="AF303" i="11"/>
  <c r="I304" i="11"/>
  <c r="Q304" i="11"/>
  <c r="Y304" i="11"/>
  <c r="AG304" i="11"/>
  <c r="J305" i="11"/>
  <c r="R305" i="11"/>
  <c r="Z305" i="11"/>
  <c r="AH305" i="11"/>
  <c r="K306" i="11"/>
  <c r="S306" i="11"/>
  <c r="AA306" i="11"/>
  <c r="AI306" i="11"/>
  <c r="L307" i="11"/>
  <c r="T307" i="11"/>
  <c r="AB307" i="11"/>
  <c r="AJ307" i="11"/>
  <c r="M308" i="11"/>
  <c r="U308" i="11"/>
  <c r="AC308" i="11"/>
  <c r="AK308" i="11"/>
  <c r="N309" i="11"/>
  <c r="V309" i="11"/>
  <c r="AD309" i="11"/>
  <c r="G310" i="11"/>
  <c r="O310" i="11"/>
  <c r="W310" i="11"/>
  <c r="AE310" i="11"/>
  <c r="H311" i="11"/>
  <c r="P311" i="11"/>
  <c r="X311" i="11"/>
  <c r="AF311" i="11"/>
  <c r="I312" i="11"/>
  <c r="Q312" i="11"/>
  <c r="Y312" i="11"/>
  <c r="AG312" i="11"/>
  <c r="J313" i="11"/>
  <c r="R313" i="11"/>
  <c r="Z313" i="11"/>
  <c r="AH313" i="11"/>
  <c r="K314" i="11"/>
  <c r="S314" i="11"/>
  <c r="AA314" i="11"/>
  <c r="AI314" i="11"/>
  <c r="L315" i="11"/>
  <c r="T315" i="11"/>
  <c r="AB315" i="11"/>
  <c r="AJ315" i="11"/>
  <c r="M316" i="11"/>
  <c r="U316" i="11"/>
  <c r="AC316" i="11"/>
  <c r="AK316" i="11"/>
  <c r="N317" i="11"/>
  <c r="V317" i="11"/>
  <c r="AD317" i="11"/>
  <c r="G318" i="11"/>
  <c r="O318" i="11"/>
  <c r="W318" i="11"/>
  <c r="AE318" i="11"/>
  <c r="H319" i="11"/>
  <c r="P319" i="11"/>
  <c r="X319" i="11"/>
  <c r="AF319" i="11"/>
  <c r="I320" i="11"/>
  <c r="Q320" i="11"/>
  <c r="Y320" i="11"/>
  <c r="AG320" i="11"/>
  <c r="J321" i="11"/>
  <c r="R321" i="11"/>
  <c r="Z321" i="11"/>
  <c r="AH321" i="11"/>
  <c r="K322" i="11"/>
  <c r="S322" i="11"/>
  <c r="AA322" i="11"/>
  <c r="AI322" i="11"/>
  <c r="L323" i="11"/>
  <c r="T323" i="11"/>
  <c r="AB323" i="11"/>
  <c r="AJ323" i="11"/>
  <c r="M324" i="11"/>
  <c r="U324" i="11"/>
  <c r="AC324" i="11"/>
  <c r="AK324" i="11"/>
  <c r="N325" i="11"/>
  <c r="V325" i="11"/>
  <c r="AD325" i="11"/>
  <c r="G326" i="11"/>
  <c r="O326" i="11"/>
  <c r="W326" i="11"/>
  <c r="AE326" i="11"/>
  <c r="H327" i="11"/>
  <c r="P327" i="11"/>
  <c r="X327" i="11"/>
  <c r="AF327" i="11"/>
  <c r="I328" i="11"/>
  <c r="Q328" i="11"/>
  <c r="Y328" i="11"/>
  <c r="AG328" i="11"/>
  <c r="J329" i="11"/>
  <c r="R329" i="11"/>
  <c r="Z329" i="11"/>
  <c r="AH329" i="11"/>
  <c r="K330" i="11"/>
  <c r="S330" i="11"/>
  <c r="AA330" i="11"/>
  <c r="AI330" i="11"/>
  <c r="L331" i="11"/>
  <c r="T331" i="11"/>
  <c r="AB331" i="11"/>
  <c r="AJ331" i="11"/>
  <c r="M332" i="11"/>
  <c r="U332" i="11"/>
  <c r="AC332" i="11"/>
  <c r="AK332" i="11"/>
  <c r="N333" i="11"/>
  <c r="V333" i="11"/>
  <c r="AD333" i="11"/>
  <c r="G334" i="11"/>
  <c r="O334" i="11"/>
  <c r="W334" i="11"/>
  <c r="AE334" i="11"/>
  <c r="H335" i="11"/>
  <c r="P335" i="11"/>
  <c r="X335" i="11"/>
  <c r="AF335" i="11"/>
  <c r="I336" i="11"/>
  <c r="Q336" i="11"/>
  <c r="Y336" i="11"/>
  <c r="AG336" i="11"/>
  <c r="J337" i="11"/>
  <c r="R337" i="11"/>
  <c r="Z337" i="11"/>
  <c r="AH337" i="11"/>
  <c r="K338" i="11"/>
  <c r="S338" i="11"/>
  <c r="AA338" i="11"/>
  <c r="AI338" i="11"/>
  <c r="L339" i="11"/>
  <c r="T339" i="11"/>
  <c r="AB339" i="11"/>
  <c r="AJ339" i="11"/>
  <c r="M340" i="11"/>
  <c r="U340" i="11"/>
  <c r="AC340" i="11"/>
  <c r="AK340" i="11"/>
  <c r="N341" i="11"/>
  <c r="V341" i="11"/>
  <c r="AD341" i="11"/>
  <c r="G342" i="11"/>
  <c r="O342" i="11"/>
  <c r="W342" i="11"/>
  <c r="AE342" i="11"/>
  <c r="H343" i="11"/>
  <c r="P343" i="11"/>
  <c r="X343" i="11"/>
  <c r="AF343" i="11"/>
  <c r="G344" i="11"/>
  <c r="K344" i="11"/>
  <c r="O344" i="11"/>
  <c r="S344" i="11"/>
  <c r="W344" i="11"/>
  <c r="AA344" i="11"/>
  <c r="AE344" i="11"/>
  <c r="AI344" i="11"/>
  <c r="H345" i="11"/>
  <c r="L345" i="11"/>
  <c r="P345" i="11"/>
  <c r="T345" i="11"/>
  <c r="X345" i="11"/>
  <c r="AB345" i="11"/>
  <c r="AF345" i="11"/>
  <c r="AJ345" i="11"/>
  <c r="I346" i="11"/>
  <c r="M346" i="11"/>
  <c r="Q346" i="11"/>
  <c r="U346" i="11"/>
  <c r="Y346" i="11"/>
  <c r="AC346" i="11"/>
  <c r="AG346" i="11"/>
  <c r="AK346" i="11"/>
  <c r="J347" i="11"/>
  <c r="N347" i="11"/>
  <c r="R347" i="11"/>
  <c r="V347" i="11"/>
  <c r="Z347" i="11"/>
  <c r="AD347" i="11"/>
  <c r="AH347" i="11"/>
  <c r="G348" i="11"/>
  <c r="K348" i="11"/>
  <c r="O348" i="11"/>
  <c r="S348" i="11"/>
  <c r="W348" i="11"/>
  <c r="AA348" i="11"/>
  <c r="AE348" i="11"/>
  <c r="AI348" i="11"/>
  <c r="I299" i="11"/>
  <c r="M299" i="11"/>
  <c r="Q299" i="11"/>
  <c r="U299" i="11"/>
  <c r="Y299" i="11"/>
  <c r="AC299" i="11"/>
  <c r="AG299" i="11"/>
  <c r="AK299" i="11"/>
  <c r="J300" i="11"/>
  <c r="Z300" i="11"/>
  <c r="K301" i="11"/>
  <c r="AA301" i="11"/>
  <c r="AB302" i="11"/>
  <c r="M303" i="11"/>
  <c r="AC303" i="11"/>
  <c r="N304" i="11"/>
  <c r="AD304" i="11"/>
  <c r="O305" i="11"/>
  <c r="AE305" i="11"/>
  <c r="P306" i="11"/>
  <c r="AF306" i="11"/>
  <c r="Q307" i="11"/>
  <c r="AG307" i="11"/>
  <c r="R308" i="11"/>
  <c r="AH308" i="11"/>
  <c r="S309" i="11"/>
  <c r="AI309" i="11"/>
  <c r="T310" i="11"/>
  <c r="AJ310" i="11"/>
  <c r="U311" i="11"/>
  <c r="AK311" i="11"/>
  <c r="V312" i="11"/>
  <c r="G313" i="11"/>
  <c r="W313" i="11"/>
  <c r="H314" i="11"/>
  <c r="X314" i="11"/>
  <c r="I315" i="11"/>
  <c r="Y315" i="11"/>
  <c r="J316" i="11"/>
  <c r="Z316" i="11"/>
  <c r="K317" i="11"/>
  <c r="AA317" i="11"/>
  <c r="L318" i="11"/>
  <c r="AB318" i="11"/>
  <c r="M319" i="11"/>
  <c r="AC319" i="11"/>
  <c r="N320" i="11"/>
  <c r="AD320" i="11"/>
  <c r="O321" i="11"/>
  <c r="AE321" i="11"/>
  <c r="P322" i="11"/>
  <c r="AF322" i="11"/>
  <c r="Q323" i="11"/>
  <c r="AG323" i="11"/>
  <c r="R324" i="11"/>
  <c r="AH324" i="11"/>
  <c r="S325" i="11"/>
  <c r="AI325" i="11"/>
  <c r="T326" i="11"/>
  <c r="AJ326" i="11"/>
  <c r="U327" i="11"/>
  <c r="AK327" i="11"/>
  <c r="V328" i="11"/>
  <c r="G329" i="11"/>
  <c r="W329" i="11"/>
  <c r="H330" i="11"/>
  <c r="X330" i="11"/>
  <c r="I331" i="11"/>
  <c r="Y331" i="11"/>
  <c r="J332" i="11"/>
  <c r="Z332" i="11"/>
  <c r="K333" i="11"/>
  <c r="AA333" i="11"/>
  <c r="L334" i="11"/>
  <c r="AB334" i="11"/>
  <c r="M335" i="11"/>
  <c r="AC335" i="11"/>
  <c r="N336" i="11"/>
  <c r="AD336" i="11"/>
  <c r="O337" i="11"/>
  <c r="AE337" i="11"/>
  <c r="P338" i="11"/>
  <c r="AF338" i="11"/>
  <c r="Q339" i="11"/>
  <c r="AG339" i="11"/>
  <c r="R340" i="11"/>
  <c r="AH340" i="11"/>
  <c r="S341" i="11"/>
  <c r="AI341" i="11"/>
  <c r="T342" i="11"/>
  <c r="AJ342" i="11"/>
  <c r="U343" i="11"/>
  <c r="AK343" i="11"/>
  <c r="N344" i="11"/>
  <c r="V344" i="11"/>
  <c r="AD344" i="11"/>
  <c r="G345" i="11"/>
  <c r="O345" i="11"/>
  <c r="W345" i="11"/>
  <c r="AE345" i="11"/>
  <c r="H346" i="11"/>
  <c r="P346" i="11"/>
  <c r="X346" i="11"/>
  <c r="AF346" i="11"/>
  <c r="I347" i="11"/>
  <c r="Q347" i="11"/>
  <c r="Y347" i="11"/>
  <c r="AG347" i="11"/>
  <c r="J348" i="11"/>
  <c r="R348" i="11"/>
  <c r="Z348" i="11"/>
  <c r="AH348" i="11"/>
  <c r="L299" i="11"/>
  <c r="T299" i="11"/>
  <c r="AB299" i="11"/>
  <c r="AJ299" i="11"/>
  <c r="R300" i="11"/>
  <c r="AH300" i="11"/>
  <c r="S301" i="11"/>
  <c r="AI301" i="11"/>
  <c r="T302" i="11"/>
  <c r="AJ302" i="11"/>
  <c r="U303" i="11"/>
  <c r="AK303" i="11"/>
  <c r="V304" i="11"/>
  <c r="G305" i="11"/>
  <c r="W305" i="11"/>
  <c r="H306" i="11"/>
  <c r="X306" i="11"/>
  <c r="I307" i="11"/>
  <c r="Y307" i="11"/>
  <c r="J308" i="11"/>
  <c r="Z308" i="11"/>
  <c r="K309" i="11"/>
  <c r="AA309" i="11"/>
  <c r="L310" i="11"/>
  <c r="AB310" i="11"/>
  <c r="M311" i="11"/>
  <c r="AC311" i="11"/>
  <c r="N312" i="11"/>
  <c r="AD312" i="11"/>
  <c r="O313" i="11"/>
  <c r="AE313" i="11"/>
  <c r="P314" i="11"/>
  <c r="AF314" i="11"/>
  <c r="Q315" i="11"/>
  <c r="AG315" i="11"/>
  <c r="R316" i="11"/>
  <c r="AH316" i="11"/>
  <c r="S317" i="11"/>
  <c r="AI317" i="11"/>
  <c r="T318" i="11"/>
  <c r="AJ318" i="11"/>
  <c r="U319" i="11"/>
  <c r="AK319" i="11"/>
  <c r="V320" i="11"/>
  <c r="G321" i="11"/>
  <c r="W321" i="11"/>
  <c r="H322" i="11"/>
  <c r="X322" i="11"/>
  <c r="I323" i="11"/>
  <c r="Y323" i="11"/>
  <c r="J324" i="11"/>
  <c r="Z324" i="11"/>
  <c r="K325" i="11"/>
  <c r="AA325" i="11"/>
  <c r="L326" i="11"/>
  <c r="AB326" i="11"/>
  <c r="M327" i="11"/>
  <c r="AC327" i="11"/>
  <c r="N328" i="11"/>
  <c r="AD328" i="11"/>
  <c r="O329" i="11"/>
  <c r="AE329" i="11"/>
  <c r="P330" i="11"/>
  <c r="AF330" i="11"/>
  <c r="Q331" i="11"/>
  <c r="AG331" i="11"/>
  <c r="R332" i="11"/>
  <c r="AH332" i="11"/>
  <c r="S333" i="11"/>
  <c r="AI333" i="11"/>
  <c r="T334" i="11"/>
  <c r="AJ334" i="11"/>
  <c r="U335" i="11"/>
  <c r="AK335" i="11"/>
  <c r="V336" i="11"/>
  <c r="G337" i="11"/>
  <c r="W337" i="11"/>
  <c r="H338" i="11"/>
  <c r="X338" i="11"/>
  <c r="I339" i="11"/>
  <c r="Y339" i="11"/>
  <c r="J340" i="11"/>
  <c r="Z340" i="11"/>
  <c r="K341" i="11"/>
  <c r="AA341" i="11"/>
  <c r="L342" i="11"/>
  <c r="AB342" i="11"/>
  <c r="M343" i="11"/>
  <c r="AC343" i="11"/>
  <c r="J344" i="11"/>
  <c r="R344" i="11"/>
  <c r="Z344" i="11"/>
  <c r="AH344" i="11"/>
  <c r="K345" i="11"/>
  <c r="S345" i="11"/>
  <c r="AA345" i="11"/>
  <c r="AI345" i="11"/>
  <c r="L346" i="11"/>
  <c r="T346" i="11"/>
  <c r="AB346" i="11"/>
  <c r="AJ346" i="11"/>
  <c r="M347" i="11"/>
  <c r="U347" i="11"/>
  <c r="AC347" i="11"/>
  <c r="AK347" i="11"/>
  <c r="N348" i="11"/>
  <c r="V348" i="11"/>
  <c r="AD348" i="11"/>
  <c r="H299" i="11"/>
  <c r="P299" i="11"/>
  <c r="X299" i="11"/>
  <c r="AF299" i="11"/>
  <c r="N300" i="11"/>
  <c r="O301" i="11"/>
  <c r="P302" i="11"/>
  <c r="Q303" i="11"/>
  <c r="R304" i="11"/>
  <c r="S305" i="11"/>
  <c r="T306" i="11"/>
  <c r="U307" i="11"/>
  <c r="V308" i="11"/>
  <c r="W309" i="11"/>
  <c r="X310" i="11"/>
  <c r="Y311" i="11"/>
  <c r="Z312" i="11"/>
  <c r="AA313" i="11"/>
  <c r="AB314" i="11"/>
  <c r="AC315" i="11"/>
  <c r="AD316" i="11"/>
  <c r="AE317" i="11"/>
  <c r="AF318" i="11"/>
  <c r="AG319" i="11"/>
  <c r="AH320" i="11"/>
  <c r="AI321" i="11"/>
  <c r="AJ322" i="11"/>
  <c r="AK323" i="11"/>
  <c r="G325" i="11"/>
  <c r="H326" i="11"/>
  <c r="I327" i="11"/>
  <c r="J328" i="11"/>
  <c r="K329" i="11"/>
  <c r="L330" i="11"/>
  <c r="M331" i="11"/>
  <c r="N332" i="11"/>
  <c r="O333" i="11"/>
  <c r="P334" i="11"/>
  <c r="Q335" i="11"/>
  <c r="R336" i="11"/>
  <c r="S337" i="11"/>
  <c r="T338" i="11"/>
  <c r="U339" i="11"/>
  <c r="V340" i="11"/>
  <c r="W341" i="11"/>
  <c r="X342" i="11"/>
  <c r="Y343" i="11"/>
  <c r="P344" i="11"/>
  <c r="AF344" i="11"/>
  <c r="Q345" i="11"/>
  <c r="AG345" i="11"/>
  <c r="R346" i="11"/>
  <c r="AH346" i="11"/>
  <c r="S347" i="11"/>
  <c r="AI347" i="11"/>
  <c r="T348" i="11"/>
  <c r="AJ348" i="11"/>
  <c r="V299" i="11"/>
  <c r="G299" i="11"/>
  <c r="K166" i="11"/>
  <c r="O166" i="11"/>
  <c r="S166" i="11"/>
  <c r="W166" i="11"/>
  <c r="AA166" i="11"/>
  <c r="AE166" i="11"/>
  <c r="AI166" i="11"/>
  <c r="I167" i="11"/>
  <c r="M167" i="11"/>
  <c r="Q167" i="11"/>
  <c r="U167" i="11"/>
  <c r="Y167" i="11"/>
  <c r="AC167" i="11"/>
  <c r="AG167" i="11"/>
  <c r="AK167" i="11"/>
  <c r="J168" i="11"/>
  <c r="N168" i="11"/>
  <c r="R168" i="11"/>
  <c r="V168" i="11"/>
  <c r="Z168" i="11"/>
  <c r="AD168" i="11"/>
  <c r="AH168" i="11"/>
  <c r="G169" i="11"/>
  <c r="K169" i="11"/>
  <c r="O169" i="11"/>
  <c r="S169" i="11"/>
  <c r="W169" i="11"/>
  <c r="AA169" i="11"/>
  <c r="AE169" i="11"/>
  <c r="AI169" i="11"/>
  <c r="H170" i="11"/>
  <c r="L170" i="11"/>
  <c r="P170" i="11"/>
  <c r="T170" i="11"/>
  <c r="X170" i="11"/>
  <c r="AB170" i="11"/>
  <c r="AF170" i="11"/>
  <c r="AJ170" i="11"/>
  <c r="I171" i="11"/>
  <c r="M171" i="11"/>
  <c r="Q171" i="11"/>
  <c r="U171" i="11"/>
  <c r="Y171" i="11"/>
  <c r="AC171" i="11"/>
  <c r="AG171" i="11"/>
  <c r="AK171" i="11"/>
  <c r="J172" i="11"/>
  <c r="N172" i="11"/>
  <c r="R172" i="11"/>
  <c r="V172" i="11"/>
  <c r="Z172" i="11"/>
  <c r="AD172" i="11"/>
  <c r="AH172" i="11"/>
  <c r="G173" i="11"/>
  <c r="K173" i="11"/>
  <c r="O173" i="11"/>
  <c r="S173" i="11"/>
  <c r="W173" i="11"/>
  <c r="AA173" i="11"/>
  <c r="AE173" i="11"/>
  <c r="AI173" i="11"/>
  <c r="H174" i="11"/>
  <c r="L174" i="11"/>
  <c r="P174" i="11"/>
  <c r="T174" i="11"/>
  <c r="X174" i="11"/>
  <c r="AB174" i="11"/>
  <c r="AF174" i="11"/>
  <c r="AJ174" i="11"/>
  <c r="I175" i="11"/>
  <c r="M175" i="11"/>
  <c r="Q175" i="11"/>
  <c r="U175" i="11"/>
  <c r="Y175" i="11"/>
  <c r="AC175" i="11"/>
  <c r="AG175" i="11"/>
  <c r="AK175" i="11"/>
  <c r="J176" i="11"/>
  <c r="N176" i="11"/>
  <c r="R176" i="11"/>
  <c r="V176" i="11"/>
  <c r="Z176" i="11"/>
  <c r="AD176" i="11"/>
  <c r="AH176" i="11"/>
  <c r="G177" i="11"/>
  <c r="K177" i="11"/>
  <c r="O177" i="11"/>
  <c r="S177" i="11"/>
  <c r="W177" i="11"/>
  <c r="AA177" i="11"/>
  <c r="AE177" i="11"/>
  <c r="AI177" i="11"/>
  <c r="H178" i="11"/>
  <c r="L178" i="11"/>
  <c r="P178" i="11"/>
  <c r="T178" i="11"/>
  <c r="X178" i="11"/>
  <c r="AB178" i="11"/>
  <c r="AF178" i="11"/>
  <c r="AJ178" i="11"/>
  <c r="I179" i="11"/>
  <c r="M179" i="11"/>
  <c r="Q179" i="11"/>
  <c r="U179" i="11"/>
  <c r="Y179" i="11"/>
  <c r="AC179" i="11"/>
  <c r="AG179" i="11"/>
  <c r="AK179" i="11"/>
  <c r="J180" i="11"/>
  <c r="N180" i="11"/>
  <c r="R180" i="11"/>
  <c r="V180" i="11"/>
  <c r="Z180" i="11"/>
  <c r="AD180" i="11"/>
  <c r="AH180" i="11"/>
  <c r="G181" i="11"/>
  <c r="K181" i="11"/>
  <c r="O181" i="11"/>
  <c r="S181" i="11"/>
  <c r="W181" i="11"/>
  <c r="AA181" i="11"/>
  <c r="AE181" i="11"/>
  <c r="AI181" i="11"/>
  <c r="H182" i="11"/>
  <c r="L182" i="11"/>
  <c r="P182" i="11"/>
  <c r="T182" i="11"/>
  <c r="X182" i="11"/>
  <c r="AB182" i="11"/>
  <c r="AF182" i="11"/>
  <c r="AJ182" i="11"/>
  <c r="I183" i="11"/>
  <c r="M183" i="11"/>
  <c r="Q183" i="11"/>
  <c r="U183" i="11"/>
  <c r="Y183" i="11"/>
  <c r="AC183" i="11"/>
  <c r="AG183" i="11"/>
  <c r="AK183" i="11"/>
  <c r="J184" i="11"/>
  <c r="N184" i="11"/>
  <c r="R184" i="11"/>
  <c r="V184" i="11"/>
  <c r="Z184" i="11"/>
  <c r="AD184" i="11"/>
  <c r="AH184" i="11"/>
  <c r="G185" i="11"/>
  <c r="K185" i="11"/>
  <c r="O185" i="11"/>
  <c r="S185" i="11"/>
  <c r="W185" i="11"/>
  <c r="AA185" i="11"/>
  <c r="AE185" i="11"/>
  <c r="AI185" i="11"/>
  <c r="H186" i="11"/>
  <c r="L186" i="11"/>
  <c r="P186" i="11"/>
  <c r="T186" i="11"/>
  <c r="X186" i="11"/>
  <c r="AB186" i="11"/>
  <c r="AF186" i="11"/>
  <c r="AJ186" i="11"/>
  <c r="I187" i="11"/>
  <c r="M187" i="11"/>
  <c r="Q187" i="11"/>
  <c r="U187" i="11"/>
  <c r="Y187" i="11"/>
  <c r="AC187" i="11"/>
  <c r="AG187" i="11"/>
  <c r="AK187" i="11"/>
  <c r="J188" i="11"/>
  <c r="N188" i="11"/>
  <c r="R188" i="11"/>
  <c r="V188" i="11"/>
  <c r="Z188" i="11"/>
  <c r="AD188" i="11"/>
  <c r="AH188" i="11"/>
  <c r="G189" i="11"/>
  <c r="K189" i="11"/>
  <c r="O189" i="11"/>
  <c r="S189" i="11"/>
  <c r="W189" i="11"/>
  <c r="AA189" i="11"/>
  <c r="AE189" i="11"/>
  <c r="AI189" i="11"/>
  <c r="H190" i="11"/>
  <c r="L190" i="11"/>
  <c r="P190" i="11"/>
  <c r="T190" i="11"/>
  <c r="X190" i="11"/>
  <c r="AB190" i="11"/>
  <c r="AF190" i="11"/>
  <c r="AJ190" i="11"/>
  <c r="I191" i="11"/>
  <c r="M191" i="11"/>
  <c r="Q191" i="11"/>
  <c r="U191" i="11"/>
  <c r="Y191" i="11"/>
  <c r="AC191" i="11"/>
  <c r="AG191" i="11"/>
  <c r="AK191" i="11"/>
  <c r="J192" i="11"/>
  <c r="N192" i="11"/>
  <c r="R192" i="11"/>
  <c r="V192" i="11"/>
  <c r="Z192" i="11"/>
  <c r="AD192" i="11"/>
  <c r="AH192" i="11"/>
  <c r="G193" i="11"/>
  <c r="K193" i="11"/>
  <c r="O193" i="11"/>
  <c r="S193" i="11"/>
  <c r="W193" i="11"/>
  <c r="AA193" i="11"/>
  <c r="AE193" i="11"/>
  <c r="AI193" i="11"/>
  <c r="H194" i="11"/>
  <c r="L194" i="11"/>
  <c r="P194" i="11"/>
  <c r="T194" i="11"/>
  <c r="X194" i="11"/>
  <c r="AB194" i="11"/>
  <c r="AF194" i="11"/>
  <c r="AJ194" i="11"/>
  <c r="I195" i="11"/>
  <c r="M195" i="11"/>
  <c r="Q195" i="11"/>
  <c r="U195" i="11"/>
  <c r="Y195" i="11"/>
  <c r="AC195" i="11"/>
  <c r="AG195" i="11"/>
  <c r="AK195" i="11"/>
  <c r="J196" i="11"/>
  <c r="N196" i="11"/>
  <c r="R196" i="11"/>
  <c r="V196" i="11"/>
  <c r="Z196" i="11"/>
  <c r="AD196" i="11"/>
  <c r="AH196" i="11"/>
  <c r="G197" i="11"/>
  <c r="K197" i="11"/>
  <c r="O197" i="11"/>
  <c r="S197" i="11"/>
  <c r="W197" i="11"/>
  <c r="AA197" i="11"/>
  <c r="AE197" i="11"/>
  <c r="AI197" i="11"/>
  <c r="H198" i="11"/>
  <c r="L198" i="11"/>
  <c r="P198" i="11"/>
  <c r="T198" i="11"/>
  <c r="X198" i="11"/>
  <c r="AB198" i="11"/>
  <c r="AF198" i="11"/>
  <c r="AJ198" i="11"/>
  <c r="I199" i="11"/>
  <c r="M199" i="11"/>
  <c r="Q199" i="11"/>
  <c r="U199" i="11"/>
  <c r="Y199" i="11"/>
  <c r="AC199" i="11"/>
  <c r="AG199" i="11"/>
  <c r="AK199" i="11"/>
  <c r="J200" i="11"/>
  <c r="N200" i="11"/>
  <c r="R200" i="11"/>
  <c r="V200" i="11"/>
  <c r="Z200" i="11"/>
  <c r="AD200" i="11"/>
  <c r="AH200" i="11"/>
  <c r="G201" i="11"/>
  <c r="K201" i="11"/>
  <c r="O201" i="11"/>
  <c r="S201" i="11"/>
  <c r="W201" i="11"/>
  <c r="AA201" i="11"/>
  <c r="AE201" i="11"/>
  <c r="AI201" i="11"/>
  <c r="H202" i="11"/>
  <c r="L202" i="11"/>
  <c r="P202" i="11"/>
  <c r="T202" i="11"/>
  <c r="X202" i="11"/>
  <c r="AB202" i="11"/>
  <c r="AF202" i="11"/>
  <c r="AJ202" i="11"/>
  <c r="I203" i="11"/>
  <c r="M203" i="11"/>
  <c r="Q203" i="11"/>
  <c r="U203" i="11"/>
  <c r="Y203" i="11"/>
  <c r="AC203" i="11"/>
  <c r="AG203" i="11"/>
  <c r="AK203" i="11"/>
  <c r="J204" i="11"/>
  <c r="N204" i="11"/>
  <c r="R204" i="11"/>
  <c r="V204" i="11"/>
  <c r="Z204" i="11"/>
  <c r="AD204" i="11"/>
  <c r="AH204" i="11"/>
  <c r="G205" i="11"/>
  <c r="K205" i="11"/>
  <c r="O205" i="11"/>
  <c r="S205" i="11"/>
  <c r="W205" i="11"/>
  <c r="AA205" i="11"/>
  <c r="AE205" i="11"/>
  <c r="AI205" i="11"/>
  <c r="H206" i="11"/>
  <c r="L206" i="11"/>
  <c r="P206" i="11"/>
  <c r="T206" i="11"/>
  <c r="X206" i="11"/>
  <c r="AB206" i="11"/>
  <c r="AF206" i="11"/>
  <c r="AJ206" i="11"/>
  <c r="I207" i="11"/>
  <c r="M207" i="11"/>
  <c r="Q207" i="11"/>
  <c r="U207" i="11"/>
  <c r="Y207" i="11"/>
  <c r="AC207" i="11"/>
  <c r="AG207" i="11"/>
  <c r="AK207" i="11"/>
  <c r="J208" i="11"/>
  <c r="N208" i="11"/>
  <c r="R208" i="11"/>
  <c r="V208" i="11"/>
  <c r="Z208" i="11"/>
  <c r="AD208" i="11"/>
  <c r="AH208" i="11"/>
  <c r="G209" i="11"/>
  <c r="K209" i="11"/>
  <c r="O209" i="11"/>
  <c r="S209" i="11"/>
  <c r="W209" i="11"/>
  <c r="AA209" i="11"/>
  <c r="AE209" i="11"/>
  <c r="AI209" i="11"/>
  <c r="H210" i="11"/>
  <c r="L210" i="11"/>
  <c r="P210" i="11"/>
  <c r="T210" i="11"/>
  <c r="X210" i="11"/>
  <c r="AB210" i="11"/>
  <c r="AF210" i="11"/>
  <c r="AJ210" i="11"/>
  <c r="I211" i="11"/>
  <c r="M211" i="11"/>
  <c r="Q211" i="11"/>
  <c r="U211" i="11"/>
  <c r="Y211" i="11"/>
  <c r="AC211" i="11"/>
  <c r="AG211" i="11"/>
  <c r="AK211" i="11"/>
  <c r="J212" i="11"/>
  <c r="N212" i="11"/>
  <c r="R212" i="11"/>
  <c r="V212" i="11"/>
  <c r="Z212" i="11"/>
  <c r="AD212" i="11"/>
  <c r="AH212" i="11"/>
  <c r="G213" i="11"/>
  <c r="K213" i="11"/>
  <c r="O213" i="11"/>
  <c r="S213" i="11"/>
  <c r="W213" i="11"/>
  <c r="AA213" i="11"/>
  <c r="AE213" i="11"/>
  <c r="AI213" i="11"/>
  <c r="H214" i="11"/>
  <c r="L214" i="11"/>
  <c r="P214" i="11"/>
  <c r="T214" i="11"/>
  <c r="X214" i="11"/>
  <c r="AB214" i="11"/>
  <c r="AF214" i="11"/>
  <c r="AJ214" i="11"/>
  <c r="J165" i="11"/>
  <c r="N165" i="11"/>
  <c r="R165" i="11"/>
  <c r="V165" i="11"/>
  <c r="Z165" i="11"/>
  <c r="AD165" i="11"/>
  <c r="AH165" i="11"/>
  <c r="G165" i="11"/>
  <c r="AD300" i="11"/>
  <c r="AE301" i="11"/>
  <c r="AF302" i="11"/>
  <c r="AG303" i="11"/>
  <c r="AH304" i="11"/>
  <c r="AI305" i="11"/>
  <c r="AJ306" i="11"/>
  <c r="AK307" i="11"/>
  <c r="G309" i="11"/>
  <c r="H310" i="11"/>
  <c r="I311" i="11"/>
  <c r="J312" i="11"/>
  <c r="K313" i="11"/>
  <c r="L314" i="11"/>
  <c r="M315" i="11"/>
  <c r="N316" i="11"/>
  <c r="O317" i="11"/>
  <c r="P318" i="11"/>
  <c r="Q319" i="11"/>
  <c r="R320" i="11"/>
  <c r="S321" i="11"/>
  <c r="T322" i="11"/>
  <c r="U323" i="11"/>
  <c r="V324" i="11"/>
  <c r="W325" i="11"/>
  <c r="X326" i="11"/>
  <c r="Y327" i="11"/>
  <c r="Z328" i="11"/>
  <c r="AA329" i="11"/>
  <c r="AB330" i="11"/>
  <c r="AC331" i="11"/>
  <c r="AD332" i="11"/>
  <c r="AE333" i="11"/>
  <c r="AF334" i="11"/>
  <c r="AG335" i="11"/>
  <c r="AH336" i="11"/>
  <c r="AI337" i="11"/>
  <c r="AJ338" i="11"/>
  <c r="AK339" i="11"/>
  <c r="G341" i="11"/>
  <c r="H342" i="11"/>
  <c r="I343" i="11"/>
  <c r="H344" i="11"/>
  <c r="X344" i="11"/>
  <c r="I345" i="11"/>
  <c r="Y345" i="11"/>
  <c r="J346" i="11"/>
  <c r="Z346" i="11"/>
  <c r="K347" i="11"/>
  <c r="AA347" i="11"/>
  <c r="L348" i="11"/>
  <c r="AB348" i="11"/>
  <c r="N299" i="11"/>
  <c r="AD299" i="11"/>
  <c r="I166" i="11"/>
  <c r="M166" i="11"/>
  <c r="Q166" i="11"/>
  <c r="U166" i="11"/>
  <c r="Y166" i="11"/>
  <c r="AC166" i="11"/>
  <c r="AG166" i="11"/>
  <c r="AK166" i="11"/>
  <c r="K167" i="11"/>
  <c r="O167" i="11"/>
  <c r="S167" i="11"/>
  <c r="W167" i="11"/>
  <c r="AA167" i="11"/>
  <c r="AE167" i="11"/>
  <c r="AI167" i="11"/>
  <c r="H168" i="11"/>
  <c r="L168" i="11"/>
  <c r="P168" i="11"/>
  <c r="T168" i="11"/>
  <c r="X168" i="11"/>
  <c r="AB168" i="11"/>
  <c r="AF168" i="11"/>
  <c r="AJ168" i="11"/>
  <c r="I169" i="11"/>
  <c r="M169" i="11"/>
  <c r="Q169" i="11"/>
  <c r="U169" i="11"/>
  <c r="Y169" i="11"/>
  <c r="AC169" i="11"/>
  <c r="AG169" i="11"/>
  <c r="AK169" i="11"/>
  <c r="J170" i="11"/>
  <c r="N170" i="11"/>
  <c r="R170" i="11"/>
  <c r="V170" i="11"/>
  <c r="Z170" i="11"/>
  <c r="AD170" i="11"/>
  <c r="AH170" i="11"/>
  <c r="G171" i="11"/>
  <c r="K171" i="11"/>
  <c r="O171" i="11"/>
  <c r="S171" i="11"/>
  <c r="W171" i="11"/>
  <c r="AA171" i="11"/>
  <c r="AE171" i="11"/>
  <c r="AI171" i="11"/>
  <c r="H172" i="11"/>
  <c r="L172" i="11"/>
  <c r="P172" i="11"/>
  <c r="T172" i="11"/>
  <c r="X172" i="11"/>
  <c r="AB172" i="11"/>
  <c r="AF172" i="11"/>
  <c r="AJ172" i="11"/>
  <c r="I173" i="11"/>
  <c r="M173" i="11"/>
  <c r="Q173" i="11"/>
  <c r="U173" i="11"/>
  <c r="Y173" i="11"/>
  <c r="AC173" i="11"/>
  <c r="AG173" i="11"/>
  <c r="AK173" i="11"/>
  <c r="J174" i="11"/>
  <c r="N174" i="11"/>
  <c r="R174" i="11"/>
  <c r="V174" i="11"/>
  <c r="Z174" i="11"/>
  <c r="AD174" i="11"/>
  <c r="AH174" i="11"/>
  <c r="G175" i="11"/>
  <c r="K175" i="11"/>
  <c r="O175" i="11"/>
  <c r="S175" i="11"/>
  <c r="W175" i="11"/>
  <c r="AA175" i="11"/>
  <c r="AE175" i="11"/>
  <c r="AI175" i="11"/>
  <c r="H176" i="11"/>
  <c r="L176" i="11"/>
  <c r="P176" i="11"/>
  <c r="T176" i="11"/>
  <c r="X176" i="11"/>
  <c r="AB176" i="11"/>
  <c r="AF176" i="11"/>
  <c r="AJ176" i="11"/>
  <c r="I177" i="11"/>
  <c r="M177" i="11"/>
  <c r="Q177" i="11"/>
  <c r="U177" i="11"/>
  <c r="Y177" i="11"/>
  <c r="AC177" i="11"/>
  <c r="AG177" i="11"/>
  <c r="AK177" i="11"/>
  <c r="J178" i="11"/>
  <c r="N178" i="11"/>
  <c r="R178" i="11"/>
  <c r="V178" i="11"/>
  <c r="Z178" i="11"/>
  <c r="AD178" i="11"/>
  <c r="AH178" i="11"/>
  <c r="G179" i="11"/>
  <c r="K179" i="11"/>
  <c r="O179" i="11"/>
  <c r="S179" i="11"/>
  <c r="W179" i="11"/>
  <c r="AA179" i="11"/>
  <c r="AE179" i="11"/>
  <c r="AI179" i="11"/>
  <c r="H180" i="11"/>
  <c r="L180" i="11"/>
  <c r="P180" i="11"/>
  <c r="T180" i="11"/>
  <c r="X180" i="11"/>
  <c r="AB180" i="11"/>
  <c r="AF180" i="11"/>
  <c r="AJ180" i="11"/>
  <c r="I181" i="11"/>
  <c r="M181" i="11"/>
  <c r="Q181" i="11"/>
  <c r="U181" i="11"/>
  <c r="Y181" i="11"/>
  <c r="AC181" i="11"/>
  <c r="AG181" i="11"/>
  <c r="AK181" i="11"/>
  <c r="J182" i="11"/>
  <c r="N182" i="11"/>
  <c r="R182" i="11"/>
  <c r="V182" i="11"/>
  <c r="Z182" i="11"/>
  <c r="AD182" i="11"/>
  <c r="AH182" i="11"/>
  <c r="G183" i="11"/>
  <c r="K183" i="11"/>
  <c r="O183" i="11"/>
  <c r="S183" i="11"/>
  <c r="W183" i="11"/>
  <c r="AA183" i="11"/>
  <c r="AE183" i="11"/>
  <c r="AI183" i="11"/>
  <c r="H184" i="11"/>
  <c r="L184" i="11"/>
  <c r="P184" i="11"/>
  <c r="T184" i="11"/>
  <c r="X184" i="11"/>
  <c r="AB184" i="11"/>
  <c r="AF184" i="11"/>
  <c r="AJ184" i="11"/>
  <c r="I185" i="11"/>
  <c r="M185" i="11"/>
  <c r="Q185" i="11"/>
  <c r="U185" i="11"/>
  <c r="Y185" i="11"/>
  <c r="AC185" i="11"/>
  <c r="AG185" i="11"/>
  <c r="AK185" i="11"/>
  <c r="J186" i="11"/>
  <c r="N186" i="11"/>
  <c r="R186" i="11"/>
  <c r="V186" i="11"/>
  <c r="Z186" i="11"/>
  <c r="AD186" i="11"/>
  <c r="AH186" i="11"/>
  <c r="G187" i="11"/>
  <c r="K187" i="11"/>
  <c r="O187" i="11"/>
  <c r="S187" i="11"/>
  <c r="W187" i="11"/>
  <c r="AA187" i="11"/>
  <c r="AE187" i="11"/>
  <c r="AI187" i="11"/>
  <c r="H188" i="11"/>
  <c r="L188" i="11"/>
  <c r="P188" i="11"/>
  <c r="T188" i="11"/>
  <c r="X188" i="11"/>
  <c r="AB188" i="11"/>
  <c r="AF188" i="11"/>
  <c r="AJ188" i="11"/>
  <c r="I189" i="11"/>
  <c r="M189" i="11"/>
  <c r="Q189" i="11"/>
  <c r="U189" i="11"/>
  <c r="Y189" i="11"/>
  <c r="AC189" i="11"/>
  <c r="AG189" i="11"/>
  <c r="AK189" i="11"/>
  <c r="J190" i="11"/>
  <c r="N190" i="11"/>
  <c r="R190" i="11"/>
  <c r="V190" i="11"/>
  <c r="Z190" i="11"/>
  <c r="AD190" i="11"/>
  <c r="AH190" i="11"/>
  <c r="G191" i="11"/>
  <c r="K191" i="11"/>
  <c r="O191" i="11"/>
  <c r="S191" i="11"/>
  <c r="W191" i="11"/>
  <c r="AA191" i="11"/>
  <c r="AE191" i="11"/>
  <c r="AI191" i="11"/>
  <c r="H192" i="11"/>
  <c r="L192" i="11"/>
  <c r="P192" i="11"/>
  <c r="T192" i="11"/>
  <c r="X192" i="11"/>
  <c r="AB192" i="11"/>
  <c r="AF192" i="11"/>
  <c r="AJ192" i="11"/>
  <c r="I193" i="11"/>
  <c r="M193" i="11"/>
  <c r="Q193" i="11"/>
  <c r="U193" i="11"/>
  <c r="Y193" i="11"/>
  <c r="AC193" i="11"/>
  <c r="AG193" i="11"/>
  <c r="AK193" i="11"/>
  <c r="J194" i="11"/>
  <c r="N194" i="11"/>
  <c r="R194" i="11"/>
  <c r="V194" i="11"/>
  <c r="Z194" i="11"/>
  <c r="AD194" i="11"/>
  <c r="AH194" i="11"/>
  <c r="G195" i="11"/>
  <c r="K195" i="11"/>
  <c r="O195" i="11"/>
  <c r="S195" i="11"/>
  <c r="W195" i="11"/>
  <c r="AA195" i="11"/>
  <c r="AE195" i="11"/>
  <c r="AI195" i="11"/>
  <c r="H196" i="11"/>
  <c r="L196" i="11"/>
  <c r="P196" i="11"/>
  <c r="T196" i="11"/>
  <c r="X196" i="11"/>
  <c r="AB196" i="11"/>
  <c r="AF196" i="11"/>
  <c r="AJ196" i="11"/>
  <c r="I197" i="11"/>
  <c r="M197" i="11"/>
  <c r="Q197" i="11"/>
  <c r="U197" i="11"/>
  <c r="Y197" i="11"/>
  <c r="AC197" i="11"/>
  <c r="AG197" i="11"/>
  <c r="AK197" i="11"/>
  <c r="J198" i="11"/>
  <c r="N198" i="11"/>
  <c r="R198" i="11"/>
  <c r="V198" i="11"/>
  <c r="Z198" i="11"/>
  <c r="AD198" i="11"/>
  <c r="AH198" i="11"/>
  <c r="G199" i="11"/>
  <c r="K199" i="11"/>
  <c r="O199" i="11"/>
  <c r="S199" i="11"/>
  <c r="W199" i="11"/>
  <c r="AA199" i="11"/>
  <c r="AE199" i="11"/>
  <c r="AI199" i="11"/>
  <c r="H200" i="11"/>
  <c r="L200" i="11"/>
  <c r="P200" i="11"/>
  <c r="T200" i="11"/>
  <c r="X200" i="11"/>
  <c r="AB200" i="11"/>
  <c r="AF200" i="11"/>
  <c r="AJ200" i="11"/>
  <c r="I201" i="11"/>
  <c r="M201" i="11"/>
  <c r="Q201" i="11"/>
  <c r="U201" i="11"/>
  <c r="Y201" i="11"/>
  <c r="AC201" i="11"/>
  <c r="AG201" i="11"/>
  <c r="AK201" i="11"/>
  <c r="J202" i="11"/>
  <c r="N202" i="11"/>
  <c r="R202" i="11"/>
  <c r="V202" i="11"/>
  <c r="Z202" i="11"/>
  <c r="AD202" i="11"/>
  <c r="AH202" i="11"/>
  <c r="G203" i="11"/>
  <c r="K203" i="11"/>
  <c r="O203" i="11"/>
  <c r="S203" i="11"/>
  <c r="W203" i="11"/>
  <c r="AA203" i="11"/>
  <c r="AE203" i="11"/>
  <c r="AI203" i="11"/>
  <c r="H204" i="11"/>
  <c r="L204" i="11"/>
  <c r="P204" i="11"/>
  <c r="T204" i="11"/>
  <c r="X204" i="11"/>
  <c r="AB204" i="11"/>
  <c r="AF204" i="11"/>
  <c r="AJ204" i="11"/>
  <c r="I205" i="11"/>
  <c r="M205" i="11"/>
  <c r="Q205" i="11"/>
  <c r="U205" i="11"/>
  <c r="Y205" i="11"/>
  <c r="AC205" i="11"/>
  <c r="AG205" i="11"/>
  <c r="AK205" i="11"/>
  <c r="J206" i="11"/>
  <c r="N206" i="11"/>
  <c r="R206" i="11"/>
  <c r="V206" i="11"/>
  <c r="Z206" i="11"/>
  <c r="AD206" i="11"/>
  <c r="AH206" i="11"/>
  <c r="G207" i="11"/>
  <c r="K207" i="11"/>
  <c r="O207" i="11"/>
  <c r="S207" i="11"/>
  <c r="W207" i="11"/>
  <c r="AA207" i="11"/>
  <c r="AE207" i="11"/>
  <c r="AI207" i="11"/>
  <c r="H208" i="11"/>
  <c r="L208" i="11"/>
  <c r="P208" i="11"/>
  <c r="T208" i="11"/>
  <c r="X208" i="11"/>
  <c r="AB208" i="11"/>
  <c r="AF208" i="11"/>
  <c r="AJ208" i="11"/>
  <c r="I209" i="11"/>
  <c r="M209" i="11"/>
  <c r="Q209" i="11"/>
  <c r="U209" i="11"/>
  <c r="Y209" i="11"/>
  <c r="AC209" i="11"/>
  <c r="AG209" i="11"/>
  <c r="AK209" i="11"/>
  <c r="J210" i="11"/>
  <c r="N210" i="11"/>
  <c r="R210" i="11"/>
  <c r="V210" i="11"/>
  <c r="Z210" i="11"/>
  <c r="AD210" i="11"/>
  <c r="AH210" i="11"/>
  <c r="G211" i="11"/>
  <c r="K211" i="11"/>
  <c r="O211" i="11"/>
  <c r="S211" i="11"/>
  <c r="W211" i="11"/>
  <c r="AA211" i="11"/>
  <c r="AE211" i="11"/>
  <c r="AI211" i="11"/>
  <c r="H212" i="11"/>
  <c r="L212" i="11"/>
  <c r="P212" i="11"/>
  <c r="T212" i="11"/>
  <c r="X212" i="11"/>
  <c r="AB212" i="11"/>
  <c r="AF212" i="11"/>
  <c r="AJ212" i="11"/>
  <c r="I213" i="11"/>
  <c r="M213" i="11"/>
  <c r="Q213" i="11"/>
  <c r="U213" i="11"/>
  <c r="Y213" i="11"/>
  <c r="AC213" i="11"/>
  <c r="AG213" i="11"/>
  <c r="AK213" i="11"/>
  <c r="J214" i="11"/>
  <c r="N214" i="11"/>
  <c r="R214" i="11"/>
  <c r="V214" i="11"/>
  <c r="Z214" i="11"/>
  <c r="AD214" i="11"/>
  <c r="AH214" i="11"/>
  <c r="H165" i="11"/>
  <c r="L165" i="11"/>
  <c r="P165" i="11"/>
  <c r="T165" i="11"/>
  <c r="X165" i="11"/>
  <c r="AB165" i="11"/>
  <c r="AF165" i="11"/>
  <c r="AJ165" i="11"/>
  <c r="V300" i="11"/>
  <c r="X302" i="11"/>
  <c r="Z304" i="11"/>
  <c r="AB306" i="11"/>
  <c r="AD308" i="11"/>
  <c r="AF310" i="11"/>
  <c r="AH312" i="11"/>
  <c r="AJ314" i="11"/>
  <c r="G317" i="11"/>
  <c r="I319" i="11"/>
  <c r="K321" i="11"/>
  <c r="M323" i="11"/>
  <c r="O325" i="11"/>
  <c r="Q327" i="11"/>
  <c r="S329" i="11"/>
  <c r="U331" i="11"/>
  <c r="W333" i="11"/>
  <c r="Y335" i="11"/>
  <c r="AA337" i="11"/>
  <c r="AC339" i="11"/>
  <c r="AE341" i="11"/>
  <c r="AG343" i="11"/>
  <c r="AJ344" i="11"/>
  <c r="AK345" i="11"/>
  <c r="G347" i="11"/>
  <c r="H348" i="11"/>
  <c r="J299" i="11"/>
  <c r="L166" i="11"/>
  <c r="T166" i="11"/>
  <c r="AB166" i="11"/>
  <c r="AJ166" i="11"/>
  <c r="N167" i="11"/>
  <c r="V167" i="11"/>
  <c r="AD167" i="11"/>
  <c r="G168" i="11"/>
  <c r="O168" i="11"/>
  <c r="W168" i="11"/>
  <c r="AE168" i="11"/>
  <c r="H169" i="11"/>
  <c r="P169" i="11"/>
  <c r="X169" i="11"/>
  <c r="AF169" i="11"/>
  <c r="I170" i="11"/>
  <c r="Q170" i="11"/>
  <c r="Y170" i="11"/>
  <c r="AG170" i="11"/>
  <c r="J171" i="11"/>
  <c r="R171" i="11"/>
  <c r="Z171" i="11"/>
  <c r="AH171" i="11"/>
  <c r="K172" i="11"/>
  <c r="S172" i="11"/>
  <c r="AA172" i="11"/>
  <c r="AI172" i="11"/>
  <c r="L173" i="11"/>
  <c r="T173" i="11"/>
  <c r="AB173" i="11"/>
  <c r="AJ173" i="11"/>
  <c r="M174" i="11"/>
  <c r="U174" i="11"/>
  <c r="AC174" i="11"/>
  <c r="AK174" i="11"/>
  <c r="N175" i="11"/>
  <c r="V175" i="11"/>
  <c r="AD175" i="11"/>
  <c r="G176" i="11"/>
  <c r="O176" i="11"/>
  <c r="W176" i="11"/>
  <c r="AE176" i="11"/>
  <c r="H177" i="11"/>
  <c r="P177" i="11"/>
  <c r="X177" i="11"/>
  <c r="AF177" i="11"/>
  <c r="I178" i="11"/>
  <c r="Q178" i="11"/>
  <c r="Y178" i="11"/>
  <c r="AG178" i="11"/>
  <c r="J179" i="11"/>
  <c r="R179" i="11"/>
  <c r="Z179" i="11"/>
  <c r="AH179" i="11"/>
  <c r="K180" i="11"/>
  <c r="S180" i="11"/>
  <c r="AA180" i="11"/>
  <c r="AI180" i="11"/>
  <c r="L181" i="11"/>
  <c r="T181" i="11"/>
  <c r="AB181" i="11"/>
  <c r="AJ181" i="11"/>
  <c r="M182" i="11"/>
  <c r="U182" i="11"/>
  <c r="AC182" i="11"/>
  <c r="AK182" i="11"/>
  <c r="N183" i="11"/>
  <c r="V183" i="11"/>
  <c r="AD183" i="11"/>
  <c r="G184" i="11"/>
  <c r="O184" i="11"/>
  <c r="W184" i="11"/>
  <c r="AE184" i="11"/>
  <c r="H185" i="11"/>
  <c r="P185" i="11"/>
  <c r="X185" i="11"/>
  <c r="AF185" i="11"/>
  <c r="I186" i="11"/>
  <c r="Q186" i="11"/>
  <c r="Y186" i="11"/>
  <c r="AG186" i="11"/>
  <c r="J187" i="11"/>
  <c r="R187" i="11"/>
  <c r="Z187" i="11"/>
  <c r="AH187" i="11"/>
  <c r="K188" i="11"/>
  <c r="S188" i="11"/>
  <c r="AA188" i="11"/>
  <c r="AI188" i="11"/>
  <c r="L189" i="11"/>
  <c r="T189" i="11"/>
  <c r="AB189" i="11"/>
  <c r="AJ189" i="11"/>
  <c r="M190" i="11"/>
  <c r="U190" i="11"/>
  <c r="AC190" i="11"/>
  <c r="AK190" i="11"/>
  <c r="N191" i="11"/>
  <c r="V191" i="11"/>
  <c r="AD191" i="11"/>
  <c r="G192" i="11"/>
  <c r="O192" i="11"/>
  <c r="W192" i="11"/>
  <c r="AE192" i="11"/>
  <c r="H193" i="11"/>
  <c r="P193" i="11"/>
  <c r="X193" i="11"/>
  <c r="AF193" i="11"/>
  <c r="I194" i="11"/>
  <c r="Q194" i="11"/>
  <c r="Y194" i="11"/>
  <c r="AG194" i="11"/>
  <c r="J195" i="11"/>
  <c r="R195" i="11"/>
  <c r="Z195" i="11"/>
  <c r="AH195" i="11"/>
  <c r="K196" i="11"/>
  <c r="S196" i="11"/>
  <c r="AA196" i="11"/>
  <c r="AI196" i="11"/>
  <c r="L197" i="11"/>
  <c r="T197" i="11"/>
  <c r="AB197" i="11"/>
  <c r="AJ197" i="11"/>
  <c r="M198" i="11"/>
  <c r="U198" i="11"/>
  <c r="AC198" i="11"/>
  <c r="AK198" i="11"/>
  <c r="N199" i="11"/>
  <c r="V199" i="11"/>
  <c r="AD199" i="11"/>
  <c r="G200" i="11"/>
  <c r="O200" i="11"/>
  <c r="W200" i="11"/>
  <c r="AE200" i="11"/>
  <c r="H201" i="11"/>
  <c r="P201" i="11"/>
  <c r="X201" i="11"/>
  <c r="AF201" i="11"/>
  <c r="I202" i="11"/>
  <c r="Q202" i="11"/>
  <c r="Y202" i="11"/>
  <c r="AG202" i="11"/>
  <c r="J203" i="11"/>
  <c r="R203" i="11"/>
  <c r="Z203" i="11"/>
  <c r="AH203" i="11"/>
  <c r="K204" i="11"/>
  <c r="S204" i="11"/>
  <c r="AA204" i="11"/>
  <c r="AI204" i="11"/>
  <c r="L205" i="11"/>
  <c r="T205" i="11"/>
  <c r="AB205" i="11"/>
  <c r="AJ205" i="11"/>
  <c r="M206" i="11"/>
  <c r="U206" i="11"/>
  <c r="AC206" i="11"/>
  <c r="AK206" i="11"/>
  <c r="N207" i="11"/>
  <c r="V207" i="11"/>
  <c r="AD207" i="11"/>
  <c r="G208" i="11"/>
  <c r="O208" i="11"/>
  <c r="W208" i="11"/>
  <c r="AE208" i="11"/>
  <c r="H209" i="11"/>
  <c r="P209" i="11"/>
  <c r="X209" i="11"/>
  <c r="AF209" i="11"/>
  <c r="I210" i="11"/>
  <c r="Q210" i="11"/>
  <c r="Y210" i="11"/>
  <c r="AG210" i="11"/>
  <c r="J211" i="11"/>
  <c r="R211" i="11"/>
  <c r="Z211" i="11"/>
  <c r="AH211" i="11"/>
  <c r="K212" i="11"/>
  <c r="S212" i="11"/>
  <c r="AA212" i="11"/>
  <c r="AI212" i="11"/>
  <c r="L213" i="11"/>
  <c r="T213" i="11"/>
  <c r="AB213" i="11"/>
  <c r="AJ213" i="11"/>
  <c r="M214" i="11"/>
  <c r="U214" i="11"/>
  <c r="AC214" i="11"/>
  <c r="AK214" i="11"/>
  <c r="O165" i="11"/>
  <c r="W165" i="11"/>
  <c r="AE165" i="11"/>
  <c r="G301" i="11"/>
  <c r="I303" i="11"/>
  <c r="K305" i="11"/>
  <c r="M307" i="11"/>
  <c r="O309" i="11"/>
  <c r="Q311" i="11"/>
  <c r="S313" i="11"/>
  <c r="U315" i="11"/>
  <c r="W317" i="11"/>
  <c r="Y319" i="11"/>
  <c r="AA321" i="11"/>
  <c r="AC323" i="11"/>
  <c r="AE325" i="11"/>
  <c r="AG327" i="11"/>
  <c r="AI329" i="11"/>
  <c r="AK331" i="11"/>
  <c r="H334" i="11"/>
  <c r="J336" i="11"/>
  <c r="L338" i="11"/>
  <c r="N340" i="11"/>
  <c r="P342" i="11"/>
  <c r="L344" i="11"/>
  <c r="M345" i="11"/>
  <c r="N346" i="11"/>
  <c r="O347" i="11"/>
  <c r="P348" i="11"/>
  <c r="R299" i="11"/>
  <c r="W301" i="11"/>
  <c r="Y303" i="11"/>
  <c r="AA305" i="11"/>
  <c r="AC307" i="11"/>
  <c r="AE309" i="11"/>
  <c r="AG311" i="11"/>
  <c r="AI313" i="11"/>
  <c r="AK315" i="11"/>
  <c r="H318" i="11"/>
  <c r="J320" i="11"/>
  <c r="L322" i="11"/>
  <c r="N324" i="11"/>
  <c r="P326" i="11"/>
  <c r="R328" i="11"/>
  <c r="T330" i="11"/>
  <c r="V332" i="11"/>
  <c r="X334" i="11"/>
  <c r="Z336" i="11"/>
  <c r="AB338" i="11"/>
  <c r="AD340" i="11"/>
  <c r="AF342" i="11"/>
  <c r="T344" i="11"/>
  <c r="U345" i="11"/>
  <c r="V346" i="11"/>
  <c r="W347" i="11"/>
  <c r="X348" i="11"/>
  <c r="Z299" i="11"/>
  <c r="H166" i="11"/>
  <c r="P166" i="11"/>
  <c r="X166" i="11"/>
  <c r="AF166" i="11"/>
  <c r="J167" i="11"/>
  <c r="R167" i="11"/>
  <c r="Z167" i="11"/>
  <c r="AH167" i="11"/>
  <c r="K168" i="11"/>
  <c r="S168" i="11"/>
  <c r="AA168" i="11"/>
  <c r="AI168" i="11"/>
  <c r="L169" i="11"/>
  <c r="T169" i="11"/>
  <c r="AB169" i="11"/>
  <c r="AJ169" i="11"/>
  <c r="M170" i="11"/>
  <c r="U170" i="11"/>
  <c r="AC170" i="11"/>
  <c r="AK170" i="11"/>
  <c r="N171" i="11"/>
  <c r="V171" i="11"/>
  <c r="AD171" i="11"/>
  <c r="G172" i="11"/>
  <c r="O172" i="11"/>
  <c r="W172" i="11"/>
  <c r="AE172" i="11"/>
  <c r="H173" i="11"/>
  <c r="P173" i="11"/>
  <c r="X173" i="11"/>
  <c r="AF173" i="11"/>
  <c r="I174" i="11"/>
  <c r="Q174" i="11"/>
  <c r="Y174" i="11"/>
  <c r="AG174" i="11"/>
  <c r="J175" i="11"/>
  <c r="R175" i="11"/>
  <c r="Z175" i="11"/>
  <c r="AH175" i="11"/>
  <c r="K176" i="11"/>
  <c r="S176" i="11"/>
  <c r="AA176" i="11"/>
  <c r="AI176" i="11"/>
  <c r="L177" i="11"/>
  <c r="T177" i="11"/>
  <c r="AB177" i="11"/>
  <c r="AJ177" i="11"/>
  <c r="M178" i="11"/>
  <c r="U178" i="11"/>
  <c r="AC178" i="11"/>
  <c r="AK178" i="11"/>
  <c r="N179" i="11"/>
  <c r="V179" i="11"/>
  <c r="AD179" i="11"/>
  <c r="G180" i="11"/>
  <c r="O180" i="11"/>
  <c r="W180" i="11"/>
  <c r="AE180" i="11"/>
  <c r="H181" i="11"/>
  <c r="P181" i="11"/>
  <c r="X181" i="11"/>
  <c r="AF181" i="11"/>
  <c r="I182" i="11"/>
  <c r="Q182" i="11"/>
  <c r="Y182" i="11"/>
  <c r="AG182" i="11"/>
  <c r="J183" i="11"/>
  <c r="R183" i="11"/>
  <c r="Z183" i="11"/>
  <c r="AH183" i="11"/>
  <c r="K184" i="11"/>
  <c r="S184" i="11"/>
  <c r="AA184" i="11"/>
  <c r="AI184" i="11"/>
  <c r="L185" i="11"/>
  <c r="T185" i="11"/>
  <c r="AB185" i="11"/>
  <c r="AJ185" i="11"/>
  <c r="M186" i="11"/>
  <c r="U186" i="11"/>
  <c r="AC186" i="11"/>
  <c r="AK186" i="11"/>
  <c r="N187" i="11"/>
  <c r="V187" i="11"/>
  <c r="AD187" i="11"/>
  <c r="G188" i="11"/>
  <c r="O188" i="11"/>
  <c r="W188" i="11"/>
  <c r="AE188" i="11"/>
  <c r="H189" i="11"/>
  <c r="P189" i="11"/>
  <c r="X189" i="11"/>
  <c r="AF189" i="11"/>
  <c r="I190" i="11"/>
  <c r="Q190" i="11"/>
  <c r="Y190" i="11"/>
  <c r="AG190" i="11"/>
  <c r="J191" i="11"/>
  <c r="R191" i="11"/>
  <c r="Z191" i="11"/>
  <c r="AH191" i="11"/>
  <c r="K192" i="11"/>
  <c r="S192" i="11"/>
  <c r="AA192" i="11"/>
  <c r="AI192" i="11"/>
  <c r="L193" i="11"/>
  <c r="T193" i="11"/>
  <c r="AB193" i="11"/>
  <c r="AJ193" i="11"/>
  <c r="M194" i="11"/>
  <c r="U194" i="11"/>
  <c r="AC194" i="11"/>
  <c r="AK194" i="11"/>
  <c r="N195" i="11"/>
  <c r="V195" i="11"/>
  <c r="AD195" i="11"/>
  <c r="G196" i="11"/>
  <c r="O196" i="11"/>
  <c r="W196" i="11"/>
  <c r="AE196" i="11"/>
  <c r="H197" i="11"/>
  <c r="P197" i="11"/>
  <c r="X197" i="11"/>
  <c r="AF197" i="11"/>
  <c r="I198" i="11"/>
  <c r="Q198" i="11"/>
  <c r="Y198" i="11"/>
  <c r="AG198" i="11"/>
  <c r="J199" i="11"/>
  <c r="R199" i="11"/>
  <c r="Z199" i="11"/>
  <c r="AH199" i="11"/>
  <c r="K200" i="11"/>
  <c r="S200" i="11"/>
  <c r="AA200" i="11"/>
  <c r="AI200" i="11"/>
  <c r="L201" i="11"/>
  <c r="T201" i="11"/>
  <c r="AB201" i="11"/>
  <c r="AJ201" i="11"/>
  <c r="M202" i="11"/>
  <c r="U202" i="11"/>
  <c r="AC202" i="11"/>
  <c r="AK202" i="11"/>
  <c r="N203" i="11"/>
  <c r="V203" i="11"/>
  <c r="AD203" i="11"/>
  <c r="G204" i="11"/>
  <c r="O204" i="11"/>
  <c r="W204" i="11"/>
  <c r="AE204" i="11"/>
  <c r="H205" i="11"/>
  <c r="P205" i="11"/>
  <c r="X205" i="11"/>
  <c r="AF205" i="11"/>
  <c r="I206" i="11"/>
  <c r="Q206" i="11"/>
  <c r="Y206" i="11"/>
  <c r="AG206" i="11"/>
  <c r="J207" i="11"/>
  <c r="R207" i="11"/>
  <c r="Z207" i="11"/>
  <c r="AH207" i="11"/>
  <c r="K208" i="11"/>
  <c r="S208" i="11"/>
  <c r="AA208" i="11"/>
  <c r="AI208" i="11"/>
  <c r="L209" i="11"/>
  <c r="T209" i="11"/>
  <c r="AB209" i="11"/>
  <c r="AJ209" i="11"/>
  <c r="M210" i="11"/>
  <c r="U210" i="11"/>
  <c r="AC210" i="11"/>
  <c r="AK210" i="11"/>
  <c r="N211" i="11"/>
  <c r="V211" i="11"/>
  <c r="AD211" i="11"/>
  <c r="G212" i="11"/>
  <c r="O212" i="11"/>
  <c r="W212" i="11"/>
  <c r="AE212" i="11"/>
  <c r="H213" i="11"/>
  <c r="P213" i="11"/>
  <c r="X213" i="11"/>
  <c r="AF213" i="11"/>
  <c r="I214" i="11"/>
  <c r="Q214" i="11"/>
  <c r="Y214" i="11"/>
  <c r="AG214" i="11"/>
  <c r="K165" i="11"/>
  <c r="S165" i="11"/>
  <c r="AA165" i="11"/>
  <c r="AI165" i="11"/>
  <c r="H98" i="11"/>
  <c r="I302" i="11" s="1"/>
  <c r="H302" i="11"/>
  <c r="J304" i="11"/>
  <c r="L306" i="11"/>
  <c r="N308" i="11"/>
  <c r="P310" i="11"/>
  <c r="R312" i="11"/>
  <c r="T314" i="11"/>
  <c r="V316" i="11"/>
  <c r="X318" i="11"/>
  <c r="Z320" i="11"/>
  <c r="AB322" i="11"/>
  <c r="AD324" i="11"/>
  <c r="AF326" i="11"/>
  <c r="AH328" i="11"/>
  <c r="AJ330" i="11"/>
  <c r="G333" i="11"/>
  <c r="I335" i="11"/>
  <c r="K337" i="11"/>
  <c r="M339" i="11"/>
  <c r="O341" i="11"/>
  <c r="Q343" i="11"/>
  <c r="AB344" i="11"/>
  <c r="AC345" i="11"/>
  <c r="AD346" i="11"/>
  <c r="AE347" i="11"/>
  <c r="AF348" i="11"/>
  <c r="AH299" i="11"/>
  <c r="M165" i="11"/>
  <c r="K214" i="11"/>
  <c r="J213" i="11"/>
  <c r="X211" i="11"/>
  <c r="W210" i="11"/>
  <c r="V209" i="11"/>
  <c r="U208" i="11"/>
  <c r="T207" i="11"/>
  <c r="S206" i="11"/>
  <c r="R205" i="11"/>
  <c r="Q204" i="11"/>
  <c r="P203" i="11"/>
  <c r="O202" i="11"/>
  <c r="N201" i="11"/>
  <c r="M200" i="11"/>
  <c r="L199" i="11"/>
  <c r="K198" i="11"/>
  <c r="J197" i="11"/>
  <c r="I196" i="11"/>
  <c r="H195" i="11"/>
  <c r="G194" i="11"/>
  <c r="AK192" i="11"/>
  <c r="AJ191" i="11"/>
  <c r="AI190" i="11"/>
  <c r="AH189" i="11"/>
  <c r="AG188" i="11"/>
  <c r="AF187" i="11"/>
  <c r="AE186" i="11"/>
  <c r="AD185" i="11"/>
  <c r="AC184" i="11"/>
  <c r="AB183" i="11"/>
  <c r="AA182" i="11"/>
  <c r="Z181" i="11"/>
  <c r="Y180" i="11"/>
  <c r="X179" i="11"/>
  <c r="W178" i="11"/>
  <c r="V177" i="11"/>
  <c r="U176" i="11"/>
  <c r="T175" i="11"/>
  <c r="S174" i="11"/>
  <c r="R173" i="11"/>
  <c r="Q172" i="11"/>
  <c r="P171" i="11"/>
  <c r="O170" i="11"/>
  <c r="N169" i="11"/>
  <c r="M168" i="11"/>
  <c r="L167" i="11"/>
  <c r="F91" i="11"/>
  <c r="F87" i="11"/>
  <c r="F83" i="11"/>
  <c r="F79" i="11"/>
  <c r="F75" i="11"/>
  <c r="F71" i="11"/>
  <c r="F67" i="11"/>
  <c r="F63" i="11"/>
  <c r="F59" i="11"/>
  <c r="F55" i="11"/>
  <c r="F51" i="11"/>
  <c r="F47" i="11"/>
  <c r="G166" i="11"/>
  <c r="F98" i="11"/>
  <c r="F142" i="11"/>
  <c r="F126" i="11"/>
  <c r="F110" i="11"/>
  <c r="Y165" i="11"/>
  <c r="I165" i="11"/>
  <c r="W214" i="11"/>
  <c r="G214" i="11"/>
  <c r="V213" i="11"/>
  <c r="AK212" i="11"/>
  <c r="U212" i="11"/>
  <c r="AJ211" i="11"/>
  <c r="T211" i="11"/>
  <c r="AI210" i="11"/>
  <c r="S210" i="11"/>
  <c r="AH209" i="11"/>
  <c r="R209" i="11"/>
  <c r="AG208" i="11"/>
  <c r="Q208" i="11"/>
  <c r="AF207" i="11"/>
  <c r="P207" i="11"/>
  <c r="AE206" i="11"/>
  <c r="O206" i="11"/>
  <c r="AD205" i="11"/>
  <c r="N205" i="11"/>
  <c r="AC204" i="11"/>
  <c r="M204" i="11"/>
  <c r="AB203" i="11"/>
  <c r="L203" i="11"/>
  <c r="AA202" i="11"/>
  <c r="K202" i="11"/>
  <c r="Z201" i="11"/>
  <c r="J201" i="11"/>
  <c r="Y200" i="11"/>
  <c r="I200" i="11"/>
  <c r="X199" i="11"/>
  <c r="H199" i="11"/>
  <c r="W198" i="11"/>
  <c r="G198" i="11"/>
  <c r="V197" i="11"/>
  <c r="AK196" i="11"/>
  <c r="U196" i="11"/>
  <c r="AJ195" i="11"/>
  <c r="T195" i="11"/>
  <c r="AI194" i="11"/>
  <c r="S194" i="11"/>
  <c r="AH193" i="11"/>
  <c r="R193" i="11"/>
  <c r="AG192" i="11"/>
  <c r="Q192" i="11"/>
  <c r="AF191" i="11"/>
  <c r="P191" i="11"/>
  <c r="AE190" i="11"/>
  <c r="O190" i="11"/>
  <c r="AD189" i="11"/>
  <c r="N189" i="11"/>
  <c r="AC188" i="11"/>
  <c r="M188" i="11"/>
  <c r="AB187" i="11"/>
  <c r="L187" i="11"/>
  <c r="AA186" i="11"/>
  <c r="K186" i="11"/>
  <c r="Z185" i="11"/>
  <c r="J185" i="11"/>
  <c r="Y184" i="11"/>
  <c r="I184" i="11"/>
  <c r="X183" i="11"/>
  <c r="H183" i="11"/>
  <c r="W182" i="11"/>
  <c r="G182" i="11"/>
  <c r="V181" i="11"/>
  <c r="AK180" i="11"/>
  <c r="U180" i="11"/>
  <c r="AJ179" i="11"/>
  <c r="T179" i="11"/>
  <c r="AI178" i="11"/>
  <c r="S178" i="11"/>
  <c r="AH177" i="11"/>
  <c r="R177" i="11"/>
  <c r="AG176" i="11"/>
  <c r="Q176" i="11"/>
  <c r="AF175" i="11"/>
  <c r="P175" i="11"/>
  <c r="AE174" i="11"/>
  <c r="O174" i="11"/>
  <c r="AD173" i="11"/>
  <c r="N173" i="11"/>
  <c r="AC172" i="11"/>
  <c r="M172" i="11"/>
  <c r="AB171" i="11"/>
  <c r="L171" i="11"/>
  <c r="AA170" i="11"/>
  <c r="K170" i="11"/>
  <c r="Z169" i="11"/>
  <c r="J169" i="11"/>
  <c r="Y168" i="11"/>
  <c r="I168" i="11"/>
  <c r="X167" i="11"/>
  <c r="H167" i="11"/>
  <c r="V166" i="11"/>
  <c r="D61" i="8" a="1"/>
  <c r="D61" i="8" s="1"/>
  <c r="M61" i="8" a="1"/>
  <c r="M61" i="8" s="1"/>
  <c r="AG165" i="11"/>
  <c r="AE214" i="11"/>
  <c r="AD213" i="11"/>
  <c r="AC212" i="11"/>
  <c r="AB211" i="11"/>
  <c r="AA210" i="11"/>
  <c r="Z209" i="11"/>
  <c r="Y208" i="11"/>
  <c r="X207" i="11"/>
  <c r="W206" i="11"/>
  <c r="V205" i="11"/>
  <c r="U204" i="11"/>
  <c r="T203" i="11"/>
  <c r="S202" i="11"/>
  <c r="R201" i="11"/>
  <c r="Q200" i="11"/>
  <c r="P199" i="11"/>
  <c r="O198" i="11"/>
  <c r="N197" i="11"/>
  <c r="M196" i="11"/>
  <c r="L195" i="11"/>
  <c r="K194" i="11"/>
  <c r="J193" i="11"/>
  <c r="I192" i="11"/>
  <c r="H191" i="11"/>
  <c r="G190" i="11"/>
  <c r="AK188" i="11"/>
  <c r="AJ187" i="11"/>
  <c r="AI186" i="11"/>
  <c r="S186" i="11"/>
  <c r="R185" i="11"/>
  <c r="Q184" i="11"/>
  <c r="P183" i="11"/>
  <c r="O182" i="11"/>
  <c r="N181" i="11"/>
  <c r="M180" i="11"/>
  <c r="L179" i="11"/>
  <c r="K178" i="11"/>
  <c r="J177" i="11"/>
  <c r="I176" i="11"/>
  <c r="H175" i="11"/>
  <c r="G174" i="11"/>
  <c r="AK172" i="11"/>
  <c r="AJ171" i="11"/>
  <c r="AI170" i="11"/>
  <c r="AH169" i="11"/>
  <c r="AG168" i="11"/>
  <c r="AF167" i="11"/>
  <c r="AD166" i="11"/>
  <c r="G167" i="11"/>
  <c r="J98" i="11"/>
  <c r="AC165" i="11"/>
  <c r="AA214" i="11"/>
  <c r="Z213" i="11"/>
  <c r="Y212" i="11"/>
  <c r="I212" i="11"/>
  <c r="H211" i="11"/>
  <c r="G210" i="11"/>
  <c r="AK208" i="11"/>
  <c r="AJ207" i="11"/>
  <c r="AI206" i="11"/>
  <c r="AH205" i="11"/>
  <c r="AG204" i="11"/>
  <c r="AF203" i="11"/>
  <c r="AE202" i="11"/>
  <c r="AD201" i="11"/>
  <c r="AC200" i="11"/>
  <c r="AB199" i="11"/>
  <c r="AA198" i="11"/>
  <c r="Z197" i="11"/>
  <c r="Y196" i="11"/>
  <c r="X195" i="11"/>
  <c r="W194" i="11"/>
  <c r="V193" i="11"/>
  <c r="U192" i="11"/>
  <c r="T191" i="11"/>
  <c r="S190" i="11"/>
  <c r="R189" i="11"/>
  <c r="Q188" i="11"/>
  <c r="P187" i="11"/>
  <c r="O186" i="11"/>
  <c r="N185" i="11"/>
  <c r="M184" i="11"/>
  <c r="L183" i="11"/>
  <c r="K182" i="11"/>
  <c r="J181" i="11"/>
  <c r="I180" i="11"/>
  <c r="H179" i="11"/>
  <c r="G178" i="11"/>
  <c r="AK176" i="11"/>
  <c r="AJ175" i="11"/>
  <c r="AI174" i="11"/>
  <c r="AH173" i="11"/>
  <c r="AG172" i="11"/>
  <c r="AF171" i="11"/>
  <c r="AE170" i="11"/>
  <c r="AD169" i="11"/>
  <c r="AC168" i="11"/>
  <c r="AB167" i="11"/>
  <c r="Z166" i="11"/>
  <c r="J166" i="11"/>
  <c r="Q39" i="9" a="1"/>
  <c r="Q39" i="9" s="1"/>
  <c r="O39" i="9" a="1"/>
  <c r="O39" i="9" s="1"/>
  <c r="L39" i="9" a="1"/>
  <c r="L39" i="9" s="1"/>
  <c r="J39" i="9" a="1"/>
  <c r="J39" i="9" s="1"/>
  <c r="H39" i="9" a="1"/>
  <c r="H39" i="9" s="1"/>
  <c r="F39" i="9" a="1"/>
  <c r="F39" i="9" s="1"/>
  <c r="D39" i="9" a="1"/>
  <c r="D39" i="9" s="1"/>
  <c r="Q40" i="9" a="1"/>
  <c r="Q40" i="9" s="1"/>
  <c r="L40" i="9" a="1"/>
  <c r="L40" i="9" s="1"/>
  <c r="H40" i="9" a="1"/>
  <c r="H40" i="9" s="1"/>
  <c r="D40" i="9" a="1"/>
  <c r="D40" i="9" s="1"/>
  <c r="O40" i="9" a="1"/>
  <c r="O40" i="9" s="1"/>
  <c r="J40" i="9" a="1"/>
  <c r="J40" i="9" s="1"/>
  <c r="F40" i="9" a="1"/>
  <c r="F40" i="9" s="1"/>
  <c r="I98" i="11"/>
  <c r="F138" i="11"/>
  <c r="F122" i="11"/>
  <c r="F106" i="11"/>
  <c r="J38" i="9" s="1" a="1"/>
  <c r="J38" i="9" s="1"/>
  <c r="G103" i="11"/>
  <c r="AK165" i="11"/>
  <c r="U165" i="11"/>
  <c r="AI214" i="11"/>
  <c r="S214" i="11"/>
  <c r="AH213" i="11"/>
  <c r="R213" i="11"/>
  <c r="AG212" i="11"/>
  <c r="Q212" i="11"/>
  <c r="AF211" i="11"/>
  <c r="P211" i="11"/>
  <c r="AE210" i="11"/>
  <c r="O210" i="11"/>
  <c r="AD209" i="11"/>
  <c r="N209" i="11"/>
  <c r="AC208" i="11"/>
  <c r="M208" i="11"/>
  <c r="AB207" i="11"/>
  <c r="L207" i="11"/>
  <c r="AA206" i="11"/>
  <c r="K206" i="11"/>
  <c r="Z205" i="11"/>
  <c r="J205" i="11"/>
  <c r="Y204" i="11"/>
  <c r="I204" i="11"/>
  <c r="X203" i="11"/>
  <c r="H203" i="11"/>
  <c r="W202" i="11"/>
  <c r="G202" i="11"/>
  <c r="V201" i="11"/>
  <c r="AK200" i="11"/>
  <c r="U200" i="11"/>
  <c r="AJ199" i="11"/>
  <c r="T199" i="11"/>
  <c r="AI198" i="11"/>
  <c r="S198" i="11"/>
  <c r="AH197" i="11"/>
  <c r="R197" i="11"/>
  <c r="AG196" i="11"/>
  <c r="Q196" i="11"/>
  <c r="AF195" i="11"/>
  <c r="P195" i="11"/>
  <c r="AE194" i="11"/>
  <c r="O194" i="11"/>
  <c r="AD193" i="11"/>
  <c r="N193" i="11"/>
  <c r="AC192" i="11"/>
  <c r="M192" i="11"/>
  <c r="AB191" i="11"/>
  <c r="L191" i="11"/>
  <c r="AA190" i="11"/>
  <c r="K190" i="11"/>
  <c r="Z189" i="11"/>
  <c r="J189" i="11"/>
  <c r="Y188" i="11"/>
  <c r="I188" i="11"/>
  <c r="X187" i="11"/>
  <c r="H187" i="11"/>
  <c r="W186" i="11"/>
  <c r="G186" i="11"/>
  <c r="V185" i="11"/>
  <c r="AK184" i="11"/>
  <c r="U184" i="11"/>
  <c r="AJ183" i="11"/>
  <c r="T183" i="11"/>
  <c r="AI182" i="11"/>
  <c r="S182" i="11"/>
  <c r="AH181" i="11"/>
  <c r="R181" i="11"/>
  <c r="AG180" i="11"/>
  <c r="Q180" i="11"/>
  <c r="AF179" i="11"/>
  <c r="P179" i="11"/>
  <c r="AE178" i="11"/>
  <c r="O178" i="11"/>
  <c r="AD177" i="11"/>
  <c r="N177" i="11"/>
  <c r="AC176" i="11"/>
  <c r="M176" i="11"/>
  <c r="AB175" i="11"/>
  <c r="L175" i="11"/>
  <c r="AA174" i="11"/>
  <c r="K174" i="11"/>
  <c r="Z173" i="11"/>
  <c r="J173" i="11"/>
  <c r="Y172" i="11"/>
  <c r="I172" i="11"/>
  <c r="X171" i="11"/>
  <c r="H171" i="11"/>
  <c r="W170" i="11"/>
  <c r="G170" i="11"/>
  <c r="V169" i="11"/>
  <c r="AK168" i="11"/>
  <c r="U168" i="11"/>
  <c r="AJ167" i="11"/>
  <c r="T167" i="11"/>
  <c r="AH166" i="11"/>
  <c r="R166" i="11"/>
  <c r="F90" i="11"/>
  <c r="F86" i="11"/>
  <c r="F82" i="11"/>
  <c r="F78" i="11"/>
  <c r="F74" i="11"/>
  <c r="F70" i="11"/>
  <c r="F66" i="11"/>
  <c r="F62" i="11"/>
  <c r="F58" i="11"/>
  <c r="F54" i="11"/>
  <c r="F50" i="11"/>
  <c r="F46" i="11"/>
  <c r="F92" i="11"/>
  <c r="F88" i="11"/>
  <c r="F84" i="11"/>
  <c r="F80" i="11"/>
  <c r="F76" i="11"/>
  <c r="F72" i="11"/>
  <c r="F68" i="11"/>
  <c r="F64" i="11"/>
  <c r="F60" i="11"/>
  <c r="F56" i="11"/>
  <c r="F52" i="11"/>
  <c r="F48" i="11"/>
  <c r="G154" i="11"/>
  <c r="G5" i="8"/>
  <c r="AS5" i="8" s="1"/>
  <c r="G164" i="11"/>
  <c r="G163" i="11" s="1"/>
  <c r="E152" i="11"/>
  <c r="D50" i="12"/>
  <c r="E276" i="11" s="1"/>
  <c r="C276" i="11"/>
  <c r="C272" i="11"/>
  <c r="C264" i="11"/>
  <c r="C30" i="12"/>
  <c r="D256" i="11" s="1"/>
  <c r="C256" i="11"/>
  <c r="C22" i="12"/>
  <c r="D248" i="11" s="1"/>
  <c r="C248" i="11"/>
  <c r="D10" i="12"/>
  <c r="E236" i="11" s="1"/>
  <c r="D30" i="12"/>
  <c r="E256" i="11" s="1"/>
  <c r="D34" i="12"/>
  <c r="E260" i="11" s="1"/>
  <c r="D38" i="12"/>
  <c r="E264" i="11" s="1"/>
  <c r="D42" i="12"/>
  <c r="E268" i="11" s="1"/>
  <c r="D46" i="12"/>
  <c r="E272" i="11" s="1"/>
  <c r="C50" i="12"/>
  <c r="D276" i="11" s="1"/>
  <c r="D53" i="12"/>
  <c r="E279" i="11" s="1"/>
  <c r="D45" i="12"/>
  <c r="E271" i="11" s="1"/>
  <c r="D37" i="12"/>
  <c r="E263" i="11" s="1"/>
  <c r="D33" i="12"/>
  <c r="E259" i="11" s="1"/>
  <c r="C33" i="12"/>
  <c r="D259" i="11" s="1"/>
  <c r="D29" i="12"/>
  <c r="E255" i="11" s="1"/>
  <c r="D21" i="12"/>
  <c r="E247" i="11" s="1"/>
  <c r="D13" i="12"/>
  <c r="E239" i="11" s="1"/>
  <c r="C278" i="11"/>
  <c r="C270" i="11"/>
  <c r="C54" i="12"/>
  <c r="D280" i="11" s="1"/>
  <c r="C280" i="11"/>
  <c r="C26" i="12"/>
  <c r="D252" i="11" s="1"/>
  <c r="C252" i="11"/>
  <c r="C18" i="12"/>
  <c r="D244" i="11" s="1"/>
  <c r="C244" i="11"/>
  <c r="D14" i="12"/>
  <c r="E240" i="11" s="1"/>
  <c r="C240" i="11"/>
  <c r="D26" i="12"/>
  <c r="E252" i="11" s="1"/>
  <c r="D48" i="12"/>
  <c r="E274" i="11" s="1"/>
  <c r="C17" i="12"/>
  <c r="D243" i="11" s="1"/>
  <c r="D22" i="12"/>
  <c r="E248" i="11" s="1"/>
  <c r="C233" i="11"/>
  <c r="C274" i="11"/>
  <c r="G5" i="13"/>
  <c r="D8" i="13"/>
  <c r="E167" i="11" s="1"/>
  <c r="D12" i="13"/>
  <c r="E171" i="11" s="1"/>
  <c r="D14" i="13"/>
  <c r="E173" i="11" s="1"/>
  <c r="D43" i="13"/>
  <c r="E202" i="11" s="1"/>
  <c r="C43" i="13"/>
  <c r="D202" i="11" s="1"/>
  <c r="D16" i="13"/>
  <c r="E175" i="11" s="1"/>
  <c r="D26" i="13"/>
  <c r="E185" i="11" s="1"/>
  <c r="C52" i="13"/>
  <c r="D211" i="11" s="1"/>
  <c r="D52" i="13"/>
  <c r="E211" i="11" s="1"/>
  <c r="D18" i="13"/>
  <c r="E177" i="11" s="1"/>
  <c r="D24" i="13"/>
  <c r="E183" i="11" s="1"/>
  <c r="D33" i="13"/>
  <c r="E192" i="11" s="1"/>
  <c r="C33" i="13"/>
  <c r="D192" i="11" s="1"/>
  <c r="D39" i="13"/>
  <c r="E198" i="11" s="1"/>
  <c r="C39" i="13"/>
  <c r="D198" i="11" s="1"/>
  <c r="D46" i="13"/>
  <c r="E205" i="11" s="1"/>
  <c r="C46" i="13"/>
  <c r="D205" i="11" s="1"/>
  <c r="D40" i="13"/>
  <c r="E199" i="11" s="1"/>
  <c r="C40" i="13"/>
  <c r="D199" i="11" s="1"/>
  <c r="D44" i="13"/>
  <c r="E203" i="11" s="1"/>
  <c r="C44" i="13"/>
  <c r="D203" i="11" s="1"/>
  <c r="C21" i="12"/>
  <c r="D247" i="11" s="1"/>
  <c r="C37" i="12"/>
  <c r="D263" i="11" s="1"/>
  <c r="C9" i="12"/>
  <c r="D235" i="11" s="1"/>
  <c r="C25" i="12"/>
  <c r="D251" i="11" s="1"/>
  <c r="C41" i="12"/>
  <c r="D267" i="11" s="1"/>
  <c r="C53" i="12"/>
  <c r="D279" i="11" s="1"/>
  <c r="C13" i="12"/>
  <c r="D239" i="11" s="1"/>
  <c r="C29" i="12"/>
  <c r="D255" i="11" s="1"/>
  <c r="C45" i="12"/>
  <c r="D271" i="11" s="1"/>
  <c r="C8" i="12"/>
  <c r="D234" i="11" s="1"/>
  <c r="C12" i="12"/>
  <c r="D238" i="11" s="1"/>
  <c r="C16" i="12"/>
  <c r="D242" i="11" s="1"/>
  <c r="C20" i="12"/>
  <c r="D246" i="11" s="1"/>
  <c r="C24" i="12"/>
  <c r="D250" i="11" s="1"/>
  <c r="C28" i="12"/>
  <c r="D254" i="11" s="1"/>
  <c r="C32" i="12"/>
  <c r="D258" i="11" s="1"/>
  <c r="C36" i="12"/>
  <c r="D262" i="11" s="1"/>
  <c r="C40" i="12"/>
  <c r="D266" i="11" s="1"/>
  <c r="C44" i="12"/>
  <c r="D270" i="11" s="1"/>
  <c r="C48" i="12"/>
  <c r="D274" i="11" s="1"/>
  <c r="C52" i="12"/>
  <c r="D278" i="11" s="1"/>
  <c r="G145" i="11"/>
  <c r="G141" i="11"/>
  <c r="G137" i="11"/>
  <c r="G133" i="11"/>
  <c r="G129" i="11"/>
  <c r="G125" i="11"/>
  <c r="G121" i="11"/>
  <c r="G117" i="11"/>
  <c r="G113" i="11"/>
  <c r="G109" i="11"/>
  <c r="G105" i="11"/>
  <c r="G147" i="11"/>
  <c r="G143" i="11"/>
  <c r="G139" i="11"/>
  <c r="G135" i="11"/>
  <c r="G131" i="11"/>
  <c r="G127" i="11"/>
  <c r="G123" i="11"/>
  <c r="G119" i="11"/>
  <c r="G115" i="11"/>
  <c r="G111" i="11"/>
  <c r="G107" i="11"/>
  <c r="G144" i="11"/>
  <c r="G140" i="11"/>
  <c r="G136" i="11"/>
  <c r="G132" i="11"/>
  <c r="G128" i="11"/>
  <c r="G124" i="11"/>
  <c r="G120" i="11"/>
  <c r="G116" i="11"/>
  <c r="G112" i="11"/>
  <c r="G108" i="11"/>
  <c r="G104" i="11"/>
  <c r="H61" i="8" s="1" a="1"/>
  <c r="H61" i="8" s="1"/>
  <c r="G100" i="11"/>
  <c r="F93" i="11"/>
  <c r="F89" i="11"/>
  <c r="F81" i="11"/>
  <c r="F73" i="11"/>
  <c r="F65" i="11"/>
  <c r="F57" i="11"/>
  <c r="F49" i="11"/>
  <c r="F85" i="11"/>
  <c r="F77" i="11"/>
  <c r="F69" i="11"/>
  <c r="F61" i="11"/>
  <c r="F53" i="11"/>
  <c r="F45" i="11"/>
  <c r="G302" i="11" l="1"/>
  <c r="AB59" i="8" a="1"/>
  <c r="AB59" i="8" s="1"/>
  <c r="AS9" i="8"/>
  <c r="AT9" i="8"/>
  <c r="AU9" i="8"/>
  <c r="AR10" i="8"/>
  <c r="AS10" i="8"/>
  <c r="AR9" i="8"/>
  <c r="K565" i="11" a="1"/>
  <c r="K565" i="11" s="1"/>
  <c r="K615" i="11" a="1"/>
  <c r="K615" i="11" s="1"/>
  <c r="K466" i="11" a="1"/>
  <c r="K466" i="11" s="1"/>
  <c r="H303" i="11"/>
  <c r="J302" i="11"/>
  <c r="K516" i="11" a="1"/>
  <c r="K516" i="11" s="1"/>
  <c r="K465" i="11" a="1"/>
  <c r="K465" i="11" s="1"/>
  <c r="C22" i="14"/>
  <c r="B21" i="14"/>
  <c r="H5" i="8"/>
  <c r="AT5" i="8" s="1"/>
  <c r="H353" i="11"/>
  <c r="H351" i="11" s="1"/>
  <c r="H298" i="11"/>
  <c r="H297" i="11" s="1"/>
  <c r="C413" i="11"/>
  <c r="D414" i="11"/>
  <c r="C462" i="11"/>
  <c r="G351" i="11"/>
  <c r="K69" i="11"/>
  <c r="L69" i="11" s="1"/>
  <c r="E31" i="8" s="1" a="1"/>
  <c r="E31" i="8" s="1"/>
  <c r="L487" i="11" s="1"/>
  <c r="L537" i="11" s="1"/>
  <c r="L587" i="11" s="1"/>
  <c r="L637" i="11" s="1"/>
  <c r="L687" i="11" s="1"/>
  <c r="L737" i="11" s="1"/>
  <c r="L787" i="11" s="1"/>
  <c r="L837" i="11" s="1"/>
  <c r="L887" i="11" s="1"/>
  <c r="L937" i="11" s="1"/>
  <c r="L987" i="11" s="1"/>
  <c r="L1037" i="11" s="1"/>
  <c r="L1087" i="11" s="1"/>
  <c r="L1137" i="11" s="1"/>
  <c r="L1187" i="11" s="1"/>
  <c r="L1237" i="11" s="1"/>
  <c r="L1287" i="11" s="1"/>
  <c r="L1337" i="11" s="1"/>
  <c r="L1387" i="11" s="1"/>
  <c r="L1437" i="11" s="1"/>
  <c r="L1487" i="11" s="1"/>
  <c r="L1537" i="11" s="1"/>
  <c r="L1587" i="11" s="1"/>
  <c r="L1637" i="11" s="1"/>
  <c r="L1687" i="11" s="1"/>
  <c r="L1737" i="11" s="1"/>
  <c r="L1787" i="11" s="1"/>
  <c r="L1837" i="11" s="1"/>
  <c r="L1887" i="11" s="1"/>
  <c r="L1937" i="11" s="1"/>
  <c r="L1987" i="11" s="1"/>
  <c r="K77" i="11"/>
  <c r="L77" i="11" s="1"/>
  <c r="E39" i="8" s="1" a="1"/>
  <c r="E39" i="8" s="1"/>
  <c r="L495" i="11" s="1"/>
  <c r="L545" i="11" s="1"/>
  <c r="L595" i="11" s="1"/>
  <c r="L645" i="11" s="1"/>
  <c r="L695" i="11" s="1"/>
  <c r="L745" i="11" s="1"/>
  <c r="L795" i="11" s="1"/>
  <c r="L845" i="11" s="1"/>
  <c r="L895" i="11" s="1"/>
  <c r="L945" i="11" s="1"/>
  <c r="L995" i="11" s="1"/>
  <c r="L1045" i="11" s="1"/>
  <c r="L1095" i="11" s="1"/>
  <c r="L1145" i="11" s="1"/>
  <c r="L1195" i="11" s="1"/>
  <c r="L1245" i="11" s="1"/>
  <c r="L1295" i="11" s="1"/>
  <c r="L1345" i="11" s="1"/>
  <c r="L1395" i="11" s="1"/>
  <c r="L1445" i="11" s="1"/>
  <c r="L1495" i="11" s="1"/>
  <c r="L1545" i="11" s="1"/>
  <c r="L1595" i="11" s="1"/>
  <c r="L1645" i="11" s="1"/>
  <c r="L1695" i="11" s="1"/>
  <c r="L1745" i="11" s="1"/>
  <c r="L1795" i="11" s="1"/>
  <c r="L1845" i="11" s="1"/>
  <c r="L1895" i="11" s="1"/>
  <c r="L1945" i="11" s="1"/>
  <c r="L1995" i="11" s="1"/>
  <c r="K53" i="11"/>
  <c r="L53" i="11" s="1"/>
  <c r="E15" i="8" s="1" a="1"/>
  <c r="E15" i="8" s="1"/>
  <c r="L471" i="11" s="1"/>
  <c r="L521" i="11" s="1"/>
  <c r="L571" i="11" s="1"/>
  <c r="L621" i="11" s="1"/>
  <c r="L671" i="11" s="1"/>
  <c r="L721" i="11" s="1"/>
  <c r="L771" i="11" s="1"/>
  <c r="L821" i="11" s="1"/>
  <c r="L871" i="11" s="1"/>
  <c r="L921" i="11" s="1"/>
  <c r="L971" i="11" s="1"/>
  <c r="L1021" i="11" s="1"/>
  <c r="L1071" i="11" s="1"/>
  <c r="L1121" i="11" s="1"/>
  <c r="L1171" i="11" s="1"/>
  <c r="L1221" i="11" s="1"/>
  <c r="L1271" i="11" s="1"/>
  <c r="L1321" i="11" s="1"/>
  <c r="L1371" i="11" s="1"/>
  <c r="L1421" i="11" s="1"/>
  <c r="L1471" i="11" s="1"/>
  <c r="L1521" i="11" s="1"/>
  <c r="L1571" i="11" s="1"/>
  <c r="L1621" i="11" s="1"/>
  <c r="L1671" i="11" s="1"/>
  <c r="L1721" i="11" s="1"/>
  <c r="L1771" i="11" s="1"/>
  <c r="L1821" i="11" s="1"/>
  <c r="L1871" i="11" s="1"/>
  <c r="L1921" i="11" s="1"/>
  <c r="L1971" i="11" s="1"/>
  <c r="K85" i="11"/>
  <c r="L85" i="11" s="1"/>
  <c r="E47" i="8" s="1" a="1"/>
  <c r="E47" i="8" s="1"/>
  <c r="L503" i="11" s="1"/>
  <c r="L553" i="11" s="1"/>
  <c r="L603" i="11" s="1"/>
  <c r="L653" i="11" s="1"/>
  <c r="L703" i="11" s="1"/>
  <c r="L753" i="11" s="1"/>
  <c r="L803" i="11" s="1"/>
  <c r="L853" i="11" s="1"/>
  <c r="L903" i="11" s="1"/>
  <c r="L953" i="11" s="1"/>
  <c r="L1003" i="11" s="1"/>
  <c r="L1053" i="11" s="1"/>
  <c r="L1103" i="11" s="1"/>
  <c r="L1153" i="11" s="1"/>
  <c r="L1203" i="11" s="1"/>
  <c r="L1253" i="11" s="1"/>
  <c r="L1303" i="11" s="1"/>
  <c r="L1353" i="11" s="1"/>
  <c r="L1403" i="11" s="1"/>
  <c r="L1453" i="11" s="1"/>
  <c r="L1503" i="11" s="1"/>
  <c r="L1553" i="11" s="1"/>
  <c r="L1603" i="11" s="1"/>
  <c r="L1653" i="11" s="1"/>
  <c r="L1703" i="11" s="1"/>
  <c r="L1753" i="11" s="1"/>
  <c r="L1803" i="11" s="1"/>
  <c r="L1853" i="11" s="1"/>
  <c r="L1903" i="11" s="1"/>
  <c r="L1953" i="11" s="1"/>
  <c r="L2003" i="11" s="1"/>
  <c r="K73" i="11"/>
  <c r="L73" i="11" s="1"/>
  <c r="E35" i="8" s="1" a="1"/>
  <c r="E35" i="8" s="1"/>
  <c r="L491" i="11" s="1"/>
  <c r="L541" i="11" s="1"/>
  <c r="L591" i="11" s="1"/>
  <c r="L641" i="11" s="1"/>
  <c r="L691" i="11" s="1"/>
  <c r="L741" i="11" s="1"/>
  <c r="L791" i="11" s="1"/>
  <c r="L841" i="11" s="1"/>
  <c r="L891" i="11" s="1"/>
  <c r="L941" i="11" s="1"/>
  <c r="L991" i="11" s="1"/>
  <c r="L1041" i="11" s="1"/>
  <c r="L1091" i="11" s="1"/>
  <c r="L1141" i="11" s="1"/>
  <c r="L1191" i="11" s="1"/>
  <c r="L1241" i="11" s="1"/>
  <c r="L1291" i="11" s="1"/>
  <c r="L1341" i="11" s="1"/>
  <c r="L1391" i="11" s="1"/>
  <c r="L1441" i="11" s="1"/>
  <c r="L1491" i="11" s="1"/>
  <c r="L1541" i="11" s="1"/>
  <c r="L1591" i="11" s="1"/>
  <c r="L1641" i="11" s="1"/>
  <c r="L1691" i="11" s="1"/>
  <c r="L1741" i="11" s="1"/>
  <c r="L1791" i="11" s="1"/>
  <c r="L1841" i="11" s="1"/>
  <c r="L1891" i="11" s="1"/>
  <c r="L1941" i="11" s="1"/>
  <c r="L1991" i="11" s="1"/>
  <c r="K48" i="11"/>
  <c r="L48" i="11" s="1"/>
  <c r="E10" i="8" s="1" a="1"/>
  <c r="E10" i="8" s="1"/>
  <c r="L466" i="11" s="1"/>
  <c r="L516" i="11" s="1"/>
  <c r="L566" i="11" s="1"/>
  <c r="L616" i="11" s="1"/>
  <c r="L666" i="11" s="1"/>
  <c r="L716" i="11" s="1"/>
  <c r="L766" i="11" s="1"/>
  <c r="L816" i="11" s="1"/>
  <c r="L866" i="11" s="1"/>
  <c r="L916" i="11" s="1"/>
  <c r="L966" i="11" s="1"/>
  <c r="L1016" i="11" s="1"/>
  <c r="L1066" i="11" s="1"/>
  <c r="L1116" i="11" s="1"/>
  <c r="L1166" i="11" s="1"/>
  <c r="L1216" i="11" s="1"/>
  <c r="L1266" i="11" s="1"/>
  <c r="L1316" i="11" s="1"/>
  <c r="L1366" i="11" s="1"/>
  <c r="L1416" i="11" s="1"/>
  <c r="L1466" i="11" s="1"/>
  <c r="L1516" i="11" s="1"/>
  <c r="L1566" i="11" s="1"/>
  <c r="L1616" i="11" s="1"/>
  <c r="L1666" i="11" s="1"/>
  <c r="L1716" i="11" s="1"/>
  <c r="L1766" i="11" s="1"/>
  <c r="L1816" i="11" s="1"/>
  <c r="L1866" i="11" s="1"/>
  <c r="L1916" i="11" s="1"/>
  <c r="L1966" i="11" s="1"/>
  <c r="K64" i="11"/>
  <c r="L64" i="11" s="1"/>
  <c r="E26" i="8" s="1" a="1"/>
  <c r="E26" i="8" s="1"/>
  <c r="L482" i="11" s="1"/>
  <c r="L532" i="11" s="1"/>
  <c r="L582" i="11" s="1"/>
  <c r="L632" i="11" s="1"/>
  <c r="L682" i="11" s="1"/>
  <c r="L732" i="11" s="1"/>
  <c r="L782" i="11" s="1"/>
  <c r="L832" i="11" s="1"/>
  <c r="L882" i="11" s="1"/>
  <c r="L932" i="11" s="1"/>
  <c r="L982" i="11" s="1"/>
  <c r="L1032" i="11" s="1"/>
  <c r="L1082" i="11" s="1"/>
  <c r="L1132" i="11" s="1"/>
  <c r="L1182" i="11" s="1"/>
  <c r="L1232" i="11" s="1"/>
  <c r="L1282" i="11" s="1"/>
  <c r="L1332" i="11" s="1"/>
  <c r="L1382" i="11" s="1"/>
  <c r="L1432" i="11" s="1"/>
  <c r="L1482" i="11" s="1"/>
  <c r="L1532" i="11" s="1"/>
  <c r="L1582" i="11" s="1"/>
  <c r="L1632" i="11" s="1"/>
  <c r="L1682" i="11" s="1"/>
  <c r="L1732" i="11" s="1"/>
  <c r="L1782" i="11" s="1"/>
  <c r="L1832" i="11" s="1"/>
  <c r="L1882" i="11" s="1"/>
  <c r="L1932" i="11" s="1"/>
  <c r="L1982" i="11" s="1"/>
  <c r="K80" i="11"/>
  <c r="L80" i="11" s="1"/>
  <c r="E42" i="8" s="1" a="1"/>
  <c r="E42" i="8" s="1"/>
  <c r="L498" i="11" s="1"/>
  <c r="L548" i="11" s="1"/>
  <c r="L598" i="11" s="1"/>
  <c r="L648" i="11" s="1"/>
  <c r="L698" i="11" s="1"/>
  <c r="L748" i="11" s="1"/>
  <c r="L798" i="11" s="1"/>
  <c r="L848" i="11" s="1"/>
  <c r="L898" i="11" s="1"/>
  <c r="L948" i="11" s="1"/>
  <c r="L998" i="11" s="1"/>
  <c r="L1048" i="11" s="1"/>
  <c r="L1098" i="11" s="1"/>
  <c r="L1148" i="11" s="1"/>
  <c r="L1198" i="11" s="1"/>
  <c r="L1248" i="11" s="1"/>
  <c r="L1298" i="11" s="1"/>
  <c r="L1348" i="11" s="1"/>
  <c r="L1398" i="11" s="1"/>
  <c r="L1448" i="11" s="1"/>
  <c r="L1498" i="11" s="1"/>
  <c r="L1548" i="11" s="1"/>
  <c r="L1598" i="11" s="1"/>
  <c r="L1648" i="11" s="1"/>
  <c r="L1698" i="11" s="1"/>
  <c r="L1748" i="11" s="1"/>
  <c r="L1798" i="11" s="1"/>
  <c r="L1848" i="11" s="1"/>
  <c r="L1898" i="11" s="1"/>
  <c r="L1948" i="11" s="1"/>
  <c r="L1998" i="11" s="1"/>
  <c r="K46" i="11"/>
  <c r="L46" i="11" s="1"/>
  <c r="E8" i="8" s="1" a="1"/>
  <c r="E8" i="8" s="1"/>
  <c r="L464" i="11" s="1"/>
  <c r="L514" i="11" s="1"/>
  <c r="L564" i="11" s="1"/>
  <c r="L614" i="11" s="1"/>
  <c r="L664" i="11" s="1"/>
  <c r="L714" i="11" s="1"/>
  <c r="L764" i="11" s="1"/>
  <c r="L814" i="11" s="1"/>
  <c r="L864" i="11" s="1"/>
  <c r="L914" i="11" s="1"/>
  <c r="L964" i="11" s="1"/>
  <c r="L1014" i="11" s="1"/>
  <c r="L1064" i="11" s="1"/>
  <c r="L1114" i="11" s="1"/>
  <c r="L1164" i="11" s="1"/>
  <c r="L1214" i="11" s="1"/>
  <c r="L1264" i="11" s="1"/>
  <c r="L1314" i="11" s="1"/>
  <c r="L1364" i="11" s="1"/>
  <c r="L1414" i="11" s="1"/>
  <c r="L1464" i="11" s="1"/>
  <c r="L1514" i="11" s="1"/>
  <c r="L1564" i="11" s="1"/>
  <c r="L1614" i="11" s="1"/>
  <c r="L1664" i="11" s="1"/>
  <c r="L1714" i="11" s="1"/>
  <c r="L1764" i="11" s="1"/>
  <c r="L1814" i="11" s="1"/>
  <c r="L1864" i="11" s="1"/>
  <c r="L1914" i="11" s="1"/>
  <c r="L1964" i="11" s="1"/>
  <c r="K62" i="11"/>
  <c r="L62" i="11" s="1"/>
  <c r="E24" i="8" s="1" a="1"/>
  <c r="E24" i="8" s="1"/>
  <c r="L480" i="11" s="1"/>
  <c r="L530" i="11" s="1"/>
  <c r="L580" i="11" s="1"/>
  <c r="L630" i="11" s="1"/>
  <c r="L680" i="11" s="1"/>
  <c r="L730" i="11" s="1"/>
  <c r="L780" i="11" s="1"/>
  <c r="L830" i="11" s="1"/>
  <c r="L880" i="11" s="1"/>
  <c r="L930" i="11" s="1"/>
  <c r="L980" i="11" s="1"/>
  <c r="L1030" i="11" s="1"/>
  <c r="L1080" i="11" s="1"/>
  <c r="L1130" i="11" s="1"/>
  <c r="L1180" i="11" s="1"/>
  <c r="L1230" i="11" s="1"/>
  <c r="L1280" i="11" s="1"/>
  <c r="L1330" i="11" s="1"/>
  <c r="L1380" i="11" s="1"/>
  <c r="L1430" i="11" s="1"/>
  <c r="L1480" i="11" s="1"/>
  <c r="L1530" i="11" s="1"/>
  <c r="L1580" i="11" s="1"/>
  <c r="L1630" i="11" s="1"/>
  <c r="L1680" i="11" s="1"/>
  <c r="L1730" i="11" s="1"/>
  <c r="L1780" i="11" s="1"/>
  <c r="L1830" i="11" s="1"/>
  <c r="L1880" i="11" s="1"/>
  <c r="L1930" i="11" s="1"/>
  <c r="L1980" i="11" s="1"/>
  <c r="K78" i="11"/>
  <c r="L78" i="11" s="1"/>
  <c r="E40" i="8" s="1" a="1"/>
  <c r="E40" i="8" s="1"/>
  <c r="L496" i="11" s="1"/>
  <c r="L546" i="11" s="1"/>
  <c r="L596" i="11" s="1"/>
  <c r="L646" i="11" s="1"/>
  <c r="L696" i="11" s="1"/>
  <c r="L746" i="11" s="1"/>
  <c r="L796" i="11" s="1"/>
  <c r="L846" i="11" s="1"/>
  <c r="L896" i="11" s="1"/>
  <c r="L946" i="11" s="1"/>
  <c r="L996" i="11" s="1"/>
  <c r="L1046" i="11" s="1"/>
  <c r="L1096" i="11" s="1"/>
  <c r="L1146" i="11" s="1"/>
  <c r="L1196" i="11" s="1"/>
  <c r="L1246" i="11" s="1"/>
  <c r="L1296" i="11" s="1"/>
  <c r="L1346" i="11" s="1"/>
  <c r="L1396" i="11" s="1"/>
  <c r="L1446" i="11" s="1"/>
  <c r="L1496" i="11" s="1"/>
  <c r="L1546" i="11" s="1"/>
  <c r="L1596" i="11" s="1"/>
  <c r="L1646" i="11" s="1"/>
  <c r="L1696" i="11" s="1"/>
  <c r="L1746" i="11" s="1"/>
  <c r="L1796" i="11" s="1"/>
  <c r="L1846" i="11" s="1"/>
  <c r="L1896" i="11" s="1"/>
  <c r="L1946" i="11" s="1"/>
  <c r="L1996" i="11" s="1"/>
  <c r="K51" i="11"/>
  <c r="L51" i="11" s="1"/>
  <c r="E13" i="8" s="1" a="1"/>
  <c r="E13" i="8" s="1"/>
  <c r="L469" i="11" s="1"/>
  <c r="L519" i="11" s="1"/>
  <c r="L569" i="11" s="1"/>
  <c r="L619" i="11" s="1"/>
  <c r="L669" i="11" s="1"/>
  <c r="L719" i="11" s="1"/>
  <c r="L769" i="11" s="1"/>
  <c r="L819" i="11" s="1"/>
  <c r="L869" i="11" s="1"/>
  <c r="L919" i="11" s="1"/>
  <c r="L969" i="11" s="1"/>
  <c r="L1019" i="11" s="1"/>
  <c r="L1069" i="11" s="1"/>
  <c r="L1119" i="11" s="1"/>
  <c r="L1169" i="11" s="1"/>
  <c r="L1219" i="11" s="1"/>
  <c r="L1269" i="11" s="1"/>
  <c r="L1319" i="11" s="1"/>
  <c r="L1369" i="11" s="1"/>
  <c r="L1419" i="11" s="1"/>
  <c r="L1469" i="11" s="1"/>
  <c r="L1519" i="11" s="1"/>
  <c r="L1569" i="11" s="1"/>
  <c r="L1619" i="11" s="1"/>
  <c r="L1669" i="11" s="1"/>
  <c r="L1719" i="11" s="1"/>
  <c r="L1769" i="11" s="1"/>
  <c r="L1819" i="11" s="1"/>
  <c r="L1869" i="11" s="1"/>
  <c r="L1919" i="11" s="1"/>
  <c r="L1969" i="11" s="1"/>
  <c r="K67" i="11"/>
  <c r="L67" i="11" s="1"/>
  <c r="E29" i="8" s="1" a="1"/>
  <c r="E29" i="8" s="1"/>
  <c r="L485" i="11" s="1"/>
  <c r="L535" i="11" s="1"/>
  <c r="L585" i="11" s="1"/>
  <c r="L635" i="11" s="1"/>
  <c r="L685" i="11" s="1"/>
  <c r="L735" i="11" s="1"/>
  <c r="L785" i="11" s="1"/>
  <c r="L835" i="11" s="1"/>
  <c r="L885" i="11" s="1"/>
  <c r="L935" i="11" s="1"/>
  <c r="L985" i="11" s="1"/>
  <c r="L1035" i="11" s="1"/>
  <c r="L1085" i="11" s="1"/>
  <c r="L1135" i="11" s="1"/>
  <c r="L1185" i="11" s="1"/>
  <c r="L1235" i="11" s="1"/>
  <c r="L1285" i="11" s="1"/>
  <c r="L1335" i="11" s="1"/>
  <c r="L1385" i="11" s="1"/>
  <c r="L1435" i="11" s="1"/>
  <c r="L1485" i="11" s="1"/>
  <c r="L1535" i="11" s="1"/>
  <c r="L1585" i="11" s="1"/>
  <c r="L1635" i="11" s="1"/>
  <c r="L1685" i="11" s="1"/>
  <c r="L1735" i="11" s="1"/>
  <c r="L1785" i="11" s="1"/>
  <c r="L1835" i="11" s="1"/>
  <c r="L1885" i="11" s="1"/>
  <c r="L1935" i="11" s="1"/>
  <c r="L1985" i="11" s="1"/>
  <c r="K83" i="11"/>
  <c r="L83" i="11" s="1"/>
  <c r="E45" i="8" s="1" a="1"/>
  <c r="E45" i="8" s="1"/>
  <c r="L501" i="11" s="1"/>
  <c r="L551" i="11" s="1"/>
  <c r="L601" i="11" s="1"/>
  <c r="L651" i="11" s="1"/>
  <c r="L701" i="11" s="1"/>
  <c r="L751" i="11" s="1"/>
  <c r="L801" i="11" s="1"/>
  <c r="L851" i="11" s="1"/>
  <c r="L901" i="11" s="1"/>
  <c r="L951" i="11" s="1"/>
  <c r="L1001" i="11" s="1"/>
  <c r="L1051" i="11" s="1"/>
  <c r="L1101" i="11" s="1"/>
  <c r="L1151" i="11" s="1"/>
  <c r="L1201" i="11" s="1"/>
  <c r="L1251" i="11" s="1"/>
  <c r="L1301" i="11" s="1"/>
  <c r="L1351" i="11" s="1"/>
  <c r="L1401" i="11" s="1"/>
  <c r="L1451" i="11" s="1"/>
  <c r="L1501" i="11" s="1"/>
  <c r="L1551" i="11" s="1"/>
  <c r="L1601" i="11" s="1"/>
  <c r="L1651" i="11" s="1"/>
  <c r="L1701" i="11" s="1"/>
  <c r="L1751" i="11" s="1"/>
  <c r="L1801" i="11" s="1"/>
  <c r="L1851" i="11" s="1"/>
  <c r="L1901" i="11" s="1"/>
  <c r="L1951" i="11" s="1"/>
  <c r="L2001" i="11" s="1"/>
  <c r="K89" i="11"/>
  <c r="L89" i="11" s="1"/>
  <c r="E51" i="8" s="1" a="1"/>
  <c r="E51" i="8" s="1"/>
  <c r="L507" i="11" s="1"/>
  <c r="L557" i="11" s="1"/>
  <c r="L607" i="11" s="1"/>
  <c r="L657" i="11" s="1"/>
  <c r="L707" i="11" s="1"/>
  <c r="L757" i="11" s="1"/>
  <c r="L807" i="11" s="1"/>
  <c r="L857" i="11" s="1"/>
  <c r="L907" i="11" s="1"/>
  <c r="L957" i="11" s="1"/>
  <c r="L1007" i="11" s="1"/>
  <c r="L1057" i="11" s="1"/>
  <c r="L1107" i="11" s="1"/>
  <c r="L1157" i="11" s="1"/>
  <c r="L1207" i="11" s="1"/>
  <c r="L1257" i="11" s="1"/>
  <c r="L1307" i="11" s="1"/>
  <c r="L1357" i="11" s="1"/>
  <c r="L1407" i="11" s="1"/>
  <c r="L1457" i="11" s="1"/>
  <c r="L1507" i="11" s="1"/>
  <c r="L1557" i="11" s="1"/>
  <c r="L1607" i="11" s="1"/>
  <c r="L1657" i="11" s="1"/>
  <c r="L1707" i="11" s="1"/>
  <c r="L1757" i="11" s="1"/>
  <c r="L1807" i="11" s="1"/>
  <c r="L1857" i="11" s="1"/>
  <c r="L1907" i="11" s="1"/>
  <c r="L1957" i="11" s="1"/>
  <c r="L2007" i="11" s="1"/>
  <c r="K56" i="11"/>
  <c r="L56" i="11" s="1"/>
  <c r="E18" i="8" s="1" a="1"/>
  <c r="E18" i="8" s="1"/>
  <c r="L474" i="11" s="1"/>
  <c r="L524" i="11" s="1"/>
  <c r="L574" i="11" s="1"/>
  <c r="L624" i="11" s="1"/>
  <c r="L674" i="11" s="1"/>
  <c r="L724" i="11" s="1"/>
  <c r="L774" i="11" s="1"/>
  <c r="L824" i="11" s="1"/>
  <c r="L874" i="11" s="1"/>
  <c r="L924" i="11" s="1"/>
  <c r="L974" i="11" s="1"/>
  <c r="L1024" i="11" s="1"/>
  <c r="L1074" i="11" s="1"/>
  <c r="L1124" i="11" s="1"/>
  <c r="L1174" i="11" s="1"/>
  <c r="L1224" i="11" s="1"/>
  <c r="L1274" i="11" s="1"/>
  <c r="L1324" i="11" s="1"/>
  <c r="L1374" i="11" s="1"/>
  <c r="L1424" i="11" s="1"/>
  <c r="L1474" i="11" s="1"/>
  <c r="L1524" i="11" s="1"/>
  <c r="L1574" i="11" s="1"/>
  <c r="L1624" i="11" s="1"/>
  <c r="L1674" i="11" s="1"/>
  <c r="L1724" i="11" s="1"/>
  <c r="L1774" i="11" s="1"/>
  <c r="L1824" i="11" s="1"/>
  <c r="L1874" i="11" s="1"/>
  <c r="L1924" i="11" s="1"/>
  <c r="L1974" i="11" s="1"/>
  <c r="K61" i="11"/>
  <c r="L61" i="11" s="1"/>
  <c r="E23" i="8" s="1" a="1"/>
  <c r="E23" i="8" s="1"/>
  <c r="L479" i="11" s="1"/>
  <c r="L529" i="11" s="1"/>
  <c r="L579" i="11" s="1"/>
  <c r="L629" i="11" s="1"/>
  <c r="L679" i="11" s="1"/>
  <c r="L729" i="11" s="1"/>
  <c r="L779" i="11" s="1"/>
  <c r="L829" i="11" s="1"/>
  <c r="L879" i="11" s="1"/>
  <c r="L929" i="11" s="1"/>
  <c r="L979" i="11" s="1"/>
  <c r="L1029" i="11" s="1"/>
  <c r="L1079" i="11" s="1"/>
  <c r="L1129" i="11" s="1"/>
  <c r="L1179" i="11" s="1"/>
  <c r="L1229" i="11" s="1"/>
  <c r="L1279" i="11" s="1"/>
  <c r="L1329" i="11" s="1"/>
  <c r="L1379" i="11" s="1"/>
  <c r="L1429" i="11" s="1"/>
  <c r="L1479" i="11" s="1"/>
  <c r="L1529" i="11" s="1"/>
  <c r="L1579" i="11" s="1"/>
  <c r="L1629" i="11" s="1"/>
  <c r="L1679" i="11" s="1"/>
  <c r="L1729" i="11" s="1"/>
  <c r="L1779" i="11" s="1"/>
  <c r="L1829" i="11" s="1"/>
  <c r="L1879" i="11" s="1"/>
  <c r="L1929" i="11" s="1"/>
  <c r="L1979" i="11" s="1"/>
  <c r="K49" i="11"/>
  <c r="L49" i="11" s="1"/>
  <c r="E11" i="8" s="1" a="1"/>
  <c r="E11" i="8" s="1"/>
  <c r="L467" i="11" s="1"/>
  <c r="L517" i="11" s="1"/>
  <c r="L567" i="11" s="1"/>
  <c r="L617" i="11" s="1"/>
  <c r="L667" i="11" s="1"/>
  <c r="L717" i="11" s="1"/>
  <c r="L767" i="11" s="1"/>
  <c r="L817" i="11" s="1"/>
  <c r="L867" i="11" s="1"/>
  <c r="L917" i="11" s="1"/>
  <c r="L967" i="11" s="1"/>
  <c r="L1017" i="11" s="1"/>
  <c r="L1067" i="11" s="1"/>
  <c r="L1117" i="11" s="1"/>
  <c r="L1167" i="11" s="1"/>
  <c r="L1217" i="11" s="1"/>
  <c r="L1267" i="11" s="1"/>
  <c r="L1317" i="11" s="1"/>
  <c r="L1367" i="11" s="1"/>
  <c r="L1417" i="11" s="1"/>
  <c r="L1467" i="11" s="1"/>
  <c r="L1517" i="11" s="1"/>
  <c r="L1567" i="11" s="1"/>
  <c r="L1617" i="11" s="1"/>
  <c r="L1667" i="11" s="1"/>
  <c r="L1717" i="11" s="1"/>
  <c r="L1767" i="11" s="1"/>
  <c r="L1817" i="11" s="1"/>
  <c r="L1867" i="11" s="1"/>
  <c r="L1917" i="11" s="1"/>
  <c r="L1967" i="11" s="1"/>
  <c r="K81" i="11"/>
  <c r="L81" i="11" s="1"/>
  <c r="E43" i="8" s="1" a="1"/>
  <c r="E43" i="8" s="1"/>
  <c r="L499" i="11" s="1"/>
  <c r="L549" i="11" s="1"/>
  <c r="L599" i="11" s="1"/>
  <c r="L649" i="11" s="1"/>
  <c r="L699" i="11" s="1"/>
  <c r="L749" i="11" s="1"/>
  <c r="L799" i="11" s="1"/>
  <c r="L849" i="11" s="1"/>
  <c r="L899" i="11" s="1"/>
  <c r="L949" i="11" s="1"/>
  <c r="L999" i="11" s="1"/>
  <c r="L1049" i="11" s="1"/>
  <c r="L1099" i="11" s="1"/>
  <c r="L1149" i="11" s="1"/>
  <c r="L1199" i="11" s="1"/>
  <c r="L1249" i="11" s="1"/>
  <c r="L1299" i="11" s="1"/>
  <c r="L1349" i="11" s="1"/>
  <c r="L1399" i="11" s="1"/>
  <c r="L1449" i="11" s="1"/>
  <c r="L1499" i="11" s="1"/>
  <c r="L1549" i="11" s="1"/>
  <c r="L1599" i="11" s="1"/>
  <c r="L1649" i="11" s="1"/>
  <c r="L1699" i="11" s="1"/>
  <c r="L1749" i="11" s="1"/>
  <c r="L1799" i="11" s="1"/>
  <c r="L1849" i="11" s="1"/>
  <c r="L1899" i="11" s="1"/>
  <c r="L1949" i="11" s="1"/>
  <c r="L1999" i="11" s="1"/>
  <c r="K52" i="11"/>
  <c r="L52" i="11" s="1"/>
  <c r="E14" i="8" s="1" a="1"/>
  <c r="E14" i="8" s="1"/>
  <c r="L470" i="11" s="1"/>
  <c r="L520" i="11" s="1"/>
  <c r="L570" i="11" s="1"/>
  <c r="L620" i="11" s="1"/>
  <c r="L670" i="11" s="1"/>
  <c r="L720" i="11" s="1"/>
  <c r="L770" i="11" s="1"/>
  <c r="L820" i="11" s="1"/>
  <c r="L870" i="11" s="1"/>
  <c r="L920" i="11" s="1"/>
  <c r="L970" i="11" s="1"/>
  <c r="L1020" i="11" s="1"/>
  <c r="L1070" i="11" s="1"/>
  <c r="L1120" i="11" s="1"/>
  <c r="L1170" i="11" s="1"/>
  <c r="L1220" i="11" s="1"/>
  <c r="L1270" i="11" s="1"/>
  <c r="L1320" i="11" s="1"/>
  <c r="L1370" i="11" s="1"/>
  <c r="L1420" i="11" s="1"/>
  <c r="L1470" i="11" s="1"/>
  <c r="L1520" i="11" s="1"/>
  <c r="L1570" i="11" s="1"/>
  <c r="L1620" i="11" s="1"/>
  <c r="L1670" i="11" s="1"/>
  <c r="L1720" i="11" s="1"/>
  <c r="L1770" i="11" s="1"/>
  <c r="L1820" i="11" s="1"/>
  <c r="L1870" i="11" s="1"/>
  <c r="L1920" i="11" s="1"/>
  <c r="L1970" i="11" s="1"/>
  <c r="K68" i="11"/>
  <c r="L68" i="11" s="1"/>
  <c r="E30" i="8" s="1" a="1"/>
  <c r="E30" i="8" s="1"/>
  <c r="L486" i="11" s="1"/>
  <c r="L536" i="11" s="1"/>
  <c r="L586" i="11" s="1"/>
  <c r="L636" i="11" s="1"/>
  <c r="L686" i="11" s="1"/>
  <c r="L736" i="11" s="1"/>
  <c r="L786" i="11" s="1"/>
  <c r="L836" i="11" s="1"/>
  <c r="L886" i="11" s="1"/>
  <c r="L936" i="11" s="1"/>
  <c r="L986" i="11" s="1"/>
  <c r="L1036" i="11" s="1"/>
  <c r="L1086" i="11" s="1"/>
  <c r="L1136" i="11" s="1"/>
  <c r="L1186" i="11" s="1"/>
  <c r="L1236" i="11" s="1"/>
  <c r="L1286" i="11" s="1"/>
  <c r="L1336" i="11" s="1"/>
  <c r="L1386" i="11" s="1"/>
  <c r="L1436" i="11" s="1"/>
  <c r="L1486" i="11" s="1"/>
  <c r="L1536" i="11" s="1"/>
  <c r="L1586" i="11" s="1"/>
  <c r="L1636" i="11" s="1"/>
  <c r="L1686" i="11" s="1"/>
  <c r="L1736" i="11" s="1"/>
  <c r="L1786" i="11" s="1"/>
  <c r="L1836" i="11" s="1"/>
  <c r="L1886" i="11" s="1"/>
  <c r="L1936" i="11" s="1"/>
  <c r="L1986" i="11" s="1"/>
  <c r="K84" i="11"/>
  <c r="L84" i="11" s="1"/>
  <c r="E46" i="8" s="1" a="1"/>
  <c r="E46" i="8" s="1"/>
  <c r="L502" i="11" s="1"/>
  <c r="L552" i="11" s="1"/>
  <c r="L602" i="11" s="1"/>
  <c r="L652" i="11" s="1"/>
  <c r="L702" i="11" s="1"/>
  <c r="L752" i="11" s="1"/>
  <c r="L802" i="11" s="1"/>
  <c r="L852" i="11" s="1"/>
  <c r="L902" i="11" s="1"/>
  <c r="L952" i="11" s="1"/>
  <c r="L1002" i="11" s="1"/>
  <c r="L1052" i="11" s="1"/>
  <c r="L1102" i="11" s="1"/>
  <c r="L1152" i="11" s="1"/>
  <c r="L1202" i="11" s="1"/>
  <c r="L1252" i="11" s="1"/>
  <c r="L1302" i="11" s="1"/>
  <c r="L1352" i="11" s="1"/>
  <c r="L1402" i="11" s="1"/>
  <c r="L1452" i="11" s="1"/>
  <c r="L1502" i="11" s="1"/>
  <c r="L1552" i="11" s="1"/>
  <c r="L1602" i="11" s="1"/>
  <c r="L1652" i="11" s="1"/>
  <c r="L1702" i="11" s="1"/>
  <c r="L1752" i="11" s="1"/>
  <c r="L1802" i="11" s="1"/>
  <c r="L1852" i="11" s="1"/>
  <c r="L1902" i="11" s="1"/>
  <c r="L1952" i="11" s="1"/>
  <c r="L2002" i="11" s="1"/>
  <c r="K50" i="11"/>
  <c r="L50" i="11" s="1"/>
  <c r="E12" i="8" s="1" a="1"/>
  <c r="E12" i="8" s="1"/>
  <c r="L468" i="11" s="1"/>
  <c r="L518" i="11" s="1"/>
  <c r="L568" i="11" s="1"/>
  <c r="L618" i="11" s="1"/>
  <c r="L668" i="11" s="1"/>
  <c r="L718" i="11" s="1"/>
  <c r="L768" i="11" s="1"/>
  <c r="L818" i="11" s="1"/>
  <c r="L868" i="11" s="1"/>
  <c r="L918" i="11" s="1"/>
  <c r="L968" i="11" s="1"/>
  <c r="L1018" i="11" s="1"/>
  <c r="L1068" i="11" s="1"/>
  <c r="L1118" i="11" s="1"/>
  <c r="L1168" i="11" s="1"/>
  <c r="L1218" i="11" s="1"/>
  <c r="L1268" i="11" s="1"/>
  <c r="L1318" i="11" s="1"/>
  <c r="L1368" i="11" s="1"/>
  <c r="L1418" i="11" s="1"/>
  <c r="L1468" i="11" s="1"/>
  <c r="L1518" i="11" s="1"/>
  <c r="L1568" i="11" s="1"/>
  <c r="L1618" i="11" s="1"/>
  <c r="L1668" i="11" s="1"/>
  <c r="L1718" i="11" s="1"/>
  <c r="L1768" i="11" s="1"/>
  <c r="L1818" i="11" s="1"/>
  <c r="L1868" i="11" s="1"/>
  <c r="L1918" i="11" s="1"/>
  <c r="L1968" i="11" s="1"/>
  <c r="K66" i="11"/>
  <c r="L66" i="11" s="1"/>
  <c r="E28" i="8" s="1" a="1"/>
  <c r="E28" i="8" s="1"/>
  <c r="L484" i="11" s="1"/>
  <c r="L534" i="11" s="1"/>
  <c r="L584" i="11" s="1"/>
  <c r="L634" i="11" s="1"/>
  <c r="L684" i="11" s="1"/>
  <c r="L734" i="11" s="1"/>
  <c r="L784" i="11" s="1"/>
  <c r="L834" i="11" s="1"/>
  <c r="L884" i="11" s="1"/>
  <c r="L934" i="11" s="1"/>
  <c r="L984" i="11" s="1"/>
  <c r="L1034" i="11" s="1"/>
  <c r="L1084" i="11" s="1"/>
  <c r="L1134" i="11" s="1"/>
  <c r="L1184" i="11" s="1"/>
  <c r="L1234" i="11" s="1"/>
  <c r="L1284" i="11" s="1"/>
  <c r="L1334" i="11" s="1"/>
  <c r="L1384" i="11" s="1"/>
  <c r="L1434" i="11" s="1"/>
  <c r="L1484" i="11" s="1"/>
  <c r="L1534" i="11" s="1"/>
  <c r="L1584" i="11" s="1"/>
  <c r="L1634" i="11" s="1"/>
  <c r="L1684" i="11" s="1"/>
  <c r="L1734" i="11" s="1"/>
  <c r="L1784" i="11" s="1"/>
  <c r="L1834" i="11" s="1"/>
  <c r="L1884" i="11" s="1"/>
  <c r="L1934" i="11" s="1"/>
  <c r="L1984" i="11" s="1"/>
  <c r="K82" i="11"/>
  <c r="L82" i="11" s="1"/>
  <c r="E44" i="8" s="1" a="1"/>
  <c r="E44" i="8" s="1"/>
  <c r="L500" i="11" s="1"/>
  <c r="L550" i="11" s="1"/>
  <c r="L600" i="11" s="1"/>
  <c r="L650" i="11" s="1"/>
  <c r="L700" i="11" s="1"/>
  <c r="L750" i="11" s="1"/>
  <c r="L800" i="11" s="1"/>
  <c r="L850" i="11" s="1"/>
  <c r="L900" i="11" s="1"/>
  <c r="L950" i="11" s="1"/>
  <c r="L1000" i="11" s="1"/>
  <c r="L1050" i="11" s="1"/>
  <c r="L1100" i="11" s="1"/>
  <c r="L1150" i="11" s="1"/>
  <c r="L1200" i="11" s="1"/>
  <c r="L1250" i="11" s="1"/>
  <c r="L1300" i="11" s="1"/>
  <c r="L1350" i="11" s="1"/>
  <c r="L1400" i="11" s="1"/>
  <c r="L1450" i="11" s="1"/>
  <c r="L1500" i="11" s="1"/>
  <c r="L1550" i="11" s="1"/>
  <c r="L1600" i="11" s="1"/>
  <c r="L1650" i="11" s="1"/>
  <c r="L1700" i="11" s="1"/>
  <c r="L1750" i="11" s="1"/>
  <c r="L1800" i="11" s="1"/>
  <c r="L1850" i="11" s="1"/>
  <c r="L1900" i="11" s="1"/>
  <c r="L1950" i="11" s="1"/>
  <c r="L2000" i="11" s="1"/>
  <c r="K55" i="11"/>
  <c r="L55" i="11" s="1"/>
  <c r="E17" i="8" s="1" a="1"/>
  <c r="E17" i="8" s="1"/>
  <c r="L473" i="11" s="1"/>
  <c r="L523" i="11" s="1"/>
  <c r="L573" i="11" s="1"/>
  <c r="L623" i="11" s="1"/>
  <c r="L673" i="11" s="1"/>
  <c r="L723" i="11" s="1"/>
  <c r="L773" i="11" s="1"/>
  <c r="L823" i="11" s="1"/>
  <c r="L873" i="11" s="1"/>
  <c r="L923" i="11" s="1"/>
  <c r="L973" i="11" s="1"/>
  <c r="L1023" i="11" s="1"/>
  <c r="L1073" i="11" s="1"/>
  <c r="L1123" i="11" s="1"/>
  <c r="L1173" i="11" s="1"/>
  <c r="L1223" i="11" s="1"/>
  <c r="L1273" i="11" s="1"/>
  <c r="L1323" i="11" s="1"/>
  <c r="L1373" i="11" s="1"/>
  <c r="L1423" i="11" s="1"/>
  <c r="L1473" i="11" s="1"/>
  <c r="L1523" i="11" s="1"/>
  <c r="L1573" i="11" s="1"/>
  <c r="L1623" i="11" s="1"/>
  <c r="L1673" i="11" s="1"/>
  <c r="L1723" i="11" s="1"/>
  <c r="L1773" i="11" s="1"/>
  <c r="L1823" i="11" s="1"/>
  <c r="L1873" i="11" s="1"/>
  <c r="L1923" i="11" s="1"/>
  <c r="L1973" i="11" s="1"/>
  <c r="K71" i="11"/>
  <c r="L71" i="11" s="1"/>
  <c r="E33" i="8" s="1" a="1"/>
  <c r="E33" i="8" s="1"/>
  <c r="L489" i="11" s="1"/>
  <c r="L539" i="11" s="1"/>
  <c r="L589" i="11" s="1"/>
  <c r="L639" i="11" s="1"/>
  <c r="L689" i="11" s="1"/>
  <c r="L739" i="11" s="1"/>
  <c r="L789" i="11" s="1"/>
  <c r="L839" i="11" s="1"/>
  <c r="L889" i="11" s="1"/>
  <c r="L939" i="11" s="1"/>
  <c r="L989" i="11" s="1"/>
  <c r="L1039" i="11" s="1"/>
  <c r="L1089" i="11" s="1"/>
  <c r="L1139" i="11" s="1"/>
  <c r="L1189" i="11" s="1"/>
  <c r="L1239" i="11" s="1"/>
  <c r="L1289" i="11" s="1"/>
  <c r="L1339" i="11" s="1"/>
  <c r="L1389" i="11" s="1"/>
  <c r="L1439" i="11" s="1"/>
  <c r="L1489" i="11" s="1"/>
  <c r="L1539" i="11" s="1"/>
  <c r="L1589" i="11" s="1"/>
  <c r="L1639" i="11" s="1"/>
  <c r="L1689" i="11" s="1"/>
  <c r="L1739" i="11" s="1"/>
  <c r="L1789" i="11" s="1"/>
  <c r="L1839" i="11" s="1"/>
  <c r="L1889" i="11" s="1"/>
  <c r="L1939" i="11" s="1"/>
  <c r="L1989" i="11" s="1"/>
  <c r="K87" i="11"/>
  <c r="L87" i="11" s="1"/>
  <c r="E49" i="8" s="1" a="1"/>
  <c r="E49" i="8" s="1"/>
  <c r="L505" i="11" s="1"/>
  <c r="L555" i="11" s="1"/>
  <c r="L605" i="11" s="1"/>
  <c r="L655" i="11" s="1"/>
  <c r="L705" i="11" s="1"/>
  <c r="L755" i="11" s="1"/>
  <c r="L805" i="11" s="1"/>
  <c r="L855" i="11" s="1"/>
  <c r="L905" i="11" s="1"/>
  <c r="L955" i="11" s="1"/>
  <c r="L1005" i="11" s="1"/>
  <c r="L1055" i="11" s="1"/>
  <c r="L1105" i="11" s="1"/>
  <c r="L1155" i="11" s="1"/>
  <c r="L1205" i="11" s="1"/>
  <c r="L1255" i="11" s="1"/>
  <c r="L1305" i="11" s="1"/>
  <c r="L1355" i="11" s="1"/>
  <c r="L1405" i="11" s="1"/>
  <c r="L1455" i="11" s="1"/>
  <c r="L1505" i="11" s="1"/>
  <c r="L1555" i="11" s="1"/>
  <c r="L1605" i="11" s="1"/>
  <c r="L1655" i="11" s="1"/>
  <c r="L1705" i="11" s="1"/>
  <c r="L1755" i="11" s="1"/>
  <c r="L1805" i="11" s="1"/>
  <c r="L1855" i="11" s="1"/>
  <c r="L1905" i="11" s="1"/>
  <c r="L1955" i="11" s="1"/>
  <c r="L2005" i="11" s="1"/>
  <c r="K72" i="11"/>
  <c r="L72" i="11" s="1"/>
  <c r="E34" i="8" s="1" a="1"/>
  <c r="E34" i="8" s="1"/>
  <c r="L490" i="11" s="1"/>
  <c r="L540" i="11" s="1"/>
  <c r="L590" i="11" s="1"/>
  <c r="L640" i="11" s="1"/>
  <c r="L690" i="11" s="1"/>
  <c r="L740" i="11" s="1"/>
  <c r="L790" i="11" s="1"/>
  <c r="L840" i="11" s="1"/>
  <c r="L890" i="11" s="1"/>
  <c r="L940" i="11" s="1"/>
  <c r="L990" i="11" s="1"/>
  <c r="L1040" i="11" s="1"/>
  <c r="L1090" i="11" s="1"/>
  <c r="L1140" i="11" s="1"/>
  <c r="L1190" i="11" s="1"/>
  <c r="L1240" i="11" s="1"/>
  <c r="L1290" i="11" s="1"/>
  <c r="L1340" i="11" s="1"/>
  <c r="L1390" i="11" s="1"/>
  <c r="L1440" i="11" s="1"/>
  <c r="L1490" i="11" s="1"/>
  <c r="L1540" i="11" s="1"/>
  <c r="L1590" i="11" s="1"/>
  <c r="L1640" i="11" s="1"/>
  <c r="L1690" i="11" s="1"/>
  <c r="L1740" i="11" s="1"/>
  <c r="L1790" i="11" s="1"/>
  <c r="L1840" i="11" s="1"/>
  <c r="L1890" i="11" s="1"/>
  <c r="L1940" i="11" s="1"/>
  <c r="L1990" i="11" s="1"/>
  <c r="K88" i="11"/>
  <c r="L88" i="11" s="1"/>
  <c r="E50" i="8" s="1" a="1"/>
  <c r="E50" i="8" s="1"/>
  <c r="L506" i="11" s="1"/>
  <c r="L556" i="11" s="1"/>
  <c r="L606" i="11" s="1"/>
  <c r="L656" i="11" s="1"/>
  <c r="L706" i="11" s="1"/>
  <c r="L756" i="11" s="1"/>
  <c r="L806" i="11" s="1"/>
  <c r="L856" i="11" s="1"/>
  <c r="L906" i="11" s="1"/>
  <c r="L956" i="11" s="1"/>
  <c r="L1006" i="11" s="1"/>
  <c r="L1056" i="11" s="1"/>
  <c r="L1106" i="11" s="1"/>
  <c r="L1156" i="11" s="1"/>
  <c r="L1206" i="11" s="1"/>
  <c r="L1256" i="11" s="1"/>
  <c r="L1306" i="11" s="1"/>
  <c r="L1356" i="11" s="1"/>
  <c r="L1406" i="11" s="1"/>
  <c r="L1456" i="11" s="1"/>
  <c r="L1506" i="11" s="1"/>
  <c r="L1556" i="11" s="1"/>
  <c r="L1606" i="11" s="1"/>
  <c r="L1656" i="11" s="1"/>
  <c r="L1706" i="11" s="1"/>
  <c r="L1756" i="11" s="1"/>
  <c r="L1806" i="11" s="1"/>
  <c r="L1856" i="11" s="1"/>
  <c r="L1906" i="11" s="1"/>
  <c r="L1956" i="11" s="1"/>
  <c r="L2006" i="11" s="1"/>
  <c r="K54" i="11"/>
  <c r="L54" i="11" s="1"/>
  <c r="E16" i="8" s="1" a="1"/>
  <c r="E16" i="8" s="1"/>
  <c r="L472" i="11" s="1"/>
  <c r="L522" i="11" s="1"/>
  <c r="L572" i="11" s="1"/>
  <c r="L622" i="11" s="1"/>
  <c r="L672" i="11" s="1"/>
  <c r="L722" i="11" s="1"/>
  <c r="L772" i="11" s="1"/>
  <c r="L822" i="11" s="1"/>
  <c r="L872" i="11" s="1"/>
  <c r="L922" i="11" s="1"/>
  <c r="L972" i="11" s="1"/>
  <c r="L1022" i="11" s="1"/>
  <c r="L1072" i="11" s="1"/>
  <c r="L1122" i="11" s="1"/>
  <c r="L1172" i="11" s="1"/>
  <c r="L1222" i="11" s="1"/>
  <c r="L1272" i="11" s="1"/>
  <c r="L1322" i="11" s="1"/>
  <c r="L1372" i="11" s="1"/>
  <c r="L1422" i="11" s="1"/>
  <c r="L1472" i="11" s="1"/>
  <c r="L1522" i="11" s="1"/>
  <c r="L1572" i="11" s="1"/>
  <c r="L1622" i="11" s="1"/>
  <c r="L1672" i="11" s="1"/>
  <c r="L1722" i="11" s="1"/>
  <c r="L1772" i="11" s="1"/>
  <c r="L1822" i="11" s="1"/>
  <c r="L1872" i="11" s="1"/>
  <c r="L1922" i="11" s="1"/>
  <c r="L1972" i="11" s="1"/>
  <c r="K70" i="11"/>
  <c r="L70" i="11" s="1"/>
  <c r="E32" i="8" s="1" a="1"/>
  <c r="E32" i="8" s="1"/>
  <c r="L488" i="11" s="1"/>
  <c r="L538" i="11" s="1"/>
  <c r="L588" i="11" s="1"/>
  <c r="L638" i="11" s="1"/>
  <c r="L688" i="11" s="1"/>
  <c r="L738" i="11" s="1"/>
  <c r="L788" i="11" s="1"/>
  <c r="L838" i="11" s="1"/>
  <c r="L888" i="11" s="1"/>
  <c r="L938" i="11" s="1"/>
  <c r="L988" i="11" s="1"/>
  <c r="L1038" i="11" s="1"/>
  <c r="L1088" i="11" s="1"/>
  <c r="L1138" i="11" s="1"/>
  <c r="L1188" i="11" s="1"/>
  <c r="L1238" i="11" s="1"/>
  <c r="L1288" i="11" s="1"/>
  <c r="L1338" i="11" s="1"/>
  <c r="L1388" i="11" s="1"/>
  <c r="L1438" i="11" s="1"/>
  <c r="L1488" i="11" s="1"/>
  <c r="L1538" i="11" s="1"/>
  <c r="L1588" i="11" s="1"/>
  <c r="L1638" i="11" s="1"/>
  <c r="L1688" i="11" s="1"/>
  <c r="L1738" i="11" s="1"/>
  <c r="L1788" i="11" s="1"/>
  <c r="L1838" i="11" s="1"/>
  <c r="L1888" i="11" s="1"/>
  <c r="L1938" i="11" s="1"/>
  <c r="L1988" i="11" s="1"/>
  <c r="K86" i="11"/>
  <c r="L86" i="11" s="1"/>
  <c r="E48" i="8" s="1" a="1"/>
  <c r="E48" i="8" s="1"/>
  <c r="L504" i="11" s="1"/>
  <c r="L554" i="11" s="1"/>
  <c r="L604" i="11" s="1"/>
  <c r="L654" i="11" s="1"/>
  <c r="L704" i="11" s="1"/>
  <c r="L754" i="11" s="1"/>
  <c r="L804" i="11" s="1"/>
  <c r="L854" i="11" s="1"/>
  <c r="L904" i="11" s="1"/>
  <c r="L954" i="11" s="1"/>
  <c r="L1004" i="11" s="1"/>
  <c r="L1054" i="11" s="1"/>
  <c r="L1104" i="11" s="1"/>
  <c r="L1154" i="11" s="1"/>
  <c r="L1204" i="11" s="1"/>
  <c r="L1254" i="11" s="1"/>
  <c r="L1304" i="11" s="1"/>
  <c r="L1354" i="11" s="1"/>
  <c r="L1404" i="11" s="1"/>
  <c r="L1454" i="11" s="1"/>
  <c r="L1504" i="11" s="1"/>
  <c r="L1554" i="11" s="1"/>
  <c r="L1604" i="11" s="1"/>
  <c r="L1654" i="11" s="1"/>
  <c r="L1704" i="11" s="1"/>
  <c r="L1754" i="11" s="1"/>
  <c r="L1804" i="11" s="1"/>
  <c r="L1854" i="11" s="1"/>
  <c r="L1904" i="11" s="1"/>
  <c r="L1954" i="11" s="1"/>
  <c r="L2004" i="11" s="1"/>
  <c r="K59" i="11"/>
  <c r="L59" i="11" s="1"/>
  <c r="E21" i="8" s="1" a="1"/>
  <c r="E21" i="8" s="1"/>
  <c r="L477" i="11" s="1"/>
  <c r="L527" i="11" s="1"/>
  <c r="L577" i="11" s="1"/>
  <c r="L627" i="11" s="1"/>
  <c r="L677" i="11" s="1"/>
  <c r="L727" i="11" s="1"/>
  <c r="L777" i="11" s="1"/>
  <c r="L827" i="11" s="1"/>
  <c r="L877" i="11" s="1"/>
  <c r="L927" i="11" s="1"/>
  <c r="L977" i="11" s="1"/>
  <c r="L1027" i="11" s="1"/>
  <c r="L1077" i="11" s="1"/>
  <c r="L1127" i="11" s="1"/>
  <c r="L1177" i="11" s="1"/>
  <c r="L1227" i="11" s="1"/>
  <c r="L1277" i="11" s="1"/>
  <c r="L1327" i="11" s="1"/>
  <c r="L1377" i="11" s="1"/>
  <c r="L1427" i="11" s="1"/>
  <c r="L1477" i="11" s="1"/>
  <c r="L1527" i="11" s="1"/>
  <c r="L1577" i="11" s="1"/>
  <c r="L1627" i="11" s="1"/>
  <c r="L1677" i="11" s="1"/>
  <c r="L1727" i="11" s="1"/>
  <c r="L1777" i="11" s="1"/>
  <c r="L1827" i="11" s="1"/>
  <c r="L1877" i="11" s="1"/>
  <c r="L1927" i="11" s="1"/>
  <c r="L1977" i="11" s="1"/>
  <c r="K75" i="11"/>
  <c r="L75" i="11" s="1"/>
  <c r="E37" i="8" s="1" a="1"/>
  <c r="E37" i="8" s="1"/>
  <c r="L493" i="11" s="1"/>
  <c r="L543" i="11" s="1"/>
  <c r="L593" i="11" s="1"/>
  <c r="L643" i="11" s="1"/>
  <c r="L693" i="11" s="1"/>
  <c r="L743" i="11" s="1"/>
  <c r="L793" i="11" s="1"/>
  <c r="L843" i="11" s="1"/>
  <c r="L893" i="11" s="1"/>
  <c r="L943" i="11" s="1"/>
  <c r="L993" i="11" s="1"/>
  <c r="L1043" i="11" s="1"/>
  <c r="L1093" i="11" s="1"/>
  <c r="L1143" i="11" s="1"/>
  <c r="L1193" i="11" s="1"/>
  <c r="L1243" i="11" s="1"/>
  <c r="L1293" i="11" s="1"/>
  <c r="L1343" i="11" s="1"/>
  <c r="L1393" i="11" s="1"/>
  <c r="L1443" i="11" s="1"/>
  <c r="L1493" i="11" s="1"/>
  <c r="L1543" i="11" s="1"/>
  <c r="L1593" i="11" s="1"/>
  <c r="L1643" i="11" s="1"/>
  <c r="L1693" i="11" s="1"/>
  <c r="L1743" i="11" s="1"/>
  <c r="L1793" i="11" s="1"/>
  <c r="L1843" i="11" s="1"/>
  <c r="L1893" i="11" s="1"/>
  <c r="L1943" i="11" s="1"/>
  <c r="L1993" i="11" s="1"/>
  <c r="K91" i="11"/>
  <c r="L91" i="11" s="1"/>
  <c r="E53" i="8" s="1" a="1"/>
  <c r="E53" i="8" s="1"/>
  <c r="L509" i="11" s="1"/>
  <c r="L559" i="11" s="1"/>
  <c r="L609" i="11" s="1"/>
  <c r="L659" i="11" s="1"/>
  <c r="L709" i="11" s="1"/>
  <c r="L759" i="11" s="1"/>
  <c r="L809" i="11" s="1"/>
  <c r="L859" i="11" s="1"/>
  <c r="L909" i="11" s="1"/>
  <c r="L959" i="11" s="1"/>
  <c r="L1009" i="11" s="1"/>
  <c r="L1059" i="11" s="1"/>
  <c r="L1109" i="11" s="1"/>
  <c r="L1159" i="11" s="1"/>
  <c r="L1209" i="11" s="1"/>
  <c r="L1259" i="11" s="1"/>
  <c r="L1309" i="11" s="1"/>
  <c r="L1359" i="11" s="1"/>
  <c r="L1409" i="11" s="1"/>
  <c r="L1459" i="11" s="1"/>
  <c r="L1509" i="11" s="1"/>
  <c r="L1559" i="11" s="1"/>
  <c r="L1609" i="11" s="1"/>
  <c r="L1659" i="11" s="1"/>
  <c r="L1709" i="11" s="1"/>
  <c r="L1759" i="11" s="1"/>
  <c r="L1809" i="11" s="1"/>
  <c r="L1859" i="11" s="1"/>
  <c r="L1909" i="11" s="1"/>
  <c r="L1959" i="11" s="1"/>
  <c r="L2009" i="11" s="1"/>
  <c r="K57" i="11"/>
  <c r="L57" i="11" s="1"/>
  <c r="E19" i="8" s="1" a="1"/>
  <c r="E19" i="8" s="1"/>
  <c r="L475" i="11" s="1"/>
  <c r="L525" i="11" s="1"/>
  <c r="L575" i="11" s="1"/>
  <c r="L625" i="11" s="1"/>
  <c r="L675" i="11" s="1"/>
  <c r="L725" i="11" s="1"/>
  <c r="L775" i="11" s="1"/>
  <c r="L825" i="11" s="1"/>
  <c r="L875" i="11" s="1"/>
  <c r="L925" i="11" s="1"/>
  <c r="L975" i="11" s="1"/>
  <c r="L1025" i="11" s="1"/>
  <c r="L1075" i="11" s="1"/>
  <c r="L1125" i="11" s="1"/>
  <c r="L1175" i="11" s="1"/>
  <c r="L1225" i="11" s="1"/>
  <c r="L1275" i="11" s="1"/>
  <c r="L1325" i="11" s="1"/>
  <c r="L1375" i="11" s="1"/>
  <c r="L1425" i="11" s="1"/>
  <c r="L1475" i="11" s="1"/>
  <c r="L1525" i="11" s="1"/>
  <c r="L1575" i="11" s="1"/>
  <c r="L1625" i="11" s="1"/>
  <c r="L1675" i="11" s="1"/>
  <c r="L1725" i="11" s="1"/>
  <c r="L1775" i="11" s="1"/>
  <c r="L1825" i="11" s="1"/>
  <c r="L1875" i="11" s="1"/>
  <c r="L1925" i="11" s="1"/>
  <c r="L1975" i="11" s="1"/>
  <c r="K45" i="11"/>
  <c r="L45" i="11" s="1"/>
  <c r="E7" i="8" s="1" a="1"/>
  <c r="E7" i="8" s="1"/>
  <c r="L463" i="11" s="1"/>
  <c r="L513" i="11" s="1"/>
  <c r="L563" i="11" s="1"/>
  <c r="L613" i="11" s="1"/>
  <c r="L663" i="11" s="1"/>
  <c r="L713" i="11" s="1"/>
  <c r="L763" i="11" s="1"/>
  <c r="L813" i="11" s="1"/>
  <c r="L863" i="11" s="1"/>
  <c r="L913" i="11" s="1"/>
  <c r="L963" i="11" s="1"/>
  <c r="L1013" i="11" s="1"/>
  <c r="L1063" i="11" s="1"/>
  <c r="L1113" i="11" s="1"/>
  <c r="L1163" i="11" s="1"/>
  <c r="L1213" i="11" s="1"/>
  <c r="L1263" i="11" s="1"/>
  <c r="L1313" i="11" s="1"/>
  <c r="L1363" i="11" s="1"/>
  <c r="L1413" i="11" s="1"/>
  <c r="L1463" i="11" s="1"/>
  <c r="L1513" i="11" s="1"/>
  <c r="L1563" i="11" s="1"/>
  <c r="L1613" i="11" s="1"/>
  <c r="L1663" i="11" s="1"/>
  <c r="L1713" i="11" s="1"/>
  <c r="L1763" i="11" s="1"/>
  <c r="L1813" i="11" s="1"/>
  <c r="L1863" i="11" s="1"/>
  <c r="L1913" i="11" s="1"/>
  <c r="L1963" i="11" s="1"/>
  <c r="K65" i="11"/>
  <c r="L65" i="11" s="1"/>
  <c r="E27" i="8" s="1" a="1"/>
  <c r="E27" i="8" s="1"/>
  <c r="L483" i="11" s="1"/>
  <c r="L533" i="11" s="1"/>
  <c r="L583" i="11" s="1"/>
  <c r="L633" i="11" s="1"/>
  <c r="L683" i="11" s="1"/>
  <c r="L733" i="11" s="1"/>
  <c r="L783" i="11" s="1"/>
  <c r="L833" i="11" s="1"/>
  <c r="L883" i="11" s="1"/>
  <c r="L933" i="11" s="1"/>
  <c r="L983" i="11" s="1"/>
  <c r="L1033" i="11" s="1"/>
  <c r="L1083" i="11" s="1"/>
  <c r="L1133" i="11" s="1"/>
  <c r="L1183" i="11" s="1"/>
  <c r="L1233" i="11" s="1"/>
  <c r="L1283" i="11" s="1"/>
  <c r="L1333" i="11" s="1"/>
  <c r="L1383" i="11" s="1"/>
  <c r="L1433" i="11" s="1"/>
  <c r="L1483" i="11" s="1"/>
  <c r="L1533" i="11" s="1"/>
  <c r="L1583" i="11" s="1"/>
  <c r="L1633" i="11" s="1"/>
  <c r="L1683" i="11" s="1"/>
  <c r="L1733" i="11" s="1"/>
  <c r="L1783" i="11" s="1"/>
  <c r="L1833" i="11" s="1"/>
  <c r="L1883" i="11" s="1"/>
  <c r="L1933" i="11" s="1"/>
  <c r="L1983" i="11" s="1"/>
  <c r="K93" i="11"/>
  <c r="L93" i="11" s="1"/>
  <c r="E55" i="8" s="1" a="1"/>
  <c r="E55" i="8" s="1"/>
  <c r="L511" i="11" s="1"/>
  <c r="L561" i="11" s="1"/>
  <c r="L611" i="11" s="1"/>
  <c r="L661" i="11" s="1"/>
  <c r="L711" i="11" s="1"/>
  <c r="L761" i="11" s="1"/>
  <c r="L811" i="11" s="1"/>
  <c r="L861" i="11" s="1"/>
  <c r="L911" i="11" s="1"/>
  <c r="L961" i="11" s="1"/>
  <c r="L1011" i="11" s="1"/>
  <c r="L1061" i="11" s="1"/>
  <c r="L1111" i="11" s="1"/>
  <c r="L1161" i="11" s="1"/>
  <c r="L1211" i="11" s="1"/>
  <c r="L1261" i="11" s="1"/>
  <c r="L1311" i="11" s="1"/>
  <c r="L1361" i="11" s="1"/>
  <c r="L1411" i="11" s="1"/>
  <c r="L1461" i="11" s="1"/>
  <c r="L1511" i="11" s="1"/>
  <c r="L1561" i="11" s="1"/>
  <c r="L1611" i="11" s="1"/>
  <c r="L1661" i="11" s="1"/>
  <c r="L1711" i="11" s="1"/>
  <c r="L1761" i="11" s="1"/>
  <c r="L1811" i="11" s="1"/>
  <c r="L1861" i="11" s="1"/>
  <c r="L1911" i="11" s="1"/>
  <c r="L1961" i="11" s="1"/>
  <c r="L2011" i="11" s="1"/>
  <c r="K60" i="11"/>
  <c r="L60" i="11" s="1"/>
  <c r="E22" i="8" s="1" a="1"/>
  <c r="E22" i="8" s="1"/>
  <c r="L478" i="11" s="1"/>
  <c r="L528" i="11" s="1"/>
  <c r="L578" i="11" s="1"/>
  <c r="L628" i="11" s="1"/>
  <c r="L678" i="11" s="1"/>
  <c r="L728" i="11" s="1"/>
  <c r="L778" i="11" s="1"/>
  <c r="L828" i="11" s="1"/>
  <c r="L878" i="11" s="1"/>
  <c r="L928" i="11" s="1"/>
  <c r="L978" i="11" s="1"/>
  <c r="L1028" i="11" s="1"/>
  <c r="L1078" i="11" s="1"/>
  <c r="L1128" i="11" s="1"/>
  <c r="L1178" i="11" s="1"/>
  <c r="L1228" i="11" s="1"/>
  <c r="L1278" i="11" s="1"/>
  <c r="L1328" i="11" s="1"/>
  <c r="L1378" i="11" s="1"/>
  <c r="L1428" i="11" s="1"/>
  <c r="L1478" i="11" s="1"/>
  <c r="L1528" i="11" s="1"/>
  <c r="L1578" i="11" s="1"/>
  <c r="L1628" i="11" s="1"/>
  <c r="L1678" i="11" s="1"/>
  <c r="L1728" i="11" s="1"/>
  <c r="L1778" i="11" s="1"/>
  <c r="L1828" i="11" s="1"/>
  <c r="L1878" i="11" s="1"/>
  <c r="L1928" i="11" s="1"/>
  <c r="L1978" i="11" s="1"/>
  <c r="K76" i="11"/>
  <c r="L76" i="11" s="1"/>
  <c r="E38" i="8" s="1" a="1"/>
  <c r="E38" i="8" s="1"/>
  <c r="L494" i="11" s="1"/>
  <c r="L544" i="11" s="1"/>
  <c r="L594" i="11" s="1"/>
  <c r="L644" i="11" s="1"/>
  <c r="L694" i="11" s="1"/>
  <c r="L744" i="11" s="1"/>
  <c r="L794" i="11" s="1"/>
  <c r="L844" i="11" s="1"/>
  <c r="L894" i="11" s="1"/>
  <c r="L944" i="11" s="1"/>
  <c r="L994" i="11" s="1"/>
  <c r="L1044" i="11" s="1"/>
  <c r="L1094" i="11" s="1"/>
  <c r="L1144" i="11" s="1"/>
  <c r="L1194" i="11" s="1"/>
  <c r="L1244" i="11" s="1"/>
  <c r="L1294" i="11" s="1"/>
  <c r="L1344" i="11" s="1"/>
  <c r="L1394" i="11" s="1"/>
  <c r="L1444" i="11" s="1"/>
  <c r="L1494" i="11" s="1"/>
  <c r="L1544" i="11" s="1"/>
  <c r="L1594" i="11" s="1"/>
  <c r="L1644" i="11" s="1"/>
  <c r="L1694" i="11" s="1"/>
  <c r="L1744" i="11" s="1"/>
  <c r="L1794" i="11" s="1"/>
  <c r="L1844" i="11" s="1"/>
  <c r="L1894" i="11" s="1"/>
  <c r="L1944" i="11" s="1"/>
  <c r="L1994" i="11" s="1"/>
  <c r="K92" i="11"/>
  <c r="L92" i="11" s="1"/>
  <c r="E54" i="8" s="1" a="1"/>
  <c r="E54" i="8" s="1"/>
  <c r="L510" i="11" s="1"/>
  <c r="L560" i="11" s="1"/>
  <c r="L610" i="11" s="1"/>
  <c r="L660" i="11" s="1"/>
  <c r="L710" i="11" s="1"/>
  <c r="L760" i="11" s="1"/>
  <c r="L810" i="11" s="1"/>
  <c r="L860" i="11" s="1"/>
  <c r="L910" i="11" s="1"/>
  <c r="L960" i="11" s="1"/>
  <c r="L1010" i="11" s="1"/>
  <c r="L1060" i="11" s="1"/>
  <c r="L1110" i="11" s="1"/>
  <c r="L1160" i="11" s="1"/>
  <c r="L1210" i="11" s="1"/>
  <c r="L1260" i="11" s="1"/>
  <c r="L1310" i="11" s="1"/>
  <c r="L1360" i="11" s="1"/>
  <c r="L1410" i="11" s="1"/>
  <c r="L1460" i="11" s="1"/>
  <c r="L1510" i="11" s="1"/>
  <c r="L1560" i="11" s="1"/>
  <c r="L1610" i="11" s="1"/>
  <c r="L1660" i="11" s="1"/>
  <c r="L1710" i="11" s="1"/>
  <c r="L1760" i="11" s="1"/>
  <c r="L1810" i="11" s="1"/>
  <c r="L1860" i="11" s="1"/>
  <c r="L1910" i="11" s="1"/>
  <c r="L1960" i="11" s="1"/>
  <c r="L2010" i="11" s="1"/>
  <c r="K58" i="11"/>
  <c r="L58" i="11" s="1"/>
  <c r="E20" i="8" s="1" a="1"/>
  <c r="E20" i="8" s="1"/>
  <c r="L476" i="11" s="1"/>
  <c r="L526" i="11" s="1"/>
  <c r="L576" i="11" s="1"/>
  <c r="L626" i="11" s="1"/>
  <c r="L676" i="11" s="1"/>
  <c r="L726" i="11" s="1"/>
  <c r="L776" i="11" s="1"/>
  <c r="L826" i="11" s="1"/>
  <c r="L876" i="11" s="1"/>
  <c r="L926" i="11" s="1"/>
  <c r="L976" i="11" s="1"/>
  <c r="L1026" i="11" s="1"/>
  <c r="L1076" i="11" s="1"/>
  <c r="L1126" i="11" s="1"/>
  <c r="L1176" i="11" s="1"/>
  <c r="L1226" i="11" s="1"/>
  <c r="L1276" i="11" s="1"/>
  <c r="L1326" i="11" s="1"/>
  <c r="L1376" i="11" s="1"/>
  <c r="L1426" i="11" s="1"/>
  <c r="L1476" i="11" s="1"/>
  <c r="L1526" i="11" s="1"/>
  <c r="L1576" i="11" s="1"/>
  <c r="L1626" i="11" s="1"/>
  <c r="L1676" i="11" s="1"/>
  <c r="L1726" i="11" s="1"/>
  <c r="L1776" i="11" s="1"/>
  <c r="L1826" i="11" s="1"/>
  <c r="L1876" i="11" s="1"/>
  <c r="L1926" i="11" s="1"/>
  <c r="L1976" i="11" s="1"/>
  <c r="K74" i="11"/>
  <c r="L74" i="11" s="1"/>
  <c r="E36" i="8" s="1" a="1"/>
  <c r="E36" i="8" s="1"/>
  <c r="L492" i="11" s="1"/>
  <c r="L542" i="11" s="1"/>
  <c r="L592" i="11" s="1"/>
  <c r="L642" i="11" s="1"/>
  <c r="L692" i="11" s="1"/>
  <c r="L742" i="11" s="1"/>
  <c r="L792" i="11" s="1"/>
  <c r="L842" i="11" s="1"/>
  <c r="L892" i="11" s="1"/>
  <c r="L942" i="11" s="1"/>
  <c r="L992" i="11" s="1"/>
  <c r="L1042" i="11" s="1"/>
  <c r="L1092" i="11" s="1"/>
  <c r="L1142" i="11" s="1"/>
  <c r="L1192" i="11" s="1"/>
  <c r="L1242" i="11" s="1"/>
  <c r="L1292" i="11" s="1"/>
  <c r="L1342" i="11" s="1"/>
  <c r="L1392" i="11" s="1"/>
  <c r="L1442" i="11" s="1"/>
  <c r="L1492" i="11" s="1"/>
  <c r="L1542" i="11" s="1"/>
  <c r="L1592" i="11" s="1"/>
  <c r="L1642" i="11" s="1"/>
  <c r="L1692" i="11" s="1"/>
  <c r="L1742" i="11" s="1"/>
  <c r="L1792" i="11" s="1"/>
  <c r="L1842" i="11" s="1"/>
  <c r="L1892" i="11" s="1"/>
  <c r="L1942" i="11" s="1"/>
  <c r="L1992" i="11" s="1"/>
  <c r="K90" i="11"/>
  <c r="L90" i="11" s="1"/>
  <c r="E52" i="8" s="1" a="1"/>
  <c r="E52" i="8" s="1"/>
  <c r="L508" i="11" s="1"/>
  <c r="L558" i="11" s="1"/>
  <c r="L608" i="11" s="1"/>
  <c r="L658" i="11" s="1"/>
  <c r="L708" i="11" s="1"/>
  <c r="L758" i="11" s="1"/>
  <c r="L808" i="11" s="1"/>
  <c r="L858" i="11" s="1"/>
  <c r="L908" i="11" s="1"/>
  <c r="L958" i="11" s="1"/>
  <c r="L1008" i="11" s="1"/>
  <c r="L1058" i="11" s="1"/>
  <c r="L1108" i="11" s="1"/>
  <c r="L1158" i="11" s="1"/>
  <c r="L1208" i="11" s="1"/>
  <c r="L1258" i="11" s="1"/>
  <c r="L1308" i="11" s="1"/>
  <c r="L1358" i="11" s="1"/>
  <c r="L1408" i="11" s="1"/>
  <c r="L1458" i="11" s="1"/>
  <c r="L1508" i="11" s="1"/>
  <c r="L1558" i="11" s="1"/>
  <c r="L1608" i="11" s="1"/>
  <c r="L1658" i="11" s="1"/>
  <c r="L1708" i="11" s="1"/>
  <c r="L1758" i="11" s="1"/>
  <c r="L1808" i="11" s="1"/>
  <c r="L1858" i="11" s="1"/>
  <c r="L1908" i="11" s="1"/>
  <c r="L1958" i="11" s="1"/>
  <c r="L2008" i="11" s="1"/>
  <c r="K47" i="11"/>
  <c r="L47" i="11" s="1"/>
  <c r="E9" i="8" s="1" a="1"/>
  <c r="E9" i="8" s="1"/>
  <c r="L465" i="11" s="1"/>
  <c r="L515" i="11" s="1"/>
  <c r="L565" i="11" s="1"/>
  <c r="L615" i="11" s="1"/>
  <c r="L665" i="11" s="1"/>
  <c r="L715" i="11" s="1"/>
  <c r="L765" i="11" s="1"/>
  <c r="L815" i="11" s="1"/>
  <c r="L865" i="11" s="1"/>
  <c r="L915" i="11" s="1"/>
  <c r="L965" i="11" s="1"/>
  <c r="L1015" i="11" s="1"/>
  <c r="L1065" i="11" s="1"/>
  <c r="L1115" i="11" s="1"/>
  <c r="L1165" i="11" s="1"/>
  <c r="L1215" i="11" s="1"/>
  <c r="L1265" i="11" s="1"/>
  <c r="L1315" i="11" s="1"/>
  <c r="L1365" i="11" s="1"/>
  <c r="L1415" i="11" s="1"/>
  <c r="L1465" i="11" s="1"/>
  <c r="L1515" i="11" s="1"/>
  <c r="L1565" i="11" s="1"/>
  <c r="L1615" i="11" s="1"/>
  <c r="L1665" i="11" s="1"/>
  <c r="L1715" i="11" s="1"/>
  <c r="L1765" i="11" s="1"/>
  <c r="L1815" i="11" s="1"/>
  <c r="L1865" i="11" s="1"/>
  <c r="L1915" i="11" s="1"/>
  <c r="L1965" i="11" s="1"/>
  <c r="K63" i="11"/>
  <c r="L63" i="11" s="1"/>
  <c r="E25" i="8" s="1" a="1"/>
  <c r="E25" i="8" s="1"/>
  <c r="L481" i="11" s="1"/>
  <c r="L531" i="11" s="1"/>
  <c r="L581" i="11" s="1"/>
  <c r="L631" i="11" s="1"/>
  <c r="L681" i="11" s="1"/>
  <c r="L731" i="11" s="1"/>
  <c r="L781" i="11" s="1"/>
  <c r="L831" i="11" s="1"/>
  <c r="L881" i="11" s="1"/>
  <c r="L931" i="11" s="1"/>
  <c r="L981" i="11" s="1"/>
  <c r="L1031" i="11" s="1"/>
  <c r="L1081" i="11" s="1"/>
  <c r="L1131" i="11" s="1"/>
  <c r="L1181" i="11" s="1"/>
  <c r="L1231" i="11" s="1"/>
  <c r="L1281" i="11" s="1"/>
  <c r="L1331" i="11" s="1"/>
  <c r="L1381" i="11" s="1"/>
  <c r="L1431" i="11" s="1"/>
  <c r="L1481" i="11" s="1"/>
  <c r="L1531" i="11" s="1"/>
  <c r="L1581" i="11" s="1"/>
  <c r="L1631" i="11" s="1"/>
  <c r="L1681" i="11" s="1"/>
  <c r="L1731" i="11" s="1"/>
  <c r="L1781" i="11" s="1"/>
  <c r="L1831" i="11" s="1"/>
  <c r="L1881" i="11" s="1"/>
  <c r="L1931" i="11" s="1"/>
  <c r="L1981" i="11" s="1"/>
  <c r="K79" i="11"/>
  <c r="L79" i="11" s="1"/>
  <c r="E41" i="8" s="1" a="1"/>
  <c r="E41" i="8" s="1"/>
  <c r="L497" i="11" s="1"/>
  <c r="L547" i="11" s="1"/>
  <c r="L597" i="11" s="1"/>
  <c r="L647" i="11" s="1"/>
  <c r="L697" i="11" s="1"/>
  <c r="L747" i="11" s="1"/>
  <c r="L797" i="11" s="1"/>
  <c r="L847" i="11" s="1"/>
  <c r="L897" i="11" s="1"/>
  <c r="L947" i="11" s="1"/>
  <c r="L997" i="11" s="1"/>
  <c r="L1047" i="11" s="1"/>
  <c r="L1097" i="11" s="1"/>
  <c r="L1147" i="11" s="1"/>
  <c r="L1197" i="11" s="1"/>
  <c r="L1247" i="11" s="1"/>
  <c r="L1297" i="11" s="1"/>
  <c r="L1347" i="11" s="1"/>
  <c r="L1397" i="11" s="1"/>
  <c r="L1447" i="11" s="1"/>
  <c r="L1497" i="11" s="1"/>
  <c r="L1547" i="11" s="1"/>
  <c r="L1597" i="11" s="1"/>
  <c r="L1647" i="11" s="1"/>
  <c r="L1697" i="11" s="1"/>
  <c r="L1747" i="11" s="1"/>
  <c r="L1797" i="11" s="1"/>
  <c r="L1847" i="11" s="1"/>
  <c r="L1897" i="11" s="1"/>
  <c r="L1947" i="11" s="1"/>
  <c r="L1997" i="11" s="1"/>
  <c r="AB57" i="8" a="1"/>
  <c r="AB57" i="8" s="1"/>
  <c r="R57" i="8" a="1"/>
  <c r="R57" i="8" s="1"/>
  <c r="H57" i="8" a="1"/>
  <c r="H57" i="8" s="1"/>
  <c r="W57" i="8" a="1"/>
  <c r="W57" i="8" s="1"/>
  <c r="D57" i="8" a="1"/>
  <c r="D57" i="8" s="1"/>
  <c r="M57" i="8" a="1"/>
  <c r="M57" i="8" s="1"/>
  <c r="AG57" i="8" a="1"/>
  <c r="AG57" i="8" s="1"/>
  <c r="W61" i="8" a="1"/>
  <c r="W61" i="8" s="1"/>
  <c r="AB61" i="8" a="1"/>
  <c r="AB61" i="8" s="1"/>
  <c r="D38" i="9" a="1"/>
  <c r="D38" i="9" s="1"/>
  <c r="L38" i="9" a="1"/>
  <c r="L38" i="9" s="1"/>
  <c r="F38" i="9" a="1"/>
  <c r="F38" i="9" s="1"/>
  <c r="O38" i="9" a="1"/>
  <c r="O38" i="9" s="1"/>
  <c r="H38" i="9" a="1"/>
  <c r="H38" i="9" s="1"/>
  <c r="Q38" i="9" a="1"/>
  <c r="Q38" i="9" s="1"/>
  <c r="D59" i="8" a="1"/>
  <c r="D59" i="8" s="1"/>
  <c r="R59" i="8" a="1"/>
  <c r="R59" i="8" s="1"/>
  <c r="AG59" i="8" a="1"/>
  <c r="AG59" i="8" s="1"/>
  <c r="D41" i="9" a="1"/>
  <c r="D41" i="9" s="1"/>
  <c r="Q41" i="9" a="1"/>
  <c r="Q41" i="9" s="1"/>
  <c r="L41" i="9" a="1"/>
  <c r="L41" i="9" s="1"/>
  <c r="H41" i="9" a="1"/>
  <c r="H41" i="9" s="1"/>
  <c r="O41" i="9" a="1"/>
  <c r="O41" i="9" s="1"/>
  <c r="J41" i="9" a="1"/>
  <c r="J41" i="9" s="1"/>
  <c r="F41" i="9" a="1"/>
  <c r="F41" i="9" s="1"/>
  <c r="AB60" i="8" a="1"/>
  <c r="AB60" i="8" s="1"/>
  <c r="R58" i="8" a="1"/>
  <c r="R58" i="8" s="1"/>
  <c r="AB58" i="8" a="1"/>
  <c r="AB58" i="8" s="1"/>
  <c r="R60" i="8" a="1"/>
  <c r="R60" i="8" s="1"/>
  <c r="M58" i="8" a="1"/>
  <c r="M58" i="8" s="1"/>
  <c r="D60" i="8" a="1"/>
  <c r="D60" i="8" s="1"/>
  <c r="AG58" i="8" a="1"/>
  <c r="AG58" i="8" s="1"/>
  <c r="W60" i="8" a="1"/>
  <c r="W60" i="8" s="1"/>
  <c r="H60" i="8" a="1"/>
  <c r="H60" i="8" s="1"/>
  <c r="H58" i="8" a="1"/>
  <c r="H58" i="8" s="1"/>
  <c r="M60" i="8" a="1"/>
  <c r="M60" i="8" s="1"/>
  <c r="W58" i="8" a="1"/>
  <c r="W58" i="8" s="1"/>
  <c r="AG60" i="8" a="1"/>
  <c r="AG60" i="8" s="1"/>
  <c r="D58" i="8" a="1"/>
  <c r="D58" i="8" s="1"/>
  <c r="R61" i="8" a="1"/>
  <c r="R61" i="8" s="1"/>
  <c r="AG61" i="8" a="1"/>
  <c r="AG61" i="8" s="1"/>
  <c r="M59" i="8" a="1"/>
  <c r="M59" i="8" s="1"/>
  <c r="W59" i="8" a="1"/>
  <c r="W59" i="8" s="1"/>
  <c r="H59" i="8" a="1"/>
  <c r="H59" i="8" s="1"/>
  <c r="F345" i="11"/>
  <c r="AK52" i="8" s="1" a="1"/>
  <c r="AK52" i="8" s="1"/>
  <c r="K715" i="11" a="1"/>
  <c r="K715" i="11" s="1"/>
  <c r="L302" i="11"/>
  <c r="F189" i="11"/>
  <c r="AK30" i="13" s="1" a="1"/>
  <c r="AK30" i="13" s="1"/>
  <c r="F170" i="11"/>
  <c r="AK11" i="13" s="1" a="1"/>
  <c r="AK11" i="13" s="1"/>
  <c r="F192" i="11"/>
  <c r="AK33" i="13" s="1" a="1"/>
  <c r="AK33" i="13" s="1"/>
  <c r="F178" i="11"/>
  <c r="AK19" i="13" s="1" a="1"/>
  <c r="AK19" i="13" s="1"/>
  <c r="F179" i="11"/>
  <c r="AK20" i="13" s="1" a="1"/>
  <c r="AK20" i="13" s="1"/>
  <c r="F207" i="11"/>
  <c r="AK48" i="13" s="1" a="1"/>
  <c r="AK48" i="13" s="1"/>
  <c r="F202" i="11"/>
  <c r="AK43" i="13" s="1" a="1"/>
  <c r="AK43" i="13" s="1"/>
  <c r="F302" i="11"/>
  <c r="AK9" i="8" s="1" a="1"/>
  <c r="AK9" i="8" s="1"/>
  <c r="F303" i="11"/>
  <c r="AK10" i="8" s="1" a="1"/>
  <c r="AK10" i="8" s="1"/>
  <c r="F314" i="11"/>
  <c r="AK21" i="8" s="1" a="1"/>
  <c r="AK21" i="8" s="1"/>
  <c r="F326" i="11"/>
  <c r="AK33" i="8" s="1" a="1"/>
  <c r="AK33" i="8" s="1"/>
  <c r="F337" i="11"/>
  <c r="AK44" i="8" s="1" a="1"/>
  <c r="AK44" i="8" s="1"/>
  <c r="F197" i="11"/>
  <c r="AK38" i="13" s="1" a="1"/>
  <c r="AK38" i="13" s="1"/>
  <c r="F196" i="11"/>
  <c r="AK37" i="13" s="1" a="1"/>
  <c r="AK37" i="13" s="1"/>
  <c r="F165" i="11"/>
  <c r="AK6" i="13" s="1" a="1"/>
  <c r="AK6" i="13" s="1"/>
  <c r="F310" i="11"/>
  <c r="AK17" i="8" s="1" a="1"/>
  <c r="AK17" i="8" s="1"/>
  <c r="F338" i="11"/>
  <c r="AK45" i="8" s="1" a="1"/>
  <c r="AK45" i="8" s="1"/>
  <c r="F173" i="11"/>
  <c r="AK14" i="13" s="1" a="1"/>
  <c r="AK14" i="13" s="1"/>
  <c r="F205" i="11"/>
  <c r="AK46" i="13" s="1" a="1"/>
  <c r="AK46" i="13" s="1"/>
  <c r="F176" i="11"/>
  <c r="AK17" i="13" s="1" a="1"/>
  <c r="AK17" i="13" s="1"/>
  <c r="F204" i="11"/>
  <c r="AK45" i="13" s="1" a="1"/>
  <c r="AK45" i="13" s="1"/>
  <c r="F195" i="11"/>
  <c r="AK36" i="13" s="1" a="1"/>
  <c r="AK36" i="13" s="1"/>
  <c r="F186" i="11"/>
  <c r="AK27" i="13" s="1" a="1"/>
  <c r="AK27" i="13" s="1"/>
  <c r="F210" i="11"/>
  <c r="AK51" i="13" s="1" a="1"/>
  <c r="AK51" i="13" s="1"/>
  <c r="F299" i="11"/>
  <c r="AK6" i="8" s="1" a="1"/>
  <c r="AK6" i="8" s="1"/>
  <c r="D5" i="14" s="1" a="1"/>
  <c r="D5" i="14" s="1"/>
  <c r="F306" i="11"/>
  <c r="AK13" i="8" s="1" a="1"/>
  <c r="AK13" i="8" s="1"/>
  <c r="F311" i="11"/>
  <c r="AK18" i="8" s="1" a="1"/>
  <c r="AK18" i="8" s="1"/>
  <c r="F317" i="11"/>
  <c r="AK24" i="8" s="1" a="1"/>
  <c r="AK24" i="8" s="1"/>
  <c r="F322" i="11"/>
  <c r="AK29" i="8" s="1" a="1"/>
  <c r="AK29" i="8" s="1"/>
  <c r="F329" i="11"/>
  <c r="AK36" i="8" s="1" a="1"/>
  <c r="AK36" i="8" s="1"/>
  <c r="F334" i="11"/>
  <c r="AK41" i="8" s="1" a="1"/>
  <c r="AK41" i="8" s="1"/>
  <c r="F339" i="11"/>
  <c r="AK46" i="8" s="1" a="1"/>
  <c r="AK46" i="8" s="1"/>
  <c r="F214" i="11"/>
  <c r="AK55" i="13" s="1" a="1"/>
  <c r="AK55" i="13" s="1"/>
  <c r="F312" i="11"/>
  <c r="AK19" i="8" s="1" a="1"/>
  <c r="AK19" i="8" s="1"/>
  <c r="F328" i="11"/>
  <c r="AK35" i="8" s="1" a="1"/>
  <c r="AK35" i="8" s="1"/>
  <c r="F344" i="11"/>
  <c r="AK51" i="8" s="1" a="1"/>
  <c r="AK51" i="8" s="1"/>
  <c r="F300" i="11"/>
  <c r="AK7" i="8" s="1" a="1"/>
  <c r="AK7" i="8" s="1"/>
  <c r="F316" i="11"/>
  <c r="AK23" i="8" s="1" a="1"/>
  <c r="AK23" i="8" s="1"/>
  <c r="F332" i="11"/>
  <c r="AK39" i="8" s="1" a="1"/>
  <c r="AK39" i="8" s="1"/>
  <c r="F348" i="11"/>
  <c r="AK55" i="8" s="1" a="1"/>
  <c r="AK55" i="8" s="1"/>
  <c r="F304" i="11"/>
  <c r="AK11" i="8" s="1" a="1"/>
  <c r="AK11" i="8" s="1"/>
  <c r="F320" i="11"/>
  <c r="AK27" i="8" s="1" a="1"/>
  <c r="AK27" i="8" s="1"/>
  <c r="F336" i="11"/>
  <c r="AK43" i="8" s="1" a="1"/>
  <c r="AK43" i="8" s="1"/>
  <c r="F308" i="11"/>
  <c r="AK15" i="8" s="1" a="1"/>
  <c r="AK15" i="8" s="1"/>
  <c r="F324" i="11"/>
  <c r="AK31" i="8" s="1" a="1"/>
  <c r="AK31" i="8" s="1"/>
  <c r="F340" i="11"/>
  <c r="AK47" i="8" s="1" a="1"/>
  <c r="AK47" i="8" s="1"/>
  <c r="F309" i="11"/>
  <c r="AK16" i="8" s="1" a="1"/>
  <c r="AK16" i="8" s="1"/>
  <c r="F319" i="11"/>
  <c r="AK26" i="8" s="1" a="1"/>
  <c r="AK26" i="8" s="1"/>
  <c r="F331" i="11"/>
  <c r="AK38" i="8" s="1" a="1"/>
  <c r="AK38" i="8" s="1"/>
  <c r="F342" i="11"/>
  <c r="AK49" i="8" s="1" a="1"/>
  <c r="AK49" i="8" s="1"/>
  <c r="F166" i="11"/>
  <c r="AK7" i="13" s="1" a="1"/>
  <c r="AK7" i="13" s="1"/>
  <c r="F169" i="11"/>
  <c r="AK10" i="13" s="1" a="1"/>
  <c r="AK10" i="13" s="1"/>
  <c r="F172" i="11"/>
  <c r="AK13" i="13" s="1" a="1"/>
  <c r="AK13" i="13" s="1"/>
  <c r="F183" i="11"/>
  <c r="AK24" i="13" s="1" a="1"/>
  <c r="AK24" i="13" s="1"/>
  <c r="F206" i="11"/>
  <c r="AK47" i="13" s="1" a="1"/>
  <c r="AK47" i="13" s="1"/>
  <c r="F323" i="11"/>
  <c r="AK30" i="8" s="1" a="1"/>
  <c r="AK30" i="8" s="1"/>
  <c r="F305" i="11"/>
  <c r="AK12" i="8" s="1" a="1"/>
  <c r="AK12" i="8" s="1"/>
  <c r="F315" i="11"/>
  <c r="AK22" i="8" s="1" a="1"/>
  <c r="AK22" i="8" s="1"/>
  <c r="F321" i="11"/>
  <c r="AK28" i="8" s="1" a="1"/>
  <c r="AK28" i="8" s="1"/>
  <c r="F327" i="11"/>
  <c r="AK34" i="8" s="1" a="1"/>
  <c r="AK34" i="8" s="1"/>
  <c r="F333" i="11"/>
  <c r="AK40" i="8" s="1" a="1"/>
  <c r="AK40" i="8" s="1"/>
  <c r="F343" i="11"/>
  <c r="AK50" i="8" s="1" a="1"/>
  <c r="AK50" i="8" s="1"/>
  <c r="F185" i="11"/>
  <c r="AK26" i="13" s="1" a="1"/>
  <c r="AK26" i="13" s="1"/>
  <c r="F213" i="11"/>
  <c r="AK54" i="13" s="1" a="1"/>
  <c r="AK54" i="13" s="1"/>
  <c r="F180" i="11"/>
  <c r="AK21" i="13" s="1" a="1"/>
  <c r="AK21" i="13" s="1"/>
  <c r="F212" i="11"/>
  <c r="AK53" i="13" s="1" a="1"/>
  <c r="AK53" i="13" s="1"/>
  <c r="F175" i="11"/>
  <c r="AK16" i="13" s="1" a="1"/>
  <c r="AK16" i="13" s="1"/>
  <c r="F199" i="11"/>
  <c r="AK40" i="13" s="1" a="1"/>
  <c r="AK40" i="13" s="1"/>
  <c r="F190" i="11"/>
  <c r="AK31" i="13" s="1" a="1"/>
  <c r="AK31" i="13" s="1"/>
  <c r="F301" i="11"/>
  <c r="AK8" i="8" s="1" a="1"/>
  <c r="AK8" i="8" s="1"/>
  <c r="F346" i="11"/>
  <c r="AK53" i="8" s="1" a="1"/>
  <c r="AK53" i="8" s="1"/>
  <c r="F307" i="11"/>
  <c r="AK14" i="8" s="1" a="1"/>
  <c r="AK14" i="8" s="1"/>
  <c r="F313" i="11"/>
  <c r="AK20" i="8" s="1" a="1"/>
  <c r="AK20" i="8" s="1"/>
  <c r="F318" i="11"/>
  <c r="AK25" i="8" s="1" a="1"/>
  <c r="AK25" i="8" s="1"/>
  <c r="F325" i="11"/>
  <c r="AK32" i="8" s="1" a="1"/>
  <c r="AK32" i="8" s="1"/>
  <c r="F330" i="11"/>
  <c r="AK37" i="8" s="1" a="1"/>
  <c r="AK37" i="8" s="1"/>
  <c r="F335" i="11"/>
  <c r="AK42" i="8" s="1" a="1"/>
  <c r="AK42" i="8" s="1"/>
  <c r="F341" i="11"/>
  <c r="AK48" i="8" s="1" a="1"/>
  <c r="AK48" i="8" s="1"/>
  <c r="F347" i="11"/>
  <c r="AK54" i="8" s="1" a="1"/>
  <c r="AK54" i="8" s="1"/>
  <c r="L44" i="11"/>
  <c r="E6" i="8" s="1" a="1"/>
  <c r="E6" i="8" s="1"/>
  <c r="L462" i="11" s="1"/>
  <c r="F181" i="11"/>
  <c r="AK22" i="13" s="1" a="1"/>
  <c r="AK22" i="13" s="1"/>
  <c r="F201" i="11"/>
  <c r="AK42" i="13" s="1" a="1"/>
  <c r="AK42" i="13" s="1"/>
  <c r="F182" i="11"/>
  <c r="AK23" i="13" s="1" a="1"/>
  <c r="AK23" i="13" s="1"/>
  <c r="F188" i="11"/>
  <c r="AK29" i="13" s="1" a="1"/>
  <c r="AK29" i="13" s="1"/>
  <c r="F208" i="11"/>
  <c r="AK49" i="13" s="1" a="1"/>
  <c r="AK49" i="13" s="1"/>
  <c r="F191" i="11"/>
  <c r="AK32" i="13" s="1" a="1"/>
  <c r="AK32" i="13" s="1"/>
  <c r="F211" i="11"/>
  <c r="AK52" i="13" s="1" a="1"/>
  <c r="AK52" i="13" s="1"/>
  <c r="F194" i="11"/>
  <c r="AK35" i="13" s="1" a="1"/>
  <c r="AK35" i="13" s="1"/>
  <c r="F177" i="11"/>
  <c r="AK18" i="13" s="1" a="1"/>
  <c r="AK18" i="13" s="1"/>
  <c r="F193" i="11"/>
  <c r="AK34" i="13" s="1" a="1"/>
  <c r="AK34" i="13" s="1"/>
  <c r="F209" i="11"/>
  <c r="AK50" i="13" s="1" a="1"/>
  <c r="AK50" i="13" s="1"/>
  <c r="F168" i="11"/>
  <c r="AK9" i="13" s="1" a="1"/>
  <c r="AK9" i="13" s="1"/>
  <c r="F184" i="11"/>
  <c r="AK25" i="13" s="1" a="1"/>
  <c r="AK25" i="13" s="1"/>
  <c r="F200" i="11"/>
  <c r="AK41" i="13" s="1" a="1"/>
  <c r="AK41" i="13" s="1"/>
  <c r="F174" i="11"/>
  <c r="AK15" i="13" s="1" a="1"/>
  <c r="AK15" i="13" s="1"/>
  <c r="F167" i="11"/>
  <c r="AK8" i="13" s="1" a="1"/>
  <c r="AK8" i="13" s="1"/>
  <c r="F187" i="11"/>
  <c r="AK28" i="13" s="1" a="1"/>
  <c r="AK28" i="13" s="1"/>
  <c r="F203" i="11"/>
  <c r="AK44" i="13" s="1" a="1"/>
  <c r="AK44" i="13" s="1"/>
  <c r="F171" i="11"/>
  <c r="AK12" i="13" s="1" a="1"/>
  <c r="AK12" i="13" s="1"/>
  <c r="F198" i="11"/>
  <c r="AK39" i="13" s="1" a="1"/>
  <c r="AK39" i="13" s="1"/>
  <c r="E153" i="11"/>
  <c r="E154" i="11" s="1"/>
  <c r="G53" i="11" s="1"/>
  <c r="H5" i="13"/>
  <c r="H164" i="11"/>
  <c r="H163" i="11" s="1"/>
  <c r="G79" i="11" l="1"/>
  <c r="H79" i="11" s="1"/>
  <c r="E41" i="13" s="1" a="1"/>
  <c r="E41" i="13" s="1"/>
  <c r="G58" i="11"/>
  <c r="G60" i="11"/>
  <c r="G93" i="11"/>
  <c r="G70" i="11"/>
  <c r="G72" i="11"/>
  <c r="G66" i="11"/>
  <c r="H66" i="11" s="1"/>
  <c r="E28" i="13" s="1" a="1"/>
  <c r="E28" i="13" s="1"/>
  <c r="G68" i="11"/>
  <c r="H68" i="11" s="1"/>
  <c r="E30" i="13" s="1" a="1"/>
  <c r="E30" i="13" s="1"/>
  <c r="G67" i="11"/>
  <c r="H67" i="11" s="1"/>
  <c r="E29" i="13" s="1" a="1"/>
  <c r="E29" i="13" s="1"/>
  <c r="G85" i="11"/>
  <c r="G76" i="11"/>
  <c r="G59" i="11"/>
  <c r="H59" i="11" s="1"/>
  <c r="E21" i="13" s="1" a="1"/>
  <c r="E21" i="13" s="1"/>
  <c r="G88" i="11"/>
  <c r="G82" i="11"/>
  <c r="G84" i="11"/>
  <c r="H84" i="11" s="1"/>
  <c r="E46" i="13" s="1" a="1"/>
  <c r="E46" i="13" s="1"/>
  <c r="G61" i="11"/>
  <c r="H61" i="11" s="1"/>
  <c r="E23" i="13" s="1" a="1"/>
  <c r="E23" i="13" s="1"/>
  <c r="G83" i="11"/>
  <c r="H83" i="11" s="1"/>
  <c r="E45" i="13" s="1" a="1"/>
  <c r="E45" i="13" s="1"/>
  <c r="G46" i="11"/>
  <c r="G48" i="11"/>
  <c r="G73" i="11"/>
  <c r="H73" i="11" s="1"/>
  <c r="E35" i="13" s="1" a="1"/>
  <c r="E35" i="13" s="1"/>
  <c r="G69" i="11"/>
  <c r="G74" i="11"/>
  <c r="G57" i="11"/>
  <c r="H57" i="11" s="1"/>
  <c r="E19" i="13" s="1" a="1"/>
  <c r="E19" i="13" s="1"/>
  <c r="G86" i="11"/>
  <c r="G55" i="11"/>
  <c r="H55" i="11" s="1"/>
  <c r="E17" i="13" s="1" a="1"/>
  <c r="E17" i="13" s="1"/>
  <c r="G47" i="11"/>
  <c r="G90" i="11"/>
  <c r="G45" i="11"/>
  <c r="H45" i="11" s="1"/>
  <c r="E7" i="13" s="1" a="1"/>
  <c r="E7" i="13" s="1"/>
  <c r="G75" i="11"/>
  <c r="G71" i="11"/>
  <c r="G49" i="11"/>
  <c r="H49" i="11" s="1"/>
  <c r="E11" i="13" s="1" a="1"/>
  <c r="E11" i="13" s="1"/>
  <c r="G62" i="11"/>
  <c r="H62" i="11" s="1"/>
  <c r="E24" i="13" s="1" a="1"/>
  <c r="E24" i="13" s="1"/>
  <c r="G64" i="11"/>
  <c r="H64" i="11" s="1"/>
  <c r="E26" i="13" s="1" a="1"/>
  <c r="E26" i="13" s="1"/>
  <c r="G77" i="11"/>
  <c r="G63" i="11"/>
  <c r="G92" i="11"/>
  <c r="H92" i="11" s="1"/>
  <c r="E54" i="13" s="1" a="1"/>
  <c r="E54" i="13" s="1"/>
  <c r="G65" i="11"/>
  <c r="G91" i="11"/>
  <c r="G54" i="11"/>
  <c r="H54" i="11" s="1"/>
  <c r="E16" i="13" s="1" a="1"/>
  <c r="E16" i="13" s="1"/>
  <c r="G87" i="11"/>
  <c r="H87" i="11" s="1"/>
  <c r="E49" i="13" s="1" a="1"/>
  <c r="E49" i="13" s="1"/>
  <c r="G50" i="11"/>
  <c r="H50" i="11" s="1"/>
  <c r="E12" i="13" s="1" a="1"/>
  <c r="E12" i="13" s="1"/>
  <c r="G52" i="11"/>
  <c r="G81" i="11"/>
  <c r="G56" i="11"/>
  <c r="H56" i="11" s="1"/>
  <c r="E18" i="13" s="1" a="1"/>
  <c r="E18" i="13" s="1"/>
  <c r="G89" i="11"/>
  <c r="G51" i="11"/>
  <c r="H51" i="11" s="1"/>
  <c r="E13" i="13" s="1" a="1"/>
  <c r="E13" i="13" s="1"/>
  <c r="G78" i="11"/>
  <c r="H78" i="11" s="1"/>
  <c r="E40" i="13" s="1" a="1"/>
  <c r="E40" i="13" s="1"/>
  <c r="G80" i="11"/>
  <c r="H80" i="11" s="1"/>
  <c r="E42" i="13" s="1" a="1"/>
  <c r="E42" i="13" s="1"/>
  <c r="F462" i="11"/>
  <c r="E462" i="11"/>
  <c r="C463" i="11"/>
  <c r="D462" i="11"/>
  <c r="H462" i="11"/>
  <c r="G462" i="11"/>
  <c r="C512" i="11"/>
  <c r="I5" i="8"/>
  <c r="AU5" i="8" s="1"/>
  <c r="I353" i="11"/>
  <c r="I351" i="11" s="1"/>
  <c r="I298" i="11"/>
  <c r="I297" i="11" s="1"/>
  <c r="C412" i="11"/>
  <c r="D413" i="11"/>
  <c r="C23" i="14"/>
  <c r="B22" i="14"/>
  <c r="D4" i="14" a="1"/>
  <c r="D4" i="14" s="1"/>
  <c r="D6" i="14" s="1"/>
  <c r="L512" i="11"/>
  <c r="L562" i="11" s="1"/>
  <c r="L612" i="11" s="1"/>
  <c r="L662" i="11" s="1"/>
  <c r="L712" i="11" s="1"/>
  <c r="L762" i="11" s="1"/>
  <c r="L812" i="11" s="1"/>
  <c r="L862" i="11" s="1"/>
  <c r="L912" i="11" s="1"/>
  <c r="L962" i="11" s="1"/>
  <c r="L1012" i="11" s="1"/>
  <c r="L1062" i="11" s="1"/>
  <c r="L1112" i="11" s="1"/>
  <c r="L1162" i="11" s="1"/>
  <c r="L1212" i="11" s="1"/>
  <c r="L1262" i="11" s="1"/>
  <c r="L1312" i="11" s="1"/>
  <c r="L1362" i="11" s="1"/>
  <c r="L1412" i="11" s="1"/>
  <c r="L1462" i="11" s="1"/>
  <c r="L1512" i="11" s="1"/>
  <c r="L1562" i="11" s="1"/>
  <c r="L1612" i="11" s="1"/>
  <c r="L1662" i="11" s="1"/>
  <c r="L1712" i="11" s="1"/>
  <c r="L1762" i="11" s="1"/>
  <c r="L1812" i="11" s="1"/>
  <c r="L1862" i="11" s="1"/>
  <c r="L1912" i="11" s="1"/>
  <c r="L1962" i="11" s="1"/>
  <c r="I5" i="13"/>
  <c r="I164" i="11"/>
  <c r="I163" i="11" s="1"/>
  <c r="H72" i="11"/>
  <c r="E34" i="13" s="1" a="1"/>
  <c r="E34" i="13" s="1"/>
  <c r="H88" i="11"/>
  <c r="E50" i="13" s="1" a="1"/>
  <c r="E50" i="13" s="1"/>
  <c r="H53" i="11"/>
  <c r="E15" i="13" s="1" a="1"/>
  <c r="E15" i="13" s="1"/>
  <c r="H69" i="11"/>
  <c r="E31" i="13" s="1" a="1"/>
  <c r="E31" i="13" s="1"/>
  <c r="H85" i="11"/>
  <c r="E47" i="13" s="1" a="1"/>
  <c r="E47" i="13" s="1"/>
  <c r="H46" i="11"/>
  <c r="E8" i="13" s="1" a="1"/>
  <c r="E8" i="13" s="1"/>
  <c r="H63" i="11"/>
  <c r="E25" i="13" s="1" a="1"/>
  <c r="E25" i="13" s="1"/>
  <c r="H44" i="11"/>
  <c r="H90" i="11"/>
  <c r="E52" i="13" s="1" a="1"/>
  <c r="E52" i="13" s="1"/>
  <c r="H58" i="11"/>
  <c r="E20" i="13" s="1" a="1"/>
  <c r="E20" i="13" s="1"/>
  <c r="H60" i="11"/>
  <c r="E22" i="13" s="1" a="1"/>
  <c r="E22" i="13" s="1"/>
  <c r="H76" i="11"/>
  <c r="E38" i="13" s="1" a="1"/>
  <c r="E38" i="13" s="1"/>
  <c r="H89" i="11"/>
  <c r="E51" i="13" s="1" a="1"/>
  <c r="E51" i="13" s="1"/>
  <c r="H70" i="11"/>
  <c r="E32" i="13" s="1" a="1"/>
  <c r="E32" i="13" s="1"/>
  <c r="H75" i="11"/>
  <c r="E37" i="13" s="1" a="1"/>
  <c r="E37" i="13" s="1"/>
  <c r="H82" i="11"/>
  <c r="E44" i="13" s="1" a="1"/>
  <c r="E44" i="13" s="1"/>
  <c r="H48" i="11"/>
  <c r="E10" i="13" s="1" a="1"/>
  <c r="E10" i="13" s="1"/>
  <c r="H77" i="11"/>
  <c r="E39" i="13" s="1" a="1"/>
  <c r="E39" i="13" s="1"/>
  <c r="H93" i="11"/>
  <c r="E55" i="13" s="1" a="1"/>
  <c r="E55" i="13" s="1"/>
  <c r="H47" i="11"/>
  <c r="E9" i="13" s="1" a="1"/>
  <c r="E9" i="13" s="1"/>
  <c r="H74" i="11"/>
  <c r="E36" i="13" s="1" a="1"/>
  <c r="E36" i="13" s="1"/>
  <c r="H52" i="11"/>
  <c r="E14" i="13" s="1" a="1"/>
  <c r="E14" i="13" s="1"/>
  <c r="H65" i="11"/>
  <c r="E27" i="13" s="1" a="1"/>
  <c r="E27" i="13" s="1"/>
  <c r="H81" i="11"/>
  <c r="E43" i="13" s="1" a="1"/>
  <c r="E43" i="13" s="1"/>
  <c r="H86" i="11"/>
  <c r="E48" i="13" s="1" a="1"/>
  <c r="E48" i="13" s="1"/>
  <c r="H91" i="11"/>
  <c r="E53" i="13" s="1" a="1"/>
  <c r="E53" i="13" s="1"/>
  <c r="H71" i="11"/>
  <c r="E33" i="13" s="1" a="1"/>
  <c r="E33" i="13" s="1"/>
  <c r="J5" i="8" l="1"/>
  <c r="AV5" i="8" s="1"/>
  <c r="J353" i="11"/>
  <c r="J351" i="11" s="1"/>
  <c r="J298" i="11"/>
  <c r="J297" i="11" s="1"/>
  <c r="C24" i="14"/>
  <c r="B23" i="14"/>
  <c r="E512" i="11"/>
  <c r="C562" i="11"/>
  <c r="H512" i="11"/>
  <c r="D512" i="11"/>
  <c r="F512" i="11"/>
  <c r="G512" i="11"/>
  <c r="C513" i="11"/>
  <c r="G463" i="11"/>
  <c r="H463" i="11"/>
  <c r="D463" i="11"/>
  <c r="E463" i="11"/>
  <c r="C464" i="11"/>
  <c r="F463" i="11"/>
  <c r="C411" i="11"/>
  <c r="D412" i="11"/>
  <c r="E6" i="13" a="1"/>
  <c r="E6" i="13" s="1"/>
  <c r="J5" i="13"/>
  <c r="J164" i="11"/>
  <c r="J163" i="11" s="1"/>
  <c r="C25" i="14" l="1"/>
  <c r="B24" i="14"/>
  <c r="E513" i="11"/>
  <c r="G513" i="11"/>
  <c r="H513" i="11"/>
  <c r="D513" i="11"/>
  <c r="C563" i="11"/>
  <c r="F513" i="11"/>
  <c r="D411" i="11"/>
  <c r="C410" i="11"/>
  <c r="D562" i="11"/>
  <c r="H562" i="11"/>
  <c r="E562" i="11"/>
  <c r="F562" i="11"/>
  <c r="G562" i="11"/>
  <c r="C612" i="11"/>
  <c r="C514" i="11"/>
  <c r="E464" i="11"/>
  <c r="C465" i="11"/>
  <c r="F464" i="11"/>
  <c r="G464" i="11"/>
  <c r="D464" i="11"/>
  <c r="H464" i="11"/>
  <c r="K5" i="8"/>
  <c r="AW5" i="8" s="1"/>
  <c r="K353" i="11"/>
  <c r="K351" i="11" s="1"/>
  <c r="K298" i="11"/>
  <c r="K297" i="11" s="1"/>
  <c r="K5" i="13"/>
  <c r="K164" i="11"/>
  <c r="K163" i="11" s="1"/>
  <c r="L5" i="8" l="1"/>
  <c r="AX5" i="8" s="1"/>
  <c r="L353" i="11"/>
  <c r="L351" i="11" s="1"/>
  <c r="L298" i="11"/>
  <c r="L297" i="11" s="1"/>
  <c r="F612" i="11"/>
  <c r="G612" i="11"/>
  <c r="C662" i="11"/>
  <c r="D612" i="11"/>
  <c r="H612" i="11"/>
  <c r="E612" i="11"/>
  <c r="F465" i="11"/>
  <c r="C515" i="11"/>
  <c r="G465" i="11"/>
  <c r="E465" i="11"/>
  <c r="C466" i="11"/>
  <c r="H465" i="11"/>
  <c r="D465" i="11"/>
  <c r="E563" i="11"/>
  <c r="F563" i="11"/>
  <c r="G563" i="11"/>
  <c r="H563" i="11"/>
  <c r="D563" i="11"/>
  <c r="C613" i="11"/>
  <c r="D410" i="11"/>
  <c r="C409" i="11"/>
  <c r="F514" i="11"/>
  <c r="C564" i="11"/>
  <c r="G514" i="11"/>
  <c r="D514" i="11"/>
  <c r="H514" i="11"/>
  <c r="E514" i="11"/>
  <c r="C26" i="14"/>
  <c r="B25" i="14"/>
  <c r="L5" i="13"/>
  <c r="L164" i="11"/>
  <c r="L163" i="11" s="1"/>
  <c r="D409" i="11" l="1"/>
  <c r="C408" i="11"/>
  <c r="D408" i="11" s="1"/>
  <c r="E515" i="11"/>
  <c r="F515" i="11"/>
  <c r="G515" i="11"/>
  <c r="H515" i="11"/>
  <c r="D515" i="11"/>
  <c r="C565" i="11"/>
  <c r="C27" i="14"/>
  <c r="B26" i="14"/>
  <c r="G564" i="11"/>
  <c r="D564" i="11"/>
  <c r="H564" i="11"/>
  <c r="E564" i="11"/>
  <c r="F564" i="11"/>
  <c r="C614" i="11"/>
  <c r="E613" i="11"/>
  <c r="D613" i="11"/>
  <c r="F613" i="11"/>
  <c r="C663" i="11"/>
  <c r="G613" i="11"/>
  <c r="H613" i="11"/>
  <c r="C516" i="11"/>
  <c r="G466" i="11"/>
  <c r="F466" i="11"/>
  <c r="C467" i="11"/>
  <c r="D466" i="11"/>
  <c r="E466" i="11"/>
  <c r="H466" i="11"/>
  <c r="E662" i="11"/>
  <c r="C712" i="11"/>
  <c r="H662" i="11"/>
  <c r="D662" i="11"/>
  <c r="F662" i="11"/>
  <c r="G662" i="11"/>
  <c r="M5" i="8"/>
  <c r="AY5" i="8" s="1"/>
  <c r="M353" i="11"/>
  <c r="M351" i="11" s="1"/>
  <c r="M298" i="11"/>
  <c r="M297" i="11" s="1"/>
  <c r="M5" i="13"/>
  <c r="M164" i="11"/>
  <c r="M163" i="11" s="1"/>
  <c r="C416" i="11" l="1" a="1"/>
  <c r="C416" i="11" s="1"/>
  <c r="C417" i="11" s="1"/>
  <c r="C418" i="11" s="1"/>
  <c r="C419" i="11" s="1"/>
  <c r="C420" i="11" s="1"/>
  <c r="N5" i="8"/>
  <c r="AZ5" i="8" s="1"/>
  <c r="N353" i="11"/>
  <c r="N351" i="11" s="1"/>
  <c r="N298" i="11"/>
  <c r="N297" i="11" s="1"/>
  <c r="C713" i="11"/>
  <c r="E663" i="11"/>
  <c r="F663" i="11"/>
  <c r="G663" i="11"/>
  <c r="D663" i="11"/>
  <c r="H663" i="11"/>
  <c r="F614" i="11"/>
  <c r="G614" i="11"/>
  <c r="C664" i="11"/>
  <c r="D614" i="11"/>
  <c r="H614" i="11"/>
  <c r="E614" i="11"/>
  <c r="F565" i="11"/>
  <c r="H565" i="11"/>
  <c r="C615" i="11"/>
  <c r="E565" i="11"/>
  <c r="D565" i="11"/>
  <c r="G565" i="11"/>
  <c r="F712" i="11"/>
  <c r="C762" i="11"/>
  <c r="G712" i="11"/>
  <c r="D712" i="11"/>
  <c r="H712" i="11"/>
  <c r="E712" i="11"/>
  <c r="E516" i="11"/>
  <c r="C566" i="11"/>
  <c r="F516" i="11"/>
  <c r="G516" i="11"/>
  <c r="D516" i="11"/>
  <c r="H516" i="11"/>
  <c r="C517" i="11"/>
  <c r="H467" i="11"/>
  <c r="F467" i="11"/>
  <c r="C468" i="11"/>
  <c r="G467" i="11"/>
  <c r="E467" i="11"/>
  <c r="D467" i="11"/>
  <c r="C28" i="14"/>
  <c r="B27" i="14"/>
  <c r="N5" i="13"/>
  <c r="N164" i="11"/>
  <c r="N163" i="11" s="1"/>
  <c r="E517" i="11" l="1"/>
  <c r="D517" i="11"/>
  <c r="C567" i="11"/>
  <c r="F517" i="11"/>
  <c r="G517" i="11"/>
  <c r="H517" i="11"/>
  <c r="C518" i="11"/>
  <c r="G468" i="11"/>
  <c r="H468" i="11"/>
  <c r="C469" i="11"/>
  <c r="D468" i="11"/>
  <c r="E468" i="11"/>
  <c r="F468" i="11"/>
  <c r="G566" i="11"/>
  <c r="D566" i="11"/>
  <c r="H566" i="11"/>
  <c r="E566" i="11"/>
  <c r="F566" i="11"/>
  <c r="C616" i="11"/>
  <c r="E664" i="11"/>
  <c r="C714" i="11"/>
  <c r="H664" i="11"/>
  <c r="D664" i="11"/>
  <c r="F664" i="11"/>
  <c r="G664" i="11"/>
  <c r="E713" i="11"/>
  <c r="H713" i="11"/>
  <c r="C763" i="11"/>
  <c r="D713" i="11"/>
  <c r="F713" i="11"/>
  <c r="G713" i="11"/>
  <c r="E762" i="11"/>
  <c r="G762" i="11"/>
  <c r="C812" i="11"/>
  <c r="H762" i="11"/>
  <c r="F762" i="11"/>
  <c r="D762" i="11"/>
  <c r="C29" i="14"/>
  <c r="B28" i="14"/>
  <c r="F615" i="11"/>
  <c r="G615" i="11"/>
  <c r="C665" i="11"/>
  <c r="H615" i="11"/>
  <c r="E615" i="11"/>
  <c r="D615" i="11"/>
  <c r="O5" i="8"/>
  <c r="BA5" i="8" s="1"/>
  <c r="O353" i="11"/>
  <c r="O351" i="11" s="1"/>
  <c r="O298" i="11"/>
  <c r="O297" i="11" s="1"/>
  <c r="O5" i="13"/>
  <c r="O164" i="11"/>
  <c r="O163" i="11" s="1"/>
  <c r="C813" i="11" l="1"/>
  <c r="G763" i="11"/>
  <c r="H763" i="11"/>
  <c r="E763" i="11"/>
  <c r="F763" i="11"/>
  <c r="D763" i="11"/>
  <c r="D616" i="11"/>
  <c r="H616" i="11"/>
  <c r="E616" i="11"/>
  <c r="C666" i="11"/>
  <c r="F616" i="11"/>
  <c r="G616" i="11"/>
  <c r="D518" i="11"/>
  <c r="H518" i="11"/>
  <c r="E518" i="11"/>
  <c r="F518" i="11"/>
  <c r="C568" i="11"/>
  <c r="G518" i="11"/>
  <c r="E567" i="11"/>
  <c r="D567" i="11"/>
  <c r="G567" i="11"/>
  <c r="H567" i="11"/>
  <c r="C617" i="11"/>
  <c r="F567" i="11"/>
  <c r="P5" i="8"/>
  <c r="BB5" i="8" s="1"/>
  <c r="P353" i="11"/>
  <c r="P351" i="11" s="1"/>
  <c r="P298" i="11"/>
  <c r="P297" i="11" s="1"/>
  <c r="C715" i="11"/>
  <c r="E665" i="11"/>
  <c r="G665" i="11"/>
  <c r="H665" i="11"/>
  <c r="F665" i="11"/>
  <c r="D665" i="11"/>
  <c r="C30" i="14"/>
  <c r="B29" i="14"/>
  <c r="E812" i="11"/>
  <c r="F812" i="11"/>
  <c r="C862" i="11"/>
  <c r="G812" i="11"/>
  <c r="D812" i="11"/>
  <c r="H812" i="11"/>
  <c r="C519" i="11"/>
  <c r="E469" i="11"/>
  <c r="G469" i="11"/>
  <c r="D469" i="11"/>
  <c r="F469" i="11"/>
  <c r="H469" i="11"/>
  <c r="C470" i="11"/>
  <c r="E714" i="11"/>
  <c r="F714" i="11"/>
  <c r="G714" i="11"/>
  <c r="D714" i="11"/>
  <c r="H714" i="11"/>
  <c r="C764" i="11"/>
  <c r="P5" i="13"/>
  <c r="P164" i="11"/>
  <c r="P163" i="11" s="1"/>
  <c r="E764" i="11" l="1"/>
  <c r="C814" i="11"/>
  <c r="G764" i="11"/>
  <c r="D764" i="11"/>
  <c r="H764" i="11"/>
  <c r="F764" i="11"/>
  <c r="E519" i="11"/>
  <c r="H519" i="11"/>
  <c r="D519" i="11"/>
  <c r="F519" i="11"/>
  <c r="C569" i="11"/>
  <c r="G519" i="11"/>
  <c r="G862" i="11"/>
  <c r="F862" i="11"/>
  <c r="D862" i="11"/>
  <c r="H862" i="11"/>
  <c r="C912" i="11"/>
  <c r="E862" i="11"/>
  <c r="C31" i="14"/>
  <c r="B30" i="14"/>
  <c r="C520" i="11"/>
  <c r="E470" i="11"/>
  <c r="G470" i="11"/>
  <c r="F470" i="11"/>
  <c r="C471" i="11"/>
  <c r="H470" i="11"/>
  <c r="D470" i="11"/>
  <c r="E715" i="11"/>
  <c r="G715" i="11"/>
  <c r="H715" i="11"/>
  <c r="D715" i="11"/>
  <c r="F715" i="11"/>
  <c r="C765" i="11"/>
  <c r="E617" i="11"/>
  <c r="D617" i="11"/>
  <c r="G617" i="11"/>
  <c r="C667" i="11"/>
  <c r="H617" i="11"/>
  <c r="F617" i="11"/>
  <c r="E666" i="11"/>
  <c r="C716" i="11"/>
  <c r="D666" i="11"/>
  <c r="G666" i="11"/>
  <c r="H666" i="11"/>
  <c r="F666" i="11"/>
  <c r="Q5" i="8"/>
  <c r="BC5" i="8" s="1"/>
  <c r="Q353" i="11"/>
  <c r="Q351" i="11" s="1"/>
  <c r="Q298" i="11"/>
  <c r="Q297" i="11" s="1"/>
  <c r="E568" i="11"/>
  <c r="F568" i="11"/>
  <c r="G568" i="11"/>
  <c r="D568" i="11"/>
  <c r="H568" i="11"/>
  <c r="C618" i="11"/>
  <c r="F813" i="11"/>
  <c r="G813" i="11"/>
  <c r="C863" i="11"/>
  <c r="E813" i="11"/>
  <c r="D813" i="11"/>
  <c r="H813" i="11"/>
  <c r="Q5" i="13"/>
  <c r="Q164" i="11"/>
  <c r="Q163" i="11" s="1"/>
  <c r="C32" i="14" l="1"/>
  <c r="B31" i="14"/>
  <c r="H569" i="11"/>
  <c r="E569" i="11"/>
  <c r="C619" i="11"/>
  <c r="G569" i="11"/>
  <c r="D569" i="11"/>
  <c r="F569" i="11"/>
  <c r="R5" i="8"/>
  <c r="BD5" i="8" s="1"/>
  <c r="R353" i="11"/>
  <c r="R351" i="11" s="1"/>
  <c r="R298" i="11"/>
  <c r="R297" i="11" s="1"/>
  <c r="G814" i="11"/>
  <c r="C864" i="11"/>
  <c r="D814" i="11"/>
  <c r="H814" i="11"/>
  <c r="E814" i="11"/>
  <c r="F814" i="11"/>
  <c r="G618" i="11"/>
  <c r="D618" i="11"/>
  <c r="H618" i="11"/>
  <c r="E618" i="11"/>
  <c r="F618" i="11"/>
  <c r="C668" i="11"/>
  <c r="F863" i="11"/>
  <c r="E863" i="11"/>
  <c r="G863" i="11"/>
  <c r="H863" i="11"/>
  <c r="D863" i="11"/>
  <c r="C913" i="11"/>
  <c r="D716" i="11"/>
  <c r="H716" i="11"/>
  <c r="E716" i="11"/>
  <c r="C766" i="11"/>
  <c r="F716" i="11"/>
  <c r="G716" i="11"/>
  <c r="C717" i="11"/>
  <c r="F667" i="11"/>
  <c r="G667" i="11"/>
  <c r="H667" i="11"/>
  <c r="D667" i="11"/>
  <c r="E667" i="11"/>
  <c r="C815" i="11"/>
  <c r="G765" i="11"/>
  <c r="D765" i="11"/>
  <c r="H765" i="11"/>
  <c r="E765" i="11"/>
  <c r="F765" i="11"/>
  <c r="C521" i="11"/>
  <c r="H471" i="11"/>
  <c r="F471" i="11"/>
  <c r="C472" i="11"/>
  <c r="E471" i="11"/>
  <c r="D471" i="11"/>
  <c r="G471" i="11"/>
  <c r="G520" i="11"/>
  <c r="C570" i="11"/>
  <c r="D520" i="11"/>
  <c r="H520" i="11"/>
  <c r="E520" i="11"/>
  <c r="F520" i="11"/>
  <c r="C962" i="11"/>
  <c r="E912" i="11"/>
  <c r="D912" i="11"/>
  <c r="F912" i="11"/>
  <c r="G912" i="11"/>
  <c r="H912" i="11"/>
  <c r="R5" i="13"/>
  <c r="R164" i="11"/>
  <c r="R163" i="11" s="1"/>
  <c r="G570" i="11" l="1"/>
  <c r="D570" i="11"/>
  <c r="H570" i="11"/>
  <c r="E570" i="11"/>
  <c r="F570" i="11"/>
  <c r="C620" i="11"/>
  <c r="E521" i="11"/>
  <c r="G521" i="11"/>
  <c r="H521" i="11"/>
  <c r="D521" i="11"/>
  <c r="F521" i="11"/>
  <c r="C571" i="11"/>
  <c r="E717" i="11"/>
  <c r="F717" i="11"/>
  <c r="G717" i="11"/>
  <c r="C767" i="11"/>
  <c r="H717" i="11"/>
  <c r="D717" i="11"/>
  <c r="C522" i="11"/>
  <c r="E472" i="11"/>
  <c r="F472" i="11"/>
  <c r="G472" i="11"/>
  <c r="D472" i="11"/>
  <c r="C473" i="11"/>
  <c r="H472" i="11"/>
  <c r="E668" i="11"/>
  <c r="C718" i="11"/>
  <c r="D668" i="11"/>
  <c r="G668" i="11"/>
  <c r="H668" i="11"/>
  <c r="F668" i="11"/>
  <c r="F815" i="11"/>
  <c r="G815" i="11"/>
  <c r="E815" i="11"/>
  <c r="H815" i="11"/>
  <c r="D815" i="11"/>
  <c r="C865" i="11"/>
  <c r="G962" i="11"/>
  <c r="C1012" i="11"/>
  <c r="D962" i="11"/>
  <c r="H962" i="11"/>
  <c r="E962" i="11"/>
  <c r="F962" i="11"/>
  <c r="C816" i="11"/>
  <c r="E766" i="11"/>
  <c r="G766" i="11"/>
  <c r="F766" i="11"/>
  <c r="D766" i="11"/>
  <c r="H766" i="11"/>
  <c r="C963" i="11"/>
  <c r="D913" i="11"/>
  <c r="H913" i="11"/>
  <c r="E913" i="11"/>
  <c r="F913" i="11"/>
  <c r="G913" i="11"/>
  <c r="E864" i="11"/>
  <c r="F864" i="11"/>
  <c r="C914" i="11"/>
  <c r="G864" i="11"/>
  <c r="D864" i="11"/>
  <c r="H864" i="11"/>
  <c r="S5" i="8"/>
  <c r="BE5" i="8" s="1"/>
  <c r="S353" i="11"/>
  <c r="S351" i="11" s="1"/>
  <c r="S298" i="11"/>
  <c r="S297" i="11" s="1"/>
  <c r="E619" i="11"/>
  <c r="H619" i="11"/>
  <c r="G619" i="11"/>
  <c r="F619" i="11"/>
  <c r="D619" i="11"/>
  <c r="C669" i="11"/>
  <c r="C33" i="14"/>
  <c r="B32" i="14"/>
  <c r="S5" i="13"/>
  <c r="S164" i="11"/>
  <c r="S163" i="11" s="1"/>
  <c r="F816" i="11" l="1"/>
  <c r="G816" i="11"/>
  <c r="C866" i="11"/>
  <c r="D816" i="11"/>
  <c r="H816" i="11"/>
  <c r="E816" i="11"/>
  <c r="C523" i="11"/>
  <c r="H473" i="11"/>
  <c r="F473" i="11"/>
  <c r="C474" i="11"/>
  <c r="G473" i="11"/>
  <c r="D473" i="11"/>
  <c r="E473" i="11"/>
  <c r="F767" i="11"/>
  <c r="C817" i="11"/>
  <c r="D767" i="11"/>
  <c r="G767" i="11"/>
  <c r="H767" i="11"/>
  <c r="E767" i="11"/>
  <c r="E571" i="11"/>
  <c r="D571" i="11"/>
  <c r="F571" i="11"/>
  <c r="G571" i="11"/>
  <c r="H571" i="11"/>
  <c r="C621" i="11"/>
  <c r="G1012" i="11"/>
  <c r="D1012" i="11"/>
  <c r="H1012" i="11"/>
  <c r="C1062" i="11"/>
  <c r="E1012" i="11"/>
  <c r="F1012" i="11"/>
  <c r="G718" i="11"/>
  <c r="D718" i="11"/>
  <c r="H718" i="11"/>
  <c r="E718" i="11"/>
  <c r="F718" i="11"/>
  <c r="C768" i="11"/>
  <c r="F522" i="11"/>
  <c r="G522" i="11"/>
  <c r="D522" i="11"/>
  <c r="H522" i="11"/>
  <c r="E522" i="11"/>
  <c r="C572" i="11"/>
  <c r="C34" i="14"/>
  <c r="B33" i="14"/>
  <c r="C719" i="11"/>
  <c r="G669" i="11"/>
  <c r="H669" i="11"/>
  <c r="D669" i="11"/>
  <c r="E669" i="11"/>
  <c r="F669" i="11"/>
  <c r="T5" i="8"/>
  <c r="BF5" i="8" s="1"/>
  <c r="T353" i="11"/>
  <c r="T351" i="11" s="1"/>
  <c r="T298" i="11"/>
  <c r="T297" i="11" s="1"/>
  <c r="E914" i="11"/>
  <c r="C964" i="11"/>
  <c r="F914" i="11"/>
  <c r="G914" i="11"/>
  <c r="H914" i="11"/>
  <c r="D914" i="11"/>
  <c r="E963" i="11"/>
  <c r="H963" i="11"/>
  <c r="G963" i="11"/>
  <c r="F963" i="11"/>
  <c r="D963" i="11"/>
  <c r="C1013" i="11"/>
  <c r="G620" i="11"/>
  <c r="D620" i="11"/>
  <c r="H620" i="11"/>
  <c r="C670" i="11"/>
  <c r="E620" i="11"/>
  <c r="F620" i="11"/>
  <c r="C915" i="11"/>
  <c r="F865" i="11"/>
  <c r="D865" i="11"/>
  <c r="E865" i="11"/>
  <c r="G865" i="11"/>
  <c r="H865" i="11"/>
  <c r="T5" i="13"/>
  <c r="T164" i="11"/>
  <c r="T163" i="11" s="1"/>
  <c r="U5" i="8" l="1"/>
  <c r="BG5" i="8" s="1"/>
  <c r="U353" i="11"/>
  <c r="U351" i="11" s="1"/>
  <c r="U298" i="11"/>
  <c r="U297" i="11" s="1"/>
  <c r="C35" i="14"/>
  <c r="B34" i="14"/>
  <c r="F964" i="11"/>
  <c r="G964" i="11"/>
  <c r="D964" i="11"/>
  <c r="H964" i="11"/>
  <c r="E964" i="11"/>
  <c r="C1014" i="11"/>
  <c r="D572" i="11"/>
  <c r="H572" i="11"/>
  <c r="E572" i="11"/>
  <c r="F572" i="11"/>
  <c r="G572" i="11"/>
  <c r="C622" i="11"/>
  <c r="E817" i="11"/>
  <c r="C867" i="11"/>
  <c r="H817" i="11"/>
  <c r="F817" i="11"/>
  <c r="G817" i="11"/>
  <c r="D817" i="11"/>
  <c r="E523" i="11"/>
  <c r="F523" i="11"/>
  <c r="C573" i="11"/>
  <c r="G523" i="11"/>
  <c r="H523" i="11"/>
  <c r="D523" i="11"/>
  <c r="C916" i="11"/>
  <c r="E866" i="11"/>
  <c r="G866" i="11"/>
  <c r="D866" i="11"/>
  <c r="H866" i="11"/>
  <c r="F866" i="11"/>
  <c r="E670" i="11"/>
  <c r="C720" i="11"/>
  <c r="G670" i="11"/>
  <c r="H670" i="11"/>
  <c r="D670" i="11"/>
  <c r="F670" i="11"/>
  <c r="D1013" i="11"/>
  <c r="H1013" i="11"/>
  <c r="F1013" i="11"/>
  <c r="G1013" i="11"/>
  <c r="E1013" i="11"/>
  <c r="C1063" i="11"/>
  <c r="E719" i="11"/>
  <c r="D719" i="11"/>
  <c r="F719" i="11"/>
  <c r="G719" i="11"/>
  <c r="H719" i="11"/>
  <c r="C769" i="11"/>
  <c r="C524" i="11"/>
  <c r="E474" i="11"/>
  <c r="F474" i="11"/>
  <c r="G474" i="11"/>
  <c r="H474" i="11"/>
  <c r="C475" i="11"/>
  <c r="D474" i="11"/>
  <c r="C965" i="11"/>
  <c r="G915" i="11"/>
  <c r="F915" i="11"/>
  <c r="D915" i="11"/>
  <c r="H915" i="11"/>
  <c r="E915" i="11"/>
  <c r="E768" i="11"/>
  <c r="G768" i="11"/>
  <c r="C818" i="11"/>
  <c r="F768" i="11"/>
  <c r="D768" i="11"/>
  <c r="H768" i="11"/>
  <c r="C1112" i="11"/>
  <c r="H1062" i="11"/>
  <c r="E1062" i="11"/>
  <c r="F1062" i="11"/>
  <c r="G1062" i="11"/>
  <c r="D1062" i="11"/>
  <c r="E621" i="11"/>
  <c r="D621" i="11"/>
  <c r="C671" i="11"/>
  <c r="F621" i="11"/>
  <c r="G621" i="11"/>
  <c r="H621" i="11"/>
  <c r="U5" i="13"/>
  <c r="U164" i="11"/>
  <c r="U163" i="11" s="1"/>
  <c r="C36" i="14" l="1"/>
  <c r="B35" i="14"/>
  <c r="C525" i="11"/>
  <c r="C476" i="11"/>
  <c r="G475" i="11"/>
  <c r="D475" i="11"/>
  <c r="E475" i="11"/>
  <c r="H475" i="11"/>
  <c r="F475" i="11"/>
  <c r="H1063" i="11"/>
  <c r="D1063" i="11"/>
  <c r="G1063" i="11"/>
  <c r="C1113" i="11"/>
  <c r="F1063" i="11"/>
  <c r="E1063" i="11"/>
  <c r="C917" i="11"/>
  <c r="F867" i="11"/>
  <c r="D867" i="11"/>
  <c r="H867" i="11"/>
  <c r="G867" i="11"/>
  <c r="E867" i="11"/>
  <c r="D1014" i="11"/>
  <c r="H1014" i="11"/>
  <c r="E1014" i="11"/>
  <c r="C1064" i="11"/>
  <c r="F1014" i="11"/>
  <c r="G1014" i="11"/>
  <c r="E524" i="11"/>
  <c r="F524" i="11"/>
  <c r="G524" i="11"/>
  <c r="D524" i="11"/>
  <c r="H524" i="11"/>
  <c r="C574" i="11"/>
  <c r="E916" i="11"/>
  <c r="C966" i="11"/>
  <c r="H916" i="11"/>
  <c r="D916" i="11"/>
  <c r="F916" i="11"/>
  <c r="G916" i="11"/>
  <c r="E573" i="11"/>
  <c r="H573" i="11"/>
  <c r="D573" i="11"/>
  <c r="F573" i="11"/>
  <c r="G573" i="11"/>
  <c r="C623" i="11"/>
  <c r="C721" i="11"/>
  <c r="D671" i="11"/>
  <c r="H671" i="11"/>
  <c r="E671" i="11"/>
  <c r="F671" i="11"/>
  <c r="G671" i="11"/>
  <c r="G1112" i="11"/>
  <c r="E1112" i="11"/>
  <c r="D1112" i="11"/>
  <c r="F1112" i="11"/>
  <c r="H1112" i="11"/>
  <c r="C1162" i="11"/>
  <c r="F818" i="11"/>
  <c r="G818" i="11"/>
  <c r="D818" i="11"/>
  <c r="H818" i="11"/>
  <c r="C868" i="11"/>
  <c r="E818" i="11"/>
  <c r="D965" i="11"/>
  <c r="H965" i="11"/>
  <c r="F965" i="11"/>
  <c r="G965" i="11"/>
  <c r="E965" i="11"/>
  <c r="C1015" i="11"/>
  <c r="G769" i="11"/>
  <c r="H769" i="11"/>
  <c r="E769" i="11"/>
  <c r="F769" i="11"/>
  <c r="C819" i="11"/>
  <c r="D769" i="11"/>
  <c r="F720" i="11"/>
  <c r="G720" i="11"/>
  <c r="D720" i="11"/>
  <c r="H720" i="11"/>
  <c r="C770" i="11"/>
  <c r="E720" i="11"/>
  <c r="E622" i="11"/>
  <c r="F622" i="11"/>
  <c r="G622" i="11"/>
  <c r="D622" i="11"/>
  <c r="H622" i="11"/>
  <c r="C672" i="11"/>
  <c r="V5" i="8"/>
  <c r="BH5" i="8" s="1"/>
  <c r="V353" i="11"/>
  <c r="V351" i="11" s="1"/>
  <c r="V298" i="11"/>
  <c r="V297" i="11" s="1"/>
  <c r="V5" i="13"/>
  <c r="V164" i="11"/>
  <c r="V163" i="11" s="1"/>
  <c r="W5" i="8" l="1"/>
  <c r="BI5" i="8" s="1"/>
  <c r="W353" i="11"/>
  <c r="W351" i="11" s="1"/>
  <c r="W298" i="11"/>
  <c r="W297" i="11" s="1"/>
  <c r="F770" i="11"/>
  <c r="G770" i="11"/>
  <c r="H770" i="11"/>
  <c r="C820" i="11"/>
  <c r="D770" i="11"/>
  <c r="E770" i="11"/>
  <c r="C967" i="11"/>
  <c r="E917" i="11"/>
  <c r="G917" i="11"/>
  <c r="F917" i="11"/>
  <c r="D917" i="11"/>
  <c r="H917" i="11"/>
  <c r="C526" i="11"/>
  <c r="G476" i="11"/>
  <c r="H476" i="11"/>
  <c r="C477" i="11"/>
  <c r="D476" i="11"/>
  <c r="E476" i="11"/>
  <c r="F476" i="11"/>
  <c r="E672" i="11"/>
  <c r="C722" i="11"/>
  <c r="H672" i="11"/>
  <c r="D672" i="11"/>
  <c r="F672" i="11"/>
  <c r="G672" i="11"/>
  <c r="E966" i="11"/>
  <c r="F966" i="11"/>
  <c r="G966" i="11"/>
  <c r="D966" i="11"/>
  <c r="H966" i="11"/>
  <c r="C1016" i="11"/>
  <c r="E525" i="11"/>
  <c r="D525" i="11"/>
  <c r="F525" i="11"/>
  <c r="G525" i="11"/>
  <c r="C575" i="11"/>
  <c r="H525" i="11"/>
  <c r="F819" i="11"/>
  <c r="E819" i="11"/>
  <c r="D819" i="11"/>
  <c r="H819" i="11"/>
  <c r="C869" i="11"/>
  <c r="G819" i="11"/>
  <c r="F868" i="11"/>
  <c r="G868" i="11"/>
  <c r="C918" i="11"/>
  <c r="E868" i="11"/>
  <c r="D868" i="11"/>
  <c r="H868" i="11"/>
  <c r="E721" i="11"/>
  <c r="H721" i="11"/>
  <c r="D721" i="11"/>
  <c r="F721" i="11"/>
  <c r="G721" i="11"/>
  <c r="C771" i="11"/>
  <c r="C1065" i="11"/>
  <c r="E1015" i="11"/>
  <c r="F1015" i="11"/>
  <c r="D1015" i="11"/>
  <c r="G1015" i="11"/>
  <c r="H1015" i="11"/>
  <c r="C1212" i="11"/>
  <c r="H1162" i="11"/>
  <c r="F1162" i="11"/>
  <c r="G1162" i="11"/>
  <c r="D1162" i="11"/>
  <c r="E1162" i="11"/>
  <c r="F623" i="11"/>
  <c r="H623" i="11"/>
  <c r="E623" i="11"/>
  <c r="D623" i="11"/>
  <c r="G623" i="11"/>
  <c r="C673" i="11"/>
  <c r="D574" i="11"/>
  <c r="H574" i="11"/>
  <c r="E574" i="11"/>
  <c r="F574" i="11"/>
  <c r="G574" i="11"/>
  <c r="C624" i="11"/>
  <c r="E1064" i="11"/>
  <c r="G1064" i="11"/>
  <c r="H1064" i="11"/>
  <c r="D1064" i="11"/>
  <c r="C1114" i="11"/>
  <c r="F1064" i="11"/>
  <c r="D1113" i="11"/>
  <c r="G1113" i="11"/>
  <c r="H1113" i="11"/>
  <c r="E1113" i="11"/>
  <c r="F1113" i="11"/>
  <c r="C1163" i="11"/>
  <c r="C37" i="14"/>
  <c r="B36" i="14"/>
  <c r="W5" i="13"/>
  <c r="W164" i="11"/>
  <c r="W163" i="11" s="1"/>
  <c r="E1212" i="11" l="1"/>
  <c r="F1212" i="11"/>
  <c r="C1262" i="11"/>
  <c r="G1212" i="11"/>
  <c r="D1212" i="11"/>
  <c r="H1212" i="11"/>
  <c r="C723" i="11"/>
  <c r="E673" i="11"/>
  <c r="G673" i="11"/>
  <c r="H673" i="11"/>
  <c r="F673" i="11"/>
  <c r="D673" i="11"/>
  <c r="E722" i="11"/>
  <c r="F722" i="11"/>
  <c r="C772" i="11"/>
  <c r="G722" i="11"/>
  <c r="D722" i="11"/>
  <c r="H722" i="11"/>
  <c r="D526" i="11"/>
  <c r="H526" i="11"/>
  <c r="E526" i="11"/>
  <c r="C576" i="11"/>
  <c r="F526" i="11"/>
  <c r="G526" i="11"/>
  <c r="C38" i="14"/>
  <c r="B37" i="14"/>
  <c r="G1114" i="11"/>
  <c r="C1164" i="11"/>
  <c r="D1114" i="11"/>
  <c r="E1114" i="11"/>
  <c r="H1114" i="11"/>
  <c r="F1114" i="11"/>
  <c r="G1065" i="11"/>
  <c r="C1115" i="11"/>
  <c r="H1065" i="11"/>
  <c r="E1065" i="11"/>
  <c r="D1065" i="11"/>
  <c r="F1065" i="11"/>
  <c r="E575" i="11"/>
  <c r="F575" i="11"/>
  <c r="G575" i="11"/>
  <c r="H575" i="11"/>
  <c r="D575" i="11"/>
  <c r="C625" i="11"/>
  <c r="C527" i="11"/>
  <c r="F477" i="11"/>
  <c r="C478" i="11"/>
  <c r="G477" i="11"/>
  <c r="D477" i="11"/>
  <c r="H477" i="11"/>
  <c r="E477" i="11"/>
  <c r="F820" i="11"/>
  <c r="C870" i="11"/>
  <c r="G820" i="11"/>
  <c r="D820" i="11"/>
  <c r="H820" i="11"/>
  <c r="E820" i="11"/>
  <c r="E918" i="11"/>
  <c r="C968" i="11"/>
  <c r="F918" i="11"/>
  <c r="G918" i="11"/>
  <c r="H918" i="11"/>
  <c r="D918" i="11"/>
  <c r="G869" i="11"/>
  <c r="H869" i="11"/>
  <c r="F869" i="11"/>
  <c r="C919" i="11"/>
  <c r="D869" i="11"/>
  <c r="E869" i="11"/>
  <c r="C1213" i="11"/>
  <c r="F1163" i="11"/>
  <c r="H1163" i="11"/>
  <c r="D1163" i="11"/>
  <c r="E1163" i="11"/>
  <c r="G1163" i="11"/>
  <c r="E624" i="11"/>
  <c r="F624" i="11"/>
  <c r="G624" i="11"/>
  <c r="D624" i="11"/>
  <c r="H624" i="11"/>
  <c r="C674" i="11"/>
  <c r="E771" i="11"/>
  <c r="G771" i="11"/>
  <c r="D771" i="11"/>
  <c r="F771" i="11"/>
  <c r="H771" i="11"/>
  <c r="C821" i="11"/>
  <c r="D1016" i="11"/>
  <c r="H1016" i="11"/>
  <c r="C1066" i="11"/>
  <c r="E1016" i="11"/>
  <c r="F1016" i="11"/>
  <c r="G1016" i="11"/>
  <c r="E967" i="11"/>
  <c r="H967" i="11"/>
  <c r="F967" i="11"/>
  <c r="C1017" i="11"/>
  <c r="G967" i="11"/>
  <c r="D967" i="11"/>
  <c r="X5" i="8"/>
  <c r="BJ5" i="8" s="1"/>
  <c r="X353" i="11"/>
  <c r="X351" i="11" s="1"/>
  <c r="X298" i="11"/>
  <c r="X297" i="11" s="1"/>
  <c r="X5" i="13"/>
  <c r="X164" i="11"/>
  <c r="X163" i="11" s="1"/>
  <c r="E1017" i="11" l="1"/>
  <c r="F1017" i="11"/>
  <c r="G1017" i="11"/>
  <c r="C1067" i="11"/>
  <c r="H1017" i="11"/>
  <c r="D1017" i="11"/>
  <c r="E674" i="11"/>
  <c r="C724" i="11"/>
  <c r="G674" i="11"/>
  <c r="H674" i="11"/>
  <c r="D674" i="11"/>
  <c r="F674" i="11"/>
  <c r="F1115" i="11"/>
  <c r="G1115" i="11"/>
  <c r="H1115" i="11"/>
  <c r="C1165" i="11"/>
  <c r="E1115" i="11"/>
  <c r="D1115" i="11"/>
  <c r="F772" i="11"/>
  <c r="G772" i="11"/>
  <c r="C822" i="11"/>
  <c r="H772" i="11"/>
  <c r="D772" i="11"/>
  <c r="E772" i="11"/>
  <c r="E723" i="11"/>
  <c r="G723" i="11"/>
  <c r="H723" i="11"/>
  <c r="D723" i="11"/>
  <c r="F723" i="11"/>
  <c r="C773" i="11"/>
  <c r="F1262" i="11"/>
  <c r="G1262" i="11"/>
  <c r="C1312" i="11"/>
  <c r="D1262" i="11"/>
  <c r="H1262" i="11"/>
  <c r="E1262" i="11"/>
  <c r="Y5" i="8"/>
  <c r="BK5" i="8" s="1"/>
  <c r="Y353" i="11"/>
  <c r="Y351" i="11" s="1"/>
  <c r="Y298" i="11"/>
  <c r="Y297" i="11" s="1"/>
  <c r="F870" i="11"/>
  <c r="C920" i="11"/>
  <c r="E870" i="11"/>
  <c r="G870" i="11"/>
  <c r="D870" i="11"/>
  <c r="H870" i="11"/>
  <c r="E527" i="11"/>
  <c r="H527" i="11"/>
  <c r="C577" i="11"/>
  <c r="D527" i="11"/>
  <c r="F527" i="11"/>
  <c r="G527" i="11"/>
  <c r="C39" i="14"/>
  <c r="B38" i="14"/>
  <c r="F576" i="11"/>
  <c r="G576" i="11"/>
  <c r="D576" i="11"/>
  <c r="H576" i="11"/>
  <c r="E576" i="11"/>
  <c r="C626" i="11"/>
  <c r="G821" i="11"/>
  <c r="D821" i="11"/>
  <c r="E821" i="11"/>
  <c r="F821" i="11"/>
  <c r="H821" i="11"/>
  <c r="C871" i="11"/>
  <c r="C969" i="11"/>
  <c r="D919" i="11"/>
  <c r="H919" i="11"/>
  <c r="E919" i="11"/>
  <c r="G919" i="11"/>
  <c r="F919" i="11"/>
  <c r="E968" i="11"/>
  <c r="C1018" i="11"/>
  <c r="F968" i="11"/>
  <c r="G968" i="11"/>
  <c r="D968" i="11"/>
  <c r="H968" i="11"/>
  <c r="E625" i="11"/>
  <c r="H625" i="11"/>
  <c r="D625" i="11"/>
  <c r="G625" i="11"/>
  <c r="C675" i="11"/>
  <c r="F625" i="11"/>
  <c r="D1164" i="11"/>
  <c r="C1214" i="11"/>
  <c r="F1164" i="11"/>
  <c r="E1164" i="11"/>
  <c r="G1164" i="11"/>
  <c r="H1164" i="11"/>
  <c r="E1066" i="11"/>
  <c r="F1066" i="11"/>
  <c r="C1116" i="11"/>
  <c r="G1066" i="11"/>
  <c r="H1066" i="11"/>
  <c r="D1066" i="11"/>
  <c r="E1213" i="11"/>
  <c r="H1213" i="11"/>
  <c r="C1263" i="11"/>
  <c r="D1213" i="11"/>
  <c r="G1213" i="11"/>
  <c r="F1213" i="11"/>
  <c r="C528" i="11"/>
  <c r="G478" i="11"/>
  <c r="F478" i="11"/>
  <c r="C479" i="11"/>
  <c r="H478" i="11"/>
  <c r="E478" i="11"/>
  <c r="D478" i="11"/>
  <c r="Y5" i="13"/>
  <c r="Y164" i="11"/>
  <c r="Y163" i="11" s="1"/>
  <c r="C1215" i="11" l="1"/>
  <c r="F1165" i="11"/>
  <c r="D1165" i="11"/>
  <c r="H1165" i="11"/>
  <c r="E1165" i="11"/>
  <c r="G1165" i="11"/>
  <c r="D724" i="11"/>
  <c r="H724" i="11"/>
  <c r="C774" i="11"/>
  <c r="E724" i="11"/>
  <c r="F724" i="11"/>
  <c r="G724" i="11"/>
  <c r="F1067" i="11"/>
  <c r="G1067" i="11"/>
  <c r="D1067" i="11"/>
  <c r="H1067" i="11"/>
  <c r="C1117" i="11"/>
  <c r="E1067" i="11"/>
  <c r="G528" i="11"/>
  <c r="D528" i="11"/>
  <c r="H528" i="11"/>
  <c r="E528" i="11"/>
  <c r="F528" i="11"/>
  <c r="C578" i="11"/>
  <c r="E1263" i="11"/>
  <c r="H1263" i="11"/>
  <c r="D1263" i="11"/>
  <c r="F1263" i="11"/>
  <c r="G1263" i="11"/>
  <c r="C1313" i="11"/>
  <c r="C725" i="11"/>
  <c r="D675" i="11"/>
  <c r="E675" i="11"/>
  <c r="F675" i="11"/>
  <c r="G675" i="11"/>
  <c r="H675" i="11"/>
  <c r="E969" i="11"/>
  <c r="G969" i="11"/>
  <c r="H969" i="11"/>
  <c r="D969" i="11"/>
  <c r="F969" i="11"/>
  <c r="C1019" i="11"/>
  <c r="E626" i="11"/>
  <c r="F626" i="11"/>
  <c r="C676" i="11"/>
  <c r="G626" i="11"/>
  <c r="D626" i="11"/>
  <c r="H626" i="11"/>
  <c r="E1214" i="11"/>
  <c r="F1214" i="11"/>
  <c r="G1214" i="11"/>
  <c r="C1264" i="11"/>
  <c r="D1214" i="11"/>
  <c r="H1214" i="11"/>
  <c r="G1018" i="11"/>
  <c r="C1068" i="11"/>
  <c r="D1018" i="11"/>
  <c r="H1018" i="11"/>
  <c r="E1018" i="11"/>
  <c r="F1018" i="11"/>
  <c r="D871" i="11"/>
  <c r="E871" i="11"/>
  <c r="F871" i="11"/>
  <c r="C921" i="11"/>
  <c r="G871" i="11"/>
  <c r="H871" i="11"/>
  <c r="E920" i="11"/>
  <c r="C970" i="11"/>
  <c r="G920" i="11"/>
  <c r="H920" i="11"/>
  <c r="D920" i="11"/>
  <c r="F920" i="11"/>
  <c r="E773" i="11"/>
  <c r="F773" i="11"/>
  <c r="G773" i="11"/>
  <c r="C823" i="11"/>
  <c r="D773" i="11"/>
  <c r="H773" i="11"/>
  <c r="C529" i="11"/>
  <c r="C480" i="11"/>
  <c r="G479" i="11"/>
  <c r="D479" i="11"/>
  <c r="E479" i="11"/>
  <c r="H479" i="11"/>
  <c r="F479" i="11"/>
  <c r="G1116" i="11"/>
  <c r="C1166" i="11"/>
  <c r="E1116" i="11"/>
  <c r="F1116" i="11"/>
  <c r="D1116" i="11"/>
  <c r="H1116" i="11"/>
  <c r="C40" i="14"/>
  <c r="B39" i="14"/>
  <c r="E577" i="11"/>
  <c r="H577" i="11"/>
  <c r="D577" i="11"/>
  <c r="F577" i="11"/>
  <c r="G577" i="11"/>
  <c r="C627" i="11"/>
  <c r="Z5" i="8"/>
  <c r="BL5" i="8" s="1"/>
  <c r="Z353" i="11"/>
  <c r="Z351" i="11" s="1"/>
  <c r="Z298" i="11"/>
  <c r="Z297" i="11" s="1"/>
  <c r="F1312" i="11"/>
  <c r="G1312" i="11"/>
  <c r="D1312" i="11"/>
  <c r="E1312" i="11"/>
  <c r="H1312" i="11"/>
  <c r="C1362" i="11"/>
  <c r="G822" i="11"/>
  <c r="D822" i="11"/>
  <c r="H822" i="11"/>
  <c r="E822" i="11"/>
  <c r="F822" i="11"/>
  <c r="C872" i="11"/>
  <c r="Z5" i="13"/>
  <c r="Z164" i="11"/>
  <c r="Z163" i="11" s="1"/>
  <c r="AA5" i="8" l="1"/>
  <c r="BM5" i="8" s="1"/>
  <c r="AA353" i="11"/>
  <c r="AA351" i="11" s="1"/>
  <c r="AA298" i="11"/>
  <c r="AA297" i="11" s="1"/>
  <c r="C41" i="14"/>
  <c r="B41" i="14" s="1"/>
  <c r="B40" i="14"/>
  <c r="C530" i="11"/>
  <c r="G480" i="11"/>
  <c r="H480" i="11"/>
  <c r="C481" i="11"/>
  <c r="D480" i="11"/>
  <c r="E480" i="11"/>
  <c r="F480" i="11"/>
  <c r="E823" i="11"/>
  <c r="D823" i="11"/>
  <c r="F823" i="11"/>
  <c r="C873" i="11"/>
  <c r="G823" i="11"/>
  <c r="H823" i="11"/>
  <c r="D970" i="11"/>
  <c r="H970" i="11"/>
  <c r="E970" i="11"/>
  <c r="F970" i="11"/>
  <c r="C1020" i="11"/>
  <c r="G970" i="11"/>
  <c r="C971" i="11"/>
  <c r="H921" i="11"/>
  <c r="E921" i="11"/>
  <c r="G921" i="11"/>
  <c r="F921" i="11"/>
  <c r="D921" i="11"/>
  <c r="E1068" i="11"/>
  <c r="F1068" i="11"/>
  <c r="C1118" i="11"/>
  <c r="G1068" i="11"/>
  <c r="H1068" i="11"/>
  <c r="D1068" i="11"/>
  <c r="E1264" i="11"/>
  <c r="F1264" i="11"/>
  <c r="C1314" i="11"/>
  <c r="G1264" i="11"/>
  <c r="D1264" i="11"/>
  <c r="H1264" i="11"/>
  <c r="D578" i="11"/>
  <c r="H578" i="11"/>
  <c r="E578" i="11"/>
  <c r="F578" i="11"/>
  <c r="G578" i="11"/>
  <c r="C628" i="11"/>
  <c r="F627" i="11"/>
  <c r="D627" i="11"/>
  <c r="H627" i="11"/>
  <c r="C677" i="11"/>
  <c r="E627" i="11"/>
  <c r="G627" i="11"/>
  <c r="D1166" i="11"/>
  <c r="C1216" i="11"/>
  <c r="E1166" i="11"/>
  <c r="G1166" i="11"/>
  <c r="H1166" i="11"/>
  <c r="F1166" i="11"/>
  <c r="E529" i="11"/>
  <c r="G529" i="11"/>
  <c r="H529" i="11"/>
  <c r="D529" i="11"/>
  <c r="C579" i="11"/>
  <c r="F529" i="11"/>
  <c r="E725" i="11"/>
  <c r="F725" i="11"/>
  <c r="G725" i="11"/>
  <c r="C775" i="11"/>
  <c r="H725" i="11"/>
  <c r="D725" i="11"/>
  <c r="D872" i="11"/>
  <c r="H872" i="11"/>
  <c r="G872" i="11"/>
  <c r="C922" i="11"/>
  <c r="F872" i="11"/>
  <c r="E872" i="11"/>
  <c r="C1412" i="11"/>
  <c r="D1362" i="11"/>
  <c r="H1362" i="11"/>
  <c r="E1362" i="11"/>
  <c r="F1362" i="11"/>
  <c r="G1362" i="11"/>
  <c r="F1019" i="11"/>
  <c r="D1019" i="11"/>
  <c r="C1069" i="11"/>
  <c r="E1019" i="11"/>
  <c r="H1019" i="11"/>
  <c r="G1019" i="11"/>
  <c r="F1313" i="11"/>
  <c r="D1313" i="11"/>
  <c r="C1363" i="11"/>
  <c r="E1313" i="11"/>
  <c r="H1313" i="11"/>
  <c r="G1313" i="11"/>
  <c r="E676" i="11"/>
  <c r="C726" i="11"/>
  <c r="G676" i="11"/>
  <c r="H676" i="11"/>
  <c r="D676" i="11"/>
  <c r="F676" i="11"/>
  <c r="E1117" i="11"/>
  <c r="F1117" i="11"/>
  <c r="G1117" i="11"/>
  <c r="D1117" i="11"/>
  <c r="H1117" i="11"/>
  <c r="C1167" i="11"/>
  <c r="F774" i="11"/>
  <c r="D774" i="11"/>
  <c r="C824" i="11"/>
  <c r="G774" i="11"/>
  <c r="H774" i="11"/>
  <c r="E774" i="11"/>
  <c r="H1215" i="11"/>
  <c r="C1265" i="11"/>
  <c r="F1215" i="11"/>
  <c r="E1215" i="11"/>
  <c r="G1215" i="11"/>
  <c r="D1215" i="11"/>
  <c r="AA5" i="13"/>
  <c r="AA164" i="11"/>
  <c r="AA163" i="11" s="1"/>
  <c r="G1314" i="11" l="1"/>
  <c r="E1314" i="11"/>
  <c r="C1364" i="11"/>
  <c r="D1314" i="11"/>
  <c r="F1314" i="11"/>
  <c r="H1314" i="11"/>
  <c r="G726" i="11"/>
  <c r="C776" i="11"/>
  <c r="D726" i="11"/>
  <c r="H726" i="11"/>
  <c r="E726" i="11"/>
  <c r="F726" i="11"/>
  <c r="F530" i="11"/>
  <c r="G530" i="11"/>
  <c r="C580" i="11"/>
  <c r="D530" i="11"/>
  <c r="H530" i="11"/>
  <c r="E530" i="11"/>
  <c r="F824" i="11"/>
  <c r="G824" i="11"/>
  <c r="D824" i="11"/>
  <c r="H824" i="11"/>
  <c r="E824" i="11"/>
  <c r="C874" i="11"/>
  <c r="H1069" i="11"/>
  <c r="G1069" i="11"/>
  <c r="C1119" i="11"/>
  <c r="E1069" i="11"/>
  <c r="D1069" i="11"/>
  <c r="F1069" i="11"/>
  <c r="E1412" i="11"/>
  <c r="H1412" i="11"/>
  <c r="D1412" i="11"/>
  <c r="C1462" i="11"/>
  <c r="F1412" i="11"/>
  <c r="G1412" i="11"/>
  <c r="E1020" i="11"/>
  <c r="F1020" i="11"/>
  <c r="C1070" i="11"/>
  <c r="G1020" i="11"/>
  <c r="D1020" i="11"/>
  <c r="H1020" i="11"/>
  <c r="C825" i="11"/>
  <c r="F775" i="11"/>
  <c r="E775" i="11"/>
  <c r="G775" i="11"/>
  <c r="D775" i="11"/>
  <c r="H775" i="11"/>
  <c r="C1413" i="11"/>
  <c r="H1363" i="11"/>
  <c r="F1363" i="11"/>
  <c r="G1363" i="11"/>
  <c r="D1363" i="11"/>
  <c r="E1363" i="11"/>
  <c r="E579" i="11"/>
  <c r="F579" i="11"/>
  <c r="G579" i="11"/>
  <c r="H579" i="11"/>
  <c r="D579" i="11"/>
  <c r="C629" i="11"/>
  <c r="E1118" i="11"/>
  <c r="C1168" i="11"/>
  <c r="H1118" i="11"/>
  <c r="F1118" i="11"/>
  <c r="G1118" i="11"/>
  <c r="D1118" i="11"/>
  <c r="C1021" i="11"/>
  <c r="F971" i="11"/>
  <c r="G971" i="11"/>
  <c r="D971" i="11"/>
  <c r="E971" i="11"/>
  <c r="H971" i="11"/>
  <c r="C531" i="11"/>
  <c r="H481" i="11"/>
  <c r="E481" i="11"/>
  <c r="F481" i="11"/>
  <c r="C482" i="11"/>
  <c r="G481" i="11"/>
  <c r="D481" i="11"/>
  <c r="F1265" i="11"/>
  <c r="H1265" i="11"/>
  <c r="C1315" i="11"/>
  <c r="G1265" i="11"/>
  <c r="E1265" i="11"/>
  <c r="D1265" i="11"/>
  <c r="F1167" i="11"/>
  <c r="C1217" i="11"/>
  <c r="E1167" i="11"/>
  <c r="H1167" i="11"/>
  <c r="G1167" i="11"/>
  <c r="D1167" i="11"/>
  <c r="C972" i="11"/>
  <c r="F922" i="11"/>
  <c r="G922" i="11"/>
  <c r="H922" i="11"/>
  <c r="E922" i="11"/>
  <c r="D922" i="11"/>
  <c r="G1216" i="11"/>
  <c r="D1216" i="11"/>
  <c r="H1216" i="11"/>
  <c r="C1266" i="11"/>
  <c r="E1216" i="11"/>
  <c r="F1216" i="11"/>
  <c r="C727" i="11"/>
  <c r="E677" i="11"/>
  <c r="F677" i="11"/>
  <c r="G677" i="11"/>
  <c r="H677" i="11"/>
  <c r="D677" i="11"/>
  <c r="D628" i="11"/>
  <c r="H628" i="11"/>
  <c r="E628" i="11"/>
  <c r="F628" i="11"/>
  <c r="G628" i="11"/>
  <c r="C678" i="11"/>
  <c r="F873" i="11"/>
  <c r="G873" i="11"/>
  <c r="C923" i="11"/>
  <c r="H873" i="11"/>
  <c r="D873" i="11"/>
  <c r="E873" i="11"/>
  <c r="AB5" i="8"/>
  <c r="BN5" i="8" s="1"/>
  <c r="AB353" i="11"/>
  <c r="AB351" i="11" s="1"/>
  <c r="AB298" i="11"/>
  <c r="AB297" i="11" s="1"/>
  <c r="AB5" i="13"/>
  <c r="AB164" i="11"/>
  <c r="AB163" i="11" s="1"/>
  <c r="E727" i="11" l="1"/>
  <c r="D727" i="11"/>
  <c r="F727" i="11"/>
  <c r="G727" i="11"/>
  <c r="C777" i="11"/>
  <c r="H727" i="11"/>
  <c r="G972" i="11"/>
  <c r="D972" i="11"/>
  <c r="H972" i="11"/>
  <c r="E972" i="11"/>
  <c r="F972" i="11"/>
  <c r="C1022" i="11"/>
  <c r="E629" i="11"/>
  <c r="F629" i="11"/>
  <c r="G629" i="11"/>
  <c r="C679" i="11"/>
  <c r="H629" i="11"/>
  <c r="D629" i="11"/>
  <c r="D874" i="11"/>
  <c r="H874" i="11"/>
  <c r="C924" i="11"/>
  <c r="F874" i="11"/>
  <c r="E874" i="11"/>
  <c r="G874" i="11"/>
  <c r="F776" i="11"/>
  <c r="H776" i="11"/>
  <c r="D776" i="11"/>
  <c r="C826" i="11"/>
  <c r="E776" i="11"/>
  <c r="G776" i="11"/>
  <c r="E678" i="11"/>
  <c r="C728" i="11"/>
  <c r="D678" i="11"/>
  <c r="F678" i="11"/>
  <c r="G678" i="11"/>
  <c r="H678" i="11"/>
  <c r="E1217" i="11"/>
  <c r="D1217" i="11"/>
  <c r="C1267" i="11"/>
  <c r="F1217" i="11"/>
  <c r="G1217" i="11"/>
  <c r="H1217" i="11"/>
  <c r="F1021" i="11"/>
  <c r="G1021" i="11"/>
  <c r="H1021" i="11"/>
  <c r="C1071" i="11"/>
  <c r="E1021" i="11"/>
  <c r="D1021" i="11"/>
  <c r="E825" i="11"/>
  <c r="H825" i="11"/>
  <c r="D825" i="11"/>
  <c r="C875" i="11"/>
  <c r="F825" i="11"/>
  <c r="G825" i="11"/>
  <c r="E1070" i="11"/>
  <c r="G1070" i="11"/>
  <c r="H1070" i="11"/>
  <c r="C1120" i="11"/>
  <c r="D1070" i="11"/>
  <c r="F1070" i="11"/>
  <c r="C1169" i="11"/>
  <c r="E1119" i="11"/>
  <c r="D1119" i="11"/>
  <c r="F1119" i="11"/>
  <c r="G1119" i="11"/>
  <c r="H1119" i="11"/>
  <c r="F580" i="11"/>
  <c r="G580" i="11"/>
  <c r="D580" i="11"/>
  <c r="H580" i="11"/>
  <c r="E580" i="11"/>
  <c r="C630" i="11"/>
  <c r="H1364" i="11"/>
  <c r="C1414" i="11"/>
  <c r="F1364" i="11"/>
  <c r="E1364" i="11"/>
  <c r="G1364" i="11"/>
  <c r="D1364" i="11"/>
  <c r="AC5" i="8"/>
  <c r="BO5" i="8" s="1"/>
  <c r="AC353" i="11"/>
  <c r="AC351" i="11" s="1"/>
  <c r="AC298" i="11"/>
  <c r="AC297" i="11" s="1"/>
  <c r="C973" i="11"/>
  <c r="G923" i="11"/>
  <c r="D923" i="11"/>
  <c r="H923" i="11"/>
  <c r="E923" i="11"/>
  <c r="F923" i="11"/>
  <c r="D1315" i="11"/>
  <c r="C1365" i="11"/>
  <c r="H1315" i="11"/>
  <c r="G1315" i="11"/>
  <c r="E1315" i="11"/>
  <c r="F1315" i="11"/>
  <c r="D1168" i="11"/>
  <c r="C1218" i="11"/>
  <c r="G1168" i="11"/>
  <c r="H1168" i="11"/>
  <c r="F1168" i="11"/>
  <c r="E1168" i="11"/>
  <c r="F1462" i="11"/>
  <c r="C1512" i="11"/>
  <c r="G1462" i="11"/>
  <c r="D1462" i="11"/>
  <c r="H1462" i="11"/>
  <c r="E1462" i="11"/>
  <c r="F1266" i="11"/>
  <c r="G1266" i="11"/>
  <c r="C1316" i="11"/>
  <c r="D1266" i="11"/>
  <c r="H1266" i="11"/>
  <c r="E1266" i="11"/>
  <c r="C532" i="11"/>
  <c r="C483" i="11"/>
  <c r="D482" i="11"/>
  <c r="E482" i="11"/>
  <c r="H482" i="11"/>
  <c r="G482" i="11"/>
  <c r="F482" i="11"/>
  <c r="E531" i="11"/>
  <c r="F531" i="11"/>
  <c r="G531" i="11"/>
  <c r="C581" i="11"/>
  <c r="H531" i="11"/>
  <c r="D531" i="11"/>
  <c r="E1413" i="11"/>
  <c r="F1413" i="11"/>
  <c r="G1413" i="11"/>
  <c r="D1413" i="11"/>
  <c r="H1413" i="11"/>
  <c r="C1463" i="11"/>
  <c r="AC5" i="13"/>
  <c r="AC164" i="11"/>
  <c r="AC163" i="11" s="1"/>
  <c r="C1415" i="11" l="1"/>
  <c r="G1365" i="11"/>
  <c r="D1365" i="11"/>
  <c r="F1365" i="11"/>
  <c r="E1365" i="11"/>
  <c r="H1365" i="11"/>
  <c r="F1218" i="11"/>
  <c r="G1218" i="11"/>
  <c r="C1268" i="11"/>
  <c r="D1218" i="11"/>
  <c r="H1218" i="11"/>
  <c r="E1218" i="11"/>
  <c r="G630" i="11"/>
  <c r="D630" i="11"/>
  <c r="H630" i="11"/>
  <c r="E630" i="11"/>
  <c r="F630" i="11"/>
  <c r="C680" i="11"/>
  <c r="E875" i="11"/>
  <c r="C925" i="11"/>
  <c r="H875" i="11"/>
  <c r="D875" i="11"/>
  <c r="F875" i="11"/>
  <c r="G875" i="11"/>
  <c r="F728" i="11"/>
  <c r="G728" i="11"/>
  <c r="D728" i="11"/>
  <c r="H728" i="11"/>
  <c r="E728" i="11"/>
  <c r="C778" i="11"/>
  <c r="F826" i="11"/>
  <c r="C876" i="11"/>
  <c r="G826" i="11"/>
  <c r="D826" i="11"/>
  <c r="H826" i="11"/>
  <c r="E826" i="11"/>
  <c r="C729" i="11"/>
  <c r="F679" i="11"/>
  <c r="G679" i="11"/>
  <c r="D679" i="11"/>
  <c r="H679" i="11"/>
  <c r="E679" i="11"/>
  <c r="D1022" i="11"/>
  <c r="H1022" i="11"/>
  <c r="E1022" i="11"/>
  <c r="F1022" i="11"/>
  <c r="G1022" i="11"/>
  <c r="C1072" i="11"/>
  <c r="C533" i="11"/>
  <c r="D483" i="11"/>
  <c r="E483" i="11"/>
  <c r="H483" i="11"/>
  <c r="F483" i="11"/>
  <c r="C484" i="11"/>
  <c r="G483" i="11"/>
  <c r="F1512" i="11"/>
  <c r="G1512" i="11"/>
  <c r="D1512" i="11"/>
  <c r="H1512" i="11"/>
  <c r="E1512" i="11"/>
  <c r="C1562" i="11"/>
  <c r="E532" i="11"/>
  <c r="C582" i="11"/>
  <c r="F532" i="11"/>
  <c r="G532" i="11"/>
  <c r="D532" i="11"/>
  <c r="H532" i="11"/>
  <c r="G1316" i="11"/>
  <c r="E1316" i="11"/>
  <c r="C1366" i="11"/>
  <c r="F1316" i="11"/>
  <c r="H1316" i="11"/>
  <c r="D1316" i="11"/>
  <c r="C1513" i="11"/>
  <c r="F1463" i="11"/>
  <c r="G1463" i="11"/>
  <c r="D1463" i="11"/>
  <c r="H1463" i="11"/>
  <c r="E1463" i="11"/>
  <c r="E581" i="11"/>
  <c r="G581" i="11"/>
  <c r="H581" i="11"/>
  <c r="D581" i="11"/>
  <c r="F581" i="11"/>
  <c r="C631" i="11"/>
  <c r="C1023" i="11"/>
  <c r="F973" i="11"/>
  <c r="G973" i="11"/>
  <c r="E973" i="11"/>
  <c r="H973" i="11"/>
  <c r="D973" i="11"/>
  <c r="AD5" i="8"/>
  <c r="BP5" i="8" s="1"/>
  <c r="AD353" i="11"/>
  <c r="AD351" i="11" s="1"/>
  <c r="AD298" i="11"/>
  <c r="AD297" i="11" s="1"/>
  <c r="E1267" i="11"/>
  <c r="D1267" i="11"/>
  <c r="G1267" i="11"/>
  <c r="H1267" i="11"/>
  <c r="C1317" i="11"/>
  <c r="F1267" i="11"/>
  <c r="E1414" i="11"/>
  <c r="G1414" i="11"/>
  <c r="H1414" i="11"/>
  <c r="C1464" i="11"/>
  <c r="D1414" i="11"/>
  <c r="F1414" i="11"/>
  <c r="E1120" i="11"/>
  <c r="C1170" i="11"/>
  <c r="H1120" i="11"/>
  <c r="D1120" i="11"/>
  <c r="F1120" i="11"/>
  <c r="G1120" i="11"/>
  <c r="D1071" i="11"/>
  <c r="G1071" i="11"/>
  <c r="C1121" i="11"/>
  <c r="E1071" i="11"/>
  <c r="F1071" i="11"/>
  <c r="H1071" i="11"/>
  <c r="E1169" i="11"/>
  <c r="D1169" i="11"/>
  <c r="G1169" i="11"/>
  <c r="F1169" i="11"/>
  <c r="C1219" i="11"/>
  <c r="H1169" i="11"/>
  <c r="C974" i="11"/>
  <c r="F924" i="11"/>
  <c r="G924" i="11"/>
  <c r="D924" i="11"/>
  <c r="E924" i="11"/>
  <c r="H924" i="11"/>
  <c r="F777" i="11"/>
  <c r="C827" i="11"/>
  <c r="G777" i="11"/>
  <c r="E777" i="11"/>
  <c r="D777" i="11"/>
  <c r="H777" i="11"/>
  <c r="AD5" i="13"/>
  <c r="AD164" i="11"/>
  <c r="AD163" i="11" s="1"/>
  <c r="AE5" i="8" l="1"/>
  <c r="BQ5" i="8" s="1"/>
  <c r="AE353" i="11"/>
  <c r="AE351" i="11" s="1"/>
  <c r="AE298" i="11"/>
  <c r="AE297" i="11" s="1"/>
  <c r="G1072" i="11"/>
  <c r="C1122" i="11"/>
  <c r="E1072" i="11"/>
  <c r="F1072" i="11"/>
  <c r="D1072" i="11"/>
  <c r="H1072" i="11"/>
  <c r="F876" i="11"/>
  <c r="C926" i="11"/>
  <c r="G876" i="11"/>
  <c r="E876" i="11"/>
  <c r="D876" i="11"/>
  <c r="H876" i="11"/>
  <c r="C975" i="11"/>
  <c r="E925" i="11"/>
  <c r="F925" i="11"/>
  <c r="G925" i="11"/>
  <c r="D925" i="11"/>
  <c r="H925" i="11"/>
  <c r="F974" i="11"/>
  <c r="G974" i="11"/>
  <c r="D974" i="11"/>
  <c r="H974" i="11"/>
  <c r="E974" i="11"/>
  <c r="C1024" i="11"/>
  <c r="F827" i="11"/>
  <c r="C877" i="11"/>
  <c r="E827" i="11"/>
  <c r="D827" i="11"/>
  <c r="G827" i="11"/>
  <c r="H827" i="11"/>
  <c r="F1170" i="11"/>
  <c r="D1170" i="11"/>
  <c r="H1170" i="11"/>
  <c r="E1170" i="11"/>
  <c r="C1220" i="11"/>
  <c r="G1170" i="11"/>
  <c r="E1464" i="11"/>
  <c r="C1514" i="11"/>
  <c r="H1464" i="11"/>
  <c r="F1464" i="11"/>
  <c r="G1464" i="11"/>
  <c r="D1464" i="11"/>
  <c r="G582" i="11"/>
  <c r="D582" i="11"/>
  <c r="H582" i="11"/>
  <c r="E582" i="11"/>
  <c r="F582" i="11"/>
  <c r="C632" i="11"/>
  <c r="C1269" i="11"/>
  <c r="F1219" i="11"/>
  <c r="H1219" i="11"/>
  <c r="G1219" i="11"/>
  <c r="E1219" i="11"/>
  <c r="D1219" i="11"/>
  <c r="C1171" i="11"/>
  <c r="E1121" i="11"/>
  <c r="G1121" i="11"/>
  <c r="F1121" i="11"/>
  <c r="D1121" i="11"/>
  <c r="H1121" i="11"/>
  <c r="F1317" i="11"/>
  <c r="C1367" i="11"/>
  <c r="E1317" i="11"/>
  <c r="G1317" i="11"/>
  <c r="H1317" i="11"/>
  <c r="D1317" i="11"/>
  <c r="G1023" i="11"/>
  <c r="H1023" i="11"/>
  <c r="C1073" i="11"/>
  <c r="F1023" i="11"/>
  <c r="D1023" i="11"/>
  <c r="E1023" i="11"/>
  <c r="E1513" i="11"/>
  <c r="H1513" i="11"/>
  <c r="D1513" i="11"/>
  <c r="F1513" i="11"/>
  <c r="G1513" i="11"/>
  <c r="C1563" i="11"/>
  <c r="H1366" i="11"/>
  <c r="C1416" i="11"/>
  <c r="F1366" i="11"/>
  <c r="D1366" i="11"/>
  <c r="G1366" i="11"/>
  <c r="E1366" i="11"/>
  <c r="C534" i="11"/>
  <c r="D484" i="11"/>
  <c r="G484" i="11"/>
  <c r="F484" i="11"/>
  <c r="C485" i="11"/>
  <c r="E484" i="11"/>
  <c r="H484" i="11"/>
  <c r="F778" i="11"/>
  <c r="D778" i="11"/>
  <c r="G778" i="11"/>
  <c r="H778" i="11"/>
  <c r="C828" i="11"/>
  <c r="E778" i="11"/>
  <c r="E680" i="11"/>
  <c r="C730" i="11"/>
  <c r="D680" i="11"/>
  <c r="F680" i="11"/>
  <c r="G680" i="11"/>
  <c r="H680" i="11"/>
  <c r="E631" i="11"/>
  <c r="F631" i="11"/>
  <c r="D631" i="11"/>
  <c r="H631" i="11"/>
  <c r="G631" i="11"/>
  <c r="C681" i="11"/>
  <c r="E1562" i="11"/>
  <c r="C1612" i="11"/>
  <c r="D1562" i="11"/>
  <c r="F1562" i="11"/>
  <c r="G1562" i="11"/>
  <c r="H1562" i="11"/>
  <c r="E533" i="11"/>
  <c r="D533" i="11"/>
  <c r="C583" i="11"/>
  <c r="F533" i="11"/>
  <c r="G533" i="11"/>
  <c r="H533" i="11"/>
  <c r="E729" i="11"/>
  <c r="H729" i="11"/>
  <c r="C779" i="11"/>
  <c r="D729" i="11"/>
  <c r="F729" i="11"/>
  <c r="G729" i="11"/>
  <c r="F1268" i="11"/>
  <c r="G1268" i="11"/>
  <c r="D1268" i="11"/>
  <c r="H1268" i="11"/>
  <c r="E1268" i="11"/>
  <c r="C1318" i="11"/>
  <c r="D1415" i="11"/>
  <c r="H1415" i="11"/>
  <c r="E1415" i="11"/>
  <c r="F1415" i="11"/>
  <c r="G1415" i="11"/>
  <c r="C1465" i="11"/>
  <c r="AE5" i="13"/>
  <c r="AE164" i="11"/>
  <c r="AE163" i="11" s="1"/>
  <c r="E632" i="11" l="1"/>
  <c r="F632" i="11"/>
  <c r="G632" i="11"/>
  <c r="D632" i="11"/>
  <c r="H632" i="11"/>
  <c r="C682" i="11"/>
  <c r="E926" i="11"/>
  <c r="C976" i="11"/>
  <c r="G926" i="11"/>
  <c r="H926" i="11"/>
  <c r="D926" i="11"/>
  <c r="F926" i="11"/>
  <c r="E1612" i="11"/>
  <c r="G1612" i="11"/>
  <c r="D1612" i="11"/>
  <c r="F1612" i="11"/>
  <c r="C1662" i="11"/>
  <c r="H1612" i="11"/>
  <c r="E730" i="11"/>
  <c r="F730" i="11"/>
  <c r="G730" i="11"/>
  <c r="C780" i="11"/>
  <c r="D730" i="11"/>
  <c r="H730" i="11"/>
  <c r="E1171" i="11"/>
  <c r="H1171" i="11"/>
  <c r="F1171" i="11"/>
  <c r="G1171" i="11"/>
  <c r="D1171" i="11"/>
  <c r="C1221" i="11"/>
  <c r="G1220" i="11"/>
  <c r="D1220" i="11"/>
  <c r="H1220" i="11"/>
  <c r="E1220" i="11"/>
  <c r="C1270" i="11"/>
  <c r="F1220" i="11"/>
  <c r="G779" i="11"/>
  <c r="D779" i="11"/>
  <c r="C829" i="11"/>
  <c r="H779" i="11"/>
  <c r="F779" i="11"/>
  <c r="E779" i="11"/>
  <c r="D1024" i="11"/>
  <c r="H1024" i="11"/>
  <c r="E1024" i="11"/>
  <c r="C1074" i="11"/>
  <c r="F1024" i="11"/>
  <c r="G1024" i="11"/>
  <c r="C1515" i="11"/>
  <c r="F1465" i="11"/>
  <c r="E1465" i="11"/>
  <c r="D1465" i="11"/>
  <c r="H1465" i="11"/>
  <c r="G1465" i="11"/>
  <c r="E583" i="11"/>
  <c r="H583" i="11"/>
  <c r="D583" i="11"/>
  <c r="F583" i="11"/>
  <c r="G583" i="11"/>
  <c r="C633" i="11"/>
  <c r="C1613" i="11"/>
  <c r="F1563" i="11"/>
  <c r="G1563" i="11"/>
  <c r="D1563" i="11"/>
  <c r="H1563" i="11"/>
  <c r="E1563" i="11"/>
  <c r="C1417" i="11"/>
  <c r="E1367" i="11"/>
  <c r="G1367" i="11"/>
  <c r="F1367" i="11"/>
  <c r="D1367" i="11"/>
  <c r="H1367" i="11"/>
  <c r="E1514" i="11"/>
  <c r="F1514" i="11"/>
  <c r="G1514" i="11"/>
  <c r="D1514" i="11"/>
  <c r="H1514" i="11"/>
  <c r="C1564" i="11"/>
  <c r="E877" i="11"/>
  <c r="G877" i="11"/>
  <c r="C927" i="11"/>
  <c r="D877" i="11"/>
  <c r="H877" i="11"/>
  <c r="F877" i="11"/>
  <c r="E1122" i="11"/>
  <c r="C1172" i="11"/>
  <c r="H1122" i="11"/>
  <c r="D1122" i="11"/>
  <c r="F1122" i="11"/>
  <c r="G1122" i="11"/>
  <c r="G828" i="11"/>
  <c r="C878" i="11"/>
  <c r="E828" i="11"/>
  <c r="F828" i="11"/>
  <c r="D828" i="11"/>
  <c r="H828" i="11"/>
  <c r="E1416" i="11"/>
  <c r="F1416" i="11"/>
  <c r="G1416" i="11"/>
  <c r="H1416" i="11"/>
  <c r="D1416" i="11"/>
  <c r="C1466" i="11"/>
  <c r="F1318" i="11"/>
  <c r="D1318" i="11"/>
  <c r="H1318" i="11"/>
  <c r="C1368" i="11"/>
  <c r="G1318" i="11"/>
  <c r="E1318" i="11"/>
  <c r="C731" i="11"/>
  <c r="D681" i="11"/>
  <c r="E681" i="11"/>
  <c r="G681" i="11"/>
  <c r="H681" i="11"/>
  <c r="F681" i="11"/>
  <c r="C535" i="11"/>
  <c r="C486" i="11"/>
  <c r="G485" i="11"/>
  <c r="D485" i="11"/>
  <c r="E485" i="11"/>
  <c r="H485" i="11"/>
  <c r="F485" i="11"/>
  <c r="D534" i="11"/>
  <c r="H534" i="11"/>
  <c r="E534" i="11"/>
  <c r="F534" i="11"/>
  <c r="C584" i="11"/>
  <c r="G534" i="11"/>
  <c r="E1073" i="11"/>
  <c r="F1073" i="11"/>
  <c r="C1123" i="11"/>
  <c r="G1073" i="11"/>
  <c r="D1073" i="11"/>
  <c r="H1073" i="11"/>
  <c r="D1269" i="11"/>
  <c r="H1269" i="11"/>
  <c r="F1269" i="11"/>
  <c r="E1269" i="11"/>
  <c r="C1319" i="11"/>
  <c r="G1269" i="11"/>
  <c r="E975" i="11"/>
  <c r="F975" i="11"/>
  <c r="G975" i="11"/>
  <c r="C1025" i="11"/>
  <c r="H975" i="11"/>
  <c r="D975" i="11"/>
  <c r="AF5" i="8"/>
  <c r="BR5" i="8" s="1"/>
  <c r="AF353" i="11"/>
  <c r="AF351" i="11" s="1"/>
  <c r="AF298" i="11"/>
  <c r="AF297" i="11" s="1"/>
  <c r="AF5" i="13"/>
  <c r="AF164" i="11"/>
  <c r="AF163" i="11" s="1"/>
  <c r="C536" i="11" l="1"/>
  <c r="H486" i="11"/>
  <c r="E486" i="11"/>
  <c r="D486" i="11"/>
  <c r="G486" i="11"/>
  <c r="F486" i="11"/>
  <c r="C487" i="11"/>
  <c r="H878" i="11"/>
  <c r="G878" i="11"/>
  <c r="F878" i="11"/>
  <c r="E878" i="11"/>
  <c r="D878" i="11"/>
  <c r="C928" i="11"/>
  <c r="E633" i="11"/>
  <c r="H633" i="11"/>
  <c r="C683" i="11"/>
  <c r="D633" i="11"/>
  <c r="G633" i="11"/>
  <c r="F633" i="11"/>
  <c r="F976" i="11"/>
  <c r="C1026" i="11"/>
  <c r="G976" i="11"/>
  <c r="D976" i="11"/>
  <c r="H976" i="11"/>
  <c r="E976" i="11"/>
  <c r="E1025" i="11"/>
  <c r="F1025" i="11"/>
  <c r="G1025" i="11"/>
  <c r="H1025" i="11"/>
  <c r="C1075" i="11"/>
  <c r="D1025" i="11"/>
  <c r="E535" i="11"/>
  <c r="H535" i="11"/>
  <c r="D535" i="11"/>
  <c r="C585" i="11"/>
  <c r="F535" i="11"/>
  <c r="G535" i="11"/>
  <c r="G1417" i="11"/>
  <c r="D1417" i="11"/>
  <c r="H1417" i="11"/>
  <c r="E1417" i="11"/>
  <c r="F1417" i="11"/>
  <c r="C1467" i="11"/>
  <c r="D829" i="11"/>
  <c r="H829" i="11"/>
  <c r="E829" i="11"/>
  <c r="C879" i="11"/>
  <c r="G829" i="11"/>
  <c r="F829" i="11"/>
  <c r="E1270" i="11"/>
  <c r="F1270" i="11"/>
  <c r="G1270" i="11"/>
  <c r="D1270" i="11"/>
  <c r="H1270" i="11"/>
  <c r="C1320" i="11"/>
  <c r="AG5" i="8"/>
  <c r="BS5" i="8" s="1"/>
  <c r="AG353" i="11"/>
  <c r="AG351" i="11" s="1"/>
  <c r="AG298" i="11"/>
  <c r="AG297" i="11" s="1"/>
  <c r="D1319" i="11"/>
  <c r="E1319" i="11"/>
  <c r="H1319" i="11"/>
  <c r="G1319" i="11"/>
  <c r="F1319" i="11"/>
  <c r="C1369" i="11"/>
  <c r="C1173" i="11"/>
  <c r="F1123" i="11"/>
  <c r="G1123" i="11"/>
  <c r="D1123" i="11"/>
  <c r="H1123" i="11"/>
  <c r="E1123" i="11"/>
  <c r="E584" i="11"/>
  <c r="F584" i="11"/>
  <c r="G584" i="11"/>
  <c r="D584" i="11"/>
  <c r="H584" i="11"/>
  <c r="C634" i="11"/>
  <c r="F1368" i="11"/>
  <c r="C1418" i="11"/>
  <c r="G1368" i="11"/>
  <c r="H1368" i="11"/>
  <c r="D1368" i="11"/>
  <c r="E1368" i="11"/>
  <c r="F1466" i="11"/>
  <c r="C1516" i="11"/>
  <c r="G1466" i="11"/>
  <c r="H1466" i="11"/>
  <c r="D1466" i="11"/>
  <c r="E1466" i="11"/>
  <c r="E1172" i="11"/>
  <c r="G1172" i="11"/>
  <c r="H1172" i="11"/>
  <c r="C1222" i="11"/>
  <c r="D1172" i="11"/>
  <c r="F1172" i="11"/>
  <c r="E1564" i="11"/>
  <c r="C1614" i="11"/>
  <c r="H1564" i="11"/>
  <c r="D1564" i="11"/>
  <c r="F1564" i="11"/>
  <c r="G1564" i="11"/>
  <c r="G1074" i="11"/>
  <c r="C1124" i="11"/>
  <c r="E1074" i="11"/>
  <c r="F1074" i="11"/>
  <c r="H1074" i="11"/>
  <c r="D1074" i="11"/>
  <c r="E1221" i="11"/>
  <c r="D1221" i="11"/>
  <c r="G1221" i="11"/>
  <c r="C1271" i="11"/>
  <c r="H1221" i="11"/>
  <c r="F1221" i="11"/>
  <c r="F780" i="11"/>
  <c r="E780" i="11"/>
  <c r="G780" i="11"/>
  <c r="H780" i="11"/>
  <c r="D780" i="11"/>
  <c r="C830" i="11"/>
  <c r="E682" i="11"/>
  <c r="C732" i="11"/>
  <c r="G682" i="11"/>
  <c r="H682" i="11"/>
  <c r="D682" i="11"/>
  <c r="F682" i="11"/>
  <c r="E731" i="11"/>
  <c r="G731" i="11"/>
  <c r="C781" i="11"/>
  <c r="H731" i="11"/>
  <c r="D731" i="11"/>
  <c r="F731" i="11"/>
  <c r="C977" i="11"/>
  <c r="D927" i="11"/>
  <c r="H927" i="11"/>
  <c r="E927" i="11"/>
  <c r="F927" i="11"/>
  <c r="G927" i="11"/>
  <c r="E1613" i="11"/>
  <c r="G1613" i="11"/>
  <c r="D1613" i="11"/>
  <c r="F1613" i="11"/>
  <c r="C1663" i="11"/>
  <c r="H1613" i="11"/>
  <c r="E1515" i="11"/>
  <c r="H1515" i="11"/>
  <c r="F1515" i="11"/>
  <c r="G1515" i="11"/>
  <c r="C1565" i="11"/>
  <c r="D1515" i="11"/>
  <c r="C1712" i="11"/>
  <c r="E1662" i="11"/>
  <c r="G1662" i="11"/>
  <c r="D1662" i="11"/>
  <c r="H1662" i="11"/>
  <c r="F1662" i="11"/>
  <c r="AG5" i="13"/>
  <c r="AG164" i="11"/>
  <c r="AG163" i="11" s="1"/>
  <c r="C1615" i="11" l="1"/>
  <c r="E1565" i="11"/>
  <c r="F1565" i="11"/>
  <c r="G1565" i="11"/>
  <c r="D1565" i="11"/>
  <c r="H1565" i="11"/>
  <c r="E977" i="11"/>
  <c r="H977" i="11"/>
  <c r="D977" i="11"/>
  <c r="F977" i="11"/>
  <c r="G977" i="11"/>
  <c r="C1027" i="11"/>
  <c r="E781" i="11"/>
  <c r="F781" i="11"/>
  <c r="C831" i="11"/>
  <c r="G781" i="11"/>
  <c r="D781" i="11"/>
  <c r="H781" i="11"/>
  <c r="AH5" i="8"/>
  <c r="BT5" i="8" s="1"/>
  <c r="AH353" i="11"/>
  <c r="AH351" i="11" s="1"/>
  <c r="AH298" i="11"/>
  <c r="AH297" i="11" s="1"/>
  <c r="C733" i="11"/>
  <c r="G683" i="11"/>
  <c r="H683" i="11"/>
  <c r="E683" i="11"/>
  <c r="F683" i="11"/>
  <c r="D683" i="11"/>
  <c r="F1320" i="11"/>
  <c r="G1320" i="11"/>
  <c r="D1320" i="11"/>
  <c r="C1370" i="11"/>
  <c r="E1320" i="11"/>
  <c r="H1320" i="11"/>
  <c r="F879" i="11"/>
  <c r="E879" i="11"/>
  <c r="D879" i="11"/>
  <c r="G879" i="11"/>
  <c r="H879" i="11"/>
  <c r="C929" i="11"/>
  <c r="F1467" i="11"/>
  <c r="C1517" i="11"/>
  <c r="G1467" i="11"/>
  <c r="D1467" i="11"/>
  <c r="H1467" i="11"/>
  <c r="E1467" i="11"/>
  <c r="E585" i="11"/>
  <c r="G585" i="11"/>
  <c r="H585" i="11"/>
  <c r="D585" i="11"/>
  <c r="F585" i="11"/>
  <c r="C635" i="11"/>
  <c r="C537" i="11"/>
  <c r="C488" i="11"/>
  <c r="G487" i="11"/>
  <c r="D487" i="11"/>
  <c r="E487" i="11"/>
  <c r="H487" i="11"/>
  <c r="F487" i="11"/>
  <c r="E1271" i="11"/>
  <c r="G1271" i="11"/>
  <c r="H1271" i="11"/>
  <c r="D1271" i="11"/>
  <c r="F1271" i="11"/>
  <c r="C1321" i="11"/>
  <c r="E1124" i="11"/>
  <c r="C1174" i="11"/>
  <c r="H1124" i="11"/>
  <c r="D1124" i="11"/>
  <c r="F1124" i="11"/>
  <c r="G1124" i="11"/>
  <c r="E1173" i="11"/>
  <c r="G1173" i="11"/>
  <c r="D1173" i="11"/>
  <c r="H1173" i="11"/>
  <c r="F1173" i="11"/>
  <c r="C1223" i="11"/>
  <c r="E1075" i="11"/>
  <c r="F1075" i="11"/>
  <c r="G1075" i="11"/>
  <c r="C1125" i="11"/>
  <c r="D1075" i="11"/>
  <c r="H1075" i="11"/>
  <c r="D830" i="11"/>
  <c r="H830" i="11"/>
  <c r="E830" i="11"/>
  <c r="C880" i="11"/>
  <c r="F830" i="11"/>
  <c r="G830" i="11"/>
  <c r="E1418" i="11"/>
  <c r="D1418" i="11"/>
  <c r="F1418" i="11"/>
  <c r="G1418" i="11"/>
  <c r="H1418" i="11"/>
  <c r="C1468" i="11"/>
  <c r="D1712" i="11"/>
  <c r="E1712" i="11"/>
  <c r="F1712" i="11"/>
  <c r="G1712" i="11"/>
  <c r="C1762" i="11"/>
  <c r="H1712" i="11"/>
  <c r="C1713" i="11"/>
  <c r="H1663" i="11"/>
  <c r="G1663" i="11"/>
  <c r="E1663" i="11"/>
  <c r="D1663" i="11"/>
  <c r="F1663" i="11"/>
  <c r="D732" i="11"/>
  <c r="H732" i="11"/>
  <c r="E732" i="11"/>
  <c r="C782" i="11"/>
  <c r="F732" i="11"/>
  <c r="G732" i="11"/>
  <c r="D1614" i="11"/>
  <c r="H1614" i="11"/>
  <c r="F1614" i="11"/>
  <c r="C1664" i="11"/>
  <c r="E1614" i="11"/>
  <c r="G1614" i="11"/>
  <c r="G1222" i="11"/>
  <c r="D1222" i="11"/>
  <c r="H1222" i="11"/>
  <c r="E1222" i="11"/>
  <c r="F1222" i="11"/>
  <c r="C1272" i="11"/>
  <c r="E1516" i="11"/>
  <c r="G1516" i="11"/>
  <c r="H1516" i="11"/>
  <c r="C1566" i="11"/>
  <c r="D1516" i="11"/>
  <c r="F1516" i="11"/>
  <c r="E634" i="11"/>
  <c r="F634" i="11"/>
  <c r="G634" i="11"/>
  <c r="D634" i="11"/>
  <c r="H634" i="11"/>
  <c r="C684" i="11"/>
  <c r="C1419" i="11"/>
  <c r="H1369" i="11"/>
  <c r="F1369" i="11"/>
  <c r="G1369" i="11"/>
  <c r="D1369" i="11"/>
  <c r="E1369" i="11"/>
  <c r="G1026" i="11"/>
  <c r="D1026" i="11"/>
  <c r="H1026" i="11"/>
  <c r="C1076" i="11"/>
  <c r="E1026" i="11"/>
  <c r="F1026" i="11"/>
  <c r="C978" i="11"/>
  <c r="F928" i="11"/>
  <c r="G928" i="11"/>
  <c r="H928" i="11"/>
  <c r="E928" i="11"/>
  <c r="D928" i="11"/>
  <c r="G536" i="11"/>
  <c r="D536" i="11"/>
  <c r="H536" i="11"/>
  <c r="E536" i="11"/>
  <c r="F536" i="11"/>
  <c r="C586" i="11"/>
  <c r="AH5" i="13"/>
  <c r="AH164" i="11"/>
  <c r="AH163" i="11" s="1"/>
  <c r="D1027" i="11" l="1"/>
  <c r="H1027" i="11"/>
  <c r="C1077" i="11"/>
  <c r="E1027" i="11"/>
  <c r="G1027" i="11"/>
  <c r="F1027" i="11"/>
  <c r="AI5" i="8"/>
  <c r="BU5" i="8" s="1"/>
  <c r="AI353" i="11"/>
  <c r="AI351" i="11" s="1"/>
  <c r="AI298" i="11"/>
  <c r="AI297" i="11" s="1"/>
  <c r="E831" i="11"/>
  <c r="F831" i="11"/>
  <c r="C881" i="11"/>
  <c r="G831" i="11"/>
  <c r="H831" i="11"/>
  <c r="D831" i="11"/>
  <c r="E978" i="11"/>
  <c r="F978" i="11"/>
  <c r="G978" i="11"/>
  <c r="D978" i="11"/>
  <c r="H978" i="11"/>
  <c r="C1028" i="11"/>
  <c r="F1419" i="11"/>
  <c r="G1419" i="11"/>
  <c r="C1469" i="11"/>
  <c r="D1419" i="11"/>
  <c r="H1419" i="11"/>
  <c r="E1419" i="11"/>
  <c r="C1763" i="11"/>
  <c r="E1713" i="11"/>
  <c r="D1713" i="11"/>
  <c r="F1713" i="11"/>
  <c r="G1713" i="11"/>
  <c r="H1713" i="11"/>
  <c r="C538" i="11"/>
  <c r="C489" i="11"/>
  <c r="D488" i="11"/>
  <c r="E488" i="11"/>
  <c r="F488" i="11"/>
  <c r="G488" i="11"/>
  <c r="H488" i="11"/>
  <c r="E1517" i="11"/>
  <c r="G1517" i="11"/>
  <c r="D1517" i="11"/>
  <c r="H1517" i="11"/>
  <c r="F1517" i="11"/>
  <c r="C1567" i="11"/>
  <c r="D586" i="11"/>
  <c r="H586" i="11"/>
  <c r="E586" i="11"/>
  <c r="F586" i="11"/>
  <c r="G586" i="11"/>
  <c r="C636" i="11"/>
  <c r="D684" i="11"/>
  <c r="C734" i="11"/>
  <c r="G684" i="11"/>
  <c r="E684" i="11"/>
  <c r="H684" i="11"/>
  <c r="F684" i="11"/>
  <c r="E1566" i="11"/>
  <c r="C1616" i="11"/>
  <c r="G1566" i="11"/>
  <c r="H1566" i="11"/>
  <c r="D1566" i="11"/>
  <c r="F1566" i="11"/>
  <c r="D1272" i="11"/>
  <c r="H1272" i="11"/>
  <c r="E1272" i="11"/>
  <c r="F1272" i="11"/>
  <c r="G1272" i="11"/>
  <c r="C1322" i="11"/>
  <c r="C1714" i="11"/>
  <c r="E1664" i="11"/>
  <c r="F1664" i="11"/>
  <c r="G1664" i="11"/>
  <c r="D1664" i="11"/>
  <c r="H1664" i="11"/>
  <c r="C1175" i="11"/>
  <c r="E1125" i="11"/>
  <c r="F1125" i="11"/>
  <c r="G1125" i="11"/>
  <c r="D1125" i="11"/>
  <c r="H1125" i="11"/>
  <c r="H1223" i="11"/>
  <c r="C1273" i="11"/>
  <c r="E1223" i="11"/>
  <c r="G1223" i="11"/>
  <c r="D1223" i="11"/>
  <c r="F1223" i="11"/>
  <c r="F1321" i="11"/>
  <c r="C1371" i="11"/>
  <c r="G1321" i="11"/>
  <c r="D1321" i="11"/>
  <c r="H1321" i="11"/>
  <c r="E1321" i="11"/>
  <c r="E537" i="11"/>
  <c r="G537" i="11"/>
  <c r="H537" i="11"/>
  <c r="D537" i="11"/>
  <c r="C587" i="11"/>
  <c r="F537" i="11"/>
  <c r="D1762" i="11"/>
  <c r="H1762" i="11"/>
  <c r="F1762" i="11"/>
  <c r="E1762" i="11"/>
  <c r="C1812" i="11"/>
  <c r="G1762" i="11"/>
  <c r="H635" i="11"/>
  <c r="F635" i="11"/>
  <c r="C685" i="11"/>
  <c r="D635" i="11"/>
  <c r="E635" i="11"/>
  <c r="G635" i="11"/>
  <c r="C979" i="11"/>
  <c r="G929" i="11"/>
  <c r="F929" i="11"/>
  <c r="D929" i="11"/>
  <c r="H929" i="11"/>
  <c r="E929" i="11"/>
  <c r="C1420" i="11"/>
  <c r="D1370" i="11"/>
  <c r="G1370" i="11"/>
  <c r="H1370" i="11"/>
  <c r="F1370" i="11"/>
  <c r="E1370" i="11"/>
  <c r="H1076" i="11"/>
  <c r="C1126" i="11"/>
  <c r="D1076" i="11"/>
  <c r="G1076" i="11"/>
  <c r="E1076" i="11"/>
  <c r="F1076" i="11"/>
  <c r="H782" i="11"/>
  <c r="D782" i="11"/>
  <c r="G782" i="11"/>
  <c r="E782" i="11"/>
  <c r="C832" i="11"/>
  <c r="F782" i="11"/>
  <c r="C1518" i="11"/>
  <c r="E1468" i="11"/>
  <c r="D1468" i="11"/>
  <c r="H1468" i="11"/>
  <c r="F1468" i="11"/>
  <c r="G1468" i="11"/>
  <c r="E880" i="11"/>
  <c r="G880" i="11"/>
  <c r="C930" i="11"/>
  <c r="F880" i="11"/>
  <c r="D880" i="11"/>
  <c r="H880" i="11"/>
  <c r="D1174" i="11"/>
  <c r="H1174" i="11"/>
  <c r="F1174" i="11"/>
  <c r="G1174" i="11"/>
  <c r="C1224" i="11"/>
  <c r="E1174" i="11"/>
  <c r="E733" i="11"/>
  <c r="F733" i="11"/>
  <c r="G733" i="11"/>
  <c r="H733" i="11"/>
  <c r="C783" i="11"/>
  <c r="D733" i="11"/>
  <c r="E1615" i="11"/>
  <c r="F1615" i="11"/>
  <c r="H1615" i="11"/>
  <c r="D1615" i="11"/>
  <c r="G1615" i="11"/>
  <c r="C1665" i="11"/>
  <c r="AI5" i="13"/>
  <c r="AI164" i="11"/>
  <c r="AI163" i="11" s="1"/>
  <c r="E1224" i="11" l="1"/>
  <c r="F1224" i="11"/>
  <c r="C1274" i="11"/>
  <c r="G1224" i="11"/>
  <c r="D1224" i="11"/>
  <c r="H1224" i="11"/>
  <c r="C980" i="11"/>
  <c r="F930" i="11"/>
  <c r="G930" i="11"/>
  <c r="D930" i="11"/>
  <c r="E930" i="11"/>
  <c r="H930" i="11"/>
  <c r="D1518" i="11"/>
  <c r="H1518" i="11"/>
  <c r="F1518" i="11"/>
  <c r="G1518" i="11"/>
  <c r="C1568" i="11"/>
  <c r="E1518" i="11"/>
  <c r="E1175" i="11"/>
  <c r="F1175" i="11"/>
  <c r="H1175" i="11"/>
  <c r="C1225" i="11"/>
  <c r="D1175" i="11"/>
  <c r="G1175" i="11"/>
  <c r="D1028" i="11"/>
  <c r="H1028" i="11"/>
  <c r="E1028" i="11"/>
  <c r="C1078" i="11"/>
  <c r="F1028" i="11"/>
  <c r="G1028" i="11"/>
  <c r="F783" i="11"/>
  <c r="C833" i="11"/>
  <c r="E783" i="11"/>
  <c r="H783" i="11"/>
  <c r="G783" i="11"/>
  <c r="D783" i="11"/>
  <c r="D832" i="11"/>
  <c r="C882" i="11"/>
  <c r="F832" i="11"/>
  <c r="H832" i="11"/>
  <c r="G832" i="11"/>
  <c r="E832" i="11"/>
  <c r="E1420" i="11"/>
  <c r="H1420" i="11"/>
  <c r="D1420" i="11"/>
  <c r="F1420" i="11"/>
  <c r="G1420" i="11"/>
  <c r="C1470" i="11"/>
  <c r="E587" i="11"/>
  <c r="F587" i="11"/>
  <c r="G587" i="11"/>
  <c r="H587" i="11"/>
  <c r="D587" i="11"/>
  <c r="C637" i="11"/>
  <c r="D1714" i="11"/>
  <c r="F1714" i="11"/>
  <c r="G1714" i="11"/>
  <c r="C1764" i="11"/>
  <c r="E1714" i="11"/>
  <c r="H1714" i="11"/>
  <c r="C539" i="11"/>
  <c r="D489" i="11"/>
  <c r="E489" i="11"/>
  <c r="H489" i="11"/>
  <c r="F489" i="11"/>
  <c r="C490" i="11"/>
  <c r="G489" i="11"/>
  <c r="D979" i="11"/>
  <c r="E979" i="11"/>
  <c r="H979" i="11"/>
  <c r="F979" i="11"/>
  <c r="C1029" i="11"/>
  <c r="G979" i="11"/>
  <c r="E1812" i="11"/>
  <c r="C1862" i="11"/>
  <c r="G1812" i="11"/>
  <c r="H1812" i="11"/>
  <c r="D1812" i="11"/>
  <c r="F1812" i="11"/>
  <c r="F1665" i="11"/>
  <c r="C1715" i="11"/>
  <c r="H1665" i="11"/>
  <c r="D1665" i="11"/>
  <c r="G1665" i="11"/>
  <c r="E1665" i="11"/>
  <c r="E1126" i="11"/>
  <c r="C1176" i="11"/>
  <c r="H1126" i="11"/>
  <c r="D1126" i="11"/>
  <c r="F1126" i="11"/>
  <c r="G1126" i="11"/>
  <c r="C1421" i="11"/>
  <c r="E1371" i="11"/>
  <c r="F1371" i="11"/>
  <c r="D1371" i="11"/>
  <c r="H1371" i="11"/>
  <c r="G1371" i="11"/>
  <c r="E1322" i="11"/>
  <c r="F1322" i="11"/>
  <c r="C1372" i="11"/>
  <c r="H1322" i="11"/>
  <c r="G1322" i="11"/>
  <c r="D1322" i="11"/>
  <c r="G734" i="11"/>
  <c r="D734" i="11"/>
  <c r="H734" i="11"/>
  <c r="E734" i="11"/>
  <c r="C784" i="11"/>
  <c r="F734" i="11"/>
  <c r="C1617" i="11"/>
  <c r="D1567" i="11"/>
  <c r="H1567" i="11"/>
  <c r="E1567" i="11"/>
  <c r="F1567" i="11"/>
  <c r="G1567" i="11"/>
  <c r="F538" i="11"/>
  <c r="G538" i="11"/>
  <c r="C588" i="11"/>
  <c r="D538" i="11"/>
  <c r="H538" i="11"/>
  <c r="E538" i="11"/>
  <c r="AJ5" i="8"/>
  <c r="BV5" i="8" s="1"/>
  <c r="AJ353" i="11"/>
  <c r="AJ351" i="11" s="1"/>
  <c r="AJ298" i="11"/>
  <c r="AJ297" i="11" s="1"/>
  <c r="N10" i="9" a="1"/>
  <c r="N10" i="9" s="1"/>
  <c r="L9" i="9" a="1"/>
  <c r="L9" i="9" s="1"/>
  <c r="H8" i="9" a="1"/>
  <c r="H8" i="9" s="1"/>
  <c r="P9" i="9" a="1"/>
  <c r="P9" i="9" s="1"/>
  <c r="D11" i="9" a="1"/>
  <c r="D11" i="9" s="1"/>
  <c r="J10" i="9" a="1"/>
  <c r="J10" i="9" s="1"/>
  <c r="P8" i="9" a="1"/>
  <c r="P8" i="9" s="1"/>
  <c r="I9" i="9" a="1"/>
  <c r="I9" i="9" s="1"/>
  <c r="D10" i="9" a="1"/>
  <c r="D10" i="9" s="1"/>
  <c r="H11" i="9" a="1"/>
  <c r="H11" i="9" s="1"/>
  <c r="K8" i="9" a="1"/>
  <c r="K8" i="9" s="1"/>
  <c r="O10" i="9" a="1"/>
  <c r="O10" i="9" s="1"/>
  <c r="H10" i="9" a="1"/>
  <c r="H10" i="9" s="1"/>
  <c r="J11" i="9" a="1"/>
  <c r="J11" i="9" s="1"/>
  <c r="K9" i="9" a="1"/>
  <c r="K9" i="9" s="1"/>
  <c r="G11" i="9" a="1"/>
  <c r="G11" i="9" s="1"/>
  <c r="J8" i="9" a="1"/>
  <c r="J8" i="9" s="1"/>
  <c r="N8" i="9" a="1"/>
  <c r="N8" i="9" s="1"/>
  <c r="E9" i="9" a="1"/>
  <c r="E9" i="9" s="1"/>
  <c r="C8" i="9" a="1"/>
  <c r="C8" i="9" s="1"/>
  <c r="J9" i="9" a="1"/>
  <c r="J9" i="9" s="1"/>
  <c r="I10" i="9" a="1"/>
  <c r="I10" i="9" s="1"/>
  <c r="C9" i="9" a="1"/>
  <c r="C9" i="9" s="1"/>
  <c r="F8" i="9" a="1"/>
  <c r="F8" i="9" s="1"/>
  <c r="G8" i="9" a="1"/>
  <c r="G8" i="9" s="1"/>
  <c r="N9" i="9" a="1"/>
  <c r="N9" i="9" s="1"/>
  <c r="Q9" i="9" a="1"/>
  <c r="Q9" i="9" s="1"/>
  <c r="F9" i="9" a="1"/>
  <c r="F9" i="9" s="1"/>
  <c r="L8" i="9" a="1"/>
  <c r="L8" i="9" s="1"/>
  <c r="O9" i="9" a="1"/>
  <c r="O9" i="9" s="1"/>
  <c r="F10" i="9" a="1"/>
  <c r="F10" i="9" s="1"/>
  <c r="E11" i="9" a="1"/>
  <c r="E11" i="9" s="1"/>
  <c r="L11" i="9" a="1"/>
  <c r="L11" i="9" s="1"/>
  <c r="D9" i="9" a="1"/>
  <c r="D9" i="9" s="1"/>
  <c r="G10" i="9" a="1"/>
  <c r="G10" i="9" s="1"/>
  <c r="C10" i="9" a="1"/>
  <c r="C10" i="9" s="1"/>
  <c r="I8" i="9" a="1"/>
  <c r="I8" i="9" s="1"/>
  <c r="P10" i="9" a="1"/>
  <c r="P10" i="9" s="1"/>
  <c r="F11" i="9" a="1"/>
  <c r="F11" i="9" s="1"/>
  <c r="Q8" i="9" a="1"/>
  <c r="Q8" i="9" s="1"/>
  <c r="O8" i="9" a="1"/>
  <c r="O8" i="9" s="1"/>
  <c r="G9" i="9" a="1"/>
  <c r="G9" i="9" s="1"/>
  <c r="E10" i="9" a="1"/>
  <c r="E10" i="9" s="1"/>
  <c r="E1077" i="11"/>
  <c r="F1077" i="11"/>
  <c r="G1077" i="11"/>
  <c r="C1127" i="11"/>
  <c r="D1077" i="11"/>
  <c r="H1077" i="11"/>
  <c r="C735" i="11"/>
  <c r="G685" i="11"/>
  <c r="D685" i="11"/>
  <c r="H685" i="11"/>
  <c r="E685" i="11"/>
  <c r="F685" i="11"/>
  <c r="H1273" i="11"/>
  <c r="C1323" i="11"/>
  <c r="E1273" i="11"/>
  <c r="F1273" i="11"/>
  <c r="D1273" i="11"/>
  <c r="G1273" i="11"/>
  <c r="G1616" i="11"/>
  <c r="E1616" i="11"/>
  <c r="F1616" i="11"/>
  <c r="H1616" i="11"/>
  <c r="C1666" i="11"/>
  <c r="D1616" i="11"/>
  <c r="G636" i="11"/>
  <c r="D636" i="11"/>
  <c r="H636" i="11"/>
  <c r="E636" i="11"/>
  <c r="C686" i="11"/>
  <c r="F636" i="11"/>
  <c r="G1763" i="11"/>
  <c r="D1763" i="11"/>
  <c r="E1763" i="11"/>
  <c r="H1763" i="11"/>
  <c r="F1763" i="11"/>
  <c r="C1813" i="11"/>
  <c r="C1519" i="11"/>
  <c r="H1469" i="11"/>
  <c r="G1469" i="11"/>
  <c r="E1469" i="11"/>
  <c r="D1469" i="11"/>
  <c r="F1469" i="11"/>
  <c r="E881" i="11"/>
  <c r="G881" i="11"/>
  <c r="D881" i="11"/>
  <c r="H881" i="11"/>
  <c r="C931" i="11"/>
  <c r="F881" i="11"/>
  <c r="AJ5" i="13"/>
  <c r="AK164" i="11" s="1"/>
  <c r="AK163" i="11" s="1"/>
  <c r="AJ164" i="11"/>
  <c r="AJ163" i="11" s="1"/>
  <c r="E160" i="11" l="1"/>
  <c r="E156" i="11"/>
  <c r="E161" i="11"/>
  <c r="E159" i="11"/>
  <c r="E155" i="11"/>
  <c r="E158" i="11"/>
  <c r="E157" i="11"/>
  <c r="C1863" i="11"/>
  <c r="E1813" i="11"/>
  <c r="F1813" i="11"/>
  <c r="H1813" i="11"/>
  <c r="G1813" i="11"/>
  <c r="D1813" i="11"/>
  <c r="C1177" i="11"/>
  <c r="E1127" i="11"/>
  <c r="F1127" i="11"/>
  <c r="G1127" i="11"/>
  <c r="D1127" i="11"/>
  <c r="H1127" i="11"/>
  <c r="C981" i="11"/>
  <c r="G931" i="11"/>
  <c r="F931" i="11"/>
  <c r="D931" i="11"/>
  <c r="H931" i="11"/>
  <c r="E931" i="11"/>
  <c r="C1716" i="11"/>
  <c r="F1666" i="11"/>
  <c r="D1666" i="11"/>
  <c r="H1666" i="11"/>
  <c r="G1666" i="11"/>
  <c r="E1666" i="11"/>
  <c r="E735" i="11"/>
  <c r="D735" i="11"/>
  <c r="C785" i="11"/>
  <c r="F735" i="11"/>
  <c r="G735" i="11"/>
  <c r="H735" i="11"/>
  <c r="H1323" i="11"/>
  <c r="C1373" i="11"/>
  <c r="F1323" i="11"/>
  <c r="G1323" i="11"/>
  <c r="D1323" i="11"/>
  <c r="E1323" i="11"/>
  <c r="E1519" i="11"/>
  <c r="F1519" i="11"/>
  <c r="H1519" i="11"/>
  <c r="C1569" i="11"/>
  <c r="D1519" i="11"/>
  <c r="G1519" i="11"/>
  <c r="D686" i="11"/>
  <c r="C736" i="11"/>
  <c r="E686" i="11"/>
  <c r="G686" i="11"/>
  <c r="F686" i="11"/>
  <c r="H686" i="11"/>
  <c r="F784" i="11"/>
  <c r="E784" i="11"/>
  <c r="G784" i="11"/>
  <c r="C834" i="11"/>
  <c r="H784" i="11"/>
  <c r="D784" i="11"/>
  <c r="C1422" i="11"/>
  <c r="E1372" i="11"/>
  <c r="H1372" i="11"/>
  <c r="F1372" i="11"/>
  <c r="G1372" i="11"/>
  <c r="D1372" i="11"/>
  <c r="E1421" i="11"/>
  <c r="F1421" i="11"/>
  <c r="G1421" i="11"/>
  <c r="D1421" i="11"/>
  <c r="H1421" i="11"/>
  <c r="C1471" i="11"/>
  <c r="G1029" i="11"/>
  <c r="E1029" i="11"/>
  <c r="D1029" i="11"/>
  <c r="F1029" i="11"/>
  <c r="H1029" i="11"/>
  <c r="C1079" i="11"/>
  <c r="F1470" i="11"/>
  <c r="C1520" i="11"/>
  <c r="G1470" i="11"/>
  <c r="H1470" i="11"/>
  <c r="D1470" i="11"/>
  <c r="E1470" i="11"/>
  <c r="H833" i="11"/>
  <c r="C883" i="11"/>
  <c r="D833" i="11"/>
  <c r="G833" i="11"/>
  <c r="E833" i="11"/>
  <c r="F833" i="11"/>
  <c r="G1078" i="11"/>
  <c r="C1128" i="11"/>
  <c r="F1078" i="11"/>
  <c r="H1078" i="11"/>
  <c r="D1078" i="11"/>
  <c r="E1078" i="11"/>
  <c r="G1176" i="11"/>
  <c r="D1176" i="11"/>
  <c r="H1176" i="11"/>
  <c r="E1176" i="11"/>
  <c r="F1176" i="11"/>
  <c r="C1226" i="11"/>
  <c r="G1862" i="11"/>
  <c r="D1862" i="11"/>
  <c r="H1862" i="11"/>
  <c r="E1862" i="11"/>
  <c r="F1862" i="11"/>
  <c r="C1912" i="11"/>
  <c r="D980" i="11"/>
  <c r="H980" i="11"/>
  <c r="E980" i="11"/>
  <c r="F980" i="11"/>
  <c r="G980" i="11"/>
  <c r="C1030" i="11"/>
  <c r="F1274" i="11"/>
  <c r="G1274" i="11"/>
  <c r="D1274" i="11"/>
  <c r="H1274" i="11"/>
  <c r="E1274" i="11"/>
  <c r="C1324" i="11"/>
  <c r="AK353" i="11"/>
  <c r="AK351" i="11" s="1"/>
  <c r="AK298" i="11"/>
  <c r="AK297" i="11" s="1"/>
  <c r="H9" i="9" a="1"/>
  <c r="H9" i="9" s="1"/>
  <c r="C11" i="9" a="1"/>
  <c r="C11" i="9" s="1"/>
  <c r="Q10" i="9" a="1"/>
  <c r="Q10" i="9" s="1"/>
  <c r="E8" i="9" a="1"/>
  <c r="E8" i="9" s="1"/>
  <c r="K11" i="9" a="1"/>
  <c r="K11" i="9" s="1"/>
  <c r="K10" i="9" a="1"/>
  <c r="K10" i="9" s="1"/>
  <c r="L10" i="9" a="1"/>
  <c r="L10" i="9" s="1"/>
  <c r="I11" i="9" a="1"/>
  <c r="I11" i="9" s="1"/>
  <c r="D8" i="9" a="1"/>
  <c r="D8" i="9" s="1"/>
  <c r="F588" i="11"/>
  <c r="G588" i="11"/>
  <c r="D588" i="11"/>
  <c r="H588" i="11"/>
  <c r="E588" i="11"/>
  <c r="C638" i="11"/>
  <c r="H1617" i="11"/>
  <c r="G1617" i="11"/>
  <c r="F1617" i="11"/>
  <c r="E1617" i="11"/>
  <c r="C1667" i="11"/>
  <c r="D1617" i="11"/>
  <c r="C540" i="11"/>
  <c r="D490" i="11"/>
  <c r="E490" i="11"/>
  <c r="H490" i="11"/>
  <c r="G490" i="11"/>
  <c r="C491" i="11"/>
  <c r="F490" i="11"/>
  <c r="G1764" i="11"/>
  <c r="E1764" i="11"/>
  <c r="D1764" i="11"/>
  <c r="F1764" i="11"/>
  <c r="H1764" i="11"/>
  <c r="C1814" i="11"/>
  <c r="E637" i="11"/>
  <c r="D637" i="11"/>
  <c r="F637" i="11"/>
  <c r="C687" i="11"/>
  <c r="G637" i="11"/>
  <c r="H637" i="11"/>
  <c r="D882" i="11"/>
  <c r="C932" i="11"/>
  <c r="H882" i="11"/>
  <c r="E882" i="11"/>
  <c r="F882" i="11"/>
  <c r="G882" i="11"/>
  <c r="E1225" i="11"/>
  <c r="G1225" i="11"/>
  <c r="C1275" i="11"/>
  <c r="H1225" i="11"/>
  <c r="D1225" i="11"/>
  <c r="F1225" i="11"/>
  <c r="D1715" i="11"/>
  <c r="C1765" i="11"/>
  <c r="G1715" i="11"/>
  <c r="H1715" i="11"/>
  <c r="E1715" i="11"/>
  <c r="F1715" i="11"/>
  <c r="E539" i="11"/>
  <c r="F539" i="11"/>
  <c r="G539" i="11"/>
  <c r="C589" i="11"/>
  <c r="H539" i="11"/>
  <c r="D539" i="11"/>
  <c r="E1568" i="11"/>
  <c r="C1618" i="11"/>
  <c r="F1568" i="11"/>
  <c r="G1568" i="11"/>
  <c r="H1568" i="11"/>
  <c r="D1568" i="11"/>
  <c r="F1" i="7"/>
  <c r="H3" i="7"/>
  <c r="I3" i="7" s="1"/>
  <c r="J3" i="7" s="1"/>
  <c r="K3" i="7" s="1"/>
  <c r="L3" i="7" s="1"/>
  <c r="M3" i="7" s="1"/>
  <c r="N3" i="7" s="1"/>
  <c r="O3" i="7" s="1"/>
  <c r="P3" i="7" s="1"/>
  <c r="Q3" i="7" s="1"/>
  <c r="R3" i="7" s="1"/>
  <c r="S3" i="7" s="1"/>
  <c r="T3" i="7" s="1"/>
  <c r="U3" i="7" s="1"/>
  <c r="V3" i="7" s="1"/>
  <c r="W3" i="7" s="1"/>
  <c r="X3" i="7" s="1"/>
  <c r="Y3" i="7" s="1"/>
  <c r="Z3" i="7" s="1"/>
  <c r="AA3" i="7" s="1"/>
  <c r="AB3" i="7" s="1"/>
  <c r="AC3" i="7" s="1"/>
  <c r="AD3" i="7" s="1"/>
  <c r="AE3" i="7" s="1"/>
  <c r="AF3" i="7" s="1"/>
  <c r="AG3" i="7" s="1"/>
  <c r="G4" i="7"/>
  <c r="G1" i="7" s="1"/>
  <c r="G3" i="7"/>
  <c r="F3" i="7"/>
  <c r="B25" i="6"/>
  <c r="A175" i="11" s="1"/>
  <c r="B20" i="6"/>
  <c r="A170" i="11" s="1"/>
  <c r="B19" i="6"/>
  <c r="A169" i="11" s="1"/>
  <c r="B18" i="6"/>
  <c r="A168" i="11" s="1"/>
  <c r="B16" i="6"/>
  <c r="A166" i="11" s="1"/>
  <c r="B15" i="6"/>
  <c r="A165" i="11" s="1"/>
  <c r="B9" i="6"/>
  <c r="A159" i="11" s="1"/>
  <c r="B7" i="6"/>
  <c r="A157" i="11" s="1"/>
  <c r="B17" i="6"/>
  <c r="A167" i="11" s="1"/>
  <c r="V9" i="9" l="1"/>
  <c r="M9" i="14"/>
  <c r="V18" i="9"/>
  <c r="M18" i="14"/>
  <c r="H4" i="7"/>
  <c r="M19" i="14"/>
  <c r="V19" i="9"/>
  <c r="M20" i="14"/>
  <c r="V20" i="9"/>
  <c r="E294" i="11"/>
  <c r="E290" i="11"/>
  <c r="E292" i="11"/>
  <c r="E295" i="11"/>
  <c r="E289" i="11"/>
  <c r="E291" i="11"/>
  <c r="E293" i="11"/>
  <c r="V17" i="9"/>
  <c r="M17" i="14"/>
  <c r="V25" i="9"/>
  <c r="M25" i="14"/>
  <c r="M15" i="14"/>
  <c r="V15" i="9"/>
  <c r="V16" i="9"/>
  <c r="M16" i="14"/>
  <c r="M7" i="14"/>
  <c r="V7" i="9"/>
  <c r="C1717" i="11"/>
  <c r="G1667" i="11"/>
  <c r="F1667" i="11"/>
  <c r="D1667" i="11"/>
  <c r="H1667" i="11"/>
  <c r="E1667" i="11"/>
  <c r="F1030" i="11"/>
  <c r="C1080" i="11"/>
  <c r="E1030" i="11"/>
  <c r="G1030" i="11"/>
  <c r="D1030" i="11"/>
  <c r="H1030" i="11"/>
  <c r="E1226" i="11"/>
  <c r="G1226" i="11"/>
  <c r="C1276" i="11"/>
  <c r="H1226" i="11"/>
  <c r="F1226" i="11"/>
  <c r="D1226" i="11"/>
  <c r="E883" i="11"/>
  <c r="C933" i="11"/>
  <c r="D883" i="11"/>
  <c r="H883" i="11"/>
  <c r="G883" i="11"/>
  <c r="F883" i="11"/>
  <c r="G1079" i="11"/>
  <c r="C1129" i="11"/>
  <c r="E1079" i="11"/>
  <c r="F1079" i="11"/>
  <c r="H1079" i="11"/>
  <c r="D1079" i="11"/>
  <c r="F834" i="11"/>
  <c r="G834" i="11"/>
  <c r="D834" i="11"/>
  <c r="H834" i="11"/>
  <c r="E834" i="11"/>
  <c r="C884" i="11"/>
  <c r="F736" i="11"/>
  <c r="G736" i="11"/>
  <c r="C786" i="11"/>
  <c r="D736" i="11"/>
  <c r="H736" i="11"/>
  <c r="E736" i="11"/>
  <c r="C1619" i="11"/>
  <c r="G1569" i="11"/>
  <c r="D1569" i="11"/>
  <c r="H1569" i="11"/>
  <c r="E1569" i="11"/>
  <c r="F1569" i="11"/>
  <c r="C1423" i="11"/>
  <c r="D1373" i="11"/>
  <c r="E1373" i="11"/>
  <c r="H1373" i="11"/>
  <c r="F1373" i="11"/>
  <c r="G1373" i="11"/>
  <c r="E1275" i="11"/>
  <c r="D1275" i="11"/>
  <c r="G1275" i="11"/>
  <c r="H1275" i="11"/>
  <c r="C1325" i="11"/>
  <c r="F1275" i="11"/>
  <c r="E1422" i="11"/>
  <c r="G1422" i="11"/>
  <c r="H1422" i="11"/>
  <c r="D1422" i="11"/>
  <c r="F1422" i="11"/>
  <c r="C1472" i="11"/>
  <c r="C835" i="11"/>
  <c r="E785" i="11"/>
  <c r="F785" i="11"/>
  <c r="G785" i="11"/>
  <c r="H785" i="11"/>
  <c r="D785" i="11"/>
  <c r="D1716" i="11"/>
  <c r="G1716" i="11"/>
  <c r="E1716" i="11"/>
  <c r="F1716" i="11"/>
  <c r="C1766" i="11"/>
  <c r="H1716" i="11"/>
  <c r="E1177" i="11"/>
  <c r="D1177" i="11"/>
  <c r="F1177" i="11"/>
  <c r="G1177" i="11"/>
  <c r="H1177" i="11"/>
  <c r="C1227" i="11"/>
  <c r="C541" i="11"/>
  <c r="H491" i="11"/>
  <c r="F491" i="11"/>
  <c r="C492" i="11"/>
  <c r="G491" i="11"/>
  <c r="D491" i="11"/>
  <c r="E491" i="11"/>
  <c r="F638" i="11"/>
  <c r="G638" i="11"/>
  <c r="C688" i="11"/>
  <c r="D638" i="11"/>
  <c r="H638" i="11"/>
  <c r="E638" i="11"/>
  <c r="F1618" i="11"/>
  <c r="D1618" i="11"/>
  <c r="H1618" i="11"/>
  <c r="E1618" i="11"/>
  <c r="C1668" i="11"/>
  <c r="G1618" i="11"/>
  <c r="E589" i="11"/>
  <c r="G589" i="11"/>
  <c r="H589" i="11"/>
  <c r="D589" i="11"/>
  <c r="F589" i="11"/>
  <c r="C639" i="11"/>
  <c r="G1765" i="11"/>
  <c r="H1765" i="11"/>
  <c r="C1815" i="11"/>
  <c r="E1765" i="11"/>
  <c r="D1765" i="11"/>
  <c r="F1765" i="11"/>
  <c r="C982" i="11"/>
  <c r="G932" i="11"/>
  <c r="D932" i="11"/>
  <c r="E932" i="11"/>
  <c r="H932" i="11"/>
  <c r="F932" i="11"/>
  <c r="C737" i="11"/>
  <c r="G687" i="11"/>
  <c r="H687" i="11"/>
  <c r="E687" i="11"/>
  <c r="F687" i="11"/>
  <c r="D687" i="11"/>
  <c r="E1814" i="11"/>
  <c r="C1864" i="11"/>
  <c r="D1814" i="11"/>
  <c r="F1814" i="11"/>
  <c r="H1814" i="11"/>
  <c r="G1814" i="11"/>
  <c r="E540" i="11"/>
  <c r="C590" i="11"/>
  <c r="F540" i="11"/>
  <c r="G540" i="11"/>
  <c r="D540" i="11"/>
  <c r="H540" i="11"/>
  <c r="E1324" i="11"/>
  <c r="C1374" i="11"/>
  <c r="F1324" i="11"/>
  <c r="D1324" i="11"/>
  <c r="G1324" i="11"/>
  <c r="H1324" i="11"/>
  <c r="G1912" i="11"/>
  <c r="C1962" i="11"/>
  <c r="E1912" i="11"/>
  <c r="F1912" i="11"/>
  <c r="D1912" i="11"/>
  <c r="H1912" i="11"/>
  <c r="E1128" i="11"/>
  <c r="C1178" i="11"/>
  <c r="D1128" i="11"/>
  <c r="H1128" i="11"/>
  <c r="F1128" i="11"/>
  <c r="G1128" i="11"/>
  <c r="G1520" i="11"/>
  <c r="E1520" i="11"/>
  <c r="D1520" i="11"/>
  <c r="F1520" i="11"/>
  <c r="H1520" i="11"/>
  <c r="C1570" i="11"/>
  <c r="C1521" i="11"/>
  <c r="F1471" i="11"/>
  <c r="E1471" i="11"/>
  <c r="G1471" i="11"/>
  <c r="D1471" i="11"/>
  <c r="H1471" i="11"/>
  <c r="C1031" i="11"/>
  <c r="G981" i="11"/>
  <c r="E981" i="11"/>
  <c r="H981" i="11"/>
  <c r="D981" i="11"/>
  <c r="F981" i="11"/>
  <c r="E1863" i="11"/>
  <c r="D1863" i="11"/>
  <c r="F1863" i="11"/>
  <c r="G1863" i="11"/>
  <c r="H1863" i="11"/>
  <c r="C1913" i="11"/>
  <c r="B24" i="6"/>
  <c r="A174" i="11" s="1"/>
  <c r="AP21" i="13"/>
  <c r="AP21" i="12"/>
  <c r="AP21" i="8"/>
  <c r="B5" i="6"/>
  <c r="A155" i="11" s="1"/>
  <c r="B11" i="6"/>
  <c r="AP19" i="13"/>
  <c r="AP19" i="12"/>
  <c r="AP19" i="8"/>
  <c r="AP24" i="12"/>
  <c r="AP24" i="8"/>
  <c r="AP24" i="13"/>
  <c r="B8" i="6"/>
  <c r="A158" i="11" s="1"/>
  <c r="AP13" i="13"/>
  <c r="AP13" i="12"/>
  <c r="AP13" i="8"/>
  <c r="AP22" i="8"/>
  <c r="AP22" i="13"/>
  <c r="AP22" i="12"/>
  <c r="B6" i="6"/>
  <c r="A156" i="11" s="1"/>
  <c r="B10" i="6"/>
  <c r="A160" i="11" s="1"/>
  <c r="B14" i="6"/>
  <c r="A164" i="11" s="1"/>
  <c r="AP23" i="13"/>
  <c r="AP23" i="12"/>
  <c r="AP23" i="8"/>
  <c r="AP11" i="13"/>
  <c r="AP11" i="12"/>
  <c r="AP11" i="8"/>
  <c r="B4" i="6"/>
  <c r="A154" i="11" s="1"/>
  <c r="AP20" i="12"/>
  <c r="AP20" i="8"/>
  <c r="AP20" i="13"/>
  <c r="AP29" i="13"/>
  <c r="AP29" i="12"/>
  <c r="AP29" i="8"/>
  <c r="B29" i="6"/>
  <c r="A179" i="11" s="1"/>
  <c r="B28" i="6"/>
  <c r="A178" i="11" s="1"/>
  <c r="B27" i="6"/>
  <c r="A177" i="11" s="1"/>
  <c r="B26" i="6"/>
  <c r="A176" i="11" s="1"/>
  <c r="B3" i="6"/>
  <c r="A153" i="11" s="1"/>
  <c r="B2" i="6"/>
  <c r="A152" i="11" s="1"/>
  <c r="B23" i="6" l="1"/>
  <c r="M27" i="14"/>
  <c r="V27" i="9"/>
  <c r="M28" i="14"/>
  <c r="V28" i="9"/>
  <c r="M3" i="14"/>
  <c r="V3" i="9"/>
  <c r="AP28" i="13"/>
  <c r="V24" i="9"/>
  <c r="M24" i="14"/>
  <c r="M26" i="14"/>
  <c r="V26" i="9"/>
  <c r="M4" i="14"/>
  <c r="V4" i="9"/>
  <c r="M14" i="14"/>
  <c r="V14" i="9"/>
  <c r="H1" i="7"/>
  <c r="I4" i="7"/>
  <c r="V10" i="9"/>
  <c r="M10" i="14"/>
  <c r="V29" i="9"/>
  <c r="M29" i="14"/>
  <c r="V5" i="9"/>
  <c r="M5" i="14"/>
  <c r="V6" i="9"/>
  <c r="M6" i="14"/>
  <c r="V8" i="9"/>
  <c r="M8" i="14"/>
  <c r="V2" i="9"/>
  <c r="M2" i="14"/>
  <c r="G982" i="11"/>
  <c r="C1032" i="11"/>
  <c r="D982" i="11"/>
  <c r="H982" i="11"/>
  <c r="E982" i="11"/>
  <c r="F982" i="11"/>
  <c r="C1865" i="11"/>
  <c r="G1815" i="11"/>
  <c r="D1815" i="11"/>
  <c r="H1815" i="11"/>
  <c r="E1815" i="11"/>
  <c r="F1815" i="11"/>
  <c r="C542" i="11"/>
  <c r="D492" i="11"/>
  <c r="G492" i="11"/>
  <c r="F492" i="11"/>
  <c r="C493" i="11"/>
  <c r="H492" i="11"/>
  <c r="E492" i="11"/>
  <c r="G1227" i="11"/>
  <c r="C1277" i="11"/>
  <c r="F1227" i="11"/>
  <c r="D1227" i="11"/>
  <c r="H1227" i="11"/>
  <c r="E1227" i="11"/>
  <c r="D884" i="11"/>
  <c r="E884" i="11"/>
  <c r="H884" i="11"/>
  <c r="G884" i="11"/>
  <c r="F884" i="11"/>
  <c r="C934" i="11"/>
  <c r="C983" i="11"/>
  <c r="F933" i="11"/>
  <c r="G933" i="11"/>
  <c r="D933" i="11"/>
  <c r="H933" i="11"/>
  <c r="E933" i="11"/>
  <c r="F1080" i="11"/>
  <c r="H1080" i="11"/>
  <c r="C1130" i="11"/>
  <c r="D1080" i="11"/>
  <c r="E1080" i="11"/>
  <c r="G1080" i="11"/>
  <c r="E1570" i="11"/>
  <c r="C1620" i="11"/>
  <c r="D1570" i="11"/>
  <c r="F1570" i="11"/>
  <c r="G1570" i="11"/>
  <c r="H1570" i="11"/>
  <c r="F1962" i="11"/>
  <c r="G1962" i="11"/>
  <c r="H1962" i="11"/>
  <c r="E1962" i="11"/>
  <c r="D1962" i="11"/>
  <c r="G590" i="11"/>
  <c r="D590" i="11"/>
  <c r="H590" i="11"/>
  <c r="E590" i="11"/>
  <c r="F590" i="11"/>
  <c r="C640" i="11"/>
  <c r="C885" i="11"/>
  <c r="F835" i="11"/>
  <c r="E835" i="11"/>
  <c r="H835" i="11"/>
  <c r="G835" i="11"/>
  <c r="D835" i="11"/>
  <c r="E1325" i="11"/>
  <c r="G1325" i="11"/>
  <c r="C1375" i="11"/>
  <c r="D1325" i="11"/>
  <c r="F1325" i="11"/>
  <c r="H1325" i="11"/>
  <c r="E1619" i="11"/>
  <c r="G1619" i="11"/>
  <c r="D1619" i="11"/>
  <c r="H1619" i="11"/>
  <c r="C1669" i="11"/>
  <c r="F1619" i="11"/>
  <c r="F786" i="11"/>
  <c r="G786" i="11"/>
  <c r="D786" i="11"/>
  <c r="H786" i="11"/>
  <c r="C836" i="11"/>
  <c r="E786" i="11"/>
  <c r="F1276" i="11"/>
  <c r="G1276" i="11"/>
  <c r="D1276" i="11"/>
  <c r="H1276" i="11"/>
  <c r="E1276" i="11"/>
  <c r="C1326" i="11"/>
  <c r="E737" i="11"/>
  <c r="H737" i="11"/>
  <c r="C787" i="11"/>
  <c r="D737" i="11"/>
  <c r="F737" i="11"/>
  <c r="G737" i="11"/>
  <c r="C1718" i="11"/>
  <c r="F1668" i="11"/>
  <c r="G1668" i="11"/>
  <c r="E1668" i="11"/>
  <c r="D1668" i="11"/>
  <c r="H1668" i="11"/>
  <c r="D688" i="11"/>
  <c r="C738" i="11"/>
  <c r="E688" i="11"/>
  <c r="G688" i="11"/>
  <c r="F688" i="11"/>
  <c r="H688" i="11"/>
  <c r="E1472" i="11"/>
  <c r="C1522" i="11"/>
  <c r="H1472" i="11"/>
  <c r="F1472" i="11"/>
  <c r="G1472" i="11"/>
  <c r="D1472" i="11"/>
  <c r="C1179" i="11"/>
  <c r="F1129" i="11"/>
  <c r="E1129" i="11"/>
  <c r="H1129" i="11"/>
  <c r="G1129" i="11"/>
  <c r="D1129" i="11"/>
  <c r="E1521" i="11"/>
  <c r="D1521" i="11"/>
  <c r="G1521" i="11"/>
  <c r="C1571" i="11"/>
  <c r="F1521" i="11"/>
  <c r="H1521" i="11"/>
  <c r="C1081" i="11"/>
  <c r="D1031" i="11"/>
  <c r="F1031" i="11"/>
  <c r="E1031" i="11"/>
  <c r="G1031" i="11"/>
  <c r="H1031" i="11"/>
  <c r="G1913" i="11"/>
  <c r="C1963" i="11"/>
  <c r="E1913" i="11"/>
  <c r="F1913" i="11"/>
  <c r="D1913" i="11"/>
  <c r="H1913" i="11"/>
  <c r="F1178" i="11"/>
  <c r="G1178" i="11"/>
  <c r="D1178" i="11"/>
  <c r="H1178" i="11"/>
  <c r="C1228" i="11"/>
  <c r="E1178" i="11"/>
  <c r="F1374" i="11"/>
  <c r="C1424" i="11"/>
  <c r="H1374" i="11"/>
  <c r="G1374" i="11"/>
  <c r="E1374" i="11"/>
  <c r="D1374" i="11"/>
  <c r="F1864" i="11"/>
  <c r="G1864" i="11"/>
  <c r="D1864" i="11"/>
  <c r="H1864" i="11"/>
  <c r="E1864" i="11"/>
  <c r="C1914" i="11"/>
  <c r="H639" i="11"/>
  <c r="C689" i="11"/>
  <c r="F639" i="11"/>
  <c r="G639" i="11"/>
  <c r="E639" i="11"/>
  <c r="D639" i="11"/>
  <c r="E541" i="11"/>
  <c r="D541" i="11"/>
  <c r="F541" i="11"/>
  <c r="G541" i="11"/>
  <c r="H541" i="11"/>
  <c r="C591" i="11"/>
  <c r="E1766" i="11"/>
  <c r="G1766" i="11"/>
  <c r="F1766" i="11"/>
  <c r="H1766" i="11"/>
  <c r="D1766" i="11"/>
  <c r="C1816" i="11"/>
  <c r="D1423" i="11"/>
  <c r="H1423" i="11"/>
  <c r="E1423" i="11"/>
  <c r="F1423" i="11"/>
  <c r="G1423" i="11"/>
  <c r="C1473" i="11"/>
  <c r="D1717" i="11"/>
  <c r="C1767" i="11"/>
  <c r="E1717" i="11"/>
  <c r="H1717" i="11"/>
  <c r="F1717" i="11"/>
  <c r="G1717" i="11"/>
  <c r="AP28" i="8"/>
  <c r="AP28" i="12"/>
  <c r="AP6" i="8"/>
  <c r="AP6" i="13"/>
  <c r="AP6" i="12"/>
  <c r="AP8" i="12"/>
  <c r="AP8" i="8"/>
  <c r="AP8" i="13"/>
  <c r="AP18" i="8"/>
  <c r="AP18" i="13"/>
  <c r="AP18" i="12"/>
  <c r="AP12" i="12"/>
  <c r="AP12" i="8"/>
  <c r="AP12" i="13"/>
  <c r="AP9" i="13"/>
  <c r="AP9" i="12"/>
  <c r="AP9" i="8"/>
  <c r="AP7" i="13"/>
  <c r="AP7" i="12"/>
  <c r="AP7" i="8"/>
  <c r="AP33" i="13"/>
  <c r="AP33" i="12"/>
  <c r="AP33" i="8"/>
  <c r="AP14" i="8"/>
  <c r="AP14" i="13"/>
  <c r="AP14" i="12"/>
  <c r="AP32" i="12"/>
  <c r="AP32" i="8"/>
  <c r="AP32" i="13"/>
  <c r="A173" i="11"/>
  <c r="B22" i="6"/>
  <c r="AP30" i="8"/>
  <c r="AP30" i="13"/>
  <c r="AP30" i="12"/>
  <c r="AP10" i="8"/>
  <c r="AP10" i="13"/>
  <c r="AP10" i="12"/>
  <c r="AP31" i="13"/>
  <c r="AP31" i="12"/>
  <c r="AP31" i="8"/>
  <c r="A161" i="11"/>
  <c r="B12" i="6"/>
  <c r="F5" i="12"/>
  <c r="B46" i="4"/>
  <c r="C398" i="11" s="1"/>
  <c r="B47" i="4"/>
  <c r="C399" i="11" s="1"/>
  <c r="B48" i="4"/>
  <c r="C400" i="11" s="1"/>
  <c r="B49" i="4"/>
  <c r="C401" i="11" s="1"/>
  <c r="B50" i="4"/>
  <c r="C402" i="11" s="1"/>
  <c r="B51" i="4"/>
  <c r="C403" i="11" s="1"/>
  <c r="B37" i="4"/>
  <c r="C389" i="11" s="1"/>
  <c r="B38" i="4"/>
  <c r="C390" i="11" s="1"/>
  <c r="B39" i="4"/>
  <c r="C391" i="11" s="1"/>
  <c r="B40" i="4"/>
  <c r="C392" i="11" s="1"/>
  <c r="B41" i="4"/>
  <c r="C393" i="11" s="1"/>
  <c r="B42" i="4"/>
  <c r="C394" i="11" s="1"/>
  <c r="B43" i="4"/>
  <c r="C395" i="11" s="1"/>
  <c r="B44" i="4"/>
  <c r="C396" i="11" s="1"/>
  <c r="B45" i="4"/>
  <c r="C397" i="11" s="1"/>
  <c r="B4" i="4"/>
  <c r="C356" i="11" s="1"/>
  <c r="B5" i="4"/>
  <c r="C357" i="11" s="1"/>
  <c r="B6" i="4"/>
  <c r="C358" i="11" s="1"/>
  <c r="B7" i="4"/>
  <c r="C359" i="11" s="1"/>
  <c r="B8" i="4"/>
  <c r="C360" i="11" s="1"/>
  <c r="B9" i="4"/>
  <c r="C361" i="11" s="1"/>
  <c r="B10" i="4"/>
  <c r="C362" i="11" s="1"/>
  <c r="B11" i="4"/>
  <c r="C363" i="11" s="1"/>
  <c r="B12" i="4"/>
  <c r="C364" i="11" s="1"/>
  <c r="B13" i="4"/>
  <c r="C365" i="11" s="1"/>
  <c r="B14" i="4"/>
  <c r="C366" i="11" s="1"/>
  <c r="B15" i="4"/>
  <c r="C367" i="11" s="1"/>
  <c r="B16" i="4"/>
  <c r="C368" i="11" s="1"/>
  <c r="B17" i="4"/>
  <c r="C369" i="11" s="1"/>
  <c r="B18" i="4"/>
  <c r="C370" i="11" s="1"/>
  <c r="B19" i="4"/>
  <c r="C371" i="11" s="1"/>
  <c r="B20" i="4"/>
  <c r="C372" i="11" s="1"/>
  <c r="B21" i="4"/>
  <c r="C373" i="11" s="1"/>
  <c r="B22" i="4"/>
  <c r="C374" i="11" s="1"/>
  <c r="B23" i="4"/>
  <c r="C375" i="11" s="1"/>
  <c r="B24" i="4"/>
  <c r="C376" i="11" s="1"/>
  <c r="B25" i="4"/>
  <c r="C377" i="11" s="1"/>
  <c r="B26" i="4"/>
  <c r="C378" i="11" s="1"/>
  <c r="B27" i="4"/>
  <c r="C379" i="11" s="1"/>
  <c r="B28" i="4"/>
  <c r="C380" i="11" s="1"/>
  <c r="B29" i="4"/>
  <c r="C381" i="11" s="1"/>
  <c r="B30" i="4"/>
  <c r="C382" i="11" s="1"/>
  <c r="B31" i="4"/>
  <c r="C383" i="11" s="1"/>
  <c r="B32" i="4"/>
  <c r="C384" i="11" s="1"/>
  <c r="B33" i="4"/>
  <c r="C385" i="11" s="1"/>
  <c r="B34" i="4"/>
  <c r="C386" i="11" s="1"/>
  <c r="B35" i="4"/>
  <c r="C387" i="11" s="1"/>
  <c r="B36" i="4"/>
  <c r="C388" i="11" s="1"/>
  <c r="M11" i="14" l="1"/>
  <c r="V11" i="9"/>
  <c r="M23" i="14"/>
  <c r="V23" i="9"/>
  <c r="J4" i="7"/>
  <c r="I1" i="7"/>
  <c r="C1621" i="11"/>
  <c r="F1571" i="11"/>
  <c r="G1571" i="11"/>
  <c r="D1571" i="11"/>
  <c r="H1571" i="11"/>
  <c r="E1571" i="11"/>
  <c r="E738" i="11"/>
  <c r="F738" i="11"/>
  <c r="G738" i="11"/>
  <c r="C788" i="11"/>
  <c r="D738" i="11"/>
  <c r="H738" i="11"/>
  <c r="G640" i="11"/>
  <c r="D640" i="11"/>
  <c r="H640" i="11"/>
  <c r="E640" i="11"/>
  <c r="F640" i="11"/>
  <c r="C690" i="11"/>
  <c r="E1130" i="11"/>
  <c r="C1180" i="11"/>
  <c r="F1130" i="11"/>
  <c r="G1130" i="11"/>
  <c r="H1130" i="11"/>
  <c r="D1130" i="11"/>
  <c r="E983" i="11"/>
  <c r="F983" i="11"/>
  <c r="G983" i="11"/>
  <c r="H983" i="11"/>
  <c r="C1033" i="11"/>
  <c r="D983" i="11"/>
  <c r="G1228" i="11"/>
  <c r="C1278" i="11"/>
  <c r="E1228" i="11"/>
  <c r="D1228" i="11"/>
  <c r="H1228" i="11"/>
  <c r="F1228" i="11"/>
  <c r="D1081" i="11"/>
  <c r="H1081" i="11"/>
  <c r="F1081" i="11"/>
  <c r="C1131" i="11"/>
  <c r="G1081" i="11"/>
  <c r="E1081" i="11"/>
  <c r="E1179" i="11"/>
  <c r="H1179" i="11"/>
  <c r="D1179" i="11"/>
  <c r="F1179" i="11"/>
  <c r="C1229" i="11"/>
  <c r="G1179" i="11"/>
  <c r="E836" i="11"/>
  <c r="F836" i="11"/>
  <c r="C886" i="11"/>
  <c r="G836" i="11"/>
  <c r="D836" i="11"/>
  <c r="H836" i="11"/>
  <c r="C984" i="11"/>
  <c r="E934" i="11"/>
  <c r="H934" i="11"/>
  <c r="F934" i="11"/>
  <c r="G934" i="11"/>
  <c r="D934" i="11"/>
  <c r="E1865" i="11"/>
  <c r="H1865" i="11"/>
  <c r="D1865" i="11"/>
  <c r="F1865" i="11"/>
  <c r="G1865" i="11"/>
  <c r="C1915" i="11"/>
  <c r="C1964" i="11"/>
  <c r="G1914" i="11"/>
  <c r="D1914" i="11"/>
  <c r="H1914" i="11"/>
  <c r="E1914" i="11"/>
  <c r="F1914" i="11"/>
  <c r="G1767" i="11"/>
  <c r="C1817" i="11"/>
  <c r="D1767" i="11"/>
  <c r="E1767" i="11"/>
  <c r="H1767" i="11"/>
  <c r="F1767" i="11"/>
  <c r="E1816" i="11"/>
  <c r="C1866" i="11"/>
  <c r="D1816" i="11"/>
  <c r="F1816" i="11"/>
  <c r="H1816" i="11"/>
  <c r="G1816" i="11"/>
  <c r="C739" i="11"/>
  <c r="G689" i="11"/>
  <c r="H689" i="11"/>
  <c r="E689" i="11"/>
  <c r="F689" i="11"/>
  <c r="D689" i="11"/>
  <c r="F1963" i="11"/>
  <c r="G1963" i="11"/>
  <c r="D1963" i="11"/>
  <c r="H1963" i="11"/>
  <c r="E1963" i="11"/>
  <c r="F1522" i="11"/>
  <c r="D1522" i="11"/>
  <c r="H1522" i="11"/>
  <c r="C1572" i="11"/>
  <c r="E1522" i="11"/>
  <c r="G1522" i="11"/>
  <c r="F1326" i="11"/>
  <c r="G1326" i="11"/>
  <c r="D1326" i="11"/>
  <c r="E1326" i="11"/>
  <c r="H1326" i="11"/>
  <c r="C1376" i="11"/>
  <c r="F1032" i="11"/>
  <c r="C1082" i="11"/>
  <c r="D1032" i="11"/>
  <c r="G1032" i="11"/>
  <c r="E1032" i="11"/>
  <c r="H1032" i="11"/>
  <c r="C1523" i="11"/>
  <c r="F1473" i="11"/>
  <c r="E1473" i="11"/>
  <c r="D1473" i="11"/>
  <c r="H1473" i="11"/>
  <c r="G1473" i="11"/>
  <c r="E591" i="11"/>
  <c r="D591" i="11"/>
  <c r="F591" i="11"/>
  <c r="G591" i="11"/>
  <c r="H591" i="11"/>
  <c r="C641" i="11"/>
  <c r="E1424" i="11"/>
  <c r="F1424" i="11"/>
  <c r="G1424" i="11"/>
  <c r="C1474" i="11"/>
  <c r="H1424" i="11"/>
  <c r="D1424" i="11"/>
  <c r="D1718" i="11"/>
  <c r="G1718" i="11"/>
  <c r="E1718" i="11"/>
  <c r="F1718" i="11"/>
  <c r="C1768" i="11"/>
  <c r="H1718" i="11"/>
  <c r="E787" i="11"/>
  <c r="H787" i="11"/>
  <c r="C837" i="11"/>
  <c r="D787" i="11"/>
  <c r="F787" i="11"/>
  <c r="G787" i="11"/>
  <c r="G1669" i="11"/>
  <c r="C1719" i="11"/>
  <c r="D1669" i="11"/>
  <c r="H1669" i="11"/>
  <c r="F1669" i="11"/>
  <c r="E1669" i="11"/>
  <c r="C1425" i="11"/>
  <c r="E1375" i="11"/>
  <c r="G1375" i="11"/>
  <c r="D1375" i="11"/>
  <c r="F1375" i="11"/>
  <c r="H1375" i="11"/>
  <c r="C935" i="11"/>
  <c r="E885" i="11"/>
  <c r="G885" i="11"/>
  <c r="H885" i="11"/>
  <c r="F885" i="11"/>
  <c r="D885" i="11"/>
  <c r="F1620" i="11"/>
  <c r="D1620" i="11"/>
  <c r="H1620" i="11"/>
  <c r="E1620" i="11"/>
  <c r="G1620" i="11"/>
  <c r="C1670" i="11"/>
  <c r="F1277" i="11"/>
  <c r="C1327" i="11"/>
  <c r="G1277" i="11"/>
  <c r="D1277" i="11"/>
  <c r="H1277" i="11"/>
  <c r="E1277" i="11"/>
  <c r="C543" i="11"/>
  <c r="C494" i="11"/>
  <c r="G493" i="11"/>
  <c r="D493" i="11"/>
  <c r="E493" i="11"/>
  <c r="H493" i="11"/>
  <c r="F493" i="11"/>
  <c r="D542" i="11"/>
  <c r="H542" i="11"/>
  <c r="E542" i="11"/>
  <c r="C592" i="11"/>
  <c r="F542" i="11"/>
  <c r="G542" i="11"/>
  <c r="J382" i="11"/>
  <c r="N382" i="11"/>
  <c r="R382" i="11"/>
  <c r="V382" i="11"/>
  <c r="Z382" i="11"/>
  <c r="AD382" i="11"/>
  <c r="AH382" i="11"/>
  <c r="G382" i="11"/>
  <c r="K382" i="11"/>
  <c r="O382" i="11"/>
  <c r="S382" i="11"/>
  <c r="W382" i="11"/>
  <c r="AA382" i="11"/>
  <c r="AE382" i="11"/>
  <c r="AI382" i="11"/>
  <c r="H382" i="11"/>
  <c r="P382" i="11"/>
  <c r="X382" i="11"/>
  <c r="AF382" i="11"/>
  <c r="L382" i="11"/>
  <c r="T382" i="11"/>
  <c r="AB382" i="11"/>
  <c r="AJ382" i="11"/>
  <c r="M382" i="11"/>
  <c r="AC382" i="11"/>
  <c r="Y382" i="11"/>
  <c r="Q382" i="11"/>
  <c r="AG382" i="11"/>
  <c r="U382" i="11"/>
  <c r="AK382" i="11"/>
  <c r="I382" i="11"/>
  <c r="G374" i="11"/>
  <c r="K374" i="11"/>
  <c r="O374" i="11"/>
  <c r="H374" i="11"/>
  <c r="L374" i="11"/>
  <c r="P374" i="11"/>
  <c r="T374" i="11"/>
  <c r="X374" i="11"/>
  <c r="AB374" i="11"/>
  <c r="AF374" i="11"/>
  <c r="AJ374" i="11"/>
  <c r="M374" i="11"/>
  <c r="S374" i="11"/>
  <c r="Y374" i="11"/>
  <c r="AD374" i="11"/>
  <c r="AI374" i="11"/>
  <c r="I374" i="11"/>
  <c r="Q374" i="11"/>
  <c r="V374" i="11"/>
  <c r="AA374" i="11"/>
  <c r="AG374" i="11"/>
  <c r="N374" i="11"/>
  <c r="Z374" i="11"/>
  <c r="AK374" i="11"/>
  <c r="R374" i="11"/>
  <c r="AC374" i="11"/>
  <c r="AE374" i="11"/>
  <c r="J374" i="11"/>
  <c r="AH374" i="11"/>
  <c r="U374" i="11"/>
  <c r="W374" i="11"/>
  <c r="H366" i="11"/>
  <c r="L366" i="11"/>
  <c r="P366" i="11"/>
  <c r="T366" i="11"/>
  <c r="X366" i="11"/>
  <c r="AB366" i="11"/>
  <c r="AF366" i="11"/>
  <c r="AJ366" i="11"/>
  <c r="J366" i="11"/>
  <c r="O366" i="11"/>
  <c r="U366" i="11"/>
  <c r="Z366" i="11"/>
  <c r="AE366" i="11"/>
  <c r="AK366" i="11"/>
  <c r="K366" i="11"/>
  <c r="Q366" i="11"/>
  <c r="V366" i="11"/>
  <c r="AA366" i="11"/>
  <c r="AG366" i="11"/>
  <c r="G366" i="11"/>
  <c r="R366" i="11"/>
  <c r="AC366" i="11"/>
  <c r="M366" i="11"/>
  <c r="W366" i="11"/>
  <c r="AH366" i="11"/>
  <c r="I366" i="11"/>
  <c r="AD366" i="11"/>
  <c r="N366" i="11"/>
  <c r="AI366" i="11"/>
  <c r="S366" i="11"/>
  <c r="Y366" i="11"/>
  <c r="I393" i="11"/>
  <c r="M393" i="11"/>
  <c r="Q393" i="11"/>
  <c r="U393" i="11"/>
  <c r="Y393" i="11"/>
  <c r="AC393" i="11"/>
  <c r="AG393" i="11"/>
  <c r="AK393" i="11"/>
  <c r="J393" i="11"/>
  <c r="N393" i="11"/>
  <c r="R393" i="11"/>
  <c r="V393" i="11"/>
  <c r="Z393" i="11"/>
  <c r="AD393" i="11"/>
  <c r="AH393" i="11"/>
  <c r="K393" i="11"/>
  <c r="S393" i="11"/>
  <c r="AA393" i="11"/>
  <c r="AI393" i="11"/>
  <c r="G393" i="11"/>
  <c r="O393" i="11"/>
  <c r="W393" i="11"/>
  <c r="AE393" i="11"/>
  <c r="H393" i="11"/>
  <c r="X393" i="11"/>
  <c r="AF393" i="11"/>
  <c r="AJ393" i="11"/>
  <c r="L393" i="11"/>
  <c r="AB393" i="11"/>
  <c r="P393" i="11"/>
  <c r="T393" i="11"/>
  <c r="H400" i="11"/>
  <c r="L400" i="11"/>
  <c r="P400" i="11"/>
  <c r="T400" i="11"/>
  <c r="X400" i="11"/>
  <c r="AB400" i="11"/>
  <c r="AF400" i="11"/>
  <c r="AJ400" i="11"/>
  <c r="J400" i="11"/>
  <c r="N400" i="11"/>
  <c r="R400" i="11"/>
  <c r="V400" i="11"/>
  <c r="Z400" i="11"/>
  <c r="AD400" i="11"/>
  <c r="AH400" i="11"/>
  <c r="K400" i="11"/>
  <c r="S400" i="11"/>
  <c r="AA400" i="11"/>
  <c r="AI400" i="11"/>
  <c r="O400" i="11"/>
  <c r="I400" i="11"/>
  <c r="Y400" i="11"/>
  <c r="M400" i="11"/>
  <c r="U400" i="11"/>
  <c r="AC400" i="11"/>
  <c r="AK400" i="11"/>
  <c r="G400" i="11"/>
  <c r="W400" i="11"/>
  <c r="AE400" i="11"/>
  <c r="Q400" i="11"/>
  <c r="AG400" i="11"/>
  <c r="H388" i="11"/>
  <c r="L388" i="11"/>
  <c r="P388" i="11"/>
  <c r="T388" i="11"/>
  <c r="X388" i="11"/>
  <c r="AB388" i="11"/>
  <c r="AF388" i="11"/>
  <c r="AJ388" i="11"/>
  <c r="I388" i="11"/>
  <c r="M388" i="11"/>
  <c r="Q388" i="11"/>
  <c r="U388" i="11"/>
  <c r="Y388" i="11"/>
  <c r="AC388" i="11"/>
  <c r="AG388" i="11"/>
  <c r="AK388" i="11"/>
  <c r="N388" i="11"/>
  <c r="V388" i="11"/>
  <c r="AD388" i="11"/>
  <c r="J388" i="11"/>
  <c r="R388" i="11"/>
  <c r="Z388" i="11"/>
  <c r="AH388" i="11"/>
  <c r="S388" i="11"/>
  <c r="AI388" i="11"/>
  <c r="AE388" i="11"/>
  <c r="G388" i="11"/>
  <c r="W388" i="11"/>
  <c r="K388" i="11"/>
  <c r="AA388" i="11"/>
  <c r="O388" i="11"/>
  <c r="H384" i="11"/>
  <c r="L384" i="11"/>
  <c r="P384" i="11"/>
  <c r="T384" i="11"/>
  <c r="X384" i="11"/>
  <c r="AB384" i="11"/>
  <c r="AF384" i="11"/>
  <c r="AJ384" i="11"/>
  <c r="I384" i="11"/>
  <c r="M384" i="11"/>
  <c r="Q384" i="11"/>
  <c r="U384" i="11"/>
  <c r="Y384" i="11"/>
  <c r="AC384" i="11"/>
  <c r="AG384" i="11"/>
  <c r="AK384" i="11"/>
  <c r="J384" i="11"/>
  <c r="R384" i="11"/>
  <c r="Z384" i="11"/>
  <c r="AH384" i="11"/>
  <c r="N384" i="11"/>
  <c r="V384" i="11"/>
  <c r="AD384" i="11"/>
  <c r="O384" i="11"/>
  <c r="AE384" i="11"/>
  <c r="AA384" i="11"/>
  <c r="S384" i="11"/>
  <c r="AI384" i="11"/>
  <c r="G384" i="11"/>
  <c r="W384" i="11"/>
  <c r="K384" i="11"/>
  <c r="H380" i="11"/>
  <c r="L380" i="11"/>
  <c r="J380" i="11"/>
  <c r="N380" i="11"/>
  <c r="R380" i="11"/>
  <c r="V380" i="11"/>
  <c r="M380" i="11"/>
  <c r="S380" i="11"/>
  <c r="X380" i="11"/>
  <c r="AB380" i="11"/>
  <c r="AF380" i="11"/>
  <c r="AJ380" i="11"/>
  <c r="G380" i="11"/>
  <c r="O380" i="11"/>
  <c r="T380" i="11"/>
  <c r="Y380" i="11"/>
  <c r="AC380" i="11"/>
  <c r="AG380" i="11"/>
  <c r="AK380" i="11"/>
  <c r="I380" i="11"/>
  <c r="U380" i="11"/>
  <c r="AD380" i="11"/>
  <c r="P380" i="11"/>
  <c r="Z380" i="11"/>
  <c r="AH380" i="11"/>
  <c r="AA380" i="11"/>
  <c r="W380" i="11"/>
  <c r="K380" i="11"/>
  <c r="AE380" i="11"/>
  <c r="Q380" i="11"/>
  <c r="AI380" i="11"/>
  <c r="H376" i="11"/>
  <c r="L376" i="11"/>
  <c r="P376" i="11"/>
  <c r="T376" i="11"/>
  <c r="X376" i="11"/>
  <c r="AB376" i="11"/>
  <c r="AF376" i="11"/>
  <c r="AJ376" i="11"/>
  <c r="J376" i="11"/>
  <c r="N376" i="11"/>
  <c r="R376" i="11"/>
  <c r="V376" i="11"/>
  <c r="Z376" i="11"/>
  <c r="AD376" i="11"/>
  <c r="AH376" i="11"/>
  <c r="I376" i="11"/>
  <c r="Q376" i="11"/>
  <c r="Y376" i="11"/>
  <c r="AG376" i="11"/>
  <c r="K376" i="11"/>
  <c r="S376" i="11"/>
  <c r="AA376" i="11"/>
  <c r="AI376" i="11"/>
  <c r="U376" i="11"/>
  <c r="AK376" i="11"/>
  <c r="G376" i="11"/>
  <c r="W376" i="11"/>
  <c r="M376" i="11"/>
  <c r="AC376" i="11"/>
  <c r="O376" i="11"/>
  <c r="AE376" i="11"/>
  <c r="I372" i="11"/>
  <c r="M372" i="11"/>
  <c r="Q372" i="11"/>
  <c r="U372" i="11"/>
  <c r="Y372" i="11"/>
  <c r="AC372" i="11"/>
  <c r="AG372" i="11"/>
  <c r="AK372" i="11"/>
  <c r="J372" i="11"/>
  <c r="N372" i="11"/>
  <c r="R372" i="11"/>
  <c r="V372" i="11"/>
  <c r="Z372" i="11"/>
  <c r="AD372" i="11"/>
  <c r="AH372" i="11"/>
  <c r="K372" i="11"/>
  <c r="S372" i="11"/>
  <c r="AA372" i="11"/>
  <c r="AI372" i="11"/>
  <c r="G372" i="11"/>
  <c r="O372" i="11"/>
  <c r="W372" i="11"/>
  <c r="AE372" i="11"/>
  <c r="L372" i="11"/>
  <c r="AB372" i="11"/>
  <c r="P372" i="11"/>
  <c r="AF372" i="11"/>
  <c r="AJ372" i="11"/>
  <c r="H372" i="11"/>
  <c r="T372" i="11"/>
  <c r="X372" i="11"/>
  <c r="J368" i="11"/>
  <c r="N368" i="11"/>
  <c r="R368" i="11"/>
  <c r="V368" i="11"/>
  <c r="Z368" i="11"/>
  <c r="AD368" i="11"/>
  <c r="AH368" i="11"/>
  <c r="G368" i="11"/>
  <c r="L368" i="11"/>
  <c r="Q368" i="11"/>
  <c r="W368" i="11"/>
  <c r="AB368" i="11"/>
  <c r="AG368" i="11"/>
  <c r="H368" i="11"/>
  <c r="M368" i="11"/>
  <c r="S368" i="11"/>
  <c r="X368" i="11"/>
  <c r="AC368" i="11"/>
  <c r="AI368" i="11"/>
  <c r="I368" i="11"/>
  <c r="T368" i="11"/>
  <c r="AE368" i="11"/>
  <c r="O368" i="11"/>
  <c r="Y368" i="11"/>
  <c r="AJ368" i="11"/>
  <c r="K368" i="11"/>
  <c r="AF368" i="11"/>
  <c r="P368" i="11"/>
  <c r="AK368" i="11"/>
  <c r="U368" i="11"/>
  <c r="AA368" i="11"/>
  <c r="G395" i="11"/>
  <c r="K395" i="11"/>
  <c r="O395" i="11"/>
  <c r="S395" i="11"/>
  <c r="W395" i="11"/>
  <c r="AA395" i="11"/>
  <c r="AE395" i="11"/>
  <c r="AI395" i="11"/>
  <c r="H395" i="11"/>
  <c r="L395" i="11"/>
  <c r="P395" i="11"/>
  <c r="T395" i="11"/>
  <c r="X395" i="11"/>
  <c r="AB395" i="11"/>
  <c r="AF395" i="11"/>
  <c r="AJ395" i="11"/>
  <c r="M395" i="11"/>
  <c r="U395" i="11"/>
  <c r="AC395" i="11"/>
  <c r="AK395" i="11"/>
  <c r="I395" i="11"/>
  <c r="Q395" i="11"/>
  <c r="Y395" i="11"/>
  <c r="AG395" i="11"/>
  <c r="J395" i="11"/>
  <c r="Z395" i="11"/>
  <c r="AH395" i="11"/>
  <c r="N395" i="11"/>
  <c r="AD395" i="11"/>
  <c r="R395" i="11"/>
  <c r="V395" i="11"/>
  <c r="G391" i="11"/>
  <c r="K391" i="11"/>
  <c r="O391" i="11"/>
  <c r="S391" i="11"/>
  <c r="W391" i="11"/>
  <c r="AA391" i="11"/>
  <c r="AE391" i="11"/>
  <c r="AI391" i="11"/>
  <c r="H391" i="11"/>
  <c r="L391" i="11"/>
  <c r="P391" i="11"/>
  <c r="T391" i="11"/>
  <c r="X391" i="11"/>
  <c r="AB391" i="11"/>
  <c r="AF391" i="11"/>
  <c r="AJ391" i="11"/>
  <c r="I391" i="11"/>
  <c r="Q391" i="11"/>
  <c r="Y391" i="11"/>
  <c r="AG391" i="11"/>
  <c r="M391" i="11"/>
  <c r="U391" i="11"/>
  <c r="AC391" i="11"/>
  <c r="AK391" i="11"/>
  <c r="V391" i="11"/>
  <c r="AD391" i="11"/>
  <c r="AH391" i="11"/>
  <c r="J391" i="11"/>
  <c r="Z391" i="11"/>
  <c r="N391" i="11"/>
  <c r="R391" i="11"/>
  <c r="J402" i="11"/>
  <c r="N402" i="11"/>
  <c r="R402" i="11"/>
  <c r="V402" i="11"/>
  <c r="Z402" i="11"/>
  <c r="AD402" i="11"/>
  <c r="AH402" i="11"/>
  <c r="H402" i="11"/>
  <c r="L402" i="11"/>
  <c r="P402" i="11"/>
  <c r="T402" i="11"/>
  <c r="X402" i="11"/>
  <c r="AB402" i="11"/>
  <c r="AF402" i="11"/>
  <c r="AJ402" i="11"/>
  <c r="M402" i="11"/>
  <c r="U402" i="11"/>
  <c r="AC402" i="11"/>
  <c r="AK402" i="11"/>
  <c r="I402" i="11"/>
  <c r="Y402" i="11"/>
  <c r="K402" i="11"/>
  <c r="AA402" i="11"/>
  <c r="G402" i="11"/>
  <c r="O402" i="11"/>
  <c r="W402" i="11"/>
  <c r="AE402" i="11"/>
  <c r="Q402" i="11"/>
  <c r="AG402" i="11"/>
  <c r="S402" i="11"/>
  <c r="AI402" i="11"/>
  <c r="J398" i="11"/>
  <c r="N398" i="11"/>
  <c r="R398" i="11"/>
  <c r="V398" i="11"/>
  <c r="Z398" i="11"/>
  <c r="AD398" i="11"/>
  <c r="AH398" i="11"/>
  <c r="H398" i="11"/>
  <c r="L398" i="11"/>
  <c r="P398" i="11"/>
  <c r="T398" i="11"/>
  <c r="X398" i="11"/>
  <c r="AB398" i="11"/>
  <c r="AF398" i="11"/>
  <c r="AJ398" i="11"/>
  <c r="I398" i="11"/>
  <c r="Q398" i="11"/>
  <c r="Y398" i="11"/>
  <c r="AG398" i="11"/>
  <c r="M398" i="11"/>
  <c r="AC398" i="11"/>
  <c r="G398" i="11"/>
  <c r="W398" i="11"/>
  <c r="K398" i="11"/>
  <c r="S398" i="11"/>
  <c r="AA398" i="11"/>
  <c r="AI398" i="11"/>
  <c r="U398" i="11"/>
  <c r="AK398" i="11"/>
  <c r="O398" i="11"/>
  <c r="AE398" i="11"/>
  <c r="G387" i="11"/>
  <c r="K387" i="11"/>
  <c r="O387" i="11"/>
  <c r="S387" i="11"/>
  <c r="W387" i="11"/>
  <c r="AA387" i="11"/>
  <c r="AE387" i="11"/>
  <c r="AI387" i="11"/>
  <c r="H387" i="11"/>
  <c r="L387" i="11"/>
  <c r="P387" i="11"/>
  <c r="T387" i="11"/>
  <c r="X387" i="11"/>
  <c r="AB387" i="11"/>
  <c r="AF387" i="11"/>
  <c r="AJ387" i="11"/>
  <c r="M387" i="11"/>
  <c r="U387" i="11"/>
  <c r="AC387" i="11"/>
  <c r="AK387" i="11"/>
  <c r="I387" i="11"/>
  <c r="Q387" i="11"/>
  <c r="Y387" i="11"/>
  <c r="AG387" i="11"/>
  <c r="R387" i="11"/>
  <c r="AH387" i="11"/>
  <c r="AD387" i="11"/>
  <c r="V387" i="11"/>
  <c r="J387" i="11"/>
  <c r="Z387" i="11"/>
  <c r="N387" i="11"/>
  <c r="G383" i="11"/>
  <c r="K383" i="11"/>
  <c r="O383" i="11"/>
  <c r="S383" i="11"/>
  <c r="W383" i="11"/>
  <c r="AA383" i="11"/>
  <c r="AE383" i="11"/>
  <c r="AI383" i="11"/>
  <c r="H383" i="11"/>
  <c r="L383" i="11"/>
  <c r="P383" i="11"/>
  <c r="T383" i="11"/>
  <c r="X383" i="11"/>
  <c r="AB383" i="11"/>
  <c r="AF383" i="11"/>
  <c r="AJ383" i="11"/>
  <c r="I383" i="11"/>
  <c r="Q383" i="11"/>
  <c r="Y383" i="11"/>
  <c r="AG383" i="11"/>
  <c r="M383" i="11"/>
  <c r="U383" i="11"/>
  <c r="AC383" i="11"/>
  <c r="AK383" i="11"/>
  <c r="N383" i="11"/>
  <c r="AD383" i="11"/>
  <c r="Z383" i="11"/>
  <c r="R383" i="11"/>
  <c r="AH383" i="11"/>
  <c r="V383" i="11"/>
  <c r="J383" i="11"/>
  <c r="G379" i="11"/>
  <c r="K379" i="11"/>
  <c r="O379" i="11"/>
  <c r="S379" i="11"/>
  <c r="W379" i="11"/>
  <c r="AA379" i="11"/>
  <c r="AE379" i="11"/>
  <c r="AI379" i="11"/>
  <c r="I379" i="11"/>
  <c r="M379" i="11"/>
  <c r="Q379" i="11"/>
  <c r="U379" i="11"/>
  <c r="Y379" i="11"/>
  <c r="AC379" i="11"/>
  <c r="AG379" i="11"/>
  <c r="AK379" i="11"/>
  <c r="L379" i="11"/>
  <c r="T379" i="11"/>
  <c r="AB379" i="11"/>
  <c r="AJ379" i="11"/>
  <c r="N379" i="11"/>
  <c r="V379" i="11"/>
  <c r="AD379" i="11"/>
  <c r="H379" i="11"/>
  <c r="X379" i="11"/>
  <c r="P379" i="11"/>
  <c r="AF379" i="11"/>
  <c r="AH379" i="11"/>
  <c r="J379" i="11"/>
  <c r="R379" i="11"/>
  <c r="Z379" i="11"/>
  <c r="I375" i="11"/>
  <c r="M375" i="11"/>
  <c r="J375" i="11"/>
  <c r="O375" i="11"/>
  <c r="S375" i="11"/>
  <c r="W375" i="11"/>
  <c r="AA375" i="11"/>
  <c r="AE375" i="11"/>
  <c r="AI375" i="11"/>
  <c r="G375" i="11"/>
  <c r="L375" i="11"/>
  <c r="Q375" i="11"/>
  <c r="U375" i="11"/>
  <c r="Y375" i="11"/>
  <c r="AC375" i="11"/>
  <c r="AG375" i="11"/>
  <c r="AK375" i="11"/>
  <c r="P375" i="11"/>
  <c r="X375" i="11"/>
  <c r="AF375" i="11"/>
  <c r="H375" i="11"/>
  <c r="R375" i="11"/>
  <c r="Z375" i="11"/>
  <c r="AH375" i="11"/>
  <c r="T375" i="11"/>
  <c r="AJ375" i="11"/>
  <c r="V375" i="11"/>
  <c r="K375" i="11"/>
  <c r="AB375" i="11"/>
  <c r="N375" i="11"/>
  <c r="AD375" i="11"/>
  <c r="I371" i="11"/>
  <c r="M371" i="11"/>
  <c r="Q371" i="11"/>
  <c r="U371" i="11"/>
  <c r="Y371" i="11"/>
  <c r="AC371" i="11"/>
  <c r="AG371" i="11"/>
  <c r="J371" i="11"/>
  <c r="O371" i="11"/>
  <c r="T371" i="11"/>
  <c r="Z371" i="11"/>
  <c r="AE371" i="11"/>
  <c r="AJ371" i="11"/>
  <c r="K371" i="11"/>
  <c r="P371" i="11"/>
  <c r="V371" i="11"/>
  <c r="AA371" i="11"/>
  <c r="AF371" i="11"/>
  <c r="AK371" i="11"/>
  <c r="L371" i="11"/>
  <c r="W371" i="11"/>
  <c r="AH371" i="11"/>
  <c r="G371" i="11"/>
  <c r="R371" i="11"/>
  <c r="AB371" i="11"/>
  <c r="X371" i="11"/>
  <c r="H371" i="11"/>
  <c r="AD371" i="11"/>
  <c r="AI371" i="11"/>
  <c r="N371" i="11"/>
  <c r="S371" i="11"/>
  <c r="I367" i="11"/>
  <c r="M367" i="11"/>
  <c r="Q367" i="11"/>
  <c r="U367" i="11"/>
  <c r="Y367" i="11"/>
  <c r="AC367" i="11"/>
  <c r="AG367" i="11"/>
  <c r="AK367" i="11"/>
  <c r="K367" i="11"/>
  <c r="P367" i="11"/>
  <c r="V367" i="11"/>
  <c r="AA367" i="11"/>
  <c r="AF367" i="11"/>
  <c r="G367" i="11"/>
  <c r="L367" i="11"/>
  <c r="R367" i="11"/>
  <c r="W367" i="11"/>
  <c r="AB367" i="11"/>
  <c r="AH367" i="11"/>
  <c r="H367" i="11"/>
  <c r="S367" i="11"/>
  <c r="AD367" i="11"/>
  <c r="N367" i="11"/>
  <c r="X367" i="11"/>
  <c r="AI367" i="11"/>
  <c r="T367" i="11"/>
  <c r="Z367" i="11"/>
  <c r="AE367" i="11"/>
  <c r="AJ367" i="11"/>
  <c r="J367" i="11"/>
  <c r="O367" i="11"/>
  <c r="J394" i="11"/>
  <c r="N394" i="11"/>
  <c r="R394" i="11"/>
  <c r="V394" i="11"/>
  <c r="Z394" i="11"/>
  <c r="AD394" i="11"/>
  <c r="AH394" i="11"/>
  <c r="G394" i="11"/>
  <c r="K394" i="11"/>
  <c r="O394" i="11"/>
  <c r="S394" i="11"/>
  <c r="W394" i="11"/>
  <c r="AA394" i="11"/>
  <c r="AE394" i="11"/>
  <c r="AI394" i="11"/>
  <c r="L394" i="11"/>
  <c r="T394" i="11"/>
  <c r="AB394" i="11"/>
  <c r="AJ394" i="11"/>
  <c r="H394" i="11"/>
  <c r="P394" i="11"/>
  <c r="X394" i="11"/>
  <c r="AF394" i="11"/>
  <c r="I394" i="11"/>
  <c r="Y394" i="11"/>
  <c r="AG394" i="11"/>
  <c r="AK394" i="11"/>
  <c r="M394" i="11"/>
  <c r="AC394" i="11"/>
  <c r="Q394" i="11"/>
  <c r="U394" i="11"/>
  <c r="J390" i="11"/>
  <c r="N390" i="11"/>
  <c r="R390" i="11"/>
  <c r="V390" i="11"/>
  <c r="Z390" i="11"/>
  <c r="AD390" i="11"/>
  <c r="AH390" i="11"/>
  <c r="G390" i="11"/>
  <c r="K390" i="11"/>
  <c r="O390" i="11"/>
  <c r="S390" i="11"/>
  <c r="W390" i="11"/>
  <c r="AA390" i="11"/>
  <c r="AE390" i="11"/>
  <c r="AI390" i="11"/>
  <c r="H390" i="11"/>
  <c r="P390" i="11"/>
  <c r="X390" i="11"/>
  <c r="AF390" i="11"/>
  <c r="L390" i="11"/>
  <c r="T390" i="11"/>
  <c r="AB390" i="11"/>
  <c r="AJ390" i="11"/>
  <c r="U390" i="11"/>
  <c r="AK390" i="11"/>
  <c r="M390" i="11"/>
  <c r="AG390" i="11"/>
  <c r="I390" i="11"/>
  <c r="Y390" i="11"/>
  <c r="AC390" i="11"/>
  <c r="Q390" i="11"/>
  <c r="I401" i="11"/>
  <c r="M401" i="11"/>
  <c r="Q401" i="11"/>
  <c r="U401" i="11"/>
  <c r="Y401" i="11"/>
  <c r="AC401" i="11"/>
  <c r="AG401" i="11"/>
  <c r="AK401" i="11"/>
  <c r="G401" i="11"/>
  <c r="K401" i="11"/>
  <c r="O401" i="11"/>
  <c r="S401" i="11"/>
  <c r="W401" i="11"/>
  <c r="AA401" i="11"/>
  <c r="AE401" i="11"/>
  <c r="AI401" i="11"/>
  <c r="L401" i="11"/>
  <c r="T401" i="11"/>
  <c r="AB401" i="11"/>
  <c r="AJ401" i="11"/>
  <c r="H401" i="11"/>
  <c r="X401" i="11"/>
  <c r="J401" i="11"/>
  <c r="Z401" i="11"/>
  <c r="N401" i="11"/>
  <c r="V401" i="11"/>
  <c r="AD401" i="11"/>
  <c r="P401" i="11"/>
  <c r="AF401" i="11"/>
  <c r="R401" i="11"/>
  <c r="AH401" i="11"/>
  <c r="J386" i="11"/>
  <c r="N386" i="11"/>
  <c r="R386" i="11"/>
  <c r="V386" i="11"/>
  <c r="Z386" i="11"/>
  <c r="AD386" i="11"/>
  <c r="AH386" i="11"/>
  <c r="G386" i="11"/>
  <c r="K386" i="11"/>
  <c r="O386" i="11"/>
  <c r="S386" i="11"/>
  <c r="W386" i="11"/>
  <c r="AA386" i="11"/>
  <c r="AE386" i="11"/>
  <c r="AI386" i="11"/>
  <c r="L386" i="11"/>
  <c r="T386" i="11"/>
  <c r="AB386" i="11"/>
  <c r="AJ386" i="11"/>
  <c r="H386" i="11"/>
  <c r="P386" i="11"/>
  <c r="X386" i="11"/>
  <c r="AF386" i="11"/>
  <c r="Q386" i="11"/>
  <c r="AG386" i="11"/>
  <c r="AC386" i="11"/>
  <c r="U386" i="11"/>
  <c r="AK386" i="11"/>
  <c r="I386" i="11"/>
  <c r="Y386" i="11"/>
  <c r="M386" i="11"/>
  <c r="J378" i="11"/>
  <c r="N378" i="11"/>
  <c r="R378" i="11"/>
  <c r="V378" i="11"/>
  <c r="Z378" i="11"/>
  <c r="AD378" i="11"/>
  <c r="AH378" i="11"/>
  <c r="H378" i="11"/>
  <c r="L378" i="11"/>
  <c r="P378" i="11"/>
  <c r="T378" i="11"/>
  <c r="X378" i="11"/>
  <c r="AB378" i="11"/>
  <c r="AF378" i="11"/>
  <c r="AJ378" i="11"/>
  <c r="K378" i="11"/>
  <c r="S378" i="11"/>
  <c r="AA378" i="11"/>
  <c r="AI378" i="11"/>
  <c r="M378" i="11"/>
  <c r="U378" i="11"/>
  <c r="AC378" i="11"/>
  <c r="AK378" i="11"/>
  <c r="G378" i="11"/>
  <c r="W378" i="11"/>
  <c r="I378" i="11"/>
  <c r="O378" i="11"/>
  <c r="AE378" i="11"/>
  <c r="Q378" i="11"/>
  <c r="AG378" i="11"/>
  <c r="Y378" i="11"/>
  <c r="H370" i="11"/>
  <c r="L370" i="11"/>
  <c r="P370" i="11"/>
  <c r="T370" i="11"/>
  <c r="X370" i="11"/>
  <c r="AB370" i="11"/>
  <c r="AF370" i="11"/>
  <c r="AJ370" i="11"/>
  <c r="I370" i="11"/>
  <c r="N370" i="11"/>
  <c r="S370" i="11"/>
  <c r="Y370" i="11"/>
  <c r="AD370" i="11"/>
  <c r="AI370" i="11"/>
  <c r="J370" i="11"/>
  <c r="O370" i="11"/>
  <c r="U370" i="11"/>
  <c r="Z370" i="11"/>
  <c r="AE370" i="11"/>
  <c r="AK370" i="11"/>
  <c r="K370" i="11"/>
  <c r="V370" i="11"/>
  <c r="AG370" i="11"/>
  <c r="Q370" i="11"/>
  <c r="AA370" i="11"/>
  <c r="M370" i="11"/>
  <c r="AH370" i="11"/>
  <c r="R370" i="11"/>
  <c r="W370" i="11"/>
  <c r="AC370" i="11"/>
  <c r="G370" i="11"/>
  <c r="I397" i="11"/>
  <c r="M397" i="11"/>
  <c r="Q397" i="11"/>
  <c r="U397" i="11"/>
  <c r="Y397" i="11"/>
  <c r="AC397" i="11"/>
  <c r="AG397" i="11"/>
  <c r="AK397" i="11"/>
  <c r="G397" i="11"/>
  <c r="K397" i="11"/>
  <c r="O397" i="11"/>
  <c r="S397" i="11"/>
  <c r="W397" i="11"/>
  <c r="AA397" i="11"/>
  <c r="AE397" i="11"/>
  <c r="AI397" i="11"/>
  <c r="H397" i="11"/>
  <c r="P397" i="11"/>
  <c r="X397" i="11"/>
  <c r="AF397" i="11"/>
  <c r="T397" i="11"/>
  <c r="AJ397" i="11"/>
  <c r="V397" i="11"/>
  <c r="J397" i="11"/>
  <c r="R397" i="11"/>
  <c r="Z397" i="11"/>
  <c r="AH397" i="11"/>
  <c r="L397" i="11"/>
  <c r="AB397" i="11"/>
  <c r="N397" i="11"/>
  <c r="AD397" i="11"/>
  <c r="I389" i="11"/>
  <c r="M389" i="11"/>
  <c r="Q389" i="11"/>
  <c r="U389" i="11"/>
  <c r="Y389" i="11"/>
  <c r="AC389" i="11"/>
  <c r="AG389" i="11"/>
  <c r="AK389" i="11"/>
  <c r="J389" i="11"/>
  <c r="N389" i="11"/>
  <c r="R389" i="11"/>
  <c r="V389" i="11"/>
  <c r="Z389" i="11"/>
  <c r="AD389" i="11"/>
  <c r="AH389" i="11"/>
  <c r="G389" i="11"/>
  <c r="O389" i="11"/>
  <c r="W389" i="11"/>
  <c r="AE389" i="11"/>
  <c r="K389" i="11"/>
  <c r="S389" i="11"/>
  <c r="AA389" i="11"/>
  <c r="AI389" i="11"/>
  <c r="T389" i="11"/>
  <c r="AJ389" i="11"/>
  <c r="L389" i="11"/>
  <c r="AF389" i="11"/>
  <c r="H389" i="11"/>
  <c r="X389" i="11"/>
  <c r="AB389" i="11"/>
  <c r="P389" i="11"/>
  <c r="I385" i="11"/>
  <c r="M385" i="11"/>
  <c r="Q385" i="11"/>
  <c r="U385" i="11"/>
  <c r="Y385" i="11"/>
  <c r="AC385" i="11"/>
  <c r="AG385" i="11"/>
  <c r="AK385" i="11"/>
  <c r="J385" i="11"/>
  <c r="N385" i="11"/>
  <c r="R385" i="11"/>
  <c r="V385" i="11"/>
  <c r="Z385" i="11"/>
  <c r="AD385" i="11"/>
  <c r="AH385" i="11"/>
  <c r="K385" i="11"/>
  <c r="S385" i="11"/>
  <c r="AA385" i="11"/>
  <c r="AI385" i="11"/>
  <c r="G385" i="11"/>
  <c r="O385" i="11"/>
  <c r="W385" i="11"/>
  <c r="AE385" i="11"/>
  <c r="P385" i="11"/>
  <c r="AF385" i="11"/>
  <c r="X385" i="11"/>
  <c r="AB385" i="11"/>
  <c r="T385" i="11"/>
  <c r="AJ385" i="11"/>
  <c r="H385" i="11"/>
  <c r="L385" i="11"/>
  <c r="I381" i="11"/>
  <c r="M381" i="11"/>
  <c r="Q381" i="11"/>
  <c r="U381" i="11"/>
  <c r="Y381" i="11"/>
  <c r="AC381" i="11"/>
  <c r="AG381" i="11"/>
  <c r="AK381" i="11"/>
  <c r="J381" i="11"/>
  <c r="N381" i="11"/>
  <c r="R381" i="11"/>
  <c r="V381" i="11"/>
  <c r="Z381" i="11"/>
  <c r="AD381" i="11"/>
  <c r="AH381" i="11"/>
  <c r="G381" i="11"/>
  <c r="O381" i="11"/>
  <c r="W381" i="11"/>
  <c r="AE381" i="11"/>
  <c r="K381" i="11"/>
  <c r="S381" i="11"/>
  <c r="AA381" i="11"/>
  <c r="AI381" i="11"/>
  <c r="L381" i="11"/>
  <c r="AB381" i="11"/>
  <c r="X381" i="11"/>
  <c r="P381" i="11"/>
  <c r="AF381" i="11"/>
  <c r="T381" i="11"/>
  <c r="AJ381" i="11"/>
  <c r="H381" i="11"/>
  <c r="I377" i="11"/>
  <c r="M377" i="11"/>
  <c r="Q377" i="11"/>
  <c r="U377" i="11"/>
  <c r="Y377" i="11"/>
  <c r="AC377" i="11"/>
  <c r="AG377" i="11"/>
  <c r="AK377" i="11"/>
  <c r="G377" i="11"/>
  <c r="K377" i="11"/>
  <c r="O377" i="11"/>
  <c r="S377" i="11"/>
  <c r="W377" i="11"/>
  <c r="AA377" i="11"/>
  <c r="AE377" i="11"/>
  <c r="AI377" i="11"/>
  <c r="J377" i="11"/>
  <c r="R377" i="11"/>
  <c r="Z377" i="11"/>
  <c r="AH377" i="11"/>
  <c r="L377" i="11"/>
  <c r="T377" i="11"/>
  <c r="AB377" i="11"/>
  <c r="AJ377" i="11"/>
  <c r="V377" i="11"/>
  <c r="H377" i="11"/>
  <c r="X377" i="11"/>
  <c r="N377" i="11"/>
  <c r="AD377" i="11"/>
  <c r="P377" i="11"/>
  <c r="AF377" i="11"/>
  <c r="J373" i="11"/>
  <c r="N373" i="11"/>
  <c r="R373" i="11"/>
  <c r="V373" i="11"/>
  <c r="Z373" i="11"/>
  <c r="AD373" i="11"/>
  <c r="AH373" i="11"/>
  <c r="G373" i="11"/>
  <c r="K373" i="11"/>
  <c r="O373" i="11"/>
  <c r="S373" i="11"/>
  <c r="W373" i="11"/>
  <c r="AA373" i="11"/>
  <c r="AE373" i="11"/>
  <c r="AI373" i="11"/>
  <c r="L373" i="11"/>
  <c r="T373" i="11"/>
  <c r="AB373" i="11"/>
  <c r="AJ373" i="11"/>
  <c r="H373" i="11"/>
  <c r="P373" i="11"/>
  <c r="X373" i="11"/>
  <c r="AF373" i="11"/>
  <c r="M373" i="11"/>
  <c r="AC373" i="11"/>
  <c r="Q373" i="11"/>
  <c r="AG373" i="11"/>
  <c r="AK373" i="11"/>
  <c r="I373" i="11"/>
  <c r="U373" i="11"/>
  <c r="Y373" i="11"/>
  <c r="G369" i="11"/>
  <c r="K369" i="11"/>
  <c r="O369" i="11"/>
  <c r="S369" i="11"/>
  <c r="W369" i="11"/>
  <c r="AA369" i="11"/>
  <c r="AE369" i="11"/>
  <c r="AI369" i="11"/>
  <c r="H369" i="11"/>
  <c r="M369" i="11"/>
  <c r="R369" i="11"/>
  <c r="X369" i="11"/>
  <c r="AC369" i="11"/>
  <c r="AH369" i="11"/>
  <c r="I369" i="11"/>
  <c r="N369" i="11"/>
  <c r="T369" i="11"/>
  <c r="Y369" i="11"/>
  <c r="AD369" i="11"/>
  <c r="AJ369" i="11"/>
  <c r="J369" i="11"/>
  <c r="U369" i="11"/>
  <c r="AF369" i="11"/>
  <c r="P369" i="11"/>
  <c r="Z369" i="11"/>
  <c r="AK369" i="11"/>
  <c r="V369" i="11"/>
  <c r="AB369" i="11"/>
  <c r="L369" i="11"/>
  <c r="Q369" i="11"/>
  <c r="AG369" i="11"/>
  <c r="H396" i="11"/>
  <c r="L396" i="11"/>
  <c r="P396" i="11"/>
  <c r="T396" i="11"/>
  <c r="X396" i="11"/>
  <c r="AB396" i="11"/>
  <c r="AF396" i="11"/>
  <c r="I396" i="11"/>
  <c r="M396" i="11"/>
  <c r="Q396" i="11"/>
  <c r="U396" i="11"/>
  <c r="Y396" i="11"/>
  <c r="AC396" i="11"/>
  <c r="AG396" i="11"/>
  <c r="N396" i="11"/>
  <c r="V396" i="11"/>
  <c r="AD396" i="11"/>
  <c r="AJ396" i="11"/>
  <c r="J396" i="11"/>
  <c r="R396" i="11"/>
  <c r="Z396" i="11"/>
  <c r="AH396" i="11"/>
  <c r="K396" i="11"/>
  <c r="AA396" i="11"/>
  <c r="AI396" i="11"/>
  <c r="G396" i="11"/>
  <c r="AK396" i="11"/>
  <c r="O396" i="11"/>
  <c r="AE396" i="11"/>
  <c r="S396" i="11"/>
  <c r="W396" i="11"/>
  <c r="H392" i="11"/>
  <c r="L392" i="11"/>
  <c r="P392" i="11"/>
  <c r="T392" i="11"/>
  <c r="X392" i="11"/>
  <c r="AB392" i="11"/>
  <c r="AF392" i="11"/>
  <c r="AJ392" i="11"/>
  <c r="I392" i="11"/>
  <c r="M392" i="11"/>
  <c r="Q392" i="11"/>
  <c r="U392" i="11"/>
  <c r="Y392" i="11"/>
  <c r="AC392" i="11"/>
  <c r="AG392" i="11"/>
  <c r="AK392" i="11"/>
  <c r="J392" i="11"/>
  <c r="R392" i="11"/>
  <c r="Z392" i="11"/>
  <c r="AH392" i="11"/>
  <c r="N392" i="11"/>
  <c r="V392" i="11"/>
  <c r="AD392" i="11"/>
  <c r="G392" i="11"/>
  <c r="W392" i="11"/>
  <c r="AE392" i="11"/>
  <c r="AI392" i="11"/>
  <c r="K392" i="11"/>
  <c r="AA392" i="11"/>
  <c r="O392" i="11"/>
  <c r="S392" i="11"/>
  <c r="G403" i="11"/>
  <c r="K403" i="11"/>
  <c r="O403" i="11"/>
  <c r="S403" i="11"/>
  <c r="W403" i="11"/>
  <c r="AA403" i="11"/>
  <c r="AE403" i="11"/>
  <c r="AI403" i="11"/>
  <c r="I403" i="11"/>
  <c r="M403" i="11"/>
  <c r="Q403" i="11"/>
  <c r="U403" i="11"/>
  <c r="Y403" i="11"/>
  <c r="AC403" i="11"/>
  <c r="AG403" i="11"/>
  <c r="AK403" i="11"/>
  <c r="N403" i="11"/>
  <c r="V403" i="11"/>
  <c r="AD403" i="11"/>
  <c r="J403" i="11"/>
  <c r="Z403" i="11"/>
  <c r="L403" i="11"/>
  <c r="AB403" i="11"/>
  <c r="H403" i="11"/>
  <c r="P403" i="11"/>
  <c r="X403" i="11"/>
  <c r="AF403" i="11"/>
  <c r="R403" i="11"/>
  <c r="AH403" i="11"/>
  <c r="T403" i="11"/>
  <c r="AJ403" i="11"/>
  <c r="G399" i="11"/>
  <c r="K399" i="11"/>
  <c r="O399" i="11"/>
  <c r="S399" i="11"/>
  <c r="W399" i="11"/>
  <c r="AA399" i="11"/>
  <c r="AE399" i="11"/>
  <c r="AI399" i="11"/>
  <c r="I399" i="11"/>
  <c r="M399" i="11"/>
  <c r="Q399" i="11"/>
  <c r="U399" i="11"/>
  <c r="Y399" i="11"/>
  <c r="AC399" i="11"/>
  <c r="AG399" i="11"/>
  <c r="AK399" i="11"/>
  <c r="J399" i="11"/>
  <c r="R399" i="11"/>
  <c r="Z399" i="11"/>
  <c r="AH399" i="11"/>
  <c r="N399" i="11"/>
  <c r="AD399" i="11"/>
  <c r="H399" i="11"/>
  <c r="X399" i="11"/>
  <c r="L399" i="11"/>
  <c r="T399" i="11"/>
  <c r="AB399" i="11"/>
  <c r="AJ399" i="11"/>
  <c r="V399" i="11"/>
  <c r="P399" i="11"/>
  <c r="AF399" i="11"/>
  <c r="AP27" i="13"/>
  <c r="AP27" i="12"/>
  <c r="AP27" i="8"/>
  <c r="AP15" i="13"/>
  <c r="AP15" i="12"/>
  <c r="AP15" i="8"/>
  <c r="A162" i="11"/>
  <c r="B13" i="6"/>
  <c r="A163" i="11" s="1"/>
  <c r="A172" i="11"/>
  <c r="B21" i="6"/>
  <c r="A171" i="11" s="1"/>
  <c r="F1" i="12"/>
  <c r="G231" i="11"/>
  <c r="G230" i="11" s="1"/>
  <c r="E219" i="11"/>
  <c r="E220" i="11" s="1"/>
  <c r="E221" i="11" s="1"/>
  <c r="G5" i="12"/>
  <c r="H231" i="11" s="1"/>
  <c r="H230" i="11" s="1"/>
  <c r="F4" i="12"/>
  <c r="G4" i="12" s="1"/>
  <c r="H4" i="12" s="1"/>
  <c r="I4" i="12" s="1"/>
  <c r="J4" i="12" s="1"/>
  <c r="K4" i="12" s="1"/>
  <c r="L4" i="12" s="1"/>
  <c r="M4" i="12" s="1"/>
  <c r="N4" i="12" s="1"/>
  <c r="O4" i="12" s="1"/>
  <c r="P4" i="12" s="1"/>
  <c r="Q4" i="12" s="1"/>
  <c r="R4" i="12" s="1"/>
  <c r="S4" i="12" s="1"/>
  <c r="T4" i="12" s="1"/>
  <c r="U4" i="12" s="1"/>
  <c r="V4" i="12" s="1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M90" i="11" l="1"/>
  <c r="N90" i="11" s="1"/>
  <c r="E51" i="7" s="1"/>
  <c r="M86" i="11"/>
  <c r="N86" i="11" s="1"/>
  <c r="E47" i="7" s="1"/>
  <c r="M82" i="11"/>
  <c r="N82" i="11" s="1"/>
  <c r="E43" i="7" s="1"/>
  <c r="M78" i="11"/>
  <c r="N78" i="11" s="1"/>
  <c r="E39" i="7" s="1"/>
  <c r="M74" i="11"/>
  <c r="N74" i="11" s="1"/>
  <c r="E35" i="7" s="1"/>
  <c r="M70" i="11"/>
  <c r="N70" i="11" s="1"/>
  <c r="E31" i="7" s="1"/>
  <c r="M66" i="11"/>
  <c r="N66" i="11" s="1"/>
  <c r="E27" i="7" s="1"/>
  <c r="M62" i="11"/>
  <c r="N62" i="11" s="1"/>
  <c r="E23" i="7" s="1"/>
  <c r="M58" i="11"/>
  <c r="N58" i="11" s="1"/>
  <c r="E19" i="7" s="1"/>
  <c r="M54" i="11"/>
  <c r="N54" i="11" s="1"/>
  <c r="E15" i="7" s="1"/>
  <c r="M50" i="11"/>
  <c r="N50" i="11" s="1"/>
  <c r="E11" i="7" s="1"/>
  <c r="M46" i="11"/>
  <c r="N46" i="11" s="1"/>
  <c r="E7" i="7" s="1"/>
  <c r="M89" i="11"/>
  <c r="N89" i="11" s="1"/>
  <c r="E50" i="7" s="1"/>
  <c r="M73" i="11"/>
  <c r="N73" i="11" s="1"/>
  <c r="E34" i="7" s="1"/>
  <c r="M61" i="11"/>
  <c r="N61" i="11" s="1"/>
  <c r="E22" i="7" s="1"/>
  <c r="M49" i="11"/>
  <c r="N49" i="11" s="1"/>
  <c r="E10" i="7" s="1"/>
  <c r="M92" i="11"/>
  <c r="N92" i="11" s="1"/>
  <c r="E53" i="7" s="1"/>
  <c r="M88" i="11"/>
  <c r="N88" i="11" s="1"/>
  <c r="E49" i="7" s="1"/>
  <c r="M84" i="11"/>
  <c r="N84" i="11" s="1"/>
  <c r="E45" i="7" s="1"/>
  <c r="M80" i="11"/>
  <c r="N80" i="11" s="1"/>
  <c r="E41" i="7" s="1"/>
  <c r="M76" i="11"/>
  <c r="N76" i="11" s="1"/>
  <c r="E37" i="7" s="1"/>
  <c r="M72" i="11"/>
  <c r="N72" i="11" s="1"/>
  <c r="E33" i="7" s="1"/>
  <c r="M68" i="11"/>
  <c r="N68" i="11" s="1"/>
  <c r="E29" i="7" s="1"/>
  <c r="M64" i="11"/>
  <c r="N64" i="11" s="1"/>
  <c r="E25" i="7" s="1"/>
  <c r="M60" i="11"/>
  <c r="N60" i="11" s="1"/>
  <c r="E21" i="7" s="1"/>
  <c r="M56" i="11"/>
  <c r="N56" i="11" s="1"/>
  <c r="E17" i="7" s="1"/>
  <c r="M52" i="11"/>
  <c r="N52" i="11" s="1"/>
  <c r="E13" i="7" s="1"/>
  <c r="M48" i="11"/>
  <c r="N48" i="11" s="1"/>
  <c r="E9" i="7" s="1"/>
  <c r="M93" i="11"/>
  <c r="N93" i="11" s="1"/>
  <c r="E54" i="7" s="1"/>
  <c r="M77" i="11"/>
  <c r="N77" i="11" s="1"/>
  <c r="E38" i="7" s="1"/>
  <c r="M65" i="11"/>
  <c r="N65" i="11" s="1"/>
  <c r="E26" i="7" s="1"/>
  <c r="M53" i="11"/>
  <c r="N53" i="11" s="1"/>
  <c r="E14" i="7" s="1"/>
  <c r="M45" i="11"/>
  <c r="N45" i="11" s="1"/>
  <c r="E6" i="7" s="1"/>
  <c r="M91" i="11"/>
  <c r="N91" i="11" s="1"/>
  <c r="E52" i="7" s="1"/>
  <c r="M87" i="11"/>
  <c r="N87" i="11" s="1"/>
  <c r="E48" i="7" s="1"/>
  <c r="M83" i="11"/>
  <c r="N83" i="11" s="1"/>
  <c r="E44" i="7" s="1"/>
  <c r="M79" i="11"/>
  <c r="N79" i="11" s="1"/>
  <c r="E40" i="7" s="1"/>
  <c r="M75" i="11"/>
  <c r="N75" i="11" s="1"/>
  <c r="E36" i="7" s="1"/>
  <c r="M71" i="11"/>
  <c r="N71" i="11" s="1"/>
  <c r="E32" i="7" s="1"/>
  <c r="M67" i="11"/>
  <c r="N67" i="11" s="1"/>
  <c r="E28" i="7" s="1"/>
  <c r="M63" i="11"/>
  <c r="N63" i="11" s="1"/>
  <c r="E24" i="7" s="1"/>
  <c r="M59" i="11"/>
  <c r="N59" i="11" s="1"/>
  <c r="E20" i="7" s="1"/>
  <c r="M55" i="11"/>
  <c r="N55" i="11" s="1"/>
  <c r="E16" i="7" s="1"/>
  <c r="M51" i="11"/>
  <c r="N51" i="11" s="1"/>
  <c r="E12" i="7" s="1"/>
  <c r="M47" i="11"/>
  <c r="N47" i="11" s="1"/>
  <c r="E8" i="7" s="1"/>
  <c r="M85" i="11"/>
  <c r="N85" i="11" s="1"/>
  <c r="E46" i="7" s="1"/>
  <c r="M81" i="11"/>
  <c r="N81" i="11" s="1"/>
  <c r="E42" i="7" s="1"/>
  <c r="M69" i="11"/>
  <c r="N69" i="11" s="1"/>
  <c r="E30" i="7" s="1"/>
  <c r="M57" i="11"/>
  <c r="N57" i="11" s="1"/>
  <c r="E18" i="7" s="1"/>
  <c r="M12" i="14"/>
  <c r="V12" i="9"/>
  <c r="V13" i="9"/>
  <c r="M13" i="14"/>
  <c r="K4" i="7"/>
  <c r="J1" i="7"/>
  <c r="V21" i="9"/>
  <c r="M21" i="14"/>
  <c r="V22" i="9"/>
  <c r="M22" i="14"/>
  <c r="G352" i="11"/>
  <c r="G356" i="11" s="1"/>
  <c r="I77" i="11"/>
  <c r="I85" i="11"/>
  <c r="I66" i="11"/>
  <c r="J66" i="11" s="1"/>
  <c r="E28" i="12" s="1" a="1"/>
  <c r="E28" i="12" s="1"/>
  <c r="I45" i="11"/>
  <c r="J45" i="11" s="1"/>
  <c r="E7" i="12" s="1" a="1"/>
  <c r="E7" i="12" s="1"/>
  <c r="I58" i="11"/>
  <c r="J58" i="11" s="1"/>
  <c r="E20" i="12" s="1" a="1"/>
  <c r="E20" i="12" s="1"/>
  <c r="I64" i="11"/>
  <c r="I67" i="11"/>
  <c r="I68" i="11"/>
  <c r="I71" i="11"/>
  <c r="I72" i="11"/>
  <c r="I75" i="11"/>
  <c r="J75" i="11" s="1"/>
  <c r="E37" i="12" s="1" a="1"/>
  <c r="E37" i="12" s="1"/>
  <c r="I60" i="11"/>
  <c r="J60" i="11" s="1"/>
  <c r="E22" i="12" s="1" a="1"/>
  <c r="E22" i="12" s="1"/>
  <c r="I92" i="11"/>
  <c r="I47" i="11"/>
  <c r="I79" i="11"/>
  <c r="J79" i="11" s="1"/>
  <c r="E41" i="12" s="1" a="1"/>
  <c r="E41" i="12" s="1"/>
  <c r="I78" i="11"/>
  <c r="I89" i="11"/>
  <c r="I81" i="11"/>
  <c r="I50" i="11"/>
  <c r="J50" i="11" s="1"/>
  <c r="E12" i="12" s="1" a="1"/>
  <c r="E12" i="12" s="1"/>
  <c r="I54" i="11"/>
  <c r="J54" i="11" s="1"/>
  <c r="E16" i="12" s="1" a="1"/>
  <c r="E16" i="12" s="1"/>
  <c r="I86" i="11"/>
  <c r="J86" i="11" s="1"/>
  <c r="E48" i="12" s="1" a="1"/>
  <c r="E48" i="12" s="1"/>
  <c r="I57" i="11"/>
  <c r="I74" i="11"/>
  <c r="J74" i="11" s="1"/>
  <c r="E36" i="12" s="1" a="1"/>
  <c r="E36" i="12" s="1"/>
  <c r="I69" i="11"/>
  <c r="I53" i="11"/>
  <c r="J53" i="11" s="1"/>
  <c r="E15" i="12" s="1" a="1"/>
  <c r="E15" i="12" s="1"/>
  <c r="I73" i="11"/>
  <c r="I46" i="11"/>
  <c r="J46" i="11" s="1"/>
  <c r="E8" i="12" s="1" a="1"/>
  <c r="E8" i="12" s="1"/>
  <c r="I61" i="11"/>
  <c r="J61" i="11" s="1"/>
  <c r="E23" i="12" s="1" a="1"/>
  <c r="E23" i="12" s="1"/>
  <c r="I82" i="11"/>
  <c r="J82" i="11" s="1"/>
  <c r="E44" i="12" s="1" a="1"/>
  <c r="E44" i="12" s="1"/>
  <c r="I65" i="11"/>
  <c r="I48" i="11"/>
  <c r="J48" i="11" s="1"/>
  <c r="E10" i="12" s="1" a="1"/>
  <c r="E10" i="12" s="1"/>
  <c r="I80" i="11"/>
  <c r="I51" i="11"/>
  <c r="J51" i="11" s="1"/>
  <c r="E13" i="12" s="1" a="1"/>
  <c r="E13" i="12" s="1"/>
  <c r="I83" i="11"/>
  <c r="I56" i="11"/>
  <c r="J56" i="11" s="1"/>
  <c r="E18" i="12" s="1" a="1"/>
  <c r="E18" i="12" s="1"/>
  <c r="I52" i="11"/>
  <c r="J52" i="11" s="1"/>
  <c r="E14" i="12" s="1" a="1"/>
  <c r="E14" i="12" s="1"/>
  <c r="I84" i="11"/>
  <c r="J84" i="11" s="1"/>
  <c r="E46" i="12" s="1" a="1"/>
  <c r="E46" i="12" s="1"/>
  <c r="I55" i="11"/>
  <c r="I87" i="11"/>
  <c r="J87" i="11" s="1"/>
  <c r="E49" i="12" s="1" a="1"/>
  <c r="E49" i="12" s="1"/>
  <c r="I88" i="11"/>
  <c r="I59" i="11"/>
  <c r="J59" i="11" s="1"/>
  <c r="E21" i="12" s="1" a="1"/>
  <c r="E21" i="12" s="1"/>
  <c r="I91" i="11"/>
  <c r="I76" i="11"/>
  <c r="J76" i="11" s="1"/>
  <c r="E38" i="12" s="1" a="1"/>
  <c r="E38" i="12" s="1"/>
  <c r="I63" i="11"/>
  <c r="J63" i="11" s="1"/>
  <c r="E25" i="12" s="1" a="1"/>
  <c r="E25" i="12" s="1"/>
  <c r="I62" i="11"/>
  <c r="J62" i="11" s="1"/>
  <c r="E24" i="12" s="1" a="1"/>
  <c r="E24" i="12" s="1"/>
  <c r="I49" i="11"/>
  <c r="I70" i="11"/>
  <c r="J70" i="11" s="1"/>
  <c r="E32" i="12" s="1" a="1"/>
  <c r="E32" i="12" s="1"/>
  <c r="I93" i="11"/>
  <c r="I90" i="11"/>
  <c r="J90" i="11" s="1"/>
  <c r="E52" i="12" s="1" a="1"/>
  <c r="E52" i="12" s="1"/>
  <c r="F592" i="11"/>
  <c r="G592" i="11"/>
  <c r="D592" i="11"/>
  <c r="H592" i="11"/>
  <c r="E592" i="11"/>
  <c r="C642" i="11"/>
  <c r="C985" i="11"/>
  <c r="G935" i="11"/>
  <c r="D935" i="11"/>
  <c r="H935" i="11"/>
  <c r="E935" i="11"/>
  <c r="F935" i="11"/>
  <c r="H837" i="11"/>
  <c r="G837" i="11"/>
  <c r="C887" i="11"/>
  <c r="E837" i="11"/>
  <c r="D837" i="11"/>
  <c r="F837" i="11"/>
  <c r="G1768" i="11"/>
  <c r="D1768" i="11"/>
  <c r="H1768" i="11"/>
  <c r="C1818" i="11"/>
  <c r="E1768" i="11"/>
  <c r="F1768" i="11"/>
  <c r="E1866" i="11"/>
  <c r="F1866" i="11"/>
  <c r="G1866" i="11"/>
  <c r="D1866" i="11"/>
  <c r="H1866" i="11"/>
  <c r="C1916" i="11"/>
  <c r="C1181" i="11"/>
  <c r="G1131" i="11"/>
  <c r="H1131" i="11"/>
  <c r="D1131" i="11"/>
  <c r="E1131" i="11"/>
  <c r="F1131" i="11"/>
  <c r="E1278" i="11"/>
  <c r="F1278" i="11"/>
  <c r="G1278" i="11"/>
  <c r="D1278" i="11"/>
  <c r="H1278" i="11"/>
  <c r="C1328" i="11"/>
  <c r="E1180" i="11"/>
  <c r="C1230" i="11"/>
  <c r="F1180" i="11"/>
  <c r="G1180" i="11"/>
  <c r="D1180" i="11"/>
  <c r="H1180" i="11"/>
  <c r="C544" i="11"/>
  <c r="C495" i="11"/>
  <c r="F494" i="11"/>
  <c r="H494" i="11"/>
  <c r="E494" i="11"/>
  <c r="D494" i="11"/>
  <c r="G494" i="11"/>
  <c r="F1670" i="11"/>
  <c r="C1720" i="11"/>
  <c r="E1670" i="11"/>
  <c r="H1670" i="11"/>
  <c r="G1670" i="11"/>
  <c r="D1670" i="11"/>
  <c r="F1376" i="11"/>
  <c r="C1426" i="11"/>
  <c r="G1376" i="11"/>
  <c r="H1376" i="11"/>
  <c r="D1376" i="11"/>
  <c r="E1376" i="11"/>
  <c r="E1572" i="11"/>
  <c r="C1622" i="11"/>
  <c r="H1572" i="11"/>
  <c r="D1572" i="11"/>
  <c r="F1572" i="11"/>
  <c r="G1572" i="11"/>
  <c r="F1964" i="11"/>
  <c r="D1964" i="11"/>
  <c r="H1964" i="11"/>
  <c r="E1964" i="11"/>
  <c r="G1964" i="11"/>
  <c r="G984" i="11"/>
  <c r="D984" i="11"/>
  <c r="H984" i="11"/>
  <c r="C1034" i="11"/>
  <c r="E984" i="11"/>
  <c r="F984" i="11"/>
  <c r="F886" i="11"/>
  <c r="G886" i="11"/>
  <c r="E886" i="11"/>
  <c r="D886" i="11"/>
  <c r="C936" i="11"/>
  <c r="H886" i="11"/>
  <c r="C1279" i="11"/>
  <c r="H1229" i="11"/>
  <c r="E1229" i="11"/>
  <c r="F1229" i="11"/>
  <c r="G1229" i="11"/>
  <c r="D1229" i="11"/>
  <c r="E543" i="11"/>
  <c r="H543" i="11"/>
  <c r="D543" i="11"/>
  <c r="C593" i="11"/>
  <c r="F543" i="11"/>
  <c r="G543" i="11"/>
  <c r="G1425" i="11"/>
  <c r="D1425" i="11"/>
  <c r="H1425" i="11"/>
  <c r="E1425" i="11"/>
  <c r="F1425" i="11"/>
  <c r="C1475" i="11"/>
  <c r="E1523" i="11"/>
  <c r="H1523" i="11"/>
  <c r="F1523" i="11"/>
  <c r="D1523" i="11"/>
  <c r="G1523" i="11"/>
  <c r="C1573" i="11"/>
  <c r="C1867" i="11"/>
  <c r="G1817" i="11"/>
  <c r="F1817" i="11"/>
  <c r="H1817" i="11"/>
  <c r="E1817" i="11"/>
  <c r="D1817" i="11"/>
  <c r="C1965" i="11"/>
  <c r="E1915" i="11"/>
  <c r="G1915" i="11"/>
  <c r="F1915" i="11"/>
  <c r="D1915" i="11"/>
  <c r="H1915" i="11"/>
  <c r="D690" i="11"/>
  <c r="C740" i="11"/>
  <c r="E690" i="11"/>
  <c r="G690" i="11"/>
  <c r="F690" i="11"/>
  <c r="H690" i="11"/>
  <c r="E788" i="11"/>
  <c r="F788" i="11"/>
  <c r="G788" i="11"/>
  <c r="C838" i="11"/>
  <c r="D788" i="11"/>
  <c r="H788" i="11"/>
  <c r="F1327" i="11"/>
  <c r="C1377" i="11"/>
  <c r="E1327" i="11"/>
  <c r="G1327" i="11"/>
  <c r="D1327" i="11"/>
  <c r="H1327" i="11"/>
  <c r="D1719" i="11"/>
  <c r="F1719" i="11"/>
  <c r="G1719" i="11"/>
  <c r="C1769" i="11"/>
  <c r="E1719" i="11"/>
  <c r="H1719" i="11"/>
  <c r="F1474" i="11"/>
  <c r="C1524" i="11"/>
  <c r="G1474" i="11"/>
  <c r="D1474" i="11"/>
  <c r="H1474" i="11"/>
  <c r="E1474" i="11"/>
  <c r="G641" i="11"/>
  <c r="C691" i="11"/>
  <c r="D641" i="11"/>
  <c r="E641" i="11"/>
  <c r="H641" i="11"/>
  <c r="F641" i="11"/>
  <c r="G1082" i="11"/>
  <c r="D1082" i="11"/>
  <c r="H1082" i="11"/>
  <c r="C1132" i="11"/>
  <c r="E1082" i="11"/>
  <c r="F1082" i="11"/>
  <c r="C789" i="11"/>
  <c r="H739" i="11"/>
  <c r="F739" i="11"/>
  <c r="E739" i="11"/>
  <c r="D739" i="11"/>
  <c r="G739" i="11"/>
  <c r="E1033" i="11"/>
  <c r="C1083" i="11"/>
  <c r="G1033" i="11"/>
  <c r="F1033" i="11"/>
  <c r="H1033" i="11"/>
  <c r="D1033" i="11"/>
  <c r="H1621" i="11"/>
  <c r="F1621" i="11"/>
  <c r="C1671" i="11"/>
  <c r="G1621" i="11"/>
  <c r="D1621" i="11"/>
  <c r="E1621" i="11"/>
  <c r="G359" i="11"/>
  <c r="G361" i="11"/>
  <c r="G360" i="11"/>
  <c r="G357" i="11"/>
  <c r="L352" i="11"/>
  <c r="AI352" i="11"/>
  <c r="AK352" i="11"/>
  <c r="R352" i="11"/>
  <c r="T352" i="11"/>
  <c r="W352" i="11"/>
  <c r="Y352" i="11"/>
  <c r="P352" i="11"/>
  <c r="AB352" i="11"/>
  <c r="S352" i="11"/>
  <c r="U352" i="11"/>
  <c r="X352" i="11"/>
  <c r="I352" i="11"/>
  <c r="N352" i="11"/>
  <c r="Z352" i="11"/>
  <c r="M352" i="11"/>
  <c r="AH352" i="11"/>
  <c r="Q352" i="11"/>
  <c r="AC352" i="11"/>
  <c r="AJ352" i="11"/>
  <c r="AG352" i="11"/>
  <c r="V352" i="11"/>
  <c r="O352" i="11"/>
  <c r="AD352" i="11"/>
  <c r="AA352" i="11"/>
  <c r="AF352" i="11"/>
  <c r="AE352" i="11"/>
  <c r="J352" i="11"/>
  <c r="H352" i="11"/>
  <c r="K352" i="11"/>
  <c r="AP16" i="12"/>
  <c r="AP16" i="8"/>
  <c r="AP16" i="13"/>
  <c r="AP17" i="13"/>
  <c r="AP17" i="12"/>
  <c r="AP17" i="8"/>
  <c r="AP25" i="13"/>
  <c r="AP25" i="12"/>
  <c r="AP25" i="8"/>
  <c r="AP26" i="8"/>
  <c r="AP26" i="13"/>
  <c r="AP26" i="12"/>
  <c r="J47" i="11"/>
  <c r="E9" i="12" s="1" a="1"/>
  <c r="E9" i="12" s="1"/>
  <c r="J64" i="11"/>
  <c r="E26" i="12" s="1" a="1"/>
  <c r="E26" i="12" s="1"/>
  <c r="J80" i="11"/>
  <c r="E42" i="12" s="1" a="1"/>
  <c r="E42" i="12" s="1"/>
  <c r="J77" i="11"/>
  <c r="E39" i="12" s="1" a="1"/>
  <c r="E39" i="12" s="1"/>
  <c r="J73" i="11"/>
  <c r="E35" i="12" s="1" a="1"/>
  <c r="E35" i="12" s="1"/>
  <c r="J67" i="11"/>
  <c r="E29" i="12" s="1" a="1"/>
  <c r="E29" i="12" s="1"/>
  <c r="J83" i="11"/>
  <c r="E45" i="12" s="1" a="1"/>
  <c r="E45" i="12" s="1"/>
  <c r="J68" i="11"/>
  <c r="E30" i="12" s="1" a="1"/>
  <c r="E30" i="12" s="1"/>
  <c r="J78" i="11"/>
  <c r="E40" i="12" s="1" a="1"/>
  <c r="E40" i="12" s="1"/>
  <c r="J69" i="11"/>
  <c r="E31" i="12" s="1" a="1"/>
  <c r="E31" i="12" s="1"/>
  <c r="J65" i="11"/>
  <c r="E27" i="12" s="1" a="1"/>
  <c r="E27" i="12" s="1"/>
  <c r="J55" i="11"/>
  <c r="E17" i="12" s="1" a="1"/>
  <c r="E17" i="12" s="1"/>
  <c r="J71" i="11"/>
  <c r="E33" i="12" s="1" a="1"/>
  <c r="E33" i="12" s="1"/>
  <c r="J72" i="11"/>
  <c r="E34" i="12" s="1" a="1"/>
  <c r="E34" i="12" s="1"/>
  <c r="J88" i="11"/>
  <c r="E50" i="12" s="1" a="1"/>
  <c r="E50" i="12" s="1"/>
  <c r="J93" i="11"/>
  <c r="E55" i="12" s="1" a="1"/>
  <c r="E55" i="12" s="1"/>
  <c r="J89" i="11"/>
  <c r="E51" i="12" s="1" a="1"/>
  <c r="E51" i="12" s="1"/>
  <c r="J57" i="11"/>
  <c r="E19" i="12" s="1" a="1"/>
  <c r="E19" i="12" s="1"/>
  <c r="J91" i="11"/>
  <c r="E53" i="12" s="1" a="1"/>
  <c r="E53" i="12" s="1"/>
  <c r="J92" i="11"/>
  <c r="E54" i="12" s="1" a="1"/>
  <c r="E54" i="12" s="1"/>
  <c r="J44" i="11"/>
  <c r="E6" i="12" s="1" a="1"/>
  <c r="E6" i="12" s="1"/>
  <c r="J85" i="11"/>
  <c r="E47" i="12" s="1" a="1"/>
  <c r="E47" i="12" s="1"/>
  <c r="J81" i="11"/>
  <c r="E43" i="12" s="1" a="1"/>
  <c r="E43" i="12" s="1"/>
  <c r="J49" i="11"/>
  <c r="E11" i="12" s="1" a="1"/>
  <c r="E11" i="12" s="1"/>
  <c r="G1" i="12"/>
  <c r="H5" i="12"/>
  <c r="I231" i="11" s="1"/>
  <c r="I230" i="11" s="1"/>
  <c r="G358" i="11" l="1"/>
  <c r="G354" i="11"/>
  <c r="G362" i="11"/>
  <c r="G355" i="11"/>
  <c r="L4" i="7"/>
  <c r="K1" i="7"/>
  <c r="G364" i="11"/>
  <c r="G363" i="11"/>
  <c r="G365" i="11"/>
  <c r="K364" i="11"/>
  <c r="K363" i="11"/>
  <c r="K365" i="11"/>
  <c r="AF365" i="11"/>
  <c r="AF363" i="11"/>
  <c r="AF364" i="11"/>
  <c r="V365" i="11"/>
  <c r="V364" i="11"/>
  <c r="V363" i="11"/>
  <c r="Q364" i="11"/>
  <c r="Q363" i="11"/>
  <c r="Q365" i="11"/>
  <c r="N364" i="11"/>
  <c r="N363" i="11"/>
  <c r="N365" i="11"/>
  <c r="S364" i="11"/>
  <c r="S363" i="11"/>
  <c r="S365" i="11"/>
  <c r="W364" i="11"/>
  <c r="W363" i="11"/>
  <c r="W365" i="11"/>
  <c r="AI363" i="11"/>
  <c r="AI365" i="11"/>
  <c r="AI364" i="11"/>
  <c r="H365" i="11"/>
  <c r="H364" i="11"/>
  <c r="H363" i="11"/>
  <c r="AA363" i="11"/>
  <c r="AA364" i="11"/>
  <c r="AA365" i="11"/>
  <c r="AG363" i="11"/>
  <c r="AG365" i="11"/>
  <c r="AG364" i="11"/>
  <c r="AH365" i="11"/>
  <c r="AH364" i="11"/>
  <c r="AH363" i="11"/>
  <c r="I364" i="11"/>
  <c r="I363" i="11"/>
  <c r="I365" i="11"/>
  <c r="AB364" i="11"/>
  <c r="AB363" i="11"/>
  <c r="AB365" i="11"/>
  <c r="T363" i="11"/>
  <c r="T365" i="11"/>
  <c r="T364" i="11"/>
  <c r="L363" i="11"/>
  <c r="L365" i="11"/>
  <c r="L364" i="11"/>
  <c r="J365" i="11"/>
  <c r="J364" i="11"/>
  <c r="J363" i="11"/>
  <c r="AD364" i="11"/>
  <c r="AD365" i="11"/>
  <c r="AD363" i="11"/>
  <c r="AJ364" i="11"/>
  <c r="AJ363" i="11"/>
  <c r="AJ365" i="11"/>
  <c r="M363" i="11"/>
  <c r="M365" i="11"/>
  <c r="M364" i="11"/>
  <c r="X365" i="11"/>
  <c r="X364" i="11"/>
  <c r="X363" i="11"/>
  <c r="P365" i="11"/>
  <c r="P364" i="11"/>
  <c r="P363" i="11"/>
  <c r="R363" i="11"/>
  <c r="R364" i="11"/>
  <c r="R365" i="11"/>
  <c r="AE364" i="11"/>
  <c r="AE365" i="11"/>
  <c r="AE363" i="11"/>
  <c r="O365" i="11"/>
  <c r="O364" i="11"/>
  <c r="O363" i="11"/>
  <c r="AC363" i="11"/>
  <c r="AC364" i="11"/>
  <c r="AC365" i="11"/>
  <c r="Z363" i="11"/>
  <c r="Z364" i="11"/>
  <c r="Z365" i="11"/>
  <c r="U364" i="11"/>
  <c r="U365" i="11"/>
  <c r="U363" i="11"/>
  <c r="Y363" i="11"/>
  <c r="Y365" i="11"/>
  <c r="Y364" i="11"/>
  <c r="AK364" i="11"/>
  <c r="AK365" i="11"/>
  <c r="AK363" i="11"/>
  <c r="F1083" i="11"/>
  <c r="G1083" i="11"/>
  <c r="C1133" i="11"/>
  <c r="H1083" i="11"/>
  <c r="E1083" i="11"/>
  <c r="D1083" i="11"/>
  <c r="E1524" i="11"/>
  <c r="G1524" i="11"/>
  <c r="D1524" i="11"/>
  <c r="F1524" i="11"/>
  <c r="C1574" i="11"/>
  <c r="H1524" i="11"/>
  <c r="D1769" i="11"/>
  <c r="E1769" i="11"/>
  <c r="H1769" i="11"/>
  <c r="C1819" i="11"/>
  <c r="G1769" i="11"/>
  <c r="F1769" i="11"/>
  <c r="G1377" i="11"/>
  <c r="C1427" i="11"/>
  <c r="E1377" i="11"/>
  <c r="D1377" i="11"/>
  <c r="H1377" i="11"/>
  <c r="F1377" i="11"/>
  <c r="E838" i="11"/>
  <c r="C888" i="11"/>
  <c r="F838" i="11"/>
  <c r="G838" i="11"/>
  <c r="D838" i="11"/>
  <c r="H838" i="11"/>
  <c r="G740" i="11"/>
  <c r="C790" i="11"/>
  <c r="D740" i="11"/>
  <c r="H740" i="11"/>
  <c r="E740" i="11"/>
  <c r="F740" i="11"/>
  <c r="F1475" i="11"/>
  <c r="C1525" i="11"/>
  <c r="D1475" i="11"/>
  <c r="H1475" i="11"/>
  <c r="E1475" i="11"/>
  <c r="G1475" i="11"/>
  <c r="E593" i="11"/>
  <c r="G593" i="11"/>
  <c r="H593" i="11"/>
  <c r="D593" i="11"/>
  <c r="F593" i="11"/>
  <c r="C643" i="11"/>
  <c r="E1230" i="11"/>
  <c r="G1230" i="11"/>
  <c r="C1280" i="11"/>
  <c r="D1230" i="11"/>
  <c r="H1230" i="11"/>
  <c r="F1230" i="11"/>
  <c r="F1671" i="11"/>
  <c r="C1721" i="11"/>
  <c r="E1671" i="11"/>
  <c r="G1671" i="11"/>
  <c r="H1671" i="11"/>
  <c r="D1671" i="11"/>
  <c r="E1867" i="11"/>
  <c r="D1867" i="11"/>
  <c r="F1867" i="11"/>
  <c r="G1867" i="11"/>
  <c r="H1867" i="11"/>
  <c r="C1917" i="11"/>
  <c r="D1279" i="11"/>
  <c r="C1329" i="11"/>
  <c r="E1279" i="11"/>
  <c r="F1279" i="11"/>
  <c r="G1279" i="11"/>
  <c r="H1279" i="11"/>
  <c r="E1426" i="11"/>
  <c r="D1426" i="11"/>
  <c r="F1426" i="11"/>
  <c r="G1426" i="11"/>
  <c r="H1426" i="11"/>
  <c r="C1476" i="11"/>
  <c r="E1181" i="11"/>
  <c r="G1181" i="11"/>
  <c r="C1231" i="11"/>
  <c r="H1181" i="11"/>
  <c r="D1181" i="11"/>
  <c r="F1181" i="11"/>
  <c r="H887" i="11"/>
  <c r="C937" i="11"/>
  <c r="F887" i="11"/>
  <c r="E887" i="11"/>
  <c r="D887" i="11"/>
  <c r="G887" i="11"/>
  <c r="E985" i="11"/>
  <c r="D985" i="11"/>
  <c r="F985" i="11"/>
  <c r="G985" i="11"/>
  <c r="H985" i="11"/>
  <c r="C1035" i="11"/>
  <c r="E1132" i="11"/>
  <c r="C1182" i="11"/>
  <c r="D1132" i="11"/>
  <c r="H1132" i="11"/>
  <c r="G1132" i="11"/>
  <c r="F1132" i="11"/>
  <c r="C741" i="11"/>
  <c r="G691" i="11"/>
  <c r="H691" i="11"/>
  <c r="E691" i="11"/>
  <c r="F691" i="11"/>
  <c r="D691" i="11"/>
  <c r="C1623" i="11"/>
  <c r="E1573" i="11"/>
  <c r="F1573" i="11"/>
  <c r="G1573" i="11"/>
  <c r="D1573" i="11"/>
  <c r="H1573" i="11"/>
  <c r="C1084" i="11"/>
  <c r="G1034" i="11"/>
  <c r="D1034" i="11"/>
  <c r="F1034" i="11"/>
  <c r="H1034" i="11"/>
  <c r="E1034" i="11"/>
  <c r="C545" i="11"/>
  <c r="D495" i="11"/>
  <c r="G495" i="11"/>
  <c r="H495" i="11"/>
  <c r="F495" i="11"/>
  <c r="C496" i="11"/>
  <c r="E495" i="11"/>
  <c r="E1328" i="11"/>
  <c r="C1378" i="11"/>
  <c r="D1328" i="11"/>
  <c r="F1328" i="11"/>
  <c r="H1328" i="11"/>
  <c r="G1328" i="11"/>
  <c r="C1966" i="11"/>
  <c r="G1916" i="11"/>
  <c r="F1916" i="11"/>
  <c r="E1916" i="11"/>
  <c r="D1916" i="11"/>
  <c r="H1916" i="11"/>
  <c r="C1868" i="11"/>
  <c r="H1818" i="11"/>
  <c r="F1818" i="11"/>
  <c r="E1818" i="11"/>
  <c r="D1818" i="11"/>
  <c r="G1818" i="11"/>
  <c r="E642" i="11"/>
  <c r="F642" i="11"/>
  <c r="G642" i="11"/>
  <c r="D642" i="11"/>
  <c r="H642" i="11"/>
  <c r="C692" i="11"/>
  <c r="H789" i="11"/>
  <c r="C839" i="11"/>
  <c r="E789" i="11"/>
  <c r="F789" i="11"/>
  <c r="G789" i="11"/>
  <c r="D789" i="11"/>
  <c r="G1965" i="11"/>
  <c r="F1965" i="11"/>
  <c r="D1965" i="11"/>
  <c r="H1965" i="11"/>
  <c r="E1965" i="11"/>
  <c r="C986" i="11"/>
  <c r="E936" i="11"/>
  <c r="H936" i="11"/>
  <c r="F936" i="11"/>
  <c r="G936" i="11"/>
  <c r="D936" i="11"/>
  <c r="D1622" i="11"/>
  <c r="H1622" i="11"/>
  <c r="F1622" i="11"/>
  <c r="G1622" i="11"/>
  <c r="C1672" i="11"/>
  <c r="E1622" i="11"/>
  <c r="D1720" i="11"/>
  <c r="G1720" i="11"/>
  <c r="C1770" i="11"/>
  <c r="E1720" i="11"/>
  <c r="F1720" i="11"/>
  <c r="H1720" i="11"/>
  <c r="G544" i="11"/>
  <c r="C594" i="11"/>
  <c r="D544" i="11"/>
  <c r="H544" i="11"/>
  <c r="E544" i="11"/>
  <c r="F544" i="11"/>
  <c r="L362" i="11"/>
  <c r="L354" i="11"/>
  <c r="L357" i="11"/>
  <c r="L355" i="11"/>
  <c r="L358" i="11"/>
  <c r="L359" i="11"/>
  <c r="L361" i="11"/>
  <c r="L356" i="11"/>
  <c r="L360" i="11"/>
  <c r="J361" i="11"/>
  <c r="J362" i="11"/>
  <c r="AD362" i="11"/>
  <c r="AD361" i="11"/>
  <c r="AG361" i="11"/>
  <c r="AG362" i="11"/>
  <c r="AH362" i="11"/>
  <c r="AH361" i="11"/>
  <c r="I362" i="11"/>
  <c r="I361" i="11"/>
  <c r="AB362" i="11"/>
  <c r="AB361" i="11"/>
  <c r="T361" i="11"/>
  <c r="T362" i="11"/>
  <c r="AE361" i="11"/>
  <c r="AE362" i="11"/>
  <c r="O361" i="11"/>
  <c r="O362" i="11"/>
  <c r="AJ361" i="11"/>
  <c r="AJ362" i="11"/>
  <c r="M362" i="11"/>
  <c r="M361" i="11"/>
  <c r="X361" i="11"/>
  <c r="X362" i="11"/>
  <c r="P362" i="11"/>
  <c r="P361" i="11"/>
  <c r="R362" i="11"/>
  <c r="R361" i="11"/>
  <c r="K362" i="11"/>
  <c r="K361" i="11"/>
  <c r="AF362" i="11"/>
  <c r="AF361" i="11"/>
  <c r="V362" i="11"/>
  <c r="V361" i="11"/>
  <c r="AC362" i="11"/>
  <c r="AC361" i="11"/>
  <c r="Z361" i="11"/>
  <c r="Z362" i="11"/>
  <c r="U362" i="11"/>
  <c r="U361" i="11"/>
  <c r="Y362" i="11"/>
  <c r="Y361" i="11"/>
  <c r="AK362" i="11"/>
  <c r="AK361" i="11"/>
  <c r="H361" i="11"/>
  <c r="H362" i="11"/>
  <c r="AA362" i="11"/>
  <c r="AA361" i="11"/>
  <c r="Q361" i="11"/>
  <c r="Q362" i="11"/>
  <c r="N362" i="11"/>
  <c r="N361" i="11"/>
  <c r="S361" i="11"/>
  <c r="S362" i="11"/>
  <c r="W361" i="11"/>
  <c r="W362" i="11"/>
  <c r="AI362" i="11"/>
  <c r="AI361" i="11"/>
  <c r="J356" i="11"/>
  <c r="J355" i="11"/>
  <c r="J359" i="11"/>
  <c r="J354" i="11"/>
  <c r="J358" i="11"/>
  <c r="J360" i="11"/>
  <c r="J357" i="11"/>
  <c r="AH355" i="11"/>
  <c r="AH359" i="11"/>
  <c r="AH356" i="11"/>
  <c r="AH354" i="11"/>
  <c r="AH358" i="11"/>
  <c r="AH360" i="11"/>
  <c r="AH357" i="11"/>
  <c r="AE357" i="11"/>
  <c r="AE360" i="11"/>
  <c r="AE355" i="11"/>
  <c r="AE359" i="11"/>
  <c r="AE358" i="11"/>
  <c r="AE356" i="11"/>
  <c r="AE354" i="11"/>
  <c r="AJ356" i="11"/>
  <c r="AJ354" i="11"/>
  <c r="AJ355" i="11"/>
  <c r="AJ359" i="11"/>
  <c r="AJ360" i="11"/>
  <c r="AJ358" i="11"/>
  <c r="AJ357" i="11"/>
  <c r="M356" i="11"/>
  <c r="M360" i="11"/>
  <c r="M355" i="11"/>
  <c r="M359" i="11"/>
  <c r="M354" i="11"/>
  <c r="M357" i="11"/>
  <c r="M358" i="11"/>
  <c r="P356" i="11"/>
  <c r="P354" i="11"/>
  <c r="P355" i="11"/>
  <c r="P359" i="11"/>
  <c r="P360" i="11"/>
  <c r="P357" i="11"/>
  <c r="P358" i="11"/>
  <c r="R355" i="11"/>
  <c r="R359" i="11"/>
  <c r="R356" i="11"/>
  <c r="R354" i="11"/>
  <c r="R358" i="11"/>
  <c r="R360" i="11"/>
  <c r="R357" i="11"/>
  <c r="K358" i="11"/>
  <c r="K360" i="11"/>
  <c r="K355" i="11"/>
  <c r="K359" i="11"/>
  <c r="K356" i="11"/>
  <c r="K357" i="11"/>
  <c r="K354" i="11"/>
  <c r="AF356" i="11"/>
  <c r="AF354" i="11"/>
  <c r="AF355" i="11"/>
  <c r="AF359" i="11"/>
  <c r="AF360" i="11"/>
  <c r="AF357" i="11"/>
  <c r="AF358" i="11"/>
  <c r="V355" i="11"/>
  <c r="V359" i="11"/>
  <c r="V358" i="11"/>
  <c r="V356" i="11"/>
  <c r="V354" i="11"/>
  <c r="V360" i="11"/>
  <c r="V357" i="11"/>
  <c r="AC356" i="11"/>
  <c r="AC360" i="11"/>
  <c r="AC355" i="11"/>
  <c r="AC359" i="11"/>
  <c r="AC354" i="11"/>
  <c r="AC357" i="11"/>
  <c r="AC358" i="11"/>
  <c r="Z355" i="11"/>
  <c r="Z359" i="11"/>
  <c r="Z356" i="11"/>
  <c r="Z354" i="11"/>
  <c r="Z358" i="11"/>
  <c r="Z360" i="11"/>
  <c r="Z357" i="11"/>
  <c r="U356" i="11"/>
  <c r="U360" i="11"/>
  <c r="U355" i="11"/>
  <c r="U359" i="11"/>
  <c r="U354" i="11"/>
  <c r="U358" i="11"/>
  <c r="U357" i="11"/>
  <c r="Y356" i="11"/>
  <c r="Y360" i="11"/>
  <c r="Y355" i="11"/>
  <c r="Y359" i="11"/>
  <c r="Y354" i="11"/>
  <c r="Y357" i="11"/>
  <c r="Y358" i="11"/>
  <c r="AK356" i="11"/>
  <c r="AK360" i="11"/>
  <c r="AK355" i="11"/>
  <c r="AK359" i="11"/>
  <c r="AK354" i="11"/>
  <c r="AK358" i="11"/>
  <c r="AK357" i="11"/>
  <c r="AD355" i="11"/>
  <c r="AD359" i="11"/>
  <c r="AD358" i="11"/>
  <c r="AD356" i="11"/>
  <c r="AD354" i="11"/>
  <c r="AD360" i="11"/>
  <c r="AD357" i="11"/>
  <c r="AG356" i="11"/>
  <c r="AG360" i="11"/>
  <c r="AG355" i="11"/>
  <c r="AG359" i="11"/>
  <c r="AG354" i="11"/>
  <c r="AG357" i="11"/>
  <c r="AG358" i="11"/>
  <c r="I356" i="11"/>
  <c r="I360" i="11"/>
  <c r="I355" i="11"/>
  <c r="I359" i="11"/>
  <c r="I354" i="11"/>
  <c r="I357" i="11"/>
  <c r="I358" i="11"/>
  <c r="AB356" i="11"/>
  <c r="AB354" i="11"/>
  <c r="AB355" i="11"/>
  <c r="AB359" i="11"/>
  <c r="AB360" i="11"/>
  <c r="AB357" i="11"/>
  <c r="AB358" i="11"/>
  <c r="T356" i="11"/>
  <c r="T354" i="11"/>
  <c r="T355" i="11"/>
  <c r="T359" i="11"/>
  <c r="T360" i="11"/>
  <c r="T358" i="11"/>
  <c r="T357" i="11"/>
  <c r="O357" i="11"/>
  <c r="O360" i="11"/>
  <c r="O355" i="11"/>
  <c r="O359" i="11"/>
  <c r="O358" i="11"/>
  <c r="O356" i="11"/>
  <c r="O354" i="11"/>
  <c r="X356" i="11"/>
  <c r="X354" i="11"/>
  <c r="X355" i="11"/>
  <c r="X359" i="11"/>
  <c r="X360" i="11"/>
  <c r="X357" i="11"/>
  <c r="X358" i="11"/>
  <c r="H354" i="11"/>
  <c r="H356" i="11"/>
  <c r="H360" i="11"/>
  <c r="H355" i="11"/>
  <c r="H359" i="11"/>
  <c r="H357" i="11"/>
  <c r="H358" i="11"/>
  <c r="AA358" i="11"/>
  <c r="AA360" i="11"/>
  <c r="AA355" i="11"/>
  <c r="AA359" i="11"/>
  <c r="AA356" i="11"/>
  <c r="AA357" i="11"/>
  <c r="AA354" i="11"/>
  <c r="Q356" i="11"/>
  <c r="Q360" i="11"/>
  <c r="Q355" i="11"/>
  <c r="Q359" i="11"/>
  <c r="Q354" i="11"/>
  <c r="Q357" i="11"/>
  <c r="Q358" i="11"/>
  <c r="N355" i="11"/>
  <c r="N359" i="11"/>
  <c r="N358" i="11"/>
  <c r="N356" i="11"/>
  <c r="N354" i="11"/>
  <c r="N360" i="11"/>
  <c r="N357" i="11"/>
  <c r="S358" i="11"/>
  <c r="S360" i="11"/>
  <c r="S355" i="11"/>
  <c r="S357" i="11"/>
  <c r="S359" i="11"/>
  <c r="S356" i="11"/>
  <c r="S354" i="11"/>
  <c r="W360" i="11"/>
  <c r="W355" i="11"/>
  <c r="W359" i="11"/>
  <c r="W357" i="11"/>
  <c r="W358" i="11"/>
  <c r="W356" i="11"/>
  <c r="W354" i="11"/>
  <c r="AI358" i="11"/>
  <c r="AI360" i="11"/>
  <c r="AI355" i="11"/>
  <c r="AI357" i="11"/>
  <c r="AI359" i="11"/>
  <c r="AI356" i="11"/>
  <c r="AI354" i="11"/>
  <c r="G54" i="12" a="1"/>
  <c r="G54" i="12" s="1"/>
  <c r="H280" i="11" s="1"/>
  <c r="G50" i="12" a="1"/>
  <c r="G50" i="12" s="1"/>
  <c r="H276" i="11" s="1"/>
  <c r="G46" i="12" a="1"/>
  <c r="G46" i="12" s="1"/>
  <c r="H272" i="11" s="1"/>
  <c r="G55" i="12" a="1"/>
  <c r="G55" i="12" s="1"/>
  <c r="H281" i="11" s="1"/>
  <c r="G51" i="12" a="1"/>
  <c r="G51" i="12" s="1"/>
  <c r="H277" i="11" s="1"/>
  <c r="G47" i="12" a="1"/>
  <c r="G47" i="12" s="1"/>
  <c r="H273" i="11" s="1"/>
  <c r="G52" i="12" a="1"/>
  <c r="G52" i="12" s="1"/>
  <c r="H278" i="11" s="1"/>
  <c r="G44" i="12" a="1"/>
  <c r="G44" i="12" s="1"/>
  <c r="H270" i="11" s="1"/>
  <c r="G53" i="12" a="1"/>
  <c r="G53" i="12" s="1"/>
  <c r="H279" i="11" s="1"/>
  <c r="G45" i="12" a="1"/>
  <c r="G45" i="12" s="1"/>
  <c r="H271" i="11" s="1"/>
  <c r="G48" i="12" a="1"/>
  <c r="G48" i="12" s="1"/>
  <c r="H274" i="11" s="1"/>
  <c r="G38" i="12" a="1"/>
  <c r="G38" i="12" s="1"/>
  <c r="H264" i="11" s="1"/>
  <c r="G34" i="12" a="1"/>
  <c r="G34" i="12" s="1"/>
  <c r="H260" i="11" s="1"/>
  <c r="G30" i="12" a="1"/>
  <c r="G30" i="12" s="1"/>
  <c r="H256" i="11" s="1"/>
  <c r="G49" i="12" a="1"/>
  <c r="G49" i="12" s="1"/>
  <c r="H275" i="11" s="1"/>
  <c r="G41" i="12" a="1"/>
  <c r="G41" i="12" s="1"/>
  <c r="H267" i="11" s="1"/>
  <c r="G39" i="12" a="1"/>
  <c r="G39" i="12" s="1"/>
  <c r="H265" i="11" s="1"/>
  <c r="G35" i="12" a="1"/>
  <c r="G35" i="12" s="1"/>
  <c r="H261" i="11" s="1"/>
  <c r="G31" i="12" a="1"/>
  <c r="G31" i="12" s="1"/>
  <c r="H257" i="11" s="1"/>
  <c r="G27" i="12" a="1"/>
  <c r="G27" i="12" s="1"/>
  <c r="H253" i="11" s="1"/>
  <c r="G42" i="12" a="1"/>
  <c r="G42" i="12" s="1"/>
  <c r="H268" i="11" s="1"/>
  <c r="G40" i="12" a="1"/>
  <c r="G40" i="12" s="1"/>
  <c r="H266" i="11" s="1"/>
  <c r="G32" i="12" a="1"/>
  <c r="G32" i="12" s="1"/>
  <c r="H258" i="11" s="1"/>
  <c r="G24" i="12" a="1"/>
  <c r="G24" i="12" s="1"/>
  <c r="H250" i="11" s="1"/>
  <c r="G20" i="12" a="1"/>
  <c r="G20" i="12" s="1"/>
  <c r="H246" i="11" s="1"/>
  <c r="G16" i="12" a="1"/>
  <c r="G16" i="12" s="1"/>
  <c r="H242" i="11" s="1"/>
  <c r="G43" i="12" a="1"/>
  <c r="G43" i="12" s="1"/>
  <c r="H269" i="11" s="1"/>
  <c r="G33" i="12" a="1"/>
  <c r="G33" i="12" s="1"/>
  <c r="H259" i="11" s="1"/>
  <c r="G21" i="12" a="1"/>
  <c r="G21" i="12" s="1"/>
  <c r="H247" i="11" s="1"/>
  <c r="G17" i="12" a="1"/>
  <c r="G17" i="12" s="1"/>
  <c r="H243" i="11" s="1"/>
  <c r="G13" i="12" a="1"/>
  <c r="G13" i="12" s="1"/>
  <c r="H239" i="11" s="1"/>
  <c r="G28" i="12" a="1"/>
  <c r="G28" i="12" s="1"/>
  <c r="H254" i="11" s="1"/>
  <c r="G18" i="12" a="1"/>
  <c r="G18" i="12" s="1"/>
  <c r="H244" i="11" s="1"/>
  <c r="G11" i="12" a="1"/>
  <c r="G11" i="12" s="1"/>
  <c r="H237" i="11" s="1"/>
  <c r="G8" i="12" a="1"/>
  <c r="G8" i="12" s="1"/>
  <c r="H234" i="11" s="1"/>
  <c r="G36" i="12" a="1"/>
  <c r="G36" i="12" s="1"/>
  <c r="H262" i="11" s="1"/>
  <c r="G25" i="12" a="1"/>
  <c r="G25" i="12" s="1"/>
  <c r="H251" i="11" s="1"/>
  <c r="G37" i="12" a="1"/>
  <c r="G37" i="12" s="1"/>
  <c r="H263" i="11" s="1"/>
  <c r="G23" i="12" a="1"/>
  <c r="G23" i="12" s="1"/>
  <c r="H249" i="11" s="1"/>
  <c r="G7" i="12" a="1"/>
  <c r="G7" i="12" s="1"/>
  <c r="H233" i="11" s="1"/>
  <c r="G29" i="12" a="1"/>
  <c r="G29" i="12" s="1"/>
  <c r="H255" i="11" s="1"/>
  <c r="G19" i="12" a="1"/>
  <c r="G19" i="12" s="1"/>
  <c r="H245" i="11" s="1"/>
  <c r="G12" i="12" a="1"/>
  <c r="G12" i="12" s="1"/>
  <c r="H238" i="11" s="1"/>
  <c r="G9" i="12" a="1"/>
  <c r="G9" i="12" s="1"/>
  <c r="H235" i="11" s="1"/>
  <c r="G22" i="12" a="1"/>
  <c r="G22" i="12" s="1"/>
  <c r="H248" i="11" s="1"/>
  <c r="G14" i="12" a="1"/>
  <c r="G14" i="12" s="1"/>
  <c r="H240" i="11" s="1"/>
  <c r="G10" i="12" a="1"/>
  <c r="G10" i="12" s="1"/>
  <c r="H236" i="11" s="1"/>
  <c r="G6" i="12" a="1"/>
  <c r="G6" i="12" s="1"/>
  <c r="H232" i="11" s="1"/>
  <c r="G26" i="12" a="1"/>
  <c r="G26" i="12" s="1"/>
  <c r="H252" i="11" s="1"/>
  <c r="G15" i="12" a="1"/>
  <c r="G15" i="12" s="1"/>
  <c r="H241" i="11" s="1"/>
  <c r="I5" i="12"/>
  <c r="J231" i="11" s="1"/>
  <c r="J230" i="11" s="1"/>
  <c r="H1" i="12"/>
  <c r="G350" i="11" l="1" a="1"/>
  <c r="G350" i="11" s="1"/>
  <c r="F1" i="8" s="1"/>
  <c r="M4" i="7"/>
  <c r="L1" i="7"/>
  <c r="F1868" i="11"/>
  <c r="G1868" i="11"/>
  <c r="D1868" i="11"/>
  <c r="E1868" i="11"/>
  <c r="H1868" i="11"/>
  <c r="C1918" i="11"/>
  <c r="F1035" i="11"/>
  <c r="D1035" i="11"/>
  <c r="G1035" i="11"/>
  <c r="H1035" i="11"/>
  <c r="C1085" i="11"/>
  <c r="E1035" i="11"/>
  <c r="E1329" i="11"/>
  <c r="D1329" i="11"/>
  <c r="C1379" i="11"/>
  <c r="H1329" i="11"/>
  <c r="G1329" i="11"/>
  <c r="F1329" i="11"/>
  <c r="C1771" i="11"/>
  <c r="E1721" i="11"/>
  <c r="H1721" i="11"/>
  <c r="F1721" i="11"/>
  <c r="D1721" i="11"/>
  <c r="G1721" i="11"/>
  <c r="H643" i="11"/>
  <c r="F643" i="11"/>
  <c r="G643" i="11"/>
  <c r="C693" i="11"/>
  <c r="E643" i="11"/>
  <c r="D643" i="11"/>
  <c r="G790" i="11"/>
  <c r="D790" i="11"/>
  <c r="H790" i="11"/>
  <c r="E790" i="11"/>
  <c r="C840" i="11"/>
  <c r="F790" i="11"/>
  <c r="F1427" i="11"/>
  <c r="G1427" i="11"/>
  <c r="D1427" i="11"/>
  <c r="H1427" i="11"/>
  <c r="E1427" i="11"/>
  <c r="C1477" i="11"/>
  <c r="C1869" i="11"/>
  <c r="H1819" i="11"/>
  <c r="F1819" i="11"/>
  <c r="G1819" i="11"/>
  <c r="D1819" i="11"/>
  <c r="E1819" i="11"/>
  <c r="F986" i="11"/>
  <c r="C1036" i="11"/>
  <c r="G986" i="11"/>
  <c r="D986" i="11"/>
  <c r="H986" i="11"/>
  <c r="E986" i="11"/>
  <c r="D692" i="11"/>
  <c r="C742" i="11"/>
  <c r="G692" i="11"/>
  <c r="E692" i="11"/>
  <c r="F692" i="11"/>
  <c r="H692" i="11"/>
  <c r="G1084" i="11"/>
  <c r="F1084" i="11"/>
  <c r="H1084" i="11"/>
  <c r="C1134" i="11"/>
  <c r="D1084" i="11"/>
  <c r="E1084" i="11"/>
  <c r="E741" i="11"/>
  <c r="D741" i="11"/>
  <c r="G741" i="11"/>
  <c r="H741" i="11"/>
  <c r="C791" i="11"/>
  <c r="F741" i="11"/>
  <c r="D1280" i="11"/>
  <c r="H1280" i="11"/>
  <c r="E1280" i="11"/>
  <c r="C1330" i="11"/>
  <c r="F1280" i="11"/>
  <c r="G1280" i="11"/>
  <c r="E1574" i="11"/>
  <c r="C1624" i="11"/>
  <c r="G1574" i="11"/>
  <c r="H1574" i="11"/>
  <c r="D1574" i="11"/>
  <c r="F1574" i="11"/>
  <c r="C1183" i="11"/>
  <c r="F1133" i="11"/>
  <c r="E1133" i="11"/>
  <c r="H1133" i="11"/>
  <c r="G1133" i="11"/>
  <c r="D1133" i="11"/>
  <c r="G594" i="11"/>
  <c r="D594" i="11"/>
  <c r="H594" i="11"/>
  <c r="E594" i="11"/>
  <c r="F594" i="11"/>
  <c r="C644" i="11"/>
  <c r="F1966" i="11"/>
  <c r="E1966" i="11"/>
  <c r="G1966" i="11"/>
  <c r="H1966" i="11"/>
  <c r="D1966" i="11"/>
  <c r="C546" i="11"/>
  <c r="C497" i="11"/>
  <c r="H496" i="11"/>
  <c r="E496" i="11"/>
  <c r="D496" i="11"/>
  <c r="F496" i="11"/>
  <c r="G496" i="11"/>
  <c r="D1182" i="11"/>
  <c r="H1182" i="11"/>
  <c r="E1182" i="11"/>
  <c r="F1182" i="11"/>
  <c r="G1182" i="11"/>
  <c r="C1232" i="11"/>
  <c r="C987" i="11"/>
  <c r="E937" i="11"/>
  <c r="G937" i="11"/>
  <c r="F937" i="11"/>
  <c r="D937" i="11"/>
  <c r="H937" i="11"/>
  <c r="C1526" i="11"/>
  <c r="E1476" i="11"/>
  <c r="G1476" i="11"/>
  <c r="D1476" i="11"/>
  <c r="F1476" i="11"/>
  <c r="H1476" i="11"/>
  <c r="F1917" i="11"/>
  <c r="C1967" i="11"/>
  <c r="G1917" i="11"/>
  <c r="H1917" i="11"/>
  <c r="D1917" i="11"/>
  <c r="E1917" i="11"/>
  <c r="E1525" i="11"/>
  <c r="G1525" i="11"/>
  <c r="D1525" i="11"/>
  <c r="F1525" i="11"/>
  <c r="H1525" i="11"/>
  <c r="C1575" i="11"/>
  <c r="E888" i="11"/>
  <c r="G888" i="11"/>
  <c r="C938" i="11"/>
  <c r="D888" i="11"/>
  <c r="H888" i="11"/>
  <c r="F888" i="11"/>
  <c r="D1770" i="11"/>
  <c r="H1770" i="11"/>
  <c r="G1770" i="11"/>
  <c r="C1820" i="11"/>
  <c r="E1770" i="11"/>
  <c r="F1770" i="11"/>
  <c r="C1722" i="11"/>
  <c r="E1672" i="11"/>
  <c r="F1672" i="11"/>
  <c r="G1672" i="11"/>
  <c r="D1672" i="11"/>
  <c r="H1672" i="11"/>
  <c r="E839" i="11"/>
  <c r="C889" i="11"/>
  <c r="H839" i="11"/>
  <c r="G839" i="11"/>
  <c r="D839" i="11"/>
  <c r="F839" i="11"/>
  <c r="F1378" i="11"/>
  <c r="C1428" i="11"/>
  <c r="E1378" i="11"/>
  <c r="H1378" i="11"/>
  <c r="G1378" i="11"/>
  <c r="D1378" i="11"/>
  <c r="E545" i="11"/>
  <c r="G545" i="11"/>
  <c r="H545" i="11"/>
  <c r="D545" i="11"/>
  <c r="F545" i="11"/>
  <c r="C595" i="11"/>
  <c r="E1623" i="11"/>
  <c r="F1623" i="11"/>
  <c r="H1623" i="11"/>
  <c r="C1673" i="11"/>
  <c r="D1623" i="11"/>
  <c r="G1623" i="11"/>
  <c r="G1231" i="11"/>
  <c r="C1281" i="11"/>
  <c r="E1231" i="11"/>
  <c r="F1231" i="11"/>
  <c r="D1231" i="11"/>
  <c r="H1231" i="11"/>
  <c r="L350" i="11" a="1"/>
  <c r="L350" i="11" s="1"/>
  <c r="K1" i="8" s="1"/>
  <c r="M350" i="11" a="1"/>
  <c r="M350" i="11" s="1"/>
  <c r="L1" i="8" s="1"/>
  <c r="N350" i="11" a="1"/>
  <c r="N350" i="11" s="1"/>
  <c r="M1" i="8" s="1"/>
  <c r="AH350" i="11" a="1"/>
  <c r="AH350" i="11" s="1"/>
  <c r="AG1" i="8" s="1"/>
  <c r="W350" i="11" a="1"/>
  <c r="W350" i="11" s="1"/>
  <c r="V1" i="8" s="1"/>
  <c r="I350" i="11" a="1"/>
  <c r="I350" i="11" s="1"/>
  <c r="H1" i="8" s="1"/>
  <c r="AD350" i="11" a="1"/>
  <c r="AD350" i="11" s="1"/>
  <c r="AC1" i="8" s="1"/>
  <c r="Y350" i="11" a="1"/>
  <c r="Y350" i="11" s="1"/>
  <c r="X1" i="8" s="1"/>
  <c r="AC350" i="11" a="1"/>
  <c r="AC350" i="11" s="1"/>
  <c r="AB1" i="8" s="1"/>
  <c r="V350" i="11" a="1"/>
  <c r="V350" i="11" s="1"/>
  <c r="U1" i="8" s="1"/>
  <c r="K350" i="11" a="1"/>
  <c r="K350" i="11" s="1"/>
  <c r="J1" i="8" s="1"/>
  <c r="S350" i="11" a="1"/>
  <c r="S350" i="11" s="1"/>
  <c r="R1" i="8" s="1"/>
  <c r="X350" i="11" a="1"/>
  <c r="X350" i="11" s="1"/>
  <c r="W1" i="8" s="1"/>
  <c r="AA350" i="11" a="1"/>
  <c r="AA350" i="11" s="1"/>
  <c r="Z1" i="8" s="1"/>
  <c r="AB350" i="11" a="1"/>
  <c r="AB350" i="11" s="1"/>
  <c r="AA1" i="8" s="1"/>
  <c r="AI350" i="11" a="1"/>
  <c r="AI350" i="11" s="1"/>
  <c r="AH1" i="8" s="1"/>
  <c r="H350" i="11" a="1"/>
  <c r="H350" i="11" s="1"/>
  <c r="G1" i="8" s="1"/>
  <c r="O350" i="11" a="1"/>
  <c r="O350" i="11" s="1"/>
  <c r="N1" i="8" s="1"/>
  <c r="T350" i="11" a="1"/>
  <c r="T350" i="11" s="1"/>
  <c r="S1" i="8" s="1"/>
  <c r="AK350" i="11" a="1"/>
  <c r="AK350" i="11" s="1"/>
  <c r="AJ1" i="8" s="1"/>
  <c r="AF350" i="11" a="1"/>
  <c r="AF350" i="11" s="1"/>
  <c r="AE1" i="8" s="1"/>
  <c r="AJ350" i="11" a="1"/>
  <c r="AJ350" i="11" s="1"/>
  <c r="AI1" i="8" s="1"/>
  <c r="J350" i="11" a="1"/>
  <c r="J350" i="11" s="1"/>
  <c r="I1" i="8" s="1"/>
  <c r="Q350" i="11" a="1"/>
  <c r="Q350" i="11" s="1"/>
  <c r="P1" i="8" s="1"/>
  <c r="AG350" i="11" a="1"/>
  <c r="AG350" i="11" s="1"/>
  <c r="AF1" i="8" s="1"/>
  <c r="U350" i="11" a="1"/>
  <c r="U350" i="11" s="1"/>
  <c r="T1" i="8" s="1"/>
  <c r="Z350" i="11" a="1"/>
  <c r="Z350" i="11" s="1"/>
  <c r="Y1" i="8" s="1"/>
  <c r="R350" i="11" a="1"/>
  <c r="R350" i="11" s="1"/>
  <c r="Q1" i="8" s="1"/>
  <c r="P350" i="11" a="1"/>
  <c r="P350" i="11" s="1"/>
  <c r="O1" i="8" s="1"/>
  <c r="AE350" i="11" a="1"/>
  <c r="AE350" i="11" s="1"/>
  <c r="AD1" i="8" s="1"/>
  <c r="H55" i="12" a="1"/>
  <c r="H55" i="12" s="1"/>
  <c r="I281" i="11" s="1"/>
  <c r="H51" i="12" a="1"/>
  <c r="H51" i="12" s="1"/>
  <c r="I277" i="11" s="1"/>
  <c r="H47" i="12" a="1"/>
  <c r="H47" i="12" s="1"/>
  <c r="I273" i="11" s="1"/>
  <c r="H52" i="12" a="1"/>
  <c r="H52" i="12" s="1"/>
  <c r="I278" i="11" s="1"/>
  <c r="H48" i="12" a="1"/>
  <c r="H48" i="12" s="1"/>
  <c r="I274" i="11" s="1"/>
  <c r="H53" i="12" a="1"/>
  <c r="H53" i="12" s="1"/>
  <c r="I279" i="11" s="1"/>
  <c r="H45" i="12" a="1"/>
  <c r="H45" i="12" s="1"/>
  <c r="I271" i="11" s="1"/>
  <c r="H54" i="12" a="1"/>
  <c r="H54" i="12" s="1"/>
  <c r="I280" i="11" s="1"/>
  <c r="H46" i="12" a="1"/>
  <c r="H46" i="12" s="1"/>
  <c r="I272" i="11" s="1"/>
  <c r="H43" i="12" a="1"/>
  <c r="H43" i="12" s="1"/>
  <c r="I269" i="11" s="1"/>
  <c r="H41" i="12" a="1"/>
  <c r="H41" i="12" s="1"/>
  <c r="I267" i="11" s="1"/>
  <c r="H49" i="12" a="1"/>
  <c r="H49" i="12" s="1"/>
  <c r="I275" i="11" s="1"/>
  <c r="H39" i="12" a="1"/>
  <c r="H39" i="12" s="1"/>
  <c r="I265" i="11" s="1"/>
  <c r="H35" i="12" a="1"/>
  <c r="H35" i="12" s="1"/>
  <c r="I261" i="11" s="1"/>
  <c r="H31" i="12" a="1"/>
  <c r="H31" i="12" s="1"/>
  <c r="I257" i="11" s="1"/>
  <c r="H27" i="12" a="1"/>
  <c r="H27" i="12" s="1"/>
  <c r="I253" i="11" s="1"/>
  <c r="H50" i="12" a="1"/>
  <c r="H50" i="12" s="1"/>
  <c r="I276" i="11" s="1"/>
  <c r="H42" i="12" a="1"/>
  <c r="H42" i="12" s="1"/>
  <c r="I268" i="11" s="1"/>
  <c r="H40" i="12" a="1"/>
  <c r="H40" i="12" s="1"/>
  <c r="I266" i="11" s="1"/>
  <c r="H36" i="12" a="1"/>
  <c r="H36" i="12" s="1"/>
  <c r="I262" i="11" s="1"/>
  <c r="H32" i="12" a="1"/>
  <c r="H32" i="12" s="1"/>
  <c r="I258" i="11" s="1"/>
  <c r="H28" i="12" a="1"/>
  <c r="H28" i="12" s="1"/>
  <c r="I254" i="11" s="1"/>
  <c r="H33" i="12" a="1"/>
  <c r="H33" i="12" s="1"/>
  <c r="I259" i="11" s="1"/>
  <c r="H21" i="12" a="1"/>
  <c r="H21" i="12" s="1"/>
  <c r="I247" i="11" s="1"/>
  <c r="H17" i="12" a="1"/>
  <c r="H17" i="12" s="1"/>
  <c r="I243" i="11" s="1"/>
  <c r="H34" i="12" a="1"/>
  <c r="H34" i="12" s="1"/>
  <c r="I260" i="11" s="1"/>
  <c r="H25" i="12" a="1"/>
  <c r="H25" i="12" s="1"/>
  <c r="I251" i="11" s="1"/>
  <c r="H22" i="12" a="1"/>
  <c r="H22" i="12" s="1"/>
  <c r="I248" i="11" s="1"/>
  <c r="H18" i="12" a="1"/>
  <c r="H18" i="12" s="1"/>
  <c r="I244" i="11" s="1"/>
  <c r="H14" i="12" a="1"/>
  <c r="H14" i="12" s="1"/>
  <c r="I240" i="11" s="1"/>
  <c r="H29" i="12" a="1"/>
  <c r="H29" i="12" s="1"/>
  <c r="I255" i="11" s="1"/>
  <c r="H19" i="12" a="1"/>
  <c r="H19" i="12" s="1"/>
  <c r="I245" i="11" s="1"/>
  <c r="H12" i="12" a="1"/>
  <c r="H12" i="12" s="1"/>
  <c r="I238" i="11" s="1"/>
  <c r="H9" i="12" a="1"/>
  <c r="H9" i="12" s="1"/>
  <c r="I235" i="11" s="1"/>
  <c r="H37" i="12" a="1"/>
  <c r="H37" i="12" s="1"/>
  <c r="I263" i="11" s="1"/>
  <c r="H15" i="12" a="1"/>
  <c r="H15" i="12" s="1"/>
  <c r="I241" i="11" s="1"/>
  <c r="H38" i="12" a="1"/>
  <c r="H38" i="12" s="1"/>
  <c r="I264" i="11" s="1"/>
  <c r="H24" i="12" a="1"/>
  <c r="H24" i="12" s="1"/>
  <c r="I250" i="11" s="1"/>
  <c r="H44" i="12" a="1"/>
  <c r="H44" i="12" s="1"/>
  <c r="I270" i="11" s="1"/>
  <c r="H30" i="12" a="1"/>
  <c r="H30" i="12" s="1"/>
  <c r="I256" i="11" s="1"/>
  <c r="H20" i="12" a="1"/>
  <c r="H20" i="12" s="1"/>
  <c r="I246" i="11" s="1"/>
  <c r="H13" i="12" a="1"/>
  <c r="H13" i="12" s="1"/>
  <c r="I239" i="11" s="1"/>
  <c r="H10" i="12" a="1"/>
  <c r="H10" i="12" s="1"/>
  <c r="I236" i="11" s="1"/>
  <c r="H6" i="12" a="1"/>
  <c r="H6" i="12" s="1"/>
  <c r="I232" i="11" s="1"/>
  <c r="H26" i="12" a="1"/>
  <c r="H26" i="12" s="1"/>
  <c r="I252" i="11" s="1"/>
  <c r="H23" i="12" a="1"/>
  <c r="H23" i="12" s="1"/>
  <c r="I249" i="11" s="1"/>
  <c r="H7" i="12" a="1"/>
  <c r="H7" i="12" s="1"/>
  <c r="I233" i="11" s="1"/>
  <c r="H16" i="12" a="1"/>
  <c r="H16" i="12" s="1"/>
  <c r="I242" i="11" s="1"/>
  <c r="H11" i="12" a="1"/>
  <c r="H11" i="12" s="1"/>
  <c r="I237" i="11" s="1"/>
  <c r="H8" i="12" a="1"/>
  <c r="H8" i="12" s="1"/>
  <c r="I234" i="11" s="1"/>
  <c r="J5" i="12"/>
  <c r="K231" i="11" s="1"/>
  <c r="K230" i="11" s="1"/>
  <c r="I1" i="12"/>
  <c r="N4" i="7" l="1"/>
  <c r="M1" i="7"/>
  <c r="E1428" i="11"/>
  <c r="H1428" i="11"/>
  <c r="D1428" i="11"/>
  <c r="C1478" i="11"/>
  <c r="F1428" i="11"/>
  <c r="G1428" i="11"/>
  <c r="E1820" i="11"/>
  <c r="C1870" i="11"/>
  <c r="H1820" i="11"/>
  <c r="D1820" i="11"/>
  <c r="F1820" i="11"/>
  <c r="G1820" i="11"/>
  <c r="F1967" i="11"/>
  <c r="G1967" i="11"/>
  <c r="E1967" i="11"/>
  <c r="D1967" i="11"/>
  <c r="H1967" i="11"/>
  <c r="D644" i="11"/>
  <c r="E644" i="11"/>
  <c r="C694" i="11"/>
  <c r="F644" i="11"/>
  <c r="G644" i="11"/>
  <c r="H644" i="11"/>
  <c r="F1624" i="11"/>
  <c r="C1674" i="11"/>
  <c r="G1624" i="11"/>
  <c r="D1624" i="11"/>
  <c r="H1624" i="11"/>
  <c r="E1624" i="11"/>
  <c r="F1330" i="11"/>
  <c r="G1330" i="11"/>
  <c r="H1330" i="11"/>
  <c r="C1380" i="11"/>
  <c r="D1330" i="11"/>
  <c r="E1330" i="11"/>
  <c r="E1134" i="11"/>
  <c r="C1184" i="11"/>
  <c r="G1134" i="11"/>
  <c r="H1134" i="11"/>
  <c r="D1134" i="11"/>
  <c r="F1134" i="11"/>
  <c r="G742" i="11"/>
  <c r="D742" i="11"/>
  <c r="H742" i="11"/>
  <c r="E742" i="11"/>
  <c r="F742" i="11"/>
  <c r="C792" i="11"/>
  <c r="C743" i="11"/>
  <c r="H693" i="11"/>
  <c r="E693" i="11"/>
  <c r="F693" i="11"/>
  <c r="G693" i="11"/>
  <c r="D693" i="11"/>
  <c r="D1722" i="11"/>
  <c r="E1722" i="11"/>
  <c r="F1722" i="11"/>
  <c r="G1722" i="11"/>
  <c r="C1772" i="11"/>
  <c r="H1722" i="11"/>
  <c r="C1037" i="11"/>
  <c r="D987" i="11"/>
  <c r="E987" i="11"/>
  <c r="H987" i="11"/>
  <c r="F987" i="11"/>
  <c r="G987" i="11"/>
  <c r="C547" i="11"/>
  <c r="C498" i="11"/>
  <c r="G497" i="11"/>
  <c r="H497" i="11"/>
  <c r="F497" i="11"/>
  <c r="E497" i="11"/>
  <c r="D497" i="11"/>
  <c r="D791" i="11"/>
  <c r="G791" i="11"/>
  <c r="C841" i="11"/>
  <c r="E791" i="11"/>
  <c r="F791" i="11"/>
  <c r="H791" i="11"/>
  <c r="E1869" i="11"/>
  <c r="H1869" i="11"/>
  <c r="D1869" i="11"/>
  <c r="F1869" i="11"/>
  <c r="G1869" i="11"/>
  <c r="C1919" i="11"/>
  <c r="E840" i="11"/>
  <c r="F840" i="11"/>
  <c r="C890" i="11"/>
  <c r="G840" i="11"/>
  <c r="D840" i="11"/>
  <c r="H840" i="11"/>
  <c r="E1771" i="11"/>
  <c r="G1771" i="11"/>
  <c r="C1821" i="11"/>
  <c r="D1771" i="11"/>
  <c r="F1771" i="11"/>
  <c r="H1771" i="11"/>
  <c r="C1429" i="11"/>
  <c r="H1379" i="11"/>
  <c r="E1379" i="11"/>
  <c r="F1379" i="11"/>
  <c r="D1379" i="11"/>
  <c r="G1379" i="11"/>
  <c r="E1085" i="11"/>
  <c r="F1085" i="11"/>
  <c r="G1085" i="11"/>
  <c r="D1085" i="11"/>
  <c r="H1085" i="11"/>
  <c r="C1135" i="11"/>
  <c r="E1281" i="11"/>
  <c r="F1281" i="11"/>
  <c r="G1281" i="11"/>
  <c r="H1281" i="11"/>
  <c r="D1281" i="11"/>
  <c r="C1331" i="11"/>
  <c r="G1673" i="11"/>
  <c r="C1723" i="11"/>
  <c r="D1673" i="11"/>
  <c r="H1673" i="11"/>
  <c r="F1673" i="11"/>
  <c r="E1673" i="11"/>
  <c r="E595" i="11"/>
  <c r="D595" i="11"/>
  <c r="F595" i="11"/>
  <c r="G595" i="11"/>
  <c r="H595" i="11"/>
  <c r="C645" i="11"/>
  <c r="D889" i="11"/>
  <c r="G889" i="11"/>
  <c r="H889" i="11"/>
  <c r="C939" i="11"/>
  <c r="F889" i="11"/>
  <c r="E889" i="11"/>
  <c r="C1625" i="11"/>
  <c r="D1575" i="11"/>
  <c r="H1575" i="11"/>
  <c r="E1575" i="11"/>
  <c r="F1575" i="11"/>
  <c r="G1575" i="11"/>
  <c r="E1232" i="11"/>
  <c r="C1282" i="11"/>
  <c r="G1232" i="11"/>
  <c r="F1232" i="11"/>
  <c r="D1232" i="11"/>
  <c r="H1232" i="11"/>
  <c r="F546" i="11"/>
  <c r="G546" i="11"/>
  <c r="C596" i="11"/>
  <c r="D546" i="11"/>
  <c r="H546" i="11"/>
  <c r="E546" i="11"/>
  <c r="C1086" i="11"/>
  <c r="E1036" i="11"/>
  <c r="G1036" i="11"/>
  <c r="D1036" i="11"/>
  <c r="H1036" i="11"/>
  <c r="F1036" i="11"/>
  <c r="C1527" i="11"/>
  <c r="H1477" i="11"/>
  <c r="G1477" i="11"/>
  <c r="E1477" i="11"/>
  <c r="F1477" i="11"/>
  <c r="D1477" i="11"/>
  <c r="C1968" i="11"/>
  <c r="F1918" i="11"/>
  <c r="G1918" i="11"/>
  <c r="D1918" i="11"/>
  <c r="H1918" i="11"/>
  <c r="E1918" i="11"/>
  <c r="E938" i="11"/>
  <c r="C988" i="11"/>
  <c r="D938" i="11"/>
  <c r="F938" i="11"/>
  <c r="G938" i="11"/>
  <c r="H938" i="11"/>
  <c r="D1526" i="11"/>
  <c r="H1526" i="11"/>
  <c r="F1526" i="11"/>
  <c r="E1526" i="11"/>
  <c r="G1526" i="11"/>
  <c r="C1576" i="11"/>
  <c r="E1183" i="11"/>
  <c r="F1183" i="11"/>
  <c r="G1183" i="11"/>
  <c r="H1183" i="11"/>
  <c r="D1183" i="11"/>
  <c r="C1233" i="11"/>
  <c r="I52" i="12" a="1"/>
  <c r="I52" i="12" s="1"/>
  <c r="J278" i="11" s="1"/>
  <c r="I48" i="12" a="1"/>
  <c r="I48" i="12" s="1"/>
  <c r="J274" i="11" s="1"/>
  <c r="I53" i="12" a="1"/>
  <c r="I53" i="12" s="1"/>
  <c r="J279" i="11" s="1"/>
  <c r="I49" i="12" a="1"/>
  <c r="I49" i="12" s="1"/>
  <c r="J275" i="11" s="1"/>
  <c r="I45" i="12" a="1"/>
  <c r="I45" i="12" s="1"/>
  <c r="J271" i="11" s="1"/>
  <c r="I54" i="12" a="1"/>
  <c r="I54" i="12" s="1"/>
  <c r="J280" i="11" s="1"/>
  <c r="I46" i="12" a="1"/>
  <c r="I46" i="12" s="1"/>
  <c r="J272" i="11" s="1"/>
  <c r="I43" i="12" a="1"/>
  <c r="I43" i="12" s="1"/>
  <c r="J269" i="11" s="1"/>
  <c r="I55" i="12" a="1"/>
  <c r="I55" i="12" s="1"/>
  <c r="J281" i="11" s="1"/>
  <c r="I47" i="12" a="1"/>
  <c r="I47" i="12" s="1"/>
  <c r="J273" i="11" s="1"/>
  <c r="I44" i="12" a="1"/>
  <c r="I44" i="12" s="1"/>
  <c r="J270" i="11" s="1"/>
  <c r="I42" i="12" a="1"/>
  <c r="I42" i="12" s="1"/>
  <c r="J268" i="11" s="1"/>
  <c r="I50" i="12" a="1"/>
  <c r="I50" i="12" s="1"/>
  <c r="J276" i="11" s="1"/>
  <c r="I41" i="12" a="1"/>
  <c r="I41" i="12" s="1"/>
  <c r="J267" i="11" s="1"/>
  <c r="I40" i="12" a="1"/>
  <c r="I40" i="12" s="1"/>
  <c r="J266" i="11" s="1"/>
  <c r="I36" i="12" a="1"/>
  <c r="I36" i="12" s="1"/>
  <c r="J262" i="11" s="1"/>
  <c r="I32" i="12" a="1"/>
  <c r="I32" i="12" s="1"/>
  <c r="J258" i="11" s="1"/>
  <c r="I28" i="12" a="1"/>
  <c r="I28" i="12" s="1"/>
  <c r="J254" i="11" s="1"/>
  <c r="I51" i="12" a="1"/>
  <c r="I51" i="12" s="1"/>
  <c r="J277" i="11" s="1"/>
  <c r="I37" i="12" a="1"/>
  <c r="I37" i="12" s="1"/>
  <c r="J263" i="11" s="1"/>
  <c r="I33" i="12" a="1"/>
  <c r="I33" i="12" s="1"/>
  <c r="J259" i="11" s="1"/>
  <c r="I29" i="12" a="1"/>
  <c r="I29" i="12" s="1"/>
  <c r="J255" i="11" s="1"/>
  <c r="I25" i="12" a="1"/>
  <c r="I25" i="12" s="1"/>
  <c r="J251" i="11" s="1"/>
  <c r="I34" i="12" a="1"/>
  <c r="I34" i="12" s="1"/>
  <c r="J260" i="11" s="1"/>
  <c r="I22" i="12" a="1"/>
  <c r="I22" i="12" s="1"/>
  <c r="J248" i="11" s="1"/>
  <c r="I18" i="12" a="1"/>
  <c r="I18" i="12" s="1"/>
  <c r="J244" i="11" s="1"/>
  <c r="I14" i="12" a="1"/>
  <c r="I14" i="12" s="1"/>
  <c r="J240" i="11" s="1"/>
  <c r="I35" i="12" a="1"/>
  <c r="I35" i="12" s="1"/>
  <c r="J261" i="11" s="1"/>
  <c r="I27" i="12" a="1"/>
  <c r="I27" i="12" s="1"/>
  <c r="J253" i="11" s="1"/>
  <c r="I26" i="12" a="1"/>
  <c r="I26" i="12" s="1"/>
  <c r="J252" i="11" s="1"/>
  <c r="I23" i="12" a="1"/>
  <c r="I23" i="12" s="1"/>
  <c r="J249" i="11" s="1"/>
  <c r="I19" i="12" a="1"/>
  <c r="I19" i="12" s="1"/>
  <c r="J245" i="11" s="1"/>
  <c r="I15" i="12" a="1"/>
  <c r="I15" i="12" s="1"/>
  <c r="J241" i="11" s="1"/>
  <c r="I11" i="12" a="1"/>
  <c r="I11" i="12" s="1"/>
  <c r="J237" i="11" s="1"/>
  <c r="I30" i="12" a="1"/>
  <c r="I30" i="12" s="1"/>
  <c r="J256" i="11" s="1"/>
  <c r="I20" i="12" a="1"/>
  <c r="I20" i="12" s="1"/>
  <c r="J246" i="11" s="1"/>
  <c r="I13" i="12" a="1"/>
  <c r="I13" i="12" s="1"/>
  <c r="J239" i="11" s="1"/>
  <c r="I10" i="12" a="1"/>
  <c r="I10" i="12" s="1"/>
  <c r="J236" i="11" s="1"/>
  <c r="I6" i="12" a="1"/>
  <c r="I6" i="12" s="1"/>
  <c r="J232" i="11" s="1"/>
  <c r="I38" i="12" a="1"/>
  <c r="I38" i="12" s="1"/>
  <c r="J264" i="11" s="1"/>
  <c r="I16" i="12" a="1"/>
  <c r="I16" i="12" s="1"/>
  <c r="J242" i="11" s="1"/>
  <c r="I39" i="12" a="1"/>
  <c r="I39" i="12" s="1"/>
  <c r="J265" i="11" s="1"/>
  <c r="I12" i="12" a="1"/>
  <c r="I12" i="12" s="1"/>
  <c r="J238" i="11" s="1"/>
  <c r="I31" i="12" a="1"/>
  <c r="I31" i="12" s="1"/>
  <c r="J257" i="11" s="1"/>
  <c r="I21" i="12" a="1"/>
  <c r="I21" i="12" s="1"/>
  <c r="J247" i="11" s="1"/>
  <c r="I7" i="12" a="1"/>
  <c r="I7" i="12" s="1"/>
  <c r="J233" i="11" s="1"/>
  <c r="I24" i="12" a="1"/>
  <c r="I24" i="12" s="1"/>
  <c r="J250" i="11" s="1"/>
  <c r="I8" i="12" a="1"/>
  <c r="I8" i="12" s="1"/>
  <c r="J234" i="11" s="1"/>
  <c r="I17" i="12" a="1"/>
  <c r="I17" i="12" s="1"/>
  <c r="J243" i="11" s="1"/>
  <c r="I9" i="12" a="1"/>
  <c r="I9" i="12" s="1"/>
  <c r="J235" i="11" s="1"/>
  <c r="K5" i="12"/>
  <c r="L231" i="11" s="1"/>
  <c r="L230" i="11" s="1"/>
  <c r="J1" i="12"/>
  <c r="O4" i="7" l="1"/>
  <c r="N1" i="7"/>
  <c r="E1576" i="11"/>
  <c r="C1626" i="11"/>
  <c r="F1576" i="11"/>
  <c r="G1576" i="11"/>
  <c r="H1576" i="11"/>
  <c r="D1576" i="11"/>
  <c r="G1282" i="11"/>
  <c r="D1282" i="11"/>
  <c r="H1282" i="11"/>
  <c r="C1332" i="11"/>
  <c r="E1282" i="11"/>
  <c r="F1282" i="11"/>
  <c r="D1723" i="11"/>
  <c r="C1773" i="11"/>
  <c r="E1723" i="11"/>
  <c r="H1723" i="11"/>
  <c r="F1723" i="11"/>
  <c r="G1723" i="11"/>
  <c r="C1185" i="11"/>
  <c r="D1135" i="11"/>
  <c r="H1135" i="11"/>
  <c r="E1135" i="11"/>
  <c r="F1135" i="11"/>
  <c r="G1135" i="11"/>
  <c r="F1919" i="11"/>
  <c r="C1969" i="11"/>
  <c r="H1919" i="11"/>
  <c r="E1919" i="11"/>
  <c r="G1919" i="11"/>
  <c r="D1919" i="11"/>
  <c r="E1037" i="11"/>
  <c r="H1037" i="11"/>
  <c r="F1037" i="11"/>
  <c r="G1037" i="11"/>
  <c r="C1087" i="11"/>
  <c r="D1037" i="11"/>
  <c r="H743" i="11"/>
  <c r="F743" i="11"/>
  <c r="C793" i="11"/>
  <c r="D743" i="11"/>
  <c r="E743" i="11"/>
  <c r="G743" i="11"/>
  <c r="D694" i="11"/>
  <c r="C744" i="11"/>
  <c r="E694" i="11"/>
  <c r="G694" i="11"/>
  <c r="F694" i="11"/>
  <c r="H694" i="11"/>
  <c r="E1870" i="11"/>
  <c r="F1870" i="11"/>
  <c r="D1870" i="11"/>
  <c r="G1870" i="11"/>
  <c r="C1920" i="11"/>
  <c r="H1870" i="11"/>
  <c r="F1478" i="11"/>
  <c r="C1528" i="11"/>
  <c r="G1478" i="11"/>
  <c r="D1478" i="11"/>
  <c r="H1478" i="11"/>
  <c r="E1478" i="11"/>
  <c r="F1968" i="11"/>
  <c r="H1968" i="11"/>
  <c r="D1968" i="11"/>
  <c r="E1968" i="11"/>
  <c r="G1968" i="11"/>
  <c r="G1086" i="11"/>
  <c r="C1136" i="11"/>
  <c r="E1086" i="11"/>
  <c r="D1086" i="11"/>
  <c r="H1086" i="11"/>
  <c r="F1086" i="11"/>
  <c r="F596" i="11"/>
  <c r="G596" i="11"/>
  <c r="D596" i="11"/>
  <c r="H596" i="11"/>
  <c r="E596" i="11"/>
  <c r="C646" i="11"/>
  <c r="C940" i="11"/>
  <c r="E890" i="11"/>
  <c r="G890" i="11"/>
  <c r="F890" i="11"/>
  <c r="D890" i="11"/>
  <c r="H890" i="11"/>
  <c r="E841" i="11"/>
  <c r="H841" i="11"/>
  <c r="C891" i="11"/>
  <c r="D841" i="11"/>
  <c r="F841" i="11"/>
  <c r="G841" i="11"/>
  <c r="C548" i="11"/>
  <c r="G498" i="11"/>
  <c r="H498" i="11"/>
  <c r="D498" i="11"/>
  <c r="E498" i="11"/>
  <c r="F498" i="11"/>
  <c r="C499" i="11"/>
  <c r="D792" i="11"/>
  <c r="H792" i="11"/>
  <c r="E792" i="11"/>
  <c r="F792" i="11"/>
  <c r="C842" i="11"/>
  <c r="G792" i="11"/>
  <c r="E988" i="11"/>
  <c r="F988" i="11"/>
  <c r="G988" i="11"/>
  <c r="D988" i="11"/>
  <c r="H988" i="11"/>
  <c r="C1038" i="11"/>
  <c r="C989" i="11"/>
  <c r="E939" i="11"/>
  <c r="G939" i="11"/>
  <c r="F939" i="11"/>
  <c r="D939" i="11"/>
  <c r="H939" i="11"/>
  <c r="E645" i="11"/>
  <c r="F645" i="11"/>
  <c r="C695" i="11"/>
  <c r="G645" i="11"/>
  <c r="D645" i="11"/>
  <c r="H645" i="11"/>
  <c r="F1331" i="11"/>
  <c r="C1381" i="11"/>
  <c r="G1331" i="11"/>
  <c r="E1331" i="11"/>
  <c r="D1331" i="11"/>
  <c r="H1331" i="11"/>
  <c r="E547" i="11"/>
  <c r="F547" i="11"/>
  <c r="G547" i="11"/>
  <c r="C597" i="11"/>
  <c r="H547" i="11"/>
  <c r="D547" i="11"/>
  <c r="H1772" i="11"/>
  <c r="C1822" i="11"/>
  <c r="G1772" i="11"/>
  <c r="E1772" i="11"/>
  <c r="F1772" i="11"/>
  <c r="D1772" i="11"/>
  <c r="D1233" i="11"/>
  <c r="C1283" i="11"/>
  <c r="H1233" i="11"/>
  <c r="E1233" i="11"/>
  <c r="F1233" i="11"/>
  <c r="G1233" i="11"/>
  <c r="E1527" i="11"/>
  <c r="F1527" i="11"/>
  <c r="H1527" i="11"/>
  <c r="D1527" i="11"/>
  <c r="C1577" i="11"/>
  <c r="G1527" i="11"/>
  <c r="F1625" i="11"/>
  <c r="H1625" i="11"/>
  <c r="C1675" i="11"/>
  <c r="E1625" i="11"/>
  <c r="D1625" i="11"/>
  <c r="G1625" i="11"/>
  <c r="E1429" i="11"/>
  <c r="F1429" i="11"/>
  <c r="G1429" i="11"/>
  <c r="D1429" i="11"/>
  <c r="H1429" i="11"/>
  <c r="C1479" i="11"/>
  <c r="C1871" i="11"/>
  <c r="G1821" i="11"/>
  <c r="F1821" i="11"/>
  <c r="H1821" i="11"/>
  <c r="E1821" i="11"/>
  <c r="D1821" i="11"/>
  <c r="G1184" i="11"/>
  <c r="D1184" i="11"/>
  <c r="H1184" i="11"/>
  <c r="C1234" i="11"/>
  <c r="E1184" i="11"/>
  <c r="F1184" i="11"/>
  <c r="F1380" i="11"/>
  <c r="C1430" i="11"/>
  <c r="G1380" i="11"/>
  <c r="H1380" i="11"/>
  <c r="D1380" i="11"/>
  <c r="E1380" i="11"/>
  <c r="F1674" i="11"/>
  <c r="C1724" i="11"/>
  <c r="E1674" i="11"/>
  <c r="G1674" i="11"/>
  <c r="D1674" i="11"/>
  <c r="H1674" i="11"/>
  <c r="J53" i="12" a="1"/>
  <c r="J53" i="12" s="1"/>
  <c r="K279" i="11" s="1"/>
  <c r="J49" i="12" a="1"/>
  <c r="J49" i="12" s="1"/>
  <c r="K275" i="11" s="1"/>
  <c r="J45" i="12" a="1"/>
  <c r="J45" i="12" s="1"/>
  <c r="K271" i="11" s="1"/>
  <c r="J54" i="12" a="1"/>
  <c r="J54" i="12" s="1"/>
  <c r="K280" i="11" s="1"/>
  <c r="J50" i="12" a="1"/>
  <c r="J50" i="12" s="1"/>
  <c r="K276" i="11" s="1"/>
  <c r="J46" i="12" a="1"/>
  <c r="J46" i="12" s="1"/>
  <c r="K272" i="11" s="1"/>
  <c r="J55" i="12" a="1"/>
  <c r="J55" i="12" s="1"/>
  <c r="K281" i="11" s="1"/>
  <c r="J47" i="12" a="1"/>
  <c r="J47" i="12" s="1"/>
  <c r="K273" i="11" s="1"/>
  <c r="J44" i="12" a="1"/>
  <c r="J44" i="12" s="1"/>
  <c r="K270" i="11" s="1"/>
  <c r="J48" i="12" a="1"/>
  <c r="J48" i="12" s="1"/>
  <c r="K274" i="11" s="1"/>
  <c r="J51" i="12" a="1"/>
  <c r="J51" i="12" s="1"/>
  <c r="K277" i="11" s="1"/>
  <c r="J42" i="12" a="1"/>
  <c r="J42" i="12" s="1"/>
  <c r="K268" i="11" s="1"/>
  <c r="J37" i="12" a="1"/>
  <c r="J37" i="12" s="1"/>
  <c r="K263" i="11" s="1"/>
  <c r="J33" i="12" a="1"/>
  <c r="J33" i="12" s="1"/>
  <c r="K259" i="11" s="1"/>
  <c r="J29" i="12" a="1"/>
  <c r="J29" i="12" s="1"/>
  <c r="K255" i="11" s="1"/>
  <c r="J52" i="12" a="1"/>
  <c r="J52" i="12" s="1"/>
  <c r="K278" i="11" s="1"/>
  <c r="J43" i="12" a="1"/>
  <c r="J43" i="12" s="1"/>
  <c r="K269" i="11" s="1"/>
  <c r="J38" i="12" a="1"/>
  <c r="J38" i="12" s="1"/>
  <c r="K264" i="11" s="1"/>
  <c r="J34" i="12" a="1"/>
  <c r="J34" i="12" s="1"/>
  <c r="K260" i="11" s="1"/>
  <c r="J30" i="12" a="1"/>
  <c r="J30" i="12" s="1"/>
  <c r="K256" i="11" s="1"/>
  <c r="J26" i="12" a="1"/>
  <c r="J26" i="12" s="1"/>
  <c r="K252" i="11" s="1"/>
  <c r="J35" i="12" a="1"/>
  <c r="J35" i="12" s="1"/>
  <c r="K261" i="11" s="1"/>
  <c r="J27" i="12" a="1"/>
  <c r="J27" i="12" s="1"/>
  <c r="K253" i="11" s="1"/>
  <c r="J25" i="12" a="1"/>
  <c r="J25" i="12" s="1"/>
  <c r="K251" i="11" s="1"/>
  <c r="J23" i="12" a="1"/>
  <c r="J23" i="12" s="1"/>
  <c r="K249" i="11" s="1"/>
  <c r="J19" i="12" a="1"/>
  <c r="J19" i="12" s="1"/>
  <c r="K245" i="11" s="1"/>
  <c r="J15" i="12" a="1"/>
  <c r="J15" i="12" s="1"/>
  <c r="K241" i="11" s="1"/>
  <c r="J36" i="12" a="1"/>
  <c r="J36" i="12" s="1"/>
  <c r="K262" i="11" s="1"/>
  <c r="J28" i="12" a="1"/>
  <c r="J28" i="12" s="1"/>
  <c r="K254" i="11" s="1"/>
  <c r="J24" i="12" a="1"/>
  <c r="J24" i="12" s="1"/>
  <c r="K250" i="11" s="1"/>
  <c r="J20" i="12" a="1"/>
  <c r="J20" i="12" s="1"/>
  <c r="K246" i="11" s="1"/>
  <c r="J16" i="12" a="1"/>
  <c r="J16" i="12" s="1"/>
  <c r="K242" i="11" s="1"/>
  <c r="J12" i="12" a="1"/>
  <c r="J12" i="12" s="1"/>
  <c r="K238" i="11" s="1"/>
  <c r="J31" i="12" a="1"/>
  <c r="J31" i="12" s="1"/>
  <c r="K257" i="11" s="1"/>
  <c r="J21" i="12" a="1"/>
  <c r="J21" i="12" s="1"/>
  <c r="K247" i="11" s="1"/>
  <c r="J7" i="12" a="1"/>
  <c r="J7" i="12" s="1"/>
  <c r="K233" i="11" s="1"/>
  <c r="J39" i="12" a="1"/>
  <c r="J39" i="12" s="1"/>
  <c r="K265" i="11" s="1"/>
  <c r="J17" i="12" a="1"/>
  <c r="J17" i="12" s="1"/>
  <c r="K243" i="11" s="1"/>
  <c r="J13" i="12" a="1"/>
  <c r="J13" i="12" s="1"/>
  <c r="K239" i="11" s="1"/>
  <c r="J6" i="12" a="1"/>
  <c r="J6" i="12" s="1"/>
  <c r="K232" i="11" s="1"/>
  <c r="J41" i="12" a="1"/>
  <c r="J41" i="12" s="1"/>
  <c r="K267" i="11" s="1"/>
  <c r="J32" i="12" a="1"/>
  <c r="J32" i="12" s="1"/>
  <c r="K258" i="11" s="1"/>
  <c r="J22" i="12" a="1"/>
  <c r="J22" i="12" s="1"/>
  <c r="K248" i="11" s="1"/>
  <c r="J14" i="12" a="1"/>
  <c r="J14" i="12" s="1"/>
  <c r="K240" i="11" s="1"/>
  <c r="J8" i="12" a="1"/>
  <c r="J8" i="12" s="1"/>
  <c r="K234" i="11" s="1"/>
  <c r="J11" i="12" a="1"/>
  <c r="J11" i="12" s="1"/>
  <c r="K237" i="11" s="1"/>
  <c r="J9" i="12" a="1"/>
  <c r="J9" i="12" s="1"/>
  <c r="K235" i="11" s="1"/>
  <c r="J40" i="12" a="1"/>
  <c r="J40" i="12" s="1"/>
  <c r="K266" i="11" s="1"/>
  <c r="J18" i="12" a="1"/>
  <c r="J18" i="12" s="1"/>
  <c r="K244" i="11" s="1"/>
  <c r="J10" i="12" a="1"/>
  <c r="J10" i="12" s="1"/>
  <c r="K236" i="11" s="1"/>
  <c r="L5" i="12"/>
  <c r="M231" i="11" s="1"/>
  <c r="M230" i="11" s="1"/>
  <c r="K1" i="12"/>
  <c r="P4" i="7" l="1"/>
  <c r="O1" i="7"/>
  <c r="E1430" i="11"/>
  <c r="H1430" i="11"/>
  <c r="C1480" i="11"/>
  <c r="D1430" i="11"/>
  <c r="G1430" i="11"/>
  <c r="F1430" i="11"/>
  <c r="C1284" i="11"/>
  <c r="E1234" i="11"/>
  <c r="G1234" i="11"/>
  <c r="H1234" i="11"/>
  <c r="F1234" i="11"/>
  <c r="D1234" i="11"/>
  <c r="F1283" i="11"/>
  <c r="C1333" i="11"/>
  <c r="E1283" i="11"/>
  <c r="G1283" i="11"/>
  <c r="H1283" i="11"/>
  <c r="D1283" i="11"/>
  <c r="F1038" i="11"/>
  <c r="C1088" i="11"/>
  <c r="G1038" i="11"/>
  <c r="E1038" i="11"/>
  <c r="D1038" i="11"/>
  <c r="H1038" i="11"/>
  <c r="C549" i="11"/>
  <c r="D499" i="11"/>
  <c r="H499" i="11"/>
  <c r="F499" i="11"/>
  <c r="C500" i="11"/>
  <c r="G499" i="11"/>
  <c r="E499" i="11"/>
  <c r="G1528" i="11"/>
  <c r="E1528" i="11"/>
  <c r="F1528" i="11"/>
  <c r="H1528" i="11"/>
  <c r="D1528" i="11"/>
  <c r="C1578" i="11"/>
  <c r="E744" i="11"/>
  <c r="F744" i="11"/>
  <c r="G744" i="11"/>
  <c r="D744" i="11"/>
  <c r="H744" i="11"/>
  <c r="C794" i="11"/>
  <c r="E1136" i="11"/>
  <c r="C1186" i="11"/>
  <c r="F1136" i="11"/>
  <c r="H1136" i="11"/>
  <c r="D1136" i="11"/>
  <c r="G1136" i="11"/>
  <c r="G793" i="11"/>
  <c r="H793" i="11"/>
  <c r="C843" i="11"/>
  <c r="F793" i="11"/>
  <c r="E793" i="11"/>
  <c r="D793" i="11"/>
  <c r="E1087" i="11"/>
  <c r="F1087" i="11"/>
  <c r="D1087" i="11"/>
  <c r="H1087" i="11"/>
  <c r="G1087" i="11"/>
  <c r="C1137" i="11"/>
  <c r="E1185" i="11"/>
  <c r="D1185" i="11"/>
  <c r="F1185" i="11"/>
  <c r="C1235" i="11"/>
  <c r="G1185" i="11"/>
  <c r="H1185" i="11"/>
  <c r="E1871" i="11"/>
  <c r="G1871" i="11"/>
  <c r="H1871" i="11"/>
  <c r="D1871" i="11"/>
  <c r="F1871" i="11"/>
  <c r="C1921" i="11"/>
  <c r="D1724" i="11"/>
  <c r="E1724" i="11"/>
  <c r="F1724" i="11"/>
  <c r="G1724" i="11"/>
  <c r="C1774" i="11"/>
  <c r="H1724" i="11"/>
  <c r="C1529" i="11"/>
  <c r="F1479" i="11"/>
  <c r="H1479" i="11"/>
  <c r="E1479" i="11"/>
  <c r="G1479" i="11"/>
  <c r="D1479" i="11"/>
  <c r="C1872" i="11"/>
  <c r="H1822" i="11"/>
  <c r="G1822" i="11"/>
  <c r="E1822" i="11"/>
  <c r="D1822" i="11"/>
  <c r="F1822" i="11"/>
  <c r="E597" i="11"/>
  <c r="G597" i="11"/>
  <c r="H597" i="11"/>
  <c r="D597" i="11"/>
  <c r="F597" i="11"/>
  <c r="C647" i="11"/>
  <c r="E1381" i="11"/>
  <c r="C1431" i="11"/>
  <c r="F1381" i="11"/>
  <c r="D1381" i="11"/>
  <c r="H1381" i="11"/>
  <c r="G1381" i="11"/>
  <c r="E548" i="11"/>
  <c r="F548" i="11"/>
  <c r="G548" i="11"/>
  <c r="D548" i="11"/>
  <c r="H548" i="11"/>
  <c r="C598" i="11"/>
  <c r="C941" i="11"/>
  <c r="E891" i="11"/>
  <c r="G891" i="11"/>
  <c r="D891" i="11"/>
  <c r="H891" i="11"/>
  <c r="F891" i="11"/>
  <c r="E940" i="11"/>
  <c r="C990" i="11"/>
  <c r="H940" i="11"/>
  <c r="D940" i="11"/>
  <c r="F940" i="11"/>
  <c r="G940" i="11"/>
  <c r="G1969" i="11"/>
  <c r="F1969" i="11"/>
  <c r="H1969" i="11"/>
  <c r="E1969" i="11"/>
  <c r="D1969" i="11"/>
  <c r="H1773" i="11"/>
  <c r="E1773" i="11"/>
  <c r="G1773" i="11"/>
  <c r="F1773" i="11"/>
  <c r="D1773" i="11"/>
  <c r="C1823" i="11"/>
  <c r="H1332" i="11"/>
  <c r="E1332" i="11"/>
  <c r="C1382" i="11"/>
  <c r="D1332" i="11"/>
  <c r="G1332" i="11"/>
  <c r="F1332" i="11"/>
  <c r="G1626" i="11"/>
  <c r="D1626" i="11"/>
  <c r="H1626" i="11"/>
  <c r="C1676" i="11"/>
  <c r="E1626" i="11"/>
  <c r="F1626" i="11"/>
  <c r="F1675" i="11"/>
  <c r="C1725" i="11"/>
  <c r="D1675" i="11"/>
  <c r="E1675" i="11"/>
  <c r="G1675" i="11"/>
  <c r="H1675" i="11"/>
  <c r="C1627" i="11"/>
  <c r="G1577" i="11"/>
  <c r="D1577" i="11"/>
  <c r="H1577" i="11"/>
  <c r="E1577" i="11"/>
  <c r="F1577" i="11"/>
  <c r="C745" i="11"/>
  <c r="G695" i="11"/>
  <c r="D695" i="11"/>
  <c r="H695" i="11"/>
  <c r="E695" i="11"/>
  <c r="F695" i="11"/>
  <c r="C1039" i="11"/>
  <c r="F989" i="11"/>
  <c r="G989" i="11"/>
  <c r="E989" i="11"/>
  <c r="H989" i="11"/>
  <c r="D989" i="11"/>
  <c r="E842" i="11"/>
  <c r="F842" i="11"/>
  <c r="C892" i="11"/>
  <c r="G842" i="11"/>
  <c r="D842" i="11"/>
  <c r="H842" i="11"/>
  <c r="E646" i="11"/>
  <c r="H646" i="11"/>
  <c r="F646" i="11"/>
  <c r="G646" i="11"/>
  <c r="C696" i="11"/>
  <c r="D646" i="11"/>
  <c r="E1920" i="11"/>
  <c r="C1970" i="11"/>
  <c r="F1920" i="11"/>
  <c r="D1920" i="11"/>
  <c r="G1920" i="11"/>
  <c r="H1920" i="11"/>
  <c r="K54" i="12" a="1"/>
  <c r="K54" i="12" s="1"/>
  <c r="L280" i="11" s="1"/>
  <c r="K50" i="12" a="1"/>
  <c r="K50" i="12" s="1"/>
  <c r="L276" i="11" s="1"/>
  <c r="K46" i="12" a="1"/>
  <c r="K46" i="12" s="1"/>
  <c r="L272" i="11" s="1"/>
  <c r="K55" i="12" a="1"/>
  <c r="K55" i="12" s="1"/>
  <c r="L281" i="11" s="1"/>
  <c r="K51" i="12" a="1"/>
  <c r="K51" i="12" s="1"/>
  <c r="L277" i="11" s="1"/>
  <c r="K47" i="12" a="1"/>
  <c r="K47" i="12" s="1"/>
  <c r="L273" i="11" s="1"/>
  <c r="K48" i="12" a="1"/>
  <c r="K48" i="12" s="1"/>
  <c r="L274" i="11" s="1"/>
  <c r="K49" i="12" a="1"/>
  <c r="K49" i="12" s="1"/>
  <c r="L275" i="11" s="1"/>
  <c r="K52" i="12" a="1"/>
  <c r="K52" i="12" s="1"/>
  <c r="L278" i="11" s="1"/>
  <c r="K43" i="12" a="1"/>
  <c r="K43" i="12" s="1"/>
  <c r="L269" i="11" s="1"/>
  <c r="K38" i="12" a="1"/>
  <c r="K38" i="12" s="1"/>
  <c r="L264" i="11" s="1"/>
  <c r="K34" i="12" a="1"/>
  <c r="K34" i="12" s="1"/>
  <c r="L260" i="11" s="1"/>
  <c r="K30" i="12" a="1"/>
  <c r="K30" i="12" s="1"/>
  <c r="L256" i="11" s="1"/>
  <c r="K53" i="12" a="1"/>
  <c r="K53" i="12" s="1"/>
  <c r="L279" i="11" s="1"/>
  <c r="K44" i="12" a="1"/>
  <c r="K44" i="12" s="1"/>
  <c r="L270" i="11" s="1"/>
  <c r="K39" i="12" a="1"/>
  <c r="K39" i="12" s="1"/>
  <c r="L265" i="11" s="1"/>
  <c r="K35" i="12" a="1"/>
  <c r="K35" i="12" s="1"/>
  <c r="L261" i="11" s="1"/>
  <c r="K31" i="12" a="1"/>
  <c r="K31" i="12" s="1"/>
  <c r="L257" i="11" s="1"/>
  <c r="K27" i="12" a="1"/>
  <c r="K27" i="12" s="1"/>
  <c r="L253" i="11" s="1"/>
  <c r="K36" i="12" a="1"/>
  <c r="K36" i="12" s="1"/>
  <c r="L262" i="11" s="1"/>
  <c r="K28" i="12" a="1"/>
  <c r="K28" i="12" s="1"/>
  <c r="L254" i="11" s="1"/>
  <c r="K26" i="12" a="1"/>
  <c r="K26" i="12" s="1"/>
  <c r="L252" i="11" s="1"/>
  <c r="K24" i="12" a="1"/>
  <c r="K24" i="12" s="1"/>
  <c r="L250" i="11" s="1"/>
  <c r="K20" i="12" a="1"/>
  <c r="K20" i="12" s="1"/>
  <c r="L246" i="11" s="1"/>
  <c r="K16" i="12" a="1"/>
  <c r="K16" i="12" s="1"/>
  <c r="L242" i="11" s="1"/>
  <c r="K45" i="12" a="1"/>
  <c r="K45" i="12" s="1"/>
  <c r="L271" i="11" s="1"/>
  <c r="K37" i="12" a="1"/>
  <c r="K37" i="12" s="1"/>
  <c r="L263" i="11" s="1"/>
  <c r="K29" i="12" a="1"/>
  <c r="K29" i="12" s="1"/>
  <c r="L255" i="11" s="1"/>
  <c r="K21" i="12" a="1"/>
  <c r="K21" i="12" s="1"/>
  <c r="L247" i="11" s="1"/>
  <c r="K17" i="12" a="1"/>
  <c r="K17" i="12" s="1"/>
  <c r="L243" i="11" s="1"/>
  <c r="K13" i="12" a="1"/>
  <c r="K13" i="12" s="1"/>
  <c r="L239" i="11" s="1"/>
  <c r="K41" i="12" a="1"/>
  <c r="K41" i="12" s="1"/>
  <c r="L267" i="11" s="1"/>
  <c r="K32" i="12" a="1"/>
  <c r="K32" i="12" s="1"/>
  <c r="L258" i="11" s="1"/>
  <c r="K22" i="12" a="1"/>
  <c r="K22" i="12" s="1"/>
  <c r="L248" i="11" s="1"/>
  <c r="K14" i="12" a="1"/>
  <c r="K14" i="12" s="1"/>
  <c r="L240" i="11" s="1"/>
  <c r="K8" i="12" a="1"/>
  <c r="K8" i="12" s="1"/>
  <c r="L234" i="11" s="1"/>
  <c r="K40" i="12" a="1"/>
  <c r="K40" i="12" s="1"/>
  <c r="L266" i="11" s="1"/>
  <c r="K18" i="12" a="1"/>
  <c r="K18" i="12" s="1"/>
  <c r="L244" i="11" s="1"/>
  <c r="K10" i="12" a="1"/>
  <c r="K10" i="12" s="1"/>
  <c r="L236" i="11" s="1"/>
  <c r="K42" i="12" a="1"/>
  <c r="K42" i="12" s="1"/>
  <c r="L268" i="11" s="1"/>
  <c r="K33" i="12" a="1"/>
  <c r="K33" i="12" s="1"/>
  <c r="L259" i="11" s="1"/>
  <c r="K25" i="12" a="1"/>
  <c r="K25" i="12" s="1"/>
  <c r="L251" i="11" s="1"/>
  <c r="K23" i="12" a="1"/>
  <c r="K23" i="12" s="1"/>
  <c r="L249" i="11" s="1"/>
  <c r="K15" i="12" a="1"/>
  <c r="K15" i="12" s="1"/>
  <c r="L241" i="11" s="1"/>
  <c r="K11" i="12" a="1"/>
  <c r="K11" i="12" s="1"/>
  <c r="L237" i="11" s="1"/>
  <c r="K9" i="12" a="1"/>
  <c r="K9" i="12" s="1"/>
  <c r="L235" i="11" s="1"/>
  <c r="K12" i="12" a="1"/>
  <c r="K12" i="12" s="1"/>
  <c r="L238" i="11" s="1"/>
  <c r="K6" i="12" a="1"/>
  <c r="K6" i="12" s="1"/>
  <c r="L232" i="11" s="1"/>
  <c r="K19" i="12" a="1"/>
  <c r="K19" i="12" s="1"/>
  <c r="L245" i="11" s="1"/>
  <c r="K7" i="12" a="1"/>
  <c r="K7" i="12" s="1"/>
  <c r="L233" i="11" s="1"/>
  <c r="M5" i="12"/>
  <c r="N231" i="11" s="1"/>
  <c r="N230" i="11" s="1"/>
  <c r="L1" i="12"/>
  <c r="Q4" i="7" l="1"/>
  <c r="P1" i="7"/>
  <c r="F1970" i="11"/>
  <c r="E1970" i="11"/>
  <c r="G1970" i="11"/>
  <c r="H1970" i="11"/>
  <c r="D1970" i="11"/>
  <c r="C1873" i="11"/>
  <c r="F1823" i="11"/>
  <c r="G1823" i="11"/>
  <c r="D1823" i="11"/>
  <c r="E1823" i="11"/>
  <c r="H1823" i="11"/>
  <c r="E1529" i="11"/>
  <c r="C1579" i="11"/>
  <c r="D1529" i="11"/>
  <c r="G1529" i="11"/>
  <c r="F1529" i="11"/>
  <c r="H1529" i="11"/>
  <c r="C893" i="11"/>
  <c r="D843" i="11"/>
  <c r="H843" i="11"/>
  <c r="E843" i="11"/>
  <c r="F843" i="11"/>
  <c r="G843" i="11"/>
  <c r="F1088" i="11"/>
  <c r="D1088" i="11"/>
  <c r="H1088" i="11"/>
  <c r="C1138" i="11"/>
  <c r="E1088" i="11"/>
  <c r="G1088" i="11"/>
  <c r="G1039" i="11"/>
  <c r="F1039" i="11"/>
  <c r="E1039" i="11"/>
  <c r="D1039" i="11"/>
  <c r="H1039" i="11"/>
  <c r="C1089" i="11"/>
  <c r="E1627" i="11"/>
  <c r="D1627" i="11"/>
  <c r="G1627" i="11"/>
  <c r="C1677" i="11"/>
  <c r="H1627" i="11"/>
  <c r="F1627" i="11"/>
  <c r="F1382" i="11"/>
  <c r="C1432" i="11"/>
  <c r="H1382" i="11"/>
  <c r="G1382" i="11"/>
  <c r="E1382" i="11"/>
  <c r="D1382" i="11"/>
  <c r="E1431" i="11"/>
  <c r="F1431" i="11"/>
  <c r="G1431" i="11"/>
  <c r="D1431" i="11"/>
  <c r="H1431" i="11"/>
  <c r="C1481" i="11"/>
  <c r="D794" i="11"/>
  <c r="H794" i="11"/>
  <c r="E794" i="11"/>
  <c r="C844" i="11"/>
  <c r="F794" i="11"/>
  <c r="G794" i="11"/>
  <c r="G1284" i="11"/>
  <c r="D1284" i="11"/>
  <c r="H1284" i="11"/>
  <c r="E1284" i="11"/>
  <c r="F1284" i="11"/>
  <c r="C1334" i="11"/>
  <c r="E1480" i="11"/>
  <c r="C1530" i="11"/>
  <c r="H1480" i="11"/>
  <c r="G1480" i="11"/>
  <c r="D1480" i="11"/>
  <c r="F1480" i="11"/>
  <c r="D1725" i="11"/>
  <c r="E1725" i="11"/>
  <c r="H1725" i="11"/>
  <c r="F1725" i="11"/>
  <c r="G1725" i="11"/>
  <c r="C1775" i="11"/>
  <c r="C1726" i="11"/>
  <c r="G1676" i="11"/>
  <c r="E1676" i="11"/>
  <c r="F1676" i="11"/>
  <c r="H1676" i="11"/>
  <c r="D1676" i="11"/>
  <c r="C991" i="11"/>
  <c r="F941" i="11"/>
  <c r="G941" i="11"/>
  <c r="D941" i="11"/>
  <c r="H941" i="11"/>
  <c r="E941" i="11"/>
  <c r="D1872" i="11"/>
  <c r="H1872" i="11"/>
  <c r="E1872" i="11"/>
  <c r="F1872" i="11"/>
  <c r="C1922" i="11"/>
  <c r="G1872" i="11"/>
  <c r="C1824" i="11"/>
  <c r="D1774" i="11"/>
  <c r="H1774" i="11"/>
  <c r="E1774" i="11"/>
  <c r="F1774" i="11"/>
  <c r="G1774" i="11"/>
  <c r="D1333" i="11"/>
  <c r="E1333" i="11"/>
  <c r="H1333" i="11"/>
  <c r="C1383" i="11"/>
  <c r="F1333" i="11"/>
  <c r="G1333" i="11"/>
  <c r="C746" i="11"/>
  <c r="F696" i="11"/>
  <c r="G696" i="11"/>
  <c r="D696" i="11"/>
  <c r="E696" i="11"/>
  <c r="H696" i="11"/>
  <c r="E892" i="11"/>
  <c r="G892" i="11"/>
  <c r="C942" i="11"/>
  <c r="D892" i="11"/>
  <c r="H892" i="11"/>
  <c r="F892" i="11"/>
  <c r="E745" i="11"/>
  <c r="G745" i="11"/>
  <c r="H745" i="11"/>
  <c r="D745" i="11"/>
  <c r="C795" i="11"/>
  <c r="F745" i="11"/>
  <c r="D990" i="11"/>
  <c r="H990" i="11"/>
  <c r="C1040" i="11"/>
  <c r="E990" i="11"/>
  <c r="F990" i="11"/>
  <c r="G990" i="11"/>
  <c r="D598" i="11"/>
  <c r="F598" i="11"/>
  <c r="C648" i="11"/>
  <c r="E598" i="11"/>
  <c r="G598" i="11"/>
  <c r="H598" i="11"/>
  <c r="C697" i="11"/>
  <c r="G647" i="11"/>
  <c r="D647" i="11"/>
  <c r="H647" i="11"/>
  <c r="E647" i="11"/>
  <c r="F647" i="11"/>
  <c r="F1921" i="11"/>
  <c r="C1971" i="11"/>
  <c r="D1921" i="11"/>
  <c r="G1921" i="11"/>
  <c r="H1921" i="11"/>
  <c r="E1921" i="11"/>
  <c r="G1235" i="11"/>
  <c r="C1285" i="11"/>
  <c r="F1235" i="11"/>
  <c r="D1235" i="11"/>
  <c r="H1235" i="11"/>
  <c r="E1235" i="11"/>
  <c r="C1187" i="11"/>
  <c r="F1137" i="11"/>
  <c r="D1137" i="11"/>
  <c r="G1137" i="11"/>
  <c r="E1137" i="11"/>
  <c r="H1137" i="11"/>
  <c r="F1186" i="11"/>
  <c r="C1236" i="11"/>
  <c r="G1186" i="11"/>
  <c r="D1186" i="11"/>
  <c r="H1186" i="11"/>
  <c r="E1186" i="11"/>
  <c r="E1578" i="11"/>
  <c r="C1628" i="11"/>
  <c r="D1578" i="11"/>
  <c r="F1578" i="11"/>
  <c r="G1578" i="11"/>
  <c r="H1578" i="11"/>
  <c r="C550" i="11"/>
  <c r="G500" i="11"/>
  <c r="H500" i="11"/>
  <c r="C501" i="11"/>
  <c r="D500" i="11"/>
  <c r="E500" i="11"/>
  <c r="F500" i="11"/>
  <c r="E549" i="11"/>
  <c r="D549" i="11"/>
  <c r="F549" i="11"/>
  <c r="G549" i="11"/>
  <c r="H549" i="11"/>
  <c r="C599" i="11"/>
  <c r="L55" i="12" a="1"/>
  <c r="L55" i="12" s="1"/>
  <c r="M281" i="11" s="1"/>
  <c r="L51" i="12" a="1"/>
  <c r="L51" i="12" s="1"/>
  <c r="M277" i="11" s="1"/>
  <c r="L47" i="12" a="1"/>
  <c r="L47" i="12" s="1"/>
  <c r="M273" i="11" s="1"/>
  <c r="L52" i="12" a="1"/>
  <c r="L52" i="12" s="1"/>
  <c r="M278" i="11" s="1"/>
  <c r="L48" i="12" a="1"/>
  <c r="L48" i="12" s="1"/>
  <c r="M274" i="11" s="1"/>
  <c r="L49" i="12" a="1"/>
  <c r="L49" i="12" s="1"/>
  <c r="M275" i="11" s="1"/>
  <c r="L43" i="12" a="1"/>
  <c r="L43" i="12" s="1"/>
  <c r="M269" i="11" s="1"/>
  <c r="L50" i="12" a="1"/>
  <c r="L50" i="12" s="1"/>
  <c r="M276" i="11" s="1"/>
  <c r="L41" i="12" a="1"/>
  <c r="L41" i="12" s="1"/>
  <c r="M267" i="11" s="1"/>
  <c r="L53" i="12" a="1"/>
  <c r="L53" i="12" s="1"/>
  <c r="M279" i="11" s="1"/>
  <c r="L44" i="12" a="1"/>
  <c r="L44" i="12" s="1"/>
  <c r="M270" i="11" s="1"/>
  <c r="L39" i="12" a="1"/>
  <c r="L39" i="12" s="1"/>
  <c r="M265" i="11" s="1"/>
  <c r="L35" i="12" a="1"/>
  <c r="L35" i="12" s="1"/>
  <c r="M261" i="11" s="1"/>
  <c r="L31" i="12" a="1"/>
  <c r="L31" i="12" s="1"/>
  <c r="M257" i="11" s="1"/>
  <c r="L27" i="12" a="1"/>
  <c r="L27" i="12" s="1"/>
  <c r="M253" i="11" s="1"/>
  <c r="L54" i="12" a="1"/>
  <c r="L54" i="12" s="1"/>
  <c r="M280" i="11" s="1"/>
  <c r="L40" i="12" a="1"/>
  <c r="L40" i="12" s="1"/>
  <c r="M266" i="11" s="1"/>
  <c r="L36" i="12" a="1"/>
  <c r="L36" i="12" s="1"/>
  <c r="M262" i="11" s="1"/>
  <c r="L32" i="12" a="1"/>
  <c r="L32" i="12" s="1"/>
  <c r="M258" i="11" s="1"/>
  <c r="L28" i="12" a="1"/>
  <c r="L28" i="12" s="1"/>
  <c r="M254" i="11" s="1"/>
  <c r="L45" i="12" a="1"/>
  <c r="L45" i="12" s="1"/>
  <c r="M271" i="11" s="1"/>
  <c r="L37" i="12" a="1"/>
  <c r="L37" i="12" s="1"/>
  <c r="M263" i="11" s="1"/>
  <c r="L29" i="12" a="1"/>
  <c r="L29" i="12" s="1"/>
  <c r="M255" i="11" s="1"/>
  <c r="L21" i="12" a="1"/>
  <c r="L21" i="12" s="1"/>
  <c r="M247" i="11" s="1"/>
  <c r="L17" i="12" a="1"/>
  <c r="L17" i="12" s="1"/>
  <c r="M243" i="11" s="1"/>
  <c r="L46" i="12" a="1"/>
  <c r="L46" i="12" s="1"/>
  <c r="M272" i="11" s="1"/>
  <c r="L38" i="12" a="1"/>
  <c r="L38" i="12" s="1"/>
  <c r="M264" i="11" s="1"/>
  <c r="L30" i="12" a="1"/>
  <c r="L30" i="12" s="1"/>
  <c r="M256" i="11" s="1"/>
  <c r="L22" i="12" a="1"/>
  <c r="L22" i="12" s="1"/>
  <c r="M248" i="11" s="1"/>
  <c r="L18" i="12" a="1"/>
  <c r="L18" i="12" s="1"/>
  <c r="M244" i="11" s="1"/>
  <c r="L14" i="12" a="1"/>
  <c r="L14" i="12" s="1"/>
  <c r="M240" i="11" s="1"/>
  <c r="L33" i="12" a="1"/>
  <c r="L33" i="12" s="1"/>
  <c r="M259" i="11" s="1"/>
  <c r="L25" i="12" a="1"/>
  <c r="L25" i="12" s="1"/>
  <c r="M251" i="11" s="1"/>
  <c r="L23" i="12" a="1"/>
  <c r="L23" i="12" s="1"/>
  <c r="M249" i="11" s="1"/>
  <c r="L15" i="12" a="1"/>
  <c r="L15" i="12" s="1"/>
  <c r="M241" i="11" s="1"/>
  <c r="L11" i="12" a="1"/>
  <c r="L11" i="12" s="1"/>
  <c r="M237" i="11" s="1"/>
  <c r="L9" i="12" a="1"/>
  <c r="L9" i="12" s="1"/>
  <c r="M235" i="11" s="1"/>
  <c r="L19" i="12" a="1"/>
  <c r="L19" i="12" s="1"/>
  <c r="M245" i="11" s="1"/>
  <c r="L13" i="12" a="1"/>
  <c r="L13" i="12" s="1"/>
  <c r="M239" i="11" s="1"/>
  <c r="L7" i="12" a="1"/>
  <c r="L7" i="12" s="1"/>
  <c r="M233" i="11" s="1"/>
  <c r="L8" i="12" a="1"/>
  <c r="L8" i="12" s="1"/>
  <c r="M234" i="11" s="1"/>
  <c r="L34" i="12" a="1"/>
  <c r="L34" i="12" s="1"/>
  <c r="M260" i="11" s="1"/>
  <c r="L26" i="12" a="1"/>
  <c r="L26" i="12" s="1"/>
  <c r="M252" i="11" s="1"/>
  <c r="L24" i="12" a="1"/>
  <c r="L24" i="12" s="1"/>
  <c r="M250" i="11" s="1"/>
  <c r="L16" i="12" a="1"/>
  <c r="L16" i="12" s="1"/>
  <c r="M242" i="11" s="1"/>
  <c r="L12" i="12" a="1"/>
  <c r="L12" i="12" s="1"/>
  <c r="M238" i="11" s="1"/>
  <c r="L10" i="12" a="1"/>
  <c r="L10" i="12" s="1"/>
  <c r="M236" i="11" s="1"/>
  <c r="L6" i="12" a="1"/>
  <c r="L6" i="12" s="1"/>
  <c r="M232" i="11" s="1"/>
  <c r="L42" i="12" a="1"/>
  <c r="L42" i="12" s="1"/>
  <c r="M268" i="11" s="1"/>
  <c r="L20" i="12" a="1"/>
  <c r="L20" i="12" s="1"/>
  <c r="M246" i="11" s="1"/>
  <c r="N5" i="12"/>
  <c r="O231" i="11" s="1"/>
  <c r="O230" i="11" s="1"/>
  <c r="M1" i="12"/>
  <c r="R4" i="7" l="1"/>
  <c r="Q1" i="7"/>
  <c r="E1187" i="11"/>
  <c r="H1187" i="11"/>
  <c r="C1237" i="11"/>
  <c r="D1187" i="11"/>
  <c r="F1187" i="11"/>
  <c r="G1187" i="11"/>
  <c r="C1874" i="11"/>
  <c r="F1824" i="11"/>
  <c r="H1824" i="11"/>
  <c r="E1824" i="11"/>
  <c r="G1824" i="11"/>
  <c r="D1824" i="11"/>
  <c r="E991" i="11"/>
  <c r="G991" i="11"/>
  <c r="H991" i="11"/>
  <c r="C1041" i="11"/>
  <c r="F991" i="11"/>
  <c r="D991" i="11"/>
  <c r="D1040" i="11"/>
  <c r="F1040" i="11"/>
  <c r="H1040" i="11"/>
  <c r="C1090" i="11"/>
  <c r="E1040" i="11"/>
  <c r="G1040" i="11"/>
  <c r="E795" i="11"/>
  <c r="F795" i="11"/>
  <c r="G795" i="11"/>
  <c r="H795" i="11"/>
  <c r="D795" i="11"/>
  <c r="C845" i="11"/>
  <c r="E942" i="11"/>
  <c r="C992" i="11"/>
  <c r="D942" i="11"/>
  <c r="F942" i="11"/>
  <c r="G942" i="11"/>
  <c r="H942" i="11"/>
  <c r="D746" i="11"/>
  <c r="H746" i="11"/>
  <c r="C796" i="11"/>
  <c r="E746" i="11"/>
  <c r="F746" i="11"/>
  <c r="G746" i="11"/>
  <c r="E1236" i="11"/>
  <c r="C1286" i="11"/>
  <c r="G1236" i="11"/>
  <c r="D1236" i="11"/>
  <c r="H1236" i="11"/>
  <c r="F1236" i="11"/>
  <c r="F1285" i="11"/>
  <c r="C1335" i="11"/>
  <c r="H1285" i="11"/>
  <c r="E1285" i="11"/>
  <c r="G1285" i="11"/>
  <c r="D1285" i="11"/>
  <c r="C1580" i="11"/>
  <c r="F1530" i="11"/>
  <c r="D1530" i="11"/>
  <c r="H1530" i="11"/>
  <c r="E1530" i="11"/>
  <c r="G1530" i="11"/>
  <c r="H1432" i="11"/>
  <c r="C1482" i="11"/>
  <c r="E1432" i="11"/>
  <c r="G1432" i="11"/>
  <c r="D1432" i="11"/>
  <c r="F1432" i="11"/>
  <c r="F1677" i="11"/>
  <c r="C1727" i="11"/>
  <c r="G1677" i="11"/>
  <c r="H1677" i="11"/>
  <c r="E1677" i="11"/>
  <c r="D1677" i="11"/>
  <c r="C1139" i="11"/>
  <c r="G1089" i="11"/>
  <c r="H1089" i="11"/>
  <c r="D1089" i="11"/>
  <c r="E1089" i="11"/>
  <c r="F1089" i="11"/>
  <c r="E1138" i="11"/>
  <c r="C1188" i="11"/>
  <c r="F1138" i="11"/>
  <c r="H1138" i="11"/>
  <c r="D1138" i="11"/>
  <c r="G1138" i="11"/>
  <c r="E697" i="11"/>
  <c r="D697" i="11"/>
  <c r="G697" i="11"/>
  <c r="F697" i="11"/>
  <c r="H697" i="11"/>
  <c r="C747" i="11"/>
  <c r="E648" i="11"/>
  <c r="C698" i="11"/>
  <c r="H648" i="11"/>
  <c r="D648" i="11"/>
  <c r="F648" i="11"/>
  <c r="G648" i="11"/>
  <c r="C1972" i="11"/>
  <c r="F1922" i="11"/>
  <c r="E1922" i="11"/>
  <c r="G1922" i="11"/>
  <c r="D1922" i="11"/>
  <c r="H1922" i="11"/>
  <c r="D1726" i="11"/>
  <c r="E1726" i="11"/>
  <c r="F1726" i="11"/>
  <c r="G1726" i="11"/>
  <c r="C1776" i="11"/>
  <c r="H1726" i="11"/>
  <c r="E893" i="11"/>
  <c r="G893" i="11"/>
  <c r="H893" i="11"/>
  <c r="C943" i="11"/>
  <c r="F893" i="11"/>
  <c r="D893" i="11"/>
  <c r="E1873" i="11"/>
  <c r="C1923" i="11"/>
  <c r="F1873" i="11"/>
  <c r="G1873" i="11"/>
  <c r="D1873" i="11"/>
  <c r="H1873" i="11"/>
  <c r="E599" i="11"/>
  <c r="G599" i="11"/>
  <c r="H599" i="11"/>
  <c r="C649" i="11"/>
  <c r="D599" i="11"/>
  <c r="F599" i="11"/>
  <c r="D550" i="11"/>
  <c r="H550" i="11"/>
  <c r="E550" i="11"/>
  <c r="F550" i="11"/>
  <c r="G550" i="11"/>
  <c r="C600" i="11"/>
  <c r="C551" i="11"/>
  <c r="F501" i="11"/>
  <c r="C502" i="11"/>
  <c r="D501" i="11"/>
  <c r="H501" i="11"/>
  <c r="E501" i="11"/>
  <c r="G501" i="11"/>
  <c r="G1628" i="11"/>
  <c r="C1678" i="11"/>
  <c r="D1628" i="11"/>
  <c r="H1628" i="11"/>
  <c r="E1628" i="11"/>
  <c r="F1628" i="11"/>
  <c r="F1971" i="11"/>
  <c r="G1971" i="11"/>
  <c r="D1971" i="11"/>
  <c r="H1971" i="11"/>
  <c r="E1971" i="11"/>
  <c r="C1433" i="11"/>
  <c r="H1383" i="11"/>
  <c r="E1383" i="11"/>
  <c r="G1383" i="11"/>
  <c r="D1383" i="11"/>
  <c r="F1383" i="11"/>
  <c r="F1775" i="11"/>
  <c r="G1775" i="11"/>
  <c r="C1825" i="11"/>
  <c r="D1775" i="11"/>
  <c r="E1775" i="11"/>
  <c r="H1775" i="11"/>
  <c r="F1334" i="11"/>
  <c r="G1334" i="11"/>
  <c r="D1334" i="11"/>
  <c r="E1334" i="11"/>
  <c r="H1334" i="11"/>
  <c r="C1384" i="11"/>
  <c r="G844" i="11"/>
  <c r="F844" i="11"/>
  <c r="D844" i="11"/>
  <c r="C894" i="11"/>
  <c r="H844" i="11"/>
  <c r="E844" i="11"/>
  <c r="F1481" i="11"/>
  <c r="C1531" i="11"/>
  <c r="E1481" i="11"/>
  <c r="G1481" i="11"/>
  <c r="D1481" i="11"/>
  <c r="H1481" i="11"/>
  <c r="E1579" i="11"/>
  <c r="G1579" i="11"/>
  <c r="H1579" i="11"/>
  <c r="D1579" i="11"/>
  <c r="F1579" i="11"/>
  <c r="C1629" i="11"/>
  <c r="M52" i="12" a="1"/>
  <c r="M52" i="12" s="1"/>
  <c r="N278" i="11" s="1"/>
  <c r="M48" i="12" a="1"/>
  <c r="M48" i="12" s="1"/>
  <c r="N274" i="11" s="1"/>
  <c r="M53" i="12" a="1"/>
  <c r="M53" i="12" s="1"/>
  <c r="N279" i="11" s="1"/>
  <c r="M49" i="12" a="1"/>
  <c r="M49" i="12" s="1"/>
  <c r="N275" i="11" s="1"/>
  <c r="M45" i="12" a="1"/>
  <c r="M45" i="12" s="1"/>
  <c r="N271" i="11" s="1"/>
  <c r="M50" i="12" a="1"/>
  <c r="M50" i="12" s="1"/>
  <c r="N276" i="11" s="1"/>
  <c r="M44" i="12" a="1"/>
  <c r="M44" i="12" s="1"/>
  <c r="N270" i="11" s="1"/>
  <c r="M51" i="12" a="1"/>
  <c r="M51" i="12" s="1"/>
  <c r="N277" i="11" s="1"/>
  <c r="M42" i="12" a="1"/>
  <c r="M42" i="12" s="1"/>
  <c r="N268" i="11" s="1"/>
  <c r="M54" i="12" a="1"/>
  <c r="M54" i="12" s="1"/>
  <c r="N280" i="11" s="1"/>
  <c r="M40" i="12" a="1"/>
  <c r="M40" i="12" s="1"/>
  <c r="N266" i="11" s="1"/>
  <c r="M36" i="12" a="1"/>
  <c r="M36" i="12" s="1"/>
  <c r="N262" i="11" s="1"/>
  <c r="M32" i="12" a="1"/>
  <c r="M32" i="12" s="1"/>
  <c r="N258" i="11" s="1"/>
  <c r="M28" i="12" a="1"/>
  <c r="M28" i="12" s="1"/>
  <c r="N254" i="11" s="1"/>
  <c r="M55" i="12" a="1"/>
  <c r="M55" i="12" s="1"/>
  <c r="N281" i="11" s="1"/>
  <c r="M41" i="12" a="1"/>
  <c r="M41" i="12" s="1"/>
  <c r="N267" i="11" s="1"/>
  <c r="M37" i="12" a="1"/>
  <c r="M37" i="12" s="1"/>
  <c r="N263" i="11" s="1"/>
  <c r="M33" i="12" a="1"/>
  <c r="M33" i="12" s="1"/>
  <c r="N259" i="11" s="1"/>
  <c r="M29" i="12" a="1"/>
  <c r="M29" i="12" s="1"/>
  <c r="N255" i="11" s="1"/>
  <c r="M25" i="12" a="1"/>
  <c r="M25" i="12" s="1"/>
  <c r="N251" i="11" s="1"/>
  <c r="M46" i="12" a="1"/>
  <c r="M46" i="12" s="1"/>
  <c r="N272" i="11" s="1"/>
  <c r="M38" i="12" a="1"/>
  <c r="M38" i="12" s="1"/>
  <c r="N264" i="11" s="1"/>
  <c r="M30" i="12" a="1"/>
  <c r="M30" i="12" s="1"/>
  <c r="N256" i="11" s="1"/>
  <c r="M22" i="12" a="1"/>
  <c r="M22" i="12" s="1"/>
  <c r="N248" i="11" s="1"/>
  <c r="M18" i="12" a="1"/>
  <c r="M18" i="12" s="1"/>
  <c r="N244" i="11" s="1"/>
  <c r="M14" i="12" a="1"/>
  <c r="M14" i="12" s="1"/>
  <c r="N240" i="11" s="1"/>
  <c r="M47" i="12" a="1"/>
  <c r="M47" i="12" s="1"/>
  <c r="N273" i="11" s="1"/>
  <c r="M39" i="12" a="1"/>
  <c r="M39" i="12" s="1"/>
  <c r="N265" i="11" s="1"/>
  <c r="M31" i="12" a="1"/>
  <c r="M31" i="12" s="1"/>
  <c r="N257" i="11" s="1"/>
  <c r="M23" i="12" a="1"/>
  <c r="M23" i="12" s="1"/>
  <c r="N249" i="11" s="1"/>
  <c r="M19" i="12" a="1"/>
  <c r="M19" i="12" s="1"/>
  <c r="N245" i="11" s="1"/>
  <c r="M15" i="12" a="1"/>
  <c r="M15" i="12" s="1"/>
  <c r="N241" i="11" s="1"/>
  <c r="M11" i="12" a="1"/>
  <c r="M11" i="12" s="1"/>
  <c r="N237" i="11" s="1"/>
  <c r="M34" i="12" a="1"/>
  <c r="M34" i="12" s="1"/>
  <c r="N260" i="11" s="1"/>
  <c r="M26" i="12" a="1"/>
  <c r="M26" i="12" s="1"/>
  <c r="N252" i="11" s="1"/>
  <c r="M24" i="12" a="1"/>
  <c r="M24" i="12" s="1"/>
  <c r="N250" i="11" s="1"/>
  <c r="M16" i="12" a="1"/>
  <c r="M16" i="12" s="1"/>
  <c r="N242" i="11" s="1"/>
  <c r="M12" i="12" a="1"/>
  <c r="M12" i="12" s="1"/>
  <c r="N238" i="11" s="1"/>
  <c r="M10" i="12" a="1"/>
  <c r="M10" i="12" s="1"/>
  <c r="N236" i="11" s="1"/>
  <c r="M6" i="12" a="1"/>
  <c r="M6" i="12" s="1"/>
  <c r="N232" i="11" s="1"/>
  <c r="M20" i="12" a="1"/>
  <c r="M20" i="12" s="1"/>
  <c r="N246" i="11" s="1"/>
  <c r="M8" i="12" a="1"/>
  <c r="M8" i="12" s="1"/>
  <c r="N234" i="11" s="1"/>
  <c r="M9" i="12" a="1"/>
  <c r="M9" i="12" s="1"/>
  <c r="N235" i="11" s="1"/>
  <c r="M43" i="12" a="1"/>
  <c r="M43" i="12" s="1"/>
  <c r="N269" i="11" s="1"/>
  <c r="M35" i="12" a="1"/>
  <c r="M35" i="12" s="1"/>
  <c r="N261" i="11" s="1"/>
  <c r="M17" i="12" a="1"/>
  <c r="M17" i="12" s="1"/>
  <c r="N243" i="11" s="1"/>
  <c r="M13" i="12" a="1"/>
  <c r="M13" i="12" s="1"/>
  <c r="N239" i="11" s="1"/>
  <c r="M7" i="12" a="1"/>
  <c r="M7" i="12" s="1"/>
  <c r="N233" i="11" s="1"/>
  <c r="M27" i="12" a="1"/>
  <c r="M27" i="12" s="1"/>
  <c r="N253" i="11" s="1"/>
  <c r="M21" i="12" a="1"/>
  <c r="M21" i="12" s="1"/>
  <c r="N247" i="11" s="1"/>
  <c r="O5" i="12"/>
  <c r="P231" i="11" s="1"/>
  <c r="P230" i="11" s="1"/>
  <c r="N1" i="12"/>
  <c r="S4" i="7" l="1"/>
  <c r="R1" i="7"/>
  <c r="E1531" i="11"/>
  <c r="C1581" i="11"/>
  <c r="H1531" i="11"/>
  <c r="F1531" i="11"/>
  <c r="G1531" i="11"/>
  <c r="D1531" i="11"/>
  <c r="F894" i="11"/>
  <c r="G894" i="11"/>
  <c r="D894" i="11"/>
  <c r="C944" i="11"/>
  <c r="H894" i="11"/>
  <c r="E894" i="11"/>
  <c r="F1384" i="11"/>
  <c r="C1434" i="11"/>
  <c r="G1384" i="11"/>
  <c r="E1384" i="11"/>
  <c r="H1384" i="11"/>
  <c r="D1384" i="11"/>
  <c r="G600" i="11"/>
  <c r="D600" i="11"/>
  <c r="H600" i="11"/>
  <c r="C650" i="11"/>
  <c r="E600" i="11"/>
  <c r="F600" i="11"/>
  <c r="C699" i="11"/>
  <c r="E649" i="11"/>
  <c r="F649" i="11"/>
  <c r="G649" i="11"/>
  <c r="D649" i="11"/>
  <c r="H649" i="11"/>
  <c r="D1923" i="11"/>
  <c r="E1923" i="11"/>
  <c r="F1923" i="11"/>
  <c r="C1973" i="11"/>
  <c r="G1923" i="11"/>
  <c r="H1923" i="11"/>
  <c r="C993" i="11"/>
  <c r="E943" i="11"/>
  <c r="G943" i="11"/>
  <c r="F943" i="11"/>
  <c r="D943" i="11"/>
  <c r="H943" i="11"/>
  <c r="F698" i="11"/>
  <c r="D698" i="11"/>
  <c r="H698" i="11"/>
  <c r="E698" i="11"/>
  <c r="G698" i="11"/>
  <c r="C748" i="11"/>
  <c r="E1188" i="11"/>
  <c r="F1188" i="11"/>
  <c r="G1188" i="11"/>
  <c r="C1238" i="11"/>
  <c r="D1188" i="11"/>
  <c r="H1188" i="11"/>
  <c r="D1727" i="11"/>
  <c r="E1727" i="11"/>
  <c r="H1727" i="11"/>
  <c r="F1727" i="11"/>
  <c r="G1727" i="11"/>
  <c r="C1777" i="11"/>
  <c r="F1286" i="11"/>
  <c r="G1286" i="11"/>
  <c r="D1286" i="11"/>
  <c r="H1286" i="11"/>
  <c r="E1286" i="11"/>
  <c r="C1336" i="11"/>
  <c r="D992" i="11"/>
  <c r="H992" i="11"/>
  <c r="E992" i="11"/>
  <c r="F992" i="11"/>
  <c r="C1042" i="11"/>
  <c r="G992" i="11"/>
  <c r="H1041" i="11"/>
  <c r="E1041" i="11"/>
  <c r="C1091" i="11"/>
  <c r="D1041" i="11"/>
  <c r="F1041" i="11"/>
  <c r="G1041" i="11"/>
  <c r="C1875" i="11"/>
  <c r="H1825" i="11"/>
  <c r="D1825" i="11"/>
  <c r="E1825" i="11"/>
  <c r="G1825" i="11"/>
  <c r="F1825" i="11"/>
  <c r="D1433" i="11"/>
  <c r="H1433" i="11"/>
  <c r="E1433" i="11"/>
  <c r="C1483" i="11"/>
  <c r="F1433" i="11"/>
  <c r="G1433" i="11"/>
  <c r="C552" i="11"/>
  <c r="E502" i="11"/>
  <c r="D502" i="11"/>
  <c r="F502" i="11"/>
  <c r="C503" i="11"/>
  <c r="H502" i="11"/>
  <c r="G502" i="11"/>
  <c r="D1776" i="11"/>
  <c r="G1776" i="11"/>
  <c r="C1826" i="11"/>
  <c r="H1776" i="11"/>
  <c r="E1776" i="11"/>
  <c r="F1776" i="11"/>
  <c r="D1580" i="11"/>
  <c r="H1580" i="11"/>
  <c r="E1580" i="11"/>
  <c r="F1580" i="11"/>
  <c r="G1580" i="11"/>
  <c r="C1630" i="11"/>
  <c r="G796" i="11"/>
  <c r="D796" i="11"/>
  <c r="H796" i="11"/>
  <c r="C846" i="11"/>
  <c r="E796" i="11"/>
  <c r="F796" i="11"/>
  <c r="C1924" i="11"/>
  <c r="G1874" i="11"/>
  <c r="D1874" i="11"/>
  <c r="H1874" i="11"/>
  <c r="F1874" i="11"/>
  <c r="E1874" i="11"/>
  <c r="C1287" i="11"/>
  <c r="E1237" i="11"/>
  <c r="F1237" i="11"/>
  <c r="G1237" i="11"/>
  <c r="D1237" i="11"/>
  <c r="H1237" i="11"/>
  <c r="H747" i="11"/>
  <c r="F747" i="11"/>
  <c r="C797" i="11"/>
  <c r="G747" i="11"/>
  <c r="E747" i="11"/>
  <c r="D747" i="11"/>
  <c r="C1532" i="11"/>
  <c r="D1482" i="11"/>
  <c r="G1482" i="11"/>
  <c r="E1482" i="11"/>
  <c r="F1482" i="11"/>
  <c r="H1482" i="11"/>
  <c r="F1335" i="11"/>
  <c r="C1385" i="11"/>
  <c r="E1335" i="11"/>
  <c r="G1335" i="11"/>
  <c r="D1335" i="11"/>
  <c r="H1335" i="11"/>
  <c r="F845" i="11"/>
  <c r="D845" i="11"/>
  <c r="E845" i="11"/>
  <c r="C895" i="11"/>
  <c r="G845" i="11"/>
  <c r="H845" i="11"/>
  <c r="D1090" i="11"/>
  <c r="E1090" i="11"/>
  <c r="C1140" i="11"/>
  <c r="F1090" i="11"/>
  <c r="H1090" i="11"/>
  <c r="G1090" i="11"/>
  <c r="H1629" i="11"/>
  <c r="C1679" i="11"/>
  <c r="G1629" i="11"/>
  <c r="D1629" i="11"/>
  <c r="F1629" i="11"/>
  <c r="E1629" i="11"/>
  <c r="D1678" i="11"/>
  <c r="C1728" i="11"/>
  <c r="E1678" i="11"/>
  <c r="G1678" i="11"/>
  <c r="F1678" i="11"/>
  <c r="H1678" i="11"/>
  <c r="E551" i="11"/>
  <c r="H551" i="11"/>
  <c r="D551" i="11"/>
  <c r="F551" i="11"/>
  <c r="G551" i="11"/>
  <c r="C601" i="11"/>
  <c r="F1972" i="11"/>
  <c r="H1972" i="11"/>
  <c r="D1972" i="11"/>
  <c r="E1972" i="11"/>
  <c r="G1972" i="11"/>
  <c r="C1189" i="11"/>
  <c r="G1139" i="11"/>
  <c r="E1139" i="11"/>
  <c r="F1139" i="11"/>
  <c r="H1139" i="11"/>
  <c r="D1139" i="11"/>
  <c r="N53" i="12" a="1"/>
  <c r="N53" i="12" s="1"/>
  <c r="O279" i="11" s="1"/>
  <c r="N49" i="12" a="1"/>
  <c r="N49" i="12" s="1"/>
  <c r="O275" i="11" s="1"/>
  <c r="N45" i="12" a="1"/>
  <c r="N45" i="12" s="1"/>
  <c r="O271" i="11" s="1"/>
  <c r="N54" i="12" a="1"/>
  <c r="N54" i="12" s="1"/>
  <c r="O280" i="11" s="1"/>
  <c r="N50" i="12" a="1"/>
  <c r="N50" i="12" s="1"/>
  <c r="O276" i="11" s="1"/>
  <c r="N46" i="12" a="1"/>
  <c r="N46" i="12" s="1"/>
  <c r="O272" i="11" s="1"/>
  <c r="N51" i="12" a="1"/>
  <c r="N51" i="12" s="1"/>
  <c r="O277" i="11" s="1"/>
  <c r="N52" i="12" a="1"/>
  <c r="N52" i="12" s="1"/>
  <c r="O278" i="11" s="1"/>
  <c r="N55" i="12" a="1"/>
  <c r="N55" i="12" s="1"/>
  <c r="O281" i="11" s="1"/>
  <c r="N41" i="12" a="1"/>
  <c r="N41" i="12" s="1"/>
  <c r="O267" i="11" s="1"/>
  <c r="N37" i="12" a="1"/>
  <c r="N37" i="12" s="1"/>
  <c r="O263" i="11" s="1"/>
  <c r="N33" i="12" a="1"/>
  <c r="N33" i="12" s="1"/>
  <c r="O259" i="11" s="1"/>
  <c r="N29" i="12" a="1"/>
  <c r="N29" i="12" s="1"/>
  <c r="O255" i="11" s="1"/>
  <c r="N42" i="12" a="1"/>
  <c r="N42" i="12" s="1"/>
  <c r="O268" i="11" s="1"/>
  <c r="N38" i="12" a="1"/>
  <c r="N38" i="12" s="1"/>
  <c r="O264" i="11" s="1"/>
  <c r="N34" i="12" a="1"/>
  <c r="N34" i="12" s="1"/>
  <c r="O260" i="11" s="1"/>
  <c r="N30" i="12" a="1"/>
  <c r="N30" i="12" s="1"/>
  <c r="O256" i="11" s="1"/>
  <c r="N26" i="12" a="1"/>
  <c r="N26" i="12" s="1"/>
  <c r="O252" i="11" s="1"/>
  <c r="N47" i="12" a="1"/>
  <c r="N47" i="12" s="1"/>
  <c r="O273" i="11" s="1"/>
  <c r="N39" i="12" a="1"/>
  <c r="N39" i="12" s="1"/>
  <c r="O265" i="11" s="1"/>
  <c r="N31" i="12" a="1"/>
  <c r="N31" i="12" s="1"/>
  <c r="O257" i="11" s="1"/>
  <c r="N23" i="12" a="1"/>
  <c r="N23" i="12" s="1"/>
  <c r="O249" i="11" s="1"/>
  <c r="N19" i="12" a="1"/>
  <c r="N19" i="12" s="1"/>
  <c r="O245" i="11" s="1"/>
  <c r="N15" i="12" a="1"/>
  <c r="N15" i="12" s="1"/>
  <c r="O241" i="11" s="1"/>
  <c r="N48" i="12" a="1"/>
  <c r="N48" i="12" s="1"/>
  <c r="O274" i="11" s="1"/>
  <c r="N44" i="12" a="1"/>
  <c r="N44" i="12" s="1"/>
  <c r="O270" i="11" s="1"/>
  <c r="N40" i="12" a="1"/>
  <c r="N40" i="12" s="1"/>
  <c r="O266" i="11" s="1"/>
  <c r="N32" i="12" a="1"/>
  <c r="N32" i="12" s="1"/>
  <c r="O258" i="11" s="1"/>
  <c r="N25" i="12" a="1"/>
  <c r="N25" i="12" s="1"/>
  <c r="O251" i="11" s="1"/>
  <c r="N24" i="12" a="1"/>
  <c r="N24" i="12" s="1"/>
  <c r="O250" i="11" s="1"/>
  <c r="N20" i="12" a="1"/>
  <c r="N20" i="12" s="1"/>
  <c r="O246" i="11" s="1"/>
  <c r="N16" i="12" a="1"/>
  <c r="N16" i="12" s="1"/>
  <c r="O242" i="11" s="1"/>
  <c r="N12" i="12" a="1"/>
  <c r="N12" i="12" s="1"/>
  <c r="O238" i="11" s="1"/>
  <c r="N43" i="12" a="1"/>
  <c r="N43" i="12" s="1"/>
  <c r="O269" i="11" s="1"/>
  <c r="N35" i="12" a="1"/>
  <c r="N35" i="12" s="1"/>
  <c r="O261" i="11" s="1"/>
  <c r="N17" i="12" a="1"/>
  <c r="N17" i="12" s="1"/>
  <c r="O243" i="11" s="1"/>
  <c r="N13" i="12" a="1"/>
  <c r="N13" i="12" s="1"/>
  <c r="O239" i="11" s="1"/>
  <c r="N7" i="12" a="1"/>
  <c r="N7" i="12" s="1"/>
  <c r="O233" i="11" s="1"/>
  <c r="N27" i="12" a="1"/>
  <c r="N27" i="12" s="1"/>
  <c r="O253" i="11" s="1"/>
  <c r="N21" i="12" a="1"/>
  <c r="N21" i="12" s="1"/>
  <c r="O247" i="11" s="1"/>
  <c r="N9" i="12" a="1"/>
  <c r="N9" i="12" s="1"/>
  <c r="O235" i="11" s="1"/>
  <c r="N14" i="12" a="1"/>
  <c r="N14" i="12" s="1"/>
  <c r="O240" i="11" s="1"/>
  <c r="N11" i="12" a="1"/>
  <c r="N11" i="12" s="1"/>
  <c r="O237" i="11" s="1"/>
  <c r="N10" i="12" a="1"/>
  <c r="N10" i="12" s="1"/>
  <c r="O236" i="11" s="1"/>
  <c r="N36" i="12" a="1"/>
  <c r="N36" i="12" s="1"/>
  <c r="O262" i="11" s="1"/>
  <c r="N18" i="12" a="1"/>
  <c r="N18" i="12" s="1"/>
  <c r="O244" i="11" s="1"/>
  <c r="N8" i="12" a="1"/>
  <c r="N8" i="12" s="1"/>
  <c r="O234" i="11" s="1"/>
  <c r="N28" i="12" a="1"/>
  <c r="N28" i="12" s="1"/>
  <c r="O254" i="11" s="1"/>
  <c r="N22" i="12" a="1"/>
  <c r="N22" i="12" s="1"/>
  <c r="O248" i="11" s="1"/>
  <c r="N6" i="12" a="1"/>
  <c r="N6" i="12" s="1"/>
  <c r="O232" i="11" s="1"/>
  <c r="P5" i="12"/>
  <c r="Q231" i="11" s="1"/>
  <c r="Q230" i="11" s="1"/>
  <c r="O1" i="12"/>
  <c r="S1" i="7" l="1"/>
  <c r="T4" i="7"/>
  <c r="E1189" i="11"/>
  <c r="G1189" i="11"/>
  <c r="H1189" i="11"/>
  <c r="D1189" i="11"/>
  <c r="C1239" i="11"/>
  <c r="F1189" i="11"/>
  <c r="D1728" i="11"/>
  <c r="F1728" i="11"/>
  <c r="C1778" i="11"/>
  <c r="E1728" i="11"/>
  <c r="G1728" i="11"/>
  <c r="H1728" i="11"/>
  <c r="H1924" i="11"/>
  <c r="C1974" i="11"/>
  <c r="D1924" i="11"/>
  <c r="E1924" i="11"/>
  <c r="G1924" i="11"/>
  <c r="F1924" i="11"/>
  <c r="C1876" i="11"/>
  <c r="H1826" i="11"/>
  <c r="F1826" i="11"/>
  <c r="E1826" i="11"/>
  <c r="D1826" i="11"/>
  <c r="G1826" i="11"/>
  <c r="C1533" i="11"/>
  <c r="F1483" i="11"/>
  <c r="E1483" i="11"/>
  <c r="G1483" i="11"/>
  <c r="D1483" i="11"/>
  <c r="H1483" i="11"/>
  <c r="F1777" i="11"/>
  <c r="C1827" i="11"/>
  <c r="G1777" i="11"/>
  <c r="D1777" i="11"/>
  <c r="E1777" i="11"/>
  <c r="H1777" i="11"/>
  <c r="G1238" i="11"/>
  <c r="C1288" i="11"/>
  <c r="E1238" i="11"/>
  <c r="D1238" i="11"/>
  <c r="H1238" i="11"/>
  <c r="F1238" i="11"/>
  <c r="E748" i="11"/>
  <c r="F748" i="11"/>
  <c r="C798" i="11"/>
  <c r="G748" i="11"/>
  <c r="D748" i="11"/>
  <c r="H748" i="11"/>
  <c r="D1385" i="11"/>
  <c r="C1435" i="11"/>
  <c r="G1385" i="11"/>
  <c r="H1385" i="11"/>
  <c r="F1385" i="11"/>
  <c r="E1385" i="11"/>
  <c r="E601" i="11"/>
  <c r="H601" i="11"/>
  <c r="D601" i="11"/>
  <c r="C651" i="11"/>
  <c r="F601" i="11"/>
  <c r="G601" i="11"/>
  <c r="C553" i="11"/>
  <c r="F503" i="11"/>
  <c r="C504" i="11"/>
  <c r="G503" i="11"/>
  <c r="D503" i="11"/>
  <c r="E503" i="11"/>
  <c r="H503" i="11"/>
  <c r="G552" i="11"/>
  <c r="D552" i="11"/>
  <c r="H552" i="11"/>
  <c r="E552" i="11"/>
  <c r="F552" i="11"/>
  <c r="C602" i="11"/>
  <c r="E1875" i="11"/>
  <c r="C1925" i="11"/>
  <c r="D1875" i="11"/>
  <c r="F1875" i="11"/>
  <c r="H1875" i="11"/>
  <c r="G1875" i="11"/>
  <c r="H1091" i="11"/>
  <c r="F1091" i="11"/>
  <c r="E1091" i="11"/>
  <c r="C1141" i="11"/>
  <c r="G1091" i="11"/>
  <c r="D1091" i="11"/>
  <c r="C1092" i="11"/>
  <c r="F1042" i="11"/>
  <c r="E1042" i="11"/>
  <c r="D1042" i="11"/>
  <c r="H1042" i="11"/>
  <c r="G1042" i="11"/>
  <c r="F1679" i="11"/>
  <c r="C1729" i="11"/>
  <c r="G1679" i="11"/>
  <c r="E1679" i="11"/>
  <c r="H1679" i="11"/>
  <c r="D1679" i="11"/>
  <c r="C1190" i="11"/>
  <c r="D1140" i="11"/>
  <c r="F1140" i="11"/>
  <c r="E1140" i="11"/>
  <c r="G1140" i="11"/>
  <c r="H1140" i="11"/>
  <c r="C1582" i="11"/>
  <c r="E1532" i="11"/>
  <c r="G1532" i="11"/>
  <c r="H1532" i="11"/>
  <c r="D1532" i="11"/>
  <c r="F1532" i="11"/>
  <c r="H797" i="11"/>
  <c r="E797" i="11"/>
  <c r="C847" i="11"/>
  <c r="G797" i="11"/>
  <c r="D797" i="11"/>
  <c r="F797" i="11"/>
  <c r="D1287" i="11"/>
  <c r="F1287" i="11"/>
  <c r="H1287" i="11"/>
  <c r="C1337" i="11"/>
  <c r="G1287" i="11"/>
  <c r="E1287" i="11"/>
  <c r="F1336" i="11"/>
  <c r="H1336" i="11"/>
  <c r="D1336" i="11"/>
  <c r="C1386" i="11"/>
  <c r="G1336" i="11"/>
  <c r="E1336" i="11"/>
  <c r="E1973" i="11"/>
  <c r="D1973" i="11"/>
  <c r="F1973" i="11"/>
  <c r="G1973" i="11"/>
  <c r="H1973" i="11"/>
  <c r="E650" i="11"/>
  <c r="C700" i="11"/>
  <c r="F650" i="11"/>
  <c r="H650" i="11"/>
  <c r="D650" i="11"/>
  <c r="G650" i="11"/>
  <c r="E1434" i="11"/>
  <c r="F1434" i="11"/>
  <c r="G1434" i="11"/>
  <c r="H1434" i="11"/>
  <c r="D1434" i="11"/>
  <c r="C1484" i="11"/>
  <c r="C994" i="11"/>
  <c r="F944" i="11"/>
  <c r="G944" i="11"/>
  <c r="H944" i="11"/>
  <c r="E944" i="11"/>
  <c r="D944" i="11"/>
  <c r="E1581" i="11"/>
  <c r="F1581" i="11"/>
  <c r="G1581" i="11"/>
  <c r="H1581" i="11"/>
  <c r="D1581" i="11"/>
  <c r="C1631" i="11"/>
  <c r="E895" i="11"/>
  <c r="G895" i="11"/>
  <c r="D895" i="11"/>
  <c r="H895" i="11"/>
  <c r="F895" i="11"/>
  <c r="C945" i="11"/>
  <c r="C896" i="11"/>
  <c r="G846" i="11"/>
  <c r="F846" i="11"/>
  <c r="D846" i="11"/>
  <c r="H846" i="11"/>
  <c r="E846" i="11"/>
  <c r="E1630" i="11"/>
  <c r="F1630" i="11"/>
  <c r="G1630" i="11"/>
  <c r="D1630" i="11"/>
  <c r="H1630" i="11"/>
  <c r="C1680" i="11"/>
  <c r="E993" i="11"/>
  <c r="F993" i="11"/>
  <c r="G993" i="11"/>
  <c r="C1043" i="11"/>
  <c r="H993" i="11"/>
  <c r="D993" i="11"/>
  <c r="E699" i="11"/>
  <c r="H699" i="11"/>
  <c r="F699" i="11"/>
  <c r="D699" i="11"/>
  <c r="G699" i="11"/>
  <c r="C749" i="11"/>
  <c r="O54" i="12" a="1"/>
  <c r="O54" i="12" s="1"/>
  <c r="P280" i="11" s="1"/>
  <c r="O50" i="12" a="1"/>
  <c r="O50" i="12" s="1"/>
  <c r="P276" i="11" s="1"/>
  <c r="O46" i="12" a="1"/>
  <c r="O46" i="12" s="1"/>
  <c r="P272" i="11" s="1"/>
  <c r="O55" i="12" a="1"/>
  <c r="O55" i="12" s="1"/>
  <c r="P281" i="11" s="1"/>
  <c r="O51" i="12" a="1"/>
  <c r="O51" i="12" s="1"/>
  <c r="P277" i="11" s="1"/>
  <c r="O47" i="12" a="1"/>
  <c r="O47" i="12" s="1"/>
  <c r="P273" i="11" s="1"/>
  <c r="O52" i="12" a="1"/>
  <c r="O52" i="12" s="1"/>
  <c r="P278" i="11" s="1"/>
  <c r="O53" i="12" a="1"/>
  <c r="O53" i="12" s="1"/>
  <c r="P279" i="11" s="1"/>
  <c r="O45" i="12" a="1"/>
  <c r="O45" i="12" s="1"/>
  <c r="P271" i="11" s="1"/>
  <c r="O43" i="12" a="1"/>
  <c r="O43" i="12" s="1"/>
  <c r="P269" i="11" s="1"/>
  <c r="O40" i="12" a="1"/>
  <c r="O40" i="12" s="1"/>
  <c r="P266" i="11" s="1"/>
  <c r="O42" i="12" a="1"/>
  <c r="O42" i="12" s="1"/>
  <c r="P268" i="11" s="1"/>
  <c r="O38" i="12" a="1"/>
  <c r="O38" i="12" s="1"/>
  <c r="P264" i="11" s="1"/>
  <c r="O34" i="12" a="1"/>
  <c r="O34" i="12" s="1"/>
  <c r="P260" i="11" s="1"/>
  <c r="O30" i="12" a="1"/>
  <c r="O30" i="12" s="1"/>
  <c r="P256" i="11" s="1"/>
  <c r="O39" i="12" a="1"/>
  <c r="O39" i="12" s="1"/>
  <c r="P265" i="11" s="1"/>
  <c r="O35" i="12" a="1"/>
  <c r="O35" i="12" s="1"/>
  <c r="P261" i="11" s="1"/>
  <c r="O31" i="12" a="1"/>
  <c r="O31" i="12" s="1"/>
  <c r="P257" i="11" s="1"/>
  <c r="O27" i="12" a="1"/>
  <c r="O27" i="12" s="1"/>
  <c r="P253" i="11" s="1"/>
  <c r="O48" i="12" a="1"/>
  <c r="O48" i="12" s="1"/>
  <c r="P274" i="11" s="1"/>
  <c r="O44" i="12" a="1"/>
  <c r="O44" i="12" s="1"/>
  <c r="P270" i="11" s="1"/>
  <c r="O32" i="12" a="1"/>
  <c r="O32" i="12" s="1"/>
  <c r="P258" i="11" s="1"/>
  <c r="O25" i="12" a="1"/>
  <c r="O25" i="12" s="1"/>
  <c r="P251" i="11" s="1"/>
  <c r="O24" i="12" a="1"/>
  <c r="O24" i="12" s="1"/>
  <c r="P250" i="11" s="1"/>
  <c r="O20" i="12" a="1"/>
  <c r="O20" i="12" s="1"/>
  <c r="P246" i="11" s="1"/>
  <c r="O16" i="12" a="1"/>
  <c r="O16" i="12" s="1"/>
  <c r="P242" i="11" s="1"/>
  <c r="O49" i="12" a="1"/>
  <c r="O49" i="12" s="1"/>
  <c r="P275" i="11" s="1"/>
  <c r="O41" i="12" a="1"/>
  <c r="O41" i="12" s="1"/>
  <c r="P267" i="11" s="1"/>
  <c r="O33" i="12" a="1"/>
  <c r="O33" i="12" s="1"/>
  <c r="P259" i="11" s="1"/>
  <c r="O26" i="12" a="1"/>
  <c r="O26" i="12" s="1"/>
  <c r="P252" i="11" s="1"/>
  <c r="O21" i="12" a="1"/>
  <c r="O21" i="12" s="1"/>
  <c r="P247" i="11" s="1"/>
  <c r="O17" i="12" a="1"/>
  <c r="O17" i="12" s="1"/>
  <c r="P243" i="11" s="1"/>
  <c r="O13" i="12" a="1"/>
  <c r="O13" i="12" s="1"/>
  <c r="P239" i="11" s="1"/>
  <c r="O36" i="12" a="1"/>
  <c r="O36" i="12" s="1"/>
  <c r="P262" i="11" s="1"/>
  <c r="O18" i="12" a="1"/>
  <c r="O18" i="12" s="1"/>
  <c r="P244" i="11" s="1"/>
  <c r="O8" i="12" a="1"/>
  <c r="O8" i="12" s="1"/>
  <c r="P234" i="11" s="1"/>
  <c r="O28" i="12" a="1"/>
  <c r="O28" i="12" s="1"/>
  <c r="P254" i="11" s="1"/>
  <c r="O22" i="12" a="1"/>
  <c r="O22" i="12" s="1"/>
  <c r="P248" i="11" s="1"/>
  <c r="O11" i="12" a="1"/>
  <c r="O11" i="12" s="1"/>
  <c r="P237" i="11" s="1"/>
  <c r="O6" i="12" a="1"/>
  <c r="O6" i="12" s="1"/>
  <c r="P232" i="11" s="1"/>
  <c r="O15" i="12" a="1"/>
  <c r="O15" i="12" s="1"/>
  <c r="P241" i="11" s="1"/>
  <c r="O7" i="12" a="1"/>
  <c r="O7" i="12" s="1"/>
  <c r="P233" i="11" s="1"/>
  <c r="O37" i="12" a="1"/>
  <c r="O37" i="12" s="1"/>
  <c r="P263" i="11" s="1"/>
  <c r="O19" i="12" a="1"/>
  <c r="O19" i="12" s="1"/>
  <c r="P245" i="11" s="1"/>
  <c r="O9" i="12" a="1"/>
  <c r="O9" i="12" s="1"/>
  <c r="P235" i="11" s="1"/>
  <c r="O14" i="12" a="1"/>
  <c r="O14" i="12" s="1"/>
  <c r="P240" i="11" s="1"/>
  <c r="O10" i="12" a="1"/>
  <c r="O10" i="12" s="1"/>
  <c r="P236" i="11" s="1"/>
  <c r="O29" i="12" a="1"/>
  <c r="O29" i="12" s="1"/>
  <c r="P255" i="11" s="1"/>
  <c r="O23" i="12" a="1"/>
  <c r="O23" i="12" s="1"/>
  <c r="P249" i="11" s="1"/>
  <c r="O12" i="12" a="1"/>
  <c r="O12" i="12" s="1"/>
  <c r="P238" i="11" s="1"/>
  <c r="Q5" i="12"/>
  <c r="R231" i="11" s="1"/>
  <c r="R230" i="11" s="1"/>
  <c r="P1" i="12"/>
  <c r="U4" i="7" l="1"/>
  <c r="T1" i="7"/>
  <c r="E1631" i="11"/>
  <c r="G1631" i="11"/>
  <c r="H1631" i="11"/>
  <c r="D1631" i="11"/>
  <c r="F1631" i="11"/>
  <c r="C1681" i="11"/>
  <c r="D847" i="11"/>
  <c r="H847" i="11"/>
  <c r="F847" i="11"/>
  <c r="C897" i="11"/>
  <c r="G847" i="11"/>
  <c r="E847" i="11"/>
  <c r="G1582" i="11"/>
  <c r="D1582" i="11"/>
  <c r="H1582" i="11"/>
  <c r="E1582" i="11"/>
  <c r="F1582" i="11"/>
  <c r="C1632" i="11"/>
  <c r="C1877" i="11"/>
  <c r="F1827" i="11"/>
  <c r="G1827" i="11"/>
  <c r="D1827" i="11"/>
  <c r="E1827" i="11"/>
  <c r="H1827" i="11"/>
  <c r="E896" i="11"/>
  <c r="C946" i="11"/>
  <c r="H896" i="11"/>
  <c r="F896" i="11"/>
  <c r="D896" i="11"/>
  <c r="G896" i="11"/>
  <c r="C1387" i="11"/>
  <c r="G1337" i="11"/>
  <c r="E1337" i="11"/>
  <c r="D1337" i="11"/>
  <c r="F1337" i="11"/>
  <c r="H1337" i="11"/>
  <c r="C1191" i="11"/>
  <c r="D1141" i="11"/>
  <c r="F1141" i="11"/>
  <c r="E1141" i="11"/>
  <c r="G1141" i="11"/>
  <c r="H1141" i="11"/>
  <c r="D1925" i="11"/>
  <c r="C1975" i="11"/>
  <c r="E1925" i="11"/>
  <c r="F1925" i="11"/>
  <c r="G1925" i="11"/>
  <c r="H1925" i="11"/>
  <c r="C554" i="11"/>
  <c r="G504" i="11"/>
  <c r="H504" i="11"/>
  <c r="C505" i="11"/>
  <c r="D504" i="11"/>
  <c r="E504" i="11"/>
  <c r="F504" i="11"/>
  <c r="C1926" i="11"/>
  <c r="F1876" i="11"/>
  <c r="G1876" i="11"/>
  <c r="H1876" i="11"/>
  <c r="D1876" i="11"/>
  <c r="E1876" i="11"/>
  <c r="E749" i="11"/>
  <c r="H749" i="11"/>
  <c r="C799" i="11"/>
  <c r="D749" i="11"/>
  <c r="G749" i="11"/>
  <c r="F749" i="11"/>
  <c r="C995" i="11"/>
  <c r="G945" i="11"/>
  <c r="F945" i="11"/>
  <c r="D945" i="11"/>
  <c r="H945" i="11"/>
  <c r="E945" i="11"/>
  <c r="D1190" i="11"/>
  <c r="H1190" i="11"/>
  <c r="E1190" i="11"/>
  <c r="C1240" i="11"/>
  <c r="F1190" i="11"/>
  <c r="G1190" i="11"/>
  <c r="F1092" i="11"/>
  <c r="C1142" i="11"/>
  <c r="D1092" i="11"/>
  <c r="H1092" i="11"/>
  <c r="E1092" i="11"/>
  <c r="G1092" i="11"/>
  <c r="C701" i="11"/>
  <c r="G651" i="11"/>
  <c r="D651" i="11"/>
  <c r="H651" i="11"/>
  <c r="E651" i="11"/>
  <c r="F651" i="11"/>
  <c r="G1435" i="11"/>
  <c r="D1435" i="11"/>
  <c r="H1435" i="11"/>
  <c r="E1435" i="11"/>
  <c r="F1435" i="11"/>
  <c r="C1485" i="11"/>
  <c r="F1288" i="11"/>
  <c r="G1288" i="11"/>
  <c r="C1338" i="11"/>
  <c r="D1288" i="11"/>
  <c r="H1288" i="11"/>
  <c r="E1288" i="11"/>
  <c r="F1974" i="11"/>
  <c r="G1974" i="11"/>
  <c r="D1974" i="11"/>
  <c r="H1974" i="11"/>
  <c r="E1974" i="11"/>
  <c r="E1484" i="11"/>
  <c r="H1484" i="11"/>
  <c r="C1534" i="11"/>
  <c r="F1484" i="11"/>
  <c r="G1484" i="11"/>
  <c r="D1484" i="11"/>
  <c r="F1043" i="11"/>
  <c r="G1043" i="11"/>
  <c r="D1043" i="11"/>
  <c r="H1043" i="11"/>
  <c r="E1043" i="11"/>
  <c r="C1093" i="11"/>
  <c r="D1680" i="11"/>
  <c r="C1730" i="11"/>
  <c r="E1680" i="11"/>
  <c r="G1680" i="11"/>
  <c r="H1680" i="11"/>
  <c r="F1680" i="11"/>
  <c r="E700" i="11"/>
  <c r="G700" i="11"/>
  <c r="F700" i="11"/>
  <c r="H700" i="11"/>
  <c r="C750" i="11"/>
  <c r="D700" i="11"/>
  <c r="G994" i="11"/>
  <c r="C1044" i="11"/>
  <c r="D994" i="11"/>
  <c r="H994" i="11"/>
  <c r="E994" i="11"/>
  <c r="F994" i="11"/>
  <c r="F1386" i="11"/>
  <c r="C1436" i="11"/>
  <c r="E1386" i="11"/>
  <c r="G1386" i="11"/>
  <c r="D1386" i="11"/>
  <c r="H1386" i="11"/>
  <c r="G1729" i="11"/>
  <c r="C1779" i="11"/>
  <c r="E1729" i="11"/>
  <c r="H1729" i="11"/>
  <c r="F1729" i="11"/>
  <c r="D1729" i="11"/>
  <c r="E602" i="11"/>
  <c r="C652" i="11"/>
  <c r="F602" i="11"/>
  <c r="G602" i="11"/>
  <c r="D602" i="11"/>
  <c r="H602" i="11"/>
  <c r="H553" i="11"/>
  <c r="C603" i="11"/>
  <c r="D553" i="11"/>
  <c r="F553" i="11"/>
  <c r="E553" i="11"/>
  <c r="G553" i="11"/>
  <c r="F798" i="11"/>
  <c r="G798" i="11"/>
  <c r="C848" i="11"/>
  <c r="D798" i="11"/>
  <c r="H798" i="11"/>
  <c r="E798" i="11"/>
  <c r="E1533" i="11"/>
  <c r="C1583" i="11"/>
  <c r="G1533" i="11"/>
  <c r="D1533" i="11"/>
  <c r="H1533" i="11"/>
  <c r="F1533" i="11"/>
  <c r="E1778" i="11"/>
  <c r="G1778" i="11"/>
  <c r="H1778" i="11"/>
  <c r="C1828" i="11"/>
  <c r="D1778" i="11"/>
  <c r="F1778" i="11"/>
  <c r="C1289" i="11"/>
  <c r="G1239" i="11"/>
  <c r="E1239" i="11"/>
  <c r="F1239" i="11"/>
  <c r="D1239" i="11"/>
  <c r="H1239" i="11"/>
  <c r="P55" i="12" a="1"/>
  <c r="P55" i="12" s="1"/>
  <c r="Q281" i="11" s="1"/>
  <c r="P51" i="12" a="1"/>
  <c r="P51" i="12" s="1"/>
  <c r="Q277" i="11" s="1"/>
  <c r="P47" i="12" a="1"/>
  <c r="P47" i="12" s="1"/>
  <c r="Q273" i="11" s="1"/>
  <c r="P52" i="12" a="1"/>
  <c r="P52" i="12" s="1"/>
  <c r="Q278" i="11" s="1"/>
  <c r="P48" i="12" a="1"/>
  <c r="P48" i="12" s="1"/>
  <c r="Q274" i="11" s="1"/>
  <c r="P53" i="12" a="1"/>
  <c r="P53" i="12" s="1"/>
  <c r="Q279" i="11" s="1"/>
  <c r="P45" i="12" a="1"/>
  <c r="P45" i="12" s="1"/>
  <c r="Q271" i="11" s="1"/>
  <c r="P54" i="12" a="1"/>
  <c r="P54" i="12" s="1"/>
  <c r="Q280" i="11" s="1"/>
  <c r="P46" i="12" a="1"/>
  <c r="P46" i="12" s="1"/>
  <c r="Q272" i="11" s="1"/>
  <c r="P44" i="12" a="1"/>
  <c r="P44" i="12" s="1"/>
  <c r="Q270" i="11" s="1"/>
  <c r="P41" i="12" a="1"/>
  <c r="P41" i="12" s="1"/>
  <c r="Q267" i="11" s="1"/>
  <c r="P39" i="12" a="1"/>
  <c r="P39" i="12" s="1"/>
  <c r="Q265" i="11" s="1"/>
  <c r="P35" i="12" a="1"/>
  <c r="P35" i="12" s="1"/>
  <c r="Q261" i="11" s="1"/>
  <c r="P31" i="12" a="1"/>
  <c r="P31" i="12" s="1"/>
  <c r="Q257" i="11" s="1"/>
  <c r="P27" i="12" a="1"/>
  <c r="P27" i="12" s="1"/>
  <c r="Q253" i="11" s="1"/>
  <c r="P43" i="12" a="1"/>
  <c r="P43" i="12" s="1"/>
  <c r="Q269" i="11" s="1"/>
  <c r="P36" i="12" a="1"/>
  <c r="P36" i="12" s="1"/>
  <c r="Q262" i="11" s="1"/>
  <c r="P32" i="12" a="1"/>
  <c r="P32" i="12" s="1"/>
  <c r="Q258" i="11" s="1"/>
  <c r="P28" i="12" a="1"/>
  <c r="P28" i="12" s="1"/>
  <c r="Q254" i="11" s="1"/>
  <c r="P49" i="12" a="1"/>
  <c r="P49" i="12" s="1"/>
  <c r="Q275" i="11" s="1"/>
  <c r="P40" i="12" a="1"/>
  <c r="P40" i="12" s="1"/>
  <c r="Q266" i="11" s="1"/>
  <c r="P33" i="12" a="1"/>
  <c r="P33" i="12" s="1"/>
  <c r="Q259" i="11" s="1"/>
  <c r="P26" i="12" a="1"/>
  <c r="P26" i="12" s="1"/>
  <c r="Q252" i="11" s="1"/>
  <c r="P21" i="12" a="1"/>
  <c r="P21" i="12" s="1"/>
  <c r="Q247" i="11" s="1"/>
  <c r="P17" i="12" a="1"/>
  <c r="P17" i="12" s="1"/>
  <c r="Q243" i="11" s="1"/>
  <c r="P50" i="12" a="1"/>
  <c r="P50" i="12" s="1"/>
  <c r="Q276" i="11" s="1"/>
  <c r="P42" i="12" a="1"/>
  <c r="P42" i="12" s="1"/>
  <c r="Q268" i="11" s="1"/>
  <c r="P34" i="12" a="1"/>
  <c r="P34" i="12" s="1"/>
  <c r="Q260" i="11" s="1"/>
  <c r="P22" i="12" a="1"/>
  <c r="P22" i="12" s="1"/>
  <c r="Q248" i="11" s="1"/>
  <c r="P18" i="12" a="1"/>
  <c r="P18" i="12" s="1"/>
  <c r="Q244" i="11" s="1"/>
  <c r="P14" i="12" a="1"/>
  <c r="P14" i="12" s="1"/>
  <c r="Q240" i="11" s="1"/>
  <c r="P37" i="12" a="1"/>
  <c r="P37" i="12" s="1"/>
  <c r="Q263" i="11" s="1"/>
  <c r="P19" i="12" a="1"/>
  <c r="P19" i="12" s="1"/>
  <c r="Q245" i="11" s="1"/>
  <c r="P9" i="12" a="1"/>
  <c r="P9" i="12" s="1"/>
  <c r="Q235" i="11" s="1"/>
  <c r="P29" i="12" a="1"/>
  <c r="P29" i="12" s="1"/>
  <c r="Q255" i="11" s="1"/>
  <c r="P23" i="12" a="1"/>
  <c r="P23" i="12" s="1"/>
  <c r="Q249" i="11" s="1"/>
  <c r="P12" i="12" a="1"/>
  <c r="P12" i="12" s="1"/>
  <c r="Q238" i="11" s="1"/>
  <c r="P38" i="12" a="1"/>
  <c r="P38" i="12" s="1"/>
  <c r="Q264" i="11" s="1"/>
  <c r="P20" i="12" a="1"/>
  <c r="P20" i="12" s="1"/>
  <c r="Q246" i="11" s="1"/>
  <c r="P11" i="12" a="1"/>
  <c r="P11" i="12" s="1"/>
  <c r="Q237" i="11" s="1"/>
  <c r="P10" i="12" a="1"/>
  <c r="P10" i="12" s="1"/>
  <c r="Q236" i="11" s="1"/>
  <c r="P6" i="12" a="1"/>
  <c r="P6" i="12" s="1"/>
  <c r="Q232" i="11" s="1"/>
  <c r="P15" i="12" a="1"/>
  <c r="P15" i="12" s="1"/>
  <c r="Q241" i="11" s="1"/>
  <c r="P7" i="12" a="1"/>
  <c r="P7" i="12" s="1"/>
  <c r="Q233" i="11" s="1"/>
  <c r="P30" i="12" a="1"/>
  <c r="P30" i="12" s="1"/>
  <c r="Q256" i="11" s="1"/>
  <c r="P25" i="12" a="1"/>
  <c r="P25" i="12" s="1"/>
  <c r="Q251" i="11" s="1"/>
  <c r="P24" i="12" a="1"/>
  <c r="P24" i="12" s="1"/>
  <c r="Q250" i="11" s="1"/>
  <c r="P16" i="12" a="1"/>
  <c r="P16" i="12" s="1"/>
  <c r="Q242" i="11" s="1"/>
  <c r="P13" i="12" a="1"/>
  <c r="P13" i="12" s="1"/>
  <c r="Q239" i="11" s="1"/>
  <c r="P8" i="12" a="1"/>
  <c r="P8" i="12" s="1"/>
  <c r="Q234" i="11" s="1"/>
  <c r="R5" i="12"/>
  <c r="S231" i="11" s="1"/>
  <c r="S230" i="11" s="1"/>
  <c r="Q1" i="12"/>
  <c r="V4" i="7" l="1"/>
  <c r="U1" i="7"/>
  <c r="E652" i="11"/>
  <c r="C702" i="11"/>
  <c r="D652" i="11"/>
  <c r="G652" i="11"/>
  <c r="H652" i="11"/>
  <c r="F652" i="11"/>
  <c r="H1436" i="11"/>
  <c r="C1486" i="11"/>
  <c r="E1436" i="11"/>
  <c r="D1436" i="11"/>
  <c r="G1436" i="11"/>
  <c r="F1436" i="11"/>
  <c r="F1093" i="11"/>
  <c r="D1093" i="11"/>
  <c r="E1093" i="11"/>
  <c r="G1093" i="11"/>
  <c r="C1143" i="11"/>
  <c r="H1093" i="11"/>
  <c r="F1338" i="11"/>
  <c r="H1338" i="11"/>
  <c r="E1338" i="11"/>
  <c r="D1338" i="11"/>
  <c r="G1338" i="11"/>
  <c r="C1388" i="11"/>
  <c r="F995" i="11"/>
  <c r="C1045" i="11"/>
  <c r="G995" i="11"/>
  <c r="D995" i="11"/>
  <c r="E995" i="11"/>
  <c r="H995" i="11"/>
  <c r="C849" i="11"/>
  <c r="D799" i="11"/>
  <c r="G799" i="11"/>
  <c r="H799" i="11"/>
  <c r="E799" i="11"/>
  <c r="F799" i="11"/>
  <c r="C1976" i="11"/>
  <c r="D1926" i="11"/>
  <c r="E1926" i="11"/>
  <c r="H1926" i="11"/>
  <c r="F1926" i="11"/>
  <c r="G1926" i="11"/>
  <c r="C555" i="11"/>
  <c r="F505" i="11"/>
  <c r="D505" i="11"/>
  <c r="H505" i="11"/>
  <c r="E505" i="11"/>
  <c r="C506" i="11"/>
  <c r="G505" i="11"/>
  <c r="E1975" i="11"/>
  <c r="H1975" i="11"/>
  <c r="D1975" i="11"/>
  <c r="F1975" i="11"/>
  <c r="G1975" i="11"/>
  <c r="D1387" i="11"/>
  <c r="C1437" i="11"/>
  <c r="G1387" i="11"/>
  <c r="F1387" i="11"/>
  <c r="E1387" i="11"/>
  <c r="H1387" i="11"/>
  <c r="E1877" i="11"/>
  <c r="C1927" i="11"/>
  <c r="H1877" i="11"/>
  <c r="D1877" i="11"/>
  <c r="F1877" i="11"/>
  <c r="G1877" i="11"/>
  <c r="E750" i="11"/>
  <c r="F750" i="11"/>
  <c r="C800" i="11"/>
  <c r="G750" i="11"/>
  <c r="D750" i="11"/>
  <c r="H750" i="11"/>
  <c r="C1584" i="11"/>
  <c r="D1534" i="11"/>
  <c r="H1534" i="11"/>
  <c r="F1534" i="11"/>
  <c r="G1534" i="11"/>
  <c r="E1534" i="11"/>
  <c r="E1828" i="11"/>
  <c r="C1878" i="11"/>
  <c r="H1828" i="11"/>
  <c r="D1828" i="11"/>
  <c r="F1828" i="11"/>
  <c r="G1828" i="11"/>
  <c r="E1583" i="11"/>
  <c r="D1583" i="11"/>
  <c r="F1583" i="11"/>
  <c r="G1583" i="11"/>
  <c r="H1583" i="11"/>
  <c r="C1633" i="11"/>
  <c r="H603" i="11"/>
  <c r="D603" i="11"/>
  <c r="G603" i="11"/>
  <c r="C653" i="11"/>
  <c r="E603" i="11"/>
  <c r="F603" i="11"/>
  <c r="G1779" i="11"/>
  <c r="E1779" i="11"/>
  <c r="H1779" i="11"/>
  <c r="F1779" i="11"/>
  <c r="D1779" i="11"/>
  <c r="C1829" i="11"/>
  <c r="E1044" i="11"/>
  <c r="H1044" i="11"/>
  <c r="D1044" i="11"/>
  <c r="C1094" i="11"/>
  <c r="F1044" i="11"/>
  <c r="G1044" i="11"/>
  <c r="F1730" i="11"/>
  <c r="D1730" i="11"/>
  <c r="H1730" i="11"/>
  <c r="E1730" i="11"/>
  <c r="C1780" i="11"/>
  <c r="G1730" i="11"/>
  <c r="E701" i="11"/>
  <c r="G701" i="11"/>
  <c r="D701" i="11"/>
  <c r="F701" i="11"/>
  <c r="H701" i="11"/>
  <c r="C751" i="11"/>
  <c r="E946" i="11"/>
  <c r="C996" i="11"/>
  <c r="F946" i="11"/>
  <c r="G946" i="11"/>
  <c r="H946" i="11"/>
  <c r="D946" i="11"/>
  <c r="D1632" i="11"/>
  <c r="H1632" i="11"/>
  <c r="E1632" i="11"/>
  <c r="F1632" i="11"/>
  <c r="C1682" i="11"/>
  <c r="G1632" i="11"/>
  <c r="F897" i="11"/>
  <c r="C947" i="11"/>
  <c r="D897" i="11"/>
  <c r="E897" i="11"/>
  <c r="H897" i="11"/>
  <c r="G897" i="11"/>
  <c r="F1681" i="11"/>
  <c r="C1731" i="11"/>
  <c r="G1681" i="11"/>
  <c r="E1681" i="11"/>
  <c r="D1681" i="11"/>
  <c r="H1681" i="11"/>
  <c r="D1289" i="11"/>
  <c r="H1289" i="11"/>
  <c r="C1339" i="11"/>
  <c r="E1289" i="11"/>
  <c r="F1289" i="11"/>
  <c r="G1289" i="11"/>
  <c r="C898" i="11"/>
  <c r="F848" i="11"/>
  <c r="G848" i="11"/>
  <c r="D848" i="11"/>
  <c r="H848" i="11"/>
  <c r="E848" i="11"/>
  <c r="F1485" i="11"/>
  <c r="C1535" i="11"/>
  <c r="G1485" i="11"/>
  <c r="E1485" i="11"/>
  <c r="D1485" i="11"/>
  <c r="H1485" i="11"/>
  <c r="E1142" i="11"/>
  <c r="C1192" i="11"/>
  <c r="D1142" i="11"/>
  <c r="H1142" i="11"/>
  <c r="F1142" i="11"/>
  <c r="G1142" i="11"/>
  <c r="C1290" i="11"/>
  <c r="E1240" i="11"/>
  <c r="G1240" i="11"/>
  <c r="F1240" i="11"/>
  <c r="D1240" i="11"/>
  <c r="H1240" i="11"/>
  <c r="E554" i="11"/>
  <c r="F554" i="11"/>
  <c r="G554" i="11"/>
  <c r="D554" i="11"/>
  <c r="H554" i="11"/>
  <c r="C604" i="11"/>
  <c r="E1191" i="11"/>
  <c r="F1191" i="11"/>
  <c r="G1191" i="11"/>
  <c r="C1241" i="11"/>
  <c r="H1191" i="11"/>
  <c r="D1191" i="11"/>
  <c r="Q52" i="12" a="1"/>
  <c r="Q52" i="12" s="1"/>
  <c r="R278" i="11" s="1"/>
  <c r="Q48" i="12" a="1"/>
  <c r="Q48" i="12" s="1"/>
  <c r="R274" i="11" s="1"/>
  <c r="Q53" i="12" a="1"/>
  <c r="Q53" i="12" s="1"/>
  <c r="R279" i="11" s="1"/>
  <c r="Q49" i="12" a="1"/>
  <c r="Q49" i="12" s="1"/>
  <c r="R275" i="11" s="1"/>
  <c r="Q45" i="12" a="1"/>
  <c r="Q45" i="12" s="1"/>
  <c r="R271" i="11" s="1"/>
  <c r="Q54" i="12" a="1"/>
  <c r="Q54" i="12" s="1"/>
  <c r="R280" i="11" s="1"/>
  <c r="Q46" i="12" a="1"/>
  <c r="Q46" i="12" s="1"/>
  <c r="R272" i="11" s="1"/>
  <c r="Q55" i="12" a="1"/>
  <c r="Q55" i="12" s="1"/>
  <c r="R281" i="11" s="1"/>
  <c r="Q47" i="12" a="1"/>
  <c r="Q47" i="12" s="1"/>
  <c r="R273" i="11" s="1"/>
  <c r="Q42" i="12" a="1"/>
  <c r="Q42" i="12" s="1"/>
  <c r="R268" i="11" s="1"/>
  <c r="Q43" i="12" a="1"/>
  <c r="Q43" i="12" s="1"/>
  <c r="R269" i="11" s="1"/>
  <c r="Q36" i="12" a="1"/>
  <c r="Q36" i="12" s="1"/>
  <c r="R262" i="11" s="1"/>
  <c r="Q32" i="12" a="1"/>
  <c r="Q32" i="12" s="1"/>
  <c r="R258" i="11" s="1"/>
  <c r="Q28" i="12" a="1"/>
  <c r="Q28" i="12" s="1"/>
  <c r="R254" i="11" s="1"/>
  <c r="Q44" i="12" a="1"/>
  <c r="Q44" i="12" s="1"/>
  <c r="R270" i="11" s="1"/>
  <c r="Q40" i="12" a="1"/>
  <c r="Q40" i="12" s="1"/>
  <c r="R266" i="11" s="1"/>
  <c r="Q37" i="12" a="1"/>
  <c r="Q37" i="12" s="1"/>
  <c r="R263" i="11" s="1"/>
  <c r="Q33" i="12" a="1"/>
  <c r="Q33" i="12" s="1"/>
  <c r="R259" i="11" s="1"/>
  <c r="Q29" i="12" a="1"/>
  <c r="Q29" i="12" s="1"/>
  <c r="R255" i="11" s="1"/>
  <c r="Q25" i="12" a="1"/>
  <c r="Q25" i="12" s="1"/>
  <c r="R251" i="11" s="1"/>
  <c r="Q50" i="12" a="1"/>
  <c r="Q50" i="12" s="1"/>
  <c r="R276" i="11" s="1"/>
  <c r="Q41" i="12" a="1"/>
  <c r="Q41" i="12" s="1"/>
  <c r="R267" i="11" s="1"/>
  <c r="Q34" i="12" a="1"/>
  <c r="Q34" i="12" s="1"/>
  <c r="R260" i="11" s="1"/>
  <c r="Q22" i="12" a="1"/>
  <c r="Q22" i="12" s="1"/>
  <c r="R248" i="11" s="1"/>
  <c r="Q18" i="12" a="1"/>
  <c r="Q18" i="12" s="1"/>
  <c r="R244" i="11" s="1"/>
  <c r="Q14" i="12" a="1"/>
  <c r="Q14" i="12" s="1"/>
  <c r="R240" i="11" s="1"/>
  <c r="Q51" i="12" a="1"/>
  <c r="Q51" i="12" s="1"/>
  <c r="R277" i="11" s="1"/>
  <c r="Q35" i="12" a="1"/>
  <c r="Q35" i="12" s="1"/>
  <c r="R261" i="11" s="1"/>
  <c r="Q27" i="12" a="1"/>
  <c r="Q27" i="12" s="1"/>
  <c r="R253" i="11" s="1"/>
  <c r="Q23" i="12" a="1"/>
  <c r="Q23" i="12" s="1"/>
  <c r="R249" i="11" s="1"/>
  <c r="Q19" i="12" a="1"/>
  <c r="Q19" i="12" s="1"/>
  <c r="R245" i="11" s="1"/>
  <c r="Q15" i="12" a="1"/>
  <c r="Q15" i="12" s="1"/>
  <c r="R241" i="11" s="1"/>
  <c r="Q11" i="12" a="1"/>
  <c r="Q11" i="12" s="1"/>
  <c r="R237" i="11" s="1"/>
  <c r="Q38" i="12" a="1"/>
  <c r="Q38" i="12" s="1"/>
  <c r="R264" i="11" s="1"/>
  <c r="Q20" i="12" a="1"/>
  <c r="Q20" i="12" s="1"/>
  <c r="R246" i="11" s="1"/>
  <c r="Q10" i="12" a="1"/>
  <c r="Q10" i="12" s="1"/>
  <c r="R236" i="11" s="1"/>
  <c r="Q6" i="12" a="1"/>
  <c r="Q6" i="12" s="1"/>
  <c r="R232" i="11" s="1"/>
  <c r="Q30" i="12" a="1"/>
  <c r="Q30" i="12" s="1"/>
  <c r="R256" i="11" s="1"/>
  <c r="Q24" i="12" a="1"/>
  <c r="Q24" i="12" s="1"/>
  <c r="R250" i="11" s="1"/>
  <c r="Q26" i="12" a="1"/>
  <c r="Q26" i="12" s="1"/>
  <c r="R252" i="11" s="1"/>
  <c r="Q17" i="12" a="1"/>
  <c r="Q17" i="12" s="1"/>
  <c r="R243" i="11" s="1"/>
  <c r="Q39" i="12" a="1"/>
  <c r="Q39" i="12" s="1"/>
  <c r="R265" i="11" s="1"/>
  <c r="Q21" i="12" a="1"/>
  <c r="Q21" i="12" s="1"/>
  <c r="R247" i="11" s="1"/>
  <c r="Q12" i="12" a="1"/>
  <c r="Q12" i="12" s="1"/>
  <c r="R238" i="11" s="1"/>
  <c r="Q7" i="12" a="1"/>
  <c r="Q7" i="12" s="1"/>
  <c r="R233" i="11" s="1"/>
  <c r="Q16" i="12" a="1"/>
  <c r="Q16" i="12" s="1"/>
  <c r="R242" i="11" s="1"/>
  <c r="Q13" i="12" a="1"/>
  <c r="Q13" i="12" s="1"/>
  <c r="R239" i="11" s="1"/>
  <c r="Q8" i="12" a="1"/>
  <c r="Q8" i="12" s="1"/>
  <c r="R234" i="11" s="1"/>
  <c r="Q31" i="12" a="1"/>
  <c r="Q31" i="12" s="1"/>
  <c r="R257" i="11" s="1"/>
  <c r="Q9" i="12" a="1"/>
  <c r="Q9" i="12" s="1"/>
  <c r="R235" i="11" s="1"/>
  <c r="S5" i="12"/>
  <c r="T231" i="11" s="1"/>
  <c r="T230" i="11" s="1"/>
  <c r="R1" i="12"/>
  <c r="V1" i="7" l="1"/>
  <c r="W4" i="7"/>
  <c r="E1241" i="11"/>
  <c r="F1241" i="11"/>
  <c r="G1241" i="11"/>
  <c r="D1241" i="11"/>
  <c r="C1291" i="11"/>
  <c r="H1241" i="11"/>
  <c r="D604" i="11"/>
  <c r="H604" i="11"/>
  <c r="E604" i="11"/>
  <c r="F604" i="11"/>
  <c r="C654" i="11"/>
  <c r="G604" i="11"/>
  <c r="G1192" i="11"/>
  <c r="D1192" i="11"/>
  <c r="H1192" i="11"/>
  <c r="E1192" i="11"/>
  <c r="F1192" i="11"/>
  <c r="C1242" i="11"/>
  <c r="G1731" i="11"/>
  <c r="H1731" i="11"/>
  <c r="D1731" i="11"/>
  <c r="C1781" i="11"/>
  <c r="E1731" i="11"/>
  <c r="F1731" i="11"/>
  <c r="C801" i="11"/>
  <c r="H751" i="11"/>
  <c r="G751" i="11"/>
  <c r="D751" i="11"/>
  <c r="F751" i="11"/>
  <c r="E751" i="11"/>
  <c r="C1928" i="11"/>
  <c r="E1878" i="11"/>
  <c r="F1878" i="11"/>
  <c r="H1878" i="11"/>
  <c r="D1878" i="11"/>
  <c r="G1878" i="11"/>
  <c r="F1437" i="11"/>
  <c r="G1437" i="11"/>
  <c r="D1437" i="11"/>
  <c r="E1437" i="11"/>
  <c r="C1487" i="11"/>
  <c r="H1437" i="11"/>
  <c r="C556" i="11"/>
  <c r="E506" i="11"/>
  <c r="F506" i="11"/>
  <c r="C507" i="11"/>
  <c r="D506" i="11"/>
  <c r="H506" i="11"/>
  <c r="G506" i="11"/>
  <c r="F1388" i="11"/>
  <c r="C1438" i="11"/>
  <c r="E1388" i="11"/>
  <c r="G1388" i="11"/>
  <c r="H1388" i="11"/>
  <c r="D1388" i="11"/>
  <c r="C1536" i="11"/>
  <c r="H1486" i="11"/>
  <c r="E1486" i="11"/>
  <c r="F1486" i="11"/>
  <c r="D1486" i="11"/>
  <c r="G1486" i="11"/>
  <c r="E898" i="11"/>
  <c r="C948" i="11"/>
  <c r="D898" i="11"/>
  <c r="H898" i="11"/>
  <c r="F898" i="11"/>
  <c r="G898" i="11"/>
  <c r="F1339" i="11"/>
  <c r="C1389" i="11"/>
  <c r="E1339" i="11"/>
  <c r="G1339" i="11"/>
  <c r="D1339" i="11"/>
  <c r="H1339" i="11"/>
  <c r="D1682" i="11"/>
  <c r="C1732" i="11"/>
  <c r="G1682" i="11"/>
  <c r="E1682" i="11"/>
  <c r="F1682" i="11"/>
  <c r="H1682" i="11"/>
  <c r="E555" i="11"/>
  <c r="D555" i="11"/>
  <c r="F555" i="11"/>
  <c r="G555" i="11"/>
  <c r="H555" i="11"/>
  <c r="C605" i="11"/>
  <c r="F849" i="11"/>
  <c r="H849" i="11"/>
  <c r="D849" i="11"/>
  <c r="E849" i="11"/>
  <c r="G849" i="11"/>
  <c r="C899" i="11"/>
  <c r="E1535" i="11"/>
  <c r="C1585" i="11"/>
  <c r="F1535" i="11"/>
  <c r="H1535" i="11"/>
  <c r="D1535" i="11"/>
  <c r="G1535" i="11"/>
  <c r="C997" i="11"/>
  <c r="D947" i="11"/>
  <c r="E947" i="11"/>
  <c r="F947" i="11"/>
  <c r="G947" i="11"/>
  <c r="H947" i="11"/>
  <c r="F996" i="11"/>
  <c r="G996" i="11"/>
  <c r="D996" i="11"/>
  <c r="H996" i="11"/>
  <c r="E996" i="11"/>
  <c r="C1046" i="11"/>
  <c r="F1094" i="11"/>
  <c r="C1144" i="11"/>
  <c r="D1094" i="11"/>
  <c r="H1094" i="11"/>
  <c r="G1094" i="11"/>
  <c r="E1094" i="11"/>
  <c r="C1879" i="11"/>
  <c r="H1829" i="11"/>
  <c r="E1829" i="11"/>
  <c r="D1829" i="11"/>
  <c r="G1829" i="11"/>
  <c r="F1829" i="11"/>
  <c r="C703" i="11"/>
  <c r="H653" i="11"/>
  <c r="G653" i="11"/>
  <c r="E653" i="11"/>
  <c r="D653" i="11"/>
  <c r="F653" i="11"/>
  <c r="C1683" i="11"/>
  <c r="G1633" i="11"/>
  <c r="F1633" i="11"/>
  <c r="H1633" i="11"/>
  <c r="E1633" i="11"/>
  <c r="D1633" i="11"/>
  <c r="D1927" i="11"/>
  <c r="C1977" i="11"/>
  <c r="E1927" i="11"/>
  <c r="F1927" i="11"/>
  <c r="G1927" i="11"/>
  <c r="H1927" i="11"/>
  <c r="H1045" i="11"/>
  <c r="F1045" i="11"/>
  <c r="D1045" i="11"/>
  <c r="E1045" i="11"/>
  <c r="G1045" i="11"/>
  <c r="C1095" i="11"/>
  <c r="D702" i="11"/>
  <c r="H702" i="11"/>
  <c r="F702" i="11"/>
  <c r="E702" i="11"/>
  <c r="C752" i="11"/>
  <c r="G702" i="11"/>
  <c r="G1290" i="11"/>
  <c r="D1290" i="11"/>
  <c r="H1290" i="11"/>
  <c r="E1290" i="11"/>
  <c r="F1290" i="11"/>
  <c r="C1340" i="11"/>
  <c r="G1780" i="11"/>
  <c r="H1780" i="11"/>
  <c r="C1830" i="11"/>
  <c r="D1780" i="11"/>
  <c r="F1780" i="11"/>
  <c r="E1780" i="11"/>
  <c r="F1584" i="11"/>
  <c r="G1584" i="11"/>
  <c r="D1584" i="11"/>
  <c r="H1584" i="11"/>
  <c r="E1584" i="11"/>
  <c r="C1634" i="11"/>
  <c r="F800" i="11"/>
  <c r="G800" i="11"/>
  <c r="D800" i="11"/>
  <c r="H800" i="11"/>
  <c r="C850" i="11"/>
  <c r="E800" i="11"/>
  <c r="E1976" i="11"/>
  <c r="F1976" i="11"/>
  <c r="G1976" i="11"/>
  <c r="D1976" i="11"/>
  <c r="H1976" i="11"/>
  <c r="F1143" i="11"/>
  <c r="C1193" i="11"/>
  <c r="G1143" i="11"/>
  <c r="H1143" i="11"/>
  <c r="D1143" i="11"/>
  <c r="E1143" i="11"/>
  <c r="R53" i="12" a="1"/>
  <c r="R53" i="12" s="1"/>
  <c r="S279" i="11" s="1"/>
  <c r="R49" i="12" a="1"/>
  <c r="R49" i="12" s="1"/>
  <c r="S275" i="11" s="1"/>
  <c r="R45" i="12" a="1"/>
  <c r="R45" i="12" s="1"/>
  <c r="S271" i="11" s="1"/>
  <c r="R54" i="12" a="1"/>
  <c r="R54" i="12" s="1"/>
  <c r="S280" i="11" s="1"/>
  <c r="R50" i="12" a="1"/>
  <c r="R50" i="12" s="1"/>
  <c r="S276" i="11" s="1"/>
  <c r="R46" i="12" a="1"/>
  <c r="R46" i="12" s="1"/>
  <c r="S272" i="11" s="1"/>
  <c r="R55" i="12" a="1"/>
  <c r="R55" i="12" s="1"/>
  <c r="S281" i="11" s="1"/>
  <c r="R47" i="12" a="1"/>
  <c r="R47" i="12" s="1"/>
  <c r="S273" i="11" s="1"/>
  <c r="R48" i="12" a="1"/>
  <c r="R48" i="12" s="1"/>
  <c r="S274" i="11" s="1"/>
  <c r="R43" i="12" a="1"/>
  <c r="R43" i="12" s="1"/>
  <c r="S269" i="11" s="1"/>
  <c r="R44" i="12" a="1"/>
  <c r="R44" i="12" s="1"/>
  <c r="S270" i="11" s="1"/>
  <c r="R40" i="12" a="1"/>
  <c r="R40" i="12" s="1"/>
  <c r="S266" i="11" s="1"/>
  <c r="R37" i="12" a="1"/>
  <c r="R37" i="12" s="1"/>
  <c r="S263" i="11" s="1"/>
  <c r="R33" i="12" a="1"/>
  <c r="R33" i="12" s="1"/>
  <c r="S259" i="11" s="1"/>
  <c r="R29" i="12" a="1"/>
  <c r="R29" i="12" s="1"/>
  <c r="S255" i="11" s="1"/>
  <c r="R41" i="12" a="1"/>
  <c r="R41" i="12" s="1"/>
  <c r="S267" i="11" s="1"/>
  <c r="R38" i="12" a="1"/>
  <c r="R38" i="12" s="1"/>
  <c r="S264" i="11" s="1"/>
  <c r="R34" i="12" a="1"/>
  <c r="R34" i="12" s="1"/>
  <c r="S260" i="11" s="1"/>
  <c r="R30" i="12" a="1"/>
  <c r="R30" i="12" s="1"/>
  <c r="S256" i="11" s="1"/>
  <c r="R26" i="12" a="1"/>
  <c r="R26" i="12" s="1"/>
  <c r="S252" i="11" s="1"/>
  <c r="R51" i="12" a="1"/>
  <c r="R51" i="12" s="1"/>
  <c r="S277" i="11" s="1"/>
  <c r="R42" i="12" a="1"/>
  <c r="R42" i="12" s="1"/>
  <c r="S268" i="11" s="1"/>
  <c r="R35" i="12" a="1"/>
  <c r="R35" i="12" s="1"/>
  <c r="S261" i="11" s="1"/>
  <c r="R27" i="12" a="1"/>
  <c r="R27" i="12" s="1"/>
  <c r="S253" i="11" s="1"/>
  <c r="R23" i="12" a="1"/>
  <c r="R23" i="12" s="1"/>
  <c r="S249" i="11" s="1"/>
  <c r="R19" i="12" a="1"/>
  <c r="R19" i="12" s="1"/>
  <c r="S245" i="11" s="1"/>
  <c r="R15" i="12" a="1"/>
  <c r="R15" i="12" s="1"/>
  <c r="S241" i="11" s="1"/>
  <c r="R52" i="12" a="1"/>
  <c r="R52" i="12" s="1"/>
  <c r="S278" i="11" s="1"/>
  <c r="R36" i="12" a="1"/>
  <c r="R36" i="12" s="1"/>
  <c r="S262" i="11" s="1"/>
  <c r="R28" i="12" a="1"/>
  <c r="R28" i="12" s="1"/>
  <c r="S254" i="11" s="1"/>
  <c r="R24" i="12" a="1"/>
  <c r="R24" i="12" s="1"/>
  <c r="S250" i="11" s="1"/>
  <c r="R20" i="12" a="1"/>
  <c r="R20" i="12" s="1"/>
  <c r="S246" i="11" s="1"/>
  <c r="R16" i="12" a="1"/>
  <c r="R16" i="12" s="1"/>
  <c r="S242" i="11" s="1"/>
  <c r="R12" i="12" a="1"/>
  <c r="R12" i="12" s="1"/>
  <c r="S238" i="11" s="1"/>
  <c r="R39" i="12" a="1"/>
  <c r="R39" i="12" s="1"/>
  <c r="S265" i="11" s="1"/>
  <c r="R21" i="12" a="1"/>
  <c r="R21" i="12" s="1"/>
  <c r="S247" i="11" s="1"/>
  <c r="R11" i="12" a="1"/>
  <c r="R11" i="12" s="1"/>
  <c r="S237" i="11" s="1"/>
  <c r="R7" i="12" a="1"/>
  <c r="R7" i="12" s="1"/>
  <c r="S233" i="11" s="1"/>
  <c r="R18" i="12" a="1"/>
  <c r="R18" i="12" s="1"/>
  <c r="S244" i="11" s="1"/>
  <c r="R6" i="12" a="1"/>
  <c r="R6" i="12" s="1"/>
  <c r="S232" i="11" s="1"/>
  <c r="R22" i="12" a="1"/>
  <c r="R22" i="12" s="1"/>
  <c r="S248" i="11" s="1"/>
  <c r="R14" i="12" a="1"/>
  <c r="R14" i="12" s="1"/>
  <c r="S240" i="11" s="1"/>
  <c r="R13" i="12" a="1"/>
  <c r="R13" i="12" s="1"/>
  <c r="S239" i="11" s="1"/>
  <c r="R8" i="12" a="1"/>
  <c r="R8" i="12" s="1"/>
  <c r="S234" i="11" s="1"/>
  <c r="R31" i="12" a="1"/>
  <c r="R31" i="12" s="1"/>
  <c r="S257" i="11" s="1"/>
  <c r="R25" i="12" a="1"/>
  <c r="R25" i="12" s="1"/>
  <c r="S251" i="11" s="1"/>
  <c r="R17" i="12" a="1"/>
  <c r="R17" i="12" s="1"/>
  <c r="S243" i="11" s="1"/>
  <c r="R9" i="12" a="1"/>
  <c r="R9" i="12" s="1"/>
  <c r="S235" i="11" s="1"/>
  <c r="R32" i="12" a="1"/>
  <c r="R32" i="12" s="1"/>
  <c r="S258" i="11" s="1"/>
  <c r="R10" i="12" a="1"/>
  <c r="R10" i="12" s="1"/>
  <c r="S236" i="11" s="1"/>
  <c r="T5" i="12"/>
  <c r="U231" i="11" s="1"/>
  <c r="U230" i="11" s="1"/>
  <c r="S1" i="12"/>
  <c r="X4" i="7" l="1"/>
  <c r="W1" i="7"/>
  <c r="H1830" i="11"/>
  <c r="C1880" i="11"/>
  <c r="F1830" i="11"/>
  <c r="E1830" i="11"/>
  <c r="D1830" i="11"/>
  <c r="G1830" i="11"/>
  <c r="F1683" i="11"/>
  <c r="C1733" i="11"/>
  <c r="G1683" i="11"/>
  <c r="H1683" i="11"/>
  <c r="D1683" i="11"/>
  <c r="E1683" i="11"/>
  <c r="E1879" i="11"/>
  <c r="C1929" i="11"/>
  <c r="G1879" i="11"/>
  <c r="H1879" i="11"/>
  <c r="D1879" i="11"/>
  <c r="F1879" i="11"/>
  <c r="C1586" i="11"/>
  <c r="G1536" i="11"/>
  <c r="E1536" i="11"/>
  <c r="D1536" i="11"/>
  <c r="F1536" i="11"/>
  <c r="H1536" i="11"/>
  <c r="E1977" i="11"/>
  <c r="G1977" i="11"/>
  <c r="H1977" i="11"/>
  <c r="D1977" i="11"/>
  <c r="F1977" i="11"/>
  <c r="D1144" i="11"/>
  <c r="C1194" i="11"/>
  <c r="G1144" i="11"/>
  <c r="E1144" i="11"/>
  <c r="F1144" i="11"/>
  <c r="H1144" i="11"/>
  <c r="E899" i="11"/>
  <c r="G899" i="11"/>
  <c r="F899" i="11"/>
  <c r="D899" i="11"/>
  <c r="H899" i="11"/>
  <c r="C949" i="11"/>
  <c r="F1732" i="11"/>
  <c r="D1732" i="11"/>
  <c r="H1732" i="11"/>
  <c r="G1732" i="11"/>
  <c r="C1782" i="11"/>
  <c r="E1732" i="11"/>
  <c r="E948" i="11"/>
  <c r="C998" i="11"/>
  <c r="D948" i="11"/>
  <c r="F948" i="11"/>
  <c r="G948" i="11"/>
  <c r="H948" i="11"/>
  <c r="E1438" i="11"/>
  <c r="D1438" i="11"/>
  <c r="H1438" i="11"/>
  <c r="G1438" i="11"/>
  <c r="C1488" i="11"/>
  <c r="F1438" i="11"/>
  <c r="D556" i="11"/>
  <c r="H556" i="11"/>
  <c r="E556" i="11"/>
  <c r="F556" i="11"/>
  <c r="G556" i="11"/>
  <c r="C606" i="11"/>
  <c r="D1928" i="11"/>
  <c r="C1978" i="11"/>
  <c r="F1928" i="11"/>
  <c r="H1928" i="11"/>
  <c r="G1928" i="11"/>
  <c r="E1928" i="11"/>
  <c r="E654" i="11"/>
  <c r="C704" i="11"/>
  <c r="H654" i="11"/>
  <c r="F654" i="11"/>
  <c r="D654" i="11"/>
  <c r="G654" i="11"/>
  <c r="E1193" i="11"/>
  <c r="D1193" i="11"/>
  <c r="C1243" i="11"/>
  <c r="F1193" i="11"/>
  <c r="G1193" i="11"/>
  <c r="H1193" i="11"/>
  <c r="D850" i="11"/>
  <c r="G850" i="11"/>
  <c r="H850" i="11"/>
  <c r="E850" i="11"/>
  <c r="F850" i="11"/>
  <c r="C900" i="11"/>
  <c r="G752" i="11"/>
  <c r="D752" i="11"/>
  <c r="H752" i="11"/>
  <c r="E752" i="11"/>
  <c r="F752" i="11"/>
  <c r="C802" i="11"/>
  <c r="E703" i="11"/>
  <c r="F703" i="11"/>
  <c r="H703" i="11"/>
  <c r="G703" i="11"/>
  <c r="D703" i="11"/>
  <c r="C753" i="11"/>
  <c r="D997" i="11"/>
  <c r="C1047" i="11"/>
  <c r="F997" i="11"/>
  <c r="G997" i="11"/>
  <c r="E997" i="11"/>
  <c r="H997" i="11"/>
  <c r="C557" i="11"/>
  <c r="H507" i="11"/>
  <c r="F507" i="11"/>
  <c r="C508" i="11"/>
  <c r="G507" i="11"/>
  <c r="D507" i="11"/>
  <c r="E507" i="11"/>
  <c r="D1781" i="11"/>
  <c r="H1781" i="11"/>
  <c r="E1781" i="11"/>
  <c r="C1831" i="11"/>
  <c r="F1781" i="11"/>
  <c r="G1781" i="11"/>
  <c r="F1242" i="11"/>
  <c r="D1242" i="11"/>
  <c r="G1242" i="11"/>
  <c r="H1242" i="11"/>
  <c r="C1292" i="11"/>
  <c r="E1242" i="11"/>
  <c r="G1634" i="11"/>
  <c r="D1634" i="11"/>
  <c r="H1634" i="11"/>
  <c r="C1684" i="11"/>
  <c r="E1634" i="11"/>
  <c r="F1634" i="11"/>
  <c r="C1390" i="11"/>
  <c r="E1340" i="11"/>
  <c r="H1340" i="11"/>
  <c r="G1340" i="11"/>
  <c r="D1340" i="11"/>
  <c r="F1340" i="11"/>
  <c r="H1095" i="11"/>
  <c r="D1095" i="11"/>
  <c r="E1095" i="11"/>
  <c r="G1095" i="11"/>
  <c r="F1095" i="11"/>
  <c r="C1145" i="11"/>
  <c r="E1046" i="11"/>
  <c r="F1046" i="11"/>
  <c r="G1046" i="11"/>
  <c r="C1096" i="11"/>
  <c r="H1046" i="11"/>
  <c r="D1046" i="11"/>
  <c r="E1585" i="11"/>
  <c r="H1585" i="11"/>
  <c r="D1585" i="11"/>
  <c r="F1585" i="11"/>
  <c r="G1585" i="11"/>
  <c r="C1635" i="11"/>
  <c r="E605" i="11"/>
  <c r="G605" i="11"/>
  <c r="H605" i="11"/>
  <c r="C655" i="11"/>
  <c r="D605" i="11"/>
  <c r="F605" i="11"/>
  <c r="D1389" i="11"/>
  <c r="C1439" i="11"/>
  <c r="G1389" i="11"/>
  <c r="E1389" i="11"/>
  <c r="H1389" i="11"/>
  <c r="F1389" i="11"/>
  <c r="C1537" i="11"/>
  <c r="F1487" i="11"/>
  <c r="H1487" i="11"/>
  <c r="E1487" i="11"/>
  <c r="G1487" i="11"/>
  <c r="D1487" i="11"/>
  <c r="H801" i="11"/>
  <c r="E801" i="11"/>
  <c r="C851" i="11"/>
  <c r="D801" i="11"/>
  <c r="F801" i="11"/>
  <c r="G801" i="11"/>
  <c r="D1291" i="11"/>
  <c r="H1291" i="11"/>
  <c r="E1291" i="11"/>
  <c r="G1291" i="11"/>
  <c r="F1291" i="11"/>
  <c r="C1341" i="11"/>
  <c r="S54" i="12" a="1"/>
  <c r="S54" i="12" s="1"/>
  <c r="T280" i="11" s="1"/>
  <c r="S50" i="12" a="1"/>
  <c r="S50" i="12" s="1"/>
  <c r="T276" i="11" s="1"/>
  <c r="S46" i="12" a="1"/>
  <c r="S46" i="12" s="1"/>
  <c r="T272" i="11" s="1"/>
  <c r="S55" i="12" a="1"/>
  <c r="S55" i="12" s="1"/>
  <c r="T281" i="11" s="1"/>
  <c r="S51" i="12" a="1"/>
  <c r="S51" i="12" s="1"/>
  <c r="T277" i="11" s="1"/>
  <c r="S47" i="12" a="1"/>
  <c r="S47" i="12" s="1"/>
  <c r="T273" i="11" s="1"/>
  <c r="S48" i="12" a="1"/>
  <c r="S48" i="12" s="1"/>
  <c r="T274" i="11" s="1"/>
  <c r="S43" i="12" a="1"/>
  <c r="S43" i="12" s="1"/>
  <c r="T269" i="11" s="1"/>
  <c r="S49" i="12" a="1"/>
  <c r="S49" i="12" s="1"/>
  <c r="T275" i="11" s="1"/>
  <c r="S44" i="12" a="1"/>
  <c r="S44" i="12" s="1"/>
  <c r="T270" i="11" s="1"/>
  <c r="S40" i="12" a="1"/>
  <c r="S40" i="12" s="1"/>
  <c r="T266" i="11" s="1"/>
  <c r="S42" i="12" a="1"/>
  <c r="S42" i="12" s="1"/>
  <c r="T268" i="11" s="1"/>
  <c r="S41" i="12" a="1"/>
  <c r="S41" i="12" s="1"/>
  <c r="T267" i="11" s="1"/>
  <c r="S38" i="12" a="1"/>
  <c r="S38" i="12" s="1"/>
  <c r="T264" i="11" s="1"/>
  <c r="S34" i="12" a="1"/>
  <c r="S34" i="12" s="1"/>
  <c r="T260" i="11" s="1"/>
  <c r="S30" i="12" a="1"/>
  <c r="S30" i="12" s="1"/>
  <c r="T256" i="11" s="1"/>
  <c r="S45" i="12" a="1"/>
  <c r="S45" i="12" s="1"/>
  <c r="T271" i="11" s="1"/>
  <c r="S39" i="12" a="1"/>
  <c r="S39" i="12" s="1"/>
  <c r="T265" i="11" s="1"/>
  <c r="S35" i="12" a="1"/>
  <c r="S35" i="12" s="1"/>
  <c r="T261" i="11" s="1"/>
  <c r="S31" i="12" a="1"/>
  <c r="S31" i="12" s="1"/>
  <c r="T257" i="11" s="1"/>
  <c r="S27" i="12" a="1"/>
  <c r="S27" i="12" s="1"/>
  <c r="T253" i="11" s="1"/>
  <c r="S52" i="12" a="1"/>
  <c r="S52" i="12" s="1"/>
  <c r="T278" i="11" s="1"/>
  <c r="S36" i="12" a="1"/>
  <c r="S36" i="12" s="1"/>
  <c r="T262" i="11" s="1"/>
  <c r="S28" i="12" a="1"/>
  <c r="S28" i="12" s="1"/>
  <c r="T254" i="11" s="1"/>
  <c r="S24" i="12" a="1"/>
  <c r="S24" i="12" s="1"/>
  <c r="T250" i="11" s="1"/>
  <c r="S20" i="12" a="1"/>
  <c r="S20" i="12" s="1"/>
  <c r="T246" i="11" s="1"/>
  <c r="S16" i="12" a="1"/>
  <c r="S16" i="12" s="1"/>
  <c r="T242" i="11" s="1"/>
  <c r="S53" i="12" a="1"/>
  <c r="S53" i="12" s="1"/>
  <c r="T279" i="11" s="1"/>
  <c r="S37" i="12" a="1"/>
  <c r="S37" i="12" s="1"/>
  <c r="T263" i="11" s="1"/>
  <c r="S29" i="12" a="1"/>
  <c r="S29" i="12" s="1"/>
  <c r="T255" i="11" s="1"/>
  <c r="S25" i="12" a="1"/>
  <c r="S25" i="12" s="1"/>
  <c r="T251" i="11" s="1"/>
  <c r="S21" i="12" a="1"/>
  <c r="S21" i="12" s="1"/>
  <c r="T247" i="11" s="1"/>
  <c r="S17" i="12" a="1"/>
  <c r="S17" i="12" s="1"/>
  <c r="T243" i="11" s="1"/>
  <c r="S13" i="12" a="1"/>
  <c r="S13" i="12" s="1"/>
  <c r="T239" i="11" s="1"/>
  <c r="S22" i="12" a="1"/>
  <c r="S22" i="12" s="1"/>
  <c r="T248" i="11" s="1"/>
  <c r="S14" i="12" a="1"/>
  <c r="S14" i="12" s="1"/>
  <c r="T240" i="11" s="1"/>
  <c r="S12" i="12" a="1"/>
  <c r="S12" i="12" s="1"/>
  <c r="T238" i="11" s="1"/>
  <c r="S8" i="12" a="1"/>
  <c r="S8" i="12" s="1"/>
  <c r="T234" i="11" s="1"/>
  <c r="S26" i="12" a="1"/>
  <c r="S26" i="12" s="1"/>
  <c r="T252" i="11" s="1"/>
  <c r="S10" i="12" a="1"/>
  <c r="S10" i="12" s="1"/>
  <c r="T236" i="11" s="1"/>
  <c r="S19" i="12" a="1"/>
  <c r="S19" i="12" s="1"/>
  <c r="T245" i="11" s="1"/>
  <c r="S11" i="12" a="1"/>
  <c r="S11" i="12" s="1"/>
  <c r="T237" i="11" s="1"/>
  <c r="S23" i="12" a="1"/>
  <c r="S23" i="12" s="1"/>
  <c r="T249" i="11" s="1"/>
  <c r="S15" i="12" a="1"/>
  <c r="S15" i="12" s="1"/>
  <c r="T241" i="11" s="1"/>
  <c r="S9" i="12" a="1"/>
  <c r="S9" i="12" s="1"/>
  <c r="T235" i="11" s="1"/>
  <c r="S32" i="12" a="1"/>
  <c r="S32" i="12" s="1"/>
  <c r="T258" i="11" s="1"/>
  <c r="S18" i="12" a="1"/>
  <c r="S18" i="12" s="1"/>
  <c r="T244" i="11" s="1"/>
  <c r="S6" i="12" a="1"/>
  <c r="S6" i="12" s="1"/>
  <c r="T232" i="11" s="1"/>
  <c r="S33" i="12" a="1"/>
  <c r="S33" i="12" s="1"/>
  <c r="T259" i="11" s="1"/>
  <c r="S7" i="12" a="1"/>
  <c r="S7" i="12" s="1"/>
  <c r="T233" i="11" s="1"/>
  <c r="U5" i="12"/>
  <c r="V231" i="11" s="1"/>
  <c r="V230" i="11" s="1"/>
  <c r="T1" i="12"/>
  <c r="Y4" i="7" l="1"/>
  <c r="X1" i="7"/>
  <c r="G1439" i="11"/>
  <c r="C1489" i="11"/>
  <c r="E1439" i="11"/>
  <c r="H1439" i="11"/>
  <c r="D1439" i="11"/>
  <c r="F1439" i="11"/>
  <c r="C705" i="11"/>
  <c r="F655" i="11"/>
  <c r="G655" i="11"/>
  <c r="D655" i="11"/>
  <c r="H655" i="11"/>
  <c r="E655" i="11"/>
  <c r="E1635" i="11"/>
  <c r="D1635" i="11"/>
  <c r="G1635" i="11"/>
  <c r="C1685" i="11"/>
  <c r="H1635" i="11"/>
  <c r="F1635" i="11"/>
  <c r="F1096" i="11"/>
  <c r="E1096" i="11"/>
  <c r="G1096" i="11"/>
  <c r="C1146" i="11"/>
  <c r="H1096" i="11"/>
  <c r="D1096" i="11"/>
  <c r="C1195" i="11"/>
  <c r="G1145" i="11"/>
  <c r="D1145" i="11"/>
  <c r="F1145" i="11"/>
  <c r="E1145" i="11"/>
  <c r="H1145" i="11"/>
  <c r="H557" i="11"/>
  <c r="E557" i="11"/>
  <c r="F557" i="11"/>
  <c r="D557" i="11"/>
  <c r="C607" i="11"/>
  <c r="G557" i="11"/>
  <c r="H1243" i="11"/>
  <c r="C1293" i="11"/>
  <c r="E1243" i="11"/>
  <c r="G1243" i="11"/>
  <c r="D1243" i="11"/>
  <c r="F1243" i="11"/>
  <c r="G1733" i="11"/>
  <c r="F1733" i="11"/>
  <c r="E1733" i="11"/>
  <c r="H1733" i="11"/>
  <c r="D1733" i="11"/>
  <c r="C1783" i="11"/>
  <c r="C558" i="11"/>
  <c r="G508" i="11"/>
  <c r="C509" i="11"/>
  <c r="E508" i="11"/>
  <c r="D508" i="11"/>
  <c r="F508" i="11"/>
  <c r="H508" i="11"/>
  <c r="D1047" i="11"/>
  <c r="H1047" i="11"/>
  <c r="E1047" i="11"/>
  <c r="F1047" i="11"/>
  <c r="G1047" i="11"/>
  <c r="C1097" i="11"/>
  <c r="D802" i="11"/>
  <c r="H802" i="11"/>
  <c r="E802" i="11"/>
  <c r="C852" i="11"/>
  <c r="F802" i="11"/>
  <c r="G802" i="11"/>
  <c r="D1978" i="11"/>
  <c r="H1978" i="11"/>
  <c r="E1978" i="11"/>
  <c r="F1978" i="11"/>
  <c r="G1978" i="11"/>
  <c r="F1194" i="11"/>
  <c r="G1194" i="11"/>
  <c r="D1194" i="11"/>
  <c r="H1194" i="11"/>
  <c r="C1244" i="11"/>
  <c r="E1194" i="11"/>
  <c r="E1586" i="11"/>
  <c r="F1586" i="11"/>
  <c r="G1586" i="11"/>
  <c r="D1586" i="11"/>
  <c r="H1586" i="11"/>
  <c r="C1636" i="11"/>
  <c r="C1391" i="11"/>
  <c r="D1341" i="11"/>
  <c r="F1341" i="11"/>
  <c r="H1341" i="11"/>
  <c r="G1341" i="11"/>
  <c r="E1341" i="11"/>
  <c r="D1684" i="11"/>
  <c r="C1734" i="11"/>
  <c r="E1684" i="11"/>
  <c r="G1684" i="11"/>
  <c r="H1684" i="11"/>
  <c r="F1684" i="11"/>
  <c r="C1881" i="11"/>
  <c r="F1831" i="11"/>
  <c r="G1831" i="11"/>
  <c r="D1831" i="11"/>
  <c r="H1831" i="11"/>
  <c r="E1831" i="11"/>
  <c r="E1488" i="11"/>
  <c r="C1538" i="11"/>
  <c r="H1488" i="11"/>
  <c r="F1488" i="11"/>
  <c r="G1488" i="11"/>
  <c r="D1488" i="11"/>
  <c r="H1782" i="11"/>
  <c r="C1832" i="11"/>
  <c r="G1782" i="11"/>
  <c r="E1782" i="11"/>
  <c r="D1782" i="11"/>
  <c r="F1782" i="11"/>
  <c r="D1929" i="11"/>
  <c r="E1929" i="11"/>
  <c r="C1979" i="11"/>
  <c r="F1929" i="11"/>
  <c r="G1929" i="11"/>
  <c r="H1929" i="11"/>
  <c r="C1930" i="11"/>
  <c r="D1880" i="11"/>
  <c r="H1880" i="11"/>
  <c r="E1880" i="11"/>
  <c r="F1880" i="11"/>
  <c r="G1880" i="11"/>
  <c r="F851" i="11"/>
  <c r="D851" i="11"/>
  <c r="G851" i="11"/>
  <c r="H851" i="11"/>
  <c r="E851" i="11"/>
  <c r="C901" i="11"/>
  <c r="E1537" i="11"/>
  <c r="C1587" i="11"/>
  <c r="D1537" i="11"/>
  <c r="G1537" i="11"/>
  <c r="F1537" i="11"/>
  <c r="H1537" i="11"/>
  <c r="E1390" i="11"/>
  <c r="G1390" i="11"/>
  <c r="H1390" i="11"/>
  <c r="D1390" i="11"/>
  <c r="F1390" i="11"/>
  <c r="C1440" i="11"/>
  <c r="D1292" i="11"/>
  <c r="H1292" i="11"/>
  <c r="E1292" i="11"/>
  <c r="F1292" i="11"/>
  <c r="G1292" i="11"/>
  <c r="C1342" i="11"/>
  <c r="E753" i="11"/>
  <c r="D753" i="11"/>
  <c r="F753" i="11"/>
  <c r="G753" i="11"/>
  <c r="C803" i="11"/>
  <c r="H753" i="11"/>
  <c r="F900" i="11"/>
  <c r="E900" i="11"/>
  <c r="D900" i="11"/>
  <c r="C950" i="11"/>
  <c r="H900" i="11"/>
  <c r="G900" i="11"/>
  <c r="G704" i="11"/>
  <c r="E704" i="11"/>
  <c r="H704" i="11"/>
  <c r="C754" i="11"/>
  <c r="D704" i="11"/>
  <c r="F704" i="11"/>
  <c r="D606" i="11"/>
  <c r="H606" i="11"/>
  <c r="E606" i="11"/>
  <c r="C656" i="11"/>
  <c r="F606" i="11"/>
  <c r="G606" i="11"/>
  <c r="E998" i="11"/>
  <c r="F998" i="11"/>
  <c r="C1048" i="11"/>
  <c r="G998" i="11"/>
  <c r="D998" i="11"/>
  <c r="H998" i="11"/>
  <c r="C999" i="11"/>
  <c r="G949" i="11"/>
  <c r="H949" i="11"/>
  <c r="E949" i="11"/>
  <c r="D949" i="11"/>
  <c r="F949" i="11"/>
  <c r="T55" i="12" a="1"/>
  <c r="T55" i="12" s="1"/>
  <c r="U281" i="11" s="1"/>
  <c r="T51" i="12" a="1"/>
  <c r="T51" i="12" s="1"/>
  <c r="U277" i="11" s="1"/>
  <c r="T47" i="12" a="1"/>
  <c r="T47" i="12" s="1"/>
  <c r="U273" i="11" s="1"/>
  <c r="T52" i="12" a="1"/>
  <c r="T52" i="12" s="1"/>
  <c r="U278" i="11" s="1"/>
  <c r="T48" i="12" a="1"/>
  <c r="T48" i="12" s="1"/>
  <c r="U274" i="11" s="1"/>
  <c r="T49" i="12" a="1"/>
  <c r="T49" i="12" s="1"/>
  <c r="U275" i="11" s="1"/>
  <c r="T44" i="12" a="1"/>
  <c r="T44" i="12" s="1"/>
  <c r="U270" i="11" s="1"/>
  <c r="T50" i="12" a="1"/>
  <c r="T50" i="12" s="1"/>
  <c r="U276" i="11" s="1"/>
  <c r="T42" i="12" a="1"/>
  <c r="T42" i="12" s="1"/>
  <c r="U268" i="11" s="1"/>
  <c r="T41" i="12" a="1"/>
  <c r="T41" i="12" s="1"/>
  <c r="U267" i="11" s="1"/>
  <c r="T45" i="12" a="1"/>
  <c r="T45" i="12" s="1"/>
  <c r="U271" i="11" s="1"/>
  <c r="T39" i="12" a="1"/>
  <c r="T39" i="12" s="1"/>
  <c r="U265" i="11" s="1"/>
  <c r="T35" i="12" a="1"/>
  <c r="T35" i="12" s="1"/>
  <c r="U261" i="11" s="1"/>
  <c r="T31" i="12" a="1"/>
  <c r="T31" i="12" s="1"/>
  <c r="U257" i="11" s="1"/>
  <c r="T27" i="12" a="1"/>
  <c r="T27" i="12" s="1"/>
  <c r="U253" i="11" s="1"/>
  <c r="T46" i="12" a="1"/>
  <c r="T46" i="12" s="1"/>
  <c r="U272" i="11" s="1"/>
  <c r="T36" i="12" a="1"/>
  <c r="T36" i="12" s="1"/>
  <c r="U262" i="11" s="1"/>
  <c r="T32" i="12" a="1"/>
  <c r="T32" i="12" s="1"/>
  <c r="U258" i="11" s="1"/>
  <c r="T28" i="12" a="1"/>
  <c r="T28" i="12" s="1"/>
  <c r="U254" i="11" s="1"/>
  <c r="T24" i="12" a="1"/>
  <c r="T24" i="12" s="1"/>
  <c r="U250" i="11" s="1"/>
  <c r="T53" i="12" a="1"/>
  <c r="T53" i="12" s="1"/>
  <c r="U279" i="11" s="1"/>
  <c r="T43" i="12" a="1"/>
  <c r="T43" i="12" s="1"/>
  <c r="U269" i="11" s="1"/>
  <c r="T37" i="12" a="1"/>
  <c r="T37" i="12" s="1"/>
  <c r="U263" i="11" s="1"/>
  <c r="T29" i="12" a="1"/>
  <c r="T29" i="12" s="1"/>
  <c r="U255" i="11" s="1"/>
  <c r="T25" i="12" a="1"/>
  <c r="T25" i="12" s="1"/>
  <c r="U251" i="11" s="1"/>
  <c r="T21" i="12" a="1"/>
  <c r="T21" i="12" s="1"/>
  <c r="U247" i="11" s="1"/>
  <c r="T17" i="12" a="1"/>
  <c r="T17" i="12" s="1"/>
  <c r="U243" i="11" s="1"/>
  <c r="T54" i="12" a="1"/>
  <c r="T54" i="12" s="1"/>
  <c r="U280" i="11" s="1"/>
  <c r="T38" i="12" a="1"/>
  <c r="T38" i="12" s="1"/>
  <c r="U264" i="11" s="1"/>
  <c r="T30" i="12" a="1"/>
  <c r="T30" i="12" s="1"/>
  <c r="U256" i="11" s="1"/>
  <c r="T26" i="12" a="1"/>
  <c r="T26" i="12" s="1"/>
  <c r="U252" i="11" s="1"/>
  <c r="T22" i="12" a="1"/>
  <c r="T22" i="12" s="1"/>
  <c r="U248" i="11" s="1"/>
  <c r="T18" i="12" a="1"/>
  <c r="T18" i="12" s="1"/>
  <c r="U244" i="11" s="1"/>
  <c r="T14" i="12" a="1"/>
  <c r="T14" i="12" s="1"/>
  <c r="U240" i="11" s="1"/>
  <c r="T23" i="12" a="1"/>
  <c r="T23" i="12" s="1"/>
  <c r="U249" i="11" s="1"/>
  <c r="T15" i="12" a="1"/>
  <c r="T15" i="12" s="1"/>
  <c r="U241" i="11" s="1"/>
  <c r="T13" i="12" a="1"/>
  <c r="T13" i="12" s="1"/>
  <c r="U239" i="11" s="1"/>
  <c r="T9" i="12" a="1"/>
  <c r="T9" i="12" s="1"/>
  <c r="U235" i="11" s="1"/>
  <c r="T7" i="12" a="1"/>
  <c r="T7" i="12" s="1"/>
  <c r="U233" i="11" s="1"/>
  <c r="T20" i="12" a="1"/>
  <c r="T20" i="12" s="1"/>
  <c r="U246" i="11" s="1"/>
  <c r="T12" i="12" a="1"/>
  <c r="T12" i="12" s="1"/>
  <c r="U238" i="11" s="1"/>
  <c r="T8" i="12" a="1"/>
  <c r="T8" i="12" s="1"/>
  <c r="U234" i="11" s="1"/>
  <c r="T40" i="12" a="1"/>
  <c r="T40" i="12" s="1"/>
  <c r="U266" i="11" s="1"/>
  <c r="T16" i="12" a="1"/>
  <c r="T16" i="12" s="1"/>
  <c r="U242" i="11" s="1"/>
  <c r="T10" i="12" a="1"/>
  <c r="T10" i="12" s="1"/>
  <c r="U236" i="11" s="1"/>
  <c r="T6" i="12" a="1"/>
  <c r="T6" i="12" s="1"/>
  <c r="U232" i="11" s="1"/>
  <c r="T33" i="12" a="1"/>
  <c r="T33" i="12" s="1"/>
  <c r="U259" i="11" s="1"/>
  <c r="T19" i="12" a="1"/>
  <c r="T19" i="12" s="1"/>
  <c r="U245" i="11" s="1"/>
  <c r="T11" i="12" a="1"/>
  <c r="T11" i="12" s="1"/>
  <c r="U237" i="11" s="1"/>
  <c r="T34" i="12" a="1"/>
  <c r="T34" i="12" s="1"/>
  <c r="U260" i="11" s="1"/>
  <c r="V5" i="12"/>
  <c r="W231" i="11" s="1"/>
  <c r="W230" i="11" s="1"/>
  <c r="U1" i="12"/>
  <c r="Z4" i="7" l="1"/>
  <c r="Y1" i="7"/>
  <c r="G1048" i="11"/>
  <c r="C1098" i="11"/>
  <c r="H1048" i="11"/>
  <c r="F1048" i="11"/>
  <c r="E1048" i="11"/>
  <c r="D1048" i="11"/>
  <c r="E656" i="11"/>
  <c r="C706" i="11"/>
  <c r="H656" i="11"/>
  <c r="D656" i="11"/>
  <c r="G656" i="11"/>
  <c r="F656" i="11"/>
  <c r="C1000" i="11"/>
  <c r="F950" i="11"/>
  <c r="E950" i="11"/>
  <c r="H950" i="11"/>
  <c r="G950" i="11"/>
  <c r="D950" i="11"/>
  <c r="H1440" i="11"/>
  <c r="F1440" i="11"/>
  <c r="C1490" i="11"/>
  <c r="E1440" i="11"/>
  <c r="G1440" i="11"/>
  <c r="D1440" i="11"/>
  <c r="C951" i="11"/>
  <c r="F901" i="11"/>
  <c r="E901" i="11"/>
  <c r="D901" i="11"/>
  <c r="G901" i="11"/>
  <c r="H901" i="11"/>
  <c r="C1588" i="11"/>
  <c r="F1538" i="11"/>
  <c r="D1538" i="11"/>
  <c r="H1538" i="11"/>
  <c r="E1538" i="11"/>
  <c r="G1538" i="11"/>
  <c r="D1734" i="11"/>
  <c r="H1734" i="11"/>
  <c r="F1734" i="11"/>
  <c r="E1734" i="11"/>
  <c r="G1734" i="11"/>
  <c r="C1784" i="11"/>
  <c r="G1636" i="11"/>
  <c r="H1636" i="11"/>
  <c r="C1686" i="11"/>
  <c r="E1636" i="11"/>
  <c r="F1636" i="11"/>
  <c r="D1636" i="11"/>
  <c r="F1783" i="11"/>
  <c r="C1833" i="11"/>
  <c r="G1783" i="11"/>
  <c r="D1783" i="11"/>
  <c r="E1783" i="11"/>
  <c r="H1783" i="11"/>
  <c r="F1685" i="11"/>
  <c r="C1735" i="11"/>
  <c r="G1685" i="11"/>
  <c r="H1685" i="11"/>
  <c r="E1685" i="11"/>
  <c r="D1685" i="11"/>
  <c r="E999" i="11"/>
  <c r="H999" i="11"/>
  <c r="C1049" i="11"/>
  <c r="F999" i="11"/>
  <c r="G999" i="11"/>
  <c r="D999" i="11"/>
  <c r="E803" i="11"/>
  <c r="F803" i="11"/>
  <c r="C853" i="11"/>
  <c r="G803" i="11"/>
  <c r="H803" i="11"/>
  <c r="D803" i="11"/>
  <c r="C559" i="11"/>
  <c r="F509" i="11"/>
  <c r="D509" i="11"/>
  <c r="H509" i="11"/>
  <c r="E509" i="11"/>
  <c r="C510" i="11"/>
  <c r="G509" i="11"/>
  <c r="D607" i="11"/>
  <c r="H607" i="11"/>
  <c r="G607" i="11"/>
  <c r="C657" i="11"/>
  <c r="E607" i="11"/>
  <c r="F607" i="11"/>
  <c r="E705" i="11"/>
  <c r="D705" i="11"/>
  <c r="G705" i="11"/>
  <c r="H705" i="11"/>
  <c r="C755" i="11"/>
  <c r="F705" i="11"/>
  <c r="C804" i="11"/>
  <c r="E754" i="11"/>
  <c r="G754" i="11"/>
  <c r="D754" i="11"/>
  <c r="H754" i="11"/>
  <c r="F754" i="11"/>
  <c r="C1392" i="11"/>
  <c r="E1342" i="11"/>
  <c r="D1342" i="11"/>
  <c r="G1342" i="11"/>
  <c r="H1342" i="11"/>
  <c r="F1342" i="11"/>
  <c r="E1587" i="11"/>
  <c r="H1587" i="11"/>
  <c r="F1587" i="11"/>
  <c r="G1587" i="11"/>
  <c r="C1637" i="11"/>
  <c r="D1587" i="11"/>
  <c r="E1832" i="11"/>
  <c r="C1882" i="11"/>
  <c r="H1832" i="11"/>
  <c r="D1832" i="11"/>
  <c r="F1832" i="11"/>
  <c r="G1832" i="11"/>
  <c r="C1343" i="11"/>
  <c r="E1293" i="11"/>
  <c r="D1293" i="11"/>
  <c r="F1293" i="11"/>
  <c r="H1293" i="11"/>
  <c r="G1293" i="11"/>
  <c r="D1146" i="11"/>
  <c r="C1196" i="11"/>
  <c r="G1146" i="11"/>
  <c r="E1146" i="11"/>
  <c r="F1146" i="11"/>
  <c r="H1146" i="11"/>
  <c r="E1489" i="11"/>
  <c r="C1539" i="11"/>
  <c r="H1489" i="11"/>
  <c r="G1489" i="11"/>
  <c r="F1489" i="11"/>
  <c r="D1489" i="11"/>
  <c r="H1930" i="11"/>
  <c r="C1980" i="11"/>
  <c r="D1930" i="11"/>
  <c r="G1930" i="11"/>
  <c r="E1930" i="11"/>
  <c r="F1930" i="11"/>
  <c r="E1979" i="11"/>
  <c r="F1979" i="11"/>
  <c r="G1979" i="11"/>
  <c r="H1979" i="11"/>
  <c r="D1979" i="11"/>
  <c r="E1881" i="11"/>
  <c r="C1931" i="11"/>
  <c r="F1881" i="11"/>
  <c r="G1881" i="11"/>
  <c r="D1881" i="11"/>
  <c r="H1881" i="11"/>
  <c r="D1391" i="11"/>
  <c r="H1391" i="11"/>
  <c r="E1391" i="11"/>
  <c r="F1391" i="11"/>
  <c r="G1391" i="11"/>
  <c r="C1441" i="11"/>
  <c r="F1244" i="11"/>
  <c r="E1244" i="11"/>
  <c r="G1244" i="11"/>
  <c r="C1294" i="11"/>
  <c r="H1244" i="11"/>
  <c r="D1244" i="11"/>
  <c r="C902" i="11"/>
  <c r="F852" i="11"/>
  <c r="D852" i="11"/>
  <c r="G852" i="11"/>
  <c r="H852" i="11"/>
  <c r="E852" i="11"/>
  <c r="H1097" i="11"/>
  <c r="D1097" i="11"/>
  <c r="F1097" i="11"/>
  <c r="C1147" i="11"/>
  <c r="E1097" i="11"/>
  <c r="G1097" i="11"/>
  <c r="F558" i="11"/>
  <c r="G558" i="11"/>
  <c r="D558" i="11"/>
  <c r="H558" i="11"/>
  <c r="E558" i="11"/>
  <c r="C608" i="11"/>
  <c r="E1195" i="11"/>
  <c r="H1195" i="11"/>
  <c r="C1245" i="11"/>
  <c r="D1195" i="11"/>
  <c r="F1195" i="11"/>
  <c r="G1195" i="11"/>
  <c r="U52" i="12" a="1"/>
  <c r="U52" i="12" s="1"/>
  <c r="V278" i="11" s="1"/>
  <c r="U48" i="12" a="1"/>
  <c r="U48" i="12" s="1"/>
  <c r="V274" i="11" s="1"/>
  <c r="U53" i="12" a="1"/>
  <c r="U53" i="12" s="1"/>
  <c r="V279" i="11" s="1"/>
  <c r="U49" i="12" a="1"/>
  <c r="U49" i="12" s="1"/>
  <c r="V275" i="11" s="1"/>
  <c r="U45" i="12" a="1"/>
  <c r="U45" i="12" s="1"/>
  <c r="V271" i="11" s="1"/>
  <c r="U50" i="12" a="1"/>
  <c r="U50" i="12" s="1"/>
  <c r="V276" i="11" s="1"/>
  <c r="U51" i="12" a="1"/>
  <c r="U51" i="12" s="1"/>
  <c r="V277" i="11" s="1"/>
  <c r="U43" i="12" a="1"/>
  <c r="U43" i="12" s="1"/>
  <c r="V269" i="11" s="1"/>
  <c r="U46" i="12" a="1"/>
  <c r="U46" i="12" s="1"/>
  <c r="V272" i="11" s="1"/>
  <c r="U36" i="12" a="1"/>
  <c r="U36" i="12" s="1"/>
  <c r="V262" i="11" s="1"/>
  <c r="U32" i="12" a="1"/>
  <c r="U32" i="12" s="1"/>
  <c r="V258" i="11" s="1"/>
  <c r="U28" i="12" a="1"/>
  <c r="U28" i="12" s="1"/>
  <c r="V254" i="11" s="1"/>
  <c r="U47" i="12" a="1"/>
  <c r="U47" i="12" s="1"/>
  <c r="V273" i="11" s="1"/>
  <c r="U37" i="12" a="1"/>
  <c r="U37" i="12" s="1"/>
  <c r="V263" i="11" s="1"/>
  <c r="U33" i="12" a="1"/>
  <c r="U33" i="12" s="1"/>
  <c r="V259" i="11" s="1"/>
  <c r="U29" i="12" a="1"/>
  <c r="U29" i="12" s="1"/>
  <c r="V255" i="11" s="1"/>
  <c r="U25" i="12" a="1"/>
  <c r="U25" i="12" s="1"/>
  <c r="V251" i="11" s="1"/>
  <c r="U54" i="12" a="1"/>
  <c r="U54" i="12" s="1"/>
  <c r="V280" i="11" s="1"/>
  <c r="U38" i="12" a="1"/>
  <c r="U38" i="12" s="1"/>
  <c r="V264" i="11" s="1"/>
  <c r="U30" i="12" a="1"/>
  <c r="U30" i="12" s="1"/>
  <c r="V256" i="11" s="1"/>
  <c r="U26" i="12" a="1"/>
  <c r="U26" i="12" s="1"/>
  <c r="V252" i="11" s="1"/>
  <c r="U22" i="12" a="1"/>
  <c r="U22" i="12" s="1"/>
  <c r="V248" i="11" s="1"/>
  <c r="U18" i="12" a="1"/>
  <c r="U18" i="12" s="1"/>
  <c r="V244" i="11" s="1"/>
  <c r="U14" i="12" a="1"/>
  <c r="U14" i="12" s="1"/>
  <c r="V240" i="11" s="1"/>
  <c r="U55" i="12" a="1"/>
  <c r="U55" i="12" s="1"/>
  <c r="V281" i="11" s="1"/>
  <c r="U39" i="12" a="1"/>
  <c r="U39" i="12" s="1"/>
  <c r="V265" i="11" s="1"/>
  <c r="U31" i="12" a="1"/>
  <c r="U31" i="12" s="1"/>
  <c r="V257" i="11" s="1"/>
  <c r="U23" i="12" a="1"/>
  <c r="U23" i="12" s="1"/>
  <c r="V249" i="11" s="1"/>
  <c r="U19" i="12" a="1"/>
  <c r="U19" i="12" s="1"/>
  <c r="V245" i="11" s="1"/>
  <c r="U15" i="12" a="1"/>
  <c r="U15" i="12" s="1"/>
  <c r="V241" i="11" s="1"/>
  <c r="U11" i="12" a="1"/>
  <c r="U11" i="12" s="1"/>
  <c r="V237" i="11" s="1"/>
  <c r="U40" i="12" a="1"/>
  <c r="U40" i="12" s="1"/>
  <c r="V266" i="11" s="1"/>
  <c r="U16" i="12" a="1"/>
  <c r="U16" i="12" s="1"/>
  <c r="V242" i="11" s="1"/>
  <c r="U10" i="12" a="1"/>
  <c r="U10" i="12" s="1"/>
  <c r="V236" i="11" s="1"/>
  <c r="U6" i="12" a="1"/>
  <c r="U6" i="12" s="1"/>
  <c r="V232" i="11" s="1"/>
  <c r="U8" i="12" a="1"/>
  <c r="U8" i="12" s="1"/>
  <c r="V234" i="11" s="1"/>
  <c r="U21" i="12" a="1"/>
  <c r="U21" i="12" s="1"/>
  <c r="V247" i="11" s="1"/>
  <c r="U13" i="12" a="1"/>
  <c r="U13" i="12" s="1"/>
  <c r="V239" i="11" s="1"/>
  <c r="U9" i="12" a="1"/>
  <c r="U9" i="12" s="1"/>
  <c r="V235" i="11" s="1"/>
  <c r="U42" i="12" a="1"/>
  <c r="U42" i="12" s="1"/>
  <c r="V268" i="11" s="1"/>
  <c r="U27" i="12" a="1"/>
  <c r="U27" i="12" s="1"/>
  <c r="V253" i="11" s="1"/>
  <c r="U24" i="12" a="1"/>
  <c r="U24" i="12" s="1"/>
  <c r="V250" i="11" s="1"/>
  <c r="U17" i="12" a="1"/>
  <c r="U17" i="12" s="1"/>
  <c r="V243" i="11" s="1"/>
  <c r="U7" i="12" a="1"/>
  <c r="U7" i="12" s="1"/>
  <c r="V233" i="11" s="1"/>
  <c r="U44" i="12" a="1"/>
  <c r="U44" i="12" s="1"/>
  <c r="V270" i="11" s="1"/>
  <c r="U34" i="12" a="1"/>
  <c r="U34" i="12" s="1"/>
  <c r="V260" i="11" s="1"/>
  <c r="U20" i="12" a="1"/>
  <c r="U20" i="12" s="1"/>
  <c r="V246" i="11" s="1"/>
  <c r="U12" i="12" a="1"/>
  <c r="U12" i="12" s="1"/>
  <c r="V238" i="11" s="1"/>
  <c r="U41" i="12" a="1"/>
  <c r="U41" i="12" s="1"/>
  <c r="V267" i="11" s="1"/>
  <c r="U35" i="12" a="1"/>
  <c r="U35" i="12" s="1"/>
  <c r="V261" i="11" s="1"/>
  <c r="W5" i="12"/>
  <c r="X231" i="11" s="1"/>
  <c r="X230" i="11" s="1"/>
  <c r="V1" i="12"/>
  <c r="AA4" i="7" l="1"/>
  <c r="Z1" i="7"/>
  <c r="C1197" i="11"/>
  <c r="D1147" i="11"/>
  <c r="F1147" i="11"/>
  <c r="E1147" i="11"/>
  <c r="H1147" i="11"/>
  <c r="G1147" i="11"/>
  <c r="F1294" i="11"/>
  <c r="G1294" i="11"/>
  <c r="D1294" i="11"/>
  <c r="H1294" i="11"/>
  <c r="E1294" i="11"/>
  <c r="C1344" i="11"/>
  <c r="E1441" i="11"/>
  <c r="G1441" i="11"/>
  <c r="C1491" i="11"/>
  <c r="D1441" i="11"/>
  <c r="F1441" i="11"/>
  <c r="H1441" i="11"/>
  <c r="C1393" i="11"/>
  <c r="F1343" i="11"/>
  <c r="E1343" i="11"/>
  <c r="D1343" i="11"/>
  <c r="G1343" i="11"/>
  <c r="H1343" i="11"/>
  <c r="G1637" i="11"/>
  <c r="C1687" i="11"/>
  <c r="E1637" i="11"/>
  <c r="F1637" i="11"/>
  <c r="D1637" i="11"/>
  <c r="H1637" i="11"/>
  <c r="G804" i="11"/>
  <c r="D804" i="11"/>
  <c r="H804" i="11"/>
  <c r="E804" i="11"/>
  <c r="C854" i="11"/>
  <c r="F804" i="11"/>
  <c r="E1735" i="11"/>
  <c r="F1735" i="11"/>
  <c r="H1735" i="11"/>
  <c r="D1735" i="11"/>
  <c r="G1735" i="11"/>
  <c r="C1785" i="11"/>
  <c r="F706" i="11"/>
  <c r="D706" i="11"/>
  <c r="H706" i="11"/>
  <c r="G706" i="11"/>
  <c r="C756" i="11"/>
  <c r="E706" i="11"/>
  <c r="G608" i="11"/>
  <c r="D608" i="11"/>
  <c r="H608" i="11"/>
  <c r="E608" i="11"/>
  <c r="F608" i="11"/>
  <c r="C658" i="11"/>
  <c r="E1245" i="11"/>
  <c r="F1245" i="11"/>
  <c r="G1245" i="11"/>
  <c r="C1295" i="11"/>
  <c r="H1245" i="11"/>
  <c r="D1245" i="11"/>
  <c r="E902" i="11"/>
  <c r="G902" i="11"/>
  <c r="C952" i="11"/>
  <c r="H902" i="11"/>
  <c r="F902" i="11"/>
  <c r="D902" i="11"/>
  <c r="E1980" i="11"/>
  <c r="G1980" i="11"/>
  <c r="H1980" i="11"/>
  <c r="D1980" i="11"/>
  <c r="F1980" i="11"/>
  <c r="E1196" i="11"/>
  <c r="F1196" i="11"/>
  <c r="C1246" i="11"/>
  <c r="G1196" i="11"/>
  <c r="D1196" i="11"/>
  <c r="H1196" i="11"/>
  <c r="C1932" i="11"/>
  <c r="G1882" i="11"/>
  <c r="D1882" i="11"/>
  <c r="H1882" i="11"/>
  <c r="E1882" i="11"/>
  <c r="F1882" i="11"/>
  <c r="C707" i="11"/>
  <c r="D657" i="11"/>
  <c r="F657" i="11"/>
  <c r="H657" i="11"/>
  <c r="G657" i="11"/>
  <c r="E657" i="11"/>
  <c r="F1049" i="11"/>
  <c r="G1049" i="11"/>
  <c r="D1049" i="11"/>
  <c r="H1049" i="11"/>
  <c r="E1049" i="11"/>
  <c r="C1099" i="11"/>
  <c r="E1588" i="11"/>
  <c r="G1588" i="11"/>
  <c r="H1588" i="11"/>
  <c r="D1588" i="11"/>
  <c r="C1638" i="11"/>
  <c r="F1588" i="11"/>
  <c r="D1931" i="11"/>
  <c r="E1931" i="11"/>
  <c r="F1931" i="11"/>
  <c r="C1981" i="11"/>
  <c r="G1931" i="11"/>
  <c r="H1931" i="11"/>
  <c r="E1392" i="11"/>
  <c r="F1392" i="11"/>
  <c r="G1392" i="11"/>
  <c r="H1392" i="11"/>
  <c r="D1392" i="11"/>
  <c r="C1442" i="11"/>
  <c r="G755" i="11"/>
  <c r="C805" i="11"/>
  <c r="H755" i="11"/>
  <c r="E755" i="11"/>
  <c r="F755" i="11"/>
  <c r="D755" i="11"/>
  <c r="C560" i="11"/>
  <c r="D510" i="11"/>
  <c r="C511" i="11"/>
  <c r="H510" i="11"/>
  <c r="E510" i="11"/>
  <c r="G510" i="11"/>
  <c r="F510" i="11"/>
  <c r="C1883" i="11"/>
  <c r="F1833" i="11"/>
  <c r="E1833" i="11"/>
  <c r="G1833" i="11"/>
  <c r="H1833" i="11"/>
  <c r="D1833" i="11"/>
  <c r="F1784" i="11"/>
  <c r="H1784" i="11"/>
  <c r="G1784" i="11"/>
  <c r="D1784" i="11"/>
  <c r="E1784" i="11"/>
  <c r="C1834" i="11"/>
  <c r="F1098" i="11"/>
  <c r="G1098" i="11"/>
  <c r="E1098" i="11"/>
  <c r="C1148" i="11"/>
  <c r="D1098" i="11"/>
  <c r="H1098" i="11"/>
  <c r="E1539" i="11"/>
  <c r="H1539" i="11"/>
  <c r="C1589" i="11"/>
  <c r="F1539" i="11"/>
  <c r="D1539" i="11"/>
  <c r="G1539" i="11"/>
  <c r="E559" i="11"/>
  <c r="G559" i="11"/>
  <c r="H559" i="11"/>
  <c r="D559" i="11"/>
  <c r="C609" i="11"/>
  <c r="F559" i="11"/>
  <c r="F853" i="11"/>
  <c r="H853" i="11"/>
  <c r="C903" i="11"/>
  <c r="D853" i="11"/>
  <c r="E853" i="11"/>
  <c r="G853" i="11"/>
  <c r="C1736" i="11"/>
  <c r="E1686" i="11"/>
  <c r="F1686" i="11"/>
  <c r="D1686" i="11"/>
  <c r="G1686" i="11"/>
  <c r="H1686" i="11"/>
  <c r="C1001" i="11"/>
  <c r="G951" i="11"/>
  <c r="H951" i="11"/>
  <c r="E951" i="11"/>
  <c r="D951" i="11"/>
  <c r="F951" i="11"/>
  <c r="C1540" i="11"/>
  <c r="F1490" i="11"/>
  <c r="D1490" i="11"/>
  <c r="G1490" i="11"/>
  <c r="H1490" i="11"/>
  <c r="E1490" i="11"/>
  <c r="E1000" i="11"/>
  <c r="C1050" i="11"/>
  <c r="F1000" i="11"/>
  <c r="G1000" i="11"/>
  <c r="D1000" i="11"/>
  <c r="H1000" i="11"/>
  <c r="V53" i="12" a="1"/>
  <c r="V53" i="12" s="1"/>
  <c r="W279" i="11" s="1"/>
  <c r="V49" i="12" a="1"/>
  <c r="V49" i="12" s="1"/>
  <c r="W275" i="11" s="1"/>
  <c r="V45" i="12" a="1"/>
  <c r="V45" i="12" s="1"/>
  <c r="W271" i="11" s="1"/>
  <c r="V54" i="12" a="1"/>
  <c r="V54" i="12" s="1"/>
  <c r="W280" i="11" s="1"/>
  <c r="V50" i="12" a="1"/>
  <c r="V50" i="12" s="1"/>
  <c r="W276" i="11" s="1"/>
  <c r="V46" i="12" a="1"/>
  <c r="V46" i="12" s="1"/>
  <c r="W272" i="11" s="1"/>
  <c r="V51" i="12" a="1"/>
  <c r="V51" i="12" s="1"/>
  <c r="W277" i="11" s="1"/>
  <c r="V43" i="12" a="1"/>
  <c r="V43" i="12" s="1"/>
  <c r="W269" i="11" s="1"/>
  <c r="V52" i="12" a="1"/>
  <c r="V52" i="12" s="1"/>
  <c r="W278" i="11" s="1"/>
  <c r="V44" i="12" a="1"/>
  <c r="V44" i="12" s="1"/>
  <c r="W270" i="11" s="1"/>
  <c r="V47" i="12" a="1"/>
  <c r="V47" i="12" s="1"/>
  <c r="W273" i="11" s="1"/>
  <c r="V37" i="12" a="1"/>
  <c r="V37" i="12" s="1"/>
  <c r="W263" i="11" s="1"/>
  <c r="V33" i="12" a="1"/>
  <c r="V33" i="12" s="1"/>
  <c r="W259" i="11" s="1"/>
  <c r="V29" i="12" a="1"/>
  <c r="V29" i="12" s="1"/>
  <c r="W255" i="11" s="1"/>
  <c r="V48" i="12" a="1"/>
  <c r="V48" i="12" s="1"/>
  <c r="W274" i="11" s="1"/>
  <c r="V40" i="12" a="1"/>
  <c r="V40" i="12" s="1"/>
  <c r="W266" i="11" s="1"/>
  <c r="V38" i="12" a="1"/>
  <c r="V38" i="12" s="1"/>
  <c r="W264" i="11" s="1"/>
  <c r="V34" i="12" a="1"/>
  <c r="V34" i="12" s="1"/>
  <c r="W260" i="11" s="1"/>
  <c r="V30" i="12" a="1"/>
  <c r="V30" i="12" s="1"/>
  <c r="W256" i="11" s="1"/>
  <c r="V26" i="12" a="1"/>
  <c r="V26" i="12" s="1"/>
  <c r="W252" i="11" s="1"/>
  <c r="V55" i="12" a="1"/>
  <c r="V55" i="12" s="1"/>
  <c r="W281" i="11" s="1"/>
  <c r="V39" i="12" a="1"/>
  <c r="V39" i="12" s="1"/>
  <c r="W265" i="11" s="1"/>
  <c r="V31" i="12" a="1"/>
  <c r="V31" i="12" s="1"/>
  <c r="W257" i="11" s="1"/>
  <c r="V23" i="12" a="1"/>
  <c r="V23" i="12" s="1"/>
  <c r="W249" i="11" s="1"/>
  <c r="V19" i="12" a="1"/>
  <c r="V19" i="12" s="1"/>
  <c r="W245" i="11" s="1"/>
  <c r="V15" i="12" a="1"/>
  <c r="V15" i="12" s="1"/>
  <c r="W241" i="11" s="1"/>
  <c r="V32" i="12" a="1"/>
  <c r="V32" i="12" s="1"/>
  <c r="W258" i="11" s="1"/>
  <c r="V20" i="12" a="1"/>
  <c r="V20" i="12" s="1"/>
  <c r="W246" i="11" s="1"/>
  <c r="V16" i="12" a="1"/>
  <c r="V16" i="12" s="1"/>
  <c r="W242" i="11" s="1"/>
  <c r="V12" i="12" a="1"/>
  <c r="V12" i="12" s="1"/>
  <c r="W238" i="11" s="1"/>
  <c r="V42" i="12" a="1"/>
  <c r="V42" i="12" s="1"/>
  <c r="W268" i="11" s="1"/>
  <c r="V27" i="12" a="1"/>
  <c r="V27" i="12" s="1"/>
  <c r="W253" i="11" s="1"/>
  <c r="V24" i="12" a="1"/>
  <c r="V24" i="12" s="1"/>
  <c r="W250" i="11" s="1"/>
  <c r="V17" i="12" a="1"/>
  <c r="V17" i="12" s="1"/>
  <c r="W243" i="11" s="1"/>
  <c r="V7" i="12" a="1"/>
  <c r="V7" i="12" s="1"/>
  <c r="W233" i="11" s="1"/>
  <c r="V41" i="12" a="1"/>
  <c r="V41" i="12" s="1"/>
  <c r="W267" i="11" s="1"/>
  <c r="V13" i="12" a="1"/>
  <c r="V13" i="12" s="1"/>
  <c r="W239" i="11" s="1"/>
  <c r="V9" i="12" a="1"/>
  <c r="V9" i="12" s="1"/>
  <c r="W235" i="11" s="1"/>
  <c r="V10" i="12" a="1"/>
  <c r="V10" i="12" s="1"/>
  <c r="W236" i="11" s="1"/>
  <c r="V28" i="12" a="1"/>
  <c r="V28" i="12" s="1"/>
  <c r="W254" i="11" s="1"/>
  <c r="V25" i="12" a="1"/>
  <c r="V25" i="12" s="1"/>
  <c r="W251" i="11" s="1"/>
  <c r="V18" i="12" a="1"/>
  <c r="V18" i="12" s="1"/>
  <c r="W244" i="11" s="1"/>
  <c r="V11" i="12" a="1"/>
  <c r="V11" i="12" s="1"/>
  <c r="W237" i="11" s="1"/>
  <c r="V8" i="12" a="1"/>
  <c r="V8" i="12" s="1"/>
  <c r="W234" i="11" s="1"/>
  <c r="V35" i="12" a="1"/>
  <c r="V35" i="12" s="1"/>
  <c r="W261" i="11" s="1"/>
  <c r="V21" i="12" a="1"/>
  <c r="V21" i="12" s="1"/>
  <c r="W247" i="11" s="1"/>
  <c r="V36" i="12" a="1"/>
  <c r="V36" i="12" s="1"/>
  <c r="W262" i="11" s="1"/>
  <c r="V22" i="12" a="1"/>
  <c r="V22" i="12" s="1"/>
  <c r="W248" i="11" s="1"/>
  <c r="V14" i="12" a="1"/>
  <c r="V14" i="12" s="1"/>
  <c r="W240" i="11" s="1"/>
  <c r="V6" i="12" a="1"/>
  <c r="V6" i="12" s="1"/>
  <c r="W232" i="11" s="1"/>
  <c r="X5" i="12"/>
  <c r="Y231" i="11" s="1"/>
  <c r="Y230" i="11" s="1"/>
  <c r="W1" i="12"/>
  <c r="AA1" i="7" l="1"/>
  <c r="AB4" i="7"/>
  <c r="E1540" i="11"/>
  <c r="C1590" i="11"/>
  <c r="G1540" i="11"/>
  <c r="D1540" i="11"/>
  <c r="F1540" i="11"/>
  <c r="H1540" i="11"/>
  <c r="F560" i="11"/>
  <c r="G560" i="11"/>
  <c r="D560" i="11"/>
  <c r="H560" i="11"/>
  <c r="E560" i="11"/>
  <c r="C610" i="11"/>
  <c r="C1688" i="11"/>
  <c r="G1638" i="11"/>
  <c r="D1638" i="11"/>
  <c r="H1638" i="11"/>
  <c r="E1638" i="11"/>
  <c r="F1638" i="11"/>
  <c r="E707" i="11"/>
  <c r="H707" i="11"/>
  <c r="F707" i="11"/>
  <c r="C757" i="11"/>
  <c r="D707" i="11"/>
  <c r="G707" i="11"/>
  <c r="C1394" i="11"/>
  <c r="H1344" i="11"/>
  <c r="E1344" i="11"/>
  <c r="G1344" i="11"/>
  <c r="D1344" i="11"/>
  <c r="F1344" i="11"/>
  <c r="G1736" i="11"/>
  <c r="E1736" i="11"/>
  <c r="F1736" i="11"/>
  <c r="C1786" i="11"/>
  <c r="H1736" i="11"/>
  <c r="D1736" i="11"/>
  <c r="E903" i="11"/>
  <c r="G903" i="11"/>
  <c r="C953" i="11"/>
  <c r="F903" i="11"/>
  <c r="D903" i="11"/>
  <c r="H903" i="11"/>
  <c r="E609" i="11"/>
  <c r="D609" i="11"/>
  <c r="C659" i="11"/>
  <c r="G609" i="11"/>
  <c r="H609" i="11"/>
  <c r="F609" i="11"/>
  <c r="E1589" i="11"/>
  <c r="G1589" i="11"/>
  <c r="D1589" i="11"/>
  <c r="H1589" i="11"/>
  <c r="C1639" i="11"/>
  <c r="F1589" i="11"/>
  <c r="E1883" i="11"/>
  <c r="C1933" i="11"/>
  <c r="D1883" i="11"/>
  <c r="F1883" i="11"/>
  <c r="G1883" i="11"/>
  <c r="H1883" i="11"/>
  <c r="D805" i="11"/>
  <c r="F805" i="11"/>
  <c r="C855" i="11"/>
  <c r="H805" i="11"/>
  <c r="E805" i="11"/>
  <c r="G805" i="11"/>
  <c r="F1099" i="11"/>
  <c r="D1099" i="11"/>
  <c r="G1099" i="11"/>
  <c r="C1149" i="11"/>
  <c r="H1099" i="11"/>
  <c r="E1099" i="11"/>
  <c r="E952" i="11"/>
  <c r="C1002" i="11"/>
  <c r="F952" i="11"/>
  <c r="G952" i="11"/>
  <c r="H952" i="11"/>
  <c r="D952" i="11"/>
  <c r="C806" i="11"/>
  <c r="E756" i="11"/>
  <c r="G756" i="11"/>
  <c r="D756" i="11"/>
  <c r="H756" i="11"/>
  <c r="F756" i="11"/>
  <c r="G854" i="11"/>
  <c r="C904" i="11"/>
  <c r="F854" i="11"/>
  <c r="E854" i="11"/>
  <c r="D854" i="11"/>
  <c r="H854" i="11"/>
  <c r="G1393" i="11"/>
  <c r="D1393" i="11"/>
  <c r="H1393" i="11"/>
  <c r="E1393" i="11"/>
  <c r="F1393" i="11"/>
  <c r="C1443" i="11"/>
  <c r="F1491" i="11"/>
  <c r="C1541" i="11"/>
  <c r="H1491" i="11"/>
  <c r="D1491" i="11"/>
  <c r="E1491" i="11"/>
  <c r="G1491" i="11"/>
  <c r="E1050" i="11"/>
  <c r="C1100" i="11"/>
  <c r="F1050" i="11"/>
  <c r="G1050" i="11"/>
  <c r="H1050" i="11"/>
  <c r="D1050" i="11"/>
  <c r="D1148" i="11"/>
  <c r="C1198" i="11"/>
  <c r="E1148" i="11"/>
  <c r="G1148" i="11"/>
  <c r="F1148" i="11"/>
  <c r="H1148" i="11"/>
  <c r="C1884" i="11"/>
  <c r="D1834" i="11"/>
  <c r="H1834" i="11"/>
  <c r="G1834" i="11"/>
  <c r="F1834" i="11"/>
  <c r="E1834" i="11"/>
  <c r="C561" i="11"/>
  <c r="D511" i="11"/>
  <c r="H511" i="11"/>
  <c r="F511" i="11"/>
  <c r="G511" i="11"/>
  <c r="E511" i="11"/>
  <c r="C1982" i="11"/>
  <c r="D1932" i="11"/>
  <c r="G1932" i="11"/>
  <c r="E1932" i="11"/>
  <c r="F1932" i="11"/>
  <c r="H1932" i="11"/>
  <c r="F1246" i="11"/>
  <c r="H1246" i="11"/>
  <c r="D1246" i="11"/>
  <c r="C1296" i="11"/>
  <c r="G1246" i="11"/>
  <c r="E1246" i="11"/>
  <c r="G1295" i="11"/>
  <c r="E1295" i="11"/>
  <c r="H1295" i="11"/>
  <c r="F1295" i="11"/>
  <c r="D1295" i="11"/>
  <c r="C1345" i="11"/>
  <c r="E658" i="11"/>
  <c r="C708" i="11"/>
  <c r="F658" i="11"/>
  <c r="H658" i="11"/>
  <c r="D658" i="11"/>
  <c r="G658" i="11"/>
  <c r="F1785" i="11"/>
  <c r="G1785" i="11"/>
  <c r="D1785" i="11"/>
  <c r="H1785" i="11"/>
  <c r="E1785" i="11"/>
  <c r="C1835" i="11"/>
  <c r="F1687" i="11"/>
  <c r="C1737" i="11"/>
  <c r="G1687" i="11"/>
  <c r="E1687" i="11"/>
  <c r="D1687" i="11"/>
  <c r="H1687" i="11"/>
  <c r="E1001" i="11"/>
  <c r="G1001" i="11"/>
  <c r="H1001" i="11"/>
  <c r="C1051" i="11"/>
  <c r="D1001" i="11"/>
  <c r="F1001" i="11"/>
  <c r="E1442" i="11"/>
  <c r="G1442" i="11"/>
  <c r="D1442" i="11"/>
  <c r="C1492" i="11"/>
  <c r="F1442" i="11"/>
  <c r="H1442" i="11"/>
  <c r="D1981" i="11"/>
  <c r="H1981" i="11"/>
  <c r="E1981" i="11"/>
  <c r="F1981" i="11"/>
  <c r="G1981" i="11"/>
  <c r="E1197" i="11"/>
  <c r="G1197" i="11"/>
  <c r="H1197" i="11"/>
  <c r="D1197" i="11"/>
  <c r="C1247" i="11"/>
  <c r="F1197" i="11"/>
  <c r="W54" i="12" a="1"/>
  <c r="W54" i="12" s="1"/>
  <c r="X280" i="11" s="1"/>
  <c r="W50" i="12" a="1"/>
  <c r="W50" i="12" s="1"/>
  <c r="X276" i="11" s="1"/>
  <c r="W46" i="12" a="1"/>
  <c r="W46" i="12" s="1"/>
  <c r="X272" i="11" s="1"/>
  <c r="W55" i="12" a="1"/>
  <c r="W55" i="12" s="1"/>
  <c r="X281" i="11" s="1"/>
  <c r="W51" i="12" a="1"/>
  <c r="W51" i="12" s="1"/>
  <c r="X277" i="11" s="1"/>
  <c r="W47" i="12" a="1"/>
  <c r="W47" i="12" s="1"/>
  <c r="X273" i="11" s="1"/>
  <c r="W52" i="12" a="1"/>
  <c r="W52" i="12" s="1"/>
  <c r="X278" i="11" s="1"/>
  <c r="W44" i="12" a="1"/>
  <c r="W44" i="12" s="1"/>
  <c r="X270" i="11" s="1"/>
  <c r="W53" i="12" a="1"/>
  <c r="W53" i="12" s="1"/>
  <c r="X279" i="11" s="1"/>
  <c r="W45" i="12" a="1"/>
  <c r="W45" i="12" s="1"/>
  <c r="X271" i="11" s="1"/>
  <c r="W42" i="12" a="1"/>
  <c r="W42" i="12" s="1"/>
  <c r="X268" i="11" s="1"/>
  <c r="W40" i="12" a="1"/>
  <c r="W40" i="12" s="1"/>
  <c r="X266" i="11" s="1"/>
  <c r="W48" i="12" a="1"/>
  <c r="W48" i="12" s="1"/>
  <c r="X274" i="11" s="1"/>
  <c r="W38" i="12" a="1"/>
  <c r="W38" i="12" s="1"/>
  <c r="X264" i="11" s="1"/>
  <c r="W34" i="12" a="1"/>
  <c r="W34" i="12" s="1"/>
  <c r="X260" i="11" s="1"/>
  <c r="W30" i="12" a="1"/>
  <c r="W30" i="12" s="1"/>
  <c r="X256" i="11" s="1"/>
  <c r="W49" i="12" a="1"/>
  <c r="W49" i="12" s="1"/>
  <c r="X275" i="11" s="1"/>
  <c r="W43" i="12" a="1"/>
  <c r="W43" i="12" s="1"/>
  <c r="X269" i="11" s="1"/>
  <c r="W41" i="12" a="1"/>
  <c r="W41" i="12" s="1"/>
  <c r="X267" i="11" s="1"/>
  <c r="W39" i="12" a="1"/>
  <c r="W39" i="12" s="1"/>
  <c r="X265" i="11" s="1"/>
  <c r="W35" i="12" a="1"/>
  <c r="W35" i="12" s="1"/>
  <c r="X261" i="11" s="1"/>
  <c r="W31" i="12" a="1"/>
  <c r="W31" i="12" s="1"/>
  <c r="X257" i="11" s="1"/>
  <c r="W27" i="12" a="1"/>
  <c r="W27" i="12" s="1"/>
  <c r="X253" i="11" s="1"/>
  <c r="W32" i="12" a="1"/>
  <c r="W32" i="12" s="1"/>
  <c r="X258" i="11" s="1"/>
  <c r="W20" i="12" a="1"/>
  <c r="W20" i="12" s="1"/>
  <c r="X246" i="11" s="1"/>
  <c r="W16" i="12" a="1"/>
  <c r="W16" i="12" s="1"/>
  <c r="X242" i="11" s="1"/>
  <c r="W33" i="12" a="1"/>
  <c r="W33" i="12" s="1"/>
  <c r="X259" i="11" s="1"/>
  <c r="W24" i="12" a="1"/>
  <c r="W24" i="12" s="1"/>
  <c r="X250" i="11" s="1"/>
  <c r="W21" i="12" a="1"/>
  <c r="W21" i="12" s="1"/>
  <c r="X247" i="11" s="1"/>
  <c r="W17" i="12" a="1"/>
  <c r="W17" i="12" s="1"/>
  <c r="X243" i="11" s="1"/>
  <c r="W13" i="12" a="1"/>
  <c r="W13" i="12" s="1"/>
  <c r="X239" i="11" s="1"/>
  <c r="W28" i="12" a="1"/>
  <c r="W28" i="12" s="1"/>
  <c r="X254" i="11" s="1"/>
  <c r="W25" i="12" a="1"/>
  <c r="W25" i="12" s="1"/>
  <c r="X251" i="11" s="1"/>
  <c r="W18" i="12" a="1"/>
  <c r="W18" i="12" s="1"/>
  <c r="X244" i="11" s="1"/>
  <c r="W11" i="12" a="1"/>
  <c r="W11" i="12" s="1"/>
  <c r="X237" i="11" s="1"/>
  <c r="W8" i="12" a="1"/>
  <c r="W8" i="12" s="1"/>
  <c r="X234" i="11" s="1"/>
  <c r="W14" i="12" a="1"/>
  <c r="W14" i="12" s="1"/>
  <c r="X240" i="11" s="1"/>
  <c r="W6" i="12" a="1"/>
  <c r="W6" i="12" s="1"/>
  <c r="X232" i="11" s="1"/>
  <c r="W23" i="12" a="1"/>
  <c r="W23" i="12" s="1"/>
  <c r="X249" i="11" s="1"/>
  <c r="W29" i="12" a="1"/>
  <c r="W29" i="12" s="1"/>
  <c r="X255" i="11" s="1"/>
  <c r="W26" i="12" a="1"/>
  <c r="W26" i="12" s="1"/>
  <c r="X252" i="11" s="1"/>
  <c r="W19" i="12" a="1"/>
  <c r="W19" i="12" s="1"/>
  <c r="X245" i="11" s="1"/>
  <c r="W12" i="12" a="1"/>
  <c r="W12" i="12" s="1"/>
  <c r="X238" i="11" s="1"/>
  <c r="W9" i="12" a="1"/>
  <c r="W9" i="12" s="1"/>
  <c r="X235" i="11" s="1"/>
  <c r="W36" i="12" a="1"/>
  <c r="W36" i="12" s="1"/>
  <c r="X262" i="11" s="1"/>
  <c r="W22" i="12" a="1"/>
  <c r="W22" i="12" s="1"/>
  <c r="X248" i="11" s="1"/>
  <c r="W10" i="12" a="1"/>
  <c r="W10" i="12" s="1"/>
  <c r="X236" i="11" s="1"/>
  <c r="W37" i="12" a="1"/>
  <c r="W37" i="12" s="1"/>
  <c r="X263" i="11" s="1"/>
  <c r="W15" i="12" a="1"/>
  <c r="W15" i="12" s="1"/>
  <c r="X241" i="11" s="1"/>
  <c r="W7" i="12" a="1"/>
  <c r="W7" i="12" s="1"/>
  <c r="X233" i="11" s="1"/>
  <c r="X1" i="12"/>
  <c r="Y5" i="12"/>
  <c r="Z231" i="11" s="1"/>
  <c r="Z230" i="11" s="1"/>
  <c r="AB1" i="7" l="1"/>
  <c r="AC4" i="7"/>
  <c r="C1297" i="11"/>
  <c r="F1247" i="11"/>
  <c r="D1247" i="11"/>
  <c r="H1247" i="11"/>
  <c r="E1247" i="11"/>
  <c r="G1247" i="11"/>
  <c r="C1542" i="11"/>
  <c r="F1492" i="11"/>
  <c r="E1492" i="11"/>
  <c r="G1492" i="11"/>
  <c r="D1492" i="11"/>
  <c r="H1492" i="11"/>
  <c r="E1835" i="11"/>
  <c r="C1885" i="11"/>
  <c r="D1835" i="11"/>
  <c r="H1835" i="11"/>
  <c r="G1835" i="11"/>
  <c r="F1835" i="11"/>
  <c r="C1395" i="11"/>
  <c r="F1345" i="11"/>
  <c r="G1345" i="11"/>
  <c r="D1345" i="11"/>
  <c r="E1345" i="11"/>
  <c r="H1345" i="11"/>
  <c r="E1296" i="11"/>
  <c r="F1296" i="11"/>
  <c r="G1296" i="11"/>
  <c r="D1296" i="11"/>
  <c r="H1296" i="11"/>
  <c r="C1346" i="11"/>
  <c r="F1100" i="11"/>
  <c r="E1100" i="11"/>
  <c r="G1100" i="11"/>
  <c r="C1150" i="11"/>
  <c r="D1100" i="11"/>
  <c r="H1100" i="11"/>
  <c r="C1493" i="11"/>
  <c r="D1443" i="11"/>
  <c r="H1443" i="11"/>
  <c r="F1443" i="11"/>
  <c r="E1443" i="11"/>
  <c r="G1443" i="11"/>
  <c r="D1933" i="11"/>
  <c r="E1933" i="11"/>
  <c r="F1933" i="11"/>
  <c r="C1983" i="11"/>
  <c r="G1933" i="11"/>
  <c r="H1933" i="11"/>
  <c r="F610" i="11"/>
  <c r="G610" i="11"/>
  <c r="D610" i="11"/>
  <c r="H610" i="11"/>
  <c r="E610" i="11"/>
  <c r="C660" i="11"/>
  <c r="E1982" i="11"/>
  <c r="G1982" i="11"/>
  <c r="H1982" i="11"/>
  <c r="D1982" i="11"/>
  <c r="F1982" i="11"/>
  <c r="C1934" i="11"/>
  <c r="F1884" i="11"/>
  <c r="G1884" i="11"/>
  <c r="D1884" i="11"/>
  <c r="E1884" i="11"/>
  <c r="H1884" i="11"/>
  <c r="G806" i="11"/>
  <c r="D806" i="11"/>
  <c r="H806" i="11"/>
  <c r="E806" i="11"/>
  <c r="F806" i="11"/>
  <c r="C856" i="11"/>
  <c r="F855" i="11"/>
  <c r="G855" i="11"/>
  <c r="C905" i="11"/>
  <c r="H855" i="11"/>
  <c r="D855" i="11"/>
  <c r="E855" i="11"/>
  <c r="C1003" i="11"/>
  <c r="D953" i="11"/>
  <c r="H953" i="11"/>
  <c r="E953" i="11"/>
  <c r="F953" i="11"/>
  <c r="G953" i="11"/>
  <c r="F1051" i="11"/>
  <c r="C1101" i="11"/>
  <c r="G1051" i="11"/>
  <c r="D1051" i="11"/>
  <c r="H1051" i="11"/>
  <c r="E1051" i="11"/>
  <c r="E708" i="11"/>
  <c r="H708" i="11"/>
  <c r="D708" i="11"/>
  <c r="F708" i="11"/>
  <c r="C758" i="11"/>
  <c r="G708" i="11"/>
  <c r="D1198" i="11"/>
  <c r="H1198" i="11"/>
  <c r="E1198" i="11"/>
  <c r="C1248" i="11"/>
  <c r="F1198" i="11"/>
  <c r="G1198" i="11"/>
  <c r="H1541" i="11"/>
  <c r="C1591" i="11"/>
  <c r="F1541" i="11"/>
  <c r="E1541" i="11"/>
  <c r="D1541" i="11"/>
  <c r="G1541" i="11"/>
  <c r="E904" i="11"/>
  <c r="C954" i="11"/>
  <c r="G904" i="11"/>
  <c r="D904" i="11"/>
  <c r="H904" i="11"/>
  <c r="F904" i="11"/>
  <c r="D1002" i="11"/>
  <c r="H1002" i="11"/>
  <c r="C1052" i="11"/>
  <c r="E1002" i="11"/>
  <c r="F1002" i="11"/>
  <c r="G1002" i="11"/>
  <c r="F1149" i="11"/>
  <c r="C1199" i="11"/>
  <c r="H1149" i="11"/>
  <c r="E1149" i="11"/>
  <c r="G1149" i="11"/>
  <c r="D1149" i="11"/>
  <c r="D1786" i="11"/>
  <c r="H1786" i="11"/>
  <c r="C1836" i="11"/>
  <c r="E1786" i="11"/>
  <c r="F1786" i="11"/>
  <c r="G1786" i="11"/>
  <c r="C807" i="11"/>
  <c r="H757" i="11"/>
  <c r="E757" i="11"/>
  <c r="F757" i="11"/>
  <c r="G757" i="11"/>
  <c r="D757" i="11"/>
  <c r="D1590" i="11"/>
  <c r="H1590" i="11"/>
  <c r="F1590" i="11"/>
  <c r="G1590" i="11"/>
  <c r="C1640" i="11"/>
  <c r="E1590" i="11"/>
  <c r="E1737" i="11"/>
  <c r="D1737" i="11"/>
  <c r="H1737" i="11"/>
  <c r="F1737" i="11"/>
  <c r="C1787" i="11"/>
  <c r="G1737" i="11"/>
  <c r="H561" i="11"/>
  <c r="F561" i="11"/>
  <c r="C611" i="11"/>
  <c r="E561" i="11"/>
  <c r="G561" i="11"/>
  <c r="D561" i="11"/>
  <c r="G1639" i="11"/>
  <c r="E1639" i="11"/>
  <c r="C1689" i="11"/>
  <c r="D1639" i="11"/>
  <c r="H1639" i="11"/>
  <c r="F1639" i="11"/>
  <c r="C709" i="11"/>
  <c r="D659" i="11"/>
  <c r="H659" i="11"/>
  <c r="E659" i="11"/>
  <c r="F659" i="11"/>
  <c r="G659" i="11"/>
  <c r="E1394" i="11"/>
  <c r="D1394" i="11"/>
  <c r="F1394" i="11"/>
  <c r="G1394" i="11"/>
  <c r="H1394" i="11"/>
  <c r="C1444" i="11"/>
  <c r="D1688" i="11"/>
  <c r="C1738" i="11"/>
  <c r="G1688" i="11"/>
  <c r="E1688" i="11"/>
  <c r="H1688" i="11"/>
  <c r="F1688" i="11"/>
  <c r="X55" i="12" a="1"/>
  <c r="X55" i="12" s="1"/>
  <c r="Y281" i="11" s="1"/>
  <c r="X51" i="12" a="1"/>
  <c r="X51" i="12" s="1"/>
  <c r="Y277" i="11" s="1"/>
  <c r="X47" i="12" a="1"/>
  <c r="X47" i="12" s="1"/>
  <c r="Y273" i="11" s="1"/>
  <c r="X52" i="12" a="1"/>
  <c r="X52" i="12" s="1"/>
  <c r="Y278" i="11" s="1"/>
  <c r="X48" i="12" a="1"/>
  <c r="X48" i="12" s="1"/>
  <c r="Y274" i="11" s="1"/>
  <c r="X53" i="12" a="1"/>
  <c r="X53" i="12" s="1"/>
  <c r="Y279" i="11" s="1"/>
  <c r="X45" i="12" a="1"/>
  <c r="X45" i="12" s="1"/>
  <c r="Y271" i="11" s="1"/>
  <c r="X54" i="12" a="1"/>
  <c r="X54" i="12" s="1"/>
  <c r="Y280" i="11" s="1"/>
  <c r="X46" i="12" a="1"/>
  <c r="X46" i="12" s="1"/>
  <c r="Y272" i="11" s="1"/>
  <c r="X43" i="12" a="1"/>
  <c r="X43" i="12" s="1"/>
  <c r="Y269" i="11" s="1"/>
  <c r="X41" i="12" a="1"/>
  <c r="X41" i="12" s="1"/>
  <c r="Y267" i="11" s="1"/>
  <c r="X49" i="12" a="1"/>
  <c r="X49" i="12" s="1"/>
  <c r="Y275" i="11" s="1"/>
  <c r="X42" i="12" a="1"/>
  <c r="X42" i="12" s="1"/>
  <c r="Y268" i="11" s="1"/>
  <c r="X40" i="12" a="1"/>
  <c r="X40" i="12" s="1"/>
  <c r="Y266" i="11" s="1"/>
  <c r="X39" i="12" a="1"/>
  <c r="X39" i="12" s="1"/>
  <c r="Y265" i="11" s="1"/>
  <c r="X35" i="12" a="1"/>
  <c r="X35" i="12" s="1"/>
  <c r="Y261" i="11" s="1"/>
  <c r="X31" i="12" a="1"/>
  <c r="X31" i="12" s="1"/>
  <c r="Y257" i="11" s="1"/>
  <c r="X27" i="12" a="1"/>
  <c r="X27" i="12" s="1"/>
  <c r="Y253" i="11" s="1"/>
  <c r="X50" i="12" a="1"/>
  <c r="X50" i="12" s="1"/>
  <c r="Y276" i="11" s="1"/>
  <c r="X44" i="12" a="1"/>
  <c r="X44" i="12" s="1"/>
  <c r="Y270" i="11" s="1"/>
  <c r="X36" i="12" a="1"/>
  <c r="X36" i="12" s="1"/>
  <c r="Y262" i="11" s="1"/>
  <c r="X32" i="12" a="1"/>
  <c r="X32" i="12" s="1"/>
  <c r="Y258" i="11" s="1"/>
  <c r="X28" i="12" a="1"/>
  <c r="X28" i="12" s="1"/>
  <c r="Y254" i="11" s="1"/>
  <c r="X24" i="12" a="1"/>
  <c r="X24" i="12" s="1"/>
  <c r="Y250" i="11" s="1"/>
  <c r="X33" i="12" a="1"/>
  <c r="X33" i="12" s="1"/>
  <c r="Y259" i="11" s="1"/>
  <c r="X21" i="12" a="1"/>
  <c r="X21" i="12" s="1"/>
  <c r="Y247" i="11" s="1"/>
  <c r="X17" i="12" a="1"/>
  <c r="X17" i="12" s="1"/>
  <c r="Y243" i="11" s="1"/>
  <c r="X34" i="12" a="1"/>
  <c r="X34" i="12" s="1"/>
  <c r="Y260" i="11" s="1"/>
  <c r="X25" i="12" a="1"/>
  <c r="X25" i="12" s="1"/>
  <c r="Y251" i="11" s="1"/>
  <c r="X22" i="12" a="1"/>
  <c r="X22" i="12" s="1"/>
  <c r="Y248" i="11" s="1"/>
  <c r="X18" i="12" a="1"/>
  <c r="X18" i="12" s="1"/>
  <c r="Y244" i="11" s="1"/>
  <c r="X14" i="12" a="1"/>
  <c r="X14" i="12" s="1"/>
  <c r="Y240" i="11" s="1"/>
  <c r="X29" i="12" a="1"/>
  <c r="X29" i="12" s="1"/>
  <c r="Y255" i="11" s="1"/>
  <c r="X26" i="12" a="1"/>
  <c r="X26" i="12" s="1"/>
  <c r="Y252" i="11" s="1"/>
  <c r="X19" i="12" a="1"/>
  <c r="X19" i="12" s="1"/>
  <c r="Y245" i="11" s="1"/>
  <c r="X12" i="12" a="1"/>
  <c r="X12" i="12" s="1"/>
  <c r="Y238" i="11" s="1"/>
  <c r="X9" i="12" a="1"/>
  <c r="X9" i="12" s="1"/>
  <c r="Y235" i="11" s="1"/>
  <c r="X15" i="12" a="1"/>
  <c r="X15" i="12" s="1"/>
  <c r="Y241" i="11" s="1"/>
  <c r="X16" i="12" a="1"/>
  <c r="X16" i="12" s="1"/>
  <c r="Y242" i="11" s="1"/>
  <c r="X30" i="12" a="1"/>
  <c r="X30" i="12" s="1"/>
  <c r="Y256" i="11" s="1"/>
  <c r="X20" i="12" a="1"/>
  <c r="X20" i="12" s="1"/>
  <c r="Y246" i="11" s="1"/>
  <c r="X13" i="12" a="1"/>
  <c r="X13" i="12" s="1"/>
  <c r="Y239" i="11" s="1"/>
  <c r="X10" i="12" a="1"/>
  <c r="X10" i="12" s="1"/>
  <c r="Y236" i="11" s="1"/>
  <c r="X6" i="12" a="1"/>
  <c r="X6" i="12" s="1"/>
  <c r="Y232" i="11" s="1"/>
  <c r="X37" i="12" a="1"/>
  <c r="X37" i="12" s="1"/>
  <c r="Y263" i="11" s="1"/>
  <c r="X23" i="12" a="1"/>
  <c r="X23" i="12" s="1"/>
  <c r="Y249" i="11" s="1"/>
  <c r="X7" i="12" a="1"/>
  <c r="X7" i="12" s="1"/>
  <c r="Y233" i="11" s="1"/>
  <c r="X38" i="12" a="1"/>
  <c r="X38" i="12" s="1"/>
  <c r="Y264" i="11" s="1"/>
  <c r="X11" i="12" a="1"/>
  <c r="X11" i="12" s="1"/>
  <c r="Y237" i="11" s="1"/>
  <c r="X8" i="12" a="1"/>
  <c r="X8" i="12" s="1"/>
  <c r="Y234" i="11" s="1"/>
  <c r="Y1" i="12"/>
  <c r="Z5" i="12"/>
  <c r="AA231" i="11" s="1"/>
  <c r="AA230" i="11" s="1"/>
  <c r="AD4" i="7" l="1"/>
  <c r="AC1" i="7"/>
  <c r="H611" i="11"/>
  <c r="E611" i="11"/>
  <c r="G611" i="11"/>
  <c r="D611" i="11"/>
  <c r="F611" i="11"/>
  <c r="C661" i="11"/>
  <c r="F807" i="11"/>
  <c r="C857" i="11"/>
  <c r="D807" i="11"/>
  <c r="H807" i="11"/>
  <c r="E807" i="11"/>
  <c r="G807" i="11"/>
  <c r="C1886" i="11"/>
  <c r="D1836" i="11"/>
  <c r="H1836" i="11"/>
  <c r="E1836" i="11"/>
  <c r="F1836" i="11"/>
  <c r="G1836" i="11"/>
  <c r="E1052" i="11"/>
  <c r="H1052" i="11"/>
  <c r="D1052" i="11"/>
  <c r="F1052" i="11"/>
  <c r="C1102" i="11"/>
  <c r="G1052" i="11"/>
  <c r="C1984" i="11"/>
  <c r="D1934" i="11"/>
  <c r="F1934" i="11"/>
  <c r="H1934" i="11"/>
  <c r="E1934" i="11"/>
  <c r="G1934" i="11"/>
  <c r="G1738" i="11"/>
  <c r="E1738" i="11"/>
  <c r="H1738" i="11"/>
  <c r="D1738" i="11"/>
  <c r="C1788" i="11"/>
  <c r="F1738" i="11"/>
  <c r="E1591" i="11"/>
  <c r="F1591" i="11"/>
  <c r="H1591" i="11"/>
  <c r="C1641" i="11"/>
  <c r="D1591" i="11"/>
  <c r="G1591" i="11"/>
  <c r="F1248" i="11"/>
  <c r="G1248" i="11"/>
  <c r="H1248" i="11"/>
  <c r="D1248" i="11"/>
  <c r="E1248" i="11"/>
  <c r="C1298" i="11"/>
  <c r="G856" i="11"/>
  <c r="F856" i="11"/>
  <c r="D856" i="11"/>
  <c r="C906" i="11"/>
  <c r="H856" i="11"/>
  <c r="E856" i="11"/>
  <c r="F1395" i="11"/>
  <c r="G1395" i="11"/>
  <c r="D1395" i="11"/>
  <c r="H1395" i="11"/>
  <c r="E1395" i="11"/>
  <c r="C1445" i="11"/>
  <c r="C1592" i="11"/>
  <c r="G1542" i="11"/>
  <c r="E1542" i="11"/>
  <c r="H1542" i="11"/>
  <c r="D1542" i="11"/>
  <c r="F1542" i="11"/>
  <c r="E709" i="11"/>
  <c r="F709" i="11"/>
  <c r="G709" i="11"/>
  <c r="H709" i="11"/>
  <c r="C759" i="11"/>
  <c r="D709" i="11"/>
  <c r="F1689" i="11"/>
  <c r="C1739" i="11"/>
  <c r="G1689" i="11"/>
  <c r="H1689" i="11"/>
  <c r="D1689" i="11"/>
  <c r="E1689" i="11"/>
  <c r="F1640" i="11"/>
  <c r="E1640" i="11"/>
  <c r="C1690" i="11"/>
  <c r="G1640" i="11"/>
  <c r="D1640" i="11"/>
  <c r="H1640" i="11"/>
  <c r="G758" i="11"/>
  <c r="C808" i="11"/>
  <c r="E758" i="11"/>
  <c r="D758" i="11"/>
  <c r="H758" i="11"/>
  <c r="F758" i="11"/>
  <c r="C1053" i="11"/>
  <c r="H1003" i="11"/>
  <c r="G1003" i="11"/>
  <c r="D1003" i="11"/>
  <c r="E1003" i="11"/>
  <c r="F1003" i="11"/>
  <c r="F905" i="11"/>
  <c r="H905" i="11"/>
  <c r="D905" i="11"/>
  <c r="C955" i="11"/>
  <c r="E905" i="11"/>
  <c r="G905" i="11"/>
  <c r="E660" i="11"/>
  <c r="C710" i="11"/>
  <c r="G660" i="11"/>
  <c r="H660" i="11"/>
  <c r="D660" i="11"/>
  <c r="F660" i="11"/>
  <c r="D1983" i="11"/>
  <c r="H1983" i="11"/>
  <c r="E1983" i="11"/>
  <c r="F1983" i="11"/>
  <c r="G1983" i="11"/>
  <c r="D1150" i="11"/>
  <c r="C1200" i="11"/>
  <c r="G1150" i="11"/>
  <c r="F1150" i="11"/>
  <c r="H1150" i="11"/>
  <c r="E1150" i="11"/>
  <c r="F1346" i="11"/>
  <c r="C1396" i="11"/>
  <c r="G1346" i="11"/>
  <c r="H1346" i="11"/>
  <c r="D1346" i="11"/>
  <c r="E1346" i="11"/>
  <c r="E1885" i="11"/>
  <c r="C1935" i="11"/>
  <c r="H1885" i="11"/>
  <c r="D1885" i="11"/>
  <c r="F1885" i="11"/>
  <c r="G1885" i="11"/>
  <c r="D1787" i="11"/>
  <c r="H1787" i="11"/>
  <c r="E1787" i="11"/>
  <c r="F1787" i="11"/>
  <c r="C1837" i="11"/>
  <c r="G1787" i="11"/>
  <c r="H1444" i="11"/>
  <c r="C1494" i="11"/>
  <c r="F1444" i="11"/>
  <c r="E1444" i="11"/>
  <c r="D1444" i="11"/>
  <c r="G1444" i="11"/>
  <c r="E1199" i="11"/>
  <c r="F1199" i="11"/>
  <c r="G1199" i="11"/>
  <c r="H1199" i="11"/>
  <c r="D1199" i="11"/>
  <c r="C1249" i="11"/>
  <c r="E954" i="11"/>
  <c r="C1004" i="11"/>
  <c r="G954" i="11"/>
  <c r="H954" i="11"/>
  <c r="D954" i="11"/>
  <c r="F954" i="11"/>
  <c r="F1101" i="11"/>
  <c r="H1101" i="11"/>
  <c r="D1101" i="11"/>
  <c r="E1101" i="11"/>
  <c r="G1101" i="11"/>
  <c r="C1151" i="11"/>
  <c r="E1493" i="11"/>
  <c r="F1493" i="11"/>
  <c r="G1493" i="11"/>
  <c r="H1493" i="11"/>
  <c r="D1493" i="11"/>
  <c r="C1543" i="11"/>
  <c r="D1297" i="11"/>
  <c r="H1297" i="11"/>
  <c r="C1347" i="11"/>
  <c r="F1297" i="11"/>
  <c r="G1297" i="11"/>
  <c r="E1297" i="11"/>
  <c r="Y52" i="12" a="1"/>
  <c r="Y52" i="12" s="1"/>
  <c r="Z278" i="11" s="1"/>
  <c r="Y48" i="12" a="1"/>
  <c r="Y48" i="12" s="1"/>
  <c r="Z274" i="11" s="1"/>
  <c r="Y53" i="12" a="1"/>
  <c r="Y53" i="12" s="1"/>
  <c r="Z279" i="11" s="1"/>
  <c r="Y49" i="12" a="1"/>
  <c r="Y49" i="12" s="1"/>
  <c r="Z275" i="11" s="1"/>
  <c r="Y45" i="12" a="1"/>
  <c r="Y45" i="12" s="1"/>
  <c r="Z271" i="11" s="1"/>
  <c r="Y54" i="12" a="1"/>
  <c r="Y54" i="12" s="1"/>
  <c r="Z280" i="11" s="1"/>
  <c r="Y46" i="12" a="1"/>
  <c r="Y46" i="12" s="1"/>
  <c r="Z272" i="11" s="1"/>
  <c r="Y43" i="12" a="1"/>
  <c r="Y43" i="12" s="1"/>
  <c r="Z269" i="11" s="1"/>
  <c r="Y55" i="12" a="1"/>
  <c r="Y55" i="12" s="1"/>
  <c r="Z281" i="11" s="1"/>
  <c r="Y47" i="12" a="1"/>
  <c r="Y47" i="12" s="1"/>
  <c r="Z273" i="11" s="1"/>
  <c r="Y44" i="12" a="1"/>
  <c r="Y44" i="12" s="1"/>
  <c r="Z270" i="11" s="1"/>
  <c r="Y50" i="12" a="1"/>
  <c r="Y50" i="12" s="1"/>
  <c r="Z276" i="11" s="1"/>
  <c r="Y41" i="12" a="1"/>
  <c r="Y41" i="12" s="1"/>
  <c r="Z267" i="11" s="1"/>
  <c r="Y36" i="12" a="1"/>
  <c r="Y36" i="12" s="1"/>
  <c r="Z262" i="11" s="1"/>
  <c r="Y32" i="12" a="1"/>
  <c r="Y32" i="12" s="1"/>
  <c r="Z258" i="11" s="1"/>
  <c r="Y28" i="12" a="1"/>
  <c r="Y28" i="12" s="1"/>
  <c r="Z254" i="11" s="1"/>
  <c r="Y51" i="12" a="1"/>
  <c r="Y51" i="12" s="1"/>
  <c r="Z277" i="11" s="1"/>
  <c r="Y37" i="12" a="1"/>
  <c r="Y37" i="12" s="1"/>
  <c r="Z263" i="11" s="1"/>
  <c r="Y33" i="12" a="1"/>
  <c r="Y33" i="12" s="1"/>
  <c r="Z259" i="11" s="1"/>
  <c r="Y29" i="12" a="1"/>
  <c r="Y29" i="12" s="1"/>
  <c r="Z255" i="11" s="1"/>
  <c r="Y25" i="12" a="1"/>
  <c r="Y25" i="12" s="1"/>
  <c r="Z251" i="11" s="1"/>
  <c r="Y34" i="12" a="1"/>
  <c r="Y34" i="12" s="1"/>
  <c r="Z260" i="11" s="1"/>
  <c r="Y24" i="12" a="1"/>
  <c r="Y24" i="12" s="1"/>
  <c r="Z250" i="11" s="1"/>
  <c r="Y22" i="12" a="1"/>
  <c r="Y22" i="12" s="1"/>
  <c r="Z248" i="11" s="1"/>
  <c r="Y18" i="12" a="1"/>
  <c r="Y18" i="12" s="1"/>
  <c r="Z244" i="11" s="1"/>
  <c r="Y14" i="12" a="1"/>
  <c r="Y14" i="12" s="1"/>
  <c r="Z240" i="11" s="1"/>
  <c r="Y42" i="12" a="1"/>
  <c r="Y42" i="12" s="1"/>
  <c r="Z268" i="11" s="1"/>
  <c r="Y40" i="12" a="1"/>
  <c r="Y40" i="12" s="1"/>
  <c r="Z266" i="11" s="1"/>
  <c r="Y35" i="12" a="1"/>
  <c r="Y35" i="12" s="1"/>
  <c r="Z261" i="11" s="1"/>
  <c r="Y27" i="12" a="1"/>
  <c r="Y27" i="12" s="1"/>
  <c r="Z253" i="11" s="1"/>
  <c r="Y26" i="12" a="1"/>
  <c r="Y26" i="12" s="1"/>
  <c r="Z252" i="11" s="1"/>
  <c r="Y23" i="12" a="1"/>
  <c r="Y23" i="12" s="1"/>
  <c r="Z249" i="11" s="1"/>
  <c r="Y19" i="12" a="1"/>
  <c r="Y19" i="12" s="1"/>
  <c r="Z245" i="11" s="1"/>
  <c r="Y15" i="12" a="1"/>
  <c r="Y15" i="12" s="1"/>
  <c r="Z241" i="11" s="1"/>
  <c r="Y11" i="12" a="1"/>
  <c r="Y11" i="12" s="1"/>
  <c r="Z237" i="11" s="1"/>
  <c r="Y30" i="12" a="1"/>
  <c r="Y30" i="12" s="1"/>
  <c r="Z256" i="11" s="1"/>
  <c r="Y20" i="12" a="1"/>
  <c r="Y20" i="12" s="1"/>
  <c r="Z246" i="11" s="1"/>
  <c r="Y13" i="12" a="1"/>
  <c r="Y13" i="12" s="1"/>
  <c r="Z239" i="11" s="1"/>
  <c r="Y10" i="12" a="1"/>
  <c r="Y10" i="12" s="1"/>
  <c r="Z236" i="11" s="1"/>
  <c r="Y6" i="12" a="1"/>
  <c r="Y6" i="12" s="1"/>
  <c r="Z232" i="11" s="1"/>
  <c r="Y16" i="12" a="1"/>
  <c r="Y16" i="12" s="1"/>
  <c r="Z242" i="11" s="1"/>
  <c r="Y31" i="12" a="1"/>
  <c r="Y31" i="12" s="1"/>
  <c r="Z257" i="11" s="1"/>
  <c r="Y21" i="12" a="1"/>
  <c r="Y21" i="12" s="1"/>
  <c r="Z247" i="11" s="1"/>
  <c r="Y7" i="12" a="1"/>
  <c r="Y7" i="12" s="1"/>
  <c r="Z233" i="11" s="1"/>
  <c r="Y38" i="12" a="1"/>
  <c r="Y38" i="12" s="1"/>
  <c r="Z264" i="11" s="1"/>
  <c r="Y8" i="12" a="1"/>
  <c r="Y8" i="12" s="1"/>
  <c r="Z234" i="11" s="1"/>
  <c r="Y39" i="12" a="1"/>
  <c r="Y39" i="12" s="1"/>
  <c r="Z265" i="11" s="1"/>
  <c r="Y17" i="12" a="1"/>
  <c r="Y17" i="12" s="1"/>
  <c r="Z243" i="11" s="1"/>
  <c r="Y12" i="12" a="1"/>
  <c r="Y12" i="12" s="1"/>
  <c r="Z238" i="11" s="1"/>
  <c r="Y9" i="12" a="1"/>
  <c r="Y9" i="12" s="1"/>
  <c r="Z235" i="11" s="1"/>
  <c r="AA5" i="12"/>
  <c r="AB231" i="11" s="1"/>
  <c r="AB230" i="11" s="1"/>
  <c r="Z1" i="12"/>
  <c r="AE4" i="7" l="1"/>
  <c r="AD1" i="7"/>
  <c r="F1347" i="11"/>
  <c r="C1397" i="11"/>
  <c r="G1347" i="11"/>
  <c r="E1347" i="11"/>
  <c r="D1347" i="11"/>
  <c r="H1347" i="11"/>
  <c r="E1837" i="11"/>
  <c r="C1887" i="11"/>
  <c r="G1837" i="11"/>
  <c r="H1837" i="11"/>
  <c r="D1837" i="11"/>
  <c r="F1837" i="11"/>
  <c r="G710" i="11"/>
  <c r="D710" i="11"/>
  <c r="H710" i="11"/>
  <c r="C760" i="11"/>
  <c r="E710" i="11"/>
  <c r="F710" i="11"/>
  <c r="C1005" i="11"/>
  <c r="D955" i="11"/>
  <c r="F955" i="11"/>
  <c r="G955" i="11"/>
  <c r="H955" i="11"/>
  <c r="E955" i="11"/>
  <c r="C1495" i="11"/>
  <c r="F1445" i="11"/>
  <c r="D1445" i="11"/>
  <c r="H1445" i="11"/>
  <c r="G1445" i="11"/>
  <c r="E1445" i="11"/>
  <c r="G906" i="11"/>
  <c r="D906" i="11"/>
  <c r="C956" i="11"/>
  <c r="H906" i="11"/>
  <c r="E906" i="11"/>
  <c r="F906" i="11"/>
  <c r="D1298" i="11"/>
  <c r="H1298" i="11"/>
  <c r="E1298" i="11"/>
  <c r="C1348" i="11"/>
  <c r="F1298" i="11"/>
  <c r="G1298" i="11"/>
  <c r="F1641" i="11"/>
  <c r="H1641" i="11"/>
  <c r="D1641" i="11"/>
  <c r="C1691" i="11"/>
  <c r="E1641" i="11"/>
  <c r="G1641" i="11"/>
  <c r="F857" i="11"/>
  <c r="H857" i="11"/>
  <c r="C907" i="11"/>
  <c r="D857" i="11"/>
  <c r="E857" i="11"/>
  <c r="G857" i="11"/>
  <c r="F1151" i="11"/>
  <c r="C1201" i="11"/>
  <c r="G1151" i="11"/>
  <c r="D1151" i="11"/>
  <c r="E1151" i="11"/>
  <c r="H1151" i="11"/>
  <c r="E1543" i="11"/>
  <c r="C1593" i="11"/>
  <c r="D1543" i="11"/>
  <c r="H1543" i="11"/>
  <c r="G1543" i="11"/>
  <c r="F1543" i="11"/>
  <c r="F1004" i="11"/>
  <c r="G1004" i="11"/>
  <c r="C1054" i="11"/>
  <c r="D1004" i="11"/>
  <c r="H1004" i="11"/>
  <c r="E1004" i="11"/>
  <c r="G1494" i="11"/>
  <c r="D1494" i="11"/>
  <c r="H1494" i="11"/>
  <c r="C1544" i="11"/>
  <c r="E1494" i="11"/>
  <c r="F1494" i="11"/>
  <c r="D1935" i="11"/>
  <c r="E1935" i="11"/>
  <c r="F1935" i="11"/>
  <c r="C1985" i="11"/>
  <c r="G1935" i="11"/>
  <c r="H1935" i="11"/>
  <c r="G1200" i="11"/>
  <c r="C1250" i="11"/>
  <c r="D1200" i="11"/>
  <c r="H1200" i="11"/>
  <c r="E1200" i="11"/>
  <c r="F1200" i="11"/>
  <c r="E1053" i="11"/>
  <c r="F1053" i="11"/>
  <c r="C1103" i="11"/>
  <c r="G1053" i="11"/>
  <c r="D1053" i="11"/>
  <c r="H1053" i="11"/>
  <c r="C809" i="11"/>
  <c r="G759" i="11"/>
  <c r="F759" i="11"/>
  <c r="D759" i="11"/>
  <c r="H759" i="11"/>
  <c r="E759" i="11"/>
  <c r="E1788" i="11"/>
  <c r="F1788" i="11"/>
  <c r="G1788" i="11"/>
  <c r="H1788" i="11"/>
  <c r="C1838" i="11"/>
  <c r="D1788" i="11"/>
  <c r="F1102" i="11"/>
  <c r="C1152" i="11"/>
  <c r="D1102" i="11"/>
  <c r="H1102" i="11"/>
  <c r="G1102" i="11"/>
  <c r="E1102" i="11"/>
  <c r="E808" i="11"/>
  <c r="F808" i="11"/>
  <c r="G808" i="11"/>
  <c r="C858" i="11"/>
  <c r="D808" i="11"/>
  <c r="H808" i="11"/>
  <c r="D1739" i="11"/>
  <c r="H1739" i="11"/>
  <c r="E1739" i="11"/>
  <c r="F1739" i="11"/>
  <c r="C1789" i="11"/>
  <c r="G1739" i="11"/>
  <c r="C711" i="11"/>
  <c r="F661" i="11"/>
  <c r="H661" i="11"/>
  <c r="G661" i="11"/>
  <c r="E661" i="11"/>
  <c r="D661" i="11"/>
  <c r="E1249" i="11"/>
  <c r="F1249" i="11"/>
  <c r="G1249" i="11"/>
  <c r="C1299" i="11"/>
  <c r="D1249" i="11"/>
  <c r="H1249" i="11"/>
  <c r="E1396" i="11"/>
  <c r="H1396" i="11"/>
  <c r="D1396" i="11"/>
  <c r="C1446" i="11"/>
  <c r="F1396" i="11"/>
  <c r="G1396" i="11"/>
  <c r="D1690" i="11"/>
  <c r="C1740" i="11"/>
  <c r="E1690" i="11"/>
  <c r="G1690" i="11"/>
  <c r="H1690" i="11"/>
  <c r="F1690" i="11"/>
  <c r="G1592" i="11"/>
  <c r="E1592" i="11"/>
  <c r="D1592" i="11"/>
  <c r="F1592" i="11"/>
  <c r="C1642" i="11"/>
  <c r="H1592" i="11"/>
  <c r="E1984" i="11"/>
  <c r="G1984" i="11"/>
  <c r="H1984" i="11"/>
  <c r="D1984" i="11"/>
  <c r="F1984" i="11"/>
  <c r="C1936" i="11"/>
  <c r="E1886" i="11"/>
  <c r="F1886" i="11"/>
  <c r="D1886" i="11"/>
  <c r="G1886" i="11"/>
  <c r="H1886" i="11"/>
  <c r="Z53" i="12" a="1"/>
  <c r="Z53" i="12" s="1"/>
  <c r="AA279" i="11" s="1"/>
  <c r="Z49" i="12" a="1"/>
  <c r="Z49" i="12" s="1"/>
  <c r="AA275" i="11" s="1"/>
  <c r="Z45" i="12" a="1"/>
  <c r="Z45" i="12" s="1"/>
  <c r="AA271" i="11" s="1"/>
  <c r="Z54" i="12" a="1"/>
  <c r="Z54" i="12" s="1"/>
  <c r="AA280" i="11" s="1"/>
  <c r="Z50" i="12" a="1"/>
  <c r="Z50" i="12" s="1"/>
  <c r="AA276" i="11" s="1"/>
  <c r="Z46" i="12" a="1"/>
  <c r="Z46" i="12" s="1"/>
  <c r="AA272" i="11" s="1"/>
  <c r="Z55" i="12" a="1"/>
  <c r="Z55" i="12" s="1"/>
  <c r="AA281" i="11" s="1"/>
  <c r="Z47" i="12" a="1"/>
  <c r="Z47" i="12" s="1"/>
  <c r="AA273" i="11" s="1"/>
  <c r="Z44" i="12" a="1"/>
  <c r="Z44" i="12" s="1"/>
  <c r="AA270" i="11" s="1"/>
  <c r="Z48" i="12" a="1"/>
  <c r="Z48" i="12" s="1"/>
  <c r="AA274" i="11" s="1"/>
  <c r="Z51" i="12" a="1"/>
  <c r="Z51" i="12" s="1"/>
  <c r="AA277" i="11" s="1"/>
  <c r="Z37" i="12" a="1"/>
  <c r="Z37" i="12" s="1"/>
  <c r="AA263" i="11" s="1"/>
  <c r="Z33" i="12" a="1"/>
  <c r="Z33" i="12" s="1"/>
  <c r="AA259" i="11" s="1"/>
  <c r="Z29" i="12" a="1"/>
  <c r="Z29" i="12" s="1"/>
  <c r="AA255" i="11" s="1"/>
  <c r="Z52" i="12" a="1"/>
  <c r="Z52" i="12" s="1"/>
  <c r="AA278" i="11" s="1"/>
  <c r="Z38" i="12" a="1"/>
  <c r="Z38" i="12" s="1"/>
  <c r="AA264" i="11" s="1"/>
  <c r="Z34" i="12" a="1"/>
  <c r="Z34" i="12" s="1"/>
  <c r="AA260" i="11" s="1"/>
  <c r="Z30" i="12" a="1"/>
  <c r="Z30" i="12" s="1"/>
  <c r="AA256" i="11" s="1"/>
  <c r="Z26" i="12" a="1"/>
  <c r="Z26" i="12" s="1"/>
  <c r="AA252" i="11" s="1"/>
  <c r="Z42" i="12" a="1"/>
  <c r="Z42" i="12" s="1"/>
  <c r="AA268" i="11" s="1"/>
  <c r="Z40" i="12" a="1"/>
  <c r="Z40" i="12" s="1"/>
  <c r="AA266" i="11" s="1"/>
  <c r="Z35" i="12" a="1"/>
  <c r="Z35" i="12" s="1"/>
  <c r="AA261" i="11" s="1"/>
  <c r="Z27" i="12" a="1"/>
  <c r="Z27" i="12" s="1"/>
  <c r="AA253" i="11" s="1"/>
  <c r="Z25" i="12" a="1"/>
  <c r="Z25" i="12" s="1"/>
  <c r="AA251" i="11" s="1"/>
  <c r="Z23" i="12" a="1"/>
  <c r="Z23" i="12" s="1"/>
  <c r="AA249" i="11" s="1"/>
  <c r="Z19" i="12" a="1"/>
  <c r="Z19" i="12" s="1"/>
  <c r="AA245" i="11" s="1"/>
  <c r="Z15" i="12" a="1"/>
  <c r="Z15" i="12" s="1"/>
  <c r="AA241" i="11" s="1"/>
  <c r="Z41" i="12" a="1"/>
  <c r="Z41" i="12" s="1"/>
  <c r="AA267" i="11" s="1"/>
  <c r="Z36" i="12" a="1"/>
  <c r="Z36" i="12" s="1"/>
  <c r="AA262" i="11" s="1"/>
  <c r="Z28" i="12" a="1"/>
  <c r="Z28" i="12" s="1"/>
  <c r="AA254" i="11" s="1"/>
  <c r="Z20" i="12" a="1"/>
  <c r="Z20" i="12" s="1"/>
  <c r="AA246" i="11" s="1"/>
  <c r="Z16" i="12" a="1"/>
  <c r="Z16" i="12" s="1"/>
  <c r="AA242" i="11" s="1"/>
  <c r="Z12" i="12" a="1"/>
  <c r="Z12" i="12" s="1"/>
  <c r="AA238" i="11" s="1"/>
  <c r="Z31" i="12" a="1"/>
  <c r="Z31" i="12" s="1"/>
  <c r="AA257" i="11" s="1"/>
  <c r="Z21" i="12" a="1"/>
  <c r="Z21" i="12" s="1"/>
  <c r="AA247" i="11" s="1"/>
  <c r="Z7" i="12" a="1"/>
  <c r="Z7" i="12" s="1"/>
  <c r="AA233" i="11" s="1"/>
  <c r="Z17" i="12" a="1"/>
  <c r="Z17" i="12" s="1"/>
  <c r="AA243" i="11" s="1"/>
  <c r="Z11" i="12" a="1"/>
  <c r="Z11" i="12" s="1"/>
  <c r="AA237" i="11" s="1"/>
  <c r="Z43" i="12" a="1"/>
  <c r="Z43" i="12" s="1"/>
  <c r="AA269" i="11" s="1"/>
  <c r="Z24" i="12" a="1"/>
  <c r="Z24" i="12" s="1"/>
  <c r="AA250" i="11" s="1"/>
  <c r="Z6" i="12" a="1"/>
  <c r="Z6" i="12" s="1"/>
  <c r="AA232" i="11" s="1"/>
  <c r="Z32" i="12" a="1"/>
  <c r="Z32" i="12" s="1"/>
  <c r="AA258" i="11" s="1"/>
  <c r="Z22" i="12" a="1"/>
  <c r="Z22" i="12" s="1"/>
  <c r="AA248" i="11" s="1"/>
  <c r="Z14" i="12" a="1"/>
  <c r="Z14" i="12" s="1"/>
  <c r="AA240" i="11" s="1"/>
  <c r="Z8" i="12" a="1"/>
  <c r="Z8" i="12" s="1"/>
  <c r="AA234" i="11" s="1"/>
  <c r="Z39" i="12" a="1"/>
  <c r="Z39" i="12" s="1"/>
  <c r="AA265" i="11" s="1"/>
  <c r="Z9" i="12" a="1"/>
  <c r="Z9" i="12" s="1"/>
  <c r="AA235" i="11" s="1"/>
  <c r="Z18" i="12" a="1"/>
  <c r="Z18" i="12" s="1"/>
  <c r="AA244" i="11" s="1"/>
  <c r="Z13" i="12" a="1"/>
  <c r="Z13" i="12" s="1"/>
  <c r="AA239" i="11" s="1"/>
  <c r="Z10" i="12" a="1"/>
  <c r="Z10" i="12" s="1"/>
  <c r="AA236" i="11" s="1"/>
  <c r="AB5" i="12"/>
  <c r="AC231" i="11" s="1"/>
  <c r="AC230" i="11" s="1"/>
  <c r="AA1" i="12"/>
  <c r="AE1" i="7" l="1"/>
  <c r="AF4" i="7"/>
  <c r="F1299" i="11"/>
  <c r="C1349" i="11"/>
  <c r="H1299" i="11"/>
  <c r="D1299" i="11"/>
  <c r="E1299" i="11"/>
  <c r="G1299" i="11"/>
  <c r="C1594" i="11"/>
  <c r="G1544" i="11"/>
  <c r="E1544" i="11"/>
  <c r="D1544" i="11"/>
  <c r="F1544" i="11"/>
  <c r="H1544" i="11"/>
  <c r="E1201" i="11"/>
  <c r="D1201" i="11"/>
  <c r="F1201" i="11"/>
  <c r="C1251" i="11"/>
  <c r="G1201" i="11"/>
  <c r="H1201" i="11"/>
  <c r="F1348" i="11"/>
  <c r="C1398" i="11"/>
  <c r="H1348" i="11"/>
  <c r="E1348" i="11"/>
  <c r="D1348" i="11"/>
  <c r="G1348" i="11"/>
  <c r="E760" i="11"/>
  <c r="G760" i="11"/>
  <c r="C810" i="11"/>
  <c r="F760" i="11"/>
  <c r="D760" i="11"/>
  <c r="H760" i="11"/>
  <c r="F1887" i="11"/>
  <c r="C1937" i="11"/>
  <c r="H1887" i="11"/>
  <c r="E1887" i="11"/>
  <c r="G1887" i="11"/>
  <c r="D1887" i="11"/>
  <c r="F1642" i="11"/>
  <c r="C1692" i="11"/>
  <c r="G1642" i="11"/>
  <c r="E1642" i="11"/>
  <c r="D1642" i="11"/>
  <c r="H1642" i="11"/>
  <c r="E711" i="11"/>
  <c r="D711" i="11"/>
  <c r="F711" i="11"/>
  <c r="C761" i="11"/>
  <c r="G711" i="11"/>
  <c r="H711" i="11"/>
  <c r="C1888" i="11"/>
  <c r="E1838" i="11"/>
  <c r="F1838" i="11"/>
  <c r="G1838" i="11"/>
  <c r="D1838" i="11"/>
  <c r="H1838" i="11"/>
  <c r="F907" i="11"/>
  <c r="E907" i="11"/>
  <c r="H907" i="11"/>
  <c r="C957" i="11"/>
  <c r="D907" i="11"/>
  <c r="G907" i="11"/>
  <c r="G1005" i="11"/>
  <c r="E1005" i="11"/>
  <c r="C1055" i="11"/>
  <c r="D1005" i="11"/>
  <c r="H1005" i="11"/>
  <c r="F1005" i="11"/>
  <c r="H1936" i="11"/>
  <c r="C1986" i="11"/>
  <c r="D1936" i="11"/>
  <c r="E1936" i="11"/>
  <c r="F1936" i="11"/>
  <c r="G1936" i="11"/>
  <c r="D1740" i="11"/>
  <c r="H1740" i="11"/>
  <c r="F1740" i="11"/>
  <c r="C1790" i="11"/>
  <c r="E1740" i="11"/>
  <c r="G1740" i="11"/>
  <c r="E1446" i="11"/>
  <c r="C1496" i="11"/>
  <c r="G1446" i="11"/>
  <c r="D1446" i="11"/>
  <c r="H1446" i="11"/>
  <c r="F1446" i="11"/>
  <c r="D858" i="11"/>
  <c r="H858" i="11"/>
  <c r="C908" i="11"/>
  <c r="E858" i="11"/>
  <c r="F858" i="11"/>
  <c r="G858" i="11"/>
  <c r="D1152" i="11"/>
  <c r="C1202" i="11"/>
  <c r="G1152" i="11"/>
  <c r="F1152" i="11"/>
  <c r="E1152" i="11"/>
  <c r="H1152" i="11"/>
  <c r="F1250" i="11"/>
  <c r="D1250" i="11"/>
  <c r="G1250" i="11"/>
  <c r="H1250" i="11"/>
  <c r="C1300" i="11"/>
  <c r="E1250" i="11"/>
  <c r="D1985" i="11"/>
  <c r="H1985" i="11"/>
  <c r="E1985" i="11"/>
  <c r="F1985" i="11"/>
  <c r="G1985" i="11"/>
  <c r="E1593" i="11"/>
  <c r="D1593" i="11"/>
  <c r="G1593" i="11"/>
  <c r="F1593" i="11"/>
  <c r="H1593" i="11"/>
  <c r="C1643" i="11"/>
  <c r="F1691" i="11"/>
  <c r="C1741" i="11"/>
  <c r="G1691" i="11"/>
  <c r="H1691" i="11"/>
  <c r="E1691" i="11"/>
  <c r="D1691" i="11"/>
  <c r="E1397" i="11"/>
  <c r="F1397" i="11"/>
  <c r="G1397" i="11"/>
  <c r="D1397" i="11"/>
  <c r="H1397" i="11"/>
  <c r="C1447" i="11"/>
  <c r="G1789" i="11"/>
  <c r="C1839" i="11"/>
  <c r="D1789" i="11"/>
  <c r="F1789" i="11"/>
  <c r="E1789" i="11"/>
  <c r="H1789" i="11"/>
  <c r="H809" i="11"/>
  <c r="C859" i="11"/>
  <c r="F809" i="11"/>
  <c r="D809" i="11"/>
  <c r="G809" i="11"/>
  <c r="E809" i="11"/>
  <c r="F1103" i="11"/>
  <c r="H1103" i="11"/>
  <c r="C1153" i="11"/>
  <c r="D1103" i="11"/>
  <c r="G1103" i="11"/>
  <c r="E1103" i="11"/>
  <c r="H1054" i="11"/>
  <c r="C1104" i="11"/>
  <c r="E1054" i="11"/>
  <c r="F1054" i="11"/>
  <c r="G1054" i="11"/>
  <c r="D1054" i="11"/>
  <c r="C1006" i="11"/>
  <c r="H956" i="11"/>
  <c r="D956" i="11"/>
  <c r="E956" i="11"/>
  <c r="F956" i="11"/>
  <c r="G956" i="11"/>
  <c r="E1495" i="11"/>
  <c r="D1495" i="11"/>
  <c r="F1495" i="11"/>
  <c r="G1495" i="11"/>
  <c r="H1495" i="11"/>
  <c r="C1545" i="11"/>
  <c r="AA54" i="12" a="1"/>
  <c r="AA54" i="12" s="1"/>
  <c r="AB280" i="11" s="1"/>
  <c r="AA50" i="12" a="1"/>
  <c r="AA50" i="12" s="1"/>
  <c r="AB276" i="11" s="1"/>
  <c r="AA46" i="12" a="1"/>
  <c r="AA46" i="12" s="1"/>
  <c r="AB272" i="11" s="1"/>
  <c r="AA55" i="12" a="1"/>
  <c r="AA55" i="12" s="1"/>
  <c r="AB281" i="11" s="1"/>
  <c r="AA51" i="12" a="1"/>
  <c r="AA51" i="12" s="1"/>
  <c r="AB277" i="11" s="1"/>
  <c r="AA47" i="12" a="1"/>
  <c r="AA47" i="12" s="1"/>
  <c r="AB273" i="11" s="1"/>
  <c r="AA48" i="12" a="1"/>
  <c r="AA48" i="12" s="1"/>
  <c r="AB274" i="11" s="1"/>
  <c r="AA42" i="12" a="1"/>
  <c r="AA42" i="12" s="1"/>
  <c r="AB268" i="11" s="1"/>
  <c r="AA49" i="12" a="1"/>
  <c r="AA49" i="12" s="1"/>
  <c r="AB275" i="11" s="1"/>
  <c r="AA40" i="12" a="1"/>
  <c r="AA40" i="12" s="1"/>
  <c r="AB266" i="11" s="1"/>
  <c r="AA52" i="12" a="1"/>
  <c r="AA52" i="12" s="1"/>
  <c r="AB278" i="11" s="1"/>
  <c r="AA38" i="12" a="1"/>
  <c r="AA38" i="12" s="1"/>
  <c r="AB264" i="11" s="1"/>
  <c r="AA34" i="12" a="1"/>
  <c r="AA34" i="12" s="1"/>
  <c r="AB260" i="11" s="1"/>
  <c r="AA30" i="12" a="1"/>
  <c r="AA30" i="12" s="1"/>
  <c r="AB256" i="11" s="1"/>
  <c r="AA53" i="12" a="1"/>
  <c r="AA53" i="12" s="1"/>
  <c r="AB279" i="11" s="1"/>
  <c r="AA39" i="12" a="1"/>
  <c r="AA39" i="12" s="1"/>
  <c r="AB265" i="11" s="1"/>
  <c r="AA35" i="12" a="1"/>
  <c r="AA35" i="12" s="1"/>
  <c r="AB261" i="11" s="1"/>
  <c r="AA31" i="12" a="1"/>
  <c r="AA31" i="12" s="1"/>
  <c r="AB257" i="11" s="1"/>
  <c r="AA27" i="12" a="1"/>
  <c r="AA27" i="12" s="1"/>
  <c r="AB253" i="11" s="1"/>
  <c r="AA41" i="12" a="1"/>
  <c r="AA41" i="12" s="1"/>
  <c r="AB267" i="11" s="1"/>
  <c r="AA36" i="12" a="1"/>
  <c r="AA36" i="12" s="1"/>
  <c r="AB262" i="11" s="1"/>
  <c r="AA28" i="12" a="1"/>
  <c r="AA28" i="12" s="1"/>
  <c r="AB254" i="11" s="1"/>
  <c r="AA26" i="12" a="1"/>
  <c r="AA26" i="12" s="1"/>
  <c r="AB252" i="11" s="1"/>
  <c r="AA20" i="12" a="1"/>
  <c r="AA20" i="12" s="1"/>
  <c r="AB246" i="11" s="1"/>
  <c r="AA16" i="12" a="1"/>
  <c r="AA16" i="12" s="1"/>
  <c r="AB242" i="11" s="1"/>
  <c r="AA44" i="12" a="1"/>
  <c r="AA44" i="12" s="1"/>
  <c r="AB270" i="11" s="1"/>
  <c r="AA37" i="12" a="1"/>
  <c r="AA37" i="12" s="1"/>
  <c r="AB263" i="11" s="1"/>
  <c r="AA29" i="12" a="1"/>
  <c r="AA29" i="12" s="1"/>
  <c r="AB255" i="11" s="1"/>
  <c r="AA21" i="12" a="1"/>
  <c r="AA21" i="12" s="1"/>
  <c r="AB247" i="11" s="1"/>
  <c r="AA17" i="12" a="1"/>
  <c r="AA17" i="12" s="1"/>
  <c r="AB243" i="11" s="1"/>
  <c r="AA13" i="12" a="1"/>
  <c r="AA13" i="12" s="1"/>
  <c r="AB239" i="11" s="1"/>
  <c r="AA32" i="12" a="1"/>
  <c r="AA32" i="12" s="1"/>
  <c r="AB258" i="11" s="1"/>
  <c r="AA22" i="12" a="1"/>
  <c r="AA22" i="12" s="1"/>
  <c r="AB248" i="11" s="1"/>
  <c r="AA14" i="12" a="1"/>
  <c r="AA14" i="12" s="1"/>
  <c r="AB240" i="11" s="1"/>
  <c r="AA8" i="12" a="1"/>
  <c r="AA8" i="12" s="1"/>
  <c r="AB234" i="11" s="1"/>
  <c r="AA43" i="12" a="1"/>
  <c r="AA43" i="12" s="1"/>
  <c r="AB269" i="11" s="1"/>
  <c r="AA18" i="12" a="1"/>
  <c r="AA18" i="12" s="1"/>
  <c r="AB244" i="11" s="1"/>
  <c r="AA10" i="12" a="1"/>
  <c r="AA10" i="12" s="1"/>
  <c r="AB236" i="11" s="1"/>
  <c r="AA25" i="12" a="1"/>
  <c r="AA25" i="12" s="1"/>
  <c r="AB251" i="11" s="1"/>
  <c r="AA7" i="12" a="1"/>
  <c r="AA7" i="12" s="1"/>
  <c r="AB233" i="11" s="1"/>
  <c r="AA33" i="12" a="1"/>
  <c r="AA33" i="12" s="1"/>
  <c r="AB259" i="11" s="1"/>
  <c r="AA23" i="12" a="1"/>
  <c r="AA23" i="12" s="1"/>
  <c r="AB249" i="11" s="1"/>
  <c r="AA15" i="12" a="1"/>
  <c r="AA15" i="12" s="1"/>
  <c r="AB241" i="11" s="1"/>
  <c r="AA11" i="12" a="1"/>
  <c r="AA11" i="12" s="1"/>
  <c r="AB237" i="11" s="1"/>
  <c r="AA9" i="12" a="1"/>
  <c r="AA9" i="12" s="1"/>
  <c r="AB235" i="11" s="1"/>
  <c r="AA24" i="12" a="1"/>
  <c r="AA24" i="12" s="1"/>
  <c r="AB250" i="11" s="1"/>
  <c r="AA12" i="12" a="1"/>
  <c r="AA12" i="12" s="1"/>
  <c r="AB238" i="11" s="1"/>
  <c r="AA6" i="12" a="1"/>
  <c r="AA6" i="12" s="1"/>
  <c r="AB232" i="11" s="1"/>
  <c r="AA45" i="12" a="1"/>
  <c r="AA45" i="12" s="1"/>
  <c r="AB271" i="11" s="1"/>
  <c r="AA19" i="12" a="1"/>
  <c r="AA19" i="12" s="1"/>
  <c r="AB245" i="11" s="1"/>
  <c r="AC5" i="12"/>
  <c r="AD231" i="11" s="1"/>
  <c r="AD230" i="11" s="1"/>
  <c r="AB1" i="12"/>
  <c r="AF1" i="7" l="1"/>
  <c r="AG4" i="7"/>
  <c r="AG1" i="7" s="1"/>
  <c r="F1202" i="11"/>
  <c r="G1202" i="11"/>
  <c r="D1202" i="11"/>
  <c r="H1202" i="11"/>
  <c r="E1202" i="11"/>
  <c r="C1252" i="11"/>
  <c r="F1496" i="11"/>
  <c r="G1496" i="11"/>
  <c r="D1496" i="11"/>
  <c r="H1496" i="11"/>
  <c r="E1496" i="11"/>
  <c r="C1546" i="11"/>
  <c r="G1790" i="11"/>
  <c r="F1790" i="11"/>
  <c r="H1790" i="11"/>
  <c r="E1790" i="11"/>
  <c r="C1840" i="11"/>
  <c r="D1790" i="11"/>
  <c r="E1986" i="11"/>
  <c r="G1986" i="11"/>
  <c r="H1986" i="11"/>
  <c r="D1986" i="11"/>
  <c r="F1986" i="11"/>
  <c r="D1937" i="11"/>
  <c r="E1937" i="11"/>
  <c r="F1937" i="11"/>
  <c r="C1987" i="11"/>
  <c r="G1937" i="11"/>
  <c r="H1937" i="11"/>
  <c r="E1398" i="11"/>
  <c r="G1398" i="11"/>
  <c r="H1398" i="11"/>
  <c r="C1448" i="11"/>
  <c r="D1398" i="11"/>
  <c r="F1398" i="11"/>
  <c r="C1301" i="11"/>
  <c r="E1251" i="11"/>
  <c r="G1251" i="11"/>
  <c r="D1251" i="11"/>
  <c r="F1251" i="11"/>
  <c r="H1251" i="11"/>
  <c r="C1889" i="11"/>
  <c r="H1839" i="11"/>
  <c r="E1839" i="11"/>
  <c r="D1839" i="11"/>
  <c r="F1839" i="11"/>
  <c r="G1839" i="11"/>
  <c r="H1741" i="11"/>
  <c r="G1741" i="11"/>
  <c r="E1741" i="11"/>
  <c r="D1741" i="11"/>
  <c r="C1791" i="11"/>
  <c r="F1741" i="11"/>
  <c r="H908" i="11"/>
  <c r="F908" i="11"/>
  <c r="G908" i="11"/>
  <c r="E908" i="11"/>
  <c r="D908" i="11"/>
  <c r="C958" i="11"/>
  <c r="F1055" i="11"/>
  <c r="D1055" i="11"/>
  <c r="H1055" i="11"/>
  <c r="E1055" i="11"/>
  <c r="G1055" i="11"/>
  <c r="C1105" i="11"/>
  <c r="D810" i="11"/>
  <c r="H810" i="11"/>
  <c r="C860" i="11"/>
  <c r="E810" i="11"/>
  <c r="F810" i="11"/>
  <c r="G810" i="11"/>
  <c r="F1594" i="11"/>
  <c r="D1594" i="11"/>
  <c r="H1594" i="11"/>
  <c r="E1594" i="11"/>
  <c r="G1594" i="11"/>
  <c r="C1644" i="11"/>
  <c r="E1006" i="11"/>
  <c r="C1056" i="11"/>
  <c r="F1006" i="11"/>
  <c r="G1006" i="11"/>
  <c r="D1006" i="11"/>
  <c r="H1006" i="11"/>
  <c r="C1007" i="11"/>
  <c r="D957" i="11"/>
  <c r="G957" i="11"/>
  <c r="F957" i="11"/>
  <c r="E957" i="11"/>
  <c r="H957" i="11"/>
  <c r="G761" i="11"/>
  <c r="C811" i="11"/>
  <c r="D761" i="11"/>
  <c r="H761" i="11"/>
  <c r="E761" i="11"/>
  <c r="F761" i="11"/>
  <c r="D1692" i="11"/>
  <c r="C1742" i="11"/>
  <c r="E1692" i="11"/>
  <c r="G1692" i="11"/>
  <c r="F1692" i="11"/>
  <c r="H1692" i="11"/>
  <c r="C1399" i="11"/>
  <c r="E1349" i="11"/>
  <c r="G1349" i="11"/>
  <c r="D1349" i="11"/>
  <c r="F1349" i="11"/>
  <c r="H1349" i="11"/>
  <c r="F1153" i="11"/>
  <c r="C1203" i="11"/>
  <c r="H1153" i="11"/>
  <c r="E1153" i="11"/>
  <c r="D1153" i="11"/>
  <c r="G1153" i="11"/>
  <c r="F1545" i="11"/>
  <c r="C1595" i="11"/>
  <c r="D1545" i="11"/>
  <c r="H1545" i="11"/>
  <c r="E1545" i="11"/>
  <c r="G1545" i="11"/>
  <c r="C1154" i="11"/>
  <c r="G1104" i="11"/>
  <c r="D1104" i="11"/>
  <c r="H1104" i="11"/>
  <c r="F1104" i="11"/>
  <c r="E1104" i="11"/>
  <c r="G859" i="11"/>
  <c r="C909" i="11"/>
  <c r="H859" i="11"/>
  <c r="D859" i="11"/>
  <c r="F859" i="11"/>
  <c r="E859" i="11"/>
  <c r="G1447" i="11"/>
  <c r="C1497" i="11"/>
  <c r="E1447" i="11"/>
  <c r="H1447" i="11"/>
  <c r="F1447" i="11"/>
  <c r="D1447" i="11"/>
  <c r="E1643" i="11"/>
  <c r="C1693" i="11"/>
  <c r="H1643" i="11"/>
  <c r="F1643" i="11"/>
  <c r="G1643" i="11"/>
  <c r="D1643" i="11"/>
  <c r="G1300" i="11"/>
  <c r="F1300" i="11"/>
  <c r="H1300" i="11"/>
  <c r="D1300" i="11"/>
  <c r="E1300" i="11"/>
  <c r="C1350" i="11"/>
  <c r="C1938" i="11"/>
  <c r="D1888" i="11"/>
  <c r="H1888" i="11"/>
  <c r="E1888" i="11"/>
  <c r="F1888" i="11"/>
  <c r="G1888" i="11"/>
  <c r="AB55" i="12" a="1"/>
  <c r="AB55" i="12" s="1"/>
  <c r="AC281" i="11" s="1"/>
  <c r="AB51" i="12" a="1"/>
  <c r="AB51" i="12" s="1"/>
  <c r="AC277" i="11" s="1"/>
  <c r="AB47" i="12" a="1"/>
  <c r="AB47" i="12" s="1"/>
  <c r="AC273" i="11" s="1"/>
  <c r="AB52" i="12" a="1"/>
  <c r="AB52" i="12" s="1"/>
  <c r="AC278" i="11" s="1"/>
  <c r="AB48" i="12" a="1"/>
  <c r="AB48" i="12" s="1"/>
  <c r="AC274" i="11" s="1"/>
  <c r="AB49" i="12" a="1"/>
  <c r="AB49" i="12" s="1"/>
  <c r="AC275" i="11" s="1"/>
  <c r="AB43" i="12" a="1"/>
  <c r="AB43" i="12" s="1"/>
  <c r="AC269" i="11" s="1"/>
  <c r="AB50" i="12" a="1"/>
  <c r="AB50" i="12" s="1"/>
  <c r="AC276" i="11" s="1"/>
  <c r="AB41" i="12" a="1"/>
  <c r="AB41" i="12" s="1"/>
  <c r="AC267" i="11" s="1"/>
  <c r="AB53" i="12" a="1"/>
  <c r="AB53" i="12" s="1"/>
  <c r="AC279" i="11" s="1"/>
  <c r="AB39" i="12" a="1"/>
  <c r="AB39" i="12" s="1"/>
  <c r="AC265" i="11" s="1"/>
  <c r="AB35" i="12" a="1"/>
  <c r="AB35" i="12" s="1"/>
  <c r="AC261" i="11" s="1"/>
  <c r="AB31" i="12" a="1"/>
  <c r="AB31" i="12" s="1"/>
  <c r="AC257" i="11" s="1"/>
  <c r="AB27" i="12" a="1"/>
  <c r="AB27" i="12" s="1"/>
  <c r="AC253" i="11" s="1"/>
  <c r="AB54" i="12" a="1"/>
  <c r="AB54" i="12" s="1"/>
  <c r="AC280" i="11" s="1"/>
  <c r="AB42" i="12" a="1"/>
  <c r="AB42" i="12" s="1"/>
  <c r="AC268" i="11" s="1"/>
  <c r="AB40" i="12" a="1"/>
  <c r="AB40" i="12" s="1"/>
  <c r="AC266" i="11" s="1"/>
  <c r="AB36" i="12" a="1"/>
  <c r="AB36" i="12" s="1"/>
  <c r="AC262" i="11" s="1"/>
  <c r="AB32" i="12" a="1"/>
  <c r="AB32" i="12" s="1"/>
  <c r="AC258" i="11" s="1"/>
  <c r="AB28" i="12" a="1"/>
  <c r="AB28" i="12" s="1"/>
  <c r="AC254" i="11" s="1"/>
  <c r="AB24" i="12" a="1"/>
  <c r="AB24" i="12" s="1"/>
  <c r="AC250" i="11" s="1"/>
  <c r="AB44" i="12" a="1"/>
  <c r="AB44" i="12" s="1"/>
  <c r="AC270" i="11" s="1"/>
  <c r="AB37" i="12" a="1"/>
  <c r="AB37" i="12" s="1"/>
  <c r="AC263" i="11" s="1"/>
  <c r="AB29" i="12" a="1"/>
  <c r="AB29" i="12" s="1"/>
  <c r="AC255" i="11" s="1"/>
  <c r="AB21" i="12" a="1"/>
  <c r="AB21" i="12" s="1"/>
  <c r="AC247" i="11" s="1"/>
  <c r="AB17" i="12" a="1"/>
  <c r="AB17" i="12" s="1"/>
  <c r="AC243" i="11" s="1"/>
  <c r="AB38" i="12" a="1"/>
  <c r="AB38" i="12" s="1"/>
  <c r="AC264" i="11" s="1"/>
  <c r="AB30" i="12" a="1"/>
  <c r="AB30" i="12" s="1"/>
  <c r="AC256" i="11" s="1"/>
  <c r="AB22" i="12" a="1"/>
  <c r="AB22" i="12" s="1"/>
  <c r="AC248" i="11" s="1"/>
  <c r="AB18" i="12" a="1"/>
  <c r="AB18" i="12" s="1"/>
  <c r="AC244" i="11" s="1"/>
  <c r="AB14" i="12" a="1"/>
  <c r="AB14" i="12" s="1"/>
  <c r="AC240" i="11" s="1"/>
  <c r="AB33" i="12" a="1"/>
  <c r="AB33" i="12" s="1"/>
  <c r="AC259" i="11" s="1"/>
  <c r="AB23" i="12" a="1"/>
  <c r="AB23" i="12" s="1"/>
  <c r="AC249" i="11" s="1"/>
  <c r="AB15" i="12" a="1"/>
  <c r="AB15" i="12" s="1"/>
  <c r="AC241" i="11" s="1"/>
  <c r="AB11" i="12" a="1"/>
  <c r="AB11" i="12" s="1"/>
  <c r="AC237" i="11" s="1"/>
  <c r="AB9" i="12" a="1"/>
  <c r="AB9" i="12" s="1"/>
  <c r="AC235" i="11" s="1"/>
  <c r="AB45" i="12" a="1"/>
  <c r="AB45" i="12" s="1"/>
  <c r="AC271" i="11" s="1"/>
  <c r="AB25" i="12" a="1"/>
  <c r="AB25" i="12" s="1"/>
  <c r="AC251" i="11" s="1"/>
  <c r="AB19" i="12" a="1"/>
  <c r="AB19" i="12" s="1"/>
  <c r="AC245" i="11" s="1"/>
  <c r="AB7" i="12" a="1"/>
  <c r="AB7" i="12" s="1"/>
  <c r="AC233" i="11" s="1"/>
  <c r="AB26" i="12" a="1"/>
  <c r="AB26" i="12" s="1"/>
  <c r="AC252" i="11" s="1"/>
  <c r="AB8" i="12" a="1"/>
  <c r="AB8" i="12" s="1"/>
  <c r="AC234" i="11" s="1"/>
  <c r="AB46" i="12" a="1"/>
  <c r="AB46" i="12" s="1"/>
  <c r="AC272" i="11" s="1"/>
  <c r="AB34" i="12" a="1"/>
  <c r="AB34" i="12" s="1"/>
  <c r="AC260" i="11" s="1"/>
  <c r="AB16" i="12" a="1"/>
  <c r="AB16" i="12" s="1"/>
  <c r="AC242" i="11" s="1"/>
  <c r="AB12" i="12" a="1"/>
  <c r="AB12" i="12" s="1"/>
  <c r="AC238" i="11" s="1"/>
  <c r="AB10" i="12" a="1"/>
  <c r="AB10" i="12" s="1"/>
  <c r="AC236" i="11" s="1"/>
  <c r="AB6" i="12" a="1"/>
  <c r="AB6" i="12" s="1"/>
  <c r="AC232" i="11" s="1"/>
  <c r="AB13" i="12" a="1"/>
  <c r="AB13" i="12" s="1"/>
  <c r="AC239" i="11" s="1"/>
  <c r="AB20" i="12" a="1"/>
  <c r="AB20" i="12" s="1"/>
  <c r="AC246" i="11" s="1"/>
  <c r="AD5" i="12"/>
  <c r="AE231" i="11" s="1"/>
  <c r="AE230" i="11" s="1"/>
  <c r="AC1" i="12"/>
  <c r="F24" i="12" l="1" a="1"/>
  <c r="F24" i="12" s="1"/>
  <c r="G250" i="11" s="1"/>
  <c r="F44" i="12" a="1"/>
  <c r="F44" i="12" s="1"/>
  <c r="G270" i="11" s="1"/>
  <c r="F37" i="12" a="1"/>
  <c r="F37" i="12" s="1"/>
  <c r="G263" i="11" s="1"/>
  <c r="F23" i="12" a="1"/>
  <c r="F23" i="12" s="1"/>
  <c r="G249" i="11" s="1"/>
  <c r="F12" i="12" a="1"/>
  <c r="F12" i="12" s="1"/>
  <c r="G238" i="11" s="1"/>
  <c r="F46" i="12" a="1"/>
  <c r="F46" i="12" s="1"/>
  <c r="G272" i="11" s="1"/>
  <c r="F45" i="12" a="1"/>
  <c r="F45" i="12" s="1"/>
  <c r="G271" i="11" s="1"/>
  <c r="F22" i="12" a="1"/>
  <c r="F22" i="12" s="1"/>
  <c r="G248" i="11" s="1"/>
  <c r="F54" i="12" a="1"/>
  <c r="F54" i="12" s="1"/>
  <c r="G280" i="11" s="1"/>
  <c r="F48" i="12" a="1"/>
  <c r="F48" i="12" s="1"/>
  <c r="G274" i="11" s="1"/>
  <c r="F30" i="12" a="1"/>
  <c r="F30" i="12" s="1"/>
  <c r="G256" i="11" s="1"/>
  <c r="F47" i="12" a="1"/>
  <c r="F47" i="12" s="1"/>
  <c r="G273" i="11" s="1"/>
  <c r="F41" i="12" a="1"/>
  <c r="F41" i="12" s="1"/>
  <c r="G267" i="11" s="1"/>
  <c r="F6" i="12" a="1"/>
  <c r="F6" i="12" s="1"/>
  <c r="G232" i="11" s="1"/>
  <c r="F40" i="12" a="1"/>
  <c r="F40" i="12" s="1"/>
  <c r="G266" i="11" s="1"/>
  <c r="F17" i="12" a="1"/>
  <c r="F17" i="12" s="1"/>
  <c r="G243" i="11" s="1"/>
  <c r="F14" i="12" a="1"/>
  <c r="F14" i="12" s="1"/>
  <c r="G240" i="11" s="1"/>
  <c r="F51" i="12" a="1"/>
  <c r="F51" i="12" s="1"/>
  <c r="G277" i="11" s="1"/>
  <c r="F50" i="12" a="1"/>
  <c r="F50" i="12" s="1"/>
  <c r="G276" i="11" s="1"/>
  <c r="F7" i="12" a="1"/>
  <c r="F7" i="12" s="1"/>
  <c r="G233" i="11" s="1"/>
  <c r="F8" i="12" a="1"/>
  <c r="F8" i="12" s="1"/>
  <c r="G234" i="11" s="1"/>
  <c r="F11" i="12" a="1"/>
  <c r="F11" i="12" s="1"/>
  <c r="G237" i="11" s="1"/>
  <c r="F21" i="12" a="1"/>
  <c r="F21" i="12" s="1"/>
  <c r="G247" i="11" s="1"/>
  <c r="F26" i="12" a="1"/>
  <c r="F26" i="12" s="1"/>
  <c r="G252" i="11" s="1"/>
  <c r="F34" i="12" a="1"/>
  <c r="F34" i="12" s="1"/>
  <c r="G260" i="11" s="1"/>
  <c r="F29" i="12" a="1"/>
  <c r="F29" i="12" s="1"/>
  <c r="G255" i="11" s="1"/>
  <c r="F32" i="12" a="1"/>
  <c r="F32" i="12" s="1"/>
  <c r="G258" i="11" s="1"/>
  <c r="F38" i="12" a="1"/>
  <c r="F38" i="12" s="1"/>
  <c r="G264" i="11" s="1"/>
  <c r="F25" i="12" a="1"/>
  <c r="F25" i="12" s="1"/>
  <c r="G251" i="11" s="1"/>
  <c r="F27" i="12" a="1"/>
  <c r="F27" i="12" s="1"/>
  <c r="G253" i="11" s="1"/>
  <c r="F20" i="12" a="1"/>
  <c r="F20" i="12" s="1"/>
  <c r="G246" i="11" s="1"/>
  <c r="F36" i="12" a="1"/>
  <c r="F36" i="12" s="1"/>
  <c r="G262" i="11" s="1"/>
  <c r="F16" i="12" a="1"/>
  <c r="F16" i="12" s="1"/>
  <c r="G242" i="11" s="1"/>
  <c r="F10" i="12" a="1"/>
  <c r="F10" i="12" s="1"/>
  <c r="G236" i="11" s="1"/>
  <c r="F53" i="12" a="1"/>
  <c r="F53" i="12" s="1"/>
  <c r="G279" i="11" s="1"/>
  <c r="F39" i="12" a="1"/>
  <c r="F39" i="12" s="1"/>
  <c r="G265" i="11" s="1"/>
  <c r="F15" i="12" a="1"/>
  <c r="F15" i="12" s="1"/>
  <c r="G241" i="11" s="1"/>
  <c r="F18" i="12" a="1"/>
  <c r="F18" i="12" s="1"/>
  <c r="G244" i="11" s="1"/>
  <c r="F49" i="12" a="1"/>
  <c r="F49" i="12" s="1"/>
  <c r="G275" i="11" s="1"/>
  <c r="F52" i="12" a="1"/>
  <c r="F52" i="12" s="1"/>
  <c r="G278" i="11" s="1"/>
  <c r="F35" i="12" a="1"/>
  <c r="F35" i="12" s="1"/>
  <c r="G261" i="11" s="1"/>
  <c r="F9" i="12" a="1"/>
  <c r="F9" i="12" s="1"/>
  <c r="G235" i="11" s="1"/>
  <c r="F13" i="12" a="1"/>
  <c r="F13" i="12" s="1"/>
  <c r="G239" i="11" s="1"/>
  <c r="F31" i="12" a="1"/>
  <c r="F31" i="12" s="1"/>
  <c r="G257" i="11" s="1"/>
  <c r="F43" i="12" a="1"/>
  <c r="F43" i="12" s="1"/>
  <c r="G269" i="11" s="1"/>
  <c r="F28" i="12" a="1"/>
  <c r="F28" i="12" s="1"/>
  <c r="G254" i="11" s="1"/>
  <c r="F42" i="12" a="1"/>
  <c r="F42" i="12" s="1"/>
  <c r="G268" i="11" s="1"/>
  <c r="F19" i="12" a="1"/>
  <c r="F19" i="12" s="1"/>
  <c r="G245" i="11" s="1"/>
  <c r="F55" i="12" a="1"/>
  <c r="F55" i="12" s="1"/>
  <c r="G281" i="11" s="1"/>
  <c r="F33" i="12" a="1"/>
  <c r="F33" i="12" s="1"/>
  <c r="G259" i="11" s="1"/>
  <c r="D1154" i="11"/>
  <c r="C1204" i="11"/>
  <c r="G1154" i="11"/>
  <c r="E1154" i="11"/>
  <c r="H1154" i="11"/>
  <c r="F1154" i="11"/>
  <c r="E1007" i="11"/>
  <c r="H1007" i="11"/>
  <c r="F1007" i="11"/>
  <c r="C1057" i="11"/>
  <c r="G1007" i="11"/>
  <c r="D1007" i="11"/>
  <c r="F860" i="11"/>
  <c r="C910" i="11"/>
  <c r="E860" i="11"/>
  <c r="G860" i="11"/>
  <c r="D860" i="11"/>
  <c r="H860" i="11"/>
  <c r="E1791" i="11"/>
  <c r="D1791" i="11"/>
  <c r="F1791" i="11"/>
  <c r="H1791" i="11"/>
  <c r="G1791" i="11"/>
  <c r="C1841" i="11"/>
  <c r="C1351" i="11"/>
  <c r="G1301" i="11"/>
  <c r="F1301" i="11"/>
  <c r="H1301" i="11"/>
  <c r="E1301" i="11"/>
  <c r="D1301" i="11"/>
  <c r="C1596" i="11"/>
  <c r="F1546" i="11"/>
  <c r="D1546" i="11"/>
  <c r="H1546" i="11"/>
  <c r="E1546" i="11"/>
  <c r="G1546" i="11"/>
  <c r="F1693" i="11"/>
  <c r="C1743" i="11"/>
  <c r="G1693" i="11"/>
  <c r="E1693" i="11"/>
  <c r="H1693" i="11"/>
  <c r="D1693" i="11"/>
  <c r="C959" i="11"/>
  <c r="E909" i="11"/>
  <c r="G909" i="11"/>
  <c r="F909" i="11"/>
  <c r="D909" i="11"/>
  <c r="H909" i="11"/>
  <c r="E1595" i="11"/>
  <c r="H1595" i="11"/>
  <c r="F1595" i="11"/>
  <c r="D1595" i="11"/>
  <c r="G1595" i="11"/>
  <c r="C1645" i="11"/>
  <c r="G811" i="11"/>
  <c r="D811" i="11"/>
  <c r="C861" i="11"/>
  <c r="F811" i="11"/>
  <c r="H811" i="11"/>
  <c r="E811" i="11"/>
  <c r="E1056" i="11"/>
  <c r="H1056" i="11"/>
  <c r="D1056" i="11"/>
  <c r="C1106" i="11"/>
  <c r="F1056" i="11"/>
  <c r="G1056" i="11"/>
  <c r="C1008" i="11"/>
  <c r="E958" i="11"/>
  <c r="F958" i="11"/>
  <c r="G958" i="11"/>
  <c r="H958" i="11"/>
  <c r="D958" i="11"/>
  <c r="D1987" i="11"/>
  <c r="H1987" i="11"/>
  <c r="E1987" i="11"/>
  <c r="F1987" i="11"/>
  <c r="G1987" i="11"/>
  <c r="C1988" i="11"/>
  <c r="D1938" i="11"/>
  <c r="E1938" i="11"/>
  <c r="H1938" i="11"/>
  <c r="G1938" i="11"/>
  <c r="F1938" i="11"/>
  <c r="D1399" i="11"/>
  <c r="H1399" i="11"/>
  <c r="E1399" i="11"/>
  <c r="F1399" i="11"/>
  <c r="G1399" i="11"/>
  <c r="C1449" i="11"/>
  <c r="E1889" i="11"/>
  <c r="C1939" i="11"/>
  <c r="F1889" i="11"/>
  <c r="G1889" i="11"/>
  <c r="D1889" i="11"/>
  <c r="H1889" i="11"/>
  <c r="F1252" i="11"/>
  <c r="D1252" i="11"/>
  <c r="C1302" i="11"/>
  <c r="E1252" i="11"/>
  <c r="G1252" i="11"/>
  <c r="H1252" i="11"/>
  <c r="C1400" i="11"/>
  <c r="H1350" i="11"/>
  <c r="D1350" i="11"/>
  <c r="F1350" i="11"/>
  <c r="G1350" i="11"/>
  <c r="E1350" i="11"/>
  <c r="E1497" i="11"/>
  <c r="H1497" i="11"/>
  <c r="D1497" i="11"/>
  <c r="C1547" i="11"/>
  <c r="F1497" i="11"/>
  <c r="G1497" i="11"/>
  <c r="E1203" i="11"/>
  <c r="H1203" i="11"/>
  <c r="D1203" i="11"/>
  <c r="C1253" i="11"/>
  <c r="F1203" i="11"/>
  <c r="G1203" i="11"/>
  <c r="E1742" i="11"/>
  <c r="G1742" i="11"/>
  <c r="F1742" i="11"/>
  <c r="C1792" i="11"/>
  <c r="H1742" i="11"/>
  <c r="D1742" i="11"/>
  <c r="F1644" i="11"/>
  <c r="E1644" i="11"/>
  <c r="G1644" i="11"/>
  <c r="C1694" i="11"/>
  <c r="D1644" i="11"/>
  <c r="H1644" i="11"/>
  <c r="E1105" i="11"/>
  <c r="F1105" i="11"/>
  <c r="C1155" i="11"/>
  <c r="H1105" i="11"/>
  <c r="G1105" i="11"/>
  <c r="D1105" i="11"/>
  <c r="C1498" i="11"/>
  <c r="G1448" i="11"/>
  <c r="E1448" i="11"/>
  <c r="D1448" i="11"/>
  <c r="H1448" i="11"/>
  <c r="F1448" i="11"/>
  <c r="C1890" i="11"/>
  <c r="G1840" i="11"/>
  <c r="F1840" i="11"/>
  <c r="E1840" i="11"/>
  <c r="D1840" i="11"/>
  <c r="H1840" i="11"/>
  <c r="AC52" i="12" a="1"/>
  <c r="AC52" i="12" s="1"/>
  <c r="AD278" i="11" s="1"/>
  <c r="AC48" i="12" a="1"/>
  <c r="AC48" i="12" s="1"/>
  <c r="AD274" i="11" s="1"/>
  <c r="AC53" i="12" a="1"/>
  <c r="AC53" i="12" s="1"/>
  <c r="AD279" i="11" s="1"/>
  <c r="AC49" i="12" a="1"/>
  <c r="AC49" i="12" s="1"/>
  <c r="AD275" i="11" s="1"/>
  <c r="AC45" i="12" a="1"/>
  <c r="AC45" i="12" s="1"/>
  <c r="AD271" i="11" s="1"/>
  <c r="AC50" i="12" a="1"/>
  <c r="AC50" i="12" s="1"/>
  <c r="AD276" i="11" s="1"/>
  <c r="AC44" i="12" a="1"/>
  <c r="AC44" i="12" s="1"/>
  <c r="AD270" i="11" s="1"/>
  <c r="AC51" i="12" a="1"/>
  <c r="AC51" i="12" s="1"/>
  <c r="AD277" i="11" s="1"/>
  <c r="AC54" i="12" a="1"/>
  <c r="AC54" i="12" s="1"/>
  <c r="AD280" i="11" s="1"/>
  <c r="AC42" i="12" a="1"/>
  <c r="AC42" i="12" s="1"/>
  <c r="AD268" i="11" s="1"/>
  <c r="AC40" i="12" a="1"/>
  <c r="AC40" i="12" s="1"/>
  <c r="AD266" i="11" s="1"/>
  <c r="AC36" i="12" a="1"/>
  <c r="AC36" i="12" s="1"/>
  <c r="AD262" i="11" s="1"/>
  <c r="AC32" i="12" a="1"/>
  <c r="AC32" i="12" s="1"/>
  <c r="AD258" i="11" s="1"/>
  <c r="AC28" i="12" a="1"/>
  <c r="AC28" i="12" s="1"/>
  <c r="AD254" i="11" s="1"/>
  <c r="AC55" i="12" a="1"/>
  <c r="AC55" i="12" s="1"/>
  <c r="AD281" i="11" s="1"/>
  <c r="AC43" i="12" a="1"/>
  <c r="AC43" i="12" s="1"/>
  <c r="AD269" i="11" s="1"/>
  <c r="AC41" i="12" a="1"/>
  <c r="AC41" i="12" s="1"/>
  <c r="AD267" i="11" s="1"/>
  <c r="AC37" i="12" a="1"/>
  <c r="AC37" i="12" s="1"/>
  <c r="AD263" i="11" s="1"/>
  <c r="AC33" i="12" a="1"/>
  <c r="AC33" i="12" s="1"/>
  <c r="AD259" i="11" s="1"/>
  <c r="AC29" i="12" a="1"/>
  <c r="AC29" i="12" s="1"/>
  <c r="AD255" i="11" s="1"/>
  <c r="AC25" i="12" a="1"/>
  <c r="AC25" i="12" s="1"/>
  <c r="AD251" i="11" s="1"/>
  <c r="AC38" i="12" a="1"/>
  <c r="AC38" i="12" s="1"/>
  <c r="AD264" i="11" s="1"/>
  <c r="AC30" i="12" a="1"/>
  <c r="AC30" i="12" s="1"/>
  <c r="AD256" i="11" s="1"/>
  <c r="AC22" i="12" a="1"/>
  <c r="AC22" i="12" s="1"/>
  <c r="AD248" i="11" s="1"/>
  <c r="AC18" i="12" a="1"/>
  <c r="AC18" i="12" s="1"/>
  <c r="AD244" i="11" s="1"/>
  <c r="AC14" i="12" a="1"/>
  <c r="AC14" i="12" s="1"/>
  <c r="AD240" i="11" s="1"/>
  <c r="AC39" i="12" a="1"/>
  <c r="AC39" i="12" s="1"/>
  <c r="AD265" i="11" s="1"/>
  <c r="AC31" i="12" a="1"/>
  <c r="AC31" i="12" s="1"/>
  <c r="AD257" i="11" s="1"/>
  <c r="AC24" i="12" a="1"/>
  <c r="AC24" i="12" s="1"/>
  <c r="AD250" i="11" s="1"/>
  <c r="AC23" i="12" a="1"/>
  <c r="AC23" i="12" s="1"/>
  <c r="AD249" i="11" s="1"/>
  <c r="AC19" i="12" a="1"/>
  <c r="AC19" i="12" s="1"/>
  <c r="AD245" i="11" s="1"/>
  <c r="AC15" i="12" a="1"/>
  <c r="AC15" i="12" s="1"/>
  <c r="AD241" i="11" s="1"/>
  <c r="AC11" i="12" a="1"/>
  <c r="AC11" i="12" s="1"/>
  <c r="AD237" i="11" s="1"/>
  <c r="AC46" i="12" a="1"/>
  <c r="AC46" i="12" s="1"/>
  <c r="AD272" i="11" s="1"/>
  <c r="AC34" i="12" a="1"/>
  <c r="AC34" i="12" s="1"/>
  <c r="AD260" i="11" s="1"/>
  <c r="AC16" i="12" a="1"/>
  <c r="AC16" i="12" s="1"/>
  <c r="AD242" i="11" s="1"/>
  <c r="AC12" i="12" a="1"/>
  <c r="AC12" i="12" s="1"/>
  <c r="AD238" i="11" s="1"/>
  <c r="AC10" i="12" a="1"/>
  <c r="AC10" i="12" s="1"/>
  <c r="AD236" i="11" s="1"/>
  <c r="AC6" i="12" a="1"/>
  <c r="AC6" i="12" s="1"/>
  <c r="AD232" i="11" s="1"/>
  <c r="AC20" i="12" a="1"/>
  <c r="AC20" i="12" s="1"/>
  <c r="AD246" i="11" s="1"/>
  <c r="AC8" i="12" a="1"/>
  <c r="AC8" i="12" s="1"/>
  <c r="AD234" i="11" s="1"/>
  <c r="AC47" i="12" a="1"/>
  <c r="AC47" i="12" s="1"/>
  <c r="AD273" i="11" s="1"/>
  <c r="AC27" i="12" a="1"/>
  <c r="AC27" i="12" s="1"/>
  <c r="AD253" i="11" s="1"/>
  <c r="AC9" i="12" a="1"/>
  <c r="AC9" i="12" s="1"/>
  <c r="AD235" i="11" s="1"/>
  <c r="AC35" i="12" a="1"/>
  <c r="AC35" i="12" s="1"/>
  <c r="AD261" i="11" s="1"/>
  <c r="AC17" i="12" a="1"/>
  <c r="AC17" i="12" s="1"/>
  <c r="AD243" i="11" s="1"/>
  <c r="AC13" i="12" a="1"/>
  <c r="AC13" i="12" s="1"/>
  <c r="AD239" i="11" s="1"/>
  <c r="AC7" i="12" a="1"/>
  <c r="AC7" i="12" s="1"/>
  <c r="AD233" i="11" s="1"/>
  <c r="AC26" i="12" a="1"/>
  <c r="AC26" i="12" s="1"/>
  <c r="AD252" i="11" s="1"/>
  <c r="AC21" i="12" a="1"/>
  <c r="AC21" i="12" s="1"/>
  <c r="AD247" i="11" s="1"/>
  <c r="AE5" i="12"/>
  <c r="AF231" i="11" s="1"/>
  <c r="AF230" i="11" s="1"/>
  <c r="AD1" i="12"/>
  <c r="G1253" i="11" l="1"/>
  <c r="E1253" i="11"/>
  <c r="C1303" i="11"/>
  <c r="F1253" i="11"/>
  <c r="D1253" i="11"/>
  <c r="H1253" i="11"/>
  <c r="C1940" i="11"/>
  <c r="G1890" i="11"/>
  <c r="D1890" i="11"/>
  <c r="H1890" i="11"/>
  <c r="E1890" i="11"/>
  <c r="F1890" i="11"/>
  <c r="F1106" i="11"/>
  <c r="G1106" i="11"/>
  <c r="C1156" i="11"/>
  <c r="D1106" i="11"/>
  <c r="H1106" i="11"/>
  <c r="E1106" i="11"/>
  <c r="C1891" i="11"/>
  <c r="E1841" i="11"/>
  <c r="D1841" i="11"/>
  <c r="F1841" i="11"/>
  <c r="G1841" i="11"/>
  <c r="H1841" i="11"/>
  <c r="H1792" i="11"/>
  <c r="G1792" i="11"/>
  <c r="E1792" i="11"/>
  <c r="F1792" i="11"/>
  <c r="D1792" i="11"/>
  <c r="C1842" i="11"/>
  <c r="E1547" i="11"/>
  <c r="C1597" i="11"/>
  <c r="H1547" i="11"/>
  <c r="F1547" i="11"/>
  <c r="G1547" i="11"/>
  <c r="D1547" i="11"/>
  <c r="D1939" i="11"/>
  <c r="C1989" i="11"/>
  <c r="E1939" i="11"/>
  <c r="F1939" i="11"/>
  <c r="G1939" i="11"/>
  <c r="H1939" i="11"/>
  <c r="E1008" i="11"/>
  <c r="F1008" i="11"/>
  <c r="C1058" i="11"/>
  <c r="G1008" i="11"/>
  <c r="D1008" i="11"/>
  <c r="H1008" i="11"/>
  <c r="E959" i="11"/>
  <c r="G959" i="11"/>
  <c r="H959" i="11"/>
  <c r="C1009" i="11"/>
  <c r="F959" i="11"/>
  <c r="D959" i="11"/>
  <c r="E1596" i="11"/>
  <c r="G1596" i="11"/>
  <c r="D1596" i="11"/>
  <c r="F1596" i="11"/>
  <c r="C1646" i="11"/>
  <c r="H1596" i="11"/>
  <c r="E1498" i="11"/>
  <c r="F1498" i="11"/>
  <c r="G1498" i="11"/>
  <c r="D1498" i="11"/>
  <c r="H1498" i="11"/>
  <c r="C1548" i="11"/>
  <c r="C1205" i="11"/>
  <c r="E1155" i="11"/>
  <c r="F1155" i="11"/>
  <c r="G1155" i="11"/>
  <c r="D1155" i="11"/>
  <c r="H1155" i="11"/>
  <c r="E1400" i="11"/>
  <c r="F1400" i="11"/>
  <c r="G1400" i="11"/>
  <c r="H1400" i="11"/>
  <c r="D1400" i="11"/>
  <c r="C1450" i="11"/>
  <c r="G1302" i="11"/>
  <c r="D1302" i="11"/>
  <c r="H1302" i="11"/>
  <c r="E1302" i="11"/>
  <c r="F1302" i="11"/>
  <c r="C1352" i="11"/>
  <c r="E1988" i="11"/>
  <c r="G1988" i="11"/>
  <c r="H1988" i="11"/>
  <c r="D1988" i="11"/>
  <c r="F1988" i="11"/>
  <c r="F1645" i="11"/>
  <c r="D1645" i="11"/>
  <c r="E1645" i="11"/>
  <c r="G1645" i="11"/>
  <c r="H1645" i="11"/>
  <c r="C1695" i="11"/>
  <c r="E1743" i="11"/>
  <c r="G1743" i="11"/>
  <c r="D1743" i="11"/>
  <c r="F1743" i="11"/>
  <c r="H1743" i="11"/>
  <c r="C1793" i="11"/>
  <c r="E910" i="11"/>
  <c r="C960" i="11"/>
  <c r="G910" i="11"/>
  <c r="H910" i="11"/>
  <c r="D910" i="11"/>
  <c r="F910" i="11"/>
  <c r="E1057" i="11"/>
  <c r="F1057" i="11"/>
  <c r="C1107" i="11"/>
  <c r="G1057" i="11"/>
  <c r="D1057" i="11"/>
  <c r="H1057" i="11"/>
  <c r="E1204" i="11"/>
  <c r="F1204" i="11"/>
  <c r="G1204" i="11"/>
  <c r="C1254" i="11"/>
  <c r="D1204" i="11"/>
  <c r="H1204" i="11"/>
  <c r="D1694" i="11"/>
  <c r="C1744" i="11"/>
  <c r="E1694" i="11"/>
  <c r="G1694" i="11"/>
  <c r="F1694" i="11"/>
  <c r="H1694" i="11"/>
  <c r="G1449" i="11"/>
  <c r="C1499" i="11"/>
  <c r="E1449" i="11"/>
  <c r="D1449" i="11"/>
  <c r="H1449" i="11"/>
  <c r="F1449" i="11"/>
  <c r="F861" i="11"/>
  <c r="D861" i="11"/>
  <c r="E861" i="11"/>
  <c r="G861" i="11"/>
  <c r="H861" i="11"/>
  <c r="C911" i="11"/>
  <c r="C1401" i="11"/>
  <c r="F1351" i="11"/>
  <c r="H1351" i="11"/>
  <c r="G1351" i="11"/>
  <c r="E1351" i="11"/>
  <c r="D1351" i="11"/>
  <c r="AD53" i="12" a="1"/>
  <c r="AD53" i="12" s="1"/>
  <c r="AE279" i="11" s="1"/>
  <c r="AD49" i="12" a="1"/>
  <c r="AD49" i="12" s="1"/>
  <c r="AE275" i="11" s="1"/>
  <c r="AD45" i="12" a="1"/>
  <c r="AD45" i="12" s="1"/>
  <c r="AE271" i="11" s="1"/>
  <c r="AD54" i="12" a="1"/>
  <c r="AD54" i="12" s="1"/>
  <c r="AE280" i="11" s="1"/>
  <c r="AD50" i="12" a="1"/>
  <c r="AD50" i="12" s="1"/>
  <c r="AE276" i="11" s="1"/>
  <c r="AD46" i="12" a="1"/>
  <c r="AD46" i="12" s="1"/>
  <c r="AE272" i="11" s="1"/>
  <c r="AD51" i="12" a="1"/>
  <c r="AD51" i="12" s="1"/>
  <c r="AE277" i="11" s="1"/>
  <c r="AD52" i="12" a="1"/>
  <c r="AD52" i="12" s="1"/>
  <c r="AE278" i="11" s="1"/>
  <c r="AD42" i="12" a="1"/>
  <c r="AD42" i="12" s="1"/>
  <c r="AE268" i="11" s="1"/>
  <c r="AD55" i="12" a="1"/>
  <c r="AD55" i="12" s="1"/>
  <c r="AE281" i="11" s="1"/>
  <c r="AD43" i="12" a="1"/>
  <c r="AD43" i="12" s="1"/>
  <c r="AE269" i="11" s="1"/>
  <c r="AD41" i="12" a="1"/>
  <c r="AD41" i="12" s="1"/>
  <c r="AE267" i="11" s="1"/>
  <c r="AD37" i="12" a="1"/>
  <c r="AD37" i="12" s="1"/>
  <c r="AE263" i="11" s="1"/>
  <c r="AD33" i="12" a="1"/>
  <c r="AD33" i="12" s="1"/>
  <c r="AE259" i="11" s="1"/>
  <c r="AD29" i="12" a="1"/>
  <c r="AD29" i="12" s="1"/>
  <c r="AE255" i="11" s="1"/>
  <c r="AD44" i="12" a="1"/>
  <c r="AD44" i="12" s="1"/>
  <c r="AE270" i="11" s="1"/>
  <c r="AD38" i="12" a="1"/>
  <c r="AD38" i="12" s="1"/>
  <c r="AE264" i="11" s="1"/>
  <c r="AD34" i="12" a="1"/>
  <c r="AD34" i="12" s="1"/>
  <c r="AE260" i="11" s="1"/>
  <c r="AD30" i="12" a="1"/>
  <c r="AD30" i="12" s="1"/>
  <c r="AE256" i="11" s="1"/>
  <c r="AD26" i="12" a="1"/>
  <c r="AD26" i="12" s="1"/>
  <c r="AE252" i="11" s="1"/>
  <c r="AD39" i="12" a="1"/>
  <c r="AD39" i="12" s="1"/>
  <c r="AE265" i="11" s="1"/>
  <c r="AD31" i="12" a="1"/>
  <c r="AD31" i="12" s="1"/>
  <c r="AE257" i="11" s="1"/>
  <c r="AD24" i="12" a="1"/>
  <c r="AD24" i="12" s="1"/>
  <c r="AE250" i="11" s="1"/>
  <c r="AD23" i="12" a="1"/>
  <c r="AD23" i="12" s="1"/>
  <c r="AE249" i="11" s="1"/>
  <c r="AD19" i="12" a="1"/>
  <c r="AD19" i="12" s="1"/>
  <c r="AE245" i="11" s="1"/>
  <c r="AD15" i="12" a="1"/>
  <c r="AD15" i="12" s="1"/>
  <c r="AE241" i="11" s="1"/>
  <c r="AD32" i="12" a="1"/>
  <c r="AD32" i="12" s="1"/>
  <c r="AE258" i="11" s="1"/>
  <c r="AD25" i="12" a="1"/>
  <c r="AD25" i="12" s="1"/>
  <c r="AE251" i="11" s="1"/>
  <c r="AD20" i="12" a="1"/>
  <c r="AD20" i="12" s="1"/>
  <c r="AE246" i="11" s="1"/>
  <c r="AD16" i="12" a="1"/>
  <c r="AD16" i="12" s="1"/>
  <c r="AE242" i="11" s="1"/>
  <c r="AD12" i="12" a="1"/>
  <c r="AD12" i="12" s="1"/>
  <c r="AE238" i="11" s="1"/>
  <c r="AD35" i="12" a="1"/>
  <c r="AD35" i="12" s="1"/>
  <c r="AE261" i="11" s="1"/>
  <c r="AD17" i="12" a="1"/>
  <c r="AD17" i="12" s="1"/>
  <c r="AE243" i="11" s="1"/>
  <c r="AD13" i="12" a="1"/>
  <c r="AD13" i="12" s="1"/>
  <c r="AE239" i="11" s="1"/>
  <c r="AD7" i="12" a="1"/>
  <c r="AD7" i="12" s="1"/>
  <c r="AE233" i="11" s="1"/>
  <c r="AD47" i="12" a="1"/>
  <c r="AD47" i="12" s="1"/>
  <c r="AE273" i="11" s="1"/>
  <c r="AD21" i="12" a="1"/>
  <c r="AD21" i="12" s="1"/>
  <c r="AE247" i="11" s="1"/>
  <c r="AD40" i="12" a="1"/>
  <c r="AD40" i="12" s="1"/>
  <c r="AE266" i="11" s="1"/>
  <c r="AD28" i="12" a="1"/>
  <c r="AD28" i="12" s="1"/>
  <c r="AE254" i="11" s="1"/>
  <c r="AD22" i="12" a="1"/>
  <c r="AD22" i="12" s="1"/>
  <c r="AE248" i="11" s="1"/>
  <c r="AD14" i="12" a="1"/>
  <c r="AD14" i="12" s="1"/>
  <c r="AE240" i="11" s="1"/>
  <c r="AD11" i="12" a="1"/>
  <c r="AD11" i="12" s="1"/>
  <c r="AE237" i="11" s="1"/>
  <c r="AD48" i="12" a="1"/>
  <c r="AD48" i="12" s="1"/>
  <c r="AE274" i="11" s="1"/>
  <c r="AD36" i="12" a="1"/>
  <c r="AD36" i="12" s="1"/>
  <c r="AE262" i="11" s="1"/>
  <c r="AD18" i="12" a="1"/>
  <c r="AD18" i="12" s="1"/>
  <c r="AE244" i="11" s="1"/>
  <c r="AD8" i="12" a="1"/>
  <c r="AD8" i="12" s="1"/>
  <c r="AE234" i="11" s="1"/>
  <c r="AD27" i="12" a="1"/>
  <c r="AD27" i="12" s="1"/>
  <c r="AE253" i="11" s="1"/>
  <c r="AD9" i="12" a="1"/>
  <c r="AD9" i="12" s="1"/>
  <c r="AE235" i="11" s="1"/>
  <c r="AD10" i="12" a="1"/>
  <c r="AD10" i="12" s="1"/>
  <c r="AE236" i="11" s="1"/>
  <c r="AD6" i="12" a="1"/>
  <c r="AD6" i="12" s="1"/>
  <c r="AE232" i="11" s="1"/>
  <c r="AF5" i="12"/>
  <c r="AG231" i="11" s="1"/>
  <c r="AG230" i="11" s="1"/>
  <c r="AE1" i="12"/>
  <c r="C1402" i="11" l="1"/>
  <c r="E1352" i="11"/>
  <c r="H1352" i="11"/>
  <c r="D1352" i="11"/>
  <c r="G1352" i="11"/>
  <c r="F1352" i="11"/>
  <c r="E1009" i="11"/>
  <c r="G1009" i="11"/>
  <c r="H1009" i="11"/>
  <c r="C1059" i="11"/>
  <c r="D1009" i="11"/>
  <c r="F1009" i="11"/>
  <c r="E1597" i="11"/>
  <c r="G1597" i="11"/>
  <c r="D1597" i="11"/>
  <c r="F1597" i="11"/>
  <c r="H1597" i="11"/>
  <c r="C1647" i="11"/>
  <c r="C961" i="11"/>
  <c r="D911" i="11"/>
  <c r="H911" i="11"/>
  <c r="E911" i="11"/>
  <c r="F911" i="11"/>
  <c r="G911" i="11"/>
  <c r="E1499" i="11"/>
  <c r="G1499" i="11"/>
  <c r="H1499" i="11"/>
  <c r="D1499" i="11"/>
  <c r="F1499" i="11"/>
  <c r="C1549" i="11"/>
  <c r="D960" i="11"/>
  <c r="H960" i="11"/>
  <c r="E960" i="11"/>
  <c r="F960" i="11"/>
  <c r="G960" i="11"/>
  <c r="C1010" i="11"/>
  <c r="F1695" i="11"/>
  <c r="C1745" i="11"/>
  <c r="G1695" i="11"/>
  <c r="E1695" i="11"/>
  <c r="D1695" i="11"/>
  <c r="H1695" i="11"/>
  <c r="E1205" i="11"/>
  <c r="G1205" i="11"/>
  <c r="H1205" i="11"/>
  <c r="D1205" i="11"/>
  <c r="C1255" i="11"/>
  <c r="F1205" i="11"/>
  <c r="G1646" i="11"/>
  <c r="E1646" i="11"/>
  <c r="C1696" i="11"/>
  <c r="F1646" i="11"/>
  <c r="D1646" i="11"/>
  <c r="H1646" i="11"/>
  <c r="C1941" i="11"/>
  <c r="H1891" i="11"/>
  <c r="F1891" i="11"/>
  <c r="E1891" i="11"/>
  <c r="D1891" i="11"/>
  <c r="G1891" i="11"/>
  <c r="D1156" i="11"/>
  <c r="C1206" i="11"/>
  <c r="E1156" i="11"/>
  <c r="H1156" i="11"/>
  <c r="F1156" i="11"/>
  <c r="G1156" i="11"/>
  <c r="H1940" i="11"/>
  <c r="C1990" i="11"/>
  <c r="D1940" i="11"/>
  <c r="G1940" i="11"/>
  <c r="E1940" i="11"/>
  <c r="F1940" i="11"/>
  <c r="G1303" i="11"/>
  <c r="E1303" i="11"/>
  <c r="F1303" i="11"/>
  <c r="D1303" i="11"/>
  <c r="C1353" i="11"/>
  <c r="H1303" i="11"/>
  <c r="D1744" i="11"/>
  <c r="H1744" i="11"/>
  <c r="F1744" i="11"/>
  <c r="E1744" i="11"/>
  <c r="G1744" i="11"/>
  <c r="C1794" i="11"/>
  <c r="G1254" i="11"/>
  <c r="H1254" i="11"/>
  <c r="D1254" i="11"/>
  <c r="F1254" i="11"/>
  <c r="E1254" i="11"/>
  <c r="C1304" i="11"/>
  <c r="G1401" i="11"/>
  <c r="D1401" i="11"/>
  <c r="H1401" i="11"/>
  <c r="C1451" i="11"/>
  <c r="E1401" i="11"/>
  <c r="F1401" i="11"/>
  <c r="D1107" i="11"/>
  <c r="G1107" i="11"/>
  <c r="C1157" i="11"/>
  <c r="F1107" i="11"/>
  <c r="E1107" i="11"/>
  <c r="H1107" i="11"/>
  <c r="C1500" i="11"/>
  <c r="E1450" i="11"/>
  <c r="D1450" i="11"/>
  <c r="H1450" i="11"/>
  <c r="F1450" i="11"/>
  <c r="G1450" i="11"/>
  <c r="C1598" i="11"/>
  <c r="E1548" i="11"/>
  <c r="G1548" i="11"/>
  <c r="H1548" i="11"/>
  <c r="D1548" i="11"/>
  <c r="F1548" i="11"/>
  <c r="E1989" i="11"/>
  <c r="H1989" i="11"/>
  <c r="D1989" i="11"/>
  <c r="F1989" i="11"/>
  <c r="G1989" i="11"/>
  <c r="C1892" i="11"/>
  <c r="E1842" i="11"/>
  <c r="G1842" i="11"/>
  <c r="F1842" i="11"/>
  <c r="D1842" i="11"/>
  <c r="H1842" i="11"/>
  <c r="E1793" i="11"/>
  <c r="F1793" i="11"/>
  <c r="C1843" i="11"/>
  <c r="G1793" i="11"/>
  <c r="D1793" i="11"/>
  <c r="H1793" i="11"/>
  <c r="C1108" i="11"/>
  <c r="D1058" i="11"/>
  <c r="H1058" i="11"/>
  <c r="F1058" i="11"/>
  <c r="G1058" i="11"/>
  <c r="E1058" i="11"/>
  <c r="AE54" i="12" a="1"/>
  <c r="AE54" i="12" s="1"/>
  <c r="AF280" i="11" s="1"/>
  <c r="AE50" i="12" a="1"/>
  <c r="AE50" i="12" s="1"/>
  <c r="AF276" i="11" s="1"/>
  <c r="AE46" i="12" a="1"/>
  <c r="AE46" i="12" s="1"/>
  <c r="AF272" i="11" s="1"/>
  <c r="AE55" i="12" a="1"/>
  <c r="AE55" i="12" s="1"/>
  <c r="AF281" i="11" s="1"/>
  <c r="AE51" i="12" a="1"/>
  <c r="AE51" i="12" s="1"/>
  <c r="AF277" i="11" s="1"/>
  <c r="AE47" i="12" a="1"/>
  <c r="AE47" i="12" s="1"/>
  <c r="AF273" i="11" s="1"/>
  <c r="AE52" i="12" a="1"/>
  <c r="AE52" i="12" s="1"/>
  <c r="AF278" i="11" s="1"/>
  <c r="AE53" i="12" a="1"/>
  <c r="AE53" i="12" s="1"/>
  <c r="AF279" i="11" s="1"/>
  <c r="AE45" i="12" a="1"/>
  <c r="AE45" i="12" s="1"/>
  <c r="AF271" i="11" s="1"/>
  <c r="AE43" i="12" a="1"/>
  <c r="AE43" i="12" s="1"/>
  <c r="AF269" i="11" s="1"/>
  <c r="AE40" i="12" a="1"/>
  <c r="AE40" i="12" s="1"/>
  <c r="AF266" i="11" s="1"/>
  <c r="AE44" i="12" a="1"/>
  <c r="AE44" i="12" s="1"/>
  <c r="AF270" i="11" s="1"/>
  <c r="AE38" i="12" a="1"/>
  <c r="AE38" i="12" s="1"/>
  <c r="AF264" i="11" s="1"/>
  <c r="AE34" i="12" a="1"/>
  <c r="AE34" i="12" s="1"/>
  <c r="AF260" i="11" s="1"/>
  <c r="AE30" i="12" a="1"/>
  <c r="AE30" i="12" s="1"/>
  <c r="AF256" i="11" s="1"/>
  <c r="AE26" i="12" a="1"/>
  <c r="AE26" i="12" s="1"/>
  <c r="AF252" i="11" s="1"/>
  <c r="AE39" i="12" a="1"/>
  <c r="AE39" i="12" s="1"/>
  <c r="AF265" i="11" s="1"/>
  <c r="AE35" i="12" a="1"/>
  <c r="AE35" i="12" s="1"/>
  <c r="AF261" i="11" s="1"/>
  <c r="AE31" i="12" a="1"/>
  <c r="AE31" i="12" s="1"/>
  <c r="AF257" i="11" s="1"/>
  <c r="AE27" i="12" a="1"/>
  <c r="AE27" i="12" s="1"/>
  <c r="AF253" i="11" s="1"/>
  <c r="AE32" i="12" a="1"/>
  <c r="AE32" i="12" s="1"/>
  <c r="AF258" i="11" s="1"/>
  <c r="AE25" i="12" a="1"/>
  <c r="AE25" i="12" s="1"/>
  <c r="AF251" i="11" s="1"/>
  <c r="AE20" i="12" a="1"/>
  <c r="AE20" i="12" s="1"/>
  <c r="AF246" i="11" s="1"/>
  <c r="AE16" i="12" a="1"/>
  <c r="AE16" i="12" s="1"/>
  <c r="AF242" i="11" s="1"/>
  <c r="AE33" i="12" a="1"/>
  <c r="AE33" i="12" s="1"/>
  <c r="AF259" i="11" s="1"/>
  <c r="AE21" i="12" a="1"/>
  <c r="AE21" i="12" s="1"/>
  <c r="AF247" i="11" s="1"/>
  <c r="AE17" i="12" a="1"/>
  <c r="AE17" i="12" s="1"/>
  <c r="AF243" i="11" s="1"/>
  <c r="AE13" i="12" a="1"/>
  <c r="AE13" i="12" s="1"/>
  <c r="AF239" i="11" s="1"/>
  <c r="AE48" i="12" a="1"/>
  <c r="AE48" i="12" s="1"/>
  <c r="AF274" i="11" s="1"/>
  <c r="AE36" i="12" a="1"/>
  <c r="AE36" i="12" s="1"/>
  <c r="AF262" i="11" s="1"/>
  <c r="AE18" i="12" a="1"/>
  <c r="AE18" i="12" s="1"/>
  <c r="AF244" i="11" s="1"/>
  <c r="AE8" i="12" a="1"/>
  <c r="AE8" i="12" s="1"/>
  <c r="AF234" i="11" s="1"/>
  <c r="AE22" i="12" a="1"/>
  <c r="AE22" i="12" s="1"/>
  <c r="AF248" i="11" s="1"/>
  <c r="AE6" i="12" a="1"/>
  <c r="AE6" i="12" s="1"/>
  <c r="AF232" i="11" s="1"/>
  <c r="AE29" i="12" a="1"/>
  <c r="AE29" i="12" s="1"/>
  <c r="AF255" i="11" s="1"/>
  <c r="AE15" i="12" a="1"/>
  <c r="AE15" i="12" s="1"/>
  <c r="AF241" i="11" s="1"/>
  <c r="AE12" i="12" a="1"/>
  <c r="AE12" i="12" s="1"/>
  <c r="AF238" i="11" s="1"/>
  <c r="AE7" i="12" a="1"/>
  <c r="AE7" i="12" s="1"/>
  <c r="AF233" i="11" s="1"/>
  <c r="AE41" i="12" a="1"/>
  <c r="AE41" i="12" s="1"/>
  <c r="AF267" i="11" s="1"/>
  <c r="AE37" i="12" a="1"/>
  <c r="AE37" i="12" s="1"/>
  <c r="AF263" i="11" s="1"/>
  <c r="AE24" i="12" a="1"/>
  <c r="AE24" i="12" s="1"/>
  <c r="AF250" i="11" s="1"/>
  <c r="AE19" i="12" a="1"/>
  <c r="AE19" i="12" s="1"/>
  <c r="AF245" i="11" s="1"/>
  <c r="AE9" i="12" a="1"/>
  <c r="AE9" i="12" s="1"/>
  <c r="AF235" i="11" s="1"/>
  <c r="AE28" i="12" a="1"/>
  <c r="AE28" i="12" s="1"/>
  <c r="AF254" i="11" s="1"/>
  <c r="AE14" i="12" a="1"/>
  <c r="AE14" i="12" s="1"/>
  <c r="AF240" i="11" s="1"/>
  <c r="AE11" i="12" a="1"/>
  <c r="AE11" i="12" s="1"/>
  <c r="AF237" i="11" s="1"/>
  <c r="AE10" i="12" a="1"/>
  <c r="AE10" i="12" s="1"/>
  <c r="AF236" i="11" s="1"/>
  <c r="AE49" i="12" a="1"/>
  <c r="AE49" i="12" s="1"/>
  <c r="AF275" i="11" s="1"/>
  <c r="AE42" i="12" a="1"/>
  <c r="AE42" i="12" s="1"/>
  <c r="AF268" i="11" s="1"/>
  <c r="AE23" i="12" a="1"/>
  <c r="AE23" i="12" s="1"/>
  <c r="AF249" i="11" s="1"/>
  <c r="AG5" i="12"/>
  <c r="AH231" i="11" s="1"/>
  <c r="AH230" i="11" s="1"/>
  <c r="AF1" i="12"/>
  <c r="F1794" i="11" l="1"/>
  <c r="D1794" i="11"/>
  <c r="C1844" i="11"/>
  <c r="H1794" i="11"/>
  <c r="G1794" i="11"/>
  <c r="E1794" i="11"/>
  <c r="E1990" i="11"/>
  <c r="F1990" i="11"/>
  <c r="G1990" i="11"/>
  <c r="D1990" i="11"/>
  <c r="H1990" i="11"/>
  <c r="D1010" i="11"/>
  <c r="H1010" i="11"/>
  <c r="C1060" i="11"/>
  <c r="E1010" i="11"/>
  <c r="F1010" i="11"/>
  <c r="G1010" i="11"/>
  <c r="C1158" i="11"/>
  <c r="E1108" i="11"/>
  <c r="D1108" i="11"/>
  <c r="H1108" i="11"/>
  <c r="F1108" i="11"/>
  <c r="G1108" i="11"/>
  <c r="E1843" i="11"/>
  <c r="C1893" i="11"/>
  <c r="D1843" i="11"/>
  <c r="H1843" i="11"/>
  <c r="F1843" i="11"/>
  <c r="G1843" i="11"/>
  <c r="C1942" i="11"/>
  <c r="E1892" i="11"/>
  <c r="F1892" i="11"/>
  <c r="G1892" i="11"/>
  <c r="H1892" i="11"/>
  <c r="D1892" i="11"/>
  <c r="D1500" i="11"/>
  <c r="H1500" i="11"/>
  <c r="E1500" i="11"/>
  <c r="F1500" i="11"/>
  <c r="G1500" i="11"/>
  <c r="C1550" i="11"/>
  <c r="F1157" i="11"/>
  <c r="C1207" i="11"/>
  <c r="E1157" i="11"/>
  <c r="H1157" i="11"/>
  <c r="G1157" i="11"/>
  <c r="D1157" i="11"/>
  <c r="D1941" i="11"/>
  <c r="C1991" i="11"/>
  <c r="E1941" i="11"/>
  <c r="F1941" i="11"/>
  <c r="G1941" i="11"/>
  <c r="H1941" i="11"/>
  <c r="D1696" i="11"/>
  <c r="C1746" i="11"/>
  <c r="G1696" i="11"/>
  <c r="E1696" i="11"/>
  <c r="H1696" i="11"/>
  <c r="F1696" i="11"/>
  <c r="E1255" i="11"/>
  <c r="F1255" i="11"/>
  <c r="G1255" i="11"/>
  <c r="H1255" i="11"/>
  <c r="C1305" i="11"/>
  <c r="D1255" i="11"/>
  <c r="E961" i="11"/>
  <c r="F961" i="11"/>
  <c r="G961" i="11"/>
  <c r="H961" i="11"/>
  <c r="C1011" i="11"/>
  <c r="D961" i="11"/>
  <c r="G1451" i="11"/>
  <c r="C1501" i="11"/>
  <c r="E1451" i="11"/>
  <c r="F1451" i="11"/>
  <c r="D1451" i="11"/>
  <c r="H1451" i="11"/>
  <c r="G1304" i="11"/>
  <c r="E1304" i="11"/>
  <c r="F1304" i="11"/>
  <c r="C1354" i="11"/>
  <c r="D1304" i="11"/>
  <c r="H1304" i="11"/>
  <c r="D1206" i="11"/>
  <c r="H1206" i="11"/>
  <c r="C1256" i="11"/>
  <c r="E1206" i="11"/>
  <c r="F1206" i="11"/>
  <c r="G1206" i="11"/>
  <c r="E1745" i="11"/>
  <c r="F1745" i="11"/>
  <c r="H1745" i="11"/>
  <c r="C1795" i="11"/>
  <c r="D1745" i="11"/>
  <c r="G1745" i="11"/>
  <c r="F1549" i="11"/>
  <c r="C1599" i="11"/>
  <c r="D1549" i="11"/>
  <c r="H1549" i="11"/>
  <c r="G1549" i="11"/>
  <c r="E1549" i="11"/>
  <c r="E1647" i="11"/>
  <c r="C1697" i="11"/>
  <c r="G1647" i="11"/>
  <c r="H1647" i="11"/>
  <c r="D1647" i="11"/>
  <c r="F1647" i="11"/>
  <c r="F1059" i="11"/>
  <c r="C1109" i="11"/>
  <c r="G1059" i="11"/>
  <c r="D1059" i="11"/>
  <c r="H1059" i="11"/>
  <c r="E1059" i="11"/>
  <c r="D1598" i="11"/>
  <c r="H1598" i="11"/>
  <c r="F1598" i="11"/>
  <c r="C1648" i="11"/>
  <c r="E1598" i="11"/>
  <c r="G1598" i="11"/>
  <c r="C1403" i="11"/>
  <c r="D1353" i="11"/>
  <c r="F1353" i="11"/>
  <c r="H1353" i="11"/>
  <c r="E1353" i="11"/>
  <c r="G1353" i="11"/>
  <c r="E1402" i="11"/>
  <c r="D1402" i="11"/>
  <c r="F1402" i="11"/>
  <c r="G1402" i="11"/>
  <c r="H1402" i="11"/>
  <c r="C1452" i="11"/>
  <c r="AF55" i="12" a="1"/>
  <c r="AF55" i="12" s="1"/>
  <c r="AG281" i="11" s="1"/>
  <c r="AF51" i="12" a="1"/>
  <c r="AF51" i="12" s="1"/>
  <c r="AG277" i="11" s="1"/>
  <c r="AF47" i="12" a="1"/>
  <c r="AF47" i="12" s="1"/>
  <c r="AG273" i="11" s="1"/>
  <c r="AF52" i="12" a="1"/>
  <c r="AF52" i="12" s="1"/>
  <c r="AG278" i="11" s="1"/>
  <c r="AF48" i="12" a="1"/>
  <c r="AF48" i="12" s="1"/>
  <c r="AG274" i="11" s="1"/>
  <c r="AF53" i="12" a="1"/>
  <c r="AF53" i="12" s="1"/>
  <c r="AG279" i="11" s="1"/>
  <c r="AF45" i="12" a="1"/>
  <c r="AF45" i="12" s="1"/>
  <c r="AG271" i="11" s="1"/>
  <c r="AF54" i="12" a="1"/>
  <c r="AF54" i="12" s="1"/>
  <c r="AG280" i="11" s="1"/>
  <c r="AF46" i="12" a="1"/>
  <c r="AF46" i="12" s="1"/>
  <c r="AG272" i="11" s="1"/>
  <c r="AF44" i="12" a="1"/>
  <c r="AF44" i="12" s="1"/>
  <c r="AG270" i="11" s="1"/>
  <c r="AF41" i="12" a="1"/>
  <c r="AF41" i="12" s="1"/>
  <c r="AG267" i="11" s="1"/>
  <c r="AF39" i="12" a="1"/>
  <c r="AF39" i="12" s="1"/>
  <c r="AG265" i="11" s="1"/>
  <c r="AF35" i="12" a="1"/>
  <c r="AF35" i="12" s="1"/>
  <c r="AG261" i="11" s="1"/>
  <c r="AF31" i="12" a="1"/>
  <c r="AF31" i="12" s="1"/>
  <c r="AG257" i="11" s="1"/>
  <c r="AF27" i="12" a="1"/>
  <c r="AF27" i="12" s="1"/>
  <c r="AG253" i="11" s="1"/>
  <c r="AF36" i="12" a="1"/>
  <c r="AF36" i="12" s="1"/>
  <c r="AG262" i="11" s="1"/>
  <c r="AF32" i="12" a="1"/>
  <c r="AF32" i="12" s="1"/>
  <c r="AG258" i="11" s="1"/>
  <c r="AF28" i="12" a="1"/>
  <c r="AF28" i="12" s="1"/>
  <c r="AG254" i="11" s="1"/>
  <c r="AF24" i="12" a="1"/>
  <c r="AF24" i="12" s="1"/>
  <c r="AG250" i="11" s="1"/>
  <c r="AF33" i="12" a="1"/>
  <c r="AF33" i="12" s="1"/>
  <c r="AG259" i="11" s="1"/>
  <c r="AF21" i="12" a="1"/>
  <c r="AF21" i="12" s="1"/>
  <c r="AG247" i="11" s="1"/>
  <c r="AF17" i="12" a="1"/>
  <c r="AF17" i="12" s="1"/>
  <c r="AG243" i="11" s="1"/>
  <c r="AF43" i="12" a="1"/>
  <c r="AF43" i="12" s="1"/>
  <c r="AG269" i="11" s="1"/>
  <c r="AF34" i="12" a="1"/>
  <c r="AF34" i="12" s="1"/>
  <c r="AG260" i="11" s="1"/>
  <c r="AF26" i="12" a="1"/>
  <c r="AF26" i="12" s="1"/>
  <c r="AG252" i="11" s="1"/>
  <c r="AF22" i="12" a="1"/>
  <c r="AF22" i="12" s="1"/>
  <c r="AG248" i="11" s="1"/>
  <c r="AF18" i="12" a="1"/>
  <c r="AF18" i="12" s="1"/>
  <c r="AG244" i="11" s="1"/>
  <c r="AF14" i="12" a="1"/>
  <c r="AF14" i="12" s="1"/>
  <c r="AG240" i="11" s="1"/>
  <c r="AF37" i="12" a="1"/>
  <c r="AF37" i="12" s="1"/>
  <c r="AG263" i="11" s="1"/>
  <c r="AF19" i="12" a="1"/>
  <c r="AF19" i="12" s="1"/>
  <c r="AG245" i="11" s="1"/>
  <c r="AF9" i="12" a="1"/>
  <c r="AF9" i="12" s="1"/>
  <c r="AG235" i="11" s="1"/>
  <c r="AF23" i="12" a="1"/>
  <c r="AF23" i="12" s="1"/>
  <c r="AG249" i="11" s="1"/>
  <c r="AF12" i="12" a="1"/>
  <c r="AF12" i="12" s="1"/>
  <c r="AG238" i="11" s="1"/>
  <c r="AF30" i="12" a="1"/>
  <c r="AF30" i="12" s="1"/>
  <c r="AG256" i="11" s="1"/>
  <c r="AF16" i="12" a="1"/>
  <c r="AF16" i="12" s="1"/>
  <c r="AG242" i="11" s="1"/>
  <c r="AF13" i="12" a="1"/>
  <c r="AF13" i="12" s="1"/>
  <c r="AG239" i="11" s="1"/>
  <c r="AF50" i="12" a="1"/>
  <c r="AF50" i="12" s="1"/>
  <c r="AG276" i="11" s="1"/>
  <c r="AF38" i="12" a="1"/>
  <c r="AF38" i="12" s="1"/>
  <c r="AG264" i="11" s="1"/>
  <c r="AF25" i="12" a="1"/>
  <c r="AF25" i="12" s="1"/>
  <c r="AG251" i="11" s="1"/>
  <c r="AF20" i="12" a="1"/>
  <c r="AF20" i="12" s="1"/>
  <c r="AG246" i="11" s="1"/>
  <c r="AF11" i="12" a="1"/>
  <c r="AF11" i="12" s="1"/>
  <c r="AG237" i="11" s="1"/>
  <c r="AF10" i="12" a="1"/>
  <c r="AF10" i="12" s="1"/>
  <c r="AG236" i="11" s="1"/>
  <c r="AF6" i="12" a="1"/>
  <c r="AF6" i="12" s="1"/>
  <c r="AG232" i="11" s="1"/>
  <c r="AF49" i="12" a="1"/>
  <c r="AF49" i="12" s="1"/>
  <c r="AG275" i="11" s="1"/>
  <c r="AF42" i="12" a="1"/>
  <c r="AF42" i="12" s="1"/>
  <c r="AG268" i="11" s="1"/>
  <c r="AF40" i="12" a="1"/>
  <c r="AF40" i="12" s="1"/>
  <c r="AG266" i="11" s="1"/>
  <c r="AF29" i="12" a="1"/>
  <c r="AF29" i="12" s="1"/>
  <c r="AG255" i="11" s="1"/>
  <c r="AF15" i="12" a="1"/>
  <c r="AF15" i="12" s="1"/>
  <c r="AG241" i="11" s="1"/>
  <c r="AF7" i="12" a="1"/>
  <c r="AF7" i="12" s="1"/>
  <c r="AG233" i="11" s="1"/>
  <c r="AF8" i="12" a="1"/>
  <c r="AF8" i="12" s="1"/>
  <c r="AG234" i="11" s="1"/>
  <c r="AH5" i="12"/>
  <c r="AG1" i="12"/>
  <c r="F1648" i="11" l="1"/>
  <c r="E1648" i="11"/>
  <c r="C1698" i="11"/>
  <c r="G1648" i="11"/>
  <c r="D1648" i="11"/>
  <c r="H1648" i="11"/>
  <c r="C1404" i="11"/>
  <c r="G1354" i="11"/>
  <c r="D1354" i="11"/>
  <c r="H1354" i="11"/>
  <c r="F1354" i="11"/>
  <c r="E1354" i="11"/>
  <c r="F1403" i="11"/>
  <c r="G1403" i="11"/>
  <c r="D1403" i="11"/>
  <c r="H1403" i="11"/>
  <c r="E1403" i="11"/>
  <c r="C1453" i="11"/>
  <c r="F1305" i="11"/>
  <c r="H1305" i="11"/>
  <c r="C1355" i="11"/>
  <c r="D1305" i="11"/>
  <c r="G1305" i="11"/>
  <c r="E1305" i="11"/>
  <c r="D1746" i="11"/>
  <c r="H1746" i="11"/>
  <c r="F1746" i="11"/>
  <c r="G1746" i="11"/>
  <c r="C1796" i="11"/>
  <c r="E1746" i="11"/>
  <c r="E1207" i="11"/>
  <c r="F1207" i="11"/>
  <c r="G1207" i="11"/>
  <c r="H1207" i="11"/>
  <c r="D1207" i="11"/>
  <c r="C1257" i="11"/>
  <c r="C1894" i="11"/>
  <c r="G1844" i="11"/>
  <c r="F1844" i="11"/>
  <c r="D1844" i="11"/>
  <c r="H1844" i="11"/>
  <c r="E1844" i="11"/>
  <c r="F1109" i="11"/>
  <c r="H1109" i="11"/>
  <c r="D1109" i="11"/>
  <c r="E1109" i="11"/>
  <c r="G1109" i="11"/>
  <c r="C1159" i="11"/>
  <c r="C1502" i="11"/>
  <c r="G1452" i="11"/>
  <c r="E1452" i="11"/>
  <c r="D1452" i="11"/>
  <c r="H1452" i="11"/>
  <c r="F1452" i="11"/>
  <c r="F1697" i="11"/>
  <c r="C1747" i="11"/>
  <c r="G1697" i="11"/>
  <c r="H1697" i="11"/>
  <c r="D1697" i="11"/>
  <c r="E1697" i="11"/>
  <c r="G1256" i="11"/>
  <c r="D1256" i="11"/>
  <c r="H1256" i="11"/>
  <c r="E1256" i="11"/>
  <c r="F1256" i="11"/>
  <c r="C1306" i="11"/>
  <c r="F1011" i="11"/>
  <c r="D1011" i="11"/>
  <c r="G1011" i="11"/>
  <c r="H1011" i="11"/>
  <c r="E1011" i="11"/>
  <c r="C1061" i="11"/>
  <c r="H1942" i="11"/>
  <c r="D1942" i="11"/>
  <c r="C1992" i="11"/>
  <c r="E1942" i="11"/>
  <c r="F1942" i="11"/>
  <c r="G1942" i="11"/>
  <c r="D1158" i="11"/>
  <c r="C1208" i="11"/>
  <c r="G1158" i="11"/>
  <c r="H1158" i="11"/>
  <c r="F1158" i="11"/>
  <c r="E1158" i="11"/>
  <c r="G1060" i="11"/>
  <c r="H1060" i="11"/>
  <c r="C1110" i="11"/>
  <c r="E1060" i="11"/>
  <c r="D1060" i="11"/>
  <c r="F1060" i="11"/>
  <c r="E1599" i="11"/>
  <c r="F1599" i="11"/>
  <c r="H1599" i="11"/>
  <c r="D1599" i="11"/>
  <c r="C1649" i="11"/>
  <c r="G1599" i="11"/>
  <c r="C1845" i="11"/>
  <c r="E1795" i="11"/>
  <c r="F1795" i="11"/>
  <c r="G1795" i="11"/>
  <c r="D1795" i="11"/>
  <c r="H1795" i="11"/>
  <c r="E1501" i="11"/>
  <c r="F1501" i="11"/>
  <c r="G1501" i="11"/>
  <c r="H1501" i="11"/>
  <c r="D1501" i="11"/>
  <c r="C1551" i="11"/>
  <c r="E1991" i="11"/>
  <c r="G1991" i="11"/>
  <c r="H1991" i="11"/>
  <c r="D1991" i="11"/>
  <c r="F1991" i="11"/>
  <c r="E1550" i="11"/>
  <c r="C1600" i="11"/>
  <c r="D1550" i="11"/>
  <c r="G1550" i="11"/>
  <c r="F1550" i="11"/>
  <c r="H1550" i="11"/>
  <c r="E1893" i="11"/>
  <c r="C1943" i="11"/>
  <c r="H1893" i="11"/>
  <c r="G1893" i="11"/>
  <c r="D1893" i="11"/>
  <c r="F1893" i="11"/>
  <c r="AG52" i="12" a="1"/>
  <c r="AG52" i="12" s="1"/>
  <c r="AH278" i="11" s="1"/>
  <c r="AG48" i="12" a="1"/>
  <c r="AG48" i="12" s="1"/>
  <c r="AH274" i="11" s="1"/>
  <c r="AG53" i="12" a="1"/>
  <c r="AG53" i="12" s="1"/>
  <c r="AH279" i="11" s="1"/>
  <c r="AG49" i="12" a="1"/>
  <c r="AG49" i="12" s="1"/>
  <c r="AH275" i="11" s="1"/>
  <c r="AG45" i="12" a="1"/>
  <c r="AG45" i="12" s="1"/>
  <c r="AH271" i="11" s="1"/>
  <c r="AG54" i="12" a="1"/>
  <c r="AG54" i="12" s="1"/>
  <c r="AH280" i="11" s="1"/>
  <c r="AG46" i="12" a="1"/>
  <c r="AG46" i="12" s="1"/>
  <c r="AH272" i="11" s="1"/>
  <c r="AG55" i="12" a="1"/>
  <c r="AG55" i="12" s="1"/>
  <c r="AH281" i="11" s="1"/>
  <c r="AG47" i="12" a="1"/>
  <c r="AG47" i="12" s="1"/>
  <c r="AH273" i="11" s="1"/>
  <c r="AG42" i="12" a="1"/>
  <c r="AG42" i="12" s="1"/>
  <c r="AH268" i="11" s="1"/>
  <c r="AG36" i="12" a="1"/>
  <c r="AG36" i="12" s="1"/>
  <c r="AH262" i="11" s="1"/>
  <c r="AG32" i="12" a="1"/>
  <c r="AG32" i="12" s="1"/>
  <c r="AH258" i="11" s="1"/>
  <c r="AG28" i="12" a="1"/>
  <c r="AG28" i="12" s="1"/>
  <c r="AH254" i="11" s="1"/>
  <c r="AG40" i="12" a="1"/>
  <c r="AG40" i="12" s="1"/>
  <c r="AH266" i="11" s="1"/>
  <c r="AG37" i="12" a="1"/>
  <c r="AG37" i="12" s="1"/>
  <c r="AH263" i="11" s="1"/>
  <c r="AG33" i="12" a="1"/>
  <c r="AG33" i="12" s="1"/>
  <c r="AH259" i="11" s="1"/>
  <c r="AG29" i="12" a="1"/>
  <c r="AG29" i="12" s="1"/>
  <c r="AH255" i="11" s="1"/>
  <c r="AG25" i="12" a="1"/>
  <c r="AG25" i="12" s="1"/>
  <c r="AH251" i="11" s="1"/>
  <c r="AG43" i="12" a="1"/>
  <c r="AG43" i="12" s="1"/>
  <c r="AH269" i="11" s="1"/>
  <c r="AG34" i="12" a="1"/>
  <c r="AG34" i="12" s="1"/>
  <c r="AH260" i="11" s="1"/>
  <c r="AG26" i="12" a="1"/>
  <c r="AG26" i="12" s="1"/>
  <c r="AH252" i="11" s="1"/>
  <c r="AG22" i="12" a="1"/>
  <c r="AG22" i="12" s="1"/>
  <c r="AH248" i="11" s="1"/>
  <c r="AG18" i="12" a="1"/>
  <c r="AG18" i="12" s="1"/>
  <c r="AH244" i="11" s="1"/>
  <c r="AG14" i="12" a="1"/>
  <c r="AG14" i="12" s="1"/>
  <c r="AH240" i="11" s="1"/>
  <c r="AG35" i="12" a="1"/>
  <c r="AG35" i="12" s="1"/>
  <c r="AH261" i="11" s="1"/>
  <c r="AG27" i="12" a="1"/>
  <c r="AG27" i="12" s="1"/>
  <c r="AH253" i="11" s="1"/>
  <c r="AG23" i="12" a="1"/>
  <c r="AG23" i="12" s="1"/>
  <c r="AH249" i="11" s="1"/>
  <c r="AG19" i="12" a="1"/>
  <c r="AG19" i="12" s="1"/>
  <c r="AH245" i="11" s="1"/>
  <c r="AG15" i="12" a="1"/>
  <c r="AG15" i="12" s="1"/>
  <c r="AH241" i="11" s="1"/>
  <c r="AG11" i="12" a="1"/>
  <c r="AG11" i="12" s="1"/>
  <c r="AH237" i="11" s="1"/>
  <c r="AG50" i="12" a="1"/>
  <c r="AG50" i="12" s="1"/>
  <c r="AH276" i="11" s="1"/>
  <c r="AG41" i="12" a="1"/>
  <c r="AG41" i="12" s="1"/>
  <c r="AH267" i="11" s="1"/>
  <c r="AG38" i="12" a="1"/>
  <c r="AG38" i="12" s="1"/>
  <c r="AH264" i="11" s="1"/>
  <c r="AG24" i="12" a="1"/>
  <c r="AG24" i="12" s="1"/>
  <c r="AH250" i="11" s="1"/>
  <c r="AG20" i="12" a="1"/>
  <c r="AG20" i="12" s="1"/>
  <c r="AH246" i="11" s="1"/>
  <c r="AG10" i="12" a="1"/>
  <c r="AG10" i="12" s="1"/>
  <c r="AH236" i="11" s="1"/>
  <c r="AG6" i="12" a="1"/>
  <c r="AG6" i="12" s="1"/>
  <c r="AH232" i="11" s="1"/>
  <c r="AG30" i="12" a="1"/>
  <c r="AG30" i="12" s="1"/>
  <c r="AH256" i="11" s="1"/>
  <c r="AG13" i="12" a="1"/>
  <c r="AG13" i="12" s="1"/>
  <c r="AH239" i="11" s="1"/>
  <c r="AG31" i="12" a="1"/>
  <c r="AG31" i="12" s="1"/>
  <c r="AH257" i="11" s="1"/>
  <c r="AG17" i="12" a="1"/>
  <c r="AG17" i="12" s="1"/>
  <c r="AH243" i="11" s="1"/>
  <c r="AG44" i="12" a="1"/>
  <c r="AG44" i="12" s="1"/>
  <c r="AH270" i="11" s="1"/>
  <c r="AG39" i="12" a="1"/>
  <c r="AG39" i="12" s="1"/>
  <c r="AH265" i="11" s="1"/>
  <c r="AG21" i="12" a="1"/>
  <c r="AG21" i="12" s="1"/>
  <c r="AH247" i="11" s="1"/>
  <c r="AG12" i="12" a="1"/>
  <c r="AG12" i="12" s="1"/>
  <c r="AH238" i="11" s="1"/>
  <c r="AG7" i="12" a="1"/>
  <c r="AG7" i="12" s="1"/>
  <c r="AH233" i="11" s="1"/>
  <c r="AG16" i="12" a="1"/>
  <c r="AG16" i="12" s="1"/>
  <c r="AH242" i="11" s="1"/>
  <c r="AG8" i="12" a="1"/>
  <c r="AG8" i="12" s="1"/>
  <c r="AH234" i="11" s="1"/>
  <c r="AG51" i="12" a="1"/>
  <c r="AG51" i="12" s="1"/>
  <c r="AH277" i="11" s="1"/>
  <c r="AG9" i="12" a="1"/>
  <c r="AG9" i="12" s="1"/>
  <c r="AH235" i="11" s="1"/>
  <c r="AI5" i="12"/>
  <c r="AI231" i="11"/>
  <c r="AI230" i="11" s="1"/>
  <c r="AH1" i="12"/>
  <c r="D1943" i="11" l="1"/>
  <c r="E1943" i="11"/>
  <c r="C1993" i="11"/>
  <c r="F1943" i="11"/>
  <c r="G1943" i="11"/>
  <c r="H1943" i="11"/>
  <c r="F1551" i="11"/>
  <c r="C1601" i="11"/>
  <c r="D1551" i="11"/>
  <c r="H1551" i="11"/>
  <c r="E1551" i="11"/>
  <c r="G1551" i="11"/>
  <c r="G1208" i="11"/>
  <c r="D1208" i="11"/>
  <c r="H1208" i="11"/>
  <c r="C1258" i="11"/>
  <c r="E1208" i="11"/>
  <c r="F1208" i="11"/>
  <c r="H1061" i="11"/>
  <c r="G1061" i="11"/>
  <c r="C1111" i="11"/>
  <c r="E1061" i="11"/>
  <c r="D1061" i="11"/>
  <c r="F1061" i="11"/>
  <c r="D1747" i="11"/>
  <c r="C1797" i="11"/>
  <c r="H1747" i="11"/>
  <c r="G1747" i="11"/>
  <c r="E1747" i="11"/>
  <c r="F1747" i="11"/>
  <c r="F1159" i="11"/>
  <c r="C1209" i="11"/>
  <c r="D1159" i="11"/>
  <c r="G1159" i="11"/>
  <c r="E1159" i="11"/>
  <c r="H1159" i="11"/>
  <c r="C1307" i="11"/>
  <c r="D1257" i="11"/>
  <c r="G1257" i="11"/>
  <c r="H1257" i="11"/>
  <c r="F1257" i="11"/>
  <c r="E1257" i="11"/>
  <c r="G1600" i="11"/>
  <c r="E1600" i="11"/>
  <c r="F1600" i="11"/>
  <c r="H1600" i="11"/>
  <c r="C1650" i="11"/>
  <c r="D1600" i="11"/>
  <c r="F1649" i="11"/>
  <c r="H1649" i="11"/>
  <c r="D1649" i="11"/>
  <c r="C1699" i="11"/>
  <c r="E1649" i="11"/>
  <c r="G1649" i="11"/>
  <c r="F1110" i="11"/>
  <c r="G1110" i="11"/>
  <c r="E1110" i="11"/>
  <c r="C1160" i="11"/>
  <c r="D1110" i="11"/>
  <c r="H1110" i="11"/>
  <c r="D1992" i="11"/>
  <c r="H1992" i="11"/>
  <c r="E1992" i="11"/>
  <c r="F1992" i="11"/>
  <c r="G1992" i="11"/>
  <c r="E1404" i="11"/>
  <c r="H1404" i="11"/>
  <c r="D1404" i="11"/>
  <c r="F1404" i="11"/>
  <c r="G1404" i="11"/>
  <c r="C1454" i="11"/>
  <c r="D1698" i="11"/>
  <c r="C1748" i="11"/>
  <c r="E1698" i="11"/>
  <c r="G1698" i="11"/>
  <c r="H1698" i="11"/>
  <c r="F1698" i="11"/>
  <c r="D1306" i="11"/>
  <c r="H1306" i="11"/>
  <c r="E1306" i="11"/>
  <c r="F1306" i="11"/>
  <c r="G1306" i="11"/>
  <c r="C1356" i="11"/>
  <c r="G1453" i="11"/>
  <c r="C1503" i="11"/>
  <c r="E1453" i="11"/>
  <c r="F1453" i="11"/>
  <c r="D1453" i="11"/>
  <c r="H1453" i="11"/>
  <c r="E1845" i="11"/>
  <c r="F1845" i="11"/>
  <c r="G1845" i="11"/>
  <c r="H1845" i="11"/>
  <c r="D1845" i="11"/>
  <c r="C1895" i="11"/>
  <c r="G1502" i="11"/>
  <c r="D1502" i="11"/>
  <c r="H1502" i="11"/>
  <c r="C1552" i="11"/>
  <c r="E1502" i="11"/>
  <c r="F1502" i="11"/>
  <c r="C1944" i="11"/>
  <c r="E1894" i="11"/>
  <c r="F1894" i="11"/>
  <c r="G1894" i="11"/>
  <c r="H1894" i="11"/>
  <c r="D1894" i="11"/>
  <c r="C1846" i="11"/>
  <c r="F1796" i="11"/>
  <c r="G1796" i="11"/>
  <c r="D1796" i="11"/>
  <c r="H1796" i="11"/>
  <c r="E1796" i="11"/>
  <c r="C1405" i="11"/>
  <c r="F1355" i="11"/>
  <c r="E1355" i="11"/>
  <c r="G1355" i="11"/>
  <c r="D1355" i="11"/>
  <c r="H1355" i="11"/>
  <c r="AH53" i="12" a="1"/>
  <c r="AH53" i="12" s="1"/>
  <c r="AI279" i="11" s="1"/>
  <c r="AH49" i="12" a="1"/>
  <c r="AH49" i="12" s="1"/>
  <c r="AI275" i="11" s="1"/>
  <c r="AH45" i="12" a="1"/>
  <c r="AH45" i="12" s="1"/>
  <c r="AI271" i="11" s="1"/>
  <c r="AH54" i="12" a="1"/>
  <c r="AH54" i="12" s="1"/>
  <c r="AI280" i="11" s="1"/>
  <c r="AH50" i="12" a="1"/>
  <c r="AH50" i="12" s="1"/>
  <c r="AI276" i="11" s="1"/>
  <c r="AH46" i="12" a="1"/>
  <c r="AH46" i="12" s="1"/>
  <c r="AI272" i="11" s="1"/>
  <c r="AH55" i="12" a="1"/>
  <c r="AH55" i="12" s="1"/>
  <c r="AI281" i="11" s="1"/>
  <c r="AH47" i="12" a="1"/>
  <c r="AH47" i="12" s="1"/>
  <c r="AI273" i="11" s="1"/>
  <c r="AH42" i="12" a="1"/>
  <c r="AH42" i="12" s="1"/>
  <c r="AI268" i="11" s="1"/>
  <c r="AH48" i="12" a="1"/>
  <c r="AH48" i="12" s="1"/>
  <c r="AI274" i="11" s="1"/>
  <c r="AH43" i="12" a="1"/>
  <c r="AH43" i="12" s="1"/>
  <c r="AI269" i="11" s="1"/>
  <c r="AH40" i="12" a="1"/>
  <c r="AH40" i="12" s="1"/>
  <c r="AI266" i="11" s="1"/>
  <c r="AH37" i="12" a="1"/>
  <c r="AH37" i="12" s="1"/>
  <c r="AI263" i="11" s="1"/>
  <c r="AH33" i="12" a="1"/>
  <c r="AH33" i="12" s="1"/>
  <c r="AI259" i="11" s="1"/>
  <c r="AH29" i="12" a="1"/>
  <c r="AH29" i="12" s="1"/>
  <c r="AI255" i="11" s="1"/>
  <c r="AH41" i="12" a="1"/>
  <c r="AH41" i="12" s="1"/>
  <c r="AI267" i="11" s="1"/>
  <c r="AH38" i="12" a="1"/>
  <c r="AH38" i="12" s="1"/>
  <c r="AI264" i="11" s="1"/>
  <c r="AH34" i="12" a="1"/>
  <c r="AH34" i="12" s="1"/>
  <c r="AI260" i="11" s="1"/>
  <c r="AH30" i="12" a="1"/>
  <c r="AH30" i="12" s="1"/>
  <c r="AI256" i="11" s="1"/>
  <c r="AH26" i="12" a="1"/>
  <c r="AH26" i="12" s="1"/>
  <c r="AI252" i="11" s="1"/>
  <c r="AH35" i="12" a="1"/>
  <c r="AH35" i="12" s="1"/>
  <c r="AI261" i="11" s="1"/>
  <c r="AH27" i="12" a="1"/>
  <c r="AH27" i="12" s="1"/>
  <c r="AI253" i="11" s="1"/>
  <c r="AH23" i="12" a="1"/>
  <c r="AH23" i="12" s="1"/>
  <c r="AI249" i="11" s="1"/>
  <c r="AH19" i="12" a="1"/>
  <c r="AH19" i="12" s="1"/>
  <c r="AI245" i="11" s="1"/>
  <c r="AH15" i="12" a="1"/>
  <c r="AH15" i="12" s="1"/>
  <c r="AI241" i="11" s="1"/>
  <c r="AH36" i="12" a="1"/>
  <c r="AH36" i="12" s="1"/>
  <c r="AI262" i="11" s="1"/>
  <c r="AH28" i="12" a="1"/>
  <c r="AH28" i="12" s="1"/>
  <c r="AI254" i="11" s="1"/>
  <c r="AH24" i="12" a="1"/>
  <c r="AH24" i="12" s="1"/>
  <c r="AI250" i="11" s="1"/>
  <c r="AH20" i="12" a="1"/>
  <c r="AH20" i="12" s="1"/>
  <c r="AI246" i="11" s="1"/>
  <c r="AH16" i="12" a="1"/>
  <c r="AH16" i="12" s="1"/>
  <c r="AI242" i="11" s="1"/>
  <c r="AH12" i="12" a="1"/>
  <c r="AH12" i="12" s="1"/>
  <c r="AI238" i="11" s="1"/>
  <c r="AH44" i="12" a="1"/>
  <c r="AH44" i="12" s="1"/>
  <c r="AI270" i="11" s="1"/>
  <c r="AH39" i="12" a="1"/>
  <c r="AH39" i="12" s="1"/>
  <c r="AI265" i="11" s="1"/>
  <c r="AH25" i="12" a="1"/>
  <c r="AH25" i="12" s="1"/>
  <c r="AI251" i="11" s="1"/>
  <c r="AH21" i="12" a="1"/>
  <c r="AH21" i="12" s="1"/>
  <c r="AI247" i="11" s="1"/>
  <c r="AH11" i="12" a="1"/>
  <c r="AH11" i="12" s="1"/>
  <c r="AI237" i="11" s="1"/>
  <c r="AH7" i="12" a="1"/>
  <c r="AH7" i="12" s="1"/>
  <c r="AI233" i="11" s="1"/>
  <c r="AH51" i="12" a="1"/>
  <c r="AH51" i="12" s="1"/>
  <c r="AI277" i="11" s="1"/>
  <c r="AH31" i="12" a="1"/>
  <c r="AH31" i="12" s="1"/>
  <c r="AI257" i="11" s="1"/>
  <c r="AH9" i="12" a="1"/>
  <c r="AH9" i="12" s="1"/>
  <c r="AI235" i="11" s="1"/>
  <c r="AH32" i="12" a="1"/>
  <c r="AH32" i="12" s="1"/>
  <c r="AI258" i="11" s="1"/>
  <c r="AH18" i="12" a="1"/>
  <c r="AH18" i="12" s="1"/>
  <c r="AI244" i="11" s="1"/>
  <c r="AH10" i="12" a="1"/>
  <c r="AH10" i="12" s="1"/>
  <c r="AI236" i="11" s="1"/>
  <c r="AH6" i="12" a="1"/>
  <c r="AH6" i="12" s="1"/>
  <c r="AI232" i="11" s="1"/>
  <c r="AH52" i="12" a="1"/>
  <c r="AH52" i="12" s="1"/>
  <c r="AI278" i="11" s="1"/>
  <c r="AH22" i="12" a="1"/>
  <c r="AH22" i="12" s="1"/>
  <c r="AI248" i="11" s="1"/>
  <c r="AH14" i="12" a="1"/>
  <c r="AH14" i="12" s="1"/>
  <c r="AI240" i="11" s="1"/>
  <c r="AH13" i="12" a="1"/>
  <c r="AH13" i="12" s="1"/>
  <c r="AI239" i="11" s="1"/>
  <c r="AH8" i="12" a="1"/>
  <c r="AH8" i="12" s="1"/>
  <c r="AI234" i="11" s="1"/>
  <c r="AH17" i="12" a="1"/>
  <c r="AH17" i="12" s="1"/>
  <c r="AI243" i="11" s="1"/>
  <c r="AJ5" i="12"/>
  <c r="AK231" i="11" s="1"/>
  <c r="AK230" i="11" s="1"/>
  <c r="AJ231" i="11"/>
  <c r="AJ230" i="11" s="1"/>
  <c r="AI1" i="12"/>
  <c r="E225" i="11" l="1"/>
  <c r="E222" i="11"/>
  <c r="E226" i="11"/>
  <c r="E224" i="11"/>
  <c r="E223" i="11"/>
  <c r="E228" i="11"/>
  <c r="E227" i="11"/>
  <c r="G1846" i="11"/>
  <c r="D1846" i="11"/>
  <c r="H1846" i="11"/>
  <c r="E1846" i="11"/>
  <c r="C1896" i="11"/>
  <c r="F1846" i="11"/>
  <c r="F1699" i="11"/>
  <c r="C1749" i="11"/>
  <c r="G1699" i="11"/>
  <c r="H1699" i="11"/>
  <c r="E1699" i="11"/>
  <c r="D1699" i="11"/>
  <c r="E1209" i="11"/>
  <c r="D1209" i="11"/>
  <c r="C1259" i="11"/>
  <c r="F1209" i="11"/>
  <c r="G1209" i="11"/>
  <c r="H1209" i="11"/>
  <c r="F1258" i="11"/>
  <c r="C1308" i="11"/>
  <c r="G1258" i="11"/>
  <c r="D1258" i="11"/>
  <c r="H1258" i="11"/>
  <c r="E1258" i="11"/>
  <c r="E1601" i="11"/>
  <c r="D1601" i="11"/>
  <c r="G1601" i="11"/>
  <c r="F1601" i="11"/>
  <c r="H1601" i="11"/>
  <c r="C1651" i="11"/>
  <c r="E1552" i="11"/>
  <c r="H1552" i="11"/>
  <c r="C1602" i="11"/>
  <c r="F1552" i="11"/>
  <c r="D1552" i="11"/>
  <c r="G1552" i="11"/>
  <c r="H1895" i="11"/>
  <c r="C1945" i="11"/>
  <c r="F1895" i="11"/>
  <c r="E1895" i="11"/>
  <c r="G1895" i="11"/>
  <c r="D1895" i="11"/>
  <c r="F1356" i="11"/>
  <c r="C1406" i="11"/>
  <c r="H1356" i="11"/>
  <c r="D1356" i="11"/>
  <c r="G1356" i="11"/>
  <c r="E1356" i="11"/>
  <c r="C1504" i="11"/>
  <c r="E1454" i="11"/>
  <c r="D1454" i="11"/>
  <c r="H1454" i="11"/>
  <c r="G1454" i="11"/>
  <c r="F1454" i="11"/>
  <c r="F1650" i="11"/>
  <c r="G1650" i="11"/>
  <c r="E1650" i="11"/>
  <c r="C1700" i="11"/>
  <c r="D1650" i="11"/>
  <c r="H1650" i="11"/>
  <c r="E1993" i="11"/>
  <c r="F1993" i="11"/>
  <c r="G1993" i="11"/>
  <c r="H1993" i="11"/>
  <c r="D1993" i="11"/>
  <c r="C1994" i="11"/>
  <c r="D1944" i="11"/>
  <c r="F1944" i="11"/>
  <c r="H1944" i="11"/>
  <c r="G1944" i="11"/>
  <c r="E1944" i="11"/>
  <c r="D1160" i="11"/>
  <c r="C1210" i="11"/>
  <c r="F1160" i="11"/>
  <c r="E1160" i="11"/>
  <c r="G1160" i="11"/>
  <c r="H1160" i="11"/>
  <c r="C1847" i="11"/>
  <c r="G1797" i="11"/>
  <c r="D1797" i="11"/>
  <c r="H1797" i="11"/>
  <c r="E1797" i="11"/>
  <c r="F1797" i="11"/>
  <c r="E1405" i="11"/>
  <c r="F1405" i="11"/>
  <c r="G1405" i="11"/>
  <c r="D1405" i="11"/>
  <c r="H1405" i="11"/>
  <c r="C1455" i="11"/>
  <c r="E1503" i="11"/>
  <c r="D1503" i="11"/>
  <c r="F1503" i="11"/>
  <c r="G1503" i="11"/>
  <c r="H1503" i="11"/>
  <c r="C1553" i="11"/>
  <c r="F1748" i="11"/>
  <c r="D1748" i="11"/>
  <c r="H1748" i="11"/>
  <c r="E1748" i="11"/>
  <c r="G1748" i="11"/>
  <c r="C1798" i="11"/>
  <c r="H1307" i="11"/>
  <c r="D1307" i="11"/>
  <c r="C1357" i="11"/>
  <c r="G1307" i="11"/>
  <c r="E1307" i="11"/>
  <c r="F1307" i="11"/>
  <c r="D1111" i="11"/>
  <c r="F1111" i="11"/>
  <c r="C1161" i="11"/>
  <c r="E1111" i="11"/>
  <c r="H1111" i="11"/>
  <c r="G1111" i="11"/>
  <c r="AJ1" i="12"/>
  <c r="AI54" i="12" a="1"/>
  <c r="AI54" i="12" s="1"/>
  <c r="AJ280" i="11" s="1"/>
  <c r="AI50" i="12" a="1"/>
  <c r="AI50" i="12" s="1"/>
  <c r="AJ276" i="11" s="1"/>
  <c r="AI46" i="12" a="1"/>
  <c r="AI46" i="12" s="1"/>
  <c r="AJ272" i="11" s="1"/>
  <c r="AI55" i="12" a="1"/>
  <c r="AI55" i="12" s="1"/>
  <c r="AJ281" i="11" s="1"/>
  <c r="AI51" i="12" a="1"/>
  <c r="AI51" i="12" s="1"/>
  <c r="AJ277" i="11" s="1"/>
  <c r="AI47" i="12" a="1"/>
  <c r="AI47" i="12" s="1"/>
  <c r="AJ273" i="11" s="1"/>
  <c r="AI48" i="12" a="1"/>
  <c r="AI48" i="12" s="1"/>
  <c r="AJ274" i="11" s="1"/>
  <c r="AI43" i="12" a="1"/>
  <c r="AI43" i="12" s="1"/>
  <c r="AJ269" i="11" s="1"/>
  <c r="AI49" i="12" a="1"/>
  <c r="AI49" i="12" s="1"/>
  <c r="AJ275" i="11" s="1"/>
  <c r="AI44" i="12" a="1"/>
  <c r="AI44" i="12" s="1"/>
  <c r="AJ270" i="11" s="1"/>
  <c r="AI40" i="12" a="1"/>
  <c r="AI40" i="12" s="1"/>
  <c r="AJ266" i="11" s="1"/>
  <c r="AI42" i="12" a="1"/>
  <c r="AI42" i="12" s="1"/>
  <c r="AJ268" i="11" s="1"/>
  <c r="AI41" i="12" a="1"/>
  <c r="AI41" i="12" s="1"/>
  <c r="AJ267" i="11" s="1"/>
  <c r="AI38" i="12" a="1"/>
  <c r="AI38" i="12" s="1"/>
  <c r="AJ264" i="11" s="1"/>
  <c r="AI34" i="12" a="1"/>
  <c r="AI34" i="12" s="1"/>
  <c r="AJ260" i="11" s="1"/>
  <c r="AI30" i="12" a="1"/>
  <c r="AI30" i="12" s="1"/>
  <c r="AJ256" i="11" s="1"/>
  <c r="AI26" i="12" a="1"/>
  <c r="AI26" i="12" s="1"/>
  <c r="AJ252" i="11" s="1"/>
  <c r="AI45" i="12" a="1"/>
  <c r="AI45" i="12" s="1"/>
  <c r="AJ271" i="11" s="1"/>
  <c r="AI39" i="12" a="1"/>
  <c r="AI39" i="12" s="1"/>
  <c r="AJ265" i="11" s="1"/>
  <c r="AI35" i="12" a="1"/>
  <c r="AI35" i="12" s="1"/>
  <c r="AJ261" i="11" s="1"/>
  <c r="AI31" i="12" a="1"/>
  <c r="AI31" i="12" s="1"/>
  <c r="AJ257" i="11" s="1"/>
  <c r="AI27" i="12" a="1"/>
  <c r="AI27" i="12" s="1"/>
  <c r="AJ253" i="11" s="1"/>
  <c r="AI36" i="12" a="1"/>
  <c r="AI36" i="12" s="1"/>
  <c r="AJ262" i="11" s="1"/>
  <c r="AI28" i="12" a="1"/>
  <c r="AI28" i="12" s="1"/>
  <c r="AJ254" i="11" s="1"/>
  <c r="AI24" i="12" a="1"/>
  <c r="AI24" i="12" s="1"/>
  <c r="AJ250" i="11" s="1"/>
  <c r="AI20" i="12" a="1"/>
  <c r="AI20" i="12" s="1"/>
  <c r="AJ246" i="11" s="1"/>
  <c r="AI16" i="12" a="1"/>
  <c r="AI16" i="12" s="1"/>
  <c r="AJ242" i="11" s="1"/>
  <c r="AI37" i="12" a="1"/>
  <c r="AI37" i="12" s="1"/>
  <c r="AJ263" i="11" s="1"/>
  <c r="AI29" i="12" a="1"/>
  <c r="AI29" i="12" s="1"/>
  <c r="AJ255" i="11" s="1"/>
  <c r="AI25" i="12" a="1"/>
  <c r="AI25" i="12" s="1"/>
  <c r="AJ251" i="11" s="1"/>
  <c r="AI21" i="12" a="1"/>
  <c r="AI21" i="12" s="1"/>
  <c r="AJ247" i="11" s="1"/>
  <c r="AI17" i="12" a="1"/>
  <c r="AI17" i="12" s="1"/>
  <c r="AJ243" i="11" s="1"/>
  <c r="AI13" i="12" a="1"/>
  <c r="AI13" i="12" s="1"/>
  <c r="AJ239" i="11" s="1"/>
  <c r="AI52" i="12" a="1"/>
  <c r="AI52" i="12" s="1"/>
  <c r="AJ278" i="11" s="1"/>
  <c r="AI22" i="12" a="1"/>
  <c r="AI22" i="12" s="1"/>
  <c r="AJ248" i="11" s="1"/>
  <c r="AI14" i="12" a="1"/>
  <c r="AI14" i="12" s="1"/>
  <c r="AJ240" i="11" s="1"/>
  <c r="AI12" i="12" a="1"/>
  <c r="AI12" i="12" s="1"/>
  <c r="AJ238" i="11" s="1"/>
  <c r="AI8" i="12" a="1"/>
  <c r="AI8" i="12" s="1"/>
  <c r="AJ234" i="11" s="1"/>
  <c r="AI32" i="12" a="1"/>
  <c r="AI32" i="12" s="1"/>
  <c r="AJ258" i="11" s="1"/>
  <c r="AI10" i="12" a="1"/>
  <c r="AI10" i="12" s="1"/>
  <c r="AJ236" i="11" s="1"/>
  <c r="AI6" i="12" a="1"/>
  <c r="AI6" i="12" s="1"/>
  <c r="AJ232" i="11" s="1"/>
  <c r="AI53" i="12" a="1"/>
  <c r="AI53" i="12" s="1"/>
  <c r="AJ279" i="11" s="1"/>
  <c r="AI33" i="12" a="1"/>
  <c r="AI33" i="12" s="1"/>
  <c r="AJ259" i="11" s="1"/>
  <c r="AI19" i="12" a="1"/>
  <c r="AI19" i="12" s="1"/>
  <c r="AJ245" i="11" s="1"/>
  <c r="AI23" i="12" a="1"/>
  <c r="AI23" i="12" s="1"/>
  <c r="AJ249" i="11" s="1"/>
  <c r="AI15" i="12" a="1"/>
  <c r="AI15" i="12" s="1"/>
  <c r="AJ241" i="11" s="1"/>
  <c r="AI9" i="12" a="1"/>
  <c r="AI9" i="12" s="1"/>
  <c r="AJ235" i="11" s="1"/>
  <c r="AI18" i="12" a="1"/>
  <c r="AI18" i="12" s="1"/>
  <c r="AJ244" i="11" s="1"/>
  <c r="AI11" i="12" a="1"/>
  <c r="AI11" i="12" s="1"/>
  <c r="AJ237" i="11" s="1"/>
  <c r="AI7" i="12" a="1"/>
  <c r="AI7" i="12" s="1"/>
  <c r="AJ233" i="11" s="1"/>
  <c r="AJ55" i="12" a="1"/>
  <c r="AJ55" i="12" s="1"/>
  <c r="AK281" i="11" s="1"/>
  <c r="AJ51" i="12" a="1"/>
  <c r="AJ51" i="12" s="1"/>
  <c r="AK277" i="11" s="1"/>
  <c r="AJ47" i="12" a="1"/>
  <c r="AJ47" i="12" s="1"/>
  <c r="AK273" i="11" s="1"/>
  <c r="AJ52" i="12" a="1"/>
  <c r="AJ52" i="12" s="1"/>
  <c r="AK278" i="11" s="1"/>
  <c r="AJ48" i="12" a="1"/>
  <c r="AJ48" i="12" s="1"/>
  <c r="AK274" i="11" s="1"/>
  <c r="AJ49" i="12" a="1"/>
  <c r="AJ49" i="12" s="1"/>
  <c r="AK275" i="11" s="1"/>
  <c r="AJ44" i="12" a="1"/>
  <c r="AJ44" i="12" s="1"/>
  <c r="AK270" i="11" s="1"/>
  <c r="AJ50" i="12" a="1"/>
  <c r="AJ50" i="12" s="1"/>
  <c r="AK276" i="11" s="1"/>
  <c r="AJ42" i="12" a="1"/>
  <c r="AJ42" i="12" s="1"/>
  <c r="AK268" i="11" s="1"/>
  <c r="AJ41" i="12" a="1"/>
  <c r="AJ41" i="12" s="1"/>
  <c r="AK267" i="11" s="1"/>
  <c r="AJ45" i="12" a="1"/>
  <c r="AJ45" i="12" s="1"/>
  <c r="AK271" i="11" s="1"/>
  <c r="AJ43" i="12" a="1"/>
  <c r="AJ43" i="12" s="1"/>
  <c r="AK269" i="11" s="1"/>
  <c r="AJ39" i="12" a="1"/>
  <c r="AJ39" i="12" s="1"/>
  <c r="AJ35" i="12" a="1"/>
  <c r="AJ35" i="12" s="1"/>
  <c r="AK261" i="11" s="1"/>
  <c r="AJ31" i="12" a="1"/>
  <c r="AJ31" i="12" s="1"/>
  <c r="AK257" i="11" s="1"/>
  <c r="AJ27" i="12" a="1"/>
  <c r="AJ27" i="12" s="1"/>
  <c r="AK253" i="11" s="1"/>
  <c r="AJ46" i="12" a="1"/>
  <c r="AJ46" i="12" s="1"/>
  <c r="AK272" i="11" s="1"/>
  <c r="AJ36" i="12" a="1"/>
  <c r="AJ36" i="12" s="1"/>
  <c r="AK262" i="11" s="1"/>
  <c r="AJ32" i="12" a="1"/>
  <c r="AJ32" i="12" s="1"/>
  <c r="AK258" i="11" s="1"/>
  <c r="AJ28" i="12" a="1"/>
  <c r="AJ28" i="12" s="1"/>
  <c r="AK254" i="11" s="1"/>
  <c r="AJ24" i="12" a="1"/>
  <c r="AJ24" i="12" s="1"/>
  <c r="AK250" i="11" s="1"/>
  <c r="AJ37" i="12" a="1"/>
  <c r="AJ37" i="12" s="1"/>
  <c r="AK263" i="11" s="1"/>
  <c r="AJ29" i="12" a="1"/>
  <c r="AJ29" i="12" s="1"/>
  <c r="AK255" i="11" s="1"/>
  <c r="AJ25" i="12" a="1"/>
  <c r="AJ25" i="12" s="1"/>
  <c r="AJ21" i="12" a="1"/>
  <c r="AJ21" i="12" s="1"/>
  <c r="AK247" i="11" s="1"/>
  <c r="AJ17" i="12" a="1"/>
  <c r="AJ17" i="12" s="1"/>
  <c r="AK243" i="11" s="1"/>
  <c r="AJ40" i="12" a="1"/>
  <c r="AJ40" i="12" s="1"/>
  <c r="AK266" i="11" s="1"/>
  <c r="AJ38" i="12" a="1"/>
  <c r="AJ38" i="12" s="1"/>
  <c r="AK264" i="11" s="1"/>
  <c r="AJ30" i="12" a="1"/>
  <c r="AJ30" i="12" s="1"/>
  <c r="AK256" i="11" s="1"/>
  <c r="AJ22" i="12" a="1"/>
  <c r="AJ22" i="12" s="1"/>
  <c r="AK248" i="11" s="1"/>
  <c r="AJ18" i="12" a="1"/>
  <c r="AJ18" i="12" s="1"/>
  <c r="AK244" i="11" s="1"/>
  <c r="AJ14" i="12" a="1"/>
  <c r="AJ14" i="12" s="1"/>
  <c r="AK240" i="11" s="1"/>
  <c r="AJ10" i="12" a="1"/>
  <c r="AJ10" i="12" s="1"/>
  <c r="AK236" i="11" s="1"/>
  <c r="AJ23" i="12" a="1"/>
  <c r="AJ23" i="12" s="1"/>
  <c r="AK249" i="11" s="1"/>
  <c r="AJ15" i="12" a="1"/>
  <c r="AJ15" i="12" s="1"/>
  <c r="AK241" i="11" s="1"/>
  <c r="AJ13" i="12" a="1"/>
  <c r="AJ13" i="12" s="1"/>
  <c r="AK239" i="11" s="1"/>
  <c r="AJ9" i="12" a="1"/>
  <c r="AJ9" i="12" s="1"/>
  <c r="AK235" i="11" s="1"/>
  <c r="AJ33" i="12" a="1"/>
  <c r="AJ33" i="12" s="1"/>
  <c r="AK259" i="11" s="1"/>
  <c r="AJ11" i="12" a="1"/>
  <c r="AJ11" i="12" s="1"/>
  <c r="AJ7" i="12" a="1"/>
  <c r="AJ7" i="12" s="1"/>
  <c r="AJ34" i="12" a="1"/>
  <c r="AJ34" i="12" s="1"/>
  <c r="AK260" i="11" s="1"/>
  <c r="AJ20" i="12" a="1"/>
  <c r="AJ20" i="12" s="1"/>
  <c r="AK246" i="11" s="1"/>
  <c r="AJ8" i="12" a="1"/>
  <c r="AJ8" i="12" s="1"/>
  <c r="AK234" i="11" s="1"/>
  <c r="AJ54" i="12" a="1"/>
  <c r="AJ54" i="12" s="1"/>
  <c r="AK280" i="11" s="1"/>
  <c r="AJ26" i="12" a="1"/>
  <c r="AJ26" i="12" s="1"/>
  <c r="AK252" i="11" s="1"/>
  <c r="AJ16" i="12" a="1"/>
  <c r="AJ16" i="12" s="1"/>
  <c r="AK242" i="11" s="1"/>
  <c r="AJ6" i="12" a="1"/>
  <c r="AJ6" i="12" s="1"/>
  <c r="AK232" i="11" s="1"/>
  <c r="AJ53" i="12" a="1"/>
  <c r="AJ53" i="12" s="1"/>
  <c r="AK279" i="11" s="1"/>
  <c r="AJ19" i="12" a="1"/>
  <c r="AJ19" i="12" s="1"/>
  <c r="AK245" i="11" s="1"/>
  <c r="AJ12" i="12" a="1"/>
  <c r="AJ12" i="12" s="1"/>
  <c r="AK238" i="11" s="1"/>
  <c r="AK233" i="11" l="1"/>
  <c r="F233" i="11" s="1"/>
  <c r="AK7" i="12" s="1" a="1"/>
  <c r="AK7" i="12" s="1"/>
  <c r="AK251" i="11"/>
  <c r="F251" i="11" s="1"/>
  <c r="AK25" i="12" s="1" a="1"/>
  <c r="AK25" i="12" s="1"/>
  <c r="AK237" i="11"/>
  <c r="F237" i="11" s="1"/>
  <c r="AK11" i="12" s="1" a="1"/>
  <c r="AK11" i="12" s="1"/>
  <c r="AK265" i="11"/>
  <c r="F265" i="11" s="1"/>
  <c r="AK39" i="12" s="1" a="1"/>
  <c r="AK39" i="12" s="1"/>
  <c r="C1407" i="11"/>
  <c r="D1357" i="11"/>
  <c r="F1357" i="11"/>
  <c r="H1357" i="11"/>
  <c r="G1357" i="11"/>
  <c r="E1357" i="11"/>
  <c r="E1406" i="11"/>
  <c r="G1406" i="11"/>
  <c r="H1406" i="11"/>
  <c r="D1406" i="11"/>
  <c r="F1406" i="11"/>
  <c r="C1456" i="11"/>
  <c r="G1308" i="11"/>
  <c r="D1308" i="11"/>
  <c r="H1308" i="11"/>
  <c r="E1308" i="11"/>
  <c r="F1308" i="11"/>
  <c r="C1358" i="11"/>
  <c r="G1749" i="11"/>
  <c r="H1749" i="11"/>
  <c r="C1799" i="11"/>
  <c r="D1749" i="11"/>
  <c r="F1749" i="11"/>
  <c r="E1749" i="11"/>
  <c r="C1848" i="11"/>
  <c r="F1798" i="11"/>
  <c r="G1798" i="11"/>
  <c r="E1798" i="11"/>
  <c r="D1798" i="11"/>
  <c r="H1798" i="11"/>
  <c r="C1603" i="11"/>
  <c r="E1553" i="11"/>
  <c r="G1553" i="11"/>
  <c r="F1553" i="11"/>
  <c r="H1553" i="11"/>
  <c r="D1553" i="11"/>
  <c r="E1259" i="11"/>
  <c r="D1259" i="11"/>
  <c r="G1259" i="11"/>
  <c r="C1309" i="11"/>
  <c r="H1259" i="11"/>
  <c r="F1259" i="11"/>
  <c r="C1211" i="11"/>
  <c r="H1161" i="11"/>
  <c r="E1161" i="11"/>
  <c r="F1161" i="11"/>
  <c r="G1161" i="11"/>
  <c r="D1161" i="11"/>
  <c r="E1847" i="11"/>
  <c r="D1847" i="11"/>
  <c r="F1847" i="11"/>
  <c r="G1847" i="11"/>
  <c r="H1847" i="11"/>
  <c r="C1897" i="11"/>
  <c r="G1994" i="11"/>
  <c r="D1994" i="11"/>
  <c r="H1994" i="11"/>
  <c r="E1994" i="11"/>
  <c r="F1994" i="11"/>
  <c r="D1700" i="11"/>
  <c r="C1750" i="11"/>
  <c r="E1700" i="11"/>
  <c r="G1700" i="11"/>
  <c r="F1700" i="11"/>
  <c r="H1700" i="11"/>
  <c r="D1945" i="11"/>
  <c r="E1945" i="11"/>
  <c r="F1945" i="11"/>
  <c r="C1995" i="11"/>
  <c r="G1945" i="11"/>
  <c r="H1945" i="11"/>
  <c r="H1651" i="11"/>
  <c r="E1651" i="11"/>
  <c r="C1701" i="11"/>
  <c r="D1651" i="11"/>
  <c r="F1651" i="11"/>
  <c r="G1651" i="11"/>
  <c r="G1455" i="11"/>
  <c r="C1505" i="11"/>
  <c r="E1455" i="11"/>
  <c r="H1455" i="11"/>
  <c r="F1455" i="11"/>
  <c r="D1455" i="11"/>
  <c r="F1210" i="11"/>
  <c r="G1210" i="11"/>
  <c r="C1260" i="11"/>
  <c r="D1210" i="11"/>
  <c r="H1210" i="11"/>
  <c r="E1210" i="11"/>
  <c r="F1504" i="11"/>
  <c r="G1504" i="11"/>
  <c r="D1504" i="11"/>
  <c r="H1504" i="11"/>
  <c r="E1504" i="11"/>
  <c r="C1554" i="11"/>
  <c r="F1602" i="11"/>
  <c r="D1602" i="11"/>
  <c r="H1602" i="11"/>
  <c r="E1602" i="11"/>
  <c r="G1602" i="11"/>
  <c r="C1652" i="11"/>
  <c r="C1946" i="11"/>
  <c r="G1896" i="11"/>
  <c r="D1896" i="11"/>
  <c r="H1896" i="11"/>
  <c r="E1896" i="11"/>
  <c r="F1896" i="11"/>
  <c r="F279" i="11"/>
  <c r="AK53" i="12" s="1" a="1"/>
  <c r="AK53" i="12" s="1"/>
  <c r="F272" i="11"/>
  <c r="AK46" i="12" s="1" a="1"/>
  <c r="AK46" i="12" s="1"/>
  <c r="F263" i="11"/>
  <c r="AK37" i="12" s="1" a="1"/>
  <c r="AK37" i="12" s="1"/>
  <c r="F280" i="11"/>
  <c r="AK54" i="12" s="1" a="1"/>
  <c r="AK54" i="12" s="1"/>
  <c r="F249" i="11"/>
  <c r="AK23" i="12" s="1" a="1"/>
  <c r="AK23" i="12" s="1"/>
  <c r="F255" i="11"/>
  <c r="AK29" i="12" s="1" a="1"/>
  <c r="AK29" i="12" s="1"/>
  <c r="F278" i="11"/>
  <c r="AK52" i="12" s="1" a="1"/>
  <c r="AK52" i="12" s="1"/>
  <c r="F259" i="11"/>
  <c r="AK33" i="12" s="1" a="1"/>
  <c r="AK33" i="12" s="1"/>
  <c r="F260" i="11"/>
  <c r="AK34" i="12" s="1" a="1"/>
  <c r="AK34" i="12" s="1"/>
  <c r="F242" i="11"/>
  <c r="AK16" i="12" s="1" a="1"/>
  <c r="AK16" i="12" s="1"/>
  <c r="F262" i="11"/>
  <c r="AK36" i="12" s="1" a="1"/>
  <c r="AK36" i="12" s="1"/>
  <c r="F275" i="11"/>
  <c r="AK49" i="12" s="1" a="1"/>
  <c r="AK49" i="12" s="1"/>
  <c r="F270" i="11"/>
  <c r="AK44" i="12" s="1" a="1"/>
  <c r="AK44" i="12" s="1"/>
  <c r="F232" i="11"/>
  <c r="AK6" i="12" s="1" a="1"/>
  <c r="AK6" i="12" s="1"/>
  <c r="F267" i="11"/>
  <c r="AK41" i="12" s="1" a="1"/>
  <c r="AK41" i="12" s="1"/>
  <c r="F250" i="11"/>
  <c r="AK24" i="12" s="1" a="1"/>
  <c r="AK24" i="12" s="1"/>
  <c r="F261" i="11"/>
  <c r="AK35" i="12" s="1" a="1"/>
  <c r="AK35" i="12" s="1"/>
  <c r="F274" i="11"/>
  <c r="AK48" i="12" s="1" a="1"/>
  <c r="AK48" i="12" s="1"/>
  <c r="F254" i="11"/>
  <c r="AK28" i="12" s="1" a="1"/>
  <c r="AK28" i="12" s="1"/>
  <c r="F234" i="11"/>
  <c r="AK8" i="12" s="1" a="1"/>
  <c r="AK8" i="12" s="1"/>
  <c r="F253" i="11"/>
  <c r="AK27" i="12" s="1" a="1"/>
  <c r="AK27" i="12" s="1"/>
  <c r="F271" i="11"/>
  <c r="AK45" i="12" s="1" a="1"/>
  <c r="AK45" i="12" s="1"/>
  <c r="F273" i="11"/>
  <c r="AK47" i="12" s="1" a="1"/>
  <c r="AK47" i="12" s="1"/>
  <c r="F243" i="11"/>
  <c r="AK17" i="12" s="1" a="1"/>
  <c r="AK17" i="12" s="1"/>
  <c r="F244" i="11"/>
  <c r="AK18" i="12" s="1" a="1"/>
  <c r="AK18" i="12" s="1"/>
  <c r="F241" i="11"/>
  <c r="AK15" i="12" s="1" a="1"/>
  <c r="AK15" i="12" s="1"/>
  <c r="F268" i="11"/>
  <c r="AK42" i="12" s="1" a="1"/>
  <c r="AK42" i="12" s="1"/>
  <c r="F239" i="11"/>
  <c r="AK13" i="12" s="1" a="1"/>
  <c r="AK13" i="12" s="1"/>
  <c r="F252" i="11"/>
  <c r="AK26" i="12" s="1" a="1"/>
  <c r="AK26" i="12" s="1"/>
  <c r="F246" i="11"/>
  <c r="AK20" i="12" s="1" a="1"/>
  <c r="AK20" i="12" s="1"/>
  <c r="F248" i="11"/>
  <c r="AK22" i="12" s="1" a="1"/>
  <c r="AK22" i="12" s="1"/>
  <c r="F276" i="11"/>
  <c r="AK50" i="12" s="1" a="1"/>
  <c r="AK50" i="12" s="1"/>
  <c r="F269" i="11"/>
  <c r="AK43" i="12" s="1" a="1"/>
  <c r="AK43" i="12" s="1"/>
  <c r="F247" i="11"/>
  <c r="AK21" i="12" s="1" a="1"/>
  <c r="AK21" i="12" s="1"/>
  <c r="F240" i="11"/>
  <c r="AK14" i="12" s="1" a="1"/>
  <c r="AK14" i="12" s="1"/>
  <c r="F236" i="11"/>
  <c r="AK10" i="12" s="1" a="1"/>
  <c r="AK10" i="12" s="1"/>
  <c r="F235" i="11"/>
  <c r="AK9" i="12" s="1" a="1"/>
  <c r="AK9" i="12" s="1"/>
  <c r="F238" i="11"/>
  <c r="AK12" i="12" s="1" a="1"/>
  <c r="AK12" i="12" s="1"/>
  <c r="F266" i="11"/>
  <c r="AK40" i="12" s="1" a="1"/>
  <c r="AK40" i="12" s="1"/>
  <c r="F258" i="11"/>
  <c r="AK32" i="12" s="1" a="1"/>
  <c r="AK32" i="12" s="1"/>
  <c r="F281" i="11"/>
  <c r="AK55" i="12" s="1" a="1"/>
  <c r="AK55" i="12" s="1"/>
  <c r="F257" i="11"/>
  <c r="AK31" i="12" s="1" a="1"/>
  <c r="AK31" i="12" s="1"/>
  <c r="F245" i="11"/>
  <c r="AK19" i="12" s="1" a="1"/>
  <c r="AK19" i="12" s="1"/>
  <c r="F256" i="11"/>
  <c r="AK30" i="12" s="1" a="1"/>
  <c r="AK30" i="12" s="1"/>
  <c r="F277" i="11"/>
  <c r="AK51" i="12" s="1" a="1"/>
  <c r="AK51" i="12" s="1"/>
  <c r="F264" i="11"/>
  <c r="AK38" i="12" s="1" a="1"/>
  <c r="AK38" i="12" s="1"/>
  <c r="F1652" i="11" l="1"/>
  <c r="G1652" i="11"/>
  <c r="C1702" i="11"/>
  <c r="E1652" i="11"/>
  <c r="D1652" i="11"/>
  <c r="H1652" i="11"/>
  <c r="G1309" i="11"/>
  <c r="D1309" i="11"/>
  <c r="H1309" i="11"/>
  <c r="F1309" i="11"/>
  <c r="E1309" i="11"/>
  <c r="C1359" i="11"/>
  <c r="C1506" i="11"/>
  <c r="G1456" i="11"/>
  <c r="E1456" i="11"/>
  <c r="D1456" i="11"/>
  <c r="H1456" i="11"/>
  <c r="F1456" i="11"/>
  <c r="E1554" i="11"/>
  <c r="C1604" i="11"/>
  <c r="D1554" i="11"/>
  <c r="F1554" i="11"/>
  <c r="G1554" i="11"/>
  <c r="H1554" i="11"/>
  <c r="E1505" i="11"/>
  <c r="H1505" i="11"/>
  <c r="D1505" i="11"/>
  <c r="F1505" i="11"/>
  <c r="G1505" i="11"/>
  <c r="C1555" i="11"/>
  <c r="D1211" i="11"/>
  <c r="C1261" i="11"/>
  <c r="G1211" i="11"/>
  <c r="F1211" i="11"/>
  <c r="E1211" i="11"/>
  <c r="H1211" i="11"/>
  <c r="E1603" i="11"/>
  <c r="H1603" i="11"/>
  <c r="F1603" i="11"/>
  <c r="G1603" i="11"/>
  <c r="C1653" i="11"/>
  <c r="D1603" i="11"/>
  <c r="H1946" i="11"/>
  <c r="C1996" i="11"/>
  <c r="D1946" i="11"/>
  <c r="G1946" i="11"/>
  <c r="E1946" i="11"/>
  <c r="F1946" i="11"/>
  <c r="F1260" i="11"/>
  <c r="G1260" i="11"/>
  <c r="C1310" i="11"/>
  <c r="D1260" i="11"/>
  <c r="H1260" i="11"/>
  <c r="E1260" i="11"/>
  <c r="F1701" i="11"/>
  <c r="C1751" i="11"/>
  <c r="G1701" i="11"/>
  <c r="E1701" i="11"/>
  <c r="H1701" i="11"/>
  <c r="D1701" i="11"/>
  <c r="E1897" i="11"/>
  <c r="C1947" i="11"/>
  <c r="D1897" i="11"/>
  <c r="F1897" i="11"/>
  <c r="G1897" i="11"/>
  <c r="H1897" i="11"/>
  <c r="C1408" i="11"/>
  <c r="D1358" i="11"/>
  <c r="H1358" i="11"/>
  <c r="G1358" i="11"/>
  <c r="E1358" i="11"/>
  <c r="F1358" i="11"/>
  <c r="E1995" i="11"/>
  <c r="D1995" i="11"/>
  <c r="F1995" i="11"/>
  <c r="G1995" i="11"/>
  <c r="H1995" i="11"/>
  <c r="D1750" i="11"/>
  <c r="H1750" i="11"/>
  <c r="F1750" i="11"/>
  <c r="G1750" i="11"/>
  <c r="C1800" i="11"/>
  <c r="E1750" i="11"/>
  <c r="F1848" i="11"/>
  <c r="G1848" i="11"/>
  <c r="D1848" i="11"/>
  <c r="H1848" i="11"/>
  <c r="E1848" i="11"/>
  <c r="C1898" i="11"/>
  <c r="C1849" i="11"/>
  <c r="D1799" i="11"/>
  <c r="H1799" i="11"/>
  <c r="E1799" i="11"/>
  <c r="F1799" i="11"/>
  <c r="G1799" i="11"/>
  <c r="D1407" i="11"/>
  <c r="H1407" i="11"/>
  <c r="E1407" i="11"/>
  <c r="F1407" i="11"/>
  <c r="G1407" i="11"/>
  <c r="C1457" i="11"/>
  <c r="C1507" i="11" l="1"/>
  <c r="F1457" i="11"/>
  <c r="E1457" i="11"/>
  <c r="D1457" i="11"/>
  <c r="H1457" i="11"/>
  <c r="G1457" i="11"/>
  <c r="C1948" i="11"/>
  <c r="F1898" i="11"/>
  <c r="G1898" i="11"/>
  <c r="D1898" i="11"/>
  <c r="E1898" i="11"/>
  <c r="H1898" i="11"/>
  <c r="E1751" i="11"/>
  <c r="F1751" i="11"/>
  <c r="H1751" i="11"/>
  <c r="D1751" i="11"/>
  <c r="G1751" i="11"/>
  <c r="C1801" i="11"/>
  <c r="F1996" i="11"/>
  <c r="G1996" i="11"/>
  <c r="D1996" i="11"/>
  <c r="H1996" i="11"/>
  <c r="E1996" i="11"/>
  <c r="E1261" i="11"/>
  <c r="H1261" i="11"/>
  <c r="G1261" i="11"/>
  <c r="F1261" i="11"/>
  <c r="D1261" i="11"/>
  <c r="C1311" i="11"/>
  <c r="E1604" i="11"/>
  <c r="G1604" i="11"/>
  <c r="H1604" i="11"/>
  <c r="C1654" i="11"/>
  <c r="D1604" i="11"/>
  <c r="F1604" i="11"/>
  <c r="C1409" i="11"/>
  <c r="H1359" i="11"/>
  <c r="F1359" i="11"/>
  <c r="G1359" i="11"/>
  <c r="D1359" i="11"/>
  <c r="E1359" i="11"/>
  <c r="E1408" i="11"/>
  <c r="F1408" i="11"/>
  <c r="G1408" i="11"/>
  <c r="C1458" i="11"/>
  <c r="H1408" i="11"/>
  <c r="D1408" i="11"/>
  <c r="F1310" i="11"/>
  <c r="G1310" i="11"/>
  <c r="D1310" i="11"/>
  <c r="H1310" i="11"/>
  <c r="E1310" i="11"/>
  <c r="C1360" i="11"/>
  <c r="D1702" i="11"/>
  <c r="C1752" i="11"/>
  <c r="G1702" i="11"/>
  <c r="E1702" i="11"/>
  <c r="F1702" i="11"/>
  <c r="H1702" i="11"/>
  <c r="E1849" i="11"/>
  <c r="H1849" i="11"/>
  <c r="D1849" i="11"/>
  <c r="F1849" i="11"/>
  <c r="C1899" i="11"/>
  <c r="G1849" i="11"/>
  <c r="E1800" i="11"/>
  <c r="C1850" i="11"/>
  <c r="F1800" i="11"/>
  <c r="H1800" i="11"/>
  <c r="D1800" i="11"/>
  <c r="G1800" i="11"/>
  <c r="D1947" i="11"/>
  <c r="C1997" i="11"/>
  <c r="E1947" i="11"/>
  <c r="F1947" i="11"/>
  <c r="G1947" i="11"/>
  <c r="H1947" i="11"/>
  <c r="C1605" i="11"/>
  <c r="F1555" i="11"/>
  <c r="G1555" i="11"/>
  <c r="D1555" i="11"/>
  <c r="H1555" i="11"/>
  <c r="E1555" i="11"/>
  <c r="F1653" i="11"/>
  <c r="E1653" i="11"/>
  <c r="G1653" i="11"/>
  <c r="H1653" i="11"/>
  <c r="C1703" i="11"/>
  <c r="D1653" i="11"/>
  <c r="E1506" i="11"/>
  <c r="F1506" i="11"/>
  <c r="G1506" i="11"/>
  <c r="D1506" i="11"/>
  <c r="H1506" i="11"/>
  <c r="C1556" i="11"/>
  <c r="E1997" i="11" l="1"/>
  <c r="H1997" i="11"/>
  <c r="D1997" i="11"/>
  <c r="F1997" i="11"/>
  <c r="G1997" i="11"/>
  <c r="F1703" i="11"/>
  <c r="C1753" i="11"/>
  <c r="G1703" i="11"/>
  <c r="E1703" i="11"/>
  <c r="D1703" i="11"/>
  <c r="H1703" i="11"/>
  <c r="H1899" i="11"/>
  <c r="C1949" i="11"/>
  <c r="F1899" i="11"/>
  <c r="G1899" i="11"/>
  <c r="E1899" i="11"/>
  <c r="D1899" i="11"/>
  <c r="G1409" i="11"/>
  <c r="D1409" i="11"/>
  <c r="H1409" i="11"/>
  <c r="E1409" i="11"/>
  <c r="F1409" i="11"/>
  <c r="C1459" i="11"/>
  <c r="E1850" i="11"/>
  <c r="F1850" i="11"/>
  <c r="G1850" i="11"/>
  <c r="D1850" i="11"/>
  <c r="H1850" i="11"/>
  <c r="C1900" i="11"/>
  <c r="G1752" i="11"/>
  <c r="E1752" i="11"/>
  <c r="D1752" i="11"/>
  <c r="F1752" i="11"/>
  <c r="C1802" i="11"/>
  <c r="H1752" i="11"/>
  <c r="C1998" i="11"/>
  <c r="D1948" i="11"/>
  <c r="G1948" i="11"/>
  <c r="E1948" i="11"/>
  <c r="F1948" i="11"/>
  <c r="H1948" i="11"/>
  <c r="E1605" i="11"/>
  <c r="G1605" i="11"/>
  <c r="D1605" i="11"/>
  <c r="H1605" i="11"/>
  <c r="C1655" i="11"/>
  <c r="F1605" i="11"/>
  <c r="C1851" i="11"/>
  <c r="D1801" i="11"/>
  <c r="H1801" i="11"/>
  <c r="E1801" i="11"/>
  <c r="F1801" i="11"/>
  <c r="G1801" i="11"/>
  <c r="E1556" i="11"/>
  <c r="C1606" i="11"/>
  <c r="H1556" i="11"/>
  <c r="D1556" i="11"/>
  <c r="F1556" i="11"/>
  <c r="G1556" i="11"/>
  <c r="F1360" i="11"/>
  <c r="C1410" i="11"/>
  <c r="E1360" i="11"/>
  <c r="H1360" i="11"/>
  <c r="G1360" i="11"/>
  <c r="D1360" i="11"/>
  <c r="F1458" i="11"/>
  <c r="C1508" i="11"/>
  <c r="G1458" i="11"/>
  <c r="D1458" i="11"/>
  <c r="H1458" i="11"/>
  <c r="E1458" i="11"/>
  <c r="E1654" i="11"/>
  <c r="C1704" i="11"/>
  <c r="F1654" i="11"/>
  <c r="G1654" i="11"/>
  <c r="D1654" i="11"/>
  <c r="H1654" i="11"/>
  <c r="G1311" i="11"/>
  <c r="E1311" i="11"/>
  <c r="C1361" i="11"/>
  <c r="H1311" i="11"/>
  <c r="D1311" i="11"/>
  <c r="F1311" i="11"/>
  <c r="E1507" i="11"/>
  <c r="G1507" i="11"/>
  <c r="H1507" i="11"/>
  <c r="D1507" i="11"/>
  <c r="F1507" i="11"/>
  <c r="C1557" i="11"/>
  <c r="E1851" i="11" l="1"/>
  <c r="G1851" i="11"/>
  <c r="H1851" i="11"/>
  <c r="D1851" i="11"/>
  <c r="F1851" i="11"/>
  <c r="C1901" i="11"/>
  <c r="D1998" i="11"/>
  <c r="F1998" i="11"/>
  <c r="G1998" i="11"/>
  <c r="E1998" i="11"/>
  <c r="H1998" i="11"/>
  <c r="C1411" i="11"/>
  <c r="D1361" i="11"/>
  <c r="G1361" i="11"/>
  <c r="H1361" i="11"/>
  <c r="E1361" i="11"/>
  <c r="F1361" i="11"/>
  <c r="D1508" i="11"/>
  <c r="H1508" i="11"/>
  <c r="E1508" i="11"/>
  <c r="F1508" i="11"/>
  <c r="G1508" i="11"/>
  <c r="C1558" i="11"/>
  <c r="D1606" i="11"/>
  <c r="H1606" i="11"/>
  <c r="F1606" i="11"/>
  <c r="G1606" i="11"/>
  <c r="C1656" i="11"/>
  <c r="E1606" i="11"/>
  <c r="F1459" i="11"/>
  <c r="C1509" i="11"/>
  <c r="E1459" i="11"/>
  <c r="G1459" i="11"/>
  <c r="D1459" i="11"/>
  <c r="H1459" i="11"/>
  <c r="E1753" i="11"/>
  <c r="D1753" i="11"/>
  <c r="H1753" i="11"/>
  <c r="F1753" i="11"/>
  <c r="C1803" i="11"/>
  <c r="G1753" i="11"/>
  <c r="C1705" i="11"/>
  <c r="H1655" i="11"/>
  <c r="D1655" i="11"/>
  <c r="E1655" i="11"/>
  <c r="F1655" i="11"/>
  <c r="G1655" i="11"/>
  <c r="E1802" i="11"/>
  <c r="C1852" i="11"/>
  <c r="F1802" i="11"/>
  <c r="H1802" i="11"/>
  <c r="D1802" i="11"/>
  <c r="G1802" i="11"/>
  <c r="C1607" i="11"/>
  <c r="E1557" i="11"/>
  <c r="F1557" i="11"/>
  <c r="G1557" i="11"/>
  <c r="D1557" i="11"/>
  <c r="H1557" i="11"/>
  <c r="D1704" i="11"/>
  <c r="C1754" i="11"/>
  <c r="E1704" i="11"/>
  <c r="G1704" i="11"/>
  <c r="H1704" i="11"/>
  <c r="F1704" i="11"/>
  <c r="E1410" i="11"/>
  <c r="D1410" i="11"/>
  <c r="F1410" i="11"/>
  <c r="G1410" i="11"/>
  <c r="H1410" i="11"/>
  <c r="C1460" i="11"/>
  <c r="C1950" i="11"/>
  <c r="D1900" i="11"/>
  <c r="H1900" i="11"/>
  <c r="E1900" i="11"/>
  <c r="F1900" i="11"/>
  <c r="G1900" i="11"/>
  <c r="D1949" i="11"/>
  <c r="E1949" i="11"/>
  <c r="F1949" i="11"/>
  <c r="C1999" i="11"/>
  <c r="G1949" i="11"/>
  <c r="H1949" i="11"/>
  <c r="H1950" i="11" l="1"/>
  <c r="C2000" i="11"/>
  <c r="D1950" i="11"/>
  <c r="E1950" i="11"/>
  <c r="F1950" i="11"/>
  <c r="G1950" i="11"/>
  <c r="C1853" i="11"/>
  <c r="E1803" i="11"/>
  <c r="F1803" i="11"/>
  <c r="G1803" i="11"/>
  <c r="D1803" i="11"/>
  <c r="H1803" i="11"/>
  <c r="F1656" i="11"/>
  <c r="C1706" i="11"/>
  <c r="E1656" i="11"/>
  <c r="G1656" i="11"/>
  <c r="D1656" i="11"/>
  <c r="H1656" i="11"/>
  <c r="F1411" i="11"/>
  <c r="G1411" i="11"/>
  <c r="D1411" i="11"/>
  <c r="H1411" i="11"/>
  <c r="E1411" i="11"/>
  <c r="C1461" i="11"/>
  <c r="E1509" i="11"/>
  <c r="F1509" i="11"/>
  <c r="G1509" i="11"/>
  <c r="H1509" i="11"/>
  <c r="D1509" i="11"/>
  <c r="C1559" i="11"/>
  <c r="C1510" i="11"/>
  <c r="E1460" i="11"/>
  <c r="D1460" i="11"/>
  <c r="H1460" i="11"/>
  <c r="F1460" i="11"/>
  <c r="G1460" i="11"/>
  <c r="E1607" i="11"/>
  <c r="F1607" i="11"/>
  <c r="H1607" i="11"/>
  <c r="C1657" i="11"/>
  <c r="D1607" i="11"/>
  <c r="G1607" i="11"/>
  <c r="F1705" i="11"/>
  <c r="C1755" i="11"/>
  <c r="G1705" i="11"/>
  <c r="H1705" i="11"/>
  <c r="D1705" i="11"/>
  <c r="E1705" i="11"/>
  <c r="E1901" i="11"/>
  <c r="C1951" i="11"/>
  <c r="H1901" i="11"/>
  <c r="D1901" i="11"/>
  <c r="G1901" i="11"/>
  <c r="F1901" i="11"/>
  <c r="E1558" i="11"/>
  <c r="C1608" i="11"/>
  <c r="G1558" i="11"/>
  <c r="H1558" i="11"/>
  <c r="D1558" i="11"/>
  <c r="F1558" i="11"/>
  <c r="E1999" i="11"/>
  <c r="D1999" i="11"/>
  <c r="G1999" i="11"/>
  <c r="H1999" i="11"/>
  <c r="F1999" i="11"/>
  <c r="G1754" i="11"/>
  <c r="E1754" i="11"/>
  <c r="D1754" i="11"/>
  <c r="F1754" i="11"/>
  <c r="C1804" i="11"/>
  <c r="H1754" i="11"/>
  <c r="D1852" i="11"/>
  <c r="H1852" i="11"/>
  <c r="E1852" i="11"/>
  <c r="F1852" i="11"/>
  <c r="G1852" i="11"/>
  <c r="C1902" i="11"/>
  <c r="G1608" i="11" l="1"/>
  <c r="E1608" i="11"/>
  <c r="D1608" i="11"/>
  <c r="F1608" i="11"/>
  <c r="C1658" i="11"/>
  <c r="H1608" i="11"/>
  <c r="E1755" i="11"/>
  <c r="H1755" i="11"/>
  <c r="F1755" i="11"/>
  <c r="C1805" i="11"/>
  <c r="G1755" i="11"/>
  <c r="D1755" i="11"/>
  <c r="F1657" i="11"/>
  <c r="H1657" i="11"/>
  <c r="C1707" i="11"/>
  <c r="D1657" i="11"/>
  <c r="E1657" i="11"/>
  <c r="G1657" i="11"/>
  <c r="C1511" i="11"/>
  <c r="H1461" i="11"/>
  <c r="F1461" i="11"/>
  <c r="G1461" i="11"/>
  <c r="E1461" i="11"/>
  <c r="D1461" i="11"/>
  <c r="G1510" i="11"/>
  <c r="D1510" i="11"/>
  <c r="H1510" i="11"/>
  <c r="E1510" i="11"/>
  <c r="F1510" i="11"/>
  <c r="C1560" i="11"/>
  <c r="E1853" i="11"/>
  <c r="F1853" i="11"/>
  <c r="G1853" i="11"/>
  <c r="H1853" i="11"/>
  <c r="D1853" i="11"/>
  <c r="C1903" i="11"/>
  <c r="E1804" i="11"/>
  <c r="C1854" i="11"/>
  <c r="G1804" i="11"/>
  <c r="H1804" i="11"/>
  <c r="D1804" i="11"/>
  <c r="F1804" i="11"/>
  <c r="C1609" i="11"/>
  <c r="D1559" i="11"/>
  <c r="H1559" i="11"/>
  <c r="E1559" i="11"/>
  <c r="F1559" i="11"/>
  <c r="G1559" i="11"/>
  <c r="D1706" i="11"/>
  <c r="C1756" i="11"/>
  <c r="E1706" i="11"/>
  <c r="G1706" i="11"/>
  <c r="H1706" i="11"/>
  <c r="F1706" i="11"/>
  <c r="D2000" i="11"/>
  <c r="E2000" i="11"/>
  <c r="F2000" i="11"/>
  <c r="G2000" i="11"/>
  <c r="H2000" i="11"/>
  <c r="D1951" i="11"/>
  <c r="C2001" i="11"/>
  <c r="E1951" i="11"/>
  <c r="F1951" i="11"/>
  <c r="G1951" i="11"/>
  <c r="H1951" i="11"/>
  <c r="G1902" i="11"/>
  <c r="C1952" i="11"/>
  <c r="E1902" i="11"/>
  <c r="D1902" i="11"/>
  <c r="H1902" i="11"/>
  <c r="F1902" i="11"/>
  <c r="C1953" i="11" l="1"/>
  <c r="G1903" i="11"/>
  <c r="F1903" i="11"/>
  <c r="D1903" i="11"/>
  <c r="E1903" i="11"/>
  <c r="H1903" i="11"/>
  <c r="H1952" i="11"/>
  <c r="C2002" i="11"/>
  <c r="D1952" i="11"/>
  <c r="E1952" i="11"/>
  <c r="G1952" i="11"/>
  <c r="F1952" i="11"/>
  <c r="E1609" i="11"/>
  <c r="D1609" i="11"/>
  <c r="G1609" i="11"/>
  <c r="F1609" i="11"/>
  <c r="H1609" i="11"/>
  <c r="C1659" i="11"/>
  <c r="E1511" i="11"/>
  <c r="D1511" i="11"/>
  <c r="F1511" i="11"/>
  <c r="G1511" i="11"/>
  <c r="H1511" i="11"/>
  <c r="C1561" i="11"/>
  <c r="F1707" i="11"/>
  <c r="C1757" i="11"/>
  <c r="G1707" i="11"/>
  <c r="H1707" i="11"/>
  <c r="E1707" i="11"/>
  <c r="D1707" i="11"/>
  <c r="F1756" i="11"/>
  <c r="D1756" i="11"/>
  <c r="H1756" i="11"/>
  <c r="G1756" i="11"/>
  <c r="E1756" i="11"/>
  <c r="C1806" i="11"/>
  <c r="G1854" i="11"/>
  <c r="D1854" i="11"/>
  <c r="H1854" i="11"/>
  <c r="E1854" i="11"/>
  <c r="F1854" i="11"/>
  <c r="C1904" i="11"/>
  <c r="E1560" i="11"/>
  <c r="C1610" i="11"/>
  <c r="F1560" i="11"/>
  <c r="G1560" i="11"/>
  <c r="H1560" i="11"/>
  <c r="D1560" i="11"/>
  <c r="C1855" i="11"/>
  <c r="F1805" i="11"/>
  <c r="G1805" i="11"/>
  <c r="D1805" i="11"/>
  <c r="E1805" i="11"/>
  <c r="H1805" i="11"/>
  <c r="E2001" i="11"/>
  <c r="H2001" i="11"/>
  <c r="D2001" i="11"/>
  <c r="G2001" i="11"/>
  <c r="F2001" i="11"/>
  <c r="F1658" i="11"/>
  <c r="G1658" i="11"/>
  <c r="E1658" i="11"/>
  <c r="C1708" i="11"/>
  <c r="D1658" i="11"/>
  <c r="H1658" i="11"/>
  <c r="F1610" i="11" l="1"/>
  <c r="D1610" i="11"/>
  <c r="H1610" i="11"/>
  <c r="E1610" i="11"/>
  <c r="G1610" i="11"/>
  <c r="C1660" i="11"/>
  <c r="E1806" i="11"/>
  <c r="C1856" i="11"/>
  <c r="D1806" i="11"/>
  <c r="H1806" i="11"/>
  <c r="G1806" i="11"/>
  <c r="F1806" i="11"/>
  <c r="C1611" i="11"/>
  <c r="G1561" i="11"/>
  <c r="D1561" i="11"/>
  <c r="H1561" i="11"/>
  <c r="E1561" i="11"/>
  <c r="F1561" i="11"/>
  <c r="D2002" i="11"/>
  <c r="F2002" i="11"/>
  <c r="G2002" i="11"/>
  <c r="E2002" i="11"/>
  <c r="H2002" i="11"/>
  <c r="D1708" i="11"/>
  <c r="C1758" i="11"/>
  <c r="E1708" i="11"/>
  <c r="G1708" i="11"/>
  <c r="F1708" i="11"/>
  <c r="H1708" i="11"/>
  <c r="G1904" i="11"/>
  <c r="C1954" i="11"/>
  <c r="E1904" i="11"/>
  <c r="D1904" i="11"/>
  <c r="H1904" i="11"/>
  <c r="F1904" i="11"/>
  <c r="G1757" i="11"/>
  <c r="E1757" i="11"/>
  <c r="H1757" i="11"/>
  <c r="D1757" i="11"/>
  <c r="C1807" i="11"/>
  <c r="F1757" i="11"/>
  <c r="E1659" i="11"/>
  <c r="H1659" i="11"/>
  <c r="C1709" i="11"/>
  <c r="F1659" i="11"/>
  <c r="G1659" i="11"/>
  <c r="D1659" i="11"/>
  <c r="E1855" i="11"/>
  <c r="D1855" i="11"/>
  <c r="F1855" i="11"/>
  <c r="G1855" i="11"/>
  <c r="H1855" i="11"/>
  <c r="C1905" i="11"/>
  <c r="D1953" i="11"/>
  <c r="E1953" i="11"/>
  <c r="F1953" i="11"/>
  <c r="C2003" i="11"/>
  <c r="G1953" i="11"/>
  <c r="H1953" i="11"/>
  <c r="F1709" i="11" l="1"/>
  <c r="C1759" i="11"/>
  <c r="G1709" i="11"/>
  <c r="E1709" i="11"/>
  <c r="H1709" i="11"/>
  <c r="D1709" i="11"/>
  <c r="C1857" i="11"/>
  <c r="H1807" i="11"/>
  <c r="D1807" i="11"/>
  <c r="G1807" i="11"/>
  <c r="E1807" i="11"/>
  <c r="F1807" i="11"/>
  <c r="F1856" i="11"/>
  <c r="G1856" i="11"/>
  <c r="D1856" i="11"/>
  <c r="H1856" i="11"/>
  <c r="E1856" i="11"/>
  <c r="C1906" i="11"/>
  <c r="D1954" i="11"/>
  <c r="C2004" i="11"/>
  <c r="G1954" i="11"/>
  <c r="H1954" i="11"/>
  <c r="E1954" i="11"/>
  <c r="F1954" i="11"/>
  <c r="F1660" i="11"/>
  <c r="C1710" i="11"/>
  <c r="E1660" i="11"/>
  <c r="G1660" i="11"/>
  <c r="D1660" i="11"/>
  <c r="H1660" i="11"/>
  <c r="E2003" i="11"/>
  <c r="D2003" i="11"/>
  <c r="G2003" i="11"/>
  <c r="H2003" i="11"/>
  <c r="F2003" i="11"/>
  <c r="E1905" i="11"/>
  <c r="C1955" i="11"/>
  <c r="F1905" i="11"/>
  <c r="G1905" i="11"/>
  <c r="D1905" i="11"/>
  <c r="H1905" i="11"/>
  <c r="E1758" i="11"/>
  <c r="G1758" i="11"/>
  <c r="F1758" i="11"/>
  <c r="C1808" i="11"/>
  <c r="H1758" i="11"/>
  <c r="D1758" i="11"/>
  <c r="E1611" i="11"/>
  <c r="H1611" i="11"/>
  <c r="F1611" i="11"/>
  <c r="D1611" i="11"/>
  <c r="G1611" i="11"/>
  <c r="C1661" i="11"/>
  <c r="F1661" i="11" l="1"/>
  <c r="C1711" i="11"/>
  <c r="D1661" i="11"/>
  <c r="E1661" i="11"/>
  <c r="G1661" i="11"/>
  <c r="H1661" i="11"/>
  <c r="E1808" i="11"/>
  <c r="C1858" i="11"/>
  <c r="D1808" i="11"/>
  <c r="F1808" i="11"/>
  <c r="H1808" i="11"/>
  <c r="G1808" i="11"/>
  <c r="D2004" i="11"/>
  <c r="H2004" i="11"/>
  <c r="E2004" i="11"/>
  <c r="F2004" i="11"/>
  <c r="G2004" i="11"/>
  <c r="E1857" i="11"/>
  <c r="H1857" i="11"/>
  <c r="D1857" i="11"/>
  <c r="F1857" i="11"/>
  <c r="G1857" i="11"/>
  <c r="C1907" i="11"/>
  <c r="D1710" i="11"/>
  <c r="E1710" i="11"/>
  <c r="F1710" i="11"/>
  <c r="G1710" i="11"/>
  <c r="C1760" i="11"/>
  <c r="H1710" i="11"/>
  <c r="G1906" i="11"/>
  <c r="C1956" i="11"/>
  <c r="E1906" i="11"/>
  <c r="F1906" i="11"/>
  <c r="D1906" i="11"/>
  <c r="H1906" i="11"/>
  <c r="E1759" i="11"/>
  <c r="G1759" i="11"/>
  <c r="D1759" i="11"/>
  <c r="F1759" i="11"/>
  <c r="H1759" i="11"/>
  <c r="C1809" i="11"/>
  <c r="D1955" i="11"/>
  <c r="E1955" i="11"/>
  <c r="F1955" i="11"/>
  <c r="C2005" i="11"/>
  <c r="G1955" i="11"/>
  <c r="H1955" i="11"/>
  <c r="D1760" i="11" l="1"/>
  <c r="H1760" i="11"/>
  <c r="F1760" i="11"/>
  <c r="E1760" i="11"/>
  <c r="C1810" i="11"/>
  <c r="G1760" i="11"/>
  <c r="E1858" i="11"/>
  <c r="F1858" i="11"/>
  <c r="G1858" i="11"/>
  <c r="D1858" i="11"/>
  <c r="H1858" i="11"/>
  <c r="C1908" i="11"/>
  <c r="G1956" i="11"/>
  <c r="C2006" i="11"/>
  <c r="H1956" i="11"/>
  <c r="D1956" i="11"/>
  <c r="E1956" i="11"/>
  <c r="F1956" i="11"/>
  <c r="C1957" i="11"/>
  <c r="G1907" i="11"/>
  <c r="F1907" i="11"/>
  <c r="D1907" i="11"/>
  <c r="H1907" i="11"/>
  <c r="E1907" i="11"/>
  <c r="D1711" i="11"/>
  <c r="E1711" i="11"/>
  <c r="C1761" i="11"/>
  <c r="F1711" i="11"/>
  <c r="G1711" i="11"/>
  <c r="H1711" i="11"/>
  <c r="E2005" i="11"/>
  <c r="H2005" i="11"/>
  <c r="D2005" i="11"/>
  <c r="F2005" i="11"/>
  <c r="G2005" i="11"/>
  <c r="C1859" i="11"/>
  <c r="F1809" i="11"/>
  <c r="G1809" i="11"/>
  <c r="D1809" i="11"/>
  <c r="H1809" i="11"/>
  <c r="E1809" i="11"/>
  <c r="E1859" i="11" l="1"/>
  <c r="G1859" i="11"/>
  <c r="H1859" i="11"/>
  <c r="D1859" i="11"/>
  <c r="F1859" i="11"/>
  <c r="C1909" i="11"/>
  <c r="G1908" i="11"/>
  <c r="C1958" i="11"/>
  <c r="E1908" i="11"/>
  <c r="F1908" i="11"/>
  <c r="D1908" i="11"/>
  <c r="H1908" i="11"/>
  <c r="G1761" i="11"/>
  <c r="F1761" i="11"/>
  <c r="H1761" i="11"/>
  <c r="C1811" i="11"/>
  <c r="E1761" i="11"/>
  <c r="D1761" i="11"/>
  <c r="C2007" i="11"/>
  <c r="G1957" i="11"/>
  <c r="F1957" i="11"/>
  <c r="D1957" i="11"/>
  <c r="H1957" i="11"/>
  <c r="E1957" i="11"/>
  <c r="E2006" i="11"/>
  <c r="F2006" i="11"/>
  <c r="G2006" i="11"/>
  <c r="D2006" i="11"/>
  <c r="H2006" i="11"/>
  <c r="E1810" i="11"/>
  <c r="C1860" i="11"/>
  <c r="D1810" i="11"/>
  <c r="H1810" i="11"/>
  <c r="G1810" i="11"/>
  <c r="F1810" i="11"/>
  <c r="D1860" i="11" l="1"/>
  <c r="H1860" i="11"/>
  <c r="E1860" i="11"/>
  <c r="F1860" i="11"/>
  <c r="G1860" i="11"/>
  <c r="C1910" i="11"/>
  <c r="C1861" i="11"/>
  <c r="F1811" i="11"/>
  <c r="H1811" i="11"/>
  <c r="D1811" i="11"/>
  <c r="G1811" i="11"/>
  <c r="E1811" i="11"/>
  <c r="F1958" i="11"/>
  <c r="D1958" i="11"/>
  <c r="E1958" i="11"/>
  <c r="C2008" i="11"/>
  <c r="H1958" i="11"/>
  <c r="G1958" i="11"/>
  <c r="E2007" i="11"/>
  <c r="H2007" i="11"/>
  <c r="D2007" i="11"/>
  <c r="G2007" i="11"/>
  <c r="F2007" i="11"/>
  <c r="E1909" i="11"/>
  <c r="C1959" i="11"/>
  <c r="H1909" i="11"/>
  <c r="G1909" i="11"/>
  <c r="F1909" i="11"/>
  <c r="D1909" i="11"/>
  <c r="E2008" i="11" l="1"/>
  <c r="F2008" i="11"/>
  <c r="G2008" i="11"/>
  <c r="D2008" i="11"/>
  <c r="H2008" i="11"/>
  <c r="E1861" i="11"/>
  <c r="F1861" i="11"/>
  <c r="G1861" i="11"/>
  <c r="H1861" i="11"/>
  <c r="D1861" i="11"/>
  <c r="C1911" i="11"/>
  <c r="G1910" i="11"/>
  <c r="C1960" i="11"/>
  <c r="E1910" i="11"/>
  <c r="F1910" i="11"/>
  <c r="D1910" i="11"/>
  <c r="H1910" i="11"/>
  <c r="C2009" i="11"/>
  <c r="G1959" i="11"/>
  <c r="E1959" i="11"/>
  <c r="D1959" i="11"/>
  <c r="H1959" i="11"/>
  <c r="F1959" i="11"/>
  <c r="C1961" i="11" l="1"/>
  <c r="G1911" i="11"/>
  <c r="F1911" i="11"/>
  <c r="E1911" i="11"/>
  <c r="D1911" i="11"/>
  <c r="H1911" i="11"/>
  <c r="E2009" i="11"/>
  <c r="D2009" i="11"/>
  <c r="H2009" i="11"/>
  <c r="G2009" i="11"/>
  <c r="F2009" i="11"/>
  <c r="F1960" i="11"/>
  <c r="H1960" i="11"/>
  <c r="C2010" i="11"/>
  <c r="D1960" i="11"/>
  <c r="G1960" i="11"/>
  <c r="E1960" i="11"/>
  <c r="F2010" i="11" l="1"/>
  <c r="G2010" i="11"/>
  <c r="D2010" i="11"/>
  <c r="H2010" i="11"/>
  <c r="E2010" i="11"/>
  <c r="C2011" i="11"/>
  <c r="G1961" i="11"/>
  <c r="H1961" i="11"/>
  <c r="E1961" i="11"/>
  <c r="F1961" i="11"/>
  <c r="D1961" i="11"/>
  <c r="D2011" i="11" l="1"/>
  <c r="G2011" i="11"/>
  <c r="E2011" i="11"/>
  <c r="F2011" i="11"/>
  <c r="H2011" i="11"/>
</calcChain>
</file>

<file path=xl/sharedStrings.xml><?xml version="1.0" encoding="utf-8"?>
<sst xmlns="http://schemas.openxmlformats.org/spreadsheetml/2006/main" count="727" uniqueCount="354">
  <si>
    <t>Personalnummer</t>
  </si>
  <si>
    <t>Vorname</t>
  </si>
  <si>
    <t>Nachname</t>
  </si>
  <si>
    <t>Qualifikation</t>
  </si>
  <si>
    <t>Urlaubstage</t>
  </si>
  <si>
    <t>Vorname1</t>
  </si>
  <si>
    <t>Nachname1</t>
  </si>
  <si>
    <t>Vorname2</t>
  </si>
  <si>
    <t>Nachname2</t>
  </si>
  <si>
    <t>Vorname3</t>
  </si>
  <si>
    <t>Nachname3</t>
  </si>
  <si>
    <t>Vorname4</t>
  </si>
  <si>
    <t>Nachname4</t>
  </si>
  <si>
    <t>Vorname5</t>
  </si>
  <si>
    <t>Nachname5</t>
  </si>
  <si>
    <t>Vorname6</t>
  </si>
  <si>
    <t>Nachname6</t>
  </si>
  <si>
    <t>Vorname7</t>
  </si>
  <si>
    <t>Nachname7</t>
  </si>
  <si>
    <t>Vorname8</t>
  </si>
  <si>
    <t>Nachname8</t>
  </si>
  <si>
    <t>Vorname9</t>
  </si>
  <si>
    <t>Nachname9</t>
  </si>
  <si>
    <t>Vorname10</t>
  </si>
  <si>
    <t>Nachname10</t>
  </si>
  <si>
    <t>Vorname11</t>
  </si>
  <si>
    <t>Nachname11</t>
  </si>
  <si>
    <t>Vorname12</t>
  </si>
  <si>
    <t>Nachname12</t>
  </si>
  <si>
    <t>Vorname13</t>
  </si>
  <si>
    <t>Nachname13</t>
  </si>
  <si>
    <t>Vorname14</t>
  </si>
  <si>
    <t>Nachname14</t>
  </si>
  <si>
    <t>Vorname15</t>
  </si>
  <si>
    <t>Nachname15</t>
  </si>
  <si>
    <t>Vorname16</t>
  </si>
  <si>
    <t>Nachname16</t>
  </si>
  <si>
    <t>Vorname17</t>
  </si>
  <si>
    <t>Nachname17</t>
  </si>
  <si>
    <t>Vorname18</t>
  </si>
  <si>
    <t>Nachname18</t>
  </si>
  <si>
    <t>Vorname19</t>
  </si>
  <si>
    <t>Nachname19</t>
  </si>
  <si>
    <t>Vorname20</t>
  </si>
  <si>
    <t>Nachname20</t>
  </si>
  <si>
    <t>Vorname21</t>
  </si>
  <si>
    <t>Nachname21</t>
  </si>
  <si>
    <t>Vorname22</t>
  </si>
  <si>
    <t>Nachname22</t>
  </si>
  <si>
    <t>Vorname23</t>
  </si>
  <si>
    <t>Nachname23</t>
  </si>
  <si>
    <t>Vorname24</t>
  </si>
  <si>
    <t>Nachname24</t>
  </si>
  <si>
    <t>Vorname25</t>
  </si>
  <si>
    <t>Nachname25</t>
  </si>
  <si>
    <t>Vorname26</t>
  </si>
  <si>
    <t>Nachname26</t>
  </si>
  <si>
    <t>Vorname27</t>
  </si>
  <si>
    <t>Nachname27</t>
  </si>
  <si>
    <t>Vorname28</t>
  </si>
  <si>
    <t>Nachname28</t>
  </si>
  <si>
    <t>Vorname29</t>
  </si>
  <si>
    <t>Nachname29</t>
  </si>
  <si>
    <t>Vorname30</t>
  </si>
  <si>
    <t>Nachname30</t>
  </si>
  <si>
    <t>Vorname31</t>
  </si>
  <si>
    <t>Nachname31</t>
  </si>
  <si>
    <t>Vorname32</t>
  </si>
  <si>
    <t>Nachname32</t>
  </si>
  <si>
    <t>Vorname33</t>
  </si>
  <si>
    <t>Nachname33</t>
  </si>
  <si>
    <t>Vorname34</t>
  </si>
  <si>
    <t>Nachname34</t>
  </si>
  <si>
    <t>Vorname35</t>
  </si>
  <si>
    <t>Nachname35</t>
  </si>
  <si>
    <t>Vorname36</t>
  </si>
  <si>
    <t>Nachname36</t>
  </si>
  <si>
    <t>Vorname37</t>
  </si>
  <si>
    <t>Nachname37</t>
  </si>
  <si>
    <t>Vorname38</t>
  </si>
  <si>
    <t>Nachname38</t>
  </si>
  <si>
    <t>Vorname39</t>
  </si>
  <si>
    <t>Nachname39</t>
  </si>
  <si>
    <t>Vorname40</t>
  </si>
  <si>
    <t>Nachname40</t>
  </si>
  <si>
    <t>Vorname41</t>
  </si>
  <si>
    <t>Nachname41</t>
  </si>
  <si>
    <t>Vorname42</t>
  </si>
  <si>
    <t>Nachname42</t>
  </si>
  <si>
    <t>Vorname43</t>
  </si>
  <si>
    <t>Nachname43</t>
  </si>
  <si>
    <t>Vorname44</t>
  </si>
  <si>
    <t>Nachname44</t>
  </si>
  <si>
    <t>Vorname45</t>
  </si>
  <si>
    <t>Nachname45</t>
  </si>
  <si>
    <t>Vorname46</t>
  </si>
  <si>
    <t>Nachname46</t>
  </si>
  <si>
    <t>Vorname47</t>
  </si>
  <si>
    <t>Nachname47</t>
  </si>
  <si>
    <t>Vorname48</t>
  </si>
  <si>
    <t>Nachname48</t>
  </si>
  <si>
    <t>Vorname49</t>
  </si>
  <si>
    <t>Nachname49</t>
  </si>
  <si>
    <t>Vorname50</t>
  </si>
  <si>
    <t>Nachname50</t>
  </si>
  <si>
    <t>von</t>
  </si>
  <si>
    <t>bis</t>
  </si>
  <si>
    <t>Zeit</t>
  </si>
  <si>
    <t>Wochenansicht</t>
  </si>
  <si>
    <t>Schicht</t>
  </si>
  <si>
    <t>Erläuterung</t>
  </si>
  <si>
    <t>Monatsansicht</t>
  </si>
  <si>
    <t>Schicht-</t>
  </si>
  <si>
    <t>name</t>
  </si>
  <si>
    <t>S8</t>
  </si>
  <si>
    <t>L</t>
  </si>
  <si>
    <t>S9</t>
  </si>
  <si>
    <t>S9 (W.E.)</t>
  </si>
  <si>
    <t>U</t>
  </si>
  <si>
    <t>Urlaub</t>
  </si>
  <si>
    <t>u</t>
  </si>
  <si>
    <t>halber U.</t>
  </si>
  <si>
    <t>S6</t>
  </si>
  <si>
    <t>Montag</t>
  </si>
  <si>
    <t>Dienstag</t>
  </si>
  <si>
    <t>Mittwoch</t>
  </si>
  <si>
    <t>Donnerstag</t>
  </si>
  <si>
    <t>Freitag</t>
  </si>
  <si>
    <t>Samstag</t>
  </si>
  <si>
    <t>Sonntag</t>
  </si>
  <si>
    <t>Datum</t>
  </si>
  <si>
    <t>Beschreibung</t>
  </si>
  <si>
    <t>Gültigkeit</t>
  </si>
  <si>
    <t>Neujahr</t>
  </si>
  <si>
    <t>x</t>
  </si>
  <si>
    <t>hl. 3 Könige</t>
  </si>
  <si>
    <t>Rosenmontag</t>
  </si>
  <si>
    <t>Karfreitag</t>
  </si>
  <si>
    <t>Ostersamstag</t>
  </si>
  <si>
    <t>Ostersonntag</t>
  </si>
  <si>
    <t>Ostermontag</t>
  </si>
  <si>
    <t>Maifeiertag</t>
  </si>
  <si>
    <t>Christi Himmelfahrt</t>
  </si>
  <si>
    <t>Pfingstsamstag</t>
  </si>
  <si>
    <t>Pfingstsonntag</t>
  </si>
  <si>
    <t>Pfingstmontag</t>
  </si>
  <si>
    <t>Fronleichnam</t>
  </si>
  <si>
    <t>Nationalfeiertag</t>
  </si>
  <si>
    <t>Erntedankfest</t>
  </si>
  <si>
    <t>Reformationstag</t>
  </si>
  <si>
    <t>Allerheiligen</t>
  </si>
  <si>
    <t>Volkstrauertag</t>
  </si>
  <si>
    <t>Buß- und Bettag</t>
  </si>
  <si>
    <t>Totensonntag/Ewigkeitssontag</t>
  </si>
  <si>
    <t>1. Advent</t>
  </si>
  <si>
    <t>2. Advent</t>
  </si>
  <si>
    <t>3. Advent</t>
  </si>
  <si>
    <t>4. Advent</t>
  </si>
  <si>
    <t>hl. Abend</t>
  </si>
  <si>
    <t>1. Weihnachtstag</t>
  </si>
  <si>
    <t>2. Weihnachtstag</t>
  </si>
  <si>
    <t>Silvester</t>
  </si>
  <si>
    <t>Feiertage wie</t>
  </si>
  <si>
    <t>behandeln!</t>
  </si>
  <si>
    <t>Monat:</t>
  </si>
  <si>
    <t>Herzlich Willkommen!</t>
  </si>
  <si>
    <t>Bitte das Jahr auswählen:</t>
  </si>
  <si>
    <t>Tag:</t>
  </si>
  <si>
    <t>Auswahl</t>
  </si>
  <si>
    <t>mo</t>
  </si>
  <si>
    <t>di</t>
  </si>
  <si>
    <t>mi</t>
  </si>
  <si>
    <t>do</t>
  </si>
  <si>
    <t>fr</t>
  </si>
  <si>
    <t>sa</t>
  </si>
  <si>
    <t>so</t>
  </si>
  <si>
    <r>
      <t>Sollstunden [</t>
    </r>
    <r>
      <rPr>
        <b/>
        <sz val="11"/>
        <color rgb="FF0000FF"/>
        <rFont val="Calibri"/>
        <family val="2"/>
        <scheme val="minor"/>
      </rPr>
      <t>hh:mm</t>
    </r>
    <r>
      <rPr>
        <b/>
        <sz val="11"/>
        <color theme="1"/>
        <rFont val="Calibri"/>
        <family val="2"/>
        <scheme val="minor"/>
      </rPr>
      <t>]</t>
    </r>
  </si>
  <si>
    <r>
      <t>Sollstunden [</t>
    </r>
    <r>
      <rPr>
        <b/>
        <sz val="11"/>
        <color rgb="FF0000FF"/>
        <rFont val="Calibri"/>
        <family val="2"/>
      </rPr>
      <t>dezimal</t>
    </r>
    <r>
      <rPr>
        <b/>
        <sz val="11"/>
        <color theme="1"/>
        <rFont val="Calibri"/>
        <family val="2"/>
        <scheme val="minor"/>
      </rPr>
      <t>]</t>
    </r>
  </si>
  <si>
    <t>Arbeitsblatt Schichten</t>
  </si>
  <si>
    <t>Arbeitsblatt Feiertage</t>
  </si>
  <si>
    <t>Arbeitsblatt Schichtfolgetabelle</t>
  </si>
  <si>
    <t>Arbeitsblatt Dienstplan</t>
  </si>
  <si>
    <t>Arbeitsblatt Wochenansicht</t>
  </si>
  <si>
    <t>Arbeitsblatt Auswertung</t>
  </si>
  <si>
    <t>Arbeitsblatt Wunschdienstplan</t>
  </si>
  <si>
    <t>Arbeitsblatt Mitarbeiter</t>
  </si>
  <si>
    <t>Arbeitsblatt Willkommen</t>
  </si>
  <si>
    <t>Tag</t>
  </si>
  <si>
    <t>Woche</t>
  </si>
  <si>
    <t>Monat</t>
  </si>
  <si>
    <t>Jahr</t>
  </si>
  <si>
    <t>[hh:mm]</t>
  </si>
  <si>
    <t>[dezimal]</t>
  </si>
  <si>
    <t>[auto]</t>
  </si>
  <si>
    <t>Schichtfolgetabelle</t>
  </si>
  <si>
    <t>Wunschdienstplan</t>
  </si>
  <si>
    <t>Sollstunden/Tag ohne freie Tage</t>
  </si>
  <si>
    <t>bezahlte Stunden</t>
  </si>
  <si>
    <r>
      <t>[</t>
    </r>
    <r>
      <rPr>
        <b/>
        <sz val="11"/>
        <color rgb="FF0000FF"/>
        <rFont val="Calibri"/>
        <family val="2"/>
      </rPr>
      <t>dezimal</t>
    </r>
    <r>
      <rPr>
        <b/>
        <sz val="11"/>
        <color theme="1"/>
        <rFont val="Calibri"/>
        <family val="2"/>
        <scheme val="minor"/>
      </rPr>
      <t>]</t>
    </r>
  </si>
  <si>
    <r>
      <t>[</t>
    </r>
    <r>
      <rPr>
        <b/>
        <sz val="11"/>
        <color rgb="FF0000FF"/>
        <rFont val="Calibri"/>
        <family val="2"/>
      </rPr>
      <t>hh:mm</t>
    </r>
    <r>
      <rPr>
        <b/>
        <sz val="11"/>
        <color theme="1"/>
        <rFont val="Calibri"/>
        <family val="2"/>
        <scheme val="minor"/>
      </rPr>
      <t>]</t>
    </r>
  </si>
  <si>
    <t>Schichtauswahl</t>
  </si>
  <si>
    <t>Uhrzeitauto</t>
  </si>
  <si>
    <t>Zeile 30</t>
  </si>
  <si>
    <t>Monatsauswahl</t>
  </si>
  <si>
    <t>X</t>
  </si>
  <si>
    <t>Iststunden</t>
  </si>
  <si>
    <t>Personalnr.</t>
  </si>
  <si>
    <t>Nur den Monat wählen!</t>
  </si>
  <si>
    <t>Personalnummer wählen und Schichten eintragen</t>
  </si>
  <si>
    <t>Schichtfolge</t>
  </si>
  <si>
    <t>Sollstd.</t>
  </si>
  <si>
    <t>Iststd.</t>
  </si>
  <si>
    <t>Feiertage</t>
  </si>
  <si>
    <t>Besetzung</t>
  </si>
  <si>
    <t>Wochentag</t>
  </si>
  <si>
    <t>Monat + Personalnr. wählen! Schichten eintragen!</t>
  </si>
  <si>
    <t>Sollstunden:</t>
  </si>
  <si>
    <t>Tage</t>
  </si>
  <si>
    <t>Rechnung</t>
  </si>
  <si>
    <t>Anzeige</t>
  </si>
  <si>
    <t>Summe</t>
  </si>
  <si>
    <t>Dienstplan</t>
  </si>
  <si>
    <t>Wunschdienstplan:</t>
  </si>
  <si>
    <t>Code</t>
  </si>
  <si>
    <t>halber Urlaubstag:</t>
  </si>
  <si>
    <t>Urlaubstag:</t>
  </si>
  <si>
    <t>Überprüfung</t>
  </si>
  <si>
    <t>Anzahl</t>
  </si>
  <si>
    <t>Mindestens</t>
  </si>
  <si>
    <t>Genau</t>
  </si>
  <si>
    <t>Höchstens</t>
  </si>
  <si>
    <t>Genauigkeit</t>
  </si>
  <si>
    <t>Feiertag?</t>
  </si>
  <si>
    <t>Wochentag?</t>
  </si>
  <si>
    <t>Index</t>
  </si>
  <si>
    <t>Besetzung prüfen:</t>
  </si>
  <si>
    <t>ja</t>
  </si>
  <si>
    <t>nein</t>
  </si>
  <si>
    <t>Schichten und Woche auswählen!</t>
  </si>
  <si>
    <t>Woche:</t>
  </si>
  <si>
    <t>Woche vom</t>
  </si>
  <si>
    <t>bis zum</t>
  </si>
  <si>
    <t>Zählenwenn</t>
  </si>
  <si>
    <t>1.</t>
  </si>
  <si>
    <t>2.</t>
  </si>
  <si>
    <t>Mitarbeiteransicht</t>
  </si>
  <si>
    <t>Personalnummer wählen!</t>
  </si>
  <si>
    <t>Arbeitszeit</t>
  </si>
  <si>
    <t>für</t>
  </si>
  <si>
    <t>Personalnr.:</t>
  </si>
  <si>
    <t>Nachname:</t>
  </si>
  <si>
    <t>im</t>
  </si>
  <si>
    <t>Sollstunden / Monat</t>
  </si>
  <si>
    <t>gepl. Abweichung Soll/Ist</t>
  </si>
  <si>
    <t>Mitarbeiter/in</t>
  </si>
  <si>
    <t>KW</t>
  </si>
  <si>
    <t>gepl. Schicht</t>
  </si>
  <si>
    <t>gepl. Stunden</t>
  </si>
  <si>
    <t>gepl. Iststunden / Monat</t>
  </si>
  <si>
    <t>Arbeitsblatt Mitarbeiteransicht</t>
  </si>
  <si>
    <t>Personalnummer in Dienstplan:</t>
  </si>
  <si>
    <t>Tag_kurz</t>
  </si>
  <si>
    <t>Sollstunden</t>
  </si>
  <si>
    <t>Zeile</t>
  </si>
  <si>
    <t>Spalte</t>
  </si>
  <si>
    <t>PivotTable: tab_daten</t>
  </si>
  <si>
    <t>Auswertung</t>
  </si>
  <si>
    <t>Urlaubstag</t>
  </si>
  <si>
    <t>halber Urlaubstag</t>
  </si>
  <si>
    <t>Urlaubsanspruch</t>
  </si>
  <si>
    <t>Arbeitsblatt</t>
  </si>
  <si>
    <t>Mitarbeiter</t>
  </si>
  <si>
    <t>Sollstunden dezimal oder im Format "[hh]:mm" eingeben (Bsp.: 08:00)</t>
  </si>
  <si>
    <t>Bei "mo", "di", …, "so" eine andere Zahl als 0 auswählen, wenn der Tag immer frei ist</t>
  </si>
  <si>
    <t>und dieser in der Sollstundenberechnung berücksichtigt werden soll!</t>
  </si>
  <si>
    <t>Eingetragen werden kann: Personalnummer, Vor- und Nachname, Qualifikation, Urlaubstage, Sollstunden</t>
  </si>
  <si>
    <t>Schichten</t>
  </si>
  <si>
    <t>(Schichtname, von, bis, bezahlte Stunden)</t>
  </si>
  <si>
    <t>Hier werden alle Schichten eingetragen und wie sie in der Monats- und Wochenansicht angezeigt werden sollen!</t>
  </si>
  <si>
    <t>Feiertage werden hier festgelegt.</t>
  </si>
  <si>
    <t>Hier wird ein Monat ausgewählt und Schichten eingetragen.</t>
  </si>
  <si>
    <t>Mitarbeiter werden nur durch Eingabe oder Auswahl der Personalnummer eingetragen!</t>
  </si>
  <si>
    <t>Falls jemand z.B. regelmäßig freitags frei hat, wird das in der Tabelle eingetragen.</t>
  </si>
  <si>
    <t>Der Schichtfolgentag wird in Zeile 1 angezeigt.</t>
  </si>
  <si>
    <t>Schichtfolgentabelle</t>
  </si>
  <si>
    <t>Dann werden die Schichten aus "Schichtfolge" automatisch eingetragen.</t>
  </si>
  <si>
    <t>Falls diese in den Dienstplan übernommen werden sollen, die Schichten markieren,</t>
  </si>
  <si>
    <r>
      <t xml:space="preserve">kopieren und </t>
    </r>
    <r>
      <rPr>
        <b/>
        <sz val="11"/>
        <color theme="1"/>
        <rFont val="Calibri"/>
        <family val="2"/>
      </rPr>
      <t>als Wert</t>
    </r>
    <r>
      <rPr>
        <sz val="11"/>
        <color theme="1"/>
        <rFont val="Calibri"/>
        <family val="2"/>
        <scheme val="minor"/>
      </rPr>
      <t xml:space="preserve"> an die entsprechende Stelle im Arbeitsblatt "Dienstplan" einfügen!</t>
    </r>
  </si>
  <si>
    <t>Zuerst wird ein Monat gewählt. Der Schichtfolgentag steht in Zeile 1.</t>
  </si>
  <si>
    <t>Die eigentliche Dienstplanung findet hier statt.</t>
  </si>
  <si>
    <t>Mitarbeiter wieder nur durch Eingabe oder Auswahl der Personalnummer eintragen!</t>
  </si>
  <si>
    <t>Der Monat wird durch Auswahl eines Eintrages festgelegt.</t>
  </si>
  <si>
    <t>Es kann festgelegt werden, ob die Besetzung geprüft werden soll.</t>
  </si>
  <si>
    <t>Anzahl der Mitarbeiter pro Tag und Schicht bitte hier eingeben!</t>
  </si>
  <si>
    <t>Wochenanansicht</t>
  </si>
  <si>
    <t>Die Wochenansicht bezieht sich auf das Arbeitsblatt "Dienstplan".</t>
  </si>
  <si>
    <t>Hier werden die Woche und die anzuzeigenden Schichten ausgewählt.</t>
  </si>
  <si>
    <t>Hier wird ein Mitarbeiter durch Auswahl oder Eingabe der Personalnummer festgelegt.</t>
  </si>
  <si>
    <t>Die angezeigten Schichten beziehen sich auf das Arbeitsblatt "Dienstplan".</t>
  </si>
  <si>
    <t>Neben dem Schichtbeginn und -ende werden die bezahlten Arbeitsstunden und die Kalenderwoche angezeigt.</t>
  </si>
  <si>
    <t>Eine Auswertung mit einer PivotTable ist hier möglich (Name: tab_daten).</t>
  </si>
  <si>
    <t>kurze Beschreibung</t>
  </si>
  <si>
    <t>Schichten zählen:</t>
  </si>
  <si>
    <t>S7</t>
  </si>
  <si>
    <t>ND</t>
  </si>
  <si>
    <t>A1</t>
  </si>
  <si>
    <t>S7 (W.E.)</t>
  </si>
  <si>
    <t>Dunkelrot</t>
  </si>
  <si>
    <t>Rot</t>
  </si>
  <si>
    <t>Orange</t>
  </si>
  <si>
    <t>Gelb</t>
  </si>
  <si>
    <t>Hellgrün</t>
  </si>
  <si>
    <t>Grün</t>
  </si>
  <si>
    <t>Hellblau</t>
  </si>
  <si>
    <t>Blau</t>
  </si>
  <si>
    <t>Dunkelblau</t>
  </si>
  <si>
    <t>Lila</t>
  </si>
  <si>
    <t>Grau</t>
  </si>
  <si>
    <t>Vorschau</t>
  </si>
  <si>
    <t>Hellgrau</t>
  </si>
  <si>
    <t>Farbe</t>
  </si>
  <si>
    <t>F6</t>
  </si>
  <si>
    <t>F7</t>
  </si>
  <si>
    <t>F8</t>
  </si>
  <si>
    <t>Mitarbeiter-</t>
  </si>
  <si>
    <t>zahl pro Tag</t>
  </si>
  <si>
    <t>und Schicht</t>
  </si>
  <si>
    <t>eintragen!</t>
  </si>
  <si>
    <t>mindestens</t>
  </si>
  <si>
    <t>genau</t>
  </si>
  <si>
    <t>höchstens</t>
  </si>
  <si>
    <t>Eigene</t>
  </si>
  <si>
    <t>ab Zeile 30!</t>
  </si>
  <si>
    <t>Max. 365</t>
  </si>
  <si>
    <t>eigene</t>
  </si>
  <si>
    <t>2. Kopieren</t>
  </si>
  <si>
    <t>3. als Wert mit Rechtsklick bei "Dienstplan" einfügen!</t>
  </si>
  <si>
    <t xml:space="preserve">Bei "mo", </t>
  </si>
  <si>
    <t xml:space="preserve">"di", …, "so" </t>
  </si>
  <si>
    <t>eine andere</t>
  </si>
  <si>
    <t>Zahl als 0</t>
  </si>
  <si>
    <t>auswählen,</t>
  </si>
  <si>
    <t>wenn der</t>
  </si>
  <si>
    <t>Tag immer</t>
  </si>
  <si>
    <t>frei ist und</t>
  </si>
  <si>
    <t>der Soll-</t>
  </si>
  <si>
    <t>stunden-</t>
  </si>
  <si>
    <t>berechnung</t>
  </si>
  <si>
    <t>berücksich-</t>
  </si>
  <si>
    <t>soll!</t>
  </si>
  <si>
    <t>Keine Auswahl</t>
  </si>
  <si>
    <t>dieser in</t>
  </si>
  <si>
    <t>tigt werden</t>
  </si>
  <si>
    <t>Arbeitsblatt Schichtfolge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</si>
</sst>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d"/>
    <numFmt numFmtId="165" formatCode="ddd"/>
    <numFmt numFmtId="166" formatCode="[hh]:mm"/>
    <numFmt numFmtId="167" formatCode="mmmm\ yyyy"/>
    <numFmt numFmtId="168" formatCode="dd/\ mm/yyyy"/>
    <numFmt numFmtId="169" formatCode="dddd"/>
    <numFmt numFmtId="170" formatCode="dd/mm/"/>
    <numFmt numFmtId="171" formatCode="mmm\ yyyy"/>
    <numFmt numFmtId="172" formatCode="dddd\,\ dd/mm/yyyy"/>
    <numFmt numFmtId="173" formatCode="[$-F800]dddd\,\ mmmm\ dd\,\ yyyy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0000FF"/>
      <name val="Calibri"/>
      <family val="2"/>
    </font>
    <font>
      <u/>
      <sz val="11"/>
      <color theme="10"/>
      <name val="Calibri"/>
      <family val="2"/>
      <scheme val="minor"/>
    </font>
    <font>
      <b/>
      <sz val="10.5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.5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10">
    <xf numFmtId="0" fontId="0" fillId="0" borderId="0" xfId="0"/>
    <xf numFmtId="0" fontId="0" fillId="0" borderId="0" xfId="0"/>
    <xf numFmtId="0" fontId="0" fillId="0" borderId="0" xfId="0" applyFill="1" applyBorder="1"/>
    <xf numFmtId="0" fontId="0" fillId="0" borderId="11" xfId="0" applyFill="1" applyBorder="1"/>
    <xf numFmtId="0" fontId="2" fillId="0" borderId="1" xfId="0" applyFont="1" applyBorder="1"/>
    <xf numFmtId="0" fontId="2" fillId="0" borderId="10" xfId="0" applyFont="1" applyBorder="1"/>
    <xf numFmtId="0" fontId="0" fillId="0" borderId="0" xfId="0"/>
    <xf numFmtId="0" fontId="2" fillId="0" borderId="1" xfId="0" applyFont="1" applyBorder="1" applyAlignment="1">
      <alignment horizontal="centerContinuous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9" xfId="0" applyBorder="1"/>
    <xf numFmtId="0" fontId="0" fillId="0" borderId="7" xfId="0" applyBorder="1"/>
    <xf numFmtId="0" fontId="0" fillId="0" borderId="8" xfId="0" applyBorder="1"/>
    <xf numFmtId="0" fontId="0" fillId="0" borderId="0" xfId="0" applyBorder="1"/>
    <xf numFmtId="0" fontId="0" fillId="0" borderId="11" xfId="0" applyBorder="1"/>
    <xf numFmtId="0" fontId="0" fillId="0" borderId="1" xfId="0" applyBorder="1"/>
    <xf numFmtId="0" fontId="1" fillId="0" borderId="3" xfId="0" applyFont="1" applyBorder="1"/>
    <xf numFmtId="0" fontId="0" fillId="0" borderId="2" xfId="0" applyBorder="1" applyAlignment="1">
      <alignment horizontal="centerContinuous"/>
    </xf>
    <xf numFmtId="0" fontId="1" fillId="0" borderId="5" xfId="0" applyFont="1" applyBorder="1"/>
    <xf numFmtId="20" fontId="0" fillId="0" borderId="3" xfId="0" applyNumberFormat="1" applyBorder="1"/>
    <xf numFmtId="20" fontId="0" fillId="0" borderId="4" xfId="0" applyNumberFormat="1" applyBorder="1"/>
    <xf numFmtId="0" fontId="2" fillId="0" borderId="2" xfId="0" applyFont="1" applyBorder="1" applyAlignment="1">
      <alignment horizontal="centerContinuous"/>
    </xf>
    <xf numFmtId="0" fontId="2" fillId="0" borderId="8" xfId="0" applyFont="1" applyBorder="1"/>
    <xf numFmtId="0" fontId="2" fillId="0" borderId="7" xfId="0" applyFont="1" applyBorder="1"/>
    <xf numFmtId="0" fontId="3" fillId="0" borderId="1" xfId="0" applyFont="1" applyBorder="1"/>
    <xf numFmtId="0" fontId="0" fillId="0" borderId="0" xfId="0"/>
    <xf numFmtId="0" fontId="2" fillId="0" borderId="0" xfId="0" applyFont="1"/>
    <xf numFmtId="0" fontId="0" fillId="0" borderId="0" xfId="0"/>
    <xf numFmtId="0" fontId="2" fillId="0" borderId="0" xfId="0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9" xfId="0" applyBorder="1"/>
    <xf numFmtId="0" fontId="0" fillId="0" borderId="7" xfId="0" applyBorder="1"/>
    <xf numFmtId="0" fontId="0" fillId="0" borderId="0" xfId="0" applyBorder="1"/>
    <xf numFmtId="0" fontId="0" fillId="0" borderId="11" xfId="0" applyBorder="1"/>
    <xf numFmtId="0" fontId="2" fillId="0" borderId="12" xfId="0" applyFont="1" applyBorder="1"/>
    <xf numFmtId="0" fontId="2" fillId="0" borderId="13" xfId="0" applyFont="1" applyBorder="1"/>
    <xf numFmtId="0" fontId="2" fillId="0" borderId="14" xfId="0" applyFont="1" applyBorder="1"/>
    <xf numFmtId="0" fontId="1" fillId="0" borderId="10" xfId="0" applyFont="1" applyBorder="1"/>
    <xf numFmtId="0" fontId="1" fillId="0" borderId="11" xfId="0" applyFont="1" applyBorder="1"/>
    <xf numFmtId="0" fontId="0" fillId="0" borderId="2" xfId="0" applyBorder="1"/>
    <xf numFmtId="14" fontId="1" fillId="0" borderId="1" xfId="0" applyNumberFormat="1" applyFont="1" applyBorder="1"/>
    <xf numFmtId="14" fontId="1" fillId="0" borderId="3" xfId="0" applyNumberFormat="1" applyFont="1" applyBorder="1"/>
    <xf numFmtId="0" fontId="1" fillId="0" borderId="0" xfId="0" applyFont="1" applyBorder="1"/>
    <xf numFmtId="14" fontId="1" fillId="0" borderId="5" xfId="0" applyNumberFormat="1" applyFont="1" applyBorder="1"/>
    <xf numFmtId="0" fontId="4" fillId="0" borderId="0" xfId="0" applyFont="1"/>
    <xf numFmtId="0" fontId="0" fillId="0" borderId="10" xfId="0" applyBorder="1"/>
    <xf numFmtId="0" fontId="0" fillId="0" borderId="0" xfId="0" applyAlignment="1">
      <alignment horizontal="right"/>
    </xf>
    <xf numFmtId="0" fontId="0" fillId="0" borderId="0" xfId="0" applyAlignment="1"/>
    <xf numFmtId="0" fontId="1" fillId="0" borderId="0" xfId="0" applyFont="1" applyAlignment="1">
      <alignment horizontal="right"/>
    </xf>
    <xf numFmtId="1" fontId="1" fillId="0" borderId="0" xfId="0" applyNumberFormat="1" applyFont="1"/>
    <xf numFmtId="0" fontId="2" fillId="0" borderId="0" xfId="0" applyFont="1" applyFill="1" applyBorder="1"/>
    <xf numFmtId="0" fontId="2" fillId="0" borderId="10" xfId="0" applyFont="1" applyFill="1" applyBorder="1"/>
    <xf numFmtId="0" fontId="2" fillId="0" borderId="2" xfId="0" applyFont="1" applyFill="1" applyBorder="1"/>
    <xf numFmtId="0" fontId="2" fillId="0" borderId="1" xfId="0" applyFont="1" applyFill="1" applyBorder="1"/>
    <xf numFmtId="0" fontId="0" fillId="0" borderId="0" xfId="0" applyAlignment="1">
      <alignment horizontal="centerContinuous"/>
    </xf>
    <xf numFmtId="166" fontId="0" fillId="0" borderId="3" xfId="0" applyNumberFormat="1" applyBorder="1"/>
    <xf numFmtId="166" fontId="0" fillId="0" borderId="5" xfId="0" applyNumberFormat="1" applyBorder="1"/>
    <xf numFmtId="0" fontId="0" fillId="0" borderId="0" xfId="0" applyNumberFormat="1" applyBorder="1"/>
    <xf numFmtId="0" fontId="0" fillId="0" borderId="11" xfId="0" applyNumberFormat="1" applyBorder="1"/>
    <xf numFmtId="0" fontId="2" fillId="0" borderId="5" xfId="0" applyFont="1" applyBorder="1"/>
    <xf numFmtId="0" fontId="2" fillId="0" borderId="6" xfId="0" applyFont="1" applyBorder="1"/>
    <xf numFmtId="0" fontId="2" fillId="0" borderId="8" xfId="0" applyFont="1" applyBorder="1" applyAlignment="1">
      <alignment horizontal="centerContinuous"/>
    </xf>
    <xf numFmtId="0" fontId="9" fillId="0" borderId="0" xfId="1"/>
    <xf numFmtId="166" fontId="0" fillId="0" borderId="10" xfId="0" applyNumberFormat="1" applyBorder="1"/>
    <xf numFmtId="0" fontId="0" fillId="0" borderId="10" xfId="0" applyNumberFormat="1" applyBorder="1"/>
    <xf numFmtId="166" fontId="0" fillId="0" borderId="0" xfId="0" applyNumberFormat="1" applyBorder="1"/>
    <xf numFmtId="166" fontId="0" fillId="0" borderId="11" xfId="0" applyNumberFormat="1" applyBorder="1"/>
    <xf numFmtId="0" fontId="0" fillId="0" borderId="1" xfId="0" applyBorder="1" applyAlignment="1">
      <alignment horizontal="centerContinuous"/>
    </xf>
    <xf numFmtId="0" fontId="0" fillId="0" borderId="12" xfId="0" applyFont="1" applyFill="1" applyBorder="1"/>
    <xf numFmtId="0" fontId="0" fillId="0" borderId="14" xfId="0" applyFont="1" applyFill="1" applyBorder="1"/>
    <xf numFmtId="0" fontId="0" fillId="0" borderId="13" xfId="0" applyFont="1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14" fontId="0" fillId="0" borderId="0" xfId="0" applyNumberFormat="1"/>
    <xf numFmtId="16" fontId="0" fillId="0" borderId="5" xfId="0" applyNumberFormat="1" applyBorder="1"/>
    <xf numFmtId="14" fontId="0" fillId="0" borderId="8" xfId="0" applyNumberFormat="1" applyBorder="1"/>
    <xf numFmtId="14" fontId="0" fillId="0" borderId="9" xfId="0" applyNumberFormat="1" applyBorder="1"/>
    <xf numFmtId="14" fontId="0" fillId="0" borderId="7" xfId="0" applyNumberFormat="1" applyBorder="1"/>
    <xf numFmtId="0" fontId="7" fillId="0" borderId="12" xfId="0" applyFont="1" applyBorder="1"/>
    <xf numFmtId="0" fontId="1" fillId="0" borderId="0" xfId="0" applyNumberFormat="1" applyFont="1"/>
    <xf numFmtId="165" fontId="0" fillId="3" borderId="8" xfId="0" applyNumberFormat="1" applyFill="1" applyBorder="1"/>
    <xf numFmtId="164" fontId="0" fillId="3" borderId="7" xfId="0" applyNumberFormat="1" applyFill="1" applyBorder="1"/>
    <xf numFmtId="0" fontId="2" fillId="0" borderId="15" xfId="0" applyFont="1" applyBorder="1"/>
    <xf numFmtId="0" fontId="2" fillId="0" borderId="0" xfId="0" applyFont="1" applyAlignment="1">
      <alignment horizontal="center"/>
    </xf>
    <xf numFmtId="165" fontId="0" fillId="3" borderId="1" xfId="0" applyNumberFormat="1" applyFill="1" applyBorder="1"/>
    <xf numFmtId="165" fontId="0" fillId="3" borderId="2" xfId="0" applyNumberFormat="1" applyFill="1" applyBorder="1"/>
    <xf numFmtId="164" fontId="0" fillId="3" borderId="5" xfId="0" applyNumberFormat="1" applyFill="1" applyBorder="1"/>
    <xf numFmtId="164" fontId="0" fillId="3" borderId="6" xfId="0" applyNumberFormat="1" applyFill="1" applyBorder="1"/>
    <xf numFmtId="0" fontId="5" fillId="2" borderId="5" xfId="0" applyFont="1" applyFill="1" applyBorder="1" applyAlignment="1">
      <alignment horizontal="left"/>
    </xf>
    <xf numFmtId="0" fontId="5" fillId="2" borderId="11" xfId="0" applyFont="1" applyFill="1" applyBorder="1" applyAlignment="1">
      <alignment horizontal="centerContinuous"/>
    </xf>
    <xf numFmtId="0" fontId="5" fillId="2" borderId="6" xfId="0" applyFont="1" applyFill="1" applyBorder="1" applyAlignment="1">
      <alignment horizontal="centerContinuous"/>
    </xf>
    <xf numFmtId="0" fontId="5" fillId="2" borderId="1" xfId="0" applyFont="1" applyFill="1" applyBorder="1" applyAlignment="1">
      <alignment horizontal="centerContinuous"/>
    </xf>
    <xf numFmtId="0" fontId="5" fillId="2" borderId="2" xfId="0" applyFont="1" applyFill="1" applyBorder="1" applyAlignment="1">
      <alignment horizontal="centerContinuous"/>
    </xf>
    <xf numFmtId="165" fontId="0" fillId="3" borderId="8" xfId="0" applyNumberFormat="1" applyFill="1" applyBorder="1" applyAlignment="1">
      <alignment horizontal="center"/>
    </xf>
    <xf numFmtId="164" fontId="0" fillId="3" borderId="7" xfId="0" applyNumberForma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5" fillId="2" borderId="1" xfId="0" applyFont="1" applyFill="1" applyBorder="1" applyAlignment="1"/>
    <xf numFmtId="0" fontId="5" fillId="2" borderId="2" xfId="0" applyFont="1" applyFill="1" applyBorder="1" applyAlignment="1"/>
    <xf numFmtId="0" fontId="12" fillId="0" borderId="0" xfId="0" applyFont="1"/>
    <xf numFmtId="0" fontId="5" fillId="2" borderId="10" xfId="0" applyFont="1" applyFill="1" applyBorder="1" applyAlignment="1"/>
    <xf numFmtId="0" fontId="0" fillId="0" borderId="0" xfId="0" applyFill="1" applyBorder="1" applyAlignment="1"/>
    <xf numFmtId="0" fontId="10" fillId="2" borderId="0" xfId="0" quotePrefix="1" applyFont="1" applyFill="1" applyBorder="1" applyAlignment="1"/>
    <xf numFmtId="0" fontId="5" fillId="2" borderId="3" xfId="0" quotePrefix="1" applyFont="1" applyFill="1" applyBorder="1" applyAlignment="1"/>
    <xf numFmtId="0" fontId="10" fillId="2" borderId="4" xfId="0" quotePrefix="1" applyFont="1" applyFill="1" applyBorder="1" applyAlignment="1"/>
    <xf numFmtId="167" fontId="7" fillId="0" borderId="0" xfId="0" applyNumberFormat="1" applyFont="1" applyAlignment="1">
      <alignment horizontal="center"/>
    </xf>
    <xf numFmtId="0" fontId="13" fillId="2" borderId="3" xfId="0" quotePrefix="1" applyFont="1" applyFill="1" applyBorder="1" applyAlignment="1"/>
    <xf numFmtId="0" fontId="11" fillId="0" borderId="0" xfId="0" quotePrefix="1" applyFont="1" applyFill="1" applyBorder="1" applyAlignment="1">
      <alignment horizontal="left"/>
    </xf>
    <xf numFmtId="0" fontId="14" fillId="0" borderId="0" xfId="0" quotePrefix="1" applyFont="1" applyFill="1" applyBorder="1" applyAlignment="1">
      <alignment horizontal="left"/>
    </xf>
    <xf numFmtId="0" fontId="0" fillId="0" borderId="13" xfId="0" applyFill="1" applyBorder="1"/>
    <xf numFmtId="0" fontId="0" fillId="0" borderId="14" xfId="0" applyFill="1" applyBorder="1"/>
    <xf numFmtId="22" fontId="0" fillId="0" borderId="0" xfId="0" applyNumberFormat="1"/>
    <xf numFmtId="0" fontId="15" fillId="0" borderId="0" xfId="0" applyFont="1" applyAlignment="1">
      <alignment horizontal="right"/>
    </xf>
    <xf numFmtId="0" fontId="0" fillId="0" borderId="0" xfId="0" applyFont="1"/>
    <xf numFmtId="0" fontId="2" fillId="0" borderId="9" xfId="0" applyFont="1" applyFill="1" applyBorder="1"/>
    <xf numFmtId="0" fontId="5" fillId="0" borderId="0" xfId="0" applyFont="1" applyFill="1" applyBorder="1"/>
    <xf numFmtId="0" fontId="5" fillId="2" borderId="10" xfId="0" applyFont="1" applyFill="1" applyBorder="1" applyAlignment="1">
      <alignment horizontal="right"/>
    </xf>
    <xf numFmtId="0" fontId="16" fillId="0" borderId="0" xfId="0" applyFont="1" applyFill="1"/>
    <xf numFmtId="0" fontId="17" fillId="0" borderId="0" xfId="0" applyFont="1" applyFill="1"/>
    <xf numFmtId="0" fontId="2" fillId="0" borderId="0" xfId="0" applyFont="1" applyAlignment="1">
      <alignment horizontal="right"/>
    </xf>
    <xf numFmtId="0" fontId="19" fillId="0" borderId="8" xfId="0" applyFont="1" applyBorder="1"/>
    <xf numFmtId="0" fontId="19" fillId="0" borderId="1" xfId="0" applyFont="1" applyBorder="1"/>
    <xf numFmtId="0" fontId="19" fillId="0" borderId="2" xfId="0" applyFont="1" applyBorder="1"/>
    <xf numFmtId="0" fontId="19" fillId="0" borderId="9" xfId="0" applyFont="1" applyBorder="1"/>
    <xf numFmtId="0" fontId="19" fillId="0" borderId="3" xfId="0" applyFont="1" applyBorder="1"/>
    <xf numFmtId="0" fontId="19" fillId="0" borderId="4" xfId="0" applyFont="1" applyBorder="1"/>
    <xf numFmtId="0" fontId="19" fillId="0" borderId="7" xfId="0" applyFont="1" applyBorder="1"/>
    <xf numFmtId="0" fontId="19" fillId="0" borderId="5" xfId="0" applyFont="1" applyBorder="1"/>
    <xf numFmtId="0" fontId="19" fillId="0" borderId="6" xfId="0" applyFont="1" applyBorder="1"/>
    <xf numFmtId="0" fontId="19" fillId="0" borderId="0" xfId="0" applyFont="1"/>
    <xf numFmtId="169" fontId="20" fillId="0" borderId="12" xfId="0" applyNumberFormat="1" applyFont="1" applyBorder="1" applyAlignment="1">
      <alignment horizontal="center"/>
    </xf>
    <xf numFmtId="170" fontId="19" fillId="0" borderId="14" xfId="0" applyNumberFormat="1" applyFont="1" applyBorder="1"/>
    <xf numFmtId="0" fontId="18" fillId="0" borderId="0" xfId="0" applyFont="1"/>
    <xf numFmtId="168" fontId="18" fillId="0" borderId="0" xfId="0" applyNumberFormat="1" applyFont="1"/>
    <xf numFmtId="14" fontId="18" fillId="0" borderId="0" xfId="0" applyNumberFormat="1" applyFont="1" applyAlignment="1"/>
    <xf numFmtId="0" fontId="21" fillId="0" borderId="0" xfId="0" applyFont="1" applyAlignment="1">
      <alignment horizontal="right"/>
    </xf>
    <xf numFmtId="22" fontId="18" fillId="0" borderId="0" xfId="0" applyNumberFormat="1" applyFont="1" applyAlignment="1">
      <alignment horizontal="centerContinuous"/>
    </xf>
    <xf numFmtId="0" fontId="21" fillId="0" borderId="0" xfId="0" applyFont="1"/>
    <xf numFmtId="0" fontId="1" fillId="0" borderId="0" xfId="0" applyFont="1"/>
    <xf numFmtId="172" fontId="0" fillId="0" borderId="0" xfId="0" applyNumberFormat="1"/>
    <xf numFmtId="0" fontId="19" fillId="0" borderId="2" xfId="0" applyFont="1" applyBorder="1" applyAlignment="1">
      <alignment horizontal="center"/>
    </xf>
    <xf numFmtId="0" fontId="19" fillId="0" borderId="10" xfId="0" applyFont="1" applyBorder="1"/>
    <xf numFmtId="0" fontId="19" fillId="0" borderId="4" xfId="0" applyFont="1" applyBorder="1" applyAlignment="1">
      <alignment horizontal="center"/>
    </xf>
    <xf numFmtId="0" fontId="19" fillId="0" borderId="0" xfId="0" applyFont="1" applyBorder="1"/>
    <xf numFmtId="167" fontId="19" fillId="0" borderId="6" xfId="0" applyNumberFormat="1" applyFont="1" applyBorder="1" applyAlignment="1">
      <alignment horizontal="center"/>
    </xf>
    <xf numFmtId="0" fontId="19" fillId="0" borderId="11" xfId="0" applyFont="1" applyBorder="1"/>
    <xf numFmtId="0" fontId="20" fillId="0" borderId="12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171" fontId="21" fillId="0" borderId="7" xfId="0" applyNumberFormat="1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172" fontId="19" fillId="0" borderId="15" xfId="0" applyNumberFormat="1" applyFont="1" applyBorder="1"/>
    <xf numFmtId="0" fontId="20" fillId="0" borderId="15" xfId="0" applyFont="1" applyBorder="1" applyAlignment="1">
      <alignment horizontal="center"/>
    </xf>
    <xf numFmtId="0" fontId="21" fillId="0" borderId="15" xfId="0" applyFont="1" applyBorder="1" applyAlignment="1">
      <alignment horizontal="center"/>
    </xf>
    <xf numFmtId="20" fontId="19" fillId="0" borderId="15" xfId="0" applyNumberFormat="1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0" fillId="0" borderId="0" xfId="0" applyNumberFormat="1"/>
    <xf numFmtId="0" fontId="12" fillId="0" borderId="8" xfId="0" applyFont="1" applyBorder="1"/>
    <xf numFmtId="20" fontId="12" fillId="0" borderId="1" xfId="0" applyNumberFormat="1" applyFont="1" applyBorder="1"/>
    <xf numFmtId="20" fontId="12" fillId="0" borderId="2" xfId="0" applyNumberFormat="1" applyFont="1" applyBorder="1"/>
    <xf numFmtId="20" fontId="12" fillId="0" borderId="3" xfId="0" applyNumberFormat="1" applyFont="1" applyBorder="1"/>
    <xf numFmtId="0" fontId="12" fillId="0" borderId="1" xfId="0" applyFont="1" applyBorder="1"/>
    <xf numFmtId="0" fontId="12" fillId="0" borderId="2" xfId="0" applyFont="1" applyBorder="1"/>
    <xf numFmtId="0" fontId="12" fillId="0" borderId="7" xfId="0" applyFont="1" applyBorder="1"/>
    <xf numFmtId="0" fontId="12" fillId="0" borderId="5" xfId="0" applyFont="1" applyBorder="1"/>
    <xf numFmtId="0" fontId="12" fillId="0" borderId="6" xfId="0" applyFont="1" applyBorder="1"/>
    <xf numFmtId="20" fontId="12" fillId="0" borderId="5" xfId="0" applyNumberFormat="1" applyFont="1" applyBorder="1"/>
    <xf numFmtId="20" fontId="12" fillId="0" borderId="6" xfId="0" applyNumberFormat="1" applyFont="1" applyBorder="1"/>
    <xf numFmtId="0" fontId="12" fillId="0" borderId="0" xfId="0" applyFont="1" applyAlignment="1">
      <alignment horizontal="right"/>
    </xf>
    <xf numFmtId="0" fontId="2" fillId="0" borderId="9" xfId="0" applyFont="1" applyBorder="1" applyAlignment="1">
      <alignment horizontal="center"/>
    </xf>
    <xf numFmtId="0" fontId="0" fillId="4" borderId="0" xfId="0" applyFill="1"/>
    <xf numFmtId="0" fontId="23" fillId="5" borderId="0" xfId="0" applyFont="1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164" fontId="0" fillId="0" borderId="1" xfId="0" applyNumberFormat="1" applyBorder="1"/>
    <xf numFmtId="164" fontId="0" fillId="0" borderId="10" xfId="0" applyNumberFormat="1" applyBorder="1"/>
    <xf numFmtId="164" fontId="0" fillId="0" borderId="2" xfId="0" applyNumberFormat="1" applyBorder="1"/>
    <xf numFmtId="173" fontId="0" fillId="0" borderId="0" xfId="0" applyNumberFormat="1"/>
    <xf numFmtId="0" fontId="6" fillId="2" borderId="0" xfId="0" applyFont="1" applyFill="1"/>
    <xf numFmtId="0" fontId="5" fillId="2" borderId="0" xfId="0" applyFont="1" applyFill="1"/>
    <xf numFmtId="0" fontId="6" fillId="0" borderId="0" xfId="0" applyFont="1" applyFill="1" applyBorder="1"/>
    <xf numFmtId="0" fontId="23" fillId="0" borderId="0" xfId="0" applyFont="1" applyFill="1" applyBorder="1"/>
    <xf numFmtId="0" fontId="24" fillId="0" borderId="0" xfId="0" quotePrefix="1" applyFont="1" applyFill="1" applyBorder="1" applyAlignment="1"/>
    <xf numFmtId="20" fontId="0" fillId="0" borderId="5" xfId="0" applyNumberFormat="1" applyBorder="1"/>
    <xf numFmtId="20" fontId="0" fillId="0" borderId="6" xfId="0" applyNumberFormat="1" applyBorder="1"/>
    <xf numFmtId="0" fontId="3" fillId="0" borderId="8" xfId="0" applyFont="1" applyBorder="1"/>
    <xf numFmtId="14" fontId="1" fillId="0" borderId="9" xfId="0" applyNumberFormat="1" applyFont="1" applyBorder="1"/>
    <xf numFmtId="0" fontId="20" fillId="0" borderId="8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0" fontId="5" fillId="0" borderId="0" xfId="0" applyFont="1" applyFill="1" applyBorder="1" applyAlignment="1">
      <alignment horizontal="centerContinuous"/>
    </xf>
    <xf numFmtId="164" fontId="0" fillId="0" borderId="0" xfId="0" applyNumberFormat="1"/>
  </cellXfs>
  <cellStyles count="2">
    <cellStyle name="Link" xfId="1" builtinId="8"/>
    <cellStyle name="Standard" xfId="0" builtinId="0"/>
  </cellStyles>
  <dxfs count="31">
    <dxf>
      <fill>
        <patternFill>
          <bgColor rgb="FFFFC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7030A0"/>
        </patternFill>
      </fill>
    </dxf>
    <dxf>
      <fill>
        <patternFill>
          <bgColor rgb="FF002060"/>
        </patternFill>
      </fill>
    </dxf>
    <dxf>
      <fill>
        <patternFill>
          <bgColor rgb="FF0070C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808080"/>
        </patternFill>
      </fill>
    </dxf>
    <dxf>
      <fill>
        <patternFill>
          <bgColor rgb="FFC0C0C0"/>
        </patternFill>
      </fill>
    </dxf>
    <dxf>
      <fill>
        <patternFill>
          <bgColor rgb="FFFFC000"/>
        </patternFill>
      </fill>
    </dxf>
    <dxf>
      <fill>
        <patternFill>
          <bgColor rgb="FF0070C0"/>
        </patternFill>
      </fill>
    </dxf>
    <dxf>
      <fill>
        <patternFill>
          <bgColor rgb="FFC0C0C0"/>
        </patternFill>
      </fill>
    </dxf>
    <dxf>
      <fill>
        <patternFill>
          <bgColor rgb="FFFFC000"/>
        </patternFill>
      </fill>
    </dxf>
    <dxf>
      <fill>
        <patternFill>
          <bgColor rgb="FF0070C0"/>
        </patternFill>
      </fill>
    </dxf>
    <dxf>
      <fill>
        <patternFill>
          <bgColor rgb="FFC0C0C0"/>
        </patternFill>
      </fill>
    </dxf>
    <dxf>
      <fill>
        <patternFill>
          <bgColor rgb="FFFFC000"/>
        </patternFill>
      </fill>
    </dxf>
    <dxf>
      <fill>
        <patternFill>
          <bgColor rgb="FFC0C0C0"/>
        </patternFill>
      </fill>
    </dxf>
    <dxf>
      <fill>
        <patternFill>
          <bgColor rgb="FFFFC000"/>
        </patternFill>
      </fill>
    </dxf>
    <dxf>
      <fill>
        <patternFill>
          <bgColor rgb="FF007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tableStyles count="0" defaultTableStyle="TableStyleMedium2" defaultPivotStyle="PivotStyleLight16"/>
  <colors>
    <mruColors>
      <color rgb="FF0000FF"/>
      <color rgb="FFC0C0C0"/>
      <color rgb="FF808080"/>
      <color rgb="FFC00000"/>
      <color rgb="FFFF0000"/>
      <color rgb="FFFFC000"/>
      <color rgb="FF92D050"/>
      <color rgb="FF00B050"/>
      <color rgb="FF00B0F0"/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:D43"/>
  <sheetViews>
    <sheetView showGridLines="0" showRowColHeaders="0" tabSelected="1" workbookViewId="0">
      <selection activeCell="D3" sqref="D3"/>
    </sheetView>
  </sheetViews>
  <sheetFormatPr baseColWidth="10" defaultRowHeight="15" x14ac:dyDescent="0.25"/>
  <sheetData>
    <row r="1" spans="2:4" ht="18.75" x14ac:dyDescent="0.3">
      <c r="B1" s="49" t="s">
        <v>165</v>
      </c>
    </row>
    <row r="3" spans="2:4" x14ac:dyDescent="0.25">
      <c r="C3" s="51" t="s">
        <v>166</v>
      </c>
      <c r="D3">
        <v>2020</v>
      </c>
    </row>
    <row r="4" spans="2:4" x14ac:dyDescent="0.25">
      <c r="C4" s="51"/>
    </row>
    <row r="5" spans="2:4" x14ac:dyDescent="0.25">
      <c r="C5" s="51"/>
    </row>
    <row r="7" spans="2:4" x14ac:dyDescent="0.25">
      <c r="B7" s="30" t="s">
        <v>270</v>
      </c>
      <c r="C7" s="30" t="s">
        <v>301</v>
      </c>
    </row>
    <row r="8" spans="2:4" x14ac:dyDescent="0.25">
      <c r="B8" s="178" t="s">
        <v>271</v>
      </c>
      <c r="C8" s="52" t="s">
        <v>275</v>
      </c>
    </row>
    <row r="9" spans="2:4" x14ac:dyDescent="0.25">
      <c r="B9" s="51"/>
      <c r="C9" t="s">
        <v>272</v>
      </c>
    </row>
    <row r="10" spans="2:4" x14ac:dyDescent="0.25">
      <c r="B10" s="51"/>
      <c r="C10" t="s">
        <v>273</v>
      </c>
    </row>
    <row r="11" spans="2:4" x14ac:dyDescent="0.25">
      <c r="B11" s="51"/>
      <c r="C11" t="s">
        <v>274</v>
      </c>
    </row>
    <row r="12" spans="2:4" x14ac:dyDescent="0.25">
      <c r="B12" s="51"/>
    </row>
    <row r="13" spans="2:4" x14ac:dyDescent="0.25">
      <c r="B13" s="178" t="s">
        <v>276</v>
      </c>
      <c r="C13" t="s">
        <v>278</v>
      </c>
    </row>
    <row r="14" spans="2:4" x14ac:dyDescent="0.25">
      <c r="B14" s="51"/>
      <c r="C14" t="s">
        <v>277</v>
      </c>
    </row>
    <row r="15" spans="2:4" x14ac:dyDescent="0.25">
      <c r="B15" s="51"/>
    </row>
    <row r="16" spans="2:4" x14ac:dyDescent="0.25">
      <c r="B16" s="178" t="s">
        <v>213</v>
      </c>
      <c r="C16" t="s">
        <v>293</v>
      </c>
    </row>
    <row r="17" spans="2:3" x14ac:dyDescent="0.25">
      <c r="B17" s="51"/>
    </row>
    <row r="18" spans="2:3" x14ac:dyDescent="0.25">
      <c r="B18" s="178" t="s">
        <v>212</v>
      </c>
      <c r="C18" t="s">
        <v>279</v>
      </c>
    </row>
    <row r="19" spans="2:3" x14ac:dyDescent="0.25">
      <c r="B19" s="51"/>
    </row>
    <row r="20" spans="2:3" x14ac:dyDescent="0.25">
      <c r="B20" s="178" t="s">
        <v>195</v>
      </c>
      <c r="C20" t="s">
        <v>280</v>
      </c>
    </row>
    <row r="21" spans="2:3" x14ac:dyDescent="0.25">
      <c r="B21" s="51"/>
      <c r="C21" t="s">
        <v>281</v>
      </c>
    </row>
    <row r="22" spans="2:3" x14ac:dyDescent="0.25">
      <c r="B22" s="51"/>
    </row>
    <row r="23" spans="2:3" x14ac:dyDescent="0.25">
      <c r="B23" s="107" t="s">
        <v>209</v>
      </c>
      <c r="C23" t="s">
        <v>282</v>
      </c>
    </row>
    <row r="24" spans="2:3" x14ac:dyDescent="0.25">
      <c r="C24" t="s">
        <v>283</v>
      </c>
    </row>
    <row r="26" spans="2:3" x14ac:dyDescent="0.25">
      <c r="B26" s="178" t="s">
        <v>284</v>
      </c>
      <c r="C26" t="s">
        <v>288</v>
      </c>
    </row>
    <row r="27" spans="2:3" x14ac:dyDescent="0.25">
      <c r="C27" t="s">
        <v>285</v>
      </c>
    </row>
    <row r="28" spans="2:3" x14ac:dyDescent="0.25">
      <c r="C28" t="s">
        <v>286</v>
      </c>
    </row>
    <row r="29" spans="2:3" x14ac:dyDescent="0.25">
      <c r="C29" t="s">
        <v>287</v>
      </c>
    </row>
    <row r="31" spans="2:3" x14ac:dyDescent="0.25">
      <c r="B31" s="107" t="s">
        <v>221</v>
      </c>
      <c r="C31" t="s">
        <v>289</v>
      </c>
    </row>
    <row r="32" spans="2:3" x14ac:dyDescent="0.25">
      <c r="C32" t="s">
        <v>290</v>
      </c>
    </row>
    <row r="33" spans="2:3" x14ac:dyDescent="0.25">
      <c r="C33" t="s">
        <v>291</v>
      </c>
    </row>
    <row r="34" spans="2:3" x14ac:dyDescent="0.25">
      <c r="C34" t="s">
        <v>292</v>
      </c>
    </row>
    <row r="36" spans="2:3" x14ac:dyDescent="0.25">
      <c r="B36" s="178" t="s">
        <v>294</v>
      </c>
      <c r="C36" t="s">
        <v>295</v>
      </c>
    </row>
    <row r="37" spans="2:3" x14ac:dyDescent="0.25">
      <c r="C37" t="s">
        <v>296</v>
      </c>
    </row>
    <row r="39" spans="2:3" x14ac:dyDescent="0.25">
      <c r="B39" s="178" t="s">
        <v>245</v>
      </c>
      <c r="C39" t="s">
        <v>297</v>
      </c>
    </row>
    <row r="40" spans="2:3" x14ac:dyDescent="0.25">
      <c r="C40" t="s">
        <v>298</v>
      </c>
    </row>
    <row r="41" spans="2:3" x14ac:dyDescent="0.25">
      <c r="C41" t="s">
        <v>299</v>
      </c>
    </row>
    <row r="43" spans="2:3" x14ac:dyDescent="0.25">
      <c r="B43" s="107" t="s">
        <v>266</v>
      </c>
      <c r="C43" t="s">
        <v>300</v>
      </c>
    </row>
  </sheetData>
  <dataValidations count="1">
    <dataValidation type="list" allowBlank="1" showInputMessage="1" promptTitle="Jahr" prompt="Hier das Jahr auswählen oder eingeben!" sqref="D3" xr:uid="{00000000-0002-0000-0000-000000000000}">
      <formula1>tab_jahr</formula1>
    </dataValidation>
  </dataValidation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B1:V394"/>
  <sheetViews>
    <sheetView showGridLines="0" showRowColHeaders="0" workbookViewId="0">
      <selection activeCell="G1" sqref="G1"/>
    </sheetView>
  </sheetViews>
  <sheetFormatPr baseColWidth="10" defaultRowHeight="15" x14ac:dyDescent="0.25"/>
  <cols>
    <col min="2" max="2" width="4.7109375" customWidth="1"/>
    <col min="3" max="12" width="12.7109375" customWidth="1"/>
    <col min="13" max="13" width="4.7109375" customWidth="1"/>
    <col min="14" max="17" width="12.7109375" customWidth="1"/>
  </cols>
  <sheetData>
    <row r="1" spans="2:22" x14ac:dyDescent="0.25">
      <c r="B1" s="105" t="s">
        <v>108</v>
      </c>
      <c r="C1" s="108"/>
      <c r="D1" s="124"/>
      <c r="F1" s="127" t="s">
        <v>239</v>
      </c>
      <c r="G1" s="79">
        <v>43864</v>
      </c>
      <c r="V1" s="203" t="s">
        <v>212</v>
      </c>
    </row>
    <row r="2" spans="2:22" x14ac:dyDescent="0.25">
      <c r="B2" s="111" t="s">
        <v>238</v>
      </c>
      <c r="C2" s="110"/>
      <c r="D2" s="112"/>
      <c r="V2" s="204">
        <f>Berechnung!$A152</f>
        <v>43831</v>
      </c>
    </row>
    <row r="3" spans="2:22" x14ac:dyDescent="0.25">
      <c r="V3" s="204">
        <f>Berechnung!$A153</f>
        <v>43836</v>
      </c>
    </row>
    <row r="4" spans="2:22" ht="15.75" x14ac:dyDescent="0.25">
      <c r="C4" s="140" t="s">
        <v>240</v>
      </c>
      <c r="D4" s="141">
        <f>G1</f>
        <v>43864</v>
      </c>
      <c r="E4" s="140" t="s">
        <v>241</v>
      </c>
      <c r="F4" s="142">
        <f>Q6</f>
        <v>43870</v>
      </c>
      <c r="N4" s="143"/>
      <c r="O4" s="144"/>
      <c r="P4" s="144"/>
      <c r="Q4" s="140"/>
      <c r="V4" s="204">
        <f>Berechnung!$A154</f>
        <v>43885</v>
      </c>
    </row>
    <row r="5" spans="2:22" x14ac:dyDescent="0.25">
      <c r="V5" s="204">
        <f>Berechnung!$A155</f>
        <v>43931</v>
      </c>
    </row>
    <row r="6" spans="2:22" ht="17.25" x14ac:dyDescent="0.3">
      <c r="B6" s="137"/>
      <c r="C6" s="138">
        <f>D4</f>
        <v>43864</v>
      </c>
      <c r="D6" s="139">
        <f>C6</f>
        <v>43864</v>
      </c>
      <c r="E6" s="138">
        <f>C6+1</f>
        <v>43865</v>
      </c>
      <c r="F6" s="139">
        <f t="shared" ref="F6:J6" si="0">D6+1</f>
        <v>43865</v>
      </c>
      <c r="G6" s="138">
        <f t="shared" si="0"/>
        <v>43866</v>
      </c>
      <c r="H6" s="139">
        <f t="shared" si="0"/>
        <v>43866</v>
      </c>
      <c r="I6" s="138">
        <f t="shared" si="0"/>
        <v>43867</v>
      </c>
      <c r="J6" s="139">
        <f t="shared" si="0"/>
        <v>43867</v>
      </c>
      <c r="K6" s="138">
        <f>I6+1</f>
        <v>43868</v>
      </c>
      <c r="L6" s="139">
        <f t="shared" ref="L6" si="1">J6+1</f>
        <v>43868</v>
      </c>
      <c r="M6" s="137"/>
      <c r="N6" s="138">
        <f>K6+1</f>
        <v>43869</v>
      </c>
      <c r="O6" s="139">
        <f t="shared" ref="O6" si="2">L6+1</f>
        <v>43869</v>
      </c>
      <c r="P6" s="138">
        <f>N6+1</f>
        <v>43870</v>
      </c>
      <c r="Q6" s="139">
        <f>O6+1</f>
        <v>43870</v>
      </c>
      <c r="V6" s="204">
        <f>Berechnung!$A156</f>
        <v>43932</v>
      </c>
    </row>
    <row r="7" spans="2:22" ht="17.25" x14ac:dyDescent="0.3"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V7" s="204">
        <f>Berechnung!$A157</f>
        <v>43933</v>
      </c>
    </row>
    <row r="8" spans="2:22" ht="21" customHeight="1" x14ac:dyDescent="0.3">
      <c r="B8" s="128" t="s">
        <v>114</v>
      </c>
      <c r="C8" s="129" t="str">
        <f t="array" ref="C8">IF(ISERROR(INDEX(Dienstplan!$D$1:$D$55,SMALL(IF((Dienstplan!$F$6:$AJ$55=$B8)*(Dienstplan!$F$5:$AJ$5=C$6),ROW($A$6:$A$55)),Berechnung!$H423))),"",INDEX(Dienstplan!$D$1:$D$55,SMALL(IF((Dienstplan!$F$6:$AJ$55=$B8)*(Dienstplan!$F$5:$AJ$5=C$6),ROW($A$6:$A$55)),Berechnung!$H423)))</f>
        <v/>
      </c>
      <c r="D8" s="130" t="str">
        <f t="array" ref="D8">IF(ISERROR(INDEX(Dienstplan!$D$1:$D$55,SMALL(IF((Dienstplan!$F$6:$AJ$55=$B8)*(Dienstplan!$F$5:$AJ$5=C$6),ROW($A$6:$A$55)),Berechnung!$I423))),"",INDEX(Dienstplan!$D$1:$D$55,SMALL(IF((Dienstplan!$F$6:$AJ$55=$B8)*(Dienstplan!$F$5:$AJ$5=C$6),ROW($A$6:$A$55)),Berechnung!$I423)))</f>
        <v/>
      </c>
      <c r="E8" s="129" t="str">
        <f t="array" ref="E8">IF(ISERROR(INDEX(Dienstplan!$D$1:$D$55,SMALL(IF((Dienstplan!$F$6:$AJ$55=$B8)*(Dienstplan!$F$5:$AJ$5=E$6),ROW($A$6:$A$55)),Berechnung!$H423))),"",INDEX(Dienstplan!$D$1:$D$55,SMALL(IF((Dienstplan!$F$6:$AJ$55=$B8)*(Dienstplan!$F$5:$AJ$5=E$6),ROW($A$6:$A$55)),Berechnung!$H423)))</f>
        <v>Nachname7</v>
      </c>
      <c r="F8" s="130" t="str">
        <f t="array" ref="F8">IF(ISERROR(INDEX(Dienstplan!$D$1:$D$55,SMALL(IF((Dienstplan!$F$6:$AJ$55=$B8)*(Dienstplan!$F$5:$AJ$5=E$6),ROW($A$6:$A$55)),Berechnung!$I423))),"",INDEX(Dienstplan!$D$1:$D$55,SMALL(IF((Dienstplan!$F$6:$AJ$55=$B8)*(Dienstplan!$F$5:$AJ$5=E$6),ROW($A$6:$A$55)),Berechnung!$I423)))</f>
        <v/>
      </c>
      <c r="G8" s="129" t="str">
        <f t="array" ref="G8">IF(ISERROR(INDEX(Dienstplan!$D$1:$D$55,SMALL(IF((Dienstplan!$F$6:$AJ$55=$B8)*(Dienstplan!$F$5:$AJ$5=G$6),ROW($A$6:$A$55)),Berechnung!$H423))),"",INDEX(Dienstplan!$D$1:$D$55,SMALL(IF((Dienstplan!$F$6:$AJ$55=$B8)*(Dienstplan!$F$5:$AJ$5=G$6),ROW($A$6:$A$55)),Berechnung!$H423)))</f>
        <v>Nachname7</v>
      </c>
      <c r="H8" s="130" t="str">
        <f t="array" ref="H8">IF(ISERROR(INDEX(Dienstplan!$D$1:$D$55,SMALL(IF((Dienstplan!$F$6:$AJ$55=$B8)*(Dienstplan!$F$5:$AJ$5=G$6),ROW($A$6:$A$55)),Berechnung!$I423))),"",INDEX(Dienstplan!$D$1:$D$55,SMALL(IF((Dienstplan!$F$6:$AJ$55=$B8)*(Dienstplan!$F$5:$AJ$5=G$6),ROW($A$6:$A$55)),Berechnung!$I423)))</f>
        <v/>
      </c>
      <c r="I8" s="129" t="str">
        <f t="array" ref="I8">IF(ISERROR(INDEX(Dienstplan!$D$1:$D$55,SMALL(IF((Dienstplan!$F$6:$AJ$55=$B8)*(Dienstplan!$F$5:$AJ$5=I$6),ROW($A$6:$A$55)),Berechnung!$H423))),"",INDEX(Dienstplan!$D$1:$D$55,SMALL(IF((Dienstplan!$F$6:$AJ$55=$B8)*(Dienstplan!$F$5:$AJ$5=I$6),ROW($A$6:$A$55)),Berechnung!$H423)))</f>
        <v/>
      </c>
      <c r="J8" s="130" t="str">
        <f t="array" ref="J8">IF(ISERROR(INDEX(Dienstplan!$D$1:$D$55,SMALL(IF((Dienstplan!$F$6:$AJ$55=$B8)*(Dienstplan!$F$5:$AJ$5=I$6),ROW($A$6:$A$55)),Berechnung!$I423))),"",INDEX(Dienstplan!$D$1:$D$55,SMALL(IF((Dienstplan!$F$6:$AJ$55=$B8)*(Dienstplan!$F$5:$AJ$5=I$6),ROW($A$6:$A$55)),Berechnung!$I423)))</f>
        <v/>
      </c>
      <c r="K8" s="129" t="str">
        <f t="array" ref="K8">IF(ISERROR(INDEX(Dienstplan!$D$1:$D$55,SMALL(IF((Dienstplan!$F$6:$AJ$55=$B8)*(Dienstplan!$F$5:$AJ$5=K$6),ROW($A$6:$A$55)),Berechnung!$H423))),"",INDEX(Dienstplan!$D$1:$D$55,SMALL(IF((Dienstplan!$F$6:$AJ$55=$B8)*(Dienstplan!$F$5:$AJ$5=K$6),ROW($A$6:$A$55)),Berechnung!$H423)))</f>
        <v/>
      </c>
      <c r="L8" s="130" t="str">
        <f t="array" ref="L8">IF(ISERROR(INDEX(Dienstplan!$D$1:$D$55,SMALL(IF((Dienstplan!$F$6:$AJ$55=$B8)*(Dienstplan!$F$5:$AJ$5=K$6),ROW($A$6:$A$55)),Berechnung!$I423))),"",INDEX(Dienstplan!$D$1:$D$55,SMALL(IF((Dienstplan!$F$6:$AJ$55=$B8)*(Dienstplan!$F$5:$AJ$5=K$6),ROW($A$6:$A$55)),Berechnung!$I423)))</f>
        <v/>
      </c>
      <c r="M8" s="128" t="s">
        <v>116</v>
      </c>
      <c r="N8" s="129" t="str">
        <f t="array" ref="N8">IF(ISERROR(INDEX(Dienstplan!$D$1:$D$55,SMALL(IF((Dienstplan!$F$6:$AJ$55=$M8)*(Dienstplan!$F$5:$AJ$5=N$6),ROW($A$6:$A$55)),Berechnung!$K423))),"",INDEX(Dienstplan!$D$1:$D$55,SMALL(IF((Dienstplan!$F$6:$AJ$55=$M8)*(Dienstplan!$F$5:$AJ$5=N$6),ROW($A$6:$A$55)),Berechnung!$K423)))</f>
        <v/>
      </c>
      <c r="O8" s="130" t="str">
        <f t="array" ref="O8">IF(ISERROR(INDEX(Dienstplan!$D$1:$D$55,SMALL(IF((Dienstplan!$F$6:$AJ$55=$M8)*(Dienstplan!$F$5:$AJ$5=O$6),ROW($A$6:$A$55)),Berechnung!$L423))),"",INDEX(Dienstplan!$D$1:$D$55,SMALL(IF((Dienstplan!$F$6:$AJ$55=$M8)*(Dienstplan!$F$5:$AJ$5=O$6),ROW($A$6:$A$55)),Berechnung!$L423)))</f>
        <v/>
      </c>
      <c r="P8" s="129" t="str">
        <f t="array" ref="P8">IF(ISERROR(INDEX(Dienstplan!$D$1:$D$55,SMALL(IF((Dienstplan!$F$6:$AJ$55=$M8)*(Dienstplan!$F$5:$AJ$5=P$6),ROW($A$6:$A$55)),Berechnung!$K423))),"",INDEX(Dienstplan!$D$1:$D$55,SMALL(IF((Dienstplan!$F$6:$AJ$55=$M8)*(Dienstplan!$F$5:$AJ$5=P$6),ROW($A$6:$A$55)),Berechnung!$K423)))</f>
        <v/>
      </c>
      <c r="Q8" s="130" t="str">
        <f t="array" ref="Q8">IF(ISERROR(INDEX(Dienstplan!$D$1:$D$55,SMALL(IF((Dienstplan!$F$6:$AJ$55=$M8)*(Dienstplan!$F$5:$AJ$5=Q$6),ROW($A$6:$A$55)),Berechnung!$L423))),"",INDEX(Dienstplan!$D$1:$D$55,SMALL(IF((Dienstplan!$F$6:$AJ$55=$M8)*(Dienstplan!$F$5:$AJ$5=Q$6),ROW($A$6:$A$55)),Berechnung!$L423)))</f>
        <v/>
      </c>
      <c r="V8" s="204">
        <f>Berechnung!$A158</f>
        <v>43934</v>
      </c>
    </row>
    <row r="9" spans="2:22" ht="21" customHeight="1" x14ac:dyDescent="0.3">
      <c r="B9" s="131" t="s">
        <v>115</v>
      </c>
      <c r="C9" s="132" t="str">
        <f t="array" ref="C9">IF(ISERROR(INDEX(Dienstplan!$D$1:$D$55,SMALL(IF((Dienstplan!$F$6:$AJ$55=$B9)*(Dienstplan!$F$5:$AJ$5=C$6),ROW($A$6:$A$55)),Berechnung!$H424))),"",INDEX(Dienstplan!$D$1:$D$55,SMALL(IF((Dienstplan!$F$6:$AJ$55=$B9)*(Dienstplan!$F$5:$AJ$5=C$6),ROW($A$6:$A$55)),Berechnung!$H424)))</f>
        <v/>
      </c>
      <c r="D9" s="133" t="str">
        <f t="array" ref="D9">IF(ISERROR(INDEX(Dienstplan!$D$1:$D$55,SMALL(IF((Dienstplan!$F$6:$AJ$55=$B9)*(Dienstplan!$F$5:$AJ$5=C$6),ROW($A$6:$A$55)),Berechnung!$I424))),"",INDEX(Dienstplan!$D$1:$D$55,SMALL(IF((Dienstplan!$F$6:$AJ$55=$B9)*(Dienstplan!$F$5:$AJ$5=C$6),ROW($A$6:$A$55)),Berechnung!$I424)))</f>
        <v/>
      </c>
      <c r="E9" s="132" t="str">
        <f t="array" ref="E9">IF(ISERROR(INDEX(Dienstplan!$D$1:$D$55,SMALL(IF((Dienstplan!$F$6:$AJ$55=$B9)*(Dienstplan!$F$5:$AJ$5=E$6),ROW($A$6:$A$55)),Berechnung!$H424))),"",INDEX(Dienstplan!$D$1:$D$55,SMALL(IF((Dienstplan!$F$6:$AJ$55=$B9)*(Dienstplan!$F$5:$AJ$5=E$6),ROW($A$6:$A$55)),Berechnung!$H424)))</f>
        <v/>
      </c>
      <c r="F9" s="133" t="str">
        <f t="array" ref="F9">IF(ISERROR(INDEX(Dienstplan!$D$1:$D$55,SMALL(IF((Dienstplan!$F$6:$AJ$55=$B9)*(Dienstplan!$F$5:$AJ$5=E$6),ROW($A$6:$A$55)),Berechnung!$I424))),"",INDEX(Dienstplan!$D$1:$D$55,SMALL(IF((Dienstplan!$F$6:$AJ$55=$B9)*(Dienstplan!$F$5:$AJ$5=E$6),ROW($A$6:$A$55)),Berechnung!$I424)))</f>
        <v/>
      </c>
      <c r="G9" s="132" t="str">
        <f t="array" ref="G9">IF(ISERROR(INDEX(Dienstplan!$D$1:$D$55,SMALL(IF((Dienstplan!$F$6:$AJ$55=$B9)*(Dienstplan!$F$5:$AJ$5=G$6),ROW($A$6:$A$55)),Berechnung!$H424))),"",INDEX(Dienstplan!$D$1:$D$55,SMALL(IF((Dienstplan!$F$6:$AJ$55=$B9)*(Dienstplan!$F$5:$AJ$5=G$6),ROW($A$6:$A$55)),Berechnung!$H424)))</f>
        <v/>
      </c>
      <c r="H9" s="133" t="str">
        <f t="array" ref="H9">IF(ISERROR(INDEX(Dienstplan!$D$1:$D$55,SMALL(IF((Dienstplan!$F$6:$AJ$55=$B9)*(Dienstplan!$F$5:$AJ$5=G$6),ROW($A$6:$A$55)),Berechnung!$I424))),"",INDEX(Dienstplan!$D$1:$D$55,SMALL(IF((Dienstplan!$F$6:$AJ$55=$B9)*(Dienstplan!$F$5:$AJ$5=G$6),ROW($A$6:$A$55)),Berechnung!$I424)))</f>
        <v/>
      </c>
      <c r="I9" s="132" t="str">
        <f t="array" ref="I9">IF(ISERROR(INDEX(Dienstplan!$D$1:$D$55,SMALL(IF((Dienstplan!$F$6:$AJ$55=$B9)*(Dienstplan!$F$5:$AJ$5=I$6),ROW($A$6:$A$55)),Berechnung!$H424))),"",INDEX(Dienstplan!$D$1:$D$55,SMALL(IF((Dienstplan!$F$6:$AJ$55=$B9)*(Dienstplan!$F$5:$AJ$5=I$6),ROW($A$6:$A$55)),Berechnung!$H424)))</f>
        <v/>
      </c>
      <c r="J9" s="133" t="str">
        <f t="array" ref="J9">IF(ISERROR(INDEX(Dienstplan!$D$1:$D$55,SMALL(IF((Dienstplan!$F$6:$AJ$55=$B9)*(Dienstplan!$F$5:$AJ$5=I$6),ROW($A$6:$A$55)),Berechnung!$I424))),"",INDEX(Dienstplan!$D$1:$D$55,SMALL(IF((Dienstplan!$F$6:$AJ$55=$B9)*(Dienstplan!$F$5:$AJ$5=I$6),ROW($A$6:$A$55)),Berechnung!$I424)))</f>
        <v/>
      </c>
      <c r="K9" s="132" t="str">
        <f t="array" ref="K9">IF(ISERROR(INDEX(Dienstplan!$D$1:$D$55,SMALL(IF((Dienstplan!$F$6:$AJ$55=$B9)*(Dienstplan!$F$5:$AJ$5=K$6),ROW($A$6:$A$55)),Berechnung!$H424))),"",INDEX(Dienstplan!$D$1:$D$55,SMALL(IF((Dienstplan!$F$6:$AJ$55=$B9)*(Dienstplan!$F$5:$AJ$5=K$6),ROW($A$6:$A$55)),Berechnung!$H424)))</f>
        <v/>
      </c>
      <c r="L9" s="133" t="str">
        <f t="array" ref="L9">IF(ISERROR(INDEX(Dienstplan!$D$1:$D$55,SMALL(IF((Dienstplan!$F$6:$AJ$55=$B9)*(Dienstplan!$F$5:$AJ$5=K$6),ROW($A$6:$A$55)),Berechnung!$I424))),"",INDEX(Dienstplan!$D$1:$D$55,SMALL(IF((Dienstplan!$F$6:$AJ$55=$B9)*(Dienstplan!$F$5:$AJ$5=K$6),ROW($A$6:$A$55)),Berechnung!$I424)))</f>
        <v/>
      </c>
      <c r="M9" s="131" t="s">
        <v>116</v>
      </c>
      <c r="N9" s="132" t="str">
        <f t="array" ref="N9">IF(ISERROR(INDEX(Dienstplan!$D$1:$D$55,SMALL(IF((Dienstplan!$F$6:$AJ$55=$M9)*(Dienstplan!$F$5:$AJ$5=N$6),ROW($A$6:$A$55)),Berechnung!$K424))),"",INDEX(Dienstplan!$D$1:$D$55,SMALL(IF((Dienstplan!$F$6:$AJ$55=$M9)*(Dienstplan!$F$5:$AJ$5=N$6),ROW($A$6:$A$55)),Berechnung!$K424)))</f>
        <v/>
      </c>
      <c r="O9" s="133" t="str">
        <f t="array" ref="O9">IF(ISERROR(INDEX(Dienstplan!$D$1:$D$55,SMALL(IF((Dienstplan!$F$6:$AJ$55=$M9)*(Dienstplan!$F$5:$AJ$5=O$6),ROW($A$6:$A$55)),Berechnung!$L424))),"",INDEX(Dienstplan!$D$1:$D$55,SMALL(IF((Dienstplan!$F$6:$AJ$55=$M9)*(Dienstplan!$F$5:$AJ$5=O$6),ROW($A$6:$A$55)),Berechnung!$L424)))</f>
        <v/>
      </c>
      <c r="P9" s="132" t="str">
        <f t="array" ref="P9">IF(ISERROR(INDEX(Dienstplan!$D$1:$D$55,SMALL(IF((Dienstplan!$F$6:$AJ$55=$M9)*(Dienstplan!$F$5:$AJ$5=P$6),ROW($A$6:$A$55)),Berechnung!$K424))),"",INDEX(Dienstplan!$D$1:$D$55,SMALL(IF((Dienstplan!$F$6:$AJ$55=$M9)*(Dienstplan!$F$5:$AJ$5=P$6),ROW($A$6:$A$55)),Berechnung!$K424)))</f>
        <v/>
      </c>
      <c r="Q9" s="133" t="str">
        <f t="array" ref="Q9">IF(ISERROR(INDEX(Dienstplan!$D$1:$D$55,SMALL(IF((Dienstplan!$F$6:$AJ$55=$M9)*(Dienstplan!$F$5:$AJ$5=Q$6),ROW($A$6:$A$55)),Berechnung!$L424))),"",INDEX(Dienstplan!$D$1:$D$55,SMALL(IF((Dienstplan!$F$6:$AJ$55=$M9)*(Dienstplan!$F$5:$AJ$5=Q$6),ROW($A$6:$A$55)),Berechnung!$L424)))</f>
        <v/>
      </c>
      <c r="V9" s="204">
        <f>Berechnung!$A159</f>
        <v>43952</v>
      </c>
    </row>
    <row r="10" spans="2:22" ht="21" customHeight="1" x14ac:dyDescent="0.3">
      <c r="B10" s="131" t="s">
        <v>114</v>
      </c>
      <c r="C10" s="132" t="str">
        <f t="array" ref="C10">IF(ISERROR(INDEX(Dienstplan!$D$1:$D$55,SMALL(IF((Dienstplan!$F$6:$AJ$55=$B10)*(Dienstplan!$F$5:$AJ$5=C$6),ROW($A$6:$A$55)),Berechnung!$H425))),"",INDEX(Dienstplan!$D$1:$D$55,SMALL(IF((Dienstplan!$F$6:$AJ$55=$B10)*(Dienstplan!$F$5:$AJ$5=C$6),ROW($A$6:$A$55)),Berechnung!$H425)))</f>
        <v/>
      </c>
      <c r="D10" s="133" t="str">
        <f t="array" ref="D10">IF(ISERROR(INDEX(Dienstplan!$D$1:$D$55,SMALL(IF((Dienstplan!$F$6:$AJ$55=$B10)*(Dienstplan!$F$5:$AJ$5=C$6),ROW($A$6:$A$55)),Berechnung!$I425))),"",INDEX(Dienstplan!$D$1:$D$55,SMALL(IF((Dienstplan!$F$6:$AJ$55=$B10)*(Dienstplan!$F$5:$AJ$5=C$6),ROW($A$6:$A$55)),Berechnung!$I425)))</f>
        <v/>
      </c>
      <c r="E10" s="132" t="str">
        <f t="array" ref="E10">IF(ISERROR(INDEX(Dienstplan!$D$1:$D$55,SMALL(IF((Dienstplan!$F$6:$AJ$55=$B10)*(Dienstplan!$F$5:$AJ$5=E$6),ROW($A$6:$A$55)),Berechnung!$H425))),"",INDEX(Dienstplan!$D$1:$D$55,SMALL(IF((Dienstplan!$F$6:$AJ$55=$B10)*(Dienstplan!$F$5:$AJ$5=E$6),ROW($A$6:$A$55)),Berechnung!$H425)))</f>
        <v/>
      </c>
      <c r="F10" s="133" t="str">
        <f t="array" ref="F10">IF(ISERROR(INDEX(Dienstplan!$D$1:$D$55,SMALL(IF((Dienstplan!$F$6:$AJ$55=$B10)*(Dienstplan!$F$5:$AJ$5=E$6),ROW($A$6:$A$55)),Berechnung!$I425))),"",INDEX(Dienstplan!$D$1:$D$55,SMALL(IF((Dienstplan!$F$6:$AJ$55=$B10)*(Dienstplan!$F$5:$AJ$5=E$6),ROW($A$6:$A$55)),Berechnung!$I425)))</f>
        <v/>
      </c>
      <c r="G10" s="132" t="str">
        <f t="array" ref="G10">IF(ISERROR(INDEX(Dienstplan!$D$1:$D$55,SMALL(IF((Dienstplan!$F$6:$AJ$55=$B10)*(Dienstplan!$F$5:$AJ$5=G$6),ROW($A$6:$A$55)),Berechnung!$H425))),"",INDEX(Dienstplan!$D$1:$D$55,SMALL(IF((Dienstplan!$F$6:$AJ$55=$B10)*(Dienstplan!$F$5:$AJ$5=G$6),ROW($A$6:$A$55)),Berechnung!$H425)))</f>
        <v/>
      </c>
      <c r="H10" s="133" t="str">
        <f t="array" ref="H10">IF(ISERROR(INDEX(Dienstplan!$D$1:$D$55,SMALL(IF((Dienstplan!$F$6:$AJ$55=$B10)*(Dienstplan!$F$5:$AJ$5=G$6),ROW($A$6:$A$55)),Berechnung!$I425))),"",INDEX(Dienstplan!$D$1:$D$55,SMALL(IF((Dienstplan!$F$6:$AJ$55=$B10)*(Dienstplan!$F$5:$AJ$5=G$6),ROW($A$6:$A$55)),Berechnung!$I425)))</f>
        <v/>
      </c>
      <c r="I10" s="132" t="str">
        <f t="array" ref="I10">IF(ISERROR(INDEX(Dienstplan!$D$1:$D$55,SMALL(IF((Dienstplan!$F$6:$AJ$55=$B10)*(Dienstplan!$F$5:$AJ$5=I$6),ROW($A$6:$A$55)),Berechnung!$H425))),"",INDEX(Dienstplan!$D$1:$D$55,SMALL(IF((Dienstplan!$F$6:$AJ$55=$B10)*(Dienstplan!$F$5:$AJ$5=I$6),ROW($A$6:$A$55)),Berechnung!$H425)))</f>
        <v/>
      </c>
      <c r="J10" s="133" t="str">
        <f t="array" ref="J10">IF(ISERROR(INDEX(Dienstplan!$D$1:$D$55,SMALL(IF((Dienstplan!$F$6:$AJ$55=$B10)*(Dienstplan!$F$5:$AJ$5=I$6),ROW($A$6:$A$55)),Berechnung!$I425))),"",INDEX(Dienstplan!$D$1:$D$55,SMALL(IF((Dienstplan!$F$6:$AJ$55=$B10)*(Dienstplan!$F$5:$AJ$5=I$6),ROW($A$6:$A$55)),Berechnung!$I425)))</f>
        <v/>
      </c>
      <c r="K10" s="132" t="str">
        <f t="array" ref="K10">IF(ISERROR(INDEX(Dienstplan!$D$1:$D$55,SMALL(IF((Dienstplan!$F$6:$AJ$55=$B10)*(Dienstplan!$F$5:$AJ$5=K$6),ROW($A$6:$A$55)),Berechnung!$H425))),"",INDEX(Dienstplan!$D$1:$D$55,SMALL(IF((Dienstplan!$F$6:$AJ$55=$B10)*(Dienstplan!$F$5:$AJ$5=K$6),ROW($A$6:$A$55)),Berechnung!$H425)))</f>
        <v/>
      </c>
      <c r="L10" s="133" t="str">
        <f t="array" ref="L10">IF(ISERROR(INDEX(Dienstplan!$D$1:$D$55,SMALL(IF((Dienstplan!$F$6:$AJ$55=$B10)*(Dienstplan!$F$5:$AJ$5=K$6),ROW($A$6:$A$55)),Berechnung!$I425))),"",INDEX(Dienstplan!$D$1:$D$55,SMALL(IF((Dienstplan!$F$6:$AJ$55=$B10)*(Dienstplan!$F$5:$AJ$5=K$6),ROW($A$6:$A$55)),Berechnung!$I425)))</f>
        <v/>
      </c>
      <c r="M10" s="131" t="s">
        <v>118</v>
      </c>
      <c r="N10" s="132" t="str">
        <f t="array" ref="N10">IF(ISERROR(INDEX(Dienstplan!$D$1:$D$55,SMALL(IF((Dienstplan!$F$6:$AJ$55=$M10)*(Dienstplan!$F$5:$AJ$5=N$6),ROW($A$6:$A$55)),Berechnung!$K425))),"",INDEX(Dienstplan!$D$1:$D$55,SMALL(IF((Dienstplan!$F$6:$AJ$55=$M10)*(Dienstplan!$F$5:$AJ$5=N$6),ROW($A$6:$A$55)),Berechnung!$K425)))</f>
        <v/>
      </c>
      <c r="O10" s="133" t="str">
        <f t="array" ref="O10">IF(ISERROR(INDEX(Dienstplan!$D$1:$D$55,SMALL(IF((Dienstplan!$F$6:$AJ$55=$M10)*(Dienstplan!$F$5:$AJ$5=O$6),ROW($A$6:$A$55)),Berechnung!$L425))),"",INDEX(Dienstplan!$D$1:$D$55,SMALL(IF((Dienstplan!$F$6:$AJ$55=$M10)*(Dienstplan!$F$5:$AJ$5=O$6),ROW($A$6:$A$55)),Berechnung!$L425)))</f>
        <v/>
      </c>
      <c r="P10" s="132" t="str">
        <f t="array" ref="P10">IF(ISERROR(INDEX(Dienstplan!$D$1:$D$55,SMALL(IF((Dienstplan!$F$6:$AJ$55=$M10)*(Dienstplan!$F$5:$AJ$5=P$6),ROW($A$6:$A$55)),Berechnung!$K425))),"",INDEX(Dienstplan!$D$1:$D$55,SMALL(IF((Dienstplan!$F$6:$AJ$55=$M10)*(Dienstplan!$F$5:$AJ$5=P$6),ROW($A$6:$A$55)),Berechnung!$K425)))</f>
        <v/>
      </c>
      <c r="Q10" s="133" t="str">
        <f t="array" ref="Q10">IF(ISERROR(INDEX(Dienstplan!$D$1:$D$55,SMALL(IF((Dienstplan!$F$6:$AJ$55=$M10)*(Dienstplan!$F$5:$AJ$5=Q$6),ROW($A$6:$A$55)),Berechnung!$L425))),"",INDEX(Dienstplan!$D$1:$D$55,SMALL(IF((Dienstplan!$F$6:$AJ$55=$M10)*(Dienstplan!$F$5:$AJ$5=Q$6),ROW($A$6:$A$55)),Berechnung!$L425)))</f>
        <v/>
      </c>
      <c r="V10" s="204">
        <f>Berechnung!$A160</f>
        <v>43972</v>
      </c>
    </row>
    <row r="11" spans="2:22" ht="21" customHeight="1" x14ac:dyDescent="0.3">
      <c r="B11" s="131" t="s">
        <v>114</v>
      </c>
      <c r="C11" s="132" t="str">
        <f t="array" ref="C11">IF(ISERROR(INDEX(Dienstplan!$D$1:$D$55,SMALL(IF((Dienstplan!$F$6:$AJ$55=$B11)*(Dienstplan!$F$5:$AJ$5=C$6),ROW($A$6:$A$55)),Berechnung!$H426))),"",INDEX(Dienstplan!$D$1:$D$55,SMALL(IF((Dienstplan!$F$6:$AJ$55=$B11)*(Dienstplan!$F$5:$AJ$5=C$6),ROW($A$6:$A$55)),Berechnung!$H426)))</f>
        <v/>
      </c>
      <c r="D11" s="133" t="str">
        <f t="array" ref="D11">IF(ISERROR(INDEX(Dienstplan!$D$1:$D$55,SMALL(IF((Dienstplan!$F$6:$AJ$55=$B11)*(Dienstplan!$F$5:$AJ$5=C$6),ROW($A$6:$A$55)),Berechnung!$I426))),"",INDEX(Dienstplan!$D$1:$D$55,SMALL(IF((Dienstplan!$F$6:$AJ$55=$B11)*(Dienstplan!$F$5:$AJ$5=C$6),ROW($A$6:$A$55)),Berechnung!$I426)))</f>
        <v/>
      </c>
      <c r="E11" s="132" t="str">
        <f t="array" ref="E11">IF(ISERROR(INDEX(Dienstplan!$D$1:$D$55,SMALL(IF((Dienstplan!$F$6:$AJ$55=$B11)*(Dienstplan!$F$5:$AJ$5=E$6),ROW($A$6:$A$55)),Berechnung!$H426))),"",INDEX(Dienstplan!$D$1:$D$55,SMALL(IF((Dienstplan!$F$6:$AJ$55=$B11)*(Dienstplan!$F$5:$AJ$5=E$6),ROW($A$6:$A$55)),Berechnung!$H426)))</f>
        <v/>
      </c>
      <c r="F11" s="133" t="str">
        <f t="array" ref="F11">IF(ISERROR(INDEX(Dienstplan!$D$1:$D$55,SMALL(IF((Dienstplan!$F$6:$AJ$55=$B11)*(Dienstplan!$F$5:$AJ$5=E$6),ROW($A$6:$A$55)),Berechnung!$I426))),"",INDEX(Dienstplan!$D$1:$D$55,SMALL(IF((Dienstplan!$F$6:$AJ$55=$B11)*(Dienstplan!$F$5:$AJ$5=E$6),ROW($A$6:$A$55)),Berechnung!$I426)))</f>
        <v/>
      </c>
      <c r="G11" s="132" t="str">
        <f t="array" ref="G11">IF(ISERROR(INDEX(Dienstplan!$D$1:$D$55,SMALL(IF((Dienstplan!$F$6:$AJ$55=$B11)*(Dienstplan!$F$5:$AJ$5=G$6),ROW($A$6:$A$55)),Berechnung!$H426))),"",INDEX(Dienstplan!$D$1:$D$55,SMALL(IF((Dienstplan!$F$6:$AJ$55=$B11)*(Dienstplan!$F$5:$AJ$5=G$6),ROW($A$6:$A$55)),Berechnung!$H426)))</f>
        <v/>
      </c>
      <c r="H11" s="133" t="str">
        <f t="array" ref="H11">IF(ISERROR(INDEX(Dienstplan!$D$1:$D$55,SMALL(IF((Dienstplan!$F$6:$AJ$55=$B11)*(Dienstplan!$F$5:$AJ$5=G$6),ROW($A$6:$A$55)),Berechnung!$I426))),"",INDEX(Dienstplan!$D$1:$D$55,SMALL(IF((Dienstplan!$F$6:$AJ$55=$B11)*(Dienstplan!$F$5:$AJ$5=G$6),ROW($A$6:$A$55)),Berechnung!$I426)))</f>
        <v/>
      </c>
      <c r="I11" s="132" t="str">
        <f t="array" ref="I11">IF(ISERROR(INDEX(Dienstplan!$D$1:$D$55,SMALL(IF((Dienstplan!$F$6:$AJ$55=$B11)*(Dienstplan!$F$5:$AJ$5=I$6),ROW($A$6:$A$55)),Berechnung!$H426))),"",INDEX(Dienstplan!$D$1:$D$55,SMALL(IF((Dienstplan!$F$6:$AJ$55=$B11)*(Dienstplan!$F$5:$AJ$5=I$6),ROW($A$6:$A$55)),Berechnung!$H426)))</f>
        <v/>
      </c>
      <c r="J11" s="133" t="str">
        <f t="array" ref="J11">IF(ISERROR(INDEX(Dienstplan!$D$1:$D$55,SMALL(IF((Dienstplan!$F$6:$AJ$55=$B11)*(Dienstplan!$F$5:$AJ$5=I$6),ROW($A$6:$A$55)),Berechnung!$I426))),"",INDEX(Dienstplan!$D$1:$D$55,SMALL(IF((Dienstplan!$F$6:$AJ$55=$B11)*(Dienstplan!$F$5:$AJ$5=I$6),ROW($A$6:$A$55)),Berechnung!$I426)))</f>
        <v/>
      </c>
      <c r="K11" s="132" t="str">
        <f t="array" ref="K11">IF(ISERROR(INDEX(Dienstplan!$D$1:$D$55,SMALL(IF((Dienstplan!$F$6:$AJ$55=$B11)*(Dienstplan!$F$5:$AJ$5=K$6),ROW($A$6:$A$55)),Berechnung!$H426))),"",INDEX(Dienstplan!$D$1:$D$55,SMALL(IF((Dienstplan!$F$6:$AJ$55=$B11)*(Dienstplan!$F$5:$AJ$5=K$6),ROW($A$6:$A$55)),Berechnung!$H426)))</f>
        <v/>
      </c>
      <c r="L11" s="133" t="str">
        <f t="array" ref="L11">IF(ISERROR(INDEX(Dienstplan!$D$1:$D$55,SMALL(IF((Dienstplan!$F$6:$AJ$55=$B11)*(Dienstplan!$F$5:$AJ$5=K$6),ROW($A$6:$A$55)),Berechnung!$I426))),"",INDEX(Dienstplan!$D$1:$D$55,SMALL(IF((Dienstplan!$F$6:$AJ$55=$B11)*(Dienstplan!$F$5:$AJ$5=K$6),ROW($A$6:$A$55)),Berechnung!$I426)))</f>
        <v/>
      </c>
      <c r="M11" s="131"/>
      <c r="N11" s="132" t="str">
        <f t="array" ref="N11">IF(ISERROR(INDEX(Dienstplan!$D$1:$D$55,SMALL(IF((Dienstplan!$F$6:$AJ$55=$M11)*(Dienstplan!$F$5:$AJ$5=N$6),ROW($A$6:$A$55)),Berechnung!$K426))),"",INDEX(Dienstplan!$D$1:$D$55,SMALL(IF((Dienstplan!$F$6:$AJ$55=$M11)*(Dienstplan!$F$5:$AJ$5=N$6),ROW($A$6:$A$55)),Berechnung!$K426)))</f>
        <v/>
      </c>
      <c r="O11" s="133" t="str">
        <f t="array" ref="O11">IF(ISERROR(INDEX(Dienstplan!$D$1:$D$55,SMALL(IF((Dienstplan!$F$6:$AJ$55=$M11)*(Dienstplan!$F$5:$AJ$5=O$6),ROW($A$6:$A$55)),Berechnung!$L426))),"",INDEX(Dienstplan!$D$1:$D$55,SMALL(IF((Dienstplan!$F$6:$AJ$55=$M11)*(Dienstplan!$F$5:$AJ$5=O$6),ROW($A$6:$A$55)),Berechnung!$L426)))</f>
        <v/>
      </c>
      <c r="P11" s="132" t="str">
        <f t="array" ref="P11">IF(ISERROR(INDEX(Dienstplan!$D$1:$D$55,SMALL(IF((Dienstplan!$F$6:$AJ$55=$M11)*(Dienstplan!$F$5:$AJ$5=P$6),ROW($A$6:$A$55)),Berechnung!$K426))),"",INDEX(Dienstplan!$D$1:$D$55,SMALL(IF((Dienstplan!$F$6:$AJ$55=$M11)*(Dienstplan!$F$5:$AJ$5=P$6),ROW($A$6:$A$55)),Berechnung!$K426)))</f>
        <v/>
      </c>
      <c r="Q11" s="133" t="str">
        <f t="array" ref="Q11">IF(ISERROR(INDEX(Dienstplan!$D$1:$D$55,SMALL(IF((Dienstplan!$F$6:$AJ$55=$M11)*(Dienstplan!$F$5:$AJ$5=Q$6),ROW($A$6:$A$55)),Berechnung!$L426))),"",INDEX(Dienstplan!$D$1:$D$55,SMALL(IF((Dienstplan!$F$6:$AJ$55=$M11)*(Dienstplan!$F$5:$AJ$5=Q$6),ROW($A$6:$A$55)),Berechnung!$L426)))</f>
        <v/>
      </c>
      <c r="V11" s="204">
        <f>Berechnung!$A161</f>
        <v>43981</v>
      </c>
    </row>
    <row r="12" spans="2:22" ht="21" customHeight="1" x14ac:dyDescent="0.3">
      <c r="B12" s="131"/>
      <c r="C12" s="132" t="str">
        <f t="array" ref="C12">IF(ISERROR(INDEX(Dienstplan!$D$1:$D$55,SMALL(IF((Dienstplan!$F$6:$AJ$55=$B12)*(Dienstplan!$F$5:$AJ$5=C$6),ROW($A$6:$A$55)),Berechnung!$H427))),"",INDEX(Dienstplan!$D$1:$D$55,SMALL(IF((Dienstplan!$F$6:$AJ$55=$B12)*(Dienstplan!$F$5:$AJ$5=C$6),ROW($A$6:$A$55)),Berechnung!$H427)))</f>
        <v/>
      </c>
      <c r="D12" s="133" t="str">
        <f t="array" ref="D12">IF(ISERROR(INDEX(Dienstplan!$D$1:$D$55,SMALL(IF((Dienstplan!$F$6:$AJ$55=$B12)*(Dienstplan!$F$5:$AJ$5=C$6),ROW($A$6:$A$55)),Berechnung!$I427))),"",INDEX(Dienstplan!$D$1:$D$55,SMALL(IF((Dienstplan!$F$6:$AJ$55=$B12)*(Dienstplan!$F$5:$AJ$5=C$6),ROW($A$6:$A$55)),Berechnung!$I427)))</f>
        <v/>
      </c>
      <c r="E12" s="132" t="str">
        <f t="array" ref="E12">IF(ISERROR(INDEX(Dienstplan!$D$1:$D$55,SMALL(IF((Dienstplan!$F$6:$AJ$55=$B12)*(Dienstplan!$F$5:$AJ$5=E$6),ROW($A$6:$A$55)),Berechnung!$H427))),"",INDEX(Dienstplan!$D$1:$D$55,SMALL(IF((Dienstplan!$F$6:$AJ$55=$B12)*(Dienstplan!$F$5:$AJ$5=E$6),ROW($A$6:$A$55)),Berechnung!$H427)))</f>
        <v/>
      </c>
      <c r="F12" s="133" t="str">
        <f t="array" ref="F12">IF(ISERROR(INDEX(Dienstplan!$D$1:$D$55,SMALL(IF((Dienstplan!$F$6:$AJ$55=$B12)*(Dienstplan!$F$5:$AJ$5=E$6),ROW($A$6:$A$55)),Berechnung!$I427))),"",INDEX(Dienstplan!$D$1:$D$55,SMALL(IF((Dienstplan!$F$6:$AJ$55=$B12)*(Dienstplan!$F$5:$AJ$5=E$6),ROW($A$6:$A$55)),Berechnung!$I427)))</f>
        <v/>
      </c>
      <c r="G12" s="132" t="str">
        <f t="array" ref="G12">IF(ISERROR(INDEX(Dienstplan!$D$1:$D$55,SMALL(IF((Dienstplan!$F$6:$AJ$55=$B12)*(Dienstplan!$F$5:$AJ$5=G$6),ROW($A$6:$A$55)),Berechnung!$H427))),"",INDEX(Dienstplan!$D$1:$D$55,SMALL(IF((Dienstplan!$F$6:$AJ$55=$B12)*(Dienstplan!$F$5:$AJ$5=G$6),ROW($A$6:$A$55)),Berechnung!$H427)))</f>
        <v/>
      </c>
      <c r="H12" s="133" t="str">
        <f t="array" ref="H12">IF(ISERROR(INDEX(Dienstplan!$D$1:$D$55,SMALL(IF((Dienstplan!$F$6:$AJ$55=$B12)*(Dienstplan!$F$5:$AJ$5=G$6),ROW($A$6:$A$55)),Berechnung!$I427))),"",INDEX(Dienstplan!$D$1:$D$55,SMALL(IF((Dienstplan!$F$6:$AJ$55=$B12)*(Dienstplan!$F$5:$AJ$5=G$6),ROW($A$6:$A$55)),Berechnung!$I427)))</f>
        <v/>
      </c>
      <c r="I12" s="132" t="str">
        <f t="array" ref="I12">IF(ISERROR(INDEX(Dienstplan!$D$1:$D$55,SMALL(IF((Dienstplan!$F$6:$AJ$55=$B12)*(Dienstplan!$F$5:$AJ$5=I$6),ROW($A$6:$A$55)),Berechnung!$H427))),"",INDEX(Dienstplan!$D$1:$D$55,SMALL(IF((Dienstplan!$F$6:$AJ$55=$B12)*(Dienstplan!$F$5:$AJ$5=I$6),ROW($A$6:$A$55)),Berechnung!$H427)))</f>
        <v/>
      </c>
      <c r="J12" s="133" t="str">
        <f t="array" ref="J12">IF(ISERROR(INDEX(Dienstplan!$D$1:$D$55,SMALL(IF((Dienstplan!$F$6:$AJ$55=$B12)*(Dienstplan!$F$5:$AJ$5=I$6),ROW($A$6:$A$55)),Berechnung!$I427))),"",INDEX(Dienstplan!$D$1:$D$55,SMALL(IF((Dienstplan!$F$6:$AJ$55=$B12)*(Dienstplan!$F$5:$AJ$5=I$6),ROW($A$6:$A$55)),Berechnung!$I427)))</f>
        <v/>
      </c>
      <c r="K12" s="132" t="str">
        <f t="array" ref="K12">IF(ISERROR(INDEX(Dienstplan!$D$1:$D$55,SMALL(IF((Dienstplan!$F$6:$AJ$55=$B12)*(Dienstplan!$F$5:$AJ$5=K$6),ROW($A$6:$A$55)),Berechnung!$H427))),"",INDEX(Dienstplan!$D$1:$D$55,SMALL(IF((Dienstplan!$F$6:$AJ$55=$B12)*(Dienstplan!$F$5:$AJ$5=K$6),ROW($A$6:$A$55)),Berechnung!$H427)))</f>
        <v/>
      </c>
      <c r="L12" s="133" t="str">
        <f t="array" ref="L12">IF(ISERROR(INDEX(Dienstplan!$D$1:$D$55,SMALL(IF((Dienstplan!$F$6:$AJ$55=$B12)*(Dienstplan!$F$5:$AJ$5=K$6),ROW($A$6:$A$55)),Berechnung!$I427))),"",INDEX(Dienstplan!$D$1:$D$55,SMALL(IF((Dienstplan!$F$6:$AJ$55=$B12)*(Dienstplan!$F$5:$AJ$5=K$6),ROW($A$6:$A$55)),Berechnung!$I427)))</f>
        <v/>
      </c>
      <c r="M12" s="131"/>
      <c r="N12" s="132" t="str">
        <f t="array" ref="N12">IF(ISERROR(INDEX(Dienstplan!$D$1:$D$55,SMALL(IF((Dienstplan!$F$6:$AJ$55=$M12)*(Dienstplan!$F$5:$AJ$5=N$6),ROW($A$6:$A$55)),Berechnung!$K427))),"",INDEX(Dienstplan!$D$1:$D$55,SMALL(IF((Dienstplan!$F$6:$AJ$55=$M12)*(Dienstplan!$F$5:$AJ$5=N$6),ROW($A$6:$A$55)),Berechnung!$K427)))</f>
        <v/>
      </c>
      <c r="O12" s="133" t="str">
        <f t="array" ref="O12">IF(ISERROR(INDEX(Dienstplan!$D$1:$D$55,SMALL(IF((Dienstplan!$F$6:$AJ$55=$M12)*(Dienstplan!$F$5:$AJ$5=O$6),ROW($A$6:$A$55)),Berechnung!$L427))),"",INDEX(Dienstplan!$D$1:$D$55,SMALL(IF((Dienstplan!$F$6:$AJ$55=$M12)*(Dienstplan!$F$5:$AJ$5=O$6),ROW($A$6:$A$55)),Berechnung!$L427)))</f>
        <v/>
      </c>
      <c r="P12" s="132" t="str">
        <f t="array" ref="P12">IF(ISERROR(INDEX(Dienstplan!$D$1:$D$55,SMALL(IF((Dienstplan!$F$6:$AJ$55=$M12)*(Dienstplan!$F$5:$AJ$5=P$6),ROW($A$6:$A$55)),Berechnung!$K427))),"",INDEX(Dienstplan!$D$1:$D$55,SMALL(IF((Dienstplan!$F$6:$AJ$55=$M12)*(Dienstplan!$F$5:$AJ$5=P$6),ROW($A$6:$A$55)),Berechnung!$K427)))</f>
        <v/>
      </c>
      <c r="Q12" s="133" t="str">
        <f t="array" ref="Q12">IF(ISERROR(INDEX(Dienstplan!$D$1:$D$55,SMALL(IF((Dienstplan!$F$6:$AJ$55=$M12)*(Dienstplan!$F$5:$AJ$5=Q$6),ROW($A$6:$A$55)),Berechnung!$L427))),"",INDEX(Dienstplan!$D$1:$D$55,SMALL(IF((Dienstplan!$F$6:$AJ$55=$M12)*(Dienstplan!$F$5:$AJ$5=Q$6),ROW($A$6:$A$55)),Berechnung!$L427)))</f>
        <v/>
      </c>
      <c r="V12" s="204">
        <f>Berechnung!$A162</f>
        <v>43982</v>
      </c>
    </row>
    <row r="13" spans="2:22" ht="21" customHeight="1" x14ac:dyDescent="0.3">
      <c r="B13" s="131"/>
      <c r="C13" s="132" t="str">
        <f t="array" ref="C13">IF(ISERROR(INDEX(Dienstplan!$D$1:$D$55,SMALL(IF((Dienstplan!$F$6:$AJ$55=$B13)*(Dienstplan!$F$5:$AJ$5=C$6),ROW($A$6:$A$55)),Berechnung!$H428))),"",INDEX(Dienstplan!$D$1:$D$55,SMALL(IF((Dienstplan!$F$6:$AJ$55=$B13)*(Dienstplan!$F$5:$AJ$5=C$6),ROW($A$6:$A$55)),Berechnung!$H428)))</f>
        <v/>
      </c>
      <c r="D13" s="133" t="str">
        <f t="array" ref="D13">IF(ISERROR(INDEX(Dienstplan!$D$1:$D$55,SMALL(IF((Dienstplan!$F$6:$AJ$55=$B13)*(Dienstplan!$F$5:$AJ$5=C$6),ROW($A$6:$A$55)),Berechnung!$I428))),"",INDEX(Dienstplan!$D$1:$D$55,SMALL(IF((Dienstplan!$F$6:$AJ$55=$B13)*(Dienstplan!$F$5:$AJ$5=C$6),ROW($A$6:$A$55)),Berechnung!$I428)))</f>
        <v/>
      </c>
      <c r="E13" s="132" t="str">
        <f t="array" ref="E13">IF(ISERROR(INDEX(Dienstplan!$D$1:$D$55,SMALL(IF((Dienstplan!$F$6:$AJ$55=$B13)*(Dienstplan!$F$5:$AJ$5=E$6),ROW($A$6:$A$55)),Berechnung!$H428))),"",INDEX(Dienstplan!$D$1:$D$55,SMALL(IF((Dienstplan!$F$6:$AJ$55=$B13)*(Dienstplan!$F$5:$AJ$5=E$6),ROW($A$6:$A$55)),Berechnung!$H428)))</f>
        <v/>
      </c>
      <c r="F13" s="133" t="str">
        <f t="array" ref="F13">IF(ISERROR(INDEX(Dienstplan!$D$1:$D$55,SMALL(IF((Dienstplan!$F$6:$AJ$55=$B13)*(Dienstplan!$F$5:$AJ$5=E$6),ROW($A$6:$A$55)),Berechnung!$I428))),"",INDEX(Dienstplan!$D$1:$D$55,SMALL(IF((Dienstplan!$F$6:$AJ$55=$B13)*(Dienstplan!$F$5:$AJ$5=E$6),ROW($A$6:$A$55)),Berechnung!$I428)))</f>
        <v/>
      </c>
      <c r="G13" s="132" t="str">
        <f t="array" ref="G13">IF(ISERROR(INDEX(Dienstplan!$D$1:$D$55,SMALL(IF((Dienstplan!$F$6:$AJ$55=$B13)*(Dienstplan!$F$5:$AJ$5=G$6),ROW($A$6:$A$55)),Berechnung!$H428))),"",INDEX(Dienstplan!$D$1:$D$55,SMALL(IF((Dienstplan!$F$6:$AJ$55=$B13)*(Dienstplan!$F$5:$AJ$5=G$6),ROW($A$6:$A$55)),Berechnung!$H428)))</f>
        <v/>
      </c>
      <c r="H13" s="133" t="str">
        <f t="array" ref="H13">IF(ISERROR(INDEX(Dienstplan!$D$1:$D$55,SMALL(IF((Dienstplan!$F$6:$AJ$55=$B13)*(Dienstplan!$F$5:$AJ$5=G$6),ROW($A$6:$A$55)),Berechnung!$I428))),"",INDEX(Dienstplan!$D$1:$D$55,SMALL(IF((Dienstplan!$F$6:$AJ$55=$B13)*(Dienstplan!$F$5:$AJ$5=G$6),ROW($A$6:$A$55)),Berechnung!$I428)))</f>
        <v/>
      </c>
      <c r="I13" s="132" t="str">
        <f t="array" ref="I13">IF(ISERROR(INDEX(Dienstplan!$D$1:$D$55,SMALL(IF((Dienstplan!$F$6:$AJ$55=$B13)*(Dienstplan!$F$5:$AJ$5=I$6),ROW($A$6:$A$55)),Berechnung!$H428))),"",INDEX(Dienstplan!$D$1:$D$55,SMALL(IF((Dienstplan!$F$6:$AJ$55=$B13)*(Dienstplan!$F$5:$AJ$5=I$6),ROW($A$6:$A$55)),Berechnung!$H428)))</f>
        <v/>
      </c>
      <c r="J13" s="133" t="str">
        <f t="array" ref="J13">IF(ISERROR(INDEX(Dienstplan!$D$1:$D$55,SMALL(IF((Dienstplan!$F$6:$AJ$55=$B13)*(Dienstplan!$F$5:$AJ$5=I$6),ROW($A$6:$A$55)),Berechnung!$I428))),"",INDEX(Dienstplan!$D$1:$D$55,SMALL(IF((Dienstplan!$F$6:$AJ$55=$B13)*(Dienstplan!$F$5:$AJ$5=I$6),ROW($A$6:$A$55)),Berechnung!$I428)))</f>
        <v/>
      </c>
      <c r="K13" s="132" t="str">
        <f t="array" ref="K13">IF(ISERROR(INDEX(Dienstplan!$D$1:$D$55,SMALL(IF((Dienstplan!$F$6:$AJ$55=$B13)*(Dienstplan!$F$5:$AJ$5=K$6),ROW($A$6:$A$55)),Berechnung!$H428))),"",INDEX(Dienstplan!$D$1:$D$55,SMALL(IF((Dienstplan!$F$6:$AJ$55=$B13)*(Dienstplan!$F$5:$AJ$5=K$6),ROW($A$6:$A$55)),Berechnung!$H428)))</f>
        <v/>
      </c>
      <c r="L13" s="133" t="str">
        <f t="array" ref="L13">IF(ISERROR(INDEX(Dienstplan!$D$1:$D$55,SMALL(IF((Dienstplan!$F$6:$AJ$55=$B13)*(Dienstplan!$F$5:$AJ$5=K$6),ROW($A$6:$A$55)),Berechnung!$I428))),"",INDEX(Dienstplan!$D$1:$D$55,SMALL(IF((Dienstplan!$F$6:$AJ$55=$B13)*(Dienstplan!$F$5:$AJ$5=K$6),ROW($A$6:$A$55)),Berechnung!$I428)))</f>
        <v/>
      </c>
      <c r="M13" s="131"/>
      <c r="N13" s="132" t="str">
        <f t="array" ref="N13">IF(ISERROR(INDEX(Dienstplan!$D$1:$D$55,SMALL(IF((Dienstplan!$F$6:$AJ$55=$M13)*(Dienstplan!$F$5:$AJ$5=N$6),ROW($A$6:$A$55)),Berechnung!$K428))),"",INDEX(Dienstplan!$D$1:$D$55,SMALL(IF((Dienstplan!$F$6:$AJ$55=$M13)*(Dienstplan!$F$5:$AJ$5=N$6),ROW($A$6:$A$55)),Berechnung!$K428)))</f>
        <v/>
      </c>
      <c r="O13" s="133" t="str">
        <f t="array" ref="O13">IF(ISERROR(INDEX(Dienstplan!$D$1:$D$55,SMALL(IF((Dienstplan!$F$6:$AJ$55=$M13)*(Dienstplan!$F$5:$AJ$5=O$6),ROW($A$6:$A$55)),Berechnung!$L428))),"",INDEX(Dienstplan!$D$1:$D$55,SMALL(IF((Dienstplan!$F$6:$AJ$55=$M13)*(Dienstplan!$F$5:$AJ$5=O$6),ROW($A$6:$A$55)),Berechnung!$L428)))</f>
        <v/>
      </c>
      <c r="P13" s="132" t="str">
        <f t="array" ref="P13">IF(ISERROR(INDEX(Dienstplan!$D$1:$D$55,SMALL(IF((Dienstplan!$F$6:$AJ$55=$M13)*(Dienstplan!$F$5:$AJ$5=P$6),ROW($A$6:$A$55)),Berechnung!$K428))),"",INDEX(Dienstplan!$D$1:$D$55,SMALL(IF((Dienstplan!$F$6:$AJ$55=$M13)*(Dienstplan!$F$5:$AJ$5=P$6),ROW($A$6:$A$55)),Berechnung!$K428)))</f>
        <v/>
      </c>
      <c r="Q13" s="133" t="str">
        <f t="array" ref="Q13">IF(ISERROR(INDEX(Dienstplan!$D$1:$D$55,SMALL(IF((Dienstplan!$F$6:$AJ$55=$M13)*(Dienstplan!$F$5:$AJ$5=Q$6),ROW($A$6:$A$55)),Berechnung!$L428))),"",INDEX(Dienstplan!$D$1:$D$55,SMALL(IF((Dienstplan!$F$6:$AJ$55=$M13)*(Dienstplan!$F$5:$AJ$5=Q$6),ROW($A$6:$A$55)),Berechnung!$L428)))</f>
        <v/>
      </c>
      <c r="V13" s="204">
        <f>Berechnung!$A163</f>
        <v>43983</v>
      </c>
    </row>
    <row r="14" spans="2:22" ht="21" customHeight="1" x14ac:dyDescent="0.3">
      <c r="B14" s="131"/>
      <c r="C14" s="132" t="str">
        <f t="array" ref="C14">IF(ISERROR(INDEX(Dienstplan!$D$1:$D$55,SMALL(IF((Dienstplan!$F$6:$AJ$55=$B14)*(Dienstplan!$F$5:$AJ$5=C$6),ROW($A$6:$A$55)),Berechnung!$H429))),"",INDEX(Dienstplan!$D$1:$D$55,SMALL(IF((Dienstplan!$F$6:$AJ$55=$B14)*(Dienstplan!$F$5:$AJ$5=C$6),ROW($A$6:$A$55)),Berechnung!$H429)))</f>
        <v/>
      </c>
      <c r="D14" s="133" t="str">
        <f t="array" ref="D14">IF(ISERROR(INDEX(Dienstplan!$D$1:$D$55,SMALL(IF((Dienstplan!$F$6:$AJ$55=$B14)*(Dienstplan!$F$5:$AJ$5=C$6),ROW($A$6:$A$55)),Berechnung!$I429))),"",INDEX(Dienstplan!$D$1:$D$55,SMALL(IF((Dienstplan!$F$6:$AJ$55=$B14)*(Dienstplan!$F$5:$AJ$5=C$6),ROW($A$6:$A$55)),Berechnung!$I429)))</f>
        <v/>
      </c>
      <c r="E14" s="132" t="str">
        <f t="array" ref="E14">IF(ISERROR(INDEX(Dienstplan!$D$1:$D$55,SMALL(IF((Dienstplan!$F$6:$AJ$55=$B14)*(Dienstplan!$F$5:$AJ$5=E$6),ROW($A$6:$A$55)),Berechnung!$H429))),"",INDEX(Dienstplan!$D$1:$D$55,SMALL(IF((Dienstplan!$F$6:$AJ$55=$B14)*(Dienstplan!$F$5:$AJ$5=E$6),ROW($A$6:$A$55)),Berechnung!$H429)))</f>
        <v/>
      </c>
      <c r="F14" s="133" t="str">
        <f t="array" ref="F14">IF(ISERROR(INDEX(Dienstplan!$D$1:$D$55,SMALL(IF((Dienstplan!$F$6:$AJ$55=$B14)*(Dienstplan!$F$5:$AJ$5=E$6),ROW($A$6:$A$55)),Berechnung!$I429))),"",INDEX(Dienstplan!$D$1:$D$55,SMALL(IF((Dienstplan!$F$6:$AJ$55=$B14)*(Dienstplan!$F$5:$AJ$5=E$6),ROW($A$6:$A$55)),Berechnung!$I429)))</f>
        <v/>
      </c>
      <c r="G14" s="132" t="str">
        <f t="array" ref="G14">IF(ISERROR(INDEX(Dienstplan!$D$1:$D$55,SMALL(IF((Dienstplan!$F$6:$AJ$55=$B14)*(Dienstplan!$F$5:$AJ$5=G$6),ROW($A$6:$A$55)),Berechnung!$H429))),"",INDEX(Dienstplan!$D$1:$D$55,SMALL(IF((Dienstplan!$F$6:$AJ$55=$B14)*(Dienstplan!$F$5:$AJ$5=G$6),ROW($A$6:$A$55)),Berechnung!$H429)))</f>
        <v/>
      </c>
      <c r="H14" s="133" t="str">
        <f t="array" ref="H14">IF(ISERROR(INDEX(Dienstplan!$D$1:$D$55,SMALL(IF((Dienstplan!$F$6:$AJ$55=$B14)*(Dienstplan!$F$5:$AJ$5=G$6),ROW($A$6:$A$55)),Berechnung!$I429))),"",INDEX(Dienstplan!$D$1:$D$55,SMALL(IF((Dienstplan!$F$6:$AJ$55=$B14)*(Dienstplan!$F$5:$AJ$5=G$6),ROW($A$6:$A$55)),Berechnung!$I429)))</f>
        <v/>
      </c>
      <c r="I14" s="132" t="str">
        <f t="array" ref="I14">IF(ISERROR(INDEX(Dienstplan!$D$1:$D$55,SMALL(IF((Dienstplan!$F$6:$AJ$55=$B14)*(Dienstplan!$F$5:$AJ$5=I$6),ROW($A$6:$A$55)),Berechnung!$H429))),"",INDEX(Dienstplan!$D$1:$D$55,SMALL(IF((Dienstplan!$F$6:$AJ$55=$B14)*(Dienstplan!$F$5:$AJ$5=I$6),ROW($A$6:$A$55)),Berechnung!$H429)))</f>
        <v/>
      </c>
      <c r="J14" s="133" t="str">
        <f t="array" ref="J14">IF(ISERROR(INDEX(Dienstplan!$D$1:$D$55,SMALL(IF((Dienstplan!$F$6:$AJ$55=$B14)*(Dienstplan!$F$5:$AJ$5=I$6),ROW($A$6:$A$55)),Berechnung!$I429))),"",INDEX(Dienstplan!$D$1:$D$55,SMALL(IF((Dienstplan!$F$6:$AJ$55=$B14)*(Dienstplan!$F$5:$AJ$5=I$6),ROW($A$6:$A$55)),Berechnung!$I429)))</f>
        <v/>
      </c>
      <c r="K14" s="132" t="str">
        <f t="array" ref="K14">IF(ISERROR(INDEX(Dienstplan!$D$1:$D$55,SMALL(IF((Dienstplan!$F$6:$AJ$55=$B14)*(Dienstplan!$F$5:$AJ$5=K$6),ROW($A$6:$A$55)),Berechnung!$H429))),"",INDEX(Dienstplan!$D$1:$D$55,SMALL(IF((Dienstplan!$F$6:$AJ$55=$B14)*(Dienstplan!$F$5:$AJ$5=K$6),ROW($A$6:$A$55)),Berechnung!$H429)))</f>
        <v/>
      </c>
      <c r="L14" s="133" t="str">
        <f t="array" ref="L14">IF(ISERROR(INDEX(Dienstplan!$D$1:$D$55,SMALL(IF((Dienstplan!$F$6:$AJ$55=$B14)*(Dienstplan!$F$5:$AJ$5=K$6),ROW($A$6:$A$55)),Berechnung!$I429))),"",INDEX(Dienstplan!$D$1:$D$55,SMALL(IF((Dienstplan!$F$6:$AJ$55=$B14)*(Dienstplan!$F$5:$AJ$5=K$6),ROW($A$6:$A$55)),Berechnung!$I429)))</f>
        <v/>
      </c>
      <c r="M14" s="131"/>
      <c r="N14" s="132" t="str">
        <f t="array" ref="N14">IF(ISERROR(INDEX(Dienstplan!$D$1:$D$55,SMALL(IF((Dienstplan!$F$6:$AJ$55=$M14)*(Dienstplan!$F$5:$AJ$5=N$6),ROW($A$6:$A$55)),Berechnung!$K429))),"",INDEX(Dienstplan!$D$1:$D$55,SMALL(IF((Dienstplan!$F$6:$AJ$55=$M14)*(Dienstplan!$F$5:$AJ$5=N$6),ROW($A$6:$A$55)),Berechnung!$K429)))</f>
        <v/>
      </c>
      <c r="O14" s="133" t="str">
        <f t="array" ref="O14">IF(ISERROR(INDEX(Dienstplan!$D$1:$D$55,SMALL(IF((Dienstplan!$F$6:$AJ$55=$M14)*(Dienstplan!$F$5:$AJ$5=O$6),ROW($A$6:$A$55)),Berechnung!$L429))),"",INDEX(Dienstplan!$D$1:$D$55,SMALL(IF((Dienstplan!$F$6:$AJ$55=$M14)*(Dienstplan!$F$5:$AJ$5=O$6),ROW($A$6:$A$55)),Berechnung!$L429)))</f>
        <v/>
      </c>
      <c r="P14" s="132" t="str">
        <f t="array" ref="P14">IF(ISERROR(INDEX(Dienstplan!$D$1:$D$55,SMALL(IF((Dienstplan!$F$6:$AJ$55=$M14)*(Dienstplan!$F$5:$AJ$5=P$6),ROW($A$6:$A$55)),Berechnung!$K429))),"",INDEX(Dienstplan!$D$1:$D$55,SMALL(IF((Dienstplan!$F$6:$AJ$55=$M14)*(Dienstplan!$F$5:$AJ$5=P$6),ROW($A$6:$A$55)),Berechnung!$K429)))</f>
        <v/>
      </c>
      <c r="Q14" s="133" t="str">
        <f t="array" ref="Q14">IF(ISERROR(INDEX(Dienstplan!$D$1:$D$55,SMALL(IF((Dienstplan!$F$6:$AJ$55=$M14)*(Dienstplan!$F$5:$AJ$5=Q$6),ROW($A$6:$A$55)),Berechnung!$L429))),"",INDEX(Dienstplan!$D$1:$D$55,SMALL(IF((Dienstplan!$F$6:$AJ$55=$M14)*(Dienstplan!$F$5:$AJ$5=Q$6),ROW($A$6:$A$55)),Berechnung!$L429)))</f>
        <v/>
      </c>
      <c r="V14" s="204">
        <f>Berechnung!$A164</f>
        <v>43993</v>
      </c>
    </row>
    <row r="15" spans="2:22" ht="21" customHeight="1" x14ac:dyDescent="0.3">
      <c r="B15" s="131"/>
      <c r="C15" s="132" t="str">
        <f t="array" ref="C15">IF(ISERROR(INDEX(Dienstplan!$D$1:$D$55,SMALL(IF((Dienstplan!$F$6:$AJ$55=$B15)*(Dienstplan!$F$5:$AJ$5=C$6),ROW($A$6:$A$55)),Berechnung!$H430))),"",INDEX(Dienstplan!$D$1:$D$55,SMALL(IF((Dienstplan!$F$6:$AJ$55=$B15)*(Dienstplan!$F$5:$AJ$5=C$6),ROW($A$6:$A$55)),Berechnung!$H430)))</f>
        <v/>
      </c>
      <c r="D15" s="133" t="str">
        <f t="array" ref="D15">IF(ISERROR(INDEX(Dienstplan!$D$1:$D$55,SMALL(IF((Dienstplan!$F$6:$AJ$55=$B15)*(Dienstplan!$F$5:$AJ$5=C$6),ROW($A$6:$A$55)),Berechnung!$I430))),"",INDEX(Dienstplan!$D$1:$D$55,SMALL(IF((Dienstplan!$F$6:$AJ$55=$B15)*(Dienstplan!$F$5:$AJ$5=C$6),ROW($A$6:$A$55)),Berechnung!$I430)))</f>
        <v/>
      </c>
      <c r="E15" s="132" t="str">
        <f t="array" ref="E15">IF(ISERROR(INDEX(Dienstplan!$D$1:$D$55,SMALL(IF((Dienstplan!$F$6:$AJ$55=$B15)*(Dienstplan!$F$5:$AJ$5=E$6),ROW($A$6:$A$55)),Berechnung!$H430))),"",INDEX(Dienstplan!$D$1:$D$55,SMALL(IF((Dienstplan!$F$6:$AJ$55=$B15)*(Dienstplan!$F$5:$AJ$5=E$6),ROW($A$6:$A$55)),Berechnung!$H430)))</f>
        <v/>
      </c>
      <c r="F15" s="133" t="str">
        <f t="array" ref="F15">IF(ISERROR(INDEX(Dienstplan!$D$1:$D$55,SMALL(IF((Dienstplan!$F$6:$AJ$55=$B15)*(Dienstplan!$F$5:$AJ$5=E$6),ROW($A$6:$A$55)),Berechnung!$I430))),"",INDEX(Dienstplan!$D$1:$D$55,SMALL(IF((Dienstplan!$F$6:$AJ$55=$B15)*(Dienstplan!$F$5:$AJ$5=E$6),ROW($A$6:$A$55)),Berechnung!$I430)))</f>
        <v/>
      </c>
      <c r="G15" s="132" t="str">
        <f t="array" ref="G15">IF(ISERROR(INDEX(Dienstplan!$D$1:$D$55,SMALL(IF((Dienstplan!$F$6:$AJ$55=$B15)*(Dienstplan!$F$5:$AJ$5=G$6),ROW($A$6:$A$55)),Berechnung!$H430))),"",INDEX(Dienstplan!$D$1:$D$55,SMALL(IF((Dienstplan!$F$6:$AJ$55=$B15)*(Dienstplan!$F$5:$AJ$5=G$6),ROW($A$6:$A$55)),Berechnung!$H430)))</f>
        <v/>
      </c>
      <c r="H15" s="133" t="str">
        <f t="array" ref="H15">IF(ISERROR(INDEX(Dienstplan!$D$1:$D$55,SMALL(IF((Dienstplan!$F$6:$AJ$55=$B15)*(Dienstplan!$F$5:$AJ$5=G$6),ROW($A$6:$A$55)),Berechnung!$I430))),"",INDEX(Dienstplan!$D$1:$D$55,SMALL(IF((Dienstplan!$F$6:$AJ$55=$B15)*(Dienstplan!$F$5:$AJ$5=G$6),ROW($A$6:$A$55)),Berechnung!$I430)))</f>
        <v/>
      </c>
      <c r="I15" s="132" t="str">
        <f t="array" ref="I15">IF(ISERROR(INDEX(Dienstplan!$D$1:$D$55,SMALL(IF((Dienstplan!$F$6:$AJ$55=$B15)*(Dienstplan!$F$5:$AJ$5=I$6),ROW($A$6:$A$55)),Berechnung!$H430))),"",INDEX(Dienstplan!$D$1:$D$55,SMALL(IF((Dienstplan!$F$6:$AJ$55=$B15)*(Dienstplan!$F$5:$AJ$5=I$6),ROW($A$6:$A$55)),Berechnung!$H430)))</f>
        <v/>
      </c>
      <c r="J15" s="133" t="str">
        <f t="array" ref="J15">IF(ISERROR(INDEX(Dienstplan!$D$1:$D$55,SMALL(IF((Dienstplan!$F$6:$AJ$55=$B15)*(Dienstplan!$F$5:$AJ$5=I$6),ROW($A$6:$A$55)),Berechnung!$I430))),"",INDEX(Dienstplan!$D$1:$D$55,SMALL(IF((Dienstplan!$F$6:$AJ$55=$B15)*(Dienstplan!$F$5:$AJ$5=I$6),ROW($A$6:$A$55)),Berechnung!$I430)))</f>
        <v/>
      </c>
      <c r="K15" s="132" t="str">
        <f t="array" ref="K15">IF(ISERROR(INDEX(Dienstplan!$D$1:$D$55,SMALL(IF((Dienstplan!$F$6:$AJ$55=$B15)*(Dienstplan!$F$5:$AJ$5=K$6),ROW($A$6:$A$55)),Berechnung!$H430))),"",INDEX(Dienstplan!$D$1:$D$55,SMALL(IF((Dienstplan!$F$6:$AJ$55=$B15)*(Dienstplan!$F$5:$AJ$5=K$6),ROW($A$6:$A$55)),Berechnung!$H430)))</f>
        <v/>
      </c>
      <c r="L15" s="133" t="str">
        <f t="array" ref="L15">IF(ISERROR(INDEX(Dienstplan!$D$1:$D$55,SMALL(IF((Dienstplan!$F$6:$AJ$55=$B15)*(Dienstplan!$F$5:$AJ$5=K$6),ROW($A$6:$A$55)),Berechnung!$I430))),"",INDEX(Dienstplan!$D$1:$D$55,SMALL(IF((Dienstplan!$F$6:$AJ$55=$B15)*(Dienstplan!$F$5:$AJ$5=K$6),ROW($A$6:$A$55)),Berechnung!$I430)))</f>
        <v/>
      </c>
      <c r="M15" s="131"/>
      <c r="N15" s="132" t="str">
        <f t="array" ref="N15">IF(ISERROR(INDEX(Dienstplan!$D$1:$D$55,SMALL(IF((Dienstplan!$F$6:$AJ$55=$M15)*(Dienstplan!$F$5:$AJ$5=N$6),ROW($A$6:$A$55)),Berechnung!$K430))),"",INDEX(Dienstplan!$D$1:$D$55,SMALL(IF((Dienstplan!$F$6:$AJ$55=$M15)*(Dienstplan!$F$5:$AJ$5=N$6),ROW($A$6:$A$55)),Berechnung!$K430)))</f>
        <v/>
      </c>
      <c r="O15" s="133" t="str">
        <f t="array" ref="O15">IF(ISERROR(INDEX(Dienstplan!$D$1:$D$55,SMALL(IF((Dienstplan!$F$6:$AJ$55=$M15)*(Dienstplan!$F$5:$AJ$5=O$6),ROW($A$6:$A$55)),Berechnung!$L430))),"",INDEX(Dienstplan!$D$1:$D$55,SMALL(IF((Dienstplan!$F$6:$AJ$55=$M15)*(Dienstplan!$F$5:$AJ$5=O$6),ROW($A$6:$A$55)),Berechnung!$L430)))</f>
        <v/>
      </c>
      <c r="P15" s="132" t="str">
        <f t="array" ref="P15">IF(ISERROR(INDEX(Dienstplan!$D$1:$D$55,SMALL(IF((Dienstplan!$F$6:$AJ$55=$M15)*(Dienstplan!$F$5:$AJ$5=P$6),ROW($A$6:$A$55)),Berechnung!$K430))),"",INDEX(Dienstplan!$D$1:$D$55,SMALL(IF((Dienstplan!$F$6:$AJ$55=$M15)*(Dienstplan!$F$5:$AJ$5=P$6),ROW($A$6:$A$55)),Berechnung!$K430)))</f>
        <v/>
      </c>
      <c r="Q15" s="133" t="str">
        <f t="array" ref="Q15">IF(ISERROR(INDEX(Dienstplan!$D$1:$D$55,SMALL(IF((Dienstplan!$F$6:$AJ$55=$M15)*(Dienstplan!$F$5:$AJ$5=Q$6),ROW($A$6:$A$55)),Berechnung!$L430))),"",INDEX(Dienstplan!$D$1:$D$55,SMALL(IF((Dienstplan!$F$6:$AJ$55=$M15)*(Dienstplan!$F$5:$AJ$5=Q$6),ROW($A$6:$A$55)),Berechnung!$L430)))</f>
        <v/>
      </c>
      <c r="V15" s="204">
        <f>Berechnung!$A165</f>
        <v>44107</v>
      </c>
    </row>
    <row r="16" spans="2:22" ht="21" customHeight="1" x14ac:dyDescent="0.3">
      <c r="B16" s="131"/>
      <c r="C16" s="132" t="str">
        <f t="array" ref="C16">IF(ISERROR(INDEX(Dienstplan!$D$1:$D$55,SMALL(IF((Dienstplan!$F$6:$AJ$55=$B16)*(Dienstplan!$F$5:$AJ$5=C$6),ROW($A$6:$A$55)),Berechnung!$H431))),"",INDEX(Dienstplan!$D$1:$D$55,SMALL(IF((Dienstplan!$F$6:$AJ$55=$B16)*(Dienstplan!$F$5:$AJ$5=C$6),ROW($A$6:$A$55)),Berechnung!$H431)))</f>
        <v/>
      </c>
      <c r="D16" s="133" t="str">
        <f t="array" ref="D16">IF(ISERROR(INDEX(Dienstplan!$D$1:$D$55,SMALL(IF((Dienstplan!$F$6:$AJ$55=$B16)*(Dienstplan!$F$5:$AJ$5=C$6),ROW($A$6:$A$55)),Berechnung!$I431))),"",INDEX(Dienstplan!$D$1:$D$55,SMALL(IF((Dienstplan!$F$6:$AJ$55=$B16)*(Dienstplan!$F$5:$AJ$5=C$6),ROW($A$6:$A$55)),Berechnung!$I431)))</f>
        <v/>
      </c>
      <c r="E16" s="132" t="str">
        <f t="array" ref="E16">IF(ISERROR(INDEX(Dienstplan!$D$1:$D$55,SMALL(IF((Dienstplan!$F$6:$AJ$55=$B16)*(Dienstplan!$F$5:$AJ$5=E$6),ROW($A$6:$A$55)),Berechnung!$H431))),"",INDEX(Dienstplan!$D$1:$D$55,SMALL(IF((Dienstplan!$F$6:$AJ$55=$B16)*(Dienstplan!$F$5:$AJ$5=E$6),ROW($A$6:$A$55)),Berechnung!$H431)))</f>
        <v/>
      </c>
      <c r="F16" s="133" t="str">
        <f t="array" ref="F16">IF(ISERROR(INDEX(Dienstplan!$D$1:$D$55,SMALL(IF((Dienstplan!$F$6:$AJ$55=$B16)*(Dienstplan!$F$5:$AJ$5=E$6),ROW($A$6:$A$55)),Berechnung!$I431))),"",INDEX(Dienstplan!$D$1:$D$55,SMALL(IF((Dienstplan!$F$6:$AJ$55=$B16)*(Dienstplan!$F$5:$AJ$5=E$6),ROW($A$6:$A$55)),Berechnung!$I431)))</f>
        <v/>
      </c>
      <c r="G16" s="132" t="str">
        <f t="array" ref="G16">IF(ISERROR(INDEX(Dienstplan!$D$1:$D$55,SMALL(IF((Dienstplan!$F$6:$AJ$55=$B16)*(Dienstplan!$F$5:$AJ$5=G$6),ROW($A$6:$A$55)),Berechnung!$H431))),"",INDEX(Dienstplan!$D$1:$D$55,SMALL(IF((Dienstplan!$F$6:$AJ$55=$B16)*(Dienstplan!$F$5:$AJ$5=G$6),ROW($A$6:$A$55)),Berechnung!$H431)))</f>
        <v/>
      </c>
      <c r="H16" s="133" t="str">
        <f t="array" ref="H16">IF(ISERROR(INDEX(Dienstplan!$D$1:$D$55,SMALL(IF((Dienstplan!$F$6:$AJ$55=$B16)*(Dienstplan!$F$5:$AJ$5=G$6),ROW($A$6:$A$55)),Berechnung!$I431))),"",INDEX(Dienstplan!$D$1:$D$55,SMALL(IF((Dienstplan!$F$6:$AJ$55=$B16)*(Dienstplan!$F$5:$AJ$5=G$6),ROW($A$6:$A$55)),Berechnung!$I431)))</f>
        <v/>
      </c>
      <c r="I16" s="132" t="str">
        <f t="array" ref="I16">IF(ISERROR(INDEX(Dienstplan!$D$1:$D$55,SMALL(IF((Dienstplan!$F$6:$AJ$55=$B16)*(Dienstplan!$F$5:$AJ$5=I$6),ROW($A$6:$A$55)),Berechnung!$H431))),"",INDEX(Dienstplan!$D$1:$D$55,SMALL(IF((Dienstplan!$F$6:$AJ$55=$B16)*(Dienstplan!$F$5:$AJ$5=I$6),ROW($A$6:$A$55)),Berechnung!$H431)))</f>
        <v/>
      </c>
      <c r="J16" s="133" t="str">
        <f t="array" ref="J16">IF(ISERROR(INDEX(Dienstplan!$D$1:$D$55,SMALL(IF((Dienstplan!$F$6:$AJ$55=$B16)*(Dienstplan!$F$5:$AJ$5=I$6),ROW($A$6:$A$55)),Berechnung!$I431))),"",INDEX(Dienstplan!$D$1:$D$55,SMALL(IF((Dienstplan!$F$6:$AJ$55=$B16)*(Dienstplan!$F$5:$AJ$5=I$6),ROW($A$6:$A$55)),Berechnung!$I431)))</f>
        <v/>
      </c>
      <c r="K16" s="132" t="str">
        <f t="array" ref="K16">IF(ISERROR(INDEX(Dienstplan!$D$1:$D$55,SMALL(IF((Dienstplan!$F$6:$AJ$55=$B16)*(Dienstplan!$F$5:$AJ$5=K$6),ROW($A$6:$A$55)),Berechnung!$H431))),"",INDEX(Dienstplan!$D$1:$D$55,SMALL(IF((Dienstplan!$F$6:$AJ$55=$B16)*(Dienstplan!$F$5:$AJ$5=K$6),ROW($A$6:$A$55)),Berechnung!$H431)))</f>
        <v/>
      </c>
      <c r="L16" s="133" t="str">
        <f t="array" ref="L16">IF(ISERROR(INDEX(Dienstplan!$D$1:$D$55,SMALL(IF((Dienstplan!$F$6:$AJ$55=$B16)*(Dienstplan!$F$5:$AJ$5=K$6),ROW($A$6:$A$55)),Berechnung!$I431))),"",INDEX(Dienstplan!$D$1:$D$55,SMALL(IF((Dienstplan!$F$6:$AJ$55=$B16)*(Dienstplan!$F$5:$AJ$5=K$6),ROW($A$6:$A$55)),Berechnung!$I431)))</f>
        <v/>
      </c>
      <c r="M16" s="131"/>
      <c r="N16" s="132" t="str">
        <f t="array" ref="N16">IF(ISERROR(INDEX(Dienstplan!$D$1:$D$55,SMALL(IF((Dienstplan!$F$6:$AJ$55=$M16)*(Dienstplan!$F$5:$AJ$5=N$6),ROW($A$6:$A$55)),Berechnung!$K431))),"",INDEX(Dienstplan!$D$1:$D$55,SMALL(IF((Dienstplan!$F$6:$AJ$55=$M16)*(Dienstplan!$F$5:$AJ$5=N$6),ROW($A$6:$A$55)),Berechnung!$K431)))</f>
        <v/>
      </c>
      <c r="O16" s="133" t="str">
        <f t="array" ref="O16">IF(ISERROR(INDEX(Dienstplan!$D$1:$D$55,SMALL(IF((Dienstplan!$F$6:$AJ$55=$M16)*(Dienstplan!$F$5:$AJ$5=O$6),ROW($A$6:$A$55)),Berechnung!$L431))),"",INDEX(Dienstplan!$D$1:$D$55,SMALL(IF((Dienstplan!$F$6:$AJ$55=$M16)*(Dienstplan!$F$5:$AJ$5=O$6),ROW($A$6:$A$55)),Berechnung!$L431)))</f>
        <v/>
      </c>
      <c r="P16" s="132" t="str">
        <f t="array" ref="P16">IF(ISERROR(INDEX(Dienstplan!$D$1:$D$55,SMALL(IF((Dienstplan!$F$6:$AJ$55=$M16)*(Dienstplan!$F$5:$AJ$5=P$6),ROW($A$6:$A$55)),Berechnung!$K431))),"",INDEX(Dienstplan!$D$1:$D$55,SMALL(IF((Dienstplan!$F$6:$AJ$55=$M16)*(Dienstplan!$F$5:$AJ$5=P$6),ROW($A$6:$A$55)),Berechnung!$K431)))</f>
        <v/>
      </c>
      <c r="Q16" s="133" t="str">
        <f t="array" ref="Q16">IF(ISERROR(INDEX(Dienstplan!$D$1:$D$55,SMALL(IF((Dienstplan!$F$6:$AJ$55=$M16)*(Dienstplan!$F$5:$AJ$5=Q$6),ROW($A$6:$A$55)),Berechnung!$L431))),"",INDEX(Dienstplan!$D$1:$D$55,SMALL(IF((Dienstplan!$F$6:$AJ$55=$M16)*(Dienstplan!$F$5:$AJ$5=Q$6),ROW($A$6:$A$55)),Berechnung!$L431)))</f>
        <v/>
      </c>
      <c r="V16" s="204">
        <f>Berechnung!$A166</f>
        <v>44108</v>
      </c>
    </row>
    <row r="17" spans="2:22" ht="21" customHeight="1" x14ac:dyDescent="0.3">
      <c r="B17" s="131"/>
      <c r="C17" s="132" t="str">
        <f t="array" ref="C17">IF(ISERROR(INDEX(Dienstplan!$D$1:$D$55,SMALL(IF((Dienstplan!$F$6:$AJ$55=$B17)*(Dienstplan!$F$5:$AJ$5=C$6),ROW($A$6:$A$55)),Berechnung!$H432))),"",INDEX(Dienstplan!$D$1:$D$55,SMALL(IF((Dienstplan!$F$6:$AJ$55=$B17)*(Dienstplan!$F$5:$AJ$5=C$6),ROW($A$6:$A$55)),Berechnung!$H432)))</f>
        <v/>
      </c>
      <c r="D17" s="133" t="str">
        <f t="array" ref="D17">IF(ISERROR(INDEX(Dienstplan!$D$1:$D$55,SMALL(IF((Dienstplan!$F$6:$AJ$55=$B17)*(Dienstplan!$F$5:$AJ$5=C$6),ROW($A$6:$A$55)),Berechnung!$I432))),"",INDEX(Dienstplan!$D$1:$D$55,SMALL(IF((Dienstplan!$F$6:$AJ$55=$B17)*(Dienstplan!$F$5:$AJ$5=C$6),ROW($A$6:$A$55)),Berechnung!$I432)))</f>
        <v/>
      </c>
      <c r="E17" s="132" t="str">
        <f t="array" ref="E17">IF(ISERROR(INDEX(Dienstplan!$D$1:$D$55,SMALL(IF((Dienstplan!$F$6:$AJ$55=$B17)*(Dienstplan!$F$5:$AJ$5=E$6),ROW($A$6:$A$55)),Berechnung!$H432))),"",INDEX(Dienstplan!$D$1:$D$55,SMALL(IF((Dienstplan!$F$6:$AJ$55=$B17)*(Dienstplan!$F$5:$AJ$5=E$6),ROW($A$6:$A$55)),Berechnung!$H432)))</f>
        <v/>
      </c>
      <c r="F17" s="133" t="str">
        <f t="array" ref="F17">IF(ISERROR(INDEX(Dienstplan!$D$1:$D$55,SMALL(IF((Dienstplan!$F$6:$AJ$55=$B17)*(Dienstplan!$F$5:$AJ$5=E$6),ROW($A$6:$A$55)),Berechnung!$I432))),"",INDEX(Dienstplan!$D$1:$D$55,SMALL(IF((Dienstplan!$F$6:$AJ$55=$B17)*(Dienstplan!$F$5:$AJ$5=E$6),ROW($A$6:$A$55)),Berechnung!$I432)))</f>
        <v/>
      </c>
      <c r="G17" s="132" t="str">
        <f t="array" ref="G17">IF(ISERROR(INDEX(Dienstplan!$D$1:$D$55,SMALL(IF((Dienstplan!$F$6:$AJ$55=$B17)*(Dienstplan!$F$5:$AJ$5=G$6),ROW($A$6:$A$55)),Berechnung!$H432))),"",INDEX(Dienstplan!$D$1:$D$55,SMALL(IF((Dienstplan!$F$6:$AJ$55=$B17)*(Dienstplan!$F$5:$AJ$5=G$6),ROW($A$6:$A$55)),Berechnung!$H432)))</f>
        <v/>
      </c>
      <c r="H17" s="133" t="str">
        <f t="array" ref="H17">IF(ISERROR(INDEX(Dienstplan!$D$1:$D$55,SMALL(IF((Dienstplan!$F$6:$AJ$55=$B17)*(Dienstplan!$F$5:$AJ$5=G$6),ROW($A$6:$A$55)),Berechnung!$I432))),"",INDEX(Dienstplan!$D$1:$D$55,SMALL(IF((Dienstplan!$F$6:$AJ$55=$B17)*(Dienstplan!$F$5:$AJ$5=G$6),ROW($A$6:$A$55)),Berechnung!$I432)))</f>
        <v/>
      </c>
      <c r="I17" s="132" t="str">
        <f t="array" ref="I17">IF(ISERROR(INDEX(Dienstplan!$D$1:$D$55,SMALL(IF((Dienstplan!$F$6:$AJ$55=$B17)*(Dienstplan!$F$5:$AJ$5=I$6),ROW($A$6:$A$55)),Berechnung!$H432))),"",INDEX(Dienstplan!$D$1:$D$55,SMALL(IF((Dienstplan!$F$6:$AJ$55=$B17)*(Dienstplan!$F$5:$AJ$5=I$6),ROW($A$6:$A$55)),Berechnung!$H432)))</f>
        <v/>
      </c>
      <c r="J17" s="133" t="str">
        <f t="array" ref="J17">IF(ISERROR(INDEX(Dienstplan!$D$1:$D$55,SMALL(IF((Dienstplan!$F$6:$AJ$55=$B17)*(Dienstplan!$F$5:$AJ$5=I$6),ROW($A$6:$A$55)),Berechnung!$I432))),"",INDEX(Dienstplan!$D$1:$D$55,SMALL(IF((Dienstplan!$F$6:$AJ$55=$B17)*(Dienstplan!$F$5:$AJ$5=I$6),ROW($A$6:$A$55)),Berechnung!$I432)))</f>
        <v/>
      </c>
      <c r="K17" s="132" t="str">
        <f t="array" ref="K17">IF(ISERROR(INDEX(Dienstplan!$D$1:$D$55,SMALL(IF((Dienstplan!$F$6:$AJ$55=$B17)*(Dienstplan!$F$5:$AJ$5=K$6),ROW($A$6:$A$55)),Berechnung!$H432))),"",INDEX(Dienstplan!$D$1:$D$55,SMALL(IF((Dienstplan!$F$6:$AJ$55=$B17)*(Dienstplan!$F$5:$AJ$5=K$6),ROW($A$6:$A$55)),Berechnung!$H432)))</f>
        <v/>
      </c>
      <c r="L17" s="133" t="str">
        <f t="array" ref="L17">IF(ISERROR(INDEX(Dienstplan!$D$1:$D$55,SMALL(IF((Dienstplan!$F$6:$AJ$55=$B17)*(Dienstplan!$F$5:$AJ$5=K$6),ROW($A$6:$A$55)),Berechnung!$I432))),"",INDEX(Dienstplan!$D$1:$D$55,SMALL(IF((Dienstplan!$F$6:$AJ$55=$B17)*(Dienstplan!$F$5:$AJ$5=K$6),ROW($A$6:$A$55)),Berechnung!$I432)))</f>
        <v/>
      </c>
      <c r="M17" s="131"/>
      <c r="N17" s="132" t="str">
        <f t="array" ref="N17">IF(ISERROR(INDEX(Dienstplan!$D$1:$D$55,SMALL(IF((Dienstplan!$F$6:$AJ$55=$M17)*(Dienstplan!$F$5:$AJ$5=N$6),ROW($A$6:$A$55)),Berechnung!$K432))),"",INDEX(Dienstplan!$D$1:$D$55,SMALL(IF((Dienstplan!$F$6:$AJ$55=$M17)*(Dienstplan!$F$5:$AJ$5=N$6),ROW($A$6:$A$55)),Berechnung!$K432)))</f>
        <v/>
      </c>
      <c r="O17" s="133" t="str">
        <f t="array" ref="O17">IF(ISERROR(INDEX(Dienstplan!$D$1:$D$55,SMALL(IF((Dienstplan!$F$6:$AJ$55=$M17)*(Dienstplan!$F$5:$AJ$5=O$6),ROW($A$6:$A$55)),Berechnung!$L432))),"",INDEX(Dienstplan!$D$1:$D$55,SMALL(IF((Dienstplan!$F$6:$AJ$55=$M17)*(Dienstplan!$F$5:$AJ$5=O$6),ROW($A$6:$A$55)),Berechnung!$L432)))</f>
        <v/>
      </c>
      <c r="P17" s="132" t="str">
        <f t="array" ref="P17">IF(ISERROR(INDEX(Dienstplan!$D$1:$D$55,SMALL(IF((Dienstplan!$F$6:$AJ$55=$M17)*(Dienstplan!$F$5:$AJ$5=P$6),ROW($A$6:$A$55)),Berechnung!$K432))),"",INDEX(Dienstplan!$D$1:$D$55,SMALL(IF((Dienstplan!$F$6:$AJ$55=$M17)*(Dienstplan!$F$5:$AJ$5=P$6),ROW($A$6:$A$55)),Berechnung!$K432)))</f>
        <v/>
      </c>
      <c r="Q17" s="133" t="str">
        <f t="array" ref="Q17">IF(ISERROR(INDEX(Dienstplan!$D$1:$D$55,SMALL(IF((Dienstplan!$F$6:$AJ$55=$M17)*(Dienstplan!$F$5:$AJ$5=Q$6),ROW($A$6:$A$55)),Berechnung!$L432))),"",INDEX(Dienstplan!$D$1:$D$55,SMALL(IF((Dienstplan!$F$6:$AJ$55=$M17)*(Dienstplan!$F$5:$AJ$5=Q$6),ROW($A$6:$A$55)),Berechnung!$L432)))</f>
        <v/>
      </c>
      <c r="V17" s="204">
        <f>Berechnung!$A167</f>
        <v>44135</v>
      </c>
    </row>
    <row r="18" spans="2:22" ht="21" customHeight="1" x14ac:dyDescent="0.3">
      <c r="B18" s="131"/>
      <c r="C18" s="132" t="str">
        <f t="array" ref="C18">IF(ISERROR(INDEX(Dienstplan!$D$1:$D$55,SMALL(IF((Dienstplan!$F$6:$AJ$55=$B18)*(Dienstplan!$F$5:$AJ$5=C$6),ROW($A$6:$A$55)),Berechnung!$H433))),"",INDEX(Dienstplan!$D$1:$D$55,SMALL(IF((Dienstplan!$F$6:$AJ$55=$B18)*(Dienstplan!$F$5:$AJ$5=C$6),ROW($A$6:$A$55)),Berechnung!$H433)))</f>
        <v/>
      </c>
      <c r="D18" s="133" t="str">
        <f t="array" ref="D18">IF(ISERROR(INDEX(Dienstplan!$D$1:$D$55,SMALL(IF((Dienstplan!$F$6:$AJ$55=$B18)*(Dienstplan!$F$5:$AJ$5=C$6),ROW($A$6:$A$55)),Berechnung!$I433))),"",INDEX(Dienstplan!$D$1:$D$55,SMALL(IF((Dienstplan!$F$6:$AJ$55=$B18)*(Dienstplan!$F$5:$AJ$5=C$6),ROW($A$6:$A$55)),Berechnung!$I433)))</f>
        <v/>
      </c>
      <c r="E18" s="132" t="str">
        <f t="array" ref="E18">IF(ISERROR(INDEX(Dienstplan!$D$1:$D$55,SMALL(IF((Dienstplan!$F$6:$AJ$55=$B18)*(Dienstplan!$F$5:$AJ$5=E$6),ROW($A$6:$A$55)),Berechnung!$H433))),"",INDEX(Dienstplan!$D$1:$D$55,SMALL(IF((Dienstplan!$F$6:$AJ$55=$B18)*(Dienstplan!$F$5:$AJ$5=E$6),ROW($A$6:$A$55)),Berechnung!$H433)))</f>
        <v/>
      </c>
      <c r="F18" s="133" t="str">
        <f t="array" ref="F18">IF(ISERROR(INDEX(Dienstplan!$D$1:$D$55,SMALL(IF((Dienstplan!$F$6:$AJ$55=$B18)*(Dienstplan!$F$5:$AJ$5=E$6),ROW($A$6:$A$55)),Berechnung!$I433))),"",INDEX(Dienstplan!$D$1:$D$55,SMALL(IF((Dienstplan!$F$6:$AJ$55=$B18)*(Dienstplan!$F$5:$AJ$5=E$6),ROW($A$6:$A$55)),Berechnung!$I433)))</f>
        <v/>
      </c>
      <c r="G18" s="132" t="str">
        <f t="array" ref="G18">IF(ISERROR(INDEX(Dienstplan!$D$1:$D$55,SMALL(IF((Dienstplan!$F$6:$AJ$55=$B18)*(Dienstplan!$F$5:$AJ$5=G$6),ROW($A$6:$A$55)),Berechnung!$H433))),"",INDEX(Dienstplan!$D$1:$D$55,SMALL(IF((Dienstplan!$F$6:$AJ$55=$B18)*(Dienstplan!$F$5:$AJ$5=G$6),ROW($A$6:$A$55)),Berechnung!$H433)))</f>
        <v/>
      </c>
      <c r="H18" s="133" t="str">
        <f t="array" ref="H18">IF(ISERROR(INDEX(Dienstplan!$D$1:$D$55,SMALL(IF((Dienstplan!$F$6:$AJ$55=$B18)*(Dienstplan!$F$5:$AJ$5=G$6),ROW($A$6:$A$55)),Berechnung!$I433))),"",INDEX(Dienstplan!$D$1:$D$55,SMALL(IF((Dienstplan!$F$6:$AJ$55=$B18)*(Dienstplan!$F$5:$AJ$5=G$6),ROW($A$6:$A$55)),Berechnung!$I433)))</f>
        <v/>
      </c>
      <c r="I18" s="132" t="str">
        <f t="array" ref="I18">IF(ISERROR(INDEX(Dienstplan!$D$1:$D$55,SMALL(IF((Dienstplan!$F$6:$AJ$55=$B18)*(Dienstplan!$F$5:$AJ$5=I$6),ROW($A$6:$A$55)),Berechnung!$H433))),"",INDEX(Dienstplan!$D$1:$D$55,SMALL(IF((Dienstplan!$F$6:$AJ$55=$B18)*(Dienstplan!$F$5:$AJ$5=I$6),ROW($A$6:$A$55)),Berechnung!$H433)))</f>
        <v/>
      </c>
      <c r="J18" s="133" t="str">
        <f t="array" ref="J18">IF(ISERROR(INDEX(Dienstplan!$D$1:$D$55,SMALL(IF((Dienstplan!$F$6:$AJ$55=$B18)*(Dienstplan!$F$5:$AJ$5=I$6),ROW($A$6:$A$55)),Berechnung!$I433))),"",INDEX(Dienstplan!$D$1:$D$55,SMALL(IF((Dienstplan!$F$6:$AJ$55=$B18)*(Dienstplan!$F$5:$AJ$5=I$6),ROW($A$6:$A$55)),Berechnung!$I433)))</f>
        <v/>
      </c>
      <c r="K18" s="132" t="str">
        <f t="array" ref="K18">IF(ISERROR(INDEX(Dienstplan!$D$1:$D$55,SMALL(IF((Dienstplan!$F$6:$AJ$55=$B18)*(Dienstplan!$F$5:$AJ$5=K$6),ROW($A$6:$A$55)),Berechnung!$H433))),"",INDEX(Dienstplan!$D$1:$D$55,SMALL(IF((Dienstplan!$F$6:$AJ$55=$B18)*(Dienstplan!$F$5:$AJ$5=K$6),ROW($A$6:$A$55)),Berechnung!$H433)))</f>
        <v/>
      </c>
      <c r="L18" s="133" t="str">
        <f t="array" ref="L18">IF(ISERROR(INDEX(Dienstplan!$D$1:$D$55,SMALL(IF((Dienstplan!$F$6:$AJ$55=$B18)*(Dienstplan!$F$5:$AJ$5=K$6),ROW($A$6:$A$55)),Berechnung!$I433))),"",INDEX(Dienstplan!$D$1:$D$55,SMALL(IF((Dienstplan!$F$6:$AJ$55=$B18)*(Dienstplan!$F$5:$AJ$5=K$6),ROW($A$6:$A$55)),Berechnung!$I433)))</f>
        <v/>
      </c>
      <c r="M18" s="131"/>
      <c r="N18" s="132" t="str">
        <f t="array" ref="N18">IF(ISERROR(INDEX(Dienstplan!$D$1:$D$55,SMALL(IF((Dienstplan!$F$6:$AJ$55=$M18)*(Dienstplan!$F$5:$AJ$5=N$6),ROW($A$6:$A$55)),Berechnung!$K433))),"",INDEX(Dienstplan!$D$1:$D$55,SMALL(IF((Dienstplan!$F$6:$AJ$55=$M18)*(Dienstplan!$F$5:$AJ$5=N$6),ROW($A$6:$A$55)),Berechnung!$K433)))</f>
        <v/>
      </c>
      <c r="O18" s="133" t="str">
        <f t="array" ref="O18">IF(ISERROR(INDEX(Dienstplan!$D$1:$D$55,SMALL(IF((Dienstplan!$F$6:$AJ$55=$M18)*(Dienstplan!$F$5:$AJ$5=O$6),ROW($A$6:$A$55)),Berechnung!$L433))),"",INDEX(Dienstplan!$D$1:$D$55,SMALL(IF((Dienstplan!$F$6:$AJ$55=$M18)*(Dienstplan!$F$5:$AJ$5=O$6),ROW($A$6:$A$55)),Berechnung!$L433)))</f>
        <v/>
      </c>
      <c r="P18" s="132" t="str">
        <f t="array" ref="P18">IF(ISERROR(INDEX(Dienstplan!$D$1:$D$55,SMALL(IF((Dienstplan!$F$6:$AJ$55=$M18)*(Dienstplan!$F$5:$AJ$5=P$6),ROW($A$6:$A$55)),Berechnung!$K433))),"",INDEX(Dienstplan!$D$1:$D$55,SMALL(IF((Dienstplan!$F$6:$AJ$55=$M18)*(Dienstplan!$F$5:$AJ$5=P$6),ROW($A$6:$A$55)),Berechnung!$K433)))</f>
        <v/>
      </c>
      <c r="Q18" s="133" t="str">
        <f t="array" ref="Q18">IF(ISERROR(INDEX(Dienstplan!$D$1:$D$55,SMALL(IF((Dienstplan!$F$6:$AJ$55=$M18)*(Dienstplan!$F$5:$AJ$5=Q$6),ROW($A$6:$A$55)),Berechnung!$L433))),"",INDEX(Dienstplan!$D$1:$D$55,SMALL(IF((Dienstplan!$F$6:$AJ$55=$M18)*(Dienstplan!$F$5:$AJ$5=Q$6),ROW($A$6:$A$55)),Berechnung!$L433)))</f>
        <v/>
      </c>
      <c r="V18" s="204">
        <f>Berechnung!$A168</f>
        <v>44136</v>
      </c>
    </row>
    <row r="19" spans="2:22" ht="21" customHeight="1" x14ac:dyDescent="0.3">
      <c r="B19" s="131"/>
      <c r="C19" s="132" t="str">
        <f t="array" ref="C19">IF(ISERROR(INDEX(Dienstplan!$D$1:$D$55,SMALL(IF((Dienstplan!$F$6:$AJ$55=$B19)*(Dienstplan!$F$5:$AJ$5=C$6),ROW($A$6:$A$55)),Berechnung!$H434))),"",INDEX(Dienstplan!$D$1:$D$55,SMALL(IF((Dienstplan!$F$6:$AJ$55=$B19)*(Dienstplan!$F$5:$AJ$5=C$6),ROW($A$6:$A$55)),Berechnung!$H434)))</f>
        <v/>
      </c>
      <c r="D19" s="133" t="str">
        <f t="array" ref="D19">IF(ISERROR(INDEX(Dienstplan!$D$1:$D$55,SMALL(IF((Dienstplan!$F$6:$AJ$55=$B19)*(Dienstplan!$F$5:$AJ$5=C$6),ROW($A$6:$A$55)),Berechnung!$I434))),"",INDEX(Dienstplan!$D$1:$D$55,SMALL(IF((Dienstplan!$F$6:$AJ$55=$B19)*(Dienstplan!$F$5:$AJ$5=C$6),ROW($A$6:$A$55)),Berechnung!$I434)))</f>
        <v/>
      </c>
      <c r="E19" s="132" t="str">
        <f t="array" ref="E19">IF(ISERROR(INDEX(Dienstplan!$D$1:$D$55,SMALL(IF((Dienstplan!$F$6:$AJ$55=$B19)*(Dienstplan!$F$5:$AJ$5=E$6),ROW($A$6:$A$55)),Berechnung!$H434))),"",INDEX(Dienstplan!$D$1:$D$55,SMALL(IF((Dienstplan!$F$6:$AJ$55=$B19)*(Dienstplan!$F$5:$AJ$5=E$6),ROW($A$6:$A$55)),Berechnung!$H434)))</f>
        <v/>
      </c>
      <c r="F19" s="133" t="str">
        <f t="array" ref="F19">IF(ISERROR(INDEX(Dienstplan!$D$1:$D$55,SMALL(IF((Dienstplan!$F$6:$AJ$55=$B19)*(Dienstplan!$F$5:$AJ$5=E$6),ROW($A$6:$A$55)),Berechnung!$I434))),"",INDEX(Dienstplan!$D$1:$D$55,SMALL(IF((Dienstplan!$F$6:$AJ$55=$B19)*(Dienstplan!$F$5:$AJ$5=E$6),ROW($A$6:$A$55)),Berechnung!$I434)))</f>
        <v/>
      </c>
      <c r="G19" s="132" t="str">
        <f t="array" ref="G19">IF(ISERROR(INDEX(Dienstplan!$D$1:$D$55,SMALL(IF((Dienstplan!$F$6:$AJ$55=$B19)*(Dienstplan!$F$5:$AJ$5=G$6),ROW($A$6:$A$55)),Berechnung!$H434))),"",INDEX(Dienstplan!$D$1:$D$55,SMALL(IF((Dienstplan!$F$6:$AJ$55=$B19)*(Dienstplan!$F$5:$AJ$5=G$6),ROW($A$6:$A$55)),Berechnung!$H434)))</f>
        <v/>
      </c>
      <c r="H19" s="133" t="str">
        <f t="array" ref="H19">IF(ISERROR(INDEX(Dienstplan!$D$1:$D$55,SMALL(IF((Dienstplan!$F$6:$AJ$55=$B19)*(Dienstplan!$F$5:$AJ$5=G$6),ROW($A$6:$A$55)),Berechnung!$I434))),"",INDEX(Dienstplan!$D$1:$D$55,SMALL(IF((Dienstplan!$F$6:$AJ$55=$B19)*(Dienstplan!$F$5:$AJ$5=G$6),ROW($A$6:$A$55)),Berechnung!$I434)))</f>
        <v/>
      </c>
      <c r="I19" s="132" t="str">
        <f t="array" ref="I19">IF(ISERROR(INDEX(Dienstplan!$D$1:$D$55,SMALL(IF((Dienstplan!$F$6:$AJ$55=$B19)*(Dienstplan!$F$5:$AJ$5=I$6),ROW($A$6:$A$55)),Berechnung!$H434))),"",INDEX(Dienstplan!$D$1:$D$55,SMALL(IF((Dienstplan!$F$6:$AJ$55=$B19)*(Dienstplan!$F$5:$AJ$5=I$6),ROW($A$6:$A$55)),Berechnung!$H434)))</f>
        <v/>
      </c>
      <c r="J19" s="133" t="str">
        <f t="array" ref="J19">IF(ISERROR(INDEX(Dienstplan!$D$1:$D$55,SMALL(IF((Dienstplan!$F$6:$AJ$55=$B19)*(Dienstplan!$F$5:$AJ$5=I$6),ROW($A$6:$A$55)),Berechnung!$I434))),"",INDEX(Dienstplan!$D$1:$D$55,SMALL(IF((Dienstplan!$F$6:$AJ$55=$B19)*(Dienstplan!$F$5:$AJ$5=I$6),ROW($A$6:$A$55)),Berechnung!$I434)))</f>
        <v/>
      </c>
      <c r="K19" s="132" t="str">
        <f t="array" ref="K19">IF(ISERROR(INDEX(Dienstplan!$D$1:$D$55,SMALL(IF((Dienstplan!$F$6:$AJ$55=$B19)*(Dienstplan!$F$5:$AJ$5=K$6),ROW($A$6:$A$55)),Berechnung!$H434))),"",INDEX(Dienstplan!$D$1:$D$55,SMALL(IF((Dienstplan!$F$6:$AJ$55=$B19)*(Dienstplan!$F$5:$AJ$5=K$6),ROW($A$6:$A$55)),Berechnung!$H434)))</f>
        <v/>
      </c>
      <c r="L19" s="133" t="str">
        <f t="array" ref="L19">IF(ISERROR(INDEX(Dienstplan!$D$1:$D$55,SMALL(IF((Dienstplan!$F$6:$AJ$55=$B19)*(Dienstplan!$F$5:$AJ$5=K$6),ROW($A$6:$A$55)),Berechnung!$I434))),"",INDEX(Dienstplan!$D$1:$D$55,SMALL(IF((Dienstplan!$F$6:$AJ$55=$B19)*(Dienstplan!$F$5:$AJ$5=K$6),ROW($A$6:$A$55)),Berechnung!$I434)))</f>
        <v/>
      </c>
      <c r="M19" s="131"/>
      <c r="N19" s="132" t="str">
        <f t="array" ref="N19">IF(ISERROR(INDEX(Dienstplan!$D$1:$D$55,SMALL(IF((Dienstplan!$F$6:$AJ$55=$M19)*(Dienstplan!$F$5:$AJ$5=N$6),ROW($A$6:$A$55)),Berechnung!$K434))),"",INDEX(Dienstplan!$D$1:$D$55,SMALL(IF((Dienstplan!$F$6:$AJ$55=$M19)*(Dienstplan!$F$5:$AJ$5=N$6),ROW($A$6:$A$55)),Berechnung!$K434)))</f>
        <v/>
      </c>
      <c r="O19" s="133" t="str">
        <f t="array" ref="O19">IF(ISERROR(INDEX(Dienstplan!$D$1:$D$55,SMALL(IF((Dienstplan!$F$6:$AJ$55=$M19)*(Dienstplan!$F$5:$AJ$5=O$6),ROW($A$6:$A$55)),Berechnung!$L434))),"",INDEX(Dienstplan!$D$1:$D$55,SMALL(IF((Dienstplan!$F$6:$AJ$55=$M19)*(Dienstplan!$F$5:$AJ$5=O$6),ROW($A$6:$A$55)),Berechnung!$L434)))</f>
        <v/>
      </c>
      <c r="P19" s="132" t="str">
        <f t="array" ref="P19">IF(ISERROR(INDEX(Dienstplan!$D$1:$D$55,SMALL(IF((Dienstplan!$F$6:$AJ$55=$M19)*(Dienstplan!$F$5:$AJ$5=P$6),ROW($A$6:$A$55)),Berechnung!$K434))),"",INDEX(Dienstplan!$D$1:$D$55,SMALL(IF((Dienstplan!$F$6:$AJ$55=$M19)*(Dienstplan!$F$5:$AJ$5=P$6),ROW($A$6:$A$55)),Berechnung!$K434)))</f>
        <v/>
      </c>
      <c r="Q19" s="133" t="str">
        <f t="array" ref="Q19">IF(ISERROR(INDEX(Dienstplan!$D$1:$D$55,SMALL(IF((Dienstplan!$F$6:$AJ$55=$M19)*(Dienstplan!$F$5:$AJ$5=Q$6),ROW($A$6:$A$55)),Berechnung!$L434))),"",INDEX(Dienstplan!$D$1:$D$55,SMALL(IF((Dienstplan!$F$6:$AJ$55=$M19)*(Dienstplan!$F$5:$AJ$5=Q$6),ROW($A$6:$A$55)),Berechnung!$L434)))</f>
        <v/>
      </c>
      <c r="V19" s="204">
        <f>Berechnung!$A169</f>
        <v>44150</v>
      </c>
    </row>
    <row r="20" spans="2:22" ht="21" customHeight="1" x14ac:dyDescent="0.3">
      <c r="B20" s="131"/>
      <c r="C20" s="132" t="str">
        <f t="array" ref="C20">IF(ISERROR(INDEX(Dienstplan!$D$1:$D$55,SMALL(IF((Dienstplan!$F$6:$AJ$55=$B20)*(Dienstplan!$F$5:$AJ$5=C$6),ROW($A$6:$A$55)),Berechnung!$H435))),"",INDEX(Dienstplan!$D$1:$D$55,SMALL(IF((Dienstplan!$F$6:$AJ$55=$B20)*(Dienstplan!$F$5:$AJ$5=C$6),ROW($A$6:$A$55)),Berechnung!$H435)))</f>
        <v/>
      </c>
      <c r="D20" s="133" t="str">
        <f t="array" ref="D20">IF(ISERROR(INDEX(Dienstplan!$D$1:$D$55,SMALL(IF((Dienstplan!$F$6:$AJ$55=$B20)*(Dienstplan!$F$5:$AJ$5=C$6),ROW($A$6:$A$55)),Berechnung!$I435))),"",INDEX(Dienstplan!$D$1:$D$55,SMALL(IF((Dienstplan!$F$6:$AJ$55=$B20)*(Dienstplan!$F$5:$AJ$5=C$6),ROW($A$6:$A$55)),Berechnung!$I435)))</f>
        <v/>
      </c>
      <c r="E20" s="132" t="str">
        <f t="array" ref="E20">IF(ISERROR(INDEX(Dienstplan!$D$1:$D$55,SMALL(IF((Dienstplan!$F$6:$AJ$55=$B20)*(Dienstplan!$F$5:$AJ$5=E$6),ROW($A$6:$A$55)),Berechnung!$H435))),"",INDEX(Dienstplan!$D$1:$D$55,SMALL(IF((Dienstplan!$F$6:$AJ$55=$B20)*(Dienstplan!$F$5:$AJ$5=E$6),ROW($A$6:$A$55)),Berechnung!$H435)))</f>
        <v/>
      </c>
      <c r="F20" s="133" t="str">
        <f t="array" ref="F20">IF(ISERROR(INDEX(Dienstplan!$D$1:$D$55,SMALL(IF((Dienstplan!$F$6:$AJ$55=$B20)*(Dienstplan!$F$5:$AJ$5=E$6),ROW($A$6:$A$55)),Berechnung!$I435))),"",INDEX(Dienstplan!$D$1:$D$55,SMALL(IF((Dienstplan!$F$6:$AJ$55=$B20)*(Dienstplan!$F$5:$AJ$5=E$6),ROW($A$6:$A$55)),Berechnung!$I435)))</f>
        <v/>
      </c>
      <c r="G20" s="132" t="str">
        <f t="array" ref="G20">IF(ISERROR(INDEX(Dienstplan!$D$1:$D$55,SMALL(IF((Dienstplan!$F$6:$AJ$55=$B20)*(Dienstplan!$F$5:$AJ$5=G$6),ROW($A$6:$A$55)),Berechnung!$H435))),"",INDEX(Dienstplan!$D$1:$D$55,SMALL(IF((Dienstplan!$F$6:$AJ$55=$B20)*(Dienstplan!$F$5:$AJ$5=G$6),ROW($A$6:$A$55)),Berechnung!$H435)))</f>
        <v/>
      </c>
      <c r="H20" s="133" t="str">
        <f t="array" ref="H20">IF(ISERROR(INDEX(Dienstplan!$D$1:$D$55,SMALL(IF((Dienstplan!$F$6:$AJ$55=$B20)*(Dienstplan!$F$5:$AJ$5=G$6),ROW($A$6:$A$55)),Berechnung!$I435))),"",INDEX(Dienstplan!$D$1:$D$55,SMALL(IF((Dienstplan!$F$6:$AJ$55=$B20)*(Dienstplan!$F$5:$AJ$5=G$6),ROW($A$6:$A$55)),Berechnung!$I435)))</f>
        <v/>
      </c>
      <c r="I20" s="132" t="str">
        <f t="array" ref="I20">IF(ISERROR(INDEX(Dienstplan!$D$1:$D$55,SMALL(IF((Dienstplan!$F$6:$AJ$55=$B20)*(Dienstplan!$F$5:$AJ$5=I$6),ROW($A$6:$A$55)),Berechnung!$H435))),"",INDEX(Dienstplan!$D$1:$D$55,SMALL(IF((Dienstplan!$F$6:$AJ$55=$B20)*(Dienstplan!$F$5:$AJ$5=I$6),ROW($A$6:$A$55)),Berechnung!$H435)))</f>
        <v/>
      </c>
      <c r="J20" s="133" t="str">
        <f t="array" ref="J20">IF(ISERROR(INDEX(Dienstplan!$D$1:$D$55,SMALL(IF((Dienstplan!$F$6:$AJ$55=$B20)*(Dienstplan!$F$5:$AJ$5=I$6),ROW($A$6:$A$55)),Berechnung!$I435))),"",INDEX(Dienstplan!$D$1:$D$55,SMALL(IF((Dienstplan!$F$6:$AJ$55=$B20)*(Dienstplan!$F$5:$AJ$5=I$6),ROW($A$6:$A$55)),Berechnung!$I435)))</f>
        <v/>
      </c>
      <c r="K20" s="132" t="str">
        <f t="array" ref="K20">IF(ISERROR(INDEX(Dienstplan!$D$1:$D$55,SMALL(IF((Dienstplan!$F$6:$AJ$55=$B20)*(Dienstplan!$F$5:$AJ$5=K$6),ROW($A$6:$A$55)),Berechnung!$H435))),"",INDEX(Dienstplan!$D$1:$D$55,SMALL(IF((Dienstplan!$F$6:$AJ$55=$B20)*(Dienstplan!$F$5:$AJ$5=K$6),ROW($A$6:$A$55)),Berechnung!$H435)))</f>
        <v/>
      </c>
      <c r="L20" s="133" t="str">
        <f t="array" ref="L20">IF(ISERROR(INDEX(Dienstplan!$D$1:$D$55,SMALL(IF((Dienstplan!$F$6:$AJ$55=$B20)*(Dienstplan!$F$5:$AJ$5=K$6),ROW($A$6:$A$55)),Berechnung!$I435))),"",INDEX(Dienstplan!$D$1:$D$55,SMALL(IF((Dienstplan!$F$6:$AJ$55=$B20)*(Dienstplan!$F$5:$AJ$5=K$6),ROW($A$6:$A$55)),Berechnung!$I435)))</f>
        <v/>
      </c>
      <c r="M20" s="131"/>
      <c r="N20" s="132" t="str">
        <f t="array" ref="N20">IF(ISERROR(INDEX(Dienstplan!$D$1:$D$55,SMALL(IF((Dienstplan!$F$6:$AJ$55=$M20)*(Dienstplan!$F$5:$AJ$5=N$6),ROW($A$6:$A$55)),Berechnung!$K435))),"",INDEX(Dienstplan!$D$1:$D$55,SMALL(IF((Dienstplan!$F$6:$AJ$55=$M20)*(Dienstplan!$F$5:$AJ$5=N$6),ROW($A$6:$A$55)),Berechnung!$K435)))</f>
        <v/>
      </c>
      <c r="O20" s="133" t="str">
        <f t="array" ref="O20">IF(ISERROR(INDEX(Dienstplan!$D$1:$D$55,SMALL(IF((Dienstplan!$F$6:$AJ$55=$M20)*(Dienstplan!$F$5:$AJ$5=O$6),ROW($A$6:$A$55)),Berechnung!$L435))),"",INDEX(Dienstplan!$D$1:$D$55,SMALL(IF((Dienstplan!$F$6:$AJ$55=$M20)*(Dienstplan!$F$5:$AJ$5=O$6),ROW($A$6:$A$55)),Berechnung!$L435)))</f>
        <v/>
      </c>
      <c r="P20" s="132" t="str">
        <f t="array" ref="P20">IF(ISERROR(INDEX(Dienstplan!$D$1:$D$55,SMALL(IF((Dienstplan!$F$6:$AJ$55=$M20)*(Dienstplan!$F$5:$AJ$5=P$6),ROW($A$6:$A$55)),Berechnung!$K435))),"",INDEX(Dienstplan!$D$1:$D$55,SMALL(IF((Dienstplan!$F$6:$AJ$55=$M20)*(Dienstplan!$F$5:$AJ$5=P$6),ROW($A$6:$A$55)),Berechnung!$K435)))</f>
        <v/>
      </c>
      <c r="Q20" s="133" t="str">
        <f t="array" ref="Q20">IF(ISERROR(INDEX(Dienstplan!$D$1:$D$55,SMALL(IF((Dienstplan!$F$6:$AJ$55=$M20)*(Dienstplan!$F$5:$AJ$5=Q$6),ROW($A$6:$A$55)),Berechnung!$L435))),"",INDEX(Dienstplan!$D$1:$D$55,SMALL(IF((Dienstplan!$F$6:$AJ$55=$M20)*(Dienstplan!$F$5:$AJ$5=Q$6),ROW($A$6:$A$55)),Berechnung!$L435)))</f>
        <v/>
      </c>
      <c r="V20" s="204">
        <f>Berechnung!$A170</f>
        <v>44153</v>
      </c>
    </row>
    <row r="21" spans="2:22" ht="21" customHeight="1" x14ac:dyDescent="0.3">
      <c r="B21" s="131"/>
      <c r="C21" s="132" t="str">
        <f t="array" ref="C21">IF(ISERROR(INDEX(Dienstplan!$D$1:$D$55,SMALL(IF((Dienstplan!$F$6:$AJ$55=$B21)*(Dienstplan!$F$5:$AJ$5=C$6),ROW($A$6:$A$55)),Berechnung!$H436))),"",INDEX(Dienstplan!$D$1:$D$55,SMALL(IF((Dienstplan!$F$6:$AJ$55=$B21)*(Dienstplan!$F$5:$AJ$5=C$6),ROW($A$6:$A$55)),Berechnung!$H436)))</f>
        <v/>
      </c>
      <c r="D21" s="133" t="str">
        <f t="array" ref="D21">IF(ISERROR(INDEX(Dienstplan!$D$1:$D$55,SMALL(IF((Dienstplan!$F$6:$AJ$55=$B21)*(Dienstplan!$F$5:$AJ$5=C$6),ROW($A$6:$A$55)),Berechnung!$I436))),"",INDEX(Dienstplan!$D$1:$D$55,SMALL(IF((Dienstplan!$F$6:$AJ$55=$B21)*(Dienstplan!$F$5:$AJ$5=C$6),ROW($A$6:$A$55)),Berechnung!$I436)))</f>
        <v/>
      </c>
      <c r="E21" s="132" t="str">
        <f t="array" ref="E21">IF(ISERROR(INDEX(Dienstplan!$D$1:$D$55,SMALL(IF((Dienstplan!$F$6:$AJ$55=$B21)*(Dienstplan!$F$5:$AJ$5=E$6),ROW($A$6:$A$55)),Berechnung!$H436))),"",INDEX(Dienstplan!$D$1:$D$55,SMALL(IF((Dienstplan!$F$6:$AJ$55=$B21)*(Dienstplan!$F$5:$AJ$5=E$6),ROW($A$6:$A$55)),Berechnung!$H436)))</f>
        <v/>
      </c>
      <c r="F21" s="133" t="str">
        <f t="array" ref="F21">IF(ISERROR(INDEX(Dienstplan!$D$1:$D$55,SMALL(IF((Dienstplan!$F$6:$AJ$55=$B21)*(Dienstplan!$F$5:$AJ$5=E$6),ROW($A$6:$A$55)),Berechnung!$I436))),"",INDEX(Dienstplan!$D$1:$D$55,SMALL(IF((Dienstplan!$F$6:$AJ$55=$B21)*(Dienstplan!$F$5:$AJ$5=E$6),ROW($A$6:$A$55)),Berechnung!$I436)))</f>
        <v/>
      </c>
      <c r="G21" s="132" t="str">
        <f t="array" ref="G21">IF(ISERROR(INDEX(Dienstplan!$D$1:$D$55,SMALL(IF((Dienstplan!$F$6:$AJ$55=$B21)*(Dienstplan!$F$5:$AJ$5=G$6),ROW($A$6:$A$55)),Berechnung!$H436))),"",INDEX(Dienstplan!$D$1:$D$55,SMALL(IF((Dienstplan!$F$6:$AJ$55=$B21)*(Dienstplan!$F$5:$AJ$5=G$6),ROW($A$6:$A$55)),Berechnung!$H436)))</f>
        <v/>
      </c>
      <c r="H21" s="133" t="str">
        <f t="array" ref="H21">IF(ISERROR(INDEX(Dienstplan!$D$1:$D$55,SMALL(IF((Dienstplan!$F$6:$AJ$55=$B21)*(Dienstplan!$F$5:$AJ$5=G$6),ROW($A$6:$A$55)),Berechnung!$I436))),"",INDEX(Dienstplan!$D$1:$D$55,SMALL(IF((Dienstplan!$F$6:$AJ$55=$B21)*(Dienstplan!$F$5:$AJ$5=G$6),ROW($A$6:$A$55)),Berechnung!$I436)))</f>
        <v/>
      </c>
      <c r="I21" s="132" t="str">
        <f t="array" ref="I21">IF(ISERROR(INDEX(Dienstplan!$D$1:$D$55,SMALL(IF((Dienstplan!$F$6:$AJ$55=$B21)*(Dienstplan!$F$5:$AJ$5=I$6),ROW($A$6:$A$55)),Berechnung!$H436))),"",INDEX(Dienstplan!$D$1:$D$55,SMALL(IF((Dienstplan!$F$6:$AJ$55=$B21)*(Dienstplan!$F$5:$AJ$5=I$6),ROW($A$6:$A$55)),Berechnung!$H436)))</f>
        <v/>
      </c>
      <c r="J21" s="133" t="str">
        <f t="array" ref="J21">IF(ISERROR(INDEX(Dienstplan!$D$1:$D$55,SMALL(IF((Dienstplan!$F$6:$AJ$55=$B21)*(Dienstplan!$F$5:$AJ$5=I$6),ROW($A$6:$A$55)),Berechnung!$I436))),"",INDEX(Dienstplan!$D$1:$D$55,SMALL(IF((Dienstplan!$F$6:$AJ$55=$B21)*(Dienstplan!$F$5:$AJ$5=I$6),ROW($A$6:$A$55)),Berechnung!$I436)))</f>
        <v/>
      </c>
      <c r="K21" s="132" t="str">
        <f t="array" ref="K21">IF(ISERROR(INDEX(Dienstplan!$D$1:$D$55,SMALL(IF((Dienstplan!$F$6:$AJ$55=$B21)*(Dienstplan!$F$5:$AJ$5=K$6),ROW($A$6:$A$55)),Berechnung!$H436))),"",INDEX(Dienstplan!$D$1:$D$55,SMALL(IF((Dienstplan!$F$6:$AJ$55=$B21)*(Dienstplan!$F$5:$AJ$5=K$6),ROW($A$6:$A$55)),Berechnung!$H436)))</f>
        <v/>
      </c>
      <c r="L21" s="133" t="str">
        <f t="array" ref="L21">IF(ISERROR(INDEX(Dienstplan!$D$1:$D$55,SMALL(IF((Dienstplan!$F$6:$AJ$55=$B21)*(Dienstplan!$F$5:$AJ$5=K$6),ROW($A$6:$A$55)),Berechnung!$I436))),"",INDEX(Dienstplan!$D$1:$D$55,SMALL(IF((Dienstplan!$F$6:$AJ$55=$B21)*(Dienstplan!$F$5:$AJ$5=K$6),ROW($A$6:$A$55)),Berechnung!$I436)))</f>
        <v/>
      </c>
      <c r="M21" s="131"/>
      <c r="N21" s="132" t="str">
        <f t="array" ref="N21">IF(ISERROR(INDEX(Dienstplan!$D$1:$D$55,SMALL(IF((Dienstplan!$F$6:$AJ$55=$M21)*(Dienstplan!$F$5:$AJ$5=N$6),ROW($A$6:$A$55)),Berechnung!$K436))),"",INDEX(Dienstplan!$D$1:$D$55,SMALL(IF((Dienstplan!$F$6:$AJ$55=$M21)*(Dienstplan!$F$5:$AJ$5=N$6),ROW($A$6:$A$55)),Berechnung!$K436)))</f>
        <v/>
      </c>
      <c r="O21" s="133" t="str">
        <f t="array" ref="O21">IF(ISERROR(INDEX(Dienstplan!$D$1:$D$55,SMALL(IF((Dienstplan!$F$6:$AJ$55=$M21)*(Dienstplan!$F$5:$AJ$5=O$6),ROW($A$6:$A$55)),Berechnung!$L436))),"",INDEX(Dienstplan!$D$1:$D$55,SMALL(IF((Dienstplan!$F$6:$AJ$55=$M21)*(Dienstplan!$F$5:$AJ$5=O$6),ROW($A$6:$A$55)),Berechnung!$L436)))</f>
        <v/>
      </c>
      <c r="P21" s="132" t="str">
        <f t="array" ref="P21">IF(ISERROR(INDEX(Dienstplan!$D$1:$D$55,SMALL(IF((Dienstplan!$F$6:$AJ$55=$M21)*(Dienstplan!$F$5:$AJ$5=P$6),ROW($A$6:$A$55)),Berechnung!$K436))),"",INDEX(Dienstplan!$D$1:$D$55,SMALL(IF((Dienstplan!$F$6:$AJ$55=$M21)*(Dienstplan!$F$5:$AJ$5=P$6),ROW($A$6:$A$55)),Berechnung!$K436)))</f>
        <v/>
      </c>
      <c r="Q21" s="133" t="str">
        <f t="array" ref="Q21">IF(ISERROR(INDEX(Dienstplan!$D$1:$D$55,SMALL(IF((Dienstplan!$F$6:$AJ$55=$M21)*(Dienstplan!$F$5:$AJ$5=Q$6),ROW($A$6:$A$55)),Berechnung!$L436))),"",INDEX(Dienstplan!$D$1:$D$55,SMALL(IF((Dienstplan!$F$6:$AJ$55=$M21)*(Dienstplan!$F$5:$AJ$5=Q$6),ROW($A$6:$A$55)),Berechnung!$L436)))</f>
        <v/>
      </c>
      <c r="V21" s="204">
        <f>Berechnung!$A171</f>
        <v>44157</v>
      </c>
    </row>
    <row r="22" spans="2:22" ht="21" customHeight="1" x14ac:dyDescent="0.3">
      <c r="B22" s="131"/>
      <c r="C22" s="132" t="str">
        <f t="array" ref="C22">IF(ISERROR(INDEX(Dienstplan!$D$1:$D$55,SMALL(IF((Dienstplan!$F$6:$AJ$55=$B22)*(Dienstplan!$F$5:$AJ$5=C$6),ROW($A$6:$A$55)),Berechnung!$H437))),"",INDEX(Dienstplan!$D$1:$D$55,SMALL(IF((Dienstplan!$F$6:$AJ$55=$B22)*(Dienstplan!$F$5:$AJ$5=C$6),ROW($A$6:$A$55)),Berechnung!$H437)))</f>
        <v/>
      </c>
      <c r="D22" s="133" t="str">
        <f t="array" ref="D22">IF(ISERROR(INDEX(Dienstplan!$D$1:$D$55,SMALL(IF((Dienstplan!$F$6:$AJ$55=$B22)*(Dienstplan!$F$5:$AJ$5=C$6),ROW($A$6:$A$55)),Berechnung!$I437))),"",INDEX(Dienstplan!$D$1:$D$55,SMALL(IF((Dienstplan!$F$6:$AJ$55=$B22)*(Dienstplan!$F$5:$AJ$5=C$6),ROW($A$6:$A$55)),Berechnung!$I437)))</f>
        <v/>
      </c>
      <c r="E22" s="132" t="str">
        <f t="array" ref="E22">IF(ISERROR(INDEX(Dienstplan!$D$1:$D$55,SMALL(IF((Dienstplan!$F$6:$AJ$55=$B22)*(Dienstplan!$F$5:$AJ$5=E$6),ROW($A$6:$A$55)),Berechnung!$H437))),"",INDEX(Dienstplan!$D$1:$D$55,SMALL(IF((Dienstplan!$F$6:$AJ$55=$B22)*(Dienstplan!$F$5:$AJ$5=E$6),ROW($A$6:$A$55)),Berechnung!$H437)))</f>
        <v/>
      </c>
      <c r="F22" s="133" t="str">
        <f t="array" ref="F22">IF(ISERROR(INDEX(Dienstplan!$D$1:$D$55,SMALL(IF((Dienstplan!$F$6:$AJ$55=$B22)*(Dienstplan!$F$5:$AJ$5=E$6),ROW($A$6:$A$55)),Berechnung!$I437))),"",INDEX(Dienstplan!$D$1:$D$55,SMALL(IF((Dienstplan!$F$6:$AJ$55=$B22)*(Dienstplan!$F$5:$AJ$5=E$6),ROW($A$6:$A$55)),Berechnung!$I437)))</f>
        <v/>
      </c>
      <c r="G22" s="132" t="str">
        <f t="array" ref="G22">IF(ISERROR(INDEX(Dienstplan!$D$1:$D$55,SMALL(IF((Dienstplan!$F$6:$AJ$55=$B22)*(Dienstplan!$F$5:$AJ$5=G$6),ROW($A$6:$A$55)),Berechnung!$H437))),"",INDEX(Dienstplan!$D$1:$D$55,SMALL(IF((Dienstplan!$F$6:$AJ$55=$B22)*(Dienstplan!$F$5:$AJ$5=G$6),ROW($A$6:$A$55)),Berechnung!$H437)))</f>
        <v/>
      </c>
      <c r="H22" s="133" t="str">
        <f t="array" ref="H22">IF(ISERROR(INDEX(Dienstplan!$D$1:$D$55,SMALL(IF((Dienstplan!$F$6:$AJ$55=$B22)*(Dienstplan!$F$5:$AJ$5=G$6),ROW($A$6:$A$55)),Berechnung!$I437))),"",INDEX(Dienstplan!$D$1:$D$55,SMALL(IF((Dienstplan!$F$6:$AJ$55=$B22)*(Dienstplan!$F$5:$AJ$5=G$6),ROW($A$6:$A$55)),Berechnung!$I437)))</f>
        <v/>
      </c>
      <c r="I22" s="132" t="str">
        <f t="array" ref="I22">IF(ISERROR(INDEX(Dienstplan!$D$1:$D$55,SMALL(IF((Dienstplan!$F$6:$AJ$55=$B22)*(Dienstplan!$F$5:$AJ$5=I$6),ROW($A$6:$A$55)),Berechnung!$H437))),"",INDEX(Dienstplan!$D$1:$D$55,SMALL(IF((Dienstplan!$F$6:$AJ$55=$B22)*(Dienstplan!$F$5:$AJ$5=I$6),ROW($A$6:$A$55)),Berechnung!$H437)))</f>
        <v/>
      </c>
      <c r="J22" s="133" t="str">
        <f t="array" ref="J22">IF(ISERROR(INDEX(Dienstplan!$D$1:$D$55,SMALL(IF((Dienstplan!$F$6:$AJ$55=$B22)*(Dienstplan!$F$5:$AJ$5=I$6),ROW($A$6:$A$55)),Berechnung!$I437))),"",INDEX(Dienstplan!$D$1:$D$55,SMALL(IF((Dienstplan!$F$6:$AJ$55=$B22)*(Dienstplan!$F$5:$AJ$5=I$6),ROW($A$6:$A$55)),Berechnung!$I437)))</f>
        <v/>
      </c>
      <c r="K22" s="132" t="str">
        <f t="array" ref="K22">IF(ISERROR(INDEX(Dienstplan!$D$1:$D$55,SMALL(IF((Dienstplan!$F$6:$AJ$55=$B22)*(Dienstplan!$F$5:$AJ$5=K$6),ROW($A$6:$A$55)),Berechnung!$H437))),"",INDEX(Dienstplan!$D$1:$D$55,SMALL(IF((Dienstplan!$F$6:$AJ$55=$B22)*(Dienstplan!$F$5:$AJ$5=K$6),ROW($A$6:$A$55)),Berechnung!$H437)))</f>
        <v/>
      </c>
      <c r="L22" s="133" t="str">
        <f t="array" ref="L22">IF(ISERROR(INDEX(Dienstplan!$D$1:$D$55,SMALL(IF((Dienstplan!$F$6:$AJ$55=$B22)*(Dienstplan!$F$5:$AJ$5=K$6),ROW($A$6:$A$55)),Berechnung!$I437))),"",INDEX(Dienstplan!$D$1:$D$55,SMALL(IF((Dienstplan!$F$6:$AJ$55=$B22)*(Dienstplan!$F$5:$AJ$5=K$6),ROW($A$6:$A$55)),Berechnung!$I437)))</f>
        <v/>
      </c>
      <c r="M22" s="131"/>
      <c r="N22" s="132" t="str">
        <f t="array" ref="N22">IF(ISERROR(INDEX(Dienstplan!$D$1:$D$55,SMALL(IF((Dienstplan!$F$6:$AJ$55=$M22)*(Dienstplan!$F$5:$AJ$5=N$6),ROW($A$6:$A$55)),Berechnung!$K437))),"",INDEX(Dienstplan!$D$1:$D$55,SMALL(IF((Dienstplan!$F$6:$AJ$55=$M22)*(Dienstplan!$F$5:$AJ$5=N$6),ROW($A$6:$A$55)),Berechnung!$K437)))</f>
        <v/>
      </c>
      <c r="O22" s="133" t="str">
        <f t="array" ref="O22">IF(ISERROR(INDEX(Dienstplan!$D$1:$D$55,SMALL(IF((Dienstplan!$F$6:$AJ$55=$M22)*(Dienstplan!$F$5:$AJ$5=O$6),ROW($A$6:$A$55)),Berechnung!$L437))),"",INDEX(Dienstplan!$D$1:$D$55,SMALL(IF((Dienstplan!$F$6:$AJ$55=$M22)*(Dienstplan!$F$5:$AJ$5=O$6),ROW($A$6:$A$55)),Berechnung!$L437)))</f>
        <v/>
      </c>
      <c r="P22" s="132" t="str">
        <f t="array" ref="P22">IF(ISERROR(INDEX(Dienstplan!$D$1:$D$55,SMALL(IF((Dienstplan!$F$6:$AJ$55=$M22)*(Dienstplan!$F$5:$AJ$5=P$6),ROW($A$6:$A$55)),Berechnung!$K437))),"",INDEX(Dienstplan!$D$1:$D$55,SMALL(IF((Dienstplan!$F$6:$AJ$55=$M22)*(Dienstplan!$F$5:$AJ$5=P$6),ROW($A$6:$A$55)),Berechnung!$K437)))</f>
        <v/>
      </c>
      <c r="Q22" s="133" t="str">
        <f t="array" ref="Q22">IF(ISERROR(INDEX(Dienstplan!$D$1:$D$55,SMALL(IF((Dienstplan!$F$6:$AJ$55=$M22)*(Dienstplan!$F$5:$AJ$5=Q$6),ROW($A$6:$A$55)),Berechnung!$L437))),"",INDEX(Dienstplan!$D$1:$D$55,SMALL(IF((Dienstplan!$F$6:$AJ$55=$M22)*(Dienstplan!$F$5:$AJ$5=Q$6),ROW($A$6:$A$55)),Berechnung!$L437)))</f>
        <v/>
      </c>
      <c r="V22" s="204">
        <f>Berechnung!$A172</f>
        <v>44164</v>
      </c>
    </row>
    <row r="23" spans="2:22" ht="21" customHeight="1" x14ac:dyDescent="0.3">
      <c r="B23" s="131"/>
      <c r="C23" s="132" t="str">
        <f t="array" ref="C23">IF(ISERROR(INDEX(Dienstplan!$D$1:$D$55,SMALL(IF((Dienstplan!$F$6:$AJ$55=$B23)*(Dienstplan!$F$5:$AJ$5=C$6),ROW($A$6:$A$55)),Berechnung!$H438))),"",INDEX(Dienstplan!$D$1:$D$55,SMALL(IF((Dienstplan!$F$6:$AJ$55=$B23)*(Dienstplan!$F$5:$AJ$5=C$6),ROW($A$6:$A$55)),Berechnung!$H438)))</f>
        <v/>
      </c>
      <c r="D23" s="133" t="str">
        <f t="array" ref="D23">IF(ISERROR(INDEX(Dienstplan!$D$1:$D$55,SMALL(IF((Dienstplan!$F$6:$AJ$55=$B23)*(Dienstplan!$F$5:$AJ$5=C$6),ROW($A$6:$A$55)),Berechnung!$I438))),"",INDEX(Dienstplan!$D$1:$D$55,SMALL(IF((Dienstplan!$F$6:$AJ$55=$B23)*(Dienstplan!$F$5:$AJ$5=C$6),ROW($A$6:$A$55)),Berechnung!$I438)))</f>
        <v/>
      </c>
      <c r="E23" s="132" t="str">
        <f t="array" ref="E23">IF(ISERROR(INDEX(Dienstplan!$D$1:$D$55,SMALL(IF((Dienstplan!$F$6:$AJ$55=$B23)*(Dienstplan!$F$5:$AJ$5=E$6),ROW($A$6:$A$55)),Berechnung!$H438))),"",INDEX(Dienstplan!$D$1:$D$55,SMALL(IF((Dienstplan!$F$6:$AJ$55=$B23)*(Dienstplan!$F$5:$AJ$5=E$6),ROW($A$6:$A$55)),Berechnung!$H438)))</f>
        <v/>
      </c>
      <c r="F23" s="133" t="str">
        <f t="array" ref="F23">IF(ISERROR(INDEX(Dienstplan!$D$1:$D$55,SMALL(IF((Dienstplan!$F$6:$AJ$55=$B23)*(Dienstplan!$F$5:$AJ$5=E$6),ROW($A$6:$A$55)),Berechnung!$I438))),"",INDEX(Dienstplan!$D$1:$D$55,SMALL(IF((Dienstplan!$F$6:$AJ$55=$B23)*(Dienstplan!$F$5:$AJ$5=E$6),ROW($A$6:$A$55)),Berechnung!$I438)))</f>
        <v/>
      </c>
      <c r="G23" s="132" t="str">
        <f t="array" ref="G23">IF(ISERROR(INDEX(Dienstplan!$D$1:$D$55,SMALL(IF((Dienstplan!$F$6:$AJ$55=$B23)*(Dienstplan!$F$5:$AJ$5=G$6),ROW($A$6:$A$55)),Berechnung!$H438))),"",INDEX(Dienstplan!$D$1:$D$55,SMALL(IF((Dienstplan!$F$6:$AJ$55=$B23)*(Dienstplan!$F$5:$AJ$5=G$6),ROW($A$6:$A$55)),Berechnung!$H438)))</f>
        <v/>
      </c>
      <c r="H23" s="133" t="str">
        <f t="array" ref="H23">IF(ISERROR(INDEX(Dienstplan!$D$1:$D$55,SMALL(IF((Dienstplan!$F$6:$AJ$55=$B23)*(Dienstplan!$F$5:$AJ$5=G$6),ROW($A$6:$A$55)),Berechnung!$I438))),"",INDEX(Dienstplan!$D$1:$D$55,SMALL(IF((Dienstplan!$F$6:$AJ$55=$B23)*(Dienstplan!$F$5:$AJ$5=G$6),ROW($A$6:$A$55)),Berechnung!$I438)))</f>
        <v/>
      </c>
      <c r="I23" s="132" t="str">
        <f t="array" ref="I23">IF(ISERROR(INDEX(Dienstplan!$D$1:$D$55,SMALL(IF((Dienstplan!$F$6:$AJ$55=$B23)*(Dienstplan!$F$5:$AJ$5=I$6),ROW($A$6:$A$55)),Berechnung!$H438))),"",INDEX(Dienstplan!$D$1:$D$55,SMALL(IF((Dienstplan!$F$6:$AJ$55=$B23)*(Dienstplan!$F$5:$AJ$5=I$6),ROW($A$6:$A$55)),Berechnung!$H438)))</f>
        <v/>
      </c>
      <c r="J23" s="133" t="str">
        <f t="array" ref="J23">IF(ISERROR(INDEX(Dienstplan!$D$1:$D$55,SMALL(IF((Dienstplan!$F$6:$AJ$55=$B23)*(Dienstplan!$F$5:$AJ$5=I$6),ROW($A$6:$A$55)),Berechnung!$I438))),"",INDEX(Dienstplan!$D$1:$D$55,SMALL(IF((Dienstplan!$F$6:$AJ$55=$B23)*(Dienstplan!$F$5:$AJ$5=I$6),ROW($A$6:$A$55)),Berechnung!$I438)))</f>
        <v/>
      </c>
      <c r="K23" s="132" t="str">
        <f t="array" ref="K23">IF(ISERROR(INDEX(Dienstplan!$D$1:$D$55,SMALL(IF((Dienstplan!$F$6:$AJ$55=$B23)*(Dienstplan!$F$5:$AJ$5=K$6),ROW($A$6:$A$55)),Berechnung!$H438))),"",INDEX(Dienstplan!$D$1:$D$55,SMALL(IF((Dienstplan!$F$6:$AJ$55=$B23)*(Dienstplan!$F$5:$AJ$5=K$6),ROW($A$6:$A$55)),Berechnung!$H438)))</f>
        <v/>
      </c>
      <c r="L23" s="133" t="str">
        <f t="array" ref="L23">IF(ISERROR(INDEX(Dienstplan!$D$1:$D$55,SMALL(IF((Dienstplan!$F$6:$AJ$55=$B23)*(Dienstplan!$F$5:$AJ$5=K$6),ROW($A$6:$A$55)),Berechnung!$I438))),"",INDEX(Dienstplan!$D$1:$D$55,SMALL(IF((Dienstplan!$F$6:$AJ$55=$B23)*(Dienstplan!$F$5:$AJ$5=K$6),ROW($A$6:$A$55)),Berechnung!$I438)))</f>
        <v/>
      </c>
      <c r="M23" s="131"/>
      <c r="N23" s="132" t="str">
        <f t="array" ref="N23">IF(ISERROR(INDEX(Dienstplan!$D$1:$D$55,SMALL(IF((Dienstplan!$F$6:$AJ$55=$M23)*(Dienstplan!$F$5:$AJ$5=N$6),ROW($A$6:$A$55)),Berechnung!$K438))),"",INDEX(Dienstplan!$D$1:$D$55,SMALL(IF((Dienstplan!$F$6:$AJ$55=$M23)*(Dienstplan!$F$5:$AJ$5=N$6),ROW($A$6:$A$55)),Berechnung!$K438)))</f>
        <v/>
      </c>
      <c r="O23" s="133" t="str">
        <f t="array" ref="O23">IF(ISERROR(INDEX(Dienstplan!$D$1:$D$55,SMALL(IF((Dienstplan!$F$6:$AJ$55=$M23)*(Dienstplan!$F$5:$AJ$5=O$6),ROW($A$6:$A$55)),Berechnung!$L438))),"",INDEX(Dienstplan!$D$1:$D$55,SMALL(IF((Dienstplan!$F$6:$AJ$55=$M23)*(Dienstplan!$F$5:$AJ$5=O$6),ROW($A$6:$A$55)),Berechnung!$L438)))</f>
        <v/>
      </c>
      <c r="P23" s="132" t="str">
        <f t="array" ref="P23">IF(ISERROR(INDEX(Dienstplan!$D$1:$D$55,SMALL(IF((Dienstplan!$F$6:$AJ$55=$M23)*(Dienstplan!$F$5:$AJ$5=P$6),ROW($A$6:$A$55)),Berechnung!$K438))),"",INDEX(Dienstplan!$D$1:$D$55,SMALL(IF((Dienstplan!$F$6:$AJ$55=$M23)*(Dienstplan!$F$5:$AJ$5=P$6),ROW($A$6:$A$55)),Berechnung!$K438)))</f>
        <v/>
      </c>
      <c r="Q23" s="133" t="str">
        <f t="array" ref="Q23">IF(ISERROR(INDEX(Dienstplan!$D$1:$D$55,SMALL(IF((Dienstplan!$F$6:$AJ$55=$M23)*(Dienstplan!$F$5:$AJ$5=Q$6),ROW($A$6:$A$55)),Berechnung!$L438))),"",INDEX(Dienstplan!$D$1:$D$55,SMALL(IF((Dienstplan!$F$6:$AJ$55=$M23)*(Dienstplan!$F$5:$AJ$5=Q$6),ROW($A$6:$A$55)),Berechnung!$L438)))</f>
        <v/>
      </c>
      <c r="V23" s="204">
        <f>Berechnung!$A173</f>
        <v>44171</v>
      </c>
    </row>
    <row r="24" spans="2:22" ht="21" customHeight="1" x14ac:dyDescent="0.3">
      <c r="B24" s="131"/>
      <c r="C24" s="132" t="str">
        <f t="array" ref="C24">IF(ISERROR(INDEX(Dienstplan!$D$1:$D$55,SMALL(IF((Dienstplan!$F$6:$AJ$55=$B24)*(Dienstplan!$F$5:$AJ$5=C$6),ROW($A$6:$A$55)),Berechnung!$H439))),"",INDEX(Dienstplan!$D$1:$D$55,SMALL(IF((Dienstplan!$F$6:$AJ$55=$B24)*(Dienstplan!$F$5:$AJ$5=C$6),ROW($A$6:$A$55)),Berechnung!$H439)))</f>
        <v/>
      </c>
      <c r="D24" s="133" t="str">
        <f t="array" ref="D24">IF(ISERROR(INDEX(Dienstplan!$D$1:$D$55,SMALL(IF((Dienstplan!$F$6:$AJ$55=$B24)*(Dienstplan!$F$5:$AJ$5=C$6),ROW($A$6:$A$55)),Berechnung!$I439))),"",INDEX(Dienstplan!$D$1:$D$55,SMALL(IF((Dienstplan!$F$6:$AJ$55=$B24)*(Dienstplan!$F$5:$AJ$5=C$6),ROW($A$6:$A$55)),Berechnung!$I439)))</f>
        <v/>
      </c>
      <c r="E24" s="132" t="str">
        <f t="array" ref="E24">IF(ISERROR(INDEX(Dienstplan!$D$1:$D$55,SMALL(IF((Dienstplan!$F$6:$AJ$55=$B24)*(Dienstplan!$F$5:$AJ$5=E$6),ROW($A$6:$A$55)),Berechnung!$H439))),"",INDEX(Dienstplan!$D$1:$D$55,SMALL(IF((Dienstplan!$F$6:$AJ$55=$B24)*(Dienstplan!$F$5:$AJ$5=E$6),ROW($A$6:$A$55)),Berechnung!$H439)))</f>
        <v/>
      </c>
      <c r="F24" s="133" t="str">
        <f t="array" ref="F24">IF(ISERROR(INDEX(Dienstplan!$D$1:$D$55,SMALL(IF((Dienstplan!$F$6:$AJ$55=$B24)*(Dienstplan!$F$5:$AJ$5=E$6),ROW($A$6:$A$55)),Berechnung!$I439))),"",INDEX(Dienstplan!$D$1:$D$55,SMALL(IF((Dienstplan!$F$6:$AJ$55=$B24)*(Dienstplan!$F$5:$AJ$5=E$6),ROW($A$6:$A$55)),Berechnung!$I439)))</f>
        <v/>
      </c>
      <c r="G24" s="132" t="str">
        <f t="array" ref="G24">IF(ISERROR(INDEX(Dienstplan!$D$1:$D$55,SMALL(IF((Dienstplan!$F$6:$AJ$55=$B24)*(Dienstplan!$F$5:$AJ$5=G$6),ROW($A$6:$A$55)),Berechnung!$H439))),"",INDEX(Dienstplan!$D$1:$D$55,SMALL(IF((Dienstplan!$F$6:$AJ$55=$B24)*(Dienstplan!$F$5:$AJ$5=G$6),ROW($A$6:$A$55)),Berechnung!$H439)))</f>
        <v/>
      </c>
      <c r="H24" s="133" t="str">
        <f t="array" ref="H24">IF(ISERROR(INDEX(Dienstplan!$D$1:$D$55,SMALL(IF((Dienstplan!$F$6:$AJ$55=$B24)*(Dienstplan!$F$5:$AJ$5=G$6),ROW($A$6:$A$55)),Berechnung!$I439))),"",INDEX(Dienstplan!$D$1:$D$55,SMALL(IF((Dienstplan!$F$6:$AJ$55=$B24)*(Dienstplan!$F$5:$AJ$5=G$6),ROW($A$6:$A$55)),Berechnung!$I439)))</f>
        <v/>
      </c>
      <c r="I24" s="132" t="str">
        <f t="array" ref="I24">IF(ISERROR(INDEX(Dienstplan!$D$1:$D$55,SMALL(IF((Dienstplan!$F$6:$AJ$55=$B24)*(Dienstplan!$F$5:$AJ$5=I$6),ROW($A$6:$A$55)),Berechnung!$H439))),"",INDEX(Dienstplan!$D$1:$D$55,SMALL(IF((Dienstplan!$F$6:$AJ$55=$B24)*(Dienstplan!$F$5:$AJ$5=I$6),ROW($A$6:$A$55)),Berechnung!$H439)))</f>
        <v/>
      </c>
      <c r="J24" s="133" t="str">
        <f t="array" ref="J24">IF(ISERROR(INDEX(Dienstplan!$D$1:$D$55,SMALL(IF((Dienstplan!$F$6:$AJ$55=$B24)*(Dienstplan!$F$5:$AJ$5=I$6),ROW($A$6:$A$55)),Berechnung!$I439))),"",INDEX(Dienstplan!$D$1:$D$55,SMALL(IF((Dienstplan!$F$6:$AJ$55=$B24)*(Dienstplan!$F$5:$AJ$5=I$6),ROW($A$6:$A$55)),Berechnung!$I439)))</f>
        <v/>
      </c>
      <c r="K24" s="132" t="str">
        <f t="array" ref="K24">IF(ISERROR(INDEX(Dienstplan!$D$1:$D$55,SMALL(IF((Dienstplan!$F$6:$AJ$55=$B24)*(Dienstplan!$F$5:$AJ$5=K$6),ROW($A$6:$A$55)),Berechnung!$H439))),"",INDEX(Dienstplan!$D$1:$D$55,SMALL(IF((Dienstplan!$F$6:$AJ$55=$B24)*(Dienstplan!$F$5:$AJ$5=K$6),ROW($A$6:$A$55)),Berechnung!$H439)))</f>
        <v/>
      </c>
      <c r="L24" s="133" t="str">
        <f t="array" ref="L24">IF(ISERROR(INDEX(Dienstplan!$D$1:$D$55,SMALL(IF((Dienstplan!$F$6:$AJ$55=$B24)*(Dienstplan!$F$5:$AJ$5=K$6),ROW($A$6:$A$55)),Berechnung!$I439))),"",INDEX(Dienstplan!$D$1:$D$55,SMALL(IF((Dienstplan!$F$6:$AJ$55=$B24)*(Dienstplan!$F$5:$AJ$5=K$6),ROW($A$6:$A$55)),Berechnung!$I439)))</f>
        <v/>
      </c>
      <c r="M24" s="131"/>
      <c r="N24" s="132" t="str">
        <f t="array" ref="N24">IF(ISERROR(INDEX(Dienstplan!$D$1:$D$55,SMALL(IF((Dienstplan!$F$6:$AJ$55=$M24)*(Dienstplan!$F$5:$AJ$5=N$6),ROW($A$6:$A$55)),Berechnung!$K439))),"",INDEX(Dienstplan!$D$1:$D$55,SMALL(IF((Dienstplan!$F$6:$AJ$55=$M24)*(Dienstplan!$F$5:$AJ$5=N$6),ROW($A$6:$A$55)),Berechnung!$K439)))</f>
        <v/>
      </c>
      <c r="O24" s="133" t="str">
        <f t="array" ref="O24">IF(ISERROR(INDEX(Dienstplan!$D$1:$D$55,SMALL(IF((Dienstplan!$F$6:$AJ$55=$M24)*(Dienstplan!$F$5:$AJ$5=O$6),ROW($A$6:$A$55)),Berechnung!$L439))),"",INDEX(Dienstplan!$D$1:$D$55,SMALL(IF((Dienstplan!$F$6:$AJ$55=$M24)*(Dienstplan!$F$5:$AJ$5=O$6),ROW($A$6:$A$55)),Berechnung!$L439)))</f>
        <v/>
      </c>
      <c r="P24" s="132" t="str">
        <f t="array" ref="P24">IF(ISERROR(INDEX(Dienstplan!$D$1:$D$55,SMALL(IF((Dienstplan!$F$6:$AJ$55=$M24)*(Dienstplan!$F$5:$AJ$5=P$6),ROW($A$6:$A$55)),Berechnung!$K439))),"",INDEX(Dienstplan!$D$1:$D$55,SMALL(IF((Dienstplan!$F$6:$AJ$55=$M24)*(Dienstplan!$F$5:$AJ$5=P$6),ROW($A$6:$A$55)),Berechnung!$K439)))</f>
        <v/>
      </c>
      <c r="Q24" s="133" t="str">
        <f t="array" ref="Q24">IF(ISERROR(INDEX(Dienstplan!$D$1:$D$55,SMALL(IF((Dienstplan!$F$6:$AJ$55=$M24)*(Dienstplan!$F$5:$AJ$5=Q$6),ROW($A$6:$A$55)),Berechnung!$L439))),"",INDEX(Dienstplan!$D$1:$D$55,SMALL(IF((Dienstplan!$F$6:$AJ$55=$M24)*(Dienstplan!$F$5:$AJ$5=Q$6),ROW($A$6:$A$55)),Berechnung!$L439)))</f>
        <v/>
      </c>
      <c r="V24" s="204">
        <f>Berechnung!$A174</f>
        <v>44178</v>
      </c>
    </row>
    <row r="25" spans="2:22" ht="21" customHeight="1" x14ac:dyDescent="0.3">
      <c r="B25" s="131"/>
      <c r="C25" s="132" t="str">
        <f t="array" ref="C25">IF(ISERROR(INDEX(Dienstplan!$D$1:$D$55,SMALL(IF((Dienstplan!$F$6:$AJ$55=$B25)*(Dienstplan!$F$5:$AJ$5=C$6),ROW($A$6:$A$55)),Berechnung!$H440))),"",INDEX(Dienstplan!$D$1:$D$55,SMALL(IF((Dienstplan!$F$6:$AJ$55=$B25)*(Dienstplan!$F$5:$AJ$5=C$6),ROW($A$6:$A$55)),Berechnung!$H440)))</f>
        <v/>
      </c>
      <c r="D25" s="133" t="str">
        <f t="array" ref="D25">IF(ISERROR(INDEX(Dienstplan!$D$1:$D$55,SMALL(IF((Dienstplan!$F$6:$AJ$55=$B25)*(Dienstplan!$F$5:$AJ$5=C$6),ROW($A$6:$A$55)),Berechnung!$I440))),"",INDEX(Dienstplan!$D$1:$D$55,SMALL(IF((Dienstplan!$F$6:$AJ$55=$B25)*(Dienstplan!$F$5:$AJ$5=C$6),ROW($A$6:$A$55)),Berechnung!$I440)))</f>
        <v/>
      </c>
      <c r="E25" s="132" t="str">
        <f t="array" ref="E25">IF(ISERROR(INDEX(Dienstplan!$D$1:$D$55,SMALL(IF((Dienstplan!$F$6:$AJ$55=$B25)*(Dienstplan!$F$5:$AJ$5=E$6),ROW($A$6:$A$55)),Berechnung!$H440))),"",INDEX(Dienstplan!$D$1:$D$55,SMALL(IF((Dienstplan!$F$6:$AJ$55=$B25)*(Dienstplan!$F$5:$AJ$5=E$6),ROW($A$6:$A$55)),Berechnung!$H440)))</f>
        <v/>
      </c>
      <c r="F25" s="133" t="str">
        <f t="array" ref="F25">IF(ISERROR(INDEX(Dienstplan!$D$1:$D$55,SMALL(IF((Dienstplan!$F$6:$AJ$55=$B25)*(Dienstplan!$F$5:$AJ$5=E$6),ROW($A$6:$A$55)),Berechnung!$I440))),"",INDEX(Dienstplan!$D$1:$D$55,SMALL(IF((Dienstplan!$F$6:$AJ$55=$B25)*(Dienstplan!$F$5:$AJ$5=E$6),ROW($A$6:$A$55)),Berechnung!$I440)))</f>
        <v/>
      </c>
      <c r="G25" s="132" t="str">
        <f t="array" ref="G25">IF(ISERROR(INDEX(Dienstplan!$D$1:$D$55,SMALL(IF((Dienstplan!$F$6:$AJ$55=$B25)*(Dienstplan!$F$5:$AJ$5=G$6),ROW($A$6:$A$55)),Berechnung!$H440))),"",INDEX(Dienstplan!$D$1:$D$55,SMALL(IF((Dienstplan!$F$6:$AJ$55=$B25)*(Dienstplan!$F$5:$AJ$5=G$6),ROW($A$6:$A$55)),Berechnung!$H440)))</f>
        <v/>
      </c>
      <c r="H25" s="133" t="str">
        <f t="array" ref="H25">IF(ISERROR(INDEX(Dienstplan!$D$1:$D$55,SMALL(IF((Dienstplan!$F$6:$AJ$55=$B25)*(Dienstplan!$F$5:$AJ$5=G$6),ROW($A$6:$A$55)),Berechnung!$I440))),"",INDEX(Dienstplan!$D$1:$D$55,SMALL(IF((Dienstplan!$F$6:$AJ$55=$B25)*(Dienstplan!$F$5:$AJ$5=G$6),ROW($A$6:$A$55)),Berechnung!$I440)))</f>
        <v/>
      </c>
      <c r="I25" s="132" t="str">
        <f t="array" ref="I25">IF(ISERROR(INDEX(Dienstplan!$D$1:$D$55,SMALL(IF((Dienstplan!$F$6:$AJ$55=$B25)*(Dienstplan!$F$5:$AJ$5=I$6),ROW($A$6:$A$55)),Berechnung!$H440))),"",INDEX(Dienstplan!$D$1:$D$55,SMALL(IF((Dienstplan!$F$6:$AJ$55=$B25)*(Dienstplan!$F$5:$AJ$5=I$6),ROW($A$6:$A$55)),Berechnung!$H440)))</f>
        <v/>
      </c>
      <c r="J25" s="133" t="str">
        <f t="array" ref="J25">IF(ISERROR(INDEX(Dienstplan!$D$1:$D$55,SMALL(IF((Dienstplan!$F$6:$AJ$55=$B25)*(Dienstplan!$F$5:$AJ$5=I$6),ROW($A$6:$A$55)),Berechnung!$I440))),"",INDEX(Dienstplan!$D$1:$D$55,SMALL(IF((Dienstplan!$F$6:$AJ$55=$B25)*(Dienstplan!$F$5:$AJ$5=I$6),ROW($A$6:$A$55)),Berechnung!$I440)))</f>
        <v/>
      </c>
      <c r="K25" s="132" t="str">
        <f t="array" ref="K25">IF(ISERROR(INDEX(Dienstplan!$D$1:$D$55,SMALL(IF((Dienstplan!$F$6:$AJ$55=$B25)*(Dienstplan!$F$5:$AJ$5=K$6),ROW($A$6:$A$55)),Berechnung!$H440))),"",INDEX(Dienstplan!$D$1:$D$55,SMALL(IF((Dienstplan!$F$6:$AJ$55=$B25)*(Dienstplan!$F$5:$AJ$5=K$6),ROW($A$6:$A$55)),Berechnung!$H440)))</f>
        <v/>
      </c>
      <c r="L25" s="133" t="str">
        <f t="array" ref="L25">IF(ISERROR(INDEX(Dienstplan!$D$1:$D$55,SMALL(IF((Dienstplan!$F$6:$AJ$55=$B25)*(Dienstplan!$F$5:$AJ$5=K$6),ROW($A$6:$A$55)),Berechnung!$I440))),"",INDEX(Dienstplan!$D$1:$D$55,SMALL(IF((Dienstplan!$F$6:$AJ$55=$B25)*(Dienstplan!$F$5:$AJ$5=K$6),ROW($A$6:$A$55)),Berechnung!$I440)))</f>
        <v/>
      </c>
      <c r="M25" s="131"/>
      <c r="N25" s="132" t="str">
        <f t="array" ref="N25">IF(ISERROR(INDEX(Dienstplan!$D$1:$D$55,SMALL(IF((Dienstplan!$F$6:$AJ$55=$M25)*(Dienstplan!$F$5:$AJ$5=N$6),ROW($A$6:$A$55)),Berechnung!$K440))),"",INDEX(Dienstplan!$D$1:$D$55,SMALL(IF((Dienstplan!$F$6:$AJ$55=$M25)*(Dienstplan!$F$5:$AJ$5=N$6),ROW($A$6:$A$55)),Berechnung!$K440)))</f>
        <v/>
      </c>
      <c r="O25" s="133" t="str">
        <f t="array" ref="O25">IF(ISERROR(INDEX(Dienstplan!$D$1:$D$55,SMALL(IF((Dienstplan!$F$6:$AJ$55=$M25)*(Dienstplan!$F$5:$AJ$5=O$6),ROW($A$6:$A$55)),Berechnung!$L440))),"",INDEX(Dienstplan!$D$1:$D$55,SMALL(IF((Dienstplan!$F$6:$AJ$55=$M25)*(Dienstplan!$F$5:$AJ$5=O$6),ROW($A$6:$A$55)),Berechnung!$L440)))</f>
        <v/>
      </c>
      <c r="P25" s="132" t="str">
        <f t="array" ref="P25">IF(ISERROR(INDEX(Dienstplan!$D$1:$D$55,SMALL(IF((Dienstplan!$F$6:$AJ$55=$M25)*(Dienstplan!$F$5:$AJ$5=P$6),ROW($A$6:$A$55)),Berechnung!$K440))),"",INDEX(Dienstplan!$D$1:$D$55,SMALL(IF((Dienstplan!$F$6:$AJ$55=$M25)*(Dienstplan!$F$5:$AJ$5=P$6),ROW($A$6:$A$55)),Berechnung!$K440)))</f>
        <v/>
      </c>
      <c r="Q25" s="133" t="str">
        <f t="array" ref="Q25">IF(ISERROR(INDEX(Dienstplan!$D$1:$D$55,SMALL(IF((Dienstplan!$F$6:$AJ$55=$M25)*(Dienstplan!$F$5:$AJ$5=Q$6),ROW($A$6:$A$55)),Berechnung!$L440))),"",INDEX(Dienstplan!$D$1:$D$55,SMALL(IF((Dienstplan!$F$6:$AJ$55=$M25)*(Dienstplan!$F$5:$AJ$5=Q$6),ROW($A$6:$A$55)),Berechnung!$L440)))</f>
        <v/>
      </c>
      <c r="V25" s="204">
        <f>Berechnung!$A175</f>
        <v>44185</v>
      </c>
    </row>
    <row r="26" spans="2:22" ht="21" customHeight="1" x14ac:dyDescent="0.3">
      <c r="B26" s="131"/>
      <c r="C26" s="132" t="str">
        <f t="array" ref="C26">IF(ISERROR(INDEX(Dienstplan!$D$1:$D$55,SMALL(IF((Dienstplan!$F$6:$AJ$55=$B26)*(Dienstplan!$F$5:$AJ$5=C$6),ROW($A$6:$A$55)),Berechnung!$H441))),"",INDEX(Dienstplan!$D$1:$D$55,SMALL(IF((Dienstplan!$F$6:$AJ$55=$B26)*(Dienstplan!$F$5:$AJ$5=C$6),ROW($A$6:$A$55)),Berechnung!$H441)))</f>
        <v/>
      </c>
      <c r="D26" s="133" t="str">
        <f t="array" ref="D26">IF(ISERROR(INDEX(Dienstplan!$D$1:$D$55,SMALL(IF((Dienstplan!$F$6:$AJ$55=$B26)*(Dienstplan!$F$5:$AJ$5=C$6),ROW($A$6:$A$55)),Berechnung!$I441))),"",INDEX(Dienstplan!$D$1:$D$55,SMALL(IF((Dienstplan!$F$6:$AJ$55=$B26)*(Dienstplan!$F$5:$AJ$5=C$6),ROW($A$6:$A$55)),Berechnung!$I441)))</f>
        <v/>
      </c>
      <c r="E26" s="132" t="str">
        <f t="array" ref="E26">IF(ISERROR(INDEX(Dienstplan!$D$1:$D$55,SMALL(IF((Dienstplan!$F$6:$AJ$55=$B26)*(Dienstplan!$F$5:$AJ$5=E$6),ROW($A$6:$A$55)),Berechnung!$H441))),"",INDEX(Dienstplan!$D$1:$D$55,SMALL(IF((Dienstplan!$F$6:$AJ$55=$B26)*(Dienstplan!$F$5:$AJ$5=E$6),ROW($A$6:$A$55)),Berechnung!$H441)))</f>
        <v/>
      </c>
      <c r="F26" s="133" t="str">
        <f t="array" ref="F26">IF(ISERROR(INDEX(Dienstplan!$D$1:$D$55,SMALL(IF((Dienstplan!$F$6:$AJ$55=$B26)*(Dienstplan!$F$5:$AJ$5=E$6),ROW($A$6:$A$55)),Berechnung!$I441))),"",INDEX(Dienstplan!$D$1:$D$55,SMALL(IF((Dienstplan!$F$6:$AJ$55=$B26)*(Dienstplan!$F$5:$AJ$5=E$6),ROW($A$6:$A$55)),Berechnung!$I441)))</f>
        <v/>
      </c>
      <c r="G26" s="132" t="str">
        <f t="array" ref="G26">IF(ISERROR(INDEX(Dienstplan!$D$1:$D$55,SMALL(IF((Dienstplan!$F$6:$AJ$55=$B26)*(Dienstplan!$F$5:$AJ$5=G$6),ROW($A$6:$A$55)),Berechnung!$H441))),"",INDEX(Dienstplan!$D$1:$D$55,SMALL(IF((Dienstplan!$F$6:$AJ$55=$B26)*(Dienstplan!$F$5:$AJ$5=G$6),ROW($A$6:$A$55)),Berechnung!$H441)))</f>
        <v/>
      </c>
      <c r="H26" s="133" t="str">
        <f t="array" ref="H26">IF(ISERROR(INDEX(Dienstplan!$D$1:$D$55,SMALL(IF((Dienstplan!$F$6:$AJ$55=$B26)*(Dienstplan!$F$5:$AJ$5=G$6),ROW($A$6:$A$55)),Berechnung!$I441))),"",INDEX(Dienstplan!$D$1:$D$55,SMALL(IF((Dienstplan!$F$6:$AJ$55=$B26)*(Dienstplan!$F$5:$AJ$5=G$6),ROW($A$6:$A$55)),Berechnung!$I441)))</f>
        <v/>
      </c>
      <c r="I26" s="132" t="str">
        <f t="array" ref="I26">IF(ISERROR(INDEX(Dienstplan!$D$1:$D$55,SMALL(IF((Dienstplan!$F$6:$AJ$55=$B26)*(Dienstplan!$F$5:$AJ$5=I$6),ROW($A$6:$A$55)),Berechnung!$H441))),"",INDEX(Dienstplan!$D$1:$D$55,SMALL(IF((Dienstplan!$F$6:$AJ$55=$B26)*(Dienstplan!$F$5:$AJ$5=I$6),ROW($A$6:$A$55)),Berechnung!$H441)))</f>
        <v/>
      </c>
      <c r="J26" s="133" t="str">
        <f t="array" ref="J26">IF(ISERROR(INDEX(Dienstplan!$D$1:$D$55,SMALL(IF((Dienstplan!$F$6:$AJ$55=$B26)*(Dienstplan!$F$5:$AJ$5=I$6),ROW($A$6:$A$55)),Berechnung!$I441))),"",INDEX(Dienstplan!$D$1:$D$55,SMALL(IF((Dienstplan!$F$6:$AJ$55=$B26)*(Dienstplan!$F$5:$AJ$5=I$6),ROW($A$6:$A$55)),Berechnung!$I441)))</f>
        <v/>
      </c>
      <c r="K26" s="132" t="str">
        <f t="array" ref="K26">IF(ISERROR(INDEX(Dienstplan!$D$1:$D$55,SMALL(IF((Dienstplan!$F$6:$AJ$55=$B26)*(Dienstplan!$F$5:$AJ$5=K$6),ROW($A$6:$A$55)),Berechnung!$H441))),"",INDEX(Dienstplan!$D$1:$D$55,SMALL(IF((Dienstplan!$F$6:$AJ$55=$B26)*(Dienstplan!$F$5:$AJ$5=K$6),ROW($A$6:$A$55)),Berechnung!$H441)))</f>
        <v/>
      </c>
      <c r="L26" s="133" t="str">
        <f t="array" ref="L26">IF(ISERROR(INDEX(Dienstplan!$D$1:$D$55,SMALL(IF((Dienstplan!$F$6:$AJ$55=$B26)*(Dienstplan!$F$5:$AJ$5=K$6),ROW($A$6:$A$55)),Berechnung!$I441))),"",INDEX(Dienstplan!$D$1:$D$55,SMALL(IF((Dienstplan!$F$6:$AJ$55=$B26)*(Dienstplan!$F$5:$AJ$5=K$6),ROW($A$6:$A$55)),Berechnung!$I441)))</f>
        <v/>
      </c>
      <c r="M26" s="131"/>
      <c r="N26" s="132" t="str">
        <f t="array" ref="N26">IF(ISERROR(INDEX(Dienstplan!$D$1:$D$55,SMALL(IF((Dienstplan!$F$6:$AJ$55=$M26)*(Dienstplan!$F$5:$AJ$5=N$6),ROW($A$6:$A$55)),Berechnung!$K441))),"",INDEX(Dienstplan!$D$1:$D$55,SMALL(IF((Dienstplan!$F$6:$AJ$55=$M26)*(Dienstplan!$F$5:$AJ$5=N$6),ROW($A$6:$A$55)),Berechnung!$K441)))</f>
        <v/>
      </c>
      <c r="O26" s="133" t="str">
        <f t="array" ref="O26">IF(ISERROR(INDEX(Dienstplan!$D$1:$D$55,SMALL(IF((Dienstplan!$F$6:$AJ$55=$M26)*(Dienstplan!$F$5:$AJ$5=O$6),ROW($A$6:$A$55)),Berechnung!$L441))),"",INDEX(Dienstplan!$D$1:$D$55,SMALL(IF((Dienstplan!$F$6:$AJ$55=$M26)*(Dienstplan!$F$5:$AJ$5=O$6),ROW($A$6:$A$55)),Berechnung!$L441)))</f>
        <v/>
      </c>
      <c r="P26" s="132" t="str">
        <f t="array" ref="P26">IF(ISERROR(INDEX(Dienstplan!$D$1:$D$55,SMALL(IF((Dienstplan!$F$6:$AJ$55=$M26)*(Dienstplan!$F$5:$AJ$5=P$6),ROW($A$6:$A$55)),Berechnung!$K441))),"",INDEX(Dienstplan!$D$1:$D$55,SMALL(IF((Dienstplan!$F$6:$AJ$55=$M26)*(Dienstplan!$F$5:$AJ$5=P$6),ROW($A$6:$A$55)),Berechnung!$K441)))</f>
        <v/>
      </c>
      <c r="Q26" s="133" t="str">
        <f t="array" ref="Q26">IF(ISERROR(INDEX(Dienstplan!$D$1:$D$55,SMALL(IF((Dienstplan!$F$6:$AJ$55=$M26)*(Dienstplan!$F$5:$AJ$5=Q$6),ROW($A$6:$A$55)),Berechnung!$L441))),"",INDEX(Dienstplan!$D$1:$D$55,SMALL(IF((Dienstplan!$F$6:$AJ$55=$M26)*(Dienstplan!$F$5:$AJ$5=Q$6),ROW($A$6:$A$55)),Berechnung!$L441)))</f>
        <v/>
      </c>
      <c r="V26" s="204">
        <f>Berechnung!$A176</f>
        <v>44189</v>
      </c>
    </row>
    <row r="27" spans="2:22" ht="21" customHeight="1" x14ac:dyDescent="0.3">
      <c r="B27" s="131"/>
      <c r="C27" s="132" t="str">
        <f t="array" ref="C27">IF(ISERROR(INDEX(Dienstplan!$D$1:$D$55,SMALL(IF((Dienstplan!$F$6:$AJ$55=$B27)*(Dienstplan!$F$5:$AJ$5=C$6),ROW($A$6:$A$55)),Berechnung!$H442))),"",INDEX(Dienstplan!$D$1:$D$55,SMALL(IF((Dienstplan!$F$6:$AJ$55=$B27)*(Dienstplan!$F$5:$AJ$5=C$6),ROW($A$6:$A$55)),Berechnung!$H442)))</f>
        <v/>
      </c>
      <c r="D27" s="133" t="str">
        <f t="array" ref="D27">IF(ISERROR(INDEX(Dienstplan!$D$1:$D$55,SMALL(IF((Dienstplan!$F$6:$AJ$55=$B27)*(Dienstplan!$F$5:$AJ$5=C$6),ROW($A$6:$A$55)),Berechnung!$I442))),"",INDEX(Dienstplan!$D$1:$D$55,SMALL(IF((Dienstplan!$F$6:$AJ$55=$B27)*(Dienstplan!$F$5:$AJ$5=C$6),ROW($A$6:$A$55)),Berechnung!$I442)))</f>
        <v/>
      </c>
      <c r="E27" s="132" t="str">
        <f t="array" ref="E27">IF(ISERROR(INDEX(Dienstplan!$D$1:$D$55,SMALL(IF((Dienstplan!$F$6:$AJ$55=$B27)*(Dienstplan!$F$5:$AJ$5=E$6),ROW($A$6:$A$55)),Berechnung!$H442))),"",INDEX(Dienstplan!$D$1:$D$55,SMALL(IF((Dienstplan!$F$6:$AJ$55=$B27)*(Dienstplan!$F$5:$AJ$5=E$6),ROW($A$6:$A$55)),Berechnung!$H442)))</f>
        <v/>
      </c>
      <c r="F27" s="133" t="str">
        <f t="array" ref="F27">IF(ISERROR(INDEX(Dienstplan!$D$1:$D$55,SMALL(IF((Dienstplan!$F$6:$AJ$55=$B27)*(Dienstplan!$F$5:$AJ$5=E$6),ROW($A$6:$A$55)),Berechnung!$I442))),"",INDEX(Dienstplan!$D$1:$D$55,SMALL(IF((Dienstplan!$F$6:$AJ$55=$B27)*(Dienstplan!$F$5:$AJ$5=E$6),ROW($A$6:$A$55)),Berechnung!$I442)))</f>
        <v/>
      </c>
      <c r="G27" s="132" t="str">
        <f t="array" ref="G27">IF(ISERROR(INDEX(Dienstplan!$D$1:$D$55,SMALL(IF((Dienstplan!$F$6:$AJ$55=$B27)*(Dienstplan!$F$5:$AJ$5=G$6),ROW($A$6:$A$55)),Berechnung!$H442))),"",INDEX(Dienstplan!$D$1:$D$55,SMALL(IF((Dienstplan!$F$6:$AJ$55=$B27)*(Dienstplan!$F$5:$AJ$5=G$6),ROW($A$6:$A$55)),Berechnung!$H442)))</f>
        <v/>
      </c>
      <c r="H27" s="133" t="str">
        <f t="array" ref="H27">IF(ISERROR(INDEX(Dienstplan!$D$1:$D$55,SMALL(IF((Dienstplan!$F$6:$AJ$55=$B27)*(Dienstplan!$F$5:$AJ$5=G$6),ROW($A$6:$A$55)),Berechnung!$I442))),"",INDEX(Dienstplan!$D$1:$D$55,SMALL(IF((Dienstplan!$F$6:$AJ$55=$B27)*(Dienstplan!$F$5:$AJ$5=G$6),ROW($A$6:$A$55)),Berechnung!$I442)))</f>
        <v/>
      </c>
      <c r="I27" s="132" t="str">
        <f t="array" ref="I27">IF(ISERROR(INDEX(Dienstplan!$D$1:$D$55,SMALL(IF((Dienstplan!$F$6:$AJ$55=$B27)*(Dienstplan!$F$5:$AJ$5=I$6),ROW($A$6:$A$55)),Berechnung!$H442))),"",INDEX(Dienstplan!$D$1:$D$55,SMALL(IF((Dienstplan!$F$6:$AJ$55=$B27)*(Dienstplan!$F$5:$AJ$5=I$6),ROW($A$6:$A$55)),Berechnung!$H442)))</f>
        <v/>
      </c>
      <c r="J27" s="133" t="str">
        <f t="array" ref="J27">IF(ISERROR(INDEX(Dienstplan!$D$1:$D$55,SMALL(IF((Dienstplan!$F$6:$AJ$55=$B27)*(Dienstplan!$F$5:$AJ$5=I$6),ROW($A$6:$A$55)),Berechnung!$I442))),"",INDEX(Dienstplan!$D$1:$D$55,SMALL(IF((Dienstplan!$F$6:$AJ$55=$B27)*(Dienstplan!$F$5:$AJ$5=I$6),ROW($A$6:$A$55)),Berechnung!$I442)))</f>
        <v/>
      </c>
      <c r="K27" s="132" t="str">
        <f t="array" ref="K27">IF(ISERROR(INDEX(Dienstplan!$D$1:$D$55,SMALL(IF((Dienstplan!$F$6:$AJ$55=$B27)*(Dienstplan!$F$5:$AJ$5=K$6),ROW($A$6:$A$55)),Berechnung!$H442))),"",INDEX(Dienstplan!$D$1:$D$55,SMALL(IF((Dienstplan!$F$6:$AJ$55=$B27)*(Dienstplan!$F$5:$AJ$5=K$6),ROW($A$6:$A$55)),Berechnung!$H442)))</f>
        <v/>
      </c>
      <c r="L27" s="133" t="str">
        <f t="array" ref="L27">IF(ISERROR(INDEX(Dienstplan!$D$1:$D$55,SMALL(IF((Dienstplan!$F$6:$AJ$55=$B27)*(Dienstplan!$F$5:$AJ$5=K$6),ROW($A$6:$A$55)),Berechnung!$I442))),"",INDEX(Dienstplan!$D$1:$D$55,SMALL(IF((Dienstplan!$F$6:$AJ$55=$B27)*(Dienstplan!$F$5:$AJ$5=K$6),ROW($A$6:$A$55)),Berechnung!$I442)))</f>
        <v/>
      </c>
      <c r="M27" s="131"/>
      <c r="N27" s="132" t="str">
        <f t="array" ref="N27">IF(ISERROR(INDEX(Dienstplan!$D$1:$D$55,SMALL(IF((Dienstplan!$F$6:$AJ$55=$M27)*(Dienstplan!$F$5:$AJ$5=N$6),ROW($A$6:$A$55)),Berechnung!$K442))),"",INDEX(Dienstplan!$D$1:$D$55,SMALL(IF((Dienstplan!$F$6:$AJ$55=$M27)*(Dienstplan!$F$5:$AJ$5=N$6),ROW($A$6:$A$55)),Berechnung!$K442)))</f>
        <v/>
      </c>
      <c r="O27" s="133" t="str">
        <f t="array" ref="O27">IF(ISERROR(INDEX(Dienstplan!$D$1:$D$55,SMALL(IF((Dienstplan!$F$6:$AJ$55=$M27)*(Dienstplan!$F$5:$AJ$5=O$6),ROW($A$6:$A$55)),Berechnung!$L442))),"",INDEX(Dienstplan!$D$1:$D$55,SMALL(IF((Dienstplan!$F$6:$AJ$55=$M27)*(Dienstplan!$F$5:$AJ$5=O$6),ROW($A$6:$A$55)),Berechnung!$L442)))</f>
        <v/>
      </c>
      <c r="P27" s="132" t="str">
        <f t="array" ref="P27">IF(ISERROR(INDEX(Dienstplan!$D$1:$D$55,SMALL(IF((Dienstplan!$F$6:$AJ$55=$M27)*(Dienstplan!$F$5:$AJ$5=P$6),ROW($A$6:$A$55)),Berechnung!$K442))),"",INDEX(Dienstplan!$D$1:$D$55,SMALL(IF((Dienstplan!$F$6:$AJ$55=$M27)*(Dienstplan!$F$5:$AJ$5=P$6),ROW($A$6:$A$55)),Berechnung!$K442)))</f>
        <v/>
      </c>
      <c r="Q27" s="133" t="str">
        <f t="array" ref="Q27">IF(ISERROR(INDEX(Dienstplan!$D$1:$D$55,SMALL(IF((Dienstplan!$F$6:$AJ$55=$M27)*(Dienstplan!$F$5:$AJ$5=Q$6),ROW($A$6:$A$55)),Berechnung!$L442))),"",INDEX(Dienstplan!$D$1:$D$55,SMALL(IF((Dienstplan!$F$6:$AJ$55=$M27)*(Dienstplan!$F$5:$AJ$5=Q$6),ROW($A$6:$A$55)),Berechnung!$L442)))</f>
        <v/>
      </c>
      <c r="V27" s="204">
        <f>Berechnung!$A177</f>
        <v>44190</v>
      </c>
    </row>
    <row r="28" spans="2:22" ht="21" customHeight="1" x14ac:dyDescent="0.3">
      <c r="B28" s="131"/>
      <c r="C28" s="132" t="str">
        <f t="array" ref="C28">IF(ISERROR(INDEX(Dienstplan!$D$1:$D$55,SMALL(IF((Dienstplan!$F$6:$AJ$55=$B28)*(Dienstplan!$F$5:$AJ$5=C$6),ROW($A$6:$A$55)),Berechnung!$H443))),"",INDEX(Dienstplan!$D$1:$D$55,SMALL(IF((Dienstplan!$F$6:$AJ$55=$B28)*(Dienstplan!$F$5:$AJ$5=C$6),ROW($A$6:$A$55)),Berechnung!$H443)))</f>
        <v/>
      </c>
      <c r="D28" s="133" t="str">
        <f t="array" ref="D28">IF(ISERROR(INDEX(Dienstplan!$D$1:$D$55,SMALL(IF((Dienstplan!$F$6:$AJ$55=$B28)*(Dienstplan!$F$5:$AJ$5=C$6),ROW($A$6:$A$55)),Berechnung!$I443))),"",INDEX(Dienstplan!$D$1:$D$55,SMALL(IF((Dienstplan!$F$6:$AJ$55=$B28)*(Dienstplan!$F$5:$AJ$5=C$6),ROW($A$6:$A$55)),Berechnung!$I443)))</f>
        <v/>
      </c>
      <c r="E28" s="132" t="str">
        <f t="array" ref="E28">IF(ISERROR(INDEX(Dienstplan!$D$1:$D$55,SMALL(IF((Dienstplan!$F$6:$AJ$55=$B28)*(Dienstplan!$F$5:$AJ$5=E$6),ROW($A$6:$A$55)),Berechnung!$H443))),"",INDEX(Dienstplan!$D$1:$D$55,SMALL(IF((Dienstplan!$F$6:$AJ$55=$B28)*(Dienstplan!$F$5:$AJ$5=E$6),ROW($A$6:$A$55)),Berechnung!$H443)))</f>
        <v/>
      </c>
      <c r="F28" s="133" t="str">
        <f t="array" ref="F28">IF(ISERROR(INDEX(Dienstplan!$D$1:$D$55,SMALL(IF((Dienstplan!$F$6:$AJ$55=$B28)*(Dienstplan!$F$5:$AJ$5=E$6),ROW($A$6:$A$55)),Berechnung!$I443))),"",INDEX(Dienstplan!$D$1:$D$55,SMALL(IF((Dienstplan!$F$6:$AJ$55=$B28)*(Dienstplan!$F$5:$AJ$5=E$6),ROW($A$6:$A$55)),Berechnung!$I443)))</f>
        <v/>
      </c>
      <c r="G28" s="132" t="str">
        <f t="array" ref="G28">IF(ISERROR(INDEX(Dienstplan!$D$1:$D$55,SMALL(IF((Dienstplan!$F$6:$AJ$55=$B28)*(Dienstplan!$F$5:$AJ$5=G$6),ROW($A$6:$A$55)),Berechnung!$H443))),"",INDEX(Dienstplan!$D$1:$D$55,SMALL(IF((Dienstplan!$F$6:$AJ$55=$B28)*(Dienstplan!$F$5:$AJ$5=G$6),ROW($A$6:$A$55)),Berechnung!$H443)))</f>
        <v/>
      </c>
      <c r="H28" s="133" t="str">
        <f t="array" ref="H28">IF(ISERROR(INDEX(Dienstplan!$D$1:$D$55,SMALL(IF((Dienstplan!$F$6:$AJ$55=$B28)*(Dienstplan!$F$5:$AJ$5=G$6),ROW($A$6:$A$55)),Berechnung!$I443))),"",INDEX(Dienstplan!$D$1:$D$55,SMALL(IF((Dienstplan!$F$6:$AJ$55=$B28)*(Dienstplan!$F$5:$AJ$5=G$6),ROW($A$6:$A$55)),Berechnung!$I443)))</f>
        <v/>
      </c>
      <c r="I28" s="132" t="str">
        <f t="array" ref="I28">IF(ISERROR(INDEX(Dienstplan!$D$1:$D$55,SMALL(IF((Dienstplan!$F$6:$AJ$55=$B28)*(Dienstplan!$F$5:$AJ$5=I$6),ROW($A$6:$A$55)),Berechnung!$H443))),"",INDEX(Dienstplan!$D$1:$D$55,SMALL(IF((Dienstplan!$F$6:$AJ$55=$B28)*(Dienstplan!$F$5:$AJ$5=I$6),ROW($A$6:$A$55)),Berechnung!$H443)))</f>
        <v/>
      </c>
      <c r="J28" s="133" t="str">
        <f t="array" ref="J28">IF(ISERROR(INDEX(Dienstplan!$D$1:$D$55,SMALL(IF((Dienstplan!$F$6:$AJ$55=$B28)*(Dienstplan!$F$5:$AJ$5=I$6),ROW($A$6:$A$55)),Berechnung!$I443))),"",INDEX(Dienstplan!$D$1:$D$55,SMALL(IF((Dienstplan!$F$6:$AJ$55=$B28)*(Dienstplan!$F$5:$AJ$5=I$6),ROW($A$6:$A$55)),Berechnung!$I443)))</f>
        <v/>
      </c>
      <c r="K28" s="132" t="str">
        <f t="array" ref="K28">IF(ISERROR(INDEX(Dienstplan!$D$1:$D$55,SMALL(IF((Dienstplan!$F$6:$AJ$55=$B28)*(Dienstplan!$F$5:$AJ$5=K$6),ROW($A$6:$A$55)),Berechnung!$H443))),"",INDEX(Dienstplan!$D$1:$D$55,SMALL(IF((Dienstplan!$F$6:$AJ$55=$B28)*(Dienstplan!$F$5:$AJ$5=K$6),ROW($A$6:$A$55)),Berechnung!$H443)))</f>
        <v/>
      </c>
      <c r="L28" s="133" t="str">
        <f t="array" ref="L28">IF(ISERROR(INDEX(Dienstplan!$D$1:$D$55,SMALL(IF((Dienstplan!$F$6:$AJ$55=$B28)*(Dienstplan!$F$5:$AJ$5=K$6),ROW($A$6:$A$55)),Berechnung!$I443))),"",INDEX(Dienstplan!$D$1:$D$55,SMALL(IF((Dienstplan!$F$6:$AJ$55=$B28)*(Dienstplan!$F$5:$AJ$5=K$6),ROW($A$6:$A$55)),Berechnung!$I443)))</f>
        <v/>
      </c>
      <c r="M28" s="131"/>
      <c r="N28" s="132" t="str">
        <f t="array" ref="N28">IF(ISERROR(INDEX(Dienstplan!$D$1:$D$55,SMALL(IF((Dienstplan!$F$6:$AJ$55=$M28)*(Dienstplan!$F$5:$AJ$5=N$6),ROW($A$6:$A$55)),Berechnung!$K443))),"",INDEX(Dienstplan!$D$1:$D$55,SMALL(IF((Dienstplan!$F$6:$AJ$55=$M28)*(Dienstplan!$F$5:$AJ$5=N$6),ROW($A$6:$A$55)),Berechnung!$K443)))</f>
        <v/>
      </c>
      <c r="O28" s="133" t="str">
        <f t="array" ref="O28">IF(ISERROR(INDEX(Dienstplan!$D$1:$D$55,SMALL(IF((Dienstplan!$F$6:$AJ$55=$M28)*(Dienstplan!$F$5:$AJ$5=O$6),ROW($A$6:$A$55)),Berechnung!$L443))),"",INDEX(Dienstplan!$D$1:$D$55,SMALL(IF((Dienstplan!$F$6:$AJ$55=$M28)*(Dienstplan!$F$5:$AJ$5=O$6),ROW($A$6:$A$55)),Berechnung!$L443)))</f>
        <v/>
      </c>
      <c r="P28" s="132" t="str">
        <f t="array" ref="P28">IF(ISERROR(INDEX(Dienstplan!$D$1:$D$55,SMALL(IF((Dienstplan!$F$6:$AJ$55=$M28)*(Dienstplan!$F$5:$AJ$5=P$6),ROW($A$6:$A$55)),Berechnung!$K443))),"",INDEX(Dienstplan!$D$1:$D$55,SMALL(IF((Dienstplan!$F$6:$AJ$55=$M28)*(Dienstplan!$F$5:$AJ$5=P$6),ROW($A$6:$A$55)),Berechnung!$K443)))</f>
        <v/>
      </c>
      <c r="Q28" s="133" t="str">
        <f t="array" ref="Q28">IF(ISERROR(INDEX(Dienstplan!$D$1:$D$55,SMALL(IF((Dienstplan!$F$6:$AJ$55=$M28)*(Dienstplan!$F$5:$AJ$5=Q$6),ROW($A$6:$A$55)),Berechnung!$L443))),"",INDEX(Dienstplan!$D$1:$D$55,SMALL(IF((Dienstplan!$F$6:$AJ$55=$M28)*(Dienstplan!$F$5:$AJ$5=Q$6),ROW($A$6:$A$55)),Berechnung!$L443)))</f>
        <v/>
      </c>
      <c r="V28" s="204">
        <f>Berechnung!$A178</f>
        <v>44191</v>
      </c>
    </row>
    <row r="29" spans="2:22" ht="21" customHeight="1" x14ac:dyDescent="0.3">
      <c r="B29" s="131"/>
      <c r="C29" s="132" t="str">
        <f t="array" ref="C29">IF(ISERROR(INDEX(Dienstplan!$D$1:$D$55,SMALL(IF((Dienstplan!$F$6:$AJ$55=$B29)*(Dienstplan!$F$5:$AJ$5=C$6),ROW($A$6:$A$55)),Berechnung!$H444))),"",INDEX(Dienstplan!$D$1:$D$55,SMALL(IF((Dienstplan!$F$6:$AJ$55=$B29)*(Dienstplan!$F$5:$AJ$5=C$6),ROW($A$6:$A$55)),Berechnung!$H444)))</f>
        <v/>
      </c>
      <c r="D29" s="133" t="str">
        <f t="array" ref="D29">IF(ISERROR(INDEX(Dienstplan!$D$1:$D$55,SMALL(IF((Dienstplan!$F$6:$AJ$55=$B29)*(Dienstplan!$F$5:$AJ$5=C$6),ROW($A$6:$A$55)),Berechnung!$I444))),"",INDEX(Dienstplan!$D$1:$D$55,SMALL(IF((Dienstplan!$F$6:$AJ$55=$B29)*(Dienstplan!$F$5:$AJ$5=C$6),ROW($A$6:$A$55)),Berechnung!$I444)))</f>
        <v/>
      </c>
      <c r="E29" s="132" t="str">
        <f t="array" ref="E29">IF(ISERROR(INDEX(Dienstplan!$D$1:$D$55,SMALL(IF((Dienstplan!$F$6:$AJ$55=$B29)*(Dienstplan!$F$5:$AJ$5=E$6),ROW($A$6:$A$55)),Berechnung!$H444))),"",INDEX(Dienstplan!$D$1:$D$55,SMALL(IF((Dienstplan!$F$6:$AJ$55=$B29)*(Dienstplan!$F$5:$AJ$5=E$6),ROW($A$6:$A$55)),Berechnung!$H444)))</f>
        <v/>
      </c>
      <c r="F29" s="133" t="str">
        <f t="array" ref="F29">IF(ISERROR(INDEX(Dienstplan!$D$1:$D$55,SMALL(IF((Dienstplan!$F$6:$AJ$55=$B29)*(Dienstplan!$F$5:$AJ$5=E$6),ROW($A$6:$A$55)),Berechnung!$I444))),"",INDEX(Dienstplan!$D$1:$D$55,SMALL(IF((Dienstplan!$F$6:$AJ$55=$B29)*(Dienstplan!$F$5:$AJ$5=E$6),ROW($A$6:$A$55)),Berechnung!$I444)))</f>
        <v/>
      </c>
      <c r="G29" s="132" t="str">
        <f t="array" ref="G29">IF(ISERROR(INDEX(Dienstplan!$D$1:$D$55,SMALL(IF((Dienstplan!$F$6:$AJ$55=$B29)*(Dienstplan!$F$5:$AJ$5=G$6),ROW($A$6:$A$55)),Berechnung!$H444))),"",INDEX(Dienstplan!$D$1:$D$55,SMALL(IF((Dienstplan!$F$6:$AJ$55=$B29)*(Dienstplan!$F$5:$AJ$5=G$6),ROW($A$6:$A$55)),Berechnung!$H444)))</f>
        <v/>
      </c>
      <c r="H29" s="133" t="str">
        <f t="array" ref="H29">IF(ISERROR(INDEX(Dienstplan!$D$1:$D$55,SMALL(IF((Dienstplan!$F$6:$AJ$55=$B29)*(Dienstplan!$F$5:$AJ$5=G$6),ROW($A$6:$A$55)),Berechnung!$I444))),"",INDEX(Dienstplan!$D$1:$D$55,SMALL(IF((Dienstplan!$F$6:$AJ$55=$B29)*(Dienstplan!$F$5:$AJ$5=G$6),ROW($A$6:$A$55)),Berechnung!$I444)))</f>
        <v/>
      </c>
      <c r="I29" s="132" t="str">
        <f t="array" ref="I29">IF(ISERROR(INDEX(Dienstplan!$D$1:$D$55,SMALL(IF((Dienstplan!$F$6:$AJ$55=$B29)*(Dienstplan!$F$5:$AJ$5=I$6),ROW($A$6:$A$55)),Berechnung!$H444))),"",INDEX(Dienstplan!$D$1:$D$55,SMALL(IF((Dienstplan!$F$6:$AJ$55=$B29)*(Dienstplan!$F$5:$AJ$5=I$6),ROW($A$6:$A$55)),Berechnung!$H444)))</f>
        <v/>
      </c>
      <c r="J29" s="133" t="str">
        <f t="array" ref="J29">IF(ISERROR(INDEX(Dienstplan!$D$1:$D$55,SMALL(IF((Dienstplan!$F$6:$AJ$55=$B29)*(Dienstplan!$F$5:$AJ$5=I$6),ROW($A$6:$A$55)),Berechnung!$I444))),"",INDEX(Dienstplan!$D$1:$D$55,SMALL(IF((Dienstplan!$F$6:$AJ$55=$B29)*(Dienstplan!$F$5:$AJ$5=I$6),ROW($A$6:$A$55)),Berechnung!$I444)))</f>
        <v/>
      </c>
      <c r="K29" s="132" t="str">
        <f t="array" ref="K29">IF(ISERROR(INDEX(Dienstplan!$D$1:$D$55,SMALL(IF((Dienstplan!$F$6:$AJ$55=$B29)*(Dienstplan!$F$5:$AJ$5=K$6),ROW($A$6:$A$55)),Berechnung!$H444))),"",INDEX(Dienstplan!$D$1:$D$55,SMALL(IF((Dienstplan!$F$6:$AJ$55=$B29)*(Dienstplan!$F$5:$AJ$5=K$6),ROW($A$6:$A$55)),Berechnung!$H444)))</f>
        <v/>
      </c>
      <c r="L29" s="133" t="str">
        <f t="array" ref="L29">IF(ISERROR(INDEX(Dienstplan!$D$1:$D$55,SMALL(IF((Dienstplan!$F$6:$AJ$55=$B29)*(Dienstplan!$F$5:$AJ$5=K$6),ROW($A$6:$A$55)),Berechnung!$I444))),"",INDEX(Dienstplan!$D$1:$D$55,SMALL(IF((Dienstplan!$F$6:$AJ$55=$B29)*(Dienstplan!$F$5:$AJ$5=K$6),ROW($A$6:$A$55)),Berechnung!$I444)))</f>
        <v/>
      </c>
      <c r="M29" s="131"/>
      <c r="N29" s="132" t="str">
        <f t="array" ref="N29">IF(ISERROR(INDEX(Dienstplan!$D$1:$D$55,SMALL(IF((Dienstplan!$F$6:$AJ$55=$M29)*(Dienstplan!$F$5:$AJ$5=N$6),ROW($A$6:$A$55)),Berechnung!$K444))),"",INDEX(Dienstplan!$D$1:$D$55,SMALL(IF((Dienstplan!$F$6:$AJ$55=$M29)*(Dienstplan!$F$5:$AJ$5=N$6),ROW($A$6:$A$55)),Berechnung!$K444)))</f>
        <v/>
      </c>
      <c r="O29" s="133" t="str">
        <f t="array" ref="O29">IF(ISERROR(INDEX(Dienstplan!$D$1:$D$55,SMALL(IF((Dienstplan!$F$6:$AJ$55=$M29)*(Dienstplan!$F$5:$AJ$5=O$6),ROW($A$6:$A$55)),Berechnung!$L444))),"",INDEX(Dienstplan!$D$1:$D$55,SMALL(IF((Dienstplan!$F$6:$AJ$55=$M29)*(Dienstplan!$F$5:$AJ$5=O$6),ROW($A$6:$A$55)),Berechnung!$L444)))</f>
        <v/>
      </c>
      <c r="P29" s="132" t="str">
        <f t="array" ref="P29">IF(ISERROR(INDEX(Dienstplan!$D$1:$D$55,SMALL(IF((Dienstplan!$F$6:$AJ$55=$M29)*(Dienstplan!$F$5:$AJ$5=P$6),ROW($A$6:$A$55)),Berechnung!$K444))),"",INDEX(Dienstplan!$D$1:$D$55,SMALL(IF((Dienstplan!$F$6:$AJ$55=$M29)*(Dienstplan!$F$5:$AJ$5=P$6),ROW($A$6:$A$55)),Berechnung!$K444)))</f>
        <v/>
      </c>
      <c r="Q29" s="133" t="str">
        <f t="array" ref="Q29">IF(ISERROR(INDEX(Dienstplan!$D$1:$D$55,SMALL(IF((Dienstplan!$F$6:$AJ$55=$M29)*(Dienstplan!$F$5:$AJ$5=Q$6),ROW($A$6:$A$55)),Berechnung!$L444))),"",INDEX(Dienstplan!$D$1:$D$55,SMALL(IF((Dienstplan!$F$6:$AJ$55=$M29)*(Dienstplan!$F$5:$AJ$5=Q$6),ROW($A$6:$A$55)),Berechnung!$L444)))</f>
        <v/>
      </c>
      <c r="V29" s="204">
        <f>Berechnung!$A179</f>
        <v>44196</v>
      </c>
    </row>
    <row r="30" spans="2:22" ht="21" customHeight="1" x14ac:dyDescent="0.3">
      <c r="B30" s="131"/>
      <c r="C30" s="132" t="str">
        <f t="array" ref="C30">IF(ISERROR(INDEX(Dienstplan!$D$1:$D$55,SMALL(IF((Dienstplan!$F$6:$AJ$55=$B30)*(Dienstplan!$F$5:$AJ$5=C$6),ROW($A$6:$A$55)),Berechnung!$H445))),"",INDEX(Dienstplan!$D$1:$D$55,SMALL(IF((Dienstplan!$F$6:$AJ$55=$B30)*(Dienstplan!$F$5:$AJ$5=C$6),ROW($A$6:$A$55)),Berechnung!$H445)))</f>
        <v/>
      </c>
      <c r="D30" s="133" t="str">
        <f t="array" ref="D30">IF(ISERROR(INDEX(Dienstplan!$D$1:$D$55,SMALL(IF((Dienstplan!$F$6:$AJ$55=$B30)*(Dienstplan!$F$5:$AJ$5=C$6),ROW($A$6:$A$55)),Berechnung!$I445))),"",INDEX(Dienstplan!$D$1:$D$55,SMALL(IF((Dienstplan!$F$6:$AJ$55=$B30)*(Dienstplan!$F$5:$AJ$5=C$6),ROW($A$6:$A$55)),Berechnung!$I445)))</f>
        <v/>
      </c>
      <c r="E30" s="132" t="str">
        <f t="array" ref="E30">IF(ISERROR(INDEX(Dienstplan!$D$1:$D$55,SMALL(IF((Dienstplan!$F$6:$AJ$55=$B30)*(Dienstplan!$F$5:$AJ$5=E$6),ROW($A$6:$A$55)),Berechnung!$H445))),"",INDEX(Dienstplan!$D$1:$D$55,SMALL(IF((Dienstplan!$F$6:$AJ$55=$B30)*(Dienstplan!$F$5:$AJ$5=E$6),ROW($A$6:$A$55)),Berechnung!$H445)))</f>
        <v/>
      </c>
      <c r="F30" s="133" t="str">
        <f t="array" ref="F30">IF(ISERROR(INDEX(Dienstplan!$D$1:$D$55,SMALL(IF((Dienstplan!$F$6:$AJ$55=$B30)*(Dienstplan!$F$5:$AJ$5=E$6),ROW($A$6:$A$55)),Berechnung!$I445))),"",INDEX(Dienstplan!$D$1:$D$55,SMALL(IF((Dienstplan!$F$6:$AJ$55=$B30)*(Dienstplan!$F$5:$AJ$5=E$6),ROW($A$6:$A$55)),Berechnung!$I445)))</f>
        <v/>
      </c>
      <c r="G30" s="132" t="str">
        <f t="array" ref="G30">IF(ISERROR(INDEX(Dienstplan!$D$1:$D$55,SMALL(IF((Dienstplan!$F$6:$AJ$55=$B30)*(Dienstplan!$F$5:$AJ$5=G$6),ROW($A$6:$A$55)),Berechnung!$H445))),"",INDEX(Dienstplan!$D$1:$D$55,SMALL(IF((Dienstplan!$F$6:$AJ$55=$B30)*(Dienstplan!$F$5:$AJ$5=G$6),ROW($A$6:$A$55)),Berechnung!$H445)))</f>
        <v/>
      </c>
      <c r="H30" s="133" t="str">
        <f t="array" ref="H30">IF(ISERROR(INDEX(Dienstplan!$D$1:$D$55,SMALL(IF((Dienstplan!$F$6:$AJ$55=$B30)*(Dienstplan!$F$5:$AJ$5=G$6),ROW($A$6:$A$55)),Berechnung!$I445))),"",INDEX(Dienstplan!$D$1:$D$55,SMALL(IF((Dienstplan!$F$6:$AJ$55=$B30)*(Dienstplan!$F$5:$AJ$5=G$6),ROW($A$6:$A$55)),Berechnung!$I445)))</f>
        <v/>
      </c>
      <c r="I30" s="132" t="str">
        <f t="array" ref="I30">IF(ISERROR(INDEX(Dienstplan!$D$1:$D$55,SMALL(IF((Dienstplan!$F$6:$AJ$55=$B30)*(Dienstplan!$F$5:$AJ$5=I$6),ROW($A$6:$A$55)),Berechnung!$H445))),"",INDEX(Dienstplan!$D$1:$D$55,SMALL(IF((Dienstplan!$F$6:$AJ$55=$B30)*(Dienstplan!$F$5:$AJ$5=I$6),ROW($A$6:$A$55)),Berechnung!$H445)))</f>
        <v/>
      </c>
      <c r="J30" s="133" t="str">
        <f t="array" ref="J30">IF(ISERROR(INDEX(Dienstplan!$D$1:$D$55,SMALL(IF((Dienstplan!$F$6:$AJ$55=$B30)*(Dienstplan!$F$5:$AJ$5=I$6),ROW($A$6:$A$55)),Berechnung!$I445))),"",INDEX(Dienstplan!$D$1:$D$55,SMALL(IF((Dienstplan!$F$6:$AJ$55=$B30)*(Dienstplan!$F$5:$AJ$5=I$6),ROW($A$6:$A$55)),Berechnung!$I445)))</f>
        <v/>
      </c>
      <c r="K30" s="132" t="str">
        <f t="array" ref="K30">IF(ISERROR(INDEX(Dienstplan!$D$1:$D$55,SMALL(IF((Dienstplan!$F$6:$AJ$55=$B30)*(Dienstplan!$F$5:$AJ$5=K$6),ROW($A$6:$A$55)),Berechnung!$H445))),"",INDEX(Dienstplan!$D$1:$D$55,SMALL(IF((Dienstplan!$F$6:$AJ$55=$B30)*(Dienstplan!$F$5:$AJ$5=K$6),ROW($A$6:$A$55)),Berechnung!$H445)))</f>
        <v/>
      </c>
      <c r="L30" s="133" t="str">
        <f t="array" ref="L30">IF(ISERROR(INDEX(Dienstplan!$D$1:$D$55,SMALL(IF((Dienstplan!$F$6:$AJ$55=$B30)*(Dienstplan!$F$5:$AJ$5=K$6),ROW($A$6:$A$55)),Berechnung!$I445))),"",INDEX(Dienstplan!$D$1:$D$55,SMALL(IF((Dienstplan!$F$6:$AJ$55=$B30)*(Dienstplan!$F$5:$AJ$5=K$6),ROW($A$6:$A$55)),Berechnung!$I445)))</f>
        <v/>
      </c>
      <c r="M30" s="131"/>
      <c r="N30" s="132" t="str">
        <f t="array" ref="N30">IF(ISERROR(INDEX(Dienstplan!$D$1:$D$55,SMALL(IF((Dienstplan!$F$6:$AJ$55=$M30)*(Dienstplan!$F$5:$AJ$5=N$6),ROW($A$6:$A$55)),Berechnung!$K445))),"",INDEX(Dienstplan!$D$1:$D$55,SMALL(IF((Dienstplan!$F$6:$AJ$55=$M30)*(Dienstplan!$F$5:$AJ$5=N$6),ROW($A$6:$A$55)),Berechnung!$K445)))</f>
        <v/>
      </c>
      <c r="O30" s="133" t="str">
        <f t="array" ref="O30">IF(ISERROR(INDEX(Dienstplan!$D$1:$D$55,SMALL(IF((Dienstplan!$F$6:$AJ$55=$M30)*(Dienstplan!$F$5:$AJ$5=O$6),ROW($A$6:$A$55)),Berechnung!$L445))),"",INDEX(Dienstplan!$D$1:$D$55,SMALL(IF((Dienstplan!$F$6:$AJ$55=$M30)*(Dienstplan!$F$5:$AJ$5=O$6),ROW($A$6:$A$55)),Berechnung!$L445)))</f>
        <v/>
      </c>
      <c r="P30" s="132" t="str">
        <f t="array" ref="P30">IF(ISERROR(INDEX(Dienstplan!$D$1:$D$55,SMALL(IF((Dienstplan!$F$6:$AJ$55=$M30)*(Dienstplan!$F$5:$AJ$5=P$6),ROW($A$6:$A$55)),Berechnung!$K445))),"",INDEX(Dienstplan!$D$1:$D$55,SMALL(IF((Dienstplan!$F$6:$AJ$55=$M30)*(Dienstplan!$F$5:$AJ$5=P$6),ROW($A$6:$A$55)),Berechnung!$K445)))</f>
        <v/>
      </c>
      <c r="Q30" s="133" t="str">
        <f t="array" ref="Q30">IF(ISERROR(INDEX(Dienstplan!$D$1:$D$55,SMALL(IF((Dienstplan!$F$6:$AJ$55=$M30)*(Dienstplan!$F$5:$AJ$5=Q$6),ROW($A$6:$A$55)),Berechnung!$L445))),"",INDEX(Dienstplan!$D$1:$D$55,SMALL(IF((Dienstplan!$F$6:$AJ$55=$M30)*(Dienstplan!$F$5:$AJ$5=Q$6),ROW($A$6:$A$55)),Berechnung!$L445)))</f>
        <v/>
      </c>
      <c r="V30" s="204" t="str">
        <f>Berechnung!$A180</f>
        <v/>
      </c>
    </row>
    <row r="31" spans="2:22" ht="21" customHeight="1" x14ac:dyDescent="0.3">
      <c r="B31" s="131"/>
      <c r="C31" s="132" t="str">
        <f t="array" ref="C31">IF(ISERROR(INDEX(Dienstplan!$D$1:$D$55,SMALL(IF((Dienstplan!$F$6:$AJ$55=$B31)*(Dienstplan!$F$5:$AJ$5=C$6),ROW($A$6:$A$55)),Berechnung!$H446))),"",INDEX(Dienstplan!$D$1:$D$55,SMALL(IF((Dienstplan!$F$6:$AJ$55=$B31)*(Dienstplan!$F$5:$AJ$5=C$6),ROW($A$6:$A$55)),Berechnung!$H446)))</f>
        <v/>
      </c>
      <c r="D31" s="133" t="str">
        <f t="array" ref="D31">IF(ISERROR(INDEX(Dienstplan!$D$1:$D$55,SMALL(IF((Dienstplan!$F$6:$AJ$55=$B31)*(Dienstplan!$F$5:$AJ$5=C$6),ROW($A$6:$A$55)),Berechnung!$I446))),"",INDEX(Dienstplan!$D$1:$D$55,SMALL(IF((Dienstplan!$F$6:$AJ$55=$B31)*(Dienstplan!$F$5:$AJ$5=C$6),ROW($A$6:$A$55)),Berechnung!$I446)))</f>
        <v/>
      </c>
      <c r="E31" s="132" t="str">
        <f t="array" ref="E31">IF(ISERROR(INDEX(Dienstplan!$D$1:$D$55,SMALL(IF((Dienstplan!$F$6:$AJ$55=$B31)*(Dienstplan!$F$5:$AJ$5=E$6),ROW($A$6:$A$55)),Berechnung!$H446))),"",INDEX(Dienstplan!$D$1:$D$55,SMALL(IF((Dienstplan!$F$6:$AJ$55=$B31)*(Dienstplan!$F$5:$AJ$5=E$6),ROW($A$6:$A$55)),Berechnung!$H446)))</f>
        <v/>
      </c>
      <c r="F31" s="133" t="str">
        <f t="array" ref="F31">IF(ISERROR(INDEX(Dienstplan!$D$1:$D$55,SMALL(IF((Dienstplan!$F$6:$AJ$55=$B31)*(Dienstplan!$F$5:$AJ$5=E$6),ROW($A$6:$A$55)),Berechnung!$I446))),"",INDEX(Dienstplan!$D$1:$D$55,SMALL(IF((Dienstplan!$F$6:$AJ$55=$B31)*(Dienstplan!$F$5:$AJ$5=E$6),ROW($A$6:$A$55)),Berechnung!$I446)))</f>
        <v/>
      </c>
      <c r="G31" s="132" t="str">
        <f t="array" ref="G31">IF(ISERROR(INDEX(Dienstplan!$D$1:$D$55,SMALL(IF((Dienstplan!$F$6:$AJ$55=$B31)*(Dienstplan!$F$5:$AJ$5=G$6),ROW($A$6:$A$55)),Berechnung!$H446))),"",INDEX(Dienstplan!$D$1:$D$55,SMALL(IF((Dienstplan!$F$6:$AJ$55=$B31)*(Dienstplan!$F$5:$AJ$5=G$6),ROW($A$6:$A$55)),Berechnung!$H446)))</f>
        <v/>
      </c>
      <c r="H31" s="133" t="str">
        <f t="array" ref="H31">IF(ISERROR(INDEX(Dienstplan!$D$1:$D$55,SMALL(IF((Dienstplan!$F$6:$AJ$55=$B31)*(Dienstplan!$F$5:$AJ$5=G$6),ROW($A$6:$A$55)),Berechnung!$I446))),"",INDEX(Dienstplan!$D$1:$D$55,SMALL(IF((Dienstplan!$F$6:$AJ$55=$B31)*(Dienstplan!$F$5:$AJ$5=G$6),ROW($A$6:$A$55)),Berechnung!$I446)))</f>
        <v/>
      </c>
      <c r="I31" s="132" t="str">
        <f t="array" ref="I31">IF(ISERROR(INDEX(Dienstplan!$D$1:$D$55,SMALL(IF((Dienstplan!$F$6:$AJ$55=$B31)*(Dienstplan!$F$5:$AJ$5=I$6),ROW($A$6:$A$55)),Berechnung!$H446))),"",INDEX(Dienstplan!$D$1:$D$55,SMALL(IF((Dienstplan!$F$6:$AJ$55=$B31)*(Dienstplan!$F$5:$AJ$5=I$6),ROW($A$6:$A$55)),Berechnung!$H446)))</f>
        <v/>
      </c>
      <c r="J31" s="133" t="str">
        <f t="array" ref="J31">IF(ISERROR(INDEX(Dienstplan!$D$1:$D$55,SMALL(IF((Dienstplan!$F$6:$AJ$55=$B31)*(Dienstplan!$F$5:$AJ$5=I$6),ROW($A$6:$A$55)),Berechnung!$I446))),"",INDEX(Dienstplan!$D$1:$D$55,SMALL(IF((Dienstplan!$F$6:$AJ$55=$B31)*(Dienstplan!$F$5:$AJ$5=I$6),ROW($A$6:$A$55)),Berechnung!$I446)))</f>
        <v/>
      </c>
      <c r="K31" s="132" t="str">
        <f t="array" ref="K31">IF(ISERROR(INDEX(Dienstplan!$D$1:$D$55,SMALL(IF((Dienstplan!$F$6:$AJ$55=$B31)*(Dienstplan!$F$5:$AJ$5=K$6),ROW($A$6:$A$55)),Berechnung!$H446))),"",INDEX(Dienstplan!$D$1:$D$55,SMALL(IF((Dienstplan!$F$6:$AJ$55=$B31)*(Dienstplan!$F$5:$AJ$5=K$6),ROW($A$6:$A$55)),Berechnung!$H446)))</f>
        <v/>
      </c>
      <c r="L31" s="133" t="str">
        <f t="array" ref="L31">IF(ISERROR(INDEX(Dienstplan!$D$1:$D$55,SMALL(IF((Dienstplan!$F$6:$AJ$55=$B31)*(Dienstplan!$F$5:$AJ$5=K$6),ROW($A$6:$A$55)),Berechnung!$I446))),"",INDEX(Dienstplan!$D$1:$D$55,SMALL(IF((Dienstplan!$F$6:$AJ$55=$B31)*(Dienstplan!$F$5:$AJ$5=K$6),ROW($A$6:$A$55)),Berechnung!$I446)))</f>
        <v/>
      </c>
      <c r="M31" s="131"/>
      <c r="N31" s="132" t="str">
        <f t="array" ref="N31">IF(ISERROR(INDEX(Dienstplan!$D$1:$D$55,SMALL(IF((Dienstplan!$F$6:$AJ$55=$M31)*(Dienstplan!$F$5:$AJ$5=N$6),ROW($A$6:$A$55)),Berechnung!$K446))),"",INDEX(Dienstplan!$D$1:$D$55,SMALL(IF((Dienstplan!$F$6:$AJ$55=$M31)*(Dienstplan!$F$5:$AJ$5=N$6),ROW($A$6:$A$55)),Berechnung!$K446)))</f>
        <v/>
      </c>
      <c r="O31" s="133" t="str">
        <f t="array" ref="O31">IF(ISERROR(INDEX(Dienstplan!$D$1:$D$55,SMALL(IF((Dienstplan!$F$6:$AJ$55=$M31)*(Dienstplan!$F$5:$AJ$5=O$6),ROW($A$6:$A$55)),Berechnung!$L446))),"",INDEX(Dienstplan!$D$1:$D$55,SMALL(IF((Dienstplan!$F$6:$AJ$55=$M31)*(Dienstplan!$F$5:$AJ$5=O$6),ROW($A$6:$A$55)),Berechnung!$L446)))</f>
        <v/>
      </c>
      <c r="P31" s="132" t="str">
        <f t="array" ref="P31">IF(ISERROR(INDEX(Dienstplan!$D$1:$D$55,SMALL(IF((Dienstplan!$F$6:$AJ$55=$M31)*(Dienstplan!$F$5:$AJ$5=P$6),ROW($A$6:$A$55)),Berechnung!$K446))),"",INDEX(Dienstplan!$D$1:$D$55,SMALL(IF((Dienstplan!$F$6:$AJ$55=$M31)*(Dienstplan!$F$5:$AJ$5=P$6),ROW($A$6:$A$55)),Berechnung!$K446)))</f>
        <v/>
      </c>
      <c r="Q31" s="133" t="str">
        <f t="array" ref="Q31">IF(ISERROR(INDEX(Dienstplan!$D$1:$D$55,SMALL(IF((Dienstplan!$F$6:$AJ$55=$M31)*(Dienstplan!$F$5:$AJ$5=Q$6),ROW($A$6:$A$55)),Berechnung!$L446))),"",INDEX(Dienstplan!$D$1:$D$55,SMALL(IF((Dienstplan!$F$6:$AJ$55=$M31)*(Dienstplan!$F$5:$AJ$5=Q$6),ROW($A$6:$A$55)),Berechnung!$L446)))</f>
        <v/>
      </c>
      <c r="V31" s="204" t="str">
        <f>Berechnung!$A181</f>
        <v/>
      </c>
    </row>
    <row r="32" spans="2:22" ht="21" customHeight="1" x14ac:dyDescent="0.3">
      <c r="B32" s="131"/>
      <c r="C32" s="132" t="str">
        <f t="array" ref="C32">IF(ISERROR(INDEX(Dienstplan!$D$1:$D$55,SMALL(IF((Dienstplan!$F$6:$AJ$55=$B32)*(Dienstplan!$F$5:$AJ$5=C$6),ROW($A$6:$A$55)),Berechnung!$H447))),"",INDEX(Dienstplan!$D$1:$D$55,SMALL(IF((Dienstplan!$F$6:$AJ$55=$B32)*(Dienstplan!$F$5:$AJ$5=C$6),ROW($A$6:$A$55)),Berechnung!$H447)))</f>
        <v/>
      </c>
      <c r="D32" s="133" t="str">
        <f t="array" ref="D32">IF(ISERROR(INDEX(Dienstplan!$D$1:$D$55,SMALL(IF((Dienstplan!$F$6:$AJ$55=$B32)*(Dienstplan!$F$5:$AJ$5=C$6),ROW($A$6:$A$55)),Berechnung!$I447))),"",INDEX(Dienstplan!$D$1:$D$55,SMALL(IF((Dienstplan!$F$6:$AJ$55=$B32)*(Dienstplan!$F$5:$AJ$5=C$6),ROW($A$6:$A$55)),Berechnung!$I447)))</f>
        <v/>
      </c>
      <c r="E32" s="132" t="str">
        <f t="array" ref="E32">IF(ISERROR(INDEX(Dienstplan!$D$1:$D$55,SMALL(IF((Dienstplan!$F$6:$AJ$55=$B32)*(Dienstplan!$F$5:$AJ$5=E$6),ROW($A$6:$A$55)),Berechnung!$H447))),"",INDEX(Dienstplan!$D$1:$D$55,SMALL(IF((Dienstplan!$F$6:$AJ$55=$B32)*(Dienstplan!$F$5:$AJ$5=E$6),ROW($A$6:$A$55)),Berechnung!$H447)))</f>
        <v/>
      </c>
      <c r="F32" s="133" t="str">
        <f t="array" ref="F32">IF(ISERROR(INDEX(Dienstplan!$D$1:$D$55,SMALL(IF((Dienstplan!$F$6:$AJ$55=$B32)*(Dienstplan!$F$5:$AJ$5=E$6),ROW($A$6:$A$55)),Berechnung!$I447))),"",INDEX(Dienstplan!$D$1:$D$55,SMALL(IF((Dienstplan!$F$6:$AJ$55=$B32)*(Dienstplan!$F$5:$AJ$5=E$6),ROW($A$6:$A$55)),Berechnung!$I447)))</f>
        <v/>
      </c>
      <c r="G32" s="132" t="str">
        <f t="array" ref="G32">IF(ISERROR(INDEX(Dienstplan!$D$1:$D$55,SMALL(IF((Dienstplan!$F$6:$AJ$55=$B32)*(Dienstplan!$F$5:$AJ$5=G$6),ROW($A$6:$A$55)),Berechnung!$H447))),"",INDEX(Dienstplan!$D$1:$D$55,SMALL(IF((Dienstplan!$F$6:$AJ$55=$B32)*(Dienstplan!$F$5:$AJ$5=G$6),ROW($A$6:$A$55)),Berechnung!$H447)))</f>
        <v/>
      </c>
      <c r="H32" s="133" t="str">
        <f t="array" ref="H32">IF(ISERROR(INDEX(Dienstplan!$D$1:$D$55,SMALL(IF((Dienstplan!$F$6:$AJ$55=$B32)*(Dienstplan!$F$5:$AJ$5=G$6),ROW($A$6:$A$55)),Berechnung!$I447))),"",INDEX(Dienstplan!$D$1:$D$55,SMALL(IF((Dienstplan!$F$6:$AJ$55=$B32)*(Dienstplan!$F$5:$AJ$5=G$6),ROW($A$6:$A$55)),Berechnung!$I447)))</f>
        <v/>
      </c>
      <c r="I32" s="132" t="str">
        <f t="array" ref="I32">IF(ISERROR(INDEX(Dienstplan!$D$1:$D$55,SMALL(IF((Dienstplan!$F$6:$AJ$55=$B32)*(Dienstplan!$F$5:$AJ$5=I$6),ROW($A$6:$A$55)),Berechnung!$H447))),"",INDEX(Dienstplan!$D$1:$D$55,SMALL(IF((Dienstplan!$F$6:$AJ$55=$B32)*(Dienstplan!$F$5:$AJ$5=I$6),ROW($A$6:$A$55)),Berechnung!$H447)))</f>
        <v/>
      </c>
      <c r="J32" s="133" t="str">
        <f t="array" ref="J32">IF(ISERROR(INDEX(Dienstplan!$D$1:$D$55,SMALL(IF((Dienstplan!$F$6:$AJ$55=$B32)*(Dienstplan!$F$5:$AJ$5=I$6),ROW($A$6:$A$55)),Berechnung!$I447))),"",INDEX(Dienstplan!$D$1:$D$55,SMALL(IF((Dienstplan!$F$6:$AJ$55=$B32)*(Dienstplan!$F$5:$AJ$5=I$6),ROW($A$6:$A$55)),Berechnung!$I447)))</f>
        <v/>
      </c>
      <c r="K32" s="132" t="str">
        <f t="array" ref="K32">IF(ISERROR(INDEX(Dienstplan!$D$1:$D$55,SMALL(IF((Dienstplan!$F$6:$AJ$55=$B32)*(Dienstplan!$F$5:$AJ$5=K$6),ROW($A$6:$A$55)),Berechnung!$H447))),"",INDEX(Dienstplan!$D$1:$D$55,SMALL(IF((Dienstplan!$F$6:$AJ$55=$B32)*(Dienstplan!$F$5:$AJ$5=K$6),ROW($A$6:$A$55)),Berechnung!$H447)))</f>
        <v/>
      </c>
      <c r="L32" s="133" t="str">
        <f t="array" ref="L32">IF(ISERROR(INDEX(Dienstplan!$D$1:$D$55,SMALL(IF((Dienstplan!$F$6:$AJ$55=$B32)*(Dienstplan!$F$5:$AJ$5=K$6),ROW($A$6:$A$55)),Berechnung!$I447))),"",INDEX(Dienstplan!$D$1:$D$55,SMALL(IF((Dienstplan!$F$6:$AJ$55=$B32)*(Dienstplan!$F$5:$AJ$5=K$6),ROW($A$6:$A$55)),Berechnung!$I447)))</f>
        <v/>
      </c>
      <c r="M32" s="131"/>
      <c r="N32" s="132" t="str">
        <f t="array" ref="N32">IF(ISERROR(INDEX(Dienstplan!$D$1:$D$55,SMALL(IF((Dienstplan!$F$6:$AJ$55=$M32)*(Dienstplan!$F$5:$AJ$5=N$6),ROW($A$6:$A$55)),Berechnung!$K447))),"",INDEX(Dienstplan!$D$1:$D$55,SMALL(IF((Dienstplan!$F$6:$AJ$55=$M32)*(Dienstplan!$F$5:$AJ$5=N$6),ROW($A$6:$A$55)),Berechnung!$K447)))</f>
        <v/>
      </c>
      <c r="O32" s="133" t="str">
        <f t="array" ref="O32">IF(ISERROR(INDEX(Dienstplan!$D$1:$D$55,SMALL(IF((Dienstplan!$F$6:$AJ$55=$M32)*(Dienstplan!$F$5:$AJ$5=O$6),ROW($A$6:$A$55)),Berechnung!$L447))),"",INDEX(Dienstplan!$D$1:$D$55,SMALL(IF((Dienstplan!$F$6:$AJ$55=$M32)*(Dienstplan!$F$5:$AJ$5=O$6),ROW($A$6:$A$55)),Berechnung!$L447)))</f>
        <v/>
      </c>
      <c r="P32" s="132" t="str">
        <f t="array" ref="P32">IF(ISERROR(INDEX(Dienstplan!$D$1:$D$55,SMALL(IF((Dienstplan!$F$6:$AJ$55=$M32)*(Dienstplan!$F$5:$AJ$5=P$6),ROW($A$6:$A$55)),Berechnung!$K447))),"",INDEX(Dienstplan!$D$1:$D$55,SMALL(IF((Dienstplan!$F$6:$AJ$55=$M32)*(Dienstplan!$F$5:$AJ$5=P$6),ROW($A$6:$A$55)),Berechnung!$K447)))</f>
        <v/>
      </c>
      <c r="Q32" s="133" t="str">
        <f t="array" ref="Q32">IF(ISERROR(INDEX(Dienstplan!$D$1:$D$55,SMALL(IF((Dienstplan!$F$6:$AJ$55=$M32)*(Dienstplan!$F$5:$AJ$5=Q$6),ROW($A$6:$A$55)),Berechnung!$L447))),"",INDEX(Dienstplan!$D$1:$D$55,SMALL(IF((Dienstplan!$F$6:$AJ$55=$M32)*(Dienstplan!$F$5:$AJ$5=Q$6),ROW($A$6:$A$55)),Berechnung!$L447)))</f>
        <v/>
      </c>
      <c r="V32" s="204" t="str">
        <f>Berechnung!$A182</f>
        <v/>
      </c>
    </row>
    <row r="33" spans="2:22" ht="21" customHeight="1" x14ac:dyDescent="0.3">
      <c r="B33" s="131"/>
      <c r="C33" s="132" t="str">
        <f t="array" ref="C33">IF(ISERROR(INDEX(Dienstplan!$D$1:$D$55,SMALL(IF((Dienstplan!$F$6:$AJ$55=$B33)*(Dienstplan!$F$5:$AJ$5=C$6),ROW($A$6:$A$55)),Berechnung!$H448))),"",INDEX(Dienstplan!$D$1:$D$55,SMALL(IF((Dienstplan!$F$6:$AJ$55=$B33)*(Dienstplan!$F$5:$AJ$5=C$6),ROW($A$6:$A$55)),Berechnung!$H448)))</f>
        <v/>
      </c>
      <c r="D33" s="133" t="str">
        <f t="array" ref="D33">IF(ISERROR(INDEX(Dienstplan!$D$1:$D$55,SMALL(IF((Dienstplan!$F$6:$AJ$55=$B33)*(Dienstplan!$F$5:$AJ$5=C$6),ROW($A$6:$A$55)),Berechnung!$I448))),"",INDEX(Dienstplan!$D$1:$D$55,SMALL(IF((Dienstplan!$F$6:$AJ$55=$B33)*(Dienstplan!$F$5:$AJ$5=C$6),ROW($A$6:$A$55)),Berechnung!$I448)))</f>
        <v/>
      </c>
      <c r="E33" s="132" t="str">
        <f t="array" ref="E33">IF(ISERROR(INDEX(Dienstplan!$D$1:$D$55,SMALL(IF((Dienstplan!$F$6:$AJ$55=$B33)*(Dienstplan!$F$5:$AJ$5=E$6),ROW($A$6:$A$55)),Berechnung!$H448))),"",INDEX(Dienstplan!$D$1:$D$55,SMALL(IF((Dienstplan!$F$6:$AJ$55=$B33)*(Dienstplan!$F$5:$AJ$5=E$6),ROW($A$6:$A$55)),Berechnung!$H448)))</f>
        <v/>
      </c>
      <c r="F33" s="133" t="str">
        <f t="array" ref="F33">IF(ISERROR(INDEX(Dienstplan!$D$1:$D$55,SMALL(IF((Dienstplan!$F$6:$AJ$55=$B33)*(Dienstplan!$F$5:$AJ$5=E$6),ROW($A$6:$A$55)),Berechnung!$I448))),"",INDEX(Dienstplan!$D$1:$D$55,SMALL(IF((Dienstplan!$F$6:$AJ$55=$B33)*(Dienstplan!$F$5:$AJ$5=E$6),ROW($A$6:$A$55)),Berechnung!$I448)))</f>
        <v/>
      </c>
      <c r="G33" s="132" t="str">
        <f t="array" ref="G33">IF(ISERROR(INDEX(Dienstplan!$D$1:$D$55,SMALL(IF((Dienstplan!$F$6:$AJ$55=$B33)*(Dienstplan!$F$5:$AJ$5=G$6),ROW($A$6:$A$55)),Berechnung!$H448))),"",INDEX(Dienstplan!$D$1:$D$55,SMALL(IF((Dienstplan!$F$6:$AJ$55=$B33)*(Dienstplan!$F$5:$AJ$5=G$6),ROW($A$6:$A$55)),Berechnung!$H448)))</f>
        <v/>
      </c>
      <c r="H33" s="133" t="str">
        <f t="array" ref="H33">IF(ISERROR(INDEX(Dienstplan!$D$1:$D$55,SMALL(IF((Dienstplan!$F$6:$AJ$55=$B33)*(Dienstplan!$F$5:$AJ$5=G$6),ROW($A$6:$A$55)),Berechnung!$I448))),"",INDEX(Dienstplan!$D$1:$D$55,SMALL(IF((Dienstplan!$F$6:$AJ$55=$B33)*(Dienstplan!$F$5:$AJ$5=G$6),ROW($A$6:$A$55)),Berechnung!$I448)))</f>
        <v/>
      </c>
      <c r="I33" s="132" t="str">
        <f t="array" ref="I33">IF(ISERROR(INDEX(Dienstplan!$D$1:$D$55,SMALL(IF((Dienstplan!$F$6:$AJ$55=$B33)*(Dienstplan!$F$5:$AJ$5=I$6),ROW($A$6:$A$55)),Berechnung!$H448))),"",INDEX(Dienstplan!$D$1:$D$55,SMALL(IF((Dienstplan!$F$6:$AJ$55=$B33)*(Dienstplan!$F$5:$AJ$5=I$6),ROW($A$6:$A$55)),Berechnung!$H448)))</f>
        <v/>
      </c>
      <c r="J33" s="133" t="str">
        <f t="array" ref="J33">IF(ISERROR(INDEX(Dienstplan!$D$1:$D$55,SMALL(IF((Dienstplan!$F$6:$AJ$55=$B33)*(Dienstplan!$F$5:$AJ$5=I$6),ROW($A$6:$A$55)),Berechnung!$I448))),"",INDEX(Dienstplan!$D$1:$D$55,SMALL(IF((Dienstplan!$F$6:$AJ$55=$B33)*(Dienstplan!$F$5:$AJ$5=I$6),ROW($A$6:$A$55)),Berechnung!$I448)))</f>
        <v/>
      </c>
      <c r="K33" s="132" t="str">
        <f t="array" ref="K33">IF(ISERROR(INDEX(Dienstplan!$D$1:$D$55,SMALL(IF((Dienstplan!$F$6:$AJ$55=$B33)*(Dienstplan!$F$5:$AJ$5=K$6),ROW($A$6:$A$55)),Berechnung!$H448))),"",INDEX(Dienstplan!$D$1:$D$55,SMALL(IF((Dienstplan!$F$6:$AJ$55=$B33)*(Dienstplan!$F$5:$AJ$5=K$6),ROW($A$6:$A$55)),Berechnung!$H448)))</f>
        <v/>
      </c>
      <c r="L33" s="133" t="str">
        <f t="array" ref="L33">IF(ISERROR(INDEX(Dienstplan!$D$1:$D$55,SMALL(IF((Dienstplan!$F$6:$AJ$55=$B33)*(Dienstplan!$F$5:$AJ$5=K$6),ROW($A$6:$A$55)),Berechnung!$I448))),"",INDEX(Dienstplan!$D$1:$D$55,SMALL(IF((Dienstplan!$F$6:$AJ$55=$B33)*(Dienstplan!$F$5:$AJ$5=K$6),ROW($A$6:$A$55)),Berechnung!$I448)))</f>
        <v/>
      </c>
      <c r="M33" s="131"/>
      <c r="N33" s="132" t="str">
        <f t="array" ref="N33">IF(ISERROR(INDEX(Dienstplan!$D$1:$D$55,SMALL(IF((Dienstplan!$F$6:$AJ$55=$M33)*(Dienstplan!$F$5:$AJ$5=N$6),ROW($A$6:$A$55)),Berechnung!$K448))),"",INDEX(Dienstplan!$D$1:$D$55,SMALL(IF((Dienstplan!$F$6:$AJ$55=$M33)*(Dienstplan!$F$5:$AJ$5=N$6),ROW($A$6:$A$55)),Berechnung!$K448)))</f>
        <v/>
      </c>
      <c r="O33" s="133" t="str">
        <f t="array" ref="O33">IF(ISERROR(INDEX(Dienstplan!$D$1:$D$55,SMALL(IF((Dienstplan!$F$6:$AJ$55=$M33)*(Dienstplan!$F$5:$AJ$5=O$6),ROW($A$6:$A$55)),Berechnung!$L448))),"",INDEX(Dienstplan!$D$1:$D$55,SMALL(IF((Dienstplan!$F$6:$AJ$55=$M33)*(Dienstplan!$F$5:$AJ$5=O$6),ROW($A$6:$A$55)),Berechnung!$L448)))</f>
        <v/>
      </c>
      <c r="P33" s="132" t="str">
        <f t="array" ref="P33">IF(ISERROR(INDEX(Dienstplan!$D$1:$D$55,SMALL(IF((Dienstplan!$F$6:$AJ$55=$M33)*(Dienstplan!$F$5:$AJ$5=P$6),ROW($A$6:$A$55)),Berechnung!$K448))),"",INDEX(Dienstplan!$D$1:$D$55,SMALL(IF((Dienstplan!$F$6:$AJ$55=$M33)*(Dienstplan!$F$5:$AJ$5=P$6),ROW($A$6:$A$55)),Berechnung!$K448)))</f>
        <v/>
      </c>
      <c r="Q33" s="133" t="str">
        <f t="array" ref="Q33">IF(ISERROR(INDEX(Dienstplan!$D$1:$D$55,SMALL(IF((Dienstplan!$F$6:$AJ$55=$M33)*(Dienstplan!$F$5:$AJ$5=Q$6),ROW($A$6:$A$55)),Berechnung!$L448))),"",INDEX(Dienstplan!$D$1:$D$55,SMALL(IF((Dienstplan!$F$6:$AJ$55=$M33)*(Dienstplan!$F$5:$AJ$5=Q$6),ROW($A$6:$A$55)),Berechnung!$L448)))</f>
        <v/>
      </c>
      <c r="V33" s="204" t="str">
        <f>Berechnung!$A183</f>
        <v/>
      </c>
    </row>
    <row r="34" spans="2:22" ht="21" customHeight="1" x14ac:dyDescent="0.3">
      <c r="B34" s="131"/>
      <c r="C34" s="132" t="str">
        <f t="array" ref="C34">IF(ISERROR(INDEX(Dienstplan!$D$1:$D$55,SMALL(IF((Dienstplan!$F$6:$AJ$55=$B34)*(Dienstplan!$F$5:$AJ$5=C$6),ROW($A$6:$A$55)),Berechnung!$H449))),"",INDEX(Dienstplan!$D$1:$D$55,SMALL(IF((Dienstplan!$F$6:$AJ$55=$B34)*(Dienstplan!$F$5:$AJ$5=C$6),ROW($A$6:$A$55)),Berechnung!$H449)))</f>
        <v/>
      </c>
      <c r="D34" s="133" t="str">
        <f t="array" ref="D34">IF(ISERROR(INDEX(Dienstplan!$D$1:$D$55,SMALL(IF((Dienstplan!$F$6:$AJ$55=$B34)*(Dienstplan!$F$5:$AJ$5=C$6),ROW($A$6:$A$55)),Berechnung!$I449))),"",INDEX(Dienstplan!$D$1:$D$55,SMALL(IF((Dienstplan!$F$6:$AJ$55=$B34)*(Dienstplan!$F$5:$AJ$5=C$6),ROW($A$6:$A$55)),Berechnung!$I449)))</f>
        <v/>
      </c>
      <c r="E34" s="132" t="str">
        <f t="array" ref="E34">IF(ISERROR(INDEX(Dienstplan!$D$1:$D$55,SMALL(IF((Dienstplan!$F$6:$AJ$55=$B34)*(Dienstplan!$F$5:$AJ$5=E$6),ROW($A$6:$A$55)),Berechnung!$H449))),"",INDEX(Dienstplan!$D$1:$D$55,SMALL(IF((Dienstplan!$F$6:$AJ$55=$B34)*(Dienstplan!$F$5:$AJ$5=E$6),ROW($A$6:$A$55)),Berechnung!$H449)))</f>
        <v/>
      </c>
      <c r="F34" s="133" t="str">
        <f t="array" ref="F34">IF(ISERROR(INDEX(Dienstplan!$D$1:$D$55,SMALL(IF((Dienstplan!$F$6:$AJ$55=$B34)*(Dienstplan!$F$5:$AJ$5=E$6),ROW($A$6:$A$55)),Berechnung!$I449))),"",INDEX(Dienstplan!$D$1:$D$55,SMALL(IF((Dienstplan!$F$6:$AJ$55=$B34)*(Dienstplan!$F$5:$AJ$5=E$6),ROW($A$6:$A$55)),Berechnung!$I449)))</f>
        <v/>
      </c>
      <c r="G34" s="132" t="str">
        <f t="array" ref="G34">IF(ISERROR(INDEX(Dienstplan!$D$1:$D$55,SMALL(IF((Dienstplan!$F$6:$AJ$55=$B34)*(Dienstplan!$F$5:$AJ$5=G$6),ROW($A$6:$A$55)),Berechnung!$H449))),"",INDEX(Dienstplan!$D$1:$D$55,SMALL(IF((Dienstplan!$F$6:$AJ$55=$B34)*(Dienstplan!$F$5:$AJ$5=G$6),ROW($A$6:$A$55)),Berechnung!$H449)))</f>
        <v/>
      </c>
      <c r="H34" s="133" t="str">
        <f t="array" ref="H34">IF(ISERROR(INDEX(Dienstplan!$D$1:$D$55,SMALL(IF((Dienstplan!$F$6:$AJ$55=$B34)*(Dienstplan!$F$5:$AJ$5=G$6),ROW($A$6:$A$55)),Berechnung!$I449))),"",INDEX(Dienstplan!$D$1:$D$55,SMALL(IF((Dienstplan!$F$6:$AJ$55=$B34)*(Dienstplan!$F$5:$AJ$5=G$6),ROW($A$6:$A$55)),Berechnung!$I449)))</f>
        <v/>
      </c>
      <c r="I34" s="132" t="str">
        <f t="array" ref="I34">IF(ISERROR(INDEX(Dienstplan!$D$1:$D$55,SMALL(IF((Dienstplan!$F$6:$AJ$55=$B34)*(Dienstplan!$F$5:$AJ$5=I$6),ROW($A$6:$A$55)),Berechnung!$H449))),"",INDEX(Dienstplan!$D$1:$D$55,SMALL(IF((Dienstplan!$F$6:$AJ$55=$B34)*(Dienstplan!$F$5:$AJ$5=I$6),ROW($A$6:$A$55)),Berechnung!$H449)))</f>
        <v/>
      </c>
      <c r="J34" s="133" t="str">
        <f t="array" ref="J34">IF(ISERROR(INDEX(Dienstplan!$D$1:$D$55,SMALL(IF((Dienstplan!$F$6:$AJ$55=$B34)*(Dienstplan!$F$5:$AJ$5=I$6),ROW($A$6:$A$55)),Berechnung!$I449))),"",INDEX(Dienstplan!$D$1:$D$55,SMALL(IF((Dienstplan!$F$6:$AJ$55=$B34)*(Dienstplan!$F$5:$AJ$5=I$6),ROW($A$6:$A$55)),Berechnung!$I449)))</f>
        <v/>
      </c>
      <c r="K34" s="132" t="str">
        <f t="array" ref="K34">IF(ISERROR(INDEX(Dienstplan!$D$1:$D$55,SMALL(IF((Dienstplan!$F$6:$AJ$55=$B34)*(Dienstplan!$F$5:$AJ$5=K$6),ROW($A$6:$A$55)),Berechnung!$H449))),"",INDEX(Dienstplan!$D$1:$D$55,SMALL(IF((Dienstplan!$F$6:$AJ$55=$B34)*(Dienstplan!$F$5:$AJ$5=K$6),ROW($A$6:$A$55)),Berechnung!$H449)))</f>
        <v/>
      </c>
      <c r="L34" s="133" t="str">
        <f t="array" ref="L34">IF(ISERROR(INDEX(Dienstplan!$D$1:$D$55,SMALL(IF((Dienstplan!$F$6:$AJ$55=$B34)*(Dienstplan!$F$5:$AJ$5=K$6),ROW($A$6:$A$55)),Berechnung!$I449))),"",INDEX(Dienstplan!$D$1:$D$55,SMALL(IF((Dienstplan!$F$6:$AJ$55=$B34)*(Dienstplan!$F$5:$AJ$5=K$6),ROW($A$6:$A$55)),Berechnung!$I449)))</f>
        <v/>
      </c>
      <c r="M34" s="131"/>
      <c r="N34" s="132" t="str">
        <f t="array" ref="N34">IF(ISERROR(INDEX(Dienstplan!$D$1:$D$55,SMALL(IF((Dienstplan!$F$6:$AJ$55=$M34)*(Dienstplan!$F$5:$AJ$5=N$6),ROW($A$6:$A$55)),Berechnung!$K449))),"",INDEX(Dienstplan!$D$1:$D$55,SMALL(IF((Dienstplan!$F$6:$AJ$55=$M34)*(Dienstplan!$F$5:$AJ$5=N$6),ROW($A$6:$A$55)),Berechnung!$K449)))</f>
        <v/>
      </c>
      <c r="O34" s="133" t="str">
        <f t="array" ref="O34">IF(ISERROR(INDEX(Dienstplan!$D$1:$D$55,SMALL(IF((Dienstplan!$F$6:$AJ$55=$M34)*(Dienstplan!$F$5:$AJ$5=O$6),ROW($A$6:$A$55)),Berechnung!$L449))),"",INDEX(Dienstplan!$D$1:$D$55,SMALL(IF((Dienstplan!$F$6:$AJ$55=$M34)*(Dienstplan!$F$5:$AJ$5=O$6),ROW($A$6:$A$55)),Berechnung!$L449)))</f>
        <v/>
      </c>
      <c r="P34" s="132" t="str">
        <f t="array" ref="P34">IF(ISERROR(INDEX(Dienstplan!$D$1:$D$55,SMALL(IF((Dienstplan!$F$6:$AJ$55=$M34)*(Dienstplan!$F$5:$AJ$5=P$6),ROW($A$6:$A$55)),Berechnung!$K449))),"",INDEX(Dienstplan!$D$1:$D$55,SMALL(IF((Dienstplan!$F$6:$AJ$55=$M34)*(Dienstplan!$F$5:$AJ$5=P$6),ROW($A$6:$A$55)),Berechnung!$K449)))</f>
        <v/>
      </c>
      <c r="Q34" s="133" t="str">
        <f t="array" ref="Q34">IF(ISERROR(INDEX(Dienstplan!$D$1:$D$55,SMALL(IF((Dienstplan!$F$6:$AJ$55=$M34)*(Dienstplan!$F$5:$AJ$5=Q$6),ROW($A$6:$A$55)),Berechnung!$L449))),"",INDEX(Dienstplan!$D$1:$D$55,SMALL(IF((Dienstplan!$F$6:$AJ$55=$M34)*(Dienstplan!$F$5:$AJ$5=Q$6),ROW($A$6:$A$55)),Berechnung!$L449)))</f>
        <v/>
      </c>
      <c r="V34" s="204" t="str">
        <f>Berechnung!$A184</f>
        <v/>
      </c>
    </row>
    <row r="35" spans="2:22" ht="21" customHeight="1" x14ac:dyDescent="0.3">
      <c r="B35" s="131"/>
      <c r="C35" s="132" t="str">
        <f t="array" ref="C35">IF(ISERROR(INDEX(Dienstplan!$D$1:$D$55,SMALL(IF((Dienstplan!$F$6:$AJ$55=$B35)*(Dienstplan!$F$5:$AJ$5=C$6),ROW($A$6:$A$55)),Berechnung!$H450))),"",INDEX(Dienstplan!$D$1:$D$55,SMALL(IF((Dienstplan!$F$6:$AJ$55=$B35)*(Dienstplan!$F$5:$AJ$5=C$6),ROW($A$6:$A$55)),Berechnung!$H450)))</f>
        <v/>
      </c>
      <c r="D35" s="133" t="str">
        <f t="array" ref="D35">IF(ISERROR(INDEX(Dienstplan!$D$1:$D$55,SMALL(IF((Dienstplan!$F$6:$AJ$55=$B35)*(Dienstplan!$F$5:$AJ$5=C$6),ROW($A$6:$A$55)),Berechnung!$I450))),"",INDEX(Dienstplan!$D$1:$D$55,SMALL(IF((Dienstplan!$F$6:$AJ$55=$B35)*(Dienstplan!$F$5:$AJ$5=C$6),ROW($A$6:$A$55)),Berechnung!$I450)))</f>
        <v/>
      </c>
      <c r="E35" s="132" t="str">
        <f t="array" ref="E35">IF(ISERROR(INDEX(Dienstplan!$D$1:$D$55,SMALL(IF((Dienstplan!$F$6:$AJ$55=$B35)*(Dienstplan!$F$5:$AJ$5=E$6),ROW($A$6:$A$55)),Berechnung!$H450))),"",INDEX(Dienstplan!$D$1:$D$55,SMALL(IF((Dienstplan!$F$6:$AJ$55=$B35)*(Dienstplan!$F$5:$AJ$5=E$6),ROW($A$6:$A$55)),Berechnung!$H450)))</f>
        <v/>
      </c>
      <c r="F35" s="133" t="str">
        <f t="array" ref="F35">IF(ISERROR(INDEX(Dienstplan!$D$1:$D$55,SMALL(IF((Dienstplan!$F$6:$AJ$55=$B35)*(Dienstplan!$F$5:$AJ$5=E$6),ROW($A$6:$A$55)),Berechnung!$I450))),"",INDEX(Dienstplan!$D$1:$D$55,SMALL(IF((Dienstplan!$F$6:$AJ$55=$B35)*(Dienstplan!$F$5:$AJ$5=E$6),ROW($A$6:$A$55)),Berechnung!$I450)))</f>
        <v/>
      </c>
      <c r="G35" s="132" t="str">
        <f t="array" ref="G35">IF(ISERROR(INDEX(Dienstplan!$D$1:$D$55,SMALL(IF((Dienstplan!$F$6:$AJ$55=$B35)*(Dienstplan!$F$5:$AJ$5=G$6),ROW($A$6:$A$55)),Berechnung!$H450))),"",INDEX(Dienstplan!$D$1:$D$55,SMALL(IF((Dienstplan!$F$6:$AJ$55=$B35)*(Dienstplan!$F$5:$AJ$5=G$6),ROW($A$6:$A$55)),Berechnung!$H450)))</f>
        <v/>
      </c>
      <c r="H35" s="133" t="str">
        <f t="array" ref="H35">IF(ISERROR(INDEX(Dienstplan!$D$1:$D$55,SMALL(IF((Dienstplan!$F$6:$AJ$55=$B35)*(Dienstplan!$F$5:$AJ$5=G$6),ROW($A$6:$A$55)),Berechnung!$I450))),"",INDEX(Dienstplan!$D$1:$D$55,SMALL(IF((Dienstplan!$F$6:$AJ$55=$B35)*(Dienstplan!$F$5:$AJ$5=G$6),ROW($A$6:$A$55)),Berechnung!$I450)))</f>
        <v/>
      </c>
      <c r="I35" s="132" t="str">
        <f t="array" ref="I35">IF(ISERROR(INDEX(Dienstplan!$D$1:$D$55,SMALL(IF((Dienstplan!$F$6:$AJ$55=$B35)*(Dienstplan!$F$5:$AJ$5=I$6),ROW($A$6:$A$55)),Berechnung!$H450))),"",INDEX(Dienstplan!$D$1:$D$55,SMALL(IF((Dienstplan!$F$6:$AJ$55=$B35)*(Dienstplan!$F$5:$AJ$5=I$6),ROW($A$6:$A$55)),Berechnung!$H450)))</f>
        <v/>
      </c>
      <c r="J35" s="133" t="str">
        <f t="array" ref="J35">IF(ISERROR(INDEX(Dienstplan!$D$1:$D$55,SMALL(IF((Dienstplan!$F$6:$AJ$55=$B35)*(Dienstplan!$F$5:$AJ$5=I$6),ROW($A$6:$A$55)),Berechnung!$I450))),"",INDEX(Dienstplan!$D$1:$D$55,SMALL(IF((Dienstplan!$F$6:$AJ$55=$B35)*(Dienstplan!$F$5:$AJ$5=I$6),ROW($A$6:$A$55)),Berechnung!$I450)))</f>
        <v/>
      </c>
      <c r="K35" s="132" t="str">
        <f t="array" ref="K35">IF(ISERROR(INDEX(Dienstplan!$D$1:$D$55,SMALL(IF((Dienstplan!$F$6:$AJ$55=$B35)*(Dienstplan!$F$5:$AJ$5=K$6),ROW($A$6:$A$55)),Berechnung!$H450))),"",INDEX(Dienstplan!$D$1:$D$55,SMALL(IF((Dienstplan!$F$6:$AJ$55=$B35)*(Dienstplan!$F$5:$AJ$5=K$6),ROW($A$6:$A$55)),Berechnung!$H450)))</f>
        <v/>
      </c>
      <c r="L35" s="133" t="str">
        <f t="array" ref="L35">IF(ISERROR(INDEX(Dienstplan!$D$1:$D$55,SMALL(IF((Dienstplan!$F$6:$AJ$55=$B35)*(Dienstplan!$F$5:$AJ$5=K$6),ROW($A$6:$A$55)),Berechnung!$I450))),"",INDEX(Dienstplan!$D$1:$D$55,SMALL(IF((Dienstplan!$F$6:$AJ$55=$B35)*(Dienstplan!$F$5:$AJ$5=K$6),ROW($A$6:$A$55)),Berechnung!$I450)))</f>
        <v/>
      </c>
      <c r="M35" s="131"/>
      <c r="N35" s="132" t="str">
        <f t="array" ref="N35">IF(ISERROR(INDEX(Dienstplan!$D$1:$D$55,SMALL(IF((Dienstplan!$F$6:$AJ$55=$M35)*(Dienstplan!$F$5:$AJ$5=N$6),ROW($A$6:$A$55)),Berechnung!$K450))),"",INDEX(Dienstplan!$D$1:$D$55,SMALL(IF((Dienstplan!$F$6:$AJ$55=$M35)*(Dienstplan!$F$5:$AJ$5=N$6),ROW($A$6:$A$55)),Berechnung!$K450)))</f>
        <v/>
      </c>
      <c r="O35" s="133" t="str">
        <f t="array" ref="O35">IF(ISERROR(INDEX(Dienstplan!$D$1:$D$55,SMALL(IF((Dienstplan!$F$6:$AJ$55=$M35)*(Dienstplan!$F$5:$AJ$5=O$6),ROW($A$6:$A$55)),Berechnung!$L450))),"",INDEX(Dienstplan!$D$1:$D$55,SMALL(IF((Dienstplan!$F$6:$AJ$55=$M35)*(Dienstplan!$F$5:$AJ$5=O$6),ROW($A$6:$A$55)),Berechnung!$L450)))</f>
        <v/>
      </c>
      <c r="P35" s="132" t="str">
        <f t="array" ref="P35">IF(ISERROR(INDEX(Dienstplan!$D$1:$D$55,SMALL(IF((Dienstplan!$F$6:$AJ$55=$M35)*(Dienstplan!$F$5:$AJ$5=P$6),ROW($A$6:$A$55)),Berechnung!$K450))),"",INDEX(Dienstplan!$D$1:$D$55,SMALL(IF((Dienstplan!$F$6:$AJ$55=$M35)*(Dienstplan!$F$5:$AJ$5=P$6),ROW($A$6:$A$55)),Berechnung!$K450)))</f>
        <v/>
      </c>
      <c r="Q35" s="133" t="str">
        <f t="array" ref="Q35">IF(ISERROR(INDEX(Dienstplan!$D$1:$D$55,SMALL(IF((Dienstplan!$F$6:$AJ$55=$M35)*(Dienstplan!$F$5:$AJ$5=Q$6),ROW($A$6:$A$55)),Berechnung!$L450))),"",INDEX(Dienstplan!$D$1:$D$55,SMALL(IF((Dienstplan!$F$6:$AJ$55=$M35)*(Dienstplan!$F$5:$AJ$5=Q$6),ROW($A$6:$A$55)),Berechnung!$L450)))</f>
        <v/>
      </c>
      <c r="V35" s="204" t="str">
        <f>Berechnung!$A185</f>
        <v/>
      </c>
    </row>
    <row r="36" spans="2:22" ht="21" customHeight="1" x14ac:dyDescent="0.3">
      <c r="B36" s="134"/>
      <c r="C36" s="135" t="str">
        <f t="array" ref="C36">IF(ISERROR(INDEX(Dienstplan!$D$1:$D$55,SMALL(IF((Dienstplan!$F$6:$AJ$55=$B36)*(Dienstplan!$F$5:$AJ$5=C$6),ROW($A$6:$A$55)),Berechnung!$H451))),"",INDEX(Dienstplan!$D$1:$D$55,SMALL(IF((Dienstplan!$F$6:$AJ$55=$B36)*(Dienstplan!$F$5:$AJ$5=C$6),ROW($A$6:$A$55)),Berechnung!$H451)))</f>
        <v/>
      </c>
      <c r="D36" s="136" t="str">
        <f t="array" ref="D36">IF(ISERROR(INDEX(Dienstplan!$D$1:$D$55,SMALL(IF((Dienstplan!$F$6:$AJ$55=$B36)*(Dienstplan!$F$5:$AJ$5=C$6),ROW($A$6:$A$55)),Berechnung!$I451))),"",INDEX(Dienstplan!$D$1:$D$55,SMALL(IF((Dienstplan!$F$6:$AJ$55=$B36)*(Dienstplan!$F$5:$AJ$5=C$6),ROW($A$6:$A$55)),Berechnung!$I451)))</f>
        <v/>
      </c>
      <c r="E36" s="135" t="str">
        <f t="array" ref="E36">IF(ISERROR(INDEX(Dienstplan!$D$1:$D$55,SMALL(IF((Dienstplan!$F$6:$AJ$55=$B36)*(Dienstplan!$F$5:$AJ$5=E$6),ROW($A$6:$A$55)),Berechnung!$H451))),"",INDEX(Dienstplan!$D$1:$D$55,SMALL(IF((Dienstplan!$F$6:$AJ$55=$B36)*(Dienstplan!$F$5:$AJ$5=E$6),ROW($A$6:$A$55)),Berechnung!$H451)))</f>
        <v/>
      </c>
      <c r="F36" s="136" t="str">
        <f t="array" ref="F36">IF(ISERROR(INDEX(Dienstplan!$D$1:$D$55,SMALL(IF((Dienstplan!$F$6:$AJ$55=$B36)*(Dienstplan!$F$5:$AJ$5=E$6),ROW($A$6:$A$55)),Berechnung!$I451))),"",INDEX(Dienstplan!$D$1:$D$55,SMALL(IF((Dienstplan!$F$6:$AJ$55=$B36)*(Dienstplan!$F$5:$AJ$5=E$6),ROW($A$6:$A$55)),Berechnung!$I451)))</f>
        <v/>
      </c>
      <c r="G36" s="135" t="str">
        <f t="array" ref="G36">IF(ISERROR(INDEX(Dienstplan!$D$1:$D$55,SMALL(IF((Dienstplan!$F$6:$AJ$55=$B36)*(Dienstplan!$F$5:$AJ$5=G$6),ROW($A$6:$A$55)),Berechnung!$H451))),"",INDEX(Dienstplan!$D$1:$D$55,SMALL(IF((Dienstplan!$F$6:$AJ$55=$B36)*(Dienstplan!$F$5:$AJ$5=G$6),ROW($A$6:$A$55)),Berechnung!$H451)))</f>
        <v/>
      </c>
      <c r="H36" s="136" t="str">
        <f t="array" ref="H36">IF(ISERROR(INDEX(Dienstplan!$D$1:$D$55,SMALL(IF((Dienstplan!$F$6:$AJ$55=$B36)*(Dienstplan!$F$5:$AJ$5=G$6),ROW($A$6:$A$55)),Berechnung!$I451))),"",INDEX(Dienstplan!$D$1:$D$55,SMALL(IF((Dienstplan!$F$6:$AJ$55=$B36)*(Dienstplan!$F$5:$AJ$5=G$6),ROW($A$6:$A$55)),Berechnung!$I451)))</f>
        <v/>
      </c>
      <c r="I36" s="135" t="str">
        <f t="array" ref="I36">IF(ISERROR(INDEX(Dienstplan!$D$1:$D$55,SMALL(IF((Dienstplan!$F$6:$AJ$55=$B36)*(Dienstplan!$F$5:$AJ$5=I$6),ROW($A$6:$A$55)),Berechnung!$H451))),"",INDEX(Dienstplan!$D$1:$D$55,SMALL(IF((Dienstplan!$F$6:$AJ$55=$B36)*(Dienstplan!$F$5:$AJ$5=I$6),ROW($A$6:$A$55)),Berechnung!$H451)))</f>
        <v/>
      </c>
      <c r="J36" s="136" t="str">
        <f t="array" ref="J36">IF(ISERROR(INDEX(Dienstplan!$D$1:$D$55,SMALL(IF((Dienstplan!$F$6:$AJ$55=$B36)*(Dienstplan!$F$5:$AJ$5=I$6),ROW($A$6:$A$55)),Berechnung!$I451))),"",INDEX(Dienstplan!$D$1:$D$55,SMALL(IF((Dienstplan!$F$6:$AJ$55=$B36)*(Dienstplan!$F$5:$AJ$5=I$6),ROW($A$6:$A$55)),Berechnung!$I451)))</f>
        <v/>
      </c>
      <c r="K36" s="135" t="str">
        <f t="array" ref="K36">IF(ISERROR(INDEX(Dienstplan!$D$1:$D$55,SMALL(IF((Dienstplan!$F$6:$AJ$55=$B36)*(Dienstplan!$F$5:$AJ$5=K$6),ROW($A$6:$A$55)),Berechnung!$H451))),"",INDEX(Dienstplan!$D$1:$D$55,SMALL(IF((Dienstplan!$F$6:$AJ$55=$B36)*(Dienstplan!$F$5:$AJ$5=K$6),ROW($A$6:$A$55)),Berechnung!$H451)))</f>
        <v/>
      </c>
      <c r="L36" s="136" t="str">
        <f t="array" ref="L36">IF(ISERROR(INDEX(Dienstplan!$D$1:$D$55,SMALL(IF((Dienstplan!$F$6:$AJ$55=$B36)*(Dienstplan!$F$5:$AJ$5=K$6),ROW($A$6:$A$55)),Berechnung!$I451))),"",INDEX(Dienstplan!$D$1:$D$55,SMALL(IF((Dienstplan!$F$6:$AJ$55=$B36)*(Dienstplan!$F$5:$AJ$5=K$6),ROW($A$6:$A$55)),Berechnung!$I451)))</f>
        <v/>
      </c>
      <c r="M36" s="134"/>
      <c r="N36" s="135" t="str">
        <f t="array" ref="N36">IF(ISERROR(INDEX(Dienstplan!$D$1:$D$55,SMALL(IF((Dienstplan!$F$6:$AJ$55=$M36)*(Dienstplan!$F$5:$AJ$5=N$6),ROW($A$6:$A$55)),Berechnung!$K451))),"",INDEX(Dienstplan!$D$1:$D$55,SMALL(IF((Dienstplan!$F$6:$AJ$55=$M36)*(Dienstplan!$F$5:$AJ$5=N$6),ROW($A$6:$A$55)),Berechnung!$K451)))</f>
        <v/>
      </c>
      <c r="O36" s="136" t="str">
        <f t="array" ref="O36">IF(ISERROR(INDEX(Dienstplan!$D$1:$D$55,SMALL(IF((Dienstplan!$F$6:$AJ$55=$M36)*(Dienstplan!$F$5:$AJ$5=O$6),ROW($A$6:$A$55)),Berechnung!$L451))),"",INDEX(Dienstplan!$D$1:$D$55,SMALL(IF((Dienstplan!$F$6:$AJ$55=$M36)*(Dienstplan!$F$5:$AJ$5=O$6),ROW($A$6:$A$55)),Berechnung!$L451)))</f>
        <v/>
      </c>
      <c r="P36" s="135" t="str">
        <f t="array" ref="P36">IF(ISERROR(INDEX(Dienstplan!$D$1:$D$55,SMALL(IF((Dienstplan!$F$6:$AJ$55=$M36)*(Dienstplan!$F$5:$AJ$5=P$6),ROW($A$6:$A$55)),Berechnung!$K451))),"",INDEX(Dienstplan!$D$1:$D$55,SMALL(IF((Dienstplan!$F$6:$AJ$55=$M36)*(Dienstplan!$F$5:$AJ$5=P$6),ROW($A$6:$A$55)),Berechnung!$K451)))</f>
        <v/>
      </c>
      <c r="Q36" s="136" t="str">
        <f t="array" ref="Q36">IF(ISERROR(INDEX(Dienstplan!$D$1:$D$55,SMALL(IF((Dienstplan!$F$6:$AJ$55=$M36)*(Dienstplan!$F$5:$AJ$5=Q$6),ROW($A$6:$A$55)),Berechnung!$L451))),"",INDEX(Dienstplan!$D$1:$D$55,SMALL(IF((Dienstplan!$F$6:$AJ$55=$M36)*(Dienstplan!$F$5:$AJ$5=Q$6),ROW($A$6:$A$55)),Berechnung!$L451)))</f>
        <v/>
      </c>
      <c r="V36" s="204" t="str">
        <f>Berechnung!$A186</f>
        <v/>
      </c>
    </row>
    <row r="37" spans="2:22" ht="17.25" x14ac:dyDescent="0.3">
      <c r="B37" s="137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V37" s="204" t="str">
        <f>Berechnung!$A187</f>
        <v/>
      </c>
    </row>
    <row r="38" spans="2:22" ht="17.25" x14ac:dyDescent="0.3">
      <c r="B38" s="137"/>
      <c r="C38" s="145" t="s">
        <v>114</v>
      </c>
      <c r="D38" s="140" t="str">
        <f t="array" ref="D38">IF(ISERROR(INDEX(Berechnung!$F$98:$F$147,IF(OR(C38=Schichten!$B$3,C38=Schichten!$B$4),MATCH(CODE(C38),Berechnung!$I$98:$I$147,0),MATCH(C38,Berechnung!$B$98:$B$147,0)))),"",INDEX(Berechnung!$F$98:$F$147,IF(OR(C38=Schichten!$B$3,C38=Schichten!$B$4),MATCH(CODE(C38),Berechnung!$I$98:$I$147,0),MATCH(C38,Berechnung!$B$98:$B$147,0))))</f>
        <v>12:30 - 21:30</v>
      </c>
      <c r="E38" s="145" t="s">
        <v>114</v>
      </c>
      <c r="F38" s="140" t="str">
        <f t="array" ref="F38">IF(ISERROR(INDEX(Berechnung!$F$98:$F$147,IF(OR(E38=Schichten!$B$3,E38=Schichten!$B$4),MATCH(CODE(E38),Berechnung!$I$98:$I$147,0),MATCH(E38,Berechnung!$B$98:$B$147,0)))),"",INDEX(Berechnung!$F$98:$F$147,IF(OR(E38=Schichten!$B$3,E38=Schichten!$B$4),MATCH(CODE(E38),Berechnung!$I$98:$I$147,0),MATCH(E38,Berechnung!$B$98:$B$147,0))))</f>
        <v>12:30 - 21:30</v>
      </c>
      <c r="G38" s="145" t="s">
        <v>114</v>
      </c>
      <c r="H38" s="140" t="str">
        <f t="array" ref="H38">IF(ISERROR(INDEX(Berechnung!$F$98:$F$147,IF(OR(G38=Schichten!$B$3,G38=Schichten!$B$4),MATCH(CODE(G38),Berechnung!$I$98:$I$147,0),MATCH(G38,Berechnung!$B$98:$B$147,0)))),"",INDEX(Berechnung!$F$98:$F$147,IF(OR(G38=Schichten!$B$3,G38=Schichten!$B$4),MATCH(CODE(G38),Berechnung!$I$98:$I$147,0),MATCH(G38,Berechnung!$B$98:$B$147,0))))</f>
        <v>12:30 - 21:30</v>
      </c>
      <c r="I38" s="145" t="s">
        <v>114</v>
      </c>
      <c r="J38" s="140" t="str">
        <f t="array" ref="J38">IF(ISERROR(INDEX(Berechnung!$F$98:$F$147,IF(OR(I38=Schichten!$B$3,I38=Schichten!$B$4),MATCH(CODE(I38),Berechnung!$I$98:$I$147,0),MATCH(I38,Berechnung!$B$98:$B$147,0)))),"",INDEX(Berechnung!$F$98:$F$147,IF(OR(I38=Schichten!$B$3,I38=Schichten!$B$4),MATCH(CODE(I38),Berechnung!$I$98:$I$147,0),MATCH(I38,Berechnung!$B$98:$B$147,0))))</f>
        <v>12:30 - 21:30</v>
      </c>
      <c r="K38" s="145" t="s">
        <v>114</v>
      </c>
      <c r="L38" s="140" t="str">
        <f t="array" ref="L38">IF(ISERROR(INDEX(Berechnung!$F$98:$F$147,IF(OR(K38=Schichten!$B$3,K38=Schichten!$B$4),MATCH(CODE(K38),Berechnung!$I$98:$I$147,0),MATCH(K38,Berechnung!$B$98:$B$147,0)))),"",INDEX(Berechnung!$F$98:$F$147,IF(OR(K38=Schichten!$B$3,K38=Schichten!$B$4),MATCH(CODE(K38),Berechnung!$I$98:$I$147,0),MATCH(K38,Berechnung!$B$98:$B$147,0))))</f>
        <v>12:30 - 21:30</v>
      </c>
      <c r="M38" s="137"/>
      <c r="N38" s="145" t="s">
        <v>114</v>
      </c>
      <c r="O38" s="140" t="str">
        <f t="array" ref="O38">IF(ISERROR(INDEX(Berechnung!$F$98:$F$147,IF(OR(N38=Schichten!$B$3,N38=Schichten!$B$4),MATCH(CODE(N38),Berechnung!$I$98:$I$147,0),MATCH(N38,Berechnung!$B$98:$B$147,0)))),"",INDEX(Berechnung!$F$98:$F$147,IF(OR(N38=Schichten!$B$3,N38=Schichten!$B$4),MATCH(CODE(N38),Berechnung!$I$98:$I$147,0),MATCH(N38,Berechnung!$B$98:$B$147,0))))</f>
        <v>12:30 - 21:30</v>
      </c>
      <c r="P38" s="145" t="s">
        <v>114</v>
      </c>
      <c r="Q38" s="140" t="str">
        <f t="array" ref="Q38">IF(ISERROR(INDEX(Berechnung!$F$98:$F$147,IF(OR(P38=Schichten!$B$3,P38=Schichten!$B$4),MATCH(CODE(P38),Berechnung!$I$98:$I$147,0),MATCH(P38,Berechnung!$B$98:$B$147,0)))),"",INDEX(Berechnung!$F$98:$F$147,IF(OR(P38=Schichten!$B$3,P38=Schichten!$B$4),MATCH(CODE(P38),Berechnung!$I$98:$I$147,0),MATCH(P38,Berechnung!$B$98:$B$147,0))))</f>
        <v>12:30 - 21:30</v>
      </c>
      <c r="V38" s="204" t="str">
        <f>Berechnung!$A188</f>
        <v/>
      </c>
    </row>
    <row r="39" spans="2:22" ht="17.25" x14ac:dyDescent="0.3">
      <c r="B39" s="137"/>
      <c r="C39" s="145" t="s">
        <v>115</v>
      </c>
      <c r="D39" s="140" t="str">
        <f t="array" ref="D39">IF(ISERROR(INDEX(Berechnung!$F$98:$F$147,IF(OR(C39=Schichten!$B$3,C39=Schichten!$B$4),MATCH(CODE(C39),Berechnung!$I$98:$I$147,0),MATCH(C39,Berechnung!$B$98:$B$147,0)))),"",INDEX(Berechnung!$F$98:$F$147,IF(OR(C39=Schichten!$B$3,C39=Schichten!$B$4),MATCH(CODE(C39),Berechnung!$I$98:$I$147,0),MATCH(C39,Berechnung!$B$98:$B$147,0))))</f>
        <v>09:00 - 16:30</v>
      </c>
      <c r="E39" s="145" t="s">
        <v>115</v>
      </c>
      <c r="F39" s="140" t="str">
        <f t="array" ref="F39">IF(ISERROR(INDEX(Berechnung!$F$98:$F$147,IF(OR(E39=Schichten!$B$3,E39=Schichten!$B$4),MATCH(CODE(E39),Berechnung!$I$98:$I$147,0),MATCH(E39,Berechnung!$B$98:$B$147,0)))),"",INDEX(Berechnung!$F$98:$F$147,IF(OR(E39=Schichten!$B$3,E39=Schichten!$B$4),MATCH(CODE(E39),Berechnung!$I$98:$I$147,0),MATCH(E39,Berechnung!$B$98:$B$147,0))))</f>
        <v>09:00 - 16:30</v>
      </c>
      <c r="G39" s="145" t="s">
        <v>115</v>
      </c>
      <c r="H39" s="140" t="str">
        <f t="array" ref="H39">IF(ISERROR(INDEX(Berechnung!$F$98:$F$147,IF(OR(G39=Schichten!$B$3,G39=Schichten!$B$4),MATCH(CODE(G39),Berechnung!$I$98:$I$147,0),MATCH(G39,Berechnung!$B$98:$B$147,0)))),"",INDEX(Berechnung!$F$98:$F$147,IF(OR(G39=Schichten!$B$3,G39=Schichten!$B$4),MATCH(CODE(G39),Berechnung!$I$98:$I$147,0),MATCH(G39,Berechnung!$B$98:$B$147,0))))</f>
        <v>09:00 - 16:30</v>
      </c>
      <c r="I39" s="145" t="s">
        <v>115</v>
      </c>
      <c r="J39" s="140" t="str">
        <f t="array" ref="J39">IF(ISERROR(INDEX(Berechnung!$F$98:$F$147,IF(OR(I39=Schichten!$B$3,I39=Schichten!$B$4),MATCH(CODE(I39),Berechnung!$I$98:$I$147,0),MATCH(I39,Berechnung!$B$98:$B$147,0)))),"",INDEX(Berechnung!$F$98:$F$147,IF(OR(I39=Schichten!$B$3,I39=Schichten!$B$4),MATCH(CODE(I39),Berechnung!$I$98:$I$147,0),MATCH(I39,Berechnung!$B$98:$B$147,0))))</f>
        <v>09:00 - 16:30</v>
      </c>
      <c r="K39" s="145" t="s">
        <v>115</v>
      </c>
      <c r="L39" s="140" t="str">
        <f t="array" ref="L39">IF(ISERROR(INDEX(Berechnung!$F$98:$F$147,IF(OR(K39=Schichten!$B$3,K39=Schichten!$B$4),MATCH(CODE(K39),Berechnung!$I$98:$I$147,0),MATCH(K39,Berechnung!$B$98:$B$147,0)))),"",INDEX(Berechnung!$F$98:$F$147,IF(OR(K39=Schichten!$B$3,K39=Schichten!$B$4),MATCH(CODE(K39),Berechnung!$I$98:$I$147,0),MATCH(K39,Berechnung!$B$98:$B$147,0))))</f>
        <v>09:00 - 16:30</v>
      </c>
      <c r="M39" s="137"/>
      <c r="N39" s="145" t="s">
        <v>115</v>
      </c>
      <c r="O39" s="140" t="str">
        <f t="array" ref="O39">IF(ISERROR(INDEX(Berechnung!$F$98:$F$147,IF(OR(N39=Schichten!$B$3,N39=Schichten!$B$4),MATCH(CODE(N39),Berechnung!$I$98:$I$147,0),MATCH(N39,Berechnung!$B$98:$B$147,0)))),"",INDEX(Berechnung!$F$98:$F$147,IF(OR(N39=Schichten!$B$3,N39=Schichten!$B$4),MATCH(CODE(N39),Berechnung!$I$98:$I$147,0),MATCH(N39,Berechnung!$B$98:$B$147,0))))</f>
        <v>09:00 - 16:30</v>
      </c>
      <c r="P39" s="145" t="s">
        <v>115</v>
      </c>
      <c r="Q39" s="140" t="str">
        <f t="array" ref="Q39">IF(ISERROR(INDEX(Berechnung!$F$98:$F$147,IF(OR(P39=Schichten!$B$3,P39=Schichten!$B$4),MATCH(CODE(P39),Berechnung!$I$98:$I$147,0),MATCH(P39,Berechnung!$B$98:$B$147,0)))),"",INDEX(Berechnung!$F$98:$F$147,IF(OR(P39=Schichten!$B$3,P39=Schichten!$B$4),MATCH(CODE(P39),Berechnung!$I$98:$I$147,0),MATCH(P39,Berechnung!$B$98:$B$147,0))))</f>
        <v>09:00 - 16:30</v>
      </c>
      <c r="V39" s="204" t="str">
        <f>Berechnung!$A189</f>
        <v/>
      </c>
    </row>
    <row r="40" spans="2:22" ht="17.25" x14ac:dyDescent="0.3">
      <c r="B40" s="137"/>
      <c r="C40" s="145" t="s">
        <v>117</v>
      </c>
      <c r="D40" s="140" t="str">
        <f t="array" ref="D40">IF(ISERROR(INDEX(Berechnung!$F$98:$F$147,IF(OR(C40=Schichten!$B$3,C40=Schichten!$B$4),MATCH(CODE(C40),Berechnung!$I$98:$I$147,0),MATCH(C40,Berechnung!$B$98:$B$147,0)))),"",INDEX(Berechnung!$F$98:$F$147,IF(OR(C40=Schichten!$B$3,C40=Schichten!$B$4),MATCH(CODE(C40),Berechnung!$I$98:$I$147,0),MATCH(C40,Berechnung!$B$98:$B$147,0))))</f>
        <v>13:00 - 22:00</v>
      </c>
      <c r="E40" s="145" t="s">
        <v>117</v>
      </c>
      <c r="F40" s="140" t="str">
        <f t="array" ref="F40">IF(ISERROR(INDEX(Berechnung!$F$98:$F$147,IF(OR(E40=Schichten!$B$3,E40=Schichten!$B$4),MATCH(CODE(E40),Berechnung!$I$98:$I$147,0),MATCH(E40,Berechnung!$B$98:$B$147,0)))),"",INDEX(Berechnung!$F$98:$F$147,IF(OR(E40=Schichten!$B$3,E40=Schichten!$B$4),MATCH(CODE(E40),Berechnung!$I$98:$I$147,0),MATCH(E40,Berechnung!$B$98:$B$147,0))))</f>
        <v>13:00 - 22:00</v>
      </c>
      <c r="G40" s="145" t="s">
        <v>117</v>
      </c>
      <c r="H40" s="140" t="str">
        <f t="array" ref="H40">IF(ISERROR(INDEX(Berechnung!$F$98:$F$147,IF(OR(G40=Schichten!$B$3,G40=Schichten!$B$4),MATCH(CODE(G40),Berechnung!$I$98:$I$147,0),MATCH(G40,Berechnung!$B$98:$B$147,0)))),"",INDEX(Berechnung!$F$98:$F$147,IF(OR(G40=Schichten!$B$3,G40=Schichten!$B$4),MATCH(CODE(G40),Berechnung!$I$98:$I$147,0),MATCH(G40,Berechnung!$B$98:$B$147,0))))</f>
        <v>13:00 - 22:00</v>
      </c>
      <c r="I40" s="145" t="s">
        <v>117</v>
      </c>
      <c r="J40" s="140" t="str">
        <f t="array" ref="J40">IF(ISERROR(INDEX(Berechnung!$F$98:$F$147,IF(OR(I40=Schichten!$B$3,I40=Schichten!$B$4),MATCH(CODE(I40),Berechnung!$I$98:$I$147,0),MATCH(I40,Berechnung!$B$98:$B$147,0)))),"",INDEX(Berechnung!$F$98:$F$147,IF(OR(I40=Schichten!$B$3,I40=Schichten!$B$4),MATCH(CODE(I40),Berechnung!$I$98:$I$147,0),MATCH(I40,Berechnung!$B$98:$B$147,0))))</f>
        <v>13:00 - 22:00</v>
      </c>
      <c r="K40" s="145" t="s">
        <v>117</v>
      </c>
      <c r="L40" s="140" t="str">
        <f t="array" ref="L40">IF(ISERROR(INDEX(Berechnung!$F$98:$F$147,IF(OR(K40=Schichten!$B$3,K40=Schichten!$B$4),MATCH(CODE(K40),Berechnung!$I$98:$I$147,0),MATCH(K40,Berechnung!$B$98:$B$147,0)))),"",INDEX(Berechnung!$F$98:$F$147,IF(OR(K40=Schichten!$B$3,K40=Schichten!$B$4),MATCH(CODE(K40),Berechnung!$I$98:$I$147,0),MATCH(K40,Berechnung!$B$98:$B$147,0))))</f>
        <v>13:00 - 22:00</v>
      </c>
      <c r="M40" s="137"/>
      <c r="N40" s="145" t="s">
        <v>117</v>
      </c>
      <c r="O40" s="140" t="str">
        <f t="array" ref="O40">IF(ISERROR(INDEX(Berechnung!$F$98:$F$147,IF(OR(N40=Schichten!$B$3,N40=Schichten!$B$4),MATCH(CODE(N40),Berechnung!$I$98:$I$147,0),MATCH(N40,Berechnung!$B$98:$B$147,0)))),"",INDEX(Berechnung!$F$98:$F$147,IF(OR(N40=Schichten!$B$3,N40=Schichten!$B$4),MATCH(CODE(N40),Berechnung!$I$98:$I$147,0),MATCH(N40,Berechnung!$B$98:$B$147,0))))</f>
        <v>13:00 - 22:00</v>
      </c>
      <c r="P40" s="145" t="s">
        <v>117</v>
      </c>
      <c r="Q40" s="140" t="str">
        <f t="array" ref="Q40">IF(ISERROR(INDEX(Berechnung!$F$98:$F$147,IF(OR(P40=Schichten!$B$3,P40=Schichten!$B$4),MATCH(CODE(P40),Berechnung!$I$98:$I$147,0),MATCH(P40,Berechnung!$B$98:$B$147,0)))),"",INDEX(Berechnung!$F$98:$F$147,IF(OR(P40=Schichten!$B$3,P40=Schichten!$B$4),MATCH(CODE(P40),Berechnung!$I$98:$I$147,0),MATCH(P40,Berechnung!$B$98:$B$147,0))))</f>
        <v>13:00 - 22:00</v>
      </c>
      <c r="V40" s="204" t="str">
        <f>Berechnung!$A190</f>
        <v/>
      </c>
    </row>
    <row r="41" spans="2:22" ht="17.25" x14ac:dyDescent="0.3">
      <c r="B41" s="137"/>
      <c r="C41" s="145" t="s">
        <v>118</v>
      </c>
      <c r="D41" s="140" t="str">
        <f t="array" ref="D41">IF(ISERROR(INDEX(Berechnung!$F$98:$F$147,IF(OR(C41=Schichten!$B$3,C41=Schichten!$B$4),MATCH(CODE(C41),Berechnung!$I$98:$I$147,0),MATCH(C41,Berechnung!$B$98:$B$147,0)))),"",INDEX(Berechnung!$F$98:$F$147,IF(OR(C41=Schichten!$B$3,C41=Schichten!$B$4),MATCH(CODE(C41),Berechnung!$I$98:$I$147,0),MATCH(C41,Berechnung!$B$98:$B$147,0))))</f>
        <v>Urlaub</v>
      </c>
      <c r="E41" s="145" t="s">
        <v>118</v>
      </c>
      <c r="F41" s="140" t="str">
        <f t="array" ref="F41">IF(ISERROR(INDEX(Berechnung!$F$98:$F$147,IF(OR(E41=Schichten!$B$3,E41=Schichten!$B$4),MATCH(CODE(E41),Berechnung!$I$98:$I$147,0),MATCH(E41,Berechnung!$B$98:$B$147,0)))),"",INDEX(Berechnung!$F$98:$F$147,IF(OR(E41=Schichten!$B$3,E41=Schichten!$B$4),MATCH(CODE(E41),Berechnung!$I$98:$I$147,0),MATCH(E41,Berechnung!$B$98:$B$147,0))))</f>
        <v>Urlaub</v>
      </c>
      <c r="G41" s="145" t="s">
        <v>118</v>
      </c>
      <c r="H41" s="140" t="str">
        <f t="array" ref="H41">IF(ISERROR(INDEX(Berechnung!$F$98:$F$147,IF(OR(G41=Schichten!$B$3,G41=Schichten!$B$4),MATCH(CODE(G41),Berechnung!$I$98:$I$147,0),MATCH(G41,Berechnung!$B$98:$B$147,0)))),"",INDEX(Berechnung!$F$98:$F$147,IF(OR(G41=Schichten!$B$3,G41=Schichten!$B$4),MATCH(CODE(G41),Berechnung!$I$98:$I$147,0),MATCH(G41,Berechnung!$B$98:$B$147,0))))</f>
        <v>Urlaub</v>
      </c>
      <c r="I41" s="145" t="s">
        <v>118</v>
      </c>
      <c r="J41" s="140" t="str">
        <f t="array" ref="J41">IF(ISERROR(INDEX(Berechnung!$F$98:$F$147,IF(OR(I41=Schichten!$B$3,I41=Schichten!$B$4),MATCH(CODE(I41),Berechnung!$I$98:$I$147,0),MATCH(I41,Berechnung!$B$98:$B$147,0)))),"",INDEX(Berechnung!$F$98:$F$147,IF(OR(I41=Schichten!$B$3,I41=Schichten!$B$4),MATCH(CODE(I41),Berechnung!$I$98:$I$147,0),MATCH(I41,Berechnung!$B$98:$B$147,0))))</f>
        <v>Urlaub</v>
      </c>
      <c r="K41" s="145" t="s">
        <v>118</v>
      </c>
      <c r="L41" s="140" t="str">
        <f t="array" ref="L41">IF(ISERROR(INDEX(Berechnung!$F$98:$F$147,IF(OR(K41=Schichten!$B$3,K41=Schichten!$B$4),MATCH(CODE(K41),Berechnung!$I$98:$I$147,0),MATCH(K41,Berechnung!$B$98:$B$147,0)))),"",INDEX(Berechnung!$F$98:$F$147,IF(OR(K41=Schichten!$B$3,K41=Schichten!$B$4),MATCH(CODE(K41),Berechnung!$I$98:$I$147,0),MATCH(K41,Berechnung!$B$98:$B$147,0))))</f>
        <v>Urlaub</v>
      </c>
      <c r="M41" s="137"/>
      <c r="N41" s="145" t="s">
        <v>118</v>
      </c>
      <c r="O41" s="140" t="str">
        <f t="array" ref="O41">IF(ISERROR(INDEX(Berechnung!$F$98:$F$147,IF(OR(N41=Schichten!$B$3,N41=Schichten!$B$4),MATCH(CODE(N41),Berechnung!$I$98:$I$147,0),MATCH(N41,Berechnung!$B$98:$B$147,0)))),"",INDEX(Berechnung!$F$98:$F$147,IF(OR(N41=Schichten!$B$3,N41=Schichten!$B$4),MATCH(CODE(N41),Berechnung!$I$98:$I$147,0),MATCH(N41,Berechnung!$B$98:$B$147,0))))</f>
        <v>Urlaub</v>
      </c>
      <c r="P41" s="145" t="s">
        <v>118</v>
      </c>
      <c r="Q41" s="140" t="str">
        <f t="array" ref="Q41">IF(ISERROR(INDEX(Berechnung!$F$98:$F$147,IF(OR(P41=Schichten!$B$3,P41=Schichten!$B$4),MATCH(CODE(P41),Berechnung!$I$98:$I$147,0),MATCH(P41,Berechnung!$B$98:$B$147,0)))),"",INDEX(Berechnung!$F$98:$F$147,IF(OR(P41=Schichten!$B$3,P41=Schichten!$B$4),MATCH(CODE(P41),Berechnung!$I$98:$I$147,0),MATCH(P41,Berechnung!$B$98:$B$147,0))))</f>
        <v>Urlaub</v>
      </c>
      <c r="V41" s="204" t="str">
        <f>Berechnung!$A191</f>
        <v/>
      </c>
    </row>
    <row r="42" spans="2:22" x14ac:dyDescent="0.25">
      <c r="V42" s="204" t="str">
        <f>Berechnung!$A192</f>
        <v/>
      </c>
    </row>
    <row r="43" spans="2:22" x14ac:dyDescent="0.25">
      <c r="V43" s="204" t="str">
        <f>Berechnung!$A193</f>
        <v/>
      </c>
    </row>
    <row r="44" spans="2:22" x14ac:dyDescent="0.25">
      <c r="V44" s="204" t="str">
        <f>Berechnung!$A194</f>
        <v/>
      </c>
    </row>
    <row r="45" spans="2:22" x14ac:dyDescent="0.25">
      <c r="V45" s="204" t="str">
        <f>Berechnung!$A195</f>
        <v/>
      </c>
    </row>
    <row r="46" spans="2:22" x14ac:dyDescent="0.25">
      <c r="V46" s="204" t="str">
        <f>Berechnung!$A196</f>
        <v/>
      </c>
    </row>
    <row r="47" spans="2:22" x14ac:dyDescent="0.25">
      <c r="V47" s="204" t="str">
        <f>Berechnung!$A197</f>
        <v/>
      </c>
    </row>
    <row r="48" spans="2:22" x14ac:dyDescent="0.25">
      <c r="V48" s="204" t="str">
        <f>Berechnung!$A198</f>
        <v/>
      </c>
    </row>
    <row r="49" spans="22:22" x14ac:dyDescent="0.25">
      <c r="V49" s="204" t="str">
        <f>Berechnung!$A199</f>
        <v/>
      </c>
    </row>
    <row r="50" spans="22:22" x14ac:dyDescent="0.25">
      <c r="V50" s="204" t="str">
        <f>Berechnung!$A200</f>
        <v/>
      </c>
    </row>
    <row r="51" spans="22:22" x14ac:dyDescent="0.25">
      <c r="V51" s="204" t="str">
        <f>Berechnung!$A201</f>
        <v/>
      </c>
    </row>
    <row r="52" spans="22:22" x14ac:dyDescent="0.25">
      <c r="V52" s="204" t="str">
        <f>Berechnung!$A202</f>
        <v/>
      </c>
    </row>
    <row r="53" spans="22:22" x14ac:dyDescent="0.25">
      <c r="V53" s="204" t="str">
        <f>Berechnung!$A203</f>
        <v/>
      </c>
    </row>
    <row r="54" spans="22:22" x14ac:dyDescent="0.25">
      <c r="V54" s="204" t="str">
        <f>Berechnung!$A204</f>
        <v/>
      </c>
    </row>
    <row r="55" spans="22:22" x14ac:dyDescent="0.25">
      <c r="V55" s="204" t="str">
        <f>Berechnung!$A205</f>
        <v/>
      </c>
    </row>
    <row r="56" spans="22:22" x14ac:dyDescent="0.25">
      <c r="V56" s="204" t="str">
        <f>Berechnung!$A206</f>
        <v/>
      </c>
    </row>
    <row r="57" spans="22:22" x14ac:dyDescent="0.25">
      <c r="V57" s="204" t="str">
        <f>Berechnung!$A207</f>
        <v/>
      </c>
    </row>
    <row r="58" spans="22:22" x14ac:dyDescent="0.25">
      <c r="V58" s="204" t="str">
        <f>Berechnung!$A208</f>
        <v/>
      </c>
    </row>
    <row r="59" spans="22:22" x14ac:dyDescent="0.25">
      <c r="V59" s="204" t="str">
        <f>Berechnung!$A209</f>
        <v/>
      </c>
    </row>
    <row r="60" spans="22:22" x14ac:dyDescent="0.25">
      <c r="V60" s="204" t="str">
        <f>Berechnung!$A210</f>
        <v/>
      </c>
    </row>
    <row r="61" spans="22:22" x14ac:dyDescent="0.25">
      <c r="V61" s="204" t="str">
        <f>Berechnung!$A211</f>
        <v/>
      </c>
    </row>
    <row r="62" spans="22:22" x14ac:dyDescent="0.25">
      <c r="V62" s="204" t="str">
        <f>Berechnung!$A212</f>
        <v/>
      </c>
    </row>
    <row r="63" spans="22:22" x14ac:dyDescent="0.25">
      <c r="V63" s="204" t="str">
        <f>Berechnung!$A213</f>
        <v/>
      </c>
    </row>
    <row r="64" spans="22:22" x14ac:dyDescent="0.25">
      <c r="V64" s="204" t="str">
        <f>Berechnung!$A214</f>
        <v/>
      </c>
    </row>
    <row r="65" spans="22:22" x14ac:dyDescent="0.25">
      <c r="V65" s="204" t="str">
        <f>Berechnung!$A215</f>
        <v/>
      </c>
    </row>
    <row r="66" spans="22:22" x14ac:dyDescent="0.25">
      <c r="V66" s="204" t="str">
        <f>Berechnung!$A216</f>
        <v/>
      </c>
    </row>
    <row r="67" spans="22:22" x14ac:dyDescent="0.25">
      <c r="V67" s="204" t="str">
        <f>Berechnung!$A217</f>
        <v/>
      </c>
    </row>
    <row r="68" spans="22:22" x14ac:dyDescent="0.25">
      <c r="V68" s="204" t="str">
        <f>Berechnung!$A218</f>
        <v/>
      </c>
    </row>
    <row r="69" spans="22:22" x14ac:dyDescent="0.25">
      <c r="V69" s="204" t="str">
        <f>Berechnung!$A219</f>
        <v/>
      </c>
    </row>
    <row r="70" spans="22:22" x14ac:dyDescent="0.25">
      <c r="V70" s="204" t="str">
        <f>Berechnung!$A220</f>
        <v/>
      </c>
    </row>
    <row r="71" spans="22:22" x14ac:dyDescent="0.25">
      <c r="V71" s="204" t="str">
        <f>Berechnung!$A221</f>
        <v/>
      </c>
    </row>
    <row r="72" spans="22:22" x14ac:dyDescent="0.25">
      <c r="V72" s="204" t="str">
        <f>Berechnung!$A222</f>
        <v/>
      </c>
    </row>
    <row r="73" spans="22:22" x14ac:dyDescent="0.25">
      <c r="V73" s="204" t="str">
        <f>Berechnung!$A223</f>
        <v/>
      </c>
    </row>
    <row r="74" spans="22:22" x14ac:dyDescent="0.25">
      <c r="V74" s="204" t="str">
        <f>Berechnung!$A224</f>
        <v/>
      </c>
    </row>
    <row r="75" spans="22:22" x14ac:dyDescent="0.25">
      <c r="V75" s="204" t="str">
        <f>Berechnung!$A225</f>
        <v/>
      </c>
    </row>
    <row r="76" spans="22:22" x14ac:dyDescent="0.25">
      <c r="V76" s="204" t="str">
        <f>Berechnung!$A226</f>
        <v/>
      </c>
    </row>
    <row r="77" spans="22:22" x14ac:dyDescent="0.25">
      <c r="V77" s="204" t="str">
        <f>Berechnung!$A227</f>
        <v/>
      </c>
    </row>
    <row r="78" spans="22:22" x14ac:dyDescent="0.25">
      <c r="V78" s="204" t="str">
        <f>Berechnung!$A228</f>
        <v/>
      </c>
    </row>
    <row r="79" spans="22:22" x14ac:dyDescent="0.25">
      <c r="V79" s="204" t="str">
        <f>Berechnung!$A229</f>
        <v/>
      </c>
    </row>
    <row r="80" spans="22:22" x14ac:dyDescent="0.25">
      <c r="V80" s="204" t="str">
        <f>Berechnung!$A230</f>
        <v/>
      </c>
    </row>
    <row r="81" spans="22:22" x14ac:dyDescent="0.25">
      <c r="V81" s="204" t="str">
        <f>Berechnung!$A231</f>
        <v/>
      </c>
    </row>
    <row r="82" spans="22:22" x14ac:dyDescent="0.25">
      <c r="V82" s="204" t="str">
        <f>Berechnung!$A232</f>
        <v/>
      </c>
    </row>
    <row r="83" spans="22:22" x14ac:dyDescent="0.25">
      <c r="V83" s="204" t="str">
        <f>Berechnung!$A233</f>
        <v/>
      </c>
    </row>
    <row r="84" spans="22:22" x14ac:dyDescent="0.25">
      <c r="V84" s="204" t="str">
        <f>Berechnung!$A234</f>
        <v/>
      </c>
    </row>
    <row r="85" spans="22:22" x14ac:dyDescent="0.25">
      <c r="V85" s="204" t="str">
        <f>Berechnung!$A235</f>
        <v/>
      </c>
    </row>
    <row r="86" spans="22:22" x14ac:dyDescent="0.25">
      <c r="V86" s="204" t="str">
        <f>Berechnung!$A236</f>
        <v/>
      </c>
    </row>
    <row r="87" spans="22:22" x14ac:dyDescent="0.25">
      <c r="V87" s="204" t="str">
        <f>Berechnung!$A237</f>
        <v/>
      </c>
    </row>
    <row r="88" spans="22:22" x14ac:dyDescent="0.25">
      <c r="V88" s="204" t="str">
        <f>Berechnung!$A238</f>
        <v/>
      </c>
    </row>
    <row r="89" spans="22:22" x14ac:dyDescent="0.25">
      <c r="V89" s="204" t="str">
        <f>Berechnung!$A239</f>
        <v/>
      </c>
    </row>
    <row r="90" spans="22:22" x14ac:dyDescent="0.25">
      <c r="V90" s="204" t="str">
        <f>Berechnung!$A240</f>
        <v/>
      </c>
    </row>
    <row r="91" spans="22:22" x14ac:dyDescent="0.25">
      <c r="V91" s="204" t="str">
        <f>Berechnung!$A241</f>
        <v/>
      </c>
    </row>
    <row r="92" spans="22:22" x14ac:dyDescent="0.25">
      <c r="V92" s="204" t="str">
        <f>Berechnung!$A242</f>
        <v/>
      </c>
    </row>
    <row r="93" spans="22:22" x14ac:dyDescent="0.25">
      <c r="V93" s="204" t="str">
        <f>Berechnung!$A243</f>
        <v/>
      </c>
    </row>
    <row r="94" spans="22:22" x14ac:dyDescent="0.25">
      <c r="V94" s="204" t="str">
        <f>Berechnung!$A244</f>
        <v/>
      </c>
    </row>
    <row r="95" spans="22:22" x14ac:dyDescent="0.25">
      <c r="V95" s="204" t="str">
        <f>Berechnung!$A245</f>
        <v/>
      </c>
    </row>
    <row r="96" spans="22:22" x14ac:dyDescent="0.25">
      <c r="V96" s="204" t="str">
        <f>Berechnung!$A246</f>
        <v/>
      </c>
    </row>
    <row r="97" spans="22:22" x14ac:dyDescent="0.25">
      <c r="V97" s="204" t="str">
        <f>Berechnung!$A247</f>
        <v/>
      </c>
    </row>
    <row r="98" spans="22:22" x14ac:dyDescent="0.25">
      <c r="V98" s="204" t="str">
        <f>Berechnung!$A248</f>
        <v/>
      </c>
    </row>
    <row r="99" spans="22:22" x14ac:dyDescent="0.25">
      <c r="V99" s="204" t="str">
        <f>Berechnung!$A249</f>
        <v/>
      </c>
    </row>
    <row r="100" spans="22:22" x14ac:dyDescent="0.25">
      <c r="V100" s="204" t="str">
        <f>Berechnung!$A250</f>
        <v/>
      </c>
    </row>
    <row r="101" spans="22:22" x14ac:dyDescent="0.25">
      <c r="V101" s="204" t="str">
        <f>Berechnung!$A251</f>
        <v/>
      </c>
    </row>
    <row r="102" spans="22:22" x14ac:dyDescent="0.25">
      <c r="V102" s="204" t="str">
        <f>Berechnung!$A252</f>
        <v/>
      </c>
    </row>
    <row r="103" spans="22:22" x14ac:dyDescent="0.25">
      <c r="V103" s="204" t="str">
        <f>Berechnung!$A253</f>
        <v/>
      </c>
    </row>
    <row r="104" spans="22:22" x14ac:dyDescent="0.25">
      <c r="V104" s="204" t="str">
        <f>Berechnung!$A254</f>
        <v/>
      </c>
    </row>
    <row r="105" spans="22:22" x14ac:dyDescent="0.25">
      <c r="V105" s="204" t="str">
        <f>Berechnung!$A255</f>
        <v/>
      </c>
    </row>
    <row r="106" spans="22:22" x14ac:dyDescent="0.25">
      <c r="V106" s="204" t="str">
        <f>Berechnung!$A256</f>
        <v/>
      </c>
    </row>
    <row r="107" spans="22:22" x14ac:dyDescent="0.25">
      <c r="V107" s="204" t="str">
        <f>Berechnung!$A257</f>
        <v/>
      </c>
    </row>
    <row r="108" spans="22:22" x14ac:dyDescent="0.25">
      <c r="V108" s="204" t="str">
        <f>Berechnung!$A258</f>
        <v/>
      </c>
    </row>
    <row r="109" spans="22:22" x14ac:dyDescent="0.25">
      <c r="V109" s="204" t="str">
        <f>Berechnung!$A259</f>
        <v/>
      </c>
    </row>
    <row r="110" spans="22:22" x14ac:dyDescent="0.25">
      <c r="V110" s="204" t="str">
        <f>Berechnung!$A260</f>
        <v/>
      </c>
    </row>
    <row r="111" spans="22:22" x14ac:dyDescent="0.25">
      <c r="V111" s="204" t="str">
        <f>Berechnung!$A261</f>
        <v/>
      </c>
    </row>
    <row r="112" spans="22:22" x14ac:dyDescent="0.25">
      <c r="V112" s="204" t="str">
        <f>Berechnung!$A262</f>
        <v/>
      </c>
    </row>
    <row r="113" spans="22:22" x14ac:dyDescent="0.25">
      <c r="V113" s="204" t="str">
        <f>Berechnung!$A263</f>
        <v/>
      </c>
    </row>
    <row r="114" spans="22:22" x14ac:dyDescent="0.25">
      <c r="V114" s="204" t="str">
        <f>Berechnung!$A264</f>
        <v/>
      </c>
    </row>
    <row r="115" spans="22:22" x14ac:dyDescent="0.25">
      <c r="V115" s="204" t="str">
        <f>Berechnung!$A265</f>
        <v/>
      </c>
    </row>
    <row r="116" spans="22:22" x14ac:dyDescent="0.25">
      <c r="V116" s="204" t="str">
        <f>Berechnung!$A266</f>
        <v/>
      </c>
    </row>
    <row r="117" spans="22:22" x14ac:dyDescent="0.25">
      <c r="V117" s="204" t="str">
        <f>Berechnung!$A267</f>
        <v/>
      </c>
    </row>
    <row r="118" spans="22:22" x14ac:dyDescent="0.25">
      <c r="V118" s="204" t="str">
        <f>Berechnung!$A268</f>
        <v/>
      </c>
    </row>
    <row r="119" spans="22:22" x14ac:dyDescent="0.25">
      <c r="V119" s="204" t="str">
        <f>Berechnung!$A269</f>
        <v/>
      </c>
    </row>
    <row r="120" spans="22:22" x14ac:dyDescent="0.25">
      <c r="V120" s="204" t="str">
        <f>Berechnung!$A270</f>
        <v/>
      </c>
    </row>
    <row r="121" spans="22:22" x14ac:dyDescent="0.25">
      <c r="V121" s="204" t="str">
        <f>Berechnung!$A271</f>
        <v/>
      </c>
    </row>
    <row r="122" spans="22:22" x14ac:dyDescent="0.25">
      <c r="V122" s="204" t="str">
        <f>Berechnung!$A272</f>
        <v/>
      </c>
    </row>
    <row r="123" spans="22:22" x14ac:dyDescent="0.25">
      <c r="V123" s="204" t="str">
        <f>Berechnung!$A273</f>
        <v/>
      </c>
    </row>
    <row r="124" spans="22:22" x14ac:dyDescent="0.25">
      <c r="V124" s="204" t="str">
        <f>Berechnung!$A274</f>
        <v/>
      </c>
    </row>
    <row r="125" spans="22:22" x14ac:dyDescent="0.25">
      <c r="V125" s="204" t="str">
        <f>Berechnung!$A275</f>
        <v/>
      </c>
    </row>
    <row r="126" spans="22:22" x14ac:dyDescent="0.25">
      <c r="V126" s="204" t="str">
        <f>Berechnung!$A276</f>
        <v/>
      </c>
    </row>
    <row r="127" spans="22:22" x14ac:dyDescent="0.25">
      <c r="V127" s="204" t="str">
        <f>Berechnung!$A277</f>
        <v/>
      </c>
    </row>
    <row r="128" spans="22:22" x14ac:dyDescent="0.25">
      <c r="V128" s="204" t="str">
        <f>Berechnung!$A278</f>
        <v/>
      </c>
    </row>
    <row r="129" spans="22:22" x14ac:dyDescent="0.25">
      <c r="V129" s="204" t="str">
        <f>Berechnung!$A279</f>
        <v/>
      </c>
    </row>
    <row r="130" spans="22:22" x14ac:dyDescent="0.25">
      <c r="V130" s="204" t="str">
        <f>Berechnung!$A280</f>
        <v/>
      </c>
    </row>
    <row r="131" spans="22:22" x14ac:dyDescent="0.25">
      <c r="V131" s="204" t="str">
        <f>Berechnung!$A281</f>
        <v/>
      </c>
    </row>
    <row r="132" spans="22:22" x14ac:dyDescent="0.25">
      <c r="V132" s="204" t="str">
        <f>Berechnung!$A282</f>
        <v/>
      </c>
    </row>
    <row r="133" spans="22:22" x14ac:dyDescent="0.25">
      <c r="V133" s="204" t="str">
        <f>Berechnung!$A283</f>
        <v/>
      </c>
    </row>
    <row r="134" spans="22:22" x14ac:dyDescent="0.25">
      <c r="V134" s="204" t="str">
        <f>Berechnung!$A284</f>
        <v/>
      </c>
    </row>
    <row r="135" spans="22:22" x14ac:dyDescent="0.25">
      <c r="V135" s="204" t="str">
        <f>Berechnung!$A285</f>
        <v/>
      </c>
    </row>
    <row r="136" spans="22:22" x14ac:dyDescent="0.25">
      <c r="V136" s="204" t="str">
        <f>Berechnung!$A286</f>
        <v/>
      </c>
    </row>
    <row r="137" spans="22:22" x14ac:dyDescent="0.25">
      <c r="V137" s="204" t="str">
        <f>Berechnung!$A287</f>
        <v/>
      </c>
    </row>
    <row r="138" spans="22:22" x14ac:dyDescent="0.25">
      <c r="V138" s="204" t="str">
        <f>Berechnung!$A288</f>
        <v/>
      </c>
    </row>
    <row r="139" spans="22:22" x14ac:dyDescent="0.25">
      <c r="V139" s="204" t="str">
        <f>Berechnung!$A289</f>
        <v/>
      </c>
    </row>
    <row r="140" spans="22:22" x14ac:dyDescent="0.25">
      <c r="V140" s="204" t="str">
        <f>Berechnung!$A290</f>
        <v/>
      </c>
    </row>
    <row r="141" spans="22:22" x14ac:dyDescent="0.25">
      <c r="V141" s="204" t="str">
        <f>Berechnung!$A291</f>
        <v/>
      </c>
    </row>
    <row r="142" spans="22:22" x14ac:dyDescent="0.25">
      <c r="V142" s="204" t="str">
        <f>Berechnung!$A292</f>
        <v/>
      </c>
    </row>
    <row r="143" spans="22:22" x14ac:dyDescent="0.25">
      <c r="V143" s="204" t="str">
        <f>Berechnung!$A293</f>
        <v/>
      </c>
    </row>
    <row r="144" spans="22:22" x14ac:dyDescent="0.25">
      <c r="V144" s="204" t="str">
        <f>Berechnung!$A294</f>
        <v/>
      </c>
    </row>
    <row r="145" spans="22:22" x14ac:dyDescent="0.25">
      <c r="V145" s="204" t="str">
        <f>Berechnung!$A295</f>
        <v/>
      </c>
    </row>
    <row r="146" spans="22:22" x14ac:dyDescent="0.25">
      <c r="V146" s="204" t="str">
        <f>Berechnung!$A296</f>
        <v/>
      </c>
    </row>
    <row r="147" spans="22:22" x14ac:dyDescent="0.25">
      <c r="V147" s="204" t="str">
        <f>Berechnung!$A297</f>
        <v/>
      </c>
    </row>
    <row r="148" spans="22:22" x14ac:dyDescent="0.25">
      <c r="V148" s="204" t="str">
        <f>Berechnung!$A298</f>
        <v/>
      </c>
    </row>
    <row r="149" spans="22:22" x14ac:dyDescent="0.25">
      <c r="V149" s="204" t="str">
        <f>Berechnung!$A299</f>
        <v/>
      </c>
    </row>
    <row r="150" spans="22:22" x14ac:dyDescent="0.25">
      <c r="V150" s="204" t="str">
        <f>Berechnung!$A300</f>
        <v/>
      </c>
    </row>
    <row r="151" spans="22:22" x14ac:dyDescent="0.25">
      <c r="V151" s="204" t="str">
        <f>Berechnung!$A301</f>
        <v/>
      </c>
    </row>
    <row r="152" spans="22:22" x14ac:dyDescent="0.25">
      <c r="V152" s="204" t="str">
        <f>Berechnung!$A302</f>
        <v/>
      </c>
    </row>
    <row r="153" spans="22:22" x14ac:dyDescent="0.25">
      <c r="V153" s="204" t="str">
        <f>Berechnung!$A303</f>
        <v/>
      </c>
    </row>
    <row r="154" spans="22:22" x14ac:dyDescent="0.25">
      <c r="V154" s="204" t="str">
        <f>Berechnung!$A304</f>
        <v/>
      </c>
    </row>
    <row r="155" spans="22:22" x14ac:dyDescent="0.25">
      <c r="V155" s="204" t="str">
        <f>Berechnung!$A305</f>
        <v/>
      </c>
    </row>
    <row r="156" spans="22:22" x14ac:dyDescent="0.25">
      <c r="V156" s="204" t="str">
        <f>Berechnung!$A306</f>
        <v/>
      </c>
    </row>
    <row r="157" spans="22:22" x14ac:dyDescent="0.25">
      <c r="V157" s="204" t="str">
        <f>Berechnung!$A307</f>
        <v/>
      </c>
    </row>
    <row r="158" spans="22:22" x14ac:dyDescent="0.25">
      <c r="V158" s="204" t="str">
        <f>Berechnung!$A308</f>
        <v/>
      </c>
    </row>
    <row r="159" spans="22:22" x14ac:dyDescent="0.25">
      <c r="V159" s="204" t="str">
        <f>Berechnung!$A309</f>
        <v/>
      </c>
    </row>
    <row r="160" spans="22:22" x14ac:dyDescent="0.25">
      <c r="V160" s="204" t="str">
        <f>Berechnung!$A310</f>
        <v/>
      </c>
    </row>
    <row r="161" spans="22:22" x14ac:dyDescent="0.25">
      <c r="V161" s="204" t="str">
        <f>Berechnung!$A311</f>
        <v/>
      </c>
    </row>
    <row r="162" spans="22:22" x14ac:dyDescent="0.25">
      <c r="V162" s="204" t="str">
        <f>Berechnung!$A312</f>
        <v/>
      </c>
    </row>
    <row r="163" spans="22:22" x14ac:dyDescent="0.25">
      <c r="V163" s="204" t="str">
        <f>Berechnung!$A313</f>
        <v/>
      </c>
    </row>
    <row r="164" spans="22:22" x14ac:dyDescent="0.25">
      <c r="V164" s="204" t="str">
        <f>Berechnung!$A314</f>
        <v/>
      </c>
    </row>
    <row r="165" spans="22:22" x14ac:dyDescent="0.25">
      <c r="V165" s="204" t="str">
        <f>Berechnung!$A315</f>
        <v/>
      </c>
    </row>
    <row r="166" spans="22:22" x14ac:dyDescent="0.25">
      <c r="V166" s="204" t="str">
        <f>Berechnung!$A316</f>
        <v/>
      </c>
    </row>
    <row r="167" spans="22:22" x14ac:dyDescent="0.25">
      <c r="V167" s="204" t="str">
        <f>Berechnung!$A317</f>
        <v/>
      </c>
    </row>
    <row r="168" spans="22:22" x14ac:dyDescent="0.25">
      <c r="V168" s="204" t="str">
        <f>Berechnung!$A318</f>
        <v/>
      </c>
    </row>
    <row r="169" spans="22:22" x14ac:dyDescent="0.25">
      <c r="V169" s="204" t="str">
        <f>Berechnung!$A319</f>
        <v/>
      </c>
    </row>
    <row r="170" spans="22:22" x14ac:dyDescent="0.25">
      <c r="V170" s="204" t="str">
        <f>Berechnung!$A320</f>
        <v/>
      </c>
    </row>
    <row r="171" spans="22:22" x14ac:dyDescent="0.25">
      <c r="V171" s="204" t="str">
        <f>Berechnung!$A321</f>
        <v/>
      </c>
    </row>
    <row r="172" spans="22:22" x14ac:dyDescent="0.25">
      <c r="V172" s="204" t="str">
        <f>Berechnung!$A322</f>
        <v/>
      </c>
    </row>
    <row r="173" spans="22:22" x14ac:dyDescent="0.25">
      <c r="V173" s="204" t="str">
        <f>Berechnung!$A323</f>
        <v/>
      </c>
    </row>
    <row r="174" spans="22:22" x14ac:dyDescent="0.25">
      <c r="V174" s="204" t="str">
        <f>Berechnung!$A324</f>
        <v/>
      </c>
    </row>
    <row r="175" spans="22:22" x14ac:dyDescent="0.25">
      <c r="V175" s="204" t="str">
        <f>Berechnung!$A325</f>
        <v/>
      </c>
    </row>
    <row r="176" spans="22:22" x14ac:dyDescent="0.25">
      <c r="V176" s="204" t="str">
        <f>Berechnung!$A326</f>
        <v/>
      </c>
    </row>
    <row r="177" spans="22:22" x14ac:dyDescent="0.25">
      <c r="V177" s="204" t="str">
        <f>Berechnung!$A327</f>
        <v/>
      </c>
    </row>
    <row r="178" spans="22:22" x14ac:dyDescent="0.25">
      <c r="V178" s="204" t="str">
        <f>Berechnung!$A328</f>
        <v/>
      </c>
    </row>
    <row r="179" spans="22:22" x14ac:dyDescent="0.25">
      <c r="V179" s="204" t="str">
        <f>Berechnung!$A329</f>
        <v/>
      </c>
    </row>
    <row r="180" spans="22:22" x14ac:dyDescent="0.25">
      <c r="V180" s="204" t="str">
        <f>Berechnung!$A330</f>
        <v/>
      </c>
    </row>
    <row r="181" spans="22:22" x14ac:dyDescent="0.25">
      <c r="V181" s="204" t="str">
        <f>Berechnung!$A331</f>
        <v/>
      </c>
    </row>
    <row r="182" spans="22:22" x14ac:dyDescent="0.25">
      <c r="V182" s="204" t="str">
        <f>Berechnung!$A332</f>
        <v/>
      </c>
    </row>
    <row r="183" spans="22:22" x14ac:dyDescent="0.25">
      <c r="V183" s="204" t="str">
        <f>Berechnung!$A333</f>
        <v/>
      </c>
    </row>
    <row r="184" spans="22:22" x14ac:dyDescent="0.25">
      <c r="V184" s="204" t="str">
        <f>Berechnung!$A334</f>
        <v/>
      </c>
    </row>
    <row r="185" spans="22:22" x14ac:dyDescent="0.25">
      <c r="V185" s="204" t="str">
        <f>Berechnung!$A335</f>
        <v/>
      </c>
    </row>
    <row r="186" spans="22:22" x14ac:dyDescent="0.25">
      <c r="V186" s="204" t="str">
        <f>Berechnung!$A336</f>
        <v/>
      </c>
    </row>
    <row r="187" spans="22:22" x14ac:dyDescent="0.25">
      <c r="V187" s="204" t="str">
        <f>Berechnung!$A337</f>
        <v/>
      </c>
    </row>
    <row r="188" spans="22:22" x14ac:dyDescent="0.25">
      <c r="V188" s="204" t="str">
        <f>Berechnung!$A338</f>
        <v/>
      </c>
    </row>
    <row r="189" spans="22:22" x14ac:dyDescent="0.25">
      <c r="V189" s="204" t="str">
        <f>Berechnung!$A339</f>
        <v/>
      </c>
    </row>
    <row r="190" spans="22:22" x14ac:dyDescent="0.25">
      <c r="V190" s="204" t="str">
        <f>Berechnung!$A340</f>
        <v/>
      </c>
    </row>
    <row r="191" spans="22:22" x14ac:dyDescent="0.25">
      <c r="V191" s="204" t="str">
        <f>Berechnung!$A341</f>
        <v/>
      </c>
    </row>
    <row r="192" spans="22:22" x14ac:dyDescent="0.25">
      <c r="V192" s="204" t="str">
        <f>Berechnung!$A342</f>
        <v/>
      </c>
    </row>
    <row r="193" spans="22:22" x14ac:dyDescent="0.25">
      <c r="V193" s="204" t="str">
        <f>Berechnung!$A343</f>
        <v/>
      </c>
    </row>
    <row r="194" spans="22:22" x14ac:dyDescent="0.25">
      <c r="V194" s="204" t="str">
        <f>Berechnung!$A344</f>
        <v/>
      </c>
    </row>
    <row r="195" spans="22:22" x14ac:dyDescent="0.25">
      <c r="V195" s="204" t="str">
        <f>Berechnung!$A345</f>
        <v/>
      </c>
    </row>
    <row r="196" spans="22:22" x14ac:dyDescent="0.25">
      <c r="V196" s="204" t="str">
        <f>Berechnung!$A346</f>
        <v/>
      </c>
    </row>
    <row r="197" spans="22:22" x14ac:dyDescent="0.25">
      <c r="V197" s="204" t="str">
        <f>Berechnung!$A347</f>
        <v/>
      </c>
    </row>
    <row r="198" spans="22:22" x14ac:dyDescent="0.25">
      <c r="V198" s="204" t="str">
        <f>Berechnung!$A348</f>
        <v/>
      </c>
    </row>
    <row r="199" spans="22:22" x14ac:dyDescent="0.25">
      <c r="V199" s="204" t="str">
        <f>Berechnung!$A349</f>
        <v/>
      </c>
    </row>
    <row r="200" spans="22:22" x14ac:dyDescent="0.25">
      <c r="V200" s="204" t="str">
        <f>Berechnung!$A350</f>
        <v/>
      </c>
    </row>
    <row r="201" spans="22:22" x14ac:dyDescent="0.25">
      <c r="V201" s="204" t="str">
        <f>Berechnung!$A351</f>
        <v/>
      </c>
    </row>
    <row r="202" spans="22:22" x14ac:dyDescent="0.25">
      <c r="V202" s="204" t="str">
        <f>Berechnung!$A352</f>
        <v/>
      </c>
    </row>
    <row r="203" spans="22:22" x14ac:dyDescent="0.25">
      <c r="V203" s="204" t="str">
        <f>Berechnung!$A353</f>
        <v/>
      </c>
    </row>
    <row r="204" spans="22:22" x14ac:dyDescent="0.25">
      <c r="V204" s="204" t="str">
        <f>Berechnung!$A354</f>
        <v/>
      </c>
    </row>
    <row r="205" spans="22:22" x14ac:dyDescent="0.25">
      <c r="V205" s="204" t="str">
        <f>Berechnung!$A355</f>
        <v/>
      </c>
    </row>
    <row r="206" spans="22:22" x14ac:dyDescent="0.25">
      <c r="V206" s="204" t="str">
        <f>Berechnung!$A356</f>
        <v/>
      </c>
    </row>
    <row r="207" spans="22:22" x14ac:dyDescent="0.25">
      <c r="V207" s="204" t="str">
        <f>Berechnung!$A357</f>
        <v/>
      </c>
    </row>
    <row r="208" spans="22:22" x14ac:dyDescent="0.25">
      <c r="V208" s="204" t="str">
        <f>Berechnung!$A358</f>
        <v/>
      </c>
    </row>
    <row r="209" spans="22:22" x14ac:dyDescent="0.25">
      <c r="V209" s="204" t="str">
        <f>Berechnung!$A359</f>
        <v/>
      </c>
    </row>
    <row r="210" spans="22:22" x14ac:dyDescent="0.25">
      <c r="V210" s="204" t="str">
        <f>Berechnung!$A360</f>
        <v/>
      </c>
    </row>
    <row r="211" spans="22:22" x14ac:dyDescent="0.25">
      <c r="V211" s="204" t="str">
        <f>Berechnung!$A361</f>
        <v/>
      </c>
    </row>
    <row r="212" spans="22:22" x14ac:dyDescent="0.25">
      <c r="V212" s="204" t="str">
        <f>Berechnung!$A362</f>
        <v/>
      </c>
    </row>
    <row r="213" spans="22:22" x14ac:dyDescent="0.25">
      <c r="V213" s="204" t="str">
        <f>Berechnung!$A363</f>
        <v/>
      </c>
    </row>
    <row r="214" spans="22:22" x14ac:dyDescent="0.25">
      <c r="V214" s="204" t="str">
        <f>Berechnung!$A364</f>
        <v/>
      </c>
    </row>
    <row r="215" spans="22:22" x14ac:dyDescent="0.25">
      <c r="V215" s="204" t="str">
        <f>Berechnung!$A365</f>
        <v/>
      </c>
    </row>
    <row r="216" spans="22:22" x14ac:dyDescent="0.25">
      <c r="V216" s="204" t="str">
        <f>Berechnung!$A366</f>
        <v/>
      </c>
    </row>
    <row r="217" spans="22:22" x14ac:dyDescent="0.25">
      <c r="V217" s="204" t="str">
        <f>Berechnung!$A367</f>
        <v/>
      </c>
    </row>
    <row r="218" spans="22:22" x14ac:dyDescent="0.25">
      <c r="V218" s="204" t="str">
        <f>Berechnung!$A368</f>
        <v/>
      </c>
    </row>
    <row r="219" spans="22:22" x14ac:dyDescent="0.25">
      <c r="V219" s="204" t="str">
        <f>Berechnung!$A369</f>
        <v/>
      </c>
    </row>
    <row r="220" spans="22:22" x14ac:dyDescent="0.25">
      <c r="V220" s="204" t="str">
        <f>Berechnung!$A370</f>
        <v/>
      </c>
    </row>
    <row r="221" spans="22:22" x14ac:dyDescent="0.25">
      <c r="V221" s="204" t="str">
        <f>Berechnung!$A371</f>
        <v/>
      </c>
    </row>
    <row r="222" spans="22:22" x14ac:dyDescent="0.25">
      <c r="V222" s="204" t="str">
        <f>Berechnung!$A372</f>
        <v/>
      </c>
    </row>
    <row r="223" spans="22:22" x14ac:dyDescent="0.25">
      <c r="V223" s="204" t="str">
        <f>Berechnung!$A373</f>
        <v/>
      </c>
    </row>
    <row r="224" spans="22:22" x14ac:dyDescent="0.25">
      <c r="V224" s="204" t="str">
        <f>Berechnung!$A374</f>
        <v/>
      </c>
    </row>
    <row r="225" spans="22:22" x14ac:dyDescent="0.25">
      <c r="V225" s="204" t="str">
        <f>Berechnung!$A375</f>
        <v/>
      </c>
    </row>
    <row r="226" spans="22:22" x14ac:dyDescent="0.25">
      <c r="V226" s="204" t="str">
        <f>Berechnung!$A376</f>
        <v/>
      </c>
    </row>
    <row r="227" spans="22:22" x14ac:dyDescent="0.25">
      <c r="V227" s="204" t="str">
        <f>Berechnung!$A377</f>
        <v/>
      </c>
    </row>
    <row r="228" spans="22:22" x14ac:dyDescent="0.25">
      <c r="V228" s="204" t="str">
        <f>Berechnung!$A378</f>
        <v/>
      </c>
    </row>
    <row r="229" spans="22:22" x14ac:dyDescent="0.25">
      <c r="V229" s="204" t="str">
        <f>Berechnung!$A379</f>
        <v/>
      </c>
    </row>
    <row r="230" spans="22:22" x14ac:dyDescent="0.25">
      <c r="V230" s="204" t="str">
        <f>Berechnung!$A380</f>
        <v/>
      </c>
    </row>
    <row r="231" spans="22:22" x14ac:dyDescent="0.25">
      <c r="V231" s="204" t="str">
        <f>Berechnung!$A381</f>
        <v/>
      </c>
    </row>
    <row r="232" spans="22:22" x14ac:dyDescent="0.25">
      <c r="V232" s="204" t="str">
        <f>Berechnung!$A382</f>
        <v/>
      </c>
    </row>
    <row r="233" spans="22:22" x14ac:dyDescent="0.25">
      <c r="V233" s="204" t="str">
        <f>Berechnung!$A383</f>
        <v/>
      </c>
    </row>
    <row r="234" spans="22:22" x14ac:dyDescent="0.25">
      <c r="V234" s="204" t="str">
        <f>Berechnung!$A384</f>
        <v/>
      </c>
    </row>
    <row r="235" spans="22:22" x14ac:dyDescent="0.25">
      <c r="V235" s="204" t="str">
        <f>Berechnung!$A385</f>
        <v/>
      </c>
    </row>
    <row r="236" spans="22:22" x14ac:dyDescent="0.25">
      <c r="V236" s="204" t="str">
        <f>Berechnung!$A386</f>
        <v/>
      </c>
    </row>
    <row r="237" spans="22:22" x14ac:dyDescent="0.25">
      <c r="V237" s="204" t="str">
        <f>Berechnung!$A387</f>
        <v/>
      </c>
    </row>
    <row r="238" spans="22:22" x14ac:dyDescent="0.25">
      <c r="V238" s="204" t="str">
        <f>Berechnung!$A388</f>
        <v/>
      </c>
    </row>
    <row r="239" spans="22:22" x14ac:dyDescent="0.25">
      <c r="V239" s="204" t="str">
        <f>Berechnung!$A389</f>
        <v/>
      </c>
    </row>
    <row r="240" spans="22:22" x14ac:dyDescent="0.25">
      <c r="V240" s="204" t="str">
        <f>Berechnung!$A390</f>
        <v/>
      </c>
    </row>
    <row r="241" spans="22:22" x14ac:dyDescent="0.25">
      <c r="V241" s="204" t="str">
        <f>Berechnung!$A391</f>
        <v/>
      </c>
    </row>
    <row r="242" spans="22:22" x14ac:dyDescent="0.25">
      <c r="V242" s="204" t="str">
        <f>Berechnung!$A392</f>
        <v/>
      </c>
    </row>
    <row r="243" spans="22:22" x14ac:dyDescent="0.25">
      <c r="V243" s="204" t="str">
        <f>Berechnung!$A393</f>
        <v/>
      </c>
    </row>
    <row r="244" spans="22:22" x14ac:dyDescent="0.25">
      <c r="V244" s="204" t="str">
        <f>Berechnung!$A394</f>
        <v/>
      </c>
    </row>
    <row r="245" spans="22:22" x14ac:dyDescent="0.25">
      <c r="V245" s="204" t="str">
        <f>Berechnung!$A395</f>
        <v/>
      </c>
    </row>
    <row r="246" spans="22:22" x14ac:dyDescent="0.25">
      <c r="V246" s="204" t="str">
        <f>Berechnung!$A396</f>
        <v/>
      </c>
    </row>
    <row r="247" spans="22:22" x14ac:dyDescent="0.25">
      <c r="V247" s="204" t="str">
        <f>Berechnung!$A397</f>
        <v/>
      </c>
    </row>
    <row r="248" spans="22:22" x14ac:dyDescent="0.25">
      <c r="V248" s="204" t="str">
        <f>Berechnung!$A398</f>
        <v/>
      </c>
    </row>
    <row r="249" spans="22:22" x14ac:dyDescent="0.25">
      <c r="V249" s="204" t="str">
        <f>Berechnung!$A399</f>
        <v/>
      </c>
    </row>
    <row r="250" spans="22:22" x14ac:dyDescent="0.25">
      <c r="V250" s="204" t="str">
        <f>Berechnung!$A400</f>
        <v/>
      </c>
    </row>
    <row r="251" spans="22:22" x14ac:dyDescent="0.25">
      <c r="V251" s="204" t="str">
        <f>Berechnung!$A401</f>
        <v/>
      </c>
    </row>
    <row r="252" spans="22:22" x14ac:dyDescent="0.25">
      <c r="V252" s="204" t="str">
        <f>Berechnung!$A402</f>
        <v/>
      </c>
    </row>
    <row r="253" spans="22:22" x14ac:dyDescent="0.25">
      <c r="V253" s="204" t="str">
        <f>Berechnung!$A403</f>
        <v/>
      </c>
    </row>
    <row r="254" spans="22:22" x14ac:dyDescent="0.25">
      <c r="V254" s="204" t="str">
        <f>Berechnung!$A404</f>
        <v/>
      </c>
    </row>
    <row r="255" spans="22:22" x14ac:dyDescent="0.25">
      <c r="V255" s="204" t="str">
        <f>Berechnung!$A405</f>
        <v/>
      </c>
    </row>
    <row r="256" spans="22:22" x14ac:dyDescent="0.25">
      <c r="V256" s="204" t="str">
        <f>Berechnung!$A406</f>
        <v/>
      </c>
    </row>
    <row r="257" spans="22:22" x14ac:dyDescent="0.25">
      <c r="V257" s="204" t="str">
        <f>Berechnung!$A407</f>
        <v/>
      </c>
    </row>
    <row r="258" spans="22:22" x14ac:dyDescent="0.25">
      <c r="V258" s="204" t="str">
        <f>Berechnung!$A408</f>
        <v/>
      </c>
    </row>
    <row r="259" spans="22:22" x14ac:dyDescent="0.25">
      <c r="V259" s="204" t="str">
        <f>Berechnung!$A409</f>
        <v/>
      </c>
    </row>
    <row r="260" spans="22:22" x14ac:dyDescent="0.25">
      <c r="V260" s="204" t="str">
        <f>Berechnung!$A410</f>
        <v/>
      </c>
    </row>
    <row r="261" spans="22:22" x14ac:dyDescent="0.25">
      <c r="V261" s="204" t="str">
        <f>Berechnung!$A411</f>
        <v/>
      </c>
    </row>
    <row r="262" spans="22:22" x14ac:dyDescent="0.25">
      <c r="V262" s="204" t="str">
        <f>Berechnung!$A412</f>
        <v/>
      </c>
    </row>
    <row r="263" spans="22:22" x14ac:dyDescent="0.25">
      <c r="V263" s="204" t="str">
        <f>Berechnung!$A413</f>
        <v/>
      </c>
    </row>
    <row r="264" spans="22:22" x14ac:dyDescent="0.25">
      <c r="V264" s="204" t="str">
        <f>Berechnung!$A414</f>
        <v/>
      </c>
    </row>
    <row r="265" spans="22:22" x14ac:dyDescent="0.25">
      <c r="V265" s="204" t="str">
        <f>Berechnung!$A415</f>
        <v/>
      </c>
    </row>
    <row r="266" spans="22:22" x14ac:dyDescent="0.25">
      <c r="V266" s="204" t="str">
        <f>Berechnung!$A416</f>
        <v/>
      </c>
    </row>
    <row r="267" spans="22:22" x14ac:dyDescent="0.25">
      <c r="V267" s="204" t="str">
        <f>Berechnung!$A417</f>
        <v/>
      </c>
    </row>
    <row r="268" spans="22:22" x14ac:dyDescent="0.25">
      <c r="V268" s="204" t="str">
        <f>Berechnung!$A418</f>
        <v/>
      </c>
    </row>
    <row r="269" spans="22:22" x14ac:dyDescent="0.25">
      <c r="V269" s="204" t="str">
        <f>Berechnung!$A419</f>
        <v/>
      </c>
    </row>
    <row r="270" spans="22:22" x14ac:dyDescent="0.25">
      <c r="V270" s="204" t="str">
        <f>Berechnung!$A420</f>
        <v/>
      </c>
    </row>
    <row r="271" spans="22:22" x14ac:dyDescent="0.25">
      <c r="V271" s="204" t="str">
        <f>Berechnung!$A421</f>
        <v/>
      </c>
    </row>
    <row r="272" spans="22:22" x14ac:dyDescent="0.25">
      <c r="V272" s="204" t="str">
        <f>Berechnung!$A422</f>
        <v/>
      </c>
    </row>
    <row r="273" spans="22:22" x14ac:dyDescent="0.25">
      <c r="V273" s="204" t="str">
        <f>Berechnung!$A423</f>
        <v/>
      </c>
    </row>
    <row r="274" spans="22:22" x14ac:dyDescent="0.25">
      <c r="V274" s="204" t="str">
        <f>Berechnung!$A424</f>
        <v/>
      </c>
    </row>
    <row r="275" spans="22:22" x14ac:dyDescent="0.25">
      <c r="V275" s="204" t="str">
        <f>Berechnung!$A425</f>
        <v/>
      </c>
    </row>
    <row r="276" spans="22:22" x14ac:dyDescent="0.25">
      <c r="V276" s="204" t="str">
        <f>Berechnung!$A426</f>
        <v/>
      </c>
    </row>
    <row r="277" spans="22:22" x14ac:dyDescent="0.25">
      <c r="V277" s="204" t="str">
        <f>Berechnung!$A427</f>
        <v/>
      </c>
    </row>
    <row r="278" spans="22:22" x14ac:dyDescent="0.25">
      <c r="V278" s="204" t="str">
        <f>Berechnung!$A428</f>
        <v/>
      </c>
    </row>
    <row r="279" spans="22:22" x14ac:dyDescent="0.25">
      <c r="V279" s="204" t="str">
        <f>Berechnung!$A429</f>
        <v/>
      </c>
    </row>
    <row r="280" spans="22:22" x14ac:dyDescent="0.25">
      <c r="V280" s="204" t="str">
        <f>Berechnung!$A430</f>
        <v/>
      </c>
    </row>
    <row r="281" spans="22:22" x14ac:dyDescent="0.25">
      <c r="V281" s="204" t="str">
        <f>Berechnung!$A431</f>
        <v/>
      </c>
    </row>
    <row r="282" spans="22:22" x14ac:dyDescent="0.25">
      <c r="V282" s="204" t="str">
        <f>Berechnung!$A432</f>
        <v/>
      </c>
    </row>
    <row r="283" spans="22:22" x14ac:dyDescent="0.25">
      <c r="V283" s="204" t="str">
        <f>Berechnung!$A433</f>
        <v/>
      </c>
    </row>
    <row r="284" spans="22:22" x14ac:dyDescent="0.25">
      <c r="V284" s="204" t="str">
        <f>Berechnung!$A434</f>
        <v/>
      </c>
    </row>
    <row r="285" spans="22:22" x14ac:dyDescent="0.25">
      <c r="V285" s="204" t="str">
        <f>Berechnung!$A435</f>
        <v/>
      </c>
    </row>
    <row r="286" spans="22:22" x14ac:dyDescent="0.25">
      <c r="V286" s="204" t="str">
        <f>Berechnung!$A436</f>
        <v/>
      </c>
    </row>
    <row r="287" spans="22:22" x14ac:dyDescent="0.25">
      <c r="V287" s="204" t="str">
        <f>Berechnung!$A437</f>
        <v/>
      </c>
    </row>
    <row r="288" spans="22:22" x14ac:dyDescent="0.25">
      <c r="V288" s="204" t="str">
        <f>Berechnung!$A438</f>
        <v/>
      </c>
    </row>
    <row r="289" spans="22:22" x14ac:dyDescent="0.25">
      <c r="V289" s="204" t="str">
        <f>Berechnung!$A439</f>
        <v/>
      </c>
    </row>
    <row r="290" spans="22:22" x14ac:dyDescent="0.25">
      <c r="V290" s="204" t="str">
        <f>Berechnung!$A440</f>
        <v/>
      </c>
    </row>
    <row r="291" spans="22:22" x14ac:dyDescent="0.25">
      <c r="V291" s="204" t="str">
        <f>Berechnung!$A441</f>
        <v/>
      </c>
    </row>
    <row r="292" spans="22:22" x14ac:dyDescent="0.25">
      <c r="V292" s="204" t="str">
        <f>Berechnung!$A442</f>
        <v/>
      </c>
    </row>
    <row r="293" spans="22:22" x14ac:dyDescent="0.25">
      <c r="V293" s="204" t="str">
        <f>Berechnung!$A443</f>
        <v/>
      </c>
    </row>
    <row r="294" spans="22:22" x14ac:dyDescent="0.25">
      <c r="V294" s="204" t="str">
        <f>Berechnung!$A444</f>
        <v/>
      </c>
    </row>
    <row r="295" spans="22:22" x14ac:dyDescent="0.25">
      <c r="V295" s="204" t="str">
        <f>Berechnung!$A445</f>
        <v/>
      </c>
    </row>
    <row r="296" spans="22:22" x14ac:dyDescent="0.25">
      <c r="V296" s="204" t="str">
        <f>Berechnung!$A446</f>
        <v/>
      </c>
    </row>
    <row r="297" spans="22:22" x14ac:dyDescent="0.25">
      <c r="V297" s="204" t="str">
        <f>Berechnung!$A447</f>
        <v/>
      </c>
    </row>
    <row r="298" spans="22:22" x14ac:dyDescent="0.25">
      <c r="V298" s="204" t="str">
        <f>Berechnung!$A448</f>
        <v/>
      </c>
    </row>
    <row r="299" spans="22:22" x14ac:dyDescent="0.25">
      <c r="V299" s="204" t="str">
        <f>Berechnung!$A449</f>
        <v/>
      </c>
    </row>
    <row r="300" spans="22:22" x14ac:dyDescent="0.25">
      <c r="V300" s="204" t="str">
        <f>Berechnung!$A450</f>
        <v/>
      </c>
    </row>
    <row r="301" spans="22:22" x14ac:dyDescent="0.25">
      <c r="V301" s="204" t="str">
        <f>Berechnung!$A451</f>
        <v/>
      </c>
    </row>
    <row r="302" spans="22:22" x14ac:dyDescent="0.25">
      <c r="V302" s="204" t="str">
        <f>Berechnung!$A452</f>
        <v/>
      </c>
    </row>
    <row r="303" spans="22:22" x14ac:dyDescent="0.25">
      <c r="V303" s="204" t="str">
        <f>Berechnung!$A453</f>
        <v/>
      </c>
    </row>
    <row r="304" spans="22:22" x14ac:dyDescent="0.25">
      <c r="V304" s="204" t="str">
        <f>Berechnung!$A454</f>
        <v/>
      </c>
    </row>
    <row r="305" spans="22:22" x14ac:dyDescent="0.25">
      <c r="V305" s="204" t="str">
        <f>Berechnung!$A455</f>
        <v/>
      </c>
    </row>
    <row r="306" spans="22:22" x14ac:dyDescent="0.25">
      <c r="V306" s="204" t="str">
        <f>Berechnung!$A456</f>
        <v/>
      </c>
    </row>
    <row r="307" spans="22:22" x14ac:dyDescent="0.25">
      <c r="V307" s="204" t="str">
        <f>Berechnung!$A457</f>
        <v/>
      </c>
    </row>
    <row r="308" spans="22:22" x14ac:dyDescent="0.25">
      <c r="V308" s="204" t="str">
        <f>Berechnung!$A458</f>
        <v/>
      </c>
    </row>
    <row r="309" spans="22:22" x14ac:dyDescent="0.25">
      <c r="V309" s="204" t="str">
        <f>Berechnung!$A459</f>
        <v/>
      </c>
    </row>
    <row r="310" spans="22:22" x14ac:dyDescent="0.25">
      <c r="V310" s="204" t="str">
        <f>Berechnung!$A460</f>
        <v/>
      </c>
    </row>
    <row r="311" spans="22:22" x14ac:dyDescent="0.25">
      <c r="V311" s="204" t="str">
        <f>Berechnung!$A461</f>
        <v/>
      </c>
    </row>
    <row r="312" spans="22:22" x14ac:dyDescent="0.25">
      <c r="V312" s="204" t="str">
        <f>Berechnung!$A462</f>
        <v/>
      </c>
    </row>
    <row r="313" spans="22:22" x14ac:dyDescent="0.25">
      <c r="V313" s="204" t="str">
        <f>Berechnung!$A463</f>
        <v/>
      </c>
    </row>
    <row r="314" spans="22:22" x14ac:dyDescent="0.25">
      <c r="V314" s="204" t="str">
        <f>Berechnung!$A464</f>
        <v/>
      </c>
    </row>
    <row r="315" spans="22:22" x14ac:dyDescent="0.25">
      <c r="V315" s="204" t="str">
        <f>Berechnung!$A465</f>
        <v/>
      </c>
    </row>
    <row r="316" spans="22:22" x14ac:dyDescent="0.25">
      <c r="V316" s="204" t="str">
        <f>Berechnung!$A466</f>
        <v/>
      </c>
    </row>
    <row r="317" spans="22:22" x14ac:dyDescent="0.25">
      <c r="V317" s="204" t="str">
        <f>Berechnung!$A467</f>
        <v/>
      </c>
    </row>
    <row r="318" spans="22:22" x14ac:dyDescent="0.25">
      <c r="V318" s="204" t="str">
        <f>Berechnung!$A468</f>
        <v/>
      </c>
    </row>
    <row r="319" spans="22:22" x14ac:dyDescent="0.25">
      <c r="V319" s="204" t="str">
        <f>Berechnung!$A469</f>
        <v/>
      </c>
    </row>
    <row r="320" spans="22:22" x14ac:dyDescent="0.25">
      <c r="V320" s="204" t="str">
        <f>Berechnung!$A470</f>
        <v/>
      </c>
    </row>
    <row r="321" spans="22:22" x14ac:dyDescent="0.25">
      <c r="V321" s="204" t="str">
        <f>Berechnung!$A471</f>
        <v/>
      </c>
    </row>
    <row r="322" spans="22:22" x14ac:dyDescent="0.25">
      <c r="V322" s="204" t="str">
        <f>Berechnung!$A472</f>
        <v/>
      </c>
    </row>
    <row r="323" spans="22:22" x14ac:dyDescent="0.25">
      <c r="V323" s="204" t="str">
        <f>Berechnung!$A473</f>
        <v/>
      </c>
    </row>
    <row r="324" spans="22:22" x14ac:dyDescent="0.25">
      <c r="V324" s="204" t="str">
        <f>Berechnung!$A474</f>
        <v/>
      </c>
    </row>
    <row r="325" spans="22:22" x14ac:dyDescent="0.25">
      <c r="V325" s="204" t="str">
        <f>Berechnung!$A475</f>
        <v/>
      </c>
    </row>
    <row r="326" spans="22:22" x14ac:dyDescent="0.25">
      <c r="V326" s="204" t="str">
        <f>Berechnung!$A476</f>
        <v/>
      </c>
    </row>
    <row r="327" spans="22:22" x14ac:dyDescent="0.25">
      <c r="V327" s="204" t="str">
        <f>Berechnung!$A477</f>
        <v/>
      </c>
    </row>
    <row r="328" spans="22:22" x14ac:dyDescent="0.25">
      <c r="V328" s="204" t="str">
        <f>Berechnung!$A478</f>
        <v/>
      </c>
    </row>
    <row r="329" spans="22:22" x14ac:dyDescent="0.25">
      <c r="V329" s="204" t="str">
        <f>Berechnung!$A479</f>
        <v/>
      </c>
    </row>
    <row r="330" spans="22:22" x14ac:dyDescent="0.25">
      <c r="V330" s="204" t="str">
        <f>Berechnung!$A480</f>
        <v/>
      </c>
    </row>
    <row r="331" spans="22:22" x14ac:dyDescent="0.25">
      <c r="V331" s="204" t="str">
        <f>Berechnung!$A481</f>
        <v/>
      </c>
    </row>
    <row r="332" spans="22:22" x14ac:dyDescent="0.25">
      <c r="V332" s="204" t="str">
        <f>Berechnung!$A482</f>
        <v/>
      </c>
    </row>
    <row r="333" spans="22:22" x14ac:dyDescent="0.25">
      <c r="V333" s="204" t="str">
        <f>Berechnung!$A483</f>
        <v/>
      </c>
    </row>
    <row r="334" spans="22:22" x14ac:dyDescent="0.25">
      <c r="V334" s="204" t="str">
        <f>Berechnung!$A484</f>
        <v/>
      </c>
    </row>
    <row r="335" spans="22:22" x14ac:dyDescent="0.25">
      <c r="V335" s="204" t="str">
        <f>Berechnung!$A485</f>
        <v/>
      </c>
    </row>
    <row r="336" spans="22:22" x14ac:dyDescent="0.25">
      <c r="V336" s="204" t="str">
        <f>Berechnung!$A486</f>
        <v/>
      </c>
    </row>
    <row r="337" spans="22:22" x14ac:dyDescent="0.25">
      <c r="V337" s="204" t="str">
        <f>Berechnung!$A487</f>
        <v/>
      </c>
    </row>
    <row r="338" spans="22:22" x14ac:dyDescent="0.25">
      <c r="V338" s="204" t="str">
        <f>Berechnung!$A488</f>
        <v/>
      </c>
    </row>
    <row r="339" spans="22:22" x14ac:dyDescent="0.25">
      <c r="V339" s="204" t="str">
        <f>Berechnung!$A489</f>
        <v/>
      </c>
    </row>
    <row r="340" spans="22:22" x14ac:dyDescent="0.25">
      <c r="V340" s="204" t="str">
        <f>Berechnung!$A490</f>
        <v/>
      </c>
    </row>
    <row r="341" spans="22:22" x14ac:dyDescent="0.25">
      <c r="V341" s="204" t="str">
        <f>Berechnung!$A491</f>
        <v/>
      </c>
    </row>
    <row r="342" spans="22:22" x14ac:dyDescent="0.25">
      <c r="V342" s="204" t="str">
        <f>Berechnung!$A492</f>
        <v/>
      </c>
    </row>
    <row r="343" spans="22:22" x14ac:dyDescent="0.25">
      <c r="V343" s="204" t="str">
        <f>Berechnung!$A493</f>
        <v/>
      </c>
    </row>
    <row r="344" spans="22:22" x14ac:dyDescent="0.25">
      <c r="V344" s="204" t="str">
        <f>Berechnung!$A494</f>
        <v/>
      </c>
    </row>
    <row r="345" spans="22:22" x14ac:dyDescent="0.25">
      <c r="V345" s="204" t="str">
        <f>Berechnung!$A495</f>
        <v/>
      </c>
    </row>
    <row r="346" spans="22:22" x14ac:dyDescent="0.25">
      <c r="V346" s="204" t="str">
        <f>Berechnung!$A496</f>
        <v/>
      </c>
    </row>
    <row r="347" spans="22:22" x14ac:dyDescent="0.25">
      <c r="V347" s="204" t="str">
        <f>Berechnung!$A497</f>
        <v/>
      </c>
    </row>
    <row r="348" spans="22:22" x14ac:dyDescent="0.25">
      <c r="V348" s="204" t="str">
        <f>Berechnung!$A498</f>
        <v/>
      </c>
    </row>
    <row r="349" spans="22:22" x14ac:dyDescent="0.25">
      <c r="V349" s="204" t="str">
        <f>Berechnung!$A499</f>
        <v/>
      </c>
    </row>
    <row r="350" spans="22:22" x14ac:dyDescent="0.25">
      <c r="V350" s="204" t="str">
        <f>Berechnung!$A500</f>
        <v/>
      </c>
    </row>
    <row r="351" spans="22:22" x14ac:dyDescent="0.25">
      <c r="V351" s="204" t="str">
        <f>Berechnung!$A501</f>
        <v/>
      </c>
    </row>
    <row r="352" spans="22:22" x14ac:dyDescent="0.25">
      <c r="V352" s="204" t="str">
        <f>Berechnung!$A502</f>
        <v/>
      </c>
    </row>
    <row r="353" spans="22:22" x14ac:dyDescent="0.25">
      <c r="V353" s="204" t="str">
        <f>Berechnung!$A503</f>
        <v/>
      </c>
    </row>
    <row r="354" spans="22:22" x14ac:dyDescent="0.25">
      <c r="V354" s="204" t="str">
        <f>Berechnung!$A504</f>
        <v/>
      </c>
    </row>
    <row r="355" spans="22:22" x14ac:dyDescent="0.25">
      <c r="V355" s="204" t="str">
        <f>Berechnung!$A505</f>
        <v/>
      </c>
    </row>
    <row r="356" spans="22:22" x14ac:dyDescent="0.25">
      <c r="V356" s="204" t="str">
        <f>Berechnung!$A506</f>
        <v/>
      </c>
    </row>
    <row r="357" spans="22:22" x14ac:dyDescent="0.25">
      <c r="V357" s="204" t="str">
        <f>Berechnung!$A507</f>
        <v/>
      </c>
    </row>
    <row r="358" spans="22:22" x14ac:dyDescent="0.25">
      <c r="V358" s="204" t="str">
        <f>Berechnung!$A508</f>
        <v/>
      </c>
    </row>
    <row r="359" spans="22:22" x14ac:dyDescent="0.25">
      <c r="V359" s="204" t="str">
        <f>Berechnung!$A509</f>
        <v/>
      </c>
    </row>
    <row r="360" spans="22:22" x14ac:dyDescent="0.25">
      <c r="V360" s="204" t="str">
        <f>Berechnung!$A510</f>
        <v/>
      </c>
    </row>
    <row r="361" spans="22:22" x14ac:dyDescent="0.25">
      <c r="V361" s="204" t="str">
        <f>Berechnung!$A511</f>
        <v/>
      </c>
    </row>
    <row r="362" spans="22:22" x14ac:dyDescent="0.25">
      <c r="V362" s="204" t="str">
        <f>Berechnung!$A512</f>
        <v/>
      </c>
    </row>
    <row r="363" spans="22:22" x14ac:dyDescent="0.25">
      <c r="V363" s="204" t="str">
        <f>Berechnung!$A513</f>
        <v/>
      </c>
    </row>
    <row r="364" spans="22:22" x14ac:dyDescent="0.25">
      <c r="V364" s="204" t="str">
        <f>Berechnung!$A514</f>
        <v/>
      </c>
    </row>
    <row r="365" spans="22:22" x14ac:dyDescent="0.25">
      <c r="V365" s="204" t="str">
        <f>Berechnung!$A515</f>
        <v/>
      </c>
    </row>
    <row r="366" spans="22:22" x14ac:dyDescent="0.25">
      <c r="V366" s="204" t="str">
        <f>Berechnung!$A516</f>
        <v/>
      </c>
    </row>
    <row r="367" spans="22:22" x14ac:dyDescent="0.25">
      <c r="V367" s="204" t="str">
        <f>Berechnung!$A517</f>
        <v/>
      </c>
    </row>
    <row r="368" spans="22:22" x14ac:dyDescent="0.25">
      <c r="V368" s="204" t="str">
        <f>Berechnung!$A518</f>
        <v/>
      </c>
    </row>
    <row r="369" spans="22:22" x14ac:dyDescent="0.25">
      <c r="V369" s="204" t="str">
        <f>Berechnung!$A519</f>
        <v/>
      </c>
    </row>
    <row r="370" spans="22:22" x14ac:dyDescent="0.25">
      <c r="V370" s="204" t="str">
        <f>Berechnung!$A520</f>
        <v/>
      </c>
    </row>
    <row r="371" spans="22:22" x14ac:dyDescent="0.25">
      <c r="V371" s="204" t="str">
        <f>Berechnung!$A521</f>
        <v/>
      </c>
    </row>
    <row r="372" spans="22:22" x14ac:dyDescent="0.25">
      <c r="V372" s="204" t="str">
        <f>Berechnung!$A522</f>
        <v/>
      </c>
    </row>
    <row r="373" spans="22:22" x14ac:dyDescent="0.25">
      <c r="V373" s="204" t="str">
        <f>Berechnung!$A523</f>
        <v/>
      </c>
    </row>
    <row r="374" spans="22:22" x14ac:dyDescent="0.25">
      <c r="V374" s="204" t="str">
        <f>Berechnung!$A524</f>
        <v/>
      </c>
    </row>
    <row r="375" spans="22:22" x14ac:dyDescent="0.25">
      <c r="V375" s="204" t="str">
        <f>Berechnung!$A525</f>
        <v/>
      </c>
    </row>
    <row r="376" spans="22:22" x14ac:dyDescent="0.25">
      <c r="V376" s="204" t="str">
        <f>Berechnung!$A526</f>
        <v/>
      </c>
    </row>
    <row r="377" spans="22:22" x14ac:dyDescent="0.25">
      <c r="V377" s="204" t="str">
        <f>Berechnung!$A527</f>
        <v/>
      </c>
    </row>
    <row r="378" spans="22:22" x14ac:dyDescent="0.25">
      <c r="V378" s="204" t="str">
        <f>Berechnung!$A528</f>
        <v/>
      </c>
    </row>
    <row r="379" spans="22:22" x14ac:dyDescent="0.25">
      <c r="V379" s="204" t="str">
        <f>Berechnung!$A529</f>
        <v/>
      </c>
    </row>
    <row r="380" spans="22:22" x14ac:dyDescent="0.25">
      <c r="V380" s="204" t="str">
        <f>Berechnung!$A530</f>
        <v/>
      </c>
    </row>
    <row r="381" spans="22:22" x14ac:dyDescent="0.25">
      <c r="V381" s="204" t="str">
        <f>Berechnung!$A531</f>
        <v/>
      </c>
    </row>
    <row r="382" spans="22:22" x14ac:dyDescent="0.25">
      <c r="V382" s="204" t="str">
        <f>Berechnung!$A532</f>
        <v/>
      </c>
    </row>
    <row r="383" spans="22:22" x14ac:dyDescent="0.25">
      <c r="V383" s="204" t="str">
        <f>Berechnung!$A533</f>
        <v/>
      </c>
    </row>
    <row r="384" spans="22:22" x14ac:dyDescent="0.25">
      <c r="V384" s="204" t="str">
        <f>Berechnung!$A534</f>
        <v/>
      </c>
    </row>
    <row r="385" spans="22:22" x14ac:dyDescent="0.25">
      <c r="V385" s="204" t="str">
        <f>Berechnung!$A535</f>
        <v/>
      </c>
    </row>
    <row r="386" spans="22:22" x14ac:dyDescent="0.25">
      <c r="V386" s="204" t="str">
        <f>Berechnung!$A536</f>
        <v/>
      </c>
    </row>
    <row r="387" spans="22:22" x14ac:dyDescent="0.25">
      <c r="V387" s="204" t="str">
        <f>Berechnung!$A537</f>
        <v/>
      </c>
    </row>
    <row r="388" spans="22:22" x14ac:dyDescent="0.25">
      <c r="V388" s="204" t="str">
        <f>Berechnung!$A538</f>
        <v/>
      </c>
    </row>
    <row r="389" spans="22:22" x14ac:dyDescent="0.25">
      <c r="V389" s="204" t="str">
        <f>Berechnung!$A539</f>
        <v/>
      </c>
    </row>
    <row r="390" spans="22:22" x14ac:dyDescent="0.25">
      <c r="V390" s="204" t="str">
        <f>Berechnung!$A540</f>
        <v/>
      </c>
    </row>
    <row r="391" spans="22:22" x14ac:dyDescent="0.25">
      <c r="V391" s="204" t="str">
        <f>Berechnung!$A541</f>
        <v/>
      </c>
    </row>
    <row r="392" spans="22:22" x14ac:dyDescent="0.25">
      <c r="V392" s="204" t="str">
        <f>Berechnung!$A542</f>
        <v/>
      </c>
    </row>
    <row r="393" spans="22:22" x14ac:dyDescent="0.25">
      <c r="V393" s="204" t="str">
        <f>Berechnung!$A543</f>
        <v/>
      </c>
    </row>
    <row r="394" spans="22:22" x14ac:dyDescent="0.25">
      <c r="V394" s="204" t="str">
        <f>Berechnung!$A544</f>
        <v/>
      </c>
    </row>
  </sheetData>
  <conditionalFormatting sqref="C6:L6">
    <cfRule type="expression" dxfId="3" priority="2">
      <formula>MATCH(C6,$V$2:$V$394,0)</formula>
    </cfRule>
  </conditionalFormatting>
  <conditionalFormatting sqref="N6:Q6">
    <cfRule type="expression" dxfId="2" priority="1">
      <formula>MATCH(N6,$V$2:$V$394,0)</formula>
    </cfRule>
  </conditionalFormatting>
  <dataValidations count="4">
    <dataValidation type="list" allowBlank="1" showInputMessage="1" showErrorMessage="1" sqref="G1" xr:uid="{00000000-0002-0000-0900-000000000000}">
      <formula1>Wochenauswahl</formula1>
    </dataValidation>
    <dataValidation type="list" allowBlank="1" showInputMessage="1" showErrorMessage="1" errorTitle="Hinweis" error="Bitte einen Eintrag auswählen!" sqref="B8:B36" xr:uid="{00000000-0002-0000-0900-000001000000}">
      <formula1>Schichtauswahl</formula1>
    </dataValidation>
    <dataValidation type="list" allowBlank="1" showInputMessage="1" showErrorMessage="1" errorTitle="Hinweis" error="Bitte einen Eintrag wählen!" sqref="C38:C41 E38:E41 G38:G41 I38:I41 K38:K41 N38:N41 P38:P41" xr:uid="{00000000-0002-0000-0900-000002000000}">
      <formula1>Schichtauswahl_wochen</formula1>
    </dataValidation>
    <dataValidation type="list" allowBlank="1" showInputMessage="1" showErrorMessage="1" sqref="M8:M36" xr:uid="{00000000-0002-0000-0900-000003000000}">
      <formula1>Schichtauswahl</formula1>
    </dataValidation>
  </dataValidations>
  <pageMargins left="7.874015748031496E-2" right="7.874015748031496E-2" top="7.874015748031496E-2" bottom="7.874015748031496E-2" header="0.31496062992125984" footer="0.31496062992125984"/>
  <pageSetup paperSize="9" scale="76" orientation="landscape" horizontalDpi="0" verticalDpi="0" r:id="rId1"/>
  <headerFooter>
    <oddHeader>&amp;RStand: &amp;D &amp;T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B1:M394"/>
  <sheetViews>
    <sheetView showGridLines="0" showRowColHeaders="0" workbookViewId="0">
      <selection activeCell="G1" sqref="G1"/>
    </sheetView>
  </sheetViews>
  <sheetFormatPr baseColWidth="10" defaultRowHeight="15" x14ac:dyDescent="0.25"/>
  <cols>
    <col min="2" max="2" width="11.5703125" bestFit="1" customWidth="1"/>
    <col min="3" max="3" width="25.5703125" bestFit="1" customWidth="1"/>
    <col min="4" max="4" width="17" customWidth="1"/>
    <col min="6" max="6" width="12.140625" bestFit="1" customWidth="1"/>
    <col min="7" max="7" width="13.28515625" bestFit="1" customWidth="1"/>
  </cols>
  <sheetData>
    <row r="1" spans="2:13" x14ac:dyDescent="0.25">
      <c r="B1" s="105" t="s">
        <v>245</v>
      </c>
      <c r="C1" s="108"/>
      <c r="D1" s="124"/>
      <c r="F1" s="30" t="s">
        <v>249</v>
      </c>
      <c r="G1">
        <v>1</v>
      </c>
      <c r="M1" s="203" t="s">
        <v>212</v>
      </c>
    </row>
    <row r="2" spans="2:13" x14ac:dyDescent="0.25">
      <c r="B2" s="111" t="s">
        <v>246</v>
      </c>
      <c r="C2" s="110"/>
      <c r="D2" s="112"/>
      <c r="F2" s="146" t="s">
        <v>250</v>
      </c>
      <c r="G2" s="146" t="str">
        <f t="array" ref="G2">IF(ISERROR(INDEX(Mitarbeiter!$D$2:$D$51,MATCH(Mitarbeiteransicht!G1,Mitarbeiter!$B$2:$B$51,0))),"",INDEX(Mitarbeiter!$D$2:$D$51,MATCH(Mitarbeiteransicht!G1,Mitarbeiter!$B$2:$B$51,0)))</f>
        <v>Nachname1</v>
      </c>
      <c r="M2" s="204">
        <f>Berechnung!$A152</f>
        <v>43831</v>
      </c>
    </row>
    <row r="3" spans="2:13" x14ac:dyDescent="0.25">
      <c r="M3" s="204">
        <f>Berechnung!$A153</f>
        <v>43836</v>
      </c>
    </row>
    <row r="4" spans="2:13" ht="17.25" x14ac:dyDescent="0.3">
      <c r="B4" s="155" t="s">
        <v>247</v>
      </c>
      <c r="C4" s="156" t="s">
        <v>252</v>
      </c>
      <c r="D4" s="148" t="str">
        <f t="array" ref="D4">IF(ISERROR(INDEX(Dienstplan!$E$6:$E$55,MATCH(G1,Dienstplan!$B$6:$B$55,0))),"",INDEX(Dienstplan!$E$6:$E$55,MATCH(G1,Dienstplan!$B$6:$B$55,0)))</f>
        <v>08:00</v>
      </c>
      <c r="E4" s="129"/>
      <c r="F4" s="149"/>
      <c r="G4" s="130"/>
      <c r="M4" s="204">
        <f>Berechnung!$A154</f>
        <v>43885</v>
      </c>
    </row>
    <row r="5" spans="2:13" ht="17.25" x14ac:dyDescent="0.3">
      <c r="B5" s="157" t="s">
        <v>248</v>
      </c>
      <c r="C5" s="158" t="s">
        <v>258</v>
      </c>
      <c r="D5" s="150" t="str">
        <f t="array" ref="D5">IF(ISERROR(INDEX(Dienstplan!$AK$6:$AK$55,MATCH(G1,Dienstplan!$B$6:$B$55,0))),"",INDEX(Dienstplan!$AK$6:$AK$55,MATCH(G1,Dienstplan!$B$6:$B$55,0)))</f>
        <v>28:00</v>
      </c>
      <c r="E5" s="132"/>
      <c r="F5" s="151"/>
      <c r="G5" s="133"/>
      <c r="M5" s="204">
        <f>Berechnung!$A155</f>
        <v>43931</v>
      </c>
    </row>
    <row r="6" spans="2:13" ht="17.25" x14ac:dyDescent="0.3">
      <c r="B6" s="179" t="str">
        <f>G2</f>
        <v>Nachname1</v>
      </c>
      <c r="C6" s="158" t="s">
        <v>253</v>
      </c>
      <c r="D6" s="150">
        <f>IF(Berechnung!G154="hh:mm",D5*24-D4*24,D5-D4)</f>
        <v>20</v>
      </c>
      <c r="E6" s="132"/>
      <c r="F6" s="151"/>
      <c r="G6" s="133"/>
      <c r="M6" s="204">
        <f>Berechnung!$A156</f>
        <v>43932</v>
      </c>
    </row>
    <row r="7" spans="2:13" ht="17.25" x14ac:dyDescent="0.3">
      <c r="B7" s="157" t="s">
        <v>251</v>
      </c>
      <c r="C7" s="158" t="s">
        <v>254</v>
      </c>
      <c r="D7" s="150" t="str">
        <f>G2</f>
        <v>Nachname1</v>
      </c>
      <c r="E7" s="132"/>
      <c r="F7" s="151"/>
      <c r="G7" s="133"/>
      <c r="M7" s="204">
        <f>Berechnung!$A157</f>
        <v>43933</v>
      </c>
    </row>
    <row r="8" spans="2:13" ht="17.25" x14ac:dyDescent="0.3">
      <c r="B8" s="159">
        <f>Dienstplan!D3</f>
        <v>43862</v>
      </c>
      <c r="C8" s="160" t="s">
        <v>164</v>
      </c>
      <c r="D8" s="152">
        <f>B8</f>
        <v>43862</v>
      </c>
      <c r="E8" s="135"/>
      <c r="F8" s="153"/>
      <c r="G8" s="136"/>
      <c r="M8" s="204">
        <f>Berechnung!$A158</f>
        <v>43934</v>
      </c>
    </row>
    <row r="9" spans="2:13" ht="17.25" x14ac:dyDescent="0.3">
      <c r="B9" s="137"/>
      <c r="C9" s="137"/>
      <c r="D9" s="137"/>
      <c r="E9" s="137"/>
      <c r="F9" s="137"/>
      <c r="G9" s="137"/>
      <c r="M9" s="204">
        <f>Berechnung!$A159</f>
        <v>43952</v>
      </c>
    </row>
    <row r="10" spans="2:13" ht="17.25" x14ac:dyDescent="0.3">
      <c r="B10" s="154" t="s">
        <v>255</v>
      </c>
      <c r="C10" s="162" t="s">
        <v>130</v>
      </c>
      <c r="D10" s="162" t="s">
        <v>105</v>
      </c>
      <c r="E10" s="162" t="s">
        <v>106</v>
      </c>
      <c r="F10" s="163" t="s">
        <v>256</v>
      </c>
      <c r="G10" s="163" t="s">
        <v>257</v>
      </c>
      <c r="M10" s="204">
        <f>Berechnung!$A160</f>
        <v>43972</v>
      </c>
    </row>
    <row r="11" spans="2:13" ht="17.25" x14ac:dyDescent="0.3">
      <c r="B11" s="205" t="str">
        <f>IF(C11="","",IF(WEEKDAY(C11,2)=1,WEEKNUM(C11,21),""))</f>
        <v/>
      </c>
      <c r="C11" s="161">
        <f>D8</f>
        <v>43862</v>
      </c>
      <c r="D11" s="164">
        <f>IF(ISERROR(INDEX(Schichten!$C$3:$C$52,MATCH(Mitarbeiteransicht!F11,Schichten!$B$3:$B$52,0))),"",INDEX(Schichten!$C$3:$C$52,MATCH(Mitarbeiteransicht!F11,Schichten!$B$3:$B$52,0)))</f>
        <v>0.52083333333333337</v>
      </c>
      <c r="E11" s="164">
        <f>IF(ISERROR(INDEX(Schichten!$D$3:$D$52,MATCH(Mitarbeiteransicht!F11,Schichten!$B$3:$B$52,0))),"",INDEX(Schichten!$D$3:$D$52,MATCH(Mitarbeiteransicht!F11,Schichten!$B$3:$B$52,0)))</f>
        <v>0.89583333333333337</v>
      </c>
      <c r="F11" s="165" t="str">
        <f t="array" ref="F11">IF(ISERROR(INDEX(Dienstplan!$F$6:$AJ$57,Berechnung!$D$456,ROW()-10)),"",IF(INDEX(Dienstplan!$F$6:$AJ$57,Berechnung!$D$456,ROW()-10)="","",INDEX(Dienstplan!$F$6:$AJ$57,Berechnung!$D$456,ROW()-10)))</f>
        <v>S8</v>
      </c>
      <c r="G11" s="165">
        <f t="array" ref="G11">IF(F11="","",IF(ISERROR(INDEX(Berechnung!$D$98:$D$147,MATCH(Mitarbeiteransicht!F11,Berechnung!$A$98:$A$147,0))),"",INDEX(Berechnung!$D$98:$D$147,MATCH(Mitarbeiteransicht!F11,Berechnung!$A$98:$A$147,0))))</f>
        <v>8</v>
      </c>
      <c r="M11" s="204">
        <f>Berechnung!$A161</f>
        <v>43981</v>
      </c>
    </row>
    <row r="12" spans="2:13" ht="17.25" x14ac:dyDescent="0.3">
      <c r="B12" s="206" t="str">
        <f t="shared" ref="B12:B41" si="0">IF(C12="","",IF(WEEKDAY(C12,2)=1,WEEKNUM(C12,21),""))</f>
        <v/>
      </c>
      <c r="C12" s="161">
        <f>IF(C11="","",IF(MONTH(C11)=MONTH(C11+1),C11+1,""))</f>
        <v>43863</v>
      </c>
      <c r="D12" s="164">
        <f>IF(ISERROR(INDEX(Schichten!$C$3:$C$52,MATCH(Mitarbeiteransicht!F12,Schichten!$B$3:$B$52,0))),"",INDEX(Schichten!$C$3:$C$52,MATCH(Mitarbeiteransicht!F12,Schichten!$B$3:$B$52,0)))</f>
        <v>0.79166666666666663</v>
      </c>
      <c r="E12" s="164">
        <f>IF(ISERROR(INDEX(Schichten!$D$3:$D$52,MATCH(Mitarbeiteransicht!F12,Schichten!$B$3:$B$52,0))),"",INDEX(Schichten!$D$3:$D$52,MATCH(Mitarbeiteransicht!F12,Schichten!$B$3:$B$52,0)))</f>
        <v>0.375</v>
      </c>
      <c r="F12" s="165" t="str">
        <f t="array" ref="F12">IF(ISERROR(INDEX(Dienstplan!$F$6:$AJ$57,Berechnung!$D$456,ROW()-10)),"",IF(INDEX(Dienstplan!$F$6:$AJ$57,Berechnung!$D$456,ROW()-10)="","",INDEX(Dienstplan!$F$6:$AJ$57,Berechnung!$D$456,ROW()-10)))</f>
        <v>ND</v>
      </c>
      <c r="G12" s="165">
        <f t="array" ref="G12">IF(F12="","",IF(ISERROR(INDEX(Berechnung!$D$98:$D$147,MATCH(Mitarbeiteransicht!F12,Berechnung!$A$98:$A$147,0))),"",INDEX(Berechnung!$D$98:$D$147,MATCH(Mitarbeiteransicht!F12,Berechnung!$A$98:$A$147,0))))</f>
        <v>10</v>
      </c>
      <c r="M12" s="204">
        <f>Berechnung!$A162</f>
        <v>43982</v>
      </c>
    </row>
    <row r="13" spans="2:13" ht="17.25" x14ac:dyDescent="0.3">
      <c r="B13" s="206">
        <f t="shared" si="0"/>
        <v>6</v>
      </c>
      <c r="C13" s="161">
        <f t="shared" ref="C13:C41" si="1">IF(C12="","",IF(MONTH(C12)=MONTH(C12+1),C12+1,""))</f>
        <v>43864</v>
      </c>
      <c r="D13" s="164">
        <f>IF(ISERROR(INDEX(Schichten!$C$3:$C$52,MATCH(Mitarbeiteransicht!F13,Schichten!$B$3:$B$52,0))),"",INDEX(Schichten!$C$3:$C$52,MATCH(Mitarbeiteransicht!F13,Schichten!$B$3:$B$52,0)))</f>
        <v>0.79166666666666663</v>
      </c>
      <c r="E13" s="164">
        <f>IF(ISERROR(INDEX(Schichten!$D$3:$D$52,MATCH(Mitarbeiteransicht!F13,Schichten!$B$3:$B$52,0))),"",INDEX(Schichten!$D$3:$D$52,MATCH(Mitarbeiteransicht!F13,Schichten!$B$3:$B$52,0)))</f>
        <v>0.375</v>
      </c>
      <c r="F13" s="165" t="str">
        <f t="array" ref="F13">IF(ISERROR(INDEX(Dienstplan!$F$6:$AJ$57,Berechnung!$D$456,ROW()-10)),"",IF(INDEX(Dienstplan!$F$6:$AJ$57,Berechnung!$D$456,ROW()-10)="","",INDEX(Dienstplan!$F$6:$AJ$57,Berechnung!$D$456,ROW()-10)))</f>
        <v>ND</v>
      </c>
      <c r="G13" s="165">
        <f t="array" ref="G13">IF(F13="","",IF(ISERROR(INDEX(Berechnung!$D$98:$D$147,MATCH(Mitarbeiteransicht!F13,Berechnung!$A$98:$A$147,0))),"",INDEX(Berechnung!$D$98:$D$147,MATCH(Mitarbeiteransicht!F13,Berechnung!$A$98:$A$147,0))))</f>
        <v>10</v>
      </c>
      <c r="M13" s="204">
        <f>Berechnung!$A163</f>
        <v>43983</v>
      </c>
    </row>
    <row r="14" spans="2:13" ht="17.25" x14ac:dyDescent="0.3">
      <c r="B14" s="206" t="str">
        <f t="shared" si="0"/>
        <v/>
      </c>
      <c r="C14" s="161">
        <f t="shared" si="1"/>
        <v>43865</v>
      </c>
      <c r="D14" s="164" t="str">
        <f>IF(ISERROR(INDEX(Schichten!$C$3:$C$52,MATCH(Mitarbeiteransicht!F14,Schichten!$B$3:$B$52,0))),"",INDEX(Schichten!$C$3:$C$52,MATCH(Mitarbeiteransicht!F14,Schichten!$B$3:$B$52,0)))</f>
        <v/>
      </c>
      <c r="E14" s="164" t="str">
        <f>IF(ISERROR(INDEX(Schichten!$D$3:$D$52,MATCH(Mitarbeiteransicht!F14,Schichten!$B$3:$B$52,0))),"",INDEX(Schichten!$D$3:$D$52,MATCH(Mitarbeiteransicht!F14,Schichten!$B$3:$B$52,0)))</f>
        <v/>
      </c>
      <c r="F14" s="165" t="str">
        <f t="array" ref="F14">IF(ISERROR(INDEX(Dienstplan!$F$6:$AJ$57,Berechnung!$D$456,ROW()-10)),"",IF(INDEX(Dienstplan!$F$6:$AJ$57,Berechnung!$D$456,ROW()-10)="","",INDEX(Dienstplan!$F$6:$AJ$57,Berechnung!$D$456,ROW()-10)))</f>
        <v/>
      </c>
      <c r="G14" s="165" t="str">
        <f t="array" ref="G14">IF(F14="","",IF(ISERROR(INDEX(Berechnung!$D$98:$D$147,MATCH(Mitarbeiteransicht!F14,Berechnung!$A$98:$A$147,0))),"",INDEX(Berechnung!$D$98:$D$147,MATCH(Mitarbeiteransicht!F14,Berechnung!$A$98:$A$147,0))))</f>
        <v/>
      </c>
      <c r="M14" s="204">
        <f>Berechnung!$A164</f>
        <v>43993</v>
      </c>
    </row>
    <row r="15" spans="2:13" ht="17.25" x14ac:dyDescent="0.3">
      <c r="B15" s="206" t="str">
        <f t="shared" si="0"/>
        <v/>
      </c>
      <c r="C15" s="161">
        <f t="shared" si="1"/>
        <v>43866</v>
      </c>
      <c r="D15" s="164" t="str">
        <f>IF(ISERROR(INDEX(Schichten!$C$3:$C$52,MATCH(Mitarbeiteransicht!F15,Schichten!$B$3:$B$52,0))),"",INDEX(Schichten!$C$3:$C$52,MATCH(Mitarbeiteransicht!F15,Schichten!$B$3:$B$52,0)))</f>
        <v/>
      </c>
      <c r="E15" s="164" t="str">
        <f>IF(ISERROR(INDEX(Schichten!$D$3:$D$52,MATCH(Mitarbeiteransicht!F15,Schichten!$B$3:$B$52,0))),"",INDEX(Schichten!$D$3:$D$52,MATCH(Mitarbeiteransicht!F15,Schichten!$B$3:$B$52,0)))</f>
        <v/>
      </c>
      <c r="F15" s="165" t="str">
        <f t="array" ref="F15">IF(ISERROR(INDEX(Dienstplan!$F$6:$AJ$57,Berechnung!$D$456,ROW()-10)),"",IF(INDEX(Dienstplan!$F$6:$AJ$57,Berechnung!$D$456,ROW()-10)="","",INDEX(Dienstplan!$F$6:$AJ$57,Berechnung!$D$456,ROW()-10)))</f>
        <v/>
      </c>
      <c r="G15" s="165" t="str">
        <f t="array" ref="G15">IF(F15="","",IF(ISERROR(INDEX(Berechnung!$D$98:$D$147,MATCH(Mitarbeiteransicht!F15,Berechnung!$A$98:$A$147,0))),"",INDEX(Berechnung!$D$98:$D$147,MATCH(Mitarbeiteransicht!F15,Berechnung!$A$98:$A$147,0))))</f>
        <v/>
      </c>
      <c r="M15" s="204">
        <f>Berechnung!$A165</f>
        <v>44107</v>
      </c>
    </row>
    <row r="16" spans="2:13" ht="17.25" x14ac:dyDescent="0.3">
      <c r="B16" s="206" t="str">
        <f t="shared" si="0"/>
        <v/>
      </c>
      <c r="C16" s="161">
        <f t="shared" si="1"/>
        <v>43867</v>
      </c>
      <c r="D16" s="164" t="str">
        <f>IF(ISERROR(INDEX(Schichten!$C$3:$C$52,MATCH(Mitarbeiteransicht!F16,Schichten!$B$3:$B$52,0))),"",INDEX(Schichten!$C$3:$C$52,MATCH(Mitarbeiteransicht!F16,Schichten!$B$3:$B$52,0)))</f>
        <v/>
      </c>
      <c r="E16" s="164" t="str">
        <f>IF(ISERROR(INDEX(Schichten!$D$3:$D$52,MATCH(Mitarbeiteransicht!F16,Schichten!$B$3:$B$52,0))),"",INDEX(Schichten!$D$3:$D$52,MATCH(Mitarbeiteransicht!F16,Schichten!$B$3:$B$52,0)))</f>
        <v/>
      </c>
      <c r="F16" s="165" t="str">
        <f t="array" ref="F16">IF(ISERROR(INDEX(Dienstplan!$F$6:$AJ$57,Berechnung!$D$456,ROW()-10)),"",IF(INDEX(Dienstplan!$F$6:$AJ$57,Berechnung!$D$456,ROW()-10)="","",INDEX(Dienstplan!$F$6:$AJ$57,Berechnung!$D$456,ROW()-10)))</f>
        <v/>
      </c>
      <c r="G16" s="165" t="str">
        <f t="array" ref="G16">IF(F16="","",IF(ISERROR(INDEX(Berechnung!$D$98:$D$147,MATCH(Mitarbeiteransicht!F16,Berechnung!$A$98:$A$147,0))),"",INDEX(Berechnung!$D$98:$D$147,MATCH(Mitarbeiteransicht!F16,Berechnung!$A$98:$A$147,0))))</f>
        <v/>
      </c>
      <c r="M16" s="204">
        <f>Berechnung!$A166</f>
        <v>44108</v>
      </c>
    </row>
    <row r="17" spans="2:13" ht="17.25" x14ac:dyDescent="0.3">
      <c r="B17" s="206" t="str">
        <f t="shared" si="0"/>
        <v/>
      </c>
      <c r="C17" s="161">
        <f t="shared" si="1"/>
        <v>43868</v>
      </c>
      <c r="D17" s="164" t="str">
        <f>IF(ISERROR(INDEX(Schichten!$C$3:$C$52,MATCH(Mitarbeiteransicht!F17,Schichten!$B$3:$B$52,0))),"",INDEX(Schichten!$C$3:$C$52,MATCH(Mitarbeiteransicht!F17,Schichten!$B$3:$B$52,0)))</f>
        <v/>
      </c>
      <c r="E17" s="164" t="str">
        <f>IF(ISERROR(INDEX(Schichten!$D$3:$D$52,MATCH(Mitarbeiteransicht!F17,Schichten!$B$3:$B$52,0))),"",INDEX(Schichten!$D$3:$D$52,MATCH(Mitarbeiteransicht!F17,Schichten!$B$3:$B$52,0)))</f>
        <v/>
      </c>
      <c r="F17" s="165" t="str">
        <f t="array" ref="F17">IF(ISERROR(INDEX(Dienstplan!$F$6:$AJ$57,Berechnung!$D$456,ROW()-10)),"",IF(INDEX(Dienstplan!$F$6:$AJ$57,Berechnung!$D$456,ROW()-10)="","",INDEX(Dienstplan!$F$6:$AJ$57,Berechnung!$D$456,ROW()-10)))</f>
        <v/>
      </c>
      <c r="G17" s="165" t="str">
        <f t="array" ref="G17">IF(F17="","",IF(ISERROR(INDEX(Berechnung!$D$98:$D$147,MATCH(Mitarbeiteransicht!F17,Berechnung!$A$98:$A$147,0))),"",INDEX(Berechnung!$D$98:$D$147,MATCH(Mitarbeiteransicht!F17,Berechnung!$A$98:$A$147,0))))</f>
        <v/>
      </c>
      <c r="M17" s="204">
        <f>Berechnung!$A167</f>
        <v>44135</v>
      </c>
    </row>
    <row r="18" spans="2:13" ht="17.25" x14ac:dyDescent="0.3">
      <c r="B18" s="206" t="str">
        <f t="shared" si="0"/>
        <v/>
      </c>
      <c r="C18" s="161">
        <f t="shared" si="1"/>
        <v>43869</v>
      </c>
      <c r="D18" s="164" t="str">
        <f>IF(ISERROR(INDEX(Schichten!$C$3:$C$52,MATCH(Mitarbeiteransicht!F18,Schichten!$B$3:$B$52,0))),"",INDEX(Schichten!$C$3:$C$52,MATCH(Mitarbeiteransicht!F18,Schichten!$B$3:$B$52,0)))</f>
        <v/>
      </c>
      <c r="E18" s="164" t="str">
        <f>IF(ISERROR(INDEX(Schichten!$D$3:$D$52,MATCH(Mitarbeiteransicht!F18,Schichten!$B$3:$B$52,0))),"",INDEX(Schichten!$D$3:$D$52,MATCH(Mitarbeiteransicht!F18,Schichten!$B$3:$B$52,0)))</f>
        <v/>
      </c>
      <c r="F18" s="165" t="str">
        <f t="array" ref="F18">IF(ISERROR(INDEX(Dienstplan!$F$6:$AJ$57,Berechnung!$D$456,ROW()-10)),"",IF(INDEX(Dienstplan!$F$6:$AJ$57,Berechnung!$D$456,ROW()-10)="","",INDEX(Dienstplan!$F$6:$AJ$57,Berechnung!$D$456,ROW()-10)))</f>
        <v/>
      </c>
      <c r="G18" s="165" t="str">
        <f t="array" ref="G18">IF(F18="","",IF(ISERROR(INDEX(Berechnung!$D$98:$D$147,MATCH(Mitarbeiteransicht!F18,Berechnung!$A$98:$A$147,0))),"",INDEX(Berechnung!$D$98:$D$147,MATCH(Mitarbeiteransicht!F18,Berechnung!$A$98:$A$147,0))))</f>
        <v/>
      </c>
      <c r="M18" s="204">
        <f>Berechnung!$A168</f>
        <v>44136</v>
      </c>
    </row>
    <row r="19" spans="2:13" ht="17.25" x14ac:dyDescent="0.3">
      <c r="B19" s="206" t="str">
        <f t="shared" si="0"/>
        <v/>
      </c>
      <c r="C19" s="161">
        <f t="shared" si="1"/>
        <v>43870</v>
      </c>
      <c r="D19" s="164" t="str">
        <f>IF(ISERROR(INDEX(Schichten!$C$3:$C$52,MATCH(Mitarbeiteransicht!F19,Schichten!$B$3:$B$52,0))),"",INDEX(Schichten!$C$3:$C$52,MATCH(Mitarbeiteransicht!F19,Schichten!$B$3:$B$52,0)))</f>
        <v/>
      </c>
      <c r="E19" s="164" t="str">
        <f>IF(ISERROR(INDEX(Schichten!$D$3:$D$52,MATCH(Mitarbeiteransicht!F19,Schichten!$B$3:$B$52,0))),"",INDEX(Schichten!$D$3:$D$52,MATCH(Mitarbeiteransicht!F19,Schichten!$B$3:$B$52,0)))</f>
        <v/>
      </c>
      <c r="F19" s="165" t="str">
        <f t="array" ref="F19">IF(ISERROR(INDEX(Dienstplan!$F$6:$AJ$57,Berechnung!$D$456,ROW()-10)),"",IF(INDEX(Dienstplan!$F$6:$AJ$57,Berechnung!$D$456,ROW()-10)="","",INDEX(Dienstplan!$F$6:$AJ$57,Berechnung!$D$456,ROW()-10)))</f>
        <v/>
      </c>
      <c r="G19" s="165" t="str">
        <f t="array" ref="G19">IF(F19="","",IF(ISERROR(INDEX(Berechnung!$D$98:$D$147,MATCH(Mitarbeiteransicht!F19,Berechnung!$A$98:$A$147,0))),"",INDEX(Berechnung!$D$98:$D$147,MATCH(Mitarbeiteransicht!F19,Berechnung!$A$98:$A$147,0))))</f>
        <v/>
      </c>
      <c r="M19" s="204">
        <f>Berechnung!$A169</f>
        <v>44150</v>
      </c>
    </row>
    <row r="20" spans="2:13" ht="17.25" x14ac:dyDescent="0.3">
      <c r="B20" s="206">
        <f t="shared" si="0"/>
        <v>7</v>
      </c>
      <c r="C20" s="161">
        <f t="shared" si="1"/>
        <v>43871</v>
      </c>
      <c r="D20" s="164" t="str">
        <f>IF(ISERROR(INDEX(Schichten!$C$3:$C$52,MATCH(Mitarbeiteransicht!F20,Schichten!$B$3:$B$52,0))),"",INDEX(Schichten!$C$3:$C$52,MATCH(Mitarbeiteransicht!F20,Schichten!$B$3:$B$52,0)))</f>
        <v/>
      </c>
      <c r="E20" s="164" t="str">
        <f>IF(ISERROR(INDEX(Schichten!$D$3:$D$52,MATCH(Mitarbeiteransicht!F20,Schichten!$B$3:$B$52,0))),"",INDEX(Schichten!$D$3:$D$52,MATCH(Mitarbeiteransicht!F20,Schichten!$B$3:$B$52,0)))</f>
        <v/>
      </c>
      <c r="F20" s="165" t="str">
        <f t="array" ref="F20">IF(ISERROR(INDEX(Dienstplan!$F$6:$AJ$57,Berechnung!$D$456,ROW()-10)),"",IF(INDEX(Dienstplan!$F$6:$AJ$57,Berechnung!$D$456,ROW()-10)="","",INDEX(Dienstplan!$F$6:$AJ$57,Berechnung!$D$456,ROW()-10)))</f>
        <v/>
      </c>
      <c r="G20" s="165" t="str">
        <f t="array" ref="G20">IF(F20="","",IF(ISERROR(INDEX(Berechnung!$D$98:$D$147,MATCH(Mitarbeiteransicht!F20,Berechnung!$A$98:$A$147,0))),"",INDEX(Berechnung!$D$98:$D$147,MATCH(Mitarbeiteransicht!F20,Berechnung!$A$98:$A$147,0))))</f>
        <v/>
      </c>
      <c r="M20" s="204">
        <f>Berechnung!$A170</f>
        <v>44153</v>
      </c>
    </row>
    <row r="21" spans="2:13" ht="17.25" x14ac:dyDescent="0.3">
      <c r="B21" s="206" t="str">
        <f t="shared" si="0"/>
        <v/>
      </c>
      <c r="C21" s="161">
        <f t="shared" si="1"/>
        <v>43872</v>
      </c>
      <c r="D21" s="164" t="str">
        <f>IF(ISERROR(INDEX(Schichten!$C$3:$C$52,MATCH(Mitarbeiteransicht!F21,Schichten!$B$3:$B$52,0))),"",INDEX(Schichten!$C$3:$C$52,MATCH(Mitarbeiteransicht!F21,Schichten!$B$3:$B$52,0)))</f>
        <v/>
      </c>
      <c r="E21" s="164" t="str">
        <f>IF(ISERROR(INDEX(Schichten!$D$3:$D$52,MATCH(Mitarbeiteransicht!F21,Schichten!$B$3:$B$52,0))),"",INDEX(Schichten!$D$3:$D$52,MATCH(Mitarbeiteransicht!F21,Schichten!$B$3:$B$52,0)))</f>
        <v/>
      </c>
      <c r="F21" s="165" t="str">
        <f t="array" ref="F21">IF(ISERROR(INDEX(Dienstplan!$F$6:$AJ$57,Berechnung!$D$456,ROW()-10)),"",IF(INDEX(Dienstplan!$F$6:$AJ$57,Berechnung!$D$456,ROW()-10)="","",INDEX(Dienstplan!$F$6:$AJ$57,Berechnung!$D$456,ROW()-10)))</f>
        <v/>
      </c>
      <c r="G21" s="165" t="str">
        <f t="array" ref="G21">IF(F21="","",IF(ISERROR(INDEX(Berechnung!$D$98:$D$147,MATCH(Mitarbeiteransicht!F21,Berechnung!$A$98:$A$147,0))),"",INDEX(Berechnung!$D$98:$D$147,MATCH(Mitarbeiteransicht!F21,Berechnung!$A$98:$A$147,0))))</f>
        <v/>
      </c>
      <c r="M21" s="204">
        <f>Berechnung!$A171</f>
        <v>44157</v>
      </c>
    </row>
    <row r="22" spans="2:13" ht="17.25" x14ac:dyDescent="0.3">
      <c r="B22" s="206" t="str">
        <f t="shared" si="0"/>
        <v/>
      </c>
      <c r="C22" s="161">
        <f t="shared" si="1"/>
        <v>43873</v>
      </c>
      <c r="D22" s="164" t="str">
        <f>IF(ISERROR(INDEX(Schichten!$C$3:$C$52,MATCH(Mitarbeiteransicht!F22,Schichten!$B$3:$B$52,0))),"",INDEX(Schichten!$C$3:$C$52,MATCH(Mitarbeiteransicht!F22,Schichten!$B$3:$B$52,0)))</f>
        <v/>
      </c>
      <c r="E22" s="164" t="str">
        <f>IF(ISERROR(INDEX(Schichten!$D$3:$D$52,MATCH(Mitarbeiteransicht!F22,Schichten!$B$3:$B$52,0))),"",INDEX(Schichten!$D$3:$D$52,MATCH(Mitarbeiteransicht!F22,Schichten!$B$3:$B$52,0)))</f>
        <v/>
      </c>
      <c r="F22" s="165" t="str">
        <f t="array" ref="F22">IF(ISERROR(INDEX(Dienstplan!$F$6:$AJ$57,Berechnung!$D$456,ROW()-10)),"",IF(INDEX(Dienstplan!$F$6:$AJ$57,Berechnung!$D$456,ROW()-10)="","",INDEX(Dienstplan!$F$6:$AJ$57,Berechnung!$D$456,ROW()-10)))</f>
        <v/>
      </c>
      <c r="G22" s="165" t="str">
        <f t="array" ref="G22">IF(F22="","",IF(ISERROR(INDEX(Berechnung!$D$98:$D$147,MATCH(Mitarbeiteransicht!F22,Berechnung!$A$98:$A$147,0))),"",INDEX(Berechnung!$D$98:$D$147,MATCH(Mitarbeiteransicht!F22,Berechnung!$A$98:$A$147,0))))</f>
        <v/>
      </c>
      <c r="M22" s="204">
        <f>Berechnung!$A172</f>
        <v>44164</v>
      </c>
    </row>
    <row r="23" spans="2:13" ht="17.25" x14ac:dyDescent="0.3">
      <c r="B23" s="206" t="str">
        <f t="shared" si="0"/>
        <v/>
      </c>
      <c r="C23" s="161">
        <f t="shared" si="1"/>
        <v>43874</v>
      </c>
      <c r="D23" s="164" t="str">
        <f>IF(ISERROR(INDEX(Schichten!$C$3:$C$52,MATCH(Mitarbeiteransicht!F23,Schichten!$B$3:$B$52,0))),"",INDEX(Schichten!$C$3:$C$52,MATCH(Mitarbeiteransicht!F23,Schichten!$B$3:$B$52,0)))</f>
        <v/>
      </c>
      <c r="E23" s="164" t="str">
        <f>IF(ISERROR(INDEX(Schichten!$D$3:$D$52,MATCH(Mitarbeiteransicht!F23,Schichten!$B$3:$B$52,0))),"",INDEX(Schichten!$D$3:$D$52,MATCH(Mitarbeiteransicht!F23,Schichten!$B$3:$B$52,0)))</f>
        <v/>
      </c>
      <c r="F23" s="165" t="str">
        <f t="array" ref="F23">IF(ISERROR(INDEX(Dienstplan!$F$6:$AJ$57,Berechnung!$D$456,ROW()-10)),"",IF(INDEX(Dienstplan!$F$6:$AJ$57,Berechnung!$D$456,ROW()-10)="","",INDEX(Dienstplan!$F$6:$AJ$57,Berechnung!$D$456,ROW()-10)))</f>
        <v/>
      </c>
      <c r="G23" s="165" t="str">
        <f t="array" ref="G23">IF(F23="","",IF(ISERROR(INDEX(Berechnung!$D$98:$D$147,MATCH(Mitarbeiteransicht!F23,Berechnung!$A$98:$A$147,0))),"",INDEX(Berechnung!$D$98:$D$147,MATCH(Mitarbeiteransicht!F23,Berechnung!$A$98:$A$147,0))))</f>
        <v/>
      </c>
      <c r="M23" s="204">
        <f>Berechnung!$A173</f>
        <v>44171</v>
      </c>
    </row>
    <row r="24" spans="2:13" ht="17.25" x14ac:dyDescent="0.3">
      <c r="B24" s="206" t="str">
        <f t="shared" si="0"/>
        <v/>
      </c>
      <c r="C24" s="161">
        <f t="shared" si="1"/>
        <v>43875</v>
      </c>
      <c r="D24" s="164" t="str">
        <f>IF(ISERROR(INDEX(Schichten!$C$3:$C$52,MATCH(Mitarbeiteransicht!F24,Schichten!$B$3:$B$52,0))),"",INDEX(Schichten!$C$3:$C$52,MATCH(Mitarbeiteransicht!F24,Schichten!$B$3:$B$52,0)))</f>
        <v/>
      </c>
      <c r="E24" s="164" t="str">
        <f>IF(ISERROR(INDEX(Schichten!$D$3:$D$52,MATCH(Mitarbeiteransicht!F24,Schichten!$B$3:$B$52,0))),"",INDEX(Schichten!$D$3:$D$52,MATCH(Mitarbeiteransicht!F24,Schichten!$B$3:$B$52,0)))</f>
        <v/>
      </c>
      <c r="F24" s="165" t="str">
        <f t="array" ref="F24">IF(ISERROR(INDEX(Dienstplan!$F$6:$AJ$57,Berechnung!$D$456,ROW()-10)),"",IF(INDEX(Dienstplan!$F$6:$AJ$57,Berechnung!$D$456,ROW()-10)="","",INDEX(Dienstplan!$F$6:$AJ$57,Berechnung!$D$456,ROW()-10)))</f>
        <v/>
      </c>
      <c r="G24" s="165" t="str">
        <f t="array" ref="G24">IF(F24="","",IF(ISERROR(INDEX(Berechnung!$D$98:$D$147,MATCH(Mitarbeiteransicht!F24,Berechnung!$A$98:$A$147,0))),"",INDEX(Berechnung!$D$98:$D$147,MATCH(Mitarbeiteransicht!F24,Berechnung!$A$98:$A$147,0))))</f>
        <v/>
      </c>
      <c r="M24" s="204">
        <f>Berechnung!$A174</f>
        <v>44178</v>
      </c>
    </row>
    <row r="25" spans="2:13" ht="17.25" x14ac:dyDescent="0.3">
      <c r="B25" s="206" t="str">
        <f t="shared" si="0"/>
        <v/>
      </c>
      <c r="C25" s="161">
        <f t="shared" si="1"/>
        <v>43876</v>
      </c>
      <c r="D25" s="164" t="str">
        <f>IF(ISERROR(INDEX(Schichten!$C$3:$C$52,MATCH(Mitarbeiteransicht!F25,Schichten!$B$3:$B$52,0))),"",INDEX(Schichten!$C$3:$C$52,MATCH(Mitarbeiteransicht!F25,Schichten!$B$3:$B$52,0)))</f>
        <v/>
      </c>
      <c r="E25" s="164" t="str">
        <f>IF(ISERROR(INDEX(Schichten!$D$3:$D$52,MATCH(Mitarbeiteransicht!F25,Schichten!$B$3:$B$52,0))),"",INDEX(Schichten!$D$3:$D$52,MATCH(Mitarbeiteransicht!F25,Schichten!$B$3:$B$52,0)))</f>
        <v/>
      </c>
      <c r="F25" s="165" t="str">
        <f t="array" ref="F25">IF(ISERROR(INDEX(Dienstplan!$F$6:$AJ$57,Berechnung!$D$456,ROW()-10)),"",IF(INDEX(Dienstplan!$F$6:$AJ$57,Berechnung!$D$456,ROW()-10)="","",INDEX(Dienstplan!$F$6:$AJ$57,Berechnung!$D$456,ROW()-10)))</f>
        <v/>
      </c>
      <c r="G25" s="165" t="str">
        <f t="array" ref="G25">IF(F25="","",IF(ISERROR(INDEX(Berechnung!$D$98:$D$147,MATCH(Mitarbeiteransicht!F25,Berechnung!$A$98:$A$147,0))),"",INDEX(Berechnung!$D$98:$D$147,MATCH(Mitarbeiteransicht!F25,Berechnung!$A$98:$A$147,0))))</f>
        <v/>
      </c>
      <c r="M25" s="204">
        <f>Berechnung!$A175</f>
        <v>44185</v>
      </c>
    </row>
    <row r="26" spans="2:13" ht="17.25" x14ac:dyDescent="0.3">
      <c r="B26" s="206" t="str">
        <f t="shared" si="0"/>
        <v/>
      </c>
      <c r="C26" s="161">
        <f t="shared" si="1"/>
        <v>43877</v>
      </c>
      <c r="D26" s="164" t="str">
        <f>IF(ISERROR(INDEX(Schichten!$C$3:$C$52,MATCH(Mitarbeiteransicht!F26,Schichten!$B$3:$B$52,0))),"",INDEX(Schichten!$C$3:$C$52,MATCH(Mitarbeiteransicht!F26,Schichten!$B$3:$B$52,0)))</f>
        <v/>
      </c>
      <c r="E26" s="164" t="str">
        <f>IF(ISERROR(INDEX(Schichten!$D$3:$D$52,MATCH(Mitarbeiteransicht!F26,Schichten!$B$3:$B$52,0))),"",INDEX(Schichten!$D$3:$D$52,MATCH(Mitarbeiteransicht!F26,Schichten!$B$3:$B$52,0)))</f>
        <v/>
      </c>
      <c r="F26" s="165" t="str">
        <f t="array" ref="F26">IF(ISERROR(INDEX(Dienstplan!$F$6:$AJ$57,Berechnung!$D$456,ROW()-10)),"",IF(INDEX(Dienstplan!$F$6:$AJ$57,Berechnung!$D$456,ROW()-10)="","",INDEX(Dienstplan!$F$6:$AJ$57,Berechnung!$D$456,ROW()-10)))</f>
        <v/>
      </c>
      <c r="G26" s="165" t="str">
        <f t="array" ref="G26">IF(F26="","",IF(ISERROR(INDEX(Berechnung!$D$98:$D$147,MATCH(Mitarbeiteransicht!F26,Berechnung!$A$98:$A$147,0))),"",INDEX(Berechnung!$D$98:$D$147,MATCH(Mitarbeiteransicht!F26,Berechnung!$A$98:$A$147,0))))</f>
        <v/>
      </c>
      <c r="M26" s="204">
        <f>Berechnung!$A176</f>
        <v>44189</v>
      </c>
    </row>
    <row r="27" spans="2:13" ht="17.25" x14ac:dyDescent="0.3">
      <c r="B27" s="206">
        <f t="shared" si="0"/>
        <v>8</v>
      </c>
      <c r="C27" s="161">
        <f t="shared" si="1"/>
        <v>43878</v>
      </c>
      <c r="D27" s="164" t="str">
        <f>IF(ISERROR(INDEX(Schichten!$C$3:$C$52,MATCH(Mitarbeiteransicht!F27,Schichten!$B$3:$B$52,0))),"",INDEX(Schichten!$C$3:$C$52,MATCH(Mitarbeiteransicht!F27,Schichten!$B$3:$B$52,0)))</f>
        <v/>
      </c>
      <c r="E27" s="164" t="str">
        <f>IF(ISERROR(INDEX(Schichten!$D$3:$D$52,MATCH(Mitarbeiteransicht!F27,Schichten!$B$3:$B$52,0))),"",INDEX(Schichten!$D$3:$D$52,MATCH(Mitarbeiteransicht!F27,Schichten!$B$3:$B$52,0)))</f>
        <v/>
      </c>
      <c r="F27" s="165" t="str">
        <f t="array" ref="F27">IF(ISERROR(INDEX(Dienstplan!$F$6:$AJ$57,Berechnung!$D$456,ROW()-10)),"",IF(INDEX(Dienstplan!$F$6:$AJ$57,Berechnung!$D$456,ROW()-10)="","",INDEX(Dienstplan!$F$6:$AJ$57,Berechnung!$D$456,ROW()-10)))</f>
        <v/>
      </c>
      <c r="G27" s="165" t="str">
        <f t="array" ref="G27">IF(F27="","",IF(ISERROR(INDEX(Berechnung!$D$98:$D$147,MATCH(Mitarbeiteransicht!F27,Berechnung!$A$98:$A$147,0))),"",INDEX(Berechnung!$D$98:$D$147,MATCH(Mitarbeiteransicht!F27,Berechnung!$A$98:$A$147,0))))</f>
        <v/>
      </c>
      <c r="M27" s="204">
        <f>Berechnung!$A177</f>
        <v>44190</v>
      </c>
    </row>
    <row r="28" spans="2:13" ht="17.25" x14ac:dyDescent="0.3">
      <c r="B28" s="206" t="str">
        <f t="shared" si="0"/>
        <v/>
      </c>
      <c r="C28" s="161">
        <f t="shared" si="1"/>
        <v>43879</v>
      </c>
      <c r="D28" s="164" t="str">
        <f>IF(ISERROR(INDEX(Schichten!$C$3:$C$52,MATCH(Mitarbeiteransicht!F28,Schichten!$B$3:$B$52,0))),"",INDEX(Schichten!$C$3:$C$52,MATCH(Mitarbeiteransicht!F28,Schichten!$B$3:$B$52,0)))</f>
        <v/>
      </c>
      <c r="E28" s="164" t="str">
        <f>IF(ISERROR(INDEX(Schichten!$D$3:$D$52,MATCH(Mitarbeiteransicht!F28,Schichten!$B$3:$B$52,0))),"",INDEX(Schichten!$D$3:$D$52,MATCH(Mitarbeiteransicht!F28,Schichten!$B$3:$B$52,0)))</f>
        <v/>
      </c>
      <c r="F28" s="165" t="str">
        <f t="array" ref="F28">IF(ISERROR(INDEX(Dienstplan!$F$6:$AJ$57,Berechnung!$D$456,ROW()-10)),"",IF(INDEX(Dienstplan!$F$6:$AJ$57,Berechnung!$D$456,ROW()-10)="","",INDEX(Dienstplan!$F$6:$AJ$57,Berechnung!$D$456,ROW()-10)))</f>
        <v/>
      </c>
      <c r="G28" s="165" t="str">
        <f t="array" ref="G28">IF(F28="","",IF(ISERROR(INDEX(Berechnung!$D$98:$D$147,MATCH(Mitarbeiteransicht!F28,Berechnung!$A$98:$A$147,0))),"",INDEX(Berechnung!$D$98:$D$147,MATCH(Mitarbeiteransicht!F28,Berechnung!$A$98:$A$147,0))))</f>
        <v/>
      </c>
      <c r="M28" s="204">
        <f>Berechnung!$A178</f>
        <v>44191</v>
      </c>
    </row>
    <row r="29" spans="2:13" ht="17.25" x14ac:dyDescent="0.3">
      <c r="B29" s="206" t="str">
        <f t="shared" si="0"/>
        <v/>
      </c>
      <c r="C29" s="161">
        <f t="shared" si="1"/>
        <v>43880</v>
      </c>
      <c r="D29" s="164" t="str">
        <f>IF(ISERROR(INDEX(Schichten!$C$3:$C$52,MATCH(Mitarbeiteransicht!F29,Schichten!$B$3:$B$52,0))),"",INDEX(Schichten!$C$3:$C$52,MATCH(Mitarbeiteransicht!F29,Schichten!$B$3:$B$52,0)))</f>
        <v/>
      </c>
      <c r="E29" s="164" t="str">
        <f>IF(ISERROR(INDEX(Schichten!$D$3:$D$52,MATCH(Mitarbeiteransicht!F29,Schichten!$B$3:$B$52,0))),"",INDEX(Schichten!$D$3:$D$52,MATCH(Mitarbeiteransicht!F29,Schichten!$B$3:$B$52,0)))</f>
        <v/>
      </c>
      <c r="F29" s="165" t="str">
        <f t="array" ref="F29">IF(ISERROR(INDEX(Dienstplan!$F$6:$AJ$57,Berechnung!$D$456,ROW()-10)),"",IF(INDEX(Dienstplan!$F$6:$AJ$57,Berechnung!$D$456,ROW()-10)="","",INDEX(Dienstplan!$F$6:$AJ$57,Berechnung!$D$456,ROW()-10)))</f>
        <v/>
      </c>
      <c r="G29" s="165" t="str">
        <f t="array" ref="G29">IF(F29="","",IF(ISERROR(INDEX(Berechnung!$D$98:$D$147,MATCH(Mitarbeiteransicht!F29,Berechnung!$A$98:$A$147,0))),"",INDEX(Berechnung!$D$98:$D$147,MATCH(Mitarbeiteransicht!F29,Berechnung!$A$98:$A$147,0))))</f>
        <v/>
      </c>
      <c r="M29" s="204">
        <f>Berechnung!$A179</f>
        <v>44196</v>
      </c>
    </row>
    <row r="30" spans="2:13" ht="17.25" x14ac:dyDescent="0.3">
      <c r="B30" s="206" t="str">
        <f t="shared" si="0"/>
        <v/>
      </c>
      <c r="C30" s="161">
        <f t="shared" si="1"/>
        <v>43881</v>
      </c>
      <c r="D30" s="164" t="str">
        <f>IF(ISERROR(INDEX(Schichten!$C$3:$C$52,MATCH(Mitarbeiteransicht!F30,Schichten!$B$3:$B$52,0))),"",INDEX(Schichten!$C$3:$C$52,MATCH(Mitarbeiteransicht!F30,Schichten!$B$3:$B$52,0)))</f>
        <v/>
      </c>
      <c r="E30" s="164" t="str">
        <f>IF(ISERROR(INDEX(Schichten!$D$3:$D$52,MATCH(Mitarbeiteransicht!F30,Schichten!$B$3:$B$52,0))),"",INDEX(Schichten!$D$3:$D$52,MATCH(Mitarbeiteransicht!F30,Schichten!$B$3:$B$52,0)))</f>
        <v/>
      </c>
      <c r="F30" s="165" t="str">
        <f t="array" ref="F30">IF(ISERROR(INDEX(Dienstplan!$F$6:$AJ$57,Berechnung!$D$456,ROW()-10)),"",IF(INDEX(Dienstplan!$F$6:$AJ$57,Berechnung!$D$456,ROW()-10)="","",INDEX(Dienstplan!$F$6:$AJ$57,Berechnung!$D$456,ROW()-10)))</f>
        <v/>
      </c>
      <c r="G30" s="165" t="str">
        <f t="array" ref="G30">IF(F30="","",IF(ISERROR(INDEX(Berechnung!$D$98:$D$147,MATCH(Mitarbeiteransicht!F30,Berechnung!$A$98:$A$147,0))),"",INDEX(Berechnung!$D$98:$D$147,MATCH(Mitarbeiteransicht!F30,Berechnung!$A$98:$A$147,0))))</f>
        <v/>
      </c>
      <c r="M30" s="204" t="str">
        <f>Berechnung!$A180</f>
        <v/>
      </c>
    </row>
    <row r="31" spans="2:13" ht="17.25" x14ac:dyDescent="0.3">
      <c r="B31" s="206" t="str">
        <f t="shared" si="0"/>
        <v/>
      </c>
      <c r="C31" s="161">
        <f t="shared" si="1"/>
        <v>43882</v>
      </c>
      <c r="D31" s="164" t="str">
        <f>IF(ISERROR(INDEX(Schichten!$C$3:$C$52,MATCH(Mitarbeiteransicht!F31,Schichten!$B$3:$B$52,0))),"",INDEX(Schichten!$C$3:$C$52,MATCH(Mitarbeiteransicht!F31,Schichten!$B$3:$B$52,0)))</f>
        <v/>
      </c>
      <c r="E31" s="164" t="str">
        <f>IF(ISERROR(INDEX(Schichten!$D$3:$D$52,MATCH(Mitarbeiteransicht!F31,Schichten!$B$3:$B$52,0))),"",INDEX(Schichten!$D$3:$D$52,MATCH(Mitarbeiteransicht!F31,Schichten!$B$3:$B$52,0)))</f>
        <v/>
      </c>
      <c r="F31" s="165" t="str">
        <f t="array" ref="F31">IF(ISERROR(INDEX(Dienstplan!$F$6:$AJ$57,Berechnung!$D$456,ROW()-10)),"",IF(INDEX(Dienstplan!$F$6:$AJ$57,Berechnung!$D$456,ROW()-10)="","",INDEX(Dienstplan!$F$6:$AJ$57,Berechnung!$D$456,ROW()-10)))</f>
        <v/>
      </c>
      <c r="G31" s="165" t="str">
        <f t="array" ref="G31">IF(F31="","",IF(ISERROR(INDEX(Berechnung!$D$98:$D$147,MATCH(Mitarbeiteransicht!F31,Berechnung!$A$98:$A$147,0))),"",INDEX(Berechnung!$D$98:$D$147,MATCH(Mitarbeiteransicht!F31,Berechnung!$A$98:$A$147,0))))</f>
        <v/>
      </c>
      <c r="M31" s="204" t="str">
        <f>Berechnung!$A181</f>
        <v/>
      </c>
    </row>
    <row r="32" spans="2:13" ht="17.25" x14ac:dyDescent="0.3">
      <c r="B32" s="206" t="str">
        <f t="shared" si="0"/>
        <v/>
      </c>
      <c r="C32" s="161">
        <f t="shared" si="1"/>
        <v>43883</v>
      </c>
      <c r="D32" s="164" t="str">
        <f>IF(ISERROR(INDEX(Schichten!$C$3:$C$52,MATCH(Mitarbeiteransicht!F32,Schichten!$B$3:$B$52,0))),"",INDEX(Schichten!$C$3:$C$52,MATCH(Mitarbeiteransicht!F32,Schichten!$B$3:$B$52,0)))</f>
        <v/>
      </c>
      <c r="E32" s="164" t="str">
        <f>IF(ISERROR(INDEX(Schichten!$D$3:$D$52,MATCH(Mitarbeiteransicht!F32,Schichten!$B$3:$B$52,0))),"",INDEX(Schichten!$D$3:$D$52,MATCH(Mitarbeiteransicht!F32,Schichten!$B$3:$B$52,0)))</f>
        <v/>
      </c>
      <c r="F32" s="165" t="str">
        <f t="array" ref="F32">IF(ISERROR(INDEX(Dienstplan!$F$6:$AJ$57,Berechnung!$D$456,ROW()-10)),"",IF(INDEX(Dienstplan!$F$6:$AJ$57,Berechnung!$D$456,ROW()-10)="","",INDEX(Dienstplan!$F$6:$AJ$57,Berechnung!$D$456,ROW()-10)))</f>
        <v/>
      </c>
      <c r="G32" s="165" t="str">
        <f t="array" ref="G32">IF(F32="","",IF(ISERROR(INDEX(Berechnung!$D$98:$D$147,MATCH(Mitarbeiteransicht!F32,Berechnung!$A$98:$A$147,0))),"",INDEX(Berechnung!$D$98:$D$147,MATCH(Mitarbeiteransicht!F32,Berechnung!$A$98:$A$147,0))))</f>
        <v/>
      </c>
      <c r="M32" s="204" t="str">
        <f>Berechnung!$A182</f>
        <v/>
      </c>
    </row>
    <row r="33" spans="2:13" ht="17.25" x14ac:dyDescent="0.3">
      <c r="B33" s="206" t="str">
        <f t="shared" si="0"/>
        <v/>
      </c>
      <c r="C33" s="161">
        <f t="shared" si="1"/>
        <v>43884</v>
      </c>
      <c r="D33" s="164" t="str">
        <f>IF(ISERROR(INDEX(Schichten!$C$3:$C$52,MATCH(Mitarbeiteransicht!F33,Schichten!$B$3:$B$52,0))),"",INDEX(Schichten!$C$3:$C$52,MATCH(Mitarbeiteransicht!F33,Schichten!$B$3:$B$52,0)))</f>
        <v/>
      </c>
      <c r="E33" s="164" t="str">
        <f>IF(ISERROR(INDEX(Schichten!$D$3:$D$52,MATCH(Mitarbeiteransicht!F33,Schichten!$B$3:$B$52,0))),"",INDEX(Schichten!$D$3:$D$52,MATCH(Mitarbeiteransicht!F33,Schichten!$B$3:$B$52,0)))</f>
        <v/>
      </c>
      <c r="F33" s="165" t="str">
        <f t="array" ref="F33">IF(ISERROR(INDEX(Dienstplan!$F$6:$AJ$57,Berechnung!$D$456,ROW()-10)),"",IF(INDEX(Dienstplan!$F$6:$AJ$57,Berechnung!$D$456,ROW()-10)="","",INDEX(Dienstplan!$F$6:$AJ$57,Berechnung!$D$456,ROW()-10)))</f>
        <v/>
      </c>
      <c r="G33" s="165" t="str">
        <f t="array" ref="G33">IF(F33="","",IF(ISERROR(INDEX(Berechnung!$D$98:$D$147,MATCH(Mitarbeiteransicht!F33,Berechnung!$A$98:$A$147,0))),"",INDEX(Berechnung!$D$98:$D$147,MATCH(Mitarbeiteransicht!F33,Berechnung!$A$98:$A$147,0))))</f>
        <v/>
      </c>
      <c r="M33" s="204" t="str">
        <f>Berechnung!$A183</f>
        <v/>
      </c>
    </row>
    <row r="34" spans="2:13" ht="17.25" x14ac:dyDescent="0.3">
      <c r="B34" s="206">
        <f t="shared" si="0"/>
        <v>9</v>
      </c>
      <c r="C34" s="161">
        <f t="shared" si="1"/>
        <v>43885</v>
      </c>
      <c r="D34" s="164" t="str">
        <f>IF(ISERROR(INDEX(Schichten!$C$3:$C$52,MATCH(Mitarbeiteransicht!F34,Schichten!$B$3:$B$52,0))),"",INDEX(Schichten!$C$3:$C$52,MATCH(Mitarbeiteransicht!F34,Schichten!$B$3:$B$52,0)))</f>
        <v/>
      </c>
      <c r="E34" s="164" t="str">
        <f>IF(ISERROR(INDEX(Schichten!$D$3:$D$52,MATCH(Mitarbeiteransicht!F34,Schichten!$B$3:$B$52,0))),"",INDEX(Schichten!$D$3:$D$52,MATCH(Mitarbeiteransicht!F34,Schichten!$B$3:$B$52,0)))</f>
        <v/>
      </c>
      <c r="F34" s="165" t="str">
        <f t="array" ref="F34">IF(ISERROR(INDEX(Dienstplan!$F$6:$AJ$57,Berechnung!$D$456,ROW()-10)),"",IF(INDEX(Dienstplan!$F$6:$AJ$57,Berechnung!$D$456,ROW()-10)="","",INDEX(Dienstplan!$F$6:$AJ$57,Berechnung!$D$456,ROW()-10)))</f>
        <v/>
      </c>
      <c r="G34" s="165" t="str">
        <f t="array" ref="G34">IF(F34="","",IF(ISERROR(INDEX(Berechnung!$D$98:$D$147,MATCH(Mitarbeiteransicht!F34,Berechnung!$A$98:$A$147,0))),"",INDEX(Berechnung!$D$98:$D$147,MATCH(Mitarbeiteransicht!F34,Berechnung!$A$98:$A$147,0))))</f>
        <v/>
      </c>
      <c r="M34" s="204" t="str">
        <f>Berechnung!$A184</f>
        <v/>
      </c>
    </row>
    <row r="35" spans="2:13" ht="17.25" x14ac:dyDescent="0.3">
      <c r="B35" s="206" t="str">
        <f t="shared" si="0"/>
        <v/>
      </c>
      <c r="C35" s="161">
        <f t="shared" si="1"/>
        <v>43886</v>
      </c>
      <c r="D35" s="164" t="str">
        <f>IF(ISERROR(INDEX(Schichten!$C$3:$C$52,MATCH(Mitarbeiteransicht!F35,Schichten!$B$3:$B$52,0))),"",INDEX(Schichten!$C$3:$C$52,MATCH(Mitarbeiteransicht!F35,Schichten!$B$3:$B$52,0)))</f>
        <v/>
      </c>
      <c r="E35" s="164" t="str">
        <f>IF(ISERROR(INDEX(Schichten!$D$3:$D$52,MATCH(Mitarbeiteransicht!F35,Schichten!$B$3:$B$52,0))),"",INDEX(Schichten!$D$3:$D$52,MATCH(Mitarbeiteransicht!F35,Schichten!$B$3:$B$52,0)))</f>
        <v/>
      </c>
      <c r="F35" s="165" t="str">
        <f t="array" ref="F35">IF(ISERROR(INDEX(Dienstplan!$F$6:$AJ$57,Berechnung!$D$456,ROW()-10)),"",IF(INDEX(Dienstplan!$F$6:$AJ$57,Berechnung!$D$456,ROW()-10)="","",INDEX(Dienstplan!$F$6:$AJ$57,Berechnung!$D$456,ROW()-10)))</f>
        <v/>
      </c>
      <c r="G35" s="165" t="str">
        <f t="array" ref="G35">IF(F35="","",IF(ISERROR(INDEX(Berechnung!$D$98:$D$147,MATCH(Mitarbeiteransicht!F35,Berechnung!$A$98:$A$147,0))),"",INDEX(Berechnung!$D$98:$D$147,MATCH(Mitarbeiteransicht!F35,Berechnung!$A$98:$A$147,0))))</f>
        <v/>
      </c>
      <c r="M35" s="204" t="str">
        <f>Berechnung!$A185</f>
        <v/>
      </c>
    </row>
    <row r="36" spans="2:13" ht="17.25" x14ac:dyDescent="0.3">
      <c r="B36" s="206" t="str">
        <f t="shared" si="0"/>
        <v/>
      </c>
      <c r="C36" s="161">
        <f t="shared" si="1"/>
        <v>43887</v>
      </c>
      <c r="D36" s="164" t="str">
        <f>IF(ISERROR(INDEX(Schichten!$C$3:$C$52,MATCH(Mitarbeiteransicht!F36,Schichten!$B$3:$B$52,0))),"",INDEX(Schichten!$C$3:$C$52,MATCH(Mitarbeiteransicht!F36,Schichten!$B$3:$B$52,0)))</f>
        <v/>
      </c>
      <c r="E36" s="164" t="str">
        <f>IF(ISERROR(INDEX(Schichten!$D$3:$D$52,MATCH(Mitarbeiteransicht!F36,Schichten!$B$3:$B$52,0))),"",INDEX(Schichten!$D$3:$D$52,MATCH(Mitarbeiteransicht!F36,Schichten!$B$3:$B$52,0)))</f>
        <v/>
      </c>
      <c r="F36" s="165" t="str">
        <f t="array" ref="F36">IF(ISERROR(INDEX(Dienstplan!$F$6:$AJ$57,Berechnung!$D$456,ROW()-10)),"",IF(INDEX(Dienstplan!$F$6:$AJ$57,Berechnung!$D$456,ROW()-10)="","",INDEX(Dienstplan!$F$6:$AJ$57,Berechnung!$D$456,ROW()-10)))</f>
        <v/>
      </c>
      <c r="G36" s="165" t="str">
        <f t="array" ref="G36">IF(F36="","",IF(ISERROR(INDEX(Berechnung!$D$98:$D$147,MATCH(Mitarbeiteransicht!F36,Berechnung!$A$98:$A$147,0))),"",INDEX(Berechnung!$D$98:$D$147,MATCH(Mitarbeiteransicht!F36,Berechnung!$A$98:$A$147,0))))</f>
        <v/>
      </c>
      <c r="M36" s="204" t="str">
        <f>Berechnung!$A186</f>
        <v/>
      </c>
    </row>
    <row r="37" spans="2:13" ht="17.25" x14ac:dyDescent="0.3">
      <c r="B37" s="206" t="str">
        <f t="shared" si="0"/>
        <v/>
      </c>
      <c r="C37" s="161">
        <f t="shared" si="1"/>
        <v>43888</v>
      </c>
      <c r="D37" s="164" t="str">
        <f>IF(ISERROR(INDEX(Schichten!$C$3:$C$52,MATCH(Mitarbeiteransicht!F37,Schichten!$B$3:$B$52,0))),"",INDEX(Schichten!$C$3:$C$52,MATCH(Mitarbeiteransicht!F37,Schichten!$B$3:$B$52,0)))</f>
        <v/>
      </c>
      <c r="E37" s="164" t="str">
        <f>IF(ISERROR(INDEX(Schichten!$D$3:$D$52,MATCH(Mitarbeiteransicht!F37,Schichten!$B$3:$B$52,0))),"",INDEX(Schichten!$D$3:$D$52,MATCH(Mitarbeiteransicht!F37,Schichten!$B$3:$B$52,0)))</f>
        <v/>
      </c>
      <c r="F37" s="165" t="str">
        <f t="array" ref="F37">IF(ISERROR(INDEX(Dienstplan!$F$6:$AJ$57,Berechnung!$D$456,ROW()-10)),"",IF(INDEX(Dienstplan!$F$6:$AJ$57,Berechnung!$D$456,ROW()-10)="","",INDEX(Dienstplan!$F$6:$AJ$57,Berechnung!$D$456,ROW()-10)))</f>
        <v/>
      </c>
      <c r="G37" s="165" t="str">
        <f t="array" ref="G37">IF(F37="","",IF(ISERROR(INDEX(Berechnung!$D$98:$D$147,MATCH(Mitarbeiteransicht!F37,Berechnung!$A$98:$A$147,0))),"",INDEX(Berechnung!$D$98:$D$147,MATCH(Mitarbeiteransicht!F37,Berechnung!$A$98:$A$147,0))))</f>
        <v/>
      </c>
      <c r="M37" s="204" t="str">
        <f>Berechnung!$A187</f>
        <v/>
      </c>
    </row>
    <row r="38" spans="2:13" ht="17.25" x14ac:dyDescent="0.3">
      <c r="B38" s="206" t="str">
        <f t="shared" si="0"/>
        <v/>
      </c>
      <c r="C38" s="161">
        <f t="shared" si="1"/>
        <v>43889</v>
      </c>
      <c r="D38" s="164" t="str">
        <f>IF(ISERROR(INDEX(Schichten!$C$3:$C$52,MATCH(Mitarbeiteransicht!F38,Schichten!$B$3:$B$52,0))),"",INDEX(Schichten!$C$3:$C$52,MATCH(Mitarbeiteransicht!F38,Schichten!$B$3:$B$52,0)))</f>
        <v/>
      </c>
      <c r="E38" s="164" t="str">
        <f>IF(ISERROR(INDEX(Schichten!$D$3:$D$52,MATCH(Mitarbeiteransicht!F38,Schichten!$B$3:$B$52,0))),"",INDEX(Schichten!$D$3:$D$52,MATCH(Mitarbeiteransicht!F38,Schichten!$B$3:$B$52,0)))</f>
        <v/>
      </c>
      <c r="F38" s="165" t="str">
        <f t="array" ref="F38">IF(ISERROR(INDEX(Dienstplan!$F$6:$AJ$57,Berechnung!$D$456,ROW()-10)),"",IF(INDEX(Dienstplan!$F$6:$AJ$57,Berechnung!$D$456,ROW()-10)="","",INDEX(Dienstplan!$F$6:$AJ$57,Berechnung!$D$456,ROW()-10)))</f>
        <v/>
      </c>
      <c r="G38" s="165" t="str">
        <f t="array" ref="G38">IF(F38="","",IF(ISERROR(INDEX(Berechnung!$D$98:$D$147,MATCH(Mitarbeiteransicht!F38,Berechnung!$A$98:$A$147,0))),"",INDEX(Berechnung!$D$98:$D$147,MATCH(Mitarbeiteransicht!F38,Berechnung!$A$98:$A$147,0))))</f>
        <v/>
      </c>
      <c r="M38" s="204" t="str">
        <f>Berechnung!$A188</f>
        <v/>
      </c>
    </row>
    <row r="39" spans="2:13" ht="17.25" x14ac:dyDescent="0.3">
      <c r="B39" s="206" t="str">
        <f t="shared" si="0"/>
        <v/>
      </c>
      <c r="C39" s="161">
        <f t="shared" si="1"/>
        <v>43890</v>
      </c>
      <c r="D39" s="164" t="str">
        <f>IF(ISERROR(INDEX(Schichten!$C$3:$C$52,MATCH(Mitarbeiteransicht!F39,Schichten!$B$3:$B$52,0))),"",INDEX(Schichten!$C$3:$C$52,MATCH(Mitarbeiteransicht!F39,Schichten!$B$3:$B$52,0)))</f>
        <v/>
      </c>
      <c r="E39" s="164" t="str">
        <f>IF(ISERROR(INDEX(Schichten!$D$3:$D$52,MATCH(Mitarbeiteransicht!F39,Schichten!$B$3:$B$52,0))),"",INDEX(Schichten!$D$3:$D$52,MATCH(Mitarbeiteransicht!F39,Schichten!$B$3:$B$52,0)))</f>
        <v/>
      </c>
      <c r="F39" s="165" t="str">
        <f t="array" ref="F39">IF(ISERROR(INDEX(Dienstplan!$F$6:$AJ$57,Berechnung!$D$456,ROW()-10)),"",IF(INDEX(Dienstplan!$F$6:$AJ$57,Berechnung!$D$456,ROW()-10)="","",INDEX(Dienstplan!$F$6:$AJ$57,Berechnung!$D$456,ROW()-10)))</f>
        <v/>
      </c>
      <c r="G39" s="165" t="str">
        <f t="array" ref="G39">IF(F39="","",IF(ISERROR(INDEX(Berechnung!$D$98:$D$147,MATCH(Mitarbeiteransicht!F39,Berechnung!$A$98:$A$147,0))),"",INDEX(Berechnung!$D$98:$D$147,MATCH(Mitarbeiteransicht!F39,Berechnung!$A$98:$A$147,0))))</f>
        <v/>
      </c>
      <c r="M39" s="204" t="str">
        <f>Berechnung!$A189</f>
        <v/>
      </c>
    </row>
    <row r="40" spans="2:13" ht="17.25" x14ac:dyDescent="0.3">
      <c r="B40" s="206" t="str">
        <f t="shared" si="0"/>
        <v/>
      </c>
      <c r="C40" s="161" t="str">
        <f t="shared" si="1"/>
        <v/>
      </c>
      <c r="D40" s="164" t="str">
        <f>IF(ISERROR(INDEX(Schichten!$C$3:$C$52,MATCH(Mitarbeiteransicht!F40,Schichten!$B$3:$B$52,0))),"",INDEX(Schichten!$C$3:$C$52,MATCH(Mitarbeiteransicht!F40,Schichten!$B$3:$B$52,0)))</f>
        <v/>
      </c>
      <c r="E40" s="164" t="str">
        <f>IF(ISERROR(INDEX(Schichten!$D$3:$D$52,MATCH(Mitarbeiteransicht!F40,Schichten!$B$3:$B$52,0))),"",INDEX(Schichten!$D$3:$D$52,MATCH(Mitarbeiteransicht!F40,Schichten!$B$3:$B$52,0)))</f>
        <v/>
      </c>
      <c r="F40" s="165" t="str">
        <f t="array" ref="F40">IF(ISERROR(INDEX(Dienstplan!$F$6:$AJ$57,Berechnung!$D$456,ROW()-10)),"",IF(INDEX(Dienstplan!$F$6:$AJ$57,Berechnung!$D$456,ROW()-10)="","",INDEX(Dienstplan!$F$6:$AJ$57,Berechnung!$D$456,ROW()-10)))</f>
        <v/>
      </c>
      <c r="G40" s="165" t="str">
        <f t="array" ref="G40">IF(F40="","",IF(ISERROR(INDEX(Berechnung!$D$98:$D$147,MATCH(Mitarbeiteransicht!F40,Berechnung!$A$98:$A$147,0))),"",INDEX(Berechnung!$D$98:$D$147,MATCH(Mitarbeiteransicht!F40,Berechnung!$A$98:$A$147,0))))</f>
        <v/>
      </c>
      <c r="M40" s="204" t="str">
        <f>Berechnung!$A190</f>
        <v/>
      </c>
    </row>
    <row r="41" spans="2:13" ht="17.25" x14ac:dyDescent="0.3">
      <c r="B41" s="207" t="str">
        <f t="shared" si="0"/>
        <v/>
      </c>
      <c r="C41" s="161" t="str">
        <f t="shared" si="1"/>
        <v/>
      </c>
      <c r="D41" s="164" t="str">
        <f>IF(ISERROR(INDEX(Schichten!$C$3:$C$52,MATCH(Mitarbeiteransicht!F41,Schichten!$B$3:$B$52,0))),"",INDEX(Schichten!$C$3:$C$52,MATCH(Mitarbeiteransicht!F41,Schichten!$B$3:$B$52,0)))</f>
        <v/>
      </c>
      <c r="E41" s="164" t="str">
        <f>IF(ISERROR(INDEX(Schichten!$D$3:$D$52,MATCH(Mitarbeiteransicht!F41,Schichten!$B$3:$B$52,0))),"",INDEX(Schichten!$D$3:$D$52,MATCH(Mitarbeiteransicht!F41,Schichten!$B$3:$B$52,0)))</f>
        <v/>
      </c>
      <c r="F41" s="165" t="str">
        <f t="array" ref="F41">IF(ISERROR(INDEX(Dienstplan!$F$6:$AJ$57,Berechnung!$D$456,ROW()-10)),"",IF(INDEX(Dienstplan!$F$6:$AJ$57,Berechnung!$D$456,ROW()-10)="","",INDEX(Dienstplan!$F$6:$AJ$57,Berechnung!$D$456,ROW()-10)))</f>
        <v/>
      </c>
      <c r="G41" s="165" t="str">
        <f t="array" ref="G41">IF(F41="","",IF(ISERROR(INDEX(Berechnung!$D$98:$D$147,MATCH(Mitarbeiteransicht!F41,Berechnung!$A$98:$A$147,0))),"",INDEX(Berechnung!$D$98:$D$147,MATCH(Mitarbeiteransicht!F41,Berechnung!$A$98:$A$147,0))))</f>
        <v/>
      </c>
      <c r="M41" s="204" t="str">
        <f>Berechnung!$A191</f>
        <v/>
      </c>
    </row>
    <row r="42" spans="2:13" x14ac:dyDescent="0.25">
      <c r="C42" s="147"/>
      <c r="M42" s="204" t="str">
        <f>Berechnung!$A192</f>
        <v/>
      </c>
    </row>
    <row r="43" spans="2:13" x14ac:dyDescent="0.25">
      <c r="C43" s="147"/>
      <c r="M43" s="204" t="str">
        <f>Berechnung!$A193</f>
        <v/>
      </c>
    </row>
    <row r="44" spans="2:13" x14ac:dyDescent="0.25">
      <c r="C44" s="147"/>
      <c r="M44" s="204" t="str">
        <f>Berechnung!$A194</f>
        <v/>
      </c>
    </row>
    <row r="45" spans="2:13" x14ac:dyDescent="0.25">
      <c r="C45" s="147"/>
      <c r="M45" s="204" t="str">
        <f>Berechnung!$A195</f>
        <v/>
      </c>
    </row>
    <row r="46" spans="2:13" x14ac:dyDescent="0.25">
      <c r="C46" s="147"/>
      <c r="M46" s="204" t="str">
        <f>Berechnung!$A196</f>
        <v/>
      </c>
    </row>
    <row r="47" spans="2:13" x14ac:dyDescent="0.25">
      <c r="C47" s="147"/>
      <c r="M47" s="204" t="str">
        <f>Berechnung!$A197</f>
        <v/>
      </c>
    </row>
    <row r="48" spans="2:13" x14ac:dyDescent="0.25">
      <c r="C48" s="147"/>
      <c r="M48" s="204" t="str">
        <f>Berechnung!$A198</f>
        <v/>
      </c>
    </row>
    <row r="49" spans="3:13" x14ac:dyDescent="0.25">
      <c r="C49" s="147"/>
      <c r="M49" s="204" t="str">
        <f>Berechnung!$A199</f>
        <v/>
      </c>
    </row>
    <row r="50" spans="3:13" x14ac:dyDescent="0.25">
      <c r="C50" s="147"/>
      <c r="M50" s="204" t="str">
        <f>Berechnung!$A200</f>
        <v/>
      </c>
    </row>
    <row r="51" spans="3:13" x14ac:dyDescent="0.25">
      <c r="C51" s="147"/>
      <c r="M51" s="204" t="str">
        <f>Berechnung!$A201</f>
        <v/>
      </c>
    </row>
    <row r="52" spans="3:13" x14ac:dyDescent="0.25">
      <c r="C52" s="147"/>
      <c r="M52" s="204" t="str">
        <f>Berechnung!$A202</f>
        <v/>
      </c>
    </row>
    <row r="53" spans="3:13" x14ac:dyDescent="0.25">
      <c r="C53" s="147"/>
      <c r="M53" s="204" t="str">
        <f>Berechnung!$A203</f>
        <v/>
      </c>
    </row>
    <row r="54" spans="3:13" x14ac:dyDescent="0.25">
      <c r="C54" s="147"/>
      <c r="M54" s="204" t="str">
        <f>Berechnung!$A204</f>
        <v/>
      </c>
    </row>
    <row r="55" spans="3:13" x14ac:dyDescent="0.25">
      <c r="C55" s="147"/>
      <c r="M55" s="204" t="str">
        <f>Berechnung!$A205</f>
        <v/>
      </c>
    </row>
    <row r="56" spans="3:13" x14ac:dyDescent="0.25">
      <c r="C56" s="147"/>
      <c r="M56" s="204" t="str">
        <f>Berechnung!$A206</f>
        <v/>
      </c>
    </row>
    <row r="57" spans="3:13" x14ac:dyDescent="0.25">
      <c r="C57" s="147"/>
      <c r="M57" s="204" t="str">
        <f>Berechnung!$A207</f>
        <v/>
      </c>
    </row>
    <row r="58" spans="3:13" x14ac:dyDescent="0.25">
      <c r="C58" s="147"/>
      <c r="M58" s="204" t="str">
        <f>Berechnung!$A208</f>
        <v/>
      </c>
    </row>
    <row r="59" spans="3:13" x14ac:dyDescent="0.25">
      <c r="C59" s="147"/>
      <c r="M59" s="204" t="str">
        <f>Berechnung!$A209</f>
        <v/>
      </c>
    </row>
    <row r="60" spans="3:13" x14ac:dyDescent="0.25">
      <c r="C60" s="147"/>
      <c r="M60" s="204" t="str">
        <f>Berechnung!$A210</f>
        <v/>
      </c>
    </row>
    <row r="61" spans="3:13" x14ac:dyDescent="0.25">
      <c r="C61" s="147"/>
      <c r="M61" s="204" t="str">
        <f>Berechnung!$A211</f>
        <v/>
      </c>
    </row>
    <row r="62" spans="3:13" x14ac:dyDescent="0.25">
      <c r="C62" s="147"/>
      <c r="M62" s="204" t="str">
        <f>Berechnung!$A212</f>
        <v/>
      </c>
    </row>
    <row r="63" spans="3:13" x14ac:dyDescent="0.25">
      <c r="C63" s="147"/>
      <c r="M63" s="204" t="str">
        <f>Berechnung!$A213</f>
        <v/>
      </c>
    </row>
    <row r="64" spans="3:13" x14ac:dyDescent="0.25">
      <c r="C64" s="147"/>
      <c r="M64" s="204" t="str">
        <f>Berechnung!$A214</f>
        <v/>
      </c>
    </row>
    <row r="65" spans="3:13" x14ac:dyDescent="0.25">
      <c r="C65" s="147"/>
      <c r="M65" s="204" t="str">
        <f>Berechnung!$A215</f>
        <v/>
      </c>
    </row>
    <row r="66" spans="3:13" x14ac:dyDescent="0.25">
      <c r="C66" s="147"/>
      <c r="M66" s="204" t="str">
        <f>Berechnung!$A216</f>
        <v/>
      </c>
    </row>
    <row r="67" spans="3:13" x14ac:dyDescent="0.25">
      <c r="C67" s="147"/>
      <c r="M67" s="204" t="str">
        <f>Berechnung!$A217</f>
        <v/>
      </c>
    </row>
    <row r="68" spans="3:13" x14ac:dyDescent="0.25">
      <c r="C68" s="147"/>
      <c r="M68" s="204" t="str">
        <f>Berechnung!$A218</f>
        <v/>
      </c>
    </row>
    <row r="69" spans="3:13" x14ac:dyDescent="0.25">
      <c r="C69" s="147"/>
      <c r="M69" s="204" t="str">
        <f>Berechnung!$A219</f>
        <v/>
      </c>
    </row>
    <row r="70" spans="3:13" x14ac:dyDescent="0.25">
      <c r="C70" s="147"/>
      <c r="M70" s="204" t="str">
        <f>Berechnung!$A220</f>
        <v/>
      </c>
    </row>
    <row r="71" spans="3:13" x14ac:dyDescent="0.25">
      <c r="C71" s="147"/>
      <c r="M71" s="204" t="str">
        <f>Berechnung!$A221</f>
        <v/>
      </c>
    </row>
    <row r="72" spans="3:13" x14ac:dyDescent="0.25">
      <c r="C72" s="147"/>
      <c r="M72" s="204" t="str">
        <f>Berechnung!$A222</f>
        <v/>
      </c>
    </row>
    <row r="73" spans="3:13" x14ac:dyDescent="0.25">
      <c r="C73" s="147"/>
      <c r="M73" s="204" t="str">
        <f>Berechnung!$A223</f>
        <v/>
      </c>
    </row>
    <row r="74" spans="3:13" x14ac:dyDescent="0.25">
      <c r="C74" s="147"/>
      <c r="M74" s="204" t="str">
        <f>Berechnung!$A224</f>
        <v/>
      </c>
    </row>
    <row r="75" spans="3:13" x14ac:dyDescent="0.25">
      <c r="C75" s="147"/>
      <c r="M75" s="204" t="str">
        <f>Berechnung!$A225</f>
        <v/>
      </c>
    </row>
    <row r="76" spans="3:13" x14ac:dyDescent="0.25">
      <c r="M76" s="204" t="str">
        <f>Berechnung!$A226</f>
        <v/>
      </c>
    </row>
    <row r="77" spans="3:13" x14ac:dyDescent="0.25">
      <c r="M77" s="204" t="str">
        <f>Berechnung!$A227</f>
        <v/>
      </c>
    </row>
    <row r="78" spans="3:13" x14ac:dyDescent="0.25">
      <c r="M78" s="204" t="str">
        <f>Berechnung!$A228</f>
        <v/>
      </c>
    </row>
    <row r="79" spans="3:13" x14ac:dyDescent="0.25">
      <c r="M79" s="204" t="str">
        <f>Berechnung!$A229</f>
        <v/>
      </c>
    </row>
    <row r="80" spans="3:13" x14ac:dyDescent="0.25">
      <c r="M80" s="204" t="str">
        <f>Berechnung!$A230</f>
        <v/>
      </c>
    </row>
    <row r="81" spans="13:13" x14ac:dyDescent="0.25">
      <c r="M81" s="204" t="str">
        <f>Berechnung!$A231</f>
        <v/>
      </c>
    </row>
    <row r="82" spans="13:13" x14ac:dyDescent="0.25">
      <c r="M82" s="204" t="str">
        <f>Berechnung!$A232</f>
        <v/>
      </c>
    </row>
    <row r="83" spans="13:13" x14ac:dyDescent="0.25">
      <c r="M83" s="204" t="str">
        <f>Berechnung!$A233</f>
        <v/>
      </c>
    </row>
    <row r="84" spans="13:13" x14ac:dyDescent="0.25">
      <c r="M84" s="204" t="str">
        <f>Berechnung!$A234</f>
        <v/>
      </c>
    </row>
    <row r="85" spans="13:13" x14ac:dyDescent="0.25">
      <c r="M85" s="204" t="str">
        <f>Berechnung!$A235</f>
        <v/>
      </c>
    </row>
    <row r="86" spans="13:13" x14ac:dyDescent="0.25">
      <c r="M86" s="204" t="str">
        <f>Berechnung!$A236</f>
        <v/>
      </c>
    </row>
    <row r="87" spans="13:13" x14ac:dyDescent="0.25">
      <c r="M87" s="204" t="str">
        <f>Berechnung!$A237</f>
        <v/>
      </c>
    </row>
    <row r="88" spans="13:13" x14ac:dyDescent="0.25">
      <c r="M88" s="204" t="str">
        <f>Berechnung!$A238</f>
        <v/>
      </c>
    </row>
    <row r="89" spans="13:13" x14ac:dyDescent="0.25">
      <c r="M89" s="204" t="str">
        <f>Berechnung!$A239</f>
        <v/>
      </c>
    </row>
    <row r="90" spans="13:13" x14ac:dyDescent="0.25">
      <c r="M90" s="204" t="str">
        <f>Berechnung!$A240</f>
        <v/>
      </c>
    </row>
    <row r="91" spans="13:13" x14ac:dyDescent="0.25">
      <c r="M91" s="204" t="str">
        <f>Berechnung!$A241</f>
        <v/>
      </c>
    </row>
    <row r="92" spans="13:13" x14ac:dyDescent="0.25">
      <c r="M92" s="204" t="str">
        <f>Berechnung!$A242</f>
        <v/>
      </c>
    </row>
    <row r="93" spans="13:13" x14ac:dyDescent="0.25">
      <c r="M93" s="204" t="str">
        <f>Berechnung!$A243</f>
        <v/>
      </c>
    </row>
    <row r="94" spans="13:13" x14ac:dyDescent="0.25">
      <c r="M94" s="204" t="str">
        <f>Berechnung!$A244</f>
        <v/>
      </c>
    </row>
    <row r="95" spans="13:13" x14ac:dyDescent="0.25">
      <c r="M95" s="204" t="str">
        <f>Berechnung!$A245</f>
        <v/>
      </c>
    </row>
    <row r="96" spans="13:13" x14ac:dyDescent="0.25">
      <c r="M96" s="204" t="str">
        <f>Berechnung!$A246</f>
        <v/>
      </c>
    </row>
    <row r="97" spans="13:13" x14ac:dyDescent="0.25">
      <c r="M97" s="204" t="str">
        <f>Berechnung!$A247</f>
        <v/>
      </c>
    </row>
    <row r="98" spans="13:13" x14ac:dyDescent="0.25">
      <c r="M98" s="204" t="str">
        <f>Berechnung!$A248</f>
        <v/>
      </c>
    </row>
    <row r="99" spans="13:13" x14ac:dyDescent="0.25">
      <c r="M99" s="204" t="str">
        <f>Berechnung!$A249</f>
        <v/>
      </c>
    </row>
    <row r="100" spans="13:13" x14ac:dyDescent="0.25">
      <c r="M100" s="204" t="str">
        <f>Berechnung!$A250</f>
        <v/>
      </c>
    </row>
    <row r="101" spans="13:13" x14ac:dyDescent="0.25">
      <c r="M101" s="204" t="str">
        <f>Berechnung!$A251</f>
        <v/>
      </c>
    </row>
    <row r="102" spans="13:13" x14ac:dyDescent="0.25">
      <c r="M102" s="204" t="str">
        <f>Berechnung!$A252</f>
        <v/>
      </c>
    </row>
    <row r="103" spans="13:13" x14ac:dyDescent="0.25">
      <c r="M103" s="204" t="str">
        <f>Berechnung!$A253</f>
        <v/>
      </c>
    </row>
    <row r="104" spans="13:13" x14ac:dyDescent="0.25">
      <c r="M104" s="204" t="str">
        <f>Berechnung!$A254</f>
        <v/>
      </c>
    </row>
    <row r="105" spans="13:13" x14ac:dyDescent="0.25">
      <c r="M105" s="204" t="str">
        <f>Berechnung!$A255</f>
        <v/>
      </c>
    </row>
    <row r="106" spans="13:13" x14ac:dyDescent="0.25">
      <c r="M106" s="204" t="str">
        <f>Berechnung!$A256</f>
        <v/>
      </c>
    </row>
    <row r="107" spans="13:13" x14ac:dyDescent="0.25">
      <c r="M107" s="204" t="str">
        <f>Berechnung!$A257</f>
        <v/>
      </c>
    </row>
    <row r="108" spans="13:13" x14ac:dyDescent="0.25">
      <c r="M108" s="204" t="str">
        <f>Berechnung!$A258</f>
        <v/>
      </c>
    </row>
    <row r="109" spans="13:13" x14ac:dyDescent="0.25">
      <c r="M109" s="204" t="str">
        <f>Berechnung!$A259</f>
        <v/>
      </c>
    </row>
    <row r="110" spans="13:13" x14ac:dyDescent="0.25">
      <c r="M110" s="204" t="str">
        <f>Berechnung!$A260</f>
        <v/>
      </c>
    </row>
    <row r="111" spans="13:13" x14ac:dyDescent="0.25">
      <c r="M111" s="204" t="str">
        <f>Berechnung!$A261</f>
        <v/>
      </c>
    </row>
    <row r="112" spans="13:13" x14ac:dyDescent="0.25">
      <c r="M112" s="204" t="str">
        <f>Berechnung!$A262</f>
        <v/>
      </c>
    </row>
    <row r="113" spans="13:13" x14ac:dyDescent="0.25">
      <c r="M113" s="204" t="str">
        <f>Berechnung!$A263</f>
        <v/>
      </c>
    </row>
    <row r="114" spans="13:13" x14ac:dyDescent="0.25">
      <c r="M114" s="204" t="str">
        <f>Berechnung!$A264</f>
        <v/>
      </c>
    </row>
    <row r="115" spans="13:13" x14ac:dyDescent="0.25">
      <c r="M115" s="204" t="str">
        <f>Berechnung!$A265</f>
        <v/>
      </c>
    </row>
    <row r="116" spans="13:13" x14ac:dyDescent="0.25">
      <c r="M116" s="204" t="str">
        <f>Berechnung!$A266</f>
        <v/>
      </c>
    </row>
    <row r="117" spans="13:13" x14ac:dyDescent="0.25">
      <c r="M117" s="204" t="str">
        <f>Berechnung!$A267</f>
        <v/>
      </c>
    </row>
    <row r="118" spans="13:13" x14ac:dyDescent="0.25">
      <c r="M118" s="204" t="str">
        <f>Berechnung!$A268</f>
        <v/>
      </c>
    </row>
    <row r="119" spans="13:13" x14ac:dyDescent="0.25">
      <c r="M119" s="204" t="str">
        <f>Berechnung!$A269</f>
        <v/>
      </c>
    </row>
    <row r="120" spans="13:13" x14ac:dyDescent="0.25">
      <c r="M120" s="204" t="str">
        <f>Berechnung!$A270</f>
        <v/>
      </c>
    </row>
    <row r="121" spans="13:13" x14ac:dyDescent="0.25">
      <c r="M121" s="204" t="str">
        <f>Berechnung!$A271</f>
        <v/>
      </c>
    </row>
    <row r="122" spans="13:13" x14ac:dyDescent="0.25">
      <c r="M122" s="204" t="str">
        <f>Berechnung!$A272</f>
        <v/>
      </c>
    </row>
    <row r="123" spans="13:13" x14ac:dyDescent="0.25">
      <c r="M123" s="204" t="str">
        <f>Berechnung!$A273</f>
        <v/>
      </c>
    </row>
    <row r="124" spans="13:13" x14ac:dyDescent="0.25">
      <c r="M124" s="204" t="str">
        <f>Berechnung!$A274</f>
        <v/>
      </c>
    </row>
    <row r="125" spans="13:13" x14ac:dyDescent="0.25">
      <c r="M125" s="204" t="str">
        <f>Berechnung!$A275</f>
        <v/>
      </c>
    </row>
    <row r="126" spans="13:13" x14ac:dyDescent="0.25">
      <c r="M126" s="204" t="str">
        <f>Berechnung!$A276</f>
        <v/>
      </c>
    </row>
    <row r="127" spans="13:13" x14ac:dyDescent="0.25">
      <c r="M127" s="204" t="str">
        <f>Berechnung!$A277</f>
        <v/>
      </c>
    </row>
    <row r="128" spans="13:13" x14ac:dyDescent="0.25">
      <c r="M128" s="204" t="str">
        <f>Berechnung!$A278</f>
        <v/>
      </c>
    </row>
    <row r="129" spans="13:13" x14ac:dyDescent="0.25">
      <c r="M129" s="204" t="str">
        <f>Berechnung!$A279</f>
        <v/>
      </c>
    </row>
    <row r="130" spans="13:13" x14ac:dyDescent="0.25">
      <c r="M130" s="204" t="str">
        <f>Berechnung!$A280</f>
        <v/>
      </c>
    </row>
    <row r="131" spans="13:13" x14ac:dyDescent="0.25">
      <c r="M131" s="204" t="str">
        <f>Berechnung!$A281</f>
        <v/>
      </c>
    </row>
    <row r="132" spans="13:13" x14ac:dyDescent="0.25">
      <c r="M132" s="204" t="str">
        <f>Berechnung!$A282</f>
        <v/>
      </c>
    </row>
    <row r="133" spans="13:13" x14ac:dyDescent="0.25">
      <c r="M133" s="204" t="str">
        <f>Berechnung!$A283</f>
        <v/>
      </c>
    </row>
    <row r="134" spans="13:13" x14ac:dyDescent="0.25">
      <c r="M134" s="204" t="str">
        <f>Berechnung!$A284</f>
        <v/>
      </c>
    </row>
    <row r="135" spans="13:13" x14ac:dyDescent="0.25">
      <c r="M135" s="204" t="str">
        <f>Berechnung!$A285</f>
        <v/>
      </c>
    </row>
    <row r="136" spans="13:13" x14ac:dyDescent="0.25">
      <c r="M136" s="204" t="str">
        <f>Berechnung!$A286</f>
        <v/>
      </c>
    </row>
    <row r="137" spans="13:13" x14ac:dyDescent="0.25">
      <c r="M137" s="204" t="str">
        <f>Berechnung!$A287</f>
        <v/>
      </c>
    </row>
    <row r="138" spans="13:13" x14ac:dyDescent="0.25">
      <c r="M138" s="204" t="str">
        <f>Berechnung!$A288</f>
        <v/>
      </c>
    </row>
    <row r="139" spans="13:13" x14ac:dyDescent="0.25">
      <c r="M139" s="204" t="str">
        <f>Berechnung!$A289</f>
        <v/>
      </c>
    </row>
    <row r="140" spans="13:13" x14ac:dyDescent="0.25">
      <c r="M140" s="204" t="str">
        <f>Berechnung!$A290</f>
        <v/>
      </c>
    </row>
    <row r="141" spans="13:13" x14ac:dyDescent="0.25">
      <c r="M141" s="204" t="str">
        <f>Berechnung!$A291</f>
        <v/>
      </c>
    </row>
    <row r="142" spans="13:13" x14ac:dyDescent="0.25">
      <c r="M142" s="204" t="str">
        <f>Berechnung!$A292</f>
        <v/>
      </c>
    </row>
    <row r="143" spans="13:13" x14ac:dyDescent="0.25">
      <c r="M143" s="204" t="str">
        <f>Berechnung!$A293</f>
        <v/>
      </c>
    </row>
    <row r="144" spans="13:13" x14ac:dyDescent="0.25">
      <c r="M144" s="204" t="str">
        <f>Berechnung!$A294</f>
        <v/>
      </c>
    </row>
    <row r="145" spans="13:13" x14ac:dyDescent="0.25">
      <c r="M145" s="204" t="str">
        <f>Berechnung!$A295</f>
        <v/>
      </c>
    </row>
    <row r="146" spans="13:13" x14ac:dyDescent="0.25">
      <c r="M146" s="204" t="str">
        <f>Berechnung!$A296</f>
        <v/>
      </c>
    </row>
    <row r="147" spans="13:13" x14ac:dyDescent="0.25">
      <c r="M147" s="204" t="str">
        <f>Berechnung!$A297</f>
        <v/>
      </c>
    </row>
    <row r="148" spans="13:13" x14ac:dyDescent="0.25">
      <c r="M148" s="204" t="str">
        <f>Berechnung!$A298</f>
        <v/>
      </c>
    </row>
    <row r="149" spans="13:13" x14ac:dyDescent="0.25">
      <c r="M149" s="204" t="str">
        <f>Berechnung!$A299</f>
        <v/>
      </c>
    </row>
    <row r="150" spans="13:13" x14ac:dyDescent="0.25">
      <c r="M150" s="204" t="str">
        <f>Berechnung!$A300</f>
        <v/>
      </c>
    </row>
    <row r="151" spans="13:13" x14ac:dyDescent="0.25">
      <c r="M151" s="204" t="str">
        <f>Berechnung!$A301</f>
        <v/>
      </c>
    </row>
    <row r="152" spans="13:13" x14ac:dyDescent="0.25">
      <c r="M152" s="204" t="str">
        <f>Berechnung!$A302</f>
        <v/>
      </c>
    </row>
    <row r="153" spans="13:13" x14ac:dyDescent="0.25">
      <c r="M153" s="204" t="str">
        <f>Berechnung!$A303</f>
        <v/>
      </c>
    </row>
    <row r="154" spans="13:13" x14ac:dyDescent="0.25">
      <c r="M154" s="204" t="str">
        <f>Berechnung!$A304</f>
        <v/>
      </c>
    </row>
    <row r="155" spans="13:13" x14ac:dyDescent="0.25">
      <c r="M155" s="204" t="str">
        <f>Berechnung!$A305</f>
        <v/>
      </c>
    </row>
    <row r="156" spans="13:13" x14ac:dyDescent="0.25">
      <c r="M156" s="204" t="str">
        <f>Berechnung!$A306</f>
        <v/>
      </c>
    </row>
    <row r="157" spans="13:13" x14ac:dyDescent="0.25">
      <c r="M157" s="204" t="str">
        <f>Berechnung!$A307</f>
        <v/>
      </c>
    </row>
    <row r="158" spans="13:13" x14ac:dyDescent="0.25">
      <c r="M158" s="204" t="str">
        <f>Berechnung!$A308</f>
        <v/>
      </c>
    </row>
    <row r="159" spans="13:13" x14ac:dyDescent="0.25">
      <c r="M159" s="204" t="str">
        <f>Berechnung!$A309</f>
        <v/>
      </c>
    </row>
    <row r="160" spans="13:13" x14ac:dyDescent="0.25">
      <c r="M160" s="204" t="str">
        <f>Berechnung!$A310</f>
        <v/>
      </c>
    </row>
    <row r="161" spans="13:13" x14ac:dyDescent="0.25">
      <c r="M161" s="204" t="str">
        <f>Berechnung!$A311</f>
        <v/>
      </c>
    </row>
    <row r="162" spans="13:13" x14ac:dyDescent="0.25">
      <c r="M162" s="204" t="str">
        <f>Berechnung!$A312</f>
        <v/>
      </c>
    </row>
    <row r="163" spans="13:13" x14ac:dyDescent="0.25">
      <c r="M163" s="204" t="str">
        <f>Berechnung!$A313</f>
        <v/>
      </c>
    </row>
    <row r="164" spans="13:13" x14ac:dyDescent="0.25">
      <c r="M164" s="204" t="str">
        <f>Berechnung!$A314</f>
        <v/>
      </c>
    </row>
    <row r="165" spans="13:13" x14ac:dyDescent="0.25">
      <c r="M165" s="204" t="str">
        <f>Berechnung!$A315</f>
        <v/>
      </c>
    </row>
    <row r="166" spans="13:13" x14ac:dyDescent="0.25">
      <c r="M166" s="204" t="str">
        <f>Berechnung!$A316</f>
        <v/>
      </c>
    </row>
    <row r="167" spans="13:13" x14ac:dyDescent="0.25">
      <c r="M167" s="204" t="str">
        <f>Berechnung!$A317</f>
        <v/>
      </c>
    </row>
    <row r="168" spans="13:13" x14ac:dyDescent="0.25">
      <c r="M168" s="204" t="str">
        <f>Berechnung!$A318</f>
        <v/>
      </c>
    </row>
    <row r="169" spans="13:13" x14ac:dyDescent="0.25">
      <c r="M169" s="204" t="str">
        <f>Berechnung!$A319</f>
        <v/>
      </c>
    </row>
    <row r="170" spans="13:13" x14ac:dyDescent="0.25">
      <c r="M170" s="204" t="str">
        <f>Berechnung!$A320</f>
        <v/>
      </c>
    </row>
    <row r="171" spans="13:13" x14ac:dyDescent="0.25">
      <c r="M171" s="204" t="str">
        <f>Berechnung!$A321</f>
        <v/>
      </c>
    </row>
    <row r="172" spans="13:13" x14ac:dyDescent="0.25">
      <c r="M172" s="204" t="str">
        <f>Berechnung!$A322</f>
        <v/>
      </c>
    </row>
    <row r="173" spans="13:13" x14ac:dyDescent="0.25">
      <c r="M173" s="204" t="str">
        <f>Berechnung!$A323</f>
        <v/>
      </c>
    </row>
    <row r="174" spans="13:13" x14ac:dyDescent="0.25">
      <c r="M174" s="204" t="str">
        <f>Berechnung!$A324</f>
        <v/>
      </c>
    </row>
    <row r="175" spans="13:13" x14ac:dyDescent="0.25">
      <c r="M175" s="204" t="str">
        <f>Berechnung!$A325</f>
        <v/>
      </c>
    </row>
    <row r="176" spans="13:13" x14ac:dyDescent="0.25">
      <c r="M176" s="204" t="str">
        <f>Berechnung!$A326</f>
        <v/>
      </c>
    </row>
    <row r="177" spans="13:13" x14ac:dyDescent="0.25">
      <c r="M177" s="204" t="str">
        <f>Berechnung!$A327</f>
        <v/>
      </c>
    </row>
    <row r="178" spans="13:13" x14ac:dyDescent="0.25">
      <c r="M178" s="204" t="str">
        <f>Berechnung!$A328</f>
        <v/>
      </c>
    </row>
    <row r="179" spans="13:13" x14ac:dyDescent="0.25">
      <c r="M179" s="204" t="str">
        <f>Berechnung!$A329</f>
        <v/>
      </c>
    </row>
    <row r="180" spans="13:13" x14ac:dyDescent="0.25">
      <c r="M180" s="204" t="str">
        <f>Berechnung!$A330</f>
        <v/>
      </c>
    </row>
    <row r="181" spans="13:13" x14ac:dyDescent="0.25">
      <c r="M181" s="204" t="str">
        <f>Berechnung!$A331</f>
        <v/>
      </c>
    </row>
    <row r="182" spans="13:13" x14ac:dyDescent="0.25">
      <c r="M182" s="204" t="str">
        <f>Berechnung!$A332</f>
        <v/>
      </c>
    </row>
    <row r="183" spans="13:13" x14ac:dyDescent="0.25">
      <c r="M183" s="204" t="str">
        <f>Berechnung!$A333</f>
        <v/>
      </c>
    </row>
    <row r="184" spans="13:13" x14ac:dyDescent="0.25">
      <c r="M184" s="204" t="str">
        <f>Berechnung!$A334</f>
        <v/>
      </c>
    </row>
    <row r="185" spans="13:13" x14ac:dyDescent="0.25">
      <c r="M185" s="204" t="str">
        <f>Berechnung!$A335</f>
        <v/>
      </c>
    </row>
    <row r="186" spans="13:13" x14ac:dyDescent="0.25">
      <c r="M186" s="204" t="str">
        <f>Berechnung!$A336</f>
        <v/>
      </c>
    </row>
    <row r="187" spans="13:13" x14ac:dyDescent="0.25">
      <c r="M187" s="204" t="str">
        <f>Berechnung!$A337</f>
        <v/>
      </c>
    </row>
    <row r="188" spans="13:13" x14ac:dyDescent="0.25">
      <c r="M188" s="204" t="str">
        <f>Berechnung!$A338</f>
        <v/>
      </c>
    </row>
    <row r="189" spans="13:13" x14ac:dyDescent="0.25">
      <c r="M189" s="204" t="str">
        <f>Berechnung!$A339</f>
        <v/>
      </c>
    </row>
    <row r="190" spans="13:13" x14ac:dyDescent="0.25">
      <c r="M190" s="204" t="str">
        <f>Berechnung!$A340</f>
        <v/>
      </c>
    </row>
    <row r="191" spans="13:13" x14ac:dyDescent="0.25">
      <c r="M191" s="204" t="str">
        <f>Berechnung!$A341</f>
        <v/>
      </c>
    </row>
    <row r="192" spans="13:13" x14ac:dyDescent="0.25">
      <c r="M192" s="204" t="str">
        <f>Berechnung!$A342</f>
        <v/>
      </c>
    </row>
    <row r="193" spans="13:13" x14ac:dyDescent="0.25">
      <c r="M193" s="204" t="str">
        <f>Berechnung!$A343</f>
        <v/>
      </c>
    </row>
    <row r="194" spans="13:13" x14ac:dyDescent="0.25">
      <c r="M194" s="204" t="str">
        <f>Berechnung!$A344</f>
        <v/>
      </c>
    </row>
    <row r="195" spans="13:13" x14ac:dyDescent="0.25">
      <c r="M195" s="204" t="str">
        <f>Berechnung!$A345</f>
        <v/>
      </c>
    </row>
    <row r="196" spans="13:13" x14ac:dyDescent="0.25">
      <c r="M196" s="204" t="str">
        <f>Berechnung!$A346</f>
        <v/>
      </c>
    </row>
    <row r="197" spans="13:13" x14ac:dyDescent="0.25">
      <c r="M197" s="204" t="str">
        <f>Berechnung!$A347</f>
        <v/>
      </c>
    </row>
    <row r="198" spans="13:13" x14ac:dyDescent="0.25">
      <c r="M198" s="204" t="str">
        <f>Berechnung!$A348</f>
        <v/>
      </c>
    </row>
    <row r="199" spans="13:13" x14ac:dyDescent="0.25">
      <c r="M199" s="204" t="str">
        <f>Berechnung!$A349</f>
        <v/>
      </c>
    </row>
    <row r="200" spans="13:13" x14ac:dyDescent="0.25">
      <c r="M200" s="204" t="str">
        <f>Berechnung!$A350</f>
        <v/>
      </c>
    </row>
    <row r="201" spans="13:13" x14ac:dyDescent="0.25">
      <c r="M201" s="204" t="str">
        <f>Berechnung!$A351</f>
        <v/>
      </c>
    </row>
    <row r="202" spans="13:13" x14ac:dyDescent="0.25">
      <c r="M202" s="204" t="str">
        <f>Berechnung!$A352</f>
        <v/>
      </c>
    </row>
    <row r="203" spans="13:13" x14ac:dyDescent="0.25">
      <c r="M203" s="204" t="str">
        <f>Berechnung!$A353</f>
        <v/>
      </c>
    </row>
    <row r="204" spans="13:13" x14ac:dyDescent="0.25">
      <c r="M204" s="204" t="str">
        <f>Berechnung!$A354</f>
        <v/>
      </c>
    </row>
    <row r="205" spans="13:13" x14ac:dyDescent="0.25">
      <c r="M205" s="204" t="str">
        <f>Berechnung!$A355</f>
        <v/>
      </c>
    </row>
    <row r="206" spans="13:13" x14ac:dyDescent="0.25">
      <c r="M206" s="204" t="str">
        <f>Berechnung!$A356</f>
        <v/>
      </c>
    </row>
    <row r="207" spans="13:13" x14ac:dyDescent="0.25">
      <c r="M207" s="204" t="str">
        <f>Berechnung!$A357</f>
        <v/>
      </c>
    </row>
    <row r="208" spans="13:13" x14ac:dyDescent="0.25">
      <c r="M208" s="204" t="str">
        <f>Berechnung!$A358</f>
        <v/>
      </c>
    </row>
    <row r="209" spans="13:13" x14ac:dyDescent="0.25">
      <c r="M209" s="204" t="str">
        <f>Berechnung!$A359</f>
        <v/>
      </c>
    </row>
    <row r="210" spans="13:13" x14ac:dyDescent="0.25">
      <c r="M210" s="204" t="str">
        <f>Berechnung!$A360</f>
        <v/>
      </c>
    </row>
    <row r="211" spans="13:13" x14ac:dyDescent="0.25">
      <c r="M211" s="204" t="str">
        <f>Berechnung!$A361</f>
        <v/>
      </c>
    </row>
    <row r="212" spans="13:13" x14ac:dyDescent="0.25">
      <c r="M212" s="204" t="str">
        <f>Berechnung!$A362</f>
        <v/>
      </c>
    </row>
    <row r="213" spans="13:13" x14ac:dyDescent="0.25">
      <c r="M213" s="204" t="str">
        <f>Berechnung!$A363</f>
        <v/>
      </c>
    </row>
    <row r="214" spans="13:13" x14ac:dyDescent="0.25">
      <c r="M214" s="204" t="str">
        <f>Berechnung!$A364</f>
        <v/>
      </c>
    </row>
    <row r="215" spans="13:13" x14ac:dyDescent="0.25">
      <c r="M215" s="204" t="str">
        <f>Berechnung!$A365</f>
        <v/>
      </c>
    </row>
    <row r="216" spans="13:13" x14ac:dyDescent="0.25">
      <c r="M216" s="204" t="str">
        <f>Berechnung!$A366</f>
        <v/>
      </c>
    </row>
    <row r="217" spans="13:13" x14ac:dyDescent="0.25">
      <c r="M217" s="204" t="str">
        <f>Berechnung!$A367</f>
        <v/>
      </c>
    </row>
    <row r="218" spans="13:13" x14ac:dyDescent="0.25">
      <c r="M218" s="204" t="str">
        <f>Berechnung!$A368</f>
        <v/>
      </c>
    </row>
    <row r="219" spans="13:13" x14ac:dyDescent="0.25">
      <c r="M219" s="204" t="str">
        <f>Berechnung!$A369</f>
        <v/>
      </c>
    </row>
    <row r="220" spans="13:13" x14ac:dyDescent="0.25">
      <c r="M220" s="204" t="str">
        <f>Berechnung!$A370</f>
        <v/>
      </c>
    </row>
    <row r="221" spans="13:13" x14ac:dyDescent="0.25">
      <c r="M221" s="204" t="str">
        <f>Berechnung!$A371</f>
        <v/>
      </c>
    </row>
    <row r="222" spans="13:13" x14ac:dyDescent="0.25">
      <c r="M222" s="204" t="str">
        <f>Berechnung!$A372</f>
        <v/>
      </c>
    </row>
    <row r="223" spans="13:13" x14ac:dyDescent="0.25">
      <c r="M223" s="204" t="str">
        <f>Berechnung!$A373</f>
        <v/>
      </c>
    </row>
    <row r="224" spans="13:13" x14ac:dyDescent="0.25">
      <c r="M224" s="204" t="str">
        <f>Berechnung!$A374</f>
        <v/>
      </c>
    </row>
    <row r="225" spans="13:13" x14ac:dyDescent="0.25">
      <c r="M225" s="204" t="str">
        <f>Berechnung!$A375</f>
        <v/>
      </c>
    </row>
    <row r="226" spans="13:13" x14ac:dyDescent="0.25">
      <c r="M226" s="204" t="str">
        <f>Berechnung!$A376</f>
        <v/>
      </c>
    </row>
    <row r="227" spans="13:13" x14ac:dyDescent="0.25">
      <c r="M227" s="204" t="str">
        <f>Berechnung!$A377</f>
        <v/>
      </c>
    </row>
    <row r="228" spans="13:13" x14ac:dyDescent="0.25">
      <c r="M228" s="204" t="str">
        <f>Berechnung!$A378</f>
        <v/>
      </c>
    </row>
    <row r="229" spans="13:13" x14ac:dyDescent="0.25">
      <c r="M229" s="204" t="str">
        <f>Berechnung!$A379</f>
        <v/>
      </c>
    </row>
    <row r="230" spans="13:13" x14ac:dyDescent="0.25">
      <c r="M230" s="204" t="str">
        <f>Berechnung!$A380</f>
        <v/>
      </c>
    </row>
    <row r="231" spans="13:13" x14ac:dyDescent="0.25">
      <c r="M231" s="204" t="str">
        <f>Berechnung!$A381</f>
        <v/>
      </c>
    </row>
    <row r="232" spans="13:13" x14ac:dyDescent="0.25">
      <c r="M232" s="204" t="str">
        <f>Berechnung!$A382</f>
        <v/>
      </c>
    </row>
    <row r="233" spans="13:13" x14ac:dyDescent="0.25">
      <c r="M233" s="204" t="str">
        <f>Berechnung!$A383</f>
        <v/>
      </c>
    </row>
    <row r="234" spans="13:13" x14ac:dyDescent="0.25">
      <c r="M234" s="204" t="str">
        <f>Berechnung!$A384</f>
        <v/>
      </c>
    </row>
    <row r="235" spans="13:13" x14ac:dyDescent="0.25">
      <c r="M235" s="204" t="str">
        <f>Berechnung!$A385</f>
        <v/>
      </c>
    </row>
    <row r="236" spans="13:13" x14ac:dyDescent="0.25">
      <c r="M236" s="204" t="str">
        <f>Berechnung!$A386</f>
        <v/>
      </c>
    </row>
    <row r="237" spans="13:13" x14ac:dyDescent="0.25">
      <c r="M237" s="204" t="str">
        <f>Berechnung!$A387</f>
        <v/>
      </c>
    </row>
    <row r="238" spans="13:13" x14ac:dyDescent="0.25">
      <c r="M238" s="204" t="str">
        <f>Berechnung!$A388</f>
        <v/>
      </c>
    </row>
    <row r="239" spans="13:13" x14ac:dyDescent="0.25">
      <c r="M239" s="204" t="str">
        <f>Berechnung!$A389</f>
        <v/>
      </c>
    </row>
    <row r="240" spans="13:13" x14ac:dyDescent="0.25">
      <c r="M240" s="204" t="str">
        <f>Berechnung!$A390</f>
        <v/>
      </c>
    </row>
    <row r="241" spans="13:13" x14ac:dyDescent="0.25">
      <c r="M241" s="204" t="str">
        <f>Berechnung!$A391</f>
        <v/>
      </c>
    </row>
    <row r="242" spans="13:13" x14ac:dyDescent="0.25">
      <c r="M242" s="204" t="str">
        <f>Berechnung!$A392</f>
        <v/>
      </c>
    </row>
    <row r="243" spans="13:13" x14ac:dyDescent="0.25">
      <c r="M243" s="204" t="str">
        <f>Berechnung!$A393</f>
        <v/>
      </c>
    </row>
    <row r="244" spans="13:13" x14ac:dyDescent="0.25">
      <c r="M244" s="204" t="str">
        <f>Berechnung!$A394</f>
        <v/>
      </c>
    </row>
    <row r="245" spans="13:13" x14ac:dyDescent="0.25">
      <c r="M245" s="204" t="str">
        <f>Berechnung!$A395</f>
        <v/>
      </c>
    </row>
    <row r="246" spans="13:13" x14ac:dyDescent="0.25">
      <c r="M246" s="204" t="str">
        <f>Berechnung!$A396</f>
        <v/>
      </c>
    </row>
    <row r="247" spans="13:13" x14ac:dyDescent="0.25">
      <c r="M247" s="204" t="str">
        <f>Berechnung!$A397</f>
        <v/>
      </c>
    </row>
    <row r="248" spans="13:13" x14ac:dyDescent="0.25">
      <c r="M248" s="204" t="str">
        <f>Berechnung!$A398</f>
        <v/>
      </c>
    </row>
    <row r="249" spans="13:13" x14ac:dyDescent="0.25">
      <c r="M249" s="204" t="str">
        <f>Berechnung!$A399</f>
        <v/>
      </c>
    </row>
    <row r="250" spans="13:13" x14ac:dyDescent="0.25">
      <c r="M250" s="204" t="str">
        <f>Berechnung!$A400</f>
        <v/>
      </c>
    </row>
    <row r="251" spans="13:13" x14ac:dyDescent="0.25">
      <c r="M251" s="204" t="str">
        <f>Berechnung!$A401</f>
        <v/>
      </c>
    </row>
    <row r="252" spans="13:13" x14ac:dyDescent="0.25">
      <c r="M252" s="204" t="str">
        <f>Berechnung!$A402</f>
        <v/>
      </c>
    </row>
    <row r="253" spans="13:13" x14ac:dyDescent="0.25">
      <c r="M253" s="204" t="str">
        <f>Berechnung!$A403</f>
        <v/>
      </c>
    </row>
    <row r="254" spans="13:13" x14ac:dyDescent="0.25">
      <c r="M254" s="204" t="str">
        <f>Berechnung!$A404</f>
        <v/>
      </c>
    </row>
    <row r="255" spans="13:13" x14ac:dyDescent="0.25">
      <c r="M255" s="204" t="str">
        <f>Berechnung!$A405</f>
        <v/>
      </c>
    </row>
    <row r="256" spans="13:13" x14ac:dyDescent="0.25">
      <c r="M256" s="204" t="str">
        <f>Berechnung!$A406</f>
        <v/>
      </c>
    </row>
    <row r="257" spans="13:13" x14ac:dyDescent="0.25">
      <c r="M257" s="204" t="str">
        <f>Berechnung!$A407</f>
        <v/>
      </c>
    </row>
    <row r="258" spans="13:13" x14ac:dyDescent="0.25">
      <c r="M258" s="204" t="str">
        <f>Berechnung!$A408</f>
        <v/>
      </c>
    </row>
    <row r="259" spans="13:13" x14ac:dyDescent="0.25">
      <c r="M259" s="204" t="str">
        <f>Berechnung!$A409</f>
        <v/>
      </c>
    </row>
    <row r="260" spans="13:13" x14ac:dyDescent="0.25">
      <c r="M260" s="204" t="str">
        <f>Berechnung!$A410</f>
        <v/>
      </c>
    </row>
    <row r="261" spans="13:13" x14ac:dyDescent="0.25">
      <c r="M261" s="204" t="str">
        <f>Berechnung!$A411</f>
        <v/>
      </c>
    </row>
    <row r="262" spans="13:13" x14ac:dyDescent="0.25">
      <c r="M262" s="204" t="str">
        <f>Berechnung!$A412</f>
        <v/>
      </c>
    </row>
    <row r="263" spans="13:13" x14ac:dyDescent="0.25">
      <c r="M263" s="204" t="str">
        <f>Berechnung!$A413</f>
        <v/>
      </c>
    </row>
    <row r="264" spans="13:13" x14ac:dyDescent="0.25">
      <c r="M264" s="204" t="str">
        <f>Berechnung!$A414</f>
        <v/>
      </c>
    </row>
    <row r="265" spans="13:13" x14ac:dyDescent="0.25">
      <c r="M265" s="204" t="str">
        <f>Berechnung!$A415</f>
        <v/>
      </c>
    </row>
    <row r="266" spans="13:13" x14ac:dyDescent="0.25">
      <c r="M266" s="204" t="str">
        <f>Berechnung!$A416</f>
        <v/>
      </c>
    </row>
    <row r="267" spans="13:13" x14ac:dyDescent="0.25">
      <c r="M267" s="204" t="str">
        <f>Berechnung!$A417</f>
        <v/>
      </c>
    </row>
    <row r="268" spans="13:13" x14ac:dyDescent="0.25">
      <c r="M268" s="204" t="str">
        <f>Berechnung!$A418</f>
        <v/>
      </c>
    </row>
    <row r="269" spans="13:13" x14ac:dyDescent="0.25">
      <c r="M269" s="204" t="str">
        <f>Berechnung!$A419</f>
        <v/>
      </c>
    </row>
    <row r="270" spans="13:13" x14ac:dyDescent="0.25">
      <c r="M270" s="204" t="str">
        <f>Berechnung!$A420</f>
        <v/>
      </c>
    </row>
    <row r="271" spans="13:13" x14ac:dyDescent="0.25">
      <c r="M271" s="204" t="str">
        <f>Berechnung!$A421</f>
        <v/>
      </c>
    </row>
    <row r="272" spans="13:13" x14ac:dyDescent="0.25">
      <c r="M272" s="204" t="str">
        <f>Berechnung!$A422</f>
        <v/>
      </c>
    </row>
    <row r="273" spans="13:13" x14ac:dyDescent="0.25">
      <c r="M273" s="204" t="str">
        <f>Berechnung!$A423</f>
        <v/>
      </c>
    </row>
    <row r="274" spans="13:13" x14ac:dyDescent="0.25">
      <c r="M274" s="204" t="str">
        <f>Berechnung!$A424</f>
        <v/>
      </c>
    </row>
    <row r="275" spans="13:13" x14ac:dyDescent="0.25">
      <c r="M275" s="204" t="str">
        <f>Berechnung!$A425</f>
        <v/>
      </c>
    </row>
    <row r="276" spans="13:13" x14ac:dyDescent="0.25">
      <c r="M276" s="204" t="str">
        <f>Berechnung!$A426</f>
        <v/>
      </c>
    </row>
    <row r="277" spans="13:13" x14ac:dyDescent="0.25">
      <c r="M277" s="204" t="str">
        <f>Berechnung!$A427</f>
        <v/>
      </c>
    </row>
    <row r="278" spans="13:13" x14ac:dyDescent="0.25">
      <c r="M278" s="204" t="str">
        <f>Berechnung!$A428</f>
        <v/>
      </c>
    </row>
    <row r="279" spans="13:13" x14ac:dyDescent="0.25">
      <c r="M279" s="204" t="str">
        <f>Berechnung!$A429</f>
        <v/>
      </c>
    </row>
    <row r="280" spans="13:13" x14ac:dyDescent="0.25">
      <c r="M280" s="204" t="str">
        <f>Berechnung!$A430</f>
        <v/>
      </c>
    </row>
    <row r="281" spans="13:13" x14ac:dyDescent="0.25">
      <c r="M281" s="204" t="str">
        <f>Berechnung!$A431</f>
        <v/>
      </c>
    </row>
    <row r="282" spans="13:13" x14ac:dyDescent="0.25">
      <c r="M282" s="204" t="str">
        <f>Berechnung!$A432</f>
        <v/>
      </c>
    </row>
    <row r="283" spans="13:13" x14ac:dyDescent="0.25">
      <c r="M283" s="204" t="str">
        <f>Berechnung!$A433</f>
        <v/>
      </c>
    </row>
    <row r="284" spans="13:13" x14ac:dyDescent="0.25">
      <c r="M284" s="204" t="str">
        <f>Berechnung!$A434</f>
        <v/>
      </c>
    </row>
    <row r="285" spans="13:13" x14ac:dyDescent="0.25">
      <c r="M285" s="204" t="str">
        <f>Berechnung!$A435</f>
        <v/>
      </c>
    </row>
    <row r="286" spans="13:13" x14ac:dyDescent="0.25">
      <c r="M286" s="204" t="str">
        <f>Berechnung!$A436</f>
        <v/>
      </c>
    </row>
    <row r="287" spans="13:13" x14ac:dyDescent="0.25">
      <c r="M287" s="204" t="str">
        <f>Berechnung!$A437</f>
        <v/>
      </c>
    </row>
    <row r="288" spans="13:13" x14ac:dyDescent="0.25">
      <c r="M288" s="204" t="str">
        <f>Berechnung!$A438</f>
        <v/>
      </c>
    </row>
    <row r="289" spans="13:13" x14ac:dyDescent="0.25">
      <c r="M289" s="204" t="str">
        <f>Berechnung!$A439</f>
        <v/>
      </c>
    </row>
    <row r="290" spans="13:13" x14ac:dyDescent="0.25">
      <c r="M290" s="204" t="str">
        <f>Berechnung!$A440</f>
        <v/>
      </c>
    </row>
    <row r="291" spans="13:13" x14ac:dyDescent="0.25">
      <c r="M291" s="204" t="str">
        <f>Berechnung!$A441</f>
        <v/>
      </c>
    </row>
    <row r="292" spans="13:13" x14ac:dyDescent="0.25">
      <c r="M292" s="204" t="str">
        <f>Berechnung!$A442</f>
        <v/>
      </c>
    </row>
    <row r="293" spans="13:13" x14ac:dyDescent="0.25">
      <c r="M293" s="204" t="str">
        <f>Berechnung!$A443</f>
        <v/>
      </c>
    </row>
    <row r="294" spans="13:13" x14ac:dyDescent="0.25">
      <c r="M294" s="204" t="str">
        <f>Berechnung!$A444</f>
        <v/>
      </c>
    </row>
    <row r="295" spans="13:13" x14ac:dyDescent="0.25">
      <c r="M295" s="204" t="str">
        <f>Berechnung!$A445</f>
        <v/>
      </c>
    </row>
    <row r="296" spans="13:13" x14ac:dyDescent="0.25">
      <c r="M296" s="204" t="str">
        <f>Berechnung!$A446</f>
        <v/>
      </c>
    </row>
    <row r="297" spans="13:13" x14ac:dyDescent="0.25">
      <c r="M297" s="204" t="str">
        <f>Berechnung!$A447</f>
        <v/>
      </c>
    </row>
    <row r="298" spans="13:13" x14ac:dyDescent="0.25">
      <c r="M298" s="204" t="str">
        <f>Berechnung!$A448</f>
        <v/>
      </c>
    </row>
    <row r="299" spans="13:13" x14ac:dyDescent="0.25">
      <c r="M299" s="204" t="str">
        <f>Berechnung!$A449</f>
        <v/>
      </c>
    </row>
    <row r="300" spans="13:13" x14ac:dyDescent="0.25">
      <c r="M300" s="204" t="str">
        <f>Berechnung!$A450</f>
        <v/>
      </c>
    </row>
    <row r="301" spans="13:13" x14ac:dyDescent="0.25">
      <c r="M301" s="204" t="str">
        <f>Berechnung!$A451</f>
        <v/>
      </c>
    </row>
    <row r="302" spans="13:13" x14ac:dyDescent="0.25">
      <c r="M302" s="204" t="str">
        <f>Berechnung!$A452</f>
        <v/>
      </c>
    </row>
    <row r="303" spans="13:13" x14ac:dyDescent="0.25">
      <c r="M303" s="204" t="str">
        <f>Berechnung!$A453</f>
        <v/>
      </c>
    </row>
    <row r="304" spans="13:13" x14ac:dyDescent="0.25">
      <c r="M304" s="204" t="str">
        <f>Berechnung!$A454</f>
        <v/>
      </c>
    </row>
    <row r="305" spans="13:13" x14ac:dyDescent="0.25">
      <c r="M305" s="204" t="str">
        <f>Berechnung!$A455</f>
        <v/>
      </c>
    </row>
    <row r="306" spans="13:13" x14ac:dyDescent="0.25">
      <c r="M306" s="204" t="str">
        <f>Berechnung!$A456</f>
        <v/>
      </c>
    </row>
    <row r="307" spans="13:13" x14ac:dyDescent="0.25">
      <c r="M307" s="204" t="str">
        <f>Berechnung!$A457</f>
        <v/>
      </c>
    </row>
    <row r="308" spans="13:13" x14ac:dyDescent="0.25">
      <c r="M308" s="204" t="str">
        <f>Berechnung!$A458</f>
        <v/>
      </c>
    </row>
    <row r="309" spans="13:13" x14ac:dyDescent="0.25">
      <c r="M309" s="204" t="str">
        <f>Berechnung!$A459</f>
        <v/>
      </c>
    </row>
    <row r="310" spans="13:13" x14ac:dyDescent="0.25">
      <c r="M310" s="204" t="str">
        <f>Berechnung!$A460</f>
        <v/>
      </c>
    </row>
    <row r="311" spans="13:13" x14ac:dyDescent="0.25">
      <c r="M311" s="204" t="str">
        <f>Berechnung!$A461</f>
        <v/>
      </c>
    </row>
    <row r="312" spans="13:13" x14ac:dyDescent="0.25">
      <c r="M312" s="204" t="str">
        <f>Berechnung!$A462</f>
        <v/>
      </c>
    </row>
    <row r="313" spans="13:13" x14ac:dyDescent="0.25">
      <c r="M313" s="204" t="str">
        <f>Berechnung!$A463</f>
        <v/>
      </c>
    </row>
    <row r="314" spans="13:13" x14ac:dyDescent="0.25">
      <c r="M314" s="204" t="str">
        <f>Berechnung!$A464</f>
        <v/>
      </c>
    </row>
    <row r="315" spans="13:13" x14ac:dyDescent="0.25">
      <c r="M315" s="204" t="str">
        <f>Berechnung!$A465</f>
        <v/>
      </c>
    </row>
    <row r="316" spans="13:13" x14ac:dyDescent="0.25">
      <c r="M316" s="204" t="str">
        <f>Berechnung!$A466</f>
        <v/>
      </c>
    </row>
    <row r="317" spans="13:13" x14ac:dyDescent="0.25">
      <c r="M317" s="204" t="str">
        <f>Berechnung!$A467</f>
        <v/>
      </c>
    </row>
    <row r="318" spans="13:13" x14ac:dyDescent="0.25">
      <c r="M318" s="204" t="str">
        <f>Berechnung!$A468</f>
        <v/>
      </c>
    </row>
    <row r="319" spans="13:13" x14ac:dyDescent="0.25">
      <c r="M319" s="204" t="str">
        <f>Berechnung!$A469</f>
        <v/>
      </c>
    </row>
    <row r="320" spans="13:13" x14ac:dyDescent="0.25">
      <c r="M320" s="204" t="str">
        <f>Berechnung!$A470</f>
        <v/>
      </c>
    </row>
    <row r="321" spans="13:13" x14ac:dyDescent="0.25">
      <c r="M321" s="204" t="str">
        <f>Berechnung!$A471</f>
        <v/>
      </c>
    </row>
    <row r="322" spans="13:13" x14ac:dyDescent="0.25">
      <c r="M322" s="204" t="str">
        <f>Berechnung!$A472</f>
        <v/>
      </c>
    </row>
    <row r="323" spans="13:13" x14ac:dyDescent="0.25">
      <c r="M323" s="204" t="str">
        <f>Berechnung!$A473</f>
        <v/>
      </c>
    </row>
    <row r="324" spans="13:13" x14ac:dyDescent="0.25">
      <c r="M324" s="204" t="str">
        <f>Berechnung!$A474</f>
        <v/>
      </c>
    </row>
    <row r="325" spans="13:13" x14ac:dyDescent="0.25">
      <c r="M325" s="204" t="str">
        <f>Berechnung!$A475</f>
        <v/>
      </c>
    </row>
    <row r="326" spans="13:13" x14ac:dyDescent="0.25">
      <c r="M326" s="204" t="str">
        <f>Berechnung!$A476</f>
        <v/>
      </c>
    </row>
    <row r="327" spans="13:13" x14ac:dyDescent="0.25">
      <c r="M327" s="204" t="str">
        <f>Berechnung!$A477</f>
        <v/>
      </c>
    </row>
    <row r="328" spans="13:13" x14ac:dyDescent="0.25">
      <c r="M328" s="204" t="str">
        <f>Berechnung!$A478</f>
        <v/>
      </c>
    </row>
    <row r="329" spans="13:13" x14ac:dyDescent="0.25">
      <c r="M329" s="204" t="str">
        <f>Berechnung!$A479</f>
        <v/>
      </c>
    </row>
    <row r="330" spans="13:13" x14ac:dyDescent="0.25">
      <c r="M330" s="204" t="str">
        <f>Berechnung!$A480</f>
        <v/>
      </c>
    </row>
    <row r="331" spans="13:13" x14ac:dyDescent="0.25">
      <c r="M331" s="204" t="str">
        <f>Berechnung!$A481</f>
        <v/>
      </c>
    </row>
    <row r="332" spans="13:13" x14ac:dyDescent="0.25">
      <c r="M332" s="204" t="str">
        <f>Berechnung!$A482</f>
        <v/>
      </c>
    </row>
    <row r="333" spans="13:13" x14ac:dyDescent="0.25">
      <c r="M333" s="204" t="str">
        <f>Berechnung!$A483</f>
        <v/>
      </c>
    </row>
    <row r="334" spans="13:13" x14ac:dyDescent="0.25">
      <c r="M334" s="204" t="str">
        <f>Berechnung!$A484</f>
        <v/>
      </c>
    </row>
    <row r="335" spans="13:13" x14ac:dyDescent="0.25">
      <c r="M335" s="204" t="str">
        <f>Berechnung!$A485</f>
        <v/>
      </c>
    </row>
    <row r="336" spans="13:13" x14ac:dyDescent="0.25">
      <c r="M336" s="204" t="str">
        <f>Berechnung!$A486</f>
        <v/>
      </c>
    </row>
    <row r="337" spans="13:13" x14ac:dyDescent="0.25">
      <c r="M337" s="204" t="str">
        <f>Berechnung!$A487</f>
        <v/>
      </c>
    </row>
    <row r="338" spans="13:13" x14ac:dyDescent="0.25">
      <c r="M338" s="204" t="str">
        <f>Berechnung!$A488</f>
        <v/>
      </c>
    </row>
    <row r="339" spans="13:13" x14ac:dyDescent="0.25">
      <c r="M339" s="204" t="str">
        <f>Berechnung!$A489</f>
        <v/>
      </c>
    </row>
    <row r="340" spans="13:13" x14ac:dyDescent="0.25">
      <c r="M340" s="204" t="str">
        <f>Berechnung!$A490</f>
        <v/>
      </c>
    </row>
    <row r="341" spans="13:13" x14ac:dyDescent="0.25">
      <c r="M341" s="204" t="str">
        <f>Berechnung!$A491</f>
        <v/>
      </c>
    </row>
    <row r="342" spans="13:13" x14ac:dyDescent="0.25">
      <c r="M342" s="204" t="str">
        <f>Berechnung!$A492</f>
        <v/>
      </c>
    </row>
    <row r="343" spans="13:13" x14ac:dyDescent="0.25">
      <c r="M343" s="204" t="str">
        <f>Berechnung!$A493</f>
        <v/>
      </c>
    </row>
    <row r="344" spans="13:13" x14ac:dyDescent="0.25">
      <c r="M344" s="204" t="str">
        <f>Berechnung!$A494</f>
        <v/>
      </c>
    </row>
    <row r="345" spans="13:13" x14ac:dyDescent="0.25">
      <c r="M345" s="204" t="str">
        <f>Berechnung!$A495</f>
        <v/>
      </c>
    </row>
    <row r="346" spans="13:13" x14ac:dyDescent="0.25">
      <c r="M346" s="204" t="str">
        <f>Berechnung!$A496</f>
        <v/>
      </c>
    </row>
    <row r="347" spans="13:13" x14ac:dyDescent="0.25">
      <c r="M347" s="204" t="str">
        <f>Berechnung!$A497</f>
        <v/>
      </c>
    </row>
    <row r="348" spans="13:13" x14ac:dyDescent="0.25">
      <c r="M348" s="204" t="str">
        <f>Berechnung!$A498</f>
        <v/>
      </c>
    </row>
    <row r="349" spans="13:13" x14ac:dyDescent="0.25">
      <c r="M349" s="204" t="str">
        <f>Berechnung!$A499</f>
        <v/>
      </c>
    </row>
    <row r="350" spans="13:13" x14ac:dyDescent="0.25">
      <c r="M350" s="204" t="str">
        <f>Berechnung!$A500</f>
        <v/>
      </c>
    </row>
    <row r="351" spans="13:13" x14ac:dyDescent="0.25">
      <c r="M351" s="204" t="str">
        <f>Berechnung!$A501</f>
        <v/>
      </c>
    </row>
    <row r="352" spans="13:13" x14ac:dyDescent="0.25">
      <c r="M352" s="204" t="str">
        <f>Berechnung!$A502</f>
        <v/>
      </c>
    </row>
    <row r="353" spans="13:13" x14ac:dyDescent="0.25">
      <c r="M353" s="204" t="str">
        <f>Berechnung!$A503</f>
        <v/>
      </c>
    </row>
    <row r="354" spans="13:13" x14ac:dyDescent="0.25">
      <c r="M354" s="204" t="str">
        <f>Berechnung!$A504</f>
        <v/>
      </c>
    </row>
    <row r="355" spans="13:13" x14ac:dyDescent="0.25">
      <c r="M355" s="204" t="str">
        <f>Berechnung!$A505</f>
        <v/>
      </c>
    </row>
    <row r="356" spans="13:13" x14ac:dyDescent="0.25">
      <c r="M356" s="204" t="str">
        <f>Berechnung!$A506</f>
        <v/>
      </c>
    </row>
    <row r="357" spans="13:13" x14ac:dyDescent="0.25">
      <c r="M357" s="204" t="str">
        <f>Berechnung!$A507</f>
        <v/>
      </c>
    </row>
    <row r="358" spans="13:13" x14ac:dyDescent="0.25">
      <c r="M358" s="204" t="str">
        <f>Berechnung!$A508</f>
        <v/>
      </c>
    </row>
    <row r="359" spans="13:13" x14ac:dyDescent="0.25">
      <c r="M359" s="204" t="str">
        <f>Berechnung!$A509</f>
        <v/>
      </c>
    </row>
    <row r="360" spans="13:13" x14ac:dyDescent="0.25">
      <c r="M360" s="204" t="str">
        <f>Berechnung!$A510</f>
        <v/>
      </c>
    </row>
    <row r="361" spans="13:13" x14ac:dyDescent="0.25">
      <c r="M361" s="204" t="str">
        <f>Berechnung!$A511</f>
        <v/>
      </c>
    </row>
    <row r="362" spans="13:13" x14ac:dyDescent="0.25">
      <c r="M362" s="204" t="str">
        <f>Berechnung!$A512</f>
        <v/>
      </c>
    </row>
    <row r="363" spans="13:13" x14ac:dyDescent="0.25">
      <c r="M363" s="204" t="str">
        <f>Berechnung!$A513</f>
        <v/>
      </c>
    </row>
    <row r="364" spans="13:13" x14ac:dyDescent="0.25">
      <c r="M364" s="204" t="str">
        <f>Berechnung!$A514</f>
        <v/>
      </c>
    </row>
    <row r="365" spans="13:13" x14ac:dyDescent="0.25">
      <c r="M365" s="204" t="str">
        <f>Berechnung!$A515</f>
        <v/>
      </c>
    </row>
    <row r="366" spans="13:13" x14ac:dyDescent="0.25">
      <c r="M366" s="204" t="str">
        <f>Berechnung!$A516</f>
        <v/>
      </c>
    </row>
    <row r="367" spans="13:13" x14ac:dyDescent="0.25">
      <c r="M367" s="204" t="str">
        <f>Berechnung!$A517</f>
        <v/>
      </c>
    </row>
    <row r="368" spans="13:13" x14ac:dyDescent="0.25">
      <c r="M368" s="204" t="str">
        <f>Berechnung!$A518</f>
        <v/>
      </c>
    </row>
    <row r="369" spans="13:13" x14ac:dyDescent="0.25">
      <c r="M369" s="204" t="str">
        <f>Berechnung!$A519</f>
        <v/>
      </c>
    </row>
    <row r="370" spans="13:13" x14ac:dyDescent="0.25">
      <c r="M370" s="204" t="str">
        <f>Berechnung!$A520</f>
        <v/>
      </c>
    </row>
    <row r="371" spans="13:13" x14ac:dyDescent="0.25">
      <c r="M371" s="204" t="str">
        <f>Berechnung!$A521</f>
        <v/>
      </c>
    </row>
    <row r="372" spans="13:13" x14ac:dyDescent="0.25">
      <c r="M372" s="204" t="str">
        <f>Berechnung!$A522</f>
        <v/>
      </c>
    </row>
    <row r="373" spans="13:13" x14ac:dyDescent="0.25">
      <c r="M373" s="204" t="str">
        <f>Berechnung!$A523</f>
        <v/>
      </c>
    </row>
    <row r="374" spans="13:13" x14ac:dyDescent="0.25">
      <c r="M374" s="204" t="str">
        <f>Berechnung!$A524</f>
        <v/>
      </c>
    </row>
    <row r="375" spans="13:13" x14ac:dyDescent="0.25">
      <c r="M375" s="204" t="str">
        <f>Berechnung!$A525</f>
        <v/>
      </c>
    </row>
    <row r="376" spans="13:13" x14ac:dyDescent="0.25">
      <c r="M376" s="204" t="str">
        <f>Berechnung!$A526</f>
        <v/>
      </c>
    </row>
    <row r="377" spans="13:13" x14ac:dyDescent="0.25">
      <c r="M377" s="204" t="str">
        <f>Berechnung!$A527</f>
        <v/>
      </c>
    </row>
    <row r="378" spans="13:13" x14ac:dyDescent="0.25">
      <c r="M378" s="204" t="str">
        <f>Berechnung!$A528</f>
        <v/>
      </c>
    </row>
    <row r="379" spans="13:13" x14ac:dyDescent="0.25">
      <c r="M379" s="204" t="str">
        <f>Berechnung!$A529</f>
        <v/>
      </c>
    </row>
    <row r="380" spans="13:13" x14ac:dyDescent="0.25">
      <c r="M380" s="204" t="str">
        <f>Berechnung!$A530</f>
        <v/>
      </c>
    </row>
    <row r="381" spans="13:13" x14ac:dyDescent="0.25">
      <c r="M381" s="204" t="str">
        <f>Berechnung!$A531</f>
        <v/>
      </c>
    </row>
    <row r="382" spans="13:13" x14ac:dyDescent="0.25">
      <c r="M382" s="204" t="str">
        <f>Berechnung!$A532</f>
        <v/>
      </c>
    </row>
    <row r="383" spans="13:13" x14ac:dyDescent="0.25">
      <c r="M383" s="204" t="str">
        <f>Berechnung!$A533</f>
        <v/>
      </c>
    </row>
    <row r="384" spans="13:13" x14ac:dyDescent="0.25">
      <c r="M384" s="204" t="str">
        <f>Berechnung!$A534</f>
        <v/>
      </c>
    </row>
    <row r="385" spans="13:13" x14ac:dyDescent="0.25">
      <c r="M385" s="204" t="str">
        <f>Berechnung!$A535</f>
        <v/>
      </c>
    </row>
    <row r="386" spans="13:13" x14ac:dyDescent="0.25">
      <c r="M386" s="204" t="str">
        <f>Berechnung!$A536</f>
        <v/>
      </c>
    </row>
    <row r="387" spans="13:13" x14ac:dyDescent="0.25">
      <c r="M387" s="204" t="str">
        <f>Berechnung!$A537</f>
        <v/>
      </c>
    </row>
    <row r="388" spans="13:13" x14ac:dyDescent="0.25">
      <c r="M388" s="204" t="str">
        <f>Berechnung!$A538</f>
        <v/>
      </c>
    </row>
    <row r="389" spans="13:13" x14ac:dyDescent="0.25">
      <c r="M389" s="204" t="str">
        <f>Berechnung!$A539</f>
        <v/>
      </c>
    </row>
    <row r="390" spans="13:13" x14ac:dyDescent="0.25">
      <c r="M390" s="204" t="str">
        <f>Berechnung!$A540</f>
        <v/>
      </c>
    </row>
    <row r="391" spans="13:13" x14ac:dyDescent="0.25">
      <c r="M391" s="204" t="str">
        <f>Berechnung!$A541</f>
        <v/>
      </c>
    </row>
    <row r="392" spans="13:13" x14ac:dyDescent="0.25">
      <c r="M392" s="204" t="str">
        <f>Berechnung!$A542</f>
        <v/>
      </c>
    </row>
    <row r="393" spans="13:13" x14ac:dyDescent="0.25">
      <c r="M393" s="204" t="str">
        <f>Berechnung!$A543</f>
        <v/>
      </c>
    </row>
    <row r="394" spans="13:13" x14ac:dyDescent="0.25">
      <c r="M394" s="204" t="str">
        <f>Berechnung!$A544</f>
        <v/>
      </c>
    </row>
  </sheetData>
  <conditionalFormatting sqref="C11:G41">
    <cfRule type="expression" dxfId="1" priority="1">
      <formula>MATCH($C11,$M$2:$M$394,0)</formula>
    </cfRule>
    <cfRule type="expression" dxfId="0" priority="2">
      <formula>WEEKDAY($C11,2)&gt;5</formula>
    </cfRule>
  </conditionalFormatting>
  <dataValidations count="1">
    <dataValidation type="list" allowBlank="1" showInputMessage="1" promptTitle="Personalnummer" prompt="Hier die Personalnummer eingeben oder auswählen!" sqref="G1" xr:uid="{00000000-0002-0000-0A00-000000000000}">
      <formula1>Personalnummer</formula1>
    </dataValidation>
  </dataValidations>
  <pageMargins left="0.39370078740157483" right="0.39370078740157483" top="0.78740157480314965" bottom="0.78740157480314965" header="0.31496062992125984" footer="0.31496062992125984"/>
  <pageSetup paperSize="9" orientation="portrait" verticalDpi="0" r:id="rId1"/>
  <headerFooter>
    <oddHeader>&amp;RStand: &amp;D &amp;T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1:D2"/>
  <sheetViews>
    <sheetView workbookViewId="0">
      <selection activeCell="B4" sqref="B4"/>
    </sheetView>
  </sheetViews>
  <sheetFormatPr baseColWidth="10" defaultRowHeight="15" x14ac:dyDescent="0.25"/>
  <cols>
    <col min="2" max="2" width="22.42578125" customWidth="1"/>
    <col min="3" max="3" width="18" customWidth="1"/>
    <col min="4" max="4" width="27.140625" customWidth="1"/>
    <col min="5" max="5" width="20.28515625" customWidth="1"/>
    <col min="6" max="6" width="15.5703125" bestFit="1" customWidth="1"/>
  </cols>
  <sheetData>
    <row r="1" spans="2:4" x14ac:dyDescent="0.25">
      <c r="B1" s="105" t="s">
        <v>266</v>
      </c>
      <c r="C1" s="108" t="s">
        <v>265</v>
      </c>
      <c r="D1" s="124"/>
    </row>
    <row r="2" spans="2:4" x14ac:dyDescent="0.25">
      <c r="B2" t="s">
        <v>302</v>
      </c>
      <c r="C2" t="s">
        <v>236</v>
      </c>
    </row>
  </sheetData>
  <dataValidations count="1">
    <dataValidation type="list" allowBlank="1" showInputMessage="1" showErrorMessage="1" sqref="C2" xr:uid="{00000000-0002-0000-0B00-000000000000}">
      <formula1>ja_nein</formula1>
    </dataValidation>
  </dataValidation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00000"/>
  </sheetPr>
  <dimension ref="A1:BP2011"/>
  <sheetViews>
    <sheetView zoomScaleNormal="100" workbookViewId="0"/>
  </sheetViews>
  <sheetFormatPr baseColWidth="10" defaultRowHeight="15" x14ac:dyDescent="0.25"/>
  <cols>
    <col min="1" max="1" width="29.5703125" bestFit="1" customWidth="1"/>
    <col min="2" max="2" width="14.5703125" bestFit="1" customWidth="1"/>
    <col min="3" max="3" width="29.5703125" customWidth="1"/>
    <col min="4" max="4" width="16.7109375" bestFit="1" customWidth="1"/>
    <col min="5" max="5" width="12.42578125" bestFit="1" customWidth="1"/>
    <col min="6" max="6" width="14.5703125" bestFit="1" customWidth="1"/>
    <col min="7" max="7" width="17.5703125" bestFit="1" customWidth="1"/>
    <col min="8" max="8" width="14.5703125" bestFit="1" customWidth="1"/>
    <col min="9" max="9" width="18.28515625" bestFit="1" customWidth="1"/>
    <col min="10" max="10" width="13.85546875" bestFit="1" customWidth="1"/>
    <col min="11" max="13" width="10.140625" bestFit="1" customWidth="1"/>
    <col min="14" max="14" width="15.7109375" bestFit="1" customWidth="1"/>
    <col min="15" max="37" width="10.140625" bestFit="1" customWidth="1"/>
  </cols>
  <sheetData>
    <row r="1" spans="1:10" s="29" customFormat="1" x14ac:dyDescent="0.25">
      <c r="A1" s="67" t="str">
        <f>HYPERLINK("#A13","Arbeitsblatt Willkommen")</f>
        <v>Arbeitsblatt Willkommen</v>
      </c>
    </row>
    <row r="2" spans="1:10" x14ac:dyDescent="0.25">
      <c r="A2" s="67" t="str">
        <f>HYPERLINK("#A34","Arbeitsblat Mitarbeiter")</f>
        <v>Arbeitsblat Mitarbeiter</v>
      </c>
    </row>
    <row r="3" spans="1:10" x14ac:dyDescent="0.25">
      <c r="A3" s="67" t="str">
        <f>HYPERLINK("#A95","Arbeitsblatt Schichten")</f>
        <v>Arbeitsblatt Schichten</v>
      </c>
    </row>
    <row r="4" spans="1:10" x14ac:dyDescent="0.25">
      <c r="A4" s="67" t="str">
        <f>HYPERLINK("#A150","Arbeitsblatt Feiertage")</f>
        <v>Arbeitsblatt Feiertage</v>
      </c>
    </row>
    <row r="5" spans="1:10" x14ac:dyDescent="0.25">
      <c r="A5" s="67" t="str">
        <f>HYPERLINK("#C150","Arbeitsblatt Wunschdienstplan")</f>
        <v>Arbeitsblatt Wunschdienstplan</v>
      </c>
    </row>
    <row r="6" spans="1:10" x14ac:dyDescent="0.25">
      <c r="A6" s="67" t="str">
        <f>HYPERLINK("#C217","Arbeitsblatt Schichtfolgetabelle")</f>
        <v>Arbeitsblatt Schichtfolgetabelle</v>
      </c>
    </row>
    <row r="7" spans="1:10" x14ac:dyDescent="0.25">
      <c r="A7" s="67" t="str">
        <f>HYPERLINK("#C284","Arbeitsblatt Dienstplan")</f>
        <v>Arbeitsblatt Dienstplan</v>
      </c>
    </row>
    <row r="8" spans="1:10" x14ac:dyDescent="0.25">
      <c r="A8" s="67" t="str">
        <f>HYPERLINK("#C406","Arbeitsblatt Wochenansicht")</f>
        <v>Arbeitsblatt Wochenansicht</v>
      </c>
    </row>
    <row r="9" spans="1:10" x14ac:dyDescent="0.25">
      <c r="A9" s="67" t="str">
        <f>HYPERLINK("#C454","Mitarbeiteransicht")</f>
        <v>Mitarbeiteransicht</v>
      </c>
    </row>
    <row r="10" spans="1:10" x14ac:dyDescent="0.25">
      <c r="A10" s="67" t="str">
        <f>HYPERLINK("#C459","Arbeitsblatt Auswertung")</f>
        <v>Arbeitsblatt Auswertung</v>
      </c>
    </row>
    <row r="13" spans="1:10" x14ac:dyDescent="0.25">
      <c r="A13" s="30" t="s">
        <v>186</v>
      </c>
    </row>
    <row r="15" spans="1:10" x14ac:dyDescent="0.25">
      <c r="A15" t="s">
        <v>168</v>
      </c>
      <c r="D15" t="s">
        <v>203</v>
      </c>
      <c r="F15" t="s">
        <v>214</v>
      </c>
      <c r="H15" t="s">
        <v>227</v>
      </c>
    </row>
    <row r="16" spans="1:10" x14ac:dyDescent="0.25">
      <c r="A16">
        <v>2020</v>
      </c>
      <c r="D16" s="79">
        <f>DATE(Willkommen!$D$3,ROW()-15,1)</f>
        <v>43831</v>
      </c>
      <c r="F16" t="s">
        <v>123</v>
      </c>
      <c r="G16">
        <v>2</v>
      </c>
      <c r="H16" t="s">
        <v>228</v>
      </c>
      <c r="J16" t="s">
        <v>236</v>
      </c>
    </row>
    <row r="17" spans="1:10" x14ac:dyDescent="0.25">
      <c r="A17">
        <f>A16+1</f>
        <v>2021</v>
      </c>
      <c r="D17" s="79">
        <f>DATE(Willkommen!$D$3,ROW()-15,1)</f>
        <v>43862</v>
      </c>
      <c r="F17" s="29" t="s">
        <v>124</v>
      </c>
      <c r="G17">
        <v>3</v>
      </c>
      <c r="H17" t="s">
        <v>229</v>
      </c>
      <c r="J17" t="s">
        <v>237</v>
      </c>
    </row>
    <row r="18" spans="1:10" x14ac:dyDescent="0.25">
      <c r="A18" s="29">
        <f t="shared" ref="A18:A32" si="0">A17+1</f>
        <v>2022</v>
      </c>
      <c r="D18" s="79">
        <f>DATE(Willkommen!$D$3,ROW()-15,1)</f>
        <v>43891</v>
      </c>
      <c r="F18" s="29" t="s">
        <v>125</v>
      </c>
      <c r="G18">
        <v>4</v>
      </c>
      <c r="H18" t="s">
        <v>230</v>
      </c>
    </row>
    <row r="19" spans="1:10" x14ac:dyDescent="0.25">
      <c r="A19" s="29">
        <f t="shared" si="0"/>
        <v>2023</v>
      </c>
      <c r="D19" s="79">
        <f>DATE(Willkommen!$D$3,ROW()-15,1)</f>
        <v>43922</v>
      </c>
      <c r="F19" s="29" t="s">
        <v>126</v>
      </c>
      <c r="G19">
        <v>5</v>
      </c>
    </row>
    <row r="20" spans="1:10" x14ac:dyDescent="0.25">
      <c r="A20" s="29">
        <f t="shared" si="0"/>
        <v>2024</v>
      </c>
      <c r="D20" s="79">
        <f>DATE(Willkommen!$D$3,ROW()-15,1)</f>
        <v>43952</v>
      </c>
      <c r="F20" s="29" t="s">
        <v>127</v>
      </c>
      <c r="G20">
        <v>6</v>
      </c>
    </row>
    <row r="21" spans="1:10" x14ac:dyDescent="0.25">
      <c r="A21" s="29">
        <f t="shared" si="0"/>
        <v>2025</v>
      </c>
      <c r="D21" s="79">
        <f>DATE(Willkommen!$D$3,ROW()-15,1)</f>
        <v>43983</v>
      </c>
      <c r="F21" s="29" t="s">
        <v>128</v>
      </c>
      <c r="G21">
        <v>7</v>
      </c>
    </row>
    <row r="22" spans="1:10" x14ac:dyDescent="0.25">
      <c r="A22" s="29">
        <f t="shared" si="0"/>
        <v>2026</v>
      </c>
      <c r="D22" s="79">
        <f>DATE(Willkommen!$D$3,ROW()-15,1)</f>
        <v>44013</v>
      </c>
      <c r="F22" s="29" t="s">
        <v>129</v>
      </c>
      <c r="G22">
        <v>8</v>
      </c>
    </row>
    <row r="23" spans="1:10" x14ac:dyDescent="0.25">
      <c r="A23" s="29">
        <f t="shared" si="0"/>
        <v>2027</v>
      </c>
      <c r="D23" s="79">
        <f>DATE(Willkommen!$D$3,ROW()-15,1)</f>
        <v>44044</v>
      </c>
    </row>
    <row r="24" spans="1:10" x14ac:dyDescent="0.25">
      <c r="A24" s="29">
        <f t="shared" si="0"/>
        <v>2028</v>
      </c>
      <c r="D24" s="79">
        <f>DATE(Willkommen!$D$3,ROW()-15,1)</f>
        <v>44075</v>
      </c>
      <c r="F24">
        <f>VLOOKUP(Feiertage!G1,F16:G22,2,0)</f>
        <v>8</v>
      </c>
    </row>
    <row r="25" spans="1:10" x14ac:dyDescent="0.25">
      <c r="A25" s="29">
        <f t="shared" si="0"/>
        <v>2029</v>
      </c>
      <c r="D25" s="79">
        <f>DATE(Willkommen!$D$3,ROW()-15,1)</f>
        <v>44105</v>
      </c>
    </row>
    <row r="26" spans="1:10" x14ac:dyDescent="0.25">
      <c r="A26" s="29">
        <f t="shared" si="0"/>
        <v>2030</v>
      </c>
      <c r="D26" s="79">
        <f>DATE(Willkommen!$D$3,ROW()-15,1)</f>
        <v>44136</v>
      </c>
    </row>
    <row r="27" spans="1:10" x14ac:dyDescent="0.25">
      <c r="A27" s="29">
        <f t="shared" si="0"/>
        <v>2031</v>
      </c>
      <c r="D27" s="79">
        <f>DATE(Willkommen!$D$3,ROW()-15,1)</f>
        <v>44166</v>
      </c>
    </row>
    <row r="28" spans="1:10" x14ac:dyDescent="0.25">
      <c r="A28" s="29">
        <f t="shared" si="0"/>
        <v>2032</v>
      </c>
    </row>
    <row r="29" spans="1:10" x14ac:dyDescent="0.25">
      <c r="A29" s="29">
        <f t="shared" si="0"/>
        <v>2033</v>
      </c>
      <c r="D29" t="s">
        <v>267</v>
      </c>
      <c r="E29">
        <f>CODE(Schichten!B3)</f>
        <v>85</v>
      </c>
    </row>
    <row r="30" spans="1:10" x14ac:dyDescent="0.25">
      <c r="A30" s="29">
        <f t="shared" si="0"/>
        <v>2034</v>
      </c>
      <c r="D30" t="s">
        <v>268</v>
      </c>
      <c r="E30" s="29">
        <f>CODE(Schichten!B4)</f>
        <v>117</v>
      </c>
    </row>
    <row r="31" spans="1:10" x14ac:dyDescent="0.25">
      <c r="A31" s="29">
        <f t="shared" si="0"/>
        <v>2035</v>
      </c>
    </row>
    <row r="32" spans="1:10" x14ac:dyDescent="0.25">
      <c r="A32" s="29">
        <f t="shared" si="0"/>
        <v>2036</v>
      </c>
    </row>
    <row r="34" spans="1:14" x14ac:dyDescent="0.25">
      <c r="A34" s="30" t="s">
        <v>185</v>
      </c>
    </row>
    <row r="36" spans="1:14" x14ac:dyDescent="0.25">
      <c r="A36" s="17" t="s">
        <v>123</v>
      </c>
      <c r="B36" s="50" t="s">
        <v>124</v>
      </c>
      <c r="C36" s="50" t="s">
        <v>125</v>
      </c>
      <c r="D36" s="50" t="s">
        <v>126</v>
      </c>
      <c r="E36" s="50" t="s">
        <v>127</v>
      </c>
      <c r="F36" s="50" t="s">
        <v>128</v>
      </c>
      <c r="G36" s="44" t="s">
        <v>129</v>
      </c>
      <c r="I36" s="14" t="s">
        <v>187</v>
      </c>
    </row>
    <row r="37" spans="1:14" x14ac:dyDescent="0.25">
      <c r="A37" s="31">
        <v>0</v>
      </c>
      <c r="B37" s="37">
        <v>0</v>
      </c>
      <c r="C37" s="37">
        <v>0</v>
      </c>
      <c r="D37" s="37">
        <v>0</v>
      </c>
      <c r="E37" s="37">
        <v>0</v>
      </c>
      <c r="F37" s="37">
        <v>0</v>
      </c>
      <c r="G37" s="32">
        <v>0</v>
      </c>
      <c r="I37" s="35" t="s">
        <v>188</v>
      </c>
    </row>
    <row r="38" spans="1:14" x14ac:dyDescent="0.25">
      <c r="A38" s="33">
        <v>1</v>
      </c>
      <c r="B38" s="38">
        <v>2</v>
      </c>
      <c r="C38" s="38">
        <v>3</v>
      </c>
      <c r="D38" s="38">
        <v>4</v>
      </c>
      <c r="E38" s="38">
        <v>5</v>
      </c>
      <c r="F38" s="38">
        <v>6</v>
      </c>
      <c r="G38" s="34">
        <v>7</v>
      </c>
      <c r="I38" s="35" t="s">
        <v>189</v>
      </c>
    </row>
    <row r="39" spans="1:14" x14ac:dyDescent="0.25">
      <c r="I39" s="36" t="s">
        <v>190</v>
      </c>
    </row>
    <row r="40" spans="1:14" s="29" customFormat="1" x14ac:dyDescent="0.25"/>
    <row r="41" spans="1:14" s="29" customFormat="1" x14ac:dyDescent="0.25"/>
    <row r="42" spans="1:14" s="29" customFormat="1" x14ac:dyDescent="0.25">
      <c r="D42" s="59" t="s">
        <v>196</v>
      </c>
      <c r="E42" s="59"/>
      <c r="F42" s="59"/>
      <c r="G42" t="s">
        <v>195</v>
      </c>
      <c r="H42" s="52"/>
      <c r="I42" s="109" t="s">
        <v>194</v>
      </c>
      <c r="J42" s="52"/>
      <c r="K42" s="52" t="s">
        <v>221</v>
      </c>
      <c r="L42" s="52"/>
      <c r="M42" s="52" t="s">
        <v>209</v>
      </c>
    </row>
    <row r="43" spans="1:14" x14ac:dyDescent="0.25">
      <c r="A43" t="s">
        <v>0</v>
      </c>
      <c r="B43" t="s">
        <v>1</v>
      </c>
      <c r="C43" t="s">
        <v>2</v>
      </c>
      <c r="D43" t="s">
        <v>191</v>
      </c>
      <c r="E43" t="s">
        <v>192</v>
      </c>
      <c r="F43" t="s">
        <v>193</v>
      </c>
      <c r="G43" t="s">
        <v>218</v>
      </c>
      <c r="H43" s="29" t="s">
        <v>219</v>
      </c>
      <c r="I43" s="109" t="s">
        <v>218</v>
      </c>
      <c r="J43" s="109" t="s">
        <v>219</v>
      </c>
      <c r="K43" s="109" t="s">
        <v>218</v>
      </c>
      <c r="L43" s="109" t="s">
        <v>219</v>
      </c>
      <c r="M43" s="109" t="s">
        <v>218</v>
      </c>
      <c r="N43" s="109" t="s">
        <v>219</v>
      </c>
    </row>
    <row r="44" spans="1:14" x14ac:dyDescent="0.25">
      <c r="A44" s="17">
        <f>Mitarbeiter!B2</f>
        <v>1</v>
      </c>
      <c r="B44" s="50" t="str">
        <f>Mitarbeiter!C2</f>
        <v>Vorname1</v>
      </c>
      <c r="C44" s="50" t="str">
        <f>Mitarbeiter!D2</f>
        <v>Nachname1</v>
      </c>
      <c r="D44" s="68">
        <f>IF(OR(Mitarbeiter!G2="",Mitarbeiter!$I2=""),"",IF(Mitarbeiter!$I2="Monat",Mitarbeiter!G2,IF(Mitarbeiter!$I2="Tag",Mitarbeiter!G2,IF(Mitarbeiter!$I2="Woche",Mitarbeiter!G2/7,IF(Mitarbeiter!$I2="Jahr",Mitarbeiter!G2/(DATE(Willkommen!$D$3,12,31)-DATE(Willkommen!$D$3,1,1)),0)))))</f>
        <v>0.33333333333333331</v>
      </c>
      <c r="E44" s="69" t="str">
        <f>IF(OR(Mitarbeiter!H2="",Mitarbeiter!$I2=""),"",IF(Mitarbeiter!$I2="Monat",Mitarbeiter!H2,IF(Mitarbeiter!$I2="Tag",Mitarbeiter!H2,IF(Mitarbeiter!$I2="Woche",Mitarbeiter!H2/7,IF(Mitarbeiter!$I2="Jahr",Mitarbeiter!H2/(DATE(Willkommen!$D$3,12,31)-DATE(Willkommen!$D$3,1,1)),0)))))</f>
        <v/>
      </c>
      <c r="F44" s="44">
        <f>IF(D44&lt;&gt;"",D44*24,IF(E44&lt;&gt;"",E44,0))</f>
        <v>8</v>
      </c>
      <c r="G44">
        <f>IF(Mitarbeiter!I2="Monat",IF(Mitarbeiter!G2="",Mitarbeiter!H2,Mitarbeiter!G2*24),F44*$E$154-
(IF(Mitarbeiter!J2&lt;&gt;0,$E$155,0)+
IF(Mitarbeiter!K2&lt;&gt;0,$E$156,0)+
IF(Mitarbeiter!L2&lt;&gt;0,$E$157,0)+
IF(Mitarbeiter!M2&lt;&gt;0,$E$158,0)+
IF(Mitarbeiter!N2&lt;&gt;0,$E$159,0)+
IF(Mitarbeiter!O2&lt;&gt;0,$E$160,0)+
IF(Mitarbeiter!P2&lt;&gt;0,$E$161,0))*F44)</f>
        <v>8</v>
      </c>
      <c r="H44" t="str">
        <f>IF($D44&lt;&gt;"",TEXT(G44/24,"[hh]:mm"),G44)</f>
        <v>08:00</v>
      </c>
      <c r="I44">
        <f>IF(Mitarbeiter!I2="Monat",IF(Mitarbeiter!G2="",Mitarbeiter!H2,Mitarbeiter!G2*24),F44*$E$221-
(IF(Mitarbeiter!J2&lt;&gt;0,$E$222,0)+
IF(Mitarbeiter!K2&lt;&gt;0,$E$223,0)+
IF(Mitarbeiter!L2&lt;&gt;0,E$224,0)+
IF(Mitarbeiter!M2&lt;&gt;0,$E$225,0)+
IF(Mitarbeiter!N2&lt;&gt;0,$E$226,0)+
IF(Mitarbeiter!O2&lt;&gt;0,$E$227,0)+
IF(Mitarbeiter!P2&lt;&gt;0,$E$228,0))*F44)</f>
        <v>8</v>
      </c>
      <c r="J44" t="str">
        <f>IF($D44&lt;&gt;"",TEXT(I44/24,"[hh]:mm"),I44)</f>
        <v>08:00</v>
      </c>
      <c r="K44" s="29">
        <f>IF(Mitarbeiter!I2="Monat",IF(Mitarbeiter!G2="",Mitarbeiter!H2,Mitarbeiter!G2*24),F44*$E$288-
(IF(Mitarbeiter!J2&lt;&gt;0,$E$289,0)+
IF(Mitarbeiter!K2&lt;&gt;0,$E$290,0)+
IF(Mitarbeiter!L2&lt;&gt;0,E$291,0)+
IF(Mitarbeiter!M2&lt;&gt;0,$E$292,0)+
IF(Mitarbeiter!N2&lt;&gt;0,$E$293,0)+
IF(Mitarbeiter!O2&lt;&gt;0,$E$294,0)+
IF(Mitarbeiter!P2&lt;&gt;0,$E$295,0))*F44)</f>
        <v>8</v>
      </c>
      <c r="L44" s="29" t="str">
        <f>IF($D44&lt;&gt;"",TEXT(K44/24,"[hh]:mm"),K44)</f>
        <v>08:00</v>
      </c>
      <c r="M44">
        <f>IF(Mitarbeiter!I2="Monat",IF(Mitarbeiter!G2="",Mitarbeiter!H2,Mitarbeiter!G2*24),F44*$E$221-
(IF(Mitarbeiter!J2&lt;&gt;0,$AP$222,0)+
IF(Mitarbeiter!K2&lt;&gt;0,$AP$222,0)+
IF(Mitarbeiter!L2&lt;&gt;0,AP$222,0)+
IF(Mitarbeiter!M2&lt;&gt;0,$AP$222,0)+
IF(Mitarbeiter!N2&lt;&gt;0,$AP$222,0)+
IF(Mitarbeiter!O2&lt;&gt;0,$AP$222,0)+
IF(Mitarbeiter!P2&lt;&gt;0,$AP$222,0))*F44)</f>
        <v>8</v>
      </c>
      <c r="N44" s="29" t="str">
        <f>IF($D44&lt;&gt;"",TEXT(M44/24,"[hh]:mm"),M44)</f>
        <v>08:00</v>
      </c>
    </row>
    <row r="45" spans="1:14" x14ac:dyDescent="0.25">
      <c r="A45" s="31">
        <f>Mitarbeiter!B3</f>
        <v>2</v>
      </c>
      <c r="B45" s="37" t="str">
        <f>Mitarbeiter!C3</f>
        <v>Vorname2</v>
      </c>
      <c r="C45" s="37" t="str">
        <f>Mitarbeiter!D3</f>
        <v>Nachname2</v>
      </c>
      <c r="D45" s="70" t="str">
        <f>IF(OR(Mitarbeiter!G3="",Mitarbeiter!$I3=""),"",IF(Mitarbeiter!$I3="Monat",Mitarbeiter!G3,IF(Mitarbeiter!$I3="Tag",Mitarbeiter!G3,IF(Mitarbeiter!$I3="Woche",Mitarbeiter!G3/7,IF(Mitarbeiter!$I3="Jahr",Mitarbeiter!G3/(DATE(Willkommen!$D$3,12,31)-DATE(Willkommen!$D$3,1,1)),0)))))</f>
        <v/>
      </c>
      <c r="E45" s="62">
        <f>IF(OR(Mitarbeiter!H3="",Mitarbeiter!$I3=""),"",IF(Mitarbeiter!$I3="Monat",Mitarbeiter!H3,IF(Mitarbeiter!$I3="Tag",Mitarbeiter!H3,IF(Mitarbeiter!$I3="Woche",Mitarbeiter!H3/7,IF(Mitarbeiter!$I3="Jahr",Mitarbeiter!H3/(DATE(Willkommen!$D$3,12,31)-DATE(Willkommen!$D$3,1,1)),0)))))</f>
        <v>0</v>
      </c>
      <c r="F45" s="32">
        <f t="shared" ref="F45:F93" si="1">IF(D45&lt;&gt;"",D45*24,IF(E45&lt;&gt;"",E45,0))</f>
        <v>0</v>
      </c>
      <c r="G45" s="29">
        <f>IF(Mitarbeiter!I3="Monat",IF(Mitarbeiter!G3="",Mitarbeiter!H3,Mitarbeiter!G3*24),F45*$E$154-
(IF(Mitarbeiter!J3&lt;&gt;0,$E$155,0)+
IF(Mitarbeiter!K3&lt;&gt;0,$E$156,0)+
IF(Mitarbeiter!L3&lt;&gt;0,$E$157,0)+
IF(Mitarbeiter!M3&lt;&gt;0,$E$158,0)+
IF(Mitarbeiter!N3&lt;&gt;0,$E$159,0)+
IF(Mitarbeiter!O3&lt;&gt;0,$E$160,0)+
IF(Mitarbeiter!P3&lt;&gt;0,$E$161,0))*F45)</f>
        <v>0</v>
      </c>
      <c r="H45" s="29">
        <f t="shared" ref="H45:H93" si="2">IF($D45&lt;&gt;"",TEXT(G45/24,"[hh]:mm"),G45)</f>
        <v>0</v>
      </c>
      <c r="I45" s="29">
        <f>IF(Mitarbeiter!I3="Monat",IF(Mitarbeiter!G3="",Mitarbeiter!H3,Mitarbeiter!G3*24),F45*$E$221-
(IF(Mitarbeiter!J3&lt;&gt;0,$E$222,0)+
IF(Mitarbeiter!K3&lt;&gt;0,$E$223,0)+
IF(Mitarbeiter!L3&lt;&gt;0,E$224,0)+
IF(Mitarbeiter!M3&lt;&gt;0,$E$225,0)+
IF(Mitarbeiter!N3&lt;&gt;0,$E$226,0)+
IF(Mitarbeiter!O3&lt;&gt;0,$E$227,0)+
IF(Mitarbeiter!P3&lt;&gt;0,$E$228,0))*F45)</f>
        <v>0</v>
      </c>
      <c r="J45" s="29">
        <f t="shared" ref="J45:J93" si="3">IF($D45&lt;&gt;"",TEXT(I45/24,"[hh]:mm"),I45)</f>
        <v>0</v>
      </c>
      <c r="K45" s="29">
        <f>IF(Mitarbeiter!I3="Monat",IF(Mitarbeiter!G3="",Mitarbeiter!H3,Mitarbeiter!G3*24),F45*$E$288-
(IF(Mitarbeiter!J3&lt;&gt;0,$E$289,0)+
IF(Mitarbeiter!K3&lt;&gt;0,$E$290,0)+
IF(Mitarbeiter!L3&lt;&gt;0,E$291,0)+
IF(Mitarbeiter!M3&lt;&gt;0,$E$292,0)+
IF(Mitarbeiter!N3&lt;&gt;0,$E$293,0)+
IF(Mitarbeiter!O3&lt;&gt;0,$E$294,0)+
IF(Mitarbeiter!P3&lt;&gt;0,$E$295,0))*F45)</f>
        <v>0</v>
      </c>
      <c r="L45" s="29">
        <f t="shared" ref="L45:L93" si="4">IF($D45&lt;&gt;"",TEXT(K45/24,"[hh]:mm"),K45)</f>
        <v>0</v>
      </c>
      <c r="M45">
        <f>IF(Mitarbeiter!I3="Monat",IF(Mitarbeiter!G3="",Mitarbeiter!H3,Mitarbeiter!G3*24),F45*$E$221-
(IF(Mitarbeiter!J3&lt;&gt;0,$AP$222,0)+
IF(Mitarbeiter!K3&lt;&gt;0,$AP$222,0)+
IF(Mitarbeiter!L3&lt;&gt;0,AP$222,0)+
IF(Mitarbeiter!M3&lt;&gt;0,$AP$222,0)+
IF(Mitarbeiter!N3&lt;&gt;0,$AP$222,0)+
IF(Mitarbeiter!O3&lt;&gt;0,$AP$222,0)+
IF(Mitarbeiter!P3&lt;&gt;0,$AP$222,0))*F45)</f>
        <v>0</v>
      </c>
      <c r="N45" s="29">
        <f t="shared" ref="N45:N93" si="5">IF($D45&lt;&gt;"",TEXT(M45/24,"[hh]:mm"),M45)</f>
        <v>0</v>
      </c>
    </row>
    <row r="46" spans="1:14" x14ac:dyDescent="0.25">
      <c r="A46" s="31">
        <f>Mitarbeiter!B4</f>
        <v>3</v>
      </c>
      <c r="B46" s="37" t="str">
        <f>Mitarbeiter!C4</f>
        <v>Vorname3</v>
      </c>
      <c r="C46" s="37" t="str">
        <f>Mitarbeiter!D4</f>
        <v>Nachname3</v>
      </c>
      <c r="D46" s="70" t="str">
        <f>IF(OR(Mitarbeiter!G4="",Mitarbeiter!$I4=""),"",IF(Mitarbeiter!$I4="Monat",Mitarbeiter!G4,IF(Mitarbeiter!$I4="Tag",Mitarbeiter!G4,IF(Mitarbeiter!$I4="Woche",Mitarbeiter!G4/7,IF(Mitarbeiter!$I4="Jahr",Mitarbeiter!G4/(DATE(Willkommen!$D$3,12,31)-DATE(Willkommen!$D$3,1,1)),0)))))</f>
        <v/>
      </c>
      <c r="E46" s="62">
        <f>IF(OR(Mitarbeiter!H4="",Mitarbeiter!$I4=""),"",IF(Mitarbeiter!$I4="Monat",Mitarbeiter!H4,IF(Mitarbeiter!$I4="Tag",Mitarbeiter!H4,IF(Mitarbeiter!$I4="Woche",Mitarbeiter!H4/7,IF(Mitarbeiter!$I4="Jahr",Mitarbeiter!H4/(DATE(Willkommen!$D$3,12,31)-DATE(Willkommen!$D$3,1,1)),0)))))</f>
        <v>0</v>
      </c>
      <c r="F46" s="32">
        <f t="shared" si="1"/>
        <v>0</v>
      </c>
      <c r="G46" s="29">
        <f>IF(Mitarbeiter!I4="Monat",IF(Mitarbeiter!G4="",Mitarbeiter!H4,Mitarbeiter!G4*24),F46*$E$154-
(IF(Mitarbeiter!J4&lt;&gt;0,$E$155,0)+
IF(Mitarbeiter!K4&lt;&gt;0,$E$156,0)+
IF(Mitarbeiter!L4&lt;&gt;0,$E$157,0)+
IF(Mitarbeiter!M4&lt;&gt;0,$E$158,0)+
IF(Mitarbeiter!N4&lt;&gt;0,$E$159,0)+
IF(Mitarbeiter!O4&lt;&gt;0,$E$160,0)+
IF(Mitarbeiter!P4&lt;&gt;0,$E$161,0))*F46)</f>
        <v>0</v>
      </c>
      <c r="H46" s="29">
        <f t="shared" si="2"/>
        <v>0</v>
      </c>
      <c r="I46" s="29">
        <f>IF(Mitarbeiter!I4="Monat",IF(Mitarbeiter!G4="",Mitarbeiter!H4,Mitarbeiter!G4*24),F46*$E$221-
(IF(Mitarbeiter!J4&lt;&gt;0,$E$222,0)+
IF(Mitarbeiter!K4&lt;&gt;0,$E$223,0)+
IF(Mitarbeiter!L4&lt;&gt;0,E$224,0)+
IF(Mitarbeiter!M4&lt;&gt;0,$E$225,0)+
IF(Mitarbeiter!N4&lt;&gt;0,$E$226,0)+
IF(Mitarbeiter!O4&lt;&gt;0,$E$227,0)+
IF(Mitarbeiter!P4&lt;&gt;0,$E$228,0))*F46)</f>
        <v>0</v>
      </c>
      <c r="J46" s="29">
        <f t="shared" si="3"/>
        <v>0</v>
      </c>
      <c r="K46" s="29">
        <f>IF(Mitarbeiter!I4="Monat",IF(Mitarbeiter!G4="",Mitarbeiter!H4,Mitarbeiter!G4*24),F46*$E$288-
(IF(Mitarbeiter!J4&lt;&gt;0,$E$289,0)+
IF(Mitarbeiter!K4&lt;&gt;0,$E$290,0)+
IF(Mitarbeiter!L4&lt;&gt;0,E$291,0)+
IF(Mitarbeiter!M4&lt;&gt;0,$E$292,0)+
IF(Mitarbeiter!N4&lt;&gt;0,$E$293,0)+
IF(Mitarbeiter!O4&lt;&gt;0,$E$294,0)+
IF(Mitarbeiter!P4&lt;&gt;0,$E$295,0))*F46)</f>
        <v>0</v>
      </c>
      <c r="L46" s="29">
        <f t="shared" si="4"/>
        <v>0</v>
      </c>
      <c r="M46">
        <f>IF(Mitarbeiter!I4="Monat",IF(Mitarbeiter!G4="",Mitarbeiter!H4,Mitarbeiter!G4*24),F46*$E$221-
(IF(Mitarbeiter!J4&lt;&gt;0,$AP$222,0)+
IF(Mitarbeiter!K4&lt;&gt;0,$AP$222,0)+
IF(Mitarbeiter!L4&lt;&gt;0,AP$222,0)+
IF(Mitarbeiter!M4&lt;&gt;0,$AP$222,0)+
IF(Mitarbeiter!N4&lt;&gt;0,$AP$222,0)+
IF(Mitarbeiter!O4&lt;&gt;0,$AP$222,0)+
IF(Mitarbeiter!P4&lt;&gt;0,$AP$222,0))*F46)</f>
        <v>0</v>
      </c>
      <c r="N46" s="29">
        <f t="shared" si="5"/>
        <v>0</v>
      </c>
    </row>
    <row r="47" spans="1:14" x14ac:dyDescent="0.25">
      <c r="A47" s="31">
        <f>Mitarbeiter!B5</f>
        <v>4</v>
      </c>
      <c r="B47" s="37" t="str">
        <f>Mitarbeiter!C5</f>
        <v>Vorname4</v>
      </c>
      <c r="C47" s="37" t="str">
        <f>Mitarbeiter!D5</f>
        <v>Nachname4</v>
      </c>
      <c r="D47" s="70" t="str">
        <f>IF(OR(Mitarbeiter!G5="",Mitarbeiter!$I5=""),"",IF(Mitarbeiter!$I5="Monat",Mitarbeiter!G5,IF(Mitarbeiter!$I5="Tag",Mitarbeiter!G5,IF(Mitarbeiter!$I5="Woche",Mitarbeiter!G5/7,IF(Mitarbeiter!$I5="Jahr",Mitarbeiter!G5/(DATE(Willkommen!$D$3,12,31)-DATE(Willkommen!$D$3,1,1)),0)))))</f>
        <v/>
      </c>
      <c r="E47" s="62">
        <f>IF(OR(Mitarbeiter!H5="",Mitarbeiter!$I5=""),"",IF(Mitarbeiter!$I5="Monat",Mitarbeiter!H5,IF(Mitarbeiter!$I5="Tag",Mitarbeiter!H5,IF(Mitarbeiter!$I5="Woche",Mitarbeiter!H5/7,IF(Mitarbeiter!$I5="Jahr",Mitarbeiter!H5/(DATE(Willkommen!$D$3,12,31)-DATE(Willkommen!$D$3,1,1)),0)))))</f>
        <v>0</v>
      </c>
      <c r="F47" s="32">
        <f t="shared" si="1"/>
        <v>0</v>
      </c>
      <c r="G47" s="29">
        <f>IF(Mitarbeiter!I5="Monat",IF(Mitarbeiter!G5="",Mitarbeiter!H5,Mitarbeiter!G5*24),F47*$E$154-
(IF(Mitarbeiter!J5&lt;&gt;0,$E$155,0)+
IF(Mitarbeiter!K5&lt;&gt;0,$E$156,0)+
IF(Mitarbeiter!L5&lt;&gt;0,$E$157,0)+
IF(Mitarbeiter!M5&lt;&gt;0,$E$158,0)+
IF(Mitarbeiter!N5&lt;&gt;0,$E$159,0)+
IF(Mitarbeiter!O5&lt;&gt;0,$E$160,0)+
IF(Mitarbeiter!P5&lt;&gt;0,$E$161,0))*F47)</f>
        <v>0</v>
      </c>
      <c r="H47" s="29">
        <f t="shared" si="2"/>
        <v>0</v>
      </c>
      <c r="I47" s="29">
        <f>IF(Mitarbeiter!I5="Monat",IF(Mitarbeiter!G5="",Mitarbeiter!H5,Mitarbeiter!G5*24),F47*$E$221-
(IF(Mitarbeiter!J5&lt;&gt;0,$E$222,0)+
IF(Mitarbeiter!K5&lt;&gt;0,$E$223,0)+
IF(Mitarbeiter!L5&lt;&gt;0,E$224,0)+
IF(Mitarbeiter!M5&lt;&gt;0,$E$225,0)+
IF(Mitarbeiter!N5&lt;&gt;0,$E$226,0)+
IF(Mitarbeiter!O5&lt;&gt;0,$E$227,0)+
IF(Mitarbeiter!P5&lt;&gt;0,$E$228,0))*F47)</f>
        <v>0</v>
      </c>
      <c r="J47" s="29">
        <f t="shared" si="3"/>
        <v>0</v>
      </c>
      <c r="K47" s="29">
        <f>IF(Mitarbeiter!I5="Monat",IF(Mitarbeiter!G5="",Mitarbeiter!H5,Mitarbeiter!G5*24),F47*$E$288-
(IF(Mitarbeiter!J5&lt;&gt;0,$E$289,0)+
IF(Mitarbeiter!K5&lt;&gt;0,$E$290,0)+
IF(Mitarbeiter!L5&lt;&gt;0,E$291,0)+
IF(Mitarbeiter!M5&lt;&gt;0,$E$292,0)+
IF(Mitarbeiter!N5&lt;&gt;0,$E$293,0)+
IF(Mitarbeiter!O5&lt;&gt;0,$E$294,0)+
IF(Mitarbeiter!P5&lt;&gt;0,$E$295,0))*F47)</f>
        <v>0</v>
      </c>
      <c r="L47" s="29">
        <f t="shared" si="4"/>
        <v>0</v>
      </c>
      <c r="M47">
        <f>IF(Mitarbeiter!I5="Monat",IF(Mitarbeiter!G5="",Mitarbeiter!H5,Mitarbeiter!G5*24),F47*$E$221-
(IF(Mitarbeiter!J5&lt;&gt;0,$AP$222,0)+
IF(Mitarbeiter!K5&lt;&gt;0,$AP$222,0)+
IF(Mitarbeiter!L5&lt;&gt;0,AP$222,0)+
IF(Mitarbeiter!M5&lt;&gt;0,$AP$222,0)+
IF(Mitarbeiter!N5&lt;&gt;0,$AP$222,0)+
IF(Mitarbeiter!O5&lt;&gt;0,$AP$222,0)+
IF(Mitarbeiter!P5&lt;&gt;0,$AP$222,0))*F47)</f>
        <v>0</v>
      </c>
      <c r="N47" s="29">
        <f t="shared" si="5"/>
        <v>0</v>
      </c>
    </row>
    <row r="48" spans="1:14" x14ac:dyDescent="0.25">
      <c r="A48" s="31">
        <f>Mitarbeiter!B6</f>
        <v>5</v>
      </c>
      <c r="B48" s="37" t="str">
        <f>Mitarbeiter!C6</f>
        <v>Vorname5</v>
      </c>
      <c r="C48" s="37" t="str">
        <f>Mitarbeiter!D6</f>
        <v>Nachname5</v>
      </c>
      <c r="D48" s="70" t="str">
        <f>IF(OR(Mitarbeiter!G6="",Mitarbeiter!$I6=""),"",IF(Mitarbeiter!$I6="Monat",Mitarbeiter!G6,IF(Mitarbeiter!$I6="Tag",Mitarbeiter!G6,IF(Mitarbeiter!$I6="Woche",Mitarbeiter!G6/7,IF(Mitarbeiter!$I6="Jahr",Mitarbeiter!G6/(DATE(Willkommen!$D$3,12,31)-DATE(Willkommen!$D$3,1,1)),0)))))</f>
        <v/>
      </c>
      <c r="E48" s="62">
        <f>IF(OR(Mitarbeiter!H6="",Mitarbeiter!$I6=""),"",IF(Mitarbeiter!$I6="Monat",Mitarbeiter!H6,IF(Mitarbeiter!$I6="Tag",Mitarbeiter!H6,IF(Mitarbeiter!$I6="Woche",Mitarbeiter!H6/7,IF(Mitarbeiter!$I6="Jahr",Mitarbeiter!H6/(DATE(Willkommen!$D$3,12,31)-DATE(Willkommen!$D$3,1,1)),0)))))</f>
        <v>0</v>
      </c>
      <c r="F48" s="32">
        <f t="shared" si="1"/>
        <v>0</v>
      </c>
      <c r="G48" s="29">
        <f>IF(Mitarbeiter!I6="Monat",IF(Mitarbeiter!G6="",Mitarbeiter!H6,Mitarbeiter!G6*24),F48*$E$154-
(IF(Mitarbeiter!J6&lt;&gt;0,$E$155,0)+
IF(Mitarbeiter!K6&lt;&gt;0,$E$156,0)+
IF(Mitarbeiter!L6&lt;&gt;0,$E$157,0)+
IF(Mitarbeiter!M6&lt;&gt;0,$E$158,0)+
IF(Mitarbeiter!N6&lt;&gt;0,$E$159,0)+
IF(Mitarbeiter!O6&lt;&gt;0,$E$160,0)+
IF(Mitarbeiter!P6&lt;&gt;0,$E$161,0))*F48)</f>
        <v>0</v>
      </c>
      <c r="H48" s="29">
        <f t="shared" si="2"/>
        <v>0</v>
      </c>
      <c r="I48" s="29">
        <f>IF(Mitarbeiter!I6="Monat",IF(Mitarbeiter!G6="",Mitarbeiter!H6,Mitarbeiter!G6*24),F48*$E$221-
(IF(Mitarbeiter!J6&lt;&gt;0,$E$222,0)+
IF(Mitarbeiter!K6&lt;&gt;0,$E$223,0)+
IF(Mitarbeiter!L6&lt;&gt;0,E$224,0)+
IF(Mitarbeiter!M6&lt;&gt;0,$E$225,0)+
IF(Mitarbeiter!N6&lt;&gt;0,$E$226,0)+
IF(Mitarbeiter!O6&lt;&gt;0,$E$227,0)+
IF(Mitarbeiter!P6&lt;&gt;0,$E$228,0))*F48)</f>
        <v>0</v>
      </c>
      <c r="J48" s="29">
        <f t="shared" si="3"/>
        <v>0</v>
      </c>
      <c r="K48" s="29">
        <f>IF(Mitarbeiter!I6="Monat",IF(Mitarbeiter!G6="",Mitarbeiter!H6,Mitarbeiter!G6*24),F48*$E$288-
(IF(Mitarbeiter!J6&lt;&gt;0,$E$289,0)+
IF(Mitarbeiter!K6&lt;&gt;0,$E$290,0)+
IF(Mitarbeiter!L6&lt;&gt;0,E$291,0)+
IF(Mitarbeiter!M6&lt;&gt;0,$E$292,0)+
IF(Mitarbeiter!N6&lt;&gt;0,$E$293,0)+
IF(Mitarbeiter!O6&lt;&gt;0,$E$294,0)+
IF(Mitarbeiter!P6&lt;&gt;0,$E$295,0))*F48)</f>
        <v>0</v>
      </c>
      <c r="L48" s="29">
        <f t="shared" si="4"/>
        <v>0</v>
      </c>
      <c r="M48">
        <f>IF(Mitarbeiter!I6="Monat",IF(Mitarbeiter!G6="",Mitarbeiter!H6,Mitarbeiter!G6*24),F48*$E$221-
(IF(Mitarbeiter!J6&lt;&gt;0,$AP$222,0)+
IF(Mitarbeiter!K6&lt;&gt;0,$AP$222,0)+
IF(Mitarbeiter!L6&lt;&gt;0,AP$222,0)+
IF(Mitarbeiter!M6&lt;&gt;0,$AP$222,0)+
IF(Mitarbeiter!N6&lt;&gt;0,$AP$222,0)+
IF(Mitarbeiter!O6&lt;&gt;0,$AP$222,0)+
IF(Mitarbeiter!P6&lt;&gt;0,$AP$222,0))*F48)</f>
        <v>0</v>
      </c>
      <c r="N48" s="29">
        <f t="shared" si="5"/>
        <v>0</v>
      </c>
    </row>
    <row r="49" spans="1:14" x14ac:dyDescent="0.25">
      <c r="A49" s="31">
        <f>Mitarbeiter!B7</f>
        <v>6</v>
      </c>
      <c r="B49" s="37" t="str">
        <f>Mitarbeiter!C7</f>
        <v>Vorname6</v>
      </c>
      <c r="C49" s="37" t="str">
        <f>Mitarbeiter!D7</f>
        <v>Nachname6</v>
      </c>
      <c r="D49" s="70" t="str">
        <f>IF(OR(Mitarbeiter!G7="",Mitarbeiter!$I7=""),"",IF(Mitarbeiter!$I7="Monat",Mitarbeiter!G7,IF(Mitarbeiter!$I7="Tag",Mitarbeiter!G7,IF(Mitarbeiter!$I7="Woche",Mitarbeiter!G7/7,IF(Mitarbeiter!$I7="Jahr",Mitarbeiter!G7/(DATE(Willkommen!$D$3,12,31)-DATE(Willkommen!$D$3,1,1)),0)))))</f>
        <v/>
      </c>
      <c r="E49" s="62">
        <f>IF(OR(Mitarbeiter!H7="",Mitarbeiter!$I7=""),"",IF(Mitarbeiter!$I7="Monat",Mitarbeiter!H7,IF(Mitarbeiter!$I7="Tag",Mitarbeiter!H7,IF(Mitarbeiter!$I7="Woche",Mitarbeiter!H7/7,IF(Mitarbeiter!$I7="Jahr",Mitarbeiter!H7/(DATE(Willkommen!$D$3,12,31)-DATE(Willkommen!$D$3,1,1)),0)))))</f>
        <v>0</v>
      </c>
      <c r="F49" s="32">
        <f t="shared" si="1"/>
        <v>0</v>
      </c>
      <c r="G49" s="29">
        <f>IF(Mitarbeiter!I7="Monat",IF(Mitarbeiter!G7="",Mitarbeiter!H7,Mitarbeiter!G7*24),F49*$E$154-
(IF(Mitarbeiter!J7&lt;&gt;0,$E$155,0)+
IF(Mitarbeiter!K7&lt;&gt;0,$E$156,0)+
IF(Mitarbeiter!L7&lt;&gt;0,$E$157,0)+
IF(Mitarbeiter!M7&lt;&gt;0,$E$158,0)+
IF(Mitarbeiter!N7&lt;&gt;0,$E$159,0)+
IF(Mitarbeiter!O7&lt;&gt;0,$E$160,0)+
IF(Mitarbeiter!P7&lt;&gt;0,$E$161,0))*F49)</f>
        <v>0</v>
      </c>
      <c r="H49" s="29">
        <f t="shared" si="2"/>
        <v>0</v>
      </c>
      <c r="I49" s="29">
        <f>IF(Mitarbeiter!I7="Monat",IF(Mitarbeiter!G7="",Mitarbeiter!H7,Mitarbeiter!G7*24),F49*$E$221-
(IF(Mitarbeiter!J7&lt;&gt;0,$E$222,0)+
IF(Mitarbeiter!K7&lt;&gt;0,$E$223,0)+
IF(Mitarbeiter!L7&lt;&gt;0,E$224,0)+
IF(Mitarbeiter!M7&lt;&gt;0,$E$225,0)+
IF(Mitarbeiter!N7&lt;&gt;0,$E$226,0)+
IF(Mitarbeiter!O7&lt;&gt;0,$E$227,0)+
IF(Mitarbeiter!P7&lt;&gt;0,$E$228,0))*F49)</f>
        <v>0</v>
      </c>
      <c r="J49" s="29">
        <f t="shared" si="3"/>
        <v>0</v>
      </c>
      <c r="K49" s="29">
        <f>IF(Mitarbeiter!I7="Monat",IF(Mitarbeiter!G7="",Mitarbeiter!H7,Mitarbeiter!G7*24),F49*$E$288-
(IF(Mitarbeiter!J7&lt;&gt;0,$E$289,0)+
IF(Mitarbeiter!K7&lt;&gt;0,$E$290,0)+
IF(Mitarbeiter!L7&lt;&gt;0,E$291,0)+
IF(Mitarbeiter!M7&lt;&gt;0,$E$292,0)+
IF(Mitarbeiter!N7&lt;&gt;0,$E$293,0)+
IF(Mitarbeiter!O7&lt;&gt;0,$E$294,0)+
IF(Mitarbeiter!P7&lt;&gt;0,$E$295,0))*F49)</f>
        <v>0</v>
      </c>
      <c r="L49" s="29">
        <f t="shared" si="4"/>
        <v>0</v>
      </c>
      <c r="M49">
        <f>IF(Mitarbeiter!I7="Monat",IF(Mitarbeiter!G7="",Mitarbeiter!H7,Mitarbeiter!G7*24),F49*$E$221-
(IF(Mitarbeiter!J7&lt;&gt;0,$AP$222,0)+
IF(Mitarbeiter!K7&lt;&gt;0,$AP$222,0)+
IF(Mitarbeiter!L7&lt;&gt;0,AP$222,0)+
IF(Mitarbeiter!M7&lt;&gt;0,$AP$222,0)+
IF(Mitarbeiter!N7&lt;&gt;0,$AP$222,0)+
IF(Mitarbeiter!O7&lt;&gt;0,$AP$222,0)+
IF(Mitarbeiter!P7&lt;&gt;0,$AP$222,0))*F49)</f>
        <v>0</v>
      </c>
      <c r="N49" s="29">
        <f t="shared" si="5"/>
        <v>0</v>
      </c>
    </row>
    <row r="50" spans="1:14" x14ac:dyDescent="0.25">
      <c r="A50" s="31">
        <f>Mitarbeiter!B8</f>
        <v>7</v>
      </c>
      <c r="B50" s="37" t="str">
        <f>Mitarbeiter!C8</f>
        <v>Vorname7</v>
      </c>
      <c r="C50" s="37" t="str">
        <f>Mitarbeiter!D8</f>
        <v>Nachname7</v>
      </c>
      <c r="D50" s="70" t="str">
        <f>IF(OR(Mitarbeiter!G8="",Mitarbeiter!$I8=""),"",IF(Mitarbeiter!$I8="Monat",Mitarbeiter!G8,IF(Mitarbeiter!$I8="Tag",Mitarbeiter!G8,IF(Mitarbeiter!$I8="Woche",Mitarbeiter!G8/7,IF(Mitarbeiter!$I8="Jahr",Mitarbeiter!G8/(DATE(Willkommen!$D$3,12,31)-DATE(Willkommen!$D$3,1,1)),0)))))</f>
        <v/>
      </c>
      <c r="E50" s="62">
        <f>IF(OR(Mitarbeiter!H8="",Mitarbeiter!$I8=""),"",IF(Mitarbeiter!$I8="Monat",Mitarbeiter!H8,IF(Mitarbeiter!$I8="Tag",Mitarbeiter!H8,IF(Mitarbeiter!$I8="Woche",Mitarbeiter!H8/7,IF(Mitarbeiter!$I8="Jahr",Mitarbeiter!H8/(DATE(Willkommen!$D$3,12,31)-DATE(Willkommen!$D$3,1,1)),0)))))</f>
        <v>0</v>
      </c>
      <c r="F50" s="32">
        <f t="shared" si="1"/>
        <v>0</v>
      </c>
      <c r="G50" s="29">
        <f>IF(Mitarbeiter!I8="Monat",IF(Mitarbeiter!G8="",Mitarbeiter!H8,Mitarbeiter!G8*24),F50*$E$154-
(IF(Mitarbeiter!J8&lt;&gt;0,$E$155,0)+
IF(Mitarbeiter!K8&lt;&gt;0,$E$156,0)+
IF(Mitarbeiter!L8&lt;&gt;0,$E$157,0)+
IF(Mitarbeiter!M8&lt;&gt;0,$E$158,0)+
IF(Mitarbeiter!N8&lt;&gt;0,$E$159,0)+
IF(Mitarbeiter!O8&lt;&gt;0,$E$160,0)+
IF(Mitarbeiter!P8&lt;&gt;0,$E$161,0))*F50)</f>
        <v>0</v>
      </c>
      <c r="H50" s="29">
        <f t="shared" si="2"/>
        <v>0</v>
      </c>
      <c r="I50" s="29">
        <f>IF(Mitarbeiter!I8="Monat",IF(Mitarbeiter!G8="",Mitarbeiter!H8,Mitarbeiter!G8*24),F50*$E$221-
(IF(Mitarbeiter!J8&lt;&gt;0,$E$222,0)+
IF(Mitarbeiter!K8&lt;&gt;0,$E$223,0)+
IF(Mitarbeiter!L8&lt;&gt;0,E$224,0)+
IF(Mitarbeiter!M8&lt;&gt;0,$E$225,0)+
IF(Mitarbeiter!N8&lt;&gt;0,$E$226,0)+
IF(Mitarbeiter!O8&lt;&gt;0,$E$227,0)+
IF(Mitarbeiter!P8&lt;&gt;0,$E$228,0))*F50)</f>
        <v>0</v>
      </c>
      <c r="J50" s="29">
        <f t="shared" si="3"/>
        <v>0</v>
      </c>
      <c r="K50" s="29">
        <f>IF(Mitarbeiter!I8="Monat",IF(Mitarbeiter!G8="",Mitarbeiter!H8,Mitarbeiter!G8*24),F50*$E$288-
(IF(Mitarbeiter!J8&lt;&gt;0,$E$289,0)+
IF(Mitarbeiter!K8&lt;&gt;0,$E$290,0)+
IF(Mitarbeiter!L8&lt;&gt;0,E$291,0)+
IF(Mitarbeiter!M8&lt;&gt;0,$E$292,0)+
IF(Mitarbeiter!N8&lt;&gt;0,$E$293,0)+
IF(Mitarbeiter!O8&lt;&gt;0,$E$294,0)+
IF(Mitarbeiter!P8&lt;&gt;0,$E$295,0))*F50)</f>
        <v>0</v>
      </c>
      <c r="L50" s="29">
        <f t="shared" si="4"/>
        <v>0</v>
      </c>
      <c r="M50">
        <f>IF(Mitarbeiter!I8="Monat",IF(Mitarbeiter!G8="",Mitarbeiter!H8,Mitarbeiter!G8*24),F50*$E$221-
(IF(Mitarbeiter!J8&lt;&gt;0,$AP$222,0)+
IF(Mitarbeiter!K8&lt;&gt;0,$AP$222,0)+
IF(Mitarbeiter!L8&lt;&gt;0,AP$222,0)+
IF(Mitarbeiter!M8&lt;&gt;0,$AP$222,0)+
IF(Mitarbeiter!N8&lt;&gt;0,$AP$222,0)+
IF(Mitarbeiter!O8&lt;&gt;0,$AP$222,0)+
IF(Mitarbeiter!P8&lt;&gt;0,$AP$222,0))*F50)</f>
        <v>0</v>
      </c>
      <c r="N50" s="29">
        <f t="shared" si="5"/>
        <v>0</v>
      </c>
    </row>
    <row r="51" spans="1:14" x14ac:dyDescent="0.25">
      <c r="A51" s="31">
        <f>Mitarbeiter!B9</f>
        <v>8</v>
      </c>
      <c r="B51" s="37" t="str">
        <f>Mitarbeiter!C9</f>
        <v>Vorname8</v>
      </c>
      <c r="C51" s="37" t="str">
        <f>Mitarbeiter!D9</f>
        <v>Nachname8</v>
      </c>
      <c r="D51" s="70" t="str">
        <f>IF(OR(Mitarbeiter!G9="",Mitarbeiter!$I9=""),"",IF(Mitarbeiter!$I9="Monat",Mitarbeiter!G9,IF(Mitarbeiter!$I9="Tag",Mitarbeiter!G9,IF(Mitarbeiter!$I9="Woche",Mitarbeiter!G9/7,IF(Mitarbeiter!$I9="Jahr",Mitarbeiter!G9/(DATE(Willkommen!$D$3,12,31)-DATE(Willkommen!$D$3,1,1)),0)))))</f>
        <v/>
      </c>
      <c r="E51" s="62">
        <f>IF(OR(Mitarbeiter!H9="",Mitarbeiter!$I9=""),"",IF(Mitarbeiter!$I9="Monat",Mitarbeiter!H9,IF(Mitarbeiter!$I9="Tag",Mitarbeiter!H9,IF(Mitarbeiter!$I9="Woche",Mitarbeiter!H9/7,IF(Mitarbeiter!$I9="Jahr",Mitarbeiter!H9/(DATE(Willkommen!$D$3,12,31)-DATE(Willkommen!$D$3,1,1)),0)))))</f>
        <v>0</v>
      </c>
      <c r="F51" s="32">
        <f t="shared" si="1"/>
        <v>0</v>
      </c>
      <c r="G51" s="29">
        <f>IF(Mitarbeiter!I9="Monat",IF(Mitarbeiter!G9="",Mitarbeiter!H9,Mitarbeiter!G9*24),F51*$E$154-
(IF(Mitarbeiter!J9&lt;&gt;0,$E$155,0)+
IF(Mitarbeiter!K9&lt;&gt;0,$E$156,0)+
IF(Mitarbeiter!L9&lt;&gt;0,$E$157,0)+
IF(Mitarbeiter!M9&lt;&gt;0,$E$158,0)+
IF(Mitarbeiter!N9&lt;&gt;0,$E$159,0)+
IF(Mitarbeiter!O9&lt;&gt;0,$E$160,0)+
IF(Mitarbeiter!P9&lt;&gt;0,$E$161,0))*F51)</f>
        <v>0</v>
      </c>
      <c r="H51" s="29">
        <f t="shared" si="2"/>
        <v>0</v>
      </c>
      <c r="I51" s="29">
        <f>IF(Mitarbeiter!I9="Monat",IF(Mitarbeiter!G9="",Mitarbeiter!H9,Mitarbeiter!G9*24),F51*$E$221-
(IF(Mitarbeiter!J9&lt;&gt;0,$E$222,0)+
IF(Mitarbeiter!K9&lt;&gt;0,$E$223,0)+
IF(Mitarbeiter!L9&lt;&gt;0,E$224,0)+
IF(Mitarbeiter!M9&lt;&gt;0,$E$225,0)+
IF(Mitarbeiter!N9&lt;&gt;0,$E$226,0)+
IF(Mitarbeiter!O9&lt;&gt;0,$E$227,0)+
IF(Mitarbeiter!P9&lt;&gt;0,$E$228,0))*F51)</f>
        <v>0</v>
      </c>
      <c r="J51" s="29">
        <f t="shared" si="3"/>
        <v>0</v>
      </c>
      <c r="K51" s="29">
        <f>IF(Mitarbeiter!I9="Monat",IF(Mitarbeiter!G9="",Mitarbeiter!H9,Mitarbeiter!G9*24),F51*$E$288-
(IF(Mitarbeiter!J9&lt;&gt;0,$E$289,0)+
IF(Mitarbeiter!K9&lt;&gt;0,$E$290,0)+
IF(Mitarbeiter!L9&lt;&gt;0,E$291,0)+
IF(Mitarbeiter!M9&lt;&gt;0,$E$292,0)+
IF(Mitarbeiter!N9&lt;&gt;0,$E$293,0)+
IF(Mitarbeiter!O9&lt;&gt;0,$E$294,0)+
IF(Mitarbeiter!P9&lt;&gt;0,$E$295,0))*F51)</f>
        <v>0</v>
      </c>
      <c r="L51" s="29">
        <f t="shared" si="4"/>
        <v>0</v>
      </c>
      <c r="M51">
        <f>IF(Mitarbeiter!I9="Monat",IF(Mitarbeiter!G9="",Mitarbeiter!H9,Mitarbeiter!G9*24),F51*$E$221-
(IF(Mitarbeiter!J9&lt;&gt;0,$AP$222,0)+
IF(Mitarbeiter!K9&lt;&gt;0,$AP$222,0)+
IF(Mitarbeiter!L9&lt;&gt;0,AP$222,0)+
IF(Mitarbeiter!M9&lt;&gt;0,$AP$222,0)+
IF(Mitarbeiter!N9&lt;&gt;0,$AP$222,0)+
IF(Mitarbeiter!O9&lt;&gt;0,$AP$222,0)+
IF(Mitarbeiter!P9&lt;&gt;0,$AP$222,0))*F51)</f>
        <v>0</v>
      </c>
      <c r="N51" s="29">
        <f t="shared" si="5"/>
        <v>0</v>
      </c>
    </row>
    <row r="52" spans="1:14" x14ac:dyDescent="0.25">
      <c r="A52" s="31">
        <f>Mitarbeiter!B10</f>
        <v>9</v>
      </c>
      <c r="B52" s="37" t="str">
        <f>Mitarbeiter!C10</f>
        <v>Vorname9</v>
      </c>
      <c r="C52" s="37" t="str">
        <f>Mitarbeiter!D10</f>
        <v>Nachname9</v>
      </c>
      <c r="D52" s="70" t="str">
        <f>IF(OR(Mitarbeiter!G10="",Mitarbeiter!$I10=""),"",IF(Mitarbeiter!$I10="Monat",Mitarbeiter!G10,IF(Mitarbeiter!$I10="Tag",Mitarbeiter!G10,IF(Mitarbeiter!$I10="Woche",Mitarbeiter!G10/7,IF(Mitarbeiter!$I10="Jahr",Mitarbeiter!G10/(DATE(Willkommen!$D$3,12,31)-DATE(Willkommen!$D$3,1,1)),0)))))</f>
        <v/>
      </c>
      <c r="E52" s="62">
        <f>IF(OR(Mitarbeiter!H10="",Mitarbeiter!$I10=""),"",IF(Mitarbeiter!$I10="Monat",Mitarbeiter!H10,IF(Mitarbeiter!$I10="Tag",Mitarbeiter!H10,IF(Mitarbeiter!$I10="Woche",Mitarbeiter!H10/7,IF(Mitarbeiter!$I10="Jahr",Mitarbeiter!H10/(DATE(Willkommen!$D$3,12,31)-DATE(Willkommen!$D$3,1,1)),0)))))</f>
        <v>0</v>
      </c>
      <c r="F52" s="32">
        <f t="shared" si="1"/>
        <v>0</v>
      </c>
      <c r="G52" s="29">
        <f>IF(Mitarbeiter!I10="Monat",IF(Mitarbeiter!G10="",Mitarbeiter!H10,Mitarbeiter!G10*24),F52*$E$154-
(IF(Mitarbeiter!J10&lt;&gt;0,$E$155,0)+
IF(Mitarbeiter!K10&lt;&gt;0,$E$156,0)+
IF(Mitarbeiter!L10&lt;&gt;0,$E$157,0)+
IF(Mitarbeiter!M10&lt;&gt;0,$E$158,0)+
IF(Mitarbeiter!N10&lt;&gt;0,$E$159,0)+
IF(Mitarbeiter!O10&lt;&gt;0,$E$160,0)+
IF(Mitarbeiter!P10&lt;&gt;0,$E$161,0))*F52)</f>
        <v>0</v>
      </c>
      <c r="H52" s="29">
        <f t="shared" si="2"/>
        <v>0</v>
      </c>
      <c r="I52" s="29">
        <f>IF(Mitarbeiter!I10="Monat",IF(Mitarbeiter!G10="",Mitarbeiter!H10,Mitarbeiter!G10*24),F52*$E$221-
(IF(Mitarbeiter!J10&lt;&gt;0,$E$222,0)+
IF(Mitarbeiter!K10&lt;&gt;0,$E$223,0)+
IF(Mitarbeiter!L10&lt;&gt;0,E$224,0)+
IF(Mitarbeiter!M10&lt;&gt;0,$E$225,0)+
IF(Mitarbeiter!N10&lt;&gt;0,$E$226,0)+
IF(Mitarbeiter!O10&lt;&gt;0,$E$227,0)+
IF(Mitarbeiter!P10&lt;&gt;0,$E$228,0))*F52)</f>
        <v>0</v>
      </c>
      <c r="J52" s="29">
        <f t="shared" si="3"/>
        <v>0</v>
      </c>
      <c r="K52" s="29">
        <f>IF(Mitarbeiter!I10="Monat",IF(Mitarbeiter!G10="",Mitarbeiter!H10,Mitarbeiter!G10*24),F52*$E$288-
(IF(Mitarbeiter!J10&lt;&gt;0,$E$289,0)+
IF(Mitarbeiter!K10&lt;&gt;0,$E$290,0)+
IF(Mitarbeiter!L10&lt;&gt;0,E$291,0)+
IF(Mitarbeiter!M10&lt;&gt;0,$E$292,0)+
IF(Mitarbeiter!N10&lt;&gt;0,$E$293,0)+
IF(Mitarbeiter!O10&lt;&gt;0,$E$294,0)+
IF(Mitarbeiter!P10&lt;&gt;0,$E$295,0))*F52)</f>
        <v>0</v>
      </c>
      <c r="L52" s="29">
        <f t="shared" si="4"/>
        <v>0</v>
      </c>
      <c r="M52">
        <f>IF(Mitarbeiter!I10="Monat",IF(Mitarbeiter!G10="",Mitarbeiter!H10,Mitarbeiter!G10*24),F52*$E$221-
(IF(Mitarbeiter!J10&lt;&gt;0,$AP$222,0)+
IF(Mitarbeiter!K10&lt;&gt;0,$AP$222,0)+
IF(Mitarbeiter!L10&lt;&gt;0,AP$222,0)+
IF(Mitarbeiter!M10&lt;&gt;0,$AP$222,0)+
IF(Mitarbeiter!N10&lt;&gt;0,$AP$222,0)+
IF(Mitarbeiter!O10&lt;&gt;0,$AP$222,0)+
IF(Mitarbeiter!P10&lt;&gt;0,$AP$222,0))*F52)</f>
        <v>0</v>
      </c>
      <c r="N52" s="29">
        <f t="shared" si="5"/>
        <v>0</v>
      </c>
    </row>
    <row r="53" spans="1:14" x14ac:dyDescent="0.25">
      <c r="A53" s="31">
        <f>Mitarbeiter!B11</f>
        <v>10</v>
      </c>
      <c r="B53" s="37" t="str">
        <f>Mitarbeiter!C11</f>
        <v>Vorname10</v>
      </c>
      <c r="C53" s="37" t="str">
        <f>Mitarbeiter!D11</f>
        <v>Nachname10</v>
      </c>
      <c r="D53" s="70" t="str">
        <f>IF(OR(Mitarbeiter!G11="",Mitarbeiter!$I11=""),"",IF(Mitarbeiter!$I11="Monat",Mitarbeiter!G11,IF(Mitarbeiter!$I11="Tag",Mitarbeiter!G11,IF(Mitarbeiter!$I11="Woche",Mitarbeiter!G11/7,IF(Mitarbeiter!$I11="Jahr",Mitarbeiter!G11/(DATE(Willkommen!$D$3,12,31)-DATE(Willkommen!$D$3,1,1)),0)))))</f>
        <v/>
      </c>
      <c r="E53" s="62">
        <f>IF(OR(Mitarbeiter!H11="",Mitarbeiter!$I11=""),"",IF(Mitarbeiter!$I11="Monat",Mitarbeiter!H11,IF(Mitarbeiter!$I11="Tag",Mitarbeiter!H11,IF(Mitarbeiter!$I11="Woche",Mitarbeiter!H11/7,IF(Mitarbeiter!$I11="Jahr",Mitarbeiter!H11/(DATE(Willkommen!$D$3,12,31)-DATE(Willkommen!$D$3,1,1)),0)))))</f>
        <v>0</v>
      </c>
      <c r="F53" s="32">
        <f t="shared" si="1"/>
        <v>0</v>
      </c>
      <c r="G53" s="29">
        <f>IF(Mitarbeiter!I11="Monat",IF(Mitarbeiter!G11="",Mitarbeiter!H11,Mitarbeiter!G11*24),F53*$E$154-
(IF(Mitarbeiter!J11&lt;&gt;0,$E$155,0)+
IF(Mitarbeiter!K11&lt;&gt;0,$E$156,0)+
IF(Mitarbeiter!L11&lt;&gt;0,$E$157,0)+
IF(Mitarbeiter!M11&lt;&gt;0,$E$158,0)+
IF(Mitarbeiter!N11&lt;&gt;0,$E$159,0)+
IF(Mitarbeiter!O11&lt;&gt;0,$E$160,0)+
IF(Mitarbeiter!P11&lt;&gt;0,$E$161,0))*F53)</f>
        <v>0</v>
      </c>
      <c r="H53" s="29">
        <f t="shared" si="2"/>
        <v>0</v>
      </c>
      <c r="I53" s="29">
        <f>IF(Mitarbeiter!I11="Monat",IF(Mitarbeiter!G11="",Mitarbeiter!H11,Mitarbeiter!G11*24),F53*$E$221-
(IF(Mitarbeiter!J11&lt;&gt;0,$E$222,0)+
IF(Mitarbeiter!K11&lt;&gt;0,$E$223,0)+
IF(Mitarbeiter!L11&lt;&gt;0,E$224,0)+
IF(Mitarbeiter!M11&lt;&gt;0,$E$225,0)+
IF(Mitarbeiter!N11&lt;&gt;0,$E$226,0)+
IF(Mitarbeiter!O11&lt;&gt;0,$E$227,0)+
IF(Mitarbeiter!P11&lt;&gt;0,$E$228,0))*F53)</f>
        <v>0</v>
      </c>
      <c r="J53" s="29">
        <f t="shared" si="3"/>
        <v>0</v>
      </c>
      <c r="K53" s="29">
        <f>IF(Mitarbeiter!I11="Monat",IF(Mitarbeiter!G11="",Mitarbeiter!H11,Mitarbeiter!G11*24),F53*$E$288-
(IF(Mitarbeiter!J11&lt;&gt;0,$E$289,0)+
IF(Mitarbeiter!K11&lt;&gt;0,$E$290,0)+
IF(Mitarbeiter!L11&lt;&gt;0,E$291,0)+
IF(Mitarbeiter!M11&lt;&gt;0,$E$292,0)+
IF(Mitarbeiter!N11&lt;&gt;0,$E$293,0)+
IF(Mitarbeiter!O11&lt;&gt;0,$E$294,0)+
IF(Mitarbeiter!P11&lt;&gt;0,$E$295,0))*F53)</f>
        <v>0</v>
      </c>
      <c r="L53" s="29">
        <f t="shared" si="4"/>
        <v>0</v>
      </c>
      <c r="M53">
        <f>IF(Mitarbeiter!I11="Monat",IF(Mitarbeiter!G11="",Mitarbeiter!H11,Mitarbeiter!G11*24),F53*$E$221-
(IF(Mitarbeiter!J11&lt;&gt;0,$AP$222,0)+
IF(Mitarbeiter!K11&lt;&gt;0,$AP$222,0)+
IF(Mitarbeiter!L11&lt;&gt;0,AP$222,0)+
IF(Mitarbeiter!M11&lt;&gt;0,$AP$222,0)+
IF(Mitarbeiter!N11&lt;&gt;0,$AP$222,0)+
IF(Mitarbeiter!O11&lt;&gt;0,$AP$222,0)+
IF(Mitarbeiter!P11&lt;&gt;0,$AP$222,0))*F53)</f>
        <v>0</v>
      </c>
      <c r="N53" s="29">
        <f t="shared" si="5"/>
        <v>0</v>
      </c>
    </row>
    <row r="54" spans="1:14" x14ac:dyDescent="0.25">
      <c r="A54" s="31">
        <f>Mitarbeiter!B12</f>
        <v>11</v>
      </c>
      <c r="B54" s="37" t="str">
        <f>Mitarbeiter!C12</f>
        <v>Vorname11</v>
      </c>
      <c r="C54" s="37" t="str">
        <f>Mitarbeiter!D12</f>
        <v>Nachname11</v>
      </c>
      <c r="D54" s="70" t="str">
        <f>IF(OR(Mitarbeiter!G12="",Mitarbeiter!$I12=""),"",IF(Mitarbeiter!$I12="Monat",Mitarbeiter!G12,IF(Mitarbeiter!$I12="Tag",Mitarbeiter!G12,IF(Mitarbeiter!$I12="Woche",Mitarbeiter!G12/7,IF(Mitarbeiter!$I12="Jahr",Mitarbeiter!G12/(DATE(Willkommen!$D$3,12,31)-DATE(Willkommen!$D$3,1,1)),0)))))</f>
        <v/>
      </c>
      <c r="E54" s="62">
        <f>IF(OR(Mitarbeiter!H12="",Mitarbeiter!$I12=""),"",IF(Mitarbeiter!$I12="Monat",Mitarbeiter!H12,IF(Mitarbeiter!$I12="Tag",Mitarbeiter!H12,IF(Mitarbeiter!$I12="Woche",Mitarbeiter!H12/7,IF(Mitarbeiter!$I12="Jahr",Mitarbeiter!H12/(DATE(Willkommen!$D$3,12,31)-DATE(Willkommen!$D$3,1,1)),0)))))</f>
        <v>0</v>
      </c>
      <c r="F54" s="32">
        <f t="shared" si="1"/>
        <v>0</v>
      </c>
      <c r="G54" s="29">
        <f>IF(Mitarbeiter!I12="Monat",IF(Mitarbeiter!G12="",Mitarbeiter!H12,Mitarbeiter!G12*24),F54*$E$154-
(IF(Mitarbeiter!J12&lt;&gt;0,$E$155,0)+
IF(Mitarbeiter!K12&lt;&gt;0,$E$156,0)+
IF(Mitarbeiter!L12&lt;&gt;0,$E$157,0)+
IF(Mitarbeiter!M12&lt;&gt;0,$E$158,0)+
IF(Mitarbeiter!N12&lt;&gt;0,$E$159,0)+
IF(Mitarbeiter!O12&lt;&gt;0,$E$160,0)+
IF(Mitarbeiter!P12&lt;&gt;0,$E$161,0))*F54)</f>
        <v>0</v>
      </c>
      <c r="H54" s="29">
        <f t="shared" si="2"/>
        <v>0</v>
      </c>
      <c r="I54" s="29">
        <f>IF(Mitarbeiter!I12="Monat",IF(Mitarbeiter!G12="",Mitarbeiter!H12,Mitarbeiter!G12*24),F54*$E$221-
(IF(Mitarbeiter!J12&lt;&gt;0,$E$222,0)+
IF(Mitarbeiter!K12&lt;&gt;0,$E$223,0)+
IF(Mitarbeiter!L12&lt;&gt;0,E$224,0)+
IF(Mitarbeiter!M12&lt;&gt;0,$E$225,0)+
IF(Mitarbeiter!N12&lt;&gt;0,$E$226,0)+
IF(Mitarbeiter!O12&lt;&gt;0,$E$227,0)+
IF(Mitarbeiter!P12&lt;&gt;0,$E$228,0))*F54)</f>
        <v>0</v>
      </c>
      <c r="J54" s="29">
        <f t="shared" si="3"/>
        <v>0</v>
      </c>
      <c r="K54" s="29">
        <f>IF(Mitarbeiter!I12="Monat",IF(Mitarbeiter!G12="",Mitarbeiter!H12,Mitarbeiter!G12*24),F54*$E$288-
(IF(Mitarbeiter!J12&lt;&gt;0,$E$289,0)+
IF(Mitarbeiter!K12&lt;&gt;0,$E$290,0)+
IF(Mitarbeiter!L12&lt;&gt;0,E$291,0)+
IF(Mitarbeiter!M12&lt;&gt;0,$E$292,0)+
IF(Mitarbeiter!N12&lt;&gt;0,$E$293,0)+
IF(Mitarbeiter!O12&lt;&gt;0,$E$294,0)+
IF(Mitarbeiter!P12&lt;&gt;0,$E$295,0))*F54)</f>
        <v>0</v>
      </c>
      <c r="L54" s="29">
        <f t="shared" si="4"/>
        <v>0</v>
      </c>
      <c r="M54">
        <f>IF(Mitarbeiter!I12="Monat",IF(Mitarbeiter!G12="",Mitarbeiter!H12,Mitarbeiter!G12*24),F54*$E$221-
(IF(Mitarbeiter!J12&lt;&gt;0,$AP$222,0)+
IF(Mitarbeiter!K12&lt;&gt;0,$AP$222,0)+
IF(Mitarbeiter!L12&lt;&gt;0,AP$222,0)+
IF(Mitarbeiter!M12&lt;&gt;0,$AP$222,0)+
IF(Mitarbeiter!N12&lt;&gt;0,$AP$222,0)+
IF(Mitarbeiter!O12&lt;&gt;0,$AP$222,0)+
IF(Mitarbeiter!P12&lt;&gt;0,$AP$222,0))*F54)</f>
        <v>0</v>
      </c>
      <c r="N54" s="29">
        <f t="shared" si="5"/>
        <v>0</v>
      </c>
    </row>
    <row r="55" spans="1:14" x14ac:dyDescent="0.25">
      <c r="A55" s="31">
        <f>Mitarbeiter!B13</f>
        <v>12</v>
      </c>
      <c r="B55" s="37" t="str">
        <f>Mitarbeiter!C13</f>
        <v>Vorname12</v>
      </c>
      <c r="C55" s="37" t="str">
        <f>Mitarbeiter!D13</f>
        <v>Nachname12</v>
      </c>
      <c r="D55" s="70" t="str">
        <f>IF(OR(Mitarbeiter!G13="",Mitarbeiter!$I13=""),"",IF(Mitarbeiter!$I13="Monat",Mitarbeiter!G13,IF(Mitarbeiter!$I13="Tag",Mitarbeiter!G13,IF(Mitarbeiter!$I13="Woche",Mitarbeiter!G13/7,IF(Mitarbeiter!$I13="Jahr",Mitarbeiter!G13/(DATE(Willkommen!$D$3,12,31)-DATE(Willkommen!$D$3,1,1)),0)))))</f>
        <v/>
      </c>
      <c r="E55" s="62">
        <f>IF(OR(Mitarbeiter!H13="",Mitarbeiter!$I13=""),"",IF(Mitarbeiter!$I13="Monat",Mitarbeiter!H13,IF(Mitarbeiter!$I13="Tag",Mitarbeiter!H13,IF(Mitarbeiter!$I13="Woche",Mitarbeiter!H13/7,IF(Mitarbeiter!$I13="Jahr",Mitarbeiter!H13/(DATE(Willkommen!$D$3,12,31)-DATE(Willkommen!$D$3,1,1)),0)))))</f>
        <v>0</v>
      </c>
      <c r="F55" s="32">
        <f t="shared" si="1"/>
        <v>0</v>
      </c>
      <c r="G55" s="29">
        <f>IF(Mitarbeiter!I13="Monat",IF(Mitarbeiter!G13="",Mitarbeiter!H13,Mitarbeiter!G13*24),F55*$E$154-
(IF(Mitarbeiter!J13&lt;&gt;0,$E$155,0)+
IF(Mitarbeiter!K13&lt;&gt;0,$E$156,0)+
IF(Mitarbeiter!L13&lt;&gt;0,$E$157,0)+
IF(Mitarbeiter!M13&lt;&gt;0,$E$158,0)+
IF(Mitarbeiter!N13&lt;&gt;0,$E$159,0)+
IF(Mitarbeiter!O13&lt;&gt;0,$E$160,0)+
IF(Mitarbeiter!P13&lt;&gt;0,$E$161,0))*F55)</f>
        <v>0</v>
      </c>
      <c r="H55" s="29">
        <f t="shared" si="2"/>
        <v>0</v>
      </c>
      <c r="I55" s="29">
        <f>IF(Mitarbeiter!I13="Monat",IF(Mitarbeiter!G13="",Mitarbeiter!H13,Mitarbeiter!G13*24),F55*$E$221-
(IF(Mitarbeiter!J13&lt;&gt;0,$E$222,0)+
IF(Mitarbeiter!K13&lt;&gt;0,$E$223,0)+
IF(Mitarbeiter!L13&lt;&gt;0,E$224,0)+
IF(Mitarbeiter!M13&lt;&gt;0,$E$225,0)+
IF(Mitarbeiter!N13&lt;&gt;0,$E$226,0)+
IF(Mitarbeiter!O13&lt;&gt;0,$E$227,0)+
IF(Mitarbeiter!P13&lt;&gt;0,$E$228,0))*F55)</f>
        <v>0</v>
      </c>
      <c r="J55" s="29">
        <f t="shared" si="3"/>
        <v>0</v>
      </c>
      <c r="K55" s="29">
        <f>IF(Mitarbeiter!I13="Monat",IF(Mitarbeiter!G13="",Mitarbeiter!H13,Mitarbeiter!G13*24),F55*$E$288-
(IF(Mitarbeiter!J13&lt;&gt;0,$E$289,0)+
IF(Mitarbeiter!K13&lt;&gt;0,$E$290,0)+
IF(Mitarbeiter!L13&lt;&gt;0,E$291,0)+
IF(Mitarbeiter!M13&lt;&gt;0,$E$292,0)+
IF(Mitarbeiter!N13&lt;&gt;0,$E$293,0)+
IF(Mitarbeiter!O13&lt;&gt;0,$E$294,0)+
IF(Mitarbeiter!P13&lt;&gt;0,$E$295,0))*F55)</f>
        <v>0</v>
      </c>
      <c r="L55" s="29">
        <f t="shared" si="4"/>
        <v>0</v>
      </c>
      <c r="M55">
        <f>IF(Mitarbeiter!I13="Monat",IF(Mitarbeiter!G13="",Mitarbeiter!H13,Mitarbeiter!G13*24),F55*$E$221-
(IF(Mitarbeiter!J13&lt;&gt;0,$AP$222,0)+
IF(Mitarbeiter!K13&lt;&gt;0,$AP$222,0)+
IF(Mitarbeiter!L13&lt;&gt;0,AP$222,0)+
IF(Mitarbeiter!M13&lt;&gt;0,$AP$222,0)+
IF(Mitarbeiter!N13&lt;&gt;0,$AP$222,0)+
IF(Mitarbeiter!O13&lt;&gt;0,$AP$222,0)+
IF(Mitarbeiter!P13&lt;&gt;0,$AP$222,0))*F55)</f>
        <v>0</v>
      </c>
      <c r="N55" s="29">
        <f t="shared" si="5"/>
        <v>0</v>
      </c>
    </row>
    <row r="56" spans="1:14" x14ac:dyDescent="0.25">
      <c r="A56" s="31">
        <f>Mitarbeiter!B14</f>
        <v>13</v>
      </c>
      <c r="B56" s="37" t="str">
        <f>Mitarbeiter!C14</f>
        <v>Vorname13</v>
      </c>
      <c r="C56" s="37" t="str">
        <f>Mitarbeiter!D14</f>
        <v>Nachname13</v>
      </c>
      <c r="D56" s="70" t="str">
        <f>IF(OR(Mitarbeiter!G14="",Mitarbeiter!$I14=""),"",IF(Mitarbeiter!$I14="Monat",Mitarbeiter!G14,IF(Mitarbeiter!$I14="Tag",Mitarbeiter!G14,IF(Mitarbeiter!$I14="Woche",Mitarbeiter!G14/7,IF(Mitarbeiter!$I14="Jahr",Mitarbeiter!G14/(DATE(Willkommen!$D$3,12,31)-DATE(Willkommen!$D$3,1,1)),0)))))</f>
        <v/>
      </c>
      <c r="E56" s="62">
        <f>IF(OR(Mitarbeiter!H14="",Mitarbeiter!$I14=""),"",IF(Mitarbeiter!$I14="Monat",Mitarbeiter!H14,IF(Mitarbeiter!$I14="Tag",Mitarbeiter!H14,IF(Mitarbeiter!$I14="Woche",Mitarbeiter!H14/7,IF(Mitarbeiter!$I14="Jahr",Mitarbeiter!H14/(DATE(Willkommen!$D$3,12,31)-DATE(Willkommen!$D$3,1,1)),0)))))</f>
        <v>0</v>
      </c>
      <c r="F56" s="32">
        <f t="shared" si="1"/>
        <v>0</v>
      </c>
      <c r="G56" s="29">
        <f>IF(Mitarbeiter!I14="Monat",IF(Mitarbeiter!G14="",Mitarbeiter!H14,Mitarbeiter!G14*24),F56*$E$154-
(IF(Mitarbeiter!J14&lt;&gt;0,$E$155,0)+
IF(Mitarbeiter!K14&lt;&gt;0,$E$156,0)+
IF(Mitarbeiter!L14&lt;&gt;0,$E$157,0)+
IF(Mitarbeiter!M14&lt;&gt;0,$E$158,0)+
IF(Mitarbeiter!N14&lt;&gt;0,$E$159,0)+
IF(Mitarbeiter!O14&lt;&gt;0,$E$160,0)+
IF(Mitarbeiter!P14&lt;&gt;0,$E$161,0))*F56)</f>
        <v>0</v>
      </c>
      <c r="H56" s="29">
        <f t="shared" si="2"/>
        <v>0</v>
      </c>
      <c r="I56" s="29">
        <f>IF(Mitarbeiter!I14="Monat",IF(Mitarbeiter!G14="",Mitarbeiter!H14,Mitarbeiter!G14*24),F56*$E$221-
(IF(Mitarbeiter!J14&lt;&gt;0,$E$222,0)+
IF(Mitarbeiter!K14&lt;&gt;0,$E$223,0)+
IF(Mitarbeiter!L14&lt;&gt;0,E$224,0)+
IF(Mitarbeiter!M14&lt;&gt;0,$E$225,0)+
IF(Mitarbeiter!N14&lt;&gt;0,$E$226,0)+
IF(Mitarbeiter!O14&lt;&gt;0,$E$227,0)+
IF(Mitarbeiter!P14&lt;&gt;0,$E$228,0))*F56)</f>
        <v>0</v>
      </c>
      <c r="J56" s="29">
        <f t="shared" si="3"/>
        <v>0</v>
      </c>
      <c r="K56" s="29">
        <f>IF(Mitarbeiter!I14="Monat",IF(Mitarbeiter!G14="",Mitarbeiter!H14,Mitarbeiter!G14*24),F56*$E$288-
(IF(Mitarbeiter!J14&lt;&gt;0,$E$289,0)+
IF(Mitarbeiter!K14&lt;&gt;0,$E$290,0)+
IF(Mitarbeiter!L14&lt;&gt;0,E$291,0)+
IF(Mitarbeiter!M14&lt;&gt;0,$E$292,0)+
IF(Mitarbeiter!N14&lt;&gt;0,$E$293,0)+
IF(Mitarbeiter!O14&lt;&gt;0,$E$294,0)+
IF(Mitarbeiter!P14&lt;&gt;0,$E$295,0))*F56)</f>
        <v>0</v>
      </c>
      <c r="L56" s="29">
        <f t="shared" si="4"/>
        <v>0</v>
      </c>
      <c r="M56">
        <f>IF(Mitarbeiter!I14="Monat",IF(Mitarbeiter!G14="",Mitarbeiter!H14,Mitarbeiter!G14*24),F56*$E$221-
(IF(Mitarbeiter!J14&lt;&gt;0,$AP$222,0)+
IF(Mitarbeiter!K14&lt;&gt;0,$AP$222,0)+
IF(Mitarbeiter!L14&lt;&gt;0,AP$222,0)+
IF(Mitarbeiter!M14&lt;&gt;0,$AP$222,0)+
IF(Mitarbeiter!N14&lt;&gt;0,$AP$222,0)+
IF(Mitarbeiter!O14&lt;&gt;0,$AP$222,0)+
IF(Mitarbeiter!P14&lt;&gt;0,$AP$222,0))*F56)</f>
        <v>0</v>
      </c>
      <c r="N56" s="29">
        <f t="shared" si="5"/>
        <v>0</v>
      </c>
    </row>
    <row r="57" spans="1:14" x14ac:dyDescent="0.25">
      <c r="A57" s="31">
        <f>Mitarbeiter!B15</f>
        <v>14</v>
      </c>
      <c r="B57" s="37" t="str">
        <f>Mitarbeiter!C15</f>
        <v>Vorname14</v>
      </c>
      <c r="C57" s="37" t="str">
        <f>Mitarbeiter!D15</f>
        <v>Nachname14</v>
      </c>
      <c r="D57" s="70" t="str">
        <f>IF(OR(Mitarbeiter!G15="",Mitarbeiter!$I15=""),"",IF(Mitarbeiter!$I15="Monat",Mitarbeiter!G15,IF(Mitarbeiter!$I15="Tag",Mitarbeiter!G15,IF(Mitarbeiter!$I15="Woche",Mitarbeiter!G15/7,IF(Mitarbeiter!$I15="Jahr",Mitarbeiter!G15/(DATE(Willkommen!$D$3,12,31)-DATE(Willkommen!$D$3,1,1)),0)))))</f>
        <v/>
      </c>
      <c r="E57" s="62">
        <f>IF(OR(Mitarbeiter!H15="",Mitarbeiter!$I15=""),"",IF(Mitarbeiter!$I15="Monat",Mitarbeiter!H15,IF(Mitarbeiter!$I15="Tag",Mitarbeiter!H15,IF(Mitarbeiter!$I15="Woche",Mitarbeiter!H15/7,IF(Mitarbeiter!$I15="Jahr",Mitarbeiter!H15/(DATE(Willkommen!$D$3,12,31)-DATE(Willkommen!$D$3,1,1)),0)))))</f>
        <v>0</v>
      </c>
      <c r="F57" s="32">
        <f t="shared" si="1"/>
        <v>0</v>
      </c>
      <c r="G57" s="29">
        <f>IF(Mitarbeiter!I15="Monat",IF(Mitarbeiter!G15="",Mitarbeiter!H15,Mitarbeiter!G15*24),F57*$E$154-
(IF(Mitarbeiter!J15&lt;&gt;0,$E$155,0)+
IF(Mitarbeiter!K15&lt;&gt;0,$E$156,0)+
IF(Mitarbeiter!L15&lt;&gt;0,$E$157,0)+
IF(Mitarbeiter!M15&lt;&gt;0,$E$158,0)+
IF(Mitarbeiter!N15&lt;&gt;0,$E$159,0)+
IF(Mitarbeiter!O15&lt;&gt;0,$E$160,0)+
IF(Mitarbeiter!P15&lt;&gt;0,$E$161,0))*F57)</f>
        <v>0</v>
      </c>
      <c r="H57" s="29">
        <f t="shared" si="2"/>
        <v>0</v>
      </c>
      <c r="I57" s="29">
        <f>IF(Mitarbeiter!I15="Monat",IF(Mitarbeiter!G15="",Mitarbeiter!H15,Mitarbeiter!G15*24),F57*$E$221-
(IF(Mitarbeiter!J15&lt;&gt;0,$E$222,0)+
IF(Mitarbeiter!K15&lt;&gt;0,$E$223,0)+
IF(Mitarbeiter!L15&lt;&gt;0,E$224,0)+
IF(Mitarbeiter!M15&lt;&gt;0,$E$225,0)+
IF(Mitarbeiter!N15&lt;&gt;0,$E$226,0)+
IF(Mitarbeiter!O15&lt;&gt;0,$E$227,0)+
IF(Mitarbeiter!P15&lt;&gt;0,$E$228,0))*F57)</f>
        <v>0</v>
      </c>
      <c r="J57" s="29">
        <f t="shared" si="3"/>
        <v>0</v>
      </c>
      <c r="K57" s="29">
        <f>IF(Mitarbeiter!I15="Monat",IF(Mitarbeiter!G15="",Mitarbeiter!H15,Mitarbeiter!G15*24),F57*$E$288-
(IF(Mitarbeiter!J15&lt;&gt;0,$E$289,0)+
IF(Mitarbeiter!K15&lt;&gt;0,$E$290,0)+
IF(Mitarbeiter!L15&lt;&gt;0,E$291,0)+
IF(Mitarbeiter!M15&lt;&gt;0,$E$292,0)+
IF(Mitarbeiter!N15&lt;&gt;0,$E$293,0)+
IF(Mitarbeiter!O15&lt;&gt;0,$E$294,0)+
IF(Mitarbeiter!P15&lt;&gt;0,$E$295,0))*F57)</f>
        <v>0</v>
      </c>
      <c r="L57" s="29">
        <f t="shared" si="4"/>
        <v>0</v>
      </c>
      <c r="M57">
        <f>IF(Mitarbeiter!I15="Monat",IF(Mitarbeiter!G15="",Mitarbeiter!H15,Mitarbeiter!G15*24),F57*$E$221-
(IF(Mitarbeiter!J15&lt;&gt;0,$AP$222,0)+
IF(Mitarbeiter!K15&lt;&gt;0,$AP$222,0)+
IF(Mitarbeiter!L15&lt;&gt;0,AP$222,0)+
IF(Mitarbeiter!M15&lt;&gt;0,$AP$222,0)+
IF(Mitarbeiter!N15&lt;&gt;0,$AP$222,0)+
IF(Mitarbeiter!O15&lt;&gt;0,$AP$222,0)+
IF(Mitarbeiter!P15&lt;&gt;0,$AP$222,0))*F57)</f>
        <v>0</v>
      </c>
      <c r="N57" s="29">
        <f t="shared" si="5"/>
        <v>0</v>
      </c>
    </row>
    <row r="58" spans="1:14" x14ac:dyDescent="0.25">
      <c r="A58" s="31">
        <f>Mitarbeiter!B16</f>
        <v>15</v>
      </c>
      <c r="B58" s="37" t="str">
        <f>Mitarbeiter!C16</f>
        <v>Vorname15</v>
      </c>
      <c r="C58" s="37" t="str">
        <f>Mitarbeiter!D16</f>
        <v>Nachname15</v>
      </c>
      <c r="D58" s="70" t="str">
        <f>IF(OR(Mitarbeiter!G16="",Mitarbeiter!$I16=""),"",IF(Mitarbeiter!$I16="Monat",Mitarbeiter!G16,IF(Mitarbeiter!$I16="Tag",Mitarbeiter!G16,IF(Mitarbeiter!$I16="Woche",Mitarbeiter!G16/7,IF(Mitarbeiter!$I16="Jahr",Mitarbeiter!G16/(DATE(Willkommen!$D$3,12,31)-DATE(Willkommen!$D$3,1,1)),0)))))</f>
        <v/>
      </c>
      <c r="E58" s="62">
        <f>IF(OR(Mitarbeiter!H16="",Mitarbeiter!$I16=""),"",IF(Mitarbeiter!$I16="Monat",Mitarbeiter!H16,IF(Mitarbeiter!$I16="Tag",Mitarbeiter!H16,IF(Mitarbeiter!$I16="Woche",Mitarbeiter!H16/7,IF(Mitarbeiter!$I16="Jahr",Mitarbeiter!H16/(DATE(Willkommen!$D$3,12,31)-DATE(Willkommen!$D$3,1,1)),0)))))</f>
        <v>0</v>
      </c>
      <c r="F58" s="32">
        <f t="shared" si="1"/>
        <v>0</v>
      </c>
      <c r="G58" s="29">
        <f>IF(Mitarbeiter!I16="Monat",IF(Mitarbeiter!G16="",Mitarbeiter!H16,Mitarbeiter!G16*24),F58*$E$154-
(IF(Mitarbeiter!J16&lt;&gt;0,$E$155,0)+
IF(Mitarbeiter!K16&lt;&gt;0,$E$156,0)+
IF(Mitarbeiter!L16&lt;&gt;0,$E$157,0)+
IF(Mitarbeiter!M16&lt;&gt;0,$E$158,0)+
IF(Mitarbeiter!N16&lt;&gt;0,$E$159,0)+
IF(Mitarbeiter!O16&lt;&gt;0,$E$160,0)+
IF(Mitarbeiter!P16&lt;&gt;0,$E$161,0))*F58)</f>
        <v>0</v>
      </c>
      <c r="H58" s="29">
        <f t="shared" si="2"/>
        <v>0</v>
      </c>
      <c r="I58" s="29">
        <f>IF(Mitarbeiter!I16="Monat",IF(Mitarbeiter!G16="",Mitarbeiter!H16,Mitarbeiter!G16*24),F58*$E$221-
(IF(Mitarbeiter!J16&lt;&gt;0,$E$222,0)+
IF(Mitarbeiter!K16&lt;&gt;0,$E$223,0)+
IF(Mitarbeiter!L16&lt;&gt;0,E$224,0)+
IF(Mitarbeiter!M16&lt;&gt;0,$E$225,0)+
IF(Mitarbeiter!N16&lt;&gt;0,$E$226,0)+
IF(Mitarbeiter!O16&lt;&gt;0,$E$227,0)+
IF(Mitarbeiter!P16&lt;&gt;0,$E$228,0))*F58)</f>
        <v>0</v>
      </c>
      <c r="J58" s="29">
        <f t="shared" si="3"/>
        <v>0</v>
      </c>
      <c r="K58" s="29">
        <f>IF(Mitarbeiter!I16="Monat",IF(Mitarbeiter!G16="",Mitarbeiter!H16,Mitarbeiter!G16*24),F58*$E$288-
(IF(Mitarbeiter!J16&lt;&gt;0,$E$289,0)+
IF(Mitarbeiter!K16&lt;&gt;0,$E$290,0)+
IF(Mitarbeiter!L16&lt;&gt;0,E$291,0)+
IF(Mitarbeiter!M16&lt;&gt;0,$E$292,0)+
IF(Mitarbeiter!N16&lt;&gt;0,$E$293,0)+
IF(Mitarbeiter!O16&lt;&gt;0,$E$294,0)+
IF(Mitarbeiter!P16&lt;&gt;0,$E$295,0))*F58)</f>
        <v>0</v>
      </c>
      <c r="L58" s="29">
        <f t="shared" si="4"/>
        <v>0</v>
      </c>
      <c r="M58">
        <f>IF(Mitarbeiter!I16="Monat",IF(Mitarbeiter!G16="",Mitarbeiter!H16,Mitarbeiter!G16*24),F58*$E$221-
(IF(Mitarbeiter!J16&lt;&gt;0,$AP$222,0)+
IF(Mitarbeiter!K16&lt;&gt;0,$AP$222,0)+
IF(Mitarbeiter!L16&lt;&gt;0,AP$222,0)+
IF(Mitarbeiter!M16&lt;&gt;0,$AP$222,0)+
IF(Mitarbeiter!N16&lt;&gt;0,$AP$222,0)+
IF(Mitarbeiter!O16&lt;&gt;0,$AP$222,0)+
IF(Mitarbeiter!P16&lt;&gt;0,$AP$222,0))*F58)</f>
        <v>0</v>
      </c>
      <c r="N58" s="29">
        <f t="shared" si="5"/>
        <v>0</v>
      </c>
    </row>
    <row r="59" spans="1:14" x14ac:dyDescent="0.25">
      <c r="A59" s="31">
        <f>Mitarbeiter!B17</f>
        <v>16</v>
      </c>
      <c r="B59" s="37" t="str">
        <f>Mitarbeiter!C17</f>
        <v>Vorname16</v>
      </c>
      <c r="C59" s="37" t="str">
        <f>Mitarbeiter!D17</f>
        <v>Nachname16</v>
      </c>
      <c r="D59" s="70" t="str">
        <f>IF(OR(Mitarbeiter!G17="",Mitarbeiter!$I17=""),"",IF(Mitarbeiter!$I17="Monat",Mitarbeiter!G17,IF(Mitarbeiter!$I17="Tag",Mitarbeiter!G17,IF(Mitarbeiter!$I17="Woche",Mitarbeiter!G17/7,IF(Mitarbeiter!$I17="Jahr",Mitarbeiter!G17/(DATE(Willkommen!$D$3,12,31)-DATE(Willkommen!$D$3,1,1)),0)))))</f>
        <v/>
      </c>
      <c r="E59" s="62">
        <f>IF(OR(Mitarbeiter!H17="",Mitarbeiter!$I17=""),"",IF(Mitarbeiter!$I17="Monat",Mitarbeiter!H17,IF(Mitarbeiter!$I17="Tag",Mitarbeiter!H17,IF(Mitarbeiter!$I17="Woche",Mitarbeiter!H17/7,IF(Mitarbeiter!$I17="Jahr",Mitarbeiter!H17/(DATE(Willkommen!$D$3,12,31)-DATE(Willkommen!$D$3,1,1)),0)))))</f>
        <v>0</v>
      </c>
      <c r="F59" s="32">
        <f t="shared" si="1"/>
        <v>0</v>
      </c>
      <c r="G59" s="29">
        <f>IF(Mitarbeiter!I17="Monat",IF(Mitarbeiter!G17="",Mitarbeiter!H17,Mitarbeiter!G17*24),F59*$E$154-
(IF(Mitarbeiter!J17&lt;&gt;0,$E$155,0)+
IF(Mitarbeiter!K17&lt;&gt;0,$E$156,0)+
IF(Mitarbeiter!L17&lt;&gt;0,$E$157,0)+
IF(Mitarbeiter!M17&lt;&gt;0,$E$158,0)+
IF(Mitarbeiter!N17&lt;&gt;0,$E$159,0)+
IF(Mitarbeiter!O17&lt;&gt;0,$E$160,0)+
IF(Mitarbeiter!P17&lt;&gt;0,$E$161,0))*F59)</f>
        <v>0</v>
      </c>
      <c r="H59" s="29">
        <f t="shared" si="2"/>
        <v>0</v>
      </c>
      <c r="I59" s="29">
        <f>IF(Mitarbeiter!I17="Monat",IF(Mitarbeiter!G17="",Mitarbeiter!H17,Mitarbeiter!G17*24),F59*$E$221-
(IF(Mitarbeiter!J17&lt;&gt;0,$E$222,0)+
IF(Mitarbeiter!K17&lt;&gt;0,$E$223,0)+
IF(Mitarbeiter!L17&lt;&gt;0,E$224,0)+
IF(Mitarbeiter!M17&lt;&gt;0,$E$225,0)+
IF(Mitarbeiter!N17&lt;&gt;0,$E$226,0)+
IF(Mitarbeiter!O17&lt;&gt;0,$E$227,0)+
IF(Mitarbeiter!P17&lt;&gt;0,$E$228,0))*F59)</f>
        <v>0</v>
      </c>
      <c r="J59" s="29">
        <f t="shared" si="3"/>
        <v>0</v>
      </c>
      <c r="K59" s="29">
        <f>IF(Mitarbeiter!I17="Monat",IF(Mitarbeiter!G17="",Mitarbeiter!H17,Mitarbeiter!G17*24),F59*$E$288-
(IF(Mitarbeiter!J17&lt;&gt;0,$E$289,0)+
IF(Mitarbeiter!K17&lt;&gt;0,$E$290,0)+
IF(Mitarbeiter!L17&lt;&gt;0,E$291,0)+
IF(Mitarbeiter!M17&lt;&gt;0,$E$292,0)+
IF(Mitarbeiter!N17&lt;&gt;0,$E$293,0)+
IF(Mitarbeiter!O17&lt;&gt;0,$E$294,0)+
IF(Mitarbeiter!P17&lt;&gt;0,$E$295,0))*F59)</f>
        <v>0</v>
      </c>
      <c r="L59" s="29">
        <f t="shared" si="4"/>
        <v>0</v>
      </c>
      <c r="M59">
        <f>IF(Mitarbeiter!I17="Monat",IF(Mitarbeiter!G17="",Mitarbeiter!H17,Mitarbeiter!G17*24),F59*$E$221-
(IF(Mitarbeiter!J17&lt;&gt;0,$AP$222,0)+
IF(Mitarbeiter!K17&lt;&gt;0,$AP$222,0)+
IF(Mitarbeiter!L17&lt;&gt;0,AP$222,0)+
IF(Mitarbeiter!M17&lt;&gt;0,$AP$222,0)+
IF(Mitarbeiter!N17&lt;&gt;0,$AP$222,0)+
IF(Mitarbeiter!O17&lt;&gt;0,$AP$222,0)+
IF(Mitarbeiter!P17&lt;&gt;0,$AP$222,0))*F59)</f>
        <v>0</v>
      </c>
      <c r="N59" s="29">
        <f t="shared" si="5"/>
        <v>0</v>
      </c>
    </row>
    <row r="60" spans="1:14" x14ac:dyDescent="0.25">
      <c r="A60" s="31">
        <f>Mitarbeiter!B18</f>
        <v>17</v>
      </c>
      <c r="B60" s="37" t="str">
        <f>Mitarbeiter!C18</f>
        <v>Vorname17</v>
      </c>
      <c r="C60" s="37" t="str">
        <f>Mitarbeiter!D18</f>
        <v>Nachname17</v>
      </c>
      <c r="D60" s="70" t="str">
        <f>IF(OR(Mitarbeiter!G18="",Mitarbeiter!$I18=""),"",IF(Mitarbeiter!$I18="Monat",Mitarbeiter!G18,IF(Mitarbeiter!$I18="Tag",Mitarbeiter!G18,IF(Mitarbeiter!$I18="Woche",Mitarbeiter!G18/7,IF(Mitarbeiter!$I18="Jahr",Mitarbeiter!G18/(DATE(Willkommen!$D$3,12,31)-DATE(Willkommen!$D$3,1,1)),0)))))</f>
        <v/>
      </c>
      <c r="E60" s="62">
        <f>IF(OR(Mitarbeiter!H18="",Mitarbeiter!$I18=""),"",IF(Mitarbeiter!$I18="Monat",Mitarbeiter!H18,IF(Mitarbeiter!$I18="Tag",Mitarbeiter!H18,IF(Mitarbeiter!$I18="Woche",Mitarbeiter!H18/7,IF(Mitarbeiter!$I18="Jahr",Mitarbeiter!H18/(DATE(Willkommen!$D$3,12,31)-DATE(Willkommen!$D$3,1,1)),0)))))</f>
        <v>0</v>
      </c>
      <c r="F60" s="32">
        <f t="shared" si="1"/>
        <v>0</v>
      </c>
      <c r="G60" s="29">
        <f>IF(Mitarbeiter!I18="Monat",IF(Mitarbeiter!G18="",Mitarbeiter!H18,Mitarbeiter!G18*24),F60*$E$154-
(IF(Mitarbeiter!J18&lt;&gt;0,$E$155,0)+
IF(Mitarbeiter!K18&lt;&gt;0,$E$156,0)+
IF(Mitarbeiter!L18&lt;&gt;0,$E$157,0)+
IF(Mitarbeiter!M18&lt;&gt;0,$E$158,0)+
IF(Mitarbeiter!N18&lt;&gt;0,$E$159,0)+
IF(Mitarbeiter!O18&lt;&gt;0,$E$160,0)+
IF(Mitarbeiter!P18&lt;&gt;0,$E$161,0))*F60)</f>
        <v>0</v>
      </c>
      <c r="H60" s="29">
        <f t="shared" si="2"/>
        <v>0</v>
      </c>
      <c r="I60" s="29">
        <f>IF(Mitarbeiter!I18="Monat",IF(Mitarbeiter!G18="",Mitarbeiter!H18,Mitarbeiter!G18*24),F60*$E$221-
(IF(Mitarbeiter!J18&lt;&gt;0,$E$222,0)+
IF(Mitarbeiter!K18&lt;&gt;0,$E$223,0)+
IF(Mitarbeiter!L18&lt;&gt;0,E$224,0)+
IF(Mitarbeiter!M18&lt;&gt;0,$E$225,0)+
IF(Mitarbeiter!N18&lt;&gt;0,$E$226,0)+
IF(Mitarbeiter!O18&lt;&gt;0,$E$227,0)+
IF(Mitarbeiter!P18&lt;&gt;0,$E$228,0))*F60)</f>
        <v>0</v>
      </c>
      <c r="J60" s="29">
        <f t="shared" si="3"/>
        <v>0</v>
      </c>
      <c r="K60" s="29">
        <f>IF(Mitarbeiter!I18="Monat",IF(Mitarbeiter!G18="",Mitarbeiter!H18,Mitarbeiter!G18*24),F60*$E$288-
(IF(Mitarbeiter!J18&lt;&gt;0,$E$289,0)+
IF(Mitarbeiter!K18&lt;&gt;0,$E$290,0)+
IF(Mitarbeiter!L18&lt;&gt;0,E$291,0)+
IF(Mitarbeiter!M18&lt;&gt;0,$E$292,0)+
IF(Mitarbeiter!N18&lt;&gt;0,$E$293,0)+
IF(Mitarbeiter!O18&lt;&gt;0,$E$294,0)+
IF(Mitarbeiter!P18&lt;&gt;0,$E$295,0))*F60)</f>
        <v>0</v>
      </c>
      <c r="L60" s="29">
        <f t="shared" si="4"/>
        <v>0</v>
      </c>
      <c r="M60">
        <f>IF(Mitarbeiter!I18="Monat",IF(Mitarbeiter!G18="",Mitarbeiter!H18,Mitarbeiter!G18*24),F60*$E$221-
(IF(Mitarbeiter!J18&lt;&gt;0,$AP$222,0)+
IF(Mitarbeiter!K18&lt;&gt;0,$AP$222,0)+
IF(Mitarbeiter!L18&lt;&gt;0,AP$222,0)+
IF(Mitarbeiter!M18&lt;&gt;0,$AP$222,0)+
IF(Mitarbeiter!N18&lt;&gt;0,$AP$222,0)+
IF(Mitarbeiter!O18&lt;&gt;0,$AP$222,0)+
IF(Mitarbeiter!P18&lt;&gt;0,$AP$222,0))*F60)</f>
        <v>0</v>
      </c>
      <c r="N60" s="29">
        <f t="shared" si="5"/>
        <v>0</v>
      </c>
    </row>
    <row r="61" spans="1:14" x14ac:dyDescent="0.25">
      <c r="A61" s="31">
        <f>Mitarbeiter!B19</f>
        <v>18</v>
      </c>
      <c r="B61" s="37" t="str">
        <f>Mitarbeiter!C19</f>
        <v>Vorname18</v>
      </c>
      <c r="C61" s="37" t="str">
        <f>Mitarbeiter!D19</f>
        <v>Nachname18</v>
      </c>
      <c r="D61" s="70" t="str">
        <f>IF(OR(Mitarbeiter!G19="",Mitarbeiter!$I19=""),"",IF(Mitarbeiter!$I19="Monat",Mitarbeiter!G19,IF(Mitarbeiter!$I19="Tag",Mitarbeiter!G19,IF(Mitarbeiter!$I19="Woche",Mitarbeiter!G19/7,IF(Mitarbeiter!$I19="Jahr",Mitarbeiter!G19/(DATE(Willkommen!$D$3,12,31)-DATE(Willkommen!$D$3,1,1)),0)))))</f>
        <v/>
      </c>
      <c r="E61" s="62">
        <f>IF(OR(Mitarbeiter!H19="",Mitarbeiter!$I19=""),"",IF(Mitarbeiter!$I19="Monat",Mitarbeiter!H19,IF(Mitarbeiter!$I19="Tag",Mitarbeiter!H19,IF(Mitarbeiter!$I19="Woche",Mitarbeiter!H19/7,IF(Mitarbeiter!$I19="Jahr",Mitarbeiter!H19/(DATE(Willkommen!$D$3,12,31)-DATE(Willkommen!$D$3,1,1)),0)))))</f>
        <v>0</v>
      </c>
      <c r="F61" s="32">
        <f t="shared" si="1"/>
        <v>0</v>
      </c>
      <c r="G61" s="29">
        <f>IF(Mitarbeiter!I19="Monat",IF(Mitarbeiter!G19="",Mitarbeiter!H19,Mitarbeiter!G19*24),F61*$E$154-
(IF(Mitarbeiter!J19&lt;&gt;0,$E$155,0)+
IF(Mitarbeiter!K19&lt;&gt;0,$E$156,0)+
IF(Mitarbeiter!L19&lt;&gt;0,$E$157,0)+
IF(Mitarbeiter!M19&lt;&gt;0,$E$158,0)+
IF(Mitarbeiter!N19&lt;&gt;0,$E$159,0)+
IF(Mitarbeiter!O19&lt;&gt;0,$E$160,0)+
IF(Mitarbeiter!P19&lt;&gt;0,$E$161,0))*F61)</f>
        <v>0</v>
      </c>
      <c r="H61" s="29">
        <f t="shared" si="2"/>
        <v>0</v>
      </c>
      <c r="I61" s="29">
        <f>IF(Mitarbeiter!I19="Monat",IF(Mitarbeiter!G19="",Mitarbeiter!H19,Mitarbeiter!G19*24),F61*$E$221-
(IF(Mitarbeiter!J19&lt;&gt;0,$E$222,0)+
IF(Mitarbeiter!K19&lt;&gt;0,$E$223,0)+
IF(Mitarbeiter!L19&lt;&gt;0,E$224,0)+
IF(Mitarbeiter!M19&lt;&gt;0,$E$225,0)+
IF(Mitarbeiter!N19&lt;&gt;0,$E$226,0)+
IF(Mitarbeiter!O19&lt;&gt;0,$E$227,0)+
IF(Mitarbeiter!P19&lt;&gt;0,$E$228,0))*F61)</f>
        <v>0</v>
      </c>
      <c r="J61" s="29">
        <f t="shared" si="3"/>
        <v>0</v>
      </c>
      <c r="K61" s="29">
        <f>IF(Mitarbeiter!I19="Monat",IF(Mitarbeiter!G19="",Mitarbeiter!H19,Mitarbeiter!G19*24),F61*$E$288-
(IF(Mitarbeiter!J19&lt;&gt;0,$E$289,0)+
IF(Mitarbeiter!K19&lt;&gt;0,$E$290,0)+
IF(Mitarbeiter!L19&lt;&gt;0,E$291,0)+
IF(Mitarbeiter!M19&lt;&gt;0,$E$292,0)+
IF(Mitarbeiter!N19&lt;&gt;0,$E$293,0)+
IF(Mitarbeiter!O19&lt;&gt;0,$E$294,0)+
IF(Mitarbeiter!P19&lt;&gt;0,$E$295,0))*F61)</f>
        <v>0</v>
      </c>
      <c r="L61" s="29">
        <f t="shared" si="4"/>
        <v>0</v>
      </c>
      <c r="M61">
        <f>IF(Mitarbeiter!I19="Monat",IF(Mitarbeiter!G19="",Mitarbeiter!H19,Mitarbeiter!G19*24),F61*$E$221-
(IF(Mitarbeiter!J19&lt;&gt;0,$AP$222,0)+
IF(Mitarbeiter!K19&lt;&gt;0,$AP$222,0)+
IF(Mitarbeiter!L19&lt;&gt;0,AP$222,0)+
IF(Mitarbeiter!M19&lt;&gt;0,$AP$222,0)+
IF(Mitarbeiter!N19&lt;&gt;0,$AP$222,0)+
IF(Mitarbeiter!O19&lt;&gt;0,$AP$222,0)+
IF(Mitarbeiter!P19&lt;&gt;0,$AP$222,0))*F61)</f>
        <v>0</v>
      </c>
      <c r="N61" s="29">
        <f t="shared" si="5"/>
        <v>0</v>
      </c>
    </row>
    <row r="62" spans="1:14" x14ac:dyDescent="0.25">
      <c r="A62" s="31">
        <f>Mitarbeiter!B20</f>
        <v>19</v>
      </c>
      <c r="B62" s="37" t="str">
        <f>Mitarbeiter!C20</f>
        <v>Vorname19</v>
      </c>
      <c r="C62" s="37" t="str">
        <f>Mitarbeiter!D20</f>
        <v>Nachname19</v>
      </c>
      <c r="D62" s="70" t="str">
        <f>IF(OR(Mitarbeiter!G20="",Mitarbeiter!$I20=""),"",IF(Mitarbeiter!$I20="Monat",Mitarbeiter!G20,IF(Mitarbeiter!$I20="Tag",Mitarbeiter!G20,IF(Mitarbeiter!$I20="Woche",Mitarbeiter!G20/7,IF(Mitarbeiter!$I20="Jahr",Mitarbeiter!G20/(DATE(Willkommen!$D$3,12,31)-DATE(Willkommen!$D$3,1,1)),0)))))</f>
        <v/>
      </c>
      <c r="E62" s="62">
        <f>IF(OR(Mitarbeiter!H20="",Mitarbeiter!$I20=""),"",IF(Mitarbeiter!$I20="Monat",Mitarbeiter!H20,IF(Mitarbeiter!$I20="Tag",Mitarbeiter!H20,IF(Mitarbeiter!$I20="Woche",Mitarbeiter!H20/7,IF(Mitarbeiter!$I20="Jahr",Mitarbeiter!H20/(DATE(Willkommen!$D$3,12,31)-DATE(Willkommen!$D$3,1,1)),0)))))</f>
        <v>0</v>
      </c>
      <c r="F62" s="32">
        <f t="shared" si="1"/>
        <v>0</v>
      </c>
      <c r="G62" s="29">
        <f>IF(Mitarbeiter!I20="Monat",IF(Mitarbeiter!G20="",Mitarbeiter!H20,Mitarbeiter!G20*24),F62*$E$154-
(IF(Mitarbeiter!J20&lt;&gt;0,$E$155,0)+
IF(Mitarbeiter!K20&lt;&gt;0,$E$156,0)+
IF(Mitarbeiter!L20&lt;&gt;0,$E$157,0)+
IF(Mitarbeiter!M20&lt;&gt;0,$E$158,0)+
IF(Mitarbeiter!N20&lt;&gt;0,$E$159,0)+
IF(Mitarbeiter!O20&lt;&gt;0,$E$160,0)+
IF(Mitarbeiter!P20&lt;&gt;0,$E$161,0))*F62)</f>
        <v>0</v>
      </c>
      <c r="H62" s="29">
        <f t="shared" si="2"/>
        <v>0</v>
      </c>
      <c r="I62" s="29">
        <f>IF(Mitarbeiter!I20="Monat",IF(Mitarbeiter!G20="",Mitarbeiter!H20,Mitarbeiter!G20*24),F62*$E$221-
(IF(Mitarbeiter!J20&lt;&gt;0,$E$222,0)+
IF(Mitarbeiter!K20&lt;&gt;0,$E$223,0)+
IF(Mitarbeiter!L20&lt;&gt;0,E$224,0)+
IF(Mitarbeiter!M20&lt;&gt;0,$E$225,0)+
IF(Mitarbeiter!N20&lt;&gt;0,$E$226,0)+
IF(Mitarbeiter!O20&lt;&gt;0,$E$227,0)+
IF(Mitarbeiter!P20&lt;&gt;0,$E$228,0))*F62)</f>
        <v>0</v>
      </c>
      <c r="J62" s="29">
        <f t="shared" si="3"/>
        <v>0</v>
      </c>
      <c r="K62" s="29">
        <f>IF(Mitarbeiter!I20="Monat",IF(Mitarbeiter!G20="",Mitarbeiter!H20,Mitarbeiter!G20*24),F62*$E$288-
(IF(Mitarbeiter!J20&lt;&gt;0,$E$289,0)+
IF(Mitarbeiter!K20&lt;&gt;0,$E$290,0)+
IF(Mitarbeiter!L20&lt;&gt;0,E$291,0)+
IF(Mitarbeiter!M20&lt;&gt;0,$E$292,0)+
IF(Mitarbeiter!N20&lt;&gt;0,$E$293,0)+
IF(Mitarbeiter!O20&lt;&gt;0,$E$294,0)+
IF(Mitarbeiter!P20&lt;&gt;0,$E$295,0))*F62)</f>
        <v>0</v>
      </c>
      <c r="L62" s="29">
        <f t="shared" si="4"/>
        <v>0</v>
      </c>
      <c r="M62">
        <f>IF(Mitarbeiter!I20="Monat",IF(Mitarbeiter!G20="",Mitarbeiter!H20,Mitarbeiter!G20*24),F62*$E$221-
(IF(Mitarbeiter!J20&lt;&gt;0,$AP$222,0)+
IF(Mitarbeiter!K20&lt;&gt;0,$AP$222,0)+
IF(Mitarbeiter!L20&lt;&gt;0,AP$222,0)+
IF(Mitarbeiter!M20&lt;&gt;0,$AP$222,0)+
IF(Mitarbeiter!N20&lt;&gt;0,$AP$222,0)+
IF(Mitarbeiter!O20&lt;&gt;0,$AP$222,0)+
IF(Mitarbeiter!P20&lt;&gt;0,$AP$222,0))*F62)</f>
        <v>0</v>
      </c>
      <c r="N62" s="29">
        <f t="shared" si="5"/>
        <v>0</v>
      </c>
    </row>
    <row r="63" spans="1:14" x14ac:dyDescent="0.25">
      <c r="A63" s="31">
        <f>Mitarbeiter!B21</f>
        <v>20</v>
      </c>
      <c r="B63" s="37" t="str">
        <f>Mitarbeiter!C21</f>
        <v>Vorname20</v>
      </c>
      <c r="C63" s="37" t="str">
        <f>Mitarbeiter!D21</f>
        <v>Nachname20</v>
      </c>
      <c r="D63" s="70" t="str">
        <f>IF(OR(Mitarbeiter!G21="",Mitarbeiter!$I21=""),"",IF(Mitarbeiter!$I21="Monat",Mitarbeiter!G21,IF(Mitarbeiter!$I21="Tag",Mitarbeiter!G21,IF(Mitarbeiter!$I21="Woche",Mitarbeiter!G21/7,IF(Mitarbeiter!$I21="Jahr",Mitarbeiter!G21/(DATE(Willkommen!$D$3,12,31)-DATE(Willkommen!$D$3,1,1)),0)))))</f>
        <v/>
      </c>
      <c r="E63" s="62">
        <f>IF(OR(Mitarbeiter!H21="",Mitarbeiter!$I21=""),"",IF(Mitarbeiter!$I21="Monat",Mitarbeiter!H21,IF(Mitarbeiter!$I21="Tag",Mitarbeiter!H21,IF(Mitarbeiter!$I21="Woche",Mitarbeiter!H21/7,IF(Mitarbeiter!$I21="Jahr",Mitarbeiter!H21/(DATE(Willkommen!$D$3,12,31)-DATE(Willkommen!$D$3,1,1)),0)))))</f>
        <v>0</v>
      </c>
      <c r="F63" s="32">
        <f t="shared" si="1"/>
        <v>0</v>
      </c>
      <c r="G63" s="29">
        <f>IF(Mitarbeiter!I21="Monat",IF(Mitarbeiter!G21="",Mitarbeiter!H21,Mitarbeiter!G21*24),F63*$E$154-
(IF(Mitarbeiter!J21&lt;&gt;0,$E$155,0)+
IF(Mitarbeiter!K21&lt;&gt;0,$E$156,0)+
IF(Mitarbeiter!L21&lt;&gt;0,$E$157,0)+
IF(Mitarbeiter!M21&lt;&gt;0,$E$158,0)+
IF(Mitarbeiter!N21&lt;&gt;0,$E$159,0)+
IF(Mitarbeiter!O21&lt;&gt;0,$E$160,0)+
IF(Mitarbeiter!P21&lt;&gt;0,$E$161,0))*F63)</f>
        <v>0</v>
      </c>
      <c r="H63" s="29">
        <f t="shared" si="2"/>
        <v>0</v>
      </c>
      <c r="I63" s="29">
        <f>IF(Mitarbeiter!I21="Monat",IF(Mitarbeiter!G21="",Mitarbeiter!H21,Mitarbeiter!G21*24),F63*$E$221-
(IF(Mitarbeiter!J21&lt;&gt;0,$E$222,0)+
IF(Mitarbeiter!K21&lt;&gt;0,$E$223,0)+
IF(Mitarbeiter!L21&lt;&gt;0,E$224,0)+
IF(Mitarbeiter!M21&lt;&gt;0,$E$225,0)+
IF(Mitarbeiter!N21&lt;&gt;0,$E$226,0)+
IF(Mitarbeiter!O21&lt;&gt;0,$E$227,0)+
IF(Mitarbeiter!P21&lt;&gt;0,$E$228,0))*F63)</f>
        <v>0</v>
      </c>
      <c r="J63" s="29">
        <f t="shared" si="3"/>
        <v>0</v>
      </c>
      <c r="K63" s="29">
        <f>IF(Mitarbeiter!I21="Monat",IF(Mitarbeiter!G21="",Mitarbeiter!H21,Mitarbeiter!G21*24),F63*$E$288-
(IF(Mitarbeiter!J21&lt;&gt;0,$E$289,0)+
IF(Mitarbeiter!K21&lt;&gt;0,$E$290,0)+
IF(Mitarbeiter!L21&lt;&gt;0,E$291,0)+
IF(Mitarbeiter!M21&lt;&gt;0,$E$292,0)+
IF(Mitarbeiter!N21&lt;&gt;0,$E$293,0)+
IF(Mitarbeiter!O21&lt;&gt;0,$E$294,0)+
IF(Mitarbeiter!P21&lt;&gt;0,$E$295,0))*F63)</f>
        <v>0</v>
      </c>
      <c r="L63" s="29">
        <f t="shared" si="4"/>
        <v>0</v>
      </c>
      <c r="M63">
        <f>IF(Mitarbeiter!I21="Monat",IF(Mitarbeiter!G21="",Mitarbeiter!H21,Mitarbeiter!G21*24),F63*$E$221-
(IF(Mitarbeiter!J21&lt;&gt;0,$AP$222,0)+
IF(Mitarbeiter!K21&lt;&gt;0,$AP$222,0)+
IF(Mitarbeiter!L21&lt;&gt;0,AP$222,0)+
IF(Mitarbeiter!M21&lt;&gt;0,$AP$222,0)+
IF(Mitarbeiter!N21&lt;&gt;0,$AP$222,0)+
IF(Mitarbeiter!O21&lt;&gt;0,$AP$222,0)+
IF(Mitarbeiter!P21&lt;&gt;0,$AP$222,0))*F63)</f>
        <v>0</v>
      </c>
      <c r="N63" s="29">
        <f t="shared" si="5"/>
        <v>0</v>
      </c>
    </row>
    <row r="64" spans="1:14" x14ac:dyDescent="0.25">
      <c r="A64" s="31">
        <f>Mitarbeiter!B22</f>
        <v>21</v>
      </c>
      <c r="B64" s="37" t="str">
        <f>Mitarbeiter!C22</f>
        <v>Vorname21</v>
      </c>
      <c r="C64" s="37" t="str">
        <f>Mitarbeiter!D22</f>
        <v>Nachname21</v>
      </c>
      <c r="D64" s="70" t="str">
        <f>IF(OR(Mitarbeiter!G22="",Mitarbeiter!$I22=""),"",IF(Mitarbeiter!$I22="Monat",Mitarbeiter!G22,IF(Mitarbeiter!$I22="Tag",Mitarbeiter!G22,IF(Mitarbeiter!$I22="Woche",Mitarbeiter!G22/7,IF(Mitarbeiter!$I22="Jahr",Mitarbeiter!G22/(DATE(Willkommen!$D$3,12,31)-DATE(Willkommen!$D$3,1,1)),0)))))</f>
        <v/>
      </c>
      <c r="E64" s="62">
        <f>IF(OR(Mitarbeiter!H22="",Mitarbeiter!$I22=""),"",IF(Mitarbeiter!$I22="Monat",Mitarbeiter!H22,IF(Mitarbeiter!$I22="Tag",Mitarbeiter!H22,IF(Mitarbeiter!$I22="Woche",Mitarbeiter!H22/7,IF(Mitarbeiter!$I22="Jahr",Mitarbeiter!H22/(DATE(Willkommen!$D$3,12,31)-DATE(Willkommen!$D$3,1,1)),0)))))</f>
        <v>0</v>
      </c>
      <c r="F64" s="32">
        <f t="shared" si="1"/>
        <v>0</v>
      </c>
      <c r="G64" s="29">
        <f>IF(Mitarbeiter!I22="Monat",IF(Mitarbeiter!G22="",Mitarbeiter!H22,Mitarbeiter!G22*24),F64*$E$154-
(IF(Mitarbeiter!J22&lt;&gt;0,$E$155,0)+
IF(Mitarbeiter!K22&lt;&gt;0,$E$156,0)+
IF(Mitarbeiter!L22&lt;&gt;0,$E$157,0)+
IF(Mitarbeiter!M22&lt;&gt;0,$E$158,0)+
IF(Mitarbeiter!N22&lt;&gt;0,$E$159,0)+
IF(Mitarbeiter!O22&lt;&gt;0,$E$160,0)+
IF(Mitarbeiter!P22&lt;&gt;0,$E$161,0))*F64)</f>
        <v>0</v>
      </c>
      <c r="H64" s="29">
        <f t="shared" si="2"/>
        <v>0</v>
      </c>
      <c r="I64" s="29">
        <f>IF(Mitarbeiter!I22="Monat",IF(Mitarbeiter!G22="",Mitarbeiter!H22,Mitarbeiter!G22*24),F64*$E$221-
(IF(Mitarbeiter!J22&lt;&gt;0,$E$222,0)+
IF(Mitarbeiter!K22&lt;&gt;0,$E$223,0)+
IF(Mitarbeiter!L22&lt;&gt;0,E$224,0)+
IF(Mitarbeiter!M22&lt;&gt;0,$E$225,0)+
IF(Mitarbeiter!N22&lt;&gt;0,$E$226,0)+
IF(Mitarbeiter!O22&lt;&gt;0,$E$227,0)+
IF(Mitarbeiter!P22&lt;&gt;0,$E$228,0))*F64)</f>
        <v>0</v>
      </c>
      <c r="J64" s="29">
        <f t="shared" si="3"/>
        <v>0</v>
      </c>
      <c r="K64" s="29">
        <f>IF(Mitarbeiter!I22="Monat",IF(Mitarbeiter!G22="",Mitarbeiter!H22,Mitarbeiter!G22*24),F64*$E$288-
(IF(Mitarbeiter!J22&lt;&gt;0,$E$289,0)+
IF(Mitarbeiter!K22&lt;&gt;0,$E$290,0)+
IF(Mitarbeiter!L22&lt;&gt;0,E$291,0)+
IF(Mitarbeiter!M22&lt;&gt;0,$E$292,0)+
IF(Mitarbeiter!N22&lt;&gt;0,$E$293,0)+
IF(Mitarbeiter!O22&lt;&gt;0,$E$294,0)+
IF(Mitarbeiter!P22&lt;&gt;0,$E$295,0))*F64)</f>
        <v>0</v>
      </c>
      <c r="L64" s="29">
        <f t="shared" si="4"/>
        <v>0</v>
      </c>
      <c r="M64">
        <f>IF(Mitarbeiter!I22="Monat",IF(Mitarbeiter!G22="",Mitarbeiter!H22,Mitarbeiter!G22*24),F64*$E$221-
(IF(Mitarbeiter!J22&lt;&gt;0,$AP$222,0)+
IF(Mitarbeiter!K22&lt;&gt;0,$AP$222,0)+
IF(Mitarbeiter!L22&lt;&gt;0,AP$222,0)+
IF(Mitarbeiter!M22&lt;&gt;0,$AP$222,0)+
IF(Mitarbeiter!N22&lt;&gt;0,$AP$222,0)+
IF(Mitarbeiter!O22&lt;&gt;0,$AP$222,0)+
IF(Mitarbeiter!P22&lt;&gt;0,$AP$222,0))*F64)</f>
        <v>0</v>
      </c>
      <c r="N64" s="29">
        <f t="shared" si="5"/>
        <v>0</v>
      </c>
    </row>
    <row r="65" spans="1:14" x14ac:dyDescent="0.25">
      <c r="A65" s="31">
        <f>Mitarbeiter!B23</f>
        <v>22</v>
      </c>
      <c r="B65" s="37" t="str">
        <f>Mitarbeiter!C23</f>
        <v>Vorname22</v>
      </c>
      <c r="C65" s="37" t="str">
        <f>Mitarbeiter!D23</f>
        <v>Nachname22</v>
      </c>
      <c r="D65" s="70" t="str">
        <f>IF(OR(Mitarbeiter!G23="",Mitarbeiter!$I23=""),"",IF(Mitarbeiter!$I23="Monat",Mitarbeiter!G23,IF(Mitarbeiter!$I23="Tag",Mitarbeiter!G23,IF(Mitarbeiter!$I23="Woche",Mitarbeiter!G23/7,IF(Mitarbeiter!$I23="Jahr",Mitarbeiter!G23/(DATE(Willkommen!$D$3,12,31)-DATE(Willkommen!$D$3,1,1)),0)))))</f>
        <v/>
      </c>
      <c r="E65" s="62">
        <f>IF(OR(Mitarbeiter!H23="",Mitarbeiter!$I23=""),"",IF(Mitarbeiter!$I23="Monat",Mitarbeiter!H23,IF(Mitarbeiter!$I23="Tag",Mitarbeiter!H23,IF(Mitarbeiter!$I23="Woche",Mitarbeiter!H23/7,IF(Mitarbeiter!$I23="Jahr",Mitarbeiter!H23/(DATE(Willkommen!$D$3,12,31)-DATE(Willkommen!$D$3,1,1)),0)))))</f>
        <v>0</v>
      </c>
      <c r="F65" s="32">
        <f t="shared" si="1"/>
        <v>0</v>
      </c>
      <c r="G65" s="29">
        <f>IF(Mitarbeiter!I23="Monat",IF(Mitarbeiter!G23="",Mitarbeiter!H23,Mitarbeiter!G23*24),F65*$E$154-
(IF(Mitarbeiter!J23&lt;&gt;0,$E$155,0)+
IF(Mitarbeiter!K23&lt;&gt;0,$E$156,0)+
IF(Mitarbeiter!L23&lt;&gt;0,$E$157,0)+
IF(Mitarbeiter!M23&lt;&gt;0,$E$158,0)+
IF(Mitarbeiter!N23&lt;&gt;0,$E$159,0)+
IF(Mitarbeiter!O23&lt;&gt;0,$E$160,0)+
IF(Mitarbeiter!P23&lt;&gt;0,$E$161,0))*F65)</f>
        <v>0</v>
      </c>
      <c r="H65" s="29">
        <f t="shared" si="2"/>
        <v>0</v>
      </c>
      <c r="I65" s="29">
        <f>IF(Mitarbeiter!I23="Monat",IF(Mitarbeiter!G23="",Mitarbeiter!H23,Mitarbeiter!G23*24),F65*$E$221-
(IF(Mitarbeiter!J23&lt;&gt;0,$E$222,0)+
IF(Mitarbeiter!K23&lt;&gt;0,$E$223,0)+
IF(Mitarbeiter!L23&lt;&gt;0,E$224,0)+
IF(Mitarbeiter!M23&lt;&gt;0,$E$225,0)+
IF(Mitarbeiter!N23&lt;&gt;0,$E$226,0)+
IF(Mitarbeiter!O23&lt;&gt;0,$E$227,0)+
IF(Mitarbeiter!P23&lt;&gt;0,$E$228,0))*F65)</f>
        <v>0</v>
      </c>
      <c r="J65" s="29">
        <f t="shared" si="3"/>
        <v>0</v>
      </c>
      <c r="K65" s="29">
        <f>IF(Mitarbeiter!I23="Monat",IF(Mitarbeiter!G23="",Mitarbeiter!H23,Mitarbeiter!G23*24),F65*$E$288-
(IF(Mitarbeiter!J23&lt;&gt;0,$E$289,0)+
IF(Mitarbeiter!K23&lt;&gt;0,$E$290,0)+
IF(Mitarbeiter!L23&lt;&gt;0,E$291,0)+
IF(Mitarbeiter!M23&lt;&gt;0,$E$292,0)+
IF(Mitarbeiter!N23&lt;&gt;0,$E$293,0)+
IF(Mitarbeiter!O23&lt;&gt;0,$E$294,0)+
IF(Mitarbeiter!P23&lt;&gt;0,$E$295,0))*F65)</f>
        <v>0</v>
      </c>
      <c r="L65" s="29">
        <f t="shared" si="4"/>
        <v>0</v>
      </c>
      <c r="M65">
        <f>IF(Mitarbeiter!I23="Monat",IF(Mitarbeiter!G23="",Mitarbeiter!H23,Mitarbeiter!G23*24),F65*$E$221-
(IF(Mitarbeiter!J23&lt;&gt;0,$AP$222,0)+
IF(Mitarbeiter!K23&lt;&gt;0,$AP$222,0)+
IF(Mitarbeiter!L23&lt;&gt;0,AP$222,0)+
IF(Mitarbeiter!M23&lt;&gt;0,$AP$222,0)+
IF(Mitarbeiter!N23&lt;&gt;0,$AP$222,0)+
IF(Mitarbeiter!O23&lt;&gt;0,$AP$222,0)+
IF(Mitarbeiter!P23&lt;&gt;0,$AP$222,0))*F65)</f>
        <v>0</v>
      </c>
      <c r="N65" s="29">
        <f t="shared" si="5"/>
        <v>0</v>
      </c>
    </row>
    <row r="66" spans="1:14" x14ac:dyDescent="0.25">
      <c r="A66" s="31">
        <f>Mitarbeiter!B24</f>
        <v>23</v>
      </c>
      <c r="B66" s="37" t="str">
        <f>Mitarbeiter!C24</f>
        <v>Vorname23</v>
      </c>
      <c r="C66" s="37" t="str">
        <f>Mitarbeiter!D24</f>
        <v>Nachname23</v>
      </c>
      <c r="D66" s="70" t="str">
        <f>IF(OR(Mitarbeiter!G24="",Mitarbeiter!$I24=""),"",IF(Mitarbeiter!$I24="Monat",Mitarbeiter!G24,IF(Mitarbeiter!$I24="Tag",Mitarbeiter!G24,IF(Mitarbeiter!$I24="Woche",Mitarbeiter!G24/7,IF(Mitarbeiter!$I24="Jahr",Mitarbeiter!G24/(DATE(Willkommen!$D$3,12,31)-DATE(Willkommen!$D$3,1,1)),0)))))</f>
        <v/>
      </c>
      <c r="E66" s="62">
        <f>IF(OR(Mitarbeiter!H24="",Mitarbeiter!$I24=""),"",IF(Mitarbeiter!$I24="Monat",Mitarbeiter!H24,IF(Mitarbeiter!$I24="Tag",Mitarbeiter!H24,IF(Mitarbeiter!$I24="Woche",Mitarbeiter!H24/7,IF(Mitarbeiter!$I24="Jahr",Mitarbeiter!H24/(DATE(Willkommen!$D$3,12,31)-DATE(Willkommen!$D$3,1,1)),0)))))</f>
        <v>0</v>
      </c>
      <c r="F66" s="32">
        <f t="shared" si="1"/>
        <v>0</v>
      </c>
      <c r="G66" s="29">
        <f>IF(Mitarbeiter!I24="Monat",IF(Mitarbeiter!G24="",Mitarbeiter!H24,Mitarbeiter!G24*24),F66*$E$154-
(IF(Mitarbeiter!J24&lt;&gt;0,$E$155,0)+
IF(Mitarbeiter!K24&lt;&gt;0,$E$156,0)+
IF(Mitarbeiter!L24&lt;&gt;0,$E$157,0)+
IF(Mitarbeiter!M24&lt;&gt;0,$E$158,0)+
IF(Mitarbeiter!N24&lt;&gt;0,$E$159,0)+
IF(Mitarbeiter!O24&lt;&gt;0,$E$160,0)+
IF(Mitarbeiter!P24&lt;&gt;0,$E$161,0))*F66)</f>
        <v>0</v>
      </c>
      <c r="H66" s="29">
        <f t="shared" si="2"/>
        <v>0</v>
      </c>
      <c r="I66" s="29">
        <f>IF(Mitarbeiter!I24="Monat",IF(Mitarbeiter!G24="",Mitarbeiter!H24,Mitarbeiter!G24*24),F66*$E$221-
(IF(Mitarbeiter!J24&lt;&gt;0,$E$222,0)+
IF(Mitarbeiter!K24&lt;&gt;0,$E$223,0)+
IF(Mitarbeiter!L24&lt;&gt;0,E$224,0)+
IF(Mitarbeiter!M24&lt;&gt;0,$E$225,0)+
IF(Mitarbeiter!N24&lt;&gt;0,$E$226,0)+
IF(Mitarbeiter!O24&lt;&gt;0,$E$227,0)+
IF(Mitarbeiter!P24&lt;&gt;0,$E$228,0))*F66)</f>
        <v>0</v>
      </c>
      <c r="J66" s="29">
        <f t="shared" si="3"/>
        <v>0</v>
      </c>
      <c r="K66" s="29">
        <f>IF(Mitarbeiter!I24="Monat",IF(Mitarbeiter!G24="",Mitarbeiter!H24,Mitarbeiter!G24*24),F66*$E$288-
(IF(Mitarbeiter!J24&lt;&gt;0,$E$289,0)+
IF(Mitarbeiter!K24&lt;&gt;0,$E$290,0)+
IF(Mitarbeiter!L24&lt;&gt;0,E$291,0)+
IF(Mitarbeiter!M24&lt;&gt;0,$E$292,0)+
IF(Mitarbeiter!N24&lt;&gt;0,$E$293,0)+
IF(Mitarbeiter!O24&lt;&gt;0,$E$294,0)+
IF(Mitarbeiter!P24&lt;&gt;0,$E$295,0))*F66)</f>
        <v>0</v>
      </c>
      <c r="L66" s="29">
        <f t="shared" si="4"/>
        <v>0</v>
      </c>
      <c r="M66">
        <f>IF(Mitarbeiter!I24="Monat",IF(Mitarbeiter!G24="",Mitarbeiter!H24,Mitarbeiter!G24*24),F66*$E$221-
(IF(Mitarbeiter!J24&lt;&gt;0,$AP$222,0)+
IF(Mitarbeiter!K24&lt;&gt;0,$AP$222,0)+
IF(Mitarbeiter!L24&lt;&gt;0,AP$222,0)+
IF(Mitarbeiter!M24&lt;&gt;0,$AP$222,0)+
IF(Mitarbeiter!N24&lt;&gt;0,$AP$222,0)+
IF(Mitarbeiter!O24&lt;&gt;0,$AP$222,0)+
IF(Mitarbeiter!P24&lt;&gt;0,$AP$222,0))*F66)</f>
        <v>0</v>
      </c>
      <c r="N66" s="29">
        <f t="shared" si="5"/>
        <v>0</v>
      </c>
    </row>
    <row r="67" spans="1:14" x14ac:dyDescent="0.25">
      <c r="A67" s="31">
        <f>Mitarbeiter!B25</f>
        <v>24</v>
      </c>
      <c r="B67" s="37" t="str">
        <f>Mitarbeiter!C25</f>
        <v>Vorname24</v>
      </c>
      <c r="C67" s="37" t="str">
        <f>Mitarbeiter!D25</f>
        <v>Nachname24</v>
      </c>
      <c r="D67" s="70" t="str">
        <f>IF(OR(Mitarbeiter!G25="",Mitarbeiter!$I25=""),"",IF(Mitarbeiter!$I25="Monat",Mitarbeiter!G25,IF(Mitarbeiter!$I25="Tag",Mitarbeiter!G25,IF(Mitarbeiter!$I25="Woche",Mitarbeiter!G25/7,IF(Mitarbeiter!$I25="Jahr",Mitarbeiter!G25/(DATE(Willkommen!$D$3,12,31)-DATE(Willkommen!$D$3,1,1)),0)))))</f>
        <v/>
      </c>
      <c r="E67" s="62">
        <f>IF(OR(Mitarbeiter!H25="",Mitarbeiter!$I25=""),"",IF(Mitarbeiter!$I25="Monat",Mitarbeiter!H25,IF(Mitarbeiter!$I25="Tag",Mitarbeiter!H25,IF(Mitarbeiter!$I25="Woche",Mitarbeiter!H25/7,IF(Mitarbeiter!$I25="Jahr",Mitarbeiter!H25/(DATE(Willkommen!$D$3,12,31)-DATE(Willkommen!$D$3,1,1)),0)))))</f>
        <v>0</v>
      </c>
      <c r="F67" s="32">
        <f t="shared" si="1"/>
        <v>0</v>
      </c>
      <c r="G67" s="29">
        <f>IF(Mitarbeiter!I25="Monat",IF(Mitarbeiter!G25="",Mitarbeiter!H25,Mitarbeiter!G25*24),F67*$E$154-
(IF(Mitarbeiter!J25&lt;&gt;0,$E$155,0)+
IF(Mitarbeiter!K25&lt;&gt;0,$E$156,0)+
IF(Mitarbeiter!L25&lt;&gt;0,$E$157,0)+
IF(Mitarbeiter!M25&lt;&gt;0,$E$158,0)+
IF(Mitarbeiter!N25&lt;&gt;0,$E$159,0)+
IF(Mitarbeiter!O25&lt;&gt;0,$E$160,0)+
IF(Mitarbeiter!P25&lt;&gt;0,$E$161,0))*F67)</f>
        <v>0</v>
      </c>
      <c r="H67" s="29">
        <f t="shared" si="2"/>
        <v>0</v>
      </c>
      <c r="I67" s="29">
        <f>IF(Mitarbeiter!I25="Monat",IF(Mitarbeiter!G25="",Mitarbeiter!H25,Mitarbeiter!G25*24),F67*$E$221-
(IF(Mitarbeiter!J25&lt;&gt;0,$E$222,0)+
IF(Mitarbeiter!K25&lt;&gt;0,$E$223,0)+
IF(Mitarbeiter!L25&lt;&gt;0,E$224,0)+
IF(Mitarbeiter!M25&lt;&gt;0,$E$225,0)+
IF(Mitarbeiter!N25&lt;&gt;0,$E$226,0)+
IF(Mitarbeiter!O25&lt;&gt;0,$E$227,0)+
IF(Mitarbeiter!P25&lt;&gt;0,$E$228,0))*F67)</f>
        <v>0</v>
      </c>
      <c r="J67" s="29">
        <f t="shared" si="3"/>
        <v>0</v>
      </c>
      <c r="K67" s="29">
        <f>IF(Mitarbeiter!I25="Monat",IF(Mitarbeiter!G25="",Mitarbeiter!H25,Mitarbeiter!G25*24),F67*$E$288-
(IF(Mitarbeiter!J25&lt;&gt;0,$E$289,0)+
IF(Mitarbeiter!K25&lt;&gt;0,$E$290,0)+
IF(Mitarbeiter!L25&lt;&gt;0,E$291,0)+
IF(Mitarbeiter!M25&lt;&gt;0,$E$292,0)+
IF(Mitarbeiter!N25&lt;&gt;0,$E$293,0)+
IF(Mitarbeiter!O25&lt;&gt;0,$E$294,0)+
IF(Mitarbeiter!P25&lt;&gt;0,$E$295,0))*F67)</f>
        <v>0</v>
      </c>
      <c r="L67" s="29">
        <f t="shared" si="4"/>
        <v>0</v>
      </c>
      <c r="M67">
        <f>IF(Mitarbeiter!I25="Monat",IF(Mitarbeiter!G25="",Mitarbeiter!H25,Mitarbeiter!G25*24),F67*$E$221-
(IF(Mitarbeiter!J25&lt;&gt;0,$AP$222,0)+
IF(Mitarbeiter!K25&lt;&gt;0,$AP$222,0)+
IF(Mitarbeiter!L25&lt;&gt;0,AP$222,0)+
IF(Mitarbeiter!M25&lt;&gt;0,$AP$222,0)+
IF(Mitarbeiter!N25&lt;&gt;0,$AP$222,0)+
IF(Mitarbeiter!O25&lt;&gt;0,$AP$222,0)+
IF(Mitarbeiter!P25&lt;&gt;0,$AP$222,0))*F67)</f>
        <v>0</v>
      </c>
      <c r="N67" s="29">
        <f t="shared" si="5"/>
        <v>0</v>
      </c>
    </row>
    <row r="68" spans="1:14" x14ac:dyDescent="0.25">
      <c r="A68" s="31">
        <f>Mitarbeiter!B26</f>
        <v>25</v>
      </c>
      <c r="B68" s="37" t="str">
        <f>Mitarbeiter!C26</f>
        <v>Vorname25</v>
      </c>
      <c r="C68" s="37" t="str">
        <f>Mitarbeiter!D26</f>
        <v>Nachname25</v>
      </c>
      <c r="D68" s="70" t="str">
        <f>IF(OR(Mitarbeiter!G26="",Mitarbeiter!$I26=""),"",IF(Mitarbeiter!$I26="Monat",Mitarbeiter!G26,IF(Mitarbeiter!$I26="Tag",Mitarbeiter!G26,IF(Mitarbeiter!$I26="Woche",Mitarbeiter!G26/7,IF(Mitarbeiter!$I26="Jahr",Mitarbeiter!G26/(DATE(Willkommen!$D$3,12,31)-DATE(Willkommen!$D$3,1,1)),0)))))</f>
        <v/>
      </c>
      <c r="E68" s="62">
        <f>IF(OR(Mitarbeiter!H26="",Mitarbeiter!$I26=""),"",IF(Mitarbeiter!$I26="Monat",Mitarbeiter!H26,IF(Mitarbeiter!$I26="Tag",Mitarbeiter!H26,IF(Mitarbeiter!$I26="Woche",Mitarbeiter!H26/7,IF(Mitarbeiter!$I26="Jahr",Mitarbeiter!H26/(DATE(Willkommen!$D$3,12,31)-DATE(Willkommen!$D$3,1,1)),0)))))</f>
        <v>0</v>
      </c>
      <c r="F68" s="32">
        <f t="shared" si="1"/>
        <v>0</v>
      </c>
      <c r="G68" s="29">
        <f>IF(Mitarbeiter!I26="Monat",IF(Mitarbeiter!G26="",Mitarbeiter!H26,Mitarbeiter!G26*24),F68*$E$154-
(IF(Mitarbeiter!J26&lt;&gt;0,$E$155,0)+
IF(Mitarbeiter!K26&lt;&gt;0,$E$156,0)+
IF(Mitarbeiter!L26&lt;&gt;0,$E$157,0)+
IF(Mitarbeiter!M26&lt;&gt;0,$E$158,0)+
IF(Mitarbeiter!N26&lt;&gt;0,$E$159,0)+
IF(Mitarbeiter!O26&lt;&gt;0,$E$160,0)+
IF(Mitarbeiter!P26&lt;&gt;0,$E$161,0))*F68)</f>
        <v>0</v>
      </c>
      <c r="H68" s="29">
        <f t="shared" si="2"/>
        <v>0</v>
      </c>
      <c r="I68" s="29">
        <f>IF(Mitarbeiter!I26="Monat",IF(Mitarbeiter!G26="",Mitarbeiter!H26,Mitarbeiter!G26*24),F68*$E$221-
(IF(Mitarbeiter!J26&lt;&gt;0,$E$222,0)+
IF(Mitarbeiter!K26&lt;&gt;0,$E$223,0)+
IF(Mitarbeiter!L26&lt;&gt;0,E$224,0)+
IF(Mitarbeiter!M26&lt;&gt;0,$E$225,0)+
IF(Mitarbeiter!N26&lt;&gt;0,$E$226,0)+
IF(Mitarbeiter!O26&lt;&gt;0,$E$227,0)+
IF(Mitarbeiter!P26&lt;&gt;0,$E$228,0))*F68)</f>
        <v>0</v>
      </c>
      <c r="J68" s="29">
        <f t="shared" si="3"/>
        <v>0</v>
      </c>
      <c r="K68" s="29">
        <f>IF(Mitarbeiter!I26="Monat",IF(Mitarbeiter!G26="",Mitarbeiter!H26,Mitarbeiter!G26*24),F68*$E$288-
(IF(Mitarbeiter!J26&lt;&gt;0,$E$289,0)+
IF(Mitarbeiter!K26&lt;&gt;0,$E$290,0)+
IF(Mitarbeiter!L26&lt;&gt;0,E$291,0)+
IF(Mitarbeiter!M26&lt;&gt;0,$E$292,0)+
IF(Mitarbeiter!N26&lt;&gt;0,$E$293,0)+
IF(Mitarbeiter!O26&lt;&gt;0,$E$294,0)+
IF(Mitarbeiter!P26&lt;&gt;0,$E$295,0))*F68)</f>
        <v>0</v>
      </c>
      <c r="L68" s="29">
        <f t="shared" si="4"/>
        <v>0</v>
      </c>
      <c r="M68">
        <f>IF(Mitarbeiter!I26="Monat",IF(Mitarbeiter!G26="",Mitarbeiter!H26,Mitarbeiter!G26*24),F68*$E$221-
(IF(Mitarbeiter!J26&lt;&gt;0,$AP$222,0)+
IF(Mitarbeiter!K26&lt;&gt;0,$AP$222,0)+
IF(Mitarbeiter!L26&lt;&gt;0,AP$222,0)+
IF(Mitarbeiter!M26&lt;&gt;0,$AP$222,0)+
IF(Mitarbeiter!N26&lt;&gt;0,$AP$222,0)+
IF(Mitarbeiter!O26&lt;&gt;0,$AP$222,0)+
IF(Mitarbeiter!P26&lt;&gt;0,$AP$222,0))*F68)</f>
        <v>0</v>
      </c>
      <c r="N68" s="29">
        <f t="shared" si="5"/>
        <v>0</v>
      </c>
    </row>
    <row r="69" spans="1:14" x14ac:dyDescent="0.25">
      <c r="A69" s="31">
        <f>Mitarbeiter!B27</f>
        <v>26</v>
      </c>
      <c r="B69" s="37" t="str">
        <f>Mitarbeiter!C27</f>
        <v>Vorname26</v>
      </c>
      <c r="C69" s="37" t="str">
        <f>Mitarbeiter!D27</f>
        <v>Nachname26</v>
      </c>
      <c r="D69" s="70" t="str">
        <f>IF(OR(Mitarbeiter!G27="",Mitarbeiter!$I27=""),"",IF(Mitarbeiter!$I27="Monat",Mitarbeiter!G27,IF(Mitarbeiter!$I27="Tag",Mitarbeiter!G27,IF(Mitarbeiter!$I27="Woche",Mitarbeiter!G27/7,IF(Mitarbeiter!$I27="Jahr",Mitarbeiter!G27/(DATE(Willkommen!$D$3,12,31)-DATE(Willkommen!$D$3,1,1)),0)))))</f>
        <v/>
      </c>
      <c r="E69" s="62">
        <f>IF(OR(Mitarbeiter!H27="",Mitarbeiter!$I27=""),"",IF(Mitarbeiter!$I27="Monat",Mitarbeiter!H27,IF(Mitarbeiter!$I27="Tag",Mitarbeiter!H27,IF(Mitarbeiter!$I27="Woche",Mitarbeiter!H27/7,IF(Mitarbeiter!$I27="Jahr",Mitarbeiter!H27/(DATE(Willkommen!$D$3,12,31)-DATE(Willkommen!$D$3,1,1)),0)))))</f>
        <v>0</v>
      </c>
      <c r="F69" s="32">
        <f t="shared" si="1"/>
        <v>0</v>
      </c>
      <c r="G69" s="29">
        <f>IF(Mitarbeiter!I27="Monat",IF(Mitarbeiter!G27="",Mitarbeiter!H27,Mitarbeiter!G27*24),F69*$E$154-
(IF(Mitarbeiter!J27&lt;&gt;0,$E$155,0)+
IF(Mitarbeiter!K27&lt;&gt;0,$E$156,0)+
IF(Mitarbeiter!L27&lt;&gt;0,$E$157,0)+
IF(Mitarbeiter!M27&lt;&gt;0,$E$158,0)+
IF(Mitarbeiter!N27&lt;&gt;0,$E$159,0)+
IF(Mitarbeiter!O27&lt;&gt;0,$E$160,0)+
IF(Mitarbeiter!P27&lt;&gt;0,$E$161,0))*F69)</f>
        <v>0</v>
      </c>
      <c r="H69" s="29">
        <f t="shared" si="2"/>
        <v>0</v>
      </c>
      <c r="I69" s="29">
        <f>IF(Mitarbeiter!I27="Monat",IF(Mitarbeiter!G27="",Mitarbeiter!H27,Mitarbeiter!G27*24),F69*$E$221-
(IF(Mitarbeiter!J27&lt;&gt;0,$E$222,0)+
IF(Mitarbeiter!K27&lt;&gt;0,$E$223,0)+
IF(Mitarbeiter!L27&lt;&gt;0,E$224,0)+
IF(Mitarbeiter!M27&lt;&gt;0,$E$225,0)+
IF(Mitarbeiter!N27&lt;&gt;0,$E$226,0)+
IF(Mitarbeiter!O27&lt;&gt;0,$E$227,0)+
IF(Mitarbeiter!P27&lt;&gt;0,$E$228,0))*F69)</f>
        <v>0</v>
      </c>
      <c r="J69" s="29">
        <f t="shared" si="3"/>
        <v>0</v>
      </c>
      <c r="K69" s="29">
        <f>IF(Mitarbeiter!I27="Monat",IF(Mitarbeiter!G27="",Mitarbeiter!H27,Mitarbeiter!G27*24),F69*$E$288-
(IF(Mitarbeiter!J27&lt;&gt;0,$E$289,0)+
IF(Mitarbeiter!K27&lt;&gt;0,$E$290,0)+
IF(Mitarbeiter!L27&lt;&gt;0,E$291,0)+
IF(Mitarbeiter!M27&lt;&gt;0,$E$292,0)+
IF(Mitarbeiter!N27&lt;&gt;0,$E$293,0)+
IF(Mitarbeiter!O27&lt;&gt;0,$E$294,0)+
IF(Mitarbeiter!P27&lt;&gt;0,$E$295,0))*F69)</f>
        <v>0</v>
      </c>
      <c r="L69" s="29">
        <f t="shared" si="4"/>
        <v>0</v>
      </c>
      <c r="M69">
        <f>IF(Mitarbeiter!I27="Monat",IF(Mitarbeiter!G27="",Mitarbeiter!H27,Mitarbeiter!G27*24),F69*$E$221-
(IF(Mitarbeiter!J27&lt;&gt;0,$AP$222,0)+
IF(Mitarbeiter!K27&lt;&gt;0,$AP$222,0)+
IF(Mitarbeiter!L27&lt;&gt;0,AP$222,0)+
IF(Mitarbeiter!M27&lt;&gt;0,$AP$222,0)+
IF(Mitarbeiter!N27&lt;&gt;0,$AP$222,0)+
IF(Mitarbeiter!O27&lt;&gt;0,$AP$222,0)+
IF(Mitarbeiter!P27&lt;&gt;0,$AP$222,0))*F69)</f>
        <v>0</v>
      </c>
      <c r="N69" s="29">
        <f t="shared" si="5"/>
        <v>0</v>
      </c>
    </row>
    <row r="70" spans="1:14" x14ac:dyDescent="0.25">
      <c r="A70" s="31">
        <f>Mitarbeiter!B28</f>
        <v>27</v>
      </c>
      <c r="B70" s="37" t="str">
        <f>Mitarbeiter!C28</f>
        <v>Vorname27</v>
      </c>
      <c r="C70" s="37" t="str">
        <f>Mitarbeiter!D28</f>
        <v>Nachname27</v>
      </c>
      <c r="D70" s="70" t="str">
        <f>IF(OR(Mitarbeiter!G28="",Mitarbeiter!$I28=""),"",IF(Mitarbeiter!$I28="Monat",Mitarbeiter!G28,IF(Mitarbeiter!$I28="Tag",Mitarbeiter!G28,IF(Mitarbeiter!$I28="Woche",Mitarbeiter!G28/7,IF(Mitarbeiter!$I28="Jahr",Mitarbeiter!G28/(DATE(Willkommen!$D$3,12,31)-DATE(Willkommen!$D$3,1,1)),0)))))</f>
        <v/>
      </c>
      <c r="E70" s="62">
        <f>IF(OR(Mitarbeiter!H28="",Mitarbeiter!$I28=""),"",IF(Mitarbeiter!$I28="Monat",Mitarbeiter!H28,IF(Mitarbeiter!$I28="Tag",Mitarbeiter!H28,IF(Mitarbeiter!$I28="Woche",Mitarbeiter!H28/7,IF(Mitarbeiter!$I28="Jahr",Mitarbeiter!H28/(DATE(Willkommen!$D$3,12,31)-DATE(Willkommen!$D$3,1,1)),0)))))</f>
        <v>0</v>
      </c>
      <c r="F70" s="32">
        <f t="shared" si="1"/>
        <v>0</v>
      </c>
      <c r="G70" s="29">
        <f>IF(Mitarbeiter!I28="Monat",IF(Mitarbeiter!G28="",Mitarbeiter!H28,Mitarbeiter!G28*24),F70*$E$154-
(IF(Mitarbeiter!J28&lt;&gt;0,$E$155,0)+
IF(Mitarbeiter!K28&lt;&gt;0,$E$156,0)+
IF(Mitarbeiter!L28&lt;&gt;0,$E$157,0)+
IF(Mitarbeiter!M28&lt;&gt;0,$E$158,0)+
IF(Mitarbeiter!N28&lt;&gt;0,$E$159,0)+
IF(Mitarbeiter!O28&lt;&gt;0,$E$160,0)+
IF(Mitarbeiter!P28&lt;&gt;0,$E$161,0))*F70)</f>
        <v>0</v>
      </c>
      <c r="H70" s="29">
        <f t="shared" si="2"/>
        <v>0</v>
      </c>
      <c r="I70" s="29">
        <f>IF(Mitarbeiter!I28="Monat",IF(Mitarbeiter!G28="",Mitarbeiter!H28,Mitarbeiter!G28*24),F70*$E$221-
(IF(Mitarbeiter!J28&lt;&gt;0,$E$222,0)+
IF(Mitarbeiter!K28&lt;&gt;0,$E$223,0)+
IF(Mitarbeiter!L28&lt;&gt;0,E$224,0)+
IF(Mitarbeiter!M28&lt;&gt;0,$E$225,0)+
IF(Mitarbeiter!N28&lt;&gt;0,$E$226,0)+
IF(Mitarbeiter!O28&lt;&gt;0,$E$227,0)+
IF(Mitarbeiter!P28&lt;&gt;0,$E$228,0))*F70)</f>
        <v>0</v>
      </c>
      <c r="J70" s="29">
        <f t="shared" si="3"/>
        <v>0</v>
      </c>
      <c r="K70" s="29">
        <f>IF(Mitarbeiter!I28="Monat",IF(Mitarbeiter!G28="",Mitarbeiter!H28,Mitarbeiter!G28*24),F70*$E$288-
(IF(Mitarbeiter!J28&lt;&gt;0,$E$289,0)+
IF(Mitarbeiter!K28&lt;&gt;0,$E$290,0)+
IF(Mitarbeiter!L28&lt;&gt;0,E$291,0)+
IF(Mitarbeiter!M28&lt;&gt;0,$E$292,0)+
IF(Mitarbeiter!N28&lt;&gt;0,$E$293,0)+
IF(Mitarbeiter!O28&lt;&gt;0,$E$294,0)+
IF(Mitarbeiter!P28&lt;&gt;0,$E$295,0))*F70)</f>
        <v>0</v>
      </c>
      <c r="L70" s="29">
        <f t="shared" si="4"/>
        <v>0</v>
      </c>
      <c r="M70">
        <f>IF(Mitarbeiter!I28="Monat",IF(Mitarbeiter!G28="",Mitarbeiter!H28,Mitarbeiter!G28*24),F70*$E$221-
(IF(Mitarbeiter!J28&lt;&gt;0,$AP$222,0)+
IF(Mitarbeiter!K28&lt;&gt;0,$AP$222,0)+
IF(Mitarbeiter!L28&lt;&gt;0,AP$222,0)+
IF(Mitarbeiter!M28&lt;&gt;0,$AP$222,0)+
IF(Mitarbeiter!N28&lt;&gt;0,$AP$222,0)+
IF(Mitarbeiter!O28&lt;&gt;0,$AP$222,0)+
IF(Mitarbeiter!P28&lt;&gt;0,$AP$222,0))*F70)</f>
        <v>0</v>
      </c>
      <c r="N70" s="29">
        <f t="shared" si="5"/>
        <v>0</v>
      </c>
    </row>
    <row r="71" spans="1:14" x14ac:dyDescent="0.25">
      <c r="A71" s="31">
        <f>Mitarbeiter!B29</f>
        <v>28</v>
      </c>
      <c r="B71" s="37" t="str">
        <f>Mitarbeiter!C29</f>
        <v>Vorname28</v>
      </c>
      <c r="C71" s="37" t="str">
        <f>Mitarbeiter!D29</f>
        <v>Nachname28</v>
      </c>
      <c r="D71" s="70" t="str">
        <f>IF(OR(Mitarbeiter!G29="",Mitarbeiter!$I29=""),"",IF(Mitarbeiter!$I29="Monat",Mitarbeiter!G29,IF(Mitarbeiter!$I29="Tag",Mitarbeiter!G29,IF(Mitarbeiter!$I29="Woche",Mitarbeiter!G29/7,IF(Mitarbeiter!$I29="Jahr",Mitarbeiter!G29/(DATE(Willkommen!$D$3,12,31)-DATE(Willkommen!$D$3,1,1)),0)))))</f>
        <v/>
      </c>
      <c r="E71" s="62">
        <f>IF(OR(Mitarbeiter!H29="",Mitarbeiter!$I29=""),"",IF(Mitarbeiter!$I29="Monat",Mitarbeiter!H29,IF(Mitarbeiter!$I29="Tag",Mitarbeiter!H29,IF(Mitarbeiter!$I29="Woche",Mitarbeiter!H29/7,IF(Mitarbeiter!$I29="Jahr",Mitarbeiter!H29/(DATE(Willkommen!$D$3,12,31)-DATE(Willkommen!$D$3,1,1)),0)))))</f>
        <v>0</v>
      </c>
      <c r="F71" s="32">
        <f t="shared" si="1"/>
        <v>0</v>
      </c>
      <c r="G71" s="29">
        <f>IF(Mitarbeiter!I29="Monat",IF(Mitarbeiter!G29="",Mitarbeiter!H29,Mitarbeiter!G29*24),F71*$E$154-
(IF(Mitarbeiter!J29&lt;&gt;0,$E$155,0)+
IF(Mitarbeiter!K29&lt;&gt;0,$E$156,0)+
IF(Mitarbeiter!L29&lt;&gt;0,$E$157,0)+
IF(Mitarbeiter!M29&lt;&gt;0,$E$158,0)+
IF(Mitarbeiter!N29&lt;&gt;0,$E$159,0)+
IF(Mitarbeiter!O29&lt;&gt;0,$E$160,0)+
IF(Mitarbeiter!P29&lt;&gt;0,$E$161,0))*F71)</f>
        <v>0</v>
      </c>
      <c r="H71" s="29">
        <f t="shared" si="2"/>
        <v>0</v>
      </c>
      <c r="I71" s="29">
        <f>IF(Mitarbeiter!I29="Monat",IF(Mitarbeiter!G29="",Mitarbeiter!H29,Mitarbeiter!G29*24),F71*$E$221-
(IF(Mitarbeiter!J29&lt;&gt;0,$E$222,0)+
IF(Mitarbeiter!K29&lt;&gt;0,$E$223,0)+
IF(Mitarbeiter!L29&lt;&gt;0,E$224,0)+
IF(Mitarbeiter!M29&lt;&gt;0,$E$225,0)+
IF(Mitarbeiter!N29&lt;&gt;0,$E$226,0)+
IF(Mitarbeiter!O29&lt;&gt;0,$E$227,0)+
IF(Mitarbeiter!P29&lt;&gt;0,$E$228,0))*F71)</f>
        <v>0</v>
      </c>
      <c r="J71" s="29">
        <f t="shared" si="3"/>
        <v>0</v>
      </c>
      <c r="K71" s="29">
        <f>IF(Mitarbeiter!I29="Monat",IF(Mitarbeiter!G29="",Mitarbeiter!H29,Mitarbeiter!G29*24),F71*$E$288-
(IF(Mitarbeiter!J29&lt;&gt;0,$E$289,0)+
IF(Mitarbeiter!K29&lt;&gt;0,$E$290,0)+
IF(Mitarbeiter!L29&lt;&gt;0,E$291,0)+
IF(Mitarbeiter!M29&lt;&gt;0,$E$292,0)+
IF(Mitarbeiter!N29&lt;&gt;0,$E$293,0)+
IF(Mitarbeiter!O29&lt;&gt;0,$E$294,0)+
IF(Mitarbeiter!P29&lt;&gt;0,$E$295,0))*F71)</f>
        <v>0</v>
      </c>
      <c r="L71" s="29">
        <f t="shared" si="4"/>
        <v>0</v>
      </c>
      <c r="M71">
        <f>IF(Mitarbeiter!I29="Monat",IF(Mitarbeiter!G29="",Mitarbeiter!H29,Mitarbeiter!G29*24),F71*$E$221-
(IF(Mitarbeiter!J29&lt;&gt;0,$AP$222,0)+
IF(Mitarbeiter!K29&lt;&gt;0,$AP$222,0)+
IF(Mitarbeiter!L29&lt;&gt;0,AP$222,0)+
IF(Mitarbeiter!M29&lt;&gt;0,$AP$222,0)+
IF(Mitarbeiter!N29&lt;&gt;0,$AP$222,0)+
IF(Mitarbeiter!O29&lt;&gt;0,$AP$222,0)+
IF(Mitarbeiter!P29&lt;&gt;0,$AP$222,0))*F71)</f>
        <v>0</v>
      </c>
      <c r="N71" s="29">
        <f t="shared" si="5"/>
        <v>0</v>
      </c>
    </row>
    <row r="72" spans="1:14" x14ac:dyDescent="0.25">
      <c r="A72" s="31">
        <f>Mitarbeiter!B30</f>
        <v>29</v>
      </c>
      <c r="B72" s="37" t="str">
        <f>Mitarbeiter!C30</f>
        <v>Vorname29</v>
      </c>
      <c r="C72" s="37" t="str">
        <f>Mitarbeiter!D30</f>
        <v>Nachname29</v>
      </c>
      <c r="D72" s="70" t="str">
        <f>IF(OR(Mitarbeiter!G30="",Mitarbeiter!$I30=""),"",IF(Mitarbeiter!$I30="Monat",Mitarbeiter!G30,IF(Mitarbeiter!$I30="Tag",Mitarbeiter!G30,IF(Mitarbeiter!$I30="Woche",Mitarbeiter!G30/7,IF(Mitarbeiter!$I30="Jahr",Mitarbeiter!G30/(DATE(Willkommen!$D$3,12,31)-DATE(Willkommen!$D$3,1,1)),0)))))</f>
        <v/>
      </c>
      <c r="E72" s="62">
        <f>IF(OR(Mitarbeiter!H30="",Mitarbeiter!$I30=""),"",IF(Mitarbeiter!$I30="Monat",Mitarbeiter!H30,IF(Mitarbeiter!$I30="Tag",Mitarbeiter!H30,IF(Mitarbeiter!$I30="Woche",Mitarbeiter!H30/7,IF(Mitarbeiter!$I30="Jahr",Mitarbeiter!H30/(DATE(Willkommen!$D$3,12,31)-DATE(Willkommen!$D$3,1,1)),0)))))</f>
        <v>0</v>
      </c>
      <c r="F72" s="32">
        <f t="shared" si="1"/>
        <v>0</v>
      </c>
      <c r="G72" s="29">
        <f>IF(Mitarbeiter!I30="Monat",IF(Mitarbeiter!G30="",Mitarbeiter!H30,Mitarbeiter!G30*24),F72*$E$154-
(IF(Mitarbeiter!J30&lt;&gt;0,$E$155,0)+
IF(Mitarbeiter!K30&lt;&gt;0,$E$156,0)+
IF(Mitarbeiter!L30&lt;&gt;0,$E$157,0)+
IF(Mitarbeiter!M30&lt;&gt;0,$E$158,0)+
IF(Mitarbeiter!N30&lt;&gt;0,$E$159,0)+
IF(Mitarbeiter!O30&lt;&gt;0,$E$160,0)+
IF(Mitarbeiter!P30&lt;&gt;0,$E$161,0))*F72)</f>
        <v>0</v>
      </c>
      <c r="H72" s="29">
        <f t="shared" si="2"/>
        <v>0</v>
      </c>
      <c r="I72" s="29">
        <f>IF(Mitarbeiter!I30="Monat",IF(Mitarbeiter!G30="",Mitarbeiter!H30,Mitarbeiter!G30*24),F72*$E$221-
(IF(Mitarbeiter!J30&lt;&gt;0,$E$222,0)+
IF(Mitarbeiter!K30&lt;&gt;0,$E$223,0)+
IF(Mitarbeiter!L30&lt;&gt;0,E$224,0)+
IF(Mitarbeiter!M30&lt;&gt;0,$E$225,0)+
IF(Mitarbeiter!N30&lt;&gt;0,$E$226,0)+
IF(Mitarbeiter!O30&lt;&gt;0,$E$227,0)+
IF(Mitarbeiter!P30&lt;&gt;0,$E$228,0))*F72)</f>
        <v>0</v>
      </c>
      <c r="J72" s="29">
        <f t="shared" si="3"/>
        <v>0</v>
      </c>
      <c r="K72" s="29">
        <f>IF(Mitarbeiter!I30="Monat",IF(Mitarbeiter!G30="",Mitarbeiter!H30,Mitarbeiter!G30*24),F72*$E$288-
(IF(Mitarbeiter!J30&lt;&gt;0,$E$289,0)+
IF(Mitarbeiter!K30&lt;&gt;0,$E$290,0)+
IF(Mitarbeiter!L30&lt;&gt;0,E$291,0)+
IF(Mitarbeiter!M30&lt;&gt;0,$E$292,0)+
IF(Mitarbeiter!N30&lt;&gt;0,$E$293,0)+
IF(Mitarbeiter!O30&lt;&gt;0,$E$294,0)+
IF(Mitarbeiter!P30&lt;&gt;0,$E$295,0))*F72)</f>
        <v>0</v>
      </c>
      <c r="L72" s="29">
        <f t="shared" si="4"/>
        <v>0</v>
      </c>
      <c r="M72">
        <f>IF(Mitarbeiter!I30="Monat",IF(Mitarbeiter!G30="",Mitarbeiter!H30,Mitarbeiter!G30*24),F72*$E$221-
(IF(Mitarbeiter!J30&lt;&gt;0,$AP$222,0)+
IF(Mitarbeiter!K30&lt;&gt;0,$AP$222,0)+
IF(Mitarbeiter!L30&lt;&gt;0,AP$222,0)+
IF(Mitarbeiter!M30&lt;&gt;0,$AP$222,0)+
IF(Mitarbeiter!N30&lt;&gt;0,$AP$222,0)+
IF(Mitarbeiter!O30&lt;&gt;0,$AP$222,0)+
IF(Mitarbeiter!P30&lt;&gt;0,$AP$222,0))*F72)</f>
        <v>0</v>
      </c>
      <c r="N72" s="29">
        <f t="shared" si="5"/>
        <v>0</v>
      </c>
    </row>
    <row r="73" spans="1:14" x14ac:dyDescent="0.25">
      <c r="A73" s="31">
        <f>Mitarbeiter!B31</f>
        <v>30</v>
      </c>
      <c r="B73" s="37" t="str">
        <f>Mitarbeiter!C31</f>
        <v>Vorname30</v>
      </c>
      <c r="C73" s="37" t="str">
        <f>Mitarbeiter!D31</f>
        <v>Nachname30</v>
      </c>
      <c r="D73" s="70" t="str">
        <f>IF(OR(Mitarbeiter!G31="",Mitarbeiter!$I31=""),"",IF(Mitarbeiter!$I31="Monat",Mitarbeiter!G31,IF(Mitarbeiter!$I31="Tag",Mitarbeiter!G31,IF(Mitarbeiter!$I31="Woche",Mitarbeiter!G31/7,IF(Mitarbeiter!$I31="Jahr",Mitarbeiter!G31/(DATE(Willkommen!$D$3,12,31)-DATE(Willkommen!$D$3,1,1)),0)))))</f>
        <v/>
      </c>
      <c r="E73" s="62">
        <f>IF(OR(Mitarbeiter!H31="",Mitarbeiter!$I31=""),"",IF(Mitarbeiter!$I31="Monat",Mitarbeiter!H31,IF(Mitarbeiter!$I31="Tag",Mitarbeiter!H31,IF(Mitarbeiter!$I31="Woche",Mitarbeiter!H31/7,IF(Mitarbeiter!$I31="Jahr",Mitarbeiter!H31/(DATE(Willkommen!$D$3,12,31)-DATE(Willkommen!$D$3,1,1)),0)))))</f>
        <v>0</v>
      </c>
      <c r="F73" s="32">
        <f t="shared" si="1"/>
        <v>0</v>
      </c>
      <c r="G73" s="29">
        <f>IF(Mitarbeiter!I31="Monat",IF(Mitarbeiter!G31="",Mitarbeiter!H31,Mitarbeiter!G31*24),F73*$E$154-
(IF(Mitarbeiter!J31&lt;&gt;0,$E$155,0)+
IF(Mitarbeiter!K31&lt;&gt;0,$E$156,0)+
IF(Mitarbeiter!L31&lt;&gt;0,$E$157,0)+
IF(Mitarbeiter!M31&lt;&gt;0,$E$158,0)+
IF(Mitarbeiter!N31&lt;&gt;0,$E$159,0)+
IF(Mitarbeiter!O31&lt;&gt;0,$E$160,0)+
IF(Mitarbeiter!P31&lt;&gt;0,$E$161,0))*F73)</f>
        <v>0</v>
      </c>
      <c r="H73" s="29">
        <f t="shared" si="2"/>
        <v>0</v>
      </c>
      <c r="I73" s="29">
        <f>IF(Mitarbeiter!I31="Monat",IF(Mitarbeiter!G31="",Mitarbeiter!H31,Mitarbeiter!G31*24),F73*$E$221-
(IF(Mitarbeiter!J31&lt;&gt;0,$E$222,0)+
IF(Mitarbeiter!K31&lt;&gt;0,$E$223,0)+
IF(Mitarbeiter!L31&lt;&gt;0,E$224,0)+
IF(Mitarbeiter!M31&lt;&gt;0,$E$225,0)+
IF(Mitarbeiter!N31&lt;&gt;0,$E$226,0)+
IF(Mitarbeiter!O31&lt;&gt;0,$E$227,0)+
IF(Mitarbeiter!P31&lt;&gt;0,$E$228,0))*F73)</f>
        <v>0</v>
      </c>
      <c r="J73" s="29">
        <f t="shared" si="3"/>
        <v>0</v>
      </c>
      <c r="K73" s="29">
        <f>IF(Mitarbeiter!I31="Monat",IF(Mitarbeiter!G31="",Mitarbeiter!H31,Mitarbeiter!G31*24),F73*$E$288-
(IF(Mitarbeiter!J31&lt;&gt;0,$E$289,0)+
IF(Mitarbeiter!K31&lt;&gt;0,$E$290,0)+
IF(Mitarbeiter!L31&lt;&gt;0,E$291,0)+
IF(Mitarbeiter!M31&lt;&gt;0,$E$292,0)+
IF(Mitarbeiter!N31&lt;&gt;0,$E$293,0)+
IF(Mitarbeiter!O31&lt;&gt;0,$E$294,0)+
IF(Mitarbeiter!P31&lt;&gt;0,$E$295,0))*F73)</f>
        <v>0</v>
      </c>
      <c r="L73" s="29">
        <f t="shared" si="4"/>
        <v>0</v>
      </c>
      <c r="M73">
        <f>IF(Mitarbeiter!I31="Monat",IF(Mitarbeiter!G31="",Mitarbeiter!H31,Mitarbeiter!G31*24),F73*$E$221-
(IF(Mitarbeiter!J31&lt;&gt;0,$AP$222,0)+
IF(Mitarbeiter!K31&lt;&gt;0,$AP$222,0)+
IF(Mitarbeiter!L31&lt;&gt;0,AP$222,0)+
IF(Mitarbeiter!M31&lt;&gt;0,$AP$222,0)+
IF(Mitarbeiter!N31&lt;&gt;0,$AP$222,0)+
IF(Mitarbeiter!O31&lt;&gt;0,$AP$222,0)+
IF(Mitarbeiter!P31&lt;&gt;0,$AP$222,0))*F73)</f>
        <v>0</v>
      </c>
      <c r="N73" s="29">
        <f t="shared" si="5"/>
        <v>0</v>
      </c>
    </row>
    <row r="74" spans="1:14" x14ac:dyDescent="0.25">
      <c r="A74" s="31">
        <f>Mitarbeiter!B32</f>
        <v>31</v>
      </c>
      <c r="B74" s="37" t="str">
        <f>Mitarbeiter!C32</f>
        <v>Vorname31</v>
      </c>
      <c r="C74" s="37" t="str">
        <f>Mitarbeiter!D32</f>
        <v>Nachname31</v>
      </c>
      <c r="D74" s="70" t="str">
        <f>IF(OR(Mitarbeiter!G32="",Mitarbeiter!$I32=""),"",IF(Mitarbeiter!$I32="Monat",Mitarbeiter!G32,IF(Mitarbeiter!$I32="Tag",Mitarbeiter!G32,IF(Mitarbeiter!$I32="Woche",Mitarbeiter!G32/7,IF(Mitarbeiter!$I32="Jahr",Mitarbeiter!G32/(DATE(Willkommen!$D$3,12,31)-DATE(Willkommen!$D$3,1,1)),0)))))</f>
        <v/>
      </c>
      <c r="E74" s="62">
        <f>IF(OR(Mitarbeiter!H32="",Mitarbeiter!$I32=""),"",IF(Mitarbeiter!$I32="Monat",Mitarbeiter!H32,IF(Mitarbeiter!$I32="Tag",Mitarbeiter!H32,IF(Mitarbeiter!$I32="Woche",Mitarbeiter!H32/7,IF(Mitarbeiter!$I32="Jahr",Mitarbeiter!H32/(DATE(Willkommen!$D$3,12,31)-DATE(Willkommen!$D$3,1,1)),0)))))</f>
        <v>0</v>
      </c>
      <c r="F74" s="32">
        <f t="shared" si="1"/>
        <v>0</v>
      </c>
      <c r="G74" s="29">
        <f>IF(Mitarbeiter!I32="Monat",IF(Mitarbeiter!G32="",Mitarbeiter!H32,Mitarbeiter!G32*24),F74*$E$154-
(IF(Mitarbeiter!J32&lt;&gt;0,$E$155,0)+
IF(Mitarbeiter!K32&lt;&gt;0,$E$156,0)+
IF(Mitarbeiter!L32&lt;&gt;0,$E$157,0)+
IF(Mitarbeiter!M32&lt;&gt;0,$E$158,0)+
IF(Mitarbeiter!N32&lt;&gt;0,$E$159,0)+
IF(Mitarbeiter!O32&lt;&gt;0,$E$160,0)+
IF(Mitarbeiter!P32&lt;&gt;0,$E$161,0))*F74)</f>
        <v>0</v>
      </c>
      <c r="H74" s="29">
        <f t="shared" si="2"/>
        <v>0</v>
      </c>
      <c r="I74" s="29">
        <f>IF(Mitarbeiter!I32="Monat",IF(Mitarbeiter!G32="",Mitarbeiter!H32,Mitarbeiter!G32*24),F74*$E$221-
(IF(Mitarbeiter!J32&lt;&gt;0,$E$222,0)+
IF(Mitarbeiter!K32&lt;&gt;0,$E$223,0)+
IF(Mitarbeiter!L32&lt;&gt;0,E$224,0)+
IF(Mitarbeiter!M32&lt;&gt;0,$E$225,0)+
IF(Mitarbeiter!N32&lt;&gt;0,$E$226,0)+
IF(Mitarbeiter!O32&lt;&gt;0,$E$227,0)+
IF(Mitarbeiter!P32&lt;&gt;0,$E$228,0))*F74)</f>
        <v>0</v>
      </c>
      <c r="J74" s="29">
        <f t="shared" si="3"/>
        <v>0</v>
      </c>
      <c r="K74" s="29">
        <f>IF(Mitarbeiter!I32="Monat",IF(Mitarbeiter!G32="",Mitarbeiter!H32,Mitarbeiter!G32*24),F74*$E$288-
(IF(Mitarbeiter!J32&lt;&gt;0,$E$289,0)+
IF(Mitarbeiter!K32&lt;&gt;0,$E$290,0)+
IF(Mitarbeiter!L32&lt;&gt;0,E$291,0)+
IF(Mitarbeiter!M32&lt;&gt;0,$E$292,0)+
IF(Mitarbeiter!N32&lt;&gt;0,$E$293,0)+
IF(Mitarbeiter!O32&lt;&gt;0,$E$294,0)+
IF(Mitarbeiter!P32&lt;&gt;0,$E$295,0))*F74)</f>
        <v>0</v>
      </c>
      <c r="L74" s="29">
        <f t="shared" si="4"/>
        <v>0</v>
      </c>
      <c r="M74">
        <f>IF(Mitarbeiter!I32="Monat",IF(Mitarbeiter!G32="",Mitarbeiter!H32,Mitarbeiter!G32*24),F74*$E$221-
(IF(Mitarbeiter!J32&lt;&gt;0,$AP$222,0)+
IF(Mitarbeiter!K32&lt;&gt;0,$AP$222,0)+
IF(Mitarbeiter!L32&lt;&gt;0,AP$222,0)+
IF(Mitarbeiter!M32&lt;&gt;0,$AP$222,0)+
IF(Mitarbeiter!N32&lt;&gt;0,$AP$222,0)+
IF(Mitarbeiter!O32&lt;&gt;0,$AP$222,0)+
IF(Mitarbeiter!P32&lt;&gt;0,$AP$222,0))*F74)</f>
        <v>0</v>
      </c>
      <c r="N74" s="29">
        <f t="shared" si="5"/>
        <v>0</v>
      </c>
    </row>
    <row r="75" spans="1:14" x14ac:dyDescent="0.25">
      <c r="A75" s="31">
        <f>Mitarbeiter!B33</f>
        <v>32</v>
      </c>
      <c r="B75" s="37" t="str">
        <f>Mitarbeiter!C33</f>
        <v>Vorname32</v>
      </c>
      <c r="C75" s="37" t="str">
        <f>Mitarbeiter!D33</f>
        <v>Nachname32</v>
      </c>
      <c r="D75" s="70" t="str">
        <f>IF(OR(Mitarbeiter!G33="",Mitarbeiter!$I33=""),"",IF(Mitarbeiter!$I33="Monat",Mitarbeiter!G33,IF(Mitarbeiter!$I33="Tag",Mitarbeiter!G33,IF(Mitarbeiter!$I33="Woche",Mitarbeiter!G33/7,IF(Mitarbeiter!$I33="Jahr",Mitarbeiter!G33/(DATE(Willkommen!$D$3,12,31)-DATE(Willkommen!$D$3,1,1)),0)))))</f>
        <v/>
      </c>
      <c r="E75" s="62">
        <f>IF(OR(Mitarbeiter!H33="",Mitarbeiter!$I33=""),"",IF(Mitarbeiter!$I33="Monat",Mitarbeiter!H33,IF(Mitarbeiter!$I33="Tag",Mitarbeiter!H33,IF(Mitarbeiter!$I33="Woche",Mitarbeiter!H33/7,IF(Mitarbeiter!$I33="Jahr",Mitarbeiter!H33/(DATE(Willkommen!$D$3,12,31)-DATE(Willkommen!$D$3,1,1)),0)))))</f>
        <v>0</v>
      </c>
      <c r="F75" s="32">
        <f t="shared" si="1"/>
        <v>0</v>
      </c>
      <c r="G75" s="29">
        <f>IF(Mitarbeiter!I33="Monat",IF(Mitarbeiter!G33="",Mitarbeiter!H33,Mitarbeiter!G33*24),F75*$E$154-
(IF(Mitarbeiter!J33&lt;&gt;0,$E$155,0)+
IF(Mitarbeiter!K33&lt;&gt;0,$E$156,0)+
IF(Mitarbeiter!L33&lt;&gt;0,$E$157,0)+
IF(Mitarbeiter!M33&lt;&gt;0,$E$158,0)+
IF(Mitarbeiter!N33&lt;&gt;0,$E$159,0)+
IF(Mitarbeiter!O33&lt;&gt;0,$E$160,0)+
IF(Mitarbeiter!P33&lt;&gt;0,$E$161,0))*F75)</f>
        <v>0</v>
      </c>
      <c r="H75" s="29">
        <f t="shared" si="2"/>
        <v>0</v>
      </c>
      <c r="I75" s="29">
        <f>IF(Mitarbeiter!I33="Monat",IF(Mitarbeiter!G33="",Mitarbeiter!H33,Mitarbeiter!G33*24),F75*$E$221-
(IF(Mitarbeiter!J33&lt;&gt;0,$E$222,0)+
IF(Mitarbeiter!K33&lt;&gt;0,$E$223,0)+
IF(Mitarbeiter!L33&lt;&gt;0,E$224,0)+
IF(Mitarbeiter!M33&lt;&gt;0,$E$225,0)+
IF(Mitarbeiter!N33&lt;&gt;0,$E$226,0)+
IF(Mitarbeiter!O33&lt;&gt;0,$E$227,0)+
IF(Mitarbeiter!P33&lt;&gt;0,$E$228,0))*F75)</f>
        <v>0</v>
      </c>
      <c r="J75" s="29">
        <f t="shared" si="3"/>
        <v>0</v>
      </c>
      <c r="K75" s="29">
        <f>IF(Mitarbeiter!I33="Monat",IF(Mitarbeiter!G33="",Mitarbeiter!H33,Mitarbeiter!G33*24),F75*$E$288-
(IF(Mitarbeiter!J33&lt;&gt;0,$E$289,0)+
IF(Mitarbeiter!K33&lt;&gt;0,$E$290,0)+
IF(Mitarbeiter!L33&lt;&gt;0,E$291,0)+
IF(Mitarbeiter!M33&lt;&gt;0,$E$292,0)+
IF(Mitarbeiter!N33&lt;&gt;0,$E$293,0)+
IF(Mitarbeiter!O33&lt;&gt;0,$E$294,0)+
IF(Mitarbeiter!P33&lt;&gt;0,$E$295,0))*F75)</f>
        <v>0</v>
      </c>
      <c r="L75" s="29">
        <f t="shared" si="4"/>
        <v>0</v>
      </c>
      <c r="M75">
        <f>IF(Mitarbeiter!I33="Monat",IF(Mitarbeiter!G33="",Mitarbeiter!H33,Mitarbeiter!G33*24),F75*$E$221-
(IF(Mitarbeiter!J33&lt;&gt;0,$AP$222,0)+
IF(Mitarbeiter!K33&lt;&gt;0,$AP$222,0)+
IF(Mitarbeiter!L33&lt;&gt;0,AP$222,0)+
IF(Mitarbeiter!M33&lt;&gt;0,$AP$222,0)+
IF(Mitarbeiter!N33&lt;&gt;0,$AP$222,0)+
IF(Mitarbeiter!O33&lt;&gt;0,$AP$222,0)+
IF(Mitarbeiter!P33&lt;&gt;0,$AP$222,0))*F75)</f>
        <v>0</v>
      </c>
      <c r="N75" s="29">
        <f t="shared" si="5"/>
        <v>0</v>
      </c>
    </row>
    <row r="76" spans="1:14" x14ac:dyDescent="0.25">
      <c r="A76" s="31">
        <f>Mitarbeiter!B34</f>
        <v>33</v>
      </c>
      <c r="B76" s="37" t="str">
        <f>Mitarbeiter!C34</f>
        <v>Vorname33</v>
      </c>
      <c r="C76" s="37" t="str">
        <f>Mitarbeiter!D34</f>
        <v>Nachname33</v>
      </c>
      <c r="D76" s="70" t="str">
        <f>IF(OR(Mitarbeiter!G34="",Mitarbeiter!$I34=""),"",IF(Mitarbeiter!$I34="Monat",Mitarbeiter!G34,IF(Mitarbeiter!$I34="Tag",Mitarbeiter!G34,IF(Mitarbeiter!$I34="Woche",Mitarbeiter!G34/7,IF(Mitarbeiter!$I34="Jahr",Mitarbeiter!G34/(DATE(Willkommen!$D$3,12,31)-DATE(Willkommen!$D$3,1,1)),0)))))</f>
        <v/>
      </c>
      <c r="E76" s="62">
        <f>IF(OR(Mitarbeiter!H34="",Mitarbeiter!$I34=""),"",IF(Mitarbeiter!$I34="Monat",Mitarbeiter!H34,IF(Mitarbeiter!$I34="Tag",Mitarbeiter!H34,IF(Mitarbeiter!$I34="Woche",Mitarbeiter!H34/7,IF(Mitarbeiter!$I34="Jahr",Mitarbeiter!H34/(DATE(Willkommen!$D$3,12,31)-DATE(Willkommen!$D$3,1,1)),0)))))</f>
        <v>0</v>
      </c>
      <c r="F76" s="32">
        <f t="shared" si="1"/>
        <v>0</v>
      </c>
      <c r="G76" s="29">
        <f>IF(Mitarbeiter!I34="Monat",IF(Mitarbeiter!G34="",Mitarbeiter!H34,Mitarbeiter!G34*24),F76*$E$154-
(IF(Mitarbeiter!J34&lt;&gt;0,$E$155,0)+
IF(Mitarbeiter!K34&lt;&gt;0,$E$156,0)+
IF(Mitarbeiter!L34&lt;&gt;0,$E$157,0)+
IF(Mitarbeiter!M34&lt;&gt;0,$E$158,0)+
IF(Mitarbeiter!N34&lt;&gt;0,$E$159,0)+
IF(Mitarbeiter!O34&lt;&gt;0,$E$160,0)+
IF(Mitarbeiter!P34&lt;&gt;0,$E$161,0))*F76)</f>
        <v>0</v>
      </c>
      <c r="H76" s="29">
        <f t="shared" si="2"/>
        <v>0</v>
      </c>
      <c r="I76" s="29">
        <f>IF(Mitarbeiter!I34="Monat",IF(Mitarbeiter!G34="",Mitarbeiter!H34,Mitarbeiter!G34*24),F76*$E$221-
(IF(Mitarbeiter!J34&lt;&gt;0,$E$222,0)+
IF(Mitarbeiter!K34&lt;&gt;0,$E$223,0)+
IF(Mitarbeiter!L34&lt;&gt;0,E$224,0)+
IF(Mitarbeiter!M34&lt;&gt;0,$E$225,0)+
IF(Mitarbeiter!N34&lt;&gt;0,$E$226,0)+
IF(Mitarbeiter!O34&lt;&gt;0,$E$227,0)+
IF(Mitarbeiter!P34&lt;&gt;0,$E$228,0))*F76)</f>
        <v>0</v>
      </c>
      <c r="J76" s="29">
        <f t="shared" si="3"/>
        <v>0</v>
      </c>
      <c r="K76" s="29">
        <f>IF(Mitarbeiter!I34="Monat",IF(Mitarbeiter!G34="",Mitarbeiter!H34,Mitarbeiter!G34*24),F76*$E$288-
(IF(Mitarbeiter!J34&lt;&gt;0,$E$289,0)+
IF(Mitarbeiter!K34&lt;&gt;0,$E$290,0)+
IF(Mitarbeiter!L34&lt;&gt;0,E$291,0)+
IF(Mitarbeiter!M34&lt;&gt;0,$E$292,0)+
IF(Mitarbeiter!N34&lt;&gt;0,$E$293,0)+
IF(Mitarbeiter!O34&lt;&gt;0,$E$294,0)+
IF(Mitarbeiter!P34&lt;&gt;0,$E$295,0))*F76)</f>
        <v>0</v>
      </c>
      <c r="L76" s="29">
        <f t="shared" si="4"/>
        <v>0</v>
      </c>
      <c r="M76">
        <f>IF(Mitarbeiter!I34="Monat",IF(Mitarbeiter!G34="",Mitarbeiter!H34,Mitarbeiter!G34*24),F76*$E$221-
(IF(Mitarbeiter!J34&lt;&gt;0,$AP$222,0)+
IF(Mitarbeiter!K34&lt;&gt;0,$AP$222,0)+
IF(Mitarbeiter!L34&lt;&gt;0,AP$222,0)+
IF(Mitarbeiter!M34&lt;&gt;0,$AP$222,0)+
IF(Mitarbeiter!N34&lt;&gt;0,$AP$222,0)+
IF(Mitarbeiter!O34&lt;&gt;0,$AP$222,0)+
IF(Mitarbeiter!P34&lt;&gt;0,$AP$222,0))*F76)</f>
        <v>0</v>
      </c>
      <c r="N76" s="29">
        <f t="shared" si="5"/>
        <v>0</v>
      </c>
    </row>
    <row r="77" spans="1:14" x14ac:dyDescent="0.25">
      <c r="A77" s="31">
        <f>Mitarbeiter!B35</f>
        <v>34</v>
      </c>
      <c r="B77" s="37" t="str">
        <f>Mitarbeiter!C35</f>
        <v>Vorname34</v>
      </c>
      <c r="C77" s="37" t="str">
        <f>Mitarbeiter!D35</f>
        <v>Nachname34</v>
      </c>
      <c r="D77" s="70" t="str">
        <f>IF(OR(Mitarbeiter!G35="",Mitarbeiter!$I35=""),"",IF(Mitarbeiter!$I35="Monat",Mitarbeiter!G35,IF(Mitarbeiter!$I35="Tag",Mitarbeiter!G35,IF(Mitarbeiter!$I35="Woche",Mitarbeiter!G35/7,IF(Mitarbeiter!$I35="Jahr",Mitarbeiter!G35/(DATE(Willkommen!$D$3,12,31)-DATE(Willkommen!$D$3,1,1)),0)))))</f>
        <v/>
      </c>
      <c r="E77" s="62">
        <f>IF(OR(Mitarbeiter!H35="",Mitarbeiter!$I35=""),"",IF(Mitarbeiter!$I35="Monat",Mitarbeiter!H35,IF(Mitarbeiter!$I35="Tag",Mitarbeiter!H35,IF(Mitarbeiter!$I35="Woche",Mitarbeiter!H35/7,IF(Mitarbeiter!$I35="Jahr",Mitarbeiter!H35/(DATE(Willkommen!$D$3,12,31)-DATE(Willkommen!$D$3,1,1)),0)))))</f>
        <v>0</v>
      </c>
      <c r="F77" s="32">
        <f t="shared" si="1"/>
        <v>0</v>
      </c>
      <c r="G77" s="29">
        <f>IF(Mitarbeiter!I35="Monat",IF(Mitarbeiter!G35="",Mitarbeiter!H35,Mitarbeiter!G35*24),F77*$E$154-
(IF(Mitarbeiter!J35&lt;&gt;0,$E$155,0)+
IF(Mitarbeiter!K35&lt;&gt;0,$E$156,0)+
IF(Mitarbeiter!L35&lt;&gt;0,$E$157,0)+
IF(Mitarbeiter!M35&lt;&gt;0,$E$158,0)+
IF(Mitarbeiter!N35&lt;&gt;0,$E$159,0)+
IF(Mitarbeiter!O35&lt;&gt;0,$E$160,0)+
IF(Mitarbeiter!P35&lt;&gt;0,$E$161,0))*F77)</f>
        <v>0</v>
      </c>
      <c r="H77" s="29">
        <f t="shared" si="2"/>
        <v>0</v>
      </c>
      <c r="I77" s="29">
        <f>IF(Mitarbeiter!I35="Monat",IF(Mitarbeiter!G35="",Mitarbeiter!H35,Mitarbeiter!G35*24),F77*$E$221-
(IF(Mitarbeiter!J35&lt;&gt;0,$E$222,0)+
IF(Mitarbeiter!K35&lt;&gt;0,$E$223,0)+
IF(Mitarbeiter!L35&lt;&gt;0,E$224,0)+
IF(Mitarbeiter!M35&lt;&gt;0,$E$225,0)+
IF(Mitarbeiter!N35&lt;&gt;0,$E$226,0)+
IF(Mitarbeiter!O35&lt;&gt;0,$E$227,0)+
IF(Mitarbeiter!P35&lt;&gt;0,$E$228,0))*F77)</f>
        <v>0</v>
      </c>
      <c r="J77" s="29">
        <f t="shared" si="3"/>
        <v>0</v>
      </c>
      <c r="K77" s="29">
        <f>IF(Mitarbeiter!I35="Monat",IF(Mitarbeiter!G35="",Mitarbeiter!H35,Mitarbeiter!G35*24),F77*$E$288-
(IF(Mitarbeiter!J35&lt;&gt;0,$E$289,0)+
IF(Mitarbeiter!K35&lt;&gt;0,$E$290,0)+
IF(Mitarbeiter!L35&lt;&gt;0,E$291,0)+
IF(Mitarbeiter!M35&lt;&gt;0,$E$292,0)+
IF(Mitarbeiter!N35&lt;&gt;0,$E$293,0)+
IF(Mitarbeiter!O35&lt;&gt;0,$E$294,0)+
IF(Mitarbeiter!P35&lt;&gt;0,$E$295,0))*F77)</f>
        <v>0</v>
      </c>
      <c r="L77" s="29">
        <f t="shared" si="4"/>
        <v>0</v>
      </c>
      <c r="M77">
        <f>IF(Mitarbeiter!I35="Monat",IF(Mitarbeiter!G35="",Mitarbeiter!H35,Mitarbeiter!G35*24),F77*$E$221-
(IF(Mitarbeiter!J35&lt;&gt;0,$AP$222,0)+
IF(Mitarbeiter!K35&lt;&gt;0,$AP$222,0)+
IF(Mitarbeiter!L35&lt;&gt;0,AP$222,0)+
IF(Mitarbeiter!M35&lt;&gt;0,$AP$222,0)+
IF(Mitarbeiter!N35&lt;&gt;0,$AP$222,0)+
IF(Mitarbeiter!O35&lt;&gt;0,$AP$222,0)+
IF(Mitarbeiter!P35&lt;&gt;0,$AP$222,0))*F77)</f>
        <v>0</v>
      </c>
      <c r="N77" s="29">
        <f t="shared" si="5"/>
        <v>0</v>
      </c>
    </row>
    <row r="78" spans="1:14" x14ac:dyDescent="0.25">
      <c r="A78" s="31">
        <f>Mitarbeiter!B36</f>
        <v>35</v>
      </c>
      <c r="B78" s="37" t="str">
        <f>Mitarbeiter!C36</f>
        <v>Vorname35</v>
      </c>
      <c r="C78" s="37" t="str">
        <f>Mitarbeiter!D36</f>
        <v>Nachname35</v>
      </c>
      <c r="D78" s="70" t="str">
        <f>IF(OR(Mitarbeiter!G36="",Mitarbeiter!$I36=""),"",IF(Mitarbeiter!$I36="Monat",Mitarbeiter!G36,IF(Mitarbeiter!$I36="Tag",Mitarbeiter!G36,IF(Mitarbeiter!$I36="Woche",Mitarbeiter!G36/7,IF(Mitarbeiter!$I36="Jahr",Mitarbeiter!G36/(DATE(Willkommen!$D$3,12,31)-DATE(Willkommen!$D$3,1,1)),0)))))</f>
        <v/>
      </c>
      <c r="E78" s="62">
        <f>IF(OR(Mitarbeiter!H36="",Mitarbeiter!$I36=""),"",IF(Mitarbeiter!$I36="Monat",Mitarbeiter!H36,IF(Mitarbeiter!$I36="Tag",Mitarbeiter!H36,IF(Mitarbeiter!$I36="Woche",Mitarbeiter!H36/7,IF(Mitarbeiter!$I36="Jahr",Mitarbeiter!H36/(DATE(Willkommen!$D$3,12,31)-DATE(Willkommen!$D$3,1,1)),0)))))</f>
        <v>0</v>
      </c>
      <c r="F78" s="32">
        <f t="shared" si="1"/>
        <v>0</v>
      </c>
      <c r="G78" s="29">
        <f>IF(Mitarbeiter!I36="Monat",IF(Mitarbeiter!G36="",Mitarbeiter!H36,Mitarbeiter!G36*24),F78*$E$154-
(IF(Mitarbeiter!J36&lt;&gt;0,$E$155,0)+
IF(Mitarbeiter!K36&lt;&gt;0,$E$156,0)+
IF(Mitarbeiter!L36&lt;&gt;0,$E$157,0)+
IF(Mitarbeiter!M36&lt;&gt;0,$E$158,0)+
IF(Mitarbeiter!N36&lt;&gt;0,$E$159,0)+
IF(Mitarbeiter!O36&lt;&gt;0,$E$160,0)+
IF(Mitarbeiter!P36&lt;&gt;0,$E$161,0))*F78)</f>
        <v>0</v>
      </c>
      <c r="H78" s="29">
        <f t="shared" si="2"/>
        <v>0</v>
      </c>
      <c r="I78" s="29">
        <f>IF(Mitarbeiter!I36="Monat",IF(Mitarbeiter!G36="",Mitarbeiter!H36,Mitarbeiter!G36*24),F78*$E$221-
(IF(Mitarbeiter!J36&lt;&gt;0,$E$222,0)+
IF(Mitarbeiter!K36&lt;&gt;0,$E$223,0)+
IF(Mitarbeiter!L36&lt;&gt;0,E$224,0)+
IF(Mitarbeiter!M36&lt;&gt;0,$E$225,0)+
IF(Mitarbeiter!N36&lt;&gt;0,$E$226,0)+
IF(Mitarbeiter!O36&lt;&gt;0,$E$227,0)+
IF(Mitarbeiter!P36&lt;&gt;0,$E$228,0))*F78)</f>
        <v>0</v>
      </c>
      <c r="J78" s="29">
        <f t="shared" si="3"/>
        <v>0</v>
      </c>
      <c r="K78" s="29">
        <f>IF(Mitarbeiter!I36="Monat",IF(Mitarbeiter!G36="",Mitarbeiter!H36,Mitarbeiter!G36*24),F78*$E$288-
(IF(Mitarbeiter!J36&lt;&gt;0,$E$289,0)+
IF(Mitarbeiter!K36&lt;&gt;0,$E$290,0)+
IF(Mitarbeiter!L36&lt;&gt;0,E$291,0)+
IF(Mitarbeiter!M36&lt;&gt;0,$E$292,0)+
IF(Mitarbeiter!N36&lt;&gt;0,$E$293,0)+
IF(Mitarbeiter!O36&lt;&gt;0,$E$294,0)+
IF(Mitarbeiter!P36&lt;&gt;0,$E$295,0))*F78)</f>
        <v>0</v>
      </c>
      <c r="L78" s="29">
        <f t="shared" si="4"/>
        <v>0</v>
      </c>
      <c r="M78">
        <f>IF(Mitarbeiter!I36="Monat",IF(Mitarbeiter!G36="",Mitarbeiter!H36,Mitarbeiter!G36*24),F78*$E$221-
(IF(Mitarbeiter!J36&lt;&gt;0,$AP$222,0)+
IF(Mitarbeiter!K36&lt;&gt;0,$AP$222,0)+
IF(Mitarbeiter!L36&lt;&gt;0,AP$222,0)+
IF(Mitarbeiter!M36&lt;&gt;0,$AP$222,0)+
IF(Mitarbeiter!N36&lt;&gt;0,$AP$222,0)+
IF(Mitarbeiter!O36&lt;&gt;0,$AP$222,0)+
IF(Mitarbeiter!P36&lt;&gt;0,$AP$222,0))*F78)</f>
        <v>0</v>
      </c>
      <c r="N78" s="29">
        <f t="shared" si="5"/>
        <v>0</v>
      </c>
    </row>
    <row r="79" spans="1:14" x14ac:dyDescent="0.25">
      <c r="A79" s="31">
        <f>Mitarbeiter!B37</f>
        <v>36</v>
      </c>
      <c r="B79" s="37" t="str">
        <f>Mitarbeiter!C37</f>
        <v>Vorname36</v>
      </c>
      <c r="C79" s="37" t="str">
        <f>Mitarbeiter!D37</f>
        <v>Nachname36</v>
      </c>
      <c r="D79" s="70" t="str">
        <f>IF(OR(Mitarbeiter!G37="",Mitarbeiter!$I37=""),"",IF(Mitarbeiter!$I37="Monat",Mitarbeiter!G37,IF(Mitarbeiter!$I37="Tag",Mitarbeiter!G37,IF(Mitarbeiter!$I37="Woche",Mitarbeiter!G37/7,IF(Mitarbeiter!$I37="Jahr",Mitarbeiter!G37/(DATE(Willkommen!$D$3,12,31)-DATE(Willkommen!$D$3,1,1)),0)))))</f>
        <v/>
      </c>
      <c r="E79" s="62">
        <f>IF(OR(Mitarbeiter!H37="",Mitarbeiter!$I37=""),"",IF(Mitarbeiter!$I37="Monat",Mitarbeiter!H37,IF(Mitarbeiter!$I37="Tag",Mitarbeiter!H37,IF(Mitarbeiter!$I37="Woche",Mitarbeiter!H37/7,IF(Mitarbeiter!$I37="Jahr",Mitarbeiter!H37/(DATE(Willkommen!$D$3,12,31)-DATE(Willkommen!$D$3,1,1)),0)))))</f>
        <v>0</v>
      </c>
      <c r="F79" s="32">
        <f t="shared" si="1"/>
        <v>0</v>
      </c>
      <c r="G79" s="29">
        <f>IF(Mitarbeiter!I37="Monat",IF(Mitarbeiter!G37="",Mitarbeiter!H37,Mitarbeiter!G37*24),F79*$E$154-
(IF(Mitarbeiter!J37&lt;&gt;0,$E$155,0)+
IF(Mitarbeiter!K37&lt;&gt;0,$E$156,0)+
IF(Mitarbeiter!L37&lt;&gt;0,$E$157,0)+
IF(Mitarbeiter!M37&lt;&gt;0,$E$158,0)+
IF(Mitarbeiter!N37&lt;&gt;0,$E$159,0)+
IF(Mitarbeiter!O37&lt;&gt;0,$E$160,0)+
IF(Mitarbeiter!P37&lt;&gt;0,$E$161,0))*F79)</f>
        <v>0</v>
      </c>
      <c r="H79" s="29">
        <f t="shared" si="2"/>
        <v>0</v>
      </c>
      <c r="I79" s="29">
        <f>IF(Mitarbeiter!I37="Monat",IF(Mitarbeiter!G37="",Mitarbeiter!H37,Mitarbeiter!G37*24),F79*$E$221-
(IF(Mitarbeiter!J37&lt;&gt;0,$E$222,0)+
IF(Mitarbeiter!K37&lt;&gt;0,$E$223,0)+
IF(Mitarbeiter!L37&lt;&gt;0,E$224,0)+
IF(Mitarbeiter!M37&lt;&gt;0,$E$225,0)+
IF(Mitarbeiter!N37&lt;&gt;0,$E$226,0)+
IF(Mitarbeiter!O37&lt;&gt;0,$E$227,0)+
IF(Mitarbeiter!P37&lt;&gt;0,$E$228,0))*F79)</f>
        <v>0</v>
      </c>
      <c r="J79" s="29">
        <f t="shared" si="3"/>
        <v>0</v>
      </c>
      <c r="K79" s="29">
        <f>IF(Mitarbeiter!I37="Monat",IF(Mitarbeiter!G37="",Mitarbeiter!H37,Mitarbeiter!G37*24),F79*$E$288-
(IF(Mitarbeiter!J37&lt;&gt;0,$E$289,0)+
IF(Mitarbeiter!K37&lt;&gt;0,$E$290,0)+
IF(Mitarbeiter!L37&lt;&gt;0,E$291,0)+
IF(Mitarbeiter!M37&lt;&gt;0,$E$292,0)+
IF(Mitarbeiter!N37&lt;&gt;0,$E$293,0)+
IF(Mitarbeiter!O37&lt;&gt;0,$E$294,0)+
IF(Mitarbeiter!P37&lt;&gt;0,$E$295,0))*F79)</f>
        <v>0</v>
      </c>
      <c r="L79" s="29">
        <f t="shared" si="4"/>
        <v>0</v>
      </c>
      <c r="M79">
        <f>IF(Mitarbeiter!I37="Monat",IF(Mitarbeiter!G37="",Mitarbeiter!H37,Mitarbeiter!G37*24),F79*$E$221-
(IF(Mitarbeiter!J37&lt;&gt;0,$AP$222,0)+
IF(Mitarbeiter!K37&lt;&gt;0,$AP$222,0)+
IF(Mitarbeiter!L37&lt;&gt;0,AP$222,0)+
IF(Mitarbeiter!M37&lt;&gt;0,$AP$222,0)+
IF(Mitarbeiter!N37&lt;&gt;0,$AP$222,0)+
IF(Mitarbeiter!O37&lt;&gt;0,$AP$222,0)+
IF(Mitarbeiter!P37&lt;&gt;0,$AP$222,0))*F79)</f>
        <v>0</v>
      </c>
      <c r="N79" s="29">
        <f t="shared" si="5"/>
        <v>0</v>
      </c>
    </row>
    <row r="80" spans="1:14" x14ac:dyDescent="0.25">
      <c r="A80" s="31">
        <f>Mitarbeiter!B38</f>
        <v>37</v>
      </c>
      <c r="B80" s="37" t="str">
        <f>Mitarbeiter!C38</f>
        <v>Vorname37</v>
      </c>
      <c r="C80" s="37" t="str">
        <f>Mitarbeiter!D38</f>
        <v>Nachname37</v>
      </c>
      <c r="D80" s="70" t="str">
        <f>IF(OR(Mitarbeiter!G38="",Mitarbeiter!$I38=""),"",IF(Mitarbeiter!$I38="Monat",Mitarbeiter!G38,IF(Mitarbeiter!$I38="Tag",Mitarbeiter!G38,IF(Mitarbeiter!$I38="Woche",Mitarbeiter!G38/7,IF(Mitarbeiter!$I38="Jahr",Mitarbeiter!G38/(DATE(Willkommen!$D$3,12,31)-DATE(Willkommen!$D$3,1,1)),0)))))</f>
        <v/>
      </c>
      <c r="E80" s="62">
        <f>IF(OR(Mitarbeiter!H38="",Mitarbeiter!$I38=""),"",IF(Mitarbeiter!$I38="Monat",Mitarbeiter!H38,IF(Mitarbeiter!$I38="Tag",Mitarbeiter!H38,IF(Mitarbeiter!$I38="Woche",Mitarbeiter!H38/7,IF(Mitarbeiter!$I38="Jahr",Mitarbeiter!H38/(DATE(Willkommen!$D$3,12,31)-DATE(Willkommen!$D$3,1,1)),0)))))</f>
        <v>0</v>
      </c>
      <c r="F80" s="32">
        <f t="shared" si="1"/>
        <v>0</v>
      </c>
      <c r="G80" s="29">
        <f>IF(Mitarbeiter!I38="Monat",IF(Mitarbeiter!G38="",Mitarbeiter!H38,Mitarbeiter!G38*24),F80*$E$154-
(IF(Mitarbeiter!J38&lt;&gt;0,$E$155,0)+
IF(Mitarbeiter!K38&lt;&gt;0,$E$156,0)+
IF(Mitarbeiter!L38&lt;&gt;0,$E$157,0)+
IF(Mitarbeiter!M38&lt;&gt;0,$E$158,0)+
IF(Mitarbeiter!N38&lt;&gt;0,$E$159,0)+
IF(Mitarbeiter!O38&lt;&gt;0,$E$160,0)+
IF(Mitarbeiter!P38&lt;&gt;0,$E$161,0))*F80)</f>
        <v>0</v>
      </c>
      <c r="H80" s="29">
        <f t="shared" si="2"/>
        <v>0</v>
      </c>
      <c r="I80" s="29">
        <f>IF(Mitarbeiter!I38="Monat",IF(Mitarbeiter!G38="",Mitarbeiter!H38,Mitarbeiter!G38*24),F80*$E$221-
(IF(Mitarbeiter!J38&lt;&gt;0,$E$222,0)+
IF(Mitarbeiter!K38&lt;&gt;0,$E$223,0)+
IF(Mitarbeiter!L38&lt;&gt;0,E$224,0)+
IF(Mitarbeiter!M38&lt;&gt;0,$E$225,0)+
IF(Mitarbeiter!N38&lt;&gt;0,$E$226,0)+
IF(Mitarbeiter!O38&lt;&gt;0,$E$227,0)+
IF(Mitarbeiter!P38&lt;&gt;0,$E$228,0))*F80)</f>
        <v>0</v>
      </c>
      <c r="J80" s="29">
        <f t="shared" si="3"/>
        <v>0</v>
      </c>
      <c r="K80" s="29">
        <f>IF(Mitarbeiter!I38="Monat",IF(Mitarbeiter!G38="",Mitarbeiter!H38,Mitarbeiter!G38*24),F80*$E$288-
(IF(Mitarbeiter!J38&lt;&gt;0,$E$289,0)+
IF(Mitarbeiter!K38&lt;&gt;0,$E$290,0)+
IF(Mitarbeiter!L38&lt;&gt;0,E$291,0)+
IF(Mitarbeiter!M38&lt;&gt;0,$E$292,0)+
IF(Mitarbeiter!N38&lt;&gt;0,$E$293,0)+
IF(Mitarbeiter!O38&lt;&gt;0,$E$294,0)+
IF(Mitarbeiter!P38&lt;&gt;0,$E$295,0))*F80)</f>
        <v>0</v>
      </c>
      <c r="L80" s="29">
        <f t="shared" si="4"/>
        <v>0</v>
      </c>
      <c r="M80">
        <f>IF(Mitarbeiter!I38="Monat",IF(Mitarbeiter!G38="",Mitarbeiter!H38,Mitarbeiter!G38*24),F80*$E$221-
(IF(Mitarbeiter!J38&lt;&gt;0,$AP$222,0)+
IF(Mitarbeiter!K38&lt;&gt;0,$AP$222,0)+
IF(Mitarbeiter!L38&lt;&gt;0,AP$222,0)+
IF(Mitarbeiter!M38&lt;&gt;0,$AP$222,0)+
IF(Mitarbeiter!N38&lt;&gt;0,$AP$222,0)+
IF(Mitarbeiter!O38&lt;&gt;0,$AP$222,0)+
IF(Mitarbeiter!P38&lt;&gt;0,$AP$222,0))*F80)</f>
        <v>0</v>
      </c>
      <c r="N80" s="29">
        <f t="shared" si="5"/>
        <v>0</v>
      </c>
    </row>
    <row r="81" spans="1:14" x14ac:dyDescent="0.25">
      <c r="A81" s="31">
        <f>Mitarbeiter!B39</f>
        <v>38</v>
      </c>
      <c r="B81" s="37" t="str">
        <f>Mitarbeiter!C39</f>
        <v>Vorname38</v>
      </c>
      <c r="C81" s="37" t="str">
        <f>Mitarbeiter!D39</f>
        <v>Nachname38</v>
      </c>
      <c r="D81" s="70" t="str">
        <f>IF(OR(Mitarbeiter!G39="",Mitarbeiter!$I39=""),"",IF(Mitarbeiter!$I39="Monat",Mitarbeiter!G39,IF(Mitarbeiter!$I39="Tag",Mitarbeiter!G39,IF(Mitarbeiter!$I39="Woche",Mitarbeiter!G39/7,IF(Mitarbeiter!$I39="Jahr",Mitarbeiter!G39/(DATE(Willkommen!$D$3,12,31)-DATE(Willkommen!$D$3,1,1)),0)))))</f>
        <v/>
      </c>
      <c r="E81" s="62">
        <f>IF(OR(Mitarbeiter!H39="",Mitarbeiter!$I39=""),"",IF(Mitarbeiter!$I39="Monat",Mitarbeiter!H39,IF(Mitarbeiter!$I39="Tag",Mitarbeiter!H39,IF(Mitarbeiter!$I39="Woche",Mitarbeiter!H39/7,IF(Mitarbeiter!$I39="Jahr",Mitarbeiter!H39/(DATE(Willkommen!$D$3,12,31)-DATE(Willkommen!$D$3,1,1)),0)))))</f>
        <v>0</v>
      </c>
      <c r="F81" s="32">
        <f t="shared" si="1"/>
        <v>0</v>
      </c>
      <c r="G81" s="29">
        <f>IF(Mitarbeiter!I39="Monat",IF(Mitarbeiter!G39="",Mitarbeiter!H39,Mitarbeiter!G39*24),F81*$E$154-
(IF(Mitarbeiter!J39&lt;&gt;0,$E$155,0)+
IF(Mitarbeiter!K39&lt;&gt;0,$E$156,0)+
IF(Mitarbeiter!L39&lt;&gt;0,$E$157,0)+
IF(Mitarbeiter!M39&lt;&gt;0,$E$158,0)+
IF(Mitarbeiter!N39&lt;&gt;0,$E$159,0)+
IF(Mitarbeiter!O39&lt;&gt;0,$E$160,0)+
IF(Mitarbeiter!P39&lt;&gt;0,$E$161,0))*F81)</f>
        <v>0</v>
      </c>
      <c r="H81" s="29">
        <f t="shared" si="2"/>
        <v>0</v>
      </c>
      <c r="I81" s="29">
        <f>IF(Mitarbeiter!I39="Monat",IF(Mitarbeiter!G39="",Mitarbeiter!H39,Mitarbeiter!G39*24),F81*$E$221-
(IF(Mitarbeiter!J39&lt;&gt;0,$E$222,0)+
IF(Mitarbeiter!K39&lt;&gt;0,$E$223,0)+
IF(Mitarbeiter!L39&lt;&gt;0,E$224,0)+
IF(Mitarbeiter!M39&lt;&gt;0,$E$225,0)+
IF(Mitarbeiter!N39&lt;&gt;0,$E$226,0)+
IF(Mitarbeiter!O39&lt;&gt;0,$E$227,0)+
IF(Mitarbeiter!P39&lt;&gt;0,$E$228,0))*F81)</f>
        <v>0</v>
      </c>
      <c r="J81" s="29">
        <f t="shared" si="3"/>
        <v>0</v>
      </c>
      <c r="K81" s="29">
        <f>IF(Mitarbeiter!I39="Monat",IF(Mitarbeiter!G39="",Mitarbeiter!H39,Mitarbeiter!G39*24),F81*$E$288-
(IF(Mitarbeiter!J39&lt;&gt;0,$E$289,0)+
IF(Mitarbeiter!K39&lt;&gt;0,$E$290,0)+
IF(Mitarbeiter!L39&lt;&gt;0,E$291,0)+
IF(Mitarbeiter!M39&lt;&gt;0,$E$292,0)+
IF(Mitarbeiter!N39&lt;&gt;0,$E$293,0)+
IF(Mitarbeiter!O39&lt;&gt;0,$E$294,0)+
IF(Mitarbeiter!P39&lt;&gt;0,$E$295,0))*F81)</f>
        <v>0</v>
      </c>
      <c r="L81" s="29">
        <f t="shared" si="4"/>
        <v>0</v>
      </c>
      <c r="M81">
        <f>IF(Mitarbeiter!I39="Monat",IF(Mitarbeiter!G39="",Mitarbeiter!H39,Mitarbeiter!G39*24),F81*$E$221-
(IF(Mitarbeiter!J39&lt;&gt;0,$AP$222,0)+
IF(Mitarbeiter!K39&lt;&gt;0,$AP$222,0)+
IF(Mitarbeiter!L39&lt;&gt;0,AP$222,0)+
IF(Mitarbeiter!M39&lt;&gt;0,$AP$222,0)+
IF(Mitarbeiter!N39&lt;&gt;0,$AP$222,0)+
IF(Mitarbeiter!O39&lt;&gt;0,$AP$222,0)+
IF(Mitarbeiter!P39&lt;&gt;0,$AP$222,0))*F81)</f>
        <v>0</v>
      </c>
      <c r="N81" s="29">
        <f t="shared" si="5"/>
        <v>0</v>
      </c>
    </row>
    <row r="82" spans="1:14" x14ac:dyDescent="0.25">
      <c r="A82" s="31">
        <f>Mitarbeiter!B40</f>
        <v>39</v>
      </c>
      <c r="B82" s="37" t="str">
        <f>Mitarbeiter!C40</f>
        <v>Vorname39</v>
      </c>
      <c r="C82" s="37" t="str">
        <f>Mitarbeiter!D40</f>
        <v>Nachname39</v>
      </c>
      <c r="D82" s="70" t="str">
        <f>IF(OR(Mitarbeiter!G40="",Mitarbeiter!$I40=""),"",IF(Mitarbeiter!$I40="Monat",Mitarbeiter!G40,IF(Mitarbeiter!$I40="Tag",Mitarbeiter!G40,IF(Mitarbeiter!$I40="Woche",Mitarbeiter!G40/7,IF(Mitarbeiter!$I40="Jahr",Mitarbeiter!G40/(DATE(Willkommen!$D$3,12,31)-DATE(Willkommen!$D$3,1,1)),0)))))</f>
        <v/>
      </c>
      <c r="E82" s="62">
        <f>IF(OR(Mitarbeiter!H40="",Mitarbeiter!$I40=""),"",IF(Mitarbeiter!$I40="Monat",Mitarbeiter!H40,IF(Mitarbeiter!$I40="Tag",Mitarbeiter!H40,IF(Mitarbeiter!$I40="Woche",Mitarbeiter!H40/7,IF(Mitarbeiter!$I40="Jahr",Mitarbeiter!H40/(DATE(Willkommen!$D$3,12,31)-DATE(Willkommen!$D$3,1,1)),0)))))</f>
        <v>0</v>
      </c>
      <c r="F82" s="32">
        <f t="shared" si="1"/>
        <v>0</v>
      </c>
      <c r="G82" s="29">
        <f>IF(Mitarbeiter!I40="Monat",IF(Mitarbeiter!G40="",Mitarbeiter!H40,Mitarbeiter!G40*24),F82*$E$154-
(IF(Mitarbeiter!J40&lt;&gt;0,$E$155,0)+
IF(Mitarbeiter!K40&lt;&gt;0,$E$156,0)+
IF(Mitarbeiter!L40&lt;&gt;0,$E$157,0)+
IF(Mitarbeiter!M40&lt;&gt;0,$E$158,0)+
IF(Mitarbeiter!N40&lt;&gt;0,$E$159,0)+
IF(Mitarbeiter!O40&lt;&gt;0,$E$160,0)+
IF(Mitarbeiter!P40&lt;&gt;0,$E$161,0))*F82)</f>
        <v>0</v>
      </c>
      <c r="H82" s="29">
        <f t="shared" si="2"/>
        <v>0</v>
      </c>
      <c r="I82" s="29">
        <f>IF(Mitarbeiter!I40="Monat",IF(Mitarbeiter!G40="",Mitarbeiter!H40,Mitarbeiter!G40*24),F82*$E$221-
(IF(Mitarbeiter!J40&lt;&gt;0,$E$222,0)+
IF(Mitarbeiter!K40&lt;&gt;0,$E$223,0)+
IF(Mitarbeiter!L40&lt;&gt;0,E$224,0)+
IF(Mitarbeiter!M40&lt;&gt;0,$E$225,0)+
IF(Mitarbeiter!N40&lt;&gt;0,$E$226,0)+
IF(Mitarbeiter!O40&lt;&gt;0,$E$227,0)+
IF(Mitarbeiter!P40&lt;&gt;0,$E$228,0))*F82)</f>
        <v>0</v>
      </c>
      <c r="J82" s="29">
        <f t="shared" si="3"/>
        <v>0</v>
      </c>
      <c r="K82" s="29">
        <f>IF(Mitarbeiter!I40="Monat",IF(Mitarbeiter!G40="",Mitarbeiter!H40,Mitarbeiter!G40*24),F82*$E$288-
(IF(Mitarbeiter!J40&lt;&gt;0,$E$289,0)+
IF(Mitarbeiter!K40&lt;&gt;0,$E$290,0)+
IF(Mitarbeiter!L40&lt;&gt;0,E$291,0)+
IF(Mitarbeiter!M40&lt;&gt;0,$E$292,0)+
IF(Mitarbeiter!N40&lt;&gt;0,$E$293,0)+
IF(Mitarbeiter!O40&lt;&gt;0,$E$294,0)+
IF(Mitarbeiter!P40&lt;&gt;0,$E$295,0))*F82)</f>
        <v>0</v>
      </c>
      <c r="L82" s="29">
        <f t="shared" si="4"/>
        <v>0</v>
      </c>
      <c r="M82">
        <f>IF(Mitarbeiter!I40="Monat",IF(Mitarbeiter!G40="",Mitarbeiter!H40,Mitarbeiter!G40*24),F82*$E$221-
(IF(Mitarbeiter!J40&lt;&gt;0,$AP$222,0)+
IF(Mitarbeiter!K40&lt;&gt;0,$AP$222,0)+
IF(Mitarbeiter!L40&lt;&gt;0,AP$222,0)+
IF(Mitarbeiter!M40&lt;&gt;0,$AP$222,0)+
IF(Mitarbeiter!N40&lt;&gt;0,$AP$222,0)+
IF(Mitarbeiter!O40&lt;&gt;0,$AP$222,0)+
IF(Mitarbeiter!P40&lt;&gt;0,$AP$222,0))*F82)</f>
        <v>0</v>
      </c>
      <c r="N82" s="29">
        <f t="shared" si="5"/>
        <v>0</v>
      </c>
    </row>
    <row r="83" spans="1:14" x14ac:dyDescent="0.25">
      <c r="A83" s="31">
        <f>Mitarbeiter!B41</f>
        <v>40</v>
      </c>
      <c r="B83" s="37" t="str">
        <f>Mitarbeiter!C41</f>
        <v>Vorname40</v>
      </c>
      <c r="C83" s="37" t="str">
        <f>Mitarbeiter!D41</f>
        <v>Nachname40</v>
      </c>
      <c r="D83" s="70" t="str">
        <f>IF(OR(Mitarbeiter!G41="",Mitarbeiter!$I41=""),"",IF(Mitarbeiter!$I41="Monat",Mitarbeiter!G41,IF(Mitarbeiter!$I41="Tag",Mitarbeiter!G41,IF(Mitarbeiter!$I41="Woche",Mitarbeiter!G41/7,IF(Mitarbeiter!$I41="Jahr",Mitarbeiter!G41/(DATE(Willkommen!$D$3,12,31)-DATE(Willkommen!$D$3,1,1)),0)))))</f>
        <v/>
      </c>
      <c r="E83" s="62">
        <f>IF(OR(Mitarbeiter!H41="",Mitarbeiter!$I41=""),"",IF(Mitarbeiter!$I41="Monat",Mitarbeiter!H41,IF(Mitarbeiter!$I41="Tag",Mitarbeiter!H41,IF(Mitarbeiter!$I41="Woche",Mitarbeiter!H41/7,IF(Mitarbeiter!$I41="Jahr",Mitarbeiter!H41/(DATE(Willkommen!$D$3,12,31)-DATE(Willkommen!$D$3,1,1)),0)))))</f>
        <v>0</v>
      </c>
      <c r="F83" s="32">
        <f t="shared" si="1"/>
        <v>0</v>
      </c>
      <c r="G83" s="29">
        <f>IF(Mitarbeiter!I41="Monat",IF(Mitarbeiter!G41="",Mitarbeiter!H41,Mitarbeiter!G41*24),F83*$E$154-
(IF(Mitarbeiter!J41&lt;&gt;0,$E$155,0)+
IF(Mitarbeiter!K41&lt;&gt;0,$E$156,0)+
IF(Mitarbeiter!L41&lt;&gt;0,$E$157,0)+
IF(Mitarbeiter!M41&lt;&gt;0,$E$158,0)+
IF(Mitarbeiter!N41&lt;&gt;0,$E$159,0)+
IF(Mitarbeiter!O41&lt;&gt;0,$E$160,0)+
IF(Mitarbeiter!P41&lt;&gt;0,$E$161,0))*F83)</f>
        <v>0</v>
      </c>
      <c r="H83" s="29">
        <f t="shared" si="2"/>
        <v>0</v>
      </c>
      <c r="I83" s="29">
        <f>IF(Mitarbeiter!I41="Monat",IF(Mitarbeiter!G41="",Mitarbeiter!H41,Mitarbeiter!G41*24),F83*$E$221-
(IF(Mitarbeiter!J41&lt;&gt;0,$E$222,0)+
IF(Mitarbeiter!K41&lt;&gt;0,$E$223,0)+
IF(Mitarbeiter!L41&lt;&gt;0,E$224,0)+
IF(Mitarbeiter!M41&lt;&gt;0,$E$225,0)+
IF(Mitarbeiter!N41&lt;&gt;0,$E$226,0)+
IF(Mitarbeiter!O41&lt;&gt;0,$E$227,0)+
IF(Mitarbeiter!P41&lt;&gt;0,$E$228,0))*F83)</f>
        <v>0</v>
      </c>
      <c r="J83" s="29">
        <f t="shared" si="3"/>
        <v>0</v>
      </c>
      <c r="K83" s="29">
        <f>IF(Mitarbeiter!I41="Monat",IF(Mitarbeiter!G41="",Mitarbeiter!H41,Mitarbeiter!G41*24),F83*$E$288-
(IF(Mitarbeiter!J41&lt;&gt;0,$E$289,0)+
IF(Mitarbeiter!K41&lt;&gt;0,$E$290,0)+
IF(Mitarbeiter!L41&lt;&gt;0,E$291,0)+
IF(Mitarbeiter!M41&lt;&gt;0,$E$292,0)+
IF(Mitarbeiter!N41&lt;&gt;0,$E$293,0)+
IF(Mitarbeiter!O41&lt;&gt;0,$E$294,0)+
IF(Mitarbeiter!P41&lt;&gt;0,$E$295,0))*F83)</f>
        <v>0</v>
      </c>
      <c r="L83" s="29">
        <f t="shared" si="4"/>
        <v>0</v>
      </c>
      <c r="M83">
        <f>IF(Mitarbeiter!I41="Monat",IF(Mitarbeiter!G41="",Mitarbeiter!H41,Mitarbeiter!G41*24),F83*$E$221-
(IF(Mitarbeiter!J41&lt;&gt;0,$AP$222,0)+
IF(Mitarbeiter!K41&lt;&gt;0,$AP$222,0)+
IF(Mitarbeiter!L41&lt;&gt;0,AP$222,0)+
IF(Mitarbeiter!M41&lt;&gt;0,$AP$222,0)+
IF(Mitarbeiter!N41&lt;&gt;0,$AP$222,0)+
IF(Mitarbeiter!O41&lt;&gt;0,$AP$222,0)+
IF(Mitarbeiter!P41&lt;&gt;0,$AP$222,0))*F83)</f>
        <v>0</v>
      </c>
      <c r="N83" s="29">
        <f t="shared" si="5"/>
        <v>0</v>
      </c>
    </row>
    <row r="84" spans="1:14" x14ac:dyDescent="0.25">
      <c r="A84" s="31">
        <f>Mitarbeiter!B42</f>
        <v>41</v>
      </c>
      <c r="B84" s="37" t="str">
        <f>Mitarbeiter!C42</f>
        <v>Vorname41</v>
      </c>
      <c r="C84" s="37" t="str">
        <f>Mitarbeiter!D42</f>
        <v>Nachname41</v>
      </c>
      <c r="D84" s="70" t="str">
        <f>IF(OR(Mitarbeiter!G42="",Mitarbeiter!$I42=""),"",IF(Mitarbeiter!$I42="Monat",Mitarbeiter!G42,IF(Mitarbeiter!$I42="Tag",Mitarbeiter!G42,IF(Mitarbeiter!$I42="Woche",Mitarbeiter!G42/7,IF(Mitarbeiter!$I42="Jahr",Mitarbeiter!G42/(DATE(Willkommen!$D$3,12,31)-DATE(Willkommen!$D$3,1,1)),0)))))</f>
        <v/>
      </c>
      <c r="E84" s="62">
        <f>IF(OR(Mitarbeiter!H42="",Mitarbeiter!$I42=""),"",IF(Mitarbeiter!$I42="Monat",Mitarbeiter!H42,IF(Mitarbeiter!$I42="Tag",Mitarbeiter!H42,IF(Mitarbeiter!$I42="Woche",Mitarbeiter!H42/7,IF(Mitarbeiter!$I42="Jahr",Mitarbeiter!H42/(DATE(Willkommen!$D$3,12,31)-DATE(Willkommen!$D$3,1,1)),0)))))</f>
        <v>0</v>
      </c>
      <c r="F84" s="32">
        <f t="shared" si="1"/>
        <v>0</v>
      </c>
      <c r="G84" s="29">
        <f>IF(Mitarbeiter!I42="Monat",IF(Mitarbeiter!G42="",Mitarbeiter!H42,Mitarbeiter!G42*24),F84*$E$154-
(IF(Mitarbeiter!J42&lt;&gt;0,$E$155,0)+
IF(Mitarbeiter!K42&lt;&gt;0,$E$156,0)+
IF(Mitarbeiter!L42&lt;&gt;0,$E$157,0)+
IF(Mitarbeiter!M42&lt;&gt;0,$E$158,0)+
IF(Mitarbeiter!N42&lt;&gt;0,$E$159,0)+
IF(Mitarbeiter!O42&lt;&gt;0,$E$160,0)+
IF(Mitarbeiter!P42&lt;&gt;0,$E$161,0))*F84)</f>
        <v>0</v>
      </c>
      <c r="H84" s="29">
        <f t="shared" si="2"/>
        <v>0</v>
      </c>
      <c r="I84" s="29">
        <f>IF(Mitarbeiter!I42="Monat",IF(Mitarbeiter!G42="",Mitarbeiter!H42,Mitarbeiter!G42*24),F84*$E$221-
(IF(Mitarbeiter!J42&lt;&gt;0,$E$222,0)+
IF(Mitarbeiter!K42&lt;&gt;0,$E$223,0)+
IF(Mitarbeiter!L42&lt;&gt;0,E$224,0)+
IF(Mitarbeiter!M42&lt;&gt;0,$E$225,0)+
IF(Mitarbeiter!N42&lt;&gt;0,$E$226,0)+
IF(Mitarbeiter!O42&lt;&gt;0,$E$227,0)+
IF(Mitarbeiter!P42&lt;&gt;0,$E$228,0))*F84)</f>
        <v>0</v>
      </c>
      <c r="J84" s="29">
        <f t="shared" si="3"/>
        <v>0</v>
      </c>
      <c r="K84" s="29">
        <f>IF(Mitarbeiter!I42="Monat",IF(Mitarbeiter!G42="",Mitarbeiter!H42,Mitarbeiter!G42*24),F84*$E$288-
(IF(Mitarbeiter!J42&lt;&gt;0,$E$289,0)+
IF(Mitarbeiter!K42&lt;&gt;0,$E$290,0)+
IF(Mitarbeiter!L42&lt;&gt;0,E$291,0)+
IF(Mitarbeiter!M42&lt;&gt;0,$E$292,0)+
IF(Mitarbeiter!N42&lt;&gt;0,$E$293,0)+
IF(Mitarbeiter!O42&lt;&gt;0,$E$294,0)+
IF(Mitarbeiter!P42&lt;&gt;0,$E$295,0))*F84)</f>
        <v>0</v>
      </c>
      <c r="L84" s="29">
        <f t="shared" si="4"/>
        <v>0</v>
      </c>
      <c r="M84">
        <f>IF(Mitarbeiter!I42="Monat",IF(Mitarbeiter!G42="",Mitarbeiter!H42,Mitarbeiter!G42*24),F84*$E$221-
(IF(Mitarbeiter!J42&lt;&gt;0,$AP$222,0)+
IF(Mitarbeiter!K42&lt;&gt;0,$AP$222,0)+
IF(Mitarbeiter!L42&lt;&gt;0,AP$222,0)+
IF(Mitarbeiter!M42&lt;&gt;0,$AP$222,0)+
IF(Mitarbeiter!N42&lt;&gt;0,$AP$222,0)+
IF(Mitarbeiter!O42&lt;&gt;0,$AP$222,0)+
IF(Mitarbeiter!P42&lt;&gt;0,$AP$222,0))*F84)</f>
        <v>0</v>
      </c>
      <c r="N84" s="29">
        <f t="shared" si="5"/>
        <v>0</v>
      </c>
    </row>
    <row r="85" spans="1:14" x14ac:dyDescent="0.25">
      <c r="A85" s="31">
        <f>Mitarbeiter!B43</f>
        <v>42</v>
      </c>
      <c r="B85" s="37" t="str">
        <f>Mitarbeiter!C43</f>
        <v>Vorname42</v>
      </c>
      <c r="C85" s="37" t="str">
        <f>Mitarbeiter!D43</f>
        <v>Nachname42</v>
      </c>
      <c r="D85" s="70" t="str">
        <f>IF(OR(Mitarbeiter!G43="",Mitarbeiter!$I43=""),"",IF(Mitarbeiter!$I43="Monat",Mitarbeiter!G43,IF(Mitarbeiter!$I43="Tag",Mitarbeiter!G43,IF(Mitarbeiter!$I43="Woche",Mitarbeiter!G43/7,IF(Mitarbeiter!$I43="Jahr",Mitarbeiter!G43/(DATE(Willkommen!$D$3,12,31)-DATE(Willkommen!$D$3,1,1)),0)))))</f>
        <v/>
      </c>
      <c r="E85" s="62">
        <f>IF(OR(Mitarbeiter!H43="",Mitarbeiter!$I43=""),"",IF(Mitarbeiter!$I43="Monat",Mitarbeiter!H43,IF(Mitarbeiter!$I43="Tag",Mitarbeiter!H43,IF(Mitarbeiter!$I43="Woche",Mitarbeiter!H43/7,IF(Mitarbeiter!$I43="Jahr",Mitarbeiter!H43/(DATE(Willkommen!$D$3,12,31)-DATE(Willkommen!$D$3,1,1)),0)))))</f>
        <v>0</v>
      </c>
      <c r="F85" s="32">
        <f t="shared" si="1"/>
        <v>0</v>
      </c>
      <c r="G85" s="29">
        <f>IF(Mitarbeiter!I43="Monat",IF(Mitarbeiter!G43="",Mitarbeiter!H43,Mitarbeiter!G43*24),F85*$E$154-
(IF(Mitarbeiter!J43&lt;&gt;0,$E$155,0)+
IF(Mitarbeiter!K43&lt;&gt;0,$E$156,0)+
IF(Mitarbeiter!L43&lt;&gt;0,$E$157,0)+
IF(Mitarbeiter!M43&lt;&gt;0,$E$158,0)+
IF(Mitarbeiter!N43&lt;&gt;0,$E$159,0)+
IF(Mitarbeiter!O43&lt;&gt;0,$E$160,0)+
IF(Mitarbeiter!P43&lt;&gt;0,$E$161,0))*F85)</f>
        <v>0</v>
      </c>
      <c r="H85" s="29">
        <f t="shared" si="2"/>
        <v>0</v>
      </c>
      <c r="I85" s="29">
        <f>IF(Mitarbeiter!I43="Monat",IF(Mitarbeiter!G43="",Mitarbeiter!H43,Mitarbeiter!G43*24),F85*$E$221-
(IF(Mitarbeiter!J43&lt;&gt;0,$E$222,0)+
IF(Mitarbeiter!K43&lt;&gt;0,$E$223,0)+
IF(Mitarbeiter!L43&lt;&gt;0,E$224,0)+
IF(Mitarbeiter!M43&lt;&gt;0,$E$225,0)+
IF(Mitarbeiter!N43&lt;&gt;0,$E$226,0)+
IF(Mitarbeiter!O43&lt;&gt;0,$E$227,0)+
IF(Mitarbeiter!P43&lt;&gt;0,$E$228,0))*F85)</f>
        <v>0</v>
      </c>
      <c r="J85" s="29">
        <f t="shared" si="3"/>
        <v>0</v>
      </c>
      <c r="K85" s="29">
        <f>IF(Mitarbeiter!I43="Monat",IF(Mitarbeiter!G43="",Mitarbeiter!H43,Mitarbeiter!G43*24),F85*$E$288-
(IF(Mitarbeiter!J43&lt;&gt;0,$E$289,0)+
IF(Mitarbeiter!K43&lt;&gt;0,$E$290,0)+
IF(Mitarbeiter!L43&lt;&gt;0,E$291,0)+
IF(Mitarbeiter!M43&lt;&gt;0,$E$292,0)+
IF(Mitarbeiter!N43&lt;&gt;0,$E$293,0)+
IF(Mitarbeiter!O43&lt;&gt;0,$E$294,0)+
IF(Mitarbeiter!P43&lt;&gt;0,$E$295,0))*F85)</f>
        <v>0</v>
      </c>
      <c r="L85" s="29">
        <f t="shared" si="4"/>
        <v>0</v>
      </c>
      <c r="M85">
        <f>IF(Mitarbeiter!I43="Monat",IF(Mitarbeiter!G43="",Mitarbeiter!H43,Mitarbeiter!G43*24),F85*$E$221-
(IF(Mitarbeiter!J43&lt;&gt;0,$AP$222,0)+
IF(Mitarbeiter!K43&lt;&gt;0,$AP$222,0)+
IF(Mitarbeiter!L43&lt;&gt;0,AP$222,0)+
IF(Mitarbeiter!M43&lt;&gt;0,$AP$222,0)+
IF(Mitarbeiter!N43&lt;&gt;0,$AP$222,0)+
IF(Mitarbeiter!O43&lt;&gt;0,$AP$222,0)+
IF(Mitarbeiter!P43&lt;&gt;0,$AP$222,0))*F85)</f>
        <v>0</v>
      </c>
      <c r="N85" s="29">
        <f t="shared" si="5"/>
        <v>0</v>
      </c>
    </row>
    <row r="86" spans="1:14" x14ac:dyDescent="0.25">
      <c r="A86" s="31">
        <f>Mitarbeiter!B44</f>
        <v>43</v>
      </c>
      <c r="B86" s="37" t="str">
        <f>Mitarbeiter!C44</f>
        <v>Vorname43</v>
      </c>
      <c r="C86" s="37" t="str">
        <f>Mitarbeiter!D44</f>
        <v>Nachname43</v>
      </c>
      <c r="D86" s="70" t="str">
        <f>IF(OR(Mitarbeiter!G44="",Mitarbeiter!$I44=""),"",IF(Mitarbeiter!$I44="Monat",Mitarbeiter!G44,IF(Mitarbeiter!$I44="Tag",Mitarbeiter!G44,IF(Mitarbeiter!$I44="Woche",Mitarbeiter!G44/7,IF(Mitarbeiter!$I44="Jahr",Mitarbeiter!G44/(DATE(Willkommen!$D$3,12,31)-DATE(Willkommen!$D$3,1,1)),0)))))</f>
        <v/>
      </c>
      <c r="E86" s="62">
        <f>IF(OR(Mitarbeiter!H44="",Mitarbeiter!$I44=""),"",IF(Mitarbeiter!$I44="Monat",Mitarbeiter!H44,IF(Mitarbeiter!$I44="Tag",Mitarbeiter!H44,IF(Mitarbeiter!$I44="Woche",Mitarbeiter!H44/7,IF(Mitarbeiter!$I44="Jahr",Mitarbeiter!H44/(DATE(Willkommen!$D$3,12,31)-DATE(Willkommen!$D$3,1,1)),0)))))</f>
        <v>0</v>
      </c>
      <c r="F86" s="32">
        <f t="shared" si="1"/>
        <v>0</v>
      </c>
      <c r="G86" s="29">
        <f>IF(Mitarbeiter!I44="Monat",IF(Mitarbeiter!G44="",Mitarbeiter!H44,Mitarbeiter!G44*24),F86*$E$154-
(IF(Mitarbeiter!J44&lt;&gt;0,$E$155,0)+
IF(Mitarbeiter!K44&lt;&gt;0,$E$156,0)+
IF(Mitarbeiter!L44&lt;&gt;0,$E$157,0)+
IF(Mitarbeiter!M44&lt;&gt;0,$E$158,0)+
IF(Mitarbeiter!N44&lt;&gt;0,$E$159,0)+
IF(Mitarbeiter!O44&lt;&gt;0,$E$160,0)+
IF(Mitarbeiter!P44&lt;&gt;0,$E$161,0))*F86)</f>
        <v>0</v>
      </c>
      <c r="H86" s="29">
        <f t="shared" si="2"/>
        <v>0</v>
      </c>
      <c r="I86" s="29">
        <f>IF(Mitarbeiter!I44="Monat",IF(Mitarbeiter!G44="",Mitarbeiter!H44,Mitarbeiter!G44*24),F86*$E$221-
(IF(Mitarbeiter!J44&lt;&gt;0,$E$222,0)+
IF(Mitarbeiter!K44&lt;&gt;0,$E$223,0)+
IF(Mitarbeiter!L44&lt;&gt;0,E$224,0)+
IF(Mitarbeiter!M44&lt;&gt;0,$E$225,0)+
IF(Mitarbeiter!N44&lt;&gt;0,$E$226,0)+
IF(Mitarbeiter!O44&lt;&gt;0,$E$227,0)+
IF(Mitarbeiter!P44&lt;&gt;0,$E$228,0))*F86)</f>
        <v>0</v>
      </c>
      <c r="J86" s="29">
        <f t="shared" si="3"/>
        <v>0</v>
      </c>
      <c r="K86" s="29">
        <f>IF(Mitarbeiter!I44="Monat",IF(Mitarbeiter!G44="",Mitarbeiter!H44,Mitarbeiter!G44*24),F86*$E$288-
(IF(Mitarbeiter!J44&lt;&gt;0,$E$289,0)+
IF(Mitarbeiter!K44&lt;&gt;0,$E$290,0)+
IF(Mitarbeiter!L44&lt;&gt;0,E$291,0)+
IF(Mitarbeiter!M44&lt;&gt;0,$E$292,0)+
IF(Mitarbeiter!N44&lt;&gt;0,$E$293,0)+
IF(Mitarbeiter!O44&lt;&gt;0,$E$294,0)+
IF(Mitarbeiter!P44&lt;&gt;0,$E$295,0))*F86)</f>
        <v>0</v>
      </c>
      <c r="L86" s="29">
        <f t="shared" si="4"/>
        <v>0</v>
      </c>
      <c r="M86">
        <f>IF(Mitarbeiter!I44="Monat",IF(Mitarbeiter!G44="",Mitarbeiter!H44,Mitarbeiter!G44*24),F86*$E$221-
(IF(Mitarbeiter!J44&lt;&gt;0,$AP$222,0)+
IF(Mitarbeiter!K44&lt;&gt;0,$AP$222,0)+
IF(Mitarbeiter!L44&lt;&gt;0,AP$222,0)+
IF(Mitarbeiter!M44&lt;&gt;0,$AP$222,0)+
IF(Mitarbeiter!N44&lt;&gt;0,$AP$222,0)+
IF(Mitarbeiter!O44&lt;&gt;0,$AP$222,0)+
IF(Mitarbeiter!P44&lt;&gt;0,$AP$222,0))*F86)</f>
        <v>0</v>
      </c>
      <c r="N86" s="29">
        <f t="shared" si="5"/>
        <v>0</v>
      </c>
    </row>
    <row r="87" spans="1:14" x14ac:dyDescent="0.25">
      <c r="A87" s="31">
        <f>Mitarbeiter!B45</f>
        <v>44</v>
      </c>
      <c r="B87" s="37" t="str">
        <f>Mitarbeiter!C45</f>
        <v>Vorname44</v>
      </c>
      <c r="C87" s="37" t="str">
        <f>Mitarbeiter!D45</f>
        <v>Nachname44</v>
      </c>
      <c r="D87" s="70" t="str">
        <f>IF(OR(Mitarbeiter!G45="",Mitarbeiter!$I45=""),"",IF(Mitarbeiter!$I45="Monat",Mitarbeiter!G45,IF(Mitarbeiter!$I45="Tag",Mitarbeiter!G45,IF(Mitarbeiter!$I45="Woche",Mitarbeiter!G45/7,IF(Mitarbeiter!$I45="Jahr",Mitarbeiter!G45/(DATE(Willkommen!$D$3,12,31)-DATE(Willkommen!$D$3,1,1)),0)))))</f>
        <v/>
      </c>
      <c r="E87" s="62">
        <f>IF(OR(Mitarbeiter!H45="",Mitarbeiter!$I45=""),"",IF(Mitarbeiter!$I45="Monat",Mitarbeiter!H45,IF(Mitarbeiter!$I45="Tag",Mitarbeiter!H45,IF(Mitarbeiter!$I45="Woche",Mitarbeiter!H45/7,IF(Mitarbeiter!$I45="Jahr",Mitarbeiter!H45/(DATE(Willkommen!$D$3,12,31)-DATE(Willkommen!$D$3,1,1)),0)))))</f>
        <v>0</v>
      </c>
      <c r="F87" s="32">
        <f t="shared" si="1"/>
        <v>0</v>
      </c>
      <c r="G87" s="29">
        <f>IF(Mitarbeiter!I45="Monat",IF(Mitarbeiter!G45="",Mitarbeiter!H45,Mitarbeiter!G45*24),F87*$E$154-
(IF(Mitarbeiter!J45&lt;&gt;0,$E$155,0)+
IF(Mitarbeiter!K45&lt;&gt;0,$E$156,0)+
IF(Mitarbeiter!L45&lt;&gt;0,$E$157,0)+
IF(Mitarbeiter!M45&lt;&gt;0,$E$158,0)+
IF(Mitarbeiter!N45&lt;&gt;0,$E$159,0)+
IF(Mitarbeiter!O45&lt;&gt;0,$E$160,0)+
IF(Mitarbeiter!P45&lt;&gt;0,$E$161,0))*F87)</f>
        <v>0</v>
      </c>
      <c r="H87" s="29">
        <f t="shared" si="2"/>
        <v>0</v>
      </c>
      <c r="I87" s="29">
        <f>IF(Mitarbeiter!I45="Monat",IF(Mitarbeiter!G45="",Mitarbeiter!H45,Mitarbeiter!G45*24),F87*$E$221-
(IF(Mitarbeiter!J45&lt;&gt;0,$E$222,0)+
IF(Mitarbeiter!K45&lt;&gt;0,$E$223,0)+
IF(Mitarbeiter!L45&lt;&gt;0,E$224,0)+
IF(Mitarbeiter!M45&lt;&gt;0,$E$225,0)+
IF(Mitarbeiter!N45&lt;&gt;0,$E$226,0)+
IF(Mitarbeiter!O45&lt;&gt;0,$E$227,0)+
IF(Mitarbeiter!P45&lt;&gt;0,$E$228,0))*F87)</f>
        <v>0</v>
      </c>
      <c r="J87" s="29">
        <f t="shared" si="3"/>
        <v>0</v>
      </c>
      <c r="K87" s="29">
        <f>IF(Mitarbeiter!I45="Monat",IF(Mitarbeiter!G45="",Mitarbeiter!H45,Mitarbeiter!G45*24),F87*$E$288-
(IF(Mitarbeiter!J45&lt;&gt;0,$E$289,0)+
IF(Mitarbeiter!K45&lt;&gt;0,$E$290,0)+
IF(Mitarbeiter!L45&lt;&gt;0,E$291,0)+
IF(Mitarbeiter!M45&lt;&gt;0,$E$292,0)+
IF(Mitarbeiter!N45&lt;&gt;0,$E$293,0)+
IF(Mitarbeiter!O45&lt;&gt;0,$E$294,0)+
IF(Mitarbeiter!P45&lt;&gt;0,$E$295,0))*F87)</f>
        <v>0</v>
      </c>
      <c r="L87" s="29">
        <f t="shared" si="4"/>
        <v>0</v>
      </c>
      <c r="M87">
        <f>IF(Mitarbeiter!I45="Monat",IF(Mitarbeiter!G45="",Mitarbeiter!H45,Mitarbeiter!G45*24),F87*$E$221-
(IF(Mitarbeiter!J45&lt;&gt;0,$AP$222,0)+
IF(Mitarbeiter!K45&lt;&gt;0,$AP$222,0)+
IF(Mitarbeiter!L45&lt;&gt;0,AP$222,0)+
IF(Mitarbeiter!M45&lt;&gt;0,$AP$222,0)+
IF(Mitarbeiter!N45&lt;&gt;0,$AP$222,0)+
IF(Mitarbeiter!O45&lt;&gt;0,$AP$222,0)+
IF(Mitarbeiter!P45&lt;&gt;0,$AP$222,0))*F87)</f>
        <v>0</v>
      </c>
      <c r="N87" s="29">
        <f t="shared" si="5"/>
        <v>0</v>
      </c>
    </row>
    <row r="88" spans="1:14" x14ac:dyDescent="0.25">
      <c r="A88" s="31">
        <f>Mitarbeiter!B46</f>
        <v>45</v>
      </c>
      <c r="B88" s="37" t="str">
        <f>Mitarbeiter!C46</f>
        <v>Vorname45</v>
      </c>
      <c r="C88" s="37" t="str">
        <f>Mitarbeiter!D46</f>
        <v>Nachname45</v>
      </c>
      <c r="D88" s="70" t="str">
        <f>IF(OR(Mitarbeiter!G46="",Mitarbeiter!$I46=""),"",IF(Mitarbeiter!$I46="Monat",Mitarbeiter!G46,IF(Mitarbeiter!$I46="Tag",Mitarbeiter!G46,IF(Mitarbeiter!$I46="Woche",Mitarbeiter!G46/7,IF(Mitarbeiter!$I46="Jahr",Mitarbeiter!G46/(DATE(Willkommen!$D$3,12,31)-DATE(Willkommen!$D$3,1,1)),0)))))</f>
        <v/>
      </c>
      <c r="E88" s="62">
        <f>IF(OR(Mitarbeiter!H46="",Mitarbeiter!$I46=""),"",IF(Mitarbeiter!$I46="Monat",Mitarbeiter!H46,IF(Mitarbeiter!$I46="Tag",Mitarbeiter!H46,IF(Mitarbeiter!$I46="Woche",Mitarbeiter!H46/7,IF(Mitarbeiter!$I46="Jahr",Mitarbeiter!H46/(DATE(Willkommen!$D$3,12,31)-DATE(Willkommen!$D$3,1,1)),0)))))</f>
        <v>0</v>
      </c>
      <c r="F88" s="32">
        <f t="shared" si="1"/>
        <v>0</v>
      </c>
      <c r="G88" s="29">
        <f>IF(Mitarbeiter!I46="Monat",IF(Mitarbeiter!G46="",Mitarbeiter!H46,Mitarbeiter!G46*24),F88*$E$154-
(IF(Mitarbeiter!J46&lt;&gt;0,$E$155,0)+
IF(Mitarbeiter!K46&lt;&gt;0,$E$156,0)+
IF(Mitarbeiter!L46&lt;&gt;0,$E$157,0)+
IF(Mitarbeiter!M46&lt;&gt;0,$E$158,0)+
IF(Mitarbeiter!N46&lt;&gt;0,$E$159,0)+
IF(Mitarbeiter!O46&lt;&gt;0,$E$160,0)+
IF(Mitarbeiter!P46&lt;&gt;0,$E$161,0))*F88)</f>
        <v>0</v>
      </c>
      <c r="H88" s="29">
        <f t="shared" si="2"/>
        <v>0</v>
      </c>
      <c r="I88" s="29">
        <f>IF(Mitarbeiter!I46="Monat",IF(Mitarbeiter!G46="",Mitarbeiter!H46,Mitarbeiter!G46*24),F88*$E$221-
(IF(Mitarbeiter!J46&lt;&gt;0,$E$222,0)+
IF(Mitarbeiter!K46&lt;&gt;0,$E$223,0)+
IF(Mitarbeiter!L46&lt;&gt;0,E$224,0)+
IF(Mitarbeiter!M46&lt;&gt;0,$E$225,0)+
IF(Mitarbeiter!N46&lt;&gt;0,$E$226,0)+
IF(Mitarbeiter!O46&lt;&gt;0,$E$227,0)+
IF(Mitarbeiter!P46&lt;&gt;0,$E$228,0))*F88)</f>
        <v>0</v>
      </c>
      <c r="J88" s="29">
        <f t="shared" si="3"/>
        <v>0</v>
      </c>
      <c r="K88" s="29">
        <f>IF(Mitarbeiter!I46="Monat",IF(Mitarbeiter!G46="",Mitarbeiter!H46,Mitarbeiter!G46*24),F88*$E$288-
(IF(Mitarbeiter!J46&lt;&gt;0,$E$289,0)+
IF(Mitarbeiter!K46&lt;&gt;0,$E$290,0)+
IF(Mitarbeiter!L46&lt;&gt;0,E$291,0)+
IF(Mitarbeiter!M46&lt;&gt;0,$E$292,0)+
IF(Mitarbeiter!N46&lt;&gt;0,$E$293,0)+
IF(Mitarbeiter!O46&lt;&gt;0,$E$294,0)+
IF(Mitarbeiter!P46&lt;&gt;0,$E$295,0))*F88)</f>
        <v>0</v>
      </c>
      <c r="L88" s="29">
        <f t="shared" si="4"/>
        <v>0</v>
      </c>
      <c r="M88">
        <f>IF(Mitarbeiter!I46="Monat",IF(Mitarbeiter!G46="",Mitarbeiter!H46,Mitarbeiter!G46*24),F88*$E$221-
(IF(Mitarbeiter!J46&lt;&gt;0,$AP$222,0)+
IF(Mitarbeiter!K46&lt;&gt;0,$AP$222,0)+
IF(Mitarbeiter!L46&lt;&gt;0,AP$222,0)+
IF(Mitarbeiter!M46&lt;&gt;0,$AP$222,0)+
IF(Mitarbeiter!N46&lt;&gt;0,$AP$222,0)+
IF(Mitarbeiter!O46&lt;&gt;0,$AP$222,0)+
IF(Mitarbeiter!P46&lt;&gt;0,$AP$222,0))*F88)</f>
        <v>0</v>
      </c>
      <c r="N88" s="29">
        <f t="shared" si="5"/>
        <v>0</v>
      </c>
    </row>
    <row r="89" spans="1:14" x14ac:dyDescent="0.25">
      <c r="A89" s="31">
        <f>Mitarbeiter!B47</f>
        <v>46</v>
      </c>
      <c r="B89" s="37" t="str">
        <f>Mitarbeiter!C47</f>
        <v>Vorname46</v>
      </c>
      <c r="C89" s="37" t="str">
        <f>Mitarbeiter!D47</f>
        <v>Nachname46</v>
      </c>
      <c r="D89" s="70" t="str">
        <f>IF(OR(Mitarbeiter!G47="",Mitarbeiter!$I47=""),"",IF(Mitarbeiter!$I47="Monat",Mitarbeiter!G47,IF(Mitarbeiter!$I47="Tag",Mitarbeiter!G47,IF(Mitarbeiter!$I47="Woche",Mitarbeiter!G47/7,IF(Mitarbeiter!$I47="Jahr",Mitarbeiter!G47/(DATE(Willkommen!$D$3,12,31)-DATE(Willkommen!$D$3,1,1)),0)))))</f>
        <v/>
      </c>
      <c r="E89" s="62">
        <f>IF(OR(Mitarbeiter!H47="",Mitarbeiter!$I47=""),"",IF(Mitarbeiter!$I47="Monat",Mitarbeiter!H47,IF(Mitarbeiter!$I47="Tag",Mitarbeiter!H47,IF(Mitarbeiter!$I47="Woche",Mitarbeiter!H47/7,IF(Mitarbeiter!$I47="Jahr",Mitarbeiter!H47/(DATE(Willkommen!$D$3,12,31)-DATE(Willkommen!$D$3,1,1)),0)))))</f>
        <v>0</v>
      </c>
      <c r="F89" s="32">
        <f t="shared" si="1"/>
        <v>0</v>
      </c>
      <c r="G89" s="29">
        <f>IF(Mitarbeiter!I47="Monat",IF(Mitarbeiter!G47="",Mitarbeiter!H47,Mitarbeiter!G47*24),F89*$E$154-
(IF(Mitarbeiter!J47&lt;&gt;0,$E$155,0)+
IF(Mitarbeiter!K47&lt;&gt;0,$E$156,0)+
IF(Mitarbeiter!L47&lt;&gt;0,$E$157,0)+
IF(Mitarbeiter!M47&lt;&gt;0,$E$158,0)+
IF(Mitarbeiter!N47&lt;&gt;0,$E$159,0)+
IF(Mitarbeiter!O47&lt;&gt;0,$E$160,0)+
IF(Mitarbeiter!P47&lt;&gt;0,$E$161,0))*F89)</f>
        <v>0</v>
      </c>
      <c r="H89" s="29">
        <f t="shared" si="2"/>
        <v>0</v>
      </c>
      <c r="I89" s="29">
        <f>IF(Mitarbeiter!I47="Monat",IF(Mitarbeiter!G47="",Mitarbeiter!H47,Mitarbeiter!G47*24),F89*$E$221-
(IF(Mitarbeiter!J47&lt;&gt;0,$E$222,0)+
IF(Mitarbeiter!K47&lt;&gt;0,$E$223,0)+
IF(Mitarbeiter!L47&lt;&gt;0,E$224,0)+
IF(Mitarbeiter!M47&lt;&gt;0,$E$225,0)+
IF(Mitarbeiter!N47&lt;&gt;0,$E$226,0)+
IF(Mitarbeiter!O47&lt;&gt;0,$E$227,0)+
IF(Mitarbeiter!P47&lt;&gt;0,$E$228,0))*F89)</f>
        <v>0</v>
      </c>
      <c r="J89" s="29">
        <f t="shared" si="3"/>
        <v>0</v>
      </c>
      <c r="K89" s="29">
        <f>IF(Mitarbeiter!I47="Monat",IF(Mitarbeiter!G47="",Mitarbeiter!H47,Mitarbeiter!G47*24),F89*$E$288-
(IF(Mitarbeiter!J47&lt;&gt;0,$E$289,0)+
IF(Mitarbeiter!K47&lt;&gt;0,$E$290,0)+
IF(Mitarbeiter!L47&lt;&gt;0,E$291,0)+
IF(Mitarbeiter!M47&lt;&gt;0,$E$292,0)+
IF(Mitarbeiter!N47&lt;&gt;0,$E$293,0)+
IF(Mitarbeiter!O47&lt;&gt;0,$E$294,0)+
IF(Mitarbeiter!P47&lt;&gt;0,$E$295,0))*F89)</f>
        <v>0</v>
      </c>
      <c r="L89" s="29">
        <f t="shared" si="4"/>
        <v>0</v>
      </c>
      <c r="M89">
        <f>IF(Mitarbeiter!I47="Monat",IF(Mitarbeiter!G47="",Mitarbeiter!H47,Mitarbeiter!G47*24),F89*$E$221-
(IF(Mitarbeiter!J47&lt;&gt;0,$AP$222,0)+
IF(Mitarbeiter!K47&lt;&gt;0,$AP$222,0)+
IF(Mitarbeiter!L47&lt;&gt;0,AP$222,0)+
IF(Mitarbeiter!M47&lt;&gt;0,$AP$222,0)+
IF(Mitarbeiter!N47&lt;&gt;0,$AP$222,0)+
IF(Mitarbeiter!O47&lt;&gt;0,$AP$222,0)+
IF(Mitarbeiter!P47&lt;&gt;0,$AP$222,0))*F89)</f>
        <v>0</v>
      </c>
      <c r="N89" s="29">
        <f t="shared" si="5"/>
        <v>0</v>
      </c>
    </row>
    <row r="90" spans="1:14" x14ac:dyDescent="0.25">
      <c r="A90" s="31">
        <f>Mitarbeiter!B48</f>
        <v>47</v>
      </c>
      <c r="B90" s="37" t="str">
        <f>Mitarbeiter!C48</f>
        <v>Vorname47</v>
      </c>
      <c r="C90" s="37" t="str">
        <f>Mitarbeiter!D48</f>
        <v>Nachname47</v>
      </c>
      <c r="D90" s="70" t="str">
        <f>IF(OR(Mitarbeiter!G48="",Mitarbeiter!$I48=""),"",IF(Mitarbeiter!$I48="Monat",Mitarbeiter!G48,IF(Mitarbeiter!$I48="Tag",Mitarbeiter!G48,IF(Mitarbeiter!$I48="Woche",Mitarbeiter!G48/7,IF(Mitarbeiter!$I48="Jahr",Mitarbeiter!G48/(DATE(Willkommen!$D$3,12,31)-DATE(Willkommen!$D$3,1,1)),0)))))</f>
        <v/>
      </c>
      <c r="E90" s="62">
        <f>IF(OR(Mitarbeiter!H48="",Mitarbeiter!$I48=""),"",IF(Mitarbeiter!$I48="Monat",Mitarbeiter!H48,IF(Mitarbeiter!$I48="Tag",Mitarbeiter!H48,IF(Mitarbeiter!$I48="Woche",Mitarbeiter!H48/7,IF(Mitarbeiter!$I48="Jahr",Mitarbeiter!H48/(DATE(Willkommen!$D$3,12,31)-DATE(Willkommen!$D$3,1,1)),0)))))</f>
        <v>0</v>
      </c>
      <c r="F90" s="32">
        <f t="shared" si="1"/>
        <v>0</v>
      </c>
      <c r="G90" s="29">
        <f>IF(Mitarbeiter!I48="Monat",IF(Mitarbeiter!G48="",Mitarbeiter!H48,Mitarbeiter!G48*24),F90*$E$154-
(IF(Mitarbeiter!J48&lt;&gt;0,$E$155,0)+
IF(Mitarbeiter!K48&lt;&gt;0,$E$156,0)+
IF(Mitarbeiter!L48&lt;&gt;0,$E$157,0)+
IF(Mitarbeiter!M48&lt;&gt;0,$E$158,0)+
IF(Mitarbeiter!N48&lt;&gt;0,$E$159,0)+
IF(Mitarbeiter!O48&lt;&gt;0,$E$160,0)+
IF(Mitarbeiter!P48&lt;&gt;0,$E$161,0))*F90)</f>
        <v>0</v>
      </c>
      <c r="H90" s="29">
        <f t="shared" si="2"/>
        <v>0</v>
      </c>
      <c r="I90" s="29">
        <f>IF(Mitarbeiter!I48="Monat",IF(Mitarbeiter!G48="",Mitarbeiter!H48,Mitarbeiter!G48*24),F90*$E$221-
(IF(Mitarbeiter!J48&lt;&gt;0,$E$222,0)+
IF(Mitarbeiter!K48&lt;&gt;0,$E$223,0)+
IF(Mitarbeiter!L48&lt;&gt;0,E$224,0)+
IF(Mitarbeiter!M48&lt;&gt;0,$E$225,0)+
IF(Mitarbeiter!N48&lt;&gt;0,$E$226,0)+
IF(Mitarbeiter!O48&lt;&gt;0,$E$227,0)+
IF(Mitarbeiter!P48&lt;&gt;0,$E$228,0))*F90)</f>
        <v>0</v>
      </c>
      <c r="J90" s="29">
        <f t="shared" si="3"/>
        <v>0</v>
      </c>
      <c r="K90" s="29">
        <f>IF(Mitarbeiter!I48="Monat",IF(Mitarbeiter!G48="",Mitarbeiter!H48,Mitarbeiter!G48*24),F90*$E$288-
(IF(Mitarbeiter!J48&lt;&gt;0,$E$289,0)+
IF(Mitarbeiter!K48&lt;&gt;0,$E$290,0)+
IF(Mitarbeiter!L48&lt;&gt;0,E$291,0)+
IF(Mitarbeiter!M48&lt;&gt;0,$E$292,0)+
IF(Mitarbeiter!N48&lt;&gt;0,$E$293,0)+
IF(Mitarbeiter!O48&lt;&gt;0,$E$294,0)+
IF(Mitarbeiter!P48&lt;&gt;0,$E$295,0))*F90)</f>
        <v>0</v>
      </c>
      <c r="L90" s="29">
        <f t="shared" si="4"/>
        <v>0</v>
      </c>
      <c r="M90">
        <f>IF(Mitarbeiter!I48="Monat",IF(Mitarbeiter!G48="",Mitarbeiter!H48,Mitarbeiter!G48*24),F90*$E$221-
(IF(Mitarbeiter!J48&lt;&gt;0,$AP$222,0)+
IF(Mitarbeiter!K48&lt;&gt;0,$AP$222,0)+
IF(Mitarbeiter!L48&lt;&gt;0,AP$222,0)+
IF(Mitarbeiter!M48&lt;&gt;0,$AP$222,0)+
IF(Mitarbeiter!N48&lt;&gt;0,$AP$222,0)+
IF(Mitarbeiter!O48&lt;&gt;0,$AP$222,0)+
IF(Mitarbeiter!P48&lt;&gt;0,$AP$222,0))*F90)</f>
        <v>0</v>
      </c>
      <c r="N90" s="29">
        <f t="shared" si="5"/>
        <v>0</v>
      </c>
    </row>
    <row r="91" spans="1:14" x14ac:dyDescent="0.25">
      <c r="A91" s="31">
        <f>Mitarbeiter!B49</f>
        <v>48</v>
      </c>
      <c r="B91" s="37" t="str">
        <f>Mitarbeiter!C49</f>
        <v>Vorname48</v>
      </c>
      <c r="C91" s="37" t="str">
        <f>Mitarbeiter!D49</f>
        <v>Nachname48</v>
      </c>
      <c r="D91" s="70" t="str">
        <f>IF(OR(Mitarbeiter!G49="",Mitarbeiter!$I49=""),"",IF(Mitarbeiter!$I49="Monat",Mitarbeiter!G49,IF(Mitarbeiter!$I49="Tag",Mitarbeiter!G49,IF(Mitarbeiter!$I49="Woche",Mitarbeiter!G49/7,IF(Mitarbeiter!$I49="Jahr",Mitarbeiter!G49/(DATE(Willkommen!$D$3,12,31)-DATE(Willkommen!$D$3,1,1)),0)))))</f>
        <v/>
      </c>
      <c r="E91" s="62">
        <f>IF(OR(Mitarbeiter!H49="",Mitarbeiter!$I49=""),"",IF(Mitarbeiter!$I49="Monat",Mitarbeiter!H49,IF(Mitarbeiter!$I49="Tag",Mitarbeiter!H49,IF(Mitarbeiter!$I49="Woche",Mitarbeiter!H49/7,IF(Mitarbeiter!$I49="Jahr",Mitarbeiter!H49/(DATE(Willkommen!$D$3,12,31)-DATE(Willkommen!$D$3,1,1)),0)))))</f>
        <v>0</v>
      </c>
      <c r="F91" s="32">
        <f t="shared" si="1"/>
        <v>0</v>
      </c>
      <c r="G91" s="29">
        <f>IF(Mitarbeiter!I49="Monat",IF(Mitarbeiter!G49="",Mitarbeiter!H49,Mitarbeiter!G49*24),F91*$E$154-
(IF(Mitarbeiter!J49&lt;&gt;0,$E$155,0)+
IF(Mitarbeiter!K49&lt;&gt;0,$E$156,0)+
IF(Mitarbeiter!L49&lt;&gt;0,$E$157,0)+
IF(Mitarbeiter!M49&lt;&gt;0,$E$158,0)+
IF(Mitarbeiter!N49&lt;&gt;0,$E$159,0)+
IF(Mitarbeiter!O49&lt;&gt;0,$E$160,0)+
IF(Mitarbeiter!P49&lt;&gt;0,$E$161,0))*F91)</f>
        <v>0</v>
      </c>
      <c r="H91" s="29">
        <f t="shared" si="2"/>
        <v>0</v>
      </c>
      <c r="I91" s="29">
        <f>IF(Mitarbeiter!I49="Monat",IF(Mitarbeiter!G49="",Mitarbeiter!H49,Mitarbeiter!G49*24),F91*$E$221-
(IF(Mitarbeiter!J49&lt;&gt;0,$E$222,0)+
IF(Mitarbeiter!K49&lt;&gt;0,$E$223,0)+
IF(Mitarbeiter!L49&lt;&gt;0,E$224,0)+
IF(Mitarbeiter!M49&lt;&gt;0,$E$225,0)+
IF(Mitarbeiter!N49&lt;&gt;0,$E$226,0)+
IF(Mitarbeiter!O49&lt;&gt;0,$E$227,0)+
IF(Mitarbeiter!P49&lt;&gt;0,$E$228,0))*F91)</f>
        <v>0</v>
      </c>
      <c r="J91" s="29">
        <f t="shared" si="3"/>
        <v>0</v>
      </c>
      <c r="K91" s="29">
        <f>IF(Mitarbeiter!I49="Monat",IF(Mitarbeiter!G49="",Mitarbeiter!H49,Mitarbeiter!G49*24),F91*$E$288-
(IF(Mitarbeiter!J49&lt;&gt;0,$E$289,0)+
IF(Mitarbeiter!K49&lt;&gt;0,$E$290,0)+
IF(Mitarbeiter!L49&lt;&gt;0,E$291,0)+
IF(Mitarbeiter!M49&lt;&gt;0,$E$292,0)+
IF(Mitarbeiter!N49&lt;&gt;0,$E$293,0)+
IF(Mitarbeiter!O49&lt;&gt;0,$E$294,0)+
IF(Mitarbeiter!P49&lt;&gt;0,$E$295,0))*F91)</f>
        <v>0</v>
      </c>
      <c r="L91" s="29">
        <f t="shared" si="4"/>
        <v>0</v>
      </c>
      <c r="M91">
        <f>IF(Mitarbeiter!I49="Monat",IF(Mitarbeiter!G49="",Mitarbeiter!H49,Mitarbeiter!G49*24),F91*$E$221-
(IF(Mitarbeiter!J49&lt;&gt;0,$AP$222,0)+
IF(Mitarbeiter!K49&lt;&gt;0,$AP$222,0)+
IF(Mitarbeiter!L49&lt;&gt;0,AP$222,0)+
IF(Mitarbeiter!M49&lt;&gt;0,$AP$222,0)+
IF(Mitarbeiter!N49&lt;&gt;0,$AP$222,0)+
IF(Mitarbeiter!O49&lt;&gt;0,$AP$222,0)+
IF(Mitarbeiter!P49&lt;&gt;0,$AP$222,0))*F91)</f>
        <v>0</v>
      </c>
      <c r="N91" s="29">
        <f t="shared" si="5"/>
        <v>0</v>
      </c>
    </row>
    <row r="92" spans="1:14" x14ac:dyDescent="0.25">
      <c r="A92" s="31">
        <f>Mitarbeiter!B50</f>
        <v>49</v>
      </c>
      <c r="B92" s="37" t="str">
        <f>Mitarbeiter!C50</f>
        <v>Vorname49</v>
      </c>
      <c r="C92" s="37" t="str">
        <f>Mitarbeiter!D50</f>
        <v>Nachname49</v>
      </c>
      <c r="D92" s="70" t="str">
        <f>IF(OR(Mitarbeiter!G50="",Mitarbeiter!$I50=""),"",IF(Mitarbeiter!$I50="Monat",Mitarbeiter!G50,IF(Mitarbeiter!$I50="Tag",Mitarbeiter!G50,IF(Mitarbeiter!$I50="Woche",Mitarbeiter!G50/7,IF(Mitarbeiter!$I50="Jahr",Mitarbeiter!G50/(DATE(Willkommen!$D$3,12,31)-DATE(Willkommen!$D$3,1,1)),0)))))</f>
        <v/>
      </c>
      <c r="E92" s="62">
        <f>IF(OR(Mitarbeiter!H50="",Mitarbeiter!$I50=""),"",IF(Mitarbeiter!$I50="Monat",Mitarbeiter!H50,IF(Mitarbeiter!$I50="Tag",Mitarbeiter!H50,IF(Mitarbeiter!$I50="Woche",Mitarbeiter!H50/7,IF(Mitarbeiter!$I50="Jahr",Mitarbeiter!H50/(DATE(Willkommen!$D$3,12,31)-DATE(Willkommen!$D$3,1,1)),0)))))</f>
        <v>0</v>
      </c>
      <c r="F92" s="32">
        <f t="shared" si="1"/>
        <v>0</v>
      </c>
      <c r="G92" s="29">
        <f>IF(Mitarbeiter!I50="Monat",IF(Mitarbeiter!G50="",Mitarbeiter!H50,Mitarbeiter!G50*24),F92*$E$154-
(IF(Mitarbeiter!J50&lt;&gt;0,$E$155,0)+
IF(Mitarbeiter!K50&lt;&gt;0,$E$156,0)+
IF(Mitarbeiter!L50&lt;&gt;0,$E$157,0)+
IF(Mitarbeiter!M50&lt;&gt;0,$E$158,0)+
IF(Mitarbeiter!N50&lt;&gt;0,$E$159,0)+
IF(Mitarbeiter!O50&lt;&gt;0,$E$160,0)+
IF(Mitarbeiter!P50&lt;&gt;0,$E$161,0))*F92)</f>
        <v>0</v>
      </c>
      <c r="H92" s="29">
        <f t="shared" si="2"/>
        <v>0</v>
      </c>
      <c r="I92" s="29">
        <f>IF(Mitarbeiter!I50="Monat",IF(Mitarbeiter!G50="",Mitarbeiter!H50,Mitarbeiter!G50*24),F92*$E$221-
(IF(Mitarbeiter!J50&lt;&gt;0,$E$222,0)+
IF(Mitarbeiter!K50&lt;&gt;0,$E$223,0)+
IF(Mitarbeiter!L50&lt;&gt;0,E$224,0)+
IF(Mitarbeiter!M50&lt;&gt;0,$E$225,0)+
IF(Mitarbeiter!N50&lt;&gt;0,$E$226,0)+
IF(Mitarbeiter!O50&lt;&gt;0,$E$227,0)+
IF(Mitarbeiter!P50&lt;&gt;0,$E$228,0))*F92)</f>
        <v>0</v>
      </c>
      <c r="J92" s="29">
        <f t="shared" si="3"/>
        <v>0</v>
      </c>
      <c r="K92" s="29">
        <f>IF(Mitarbeiter!I50="Monat",IF(Mitarbeiter!G50="",Mitarbeiter!H50,Mitarbeiter!G50*24),F92*$E$288-
(IF(Mitarbeiter!J50&lt;&gt;0,$E$289,0)+
IF(Mitarbeiter!K50&lt;&gt;0,$E$290,0)+
IF(Mitarbeiter!L50&lt;&gt;0,E$291,0)+
IF(Mitarbeiter!M50&lt;&gt;0,$E$292,0)+
IF(Mitarbeiter!N50&lt;&gt;0,$E$293,0)+
IF(Mitarbeiter!O50&lt;&gt;0,$E$294,0)+
IF(Mitarbeiter!P50&lt;&gt;0,$E$295,0))*F92)</f>
        <v>0</v>
      </c>
      <c r="L92" s="29">
        <f t="shared" si="4"/>
        <v>0</v>
      </c>
      <c r="M92">
        <f>IF(Mitarbeiter!I50="Monat",IF(Mitarbeiter!G50="",Mitarbeiter!H50,Mitarbeiter!G50*24),F92*$E$221-
(IF(Mitarbeiter!J50&lt;&gt;0,$AP$222,0)+
IF(Mitarbeiter!K50&lt;&gt;0,$AP$222,0)+
IF(Mitarbeiter!L50&lt;&gt;0,AP$222,0)+
IF(Mitarbeiter!M50&lt;&gt;0,$AP$222,0)+
IF(Mitarbeiter!N50&lt;&gt;0,$AP$222,0)+
IF(Mitarbeiter!O50&lt;&gt;0,$AP$222,0)+
IF(Mitarbeiter!P50&lt;&gt;0,$AP$222,0))*F92)</f>
        <v>0</v>
      </c>
      <c r="N92" s="29">
        <f t="shared" si="5"/>
        <v>0</v>
      </c>
    </row>
    <row r="93" spans="1:14" x14ac:dyDescent="0.25">
      <c r="A93" s="33">
        <f>Mitarbeiter!B51</f>
        <v>50</v>
      </c>
      <c r="B93" s="38" t="str">
        <f>Mitarbeiter!C51</f>
        <v>Vorname50</v>
      </c>
      <c r="C93" s="38" t="str">
        <f>Mitarbeiter!D51</f>
        <v>Nachname50</v>
      </c>
      <c r="D93" s="71" t="str">
        <f>IF(OR(Mitarbeiter!G51="",Mitarbeiter!$I51=""),"",IF(Mitarbeiter!$I51="Monat",Mitarbeiter!G51,IF(Mitarbeiter!$I51="Tag",Mitarbeiter!G51,IF(Mitarbeiter!$I51="Woche",Mitarbeiter!G51/7,IF(Mitarbeiter!$I51="Jahr",Mitarbeiter!G51/(DATE(Willkommen!$D$3,12,31)-DATE(Willkommen!$D$3,1,1)),0)))))</f>
        <v/>
      </c>
      <c r="E93" s="63">
        <f>IF(OR(Mitarbeiter!H51="",Mitarbeiter!$I51=""),"",IF(Mitarbeiter!$I51="Monat",Mitarbeiter!H51,IF(Mitarbeiter!$I51="Tag",Mitarbeiter!H51,IF(Mitarbeiter!$I51="Woche",Mitarbeiter!H51/7,IF(Mitarbeiter!$I51="Jahr",Mitarbeiter!H51/(DATE(Willkommen!$D$3,12,31)-DATE(Willkommen!$D$3,1,1)),0)))))</f>
        <v>0</v>
      </c>
      <c r="F93" s="34">
        <f t="shared" si="1"/>
        <v>0</v>
      </c>
      <c r="G93" s="29">
        <f>IF(Mitarbeiter!I51="Monat",IF(Mitarbeiter!G51="",Mitarbeiter!H51,Mitarbeiter!G51*24),F93*$E$154-
(IF(Mitarbeiter!J51&lt;&gt;0,$E$155,0)+
IF(Mitarbeiter!K51&lt;&gt;0,$E$156,0)+
IF(Mitarbeiter!L51&lt;&gt;0,$E$157,0)+
IF(Mitarbeiter!M51&lt;&gt;0,$E$158,0)+
IF(Mitarbeiter!N51&lt;&gt;0,$E$159,0)+
IF(Mitarbeiter!O51&lt;&gt;0,$E$160,0)+
IF(Mitarbeiter!P51&lt;&gt;0,$E$161,0))*F93)</f>
        <v>0</v>
      </c>
      <c r="H93" s="29">
        <f t="shared" si="2"/>
        <v>0</v>
      </c>
      <c r="I93" s="29">
        <f>IF(Mitarbeiter!I51="Monat",IF(Mitarbeiter!G51="",Mitarbeiter!H51,Mitarbeiter!G51*24),F93*$E$221-
(IF(Mitarbeiter!J51&lt;&gt;0,$E$222,0)+
IF(Mitarbeiter!K51&lt;&gt;0,$E$223,0)+
IF(Mitarbeiter!L51&lt;&gt;0,E$224,0)+
IF(Mitarbeiter!M51&lt;&gt;0,$E$225,0)+
IF(Mitarbeiter!N51&lt;&gt;0,$E$226,0)+
IF(Mitarbeiter!O51&lt;&gt;0,$E$227,0)+
IF(Mitarbeiter!P51&lt;&gt;0,$E$228,0))*F93)</f>
        <v>0</v>
      </c>
      <c r="J93" s="29">
        <f t="shared" si="3"/>
        <v>0</v>
      </c>
      <c r="K93" s="29">
        <f>IF(Mitarbeiter!I51="Monat",IF(Mitarbeiter!G51="",Mitarbeiter!H51,Mitarbeiter!G51*24),F93*$E$288-
(IF(Mitarbeiter!J51&lt;&gt;0,$E$289,0)+
IF(Mitarbeiter!K51&lt;&gt;0,$E$290,0)+
IF(Mitarbeiter!L51&lt;&gt;0,E$291,0)+
IF(Mitarbeiter!M51&lt;&gt;0,$E$292,0)+
IF(Mitarbeiter!N51&lt;&gt;0,$E$293,0)+
IF(Mitarbeiter!O51&lt;&gt;0,$E$294,0)+
IF(Mitarbeiter!P51&lt;&gt;0,$E$295,0))*F93)</f>
        <v>0</v>
      </c>
      <c r="L93" s="29">
        <f t="shared" si="4"/>
        <v>0</v>
      </c>
      <c r="M93">
        <f>IF(Mitarbeiter!I51="Monat",IF(Mitarbeiter!G51="",Mitarbeiter!H51,Mitarbeiter!G51*24),F93*$E$221-
(IF(Mitarbeiter!J51&lt;&gt;0,$AP$222,0)+
IF(Mitarbeiter!K51&lt;&gt;0,$AP$222,0)+
IF(Mitarbeiter!L51&lt;&gt;0,AP$222,0)+
IF(Mitarbeiter!M51&lt;&gt;0,$AP$222,0)+
IF(Mitarbeiter!N51&lt;&gt;0,$AP$222,0)+
IF(Mitarbeiter!O51&lt;&gt;0,$AP$222,0)+
IF(Mitarbeiter!P51&lt;&gt;0,$AP$222,0))*F93)</f>
        <v>0</v>
      </c>
      <c r="N93" s="29">
        <f t="shared" si="5"/>
        <v>0</v>
      </c>
    </row>
    <row r="95" spans="1:14" x14ac:dyDescent="0.25">
      <c r="A95" s="30" t="s">
        <v>178</v>
      </c>
    </row>
    <row r="96" spans="1:14" x14ac:dyDescent="0.25">
      <c r="F96" s="72" t="s">
        <v>110</v>
      </c>
      <c r="G96" s="19"/>
      <c r="H96" t="s">
        <v>223</v>
      </c>
      <c r="K96" t="s">
        <v>320</v>
      </c>
    </row>
    <row r="97" spans="1:11" x14ac:dyDescent="0.25">
      <c r="A97" s="76" t="s">
        <v>200</v>
      </c>
      <c r="B97" s="77" t="s">
        <v>108</v>
      </c>
      <c r="C97" s="78" t="s">
        <v>111</v>
      </c>
      <c r="D97" s="73" t="s">
        <v>197</v>
      </c>
      <c r="E97" s="74" t="s">
        <v>201</v>
      </c>
      <c r="F97" s="73" t="s">
        <v>108</v>
      </c>
      <c r="G97" s="75" t="s">
        <v>111</v>
      </c>
      <c r="H97" s="76" t="s">
        <v>200</v>
      </c>
      <c r="I97" s="117" t="s">
        <v>108</v>
      </c>
      <c r="J97" s="118" t="s">
        <v>111</v>
      </c>
    </row>
    <row r="98" spans="1:11" x14ac:dyDescent="0.25">
      <c r="A98" s="31" t="str">
        <f>IF(Schichten!B3="","",Schichten!B3)</f>
        <v>U</v>
      </c>
      <c r="B98" s="37" t="str">
        <f>IF(Schichten!G3="",IF(Schichten!B3="","",Schichten!B3),Schichten!G3)</f>
        <v>U</v>
      </c>
      <c r="C98" s="32" t="str">
        <f>IF(Schichten!I3="",IF(Schichten!B3="","",Schichten!B3),Schichten!I3)</f>
        <v>U</v>
      </c>
      <c r="D98" s="31">
        <f>IF(Schichten!E3&lt;&gt;"",Schichten!E3*24,IF(Schichten!F3="",0,Schichten!F3))</f>
        <v>6</v>
      </c>
      <c r="E98" s="37" t="str">
        <f>IF(AND(Schichten!C3&lt;&gt;"",Schichten!D3&lt;&gt;""),TEXT(Schichten!C3,"hh:mm")&amp;" - "&amp;TEXT(Schichten!D3,"hh:mm"),"")</f>
        <v/>
      </c>
      <c r="F98" s="17" t="str">
        <f>IF(Schichten!H3="",E98,Schichten!H3)</f>
        <v>Urlaub</v>
      </c>
      <c r="G98" s="37" t="str">
        <f>IF(Schichten!J3="",E98,Schichten!J3)</f>
        <v>Urlaub</v>
      </c>
      <c r="H98" s="31">
        <f>IF(A98="","",CODE(A98))</f>
        <v>85</v>
      </c>
      <c r="I98" s="37">
        <f t="shared" ref="I98:J98" si="6">IF(B98="","",CODE(B98))</f>
        <v>85</v>
      </c>
      <c r="J98" s="32">
        <f t="shared" si="6"/>
        <v>85</v>
      </c>
      <c r="K98" t="str">
        <f>Schichten!K3</f>
        <v>Dunkelrot</v>
      </c>
    </row>
    <row r="99" spans="1:11" x14ac:dyDescent="0.25">
      <c r="A99" s="31" t="str">
        <f>IF(Schichten!B4="","",Schichten!B4)</f>
        <v>u</v>
      </c>
      <c r="B99" s="37" t="str">
        <f>IF(Schichten!G4="",IF(Schichten!B4="","",Schichten!B4),Schichten!G4)</f>
        <v>u</v>
      </c>
      <c r="C99" s="32" t="str">
        <f>IF(Schichten!I4="",IF(Schichten!B4="","",Schichten!B4),Schichten!I4)</f>
        <v>u</v>
      </c>
      <c r="D99" s="31">
        <f>IF(Schichten!E4&lt;&gt;"",Schichten!E4*24,IF(Schichten!F4="",0,Schichten!F4))</f>
        <v>3</v>
      </c>
      <c r="E99" s="37" t="str">
        <f>IF(AND(Schichten!C4&lt;&gt;"",Schichten!D4&lt;&gt;""),TEXT(Schichten!C4,"hh:mm")&amp;" - "&amp;TEXT(Schichten!D4,"hh:mm"),"")</f>
        <v/>
      </c>
      <c r="F99" s="31" t="str">
        <f>IF(Schichten!H4="",E99,Schichten!H4)</f>
        <v>halber U.</v>
      </c>
      <c r="G99" s="37" t="str">
        <f>IF(Schichten!J4="",E99,Schichten!J4)</f>
        <v>halber U.</v>
      </c>
      <c r="H99" s="31">
        <f t="shared" ref="H99:H147" si="7">IF(A99="","",CODE(A99))</f>
        <v>117</v>
      </c>
      <c r="I99" s="37">
        <f t="shared" ref="I99:I147" si="8">IF(B99="","",CODE(B99))</f>
        <v>117</v>
      </c>
      <c r="J99" s="32">
        <f t="shared" ref="J99:J147" si="9">IF(C99="","",CODE(C99))</f>
        <v>117</v>
      </c>
      <c r="K99" s="29" t="str">
        <f>Schichten!K4</f>
        <v>Rot</v>
      </c>
    </row>
    <row r="100" spans="1:11" x14ac:dyDescent="0.25">
      <c r="A100" s="31" t="str">
        <f>IF(Schichten!B5="","",Schichten!B5)</f>
        <v>S8</v>
      </c>
      <c r="B100" s="37" t="str">
        <f>IF(Schichten!G5="",IF(Schichten!B5="","",Schichten!B5),Schichten!G5)</f>
        <v>S8</v>
      </c>
      <c r="C100" s="32" t="str">
        <f>IF(Schichten!I5="",IF(Schichten!B5="","",Schichten!B5),Schichten!I5)</f>
        <v>S8</v>
      </c>
      <c r="D100" s="31">
        <f>IF(Schichten!E5&lt;&gt;"",Schichten!E5*24,IF(Schichten!F5="",0,Schichten!F5))</f>
        <v>8</v>
      </c>
      <c r="E100" s="37" t="str">
        <f>IF(AND(Schichten!C5&lt;&gt;"",Schichten!D5&lt;&gt;""),TEXT(Schichten!C5,"hh:mm")&amp;" - "&amp;TEXT(Schichten!D5,"hh:mm"),"")</f>
        <v>12:30 - 21:30</v>
      </c>
      <c r="F100" s="31" t="str">
        <f>IF(Schichten!H5="",E100,Schichten!H5)</f>
        <v>12:30 - 21:30</v>
      </c>
      <c r="G100" s="37" t="str">
        <f>IF(Schichten!J5="",E100,Schichten!J5)</f>
        <v>12:30 - 21:30</v>
      </c>
      <c r="H100" s="31">
        <f t="shared" si="7"/>
        <v>83</v>
      </c>
      <c r="I100" s="37">
        <f t="shared" si="8"/>
        <v>83</v>
      </c>
      <c r="J100" s="32">
        <f t="shared" si="9"/>
        <v>83</v>
      </c>
      <c r="K100" s="29" t="str">
        <f>Schichten!K5</f>
        <v>Orange</v>
      </c>
    </row>
    <row r="101" spans="1:11" x14ac:dyDescent="0.25">
      <c r="A101" s="31" t="str">
        <f>IF(Schichten!B6="","",Schichten!B6)</f>
        <v>S6</v>
      </c>
      <c r="B101" s="37" t="str">
        <f>IF(Schichten!G6="",IF(Schichten!B6="","",Schichten!B6),Schichten!G6)</f>
        <v>S6</v>
      </c>
      <c r="C101" s="32" t="str">
        <f>IF(Schichten!I6="",IF(Schichten!B6="","",Schichten!B6),Schichten!I6)</f>
        <v>S6</v>
      </c>
      <c r="D101" s="31">
        <f>IF(Schichten!E6&lt;&gt;"",Schichten!E6*24,IF(Schichten!F6="",0,Schichten!F6))</f>
        <v>6</v>
      </c>
      <c r="E101" s="37" t="str">
        <f>IF(AND(Schichten!C6&lt;&gt;"",Schichten!D6&lt;&gt;""),TEXT(Schichten!C6,"hh:mm")&amp;" - "&amp;TEXT(Schichten!D6,"hh:mm"),"")</f>
        <v>14:30 - 20:30</v>
      </c>
      <c r="F101" s="31" t="str">
        <f>IF(Schichten!H6="",E101,Schichten!H6)</f>
        <v>14:30 - 20:30</v>
      </c>
      <c r="G101" s="37" t="str">
        <f>IF(Schichten!J6="",E101,Schichten!J6)</f>
        <v>14:30 - 20:30</v>
      </c>
      <c r="H101" s="31">
        <f t="shared" si="7"/>
        <v>83</v>
      </c>
      <c r="I101" s="37">
        <f t="shared" si="8"/>
        <v>83</v>
      </c>
      <c r="J101" s="32">
        <f t="shared" si="9"/>
        <v>83</v>
      </c>
      <c r="K101" s="29" t="str">
        <f>Schichten!K6</f>
        <v>Gelb</v>
      </c>
    </row>
    <row r="102" spans="1:11" x14ac:dyDescent="0.25">
      <c r="A102" s="31" t="str">
        <f>IF(Schichten!B7="","",Schichten!B7)</f>
        <v>S9</v>
      </c>
      <c r="B102" s="37" t="str">
        <f>IF(Schichten!G7="",IF(Schichten!B7="","",Schichten!B7),Schichten!G7)</f>
        <v>S9 (W.E.)</v>
      </c>
      <c r="C102" s="32" t="str">
        <f>IF(Schichten!I7="",IF(Schichten!B7="","",Schichten!B7),Schichten!I7)</f>
        <v>S9</v>
      </c>
      <c r="D102" s="31">
        <f>IF(Schichten!E7&lt;&gt;"",Schichten!E7*24,IF(Schichten!F7="",0,Schichten!F7))</f>
        <v>8</v>
      </c>
      <c r="E102" s="37" t="str">
        <f>IF(AND(Schichten!C7&lt;&gt;"",Schichten!D7&lt;&gt;""),TEXT(Schichten!C7,"hh:mm")&amp;" - "&amp;TEXT(Schichten!D7,"hh:mm"),"")</f>
        <v>13:00 - 22:00</v>
      </c>
      <c r="F102" s="31" t="str">
        <f>IF(Schichten!H7="",E102,Schichten!H7)</f>
        <v>13:00 - 22:00</v>
      </c>
      <c r="G102" s="37" t="str">
        <f>IF(Schichten!J7="",E102,Schichten!J7)</f>
        <v>13:00 - 22:00</v>
      </c>
      <c r="H102" s="31">
        <f t="shared" si="7"/>
        <v>83</v>
      </c>
      <c r="I102" s="37">
        <f t="shared" si="8"/>
        <v>83</v>
      </c>
      <c r="J102" s="32">
        <f t="shared" si="9"/>
        <v>83</v>
      </c>
      <c r="K102" s="29" t="str">
        <f>Schichten!K7</f>
        <v>Hellgrün</v>
      </c>
    </row>
    <row r="103" spans="1:11" x14ac:dyDescent="0.25">
      <c r="A103" s="31" t="str">
        <f>IF(Schichten!B8="","",Schichten!B8)</f>
        <v>S7</v>
      </c>
      <c r="B103" s="37" t="str">
        <f>IF(Schichten!G8="",IF(Schichten!B8="","",Schichten!B8),Schichten!G8)</f>
        <v>S7 (W.E.)</v>
      </c>
      <c r="C103" s="32" t="str">
        <f>IF(Schichten!I8="",IF(Schichten!B8="","",Schichten!B8),Schichten!I8)</f>
        <v>S7</v>
      </c>
      <c r="D103" s="31">
        <f>IF(Schichten!E8&lt;&gt;"",Schichten!E8*24,IF(Schichten!F8="",0,Schichten!F8))</f>
        <v>6</v>
      </c>
      <c r="E103" s="37" t="str">
        <f>IF(AND(Schichten!C8&lt;&gt;"",Schichten!D8&lt;&gt;""),TEXT(Schichten!C8,"hh:mm")&amp;" - "&amp;TEXT(Schichten!D8,"hh:mm"),"")</f>
        <v>15:00 - 21:00</v>
      </c>
      <c r="F103" s="31" t="str">
        <f>IF(Schichten!H8="",E103,Schichten!H8)</f>
        <v>15:00 - 21:00</v>
      </c>
      <c r="G103" s="37" t="str">
        <f>IF(Schichten!J8="",E103,Schichten!J8)</f>
        <v>15:00 - 21:00</v>
      </c>
      <c r="H103" s="31">
        <f t="shared" si="7"/>
        <v>83</v>
      </c>
      <c r="I103" s="37">
        <f t="shared" si="8"/>
        <v>83</v>
      </c>
      <c r="J103" s="32">
        <f t="shared" si="9"/>
        <v>83</v>
      </c>
      <c r="K103" s="29" t="str">
        <f>Schichten!K8</f>
        <v>Grün</v>
      </c>
    </row>
    <row r="104" spans="1:11" x14ac:dyDescent="0.25">
      <c r="A104" s="31" t="str">
        <f>IF(Schichten!B9="","",Schichten!B9)</f>
        <v>ND</v>
      </c>
      <c r="B104" s="37" t="str">
        <f>IF(Schichten!G9="",IF(Schichten!B9="","",Schichten!B9),Schichten!G9)</f>
        <v>ND</v>
      </c>
      <c r="C104" s="32" t="str">
        <f>IF(Schichten!I9="",IF(Schichten!B9="","",Schichten!B9),Schichten!I9)</f>
        <v>ND</v>
      </c>
      <c r="D104" s="31">
        <f>IF(Schichten!E9&lt;&gt;"",Schichten!E9*24,IF(Schichten!F9="",0,Schichten!F9))</f>
        <v>10</v>
      </c>
      <c r="E104" s="37" t="str">
        <f>IF(AND(Schichten!C9&lt;&gt;"",Schichten!D9&lt;&gt;""),TEXT(Schichten!C9,"hh:mm")&amp;" - "&amp;TEXT(Schichten!D9,"hh:mm"),"")</f>
        <v>19:00 - 09:00</v>
      </c>
      <c r="F104" s="31" t="str">
        <f>IF(Schichten!H9="",E104,Schichten!H9)</f>
        <v>19:00 - 09:00</v>
      </c>
      <c r="G104" s="37" t="str">
        <f>IF(Schichten!J9="",E104,Schichten!J9)</f>
        <v>19:00 - 09:00</v>
      </c>
      <c r="H104" s="31">
        <f t="shared" si="7"/>
        <v>78</v>
      </c>
      <c r="I104" s="37">
        <f t="shared" si="8"/>
        <v>78</v>
      </c>
      <c r="J104" s="32">
        <f t="shared" si="9"/>
        <v>78</v>
      </c>
      <c r="K104" s="29" t="str">
        <f>Schichten!K9</f>
        <v>Hellblau</v>
      </c>
    </row>
    <row r="105" spans="1:11" x14ac:dyDescent="0.25">
      <c r="A105" s="31" t="str">
        <f>IF(Schichten!B10="","",Schichten!B10)</f>
        <v>L</v>
      </c>
      <c r="B105" s="37" t="str">
        <f>IF(Schichten!G10="",IF(Schichten!B10="","",Schichten!B10),Schichten!G10)</f>
        <v>L</v>
      </c>
      <c r="C105" s="32" t="str">
        <f>IF(Schichten!I10="",IF(Schichten!B10="","",Schichten!B10),Schichten!I10)</f>
        <v>L</v>
      </c>
      <c r="D105" s="31">
        <f>IF(Schichten!E10&lt;&gt;"",Schichten!E10*24,IF(Schichten!F10="",0,Schichten!F10))</f>
        <v>7.5</v>
      </c>
      <c r="E105" s="37" t="str">
        <f>IF(AND(Schichten!C10&lt;&gt;"",Schichten!D10&lt;&gt;""),TEXT(Schichten!C10,"hh:mm")&amp;" - "&amp;TEXT(Schichten!D10,"hh:mm"),"")</f>
        <v>09:00 - 16:30</v>
      </c>
      <c r="F105" s="31" t="str">
        <f>IF(Schichten!H10="",E105,Schichten!H10)</f>
        <v>09:00 - 16:30</v>
      </c>
      <c r="G105" s="37" t="str">
        <f>IF(Schichten!J10="",E105,Schichten!J10)</f>
        <v>09:00 - 16:30</v>
      </c>
      <c r="H105" s="31">
        <f t="shared" si="7"/>
        <v>76</v>
      </c>
      <c r="I105" s="37">
        <f t="shared" si="8"/>
        <v>76</v>
      </c>
      <c r="J105" s="32">
        <f t="shared" si="9"/>
        <v>76</v>
      </c>
      <c r="K105" s="29" t="str">
        <f>Schichten!K10</f>
        <v>Blau</v>
      </c>
    </row>
    <row r="106" spans="1:11" x14ac:dyDescent="0.25">
      <c r="A106" s="31" t="str">
        <f>IF(Schichten!B11="","",Schichten!B11)</f>
        <v>A1</v>
      </c>
      <c r="B106" s="37" t="str">
        <f>IF(Schichten!G11="",IF(Schichten!B11="","",Schichten!B11),Schichten!G11)</f>
        <v>A1</v>
      </c>
      <c r="C106" s="32" t="str">
        <f>IF(Schichten!I11="",IF(Schichten!B11="","",Schichten!B11),Schichten!I11)</f>
        <v>A1</v>
      </c>
      <c r="D106" s="31">
        <f>IF(Schichten!E11&lt;&gt;"",Schichten!E11*24,IF(Schichten!F11="",0,Schichten!F11))</f>
        <v>6</v>
      </c>
      <c r="E106" s="37" t="str">
        <f>IF(AND(Schichten!C11&lt;&gt;"",Schichten!D11&lt;&gt;""),TEXT(Schichten!C11,"hh:mm")&amp;" - "&amp;TEXT(Schichten!D11,"hh:mm"),"")</f>
        <v/>
      </c>
      <c r="F106" s="31" t="str">
        <f>IF(Schichten!H11="",E106,Schichten!H11)</f>
        <v/>
      </c>
      <c r="G106" s="37" t="str">
        <f>IF(Schichten!J11="",E106,Schichten!J11)</f>
        <v/>
      </c>
      <c r="H106" s="31">
        <f t="shared" si="7"/>
        <v>65</v>
      </c>
      <c r="I106" s="37">
        <f t="shared" si="8"/>
        <v>65</v>
      </c>
      <c r="J106" s="32">
        <f t="shared" si="9"/>
        <v>65</v>
      </c>
      <c r="K106" s="29" t="str">
        <f>Schichten!K11</f>
        <v>Dunkelblau</v>
      </c>
    </row>
    <row r="107" spans="1:11" x14ac:dyDescent="0.25">
      <c r="A107" s="31" t="str">
        <f>IF(Schichten!B12="","",Schichten!B12)</f>
        <v>F6</v>
      </c>
      <c r="B107" s="37" t="str">
        <f>IF(Schichten!G12="",IF(Schichten!B12="","",Schichten!B12),Schichten!G12)</f>
        <v>F6</v>
      </c>
      <c r="C107" s="32" t="str">
        <f>IF(Schichten!I12="",IF(Schichten!B12="","",Schichten!B12),Schichten!I12)</f>
        <v>F6</v>
      </c>
      <c r="D107" s="31">
        <f>IF(Schichten!E12&lt;&gt;"",Schichten!E12*24,IF(Schichten!F12="",0,Schichten!F12))</f>
        <v>6</v>
      </c>
      <c r="E107" s="37" t="str">
        <f>IF(AND(Schichten!C12&lt;&gt;"",Schichten!D12&lt;&gt;""),TEXT(Schichten!C12,"hh:mm")&amp;" - "&amp;TEXT(Schichten!D12,"hh:mm"),"")</f>
        <v/>
      </c>
      <c r="F107" s="31" t="str">
        <f>IF(Schichten!H12="",E107,Schichten!H12)</f>
        <v/>
      </c>
      <c r="G107" s="37" t="str">
        <f>IF(Schichten!J12="",E107,Schichten!J12)</f>
        <v/>
      </c>
      <c r="H107" s="31">
        <f t="shared" si="7"/>
        <v>70</v>
      </c>
      <c r="I107" s="37">
        <f t="shared" si="8"/>
        <v>70</v>
      </c>
      <c r="J107" s="32">
        <f t="shared" si="9"/>
        <v>70</v>
      </c>
      <c r="K107" s="29" t="str">
        <f>Schichten!K12</f>
        <v>Lila</v>
      </c>
    </row>
    <row r="108" spans="1:11" x14ac:dyDescent="0.25">
      <c r="A108" s="31" t="str">
        <f>IF(Schichten!B13="","",Schichten!B13)</f>
        <v>F7</v>
      </c>
      <c r="B108" s="37" t="str">
        <f>IF(Schichten!G13="",IF(Schichten!B13="","",Schichten!B13),Schichten!G13)</f>
        <v>F7</v>
      </c>
      <c r="C108" s="32" t="str">
        <f>IF(Schichten!I13="",IF(Schichten!B13="","",Schichten!B13),Schichten!I13)</f>
        <v>F7</v>
      </c>
      <c r="D108" s="31">
        <f>IF(Schichten!E13&lt;&gt;"",Schichten!E13*24,IF(Schichten!F13="",0,Schichten!F13))</f>
        <v>6</v>
      </c>
      <c r="E108" s="37" t="str">
        <f>IF(AND(Schichten!C13&lt;&gt;"",Schichten!D13&lt;&gt;""),TEXT(Schichten!C13,"hh:mm")&amp;" - "&amp;TEXT(Schichten!D13,"hh:mm"),"")</f>
        <v/>
      </c>
      <c r="F108" s="31" t="str">
        <f>IF(Schichten!H13="",E108,Schichten!H13)</f>
        <v/>
      </c>
      <c r="G108" s="37" t="str">
        <f>IF(Schichten!J13="",E108,Schichten!J13)</f>
        <v/>
      </c>
      <c r="H108" s="31">
        <f t="shared" si="7"/>
        <v>70</v>
      </c>
      <c r="I108" s="37">
        <f t="shared" si="8"/>
        <v>70</v>
      </c>
      <c r="J108" s="32">
        <f t="shared" si="9"/>
        <v>70</v>
      </c>
      <c r="K108" s="29" t="str">
        <f>Schichten!K13</f>
        <v>Grau</v>
      </c>
    </row>
    <row r="109" spans="1:11" x14ac:dyDescent="0.25">
      <c r="A109" s="31" t="str">
        <f>IF(Schichten!B14="","",Schichten!B14)</f>
        <v>F8</v>
      </c>
      <c r="B109" s="37" t="str">
        <f>IF(Schichten!G14="",IF(Schichten!B14="","",Schichten!B14),Schichten!G14)</f>
        <v>F8</v>
      </c>
      <c r="C109" s="32" t="str">
        <f>IF(Schichten!I14="",IF(Schichten!B14="","",Schichten!B14),Schichten!I14)</f>
        <v>F8</v>
      </c>
      <c r="D109" s="31">
        <f>IF(Schichten!E14&lt;&gt;"",Schichten!E14*24,IF(Schichten!F14="",0,Schichten!F14))</f>
        <v>8</v>
      </c>
      <c r="E109" s="37" t="str">
        <f>IF(AND(Schichten!C14&lt;&gt;"",Schichten!D14&lt;&gt;""),TEXT(Schichten!C14,"hh:mm")&amp;" - "&amp;TEXT(Schichten!D14,"hh:mm"),"")</f>
        <v/>
      </c>
      <c r="F109" s="31" t="str">
        <f>IF(Schichten!H14="",E109,Schichten!H14)</f>
        <v/>
      </c>
      <c r="G109" s="37" t="str">
        <f>IF(Schichten!J14="",E109,Schichten!J14)</f>
        <v/>
      </c>
      <c r="H109" s="31">
        <f t="shared" si="7"/>
        <v>70</v>
      </c>
      <c r="I109" s="37">
        <f t="shared" si="8"/>
        <v>70</v>
      </c>
      <c r="J109" s="32">
        <f t="shared" si="9"/>
        <v>70</v>
      </c>
      <c r="K109" s="29" t="str">
        <f>Schichten!K14</f>
        <v>Hellgrau</v>
      </c>
    </row>
    <row r="110" spans="1:11" x14ac:dyDescent="0.25">
      <c r="A110" s="31" t="str">
        <f>IF(Schichten!B15="","",Schichten!B15)</f>
        <v/>
      </c>
      <c r="B110" s="37" t="str">
        <f>IF(Schichten!G15="",IF(Schichten!B15="","",Schichten!B15),Schichten!G15)</f>
        <v/>
      </c>
      <c r="C110" s="32" t="str">
        <f>IF(Schichten!I15="",IF(Schichten!B15="","",Schichten!B15),Schichten!I15)</f>
        <v/>
      </c>
      <c r="D110" s="31">
        <f>IF(Schichten!E15&lt;&gt;"",Schichten!E15*24,IF(Schichten!F15="",0,Schichten!F15))</f>
        <v>0</v>
      </c>
      <c r="E110" s="37" t="str">
        <f>IF(AND(Schichten!C15&lt;&gt;"",Schichten!D15&lt;&gt;""),TEXT(Schichten!C15,"hh:mm")&amp;" - "&amp;TEXT(Schichten!D15,"hh:mm"),"")</f>
        <v/>
      </c>
      <c r="F110" s="31" t="str">
        <f>IF(Schichten!H15="",E110,Schichten!H15)</f>
        <v/>
      </c>
      <c r="G110" s="37" t="str">
        <f>IF(Schichten!J15="",E110,Schichten!J15)</f>
        <v/>
      </c>
      <c r="H110" s="31" t="str">
        <f t="shared" si="7"/>
        <v/>
      </c>
      <c r="I110" s="37" t="str">
        <f t="shared" si="8"/>
        <v/>
      </c>
      <c r="J110" s="32" t="str">
        <f t="shared" si="9"/>
        <v/>
      </c>
      <c r="K110" s="29">
        <f>Schichten!K15</f>
        <v>0</v>
      </c>
    </row>
    <row r="111" spans="1:11" x14ac:dyDescent="0.25">
      <c r="A111" s="31" t="str">
        <f>IF(Schichten!B16="","",Schichten!B16)</f>
        <v/>
      </c>
      <c r="B111" s="37" t="str">
        <f>IF(Schichten!G16="",IF(Schichten!B16="","",Schichten!B16),Schichten!G16)</f>
        <v/>
      </c>
      <c r="C111" s="32" t="str">
        <f>IF(Schichten!I16="",IF(Schichten!B16="","",Schichten!B16),Schichten!I16)</f>
        <v/>
      </c>
      <c r="D111" s="31">
        <f>IF(Schichten!E16&lt;&gt;"",Schichten!E16*24,IF(Schichten!F16="",0,Schichten!F16))</f>
        <v>0</v>
      </c>
      <c r="E111" s="37" t="str">
        <f>IF(AND(Schichten!C16&lt;&gt;"",Schichten!D16&lt;&gt;""),TEXT(Schichten!C16,"hh:mm")&amp;" - "&amp;TEXT(Schichten!D16,"hh:mm"),"")</f>
        <v/>
      </c>
      <c r="F111" s="31" t="str">
        <f>IF(Schichten!H16="",E111,Schichten!H16)</f>
        <v/>
      </c>
      <c r="G111" s="37" t="str">
        <f>IF(Schichten!J16="",E111,Schichten!J16)</f>
        <v/>
      </c>
      <c r="H111" s="31" t="str">
        <f t="shared" si="7"/>
        <v/>
      </c>
      <c r="I111" s="37" t="str">
        <f t="shared" si="8"/>
        <v/>
      </c>
      <c r="J111" s="32" t="str">
        <f t="shared" si="9"/>
        <v/>
      </c>
      <c r="K111" s="29">
        <f>Schichten!K16</f>
        <v>0</v>
      </c>
    </row>
    <row r="112" spans="1:11" x14ac:dyDescent="0.25">
      <c r="A112" s="31" t="str">
        <f>IF(Schichten!B17="","",Schichten!B17)</f>
        <v/>
      </c>
      <c r="B112" s="37" t="str">
        <f>IF(Schichten!G17="",IF(Schichten!B17="","",Schichten!B17),Schichten!G17)</f>
        <v/>
      </c>
      <c r="C112" s="32" t="str">
        <f>IF(Schichten!I17="",IF(Schichten!B17="","",Schichten!B17),Schichten!I17)</f>
        <v/>
      </c>
      <c r="D112" s="31">
        <f>IF(Schichten!E17&lt;&gt;"",Schichten!E17*24,IF(Schichten!F17="",0,Schichten!F17))</f>
        <v>0</v>
      </c>
      <c r="E112" s="37" t="str">
        <f>IF(AND(Schichten!C17&lt;&gt;"",Schichten!D17&lt;&gt;""),TEXT(Schichten!C17,"hh:mm")&amp;" - "&amp;TEXT(Schichten!D17,"hh:mm"),"")</f>
        <v/>
      </c>
      <c r="F112" s="31" t="str">
        <f>IF(Schichten!H17="",E112,Schichten!H17)</f>
        <v/>
      </c>
      <c r="G112" s="37" t="str">
        <f>IF(Schichten!J17="",E112,Schichten!J17)</f>
        <v/>
      </c>
      <c r="H112" s="31" t="str">
        <f t="shared" si="7"/>
        <v/>
      </c>
      <c r="I112" s="37" t="str">
        <f t="shared" si="8"/>
        <v/>
      </c>
      <c r="J112" s="32" t="str">
        <f t="shared" si="9"/>
        <v/>
      </c>
      <c r="K112" s="29">
        <f>Schichten!K17</f>
        <v>0</v>
      </c>
    </row>
    <row r="113" spans="1:11" x14ac:dyDescent="0.25">
      <c r="A113" s="31" t="str">
        <f>IF(Schichten!B18="","",Schichten!B18)</f>
        <v/>
      </c>
      <c r="B113" s="37" t="str">
        <f>IF(Schichten!G18="",IF(Schichten!B18="","",Schichten!B18),Schichten!G18)</f>
        <v/>
      </c>
      <c r="C113" s="32" t="str">
        <f>IF(Schichten!I18="",IF(Schichten!B18="","",Schichten!B18),Schichten!I18)</f>
        <v/>
      </c>
      <c r="D113" s="31">
        <f>IF(Schichten!E18&lt;&gt;"",Schichten!E18*24,IF(Schichten!F18="",0,Schichten!F18))</f>
        <v>0</v>
      </c>
      <c r="E113" s="37" t="str">
        <f>IF(AND(Schichten!C18&lt;&gt;"",Schichten!D18&lt;&gt;""),TEXT(Schichten!C18,"hh:mm")&amp;" - "&amp;TEXT(Schichten!D18,"hh:mm"),"")</f>
        <v/>
      </c>
      <c r="F113" s="31" t="str">
        <f>IF(Schichten!H18="",E113,Schichten!H18)</f>
        <v/>
      </c>
      <c r="G113" s="37" t="str">
        <f>IF(Schichten!J18="",E113,Schichten!J18)</f>
        <v/>
      </c>
      <c r="H113" s="31" t="str">
        <f t="shared" si="7"/>
        <v/>
      </c>
      <c r="I113" s="37" t="str">
        <f t="shared" si="8"/>
        <v/>
      </c>
      <c r="J113" s="32" t="str">
        <f t="shared" si="9"/>
        <v/>
      </c>
      <c r="K113" s="29">
        <f>Schichten!K18</f>
        <v>0</v>
      </c>
    </row>
    <row r="114" spans="1:11" x14ac:dyDescent="0.25">
      <c r="A114" s="31" t="str">
        <f>IF(Schichten!B19="","",Schichten!B19)</f>
        <v/>
      </c>
      <c r="B114" s="37" t="str">
        <f>IF(Schichten!G19="",IF(Schichten!B19="","",Schichten!B19),Schichten!G19)</f>
        <v/>
      </c>
      <c r="C114" s="32" t="str">
        <f>IF(Schichten!I19="",IF(Schichten!B19="","",Schichten!B19),Schichten!I19)</f>
        <v/>
      </c>
      <c r="D114" s="31">
        <f>IF(Schichten!E19&lt;&gt;"",Schichten!E19*24,IF(Schichten!F19="",0,Schichten!F19))</f>
        <v>0</v>
      </c>
      <c r="E114" s="37" t="str">
        <f>IF(AND(Schichten!C19&lt;&gt;"",Schichten!D19&lt;&gt;""),TEXT(Schichten!C19,"hh:mm")&amp;" - "&amp;TEXT(Schichten!D19,"hh:mm"),"")</f>
        <v/>
      </c>
      <c r="F114" s="31" t="str">
        <f>IF(Schichten!H19="",E114,Schichten!H19)</f>
        <v/>
      </c>
      <c r="G114" s="37" t="str">
        <f>IF(Schichten!J19="",E114,Schichten!J19)</f>
        <v/>
      </c>
      <c r="H114" s="31" t="str">
        <f t="shared" si="7"/>
        <v/>
      </c>
      <c r="I114" s="37" t="str">
        <f t="shared" si="8"/>
        <v/>
      </c>
      <c r="J114" s="32" t="str">
        <f t="shared" si="9"/>
        <v/>
      </c>
      <c r="K114" s="29">
        <f>Schichten!K19</f>
        <v>0</v>
      </c>
    </row>
    <row r="115" spans="1:11" x14ac:dyDescent="0.25">
      <c r="A115" s="31" t="str">
        <f>IF(Schichten!B20="","",Schichten!B20)</f>
        <v/>
      </c>
      <c r="B115" s="37" t="str">
        <f>IF(Schichten!G20="",IF(Schichten!B20="","",Schichten!B20),Schichten!G20)</f>
        <v/>
      </c>
      <c r="C115" s="32" t="str">
        <f>IF(Schichten!I20="",IF(Schichten!B20="","",Schichten!B20),Schichten!I20)</f>
        <v/>
      </c>
      <c r="D115" s="31">
        <f>IF(Schichten!E20&lt;&gt;"",Schichten!E20*24,IF(Schichten!F20="",0,Schichten!F20))</f>
        <v>0</v>
      </c>
      <c r="E115" s="37" t="str">
        <f>IF(AND(Schichten!C20&lt;&gt;"",Schichten!D20&lt;&gt;""),TEXT(Schichten!C20,"hh:mm")&amp;" - "&amp;TEXT(Schichten!D20,"hh:mm"),"")</f>
        <v/>
      </c>
      <c r="F115" s="31" t="str">
        <f>IF(Schichten!H20="",E115,Schichten!H20)</f>
        <v/>
      </c>
      <c r="G115" s="37" t="str">
        <f>IF(Schichten!J20="",E115,Schichten!J20)</f>
        <v/>
      </c>
      <c r="H115" s="31" t="str">
        <f t="shared" si="7"/>
        <v/>
      </c>
      <c r="I115" s="37" t="str">
        <f t="shared" si="8"/>
        <v/>
      </c>
      <c r="J115" s="32" t="str">
        <f t="shared" si="9"/>
        <v/>
      </c>
      <c r="K115" s="29">
        <f>Schichten!K20</f>
        <v>0</v>
      </c>
    </row>
    <row r="116" spans="1:11" x14ac:dyDescent="0.25">
      <c r="A116" s="31" t="str">
        <f>IF(Schichten!B21="","",Schichten!B21)</f>
        <v/>
      </c>
      <c r="B116" s="37" t="str">
        <f>IF(Schichten!G21="",IF(Schichten!B21="","",Schichten!B21),Schichten!G21)</f>
        <v/>
      </c>
      <c r="C116" s="32" t="str">
        <f>IF(Schichten!I21="",IF(Schichten!B21="","",Schichten!B21),Schichten!I21)</f>
        <v/>
      </c>
      <c r="D116" s="31">
        <f>IF(Schichten!E21&lt;&gt;"",Schichten!E21*24,IF(Schichten!F21="",0,Schichten!F21))</f>
        <v>0</v>
      </c>
      <c r="E116" s="37" t="str">
        <f>IF(AND(Schichten!C21&lt;&gt;"",Schichten!D21&lt;&gt;""),TEXT(Schichten!C21,"hh:mm")&amp;" - "&amp;TEXT(Schichten!D21,"hh:mm"),"")</f>
        <v/>
      </c>
      <c r="F116" s="31" t="str">
        <f>IF(Schichten!H21="",E116,Schichten!H21)</f>
        <v/>
      </c>
      <c r="G116" s="37" t="str">
        <f>IF(Schichten!J21="",E116,Schichten!J21)</f>
        <v/>
      </c>
      <c r="H116" s="31" t="str">
        <f t="shared" si="7"/>
        <v/>
      </c>
      <c r="I116" s="37" t="str">
        <f t="shared" si="8"/>
        <v/>
      </c>
      <c r="J116" s="32" t="str">
        <f t="shared" si="9"/>
        <v/>
      </c>
      <c r="K116" s="29">
        <f>Schichten!K21</f>
        <v>0</v>
      </c>
    </row>
    <row r="117" spans="1:11" x14ac:dyDescent="0.25">
      <c r="A117" s="31" t="str">
        <f>IF(Schichten!B22="","",Schichten!B22)</f>
        <v/>
      </c>
      <c r="B117" s="37" t="str">
        <f>IF(Schichten!G22="",IF(Schichten!B22="","",Schichten!B22),Schichten!G22)</f>
        <v/>
      </c>
      <c r="C117" s="32" t="str">
        <f>IF(Schichten!I22="",IF(Schichten!B22="","",Schichten!B22),Schichten!I22)</f>
        <v/>
      </c>
      <c r="D117" s="31">
        <f>IF(Schichten!E22&lt;&gt;"",Schichten!E22*24,IF(Schichten!F22="",0,Schichten!F22))</f>
        <v>0</v>
      </c>
      <c r="E117" s="37" t="str">
        <f>IF(AND(Schichten!C22&lt;&gt;"",Schichten!D22&lt;&gt;""),TEXT(Schichten!C22,"hh:mm")&amp;" - "&amp;TEXT(Schichten!D22,"hh:mm"),"")</f>
        <v/>
      </c>
      <c r="F117" s="31" t="str">
        <f>IF(Schichten!H22="",E117,Schichten!H22)</f>
        <v/>
      </c>
      <c r="G117" s="37" t="str">
        <f>IF(Schichten!J22="",E117,Schichten!J22)</f>
        <v/>
      </c>
      <c r="H117" s="31" t="str">
        <f t="shared" si="7"/>
        <v/>
      </c>
      <c r="I117" s="37" t="str">
        <f t="shared" si="8"/>
        <v/>
      </c>
      <c r="J117" s="32" t="str">
        <f t="shared" si="9"/>
        <v/>
      </c>
      <c r="K117" s="29">
        <f>Schichten!K22</f>
        <v>0</v>
      </c>
    </row>
    <row r="118" spans="1:11" x14ac:dyDescent="0.25">
      <c r="A118" s="31" t="str">
        <f>IF(Schichten!B23="","",Schichten!B23)</f>
        <v/>
      </c>
      <c r="B118" s="37" t="str">
        <f>IF(Schichten!G23="",IF(Schichten!B23="","",Schichten!B23),Schichten!G23)</f>
        <v/>
      </c>
      <c r="C118" s="32" t="str">
        <f>IF(Schichten!I23="",IF(Schichten!B23="","",Schichten!B23),Schichten!I23)</f>
        <v/>
      </c>
      <c r="D118" s="31">
        <f>IF(Schichten!E23&lt;&gt;"",Schichten!E23*24,IF(Schichten!F23="",0,Schichten!F23))</f>
        <v>0</v>
      </c>
      <c r="E118" s="37" t="str">
        <f>IF(AND(Schichten!C23&lt;&gt;"",Schichten!D23&lt;&gt;""),TEXT(Schichten!C23,"hh:mm")&amp;" - "&amp;TEXT(Schichten!D23,"hh:mm"),"")</f>
        <v/>
      </c>
      <c r="F118" s="31" t="str">
        <f>IF(Schichten!H23="",E118,Schichten!H23)</f>
        <v/>
      </c>
      <c r="G118" s="37" t="str">
        <f>IF(Schichten!J23="",E118,Schichten!J23)</f>
        <v/>
      </c>
      <c r="H118" s="31" t="str">
        <f t="shared" si="7"/>
        <v/>
      </c>
      <c r="I118" s="37" t="str">
        <f t="shared" si="8"/>
        <v/>
      </c>
      <c r="J118" s="32" t="str">
        <f t="shared" si="9"/>
        <v/>
      </c>
      <c r="K118" s="29">
        <f>Schichten!K23</f>
        <v>0</v>
      </c>
    </row>
    <row r="119" spans="1:11" x14ac:dyDescent="0.25">
      <c r="A119" s="31" t="str">
        <f>IF(Schichten!B24="","",Schichten!B24)</f>
        <v/>
      </c>
      <c r="B119" s="37" t="str">
        <f>IF(Schichten!G24="",IF(Schichten!B24="","",Schichten!B24),Schichten!G24)</f>
        <v/>
      </c>
      <c r="C119" s="32" t="str">
        <f>IF(Schichten!I24="",IF(Schichten!B24="","",Schichten!B24),Schichten!I24)</f>
        <v/>
      </c>
      <c r="D119" s="31">
        <f>IF(Schichten!E24&lt;&gt;"",Schichten!E24*24,IF(Schichten!F24="",0,Schichten!F24))</f>
        <v>0</v>
      </c>
      <c r="E119" s="37" t="str">
        <f>IF(AND(Schichten!C24&lt;&gt;"",Schichten!D24&lt;&gt;""),TEXT(Schichten!C24,"hh:mm")&amp;" - "&amp;TEXT(Schichten!D24,"hh:mm"),"")</f>
        <v/>
      </c>
      <c r="F119" s="31" t="str">
        <f>IF(Schichten!H24="",E119,Schichten!H24)</f>
        <v/>
      </c>
      <c r="G119" s="37" t="str">
        <f>IF(Schichten!J24="",E119,Schichten!J24)</f>
        <v/>
      </c>
      <c r="H119" s="31" t="str">
        <f t="shared" si="7"/>
        <v/>
      </c>
      <c r="I119" s="37" t="str">
        <f t="shared" si="8"/>
        <v/>
      </c>
      <c r="J119" s="32" t="str">
        <f t="shared" si="9"/>
        <v/>
      </c>
      <c r="K119" s="29">
        <f>Schichten!K24</f>
        <v>0</v>
      </c>
    </row>
    <row r="120" spans="1:11" x14ac:dyDescent="0.25">
      <c r="A120" s="31" t="str">
        <f>IF(Schichten!B25="","",Schichten!B25)</f>
        <v/>
      </c>
      <c r="B120" s="37" t="str">
        <f>IF(Schichten!G25="",IF(Schichten!B25="","",Schichten!B25),Schichten!G25)</f>
        <v/>
      </c>
      <c r="C120" s="32" t="str">
        <f>IF(Schichten!I25="",IF(Schichten!B25="","",Schichten!B25),Schichten!I25)</f>
        <v/>
      </c>
      <c r="D120" s="31">
        <f>IF(Schichten!E25&lt;&gt;"",Schichten!E25*24,IF(Schichten!F25="",0,Schichten!F25))</f>
        <v>0</v>
      </c>
      <c r="E120" s="37" t="str">
        <f>IF(AND(Schichten!C25&lt;&gt;"",Schichten!D25&lt;&gt;""),TEXT(Schichten!C25,"hh:mm")&amp;" - "&amp;TEXT(Schichten!D25,"hh:mm"),"")</f>
        <v/>
      </c>
      <c r="F120" s="31" t="str">
        <f>IF(Schichten!H25="",E120,Schichten!H25)</f>
        <v/>
      </c>
      <c r="G120" s="37" t="str">
        <f>IF(Schichten!J25="",E120,Schichten!J25)</f>
        <v/>
      </c>
      <c r="H120" s="31" t="str">
        <f t="shared" si="7"/>
        <v/>
      </c>
      <c r="I120" s="37" t="str">
        <f t="shared" si="8"/>
        <v/>
      </c>
      <c r="J120" s="32" t="str">
        <f t="shared" si="9"/>
        <v/>
      </c>
      <c r="K120" s="29">
        <f>Schichten!K25</f>
        <v>0</v>
      </c>
    </row>
    <row r="121" spans="1:11" x14ac:dyDescent="0.25">
      <c r="A121" s="31" t="str">
        <f>IF(Schichten!B26="","",Schichten!B26)</f>
        <v/>
      </c>
      <c r="B121" s="37" t="str">
        <f>IF(Schichten!G26="",IF(Schichten!B26="","",Schichten!B26),Schichten!G26)</f>
        <v/>
      </c>
      <c r="C121" s="32" t="str">
        <f>IF(Schichten!I26="",IF(Schichten!B26="","",Schichten!B26),Schichten!I26)</f>
        <v/>
      </c>
      <c r="D121" s="31">
        <f>IF(Schichten!E26&lt;&gt;"",Schichten!E26*24,IF(Schichten!F26="",0,Schichten!F26))</f>
        <v>0</v>
      </c>
      <c r="E121" s="37" t="str">
        <f>IF(AND(Schichten!C26&lt;&gt;"",Schichten!D26&lt;&gt;""),TEXT(Schichten!C26,"hh:mm")&amp;" - "&amp;TEXT(Schichten!D26,"hh:mm"),"")</f>
        <v/>
      </c>
      <c r="F121" s="31" t="str">
        <f>IF(Schichten!H26="",E121,Schichten!H26)</f>
        <v/>
      </c>
      <c r="G121" s="37" t="str">
        <f>IF(Schichten!J26="",E121,Schichten!J26)</f>
        <v/>
      </c>
      <c r="H121" s="31" t="str">
        <f t="shared" si="7"/>
        <v/>
      </c>
      <c r="I121" s="37" t="str">
        <f t="shared" si="8"/>
        <v/>
      </c>
      <c r="J121" s="32" t="str">
        <f t="shared" si="9"/>
        <v/>
      </c>
      <c r="K121" s="29">
        <f>Schichten!K26</f>
        <v>0</v>
      </c>
    </row>
    <row r="122" spans="1:11" x14ac:dyDescent="0.25">
      <c r="A122" s="31" t="str">
        <f>IF(Schichten!B27="","",Schichten!B27)</f>
        <v/>
      </c>
      <c r="B122" s="37" t="str">
        <f>IF(Schichten!G27="",IF(Schichten!B27="","",Schichten!B27),Schichten!G27)</f>
        <v/>
      </c>
      <c r="C122" s="32" t="str">
        <f>IF(Schichten!I27="",IF(Schichten!B27="","",Schichten!B27),Schichten!I27)</f>
        <v/>
      </c>
      <c r="D122" s="31">
        <f>IF(Schichten!E27&lt;&gt;"",Schichten!E27*24,IF(Schichten!F27="",0,Schichten!F27))</f>
        <v>0</v>
      </c>
      <c r="E122" s="37" t="str">
        <f>IF(AND(Schichten!C27&lt;&gt;"",Schichten!D27&lt;&gt;""),TEXT(Schichten!C27,"hh:mm")&amp;" - "&amp;TEXT(Schichten!D27,"hh:mm"),"")</f>
        <v/>
      </c>
      <c r="F122" s="31" t="str">
        <f>IF(Schichten!H27="",E122,Schichten!H27)</f>
        <v/>
      </c>
      <c r="G122" s="37" t="str">
        <f>IF(Schichten!J27="",E122,Schichten!J27)</f>
        <v/>
      </c>
      <c r="H122" s="31" t="str">
        <f t="shared" si="7"/>
        <v/>
      </c>
      <c r="I122" s="37" t="str">
        <f t="shared" si="8"/>
        <v/>
      </c>
      <c r="J122" s="32" t="str">
        <f t="shared" si="9"/>
        <v/>
      </c>
      <c r="K122" s="29">
        <f>Schichten!K27</f>
        <v>0</v>
      </c>
    </row>
    <row r="123" spans="1:11" x14ac:dyDescent="0.25">
      <c r="A123" s="31" t="str">
        <f>IF(Schichten!B28="","",Schichten!B28)</f>
        <v/>
      </c>
      <c r="B123" s="37" t="str">
        <f>IF(Schichten!G28="",IF(Schichten!B28="","",Schichten!B28),Schichten!G28)</f>
        <v/>
      </c>
      <c r="C123" s="32" t="str">
        <f>IF(Schichten!I28="",IF(Schichten!B28="","",Schichten!B28),Schichten!I28)</f>
        <v/>
      </c>
      <c r="D123" s="31">
        <f>IF(Schichten!E28&lt;&gt;"",Schichten!E28*24,IF(Schichten!F28="",0,Schichten!F28))</f>
        <v>0</v>
      </c>
      <c r="E123" s="37" t="str">
        <f>IF(AND(Schichten!C28&lt;&gt;"",Schichten!D28&lt;&gt;""),TEXT(Schichten!C28,"hh:mm")&amp;" - "&amp;TEXT(Schichten!D28,"hh:mm"),"")</f>
        <v/>
      </c>
      <c r="F123" s="31" t="str">
        <f>IF(Schichten!H28="",E123,Schichten!H28)</f>
        <v/>
      </c>
      <c r="G123" s="37" t="str">
        <f>IF(Schichten!J28="",E123,Schichten!J28)</f>
        <v/>
      </c>
      <c r="H123" s="31" t="str">
        <f t="shared" si="7"/>
        <v/>
      </c>
      <c r="I123" s="37" t="str">
        <f t="shared" si="8"/>
        <v/>
      </c>
      <c r="J123" s="32" t="str">
        <f t="shared" si="9"/>
        <v/>
      </c>
      <c r="K123" s="29">
        <f>Schichten!K28</f>
        <v>0</v>
      </c>
    </row>
    <row r="124" spans="1:11" x14ac:dyDescent="0.25">
      <c r="A124" s="31" t="str">
        <f>IF(Schichten!B29="","",Schichten!B29)</f>
        <v/>
      </c>
      <c r="B124" s="37" t="str">
        <f>IF(Schichten!G29="",IF(Schichten!B29="","",Schichten!B29),Schichten!G29)</f>
        <v/>
      </c>
      <c r="C124" s="32" t="str">
        <f>IF(Schichten!I29="",IF(Schichten!B29="","",Schichten!B29),Schichten!I29)</f>
        <v/>
      </c>
      <c r="D124" s="31">
        <f>IF(Schichten!E29&lt;&gt;"",Schichten!E29*24,IF(Schichten!F29="",0,Schichten!F29))</f>
        <v>0</v>
      </c>
      <c r="E124" s="37" t="str">
        <f>IF(AND(Schichten!C29&lt;&gt;"",Schichten!D29&lt;&gt;""),TEXT(Schichten!C29,"hh:mm")&amp;" - "&amp;TEXT(Schichten!D29,"hh:mm"),"")</f>
        <v/>
      </c>
      <c r="F124" s="31" t="str">
        <f>IF(Schichten!H29="",E124,Schichten!H29)</f>
        <v/>
      </c>
      <c r="G124" s="37" t="str">
        <f>IF(Schichten!J29="",E124,Schichten!J29)</f>
        <v/>
      </c>
      <c r="H124" s="31" t="str">
        <f t="shared" si="7"/>
        <v/>
      </c>
      <c r="I124" s="37" t="str">
        <f t="shared" si="8"/>
        <v/>
      </c>
      <c r="J124" s="32" t="str">
        <f t="shared" si="9"/>
        <v/>
      </c>
      <c r="K124" s="29">
        <f>Schichten!K29</f>
        <v>0</v>
      </c>
    </row>
    <row r="125" spans="1:11" x14ac:dyDescent="0.25">
      <c r="A125" s="31" t="str">
        <f>IF(Schichten!B30="","",Schichten!B30)</f>
        <v/>
      </c>
      <c r="B125" s="37" t="str">
        <f>IF(Schichten!G30="",IF(Schichten!B30="","",Schichten!B30),Schichten!G30)</f>
        <v/>
      </c>
      <c r="C125" s="32" t="str">
        <f>IF(Schichten!I30="",IF(Schichten!B30="","",Schichten!B30),Schichten!I30)</f>
        <v/>
      </c>
      <c r="D125" s="31">
        <f>IF(Schichten!E30&lt;&gt;"",Schichten!E30*24,IF(Schichten!F30="",0,Schichten!F30))</f>
        <v>0</v>
      </c>
      <c r="E125" s="37" t="str">
        <f>IF(AND(Schichten!C30&lt;&gt;"",Schichten!D30&lt;&gt;""),TEXT(Schichten!C30,"hh:mm")&amp;" - "&amp;TEXT(Schichten!D30,"hh:mm"),"")</f>
        <v/>
      </c>
      <c r="F125" s="31" t="str">
        <f>IF(Schichten!H30="",E125,Schichten!H30)</f>
        <v/>
      </c>
      <c r="G125" s="37" t="str">
        <f>IF(Schichten!J30="",E125,Schichten!J30)</f>
        <v/>
      </c>
      <c r="H125" s="31" t="str">
        <f t="shared" si="7"/>
        <v/>
      </c>
      <c r="I125" s="37" t="str">
        <f t="shared" si="8"/>
        <v/>
      </c>
      <c r="J125" s="32" t="str">
        <f t="shared" si="9"/>
        <v/>
      </c>
      <c r="K125" s="29">
        <f>Schichten!K30</f>
        <v>0</v>
      </c>
    </row>
    <row r="126" spans="1:11" x14ac:dyDescent="0.25">
      <c r="A126" s="31" t="str">
        <f>IF(Schichten!B31="","",Schichten!B31)</f>
        <v/>
      </c>
      <c r="B126" s="37" t="str">
        <f>IF(Schichten!G31="",IF(Schichten!B31="","",Schichten!B31),Schichten!G31)</f>
        <v/>
      </c>
      <c r="C126" s="32" t="str">
        <f>IF(Schichten!I31="",IF(Schichten!B31="","",Schichten!B31),Schichten!I31)</f>
        <v/>
      </c>
      <c r="D126" s="31">
        <f>IF(Schichten!E31&lt;&gt;"",Schichten!E31*24,IF(Schichten!F31="",0,Schichten!F31))</f>
        <v>0</v>
      </c>
      <c r="E126" s="37" t="str">
        <f>IF(AND(Schichten!C31&lt;&gt;"",Schichten!D31&lt;&gt;""),TEXT(Schichten!C31,"hh:mm")&amp;" - "&amp;TEXT(Schichten!D31,"hh:mm"),"")</f>
        <v/>
      </c>
      <c r="F126" s="31" t="str">
        <f>IF(Schichten!H31="",E126,Schichten!H31)</f>
        <v/>
      </c>
      <c r="G126" s="37" t="str">
        <f>IF(Schichten!J31="",E126,Schichten!J31)</f>
        <v/>
      </c>
      <c r="H126" s="31" t="str">
        <f t="shared" si="7"/>
        <v/>
      </c>
      <c r="I126" s="37" t="str">
        <f t="shared" si="8"/>
        <v/>
      </c>
      <c r="J126" s="32" t="str">
        <f t="shared" si="9"/>
        <v/>
      </c>
      <c r="K126" s="29">
        <f>Schichten!K31</f>
        <v>0</v>
      </c>
    </row>
    <row r="127" spans="1:11" x14ac:dyDescent="0.25">
      <c r="A127" s="31" t="str">
        <f>IF(Schichten!B32="","",Schichten!B32)</f>
        <v/>
      </c>
      <c r="B127" s="37" t="str">
        <f>IF(Schichten!G32="",IF(Schichten!B32="","",Schichten!B32),Schichten!G32)</f>
        <v/>
      </c>
      <c r="C127" s="32" t="str">
        <f>IF(Schichten!I32="",IF(Schichten!B32="","",Schichten!B32),Schichten!I32)</f>
        <v/>
      </c>
      <c r="D127" s="31">
        <f>IF(Schichten!E32&lt;&gt;"",Schichten!E32*24,IF(Schichten!F32="",0,Schichten!F32))</f>
        <v>0</v>
      </c>
      <c r="E127" s="37" t="str">
        <f>IF(AND(Schichten!C32&lt;&gt;"",Schichten!D32&lt;&gt;""),TEXT(Schichten!C32,"hh:mm")&amp;" - "&amp;TEXT(Schichten!D32,"hh:mm"),"")</f>
        <v/>
      </c>
      <c r="F127" s="31" t="str">
        <f>IF(Schichten!H32="",E127,Schichten!H32)</f>
        <v/>
      </c>
      <c r="G127" s="37" t="str">
        <f>IF(Schichten!J32="",E127,Schichten!J32)</f>
        <v/>
      </c>
      <c r="H127" s="31" t="str">
        <f t="shared" si="7"/>
        <v/>
      </c>
      <c r="I127" s="37" t="str">
        <f t="shared" si="8"/>
        <v/>
      </c>
      <c r="J127" s="32" t="str">
        <f t="shared" si="9"/>
        <v/>
      </c>
      <c r="K127" s="29">
        <f>Schichten!K32</f>
        <v>0</v>
      </c>
    </row>
    <row r="128" spans="1:11" x14ac:dyDescent="0.25">
      <c r="A128" s="31" t="str">
        <f>IF(Schichten!B33="","",Schichten!B33)</f>
        <v/>
      </c>
      <c r="B128" s="37" t="str">
        <f>IF(Schichten!G33="",IF(Schichten!B33="","",Schichten!B33),Schichten!G33)</f>
        <v/>
      </c>
      <c r="C128" s="32" t="str">
        <f>IF(Schichten!I33="",IF(Schichten!B33="","",Schichten!B33),Schichten!I33)</f>
        <v/>
      </c>
      <c r="D128" s="31">
        <f>IF(Schichten!E33&lt;&gt;"",Schichten!E33*24,IF(Schichten!F33="",0,Schichten!F33))</f>
        <v>0</v>
      </c>
      <c r="E128" s="37" t="str">
        <f>IF(AND(Schichten!C33&lt;&gt;"",Schichten!D33&lt;&gt;""),TEXT(Schichten!C33,"hh:mm")&amp;" - "&amp;TEXT(Schichten!D33,"hh:mm"),"")</f>
        <v/>
      </c>
      <c r="F128" s="31" t="str">
        <f>IF(Schichten!H33="",E128,Schichten!H33)</f>
        <v/>
      </c>
      <c r="G128" s="37" t="str">
        <f>IF(Schichten!J33="",E128,Schichten!J33)</f>
        <v/>
      </c>
      <c r="H128" s="31" t="str">
        <f t="shared" si="7"/>
        <v/>
      </c>
      <c r="I128" s="37" t="str">
        <f t="shared" si="8"/>
        <v/>
      </c>
      <c r="J128" s="32" t="str">
        <f t="shared" si="9"/>
        <v/>
      </c>
      <c r="K128" s="29">
        <f>Schichten!K33</f>
        <v>0</v>
      </c>
    </row>
    <row r="129" spans="1:11" x14ac:dyDescent="0.25">
      <c r="A129" s="31" t="str">
        <f>IF(Schichten!B34="","",Schichten!B34)</f>
        <v/>
      </c>
      <c r="B129" s="37" t="str">
        <f>IF(Schichten!G34="",IF(Schichten!B34="","",Schichten!B34),Schichten!G34)</f>
        <v/>
      </c>
      <c r="C129" s="32" t="str">
        <f>IF(Schichten!I34="",IF(Schichten!B34="","",Schichten!B34),Schichten!I34)</f>
        <v/>
      </c>
      <c r="D129" s="31">
        <f>IF(Schichten!E34&lt;&gt;"",Schichten!E34*24,IF(Schichten!F34="",0,Schichten!F34))</f>
        <v>0</v>
      </c>
      <c r="E129" s="37" t="str">
        <f>IF(AND(Schichten!C34&lt;&gt;"",Schichten!D34&lt;&gt;""),TEXT(Schichten!C34,"hh:mm")&amp;" - "&amp;TEXT(Schichten!D34,"hh:mm"),"")</f>
        <v/>
      </c>
      <c r="F129" s="31" t="str">
        <f>IF(Schichten!H34="",E129,Schichten!H34)</f>
        <v/>
      </c>
      <c r="G129" s="37" t="str">
        <f>IF(Schichten!J34="",E129,Schichten!J34)</f>
        <v/>
      </c>
      <c r="H129" s="31" t="str">
        <f t="shared" si="7"/>
        <v/>
      </c>
      <c r="I129" s="37" t="str">
        <f t="shared" si="8"/>
        <v/>
      </c>
      <c r="J129" s="32" t="str">
        <f t="shared" si="9"/>
        <v/>
      </c>
      <c r="K129" s="29">
        <f>Schichten!K34</f>
        <v>0</v>
      </c>
    </row>
    <row r="130" spans="1:11" x14ac:dyDescent="0.25">
      <c r="A130" s="31" t="str">
        <f>IF(Schichten!B35="","",Schichten!B35)</f>
        <v/>
      </c>
      <c r="B130" s="37" t="str">
        <f>IF(Schichten!G35="",IF(Schichten!B35="","",Schichten!B35),Schichten!G35)</f>
        <v/>
      </c>
      <c r="C130" s="32" t="str">
        <f>IF(Schichten!I35="",IF(Schichten!B35="","",Schichten!B35),Schichten!I35)</f>
        <v/>
      </c>
      <c r="D130" s="31">
        <f>IF(Schichten!E35&lt;&gt;"",Schichten!E35*24,IF(Schichten!F35="",0,Schichten!F35))</f>
        <v>0</v>
      </c>
      <c r="E130" s="37" t="str">
        <f>IF(AND(Schichten!C35&lt;&gt;"",Schichten!D35&lt;&gt;""),TEXT(Schichten!C35,"hh:mm")&amp;" - "&amp;TEXT(Schichten!D35,"hh:mm"),"")</f>
        <v/>
      </c>
      <c r="F130" s="31" t="str">
        <f>IF(Schichten!H35="",E130,Schichten!H35)</f>
        <v/>
      </c>
      <c r="G130" s="37" t="str">
        <f>IF(Schichten!J35="",E130,Schichten!J35)</f>
        <v/>
      </c>
      <c r="H130" s="31" t="str">
        <f t="shared" si="7"/>
        <v/>
      </c>
      <c r="I130" s="37" t="str">
        <f t="shared" si="8"/>
        <v/>
      </c>
      <c r="J130" s="32" t="str">
        <f t="shared" si="9"/>
        <v/>
      </c>
      <c r="K130" s="29">
        <f>Schichten!K35</f>
        <v>0</v>
      </c>
    </row>
    <row r="131" spans="1:11" x14ac:dyDescent="0.25">
      <c r="A131" s="31" t="str">
        <f>IF(Schichten!B36="","",Schichten!B36)</f>
        <v/>
      </c>
      <c r="B131" s="37" t="str">
        <f>IF(Schichten!G36="",IF(Schichten!B36="","",Schichten!B36),Schichten!G36)</f>
        <v/>
      </c>
      <c r="C131" s="32" t="str">
        <f>IF(Schichten!I36="",IF(Schichten!B36="","",Schichten!B36),Schichten!I36)</f>
        <v/>
      </c>
      <c r="D131" s="31">
        <f>IF(Schichten!E36&lt;&gt;"",Schichten!E36*24,IF(Schichten!F36="",0,Schichten!F36))</f>
        <v>0</v>
      </c>
      <c r="E131" s="37" t="str">
        <f>IF(AND(Schichten!C36&lt;&gt;"",Schichten!D36&lt;&gt;""),TEXT(Schichten!C36,"hh:mm")&amp;" - "&amp;TEXT(Schichten!D36,"hh:mm"),"")</f>
        <v/>
      </c>
      <c r="F131" s="31" t="str">
        <f>IF(Schichten!H36="",E131,Schichten!H36)</f>
        <v/>
      </c>
      <c r="G131" s="37" t="str">
        <f>IF(Schichten!J36="",E131,Schichten!J36)</f>
        <v/>
      </c>
      <c r="H131" s="31" t="str">
        <f t="shared" si="7"/>
        <v/>
      </c>
      <c r="I131" s="37" t="str">
        <f t="shared" si="8"/>
        <v/>
      </c>
      <c r="J131" s="32" t="str">
        <f t="shared" si="9"/>
        <v/>
      </c>
      <c r="K131" s="29">
        <f>Schichten!K36</f>
        <v>0</v>
      </c>
    </row>
    <row r="132" spans="1:11" x14ac:dyDescent="0.25">
      <c r="A132" s="31" t="str">
        <f>IF(Schichten!B37="","",Schichten!B37)</f>
        <v/>
      </c>
      <c r="B132" s="37" t="str">
        <f>IF(Schichten!G37="",IF(Schichten!B37="","",Schichten!B37),Schichten!G37)</f>
        <v/>
      </c>
      <c r="C132" s="32" t="str">
        <f>IF(Schichten!I37="",IF(Schichten!B37="","",Schichten!B37),Schichten!I37)</f>
        <v/>
      </c>
      <c r="D132" s="31">
        <f>IF(Schichten!E37&lt;&gt;"",Schichten!E37*24,IF(Schichten!F37="",0,Schichten!F37))</f>
        <v>0</v>
      </c>
      <c r="E132" s="37" t="str">
        <f>IF(AND(Schichten!C37&lt;&gt;"",Schichten!D37&lt;&gt;""),TEXT(Schichten!C37,"hh:mm")&amp;" - "&amp;TEXT(Schichten!D37,"hh:mm"),"")</f>
        <v/>
      </c>
      <c r="F132" s="31" t="str">
        <f>IF(Schichten!H37="",E132,Schichten!H37)</f>
        <v/>
      </c>
      <c r="G132" s="37" t="str">
        <f>IF(Schichten!J37="",E132,Schichten!J37)</f>
        <v/>
      </c>
      <c r="H132" s="31" t="str">
        <f t="shared" si="7"/>
        <v/>
      </c>
      <c r="I132" s="37" t="str">
        <f t="shared" si="8"/>
        <v/>
      </c>
      <c r="J132" s="32" t="str">
        <f t="shared" si="9"/>
        <v/>
      </c>
      <c r="K132" s="29">
        <f>Schichten!K37</f>
        <v>0</v>
      </c>
    </row>
    <row r="133" spans="1:11" x14ac:dyDescent="0.25">
      <c r="A133" s="31" t="str">
        <f>IF(Schichten!B38="","",Schichten!B38)</f>
        <v/>
      </c>
      <c r="B133" s="37" t="str">
        <f>IF(Schichten!G38="",IF(Schichten!B38="","",Schichten!B38),Schichten!G38)</f>
        <v/>
      </c>
      <c r="C133" s="32" t="str">
        <f>IF(Schichten!I38="",IF(Schichten!B38="","",Schichten!B38),Schichten!I38)</f>
        <v/>
      </c>
      <c r="D133" s="31">
        <f>IF(Schichten!E38&lt;&gt;"",Schichten!E38*24,IF(Schichten!F38="",0,Schichten!F38))</f>
        <v>0</v>
      </c>
      <c r="E133" s="37" t="str">
        <f>IF(AND(Schichten!C38&lt;&gt;"",Schichten!D38&lt;&gt;""),TEXT(Schichten!C38,"hh:mm")&amp;" - "&amp;TEXT(Schichten!D38,"hh:mm"),"")</f>
        <v/>
      </c>
      <c r="F133" s="31" t="str">
        <f>IF(Schichten!H38="",E133,Schichten!H38)</f>
        <v/>
      </c>
      <c r="G133" s="37" t="str">
        <f>IF(Schichten!J38="",E133,Schichten!J38)</f>
        <v/>
      </c>
      <c r="H133" s="31" t="str">
        <f t="shared" si="7"/>
        <v/>
      </c>
      <c r="I133" s="37" t="str">
        <f t="shared" si="8"/>
        <v/>
      </c>
      <c r="J133" s="32" t="str">
        <f t="shared" si="9"/>
        <v/>
      </c>
      <c r="K133" s="29">
        <f>Schichten!K38</f>
        <v>0</v>
      </c>
    </row>
    <row r="134" spans="1:11" x14ac:dyDescent="0.25">
      <c r="A134" s="31" t="str">
        <f>IF(Schichten!B39="","",Schichten!B39)</f>
        <v/>
      </c>
      <c r="B134" s="37" t="str">
        <f>IF(Schichten!G39="",IF(Schichten!B39="","",Schichten!B39),Schichten!G39)</f>
        <v/>
      </c>
      <c r="C134" s="32" t="str">
        <f>IF(Schichten!I39="",IF(Schichten!B39="","",Schichten!B39),Schichten!I39)</f>
        <v/>
      </c>
      <c r="D134" s="31">
        <f>IF(Schichten!E39&lt;&gt;"",Schichten!E39*24,IF(Schichten!F39="",0,Schichten!F39))</f>
        <v>0</v>
      </c>
      <c r="E134" s="37" t="str">
        <f>IF(AND(Schichten!C39&lt;&gt;"",Schichten!D39&lt;&gt;""),TEXT(Schichten!C39,"hh:mm")&amp;" - "&amp;TEXT(Schichten!D39,"hh:mm"),"")</f>
        <v/>
      </c>
      <c r="F134" s="31" t="str">
        <f>IF(Schichten!H39="",E134,Schichten!H39)</f>
        <v/>
      </c>
      <c r="G134" s="37" t="str">
        <f>IF(Schichten!J39="",E134,Schichten!J39)</f>
        <v/>
      </c>
      <c r="H134" s="31" t="str">
        <f t="shared" si="7"/>
        <v/>
      </c>
      <c r="I134" s="37" t="str">
        <f t="shared" si="8"/>
        <v/>
      </c>
      <c r="J134" s="32" t="str">
        <f t="shared" si="9"/>
        <v/>
      </c>
      <c r="K134" s="29">
        <f>Schichten!K39</f>
        <v>0</v>
      </c>
    </row>
    <row r="135" spans="1:11" x14ac:dyDescent="0.25">
      <c r="A135" s="31" t="str">
        <f>IF(Schichten!B40="","",Schichten!B40)</f>
        <v/>
      </c>
      <c r="B135" s="37" t="str">
        <f>IF(Schichten!G40="",IF(Schichten!B40="","",Schichten!B40),Schichten!G40)</f>
        <v/>
      </c>
      <c r="C135" s="32" t="str">
        <f>IF(Schichten!I40="",IF(Schichten!B40="","",Schichten!B40),Schichten!I40)</f>
        <v/>
      </c>
      <c r="D135" s="31">
        <f>IF(Schichten!E40&lt;&gt;"",Schichten!E40*24,IF(Schichten!F40="",0,Schichten!F40))</f>
        <v>0</v>
      </c>
      <c r="E135" s="37" t="str">
        <f>IF(AND(Schichten!C40&lt;&gt;"",Schichten!D40&lt;&gt;""),TEXT(Schichten!C40,"hh:mm")&amp;" - "&amp;TEXT(Schichten!D40,"hh:mm"),"")</f>
        <v/>
      </c>
      <c r="F135" s="31" t="str">
        <f>IF(Schichten!H40="",E135,Schichten!H40)</f>
        <v/>
      </c>
      <c r="G135" s="37" t="str">
        <f>IF(Schichten!J40="",E135,Schichten!J40)</f>
        <v/>
      </c>
      <c r="H135" s="31" t="str">
        <f t="shared" si="7"/>
        <v/>
      </c>
      <c r="I135" s="37" t="str">
        <f t="shared" si="8"/>
        <v/>
      </c>
      <c r="J135" s="32" t="str">
        <f t="shared" si="9"/>
        <v/>
      </c>
      <c r="K135" s="29">
        <f>Schichten!K40</f>
        <v>0</v>
      </c>
    </row>
    <row r="136" spans="1:11" x14ac:dyDescent="0.25">
      <c r="A136" s="31" t="str">
        <f>IF(Schichten!B41="","",Schichten!B41)</f>
        <v/>
      </c>
      <c r="B136" s="37" t="str">
        <f>IF(Schichten!G41="",IF(Schichten!B41="","",Schichten!B41),Schichten!G41)</f>
        <v/>
      </c>
      <c r="C136" s="32" t="str">
        <f>IF(Schichten!I41="",IF(Schichten!B41="","",Schichten!B41),Schichten!I41)</f>
        <v/>
      </c>
      <c r="D136" s="31">
        <f>IF(Schichten!E41&lt;&gt;"",Schichten!E41*24,IF(Schichten!F41="",0,Schichten!F41))</f>
        <v>0</v>
      </c>
      <c r="E136" s="37" t="str">
        <f>IF(AND(Schichten!C41&lt;&gt;"",Schichten!D41&lt;&gt;""),TEXT(Schichten!C41,"hh:mm")&amp;" - "&amp;TEXT(Schichten!D41,"hh:mm"),"")</f>
        <v/>
      </c>
      <c r="F136" s="31" t="str">
        <f>IF(Schichten!H41="",E136,Schichten!H41)</f>
        <v/>
      </c>
      <c r="G136" s="37" t="str">
        <f>IF(Schichten!J41="",E136,Schichten!J41)</f>
        <v/>
      </c>
      <c r="H136" s="31" t="str">
        <f t="shared" si="7"/>
        <v/>
      </c>
      <c r="I136" s="37" t="str">
        <f t="shared" si="8"/>
        <v/>
      </c>
      <c r="J136" s="32" t="str">
        <f t="shared" si="9"/>
        <v/>
      </c>
      <c r="K136" s="29">
        <f>Schichten!K41</f>
        <v>0</v>
      </c>
    </row>
    <row r="137" spans="1:11" x14ac:dyDescent="0.25">
      <c r="A137" s="31" t="str">
        <f>IF(Schichten!B42="","",Schichten!B42)</f>
        <v/>
      </c>
      <c r="B137" s="37" t="str">
        <f>IF(Schichten!G42="",IF(Schichten!B42="","",Schichten!B42),Schichten!G42)</f>
        <v/>
      </c>
      <c r="C137" s="32" t="str">
        <f>IF(Schichten!I42="",IF(Schichten!B42="","",Schichten!B42),Schichten!I42)</f>
        <v/>
      </c>
      <c r="D137" s="31">
        <f>IF(Schichten!E42&lt;&gt;"",Schichten!E42*24,IF(Schichten!F42="",0,Schichten!F42))</f>
        <v>0</v>
      </c>
      <c r="E137" s="37" t="str">
        <f>IF(AND(Schichten!C42&lt;&gt;"",Schichten!D42&lt;&gt;""),TEXT(Schichten!C42,"hh:mm")&amp;" - "&amp;TEXT(Schichten!D42,"hh:mm"),"")</f>
        <v/>
      </c>
      <c r="F137" s="31" t="str">
        <f>IF(Schichten!H42="",E137,Schichten!H42)</f>
        <v/>
      </c>
      <c r="G137" s="37" t="str">
        <f>IF(Schichten!J42="",E137,Schichten!J42)</f>
        <v/>
      </c>
      <c r="H137" s="31" t="str">
        <f t="shared" si="7"/>
        <v/>
      </c>
      <c r="I137" s="37" t="str">
        <f t="shared" si="8"/>
        <v/>
      </c>
      <c r="J137" s="32" t="str">
        <f t="shared" si="9"/>
        <v/>
      </c>
      <c r="K137" s="29">
        <f>Schichten!K42</f>
        <v>0</v>
      </c>
    </row>
    <row r="138" spans="1:11" x14ac:dyDescent="0.25">
      <c r="A138" s="31" t="str">
        <f>IF(Schichten!B43="","",Schichten!B43)</f>
        <v/>
      </c>
      <c r="B138" s="37" t="str">
        <f>IF(Schichten!G43="",IF(Schichten!B43="","",Schichten!B43),Schichten!G43)</f>
        <v/>
      </c>
      <c r="C138" s="32" t="str">
        <f>IF(Schichten!I43="",IF(Schichten!B43="","",Schichten!B43),Schichten!I43)</f>
        <v/>
      </c>
      <c r="D138" s="31">
        <f>IF(Schichten!E43&lt;&gt;"",Schichten!E43*24,IF(Schichten!F43="",0,Schichten!F43))</f>
        <v>0</v>
      </c>
      <c r="E138" s="37" t="str">
        <f>IF(AND(Schichten!C43&lt;&gt;"",Schichten!D43&lt;&gt;""),TEXT(Schichten!C43,"hh:mm")&amp;" - "&amp;TEXT(Schichten!D43,"hh:mm"),"")</f>
        <v/>
      </c>
      <c r="F138" s="31" t="str">
        <f>IF(Schichten!H43="",E138,Schichten!H43)</f>
        <v/>
      </c>
      <c r="G138" s="37" t="str">
        <f>IF(Schichten!J43="",E138,Schichten!J43)</f>
        <v/>
      </c>
      <c r="H138" s="31" t="str">
        <f t="shared" si="7"/>
        <v/>
      </c>
      <c r="I138" s="37" t="str">
        <f t="shared" si="8"/>
        <v/>
      </c>
      <c r="J138" s="32" t="str">
        <f t="shared" si="9"/>
        <v/>
      </c>
      <c r="K138" s="29">
        <f>Schichten!K43</f>
        <v>0</v>
      </c>
    </row>
    <row r="139" spans="1:11" x14ac:dyDescent="0.25">
      <c r="A139" s="31" t="str">
        <f>IF(Schichten!B44="","",Schichten!B44)</f>
        <v/>
      </c>
      <c r="B139" s="37" t="str">
        <f>IF(Schichten!G44="",IF(Schichten!B44="","",Schichten!B44),Schichten!G44)</f>
        <v/>
      </c>
      <c r="C139" s="32" t="str">
        <f>IF(Schichten!I44="",IF(Schichten!B44="","",Schichten!B44),Schichten!I44)</f>
        <v/>
      </c>
      <c r="D139" s="31">
        <f>IF(Schichten!E44&lt;&gt;"",Schichten!E44*24,IF(Schichten!F44="",0,Schichten!F44))</f>
        <v>0</v>
      </c>
      <c r="E139" s="37" t="str">
        <f>IF(AND(Schichten!C44&lt;&gt;"",Schichten!D44&lt;&gt;""),TEXT(Schichten!C44,"hh:mm")&amp;" - "&amp;TEXT(Schichten!D44,"hh:mm"),"")</f>
        <v/>
      </c>
      <c r="F139" s="31" t="str">
        <f>IF(Schichten!H44="",E139,Schichten!H44)</f>
        <v/>
      </c>
      <c r="G139" s="37" t="str">
        <f>IF(Schichten!J44="",E139,Schichten!J44)</f>
        <v/>
      </c>
      <c r="H139" s="31" t="str">
        <f t="shared" si="7"/>
        <v/>
      </c>
      <c r="I139" s="37" t="str">
        <f t="shared" si="8"/>
        <v/>
      </c>
      <c r="J139" s="32" t="str">
        <f t="shared" si="9"/>
        <v/>
      </c>
      <c r="K139" s="29">
        <f>Schichten!K44</f>
        <v>0</v>
      </c>
    </row>
    <row r="140" spans="1:11" x14ac:dyDescent="0.25">
      <c r="A140" s="31" t="str">
        <f>IF(Schichten!B45="","",Schichten!B45)</f>
        <v/>
      </c>
      <c r="B140" s="37" t="str">
        <f>IF(Schichten!G45="",IF(Schichten!B45="","",Schichten!B45),Schichten!G45)</f>
        <v/>
      </c>
      <c r="C140" s="32" t="str">
        <f>IF(Schichten!I45="",IF(Schichten!B45="","",Schichten!B45),Schichten!I45)</f>
        <v/>
      </c>
      <c r="D140" s="31">
        <f>IF(Schichten!E45&lt;&gt;"",Schichten!E45*24,IF(Schichten!F45="",0,Schichten!F45))</f>
        <v>0</v>
      </c>
      <c r="E140" s="37" t="str">
        <f>IF(AND(Schichten!C45&lt;&gt;"",Schichten!D45&lt;&gt;""),TEXT(Schichten!C45,"hh:mm")&amp;" - "&amp;TEXT(Schichten!D45,"hh:mm"),"")</f>
        <v/>
      </c>
      <c r="F140" s="31" t="str">
        <f>IF(Schichten!H45="",E140,Schichten!H45)</f>
        <v/>
      </c>
      <c r="G140" s="37" t="str">
        <f>IF(Schichten!J45="",E140,Schichten!J45)</f>
        <v/>
      </c>
      <c r="H140" s="31" t="str">
        <f t="shared" si="7"/>
        <v/>
      </c>
      <c r="I140" s="37" t="str">
        <f t="shared" si="8"/>
        <v/>
      </c>
      <c r="J140" s="32" t="str">
        <f t="shared" si="9"/>
        <v/>
      </c>
      <c r="K140" s="29">
        <f>Schichten!K45</f>
        <v>0</v>
      </c>
    </row>
    <row r="141" spans="1:11" x14ac:dyDescent="0.25">
      <c r="A141" s="31" t="str">
        <f>IF(Schichten!B46="","",Schichten!B46)</f>
        <v/>
      </c>
      <c r="B141" s="37" t="str">
        <f>IF(Schichten!G46="",IF(Schichten!B46="","",Schichten!B46),Schichten!G46)</f>
        <v/>
      </c>
      <c r="C141" s="32" t="str">
        <f>IF(Schichten!I46="",IF(Schichten!B46="","",Schichten!B46),Schichten!I46)</f>
        <v/>
      </c>
      <c r="D141" s="31">
        <f>IF(Schichten!E46&lt;&gt;"",Schichten!E46*24,IF(Schichten!F46="",0,Schichten!F46))</f>
        <v>0</v>
      </c>
      <c r="E141" s="37" t="str">
        <f>IF(AND(Schichten!C46&lt;&gt;"",Schichten!D46&lt;&gt;""),TEXT(Schichten!C46,"hh:mm")&amp;" - "&amp;TEXT(Schichten!D46,"hh:mm"),"")</f>
        <v/>
      </c>
      <c r="F141" s="31" t="str">
        <f>IF(Schichten!H46="",E141,Schichten!H46)</f>
        <v/>
      </c>
      <c r="G141" s="37" t="str">
        <f>IF(Schichten!J46="",E141,Schichten!J46)</f>
        <v/>
      </c>
      <c r="H141" s="31" t="str">
        <f t="shared" si="7"/>
        <v/>
      </c>
      <c r="I141" s="37" t="str">
        <f t="shared" si="8"/>
        <v/>
      </c>
      <c r="J141" s="32" t="str">
        <f t="shared" si="9"/>
        <v/>
      </c>
      <c r="K141" s="29">
        <f>Schichten!K46</f>
        <v>0</v>
      </c>
    </row>
    <row r="142" spans="1:11" x14ac:dyDescent="0.25">
      <c r="A142" s="31" t="str">
        <f>IF(Schichten!B47="","",Schichten!B47)</f>
        <v/>
      </c>
      <c r="B142" s="37" t="str">
        <f>IF(Schichten!G47="",IF(Schichten!B47="","",Schichten!B47),Schichten!G47)</f>
        <v/>
      </c>
      <c r="C142" s="32" t="str">
        <f>IF(Schichten!I47="",IF(Schichten!B47="","",Schichten!B47),Schichten!I47)</f>
        <v/>
      </c>
      <c r="D142" s="31">
        <f>IF(Schichten!E47&lt;&gt;"",Schichten!E47*24,IF(Schichten!F47="",0,Schichten!F47))</f>
        <v>0</v>
      </c>
      <c r="E142" s="37" t="str">
        <f>IF(AND(Schichten!C47&lt;&gt;"",Schichten!D47&lt;&gt;""),TEXT(Schichten!C47,"hh:mm")&amp;" - "&amp;TEXT(Schichten!D47,"hh:mm"),"")</f>
        <v/>
      </c>
      <c r="F142" s="31" t="str">
        <f>IF(Schichten!H47="",E142,Schichten!H47)</f>
        <v/>
      </c>
      <c r="G142" s="37" t="str">
        <f>IF(Schichten!J47="",E142,Schichten!J47)</f>
        <v/>
      </c>
      <c r="H142" s="31" t="str">
        <f t="shared" si="7"/>
        <v/>
      </c>
      <c r="I142" s="37" t="str">
        <f t="shared" si="8"/>
        <v/>
      </c>
      <c r="J142" s="32" t="str">
        <f t="shared" si="9"/>
        <v/>
      </c>
      <c r="K142" s="29">
        <f>Schichten!K47</f>
        <v>0</v>
      </c>
    </row>
    <row r="143" spans="1:11" x14ac:dyDescent="0.25">
      <c r="A143" s="31" t="str">
        <f>IF(Schichten!B48="","",Schichten!B48)</f>
        <v/>
      </c>
      <c r="B143" s="37" t="str">
        <f>IF(Schichten!G48="",IF(Schichten!B48="","",Schichten!B48),Schichten!G48)</f>
        <v/>
      </c>
      <c r="C143" s="32" t="str">
        <f>IF(Schichten!I48="",IF(Schichten!B48="","",Schichten!B48),Schichten!I48)</f>
        <v/>
      </c>
      <c r="D143" s="31">
        <f>IF(Schichten!E48&lt;&gt;"",Schichten!E48*24,IF(Schichten!F48="",0,Schichten!F48))</f>
        <v>0</v>
      </c>
      <c r="E143" s="37" t="str">
        <f>IF(AND(Schichten!C48&lt;&gt;"",Schichten!D48&lt;&gt;""),TEXT(Schichten!C48,"hh:mm")&amp;" - "&amp;TEXT(Schichten!D48,"hh:mm"),"")</f>
        <v/>
      </c>
      <c r="F143" s="31" t="str">
        <f>IF(Schichten!H48="",E143,Schichten!H48)</f>
        <v/>
      </c>
      <c r="G143" s="37" t="str">
        <f>IF(Schichten!J48="",E143,Schichten!J48)</f>
        <v/>
      </c>
      <c r="H143" s="31" t="str">
        <f t="shared" si="7"/>
        <v/>
      </c>
      <c r="I143" s="37" t="str">
        <f t="shared" si="8"/>
        <v/>
      </c>
      <c r="J143" s="32" t="str">
        <f t="shared" si="9"/>
        <v/>
      </c>
      <c r="K143" s="29">
        <f>Schichten!K48</f>
        <v>0</v>
      </c>
    </row>
    <row r="144" spans="1:11" x14ac:dyDescent="0.25">
      <c r="A144" s="31" t="str">
        <f>IF(Schichten!B49="","",Schichten!B49)</f>
        <v/>
      </c>
      <c r="B144" s="37" t="str">
        <f>IF(Schichten!G49="",IF(Schichten!B49="","",Schichten!B49),Schichten!G49)</f>
        <v/>
      </c>
      <c r="C144" s="32" t="str">
        <f>IF(Schichten!I49="",IF(Schichten!B49="","",Schichten!B49),Schichten!I49)</f>
        <v/>
      </c>
      <c r="D144" s="31">
        <f>IF(Schichten!E49&lt;&gt;"",Schichten!E49*24,IF(Schichten!F49="",0,Schichten!F49))</f>
        <v>0</v>
      </c>
      <c r="E144" s="37" t="str">
        <f>IF(AND(Schichten!C49&lt;&gt;"",Schichten!D49&lt;&gt;""),TEXT(Schichten!C49,"hh:mm")&amp;" - "&amp;TEXT(Schichten!D49,"hh:mm"),"")</f>
        <v/>
      </c>
      <c r="F144" s="31" t="str">
        <f>IF(Schichten!H49="",E144,Schichten!H49)</f>
        <v/>
      </c>
      <c r="G144" s="37" t="str">
        <f>IF(Schichten!J49="",E144,Schichten!J49)</f>
        <v/>
      </c>
      <c r="H144" s="31" t="str">
        <f t="shared" si="7"/>
        <v/>
      </c>
      <c r="I144" s="37" t="str">
        <f t="shared" si="8"/>
        <v/>
      </c>
      <c r="J144" s="32" t="str">
        <f t="shared" si="9"/>
        <v/>
      </c>
      <c r="K144" s="29">
        <f>Schichten!K49</f>
        <v>0</v>
      </c>
    </row>
    <row r="145" spans="1:11" x14ac:dyDescent="0.25">
      <c r="A145" s="31" t="str">
        <f>IF(Schichten!B50="","",Schichten!B50)</f>
        <v/>
      </c>
      <c r="B145" s="37" t="str">
        <f>IF(Schichten!G50="",IF(Schichten!B50="","",Schichten!B50),Schichten!G50)</f>
        <v/>
      </c>
      <c r="C145" s="32" t="str">
        <f>IF(Schichten!I50="",IF(Schichten!B50="","",Schichten!B50),Schichten!I50)</f>
        <v/>
      </c>
      <c r="D145" s="31">
        <f>IF(Schichten!E50&lt;&gt;"",Schichten!E50*24,IF(Schichten!F50="",0,Schichten!F50))</f>
        <v>0</v>
      </c>
      <c r="E145" s="37" t="str">
        <f>IF(AND(Schichten!C50&lt;&gt;"",Schichten!D50&lt;&gt;""),TEXT(Schichten!C50,"hh:mm")&amp;" - "&amp;TEXT(Schichten!D50,"hh:mm"),"")</f>
        <v/>
      </c>
      <c r="F145" s="31" t="str">
        <f>IF(Schichten!H50="",E145,Schichten!H50)</f>
        <v/>
      </c>
      <c r="G145" s="37" t="str">
        <f>IF(Schichten!J50="",E145,Schichten!J50)</f>
        <v/>
      </c>
      <c r="H145" s="31" t="str">
        <f t="shared" si="7"/>
        <v/>
      </c>
      <c r="I145" s="37" t="str">
        <f t="shared" si="8"/>
        <v/>
      </c>
      <c r="J145" s="32" t="str">
        <f t="shared" si="9"/>
        <v/>
      </c>
      <c r="K145" s="29">
        <f>Schichten!K50</f>
        <v>0</v>
      </c>
    </row>
    <row r="146" spans="1:11" x14ac:dyDescent="0.25">
      <c r="A146" s="31" t="str">
        <f>IF(Schichten!B51="","",Schichten!B51)</f>
        <v/>
      </c>
      <c r="B146" s="37" t="str">
        <f>IF(Schichten!G51="",IF(Schichten!B51="","",Schichten!B51),Schichten!G51)</f>
        <v/>
      </c>
      <c r="C146" s="32" t="str">
        <f>IF(Schichten!I51="",IF(Schichten!B51="","",Schichten!B51),Schichten!I51)</f>
        <v/>
      </c>
      <c r="D146" s="31">
        <f>IF(Schichten!E51&lt;&gt;"",Schichten!E51*24,IF(Schichten!F51="",0,Schichten!F51))</f>
        <v>0</v>
      </c>
      <c r="E146" s="37" t="str">
        <f>IF(AND(Schichten!C51&lt;&gt;"",Schichten!D51&lt;&gt;""),TEXT(Schichten!C51,"hh:mm")&amp;" - "&amp;TEXT(Schichten!D51,"hh:mm"),"")</f>
        <v/>
      </c>
      <c r="F146" s="31" t="str">
        <f>IF(Schichten!H51="",E146,Schichten!H51)</f>
        <v/>
      </c>
      <c r="G146" s="37" t="str">
        <f>IF(Schichten!J51="",E146,Schichten!J51)</f>
        <v/>
      </c>
      <c r="H146" s="31" t="str">
        <f t="shared" si="7"/>
        <v/>
      </c>
      <c r="I146" s="37" t="str">
        <f t="shared" si="8"/>
        <v/>
      </c>
      <c r="J146" s="32" t="str">
        <f t="shared" si="9"/>
        <v/>
      </c>
      <c r="K146" s="29">
        <f>Schichten!K51</f>
        <v>0</v>
      </c>
    </row>
    <row r="147" spans="1:11" x14ac:dyDescent="0.25">
      <c r="A147" s="33" t="str">
        <f>IF(Schichten!B52="","",Schichten!B52)</f>
        <v/>
      </c>
      <c r="B147" s="38" t="str">
        <f>IF(Schichten!G52="",IF(Schichten!B52="","",Schichten!B52),Schichten!G52)</f>
        <v/>
      </c>
      <c r="C147" s="34" t="str">
        <f>IF(Schichten!I52="",IF(Schichten!B52="","",Schichten!B52),Schichten!I52)</f>
        <v/>
      </c>
      <c r="D147" s="33">
        <f>IF(Schichten!E52&lt;&gt;"",Schichten!E52*24,IF(Schichten!F52="",0,Schichten!F52))</f>
        <v>0</v>
      </c>
      <c r="E147" s="38" t="str">
        <f>IF(AND(Schichten!C52&lt;&gt;"",Schichten!D52&lt;&gt;""),TEXT(Schichten!C52,"hh:mm")&amp;" - "&amp;TEXT(Schichten!D52,"hh:mm"),"")</f>
        <v/>
      </c>
      <c r="F147" s="33" t="str">
        <f>IF(Schichten!H52="",E147,Schichten!H52)</f>
        <v/>
      </c>
      <c r="G147" s="38" t="str">
        <f>IF(Schichten!J52="",E147,Schichten!J52)</f>
        <v/>
      </c>
      <c r="H147" s="33" t="str">
        <f t="shared" si="7"/>
        <v/>
      </c>
      <c r="I147" s="38" t="str">
        <f t="shared" si="8"/>
        <v/>
      </c>
      <c r="J147" s="34" t="str">
        <f t="shared" si="9"/>
        <v/>
      </c>
      <c r="K147" s="29">
        <f>Schichten!K52</f>
        <v>0</v>
      </c>
    </row>
    <row r="150" spans="1:11" x14ac:dyDescent="0.25">
      <c r="A150" s="30" t="s">
        <v>179</v>
      </c>
      <c r="C150" s="30" t="s">
        <v>184</v>
      </c>
    </row>
    <row r="152" spans="1:11" x14ac:dyDescent="0.25">
      <c r="A152" s="81">
        <f>IF(Feiertage!D2&lt;&gt;"",Feiertage!B2,"")</f>
        <v>43831</v>
      </c>
      <c r="C152" t="s">
        <v>216</v>
      </c>
      <c r="E152" s="79">
        <f>Wunschdienstplan!F5</f>
        <v>43862</v>
      </c>
    </row>
    <row r="153" spans="1:11" x14ac:dyDescent="0.25">
      <c r="A153" s="82">
        <f>IF(Feiertage!D3&lt;&gt;"",Feiertage!B3,"")</f>
        <v>43836</v>
      </c>
      <c r="E153" s="79">
        <f>EOMONTH(E152,0)</f>
        <v>43890</v>
      </c>
      <c r="G153" t="s">
        <v>219</v>
      </c>
    </row>
    <row r="154" spans="1:11" x14ac:dyDescent="0.25">
      <c r="A154" s="82">
        <f>IF(Feiertage!D4&lt;&gt;"",Feiertage!B4,"")</f>
        <v>43885</v>
      </c>
      <c r="C154" t="s">
        <v>217</v>
      </c>
      <c r="D154">
        <v>0</v>
      </c>
      <c r="E154">
        <f>E153-E152+1</f>
        <v>29</v>
      </c>
      <c r="G154" t="str">
        <f>IF(D44&lt;&gt;"","hh:mm","dezimal")</f>
        <v>hh:mm</v>
      </c>
    </row>
    <row r="155" spans="1:11" x14ac:dyDescent="0.25">
      <c r="A155" s="82">
        <f>IF(Feiertage!D5&lt;&gt;"",Feiertage!B5,"")</f>
        <v>43931</v>
      </c>
      <c r="C155" t="s">
        <v>123</v>
      </c>
      <c r="D155">
        <v>1</v>
      </c>
      <c r="E155">
        <f>COUNTIF($G$163:$AK$163,D155)</f>
        <v>4</v>
      </c>
    </row>
    <row r="156" spans="1:11" x14ac:dyDescent="0.25">
      <c r="A156" s="82">
        <f>IF(Feiertage!D6&lt;&gt;"",Feiertage!B6,"")</f>
        <v>43932</v>
      </c>
      <c r="C156" t="s">
        <v>124</v>
      </c>
      <c r="D156">
        <v>2</v>
      </c>
      <c r="E156" s="29">
        <f t="shared" ref="E156:E161" si="10">COUNTIF($G$163:$AK$163,D156)</f>
        <v>4</v>
      </c>
    </row>
    <row r="157" spans="1:11" x14ac:dyDescent="0.25">
      <c r="A157" s="82">
        <f>IF(Feiertage!D7&lt;&gt;"",Feiertage!B7,"")</f>
        <v>43933</v>
      </c>
      <c r="C157" s="29" t="s">
        <v>125</v>
      </c>
      <c r="D157">
        <v>3</v>
      </c>
      <c r="E157" s="29">
        <f t="shared" si="10"/>
        <v>4</v>
      </c>
    </row>
    <row r="158" spans="1:11" x14ac:dyDescent="0.25">
      <c r="A158" s="82">
        <f>IF(Feiertage!D8&lt;&gt;"",Feiertage!B8,"")</f>
        <v>43934</v>
      </c>
      <c r="C158" s="29" t="s">
        <v>126</v>
      </c>
      <c r="D158">
        <v>4</v>
      </c>
      <c r="E158" s="29">
        <f t="shared" si="10"/>
        <v>4</v>
      </c>
    </row>
    <row r="159" spans="1:11" x14ac:dyDescent="0.25">
      <c r="A159" s="82">
        <f>IF(Feiertage!D9&lt;&gt;"",Feiertage!B9,"")</f>
        <v>43952</v>
      </c>
      <c r="C159" s="29" t="s">
        <v>127</v>
      </c>
      <c r="D159">
        <v>5</v>
      </c>
      <c r="E159" s="29">
        <f t="shared" si="10"/>
        <v>4</v>
      </c>
    </row>
    <row r="160" spans="1:11" x14ac:dyDescent="0.25">
      <c r="A160" s="82">
        <f>IF(Feiertage!D10&lt;&gt;"",Feiertage!B10,"")</f>
        <v>43972</v>
      </c>
      <c r="C160" s="29" t="s">
        <v>128</v>
      </c>
      <c r="D160">
        <v>6</v>
      </c>
      <c r="E160" s="29">
        <f t="shared" si="10"/>
        <v>5</v>
      </c>
    </row>
    <row r="161" spans="1:37" x14ac:dyDescent="0.25">
      <c r="A161" s="82">
        <f>IF(Feiertage!D11&lt;&gt;"",Feiertage!B11,"")</f>
        <v>43981</v>
      </c>
      <c r="C161" s="29" t="s">
        <v>129</v>
      </c>
      <c r="D161">
        <v>7</v>
      </c>
      <c r="E161" s="29">
        <f t="shared" si="10"/>
        <v>4</v>
      </c>
    </row>
    <row r="162" spans="1:37" x14ac:dyDescent="0.25">
      <c r="A162" s="82">
        <f>IF(Feiertage!D12&lt;&gt;"",Feiertage!B12,"")</f>
        <v>43982</v>
      </c>
    </row>
    <row r="163" spans="1:37" x14ac:dyDescent="0.25">
      <c r="A163" s="82">
        <f>IF(Feiertage!D13&lt;&gt;"",Feiertage!B13,"")</f>
        <v>43983</v>
      </c>
      <c r="C163" t="s">
        <v>205</v>
      </c>
      <c r="G163">
        <f>WEEKDAY(G164,2)</f>
        <v>6</v>
      </c>
      <c r="H163" s="29">
        <f t="shared" ref="H163:AK163" si="11">WEEKDAY(H164,2)</f>
        <v>7</v>
      </c>
      <c r="I163" s="29">
        <f t="shared" si="11"/>
        <v>1</v>
      </c>
      <c r="J163" s="29">
        <f t="shared" si="11"/>
        <v>2</v>
      </c>
      <c r="K163" s="29">
        <f t="shared" si="11"/>
        <v>3</v>
      </c>
      <c r="L163" s="29">
        <f t="shared" si="11"/>
        <v>4</v>
      </c>
      <c r="M163" s="29">
        <f t="shared" si="11"/>
        <v>5</v>
      </c>
      <c r="N163" s="29">
        <f t="shared" si="11"/>
        <v>6</v>
      </c>
      <c r="O163" s="29">
        <f t="shared" si="11"/>
        <v>7</v>
      </c>
      <c r="P163" s="29">
        <f t="shared" si="11"/>
        <v>1</v>
      </c>
      <c r="Q163" s="29">
        <f t="shared" si="11"/>
        <v>2</v>
      </c>
      <c r="R163" s="29">
        <f t="shared" si="11"/>
        <v>3</v>
      </c>
      <c r="S163" s="29">
        <f t="shared" si="11"/>
        <v>4</v>
      </c>
      <c r="T163" s="29">
        <f t="shared" si="11"/>
        <v>5</v>
      </c>
      <c r="U163" s="29">
        <f t="shared" si="11"/>
        <v>6</v>
      </c>
      <c r="V163" s="29">
        <f t="shared" si="11"/>
        <v>7</v>
      </c>
      <c r="W163" s="29">
        <f t="shared" si="11"/>
        <v>1</v>
      </c>
      <c r="X163" s="29">
        <f t="shared" si="11"/>
        <v>2</v>
      </c>
      <c r="Y163" s="29">
        <f t="shared" si="11"/>
        <v>3</v>
      </c>
      <c r="Z163" s="29">
        <f t="shared" si="11"/>
        <v>4</v>
      </c>
      <c r="AA163" s="29">
        <f t="shared" si="11"/>
        <v>5</v>
      </c>
      <c r="AB163" s="29">
        <f t="shared" si="11"/>
        <v>6</v>
      </c>
      <c r="AC163" s="29">
        <f t="shared" si="11"/>
        <v>7</v>
      </c>
      <c r="AD163" s="29">
        <f t="shared" si="11"/>
        <v>1</v>
      </c>
      <c r="AE163" s="29">
        <f t="shared" si="11"/>
        <v>2</v>
      </c>
      <c r="AF163" s="29">
        <f t="shared" si="11"/>
        <v>3</v>
      </c>
      <c r="AG163" s="29">
        <f t="shared" si="11"/>
        <v>4</v>
      </c>
      <c r="AH163" s="29">
        <f t="shared" si="11"/>
        <v>5</v>
      </c>
      <c r="AI163" s="29">
        <f t="shared" si="11"/>
        <v>6</v>
      </c>
      <c r="AJ163" s="29" t="e">
        <f t="shared" si="11"/>
        <v>#VALUE!</v>
      </c>
      <c r="AK163" s="29" t="e">
        <f t="shared" si="11"/>
        <v>#VALUE!</v>
      </c>
    </row>
    <row r="164" spans="1:37" x14ac:dyDescent="0.25">
      <c r="A164" s="82">
        <f>IF(Feiertage!D14&lt;&gt;"",Feiertage!B14,"")</f>
        <v>43993</v>
      </c>
      <c r="C164" t="s">
        <v>206</v>
      </c>
      <c r="D164" t="s">
        <v>1</v>
      </c>
      <c r="E164" t="s">
        <v>2</v>
      </c>
      <c r="F164" t="s">
        <v>220</v>
      </c>
      <c r="G164" s="79">
        <f>Wunschdienstplan!F5</f>
        <v>43862</v>
      </c>
      <c r="H164" s="79">
        <f>Wunschdienstplan!G5</f>
        <v>43863</v>
      </c>
      <c r="I164" s="79">
        <f>Wunschdienstplan!H5</f>
        <v>43864</v>
      </c>
      <c r="J164" s="79">
        <f>Wunschdienstplan!I5</f>
        <v>43865</v>
      </c>
      <c r="K164" s="79">
        <f>Wunschdienstplan!J5</f>
        <v>43866</v>
      </c>
      <c r="L164" s="79">
        <f>Wunschdienstplan!K5</f>
        <v>43867</v>
      </c>
      <c r="M164" s="79">
        <f>Wunschdienstplan!L5</f>
        <v>43868</v>
      </c>
      <c r="N164" s="79">
        <f>Wunschdienstplan!M5</f>
        <v>43869</v>
      </c>
      <c r="O164" s="79">
        <f>Wunschdienstplan!N5</f>
        <v>43870</v>
      </c>
      <c r="P164" s="79">
        <f>Wunschdienstplan!O5</f>
        <v>43871</v>
      </c>
      <c r="Q164" s="79">
        <f>Wunschdienstplan!P5</f>
        <v>43872</v>
      </c>
      <c r="R164" s="79">
        <f>Wunschdienstplan!Q5</f>
        <v>43873</v>
      </c>
      <c r="S164" s="79">
        <f>Wunschdienstplan!R5</f>
        <v>43874</v>
      </c>
      <c r="T164" s="79">
        <f>Wunschdienstplan!S5</f>
        <v>43875</v>
      </c>
      <c r="U164" s="79">
        <f>Wunschdienstplan!T5</f>
        <v>43876</v>
      </c>
      <c r="V164" s="79">
        <f>Wunschdienstplan!U5</f>
        <v>43877</v>
      </c>
      <c r="W164" s="79">
        <f>Wunschdienstplan!V5</f>
        <v>43878</v>
      </c>
      <c r="X164" s="79">
        <f>Wunschdienstplan!W5</f>
        <v>43879</v>
      </c>
      <c r="Y164" s="79">
        <f>Wunschdienstplan!X5</f>
        <v>43880</v>
      </c>
      <c r="Z164" s="79">
        <f>Wunschdienstplan!Y5</f>
        <v>43881</v>
      </c>
      <c r="AA164" s="79">
        <f>Wunschdienstplan!Z5</f>
        <v>43882</v>
      </c>
      <c r="AB164" s="79">
        <f>Wunschdienstplan!AA5</f>
        <v>43883</v>
      </c>
      <c r="AC164" s="79">
        <f>Wunschdienstplan!AB5</f>
        <v>43884</v>
      </c>
      <c r="AD164" s="79">
        <f>Wunschdienstplan!AC5</f>
        <v>43885</v>
      </c>
      <c r="AE164" s="79">
        <f>Wunschdienstplan!AD5</f>
        <v>43886</v>
      </c>
      <c r="AF164" s="79">
        <f>Wunschdienstplan!AE5</f>
        <v>43887</v>
      </c>
      <c r="AG164" s="79">
        <f>Wunschdienstplan!AF5</f>
        <v>43888</v>
      </c>
      <c r="AH164" s="79">
        <f>Wunschdienstplan!AG5</f>
        <v>43889</v>
      </c>
      <c r="AI164" s="79">
        <f>Wunschdienstplan!AH5</f>
        <v>43890</v>
      </c>
      <c r="AJ164" s="79" t="str">
        <f>Wunschdienstplan!AI5</f>
        <v/>
      </c>
      <c r="AK164" s="79" t="str">
        <f>Wunschdienstplan!AJ5</f>
        <v/>
      </c>
    </row>
    <row r="165" spans="1:37" x14ac:dyDescent="0.25">
      <c r="A165" s="82">
        <f>IF(Feiertage!D15&lt;&gt;"",Feiertage!B15,"")</f>
        <v>44107</v>
      </c>
      <c r="C165">
        <f>Wunschdienstplan!B6</f>
        <v>1</v>
      </c>
      <c r="D165" t="str">
        <f>Wunschdienstplan!C6</f>
        <v>Vorname1</v>
      </c>
      <c r="E165" t="str">
        <f>Wunschdienstplan!D6</f>
        <v>Nachname1</v>
      </c>
      <c r="F165" t="str">
        <f>IF($G$154="hh:mm",TEXT(SUM(G165:AK165)/24,"[hh]:mm"),SUM(G165:AK165))</f>
        <v>00:00</v>
      </c>
      <c r="G165">
        <f>IF(OR(Wunschdienstplan!F6=Schichten!$B$3,Wunschdienstplan!F6=Schichten!$B$4),INDEX($D$98:$D$147,MATCH(CODE(Wunschdienstplan!F6),$H$98:$H$147,0)),IF(ISERROR(VLOOKUP(Wunschdienstplan!F6,Berechnung!$A$98:$D$147,4,0)),0,VLOOKUP(Wunschdienstplan!F6,Berechnung!$A$98:$D$147,4,0)))</f>
        <v>0</v>
      </c>
      <c r="H165" s="29">
        <f>IF(OR(Wunschdienstplan!G6=Schichten!$B$3,Wunschdienstplan!G6=Schichten!$B$4),INDEX($D$98:$D$147,MATCH(CODE(Wunschdienstplan!G6),$H$98:$H$147,0)),IF(ISERROR(VLOOKUP(Wunschdienstplan!G6,Berechnung!$A$98:$D$147,4,0)),0,VLOOKUP(Wunschdienstplan!G6,Berechnung!$A$98:$D$147,4,0)))</f>
        <v>0</v>
      </c>
      <c r="I165" s="29">
        <f>IF(OR(Wunschdienstplan!H6=Schichten!$B$3,Wunschdienstplan!H6=Schichten!$B$4),INDEX($D$98:$D$147,MATCH(CODE(Wunschdienstplan!H6),$H$98:$H$147,0)),IF(ISERROR(VLOOKUP(Wunschdienstplan!H6,Berechnung!$A$98:$D$147,4,0)),0,VLOOKUP(Wunschdienstplan!H6,Berechnung!$A$98:$D$147,4,0)))</f>
        <v>0</v>
      </c>
      <c r="J165" s="29">
        <f>IF(OR(Wunschdienstplan!I6=Schichten!$B$3,Wunschdienstplan!I6=Schichten!$B$4),INDEX($D$98:$D$147,MATCH(CODE(Wunschdienstplan!I6),$H$98:$H$147,0)),IF(ISERROR(VLOOKUP(Wunschdienstplan!I6,Berechnung!$A$98:$D$147,4,0)),0,VLOOKUP(Wunschdienstplan!I6,Berechnung!$A$98:$D$147,4,0)))</f>
        <v>0</v>
      </c>
      <c r="K165" s="29">
        <f>IF(OR(Wunschdienstplan!J6=Schichten!$B$3,Wunschdienstplan!J6=Schichten!$B$4),INDEX($D$98:$D$147,MATCH(CODE(Wunschdienstplan!J6),$H$98:$H$147,0)),IF(ISERROR(VLOOKUP(Wunschdienstplan!J6,Berechnung!$A$98:$D$147,4,0)),0,VLOOKUP(Wunschdienstplan!J6,Berechnung!$A$98:$D$147,4,0)))</f>
        <v>0</v>
      </c>
      <c r="L165" s="29">
        <f>IF(OR(Wunschdienstplan!K6=Schichten!$B$3,Wunschdienstplan!K6=Schichten!$B$4),INDEX($D$98:$D$147,MATCH(CODE(Wunschdienstplan!K6),$H$98:$H$147,0)),IF(ISERROR(VLOOKUP(Wunschdienstplan!K6,Berechnung!$A$98:$D$147,4,0)),0,VLOOKUP(Wunschdienstplan!K6,Berechnung!$A$98:$D$147,4,0)))</f>
        <v>0</v>
      </c>
      <c r="M165" s="29">
        <f>IF(OR(Wunschdienstplan!L6=Schichten!$B$3,Wunschdienstplan!L6=Schichten!$B$4),INDEX($D$98:$D$147,MATCH(CODE(Wunschdienstplan!L6),$H$98:$H$147,0)),IF(ISERROR(VLOOKUP(Wunschdienstplan!L6,Berechnung!$A$98:$D$147,4,0)),0,VLOOKUP(Wunschdienstplan!L6,Berechnung!$A$98:$D$147,4,0)))</f>
        <v>0</v>
      </c>
      <c r="N165" s="29">
        <f>IF(OR(Wunschdienstplan!M6=Schichten!$B$3,Wunschdienstplan!M6=Schichten!$B$4),INDEX($D$98:$D$147,MATCH(CODE(Wunschdienstplan!M6),$H$98:$H$147,0)),IF(ISERROR(VLOOKUP(Wunschdienstplan!M6,Berechnung!$A$98:$D$147,4,0)),0,VLOOKUP(Wunschdienstplan!M6,Berechnung!$A$98:$D$147,4,0)))</f>
        <v>0</v>
      </c>
      <c r="O165" s="29">
        <f>IF(OR(Wunschdienstplan!N6=Schichten!$B$3,Wunschdienstplan!N6=Schichten!$B$4),INDEX($D$98:$D$147,MATCH(CODE(Wunschdienstplan!N6),$H$98:$H$147,0)),IF(ISERROR(VLOOKUP(Wunschdienstplan!N6,Berechnung!$A$98:$D$147,4,0)),0,VLOOKUP(Wunschdienstplan!N6,Berechnung!$A$98:$D$147,4,0)))</f>
        <v>0</v>
      </c>
      <c r="P165" s="29">
        <f>IF(OR(Wunschdienstplan!O6=Schichten!$B$3,Wunschdienstplan!O6=Schichten!$B$4),INDEX($D$98:$D$147,MATCH(CODE(Wunschdienstplan!O6),$H$98:$H$147,0)),IF(ISERROR(VLOOKUP(Wunschdienstplan!O6,Berechnung!$A$98:$D$147,4,0)),0,VLOOKUP(Wunschdienstplan!O6,Berechnung!$A$98:$D$147,4,0)))</f>
        <v>0</v>
      </c>
      <c r="Q165" s="29">
        <f>IF(OR(Wunschdienstplan!P6=Schichten!$B$3,Wunschdienstplan!P6=Schichten!$B$4),INDEX($D$98:$D$147,MATCH(CODE(Wunschdienstplan!P6),$H$98:$H$147,0)),IF(ISERROR(VLOOKUP(Wunschdienstplan!P6,Berechnung!$A$98:$D$147,4,0)),0,VLOOKUP(Wunschdienstplan!P6,Berechnung!$A$98:$D$147,4,0)))</f>
        <v>0</v>
      </c>
      <c r="R165" s="29">
        <f>IF(OR(Wunschdienstplan!Q6=Schichten!$B$3,Wunschdienstplan!Q6=Schichten!$B$4),INDEX($D$98:$D$147,MATCH(CODE(Wunschdienstplan!Q6),$H$98:$H$147,0)),IF(ISERROR(VLOOKUP(Wunschdienstplan!Q6,Berechnung!$A$98:$D$147,4,0)),0,VLOOKUP(Wunschdienstplan!Q6,Berechnung!$A$98:$D$147,4,0)))</f>
        <v>0</v>
      </c>
      <c r="S165" s="29">
        <f>IF(OR(Wunschdienstplan!R6=Schichten!$B$3,Wunschdienstplan!R6=Schichten!$B$4),INDEX($D$98:$D$147,MATCH(CODE(Wunschdienstplan!R6),$H$98:$H$147,0)),IF(ISERROR(VLOOKUP(Wunschdienstplan!R6,Berechnung!$A$98:$D$147,4,0)),0,VLOOKUP(Wunschdienstplan!R6,Berechnung!$A$98:$D$147,4,0)))</f>
        <v>0</v>
      </c>
      <c r="T165" s="29">
        <f>IF(OR(Wunschdienstplan!S6=Schichten!$B$3,Wunschdienstplan!S6=Schichten!$B$4),INDEX($D$98:$D$147,MATCH(CODE(Wunschdienstplan!S6),$H$98:$H$147,0)),IF(ISERROR(VLOOKUP(Wunschdienstplan!S6,Berechnung!$A$98:$D$147,4,0)),0,VLOOKUP(Wunschdienstplan!S6,Berechnung!$A$98:$D$147,4,0)))</f>
        <v>0</v>
      </c>
      <c r="U165" s="29">
        <f>IF(OR(Wunschdienstplan!T6=Schichten!$B$3,Wunschdienstplan!T6=Schichten!$B$4),INDEX($D$98:$D$147,MATCH(CODE(Wunschdienstplan!T6),$H$98:$H$147,0)),IF(ISERROR(VLOOKUP(Wunschdienstplan!T6,Berechnung!$A$98:$D$147,4,0)),0,VLOOKUP(Wunschdienstplan!T6,Berechnung!$A$98:$D$147,4,0)))</f>
        <v>0</v>
      </c>
      <c r="V165" s="29">
        <f>IF(OR(Wunschdienstplan!U6=Schichten!$B$3,Wunschdienstplan!U6=Schichten!$B$4),INDEX($D$98:$D$147,MATCH(CODE(Wunschdienstplan!U6),$H$98:$H$147,0)),IF(ISERROR(VLOOKUP(Wunschdienstplan!U6,Berechnung!$A$98:$D$147,4,0)),0,VLOOKUP(Wunschdienstplan!U6,Berechnung!$A$98:$D$147,4,0)))</f>
        <v>0</v>
      </c>
      <c r="W165" s="29">
        <f>IF(OR(Wunschdienstplan!V6=Schichten!$B$3,Wunschdienstplan!V6=Schichten!$B$4),INDEX($D$98:$D$147,MATCH(CODE(Wunschdienstplan!V6),$H$98:$H$147,0)),IF(ISERROR(VLOOKUP(Wunschdienstplan!V6,Berechnung!$A$98:$D$147,4,0)),0,VLOOKUP(Wunschdienstplan!V6,Berechnung!$A$98:$D$147,4,0)))</f>
        <v>0</v>
      </c>
      <c r="X165" s="29">
        <f>IF(OR(Wunschdienstplan!W6=Schichten!$B$3,Wunschdienstplan!W6=Schichten!$B$4),INDEX($D$98:$D$147,MATCH(CODE(Wunschdienstplan!W6),$H$98:$H$147,0)),IF(ISERROR(VLOOKUP(Wunschdienstplan!W6,Berechnung!$A$98:$D$147,4,0)),0,VLOOKUP(Wunschdienstplan!W6,Berechnung!$A$98:$D$147,4,0)))</f>
        <v>0</v>
      </c>
      <c r="Y165" s="29">
        <f>IF(OR(Wunschdienstplan!X6=Schichten!$B$3,Wunschdienstplan!X6=Schichten!$B$4),INDEX($D$98:$D$147,MATCH(CODE(Wunschdienstplan!X6),$H$98:$H$147,0)),IF(ISERROR(VLOOKUP(Wunschdienstplan!X6,Berechnung!$A$98:$D$147,4,0)),0,VLOOKUP(Wunschdienstplan!X6,Berechnung!$A$98:$D$147,4,0)))</f>
        <v>0</v>
      </c>
      <c r="Z165" s="29">
        <f>IF(OR(Wunschdienstplan!Y6=Schichten!$B$3,Wunschdienstplan!Y6=Schichten!$B$4),INDEX($D$98:$D$147,MATCH(CODE(Wunschdienstplan!Y6),$H$98:$H$147,0)),IF(ISERROR(VLOOKUP(Wunschdienstplan!Y6,Berechnung!$A$98:$D$147,4,0)),0,VLOOKUP(Wunschdienstplan!Y6,Berechnung!$A$98:$D$147,4,0)))</f>
        <v>0</v>
      </c>
      <c r="AA165" s="29">
        <f>IF(OR(Wunschdienstplan!Z6=Schichten!$B$3,Wunschdienstplan!Z6=Schichten!$B$4),INDEX($D$98:$D$147,MATCH(CODE(Wunschdienstplan!Z6),$H$98:$H$147,0)),IF(ISERROR(VLOOKUP(Wunschdienstplan!Z6,Berechnung!$A$98:$D$147,4,0)),0,VLOOKUP(Wunschdienstplan!Z6,Berechnung!$A$98:$D$147,4,0)))</f>
        <v>0</v>
      </c>
      <c r="AB165" s="29">
        <f>IF(OR(Wunschdienstplan!AA6=Schichten!$B$3,Wunschdienstplan!AA6=Schichten!$B$4),INDEX($D$98:$D$147,MATCH(CODE(Wunschdienstplan!AA6),$H$98:$H$147,0)),IF(ISERROR(VLOOKUP(Wunschdienstplan!AA6,Berechnung!$A$98:$D$147,4,0)),0,VLOOKUP(Wunschdienstplan!AA6,Berechnung!$A$98:$D$147,4,0)))</f>
        <v>0</v>
      </c>
      <c r="AC165" s="29">
        <f>IF(OR(Wunschdienstplan!AB6=Schichten!$B$3,Wunschdienstplan!AB6=Schichten!$B$4),INDEX($D$98:$D$147,MATCH(CODE(Wunschdienstplan!AB6),$H$98:$H$147,0)),IF(ISERROR(VLOOKUP(Wunschdienstplan!AB6,Berechnung!$A$98:$D$147,4,0)),0,VLOOKUP(Wunschdienstplan!AB6,Berechnung!$A$98:$D$147,4,0)))</f>
        <v>0</v>
      </c>
      <c r="AD165" s="29">
        <f>IF(OR(Wunschdienstplan!AC6=Schichten!$B$3,Wunschdienstplan!AC6=Schichten!$B$4),INDEX($D$98:$D$147,MATCH(CODE(Wunschdienstplan!AC6),$H$98:$H$147,0)),IF(ISERROR(VLOOKUP(Wunschdienstplan!AC6,Berechnung!$A$98:$D$147,4,0)),0,VLOOKUP(Wunschdienstplan!AC6,Berechnung!$A$98:$D$147,4,0)))</f>
        <v>0</v>
      </c>
      <c r="AE165" s="29">
        <f>IF(OR(Wunschdienstplan!AD6=Schichten!$B$3,Wunschdienstplan!AD6=Schichten!$B$4),INDEX($D$98:$D$147,MATCH(CODE(Wunschdienstplan!AD6),$H$98:$H$147,0)),IF(ISERROR(VLOOKUP(Wunschdienstplan!AD6,Berechnung!$A$98:$D$147,4,0)),0,VLOOKUP(Wunschdienstplan!AD6,Berechnung!$A$98:$D$147,4,0)))</f>
        <v>0</v>
      </c>
      <c r="AF165" s="29">
        <f>IF(OR(Wunschdienstplan!AE6=Schichten!$B$3,Wunschdienstplan!AE6=Schichten!$B$4),INDEX($D$98:$D$147,MATCH(CODE(Wunschdienstplan!AE6),$H$98:$H$147,0)),IF(ISERROR(VLOOKUP(Wunschdienstplan!AE6,Berechnung!$A$98:$D$147,4,0)),0,VLOOKUP(Wunschdienstplan!AE6,Berechnung!$A$98:$D$147,4,0)))</f>
        <v>0</v>
      </c>
      <c r="AG165" s="29">
        <f>IF(OR(Wunschdienstplan!AF6=Schichten!$B$3,Wunschdienstplan!AF6=Schichten!$B$4),INDEX($D$98:$D$147,MATCH(CODE(Wunschdienstplan!AF6),$H$98:$H$147,0)),IF(ISERROR(VLOOKUP(Wunschdienstplan!AF6,Berechnung!$A$98:$D$147,4,0)),0,VLOOKUP(Wunschdienstplan!AF6,Berechnung!$A$98:$D$147,4,0)))</f>
        <v>0</v>
      </c>
      <c r="AH165" s="29">
        <f>IF(OR(Wunschdienstplan!AG6=Schichten!$B$3,Wunschdienstplan!AG6=Schichten!$B$4),INDEX($D$98:$D$147,MATCH(CODE(Wunschdienstplan!AG6),$H$98:$H$147,0)),IF(ISERROR(VLOOKUP(Wunschdienstplan!AG6,Berechnung!$A$98:$D$147,4,0)),0,VLOOKUP(Wunschdienstplan!AG6,Berechnung!$A$98:$D$147,4,0)))</f>
        <v>0</v>
      </c>
      <c r="AI165" s="29">
        <f>IF(OR(Wunschdienstplan!AH6=Schichten!$B$3,Wunschdienstplan!AH6=Schichten!$B$4),INDEX($D$98:$D$147,MATCH(CODE(Wunschdienstplan!AH6),$H$98:$H$147,0)),IF(ISERROR(VLOOKUP(Wunschdienstplan!AH6,Berechnung!$A$98:$D$147,4,0)),0,VLOOKUP(Wunschdienstplan!AH6,Berechnung!$A$98:$D$147,4,0)))</f>
        <v>0</v>
      </c>
      <c r="AJ165" s="29">
        <f>IF(OR(Wunschdienstplan!AI6=Schichten!$B$3,Wunschdienstplan!AI6=Schichten!$B$4),INDEX($D$98:$D$147,MATCH(CODE(Wunschdienstplan!AI6),$H$98:$H$147,0)),IF(ISERROR(VLOOKUP(Wunschdienstplan!AI6,Berechnung!$A$98:$D$147,4,0)),0,VLOOKUP(Wunschdienstplan!AI6,Berechnung!$A$98:$D$147,4,0)))</f>
        <v>0</v>
      </c>
      <c r="AK165" s="29">
        <f>IF(OR(Wunschdienstplan!AJ6=Schichten!$B$3,Wunschdienstplan!AJ6=Schichten!$B$4),INDEX($D$98:$D$147,MATCH(CODE(Wunschdienstplan!AJ6),$H$98:$H$147,0)),IF(ISERROR(VLOOKUP(Wunschdienstplan!AJ6,Berechnung!$A$98:$D$147,4,0)),0,VLOOKUP(Wunschdienstplan!AJ6,Berechnung!$A$98:$D$147,4,0)))</f>
        <v>0</v>
      </c>
    </row>
    <row r="166" spans="1:37" x14ac:dyDescent="0.25">
      <c r="A166" s="82">
        <f>IF(Feiertage!D16&lt;&gt;"",Feiertage!B16,"")</f>
        <v>44108</v>
      </c>
      <c r="C166">
        <f>Wunschdienstplan!B7</f>
        <v>2</v>
      </c>
      <c r="D166" t="str">
        <f>Wunschdienstplan!C7</f>
        <v>Vorname2</v>
      </c>
      <c r="E166" t="str">
        <f>Wunschdienstplan!D7</f>
        <v>Nachname2</v>
      </c>
      <c r="F166" s="29" t="str">
        <f t="shared" ref="F166:F214" si="12">IF($G$154="hh:mm",TEXT(SUM(G166:AK166)/24,"[hh]:mm"),SUM(G166:AK166))</f>
        <v>00:00</v>
      </c>
      <c r="G166" s="29">
        <f>IF(OR(Wunschdienstplan!F7=Schichten!$B$3,Wunschdienstplan!F7=Schichten!$B$4),INDEX($D$98:$D$147,MATCH(CODE(Wunschdienstplan!F7),$H$98:$H$147,0)),IF(ISERROR(VLOOKUP(Wunschdienstplan!F7,Berechnung!$A$98:$D$147,4,0)),0,VLOOKUP(Wunschdienstplan!F7,Berechnung!$A$98:$D$147,4,0)))</f>
        <v>0</v>
      </c>
      <c r="H166" s="29">
        <f>IF(OR(Wunschdienstplan!G7=Schichten!$B$3,Wunschdienstplan!G7=Schichten!$B$4),INDEX($D$98:$D$147,MATCH(CODE(Wunschdienstplan!G7),$H$98:$H$147,0)),IF(ISERROR(VLOOKUP(Wunschdienstplan!G7,Berechnung!$A$98:$D$147,4,0)),0,VLOOKUP(Wunschdienstplan!G7,Berechnung!$A$98:$D$147,4,0)))</f>
        <v>0</v>
      </c>
      <c r="I166" s="29">
        <f>IF(OR(Wunschdienstplan!H7=Schichten!$B$3,Wunschdienstplan!H7=Schichten!$B$4),INDEX($D$98:$D$147,MATCH(CODE(Wunschdienstplan!H7),$H$98:$H$147,0)),IF(ISERROR(VLOOKUP(Wunschdienstplan!H7,Berechnung!$A$98:$D$147,4,0)),0,VLOOKUP(Wunschdienstplan!H7,Berechnung!$A$98:$D$147,4,0)))</f>
        <v>0</v>
      </c>
      <c r="J166" s="29">
        <f>IF(OR(Wunschdienstplan!I7=Schichten!$B$3,Wunschdienstplan!I7=Schichten!$B$4),INDEX($D$98:$D$147,MATCH(CODE(Wunschdienstplan!I7),$H$98:$H$147,0)),IF(ISERROR(VLOOKUP(Wunschdienstplan!I7,Berechnung!$A$98:$D$147,4,0)),0,VLOOKUP(Wunschdienstplan!I7,Berechnung!$A$98:$D$147,4,0)))</f>
        <v>0</v>
      </c>
      <c r="K166" s="29">
        <f>IF(OR(Wunschdienstplan!J7=Schichten!$B$3,Wunschdienstplan!J7=Schichten!$B$4),INDEX($D$98:$D$147,MATCH(CODE(Wunschdienstplan!J7),$H$98:$H$147,0)),IF(ISERROR(VLOOKUP(Wunschdienstplan!J7,Berechnung!$A$98:$D$147,4,0)),0,VLOOKUP(Wunschdienstplan!J7,Berechnung!$A$98:$D$147,4,0)))</f>
        <v>0</v>
      </c>
      <c r="L166" s="29">
        <f>IF(OR(Wunschdienstplan!K7=Schichten!$B$3,Wunschdienstplan!K7=Schichten!$B$4),INDEX($D$98:$D$147,MATCH(CODE(Wunschdienstplan!K7),$H$98:$H$147,0)),IF(ISERROR(VLOOKUP(Wunschdienstplan!K7,Berechnung!$A$98:$D$147,4,0)),0,VLOOKUP(Wunschdienstplan!K7,Berechnung!$A$98:$D$147,4,0)))</f>
        <v>0</v>
      </c>
      <c r="M166" s="29">
        <f>IF(OR(Wunschdienstplan!L7=Schichten!$B$3,Wunschdienstplan!L7=Schichten!$B$4),INDEX($D$98:$D$147,MATCH(CODE(Wunschdienstplan!L7),$H$98:$H$147,0)),IF(ISERROR(VLOOKUP(Wunschdienstplan!L7,Berechnung!$A$98:$D$147,4,0)),0,VLOOKUP(Wunschdienstplan!L7,Berechnung!$A$98:$D$147,4,0)))</f>
        <v>0</v>
      </c>
      <c r="N166" s="29">
        <f>IF(OR(Wunschdienstplan!M7=Schichten!$B$3,Wunschdienstplan!M7=Schichten!$B$4),INDEX($D$98:$D$147,MATCH(CODE(Wunschdienstplan!M7),$H$98:$H$147,0)),IF(ISERROR(VLOOKUP(Wunschdienstplan!M7,Berechnung!$A$98:$D$147,4,0)),0,VLOOKUP(Wunschdienstplan!M7,Berechnung!$A$98:$D$147,4,0)))</f>
        <v>0</v>
      </c>
      <c r="O166" s="29">
        <f>IF(OR(Wunschdienstplan!N7=Schichten!$B$3,Wunschdienstplan!N7=Schichten!$B$4),INDEX($D$98:$D$147,MATCH(CODE(Wunschdienstplan!N7),$H$98:$H$147,0)),IF(ISERROR(VLOOKUP(Wunschdienstplan!N7,Berechnung!$A$98:$D$147,4,0)),0,VLOOKUP(Wunschdienstplan!N7,Berechnung!$A$98:$D$147,4,0)))</f>
        <v>0</v>
      </c>
      <c r="P166" s="29">
        <f>IF(OR(Wunschdienstplan!O7=Schichten!$B$3,Wunschdienstplan!O7=Schichten!$B$4),INDEX($D$98:$D$147,MATCH(CODE(Wunschdienstplan!O7),$H$98:$H$147,0)),IF(ISERROR(VLOOKUP(Wunschdienstplan!O7,Berechnung!$A$98:$D$147,4,0)),0,VLOOKUP(Wunschdienstplan!O7,Berechnung!$A$98:$D$147,4,0)))</f>
        <v>0</v>
      </c>
      <c r="Q166" s="29">
        <f>IF(OR(Wunschdienstplan!P7=Schichten!$B$3,Wunschdienstplan!P7=Schichten!$B$4),INDEX($D$98:$D$147,MATCH(CODE(Wunschdienstplan!P7),$H$98:$H$147,0)),IF(ISERROR(VLOOKUP(Wunschdienstplan!P7,Berechnung!$A$98:$D$147,4,0)),0,VLOOKUP(Wunschdienstplan!P7,Berechnung!$A$98:$D$147,4,0)))</f>
        <v>0</v>
      </c>
      <c r="R166" s="29">
        <f>IF(OR(Wunschdienstplan!Q7=Schichten!$B$3,Wunschdienstplan!Q7=Schichten!$B$4),INDEX($D$98:$D$147,MATCH(CODE(Wunschdienstplan!Q7),$H$98:$H$147,0)),IF(ISERROR(VLOOKUP(Wunschdienstplan!Q7,Berechnung!$A$98:$D$147,4,0)),0,VLOOKUP(Wunschdienstplan!Q7,Berechnung!$A$98:$D$147,4,0)))</f>
        <v>0</v>
      </c>
      <c r="S166" s="29">
        <f>IF(OR(Wunschdienstplan!R7=Schichten!$B$3,Wunschdienstplan!R7=Schichten!$B$4),INDEX($D$98:$D$147,MATCH(CODE(Wunschdienstplan!R7),$H$98:$H$147,0)),IF(ISERROR(VLOOKUP(Wunschdienstplan!R7,Berechnung!$A$98:$D$147,4,0)),0,VLOOKUP(Wunschdienstplan!R7,Berechnung!$A$98:$D$147,4,0)))</f>
        <v>0</v>
      </c>
      <c r="T166" s="29">
        <f>IF(OR(Wunschdienstplan!S7=Schichten!$B$3,Wunschdienstplan!S7=Schichten!$B$4),INDEX($D$98:$D$147,MATCH(CODE(Wunschdienstplan!S7),$H$98:$H$147,0)),IF(ISERROR(VLOOKUP(Wunschdienstplan!S7,Berechnung!$A$98:$D$147,4,0)),0,VLOOKUP(Wunschdienstplan!S7,Berechnung!$A$98:$D$147,4,0)))</f>
        <v>0</v>
      </c>
      <c r="U166" s="29">
        <f>IF(OR(Wunschdienstplan!T7=Schichten!$B$3,Wunschdienstplan!T7=Schichten!$B$4),INDEX($D$98:$D$147,MATCH(CODE(Wunschdienstplan!T7),$H$98:$H$147,0)),IF(ISERROR(VLOOKUP(Wunschdienstplan!T7,Berechnung!$A$98:$D$147,4,0)),0,VLOOKUP(Wunschdienstplan!T7,Berechnung!$A$98:$D$147,4,0)))</f>
        <v>0</v>
      </c>
      <c r="V166" s="29">
        <f>IF(OR(Wunschdienstplan!U7=Schichten!$B$3,Wunschdienstplan!U7=Schichten!$B$4),INDEX($D$98:$D$147,MATCH(CODE(Wunschdienstplan!U7),$H$98:$H$147,0)),IF(ISERROR(VLOOKUP(Wunschdienstplan!U7,Berechnung!$A$98:$D$147,4,0)),0,VLOOKUP(Wunschdienstplan!U7,Berechnung!$A$98:$D$147,4,0)))</f>
        <v>0</v>
      </c>
      <c r="W166" s="29">
        <f>IF(OR(Wunschdienstplan!V7=Schichten!$B$3,Wunschdienstplan!V7=Schichten!$B$4),INDEX($D$98:$D$147,MATCH(CODE(Wunschdienstplan!V7),$H$98:$H$147,0)),IF(ISERROR(VLOOKUP(Wunschdienstplan!V7,Berechnung!$A$98:$D$147,4,0)),0,VLOOKUP(Wunschdienstplan!V7,Berechnung!$A$98:$D$147,4,0)))</f>
        <v>0</v>
      </c>
      <c r="X166" s="29">
        <f>IF(OR(Wunschdienstplan!W7=Schichten!$B$3,Wunschdienstplan!W7=Schichten!$B$4),INDEX($D$98:$D$147,MATCH(CODE(Wunschdienstplan!W7),$H$98:$H$147,0)),IF(ISERROR(VLOOKUP(Wunschdienstplan!W7,Berechnung!$A$98:$D$147,4,0)),0,VLOOKUP(Wunschdienstplan!W7,Berechnung!$A$98:$D$147,4,0)))</f>
        <v>0</v>
      </c>
      <c r="Y166" s="29">
        <f>IF(OR(Wunschdienstplan!X7=Schichten!$B$3,Wunschdienstplan!X7=Schichten!$B$4),INDEX($D$98:$D$147,MATCH(CODE(Wunschdienstplan!X7),$H$98:$H$147,0)),IF(ISERROR(VLOOKUP(Wunschdienstplan!X7,Berechnung!$A$98:$D$147,4,0)),0,VLOOKUP(Wunschdienstplan!X7,Berechnung!$A$98:$D$147,4,0)))</f>
        <v>0</v>
      </c>
      <c r="Z166" s="29">
        <f>IF(OR(Wunschdienstplan!Y7=Schichten!$B$3,Wunschdienstplan!Y7=Schichten!$B$4),INDEX($D$98:$D$147,MATCH(CODE(Wunschdienstplan!Y7),$H$98:$H$147,0)),IF(ISERROR(VLOOKUP(Wunschdienstplan!Y7,Berechnung!$A$98:$D$147,4,0)),0,VLOOKUP(Wunschdienstplan!Y7,Berechnung!$A$98:$D$147,4,0)))</f>
        <v>0</v>
      </c>
      <c r="AA166" s="29">
        <f>IF(OR(Wunschdienstplan!Z7=Schichten!$B$3,Wunschdienstplan!Z7=Schichten!$B$4),INDEX($D$98:$D$147,MATCH(CODE(Wunschdienstplan!Z7),$H$98:$H$147,0)),IF(ISERROR(VLOOKUP(Wunschdienstplan!Z7,Berechnung!$A$98:$D$147,4,0)),0,VLOOKUP(Wunschdienstplan!Z7,Berechnung!$A$98:$D$147,4,0)))</f>
        <v>0</v>
      </c>
      <c r="AB166" s="29">
        <f>IF(OR(Wunschdienstplan!AA7=Schichten!$B$3,Wunschdienstplan!AA7=Schichten!$B$4),INDEX($D$98:$D$147,MATCH(CODE(Wunschdienstplan!AA7),$H$98:$H$147,0)),IF(ISERROR(VLOOKUP(Wunschdienstplan!AA7,Berechnung!$A$98:$D$147,4,0)),0,VLOOKUP(Wunschdienstplan!AA7,Berechnung!$A$98:$D$147,4,0)))</f>
        <v>0</v>
      </c>
      <c r="AC166" s="29">
        <f>IF(OR(Wunschdienstplan!AB7=Schichten!$B$3,Wunschdienstplan!AB7=Schichten!$B$4),INDEX($D$98:$D$147,MATCH(CODE(Wunschdienstplan!AB7),$H$98:$H$147,0)),IF(ISERROR(VLOOKUP(Wunschdienstplan!AB7,Berechnung!$A$98:$D$147,4,0)),0,VLOOKUP(Wunschdienstplan!AB7,Berechnung!$A$98:$D$147,4,0)))</f>
        <v>0</v>
      </c>
      <c r="AD166" s="29">
        <f>IF(OR(Wunschdienstplan!AC7=Schichten!$B$3,Wunschdienstplan!AC7=Schichten!$B$4),INDEX($D$98:$D$147,MATCH(CODE(Wunschdienstplan!AC7),$H$98:$H$147,0)),IF(ISERROR(VLOOKUP(Wunschdienstplan!AC7,Berechnung!$A$98:$D$147,4,0)),0,VLOOKUP(Wunschdienstplan!AC7,Berechnung!$A$98:$D$147,4,0)))</f>
        <v>0</v>
      </c>
      <c r="AE166" s="29">
        <f>IF(OR(Wunschdienstplan!AD7=Schichten!$B$3,Wunschdienstplan!AD7=Schichten!$B$4),INDEX($D$98:$D$147,MATCH(CODE(Wunschdienstplan!AD7),$H$98:$H$147,0)),IF(ISERROR(VLOOKUP(Wunschdienstplan!AD7,Berechnung!$A$98:$D$147,4,0)),0,VLOOKUP(Wunschdienstplan!AD7,Berechnung!$A$98:$D$147,4,0)))</f>
        <v>0</v>
      </c>
      <c r="AF166" s="29">
        <f>IF(OR(Wunschdienstplan!AE7=Schichten!$B$3,Wunschdienstplan!AE7=Schichten!$B$4),INDEX($D$98:$D$147,MATCH(CODE(Wunschdienstplan!AE7),$H$98:$H$147,0)),IF(ISERROR(VLOOKUP(Wunschdienstplan!AE7,Berechnung!$A$98:$D$147,4,0)),0,VLOOKUP(Wunschdienstplan!AE7,Berechnung!$A$98:$D$147,4,0)))</f>
        <v>0</v>
      </c>
      <c r="AG166" s="29">
        <f>IF(OR(Wunschdienstplan!AF7=Schichten!$B$3,Wunschdienstplan!AF7=Schichten!$B$4),INDEX($D$98:$D$147,MATCH(CODE(Wunschdienstplan!AF7),$H$98:$H$147,0)),IF(ISERROR(VLOOKUP(Wunschdienstplan!AF7,Berechnung!$A$98:$D$147,4,0)),0,VLOOKUP(Wunschdienstplan!AF7,Berechnung!$A$98:$D$147,4,0)))</f>
        <v>0</v>
      </c>
      <c r="AH166" s="29">
        <f>IF(OR(Wunschdienstplan!AG7=Schichten!$B$3,Wunschdienstplan!AG7=Schichten!$B$4),INDEX($D$98:$D$147,MATCH(CODE(Wunschdienstplan!AG7),$H$98:$H$147,0)),IF(ISERROR(VLOOKUP(Wunschdienstplan!AG7,Berechnung!$A$98:$D$147,4,0)),0,VLOOKUP(Wunschdienstplan!AG7,Berechnung!$A$98:$D$147,4,0)))</f>
        <v>0</v>
      </c>
      <c r="AI166" s="29">
        <f>IF(OR(Wunschdienstplan!AH7=Schichten!$B$3,Wunschdienstplan!AH7=Schichten!$B$4),INDEX($D$98:$D$147,MATCH(CODE(Wunschdienstplan!AH7),$H$98:$H$147,0)),IF(ISERROR(VLOOKUP(Wunschdienstplan!AH7,Berechnung!$A$98:$D$147,4,0)),0,VLOOKUP(Wunschdienstplan!AH7,Berechnung!$A$98:$D$147,4,0)))</f>
        <v>0</v>
      </c>
      <c r="AJ166" s="29">
        <f>IF(OR(Wunschdienstplan!AI7=Schichten!$B$3,Wunschdienstplan!AI7=Schichten!$B$4),INDEX($D$98:$D$147,MATCH(CODE(Wunschdienstplan!AI7),$H$98:$H$147,0)),IF(ISERROR(VLOOKUP(Wunschdienstplan!AI7,Berechnung!$A$98:$D$147,4,0)),0,VLOOKUP(Wunschdienstplan!AI7,Berechnung!$A$98:$D$147,4,0)))</f>
        <v>0</v>
      </c>
      <c r="AK166" s="29">
        <f>IF(OR(Wunschdienstplan!AJ7=Schichten!$B$3,Wunschdienstplan!AJ7=Schichten!$B$4),INDEX($D$98:$D$147,MATCH(CODE(Wunschdienstplan!AJ7),$H$98:$H$147,0)),IF(ISERROR(VLOOKUP(Wunschdienstplan!AJ7,Berechnung!$A$98:$D$147,4,0)),0,VLOOKUP(Wunschdienstplan!AJ7,Berechnung!$A$98:$D$147,4,0)))</f>
        <v>0</v>
      </c>
    </row>
    <row r="167" spans="1:37" x14ac:dyDescent="0.25">
      <c r="A167" s="82">
        <f>IF(Feiertage!D17&lt;&gt;"",Feiertage!B17,"")</f>
        <v>44135</v>
      </c>
      <c r="C167">
        <f>Wunschdienstplan!B8</f>
        <v>3</v>
      </c>
      <c r="D167" t="str">
        <f>Wunschdienstplan!C8</f>
        <v>Vorname3</v>
      </c>
      <c r="E167" t="str">
        <f>Wunschdienstplan!D8</f>
        <v>Nachname3</v>
      </c>
      <c r="F167" s="29" t="str">
        <f t="shared" si="12"/>
        <v>00:00</v>
      </c>
      <c r="G167" s="29">
        <f>IF(OR(Wunschdienstplan!F8=Schichten!$B$3,Wunschdienstplan!F8=Schichten!$B$4),INDEX($D$98:$D$147,MATCH(CODE(Wunschdienstplan!F8),$H$98:$H$147,0)),IF(ISERROR(VLOOKUP(Wunschdienstplan!F8,Berechnung!$A$98:$D$147,4,0)),0,VLOOKUP(Wunschdienstplan!F8,Berechnung!$A$98:$D$147,4,0)))</f>
        <v>0</v>
      </c>
      <c r="H167" s="29">
        <f>IF(OR(Wunschdienstplan!G8=Schichten!$B$3,Wunschdienstplan!G8=Schichten!$B$4),INDEX($D$98:$D$147,MATCH(CODE(Wunschdienstplan!G8),$H$98:$H$147,0)),IF(ISERROR(VLOOKUP(Wunschdienstplan!G8,Berechnung!$A$98:$D$147,4,0)),0,VLOOKUP(Wunschdienstplan!G8,Berechnung!$A$98:$D$147,4,0)))</f>
        <v>0</v>
      </c>
      <c r="I167" s="29">
        <f>IF(OR(Wunschdienstplan!H8=Schichten!$B$3,Wunschdienstplan!H8=Schichten!$B$4),INDEX($D$98:$D$147,MATCH(CODE(Wunschdienstplan!H8),$H$98:$H$147,0)),IF(ISERROR(VLOOKUP(Wunschdienstplan!H8,Berechnung!$A$98:$D$147,4,0)),0,VLOOKUP(Wunschdienstplan!H8,Berechnung!$A$98:$D$147,4,0)))</f>
        <v>0</v>
      </c>
      <c r="J167" s="29">
        <f>IF(OR(Wunschdienstplan!I8=Schichten!$B$3,Wunschdienstplan!I8=Schichten!$B$4),INDEX($D$98:$D$147,MATCH(CODE(Wunschdienstplan!I8),$H$98:$H$147,0)),IF(ISERROR(VLOOKUP(Wunschdienstplan!I8,Berechnung!$A$98:$D$147,4,0)),0,VLOOKUP(Wunschdienstplan!I8,Berechnung!$A$98:$D$147,4,0)))</f>
        <v>0</v>
      </c>
      <c r="K167" s="29">
        <f>IF(OR(Wunschdienstplan!J8=Schichten!$B$3,Wunschdienstplan!J8=Schichten!$B$4),INDEX($D$98:$D$147,MATCH(CODE(Wunschdienstplan!J8),$H$98:$H$147,0)),IF(ISERROR(VLOOKUP(Wunschdienstplan!J8,Berechnung!$A$98:$D$147,4,0)),0,VLOOKUP(Wunschdienstplan!J8,Berechnung!$A$98:$D$147,4,0)))</f>
        <v>0</v>
      </c>
      <c r="L167" s="29">
        <f>IF(OR(Wunschdienstplan!K8=Schichten!$B$3,Wunschdienstplan!K8=Schichten!$B$4),INDEX($D$98:$D$147,MATCH(CODE(Wunschdienstplan!K8),$H$98:$H$147,0)),IF(ISERROR(VLOOKUP(Wunschdienstplan!K8,Berechnung!$A$98:$D$147,4,0)),0,VLOOKUP(Wunschdienstplan!K8,Berechnung!$A$98:$D$147,4,0)))</f>
        <v>0</v>
      </c>
      <c r="M167" s="29">
        <f>IF(OR(Wunschdienstplan!L8=Schichten!$B$3,Wunschdienstplan!L8=Schichten!$B$4),INDEX($D$98:$D$147,MATCH(CODE(Wunschdienstplan!L8),$H$98:$H$147,0)),IF(ISERROR(VLOOKUP(Wunschdienstplan!L8,Berechnung!$A$98:$D$147,4,0)),0,VLOOKUP(Wunschdienstplan!L8,Berechnung!$A$98:$D$147,4,0)))</f>
        <v>0</v>
      </c>
      <c r="N167" s="29">
        <f>IF(OR(Wunschdienstplan!M8=Schichten!$B$3,Wunschdienstplan!M8=Schichten!$B$4),INDEX($D$98:$D$147,MATCH(CODE(Wunschdienstplan!M8),$H$98:$H$147,0)),IF(ISERROR(VLOOKUP(Wunschdienstplan!M8,Berechnung!$A$98:$D$147,4,0)),0,VLOOKUP(Wunschdienstplan!M8,Berechnung!$A$98:$D$147,4,0)))</f>
        <v>0</v>
      </c>
      <c r="O167" s="29">
        <f>IF(OR(Wunschdienstplan!N8=Schichten!$B$3,Wunschdienstplan!N8=Schichten!$B$4),INDEX($D$98:$D$147,MATCH(CODE(Wunschdienstplan!N8),$H$98:$H$147,0)),IF(ISERROR(VLOOKUP(Wunschdienstplan!N8,Berechnung!$A$98:$D$147,4,0)),0,VLOOKUP(Wunschdienstplan!N8,Berechnung!$A$98:$D$147,4,0)))</f>
        <v>0</v>
      </c>
      <c r="P167" s="29">
        <f>IF(OR(Wunschdienstplan!O8=Schichten!$B$3,Wunschdienstplan!O8=Schichten!$B$4),INDEX($D$98:$D$147,MATCH(CODE(Wunschdienstplan!O8),$H$98:$H$147,0)),IF(ISERROR(VLOOKUP(Wunschdienstplan!O8,Berechnung!$A$98:$D$147,4,0)),0,VLOOKUP(Wunschdienstplan!O8,Berechnung!$A$98:$D$147,4,0)))</f>
        <v>0</v>
      </c>
      <c r="Q167" s="29">
        <f>IF(OR(Wunschdienstplan!P8=Schichten!$B$3,Wunschdienstplan!P8=Schichten!$B$4),INDEX($D$98:$D$147,MATCH(CODE(Wunschdienstplan!P8),$H$98:$H$147,0)),IF(ISERROR(VLOOKUP(Wunschdienstplan!P8,Berechnung!$A$98:$D$147,4,0)),0,VLOOKUP(Wunschdienstplan!P8,Berechnung!$A$98:$D$147,4,0)))</f>
        <v>0</v>
      </c>
      <c r="R167" s="29">
        <f>IF(OR(Wunschdienstplan!Q8=Schichten!$B$3,Wunschdienstplan!Q8=Schichten!$B$4),INDEX($D$98:$D$147,MATCH(CODE(Wunschdienstplan!Q8),$H$98:$H$147,0)),IF(ISERROR(VLOOKUP(Wunschdienstplan!Q8,Berechnung!$A$98:$D$147,4,0)),0,VLOOKUP(Wunschdienstplan!Q8,Berechnung!$A$98:$D$147,4,0)))</f>
        <v>0</v>
      </c>
      <c r="S167" s="29">
        <f>IF(OR(Wunschdienstplan!R8=Schichten!$B$3,Wunschdienstplan!R8=Schichten!$B$4),INDEX($D$98:$D$147,MATCH(CODE(Wunschdienstplan!R8),$H$98:$H$147,0)),IF(ISERROR(VLOOKUP(Wunschdienstplan!R8,Berechnung!$A$98:$D$147,4,0)),0,VLOOKUP(Wunschdienstplan!R8,Berechnung!$A$98:$D$147,4,0)))</f>
        <v>0</v>
      </c>
      <c r="T167" s="29">
        <f>IF(OR(Wunschdienstplan!S8=Schichten!$B$3,Wunschdienstplan!S8=Schichten!$B$4),INDEX($D$98:$D$147,MATCH(CODE(Wunschdienstplan!S8),$H$98:$H$147,0)),IF(ISERROR(VLOOKUP(Wunschdienstplan!S8,Berechnung!$A$98:$D$147,4,0)),0,VLOOKUP(Wunschdienstplan!S8,Berechnung!$A$98:$D$147,4,0)))</f>
        <v>0</v>
      </c>
      <c r="U167" s="29">
        <f>IF(OR(Wunschdienstplan!T8=Schichten!$B$3,Wunschdienstplan!T8=Schichten!$B$4),INDEX($D$98:$D$147,MATCH(CODE(Wunschdienstplan!T8),$H$98:$H$147,0)),IF(ISERROR(VLOOKUP(Wunschdienstplan!T8,Berechnung!$A$98:$D$147,4,0)),0,VLOOKUP(Wunschdienstplan!T8,Berechnung!$A$98:$D$147,4,0)))</f>
        <v>0</v>
      </c>
      <c r="V167" s="29">
        <f>IF(OR(Wunschdienstplan!U8=Schichten!$B$3,Wunschdienstplan!U8=Schichten!$B$4),INDEX($D$98:$D$147,MATCH(CODE(Wunschdienstplan!U8),$H$98:$H$147,0)),IF(ISERROR(VLOOKUP(Wunschdienstplan!U8,Berechnung!$A$98:$D$147,4,0)),0,VLOOKUP(Wunschdienstplan!U8,Berechnung!$A$98:$D$147,4,0)))</f>
        <v>0</v>
      </c>
      <c r="W167" s="29">
        <f>IF(OR(Wunschdienstplan!V8=Schichten!$B$3,Wunschdienstplan!V8=Schichten!$B$4),INDEX($D$98:$D$147,MATCH(CODE(Wunschdienstplan!V8),$H$98:$H$147,0)),IF(ISERROR(VLOOKUP(Wunschdienstplan!V8,Berechnung!$A$98:$D$147,4,0)),0,VLOOKUP(Wunschdienstplan!V8,Berechnung!$A$98:$D$147,4,0)))</f>
        <v>0</v>
      </c>
      <c r="X167" s="29">
        <f>IF(OR(Wunschdienstplan!W8=Schichten!$B$3,Wunschdienstplan!W8=Schichten!$B$4),INDEX($D$98:$D$147,MATCH(CODE(Wunschdienstplan!W8),$H$98:$H$147,0)),IF(ISERROR(VLOOKUP(Wunschdienstplan!W8,Berechnung!$A$98:$D$147,4,0)),0,VLOOKUP(Wunschdienstplan!W8,Berechnung!$A$98:$D$147,4,0)))</f>
        <v>0</v>
      </c>
      <c r="Y167" s="29">
        <f>IF(OR(Wunschdienstplan!X8=Schichten!$B$3,Wunschdienstplan!X8=Schichten!$B$4),INDEX($D$98:$D$147,MATCH(CODE(Wunschdienstplan!X8),$H$98:$H$147,0)),IF(ISERROR(VLOOKUP(Wunschdienstplan!X8,Berechnung!$A$98:$D$147,4,0)),0,VLOOKUP(Wunschdienstplan!X8,Berechnung!$A$98:$D$147,4,0)))</f>
        <v>0</v>
      </c>
      <c r="Z167" s="29">
        <f>IF(OR(Wunschdienstplan!Y8=Schichten!$B$3,Wunschdienstplan!Y8=Schichten!$B$4),INDEX($D$98:$D$147,MATCH(CODE(Wunschdienstplan!Y8),$H$98:$H$147,0)),IF(ISERROR(VLOOKUP(Wunschdienstplan!Y8,Berechnung!$A$98:$D$147,4,0)),0,VLOOKUP(Wunschdienstplan!Y8,Berechnung!$A$98:$D$147,4,0)))</f>
        <v>0</v>
      </c>
      <c r="AA167" s="29">
        <f>IF(OR(Wunschdienstplan!Z8=Schichten!$B$3,Wunschdienstplan!Z8=Schichten!$B$4),INDEX($D$98:$D$147,MATCH(CODE(Wunschdienstplan!Z8),$H$98:$H$147,0)),IF(ISERROR(VLOOKUP(Wunschdienstplan!Z8,Berechnung!$A$98:$D$147,4,0)),0,VLOOKUP(Wunschdienstplan!Z8,Berechnung!$A$98:$D$147,4,0)))</f>
        <v>0</v>
      </c>
      <c r="AB167" s="29">
        <f>IF(OR(Wunschdienstplan!AA8=Schichten!$B$3,Wunschdienstplan!AA8=Schichten!$B$4),INDEX($D$98:$D$147,MATCH(CODE(Wunschdienstplan!AA8),$H$98:$H$147,0)),IF(ISERROR(VLOOKUP(Wunschdienstplan!AA8,Berechnung!$A$98:$D$147,4,0)),0,VLOOKUP(Wunschdienstplan!AA8,Berechnung!$A$98:$D$147,4,0)))</f>
        <v>0</v>
      </c>
      <c r="AC167" s="29">
        <f>IF(OR(Wunschdienstplan!AB8=Schichten!$B$3,Wunschdienstplan!AB8=Schichten!$B$4),INDEX($D$98:$D$147,MATCH(CODE(Wunschdienstplan!AB8),$H$98:$H$147,0)),IF(ISERROR(VLOOKUP(Wunschdienstplan!AB8,Berechnung!$A$98:$D$147,4,0)),0,VLOOKUP(Wunschdienstplan!AB8,Berechnung!$A$98:$D$147,4,0)))</f>
        <v>0</v>
      </c>
      <c r="AD167" s="29">
        <f>IF(OR(Wunschdienstplan!AC8=Schichten!$B$3,Wunschdienstplan!AC8=Schichten!$B$4),INDEX($D$98:$D$147,MATCH(CODE(Wunschdienstplan!AC8),$H$98:$H$147,0)),IF(ISERROR(VLOOKUP(Wunschdienstplan!AC8,Berechnung!$A$98:$D$147,4,0)),0,VLOOKUP(Wunschdienstplan!AC8,Berechnung!$A$98:$D$147,4,0)))</f>
        <v>0</v>
      </c>
      <c r="AE167" s="29">
        <f>IF(OR(Wunschdienstplan!AD8=Schichten!$B$3,Wunschdienstplan!AD8=Schichten!$B$4),INDEX($D$98:$D$147,MATCH(CODE(Wunschdienstplan!AD8),$H$98:$H$147,0)),IF(ISERROR(VLOOKUP(Wunschdienstplan!AD8,Berechnung!$A$98:$D$147,4,0)),0,VLOOKUP(Wunschdienstplan!AD8,Berechnung!$A$98:$D$147,4,0)))</f>
        <v>0</v>
      </c>
      <c r="AF167" s="29">
        <f>IF(OR(Wunschdienstplan!AE8=Schichten!$B$3,Wunschdienstplan!AE8=Schichten!$B$4),INDEX($D$98:$D$147,MATCH(CODE(Wunschdienstplan!AE8),$H$98:$H$147,0)),IF(ISERROR(VLOOKUP(Wunschdienstplan!AE8,Berechnung!$A$98:$D$147,4,0)),0,VLOOKUP(Wunschdienstplan!AE8,Berechnung!$A$98:$D$147,4,0)))</f>
        <v>0</v>
      </c>
      <c r="AG167" s="29">
        <f>IF(OR(Wunschdienstplan!AF8=Schichten!$B$3,Wunschdienstplan!AF8=Schichten!$B$4),INDEX($D$98:$D$147,MATCH(CODE(Wunschdienstplan!AF8),$H$98:$H$147,0)),IF(ISERROR(VLOOKUP(Wunschdienstplan!AF8,Berechnung!$A$98:$D$147,4,0)),0,VLOOKUP(Wunschdienstplan!AF8,Berechnung!$A$98:$D$147,4,0)))</f>
        <v>0</v>
      </c>
      <c r="AH167" s="29">
        <f>IF(OR(Wunschdienstplan!AG8=Schichten!$B$3,Wunschdienstplan!AG8=Schichten!$B$4),INDEX($D$98:$D$147,MATCH(CODE(Wunschdienstplan!AG8),$H$98:$H$147,0)),IF(ISERROR(VLOOKUP(Wunschdienstplan!AG8,Berechnung!$A$98:$D$147,4,0)),0,VLOOKUP(Wunschdienstplan!AG8,Berechnung!$A$98:$D$147,4,0)))</f>
        <v>0</v>
      </c>
      <c r="AI167" s="29">
        <f>IF(OR(Wunschdienstplan!AH8=Schichten!$B$3,Wunschdienstplan!AH8=Schichten!$B$4),INDEX($D$98:$D$147,MATCH(CODE(Wunschdienstplan!AH8),$H$98:$H$147,0)),IF(ISERROR(VLOOKUP(Wunschdienstplan!AH8,Berechnung!$A$98:$D$147,4,0)),0,VLOOKUP(Wunschdienstplan!AH8,Berechnung!$A$98:$D$147,4,0)))</f>
        <v>0</v>
      </c>
      <c r="AJ167" s="29">
        <f>IF(OR(Wunschdienstplan!AI8=Schichten!$B$3,Wunschdienstplan!AI8=Schichten!$B$4),INDEX($D$98:$D$147,MATCH(CODE(Wunschdienstplan!AI8),$H$98:$H$147,0)),IF(ISERROR(VLOOKUP(Wunschdienstplan!AI8,Berechnung!$A$98:$D$147,4,0)),0,VLOOKUP(Wunschdienstplan!AI8,Berechnung!$A$98:$D$147,4,0)))</f>
        <v>0</v>
      </c>
      <c r="AK167" s="29">
        <f>IF(OR(Wunschdienstplan!AJ8=Schichten!$B$3,Wunschdienstplan!AJ8=Schichten!$B$4),INDEX($D$98:$D$147,MATCH(CODE(Wunschdienstplan!AJ8),$H$98:$H$147,0)),IF(ISERROR(VLOOKUP(Wunschdienstplan!AJ8,Berechnung!$A$98:$D$147,4,0)),0,VLOOKUP(Wunschdienstplan!AJ8,Berechnung!$A$98:$D$147,4,0)))</f>
        <v>0</v>
      </c>
    </row>
    <row r="168" spans="1:37" x14ac:dyDescent="0.25">
      <c r="A168" s="82">
        <f>IF(Feiertage!D18&lt;&gt;"",Feiertage!B18,"")</f>
        <v>44136</v>
      </c>
      <c r="C168">
        <f>Wunschdienstplan!B9</f>
        <v>4</v>
      </c>
      <c r="D168" t="str">
        <f>Wunschdienstplan!C9</f>
        <v>Vorname4</v>
      </c>
      <c r="E168" t="str">
        <f>Wunschdienstplan!D9</f>
        <v>Nachname4</v>
      </c>
      <c r="F168" s="29" t="str">
        <f t="shared" si="12"/>
        <v>00:00</v>
      </c>
      <c r="G168" s="29">
        <f>IF(OR(Wunschdienstplan!F9=Schichten!$B$3,Wunschdienstplan!F9=Schichten!$B$4),INDEX($D$98:$D$147,MATCH(CODE(Wunschdienstplan!F9),$H$98:$H$147,0)),IF(ISERROR(VLOOKUP(Wunschdienstplan!F9,Berechnung!$A$98:$D$147,4,0)),0,VLOOKUP(Wunschdienstplan!F9,Berechnung!$A$98:$D$147,4,0)))</f>
        <v>0</v>
      </c>
      <c r="H168" s="29">
        <f>IF(OR(Wunschdienstplan!G9=Schichten!$B$3,Wunschdienstplan!G9=Schichten!$B$4),INDEX($D$98:$D$147,MATCH(CODE(Wunschdienstplan!G9),$H$98:$H$147,0)),IF(ISERROR(VLOOKUP(Wunschdienstplan!G9,Berechnung!$A$98:$D$147,4,0)),0,VLOOKUP(Wunschdienstplan!G9,Berechnung!$A$98:$D$147,4,0)))</f>
        <v>0</v>
      </c>
      <c r="I168" s="29">
        <f>IF(OR(Wunschdienstplan!H9=Schichten!$B$3,Wunschdienstplan!H9=Schichten!$B$4),INDEX($D$98:$D$147,MATCH(CODE(Wunschdienstplan!H9),$H$98:$H$147,0)),IF(ISERROR(VLOOKUP(Wunschdienstplan!H9,Berechnung!$A$98:$D$147,4,0)),0,VLOOKUP(Wunschdienstplan!H9,Berechnung!$A$98:$D$147,4,0)))</f>
        <v>0</v>
      </c>
      <c r="J168" s="29">
        <f>IF(OR(Wunschdienstplan!I9=Schichten!$B$3,Wunschdienstplan!I9=Schichten!$B$4),INDEX($D$98:$D$147,MATCH(CODE(Wunschdienstplan!I9),$H$98:$H$147,0)),IF(ISERROR(VLOOKUP(Wunschdienstplan!I9,Berechnung!$A$98:$D$147,4,0)),0,VLOOKUP(Wunschdienstplan!I9,Berechnung!$A$98:$D$147,4,0)))</f>
        <v>0</v>
      </c>
      <c r="K168" s="29">
        <f>IF(OR(Wunschdienstplan!J9=Schichten!$B$3,Wunschdienstplan!J9=Schichten!$B$4),INDEX($D$98:$D$147,MATCH(CODE(Wunschdienstplan!J9),$H$98:$H$147,0)),IF(ISERROR(VLOOKUP(Wunschdienstplan!J9,Berechnung!$A$98:$D$147,4,0)),0,VLOOKUP(Wunschdienstplan!J9,Berechnung!$A$98:$D$147,4,0)))</f>
        <v>0</v>
      </c>
      <c r="L168" s="29">
        <f>IF(OR(Wunschdienstplan!K9=Schichten!$B$3,Wunschdienstplan!K9=Schichten!$B$4),INDEX($D$98:$D$147,MATCH(CODE(Wunschdienstplan!K9),$H$98:$H$147,0)),IF(ISERROR(VLOOKUP(Wunschdienstplan!K9,Berechnung!$A$98:$D$147,4,0)),0,VLOOKUP(Wunschdienstplan!K9,Berechnung!$A$98:$D$147,4,0)))</f>
        <v>0</v>
      </c>
      <c r="M168" s="29">
        <f>IF(OR(Wunschdienstplan!L9=Schichten!$B$3,Wunschdienstplan!L9=Schichten!$B$4),INDEX($D$98:$D$147,MATCH(CODE(Wunschdienstplan!L9),$H$98:$H$147,0)),IF(ISERROR(VLOOKUP(Wunschdienstplan!L9,Berechnung!$A$98:$D$147,4,0)),0,VLOOKUP(Wunschdienstplan!L9,Berechnung!$A$98:$D$147,4,0)))</f>
        <v>0</v>
      </c>
      <c r="N168" s="29">
        <f>IF(OR(Wunschdienstplan!M9=Schichten!$B$3,Wunschdienstplan!M9=Schichten!$B$4),INDEX($D$98:$D$147,MATCH(CODE(Wunschdienstplan!M9),$H$98:$H$147,0)),IF(ISERROR(VLOOKUP(Wunschdienstplan!M9,Berechnung!$A$98:$D$147,4,0)),0,VLOOKUP(Wunschdienstplan!M9,Berechnung!$A$98:$D$147,4,0)))</f>
        <v>0</v>
      </c>
      <c r="O168" s="29">
        <f>IF(OR(Wunschdienstplan!N9=Schichten!$B$3,Wunschdienstplan!N9=Schichten!$B$4),INDEX($D$98:$D$147,MATCH(CODE(Wunschdienstplan!N9),$H$98:$H$147,0)),IF(ISERROR(VLOOKUP(Wunschdienstplan!N9,Berechnung!$A$98:$D$147,4,0)),0,VLOOKUP(Wunschdienstplan!N9,Berechnung!$A$98:$D$147,4,0)))</f>
        <v>0</v>
      </c>
      <c r="P168" s="29">
        <f>IF(OR(Wunschdienstplan!O9=Schichten!$B$3,Wunschdienstplan!O9=Schichten!$B$4),INDEX($D$98:$D$147,MATCH(CODE(Wunschdienstplan!O9),$H$98:$H$147,0)),IF(ISERROR(VLOOKUP(Wunschdienstplan!O9,Berechnung!$A$98:$D$147,4,0)),0,VLOOKUP(Wunschdienstplan!O9,Berechnung!$A$98:$D$147,4,0)))</f>
        <v>0</v>
      </c>
      <c r="Q168" s="29">
        <f>IF(OR(Wunschdienstplan!P9=Schichten!$B$3,Wunschdienstplan!P9=Schichten!$B$4),INDEX($D$98:$D$147,MATCH(CODE(Wunschdienstplan!P9),$H$98:$H$147,0)),IF(ISERROR(VLOOKUP(Wunschdienstplan!P9,Berechnung!$A$98:$D$147,4,0)),0,VLOOKUP(Wunschdienstplan!P9,Berechnung!$A$98:$D$147,4,0)))</f>
        <v>0</v>
      </c>
      <c r="R168" s="29">
        <f>IF(OR(Wunschdienstplan!Q9=Schichten!$B$3,Wunschdienstplan!Q9=Schichten!$B$4),INDEX($D$98:$D$147,MATCH(CODE(Wunschdienstplan!Q9),$H$98:$H$147,0)),IF(ISERROR(VLOOKUP(Wunschdienstplan!Q9,Berechnung!$A$98:$D$147,4,0)),0,VLOOKUP(Wunschdienstplan!Q9,Berechnung!$A$98:$D$147,4,0)))</f>
        <v>0</v>
      </c>
      <c r="S168" s="29">
        <f>IF(OR(Wunschdienstplan!R9=Schichten!$B$3,Wunschdienstplan!R9=Schichten!$B$4),INDEX($D$98:$D$147,MATCH(CODE(Wunschdienstplan!R9),$H$98:$H$147,0)),IF(ISERROR(VLOOKUP(Wunschdienstplan!R9,Berechnung!$A$98:$D$147,4,0)),0,VLOOKUP(Wunschdienstplan!R9,Berechnung!$A$98:$D$147,4,0)))</f>
        <v>0</v>
      </c>
      <c r="T168" s="29">
        <f>IF(OR(Wunschdienstplan!S9=Schichten!$B$3,Wunschdienstplan!S9=Schichten!$B$4),INDEX($D$98:$D$147,MATCH(CODE(Wunschdienstplan!S9),$H$98:$H$147,0)),IF(ISERROR(VLOOKUP(Wunschdienstplan!S9,Berechnung!$A$98:$D$147,4,0)),0,VLOOKUP(Wunschdienstplan!S9,Berechnung!$A$98:$D$147,4,0)))</f>
        <v>0</v>
      </c>
      <c r="U168" s="29">
        <f>IF(OR(Wunschdienstplan!T9=Schichten!$B$3,Wunschdienstplan!T9=Schichten!$B$4),INDEX($D$98:$D$147,MATCH(CODE(Wunschdienstplan!T9),$H$98:$H$147,0)),IF(ISERROR(VLOOKUP(Wunschdienstplan!T9,Berechnung!$A$98:$D$147,4,0)),0,VLOOKUP(Wunschdienstplan!T9,Berechnung!$A$98:$D$147,4,0)))</f>
        <v>0</v>
      </c>
      <c r="V168" s="29">
        <f>IF(OR(Wunschdienstplan!U9=Schichten!$B$3,Wunschdienstplan!U9=Schichten!$B$4),INDEX($D$98:$D$147,MATCH(CODE(Wunschdienstplan!U9),$H$98:$H$147,0)),IF(ISERROR(VLOOKUP(Wunschdienstplan!U9,Berechnung!$A$98:$D$147,4,0)),0,VLOOKUP(Wunschdienstplan!U9,Berechnung!$A$98:$D$147,4,0)))</f>
        <v>0</v>
      </c>
      <c r="W168" s="29">
        <f>IF(OR(Wunschdienstplan!V9=Schichten!$B$3,Wunschdienstplan!V9=Schichten!$B$4),INDEX($D$98:$D$147,MATCH(CODE(Wunschdienstplan!V9),$H$98:$H$147,0)),IF(ISERROR(VLOOKUP(Wunschdienstplan!V9,Berechnung!$A$98:$D$147,4,0)),0,VLOOKUP(Wunschdienstplan!V9,Berechnung!$A$98:$D$147,4,0)))</f>
        <v>0</v>
      </c>
      <c r="X168" s="29">
        <f>IF(OR(Wunschdienstplan!W9=Schichten!$B$3,Wunschdienstplan!W9=Schichten!$B$4),INDEX($D$98:$D$147,MATCH(CODE(Wunschdienstplan!W9),$H$98:$H$147,0)),IF(ISERROR(VLOOKUP(Wunschdienstplan!W9,Berechnung!$A$98:$D$147,4,0)),0,VLOOKUP(Wunschdienstplan!W9,Berechnung!$A$98:$D$147,4,0)))</f>
        <v>0</v>
      </c>
      <c r="Y168" s="29">
        <f>IF(OR(Wunschdienstplan!X9=Schichten!$B$3,Wunschdienstplan!X9=Schichten!$B$4),INDEX($D$98:$D$147,MATCH(CODE(Wunschdienstplan!X9),$H$98:$H$147,0)),IF(ISERROR(VLOOKUP(Wunschdienstplan!X9,Berechnung!$A$98:$D$147,4,0)),0,VLOOKUP(Wunschdienstplan!X9,Berechnung!$A$98:$D$147,4,0)))</f>
        <v>0</v>
      </c>
      <c r="Z168" s="29">
        <f>IF(OR(Wunschdienstplan!Y9=Schichten!$B$3,Wunschdienstplan!Y9=Schichten!$B$4),INDEX($D$98:$D$147,MATCH(CODE(Wunschdienstplan!Y9),$H$98:$H$147,0)),IF(ISERROR(VLOOKUP(Wunschdienstplan!Y9,Berechnung!$A$98:$D$147,4,0)),0,VLOOKUP(Wunschdienstplan!Y9,Berechnung!$A$98:$D$147,4,0)))</f>
        <v>0</v>
      </c>
      <c r="AA168" s="29">
        <f>IF(OR(Wunschdienstplan!Z9=Schichten!$B$3,Wunschdienstplan!Z9=Schichten!$B$4),INDEX($D$98:$D$147,MATCH(CODE(Wunschdienstplan!Z9),$H$98:$H$147,0)),IF(ISERROR(VLOOKUP(Wunschdienstplan!Z9,Berechnung!$A$98:$D$147,4,0)),0,VLOOKUP(Wunschdienstplan!Z9,Berechnung!$A$98:$D$147,4,0)))</f>
        <v>0</v>
      </c>
      <c r="AB168" s="29">
        <f>IF(OR(Wunschdienstplan!AA9=Schichten!$B$3,Wunschdienstplan!AA9=Schichten!$B$4),INDEX($D$98:$D$147,MATCH(CODE(Wunschdienstplan!AA9),$H$98:$H$147,0)),IF(ISERROR(VLOOKUP(Wunschdienstplan!AA9,Berechnung!$A$98:$D$147,4,0)),0,VLOOKUP(Wunschdienstplan!AA9,Berechnung!$A$98:$D$147,4,0)))</f>
        <v>0</v>
      </c>
      <c r="AC168" s="29">
        <f>IF(OR(Wunschdienstplan!AB9=Schichten!$B$3,Wunschdienstplan!AB9=Schichten!$B$4),INDEX($D$98:$D$147,MATCH(CODE(Wunschdienstplan!AB9),$H$98:$H$147,0)),IF(ISERROR(VLOOKUP(Wunschdienstplan!AB9,Berechnung!$A$98:$D$147,4,0)),0,VLOOKUP(Wunschdienstplan!AB9,Berechnung!$A$98:$D$147,4,0)))</f>
        <v>0</v>
      </c>
      <c r="AD168" s="29">
        <f>IF(OR(Wunschdienstplan!AC9=Schichten!$B$3,Wunschdienstplan!AC9=Schichten!$B$4),INDEX($D$98:$D$147,MATCH(CODE(Wunschdienstplan!AC9),$H$98:$H$147,0)),IF(ISERROR(VLOOKUP(Wunschdienstplan!AC9,Berechnung!$A$98:$D$147,4,0)),0,VLOOKUP(Wunschdienstplan!AC9,Berechnung!$A$98:$D$147,4,0)))</f>
        <v>0</v>
      </c>
      <c r="AE168" s="29">
        <f>IF(OR(Wunschdienstplan!AD9=Schichten!$B$3,Wunschdienstplan!AD9=Schichten!$B$4),INDEX($D$98:$D$147,MATCH(CODE(Wunschdienstplan!AD9),$H$98:$H$147,0)),IF(ISERROR(VLOOKUP(Wunschdienstplan!AD9,Berechnung!$A$98:$D$147,4,0)),0,VLOOKUP(Wunschdienstplan!AD9,Berechnung!$A$98:$D$147,4,0)))</f>
        <v>0</v>
      </c>
      <c r="AF168" s="29">
        <f>IF(OR(Wunschdienstplan!AE9=Schichten!$B$3,Wunschdienstplan!AE9=Schichten!$B$4),INDEX($D$98:$D$147,MATCH(CODE(Wunschdienstplan!AE9),$H$98:$H$147,0)),IF(ISERROR(VLOOKUP(Wunschdienstplan!AE9,Berechnung!$A$98:$D$147,4,0)),0,VLOOKUP(Wunschdienstplan!AE9,Berechnung!$A$98:$D$147,4,0)))</f>
        <v>0</v>
      </c>
      <c r="AG168" s="29">
        <f>IF(OR(Wunschdienstplan!AF9=Schichten!$B$3,Wunschdienstplan!AF9=Schichten!$B$4),INDEX($D$98:$D$147,MATCH(CODE(Wunschdienstplan!AF9),$H$98:$H$147,0)),IF(ISERROR(VLOOKUP(Wunschdienstplan!AF9,Berechnung!$A$98:$D$147,4,0)),0,VLOOKUP(Wunschdienstplan!AF9,Berechnung!$A$98:$D$147,4,0)))</f>
        <v>0</v>
      </c>
      <c r="AH168" s="29">
        <f>IF(OR(Wunschdienstplan!AG9=Schichten!$B$3,Wunschdienstplan!AG9=Schichten!$B$4),INDEX($D$98:$D$147,MATCH(CODE(Wunschdienstplan!AG9),$H$98:$H$147,0)),IF(ISERROR(VLOOKUP(Wunschdienstplan!AG9,Berechnung!$A$98:$D$147,4,0)),0,VLOOKUP(Wunschdienstplan!AG9,Berechnung!$A$98:$D$147,4,0)))</f>
        <v>0</v>
      </c>
      <c r="AI168" s="29">
        <f>IF(OR(Wunschdienstplan!AH9=Schichten!$B$3,Wunschdienstplan!AH9=Schichten!$B$4),INDEX($D$98:$D$147,MATCH(CODE(Wunschdienstplan!AH9),$H$98:$H$147,0)),IF(ISERROR(VLOOKUP(Wunschdienstplan!AH9,Berechnung!$A$98:$D$147,4,0)),0,VLOOKUP(Wunschdienstplan!AH9,Berechnung!$A$98:$D$147,4,0)))</f>
        <v>0</v>
      </c>
      <c r="AJ168" s="29">
        <f>IF(OR(Wunschdienstplan!AI9=Schichten!$B$3,Wunschdienstplan!AI9=Schichten!$B$4),INDEX($D$98:$D$147,MATCH(CODE(Wunschdienstplan!AI9),$H$98:$H$147,0)),IF(ISERROR(VLOOKUP(Wunschdienstplan!AI9,Berechnung!$A$98:$D$147,4,0)),0,VLOOKUP(Wunschdienstplan!AI9,Berechnung!$A$98:$D$147,4,0)))</f>
        <v>0</v>
      </c>
      <c r="AK168" s="29">
        <f>IF(OR(Wunschdienstplan!AJ9=Schichten!$B$3,Wunschdienstplan!AJ9=Schichten!$B$4),INDEX($D$98:$D$147,MATCH(CODE(Wunschdienstplan!AJ9),$H$98:$H$147,0)),IF(ISERROR(VLOOKUP(Wunschdienstplan!AJ9,Berechnung!$A$98:$D$147,4,0)),0,VLOOKUP(Wunschdienstplan!AJ9,Berechnung!$A$98:$D$147,4,0)))</f>
        <v>0</v>
      </c>
    </row>
    <row r="169" spans="1:37" x14ac:dyDescent="0.25">
      <c r="A169" s="82">
        <f>IF(Feiertage!D19&lt;&gt;"",Feiertage!B19,"")</f>
        <v>44150</v>
      </c>
      <c r="C169">
        <f>Wunschdienstplan!B10</f>
        <v>5</v>
      </c>
      <c r="D169" t="str">
        <f>Wunschdienstplan!C10</f>
        <v>Vorname5</v>
      </c>
      <c r="E169" t="str">
        <f>Wunschdienstplan!D10</f>
        <v>Nachname5</v>
      </c>
      <c r="F169" s="29" t="str">
        <f t="shared" si="12"/>
        <v>00:00</v>
      </c>
      <c r="G169" s="29">
        <f>IF(OR(Wunschdienstplan!F10=Schichten!$B$3,Wunschdienstplan!F10=Schichten!$B$4),INDEX($D$98:$D$147,MATCH(CODE(Wunschdienstplan!F10),$H$98:$H$147,0)),IF(ISERROR(VLOOKUP(Wunschdienstplan!F10,Berechnung!$A$98:$D$147,4,0)),0,VLOOKUP(Wunschdienstplan!F10,Berechnung!$A$98:$D$147,4,0)))</f>
        <v>0</v>
      </c>
      <c r="H169" s="29">
        <f>IF(OR(Wunschdienstplan!G10=Schichten!$B$3,Wunschdienstplan!G10=Schichten!$B$4),INDEX($D$98:$D$147,MATCH(CODE(Wunschdienstplan!G10),$H$98:$H$147,0)),IF(ISERROR(VLOOKUP(Wunschdienstplan!G10,Berechnung!$A$98:$D$147,4,0)),0,VLOOKUP(Wunschdienstplan!G10,Berechnung!$A$98:$D$147,4,0)))</f>
        <v>0</v>
      </c>
      <c r="I169" s="29">
        <f>IF(OR(Wunschdienstplan!H10=Schichten!$B$3,Wunschdienstplan!H10=Schichten!$B$4),INDEX($D$98:$D$147,MATCH(CODE(Wunschdienstplan!H10),$H$98:$H$147,0)),IF(ISERROR(VLOOKUP(Wunschdienstplan!H10,Berechnung!$A$98:$D$147,4,0)),0,VLOOKUP(Wunschdienstplan!H10,Berechnung!$A$98:$D$147,4,0)))</f>
        <v>0</v>
      </c>
      <c r="J169" s="29">
        <f>IF(OR(Wunschdienstplan!I10=Schichten!$B$3,Wunschdienstplan!I10=Schichten!$B$4),INDEX($D$98:$D$147,MATCH(CODE(Wunschdienstplan!I10),$H$98:$H$147,0)),IF(ISERROR(VLOOKUP(Wunschdienstplan!I10,Berechnung!$A$98:$D$147,4,0)),0,VLOOKUP(Wunschdienstplan!I10,Berechnung!$A$98:$D$147,4,0)))</f>
        <v>0</v>
      </c>
      <c r="K169" s="29">
        <f>IF(OR(Wunschdienstplan!J10=Schichten!$B$3,Wunschdienstplan!J10=Schichten!$B$4),INDEX($D$98:$D$147,MATCH(CODE(Wunschdienstplan!J10),$H$98:$H$147,0)),IF(ISERROR(VLOOKUP(Wunschdienstplan!J10,Berechnung!$A$98:$D$147,4,0)),0,VLOOKUP(Wunschdienstplan!J10,Berechnung!$A$98:$D$147,4,0)))</f>
        <v>0</v>
      </c>
      <c r="L169" s="29">
        <f>IF(OR(Wunschdienstplan!K10=Schichten!$B$3,Wunschdienstplan!K10=Schichten!$B$4),INDEX($D$98:$D$147,MATCH(CODE(Wunschdienstplan!K10),$H$98:$H$147,0)),IF(ISERROR(VLOOKUP(Wunschdienstplan!K10,Berechnung!$A$98:$D$147,4,0)),0,VLOOKUP(Wunschdienstplan!K10,Berechnung!$A$98:$D$147,4,0)))</f>
        <v>0</v>
      </c>
      <c r="M169" s="29">
        <f>IF(OR(Wunschdienstplan!L10=Schichten!$B$3,Wunschdienstplan!L10=Schichten!$B$4),INDEX($D$98:$D$147,MATCH(CODE(Wunschdienstplan!L10),$H$98:$H$147,0)),IF(ISERROR(VLOOKUP(Wunschdienstplan!L10,Berechnung!$A$98:$D$147,4,0)),0,VLOOKUP(Wunschdienstplan!L10,Berechnung!$A$98:$D$147,4,0)))</f>
        <v>0</v>
      </c>
      <c r="N169" s="29">
        <f>IF(OR(Wunschdienstplan!M10=Schichten!$B$3,Wunschdienstplan!M10=Schichten!$B$4),INDEX($D$98:$D$147,MATCH(CODE(Wunschdienstplan!M10),$H$98:$H$147,0)),IF(ISERROR(VLOOKUP(Wunschdienstplan!M10,Berechnung!$A$98:$D$147,4,0)),0,VLOOKUP(Wunschdienstplan!M10,Berechnung!$A$98:$D$147,4,0)))</f>
        <v>0</v>
      </c>
      <c r="O169" s="29">
        <f>IF(OR(Wunschdienstplan!N10=Schichten!$B$3,Wunschdienstplan!N10=Schichten!$B$4),INDEX($D$98:$D$147,MATCH(CODE(Wunschdienstplan!N10),$H$98:$H$147,0)),IF(ISERROR(VLOOKUP(Wunschdienstplan!N10,Berechnung!$A$98:$D$147,4,0)),0,VLOOKUP(Wunschdienstplan!N10,Berechnung!$A$98:$D$147,4,0)))</f>
        <v>0</v>
      </c>
      <c r="P169" s="29">
        <f>IF(OR(Wunschdienstplan!O10=Schichten!$B$3,Wunschdienstplan!O10=Schichten!$B$4),INDEX($D$98:$D$147,MATCH(CODE(Wunschdienstplan!O10),$H$98:$H$147,0)),IF(ISERROR(VLOOKUP(Wunschdienstplan!O10,Berechnung!$A$98:$D$147,4,0)),0,VLOOKUP(Wunschdienstplan!O10,Berechnung!$A$98:$D$147,4,0)))</f>
        <v>0</v>
      </c>
      <c r="Q169" s="29">
        <f>IF(OR(Wunschdienstplan!P10=Schichten!$B$3,Wunschdienstplan!P10=Schichten!$B$4),INDEX($D$98:$D$147,MATCH(CODE(Wunschdienstplan!P10),$H$98:$H$147,0)),IF(ISERROR(VLOOKUP(Wunschdienstplan!P10,Berechnung!$A$98:$D$147,4,0)),0,VLOOKUP(Wunschdienstplan!P10,Berechnung!$A$98:$D$147,4,0)))</f>
        <v>0</v>
      </c>
      <c r="R169" s="29">
        <f>IF(OR(Wunschdienstplan!Q10=Schichten!$B$3,Wunschdienstplan!Q10=Schichten!$B$4),INDEX($D$98:$D$147,MATCH(CODE(Wunschdienstplan!Q10),$H$98:$H$147,0)),IF(ISERROR(VLOOKUP(Wunschdienstplan!Q10,Berechnung!$A$98:$D$147,4,0)),0,VLOOKUP(Wunschdienstplan!Q10,Berechnung!$A$98:$D$147,4,0)))</f>
        <v>0</v>
      </c>
      <c r="S169" s="29">
        <f>IF(OR(Wunschdienstplan!R10=Schichten!$B$3,Wunschdienstplan!R10=Schichten!$B$4),INDEX($D$98:$D$147,MATCH(CODE(Wunschdienstplan!R10),$H$98:$H$147,0)),IF(ISERROR(VLOOKUP(Wunschdienstplan!R10,Berechnung!$A$98:$D$147,4,0)),0,VLOOKUP(Wunschdienstplan!R10,Berechnung!$A$98:$D$147,4,0)))</f>
        <v>0</v>
      </c>
      <c r="T169" s="29">
        <f>IF(OR(Wunschdienstplan!S10=Schichten!$B$3,Wunschdienstplan!S10=Schichten!$B$4),INDEX($D$98:$D$147,MATCH(CODE(Wunschdienstplan!S10),$H$98:$H$147,0)),IF(ISERROR(VLOOKUP(Wunschdienstplan!S10,Berechnung!$A$98:$D$147,4,0)),0,VLOOKUP(Wunschdienstplan!S10,Berechnung!$A$98:$D$147,4,0)))</f>
        <v>0</v>
      </c>
      <c r="U169" s="29">
        <f>IF(OR(Wunschdienstplan!T10=Schichten!$B$3,Wunschdienstplan!T10=Schichten!$B$4),INDEX($D$98:$D$147,MATCH(CODE(Wunschdienstplan!T10),$H$98:$H$147,0)),IF(ISERROR(VLOOKUP(Wunschdienstplan!T10,Berechnung!$A$98:$D$147,4,0)),0,VLOOKUP(Wunschdienstplan!T10,Berechnung!$A$98:$D$147,4,0)))</f>
        <v>0</v>
      </c>
      <c r="V169" s="29">
        <f>IF(OR(Wunschdienstplan!U10=Schichten!$B$3,Wunschdienstplan!U10=Schichten!$B$4),INDEX($D$98:$D$147,MATCH(CODE(Wunschdienstplan!U10),$H$98:$H$147,0)),IF(ISERROR(VLOOKUP(Wunschdienstplan!U10,Berechnung!$A$98:$D$147,4,0)),0,VLOOKUP(Wunschdienstplan!U10,Berechnung!$A$98:$D$147,4,0)))</f>
        <v>0</v>
      </c>
      <c r="W169" s="29">
        <f>IF(OR(Wunschdienstplan!V10=Schichten!$B$3,Wunschdienstplan!V10=Schichten!$B$4),INDEX($D$98:$D$147,MATCH(CODE(Wunschdienstplan!V10),$H$98:$H$147,0)),IF(ISERROR(VLOOKUP(Wunschdienstplan!V10,Berechnung!$A$98:$D$147,4,0)),0,VLOOKUP(Wunschdienstplan!V10,Berechnung!$A$98:$D$147,4,0)))</f>
        <v>0</v>
      </c>
      <c r="X169" s="29">
        <f>IF(OR(Wunschdienstplan!W10=Schichten!$B$3,Wunschdienstplan!W10=Schichten!$B$4),INDEX($D$98:$D$147,MATCH(CODE(Wunschdienstplan!W10),$H$98:$H$147,0)),IF(ISERROR(VLOOKUP(Wunschdienstplan!W10,Berechnung!$A$98:$D$147,4,0)),0,VLOOKUP(Wunschdienstplan!W10,Berechnung!$A$98:$D$147,4,0)))</f>
        <v>0</v>
      </c>
      <c r="Y169" s="29">
        <f>IF(OR(Wunschdienstplan!X10=Schichten!$B$3,Wunschdienstplan!X10=Schichten!$B$4),INDEX($D$98:$D$147,MATCH(CODE(Wunschdienstplan!X10),$H$98:$H$147,0)),IF(ISERROR(VLOOKUP(Wunschdienstplan!X10,Berechnung!$A$98:$D$147,4,0)),0,VLOOKUP(Wunschdienstplan!X10,Berechnung!$A$98:$D$147,4,0)))</f>
        <v>0</v>
      </c>
      <c r="Z169" s="29">
        <f>IF(OR(Wunschdienstplan!Y10=Schichten!$B$3,Wunschdienstplan!Y10=Schichten!$B$4),INDEX($D$98:$D$147,MATCH(CODE(Wunschdienstplan!Y10),$H$98:$H$147,0)),IF(ISERROR(VLOOKUP(Wunschdienstplan!Y10,Berechnung!$A$98:$D$147,4,0)),0,VLOOKUP(Wunschdienstplan!Y10,Berechnung!$A$98:$D$147,4,0)))</f>
        <v>0</v>
      </c>
      <c r="AA169" s="29">
        <f>IF(OR(Wunschdienstplan!Z10=Schichten!$B$3,Wunschdienstplan!Z10=Schichten!$B$4),INDEX($D$98:$D$147,MATCH(CODE(Wunschdienstplan!Z10),$H$98:$H$147,0)),IF(ISERROR(VLOOKUP(Wunschdienstplan!Z10,Berechnung!$A$98:$D$147,4,0)),0,VLOOKUP(Wunschdienstplan!Z10,Berechnung!$A$98:$D$147,4,0)))</f>
        <v>0</v>
      </c>
      <c r="AB169" s="29">
        <f>IF(OR(Wunschdienstplan!AA10=Schichten!$B$3,Wunschdienstplan!AA10=Schichten!$B$4),INDEX($D$98:$D$147,MATCH(CODE(Wunschdienstplan!AA10),$H$98:$H$147,0)),IF(ISERROR(VLOOKUP(Wunschdienstplan!AA10,Berechnung!$A$98:$D$147,4,0)),0,VLOOKUP(Wunschdienstplan!AA10,Berechnung!$A$98:$D$147,4,0)))</f>
        <v>0</v>
      </c>
      <c r="AC169" s="29">
        <f>IF(OR(Wunschdienstplan!AB10=Schichten!$B$3,Wunschdienstplan!AB10=Schichten!$B$4),INDEX($D$98:$D$147,MATCH(CODE(Wunschdienstplan!AB10),$H$98:$H$147,0)),IF(ISERROR(VLOOKUP(Wunschdienstplan!AB10,Berechnung!$A$98:$D$147,4,0)),0,VLOOKUP(Wunschdienstplan!AB10,Berechnung!$A$98:$D$147,4,0)))</f>
        <v>0</v>
      </c>
      <c r="AD169" s="29">
        <f>IF(OR(Wunschdienstplan!AC10=Schichten!$B$3,Wunschdienstplan!AC10=Schichten!$B$4),INDEX($D$98:$D$147,MATCH(CODE(Wunschdienstplan!AC10),$H$98:$H$147,0)),IF(ISERROR(VLOOKUP(Wunschdienstplan!AC10,Berechnung!$A$98:$D$147,4,0)),0,VLOOKUP(Wunschdienstplan!AC10,Berechnung!$A$98:$D$147,4,0)))</f>
        <v>0</v>
      </c>
      <c r="AE169" s="29">
        <f>IF(OR(Wunschdienstplan!AD10=Schichten!$B$3,Wunschdienstplan!AD10=Schichten!$B$4),INDEX($D$98:$D$147,MATCH(CODE(Wunschdienstplan!AD10),$H$98:$H$147,0)),IF(ISERROR(VLOOKUP(Wunschdienstplan!AD10,Berechnung!$A$98:$D$147,4,0)),0,VLOOKUP(Wunschdienstplan!AD10,Berechnung!$A$98:$D$147,4,0)))</f>
        <v>0</v>
      </c>
      <c r="AF169" s="29">
        <f>IF(OR(Wunschdienstplan!AE10=Schichten!$B$3,Wunschdienstplan!AE10=Schichten!$B$4),INDEX($D$98:$D$147,MATCH(CODE(Wunschdienstplan!AE10),$H$98:$H$147,0)),IF(ISERROR(VLOOKUP(Wunschdienstplan!AE10,Berechnung!$A$98:$D$147,4,0)),0,VLOOKUP(Wunschdienstplan!AE10,Berechnung!$A$98:$D$147,4,0)))</f>
        <v>0</v>
      </c>
      <c r="AG169" s="29">
        <f>IF(OR(Wunschdienstplan!AF10=Schichten!$B$3,Wunschdienstplan!AF10=Schichten!$B$4),INDEX($D$98:$D$147,MATCH(CODE(Wunschdienstplan!AF10),$H$98:$H$147,0)),IF(ISERROR(VLOOKUP(Wunschdienstplan!AF10,Berechnung!$A$98:$D$147,4,0)),0,VLOOKUP(Wunschdienstplan!AF10,Berechnung!$A$98:$D$147,4,0)))</f>
        <v>0</v>
      </c>
      <c r="AH169" s="29">
        <f>IF(OR(Wunschdienstplan!AG10=Schichten!$B$3,Wunschdienstplan!AG10=Schichten!$B$4),INDEX($D$98:$D$147,MATCH(CODE(Wunschdienstplan!AG10),$H$98:$H$147,0)),IF(ISERROR(VLOOKUP(Wunschdienstplan!AG10,Berechnung!$A$98:$D$147,4,0)),0,VLOOKUP(Wunschdienstplan!AG10,Berechnung!$A$98:$D$147,4,0)))</f>
        <v>0</v>
      </c>
      <c r="AI169" s="29">
        <f>IF(OR(Wunschdienstplan!AH10=Schichten!$B$3,Wunschdienstplan!AH10=Schichten!$B$4),INDEX($D$98:$D$147,MATCH(CODE(Wunschdienstplan!AH10),$H$98:$H$147,0)),IF(ISERROR(VLOOKUP(Wunschdienstplan!AH10,Berechnung!$A$98:$D$147,4,0)),0,VLOOKUP(Wunschdienstplan!AH10,Berechnung!$A$98:$D$147,4,0)))</f>
        <v>0</v>
      </c>
      <c r="AJ169" s="29">
        <f>IF(OR(Wunschdienstplan!AI10=Schichten!$B$3,Wunschdienstplan!AI10=Schichten!$B$4),INDEX($D$98:$D$147,MATCH(CODE(Wunschdienstplan!AI10),$H$98:$H$147,0)),IF(ISERROR(VLOOKUP(Wunschdienstplan!AI10,Berechnung!$A$98:$D$147,4,0)),0,VLOOKUP(Wunschdienstplan!AI10,Berechnung!$A$98:$D$147,4,0)))</f>
        <v>0</v>
      </c>
      <c r="AK169" s="29">
        <f>IF(OR(Wunschdienstplan!AJ10=Schichten!$B$3,Wunschdienstplan!AJ10=Schichten!$B$4),INDEX($D$98:$D$147,MATCH(CODE(Wunschdienstplan!AJ10),$H$98:$H$147,0)),IF(ISERROR(VLOOKUP(Wunschdienstplan!AJ10,Berechnung!$A$98:$D$147,4,0)),0,VLOOKUP(Wunschdienstplan!AJ10,Berechnung!$A$98:$D$147,4,0)))</f>
        <v>0</v>
      </c>
    </row>
    <row r="170" spans="1:37" x14ac:dyDescent="0.25">
      <c r="A170" s="82">
        <f>IF(Feiertage!D20&lt;&gt;"",Feiertage!B20,"")</f>
        <v>44153</v>
      </c>
      <c r="C170">
        <f>Wunschdienstplan!B11</f>
        <v>6</v>
      </c>
      <c r="D170" t="str">
        <f>Wunschdienstplan!C11</f>
        <v>Vorname6</v>
      </c>
      <c r="E170" t="str">
        <f>Wunschdienstplan!D11</f>
        <v>Nachname6</v>
      </c>
      <c r="F170" s="29" t="str">
        <f t="shared" si="12"/>
        <v>00:00</v>
      </c>
      <c r="G170" s="29">
        <f>IF(OR(Wunschdienstplan!F11=Schichten!$B$3,Wunschdienstplan!F11=Schichten!$B$4),INDEX($D$98:$D$147,MATCH(CODE(Wunschdienstplan!F11),$H$98:$H$147,0)),IF(ISERROR(VLOOKUP(Wunschdienstplan!F11,Berechnung!$A$98:$D$147,4,0)),0,VLOOKUP(Wunschdienstplan!F11,Berechnung!$A$98:$D$147,4,0)))</f>
        <v>0</v>
      </c>
      <c r="H170" s="29">
        <f>IF(OR(Wunschdienstplan!G11=Schichten!$B$3,Wunschdienstplan!G11=Schichten!$B$4),INDEX($D$98:$D$147,MATCH(CODE(Wunschdienstplan!G11),$H$98:$H$147,0)),IF(ISERROR(VLOOKUP(Wunschdienstplan!G11,Berechnung!$A$98:$D$147,4,0)),0,VLOOKUP(Wunschdienstplan!G11,Berechnung!$A$98:$D$147,4,0)))</f>
        <v>0</v>
      </c>
      <c r="I170" s="29">
        <f>IF(OR(Wunschdienstplan!H11=Schichten!$B$3,Wunschdienstplan!H11=Schichten!$B$4),INDEX($D$98:$D$147,MATCH(CODE(Wunschdienstplan!H11),$H$98:$H$147,0)),IF(ISERROR(VLOOKUP(Wunschdienstplan!H11,Berechnung!$A$98:$D$147,4,0)),0,VLOOKUP(Wunschdienstplan!H11,Berechnung!$A$98:$D$147,4,0)))</f>
        <v>0</v>
      </c>
      <c r="J170" s="29">
        <f>IF(OR(Wunschdienstplan!I11=Schichten!$B$3,Wunschdienstplan!I11=Schichten!$B$4),INDEX($D$98:$D$147,MATCH(CODE(Wunschdienstplan!I11),$H$98:$H$147,0)),IF(ISERROR(VLOOKUP(Wunschdienstplan!I11,Berechnung!$A$98:$D$147,4,0)),0,VLOOKUP(Wunschdienstplan!I11,Berechnung!$A$98:$D$147,4,0)))</f>
        <v>0</v>
      </c>
      <c r="K170" s="29">
        <f>IF(OR(Wunschdienstplan!J11=Schichten!$B$3,Wunschdienstplan!J11=Schichten!$B$4),INDEX($D$98:$D$147,MATCH(CODE(Wunschdienstplan!J11),$H$98:$H$147,0)),IF(ISERROR(VLOOKUP(Wunschdienstplan!J11,Berechnung!$A$98:$D$147,4,0)),0,VLOOKUP(Wunschdienstplan!J11,Berechnung!$A$98:$D$147,4,0)))</f>
        <v>0</v>
      </c>
      <c r="L170" s="29">
        <f>IF(OR(Wunschdienstplan!K11=Schichten!$B$3,Wunschdienstplan!K11=Schichten!$B$4),INDEX($D$98:$D$147,MATCH(CODE(Wunschdienstplan!K11),$H$98:$H$147,0)),IF(ISERROR(VLOOKUP(Wunschdienstplan!K11,Berechnung!$A$98:$D$147,4,0)),0,VLOOKUP(Wunschdienstplan!K11,Berechnung!$A$98:$D$147,4,0)))</f>
        <v>0</v>
      </c>
      <c r="M170" s="29">
        <f>IF(OR(Wunschdienstplan!L11=Schichten!$B$3,Wunschdienstplan!L11=Schichten!$B$4),INDEX($D$98:$D$147,MATCH(CODE(Wunschdienstplan!L11),$H$98:$H$147,0)),IF(ISERROR(VLOOKUP(Wunschdienstplan!L11,Berechnung!$A$98:$D$147,4,0)),0,VLOOKUP(Wunschdienstplan!L11,Berechnung!$A$98:$D$147,4,0)))</f>
        <v>0</v>
      </c>
      <c r="N170" s="29">
        <f>IF(OR(Wunschdienstplan!M11=Schichten!$B$3,Wunschdienstplan!M11=Schichten!$B$4),INDEX($D$98:$D$147,MATCH(CODE(Wunschdienstplan!M11),$H$98:$H$147,0)),IF(ISERROR(VLOOKUP(Wunschdienstplan!M11,Berechnung!$A$98:$D$147,4,0)),0,VLOOKUP(Wunschdienstplan!M11,Berechnung!$A$98:$D$147,4,0)))</f>
        <v>0</v>
      </c>
      <c r="O170" s="29">
        <f>IF(OR(Wunschdienstplan!N11=Schichten!$B$3,Wunschdienstplan!N11=Schichten!$B$4),INDEX($D$98:$D$147,MATCH(CODE(Wunschdienstplan!N11),$H$98:$H$147,0)),IF(ISERROR(VLOOKUP(Wunschdienstplan!N11,Berechnung!$A$98:$D$147,4,0)),0,VLOOKUP(Wunschdienstplan!N11,Berechnung!$A$98:$D$147,4,0)))</f>
        <v>0</v>
      </c>
      <c r="P170" s="29">
        <f>IF(OR(Wunschdienstplan!O11=Schichten!$B$3,Wunschdienstplan!O11=Schichten!$B$4),INDEX($D$98:$D$147,MATCH(CODE(Wunschdienstplan!O11),$H$98:$H$147,0)),IF(ISERROR(VLOOKUP(Wunschdienstplan!O11,Berechnung!$A$98:$D$147,4,0)),0,VLOOKUP(Wunschdienstplan!O11,Berechnung!$A$98:$D$147,4,0)))</f>
        <v>0</v>
      </c>
      <c r="Q170" s="29">
        <f>IF(OR(Wunschdienstplan!P11=Schichten!$B$3,Wunschdienstplan!P11=Schichten!$B$4),INDEX($D$98:$D$147,MATCH(CODE(Wunschdienstplan!P11),$H$98:$H$147,0)),IF(ISERROR(VLOOKUP(Wunschdienstplan!P11,Berechnung!$A$98:$D$147,4,0)),0,VLOOKUP(Wunschdienstplan!P11,Berechnung!$A$98:$D$147,4,0)))</f>
        <v>0</v>
      </c>
      <c r="R170" s="29">
        <f>IF(OR(Wunschdienstplan!Q11=Schichten!$B$3,Wunschdienstplan!Q11=Schichten!$B$4),INDEX($D$98:$D$147,MATCH(CODE(Wunschdienstplan!Q11),$H$98:$H$147,0)),IF(ISERROR(VLOOKUP(Wunschdienstplan!Q11,Berechnung!$A$98:$D$147,4,0)),0,VLOOKUP(Wunschdienstplan!Q11,Berechnung!$A$98:$D$147,4,0)))</f>
        <v>0</v>
      </c>
      <c r="S170" s="29">
        <f>IF(OR(Wunschdienstplan!R11=Schichten!$B$3,Wunschdienstplan!R11=Schichten!$B$4),INDEX($D$98:$D$147,MATCH(CODE(Wunschdienstplan!R11),$H$98:$H$147,0)),IF(ISERROR(VLOOKUP(Wunschdienstplan!R11,Berechnung!$A$98:$D$147,4,0)),0,VLOOKUP(Wunschdienstplan!R11,Berechnung!$A$98:$D$147,4,0)))</f>
        <v>0</v>
      </c>
      <c r="T170" s="29">
        <f>IF(OR(Wunschdienstplan!S11=Schichten!$B$3,Wunschdienstplan!S11=Schichten!$B$4),INDEX($D$98:$D$147,MATCH(CODE(Wunschdienstplan!S11),$H$98:$H$147,0)),IF(ISERROR(VLOOKUP(Wunschdienstplan!S11,Berechnung!$A$98:$D$147,4,0)),0,VLOOKUP(Wunschdienstplan!S11,Berechnung!$A$98:$D$147,4,0)))</f>
        <v>0</v>
      </c>
      <c r="U170" s="29">
        <f>IF(OR(Wunschdienstplan!T11=Schichten!$B$3,Wunschdienstplan!T11=Schichten!$B$4),INDEX($D$98:$D$147,MATCH(CODE(Wunschdienstplan!T11),$H$98:$H$147,0)),IF(ISERROR(VLOOKUP(Wunschdienstplan!T11,Berechnung!$A$98:$D$147,4,0)),0,VLOOKUP(Wunschdienstplan!T11,Berechnung!$A$98:$D$147,4,0)))</f>
        <v>0</v>
      </c>
      <c r="V170" s="29">
        <f>IF(OR(Wunschdienstplan!U11=Schichten!$B$3,Wunschdienstplan!U11=Schichten!$B$4),INDEX($D$98:$D$147,MATCH(CODE(Wunschdienstplan!U11),$H$98:$H$147,0)),IF(ISERROR(VLOOKUP(Wunschdienstplan!U11,Berechnung!$A$98:$D$147,4,0)),0,VLOOKUP(Wunschdienstplan!U11,Berechnung!$A$98:$D$147,4,0)))</f>
        <v>0</v>
      </c>
      <c r="W170" s="29">
        <f>IF(OR(Wunschdienstplan!V11=Schichten!$B$3,Wunschdienstplan!V11=Schichten!$B$4),INDEX($D$98:$D$147,MATCH(CODE(Wunschdienstplan!V11),$H$98:$H$147,0)),IF(ISERROR(VLOOKUP(Wunschdienstplan!V11,Berechnung!$A$98:$D$147,4,0)),0,VLOOKUP(Wunschdienstplan!V11,Berechnung!$A$98:$D$147,4,0)))</f>
        <v>0</v>
      </c>
      <c r="X170" s="29">
        <f>IF(OR(Wunschdienstplan!W11=Schichten!$B$3,Wunschdienstplan!W11=Schichten!$B$4),INDEX($D$98:$D$147,MATCH(CODE(Wunschdienstplan!W11),$H$98:$H$147,0)),IF(ISERROR(VLOOKUP(Wunschdienstplan!W11,Berechnung!$A$98:$D$147,4,0)),0,VLOOKUP(Wunschdienstplan!W11,Berechnung!$A$98:$D$147,4,0)))</f>
        <v>0</v>
      </c>
      <c r="Y170" s="29">
        <f>IF(OR(Wunschdienstplan!X11=Schichten!$B$3,Wunschdienstplan!X11=Schichten!$B$4),INDEX($D$98:$D$147,MATCH(CODE(Wunschdienstplan!X11),$H$98:$H$147,0)),IF(ISERROR(VLOOKUP(Wunschdienstplan!X11,Berechnung!$A$98:$D$147,4,0)),0,VLOOKUP(Wunschdienstplan!X11,Berechnung!$A$98:$D$147,4,0)))</f>
        <v>0</v>
      </c>
      <c r="Z170" s="29">
        <f>IF(OR(Wunschdienstplan!Y11=Schichten!$B$3,Wunschdienstplan!Y11=Schichten!$B$4),INDEX($D$98:$D$147,MATCH(CODE(Wunschdienstplan!Y11),$H$98:$H$147,0)),IF(ISERROR(VLOOKUP(Wunschdienstplan!Y11,Berechnung!$A$98:$D$147,4,0)),0,VLOOKUP(Wunschdienstplan!Y11,Berechnung!$A$98:$D$147,4,0)))</f>
        <v>0</v>
      </c>
      <c r="AA170" s="29">
        <f>IF(OR(Wunschdienstplan!Z11=Schichten!$B$3,Wunschdienstplan!Z11=Schichten!$B$4),INDEX($D$98:$D$147,MATCH(CODE(Wunschdienstplan!Z11),$H$98:$H$147,0)),IF(ISERROR(VLOOKUP(Wunschdienstplan!Z11,Berechnung!$A$98:$D$147,4,0)),0,VLOOKUP(Wunschdienstplan!Z11,Berechnung!$A$98:$D$147,4,0)))</f>
        <v>0</v>
      </c>
      <c r="AB170" s="29">
        <f>IF(OR(Wunschdienstplan!AA11=Schichten!$B$3,Wunschdienstplan!AA11=Schichten!$B$4),INDEX($D$98:$D$147,MATCH(CODE(Wunschdienstplan!AA11),$H$98:$H$147,0)),IF(ISERROR(VLOOKUP(Wunschdienstplan!AA11,Berechnung!$A$98:$D$147,4,0)),0,VLOOKUP(Wunschdienstplan!AA11,Berechnung!$A$98:$D$147,4,0)))</f>
        <v>0</v>
      </c>
      <c r="AC170" s="29">
        <f>IF(OR(Wunschdienstplan!AB11=Schichten!$B$3,Wunschdienstplan!AB11=Schichten!$B$4),INDEX($D$98:$D$147,MATCH(CODE(Wunschdienstplan!AB11),$H$98:$H$147,0)),IF(ISERROR(VLOOKUP(Wunschdienstplan!AB11,Berechnung!$A$98:$D$147,4,0)),0,VLOOKUP(Wunschdienstplan!AB11,Berechnung!$A$98:$D$147,4,0)))</f>
        <v>0</v>
      </c>
      <c r="AD170" s="29">
        <f>IF(OR(Wunschdienstplan!AC11=Schichten!$B$3,Wunschdienstplan!AC11=Schichten!$B$4),INDEX($D$98:$D$147,MATCH(CODE(Wunschdienstplan!AC11),$H$98:$H$147,0)),IF(ISERROR(VLOOKUP(Wunschdienstplan!AC11,Berechnung!$A$98:$D$147,4,0)),0,VLOOKUP(Wunschdienstplan!AC11,Berechnung!$A$98:$D$147,4,0)))</f>
        <v>0</v>
      </c>
      <c r="AE170" s="29">
        <f>IF(OR(Wunschdienstplan!AD11=Schichten!$B$3,Wunschdienstplan!AD11=Schichten!$B$4),INDEX($D$98:$D$147,MATCH(CODE(Wunschdienstplan!AD11),$H$98:$H$147,0)),IF(ISERROR(VLOOKUP(Wunschdienstplan!AD11,Berechnung!$A$98:$D$147,4,0)),0,VLOOKUP(Wunschdienstplan!AD11,Berechnung!$A$98:$D$147,4,0)))</f>
        <v>0</v>
      </c>
      <c r="AF170" s="29">
        <f>IF(OR(Wunschdienstplan!AE11=Schichten!$B$3,Wunschdienstplan!AE11=Schichten!$B$4),INDEX($D$98:$D$147,MATCH(CODE(Wunschdienstplan!AE11),$H$98:$H$147,0)),IF(ISERROR(VLOOKUP(Wunschdienstplan!AE11,Berechnung!$A$98:$D$147,4,0)),0,VLOOKUP(Wunschdienstplan!AE11,Berechnung!$A$98:$D$147,4,0)))</f>
        <v>0</v>
      </c>
      <c r="AG170" s="29">
        <f>IF(OR(Wunschdienstplan!AF11=Schichten!$B$3,Wunschdienstplan!AF11=Schichten!$B$4),INDEX($D$98:$D$147,MATCH(CODE(Wunschdienstplan!AF11),$H$98:$H$147,0)),IF(ISERROR(VLOOKUP(Wunschdienstplan!AF11,Berechnung!$A$98:$D$147,4,0)),0,VLOOKUP(Wunschdienstplan!AF11,Berechnung!$A$98:$D$147,4,0)))</f>
        <v>0</v>
      </c>
      <c r="AH170" s="29">
        <f>IF(OR(Wunschdienstplan!AG11=Schichten!$B$3,Wunschdienstplan!AG11=Schichten!$B$4),INDEX($D$98:$D$147,MATCH(CODE(Wunschdienstplan!AG11),$H$98:$H$147,0)),IF(ISERROR(VLOOKUP(Wunschdienstplan!AG11,Berechnung!$A$98:$D$147,4,0)),0,VLOOKUP(Wunschdienstplan!AG11,Berechnung!$A$98:$D$147,4,0)))</f>
        <v>0</v>
      </c>
      <c r="AI170" s="29">
        <f>IF(OR(Wunschdienstplan!AH11=Schichten!$B$3,Wunschdienstplan!AH11=Schichten!$B$4),INDEX($D$98:$D$147,MATCH(CODE(Wunschdienstplan!AH11),$H$98:$H$147,0)),IF(ISERROR(VLOOKUP(Wunschdienstplan!AH11,Berechnung!$A$98:$D$147,4,0)),0,VLOOKUP(Wunschdienstplan!AH11,Berechnung!$A$98:$D$147,4,0)))</f>
        <v>0</v>
      </c>
      <c r="AJ170" s="29">
        <f>IF(OR(Wunschdienstplan!AI11=Schichten!$B$3,Wunschdienstplan!AI11=Schichten!$B$4),INDEX($D$98:$D$147,MATCH(CODE(Wunschdienstplan!AI11),$H$98:$H$147,0)),IF(ISERROR(VLOOKUP(Wunschdienstplan!AI11,Berechnung!$A$98:$D$147,4,0)),0,VLOOKUP(Wunschdienstplan!AI11,Berechnung!$A$98:$D$147,4,0)))</f>
        <v>0</v>
      </c>
      <c r="AK170" s="29">
        <f>IF(OR(Wunschdienstplan!AJ11=Schichten!$B$3,Wunschdienstplan!AJ11=Schichten!$B$4),INDEX($D$98:$D$147,MATCH(CODE(Wunschdienstplan!AJ11),$H$98:$H$147,0)),IF(ISERROR(VLOOKUP(Wunschdienstplan!AJ11,Berechnung!$A$98:$D$147,4,0)),0,VLOOKUP(Wunschdienstplan!AJ11,Berechnung!$A$98:$D$147,4,0)))</f>
        <v>0</v>
      </c>
    </row>
    <row r="171" spans="1:37" x14ac:dyDescent="0.25">
      <c r="A171" s="82">
        <f>IF(Feiertage!D21&lt;&gt;"",Feiertage!B21,"")</f>
        <v>44157</v>
      </c>
      <c r="C171">
        <f>Wunschdienstplan!B12</f>
        <v>7</v>
      </c>
      <c r="D171" t="str">
        <f>Wunschdienstplan!C12</f>
        <v>Vorname7</v>
      </c>
      <c r="E171" t="str">
        <f>Wunschdienstplan!D12</f>
        <v>Nachname7</v>
      </c>
      <c r="F171" s="29" t="str">
        <f t="shared" si="12"/>
        <v>00:00</v>
      </c>
      <c r="G171" s="29">
        <f>IF(OR(Wunschdienstplan!F12=Schichten!$B$3,Wunschdienstplan!F12=Schichten!$B$4),INDEX($D$98:$D$147,MATCH(CODE(Wunschdienstplan!F12),$H$98:$H$147,0)),IF(ISERROR(VLOOKUP(Wunschdienstplan!F12,Berechnung!$A$98:$D$147,4,0)),0,VLOOKUP(Wunschdienstplan!F12,Berechnung!$A$98:$D$147,4,0)))</f>
        <v>0</v>
      </c>
      <c r="H171" s="29">
        <f>IF(OR(Wunschdienstplan!G12=Schichten!$B$3,Wunschdienstplan!G12=Schichten!$B$4),INDEX($D$98:$D$147,MATCH(CODE(Wunschdienstplan!G12),$H$98:$H$147,0)),IF(ISERROR(VLOOKUP(Wunschdienstplan!G12,Berechnung!$A$98:$D$147,4,0)),0,VLOOKUP(Wunschdienstplan!G12,Berechnung!$A$98:$D$147,4,0)))</f>
        <v>0</v>
      </c>
      <c r="I171" s="29">
        <f>IF(OR(Wunschdienstplan!H12=Schichten!$B$3,Wunschdienstplan!H12=Schichten!$B$4),INDEX($D$98:$D$147,MATCH(CODE(Wunschdienstplan!H12),$H$98:$H$147,0)),IF(ISERROR(VLOOKUP(Wunschdienstplan!H12,Berechnung!$A$98:$D$147,4,0)),0,VLOOKUP(Wunschdienstplan!H12,Berechnung!$A$98:$D$147,4,0)))</f>
        <v>0</v>
      </c>
      <c r="J171" s="29">
        <f>IF(OR(Wunschdienstplan!I12=Schichten!$B$3,Wunschdienstplan!I12=Schichten!$B$4),INDEX($D$98:$D$147,MATCH(CODE(Wunschdienstplan!I12),$H$98:$H$147,0)),IF(ISERROR(VLOOKUP(Wunschdienstplan!I12,Berechnung!$A$98:$D$147,4,0)),0,VLOOKUP(Wunschdienstplan!I12,Berechnung!$A$98:$D$147,4,0)))</f>
        <v>0</v>
      </c>
      <c r="K171" s="29">
        <f>IF(OR(Wunschdienstplan!J12=Schichten!$B$3,Wunschdienstplan!J12=Schichten!$B$4),INDEX($D$98:$D$147,MATCH(CODE(Wunschdienstplan!J12),$H$98:$H$147,0)),IF(ISERROR(VLOOKUP(Wunschdienstplan!J12,Berechnung!$A$98:$D$147,4,0)),0,VLOOKUP(Wunschdienstplan!J12,Berechnung!$A$98:$D$147,4,0)))</f>
        <v>0</v>
      </c>
      <c r="L171" s="29">
        <f>IF(OR(Wunschdienstplan!K12=Schichten!$B$3,Wunschdienstplan!K12=Schichten!$B$4),INDEX($D$98:$D$147,MATCH(CODE(Wunschdienstplan!K12),$H$98:$H$147,0)),IF(ISERROR(VLOOKUP(Wunschdienstplan!K12,Berechnung!$A$98:$D$147,4,0)),0,VLOOKUP(Wunschdienstplan!K12,Berechnung!$A$98:$D$147,4,0)))</f>
        <v>0</v>
      </c>
      <c r="M171" s="29">
        <f>IF(OR(Wunschdienstplan!L12=Schichten!$B$3,Wunschdienstplan!L12=Schichten!$B$4),INDEX($D$98:$D$147,MATCH(CODE(Wunschdienstplan!L12),$H$98:$H$147,0)),IF(ISERROR(VLOOKUP(Wunschdienstplan!L12,Berechnung!$A$98:$D$147,4,0)),0,VLOOKUP(Wunschdienstplan!L12,Berechnung!$A$98:$D$147,4,0)))</f>
        <v>0</v>
      </c>
      <c r="N171" s="29">
        <f>IF(OR(Wunschdienstplan!M12=Schichten!$B$3,Wunschdienstplan!M12=Schichten!$B$4),INDEX($D$98:$D$147,MATCH(CODE(Wunschdienstplan!M12),$H$98:$H$147,0)),IF(ISERROR(VLOOKUP(Wunschdienstplan!M12,Berechnung!$A$98:$D$147,4,0)),0,VLOOKUP(Wunschdienstplan!M12,Berechnung!$A$98:$D$147,4,0)))</f>
        <v>0</v>
      </c>
      <c r="O171" s="29">
        <f>IF(OR(Wunschdienstplan!N12=Schichten!$B$3,Wunschdienstplan!N12=Schichten!$B$4),INDEX($D$98:$D$147,MATCH(CODE(Wunschdienstplan!N12),$H$98:$H$147,0)),IF(ISERROR(VLOOKUP(Wunschdienstplan!N12,Berechnung!$A$98:$D$147,4,0)),0,VLOOKUP(Wunschdienstplan!N12,Berechnung!$A$98:$D$147,4,0)))</f>
        <v>0</v>
      </c>
      <c r="P171" s="29">
        <f>IF(OR(Wunschdienstplan!O12=Schichten!$B$3,Wunschdienstplan!O12=Schichten!$B$4),INDEX($D$98:$D$147,MATCH(CODE(Wunschdienstplan!O12),$H$98:$H$147,0)),IF(ISERROR(VLOOKUP(Wunschdienstplan!O12,Berechnung!$A$98:$D$147,4,0)),0,VLOOKUP(Wunschdienstplan!O12,Berechnung!$A$98:$D$147,4,0)))</f>
        <v>0</v>
      </c>
      <c r="Q171" s="29">
        <f>IF(OR(Wunschdienstplan!P12=Schichten!$B$3,Wunschdienstplan!P12=Schichten!$B$4),INDEX($D$98:$D$147,MATCH(CODE(Wunschdienstplan!P12),$H$98:$H$147,0)),IF(ISERROR(VLOOKUP(Wunschdienstplan!P12,Berechnung!$A$98:$D$147,4,0)),0,VLOOKUP(Wunschdienstplan!P12,Berechnung!$A$98:$D$147,4,0)))</f>
        <v>0</v>
      </c>
      <c r="R171" s="29">
        <f>IF(OR(Wunschdienstplan!Q12=Schichten!$B$3,Wunschdienstplan!Q12=Schichten!$B$4),INDEX($D$98:$D$147,MATCH(CODE(Wunschdienstplan!Q12),$H$98:$H$147,0)),IF(ISERROR(VLOOKUP(Wunschdienstplan!Q12,Berechnung!$A$98:$D$147,4,0)),0,VLOOKUP(Wunschdienstplan!Q12,Berechnung!$A$98:$D$147,4,0)))</f>
        <v>0</v>
      </c>
      <c r="S171" s="29">
        <f>IF(OR(Wunschdienstplan!R12=Schichten!$B$3,Wunschdienstplan!R12=Schichten!$B$4),INDEX($D$98:$D$147,MATCH(CODE(Wunschdienstplan!R12),$H$98:$H$147,0)),IF(ISERROR(VLOOKUP(Wunschdienstplan!R12,Berechnung!$A$98:$D$147,4,0)),0,VLOOKUP(Wunschdienstplan!R12,Berechnung!$A$98:$D$147,4,0)))</f>
        <v>0</v>
      </c>
      <c r="T171" s="29">
        <f>IF(OR(Wunschdienstplan!S12=Schichten!$B$3,Wunschdienstplan!S12=Schichten!$B$4),INDEX($D$98:$D$147,MATCH(CODE(Wunschdienstplan!S12),$H$98:$H$147,0)),IF(ISERROR(VLOOKUP(Wunschdienstplan!S12,Berechnung!$A$98:$D$147,4,0)),0,VLOOKUP(Wunschdienstplan!S12,Berechnung!$A$98:$D$147,4,0)))</f>
        <v>0</v>
      </c>
      <c r="U171" s="29">
        <f>IF(OR(Wunschdienstplan!T12=Schichten!$B$3,Wunschdienstplan!T12=Schichten!$B$4),INDEX($D$98:$D$147,MATCH(CODE(Wunschdienstplan!T12),$H$98:$H$147,0)),IF(ISERROR(VLOOKUP(Wunschdienstplan!T12,Berechnung!$A$98:$D$147,4,0)),0,VLOOKUP(Wunschdienstplan!T12,Berechnung!$A$98:$D$147,4,0)))</f>
        <v>0</v>
      </c>
      <c r="V171" s="29">
        <f>IF(OR(Wunschdienstplan!U12=Schichten!$B$3,Wunschdienstplan!U12=Schichten!$B$4),INDEX($D$98:$D$147,MATCH(CODE(Wunschdienstplan!U12),$H$98:$H$147,0)),IF(ISERROR(VLOOKUP(Wunschdienstplan!U12,Berechnung!$A$98:$D$147,4,0)),0,VLOOKUP(Wunschdienstplan!U12,Berechnung!$A$98:$D$147,4,0)))</f>
        <v>0</v>
      </c>
      <c r="W171" s="29">
        <f>IF(OR(Wunschdienstplan!V12=Schichten!$B$3,Wunschdienstplan!V12=Schichten!$B$4),INDEX($D$98:$D$147,MATCH(CODE(Wunschdienstplan!V12),$H$98:$H$147,0)),IF(ISERROR(VLOOKUP(Wunschdienstplan!V12,Berechnung!$A$98:$D$147,4,0)),0,VLOOKUP(Wunschdienstplan!V12,Berechnung!$A$98:$D$147,4,0)))</f>
        <v>0</v>
      </c>
      <c r="X171" s="29">
        <f>IF(OR(Wunschdienstplan!W12=Schichten!$B$3,Wunschdienstplan!W12=Schichten!$B$4),INDEX($D$98:$D$147,MATCH(CODE(Wunschdienstplan!W12),$H$98:$H$147,0)),IF(ISERROR(VLOOKUP(Wunschdienstplan!W12,Berechnung!$A$98:$D$147,4,0)),0,VLOOKUP(Wunschdienstplan!W12,Berechnung!$A$98:$D$147,4,0)))</f>
        <v>0</v>
      </c>
      <c r="Y171" s="29">
        <f>IF(OR(Wunschdienstplan!X12=Schichten!$B$3,Wunschdienstplan!X12=Schichten!$B$4),INDEX($D$98:$D$147,MATCH(CODE(Wunschdienstplan!X12),$H$98:$H$147,0)),IF(ISERROR(VLOOKUP(Wunschdienstplan!X12,Berechnung!$A$98:$D$147,4,0)),0,VLOOKUP(Wunschdienstplan!X12,Berechnung!$A$98:$D$147,4,0)))</f>
        <v>0</v>
      </c>
      <c r="Z171" s="29">
        <f>IF(OR(Wunschdienstplan!Y12=Schichten!$B$3,Wunschdienstplan!Y12=Schichten!$B$4),INDEX($D$98:$D$147,MATCH(CODE(Wunschdienstplan!Y12),$H$98:$H$147,0)),IF(ISERROR(VLOOKUP(Wunschdienstplan!Y12,Berechnung!$A$98:$D$147,4,0)),0,VLOOKUP(Wunschdienstplan!Y12,Berechnung!$A$98:$D$147,4,0)))</f>
        <v>0</v>
      </c>
      <c r="AA171" s="29">
        <f>IF(OR(Wunschdienstplan!Z12=Schichten!$B$3,Wunschdienstplan!Z12=Schichten!$B$4),INDEX($D$98:$D$147,MATCH(CODE(Wunschdienstplan!Z12),$H$98:$H$147,0)),IF(ISERROR(VLOOKUP(Wunschdienstplan!Z12,Berechnung!$A$98:$D$147,4,0)),0,VLOOKUP(Wunschdienstplan!Z12,Berechnung!$A$98:$D$147,4,0)))</f>
        <v>0</v>
      </c>
      <c r="AB171" s="29">
        <f>IF(OR(Wunschdienstplan!AA12=Schichten!$B$3,Wunschdienstplan!AA12=Schichten!$B$4),INDEX($D$98:$D$147,MATCH(CODE(Wunschdienstplan!AA12),$H$98:$H$147,0)),IF(ISERROR(VLOOKUP(Wunschdienstplan!AA12,Berechnung!$A$98:$D$147,4,0)),0,VLOOKUP(Wunschdienstplan!AA12,Berechnung!$A$98:$D$147,4,0)))</f>
        <v>0</v>
      </c>
      <c r="AC171" s="29">
        <f>IF(OR(Wunschdienstplan!AB12=Schichten!$B$3,Wunschdienstplan!AB12=Schichten!$B$4),INDEX($D$98:$D$147,MATCH(CODE(Wunschdienstplan!AB12),$H$98:$H$147,0)),IF(ISERROR(VLOOKUP(Wunschdienstplan!AB12,Berechnung!$A$98:$D$147,4,0)),0,VLOOKUP(Wunschdienstplan!AB12,Berechnung!$A$98:$D$147,4,0)))</f>
        <v>0</v>
      </c>
      <c r="AD171" s="29">
        <f>IF(OR(Wunschdienstplan!AC12=Schichten!$B$3,Wunschdienstplan!AC12=Schichten!$B$4),INDEX($D$98:$D$147,MATCH(CODE(Wunschdienstplan!AC12),$H$98:$H$147,0)),IF(ISERROR(VLOOKUP(Wunschdienstplan!AC12,Berechnung!$A$98:$D$147,4,0)),0,VLOOKUP(Wunschdienstplan!AC12,Berechnung!$A$98:$D$147,4,0)))</f>
        <v>0</v>
      </c>
      <c r="AE171" s="29">
        <f>IF(OR(Wunschdienstplan!AD12=Schichten!$B$3,Wunschdienstplan!AD12=Schichten!$B$4),INDEX($D$98:$D$147,MATCH(CODE(Wunschdienstplan!AD12),$H$98:$H$147,0)),IF(ISERROR(VLOOKUP(Wunschdienstplan!AD12,Berechnung!$A$98:$D$147,4,0)),0,VLOOKUP(Wunschdienstplan!AD12,Berechnung!$A$98:$D$147,4,0)))</f>
        <v>0</v>
      </c>
      <c r="AF171" s="29">
        <f>IF(OR(Wunschdienstplan!AE12=Schichten!$B$3,Wunschdienstplan!AE12=Schichten!$B$4),INDEX($D$98:$D$147,MATCH(CODE(Wunschdienstplan!AE12),$H$98:$H$147,0)),IF(ISERROR(VLOOKUP(Wunschdienstplan!AE12,Berechnung!$A$98:$D$147,4,0)),0,VLOOKUP(Wunschdienstplan!AE12,Berechnung!$A$98:$D$147,4,0)))</f>
        <v>0</v>
      </c>
      <c r="AG171" s="29">
        <f>IF(OR(Wunschdienstplan!AF12=Schichten!$B$3,Wunschdienstplan!AF12=Schichten!$B$4),INDEX($D$98:$D$147,MATCH(CODE(Wunschdienstplan!AF12),$H$98:$H$147,0)),IF(ISERROR(VLOOKUP(Wunschdienstplan!AF12,Berechnung!$A$98:$D$147,4,0)),0,VLOOKUP(Wunschdienstplan!AF12,Berechnung!$A$98:$D$147,4,0)))</f>
        <v>0</v>
      </c>
      <c r="AH171" s="29">
        <f>IF(OR(Wunschdienstplan!AG12=Schichten!$B$3,Wunschdienstplan!AG12=Schichten!$B$4),INDEX($D$98:$D$147,MATCH(CODE(Wunschdienstplan!AG12),$H$98:$H$147,0)),IF(ISERROR(VLOOKUP(Wunschdienstplan!AG12,Berechnung!$A$98:$D$147,4,0)),0,VLOOKUP(Wunschdienstplan!AG12,Berechnung!$A$98:$D$147,4,0)))</f>
        <v>0</v>
      </c>
      <c r="AI171" s="29">
        <f>IF(OR(Wunschdienstplan!AH12=Schichten!$B$3,Wunschdienstplan!AH12=Schichten!$B$4),INDEX($D$98:$D$147,MATCH(CODE(Wunschdienstplan!AH12),$H$98:$H$147,0)),IF(ISERROR(VLOOKUP(Wunschdienstplan!AH12,Berechnung!$A$98:$D$147,4,0)),0,VLOOKUP(Wunschdienstplan!AH12,Berechnung!$A$98:$D$147,4,0)))</f>
        <v>0</v>
      </c>
      <c r="AJ171" s="29">
        <f>IF(OR(Wunschdienstplan!AI12=Schichten!$B$3,Wunschdienstplan!AI12=Schichten!$B$4),INDEX($D$98:$D$147,MATCH(CODE(Wunschdienstplan!AI12),$H$98:$H$147,0)),IF(ISERROR(VLOOKUP(Wunschdienstplan!AI12,Berechnung!$A$98:$D$147,4,0)),0,VLOOKUP(Wunschdienstplan!AI12,Berechnung!$A$98:$D$147,4,0)))</f>
        <v>0</v>
      </c>
      <c r="AK171" s="29">
        <f>IF(OR(Wunschdienstplan!AJ12=Schichten!$B$3,Wunschdienstplan!AJ12=Schichten!$B$4),INDEX($D$98:$D$147,MATCH(CODE(Wunschdienstplan!AJ12),$H$98:$H$147,0)),IF(ISERROR(VLOOKUP(Wunschdienstplan!AJ12,Berechnung!$A$98:$D$147,4,0)),0,VLOOKUP(Wunschdienstplan!AJ12,Berechnung!$A$98:$D$147,4,0)))</f>
        <v>0</v>
      </c>
    </row>
    <row r="172" spans="1:37" x14ac:dyDescent="0.25">
      <c r="A172" s="82">
        <f>IF(Feiertage!D22&lt;&gt;"",Feiertage!B22,"")</f>
        <v>44164</v>
      </c>
      <c r="C172">
        <f>Wunschdienstplan!B13</f>
        <v>8</v>
      </c>
      <c r="D172" t="str">
        <f>Wunschdienstplan!C13</f>
        <v>Vorname8</v>
      </c>
      <c r="E172" t="str">
        <f>Wunschdienstplan!D13</f>
        <v>Nachname8</v>
      </c>
      <c r="F172" s="29" t="str">
        <f t="shared" si="12"/>
        <v>00:00</v>
      </c>
      <c r="G172" s="29">
        <f>IF(OR(Wunschdienstplan!F13=Schichten!$B$3,Wunschdienstplan!F13=Schichten!$B$4),INDEX($D$98:$D$147,MATCH(CODE(Wunschdienstplan!F13),$H$98:$H$147,0)),IF(ISERROR(VLOOKUP(Wunschdienstplan!F13,Berechnung!$A$98:$D$147,4,0)),0,VLOOKUP(Wunschdienstplan!F13,Berechnung!$A$98:$D$147,4,0)))</f>
        <v>0</v>
      </c>
      <c r="H172" s="29">
        <f>IF(OR(Wunschdienstplan!G13=Schichten!$B$3,Wunschdienstplan!G13=Schichten!$B$4),INDEX($D$98:$D$147,MATCH(CODE(Wunschdienstplan!G13),$H$98:$H$147,0)),IF(ISERROR(VLOOKUP(Wunschdienstplan!G13,Berechnung!$A$98:$D$147,4,0)),0,VLOOKUP(Wunschdienstplan!G13,Berechnung!$A$98:$D$147,4,0)))</f>
        <v>0</v>
      </c>
      <c r="I172" s="29">
        <f>IF(OR(Wunschdienstplan!H13=Schichten!$B$3,Wunschdienstplan!H13=Schichten!$B$4),INDEX($D$98:$D$147,MATCH(CODE(Wunschdienstplan!H13),$H$98:$H$147,0)),IF(ISERROR(VLOOKUP(Wunschdienstplan!H13,Berechnung!$A$98:$D$147,4,0)),0,VLOOKUP(Wunschdienstplan!H13,Berechnung!$A$98:$D$147,4,0)))</f>
        <v>0</v>
      </c>
      <c r="J172" s="29">
        <f>IF(OR(Wunschdienstplan!I13=Schichten!$B$3,Wunschdienstplan!I13=Schichten!$B$4),INDEX($D$98:$D$147,MATCH(CODE(Wunschdienstplan!I13),$H$98:$H$147,0)),IF(ISERROR(VLOOKUP(Wunschdienstplan!I13,Berechnung!$A$98:$D$147,4,0)),0,VLOOKUP(Wunschdienstplan!I13,Berechnung!$A$98:$D$147,4,0)))</f>
        <v>0</v>
      </c>
      <c r="K172" s="29">
        <f>IF(OR(Wunschdienstplan!J13=Schichten!$B$3,Wunschdienstplan!J13=Schichten!$B$4),INDEX($D$98:$D$147,MATCH(CODE(Wunschdienstplan!J13),$H$98:$H$147,0)),IF(ISERROR(VLOOKUP(Wunschdienstplan!J13,Berechnung!$A$98:$D$147,4,0)),0,VLOOKUP(Wunschdienstplan!J13,Berechnung!$A$98:$D$147,4,0)))</f>
        <v>0</v>
      </c>
      <c r="L172" s="29">
        <f>IF(OR(Wunschdienstplan!K13=Schichten!$B$3,Wunschdienstplan!K13=Schichten!$B$4),INDEX($D$98:$D$147,MATCH(CODE(Wunschdienstplan!K13),$H$98:$H$147,0)),IF(ISERROR(VLOOKUP(Wunschdienstplan!K13,Berechnung!$A$98:$D$147,4,0)),0,VLOOKUP(Wunschdienstplan!K13,Berechnung!$A$98:$D$147,4,0)))</f>
        <v>0</v>
      </c>
      <c r="M172" s="29">
        <f>IF(OR(Wunschdienstplan!L13=Schichten!$B$3,Wunschdienstplan!L13=Schichten!$B$4),INDEX($D$98:$D$147,MATCH(CODE(Wunschdienstplan!L13),$H$98:$H$147,0)),IF(ISERROR(VLOOKUP(Wunschdienstplan!L13,Berechnung!$A$98:$D$147,4,0)),0,VLOOKUP(Wunschdienstplan!L13,Berechnung!$A$98:$D$147,4,0)))</f>
        <v>0</v>
      </c>
      <c r="N172" s="29">
        <f>IF(OR(Wunschdienstplan!M13=Schichten!$B$3,Wunschdienstplan!M13=Schichten!$B$4),INDEX($D$98:$D$147,MATCH(CODE(Wunschdienstplan!M13),$H$98:$H$147,0)),IF(ISERROR(VLOOKUP(Wunschdienstplan!M13,Berechnung!$A$98:$D$147,4,0)),0,VLOOKUP(Wunschdienstplan!M13,Berechnung!$A$98:$D$147,4,0)))</f>
        <v>0</v>
      </c>
      <c r="O172" s="29">
        <f>IF(OR(Wunschdienstplan!N13=Schichten!$B$3,Wunschdienstplan!N13=Schichten!$B$4),INDEX($D$98:$D$147,MATCH(CODE(Wunschdienstplan!N13),$H$98:$H$147,0)),IF(ISERROR(VLOOKUP(Wunschdienstplan!N13,Berechnung!$A$98:$D$147,4,0)),0,VLOOKUP(Wunschdienstplan!N13,Berechnung!$A$98:$D$147,4,0)))</f>
        <v>0</v>
      </c>
      <c r="P172" s="29">
        <f>IF(OR(Wunschdienstplan!O13=Schichten!$B$3,Wunschdienstplan!O13=Schichten!$B$4),INDEX($D$98:$D$147,MATCH(CODE(Wunschdienstplan!O13),$H$98:$H$147,0)),IF(ISERROR(VLOOKUP(Wunschdienstplan!O13,Berechnung!$A$98:$D$147,4,0)),0,VLOOKUP(Wunschdienstplan!O13,Berechnung!$A$98:$D$147,4,0)))</f>
        <v>0</v>
      </c>
      <c r="Q172" s="29">
        <f>IF(OR(Wunschdienstplan!P13=Schichten!$B$3,Wunschdienstplan!P13=Schichten!$B$4),INDEX($D$98:$D$147,MATCH(CODE(Wunschdienstplan!P13),$H$98:$H$147,0)),IF(ISERROR(VLOOKUP(Wunschdienstplan!P13,Berechnung!$A$98:$D$147,4,0)),0,VLOOKUP(Wunschdienstplan!P13,Berechnung!$A$98:$D$147,4,0)))</f>
        <v>0</v>
      </c>
      <c r="R172" s="29">
        <f>IF(OR(Wunschdienstplan!Q13=Schichten!$B$3,Wunschdienstplan!Q13=Schichten!$B$4),INDEX($D$98:$D$147,MATCH(CODE(Wunschdienstplan!Q13),$H$98:$H$147,0)),IF(ISERROR(VLOOKUP(Wunschdienstplan!Q13,Berechnung!$A$98:$D$147,4,0)),0,VLOOKUP(Wunschdienstplan!Q13,Berechnung!$A$98:$D$147,4,0)))</f>
        <v>0</v>
      </c>
      <c r="S172" s="29">
        <f>IF(OR(Wunschdienstplan!R13=Schichten!$B$3,Wunschdienstplan!R13=Schichten!$B$4),INDEX($D$98:$D$147,MATCH(CODE(Wunschdienstplan!R13),$H$98:$H$147,0)),IF(ISERROR(VLOOKUP(Wunschdienstplan!R13,Berechnung!$A$98:$D$147,4,0)),0,VLOOKUP(Wunschdienstplan!R13,Berechnung!$A$98:$D$147,4,0)))</f>
        <v>0</v>
      </c>
      <c r="T172" s="29">
        <f>IF(OR(Wunschdienstplan!S13=Schichten!$B$3,Wunschdienstplan!S13=Schichten!$B$4),INDEX($D$98:$D$147,MATCH(CODE(Wunschdienstplan!S13),$H$98:$H$147,0)),IF(ISERROR(VLOOKUP(Wunschdienstplan!S13,Berechnung!$A$98:$D$147,4,0)),0,VLOOKUP(Wunschdienstplan!S13,Berechnung!$A$98:$D$147,4,0)))</f>
        <v>0</v>
      </c>
      <c r="U172" s="29">
        <f>IF(OR(Wunschdienstplan!T13=Schichten!$B$3,Wunschdienstplan!T13=Schichten!$B$4),INDEX($D$98:$D$147,MATCH(CODE(Wunschdienstplan!T13),$H$98:$H$147,0)),IF(ISERROR(VLOOKUP(Wunschdienstplan!T13,Berechnung!$A$98:$D$147,4,0)),0,VLOOKUP(Wunschdienstplan!T13,Berechnung!$A$98:$D$147,4,0)))</f>
        <v>0</v>
      </c>
      <c r="V172" s="29">
        <f>IF(OR(Wunschdienstplan!U13=Schichten!$B$3,Wunschdienstplan!U13=Schichten!$B$4),INDEX($D$98:$D$147,MATCH(CODE(Wunschdienstplan!U13),$H$98:$H$147,0)),IF(ISERROR(VLOOKUP(Wunschdienstplan!U13,Berechnung!$A$98:$D$147,4,0)),0,VLOOKUP(Wunschdienstplan!U13,Berechnung!$A$98:$D$147,4,0)))</f>
        <v>0</v>
      </c>
      <c r="W172" s="29">
        <f>IF(OR(Wunschdienstplan!V13=Schichten!$B$3,Wunschdienstplan!V13=Schichten!$B$4),INDEX($D$98:$D$147,MATCH(CODE(Wunschdienstplan!V13),$H$98:$H$147,0)),IF(ISERROR(VLOOKUP(Wunschdienstplan!V13,Berechnung!$A$98:$D$147,4,0)),0,VLOOKUP(Wunschdienstplan!V13,Berechnung!$A$98:$D$147,4,0)))</f>
        <v>0</v>
      </c>
      <c r="X172" s="29">
        <f>IF(OR(Wunschdienstplan!W13=Schichten!$B$3,Wunschdienstplan!W13=Schichten!$B$4),INDEX($D$98:$D$147,MATCH(CODE(Wunschdienstplan!W13),$H$98:$H$147,0)),IF(ISERROR(VLOOKUP(Wunschdienstplan!W13,Berechnung!$A$98:$D$147,4,0)),0,VLOOKUP(Wunschdienstplan!W13,Berechnung!$A$98:$D$147,4,0)))</f>
        <v>0</v>
      </c>
      <c r="Y172" s="29">
        <f>IF(OR(Wunschdienstplan!X13=Schichten!$B$3,Wunschdienstplan!X13=Schichten!$B$4),INDEX($D$98:$D$147,MATCH(CODE(Wunschdienstplan!X13),$H$98:$H$147,0)),IF(ISERROR(VLOOKUP(Wunschdienstplan!X13,Berechnung!$A$98:$D$147,4,0)),0,VLOOKUP(Wunschdienstplan!X13,Berechnung!$A$98:$D$147,4,0)))</f>
        <v>0</v>
      </c>
      <c r="Z172" s="29">
        <f>IF(OR(Wunschdienstplan!Y13=Schichten!$B$3,Wunschdienstplan!Y13=Schichten!$B$4),INDEX($D$98:$D$147,MATCH(CODE(Wunschdienstplan!Y13),$H$98:$H$147,0)),IF(ISERROR(VLOOKUP(Wunschdienstplan!Y13,Berechnung!$A$98:$D$147,4,0)),0,VLOOKUP(Wunschdienstplan!Y13,Berechnung!$A$98:$D$147,4,0)))</f>
        <v>0</v>
      </c>
      <c r="AA172" s="29">
        <f>IF(OR(Wunschdienstplan!Z13=Schichten!$B$3,Wunschdienstplan!Z13=Schichten!$B$4),INDEX($D$98:$D$147,MATCH(CODE(Wunschdienstplan!Z13),$H$98:$H$147,0)),IF(ISERROR(VLOOKUP(Wunschdienstplan!Z13,Berechnung!$A$98:$D$147,4,0)),0,VLOOKUP(Wunschdienstplan!Z13,Berechnung!$A$98:$D$147,4,0)))</f>
        <v>0</v>
      </c>
      <c r="AB172" s="29">
        <f>IF(OR(Wunschdienstplan!AA13=Schichten!$B$3,Wunschdienstplan!AA13=Schichten!$B$4),INDEX($D$98:$D$147,MATCH(CODE(Wunschdienstplan!AA13),$H$98:$H$147,0)),IF(ISERROR(VLOOKUP(Wunschdienstplan!AA13,Berechnung!$A$98:$D$147,4,0)),0,VLOOKUP(Wunschdienstplan!AA13,Berechnung!$A$98:$D$147,4,0)))</f>
        <v>0</v>
      </c>
      <c r="AC172" s="29">
        <f>IF(OR(Wunschdienstplan!AB13=Schichten!$B$3,Wunschdienstplan!AB13=Schichten!$B$4),INDEX($D$98:$D$147,MATCH(CODE(Wunschdienstplan!AB13),$H$98:$H$147,0)),IF(ISERROR(VLOOKUP(Wunschdienstplan!AB13,Berechnung!$A$98:$D$147,4,0)),0,VLOOKUP(Wunschdienstplan!AB13,Berechnung!$A$98:$D$147,4,0)))</f>
        <v>0</v>
      </c>
      <c r="AD172" s="29">
        <f>IF(OR(Wunschdienstplan!AC13=Schichten!$B$3,Wunschdienstplan!AC13=Schichten!$B$4),INDEX($D$98:$D$147,MATCH(CODE(Wunschdienstplan!AC13),$H$98:$H$147,0)),IF(ISERROR(VLOOKUP(Wunschdienstplan!AC13,Berechnung!$A$98:$D$147,4,0)),0,VLOOKUP(Wunschdienstplan!AC13,Berechnung!$A$98:$D$147,4,0)))</f>
        <v>0</v>
      </c>
      <c r="AE172" s="29">
        <f>IF(OR(Wunschdienstplan!AD13=Schichten!$B$3,Wunschdienstplan!AD13=Schichten!$B$4),INDEX($D$98:$D$147,MATCH(CODE(Wunschdienstplan!AD13),$H$98:$H$147,0)),IF(ISERROR(VLOOKUP(Wunschdienstplan!AD13,Berechnung!$A$98:$D$147,4,0)),0,VLOOKUP(Wunschdienstplan!AD13,Berechnung!$A$98:$D$147,4,0)))</f>
        <v>0</v>
      </c>
      <c r="AF172" s="29">
        <f>IF(OR(Wunschdienstplan!AE13=Schichten!$B$3,Wunschdienstplan!AE13=Schichten!$B$4),INDEX($D$98:$D$147,MATCH(CODE(Wunschdienstplan!AE13),$H$98:$H$147,0)),IF(ISERROR(VLOOKUP(Wunschdienstplan!AE13,Berechnung!$A$98:$D$147,4,0)),0,VLOOKUP(Wunschdienstplan!AE13,Berechnung!$A$98:$D$147,4,0)))</f>
        <v>0</v>
      </c>
      <c r="AG172" s="29">
        <f>IF(OR(Wunschdienstplan!AF13=Schichten!$B$3,Wunschdienstplan!AF13=Schichten!$B$4),INDEX($D$98:$D$147,MATCH(CODE(Wunschdienstplan!AF13),$H$98:$H$147,0)),IF(ISERROR(VLOOKUP(Wunschdienstplan!AF13,Berechnung!$A$98:$D$147,4,0)),0,VLOOKUP(Wunschdienstplan!AF13,Berechnung!$A$98:$D$147,4,0)))</f>
        <v>0</v>
      </c>
      <c r="AH172" s="29">
        <f>IF(OR(Wunschdienstplan!AG13=Schichten!$B$3,Wunschdienstplan!AG13=Schichten!$B$4),INDEX($D$98:$D$147,MATCH(CODE(Wunschdienstplan!AG13),$H$98:$H$147,0)),IF(ISERROR(VLOOKUP(Wunschdienstplan!AG13,Berechnung!$A$98:$D$147,4,0)),0,VLOOKUP(Wunschdienstplan!AG13,Berechnung!$A$98:$D$147,4,0)))</f>
        <v>0</v>
      </c>
      <c r="AI172" s="29">
        <f>IF(OR(Wunschdienstplan!AH13=Schichten!$B$3,Wunschdienstplan!AH13=Schichten!$B$4),INDEX($D$98:$D$147,MATCH(CODE(Wunschdienstplan!AH13),$H$98:$H$147,0)),IF(ISERROR(VLOOKUP(Wunschdienstplan!AH13,Berechnung!$A$98:$D$147,4,0)),0,VLOOKUP(Wunschdienstplan!AH13,Berechnung!$A$98:$D$147,4,0)))</f>
        <v>0</v>
      </c>
      <c r="AJ172" s="29">
        <f>IF(OR(Wunschdienstplan!AI13=Schichten!$B$3,Wunschdienstplan!AI13=Schichten!$B$4),INDEX($D$98:$D$147,MATCH(CODE(Wunschdienstplan!AI13),$H$98:$H$147,0)),IF(ISERROR(VLOOKUP(Wunschdienstplan!AI13,Berechnung!$A$98:$D$147,4,0)),0,VLOOKUP(Wunschdienstplan!AI13,Berechnung!$A$98:$D$147,4,0)))</f>
        <v>0</v>
      </c>
      <c r="AK172" s="29">
        <f>IF(OR(Wunschdienstplan!AJ13=Schichten!$B$3,Wunschdienstplan!AJ13=Schichten!$B$4),INDEX($D$98:$D$147,MATCH(CODE(Wunschdienstplan!AJ13),$H$98:$H$147,0)),IF(ISERROR(VLOOKUP(Wunschdienstplan!AJ13,Berechnung!$A$98:$D$147,4,0)),0,VLOOKUP(Wunschdienstplan!AJ13,Berechnung!$A$98:$D$147,4,0)))</f>
        <v>0</v>
      </c>
    </row>
    <row r="173" spans="1:37" x14ac:dyDescent="0.25">
      <c r="A173" s="82">
        <f>IF(Feiertage!D23&lt;&gt;"",Feiertage!B23,"")</f>
        <v>44171</v>
      </c>
      <c r="C173">
        <f>Wunschdienstplan!B14</f>
        <v>9</v>
      </c>
      <c r="D173" t="str">
        <f>Wunschdienstplan!C14</f>
        <v>Vorname9</v>
      </c>
      <c r="E173" t="str">
        <f>Wunschdienstplan!D14</f>
        <v>Nachname9</v>
      </c>
      <c r="F173" s="29" t="str">
        <f t="shared" si="12"/>
        <v>00:00</v>
      </c>
      <c r="G173" s="29">
        <f>IF(OR(Wunschdienstplan!F14=Schichten!$B$3,Wunschdienstplan!F14=Schichten!$B$4),INDEX($D$98:$D$147,MATCH(CODE(Wunschdienstplan!F14),$H$98:$H$147,0)),IF(ISERROR(VLOOKUP(Wunschdienstplan!F14,Berechnung!$A$98:$D$147,4,0)),0,VLOOKUP(Wunschdienstplan!F14,Berechnung!$A$98:$D$147,4,0)))</f>
        <v>0</v>
      </c>
      <c r="H173" s="29">
        <f>IF(OR(Wunschdienstplan!G14=Schichten!$B$3,Wunschdienstplan!G14=Schichten!$B$4),INDEX($D$98:$D$147,MATCH(CODE(Wunschdienstplan!G14),$H$98:$H$147,0)),IF(ISERROR(VLOOKUP(Wunschdienstplan!G14,Berechnung!$A$98:$D$147,4,0)),0,VLOOKUP(Wunschdienstplan!G14,Berechnung!$A$98:$D$147,4,0)))</f>
        <v>0</v>
      </c>
      <c r="I173" s="29">
        <f>IF(OR(Wunschdienstplan!H14=Schichten!$B$3,Wunschdienstplan!H14=Schichten!$B$4),INDEX($D$98:$D$147,MATCH(CODE(Wunschdienstplan!H14),$H$98:$H$147,0)),IF(ISERROR(VLOOKUP(Wunschdienstplan!H14,Berechnung!$A$98:$D$147,4,0)),0,VLOOKUP(Wunschdienstplan!H14,Berechnung!$A$98:$D$147,4,0)))</f>
        <v>0</v>
      </c>
      <c r="J173" s="29">
        <f>IF(OR(Wunschdienstplan!I14=Schichten!$B$3,Wunschdienstplan!I14=Schichten!$B$4),INDEX($D$98:$D$147,MATCH(CODE(Wunschdienstplan!I14),$H$98:$H$147,0)),IF(ISERROR(VLOOKUP(Wunschdienstplan!I14,Berechnung!$A$98:$D$147,4,0)),0,VLOOKUP(Wunschdienstplan!I14,Berechnung!$A$98:$D$147,4,0)))</f>
        <v>0</v>
      </c>
      <c r="K173" s="29">
        <f>IF(OR(Wunschdienstplan!J14=Schichten!$B$3,Wunschdienstplan!J14=Schichten!$B$4),INDEX($D$98:$D$147,MATCH(CODE(Wunschdienstplan!J14),$H$98:$H$147,0)),IF(ISERROR(VLOOKUP(Wunschdienstplan!J14,Berechnung!$A$98:$D$147,4,0)),0,VLOOKUP(Wunschdienstplan!J14,Berechnung!$A$98:$D$147,4,0)))</f>
        <v>0</v>
      </c>
      <c r="L173" s="29">
        <f>IF(OR(Wunschdienstplan!K14=Schichten!$B$3,Wunschdienstplan!K14=Schichten!$B$4),INDEX($D$98:$D$147,MATCH(CODE(Wunschdienstplan!K14),$H$98:$H$147,0)),IF(ISERROR(VLOOKUP(Wunschdienstplan!K14,Berechnung!$A$98:$D$147,4,0)),0,VLOOKUP(Wunschdienstplan!K14,Berechnung!$A$98:$D$147,4,0)))</f>
        <v>0</v>
      </c>
      <c r="M173" s="29">
        <f>IF(OR(Wunschdienstplan!L14=Schichten!$B$3,Wunschdienstplan!L14=Schichten!$B$4),INDEX($D$98:$D$147,MATCH(CODE(Wunschdienstplan!L14),$H$98:$H$147,0)),IF(ISERROR(VLOOKUP(Wunschdienstplan!L14,Berechnung!$A$98:$D$147,4,0)),0,VLOOKUP(Wunschdienstplan!L14,Berechnung!$A$98:$D$147,4,0)))</f>
        <v>0</v>
      </c>
      <c r="N173" s="29">
        <f>IF(OR(Wunschdienstplan!M14=Schichten!$B$3,Wunschdienstplan!M14=Schichten!$B$4),INDEX($D$98:$D$147,MATCH(CODE(Wunschdienstplan!M14),$H$98:$H$147,0)),IF(ISERROR(VLOOKUP(Wunschdienstplan!M14,Berechnung!$A$98:$D$147,4,0)),0,VLOOKUP(Wunschdienstplan!M14,Berechnung!$A$98:$D$147,4,0)))</f>
        <v>0</v>
      </c>
      <c r="O173" s="29">
        <f>IF(OR(Wunschdienstplan!N14=Schichten!$B$3,Wunschdienstplan!N14=Schichten!$B$4),INDEX($D$98:$D$147,MATCH(CODE(Wunschdienstplan!N14),$H$98:$H$147,0)),IF(ISERROR(VLOOKUP(Wunschdienstplan!N14,Berechnung!$A$98:$D$147,4,0)),0,VLOOKUP(Wunschdienstplan!N14,Berechnung!$A$98:$D$147,4,0)))</f>
        <v>0</v>
      </c>
      <c r="P173" s="29">
        <f>IF(OR(Wunschdienstplan!O14=Schichten!$B$3,Wunschdienstplan!O14=Schichten!$B$4),INDEX($D$98:$D$147,MATCH(CODE(Wunschdienstplan!O14),$H$98:$H$147,0)),IF(ISERROR(VLOOKUP(Wunschdienstplan!O14,Berechnung!$A$98:$D$147,4,0)),0,VLOOKUP(Wunschdienstplan!O14,Berechnung!$A$98:$D$147,4,0)))</f>
        <v>0</v>
      </c>
      <c r="Q173" s="29">
        <f>IF(OR(Wunschdienstplan!P14=Schichten!$B$3,Wunschdienstplan!P14=Schichten!$B$4),INDEX($D$98:$D$147,MATCH(CODE(Wunschdienstplan!P14),$H$98:$H$147,0)),IF(ISERROR(VLOOKUP(Wunschdienstplan!P14,Berechnung!$A$98:$D$147,4,0)),0,VLOOKUP(Wunschdienstplan!P14,Berechnung!$A$98:$D$147,4,0)))</f>
        <v>0</v>
      </c>
      <c r="R173" s="29">
        <f>IF(OR(Wunschdienstplan!Q14=Schichten!$B$3,Wunschdienstplan!Q14=Schichten!$B$4),INDEX($D$98:$D$147,MATCH(CODE(Wunschdienstplan!Q14),$H$98:$H$147,0)),IF(ISERROR(VLOOKUP(Wunschdienstplan!Q14,Berechnung!$A$98:$D$147,4,0)),0,VLOOKUP(Wunschdienstplan!Q14,Berechnung!$A$98:$D$147,4,0)))</f>
        <v>0</v>
      </c>
      <c r="S173" s="29">
        <f>IF(OR(Wunschdienstplan!R14=Schichten!$B$3,Wunschdienstplan!R14=Schichten!$B$4),INDEX($D$98:$D$147,MATCH(CODE(Wunschdienstplan!R14),$H$98:$H$147,0)),IF(ISERROR(VLOOKUP(Wunschdienstplan!R14,Berechnung!$A$98:$D$147,4,0)),0,VLOOKUP(Wunschdienstplan!R14,Berechnung!$A$98:$D$147,4,0)))</f>
        <v>0</v>
      </c>
      <c r="T173" s="29">
        <f>IF(OR(Wunschdienstplan!S14=Schichten!$B$3,Wunschdienstplan!S14=Schichten!$B$4),INDEX($D$98:$D$147,MATCH(CODE(Wunschdienstplan!S14),$H$98:$H$147,0)),IF(ISERROR(VLOOKUP(Wunschdienstplan!S14,Berechnung!$A$98:$D$147,4,0)),0,VLOOKUP(Wunschdienstplan!S14,Berechnung!$A$98:$D$147,4,0)))</f>
        <v>0</v>
      </c>
      <c r="U173" s="29">
        <f>IF(OR(Wunschdienstplan!T14=Schichten!$B$3,Wunschdienstplan!T14=Schichten!$B$4),INDEX($D$98:$D$147,MATCH(CODE(Wunschdienstplan!T14),$H$98:$H$147,0)),IF(ISERROR(VLOOKUP(Wunschdienstplan!T14,Berechnung!$A$98:$D$147,4,0)),0,VLOOKUP(Wunschdienstplan!T14,Berechnung!$A$98:$D$147,4,0)))</f>
        <v>0</v>
      </c>
      <c r="V173" s="29">
        <f>IF(OR(Wunschdienstplan!U14=Schichten!$B$3,Wunschdienstplan!U14=Schichten!$B$4),INDEX($D$98:$D$147,MATCH(CODE(Wunschdienstplan!U14),$H$98:$H$147,0)),IF(ISERROR(VLOOKUP(Wunschdienstplan!U14,Berechnung!$A$98:$D$147,4,0)),0,VLOOKUP(Wunschdienstplan!U14,Berechnung!$A$98:$D$147,4,0)))</f>
        <v>0</v>
      </c>
      <c r="W173" s="29">
        <f>IF(OR(Wunschdienstplan!V14=Schichten!$B$3,Wunschdienstplan!V14=Schichten!$B$4),INDEX($D$98:$D$147,MATCH(CODE(Wunschdienstplan!V14),$H$98:$H$147,0)),IF(ISERROR(VLOOKUP(Wunschdienstplan!V14,Berechnung!$A$98:$D$147,4,0)),0,VLOOKUP(Wunschdienstplan!V14,Berechnung!$A$98:$D$147,4,0)))</f>
        <v>0</v>
      </c>
      <c r="X173" s="29">
        <f>IF(OR(Wunschdienstplan!W14=Schichten!$B$3,Wunschdienstplan!W14=Schichten!$B$4),INDEX($D$98:$D$147,MATCH(CODE(Wunschdienstplan!W14),$H$98:$H$147,0)),IF(ISERROR(VLOOKUP(Wunschdienstplan!W14,Berechnung!$A$98:$D$147,4,0)),0,VLOOKUP(Wunschdienstplan!W14,Berechnung!$A$98:$D$147,4,0)))</f>
        <v>0</v>
      </c>
      <c r="Y173" s="29">
        <f>IF(OR(Wunschdienstplan!X14=Schichten!$B$3,Wunschdienstplan!X14=Schichten!$B$4),INDEX($D$98:$D$147,MATCH(CODE(Wunschdienstplan!X14),$H$98:$H$147,0)),IF(ISERROR(VLOOKUP(Wunschdienstplan!X14,Berechnung!$A$98:$D$147,4,0)),0,VLOOKUP(Wunschdienstplan!X14,Berechnung!$A$98:$D$147,4,0)))</f>
        <v>0</v>
      </c>
      <c r="Z173" s="29">
        <f>IF(OR(Wunschdienstplan!Y14=Schichten!$B$3,Wunschdienstplan!Y14=Schichten!$B$4),INDEX($D$98:$D$147,MATCH(CODE(Wunschdienstplan!Y14),$H$98:$H$147,0)),IF(ISERROR(VLOOKUP(Wunschdienstplan!Y14,Berechnung!$A$98:$D$147,4,0)),0,VLOOKUP(Wunschdienstplan!Y14,Berechnung!$A$98:$D$147,4,0)))</f>
        <v>0</v>
      </c>
      <c r="AA173" s="29">
        <f>IF(OR(Wunschdienstplan!Z14=Schichten!$B$3,Wunschdienstplan!Z14=Schichten!$B$4),INDEX($D$98:$D$147,MATCH(CODE(Wunschdienstplan!Z14),$H$98:$H$147,0)),IF(ISERROR(VLOOKUP(Wunschdienstplan!Z14,Berechnung!$A$98:$D$147,4,0)),0,VLOOKUP(Wunschdienstplan!Z14,Berechnung!$A$98:$D$147,4,0)))</f>
        <v>0</v>
      </c>
      <c r="AB173" s="29">
        <f>IF(OR(Wunschdienstplan!AA14=Schichten!$B$3,Wunschdienstplan!AA14=Schichten!$B$4),INDEX($D$98:$D$147,MATCH(CODE(Wunschdienstplan!AA14),$H$98:$H$147,0)),IF(ISERROR(VLOOKUP(Wunschdienstplan!AA14,Berechnung!$A$98:$D$147,4,0)),0,VLOOKUP(Wunschdienstplan!AA14,Berechnung!$A$98:$D$147,4,0)))</f>
        <v>0</v>
      </c>
      <c r="AC173" s="29">
        <f>IF(OR(Wunschdienstplan!AB14=Schichten!$B$3,Wunschdienstplan!AB14=Schichten!$B$4),INDEX($D$98:$D$147,MATCH(CODE(Wunschdienstplan!AB14),$H$98:$H$147,0)),IF(ISERROR(VLOOKUP(Wunschdienstplan!AB14,Berechnung!$A$98:$D$147,4,0)),0,VLOOKUP(Wunschdienstplan!AB14,Berechnung!$A$98:$D$147,4,0)))</f>
        <v>0</v>
      </c>
      <c r="AD173" s="29">
        <f>IF(OR(Wunschdienstplan!AC14=Schichten!$B$3,Wunschdienstplan!AC14=Schichten!$B$4),INDEX($D$98:$D$147,MATCH(CODE(Wunschdienstplan!AC14),$H$98:$H$147,0)),IF(ISERROR(VLOOKUP(Wunschdienstplan!AC14,Berechnung!$A$98:$D$147,4,0)),0,VLOOKUP(Wunschdienstplan!AC14,Berechnung!$A$98:$D$147,4,0)))</f>
        <v>0</v>
      </c>
      <c r="AE173" s="29">
        <f>IF(OR(Wunschdienstplan!AD14=Schichten!$B$3,Wunschdienstplan!AD14=Schichten!$B$4),INDEX($D$98:$D$147,MATCH(CODE(Wunschdienstplan!AD14),$H$98:$H$147,0)),IF(ISERROR(VLOOKUP(Wunschdienstplan!AD14,Berechnung!$A$98:$D$147,4,0)),0,VLOOKUP(Wunschdienstplan!AD14,Berechnung!$A$98:$D$147,4,0)))</f>
        <v>0</v>
      </c>
      <c r="AF173" s="29">
        <f>IF(OR(Wunschdienstplan!AE14=Schichten!$B$3,Wunschdienstplan!AE14=Schichten!$B$4),INDEX($D$98:$D$147,MATCH(CODE(Wunschdienstplan!AE14),$H$98:$H$147,0)),IF(ISERROR(VLOOKUP(Wunschdienstplan!AE14,Berechnung!$A$98:$D$147,4,0)),0,VLOOKUP(Wunschdienstplan!AE14,Berechnung!$A$98:$D$147,4,0)))</f>
        <v>0</v>
      </c>
      <c r="AG173" s="29">
        <f>IF(OR(Wunschdienstplan!AF14=Schichten!$B$3,Wunschdienstplan!AF14=Schichten!$B$4),INDEX($D$98:$D$147,MATCH(CODE(Wunschdienstplan!AF14),$H$98:$H$147,0)),IF(ISERROR(VLOOKUP(Wunschdienstplan!AF14,Berechnung!$A$98:$D$147,4,0)),0,VLOOKUP(Wunschdienstplan!AF14,Berechnung!$A$98:$D$147,4,0)))</f>
        <v>0</v>
      </c>
      <c r="AH173" s="29">
        <f>IF(OR(Wunschdienstplan!AG14=Schichten!$B$3,Wunschdienstplan!AG14=Schichten!$B$4),INDEX($D$98:$D$147,MATCH(CODE(Wunschdienstplan!AG14),$H$98:$H$147,0)),IF(ISERROR(VLOOKUP(Wunschdienstplan!AG14,Berechnung!$A$98:$D$147,4,0)),0,VLOOKUP(Wunschdienstplan!AG14,Berechnung!$A$98:$D$147,4,0)))</f>
        <v>0</v>
      </c>
      <c r="AI173" s="29">
        <f>IF(OR(Wunschdienstplan!AH14=Schichten!$B$3,Wunschdienstplan!AH14=Schichten!$B$4),INDEX($D$98:$D$147,MATCH(CODE(Wunschdienstplan!AH14),$H$98:$H$147,0)),IF(ISERROR(VLOOKUP(Wunschdienstplan!AH14,Berechnung!$A$98:$D$147,4,0)),0,VLOOKUP(Wunschdienstplan!AH14,Berechnung!$A$98:$D$147,4,0)))</f>
        <v>0</v>
      </c>
      <c r="AJ173" s="29">
        <f>IF(OR(Wunschdienstplan!AI14=Schichten!$B$3,Wunschdienstplan!AI14=Schichten!$B$4),INDEX($D$98:$D$147,MATCH(CODE(Wunschdienstplan!AI14),$H$98:$H$147,0)),IF(ISERROR(VLOOKUP(Wunschdienstplan!AI14,Berechnung!$A$98:$D$147,4,0)),0,VLOOKUP(Wunschdienstplan!AI14,Berechnung!$A$98:$D$147,4,0)))</f>
        <v>0</v>
      </c>
      <c r="AK173" s="29">
        <f>IF(OR(Wunschdienstplan!AJ14=Schichten!$B$3,Wunschdienstplan!AJ14=Schichten!$B$4),INDEX($D$98:$D$147,MATCH(CODE(Wunschdienstplan!AJ14),$H$98:$H$147,0)),IF(ISERROR(VLOOKUP(Wunschdienstplan!AJ14,Berechnung!$A$98:$D$147,4,0)),0,VLOOKUP(Wunschdienstplan!AJ14,Berechnung!$A$98:$D$147,4,0)))</f>
        <v>0</v>
      </c>
    </row>
    <row r="174" spans="1:37" x14ac:dyDescent="0.25">
      <c r="A174" s="82">
        <f>IF(Feiertage!D24&lt;&gt;"",Feiertage!B24,"")</f>
        <v>44178</v>
      </c>
      <c r="C174">
        <f>Wunschdienstplan!B15</f>
        <v>10</v>
      </c>
      <c r="D174" t="str">
        <f>Wunschdienstplan!C15</f>
        <v>Vorname10</v>
      </c>
      <c r="E174" t="str">
        <f>Wunschdienstplan!D15</f>
        <v>Nachname10</v>
      </c>
      <c r="F174" s="29" t="str">
        <f t="shared" si="12"/>
        <v>00:00</v>
      </c>
      <c r="G174" s="29">
        <f>IF(OR(Wunschdienstplan!F15=Schichten!$B$3,Wunschdienstplan!F15=Schichten!$B$4),INDEX($D$98:$D$147,MATCH(CODE(Wunschdienstplan!F15),$H$98:$H$147,0)),IF(ISERROR(VLOOKUP(Wunschdienstplan!F15,Berechnung!$A$98:$D$147,4,0)),0,VLOOKUP(Wunschdienstplan!F15,Berechnung!$A$98:$D$147,4,0)))</f>
        <v>0</v>
      </c>
      <c r="H174" s="29">
        <f>IF(OR(Wunschdienstplan!G15=Schichten!$B$3,Wunschdienstplan!G15=Schichten!$B$4),INDEX($D$98:$D$147,MATCH(CODE(Wunschdienstplan!G15),$H$98:$H$147,0)),IF(ISERROR(VLOOKUP(Wunschdienstplan!G15,Berechnung!$A$98:$D$147,4,0)),0,VLOOKUP(Wunschdienstplan!G15,Berechnung!$A$98:$D$147,4,0)))</f>
        <v>0</v>
      </c>
      <c r="I174" s="29">
        <f>IF(OR(Wunschdienstplan!H15=Schichten!$B$3,Wunschdienstplan!H15=Schichten!$B$4),INDEX($D$98:$D$147,MATCH(CODE(Wunschdienstplan!H15),$H$98:$H$147,0)),IF(ISERROR(VLOOKUP(Wunschdienstplan!H15,Berechnung!$A$98:$D$147,4,0)),0,VLOOKUP(Wunschdienstplan!H15,Berechnung!$A$98:$D$147,4,0)))</f>
        <v>0</v>
      </c>
      <c r="J174" s="29">
        <f>IF(OR(Wunschdienstplan!I15=Schichten!$B$3,Wunschdienstplan!I15=Schichten!$B$4),INDEX($D$98:$D$147,MATCH(CODE(Wunschdienstplan!I15),$H$98:$H$147,0)),IF(ISERROR(VLOOKUP(Wunschdienstplan!I15,Berechnung!$A$98:$D$147,4,0)),0,VLOOKUP(Wunschdienstplan!I15,Berechnung!$A$98:$D$147,4,0)))</f>
        <v>0</v>
      </c>
      <c r="K174" s="29">
        <f>IF(OR(Wunschdienstplan!J15=Schichten!$B$3,Wunschdienstplan!J15=Schichten!$B$4),INDEX($D$98:$D$147,MATCH(CODE(Wunschdienstplan!J15),$H$98:$H$147,0)),IF(ISERROR(VLOOKUP(Wunschdienstplan!J15,Berechnung!$A$98:$D$147,4,0)),0,VLOOKUP(Wunschdienstplan!J15,Berechnung!$A$98:$D$147,4,0)))</f>
        <v>0</v>
      </c>
      <c r="L174" s="29">
        <f>IF(OR(Wunschdienstplan!K15=Schichten!$B$3,Wunschdienstplan!K15=Schichten!$B$4),INDEX($D$98:$D$147,MATCH(CODE(Wunschdienstplan!K15),$H$98:$H$147,0)),IF(ISERROR(VLOOKUP(Wunschdienstplan!K15,Berechnung!$A$98:$D$147,4,0)),0,VLOOKUP(Wunschdienstplan!K15,Berechnung!$A$98:$D$147,4,0)))</f>
        <v>0</v>
      </c>
      <c r="M174" s="29">
        <f>IF(OR(Wunschdienstplan!L15=Schichten!$B$3,Wunschdienstplan!L15=Schichten!$B$4),INDEX($D$98:$D$147,MATCH(CODE(Wunschdienstplan!L15),$H$98:$H$147,0)),IF(ISERROR(VLOOKUP(Wunschdienstplan!L15,Berechnung!$A$98:$D$147,4,0)),0,VLOOKUP(Wunschdienstplan!L15,Berechnung!$A$98:$D$147,4,0)))</f>
        <v>0</v>
      </c>
      <c r="N174" s="29">
        <f>IF(OR(Wunschdienstplan!M15=Schichten!$B$3,Wunschdienstplan!M15=Schichten!$B$4),INDEX($D$98:$D$147,MATCH(CODE(Wunschdienstplan!M15),$H$98:$H$147,0)),IF(ISERROR(VLOOKUP(Wunschdienstplan!M15,Berechnung!$A$98:$D$147,4,0)),0,VLOOKUP(Wunschdienstplan!M15,Berechnung!$A$98:$D$147,4,0)))</f>
        <v>0</v>
      </c>
      <c r="O174" s="29">
        <f>IF(OR(Wunschdienstplan!N15=Schichten!$B$3,Wunschdienstplan!N15=Schichten!$B$4),INDEX($D$98:$D$147,MATCH(CODE(Wunschdienstplan!N15),$H$98:$H$147,0)),IF(ISERROR(VLOOKUP(Wunschdienstplan!N15,Berechnung!$A$98:$D$147,4,0)),0,VLOOKUP(Wunschdienstplan!N15,Berechnung!$A$98:$D$147,4,0)))</f>
        <v>0</v>
      </c>
      <c r="P174" s="29">
        <f>IF(OR(Wunschdienstplan!O15=Schichten!$B$3,Wunschdienstplan!O15=Schichten!$B$4),INDEX($D$98:$D$147,MATCH(CODE(Wunschdienstplan!O15),$H$98:$H$147,0)),IF(ISERROR(VLOOKUP(Wunschdienstplan!O15,Berechnung!$A$98:$D$147,4,0)),0,VLOOKUP(Wunschdienstplan!O15,Berechnung!$A$98:$D$147,4,0)))</f>
        <v>0</v>
      </c>
      <c r="Q174" s="29">
        <f>IF(OR(Wunschdienstplan!P15=Schichten!$B$3,Wunschdienstplan!P15=Schichten!$B$4),INDEX($D$98:$D$147,MATCH(CODE(Wunschdienstplan!P15),$H$98:$H$147,0)),IF(ISERROR(VLOOKUP(Wunschdienstplan!P15,Berechnung!$A$98:$D$147,4,0)),0,VLOOKUP(Wunschdienstplan!P15,Berechnung!$A$98:$D$147,4,0)))</f>
        <v>0</v>
      </c>
      <c r="R174" s="29">
        <f>IF(OR(Wunschdienstplan!Q15=Schichten!$B$3,Wunschdienstplan!Q15=Schichten!$B$4),INDEX($D$98:$D$147,MATCH(CODE(Wunschdienstplan!Q15),$H$98:$H$147,0)),IF(ISERROR(VLOOKUP(Wunschdienstplan!Q15,Berechnung!$A$98:$D$147,4,0)),0,VLOOKUP(Wunschdienstplan!Q15,Berechnung!$A$98:$D$147,4,0)))</f>
        <v>0</v>
      </c>
      <c r="S174" s="29">
        <f>IF(OR(Wunschdienstplan!R15=Schichten!$B$3,Wunschdienstplan!R15=Schichten!$B$4),INDEX($D$98:$D$147,MATCH(CODE(Wunschdienstplan!R15),$H$98:$H$147,0)),IF(ISERROR(VLOOKUP(Wunschdienstplan!R15,Berechnung!$A$98:$D$147,4,0)),0,VLOOKUP(Wunschdienstplan!R15,Berechnung!$A$98:$D$147,4,0)))</f>
        <v>0</v>
      </c>
      <c r="T174" s="29">
        <f>IF(OR(Wunschdienstplan!S15=Schichten!$B$3,Wunschdienstplan!S15=Schichten!$B$4),INDEX($D$98:$D$147,MATCH(CODE(Wunschdienstplan!S15),$H$98:$H$147,0)),IF(ISERROR(VLOOKUP(Wunschdienstplan!S15,Berechnung!$A$98:$D$147,4,0)),0,VLOOKUP(Wunschdienstplan!S15,Berechnung!$A$98:$D$147,4,0)))</f>
        <v>0</v>
      </c>
      <c r="U174" s="29">
        <f>IF(OR(Wunschdienstplan!T15=Schichten!$B$3,Wunschdienstplan!T15=Schichten!$B$4),INDEX($D$98:$D$147,MATCH(CODE(Wunschdienstplan!T15),$H$98:$H$147,0)),IF(ISERROR(VLOOKUP(Wunschdienstplan!T15,Berechnung!$A$98:$D$147,4,0)),0,VLOOKUP(Wunschdienstplan!T15,Berechnung!$A$98:$D$147,4,0)))</f>
        <v>0</v>
      </c>
      <c r="V174" s="29">
        <f>IF(OR(Wunschdienstplan!U15=Schichten!$B$3,Wunschdienstplan!U15=Schichten!$B$4),INDEX($D$98:$D$147,MATCH(CODE(Wunschdienstplan!U15),$H$98:$H$147,0)),IF(ISERROR(VLOOKUP(Wunschdienstplan!U15,Berechnung!$A$98:$D$147,4,0)),0,VLOOKUP(Wunschdienstplan!U15,Berechnung!$A$98:$D$147,4,0)))</f>
        <v>0</v>
      </c>
      <c r="W174" s="29">
        <f>IF(OR(Wunschdienstplan!V15=Schichten!$B$3,Wunschdienstplan!V15=Schichten!$B$4),INDEX($D$98:$D$147,MATCH(CODE(Wunschdienstplan!V15),$H$98:$H$147,0)),IF(ISERROR(VLOOKUP(Wunschdienstplan!V15,Berechnung!$A$98:$D$147,4,0)),0,VLOOKUP(Wunschdienstplan!V15,Berechnung!$A$98:$D$147,4,0)))</f>
        <v>0</v>
      </c>
      <c r="X174" s="29">
        <f>IF(OR(Wunschdienstplan!W15=Schichten!$B$3,Wunschdienstplan!W15=Schichten!$B$4),INDEX($D$98:$D$147,MATCH(CODE(Wunschdienstplan!W15),$H$98:$H$147,0)),IF(ISERROR(VLOOKUP(Wunschdienstplan!W15,Berechnung!$A$98:$D$147,4,0)),0,VLOOKUP(Wunschdienstplan!W15,Berechnung!$A$98:$D$147,4,0)))</f>
        <v>0</v>
      </c>
      <c r="Y174" s="29">
        <f>IF(OR(Wunschdienstplan!X15=Schichten!$B$3,Wunschdienstplan!X15=Schichten!$B$4),INDEX($D$98:$D$147,MATCH(CODE(Wunschdienstplan!X15),$H$98:$H$147,0)),IF(ISERROR(VLOOKUP(Wunschdienstplan!X15,Berechnung!$A$98:$D$147,4,0)),0,VLOOKUP(Wunschdienstplan!X15,Berechnung!$A$98:$D$147,4,0)))</f>
        <v>0</v>
      </c>
      <c r="Z174" s="29">
        <f>IF(OR(Wunschdienstplan!Y15=Schichten!$B$3,Wunschdienstplan!Y15=Schichten!$B$4),INDEX($D$98:$D$147,MATCH(CODE(Wunschdienstplan!Y15),$H$98:$H$147,0)),IF(ISERROR(VLOOKUP(Wunschdienstplan!Y15,Berechnung!$A$98:$D$147,4,0)),0,VLOOKUP(Wunschdienstplan!Y15,Berechnung!$A$98:$D$147,4,0)))</f>
        <v>0</v>
      </c>
      <c r="AA174" s="29">
        <f>IF(OR(Wunschdienstplan!Z15=Schichten!$B$3,Wunschdienstplan!Z15=Schichten!$B$4),INDEX($D$98:$D$147,MATCH(CODE(Wunschdienstplan!Z15),$H$98:$H$147,0)),IF(ISERROR(VLOOKUP(Wunschdienstplan!Z15,Berechnung!$A$98:$D$147,4,0)),0,VLOOKUP(Wunschdienstplan!Z15,Berechnung!$A$98:$D$147,4,0)))</f>
        <v>0</v>
      </c>
      <c r="AB174" s="29">
        <f>IF(OR(Wunschdienstplan!AA15=Schichten!$B$3,Wunschdienstplan!AA15=Schichten!$B$4),INDEX($D$98:$D$147,MATCH(CODE(Wunschdienstplan!AA15),$H$98:$H$147,0)),IF(ISERROR(VLOOKUP(Wunschdienstplan!AA15,Berechnung!$A$98:$D$147,4,0)),0,VLOOKUP(Wunschdienstplan!AA15,Berechnung!$A$98:$D$147,4,0)))</f>
        <v>0</v>
      </c>
      <c r="AC174" s="29">
        <f>IF(OR(Wunschdienstplan!AB15=Schichten!$B$3,Wunschdienstplan!AB15=Schichten!$B$4),INDEX($D$98:$D$147,MATCH(CODE(Wunschdienstplan!AB15),$H$98:$H$147,0)),IF(ISERROR(VLOOKUP(Wunschdienstplan!AB15,Berechnung!$A$98:$D$147,4,0)),0,VLOOKUP(Wunschdienstplan!AB15,Berechnung!$A$98:$D$147,4,0)))</f>
        <v>0</v>
      </c>
      <c r="AD174" s="29">
        <f>IF(OR(Wunschdienstplan!AC15=Schichten!$B$3,Wunschdienstplan!AC15=Schichten!$B$4),INDEX($D$98:$D$147,MATCH(CODE(Wunschdienstplan!AC15),$H$98:$H$147,0)),IF(ISERROR(VLOOKUP(Wunschdienstplan!AC15,Berechnung!$A$98:$D$147,4,0)),0,VLOOKUP(Wunschdienstplan!AC15,Berechnung!$A$98:$D$147,4,0)))</f>
        <v>0</v>
      </c>
      <c r="AE174" s="29">
        <f>IF(OR(Wunschdienstplan!AD15=Schichten!$B$3,Wunschdienstplan!AD15=Schichten!$B$4),INDEX($D$98:$D$147,MATCH(CODE(Wunschdienstplan!AD15),$H$98:$H$147,0)),IF(ISERROR(VLOOKUP(Wunschdienstplan!AD15,Berechnung!$A$98:$D$147,4,0)),0,VLOOKUP(Wunschdienstplan!AD15,Berechnung!$A$98:$D$147,4,0)))</f>
        <v>0</v>
      </c>
      <c r="AF174" s="29">
        <f>IF(OR(Wunschdienstplan!AE15=Schichten!$B$3,Wunschdienstplan!AE15=Schichten!$B$4),INDEX($D$98:$D$147,MATCH(CODE(Wunschdienstplan!AE15),$H$98:$H$147,0)),IF(ISERROR(VLOOKUP(Wunschdienstplan!AE15,Berechnung!$A$98:$D$147,4,0)),0,VLOOKUP(Wunschdienstplan!AE15,Berechnung!$A$98:$D$147,4,0)))</f>
        <v>0</v>
      </c>
      <c r="AG174" s="29">
        <f>IF(OR(Wunschdienstplan!AF15=Schichten!$B$3,Wunschdienstplan!AF15=Schichten!$B$4),INDEX($D$98:$D$147,MATCH(CODE(Wunschdienstplan!AF15),$H$98:$H$147,0)),IF(ISERROR(VLOOKUP(Wunschdienstplan!AF15,Berechnung!$A$98:$D$147,4,0)),0,VLOOKUP(Wunschdienstplan!AF15,Berechnung!$A$98:$D$147,4,0)))</f>
        <v>0</v>
      </c>
      <c r="AH174" s="29">
        <f>IF(OR(Wunschdienstplan!AG15=Schichten!$B$3,Wunschdienstplan!AG15=Schichten!$B$4),INDEX($D$98:$D$147,MATCH(CODE(Wunschdienstplan!AG15),$H$98:$H$147,0)),IF(ISERROR(VLOOKUP(Wunschdienstplan!AG15,Berechnung!$A$98:$D$147,4,0)),0,VLOOKUP(Wunschdienstplan!AG15,Berechnung!$A$98:$D$147,4,0)))</f>
        <v>0</v>
      </c>
      <c r="AI174" s="29">
        <f>IF(OR(Wunschdienstplan!AH15=Schichten!$B$3,Wunschdienstplan!AH15=Schichten!$B$4),INDEX($D$98:$D$147,MATCH(CODE(Wunschdienstplan!AH15),$H$98:$H$147,0)),IF(ISERROR(VLOOKUP(Wunschdienstplan!AH15,Berechnung!$A$98:$D$147,4,0)),0,VLOOKUP(Wunschdienstplan!AH15,Berechnung!$A$98:$D$147,4,0)))</f>
        <v>0</v>
      </c>
      <c r="AJ174" s="29">
        <f>IF(OR(Wunschdienstplan!AI15=Schichten!$B$3,Wunschdienstplan!AI15=Schichten!$B$4),INDEX($D$98:$D$147,MATCH(CODE(Wunschdienstplan!AI15),$H$98:$H$147,0)),IF(ISERROR(VLOOKUP(Wunschdienstplan!AI15,Berechnung!$A$98:$D$147,4,0)),0,VLOOKUP(Wunschdienstplan!AI15,Berechnung!$A$98:$D$147,4,0)))</f>
        <v>0</v>
      </c>
      <c r="AK174" s="29">
        <f>IF(OR(Wunschdienstplan!AJ15=Schichten!$B$3,Wunschdienstplan!AJ15=Schichten!$B$4),INDEX($D$98:$D$147,MATCH(CODE(Wunschdienstplan!AJ15),$H$98:$H$147,0)),IF(ISERROR(VLOOKUP(Wunschdienstplan!AJ15,Berechnung!$A$98:$D$147,4,0)),0,VLOOKUP(Wunschdienstplan!AJ15,Berechnung!$A$98:$D$147,4,0)))</f>
        <v>0</v>
      </c>
    </row>
    <row r="175" spans="1:37" x14ac:dyDescent="0.25">
      <c r="A175" s="82">
        <f>IF(Feiertage!D25&lt;&gt;"",Feiertage!B25,"")</f>
        <v>44185</v>
      </c>
      <c r="C175">
        <f>Wunschdienstplan!B16</f>
        <v>11</v>
      </c>
      <c r="D175" t="str">
        <f>Wunschdienstplan!C16</f>
        <v>Vorname11</v>
      </c>
      <c r="E175" t="str">
        <f>Wunschdienstplan!D16</f>
        <v>Nachname11</v>
      </c>
      <c r="F175" s="29" t="str">
        <f t="shared" si="12"/>
        <v>00:00</v>
      </c>
      <c r="G175" s="29">
        <f>IF(OR(Wunschdienstplan!F16=Schichten!$B$3,Wunschdienstplan!F16=Schichten!$B$4),INDEX($D$98:$D$147,MATCH(CODE(Wunschdienstplan!F16),$H$98:$H$147,0)),IF(ISERROR(VLOOKUP(Wunschdienstplan!F16,Berechnung!$A$98:$D$147,4,0)),0,VLOOKUP(Wunschdienstplan!F16,Berechnung!$A$98:$D$147,4,0)))</f>
        <v>0</v>
      </c>
      <c r="H175" s="29">
        <f>IF(OR(Wunschdienstplan!G16=Schichten!$B$3,Wunschdienstplan!G16=Schichten!$B$4),INDEX($D$98:$D$147,MATCH(CODE(Wunschdienstplan!G16),$H$98:$H$147,0)),IF(ISERROR(VLOOKUP(Wunschdienstplan!G16,Berechnung!$A$98:$D$147,4,0)),0,VLOOKUP(Wunschdienstplan!G16,Berechnung!$A$98:$D$147,4,0)))</f>
        <v>0</v>
      </c>
      <c r="I175" s="29">
        <f>IF(OR(Wunschdienstplan!H16=Schichten!$B$3,Wunschdienstplan!H16=Schichten!$B$4),INDEX($D$98:$D$147,MATCH(CODE(Wunschdienstplan!H16),$H$98:$H$147,0)),IF(ISERROR(VLOOKUP(Wunschdienstplan!H16,Berechnung!$A$98:$D$147,4,0)),0,VLOOKUP(Wunschdienstplan!H16,Berechnung!$A$98:$D$147,4,0)))</f>
        <v>0</v>
      </c>
      <c r="J175" s="29">
        <f>IF(OR(Wunschdienstplan!I16=Schichten!$B$3,Wunschdienstplan!I16=Schichten!$B$4),INDEX($D$98:$D$147,MATCH(CODE(Wunschdienstplan!I16),$H$98:$H$147,0)),IF(ISERROR(VLOOKUP(Wunschdienstplan!I16,Berechnung!$A$98:$D$147,4,0)),0,VLOOKUP(Wunschdienstplan!I16,Berechnung!$A$98:$D$147,4,0)))</f>
        <v>0</v>
      </c>
      <c r="K175" s="29">
        <f>IF(OR(Wunschdienstplan!J16=Schichten!$B$3,Wunschdienstplan!J16=Schichten!$B$4),INDEX($D$98:$D$147,MATCH(CODE(Wunschdienstplan!J16),$H$98:$H$147,0)),IF(ISERROR(VLOOKUP(Wunschdienstplan!J16,Berechnung!$A$98:$D$147,4,0)),0,VLOOKUP(Wunschdienstplan!J16,Berechnung!$A$98:$D$147,4,0)))</f>
        <v>0</v>
      </c>
      <c r="L175" s="29">
        <f>IF(OR(Wunschdienstplan!K16=Schichten!$B$3,Wunschdienstplan!K16=Schichten!$B$4),INDEX($D$98:$D$147,MATCH(CODE(Wunschdienstplan!K16),$H$98:$H$147,0)),IF(ISERROR(VLOOKUP(Wunschdienstplan!K16,Berechnung!$A$98:$D$147,4,0)),0,VLOOKUP(Wunschdienstplan!K16,Berechnung!$A$98:$D$147,4,0)))</f>
        <v>0</v>
      </c>
      <c r="M175" s="29">
        <f>IF(OR(Wunschdienstplan!L16=Schichten!$B$3,Wunschdienstplan!L16=Schichten!$B$4),INDEX($D$98:$D$147,MATCH(CODE(Wunschdienstplan!L16),$H$98:$H$147,0)),IF(ISERROR(VLOOKUP(Wunschdienstplan!L16,Berechnung!$A$98:$D$147,4,0)),0,VLOOKUP(Wunschdienstplan!L16,Berechnung!$A$98:$D$147,4,0)))</f>
        <v>0</v>
      </c>
      <c r="N175" s="29">
        <f>IF(OR(Wunschdienstplan!M16=Schichten!$B$3,Wunschdienstplan!M16=Schichten!$B$4),INDEX($D$98:$D$147,MATCH(CODE(Wunschdienstplan!M16),$H$98:$H$147,0)),IF(ISERROR(VLOOKUP(Wunschdienstplan!M16,Berechnung!$A$98:$D$147,4,0)),0,VLOOKUP(Wunschdienstplan!M16,Berechnung!$A$98:$D$147,4,0)))</f>
        <v>0</v>
      </c>
      <c r="O175" s="29">
        <f>IF(OR(Wunschdienstplan!N16=Schichten!$B$3,Wunschdienstplan!N16=Schichten!$B$4),INDEX($D$98:$D$147,MATCH(CODE(Wunschdienstplan!N16),$H$98:$H$147,0)),IF(ISERROR(VLOOKUP(Wunschdienstplan!N16,Berechnung!$A$98:$D$147,4,0)),0,VLOOKUP(Wunschdienstplan!N16,Berechnung!$A$98:$D$147,4,0)))</f>
        <v>0</v>
      </c>
      <c r="P175" s="29">
        <f>IF(OR(Wunschdienstplan!O16=Schichten!$B$3,Wunschdienstplan!O16=Schichten!$B$4),INDEX($D$98:$D$147,MATCH(CODE(Wunschdienstplan!O16),$H$98:$H$147,0)),IF(ISERROR(VLOOKUP(Wunschdienstplan!O16,Berechnung!$A$98:$D$147,4,0)),0,VLOOKUP(Wunschdienstplan!O16,Berechnung!$A$98:$D$147,4,0)))</f>
        <v>0</v>
      </c>
      <c r="Q175" s="29">
        <f>IF(OR(Wunschdienstplan!P16=Schichten!$B$3,Wunschdienstplan!P16=Schichten!$B$4),INDEX($D$98:$D$147,MATCH(CODE(Wunschdienstplan!P16),$H$98:$H$147,0)),IF(ISERROR(VLOOKUP(Wunschdienstplan!P16,Berechnung!$A$98:$D$147,4,0)),0,VLOOKUP(Wunschdienstplan!P16,Berechnung!$A$98:$D$147,4,0)))</f>
        <v>0</v>
      </c>
      <c r="R175" s="29">
        <f>IF(OR(Wunschdienstplan!Q16=Schichten!$B$3,Wunschdienstplan!Q16=Schichten!$B$4),INDEX($D$98:$D$147,MATCH(CODE(Wunschdienstplan!Q16),$H$98:$H$147,0)),IF(ISERROR(VLOOKUP(Wunschdienstplan!Q16,Berechnung!$A$98:$D$147,4,0)),0,VLOOKUP(Wunschdienstplan!Q16,Berechnung!$A$98:$D$147,4,0)))</f>
        <v>0</v>
      </c>
      <c r="S175" s="29">
        <f>IF(OR(Wunschdienstplan!R16=Schichten!$B$3,Wunschdienstplan!R16=Schichten!$B$4),INDEX($D$98:$D$147,MATCH(CODE(Wunschdienstplan!R16),$H$98:$H$147,0)),IF(ISERROR(VLOOKUP(Wunschdienstplan!R16,Berechnung!$A$98:$D$147,4,0)),0,VLOOKUP(Wunschdienstplan!R16,Berechnung!$A$98:$D$147,4,0)))</f>
        <v>0</v>
      </c>
      <c r="T175" s="29">
        <f>IF(OR(Wunschdienstplan!S16=Schichten!$B$3,Wunschdienstplan!S16=Schichten!$B$4),INDEX($D$98:$D$147,MATCH(CODE(Wunschdienstplan!S16),$H$98:$H$147,0)),IF(ISERROR(VLOOKUP(Wunschdienstplan!S16,Berechnung!$A$98:$D$147,4,0)),0,VLOOKUP(Wunschdienstplan!S16,Berechnung!$A$98:$D$147,4,0)))</f>
        <v>0</v>
      </c>
      <c r="U175" s="29">
        <f>IF(OR(Wunschdienstplan!T16=Schichten!$B$3,Wunschdienstplan!T16=Schichten!$B$4),INDEX($D$98:$D$147,MATCH(CODE(Wunschdienstplan!T16),$H$98:$H$147,0)),IF(ISERROR(VLOOKUP(Wunschdienstplan!T16,Berechnung!$A$98:$D$147,4,0)),0,VLOOKUP(Wunschdienstplan!T16,Berechnung!$A$98:$D$147,4,0)))</f>
        <v>0</v>
      </c>
      <c r="V175" s="29">
        <f>IF(OR(Wunschdienstplan!U16=Schichten!$B$3,Wunschdienstplan!U16=Schichten!$B$4),INDEX($D$98:$D$147,MATCH(CODE(Wunschdienstplan!U16),$H$98:$H$147,0)),IF(ISERROR(VLOOKUP(Wunschdienstplan!U16,Berechnung!$A$98:$D$147,4,0)),0,VLOOKUP(Wunschdienstplan!U16,Berechnung!$A$98:$D$147,4,0)))</f>
        <v>0</v>
      </c>
      <c r="W175" s="29">
        <f>IF(OR(Wunschdienstplan!V16=Schichten!$B$3,Wunschdienstplan!V16=Schichten!$B$4),INDEX($D$98:$D$147,MATCH(CODE(Wunschdienstplan!V16),$H$98:$H$147,0)),IF(ISERROR(VLOOKUP(Wunschdienstplan!V16,Berechnung!$A$98:$D$147,4,0)),0,VLOOKUP(Wunschdienstplan!V16,Berechnung!$A$98:$D$147,4,0)))</f>
        <v>0</v>
      </c>
      <c r="X175" s="29">
        <f>IF(OR(Wunschdienstplan!W16=Schichten!$B$3,Wunschdienstplan!W16=Schichten!$B$4),INDEX($D$98:$D$147,MATCH(CODE(Wunschdienstplan!W16),$H$98:$H$147,0)),IF(ISERROR(VLOOKUP(Wunschdienstplan!W16,Berechnung!$A$98:$D$147,4,0)),0,VLOOKUP(Wunschdienstplan!W16,Berechnung!$A$98:$D$147,4,0)))</f>
        <v>0</v>
      </c>
      <c r="Y175" s="29">
        <f>IF(OR(Wunschdienstplan!X16=Schichten!$B$3,Wunschdienstplan!X16=Schichten!$B$4),INDEX($D$98:$D$147,MATCH(CODE(Wunschdienstplan!X16),$H$98:$H$147,0)),IF(ISERROR(VLOOKUP(Wunschdienstplan!X16,Berechnung!$A$98:$D$147,4,0)),0,VLOOKUP(Wunschdienstplan!X16,Berechnung!$A$98:$D$147,4,0)))</f>
        <v>0</v>
      </c>
      <c r="Z175" s="29">
        <f>IF(OR(Wunschdienstplan!Y16=Schichten!$B$3,Wunschdienstplan!Y16=Schichten!$B$4),INDEX($D$98:$D$147,MATCH(CODE(Wunschdienstplan!Y16),$H$98:$H$147,0)),IF(ISERROR(VLOOKUP(Wunschdienstplan!Y16,Berechnung!$A$98:$D$147,4,0)),0,VLOOKUP(Wunschdienstplan!Y16,Berechnung!$A$98:$D$147,4,0)))</f>
        <v>0</v>
      </c>
      <c r="AA175" s="29">
        <f>IF(OR(Wunschdienstplan!Z16=Schichten!$B$3,Wunschdienstplan!Z16=Schichten!$B$4),INDEX($D$98:$D$147,MATCH(CODE(Wunschdienstplan!Z16),$H$98:$H$147,0)),IF(ISERROR(VLOOKUP(Wunschdienstplan!Z16,Berechnung!$A$98:$D$147,4,0)),0,VLOOKUP(Wunschdienstplan!Z16,Berechnung!$A$98:$D$147,4,0)))</f>
        <v>0</v>
      </c>
      <c r="AB175" s="29">
        <f>IF(OR(Wunschdienstplan!AA16=Schichten!$B$3,Wunschdienstplan!AA16=Schichten!$B$4),INDEX($D$98:$D$147,MATCH(CODE(Wunschdienstplan!AA16),$H$98:$H$147,0)),IF(ISERROR(VLOOKUP(Wunschdienstplan!AA16,Berechnung!$A$98:$D$147,4,0)),0,VLOOKUP(Wunschdienstplan!AA16,Berechnung!$A$98:$D$147,4,0)))</f>
        <v>0</v>
      </c>
      <c r="AC175" s="29">
        <f>IF(OR(Wunschdienstplan!AB16=Schichten!$B$3,Wunschdienstplan!AB16=Schichten!$B$4),INDEX($D$98:$D$147,MATCH(CODE(Wunschdienstplan!AB16),$H$98:$H$147,0)),IF(ISERROR(VLOOKUP(Wunschdienstplan!AB16,Berechnung!$A$98:$D$147,4,0)),0,VLOOKUP(Wunschdienstplan!AB16,Berechnung!$A$98:$D$147,4,0)))</f>
        <v>0</v>
      </c>
      <c r="AD175" s="29">
        <f>IF(OR(Wunschdienstplan!AC16=Schichten!$B$3,Wunschdienstplan!AC16=Schichten!$B$4),INDEX($D$98:$D$147,MATCH(CODE(Wunschdienstplan!AC16),$H$98:$H$147,0)),IF(ISERROR(VLOOKUP(Wunschdienstplan!AC16,Berechnung!$A$98:$D$147,4,0)),0,VLOOKUP(Wunschdienstplan!AC16,Berechnung!$A$98:$D$147,4,0)))</f>
        <v>0</v>
      </c>
      <c r="AE175" s="29">
        <f>IF(OR(Wunschdienstplan!AD16=Schichten!$B$3,Wunschdienstplan!AD16=Schichten!$B$4),INDEX($D$98:$D$147,MATCH(CODE(Wunschdienstplan!AD16),$H$98:$H$147,0)),IF(ISERROR(VLOOKUP(Wunschdienstplan!AD16,Berechnung!$A$98:$D$147,4,0)),0,VLOOKUP(Wunschdienstplan!AD16,Berechnung!$A$98:$D$147,4,0)))</f>
        <v>0</v>
      </c>
      <c r="AF175" s="29">
        <f>IF(OR(Wunschdienstplan!AE16=Schichten!$B$3,Wunschdienstplan!AE16=Schichten!$B$4),INDEX($D$98:$D$147,MATCH(CODE(Wunschdienstplan!AE16),$H$98:$H$147,0)),IF(ISERROR(VLOOKUP(Wunschdienstplan!AE16,Berechnung!$A$98:$D$147,4,0)),0,VLOOKUP(Wunschdienstplan!AE16,Berechnung!$A$98:$D$147,4,0)))</f>
        <v>0</v>
      </c>
      <c r="AG175" s="29">
        <f>IF(OR(Wunschdienstplan!AF16=Schichten!$B$3,Wunschdienstplan!AF16=Schichten!$B$4),INDEX($D$98:$D$147,MATCH(CODE(Wunschdienstplan!AF16),$H$98:$H$147,0)),IF(ISERROR(VLOOKUP(Wunschdienstplan!AF16,Berechnung!$A$98:$D$147,4,0)),0,VLOOKUP(Wunschdienstplan!AF16,Berechnung!$A$98:$D$147,4,0)))</f>
        <v>0</v>
      </c>
      <c r="AH175" s="29">
        <f>IF(OR(Wunschdienstplan!AG16=Schichten!$B$3,Wunschdienstplan!AG16=Schichten!$B$4),INDEX($D$98:$D$147,MATCH(CODE(Wunschdienstplan!AG16),$H$98:$H$147,0)),IF(ISERROR(VLOOKUP(Wunschdienstplan!AG16,Berechnung!$A$98:$D$147,4,0)),0,VLOOKUP(Wunschdienstplan!AG16,Berechnung!$A$98:$D$147,4,0)))</f>
        <v>0</v>
      </c>
      <c r="AI175" s="29">
        <f>IF(OR(Wunschdienstplan!AH16=Schichten!$B$3,Wunschdienstplan!AH16=Schichten!$B$4),INDEX($D$98:$D$147,MATCH(CODE(Wunschdienstplan!AH16),$H$98:$H$147,0)),IF(ISERROR(VLOOKUP(Wunschdienstplan!AH16,Berechnung!$A$98:$D$147,4,0)),0,VLOOKUP(Wunschdienstplan!AH16,Berechnung!$A$98:$D$147,4,0)))</f>
        <v>0</v>
      </c>
      <c r="AJ175" s="29">
        <f>IF(OR(Wunschdienstplan!AI16=Schichten!$B$3,Wunschdienstplan!AI16=Schichten!$B$4),INDEX($D$98:$D$147,MATCH(CODE(Wunschdienstplan!AI16),$H$98:$H$147,0)),IF(ISERROR(VLOOKUP(Wunschdienstplan!AI16,Berechnung!$A$98:$D$147,4,0)),0,VLOOKUP(Wunschdienstplan!AI16,Berechnung!$A$98:$D$147,4,0)))</f>
        <v>0</v>
      </c>
      <c r="AK175" s="29">
        <f>IF(OR(Wunschdienstplan!AJ16=Schichten!$B$3,Wunschdienstplan!AJ16=Schichten!$B$4),INDEX($D$98:$D$147,MATCH(CODE(Wunschdienstplan!AJ16),$H$98:$H$147,0)),IF(ISERROR(VLOOKUP(Wunschdienstplan!AJ16,Berechnung!$A$98:$D$147,4,0)),0,VLOOKUP(Wunschdienstplan!AJ16,Berechnung!$A$98:$D$147,4,0)))</f>
        <v>0</v>
      </c>
    </row>
    <row r="176" spans="1:37" x14ac:dyDescent="0.25">
      <c r="A176" s="82">
        <f>IF(Feiertage!D26&lt;&gt;"",Feiertage!B26,"")</f>
        <v>44189</v>
      </c>
      <c r="C176">
        <f>Wunschdienstplan!B17</f>
        <v>12</v>
      </c>
      <c r="D176" t="str">
        <f>Wunschdienstplan!C17</f>
        <v>Vorname12</v>
      </c>
      <c r="E176" t="str">
        <f>Wunschdienstplan!D17</f>
        <v>Nachname12</v>
      </c>
      <c r="F176" s="29" t="str">
        <f t="shared" si="12"/>
        <v>00:00</v>
      </c>
      <c r="G176" s="29">
        <f>IF(OR(Wunschdienstplan!F17=Schichten!$B$3,Wunschdienstplan!F17=Schichten!$B$4),INDEX($D$98:$D$147,MATCH(CODE(Wunschdienstplan!F17),$H$98:$H$147,0)),IF(ISERROR(VLOOKUP(Wunschdienstplan!F17,Berechnung!$A$98:$D$147,4,0)),0,VLOOKUP(Wunschdienstplan!F17,Berechnung!$A$98:$D$147,4,0)))</f>
        <v>0</v>
      </c>
      <c r="H176" s="29">
        <f>IF(OR(Wunschdienstplan!G17=Schichten!$B$3,Wunschdienstplan!G17=Schichten!$B$4),INDEX($D$98:$D$147,MATCH(CODE(Wunschdienstplan!G17),$H$98:$H$147,0)),IF(ISERROR(VLOOKUP(Wunschdienstplan!G17,Berechnung!$A$98:$D$147,4,0)),0,VLOOKUP(Wunschdienstplan!G17,Berechnung!$A$98:$D$147,4,0)))</f>
        <v>0</v>
      </c>
      <c r="I176" s="29">
        <f>IF(OR(Wunschdienstplan!H17=Schichten!$B$3,Wunschdienstplan!H17=Schichten!$B$4),INDEX($D$98:$D$147,MATCH(CODE(Wunschdienstplan!H17),$H$98:$H$147,0)),IF(ISERROR(VLOOKUP(Wunschdienstplan!H17,Berechnung!$A$98:$D$147,4,0)),0,VLOOKUP(Wunschdienstplan!H17,Berechnung!$A$98:$D$147,4,0)))</f>
        <v>0</v>
      </c>
      <c r="J176" s="29">
        <f>IF(OR(Wunschdienstplan!I17=Schichten!$B$3,Wunschdienstplan!I17=Schichten!$B$4),INDEX($D$98:$D$147,MATCH(CODE(Wunschdienstplan!I17),$H$98:$H$147,0)),IF(ISERROR(VLOOKUP(Wunschdienstplan!I17,Berechnung!$A$98:$D$147,4,0)),0,VLOOKUP(Wunschdienstplan!I17,Berechnung!$A$98:$D$147,4,0)))</f>
        <v>0</v>
      </c>
      <c r="K176" s="29">
        <f>IF(OR(Wunschdienstplan!J17=Schichten!$B$3,Wunschdienstplan!J17=Schichten!$B$4),INDEX($D$98:$D$147,MATCH(CODE(Wunschdienstplan!J17),$H$98:$H$147,0)),IF(ISERROR(VLOOKUP(Wunschdienstplan!J17,Berechnung!$A$98:$D$147,4,0)),0,VLOOKUP(Wunschdienstplan!J17,Berechnung!$A$98:$D$147,4,0)))</f>
        <v>0</v>
      </c>
      <c r="L176" s="29">
        <f>IF(OR(Wunschdienstplan!K17=Schichten!$B$3,Wunschdienstplan!K17=Schichten!$B$4),INDEX($D$98:$D$147,MATCH(CODE(Wunschdienstplan!K17),$H$98:$H$147,0)),IF(ISERROR(VLOOKUP(Wunschdienstplan!K17,Berechnung!$A$98:$D$147,4,0)),0,VLOOKUP(Wunschdienstplan!K17,Berechnung!$A$98:$D$147,4,0)))</f>
        <v>0</v>
      </c>
      <c r="M176" s="29">
        <f>IF(OR(Wunschdienstplan!L17=Schichten!$B$3,Wunschdienstplan!L17=Schichten!$B$4),INDEX($D$98:$D$147,MATCH(CODE(Wunschdienstplan!L17),$H$98:$H$147,0)),IF(ISERROR(VLOOKUP(Wunschdienstplan!L17,Berechnung!$A$98:$D$147,4,0)),0,VLOOKUP(Wunschdienstplan!L17,Berechnung!$A$98:$D$147,4,0)))</f>
        <v>0</v>
      </c>
      <c r="N176" s="29">
        <f>IF(OR(Wunschdienstplan!M17=Schichten!$B$3,Wunschdienstplan!M17=Schichten!$B$4),INDEX($D$98:$D$147,MATCH(CODE(Wunschdienstplan!M17),$H$98:$H$147,0)),IF(ISERROR(VLOOKUP(Wunschdienstplan!M17,Berechnung!$A$98:$D$147,4,0)),0,VLOOKUP(Wunschdienstplan!M17,Berechnung!$A$98:$D$147,4,0)))</f>
        <v>0</v>
      </c>
      <c r="O176" s="29">
        <f>IF(OR(Wunschdienstplan!N17=Schichten!$B$3,Wunschdienstplan!N17=Schichten!$B$4),INDEX($D$98:$D$147,MATCH(CODE(Wunschdienstplan!N17),$H$98:$H$147,0)),IF(ISERROR(VLOOKUP(Wunschdienstplan!N17,Berechnung!$A$98:$D$147,4,0)),0,VLOOKUP(Wunschdienstplan!N17,Berechnung!$A$98:$D$147,4,0)))</f>
        <v>0</v>
      </c>
      <c r="P176" s="29">
        <f>IF(OR(Wunschdienstplan!O17=Schichten!$B$3,Wunschdienstplan!O17=Schichten!$B$4),INDEX($D$98:$D$147,MATCH(CODE(Wunschdienstplan!O17),$H$98:$H$147,0)),IF(ISERROR(VLOOKUP(Wunschdienstplan!O17,Berechnung!$A$98:$D$147,4,0)),0,VLOOKUP(Wunschdienstplan!O17,Berechnung!$A$98:$D$147,4,0)))</f>
        <v>0</v>
      </c>
      <c r="Q176" s="29">
        <f>IF(OR(Wunschdienstplan!P17=Schichten!$B$3,Wunschdienstplan!P17=Schichten!$B$4),INDEX($D$98:$D$147,MATCH(CODE(Wunschdienstplan!P17),$H$98:$H$147,0)),IF(ISERROR(VLOOKUP(Wunschdienstplan!P17,Berechnung!$A$98:$D$147,4,0)),0,VLOOKUP(Wunschdienstplan!P17,Berechnung!$A$98:$D$147,4,0)))</f>
        <v>0</v>
      </c>
      <c r="R176" s="29">
        <f>IF(OR(Wunschdienstplan!Q17=Schichten!$B$3,Wunschdienstplan!Q17=Schichten!$B$4),INDEX($D$98:$D$147,MATCH(CODE(Wunschdienstplan!Q17),$H$98:$H$147,0)),IF(ISERROR(VLOOKUP(Wunschdienstplan!Q17,Berechnung!$A$98:$D$147,4,0)),0,VLOOKUP(Wunschdienstplan!Q17,Berechnung!$A$98:$D$147,4,0)))</f>
        <v>0</v>
      </c>
      <c r="S176" s="29">
        <f>IF(OR(Wunschdienstplan!R17=Schichten!$B$3,Wunschdienstplan!R17=Schichten!$B$4),INDEX($D$98:$D$147,MATCH(CODE(Wunschdienstplan!R17),$H$98:$H$147,0)),IF(ISERROR(VLOOKUP(Wunschdienstplan!R17,Berechnung!$A$98:$D$147,4,0)),0,VLOOKUP(Wunschdienstplan!R17,Berechnung!$A$98:$D$147,4,0)))</f>
        <v>0</v>
      </c>
      <c r="T176" s="29">
        <f>IF(OR(Wunschdienstplan!S17=Schichten!$B$3,Wunschdienstplan!S17=Schichten!$B$4),INDEX($D$98:$D$147,MATCH(CODE(Wunschdienstplan!S17),$H$98:$H$147,0)),IF(ISERROR(VLOOKUP(Wunschdienstplan!S17,Berechnung!$A$98:$D$147,4,0)),0,VLOOKUP(Wunschdienstplan!S17,Berechnung!$A$98:$D$147,4,0)))</f>
        <v>0</v>
      </c>
      <c r="U176" s="29">
        <f>IF(OR(Wunschdienstplan!T17=Schichten!$B$3,Wunschdienstplan!T17=Schichten!$B$4),INDEX($D$98:$D$147,MATCH(CODE(Wunschdienstplan!T17),$H$98:$H$147,0)),IF(ISERROR(VLOOKUP(Wunschdienstplan!T17,Berechnung!$A$98:$D$147,4,0)),0,VLOOKUP(Wunschdienstplan!T17,Berechnung!$A$98:$D$147,4,0)))</f>
        <v>0</v>
      </c>
      <c r="V176" s="29">
        <f>IF(OR(Wunschdienstplan!U17=Schichten!$B$3,Wunschdienstplan!U17=Schichten!$B$4),INDEX($D$98:$D$147,MATCH(CODE(Wunschdienstplan!U17),$H$98:$H$147,0)),IF(ISERROR(VLOOKUP(Wunschdienstplan!U17,Berechnung!$A$98:$D$147,4,0)),0,VLOOKUP(Wunschdienstplan!U17,Berechnung!$A$98:$D$147,4,0)))</f>
        <v>0</v>
      </c>
      <c r="W176" s="29">
        <f>IF(OR(Wunschdienstplan!V17=Schichten!$B$3,Wunschdienstplan!V17=Schichten!$B$4),INDEX($D$98:$D$147,MATCH(CODE(Wunschdienstplan!V17),$H$98:$H$147,0)),IF(ISERROR(VLOOKUP(Wunschdienstplan!V17,Berechnung!$A$98:$D$147,4,0)),0,VLOOKUP(Wunschdienstplan!V17,Berechnung!$A$98:$D$147,4,0)))</f>
        <v>0</v>
      </c>
      <c r="X176" s="29">
        <f>IF(OR(Wunschdienstplan!W17=Schichten!$B$3,Wunschdienstplan!W17=Schichten!$B$4),INDEX($D$98:$D$147,MATCH(CODE(Wunschdienstplan!W17),$H$98:$H$147,0)),IF(ISERROR(VLOOKUP(Wunschdienstplan!W17,Berechnung!$A$98:$D$147,4,0)),0,VLOOKUP(Wunschdienstplan!W17,Berechnung!$A$98:$D$147,4,0)))</f>
        <v>0</v>
      </c>
      <c r="Y176" s="29">
        <f>IF(OR(Wunschdienstplan!X17=Schichten!$B$3,Wunschdienstplan!X17=Schichten!$B$4),INDEX($D$98:$D$147,MATCH(CODE(Wunschdienstplan!X17),$H$98:$H$147,0)),IF(ISERROR(VLOOKUP(Wunschdienstplan!X17,Berechnung!$A$98:$D$147,4,0)),0,VLOOKUP(Wunschdienstplan!X17,Berechnung!$A$98:$D$147,4,0)))</f>
        <v>0</v>
      </c>
      <c r="Z176" s="29">
        <f>IF(OR(Wunschdienstplan!Y17=Schichten!$B$3,Wunschdienstplan!Y17=Schichten!$B$4),INDEX($D$98:$D$147,MATCH(CODE(Wunschdienstplan!Y17),$H$98:$H$147,0)),IF(ISERROR(VLOOKUP(Wunschdienstplan!Y17,Berechnung!$A$98:$D$147,4,0)),0,VLOOKUP(Wunschdienstplan!Y17,Berechnung!$A$98:$D$147,4,0)))</f>
        <v>0</v>
      </c>
      <c r="AA176" s="29">
        <f>IF(OR(Wunschdienstplan!Z17=Schichten!$B$3,Wunschdienstplan!Z17=Schichten!$B$4),INDEX($D$98:$D$147,MATCH(CODE(Wunschdienstplan!Z17),$H$98:$H$147,0)),IF(ISERROR(VLOOKUP(Wunschdienstplan!Z17,Berechnung!$A$98:$D$147,4,0)),0,VLOOKUP(Wunschdienstplan!Z17,Berechnung!$A$98:$D$147,4,0)))</f>
        <v>0</v>
      </c>
      <c r="AB176" s="29">
        <f>IF(OR(Wunschdienstplan!AA17=Schichten!$B$3,Wunschdienstplan!AA17=Schichten!$B$4),INDEX($D$98:$D$147,MATCH(CODE(Wunschdienstplan!AA17),$H$98:$H$147,0)),IF(ISERROR(VLOOKUP(Wunschdienstplan!AA17,Berechnung!$A$98:$D$147,4,0)),0,VLOOKUP(Wunschdienstplan!AA17,Berechnung!$A$98:$D$147,4,0)))</f>
        <v>0</v>
      </c>
      <c r="AC176" s="29">
        <f>IF(OR(Wunschdienstplan!AB17=Schichten!$B$3,Wunschdienstplan!AB17=Schichten!$B$4),INDEX($D$98:$D$147,MATCH(CODE(Wunschdienstplan!AB17),$H$98:$H$147,0)),IF(ISERROR(VLOOKUP(Wunschdienstplan!AB17,Berechnung!$A$98:$D$147,4,0)),0,VLOOKUP(Wunschdienstplan!AB17,Berechnung!$A$98:$D$147,4,0)))</f>
        <v>0</v>
      </c>
      <c r="AD176" s="29">
        <f>IF(OR(Wunschdienstplan!AC17=Schichten!$B$3,Wunschdienstplan!AC17=Schichten!$B$4),INDEX($D$98:$D$147,MATCH(CODE(Wunschdienstplan!AC17),$H$98:$H$147,0)),IF(ISERROR(VLOOKUP(Wunschdienstplan!AC17,Berechnung!$A$98:$D$147,4,0)),0,VLOOKUP(Wunschdienstplan!AC17,Berechnung!$A$98:$D$147,4,0)))</f>
        <v>0</v>
      </c>
      <c r="AE176" s="29">
        <f>IF(OR(Wunschdienstplan!AD17=Schichten!$B$3,Wunschdienstplan!AD17=Schichten!$B$4),INDEX($D$98:$D$147,MATCH(CODE(Wunschdienstplan!AD17),$H$98:$H$147,0)),IF(ISERROR(VLOOKUP(Wunschdienstplan!AD17,Berechnung!$A$98:$D$147,4,0)),0,VLOOKUP(Wunschdienstplan!AD17,Berechnung!$A$98:$D$147,4,0)))</f>
        <v>0</v>
      </c>
      <c r="AF176" s="29">
        <f>IF(OR(Wunschdienstplan!AE17=Schichten!$B$3,Wunschdienstplan!AE17=Schichten!$B$4),INDEX($D$98:$D$147,MATCH(CODE(Wunschdienstplan!AE17),$H$98:$H$147,0)),IF(ISERROR(VLOOKUP(Wunschdienstplan!AE17,Berechnung!$A$98:$D$147,4,0)),0,VLOOKUP(Wunschdienstplan!AE17,Berechnung!$A$98:$D$147,4,0)))</f>
        <v>0</v>
      </c>
      <c r="AG176" s="29">
        <f>IF(OR(Wunschdienstplan!AF17=Schichten!$B$3,Wunschdienstplan!AF17=Schichten!$B$4),INDEX($D$98:$D$147,MATCH(CODE(Wunschdienstplan!AF17),$H$98:$H$147,0)),IF(ISERROR(VLOOKUP(Wunschdienstplan!AF17,Berechnung!$A$98:$D$147,4,0)),0,VLOOKUP(Wunschdienstplan!AF17,Berechnung!$A$98:$D$147,4,0)))</f>
        <v>0</v>
      </c>
      <c r="AH176" s="29">
        <f>IF(OR(Wunschdienstplan!AG17=Schichten!$B$3,Wunschdienstplan!AG17=Schichten!$B$4),INDEX($D$98:$D$147,MATCH(CODE(Wunschdienstplan!AG17),$H$98:$H$147,0)),IF(ISERROR(VLOOKUP(Wunschdienstplan!AG17,Berechnung!$A$98:$D$147,4,0)),0,VLOOKUP(Wunschdienstplan!AG17,Berechnung!$A$98:$D$147,4,0)))</f>
        <v>0</v>
      </c>
      <c r="AI176" s="29">
        <f>IF(OR(Wunschdienstplan!AH17=Schichten!$B$3,Wunschdienstplan!AH17=Schichten!$B$4),INDEX($D$98:$D$147,MATCH(CODE(Wunschdienstplan!AH17),$H$98:$H$147,0)),IF(ISERROR(VLOOKUP(Wunschdienstplan!AH17,Berechnung!$A$98:$D$147,4,0)),0,VLOOKUP(Wunschdienstplan!AH17,Berechnung!$A$98:$D$147,4,0)))</f>
        <v>0</v>
      </c>
      <c r="AJ176" s="29">
        <f>IF(OR(Wunschdienstplan!AI17=Schichten!$B$3,Wunschdienstplan!AI17=Schichten!$B$4),INDEX($D$98:$D$147,MATCH(CODE(Wunschdienstplan!AI17),$H$98:$H$147,0)),IF(ISERROR(VLOOKUP(Wunschdienstplan!AI17,Berechnung!$A$98:$D$147,4,0)),0,VLOOKUP(Wunschdienstplan!AI17,Berechnung!$A$98:$D$147,4,0)))</f>
        <v>0</v>
      </c>
      <c r="AK176" s="29">
        <f>IF(OR(Wunschdienstplan!AJ17=Schichten!$B$3,Wunschdienstplan!AJ17=Schichten!$B$4),INDEX($D$98:$D$147,MATCH(CODE(Wunschdienstplan!AJ17),$H$98:$H$147,0)),IF(ISERROR(VLOOKUP(Wunschdienstplan!AJ17,Berechnung!$A$98:$D$147,4,0)),0,VLOOKUP(Wunschdienstplan!AJ17,Berechnung!$A$98:$D$147,4,0)))</f>
        <v>0</v>
      </c>
    </row>
    <row r="177" spans="1:37" x14ac:dyDescent="0.25">
      <c r="A177" s="82">
        <f>IF(Feiertage!D27&lt;&gt;"",Feiertage!B27,"")</f>
        <v>44190</v>
      </c>
      <c r="C177">
        <f>Wunschdienstplan!B18</f>
        <v>13</v>
      </c>
      <c r="D177" t="str">
        <f>Wunschdienstplan!C18</f>
        <v>Vorname13</v>
      </c>
      <c r="E177" t="str">
        <f>Wunschdienstplan!D18</f>
        <v>Nachname13</v>
      </c>
      <c r="F177" s="29" t="str">
        <f t="shared" si="12"/>
        <v>00:00</v>
      </c>
      <c r="G177" s="29">
        <f>IF(OR(Wunschdienstplan!F18=Schichten!$B$3,Wunschdienstplan!F18=Schichten!$B$4),INDEX($D$98:$D$147,MATCH(CODE(Wunschdienstplan!F18),$H$98:$H$147,0)),IF(ISERROR(VLOOKUP(Wunschdienstplan!F18,Berechnung!$A$98:$D$147,4,0)),0,VLOOKUP(Wunschdienstplan!F18,Berechnung!$A$98:$D$147,4,0)))</f>
        <v>0</v>
      </c>
      <c r="H177" s="29">
        <f>IF(OR(Wunschdienstplan!G18=Schichten!$B$3,Wunschdienstplan!G18=Schichten!$B$4),INDEX($D$98:$D$147,MATCH(CODE(Wunschdienstplan!G18),$H$98:$H$147,0)),IF(ISERROR(VLOOKUP(Wunschdienstplan!G18,Berechnung!$A$98:$D$147,4,0)),0,VLOOKUP(Wunschdienstplan!G18,Berechnung!$A$98:$D$147,4,0)))</f>
        <v>0</v>
      </c>
      <c r="I177" s="29">
        <f>IF(OR(Wunschdienstplan!H18=Schichten!$B$3,Wunschdienstplan!H18=Schichten!$B$4),INDEX($D$98:$D$147,MATCH(CODE(Wunschdienstplan!H18),$H$98:$H$147,0)),IF(ISERROR(VLOOKUP(Wunschdienstplan!H18,Berechnung!$A$98:$D$147,4,0)),0,VLOOKUP(Wunschdienstplan!H18,Berechnung!$A$98:$D$147,4,0)))</f>
        <v>0</v>
      </c>
      <c r="J177" s="29">
        <f>IF(OR(Wunschdienstplan!I18=Schichten!$B$3,Wunschdienstplan!I18=Schichten!$B$4),INDEX($D$98:$D$147,MATCH(CODE(Wunschdienstplan!I18),$H$98:$H$147,0)),IF(ISERROR(VLOOKUP(Wunschdienstplan!I18,Berechnung!$A$98:$D$147,4,0)),0,VLOOKUP(Wunschdienstplan!I18,Berechnung!$A$98:$D$147,4,0)))</f>
        <v>0</v>
      </c>
      <c r="K177" s="29">
        <f>IF(OR(Wunschdienstplan!J18=Schichten!$B$3,Wunschdienstplan!J18=Schichten!$B$4),INDEX($D$98:$D$147,MATCH(CODE(Wunschdienstplan!J18),$H$98:$H$147,0)),IF(ISERROR(VLOOKUP(Wunschdienstplan!J18,Berechnung!$A$98:$D$147,4,0)),0,VLOOKUP(Wunschdienstplan!J18,Berechnung!$A$98:$D$147,4,0)))</f>
        <v>0</v>
      </c>
      <c r="L177" s="29">
        <f>IF(OR(Wunschdienstplan!K18=Schichten!$B$3,Wunschdienstplan!K18=Schichten!$B$4),INDEX($D$98:$D$147,MATCH(CODE(Wunschdienstplan!K18),$H$98:$H$147,0)),IF(ISERROR(VLOOKUP(Wunschdienstplan!K18,Berechnung!$A$98:$D$147,4,0)),0,VLOOKUP(Wunschdienstplan!K18,Berechnung!$A$98:$D$147,4,0)))</f>
        <v>0</v>
      </c>
      <c r="M177" s="29">
        <f>IF(OR(Wunschdienstplan!L18=Schichten!$B$3,Wunschdienstplan!L18=Schichten!$B$4),INDEX($D$98:$D$147,MATCH(CODE(Wunschdienstplan!L18),$H$98:$H$147,0)),IF(ISERROR(VLOOKUP(Wunschdienstplan!L18,Berechnung!$A$98:$D$147,4,0)),0,VLOOKUP(Wunschdienstplan!L18,Berechnung!$A$98:$D$147,4,0)))</f>
        <v>0</v>
      </c>
      <c r="N177" s="29">
        <f>IF(OR(Wunschdienstplan!M18=Schichten!$B$3,Wunschdienstplan!M18=Schichten!$B$4),INDEX($D$98:$D$147,MATCH(CODE(Wunschdienstplan!M18),$H$98:$H$147,0)),IF(ISERROR(VLOOKUP(Wunschdienstplan!M18,Berechnung!$A$98:$D$147,4,0)),0,VLOOKUP(Wunschdienstplan!M18,Berechnung!$A$98:$D$147,4,0)))</f>
        <v>0</v>
      </c>
      <c r="O177" s="29">
        <f>IF(OR(Wunschdienstplan!N18=Schichten!$B$3,Wunschdienstplan!N18=Schichten!$B$4),INDEX($D$98:$D$147,MATCH(CODE(Wunschdienstplan!N18),$H$98:$H$147,0)),IF(ISERROR(VLOOKUP(Wunschdienstplan!N18,Berechnung!$A$98:$D$147,4,0)),0,VLOOKUP(Wunschdienstplan!N18,Berechnung!$A$98:$D$147,4,0)))</f>
        <v>0</v>
      </c>
      <c r="P177" s="29">
        <f>IF(OR(Wunschdienstplan!O18=Schichten!$B$3,Wunschdienstplan!O18=Schichten!$B$4),INDEX($D$98:$D$147,MATCH(CODE(Wunschdienstplan!O18),$H$98:$H$147,0)),IF(ISERROR(VLOOKUP(Wunschdienstplan!O18,Berechnung!$A$98:$D$147,4,0)),0,VLOOKUP(Wunschdienstplan!O18,Berechnung!$A$98:$D$147,4,0)))</f>
        <v>0</v>
      </c>
      <c r="Q177" s="29">
        <f>IF(OR(Wunschdienstplan!P18=Schichten!$B$3,Wunschdienstplan!P18=Schichten!$B$4),INDEX($D$98:$D$147,MATCH(CODE(Wunschdienstplan!P18),$H$98:$H$147,0)),IF(ISERROR(VLOOKUP(Wunschdienstplan!P18,Berechnung!$A$98:$D$147,4,0)),0,VLOOKUP(Wunschdienstplan!P18,Berechnung!$A$98:$D$147,4,0)))</f>
        <v>0</v>
      </c>
      <c r="R177" s="29">
        <f>IF(OR(Wunschdienstplan!Q18=Schichten!$B$3,Wunschdienstplan!Q18=Schichten!$B$4),INDEX($D$98:$D$147,MATCH(CODE(Wunschdienstplan!Q18),$H$98:$H$147,0)),IF(ISERROR(VLOOKUP(Wunschdienstplan!Q18,Berechnung!$A$98:$D$147,4,0)),0,VLOOKUP(Wunschdienstplan!Q18,Berechnung!$A$98:$D$147,4,0)))</f>
        <v>0</v>
      </c>
      <c r="S177" s="29">
        <f>IF(OR(Wunschdienstplan!R18=Schichten!$B$3,Wunschdienstplan!R18=Schichten!$B$4),INDEX($D$98:$D$147,MATCH(CODE(Wunschdienstplan!R18),$H$98:$H$147,0)),IF(ISERROR(VLOOKUP(Wunschdienstplan!R18,Berechnung!$A$98:$D$147,4,0)),0,VLOOKUP(Wunschdienstplan!R18,Berechnung!$A$98:$D$147,4,0)))</f>
        <v>0</v>
      </c>
      <c r="T177" s="29">
        <f>IF(OR(Wunschdienstplan!S18=Schichten!$B$3,Wunschdienstplan!S18=Schichten!$B$4),INDEX($D$98:$D$147,MATCH(CODE(Wunschdienstplan!S18),$H$98:$H$147,0)),IF(ISERROR(VLOOKUP(Wunschdienstplan!S18,Berechnung!$A$98:$D$147,4,0)),0,VLOOKUP(Wunschdienstplan!S18,Berechnung!$A$98:$D$147,4,0)))</f>
        <v>0</v>
      </c>
      <c r="U177" s="29">
        <f>IF(OR(Wunschdienstplan!T18=Schichten!$B$3,Wunschdienstplan!T18=Schichten!$B$4),INDEX($D$98:$D$147,MATCH(CODE(Wunschdienstplan!T18),$H$98:$H$147,0)),IF(ISERROR(VLOOKUP(Wunschdienstplan!T18,Berechnung!$A$98:$D$147,4,0)),0,VLOOKUP(Wunschdienstplan!T18,Berechnung!$A$98:$D$147,4,0)))</f>
        <v>0</v>
      </c>
      <c r="V177" s="29">
        <f>IF(OR(Wunschdienstplan!U18=Schichten!$B$3,Wunschdienstplan!U18=Schichten!$B$4),INDEX($D$98:$D$147,MATCH(CODE(Wunschdienstplan!U18),$H$98:$H$147,0)),IF(ISERROR(VLOOKUP(Wunschdienstplan!U18,Berechnung!$A$98:$D$147,4,0)),0,VLOOKUP(Wunschdienstplan!U18,Berechnung!$A$98:$D$147,4,0)))</f>
        <v>0</v>
      </c>
      <c r="W177" s="29">
        <f>IF(OR(Wunschdienstplan!V18=Schichten!$B$3,Wunschdienstplan!V18=Schichten!$B$4),INDEX($D$98:$D$147,MATCH(CODE(Wunschdienstplan!V18),$H$98:$H$147,0)),IF(ISERROR(VLOOKUP(Wunschdienstplan!V18,Berechnung!$A$98:$D$147,4,0)),0,VLOOKUP(Wunschdienstplan!V18,Berechnung!$A$98:$D$147,4,0)))</f>
        <v>0</v>
      </c>
      <c r="X177" s="29">
        <f>IF(OR(Wunschdienstplan!W18=Schichten!$B$3,Wunschdienstplan!W18=Schichten!$B$4),INDEX($D$98:$D$147,MATCH(CODE(Wunschdienstplan!W18),$H$98:$H$147,0)),IF(ISERROR(VLOOKUP(Wunschdienstplan!W18,Berechnung!$A$98:$D$147,4,0)),0,VLOOKUP(Wunschdienstplan!W18,Berechnung!$A$98:$D$147,4,0)))</f>
        <v>0</v>
      </c>
      <c r="Y177" s="29">
        <f>IF(OR(Wunschdienstplan!X18=Schichten!$B$3,Wunschdienstplan!X18=Schichten!$B$4),INDEX($D$98:$D$147,MATCH(CODE(Wunschdienstplan!X18),$H$98:$H$147,0)),IF(ISERROR(VLOOKUP(Wunschdienstplan!X18,Berechnung!$A$98:$D$147,4,0)),0,VLOOKUP(Wunschdienstplan!X18,Berechnung!$A$98:$D$147,4,0)))</f>
        <v>0</v>
      </c>
      <c r="Z177" s="29">
        <f>IF(OR(Wunschdienstplan!Y18=Schichten!$B$3,Wunschdienstplan!Y18=Schichten!$B$4),INDEX($D$98:$D$147,MATCH(CODE(Wunschdienstplan!Y18),$H$98:$H$147,0)),IF(ISERROR(VLOOKUP(Wunschdienstplan!Y18,Berechnung!$A$98:$D$147,4,0)),0,VLOOKUP(Wunschdienstplan!Y18,Berechnung!$A$98:$D$147,4,0)))</f>
        <v>0</v>
      </c>
      <c r="AA177" s="29">
        <f>IF(OR(Wunschdienstplan!Z18=Schichten!$B$3,Wunschdienstplan!Z18=Schichten!$B$4),INDEX($D$98:$D$147,MATCH(CODE(Wunschdienstplan!Z18),$H$98:$H$147,0)),IF(ISERROR(VLOOKUP(Wunschdienstplan!Z18,Berechnung!$A$98:$D$147,4,0)),0,VLOOKUP(Wunschdienstplan!Z18,Berechnung!$A$98:$D$147,4,0)))</f>
        <v>0</v>
      </c>
      <c r="AB177" s="29">
        <f>IF(OR(Wunschdienstplan!AA18=Schichten!$B$3,Wunschdienstplan!AA18=Schichten!$B$4),INDEX($D$98:$D$147,MATCH(CODE(Wunschdienstplan!AA18),$H$98:$H$147,0)),IF(ISERROR(VLOOKUP(Wunschdienstplan!AA18,Berechnung!$A$98:$D$147,4,0)),0,VLOOKUP(Wunschdienstplan!AA18,Berechnung!$A$98:$D$147,4,0)))</f>
        <v>0</v>
      </c>
      <c r="AC177" s="29">
        <f>IF(OR(Wunschdienstplan!AB18=Schichten!$B$3,Wunschdienstplan!AB18=Schichten!$B$4),INDEX($D$98:$D$147,MATCH(CODE(Wunschdienstplan!AB18),$H$98:$H$147,0)),IF(ISERROR(VLOOKUP(Wunschdienstplan!AB18,Berechnung!$A$98:$D$147,4,0)),0,VLOOKUP(Wunschdienstplan!AB18,Berechnung!$A$98:$D$147,4,0)))</f>
        <v>0</v>
      </c>
      <c r="AD177" s="29">
        <f>IF(OR(Wunschdienstplan!AC18=Schichten!$B$3,Wunschdienstplan!AC18=Schichten!$B$4),INDEX($D$98:$D$147,MATCH(CODE(Wunschdienstplan!AC18),$H$98:$H$147,0)),IF(ISERROR(VLOOKUP(Wunschdienstplan!AC18,Berechnung!$A$98:$D$147,4,0)),0,VLOOKUP(Wunschdienstplan!AC18,Berechnung!$A$98:$D$147,4,0)))</f>
        <v>0</v>
      </c>
      <c r="AE177" s="29">
        <f>IF(OR(Wunschdienstplan!AD18=Schichten!$B$3,Wunschdienstplan!AD18=Schichten!$B$4),INDEX($D$98:$D$147,MATCH(CODE(Wunschdienstplan!AD18),$H$98:$H$147,0)),IF(ISERROR(VLOOKUP(Wunschdienstplan!AD18,Berechnung!$A$98:$D$147,4,0)),0,VLOOKUP(Wunschdienstplan!AD18,Berechnung!$A$98:$D$147,4,0)))</f>
        <v>0</v>
      </c>
      <c r="AF177" s="29">
        <f>IF(OR(Wunschdienstplan!AE18=Schichten!$B$3,Wunschdienstplan!AE18=Schichten!$B$4),INDEX($D$98:$D$147,MATCH(CODE(Wunschdienstplan!AE18),$H$98:$H$147,0)),IF(ISERROR(VLOOKUP(Wunschdienstplan!AE18,Berechnung!$A$98:$D$147,4,0)),0,VLOOKUP(Wunschdienstplan!AE18,Berechnung!$A$98:$D$147,4,0)))</f>
        <v>0</v>
      </c>
      <c r="AG177" s="29">
        <f>IF(OR(Wunschdienstplan!AF18=Schichten!$B$3,Wunschdienstplan!AF18=Schichten!$B$4),INDEX($D$98:$D$147,MATCH(CODE(Wunschdienstplan!AF18),$H$98:$H$147,0)),IF(ISERROR(VLOOKUP(Wunschdienstplan!AF18,Berechnung!$A$98:$D$147,4,0)),0,VLOOKUP(Wunschdienstplan!AF18,Berechnung!$A$98:$D$147,4,0)))</f>
        <v>0</v>
      </c>
      <c r="AH177" s="29">
        <f>IF(OR(Wunschdienstplan!AG18=Schichten!$B$3,Wunschdienstplan!AG18=Schichten!$B$4),INDEX($D$98:$D$147,MATCH(CODE(Wunschdienstplan!AG18),$H$98:$H$147,0)),IF(ISERROR(VLOOKUP(Wunschdienstplan!AG18,Berechnung!$A$98:$D$147,4,0)),0,VLOOKUP(Wunschdienstplan!AG18,Berechnung!$A$98:$D$147,4,0)))</f>
        <v>0</v>
      </c>
      <c r="AI177" s="29">
        <f>IF(OR(Wunschdienstplan!AH18=Schichten!$B$3,Wunschdienstplan!AH18=Schichten!$B$4),INDEX($D$98:$D$147,MATCH(CODE(Wunschdienstplan!AH18),$H$98:$H$147,0)),IF(ISERROR(VLOOKUP(Wunschdienstplan!AH18,Berechnung!$A$98:$D$147,4,0)),0,VLOOKUP(Wunschdienstplan!AH18,Berechnung!$A$98:$D$147,4,0)))</f>
        <v>0</v>
      </c>
      <c r="AJ177" s="29">
        <f>IF(OR(Wunschdienstplan!AI18=Schichten!$B$3,Wunschdienstplan!AI18=Schichten!$B$4),INDEX($D$98:$D$147,MATCH(CODE(Wunschdienstplan!AI18),$H$98:$H$147,0)),IF(ISERROR(VLOOKUP(Wunschdienstplan!AI18,Berechnung!$A$98:$D$147,4,0)),0,VLOOKUP(Wunschdienstplan!AI18,Berechnung!$A$98:$D$147,4,0)))</f>
        <v>0</v>
      </c>
      <c r="AK177" s="29">
        <f>IF(OR(Wunschdienstplan!AJ18=Schichten!$B$3,Wunschdienstplan!AJ18=Schichten!$B$4),INDEX($D$98:$D$147,MATCH(CODE(Wunschdienstplan!AJ18),$H$98:$H$147,0)),IF(ISERROR(VLOOKUP(Wunschdienstplan!AJ18,Berechnung!$A$98:$D$147,4,0)),0,VLOOKUP(Wunschdienstplan!AJ18,Berechnung!$A$98:$D$147,4,0)))</f>
        <v>0</v>
      </c>
    </row>
    <row r="178" spans="1:37" x14ac:dyDescent="0.25">
      <c r="A178" s="82">
        <f>IF(Feiertage!D28&lt;&gt;"",Feiertage!B28,"")</f>
        <v>44191</v>
      </c>
      <c r="C178">
        <f>Wunschdienstplan!B19</f>
        <v>14</v>
      </c>
      <c r="D178" t="str">
        <f>Wunschdienstplan!C19</f>
        <v>Vorname14</v>
      </c>
      <c r="E178" t="str">
        <f>Wunschdienstplan!D19</f>
        <v>Nachname14</v>
      </c>
      <c r="F178" s="29" t="str">
        <f t="shared" si="12"/>
        <v>00:00</v>
      </c>
      <c r="G178" s="29">
        <f>IF(OR(Wunschdienstplan!F19=Schichten!$B$3,Wunschdienstplan!F19=Schichten!$B$4),INDEX($D$98:$D$147,MATCH(CODE(Wunschdienstplan!F19),$H$98:$H$147,0)),IF(ISERROR(VLOOKUP(Wunschdienstplan!F19,Berechnung!$A$98:$D$147,4,0)),0,VLOOKUP(Wunschdienstplan!F19,Berechnung!$A$98:$D$147,4,0)))</f>
        <v>0</v>
      </c>
      <c r="H178" s="29">
        <f>IF(OR(Wunschdienstplan!G19=Schichten!$B$3,Wunschdienstplan!G19=Schichten!$B$4),INDEX($D$98:$D$147,MATCH(CODE(Wunschdienstplan!G19),$H$98:$H$147,0)),IF(ISERROR(VLOOKUP(Wunschdienstplan!G19,Berechnung!$A$98:$D$147,4,0)),0,VLOOKUP(Wunschdienstplan!G19,Berechnung!$A$98:$D$147,4,0)))</f>
        <v>0</v>
      </c>
      <c r="I178" s="29">
        <f>IF(OR(Wunschdienstplan!H19=Schichten!$B$3,Wunschdienstplan!H19=Schichten!$B$4),INDEX($D$98:$D$147,MATCH(CODE(Wunschdienstplan!H19),$H$98:$H$147,0)),IF(ISERROR(VLOOKUP(Wunschdienstplan!H19,Berechnung!$A$98:$D$147,4,0)),0,VLOOKUP(Wunschdienstplan!H19,Berechnung!$A$98:$D$147,4,0)))</f>
        <v>0</v>
      </c>
      <c r="J178" s="29">
        <f>IF(OR(Wunschdienstplan!I19=Schichten!$B$3,Wunschdienstplan!I19=Schichten!$B$4),INDEX($D$98:$D$147,MATCH(CODE(Wunschdienstplan!I19),$H$98:$H$147,0)),IF(ISERROR(VLOOKUP(Wunschdienstplan!I19,Berechnung!$A$98:$D$147,4,0)),0,VLOOKUP(Wunschdienstplan!I19,Berechnung!$A$98:$D$147,4,0)))</f>
        <v>0</v>
      </c>
      <c r="K178" s="29">
        <f>IF(OR(Wunschdienstplan!J19=Schichten!$B$3,Wunschdienstplan!J19=Schichten!$B$4),INDEX($D$98:$D$147,MATCH(CODE(Wunschdienstplan!J19),$H$98:$H$147,0)),IF(ISERROR(VLOOKUP(Wunschdienstplan!J19,Berechnung!$A$98:$D$147,4,0)),0,VLOOKUP(Wunschdienstplan!J19,Berechnung!$A$98:$D$147,4,0)))</f>
        <v>0</v>
      </c>
      <c r="L178" s="29">
        <f>IF(OR(Wunschdienstplan!K19=Schichten!$B$3,Wunschdienstplan!K19=Schichten!$B$4),INDEX($D$98:$D$147,MATCH(CODE(Wunschdienstplan!K19),$H$98:$H$147,0)),IF(ISERROR(VLOOKUP(Wunschdienstplan!K19,Berechnung!$A$98:$D$147,4,0)),0,VLOOKUP(Wunschdienstplan!K19,Berechnung!$A$98:$D$147,4,0)))</f>
        <v>0</v>
      </c>
      <c r="M178" s="29">
        <f>IF(OR(Wunschdienstplan!L19=Schichten!$B$3,Wunschdienstplan!L19=Schichten!$B$4),INDEX($D$98:$D$147,MATCH(CODE(Wunschdienstplan!L19),$H$98:$H$147,0)),IF(ISERROR(VLOOKUP(Wunschdienstplan!L19,Berechnung!$A$98:$D$147,4,0)),0,VLOOKUP(Wunschdienstplan!L19,Berechnung!$A$98:$D$147,4,0)))</f>
        <v>0</v>
      </c>
      <c r="N178" s="29">
        <f>IF(OR(Wunschdienstplan!M19=Schichten!$B$3,Wunschdienstplan!M19=Schichten!$B$4),INDEX($D$98:$D$147,MATCH(CODE(Wunschdienstplan!M19),$H$98:$H$147,0)),IF(ISERROR(VLOOKUP(Wunschdienstplan!M19,Berechnung!$A$98:$D$147,4,0)),0,VLOOKUP(Wunschdienstplan!M19,Berechnung!$A$98:$D$147,4,0)))</f>
        <v>0</v>
      </c>
      <c r="O178" s="29">
        <f>IF(OR(Wunschdienstplan!N19=Schichten!$B$3,Wunschdienstplan!N19=Schichten!$B$4),INDEX($D$98:$D$147,MATCH(CODE(Wunschdienstplan!N19),$H$98:$H$147,0)),IF(ISERROR(VLOOKUP(Wunschdienstplan!N19,Berechnung!$A$98:$D$147,4,0)),0,VLOOKUP(Wunschdienstplan!N19,Berechnung!$A$98:$D$147,4,0)))</f>
        <v>0</v>
      </c>
      <c r="P178" s="29">
        <f>IF(OR(Wunschdienstplan!O19=Schichten!$B$3,Wunschdienstplan!O19=Schichten!$B$4),INDEX($D$98:$D$147,MATCH(CODE(Wunschdienstplan!O19),$H$98:$H$147,0)),IF(ISERROR(VLOOKUP(Wunschdienstplan!O19,Berechnung!$A$98:$D$147,4,0)),0,VLOOKUP(Wunschdienstplan!O19,Berechnung!$A$98:$D$147,4,0)))</f>
        <v>0</v>
      </c>
      <c r="Q178" s="29">
        <f>IF(OR(Wunschdienstplan!P19=Schichten!$B$3,Wunschdienstplan!P19=Schichten!$B$4),INDEX($D$98:$D$147,MATCH(CODE(Wunschdienstplan!P19),$H$98:$H$147,0)),IF(ISERROR(VLOOKUP(Wunschdienstplan!P19,Berechnung!$A$98:$D$147,4,0)),0,VLOOKUP(Wunschdienstplan!P19,Berechnung!$A$98:$D$147,4,0)))</f>
        <v>0</v>
      </c>
      <c r="R178" s="29">
        <f>IF(OR(Wunschdienstplan!Q19=Schichten!$B$3,Wunschdienstplan!Q19=Schichten!$B$4),INDEX($D$98:$D$147,MATCH(CODE(Wunschdienstplan!Q19),$H$98:$H$147,0)),IF(ISERROR(VLOOKUP(Wunschdienstplan!Q19,Berechnung!$A$98:$D$147,4,0)),0,VLOOKUP(Wunschdienstplan!Q19,Berechnung!$A$98:$D$147,4,0)))</f>
        <v>0</v>
      </c>
      <c r="S178" s="29">
        <f>IF(OR(Wunschdienstplan!R19=Schichten!$B$3,Wunschdienstplan!R19=Schichten!$B$4),INDEX($D$98:$D$147,MATCH(CODE(Wunschdienstplan!R19),$H$98:$H$147,0)),IF(ISERROR(VLOOKUP(Wunschdienstplan!R19,Berechnung!$A$98:$D$147,4,0)),0,VLOOKUP(Wunschdienstplan!R19,Berechnung!$A$98:$D$147,4,0)))</f>
        <v>0</v>
      </c>
      <c r="T178" s="29">
        <f>IF(OR(Wunschdienstplan!S19=Schichten!$B$3,Wunschdienstplan!S19=Schichten!$B$4),INDEX($D$98:$D$147,MATCH(CODE(Wunschdienstplan!S19),$H$98:$H$147,0)),IF(ISERROR(VLOOKUP(Wunschdienstplan!S19,Berechnung!$A$98:$D$147,4,0)),0,VLOOKUP(Wunschdienstplan!S19,Berechnung!$A$98:$D$147,4,0)))</f>
        <v>0</v>
      </c>
      <c r="U178" s="29">
        <f>IF(OR(Wunschdienstplan!T19=Schichten!$B$3,Wunschdienstplan!T19=Schichten!$B$4),INDEX($D$98:$D$147,MATCH(CODE(Wunschdienstplan!T19),$H$98:$H$147,0)),IF(ISERROR(VLOOKUP(Wunschdienstplan!T19,Berechnung!$A$98:$D$147,4,0)),0,VLOOKUP(Wunschdienstplan!T19,Berechnung!$A$98:$D$147,4,0)))</f>
        <v>0</v>
      </c>
      <c r="V178" s="29">
        <f>IF(OR(Wunschdienstplan!U19=Schichten!$B$3,Wunschdienstplan!U19=Schichten!$B$4),INDEX($D$98:$D$147,MATCH(CODE(Wunschdienstplan!U19),$H$98:$H$147,0)),IF(ISERROR(VLOOKUP(Wunschdienstplan!U19,Berechnung!$A$98:$D$147,4,0)),0,VLOOKUP(Wunschdienstplan!U19,Berechnung!$A$98:$D$147,4,0)))</f>
        <v>0</v>
      </c>
      <c r="W178" s="29">
        <f>IF(OR(Wunschdienstplan!V19=Schichten!$B$3,Wunschdienstplan!V19=Schichten!$B$4),INDEX($D$98:$D$147,MATCH(CODE(Wunschdienstplan!V19),$H$98:$H$147,0)),IF(ISERROR(VLOOKUP(Wunschdienstplan!V19,Berechnung!$A$98:$D$147,4,0)),0,VLOOKUP(Wunschdienstplan!V19,Berechnung!$A$98:$D$147,4,0)))</f>
        <v>0</v>
      </c>
      <c r="X178" s="29">
        <f>IF(OR(Wunschdienstplan!W19=Schichten!$B$3,Wunschdienstplan!W19=Schichten!$B$4),INDEX($D$98:$D$147,MATCH(CODE(Wunschdienstplan!W19),$H$98:$H$147,0)),IF(ISERROR(VLOOKUP(Wunschdienstplan!W19,Berechnung!$A$98:$D$147,4,0)),0,VLOOKUP(Wunschdienstplan!W19,Berechnung!$A$98:$D$147,4,0)))</f>
        <v>0</v>
      </c>
      <c r="Y178" s="29">
        <f>IF(OR(Wunschdienstplan!X19=Schichten!$B$3,Wunschdienstplan!X19=Schichten!$B$4),INDEX($D$98:$D$147,MATCH(CODE(Wunschdienstplan!X19),$H$98:$H$147,0)),IF(ISERROR(VLOOKUP(Wunschdienstplan!X19,Berechnung!$A$98:$D$147,4,0)),0,VLOOKUP(Wunschdienstplan!X19,Berechnung!$A$98:$D$147,4,0)))</f>
        <v>0</v>
      </c>
      <c r="Z178" s="29">
        <f>IF(OR(Wunschdienstplan!Y19=Schichten!$B$3,Wunschdienstplan!Y19=Schichten!$B$4),INDEX($D$98:$D$147,MATCH(CODE(Wunschdienstplan!Y19),$H$98:$H$147,0)),IF(ISERROR(VLOOKUP(Wunschdienstplan!Y19,Berechnung!$A$98:$D$147,4,0)),0,VLOOKUP(Wunschdienstplan!Y19,Berechnung!$A$98:$D$147,4,0)))</f>
        <v>0</v>
      </c>
      <c r="AA178" s="29">
        <f>IF(OR(Wunschdienstplan!Z19=Schichten!$B$3,Wunschdienstplan!Z19=Schichten!$B$4),INDEX($D$98:$D$147,MATCH(CODE(Wunschdienstplan!Z19),$H$98:$H$147,0)),IF(ISERROR(VLOOKUP(Wunschdienstplan!Z19,Berechnung!$A$98:$D$147,4,0)),0,VLOOKUP(Wunschdienstplan!Z19,Berechnung!$A$98:$D$147,4,0)))</f>
        <v>0</v>
      </c>
      <c r="AB178" s="29">
        <f>IF(OR(Wunschdienstplan!AA19=Schichten!$B$3,Wunschdienstplan!AA19=Schichten!$B$4),INDEX($D$98:$D$147,MATCH(CODE(Wunschdienstplan!AA19),$H$98:$H$147,0)),IF(ISERROR(VLOOKUP(Wunschdienstplan!AA19,Berechnung!$A$98:$D$147,4,0)),0,VLOOKUP(Wunschdienstplan!AA19,Berechnung!$A$98:$D$147,4,0)))</f>
        <v>0</v>
      </c>
      <c r="AC178" s="29">
        <f>IF(OR(Wunschdienstplan!AB19=Schichten!$B$3,Wunschdienstplan!AB19=Schichten!$B$4),INDEX($D$98:$D$147,MATCH(CODE(Wunschdienstplan!AB19),$H$98:$H$147,0)),IF(ISERROR(VLOOKUP(Wunschdienstplan!AB19,Berechnung!$A$98:$D$147,4,0)),0,VLOOKUP(Wunschdienstplan!AB19,Berechnung!$A$98:$D$147,4,0)))</f>
        <v>0</v>
      </c>
      <c r="AD178" s="29">
        <f>IF(OR(Wunschdienstplan!AC19=Schichten!$B$3,Wunschdienstplan!AC19=Schichten!$B$4),INDEX($D$98:$D$147,MATCH(CODE(Wunschdienstplan!AC19),$H$98:$H$147,0)),IF(ISERROR(VLOOKUP(Wunschdienstplan!AC19,Berechnung!$A$98:$D$147,4,0)),0,VLOOKUP(Wunschdienstplan!AC19,Berechnung!$A$98:$D$147,4,0)))</f>
        <v>0</v>
      </c>
      <c r="AE178" s="29">
        <f>IF(OR(Wunschdienstplan!AD19=Schichten!$B$3,Wunschdienstplan!AD19=Schichten!$B$4),INDEX($D$98:$D$147,MATCH(CODE(Wunschdienstplan!AD19),$H$98:$H$147,0)),IF(ISERROR(VLOOKUP(Wunschdienstplan!AD19,Berechnung!$A$98:$D$147,4,0)),0,VLOOKUP(Wunschdienstplan!AD19,Berechnung!$A$98:$D$147,4,0)))</f>
        <v>0</v>
      </c>
      <c r="AF178" s="29">
        <f>IF(OR(Wunschdienstplan!AE19=Schichten!$B$3,Wunschdienstplan!AE19=Schichten!$B$4),INDEX($D$98:$D$147,MATCH(CODE(Wunschdienstplan!AE19),$H$98:$H$147,0)),IF(ISERROR(VLOOKUP(Wunschdienstplan!AE19,Berechnung!$A$98:$D$147,4,0)),0,VLOOKUP(Wunschdienstplan!AE19,Berechnung!$A$98:$D$147,4,0)))</f>
        <v>0</v>
      </c>
      <c r="AG178" s="29">
        <f>IF(OR(Wunschdienstplan!AF19=Schichten!$B$3,Wunschdienstplan!AF19=Schichten!$B$4),INDEX($D$98:$D$147,MATCH(CODE(Wunschdienstplan!AF19),$H$98:$H$147,0)),IF(ISERROR(VLOOKUP(Wunschdienstplan!AF19,Berechnung!$A$98:$D$147,4,0)),0,VLOOKUP(Wunschdienstplan!AF19,Berechnung!$A$98:$D$147,4,0)))</f>
        <v>0</v>
      </c>
      <c r="AH178" s="29">
        <f>IF(OR(Wunschdienstplan!AG19=Schichten!$B$3,Wunschdienstplan!AG19=Schichten!$B$4),INDEX($D$98:$D$147,MATCH(CODE(Wunschdienstplan!AG19),$H$98:$H$147,0)),IF(ISERROR(VLOOKUP(Wunschdienstplan!AG19,Berechnung!$A$98:$D$147,4,0)),0,VLOOKUP(Wunschdienstplan!AG19,Berechnung!$A$98:$D$147,4,0)))</f>
        <v>0</v>
      </c>
      <c r="AI178" s="29">
        <f>IF(OR(Wunschdienstplan!AH19=Schichten!$B$3,Wunschdienstplan!AH19=Schichten!$B$4),INDEX($D$98:$D$147,MATCH(CODE(Wunschdienstplan!AH19),$H$98:$H$147,0)),IF(ISERROR(VLOOKUP(Wunschdienstplan!AH19,Berechnung!$A$98:$D$147,4,0)),0,VLOOKUP(Wunschdienstplan!AH19,Berechnung!$A$98:$D$147,4,0)))</f>
        <v>0</v>
      </c>
      <c r="AJ178" s="29">
        <f>IF(OR(Wunschdienstplan!AI19=Schichten!$B$3,Wunschdienstplan!AI19=Schichten!$B$4),INDEX($D$98:$D$147,MATCH(CODE(Wunschdienstplan!AI19),$H$98:$H$147,0)),IF(ISERROR(VLOOKUP(Wunschdienstplan!AI19,Berechnung!$A$98:$D$147,4,0)),0,VLOOKUP(Wunschdienstplan!AI19,Berechnung!$A$98:$D$147,4,0)))</f>
        <v>0</v>
      </c>
      <c r="AK178" s="29">
        <f>IF(OR(Wunschdienstplan!AJ19=Schichten!$B$3,Wunschdienstplan!AJ19=Schichten!$B$4),INDEX($D$98:$D$147,MATCH(CODE(Wunschdienstplan!AJ19),$H$98:$H$147,0)),IF(ISERROR(VLOOKUP(Wunschdienstplan!AJ19,Berechnung!$A$98:$D$147,4,0)),0,VLOOKUP(Wunschdienstplan!AJ19,Berechnung!$A$98:$D$147,4,0)))</f>
        <v>0</v>
      </c>
    </row>
    <row r="179" spans="1:37" x14ac:dyDescent="0.25">
      <c r="A179" s="82">
        <f>IF(Feiertage!D29&lt;&gt;"",Feiertage!B29,"")</f>
        <v>44196</v>
      </c>
      <c r="C179">
        <f>Wunschdienstplan!B20</f>
        <v>15</v>
      </c>
      <c r="D179" t="str">
        <f>Wunschdienstplan!C20</f>
        <v>Vorname15</v>
      </c>
      <c r="E179" t="str">
        <f>Wunschdienstplan!D20</f>
        <v>Nachname15</v>
      </c>
      <c r="F179" s="29" t="str">
        <f t="shared" si="12"/>
        <v>00:00</v>
      </c>
      <c r="G179" s="29">
        <f>IF(OR(Wunschdienstplan!F20=Schichten!$B$3,Wunschdienstplan!F20=Schichten!$B$4),INDEX($D$98:$D$147,MATCH(CODE(Wunschdienstplan!F20),$H$98:$H$147,0)),IF(ISERROR(VLOOKUP(Wunschdienstplan!F20,Berechnung!$A$98:$D$147,4,0)),0,VLOOKUP(Wunschdienstplan!F20,Berechnung!$A$98:$D$147,4,0)))</f>
        <v>0</v>
      </c>
      <c r="H179" s="29">
        <f>IF(OR(Wunschdienstplan!G20=Schichten!$B$3,Wunschdienstplan!G20=Schichten!$B$4),INDEX($D$98:$D$147,MATCH(CODE(Wunschdienstplan!G20),$H$98:$H$147,0)),IF(ISERROR(VLOOKUP(Wunschdienstplan!G20,Berechnung!$A$98:$D$147,4,0)),0,VLOOKUP(Wunschdienstplan!G20,Berechnung!$A$98:$D$147,4,0)))</f>
        <v>0</v>
      </c>
      <c r="I179" s="29">
        <f>IF(OR(Wunschdienstplan!H20=Schichten!$B$3,Wunschdienstplan!H20=Schichten!$B$4),INDEX($D$98:$D$147,MATCH(CODE(Wunschdienstplan!H20),$H$98:$H$147,0)),IF(ISERROR(VLOOKUP(Wunschdienstplan!H20,Berechnung!$A$98:$D$147,4,0)),0,VLOOKUP(Wunschdienstplan!H20,Berechnung!$A$98:$D$147,4,0)))</f>
        <v>0</v>
      </c>
      <c r="J179" s="29">
        <f>IF(OR(Wunschdienstplan!I20=Schichten!$B$3,Wunschdienstplan!I20=Schichten!$B$4),INDEX($D$98:$D$147,MATCH(CODE(Wunschdienstplan!I20),$H$98:$H$147,0)),IF(ISERROR(VLOOKUP(Wunschdienstplan!I20,Berechnung!$A$98:$D$147,4,0)),0,VLOOKUP(Wunschdienstplan!I20,Berechnung!$A$98:$D$147,4,0)))</f>
        <v>0</v>
      </c>
      <c r="K179" s="29">
        <f>IF(OR(Wunschdienstplan!J20=Schichten!$B$3,Wunschdienstplan!J20=Schichten!$B$4),INDEX($D$98:$D$147,MATCH(CODE(Wunschdienstplan!J20),$H$98:$H$147,0)),IF(ISERROR(VLOOKUP(Wunschdienstplan!J20,Berechnung!$A$98:$D$147,4,0)),0,VLOOKUP(Wunschdienstplan!J20,Berechnung!$A$98:$D$147,4,0)))</f>
        <v>0</v>
      </c>
      <c r="L179" s="29">
        <f>IF(OR(Wunschdienstplan!K20=Schichten!$B$3,Wunschdienstplan!K20=Schichten!$B$4),INDEX($D$98:$D$147,MATCH(CODE(Wunschdienstplan!K20),$H$98:$H$147,0)),IF(ISERROR(VLOOKUP(Wunschdienstplan!K20,Berechnung!$A$98:$D$147,4,0)),0,VLOOKUP(Wunschdienstplan!K20,Berechnung!$A$98:$D$147,4,0)))</f>
        <v>0</v>
      </c>
      <c r="M179" s="29">
        <f>IF(OR(Wunschdienstplan!L20=Schichten!$B$3,Wunschdienstplan!L20=Schichten!$B$4),INDEX($D$98:$D$147,MATCH(CODE(Wunschdienstplan!L20),$H$98:$H$147,0)),IF(ISERROR(VLOOKUP(Wunschdienstplan!L20,Berechnung!$A$98:$D$147,4,0)),0,VLOOKUP(Wunschdienstplan!L20,Berechnung!$A$98:$D$147,4,0)))</f>
        <v>0</v>
      </c>
      <c r="N179" s="29">
        <f>IF(OR(Wunschdienstplan!M20=Schichten!$B$3,Wunschdienstplan!M20=Schichten!$B$4),INDEX($D$98:$D$147,MATCH(CODE(Wunschdienstplan!M20),$H$98:$H$147,0)),IF(ISERROR(VLOOKUP(Wunschdienstplan!M20,Berechnung!$A$98:$D$147,4,0)),0,VLOOKUP(Wunschdienstplan!M20,Berechnung!$A$98:$D$147,4,0)))</f>
        <v>0</v>
      </c>
      <c r="O179" s="29">
        <f>IF(OR(Wunschdienstplan!N20=Schichten!$B$3,Wunschdienstplan!N20=Schichten!$B$4),INDEX($D$98:$D$147,MATCH(CODE(Wunschdienstplan!N20),$H$98:$H$147,0)),IF(ISERROR(VLOOKUP(Wunschdienstplan!N20,Berechnung!$A$98:$D$147,4,0)),0,VLOOKUP(Wunschdienstplan!N20,Berechnung!$A$98:$D$147,4,0)))</f>
        <v>0</v>
      </c>
      <c r="P179" s="29">
        <f>IF(OR(Wunschdienstplan!O20=Schichten!$B$3,Wunschdienstplan!O20=Schichten!$B$4),INDEX($D$98:$D$147,MATCH(CODE(Wunschdienstplan!O20),$H$98:$H$147,0)),IF(ISERROR(VLOOKUP(Wunschdienstplan!O20,Berechnung!$A$98:$D$147,4,0)),0,VLOOKUP(Wunschdienstplan!O20,Berechnung!$A$98:$D$147,4,0)))</f>
        <v>0</v>
      </c>
      <c r="Q179" s="29">
        <f>IF(OR(Wunschdienstplan!P20=Schichten!$B$3,Wunschdienstplan!P20=Schichten!$B$4),INDEX($D$98:$D$147,MATCH(CODE(Wunschdienstplan!P20),$H$98:$H$147,0)),IF(ISERROR(VLOOKUP(Wunschdienstplan!P20,Berechnung!$A$98:$D$147,4,0)),0,VLOOKUP(Wunschdienstplan!P20,Berechnung!$A$98:$D$147,4,0)))</f>
        <v>0</v>
      </c>
      <c r="R179" s="29">
        <f>IF(OR(Wunschdienstplan!Q20=Schichten!$B$3,Wunschdienstplan!Q20=Schichten!$B$4),INDEX($D$98:$D$147,MATCH(CODE(Wunschdienstplan!Q20),$H$98:$H$147,0)),IF(ISERROR(VLOOKUP(Wunschdienstplan!Q20,Berechnung!$A$98:$D$147,4,0)),0,VLOOKUP(Wunschdienstplan!Q20,Berechnung!$A$98:$D$147,4,0)))</f>
        <v>0</v>
      </c>
      <c r="S179" s="29">
        <f>IF(OR(Wunschdienstplan!R20=Schichten!$B$3,Wunschdienstplan!R20=Schichten!$B$4),INDEX($D$98:$D$147,MATCH(CODE(Wunschdienstplan!R20),$H$98:$H$147,0)),IF(ISERROR(VLOOKUP(Wunschdienstplan!R20,Berechnung!$A$98:$D$147,4,0)),0,VLOOKUP(Wunschdienstplan!R20,Berechnung!$A$98:$D$147,4,0)))</f>
        <v>0</v>
      </c>
      <c r="T179" s="29">
        <f>IF(OR(Wunschdienstplan!S20=Schichten!$B$3,Wunschdienstplan!S20=Schichten!$B$4),INDEX($D$98:$D$147,MATCH(CODE(Wunschdienstplan!S20),$H$98:$H$147,0)),IF(ISERROR(VLOOKUP(Wunschdienstplan!S20,Berechnung!$A$98:$D$147,4,0)),0,VLOOKUP(Wunschdienstplan!S20,Berechnung!$A$98:$D$147,4,0)))</f>
        <v>0</v>
      </c>
      <c r="U179" s="29">
        <f>IF(OR(Wunschdienstplan!T20=Schichten!$B$3,Wunschdienstplan!T20=Schichten!$B$4),INDEX($D$98:$D$147,MATCH(CODE(Wunschdienstplan!T20),$H$98:$H$147,0)),IF(ISERROR(VLOOKUP(Wunschdienstplan!T20,Berechnung!$A$98:$D$147,4,0)),0,VLOOKUP(Wunschdienstplan!T20,Berechnung!$A$98:$D$147,4,0)))</f>
        <v>0</v>
      </c>
      <c r="V179" s="29">
        <f>IF(OR(Wunschdienstplan!U20=Schichten!$B$3,Wunschdienstplan!U20=Schichten!$B$4),INDEX($D$98:$D$147,MATCH(CODE(Wunschdienstplan!U20),$H$98:$H$147,0)),IF(ISERROR(VLOOKUP(Wunschdienstplan!U20,Berechnung!$A$98:$D$147,4,0)),0,VLOOKUP(Wunschdienstplan!U20,Berechnung!$A$98:$D$147,4,0)))</f>
        <v>0</v>
      </c>
      <c r="W179" s="29">
        <f>IF(OR(Wunschdienstplan!V20=Schichten!$B$3,Wunschdienstplan!V20=Schichten!$B$4),INDEX($D$98:$D$147,MATCH(CODE(Wunschdienstplan!V20),$H$98:$H$147,0)),IF(ISERROR(VLOOKUP(Wunschdienstplan!V20,Berechnung!$A$98:$D$147,4,0)),0,VLOOKUP(Wunschdienstplan!V20,Berechnung!$A$98:$D$147,4,0)))</f>
        <v>0</v>
      </c>
      <c r="X179" s="29">
        <f>IF(OR(Wunschdienstplan!W20=Schichten!$B$3,Wunschdienstplan!W20=Schichten!$B$4),INDEX($D$98:$D$147,MATCH(CODE(Wunschdienstplan!W20),$H$98:$H$147,0)),IF(ISERROR(VLOOKUP(Wunschdienstplan!W20,Berechnung!$A$98:$D$147,4,0)),0,VLOOKUP(Wunschdienstplan!W20,Berechnung!$A$98:$D$147,4,0)))</f>
        <v>0</v>
      </c>
      <c r="Y179" s="29">
        <f>IF(OR(Wunschdienstplan!X20=Schichten!$B$3,Wunschdienstplan!X20=Schichten!$B$4),INDEX($D$98:$D$147,MATCH(CODE(Wunschdienstplan!X20),$H$98:$H$147,0)),IF(ISERROR(VLOOKUP(Wunschdienstplan!X20,Berechnung!$A$98:$D$147,4,0)),0,VLOOKUP(Wunschdienstplan!X20,Berechnung!$A$98:$D$147,4,0)))</f>
        <v>0</v>
      </c>
      <c r="Z179" s="29">
        <f>IF(OR(Wunschdienstplan!Y20=Schichten!$B$3,Wunschdienstplan!Y20=Schichten!$B$4),INDEX($D$98:$D$147,MATCH(CODE(Wunschdienstplan!Y20),$H$98:$H$147,0)),IF(ISERROR(VLOOKUP(Wunschdienstplan!Y20,Berechnung!$A$98:$D$147,4,0)),0,VLOOKUP(Wunschdienstplan!Y20,Berechnung!$A$98:$D$147,4,0)))</f>
        <v>0</v>
      </c>
      <c r="AA179" s="29">
        <f>IF(OR(Wunschdienstplan!Z20=Schichten!$B$3,Wunschdienstplan!Z20=Schichten!$B$4),INDEX($D$98:$D$147,MATCH(CODE(Wunschdienstplan!Z20),$H$98:$H$147,0)),IF(ISERROR(VLOOKUP(Wunschdienstplan!Z20,Berechnung!$A$98:$D$147,4,0)),0,VLOOKUP(Wunschdienstplan!Z20,Berechnung!$A$98:$D$147,4,0)))</f>
        <v>0</v>
      </c>
      <c r="AB179" s="29">
        <f>IF(OR(Wunschdienstplan!AA20=Schichten!$B$3,Wunschdienstplan!AA20=Schichten!$B$4),INDEX($D$98:$D$147,MATCH(CODE(Wunschdienstplan!AA20),$H$98:$H$147,0)),IF(ISERROR(VLOOKUP(Wunschdienstplan!AA20,Berechnung!$A$98:$D$147,4,0)),0,VLOOKUP(Wunschdienstplan!AA20,Berechnung!$A$98:$D$147,4,0)))</f>
        <v>0</v>
      </c>
      <c r="AC179" s="29">
        <f>IF(OR(Wunschdienstplan!AB20=Schichten!$B$3,Wunschdienstplan!AB20=Schichten!$B$4),INDEX($D$98:$D$147,MATCH(CODE(Wunschdienstplan!AB20),$H$98:$H$147,0)),IF(ISERROR(VLOOKUP(Wunschdienstplan!AB20,Berechnung!$A$98:$D$147,4,0)),0,VLOOKUP(Wunschdienstplan!AB20,Berechnung!$A$98:$D$147,4,0)))</f>
        <v>0</v>
      </c>
      <c r="AD179" s="29">
        <f>IF(OR(Wunschdienstplan!AC20=Schichten!$B$3,Wunschdienstplan!AC20=Schichten!$B$4),INDEX($D$98:$D$147,MATCH(CODE(Wunschdienstplan!AC20),$H$98:$H$147,0)),IF(ISERROR(VLOOKUP(Wunschdienstplan!AC20,Berechnung!$A$98:$D$147,4,0)),0,VLOOKUP(Wunschdienstplan!AC20,Berechnung!$A$98:$D$147,4,0)))</f>
        <v>0</v>
      </c>
      <c r="AE179" s="29">
        <f>IF(OR(Wunschdienstplan!AD20=Schichten!$B$3,Wunschdienstplan!AD20=Schichten!$B$4),INDEX($D$98:$D$147,MATCH(CODE(Wunschdienstplan!AD20),$H$98:$H$147,0)),IF(ISERROR(VLOOKUP(Wunschdienstplan!AD20,Berechnung!$A$98:$D$147,4,0)),0,VLOOKUP(Wunschdienstplan!AD20,Berechnung!$A$98:$D$147,4,0)))</f>
        <v>0</v>
      </c>
      <c r="AF179" s="29">
        <f>IF(OR(Wunschdienstplan!AE20=Schichten!$B$3,Wunschdienstplan!AE20=Schichten!$B$4),INDEX($D$98:$D$147,MATCH(CODE(Wunschdienstplan!AE20),$H$98:$H$147,0)),IF(ISERROR(VLOOKUP(Wunschdienstplan!AE20,Berechnung!$A$98:$D$147,4,0)),0,VLOOKUP(Wunschdienstplan!AE20,Berechnung!$A$98:$D$147,4,0)))</f>
        <v>0</v>
      </c>
      <c r="AG179" s="29">
        <f>IF(OR(Wunschdienstplan!AF20=Schichten!$B$3,Wunschdienstplan!AF20=Schichten!$B$4),INDEX($D$98:$D$147,MATCH(CODE(Wunschdienstplan!AF20),$H$98:$H$147,0)),IF(ISERROR(VLOOKUP(Wunschdienstplan!AF20,Berechnung!$A$98:$D$147,4,0)),0,VLOOKUP(Wunschdienstplan!AF20,Berechnung!$A$98:$D$147,4,0)))</f>
        <v>0</v>
      </c>
      <c r="AH179" s="29">
        <f>IF(OR(Wunschdienstplan!AG20=Schichten!$B$3,Wunschdienstplan!AG20=Schichten!$B$4),INDEX($D$98:$D$147,MATCH(CODE(Wunschdienstplan!AG20),$H$98:$H$147,0)),IF(ISERROR(VLOOKUP(Wunschdienstplan!AG20,Berechnung!$A$98:$D$147,4,0)),0,VLOOKUP(Wunschdienstplan!AG20,Berechnung!$A$98:$D$147,4,0)))</f>
        <v>0</v>
      </c>
      <c r="AI179" s="29">
        <f>IF(OR(Wunschdienstplan!AH20=Schichten!$B$3,Wunschdienstplan!AH20=Schichten!$B$4),INDEX($D$98:$D$147,MATCH(CODE(Wunschdienstplan!AH20),$H$98:$H$147,0)),IF(ISERROR(VLOOKUP(Wunschdienstplan!AH20,Berechnung!$A$98:$D$147,4,0)),0,VLOOKUP(Wunschdienstplan!AH20,Berechnung!$A$98:$D$147,4,0)))</f>
        <v>0</v>
      </c>
      <c r="AJ179" s="29">
        <f>IF(OR(Wunschdienstplan!AI20=Schichten!$B$3,Wunschdienstplan!AI20=Schichten!$B$4),INDEX($D$98:$D$147,MATCH(CODE(Wunschdienstplan!AI20),$H$98:$H$147,0)),IF(ISERROR(VLOOKUP(Wunschdienstplan!AI20,Berechnung!$A$98:$D$147,4,0)),0,VLOOKUP(Wunschdienstplan!AI20,Berechnung!$A$98:$D$147,4,0)))</f>
        <v>0</v>
      </c>
      <c r="AK179" s="29">
        <f>IF(OR(Wunschdienstplan!AJ20=Schichten!$B$3,Wunschdienstplan!AJ20=Schichten!$B$4),INDEX($D$98:$D$147,MATCH(CODE(Wunschdienstplan!AJ20),$H$98:$H$147,0)),IF(ISERROR(VLOOKUP(Wunschdienstplan!AJ20,Berechnung!$A$98:$D$147,4,0)),0,VLOOKUP(Wunschdienstplan!AJ20,Berechnung!$A$98:$D$147,4,0)))</f>
        <v>0</v>
      </c>
    </row>
    <row r="180" spans="1:37" x14ac:dyDescent="0.25">
      <c r="A180" s="82" t="str">
        <f>IF(Feiertage!D30&lt;&gt;"",Feiertage!B30,"")</f>
        <v/>
      </c>
      <c r="C180">
        <f>Wunschdienstplan!B21</f>
        <v>16</v>
      </c>
      <c r="D180" t="str">
        <f>Wunschdienstplan!C21</f>
        <v>Vorname16</v>
      </c>
      <c r="E180" t="str">
        <f>Wunschdienstplan!D21</f>
        <v>Nachname16</v>
      </c>
      <c r="F180" s="29" t="str">
        <f t="shared" si="12"/>
        <v>00:00</v>
      </c>
      <c r="G180" s="29">
        <f>IF(OR(Wunschdienstplan!F21=Schichten!$B$3,Wunschdienstplan!F21=Schichten!$B$4),INDEX($D$98:$D$147,MATCH(CODE(Wunschdienstplan!F21),$H$98:$H$147,0)),IF(ISERROR(VLOOKUP(Wunschdienstplan!F21,Berechnung!$A$98:$D$147,4,0)),0,VLOOKUP(Wunschdienstplan!F21,Berechnung!$A$98:$D$147,4,0)))</f>
        <v>0</v>
      </c>
      <c r="H180" s="29">
        <f>IF(OR(Wunschdienstplan!G21=Schichten!$B$3,Wunschdienstplan!G21=Schichten!$B$4),INDEX($D$98:$D$147,MATCH(CODE(Wunschdienstplan!G21),$H$98:$H$147,0)),IF(ISERROR(VLOOKUP(Wunschdienstplan!G21,Berechnung!$A$98:$D$147,4,0)),0,VLOOKUP(Wunschdienstplan!G21,Berechnung!$A$98:$D$147,4,0)))</f>
        <v>0</v>
      </c>
      <c r="I180" s="29">
        <f>IF(OR(Wunschdienstplan!H21=Schichten!$B$3,Wunschdienstplan!H21=Schichten!$B$4),INDEX($D$98:$D$147,MATCH(CODE(Wunschdienstplan!H21),$H$98:$H$147,0)),IF(ISERROR(VLOOKUP(Wunschdienstplan!H21,Berechnung!$A$98:$D$147,4,0)),0,VLOOKUP(Wunschdienstplan!H21,Berechnung!$A$98:$D$147,4,0)))</f>
        <v>0</v>
      </c>
      <c r="J180" s="29">
        <f>IF(OR(Wunschdienstplan!I21=Schichten!$B$3,Wunschdienstplan!I21=Schichten!$B$4),INDEX($D$98:$D$147,MATCH(CODE(Wunschdienstplan!I21),$H$98:$H$147,0)),IF(ISERROR(VLOOKUP(Wunschdienstplan!I21,Berechnung!$A$98:$D$147,4,0)),0,VLOOKUP(Wunschdienstplan!I21,Berechnung!$A$98:$D$147,4,0)))</f>
        <v>0</v>
      </c>
      <c r="K180" s="29">
        <f>IF(OR(Wunschdienstplan!J21=Schichten!$B$3,Wunschdienstplan!J21=Schichten!$B$4),INDEX($D$98:$D$147,MATCH(CODE(Wunschdienstplan!J21),$H$98:$H$147,0)),IF(ISERROR(VLOOKUP(Wunschdienstplan!J21,Berechnung!$A$98:$D$147,4,0)),0,VLOOKUP(Wunschdienstplan!J21,Berechnung!$A$98:$D$147,4,0)))</f>
        <v>0</v>
      </c>
      <c r="L180" s="29">
        <f>IF(OR(Wunschdienstplan!K21=Schichten!$B$3,Wunschdienstplan!K21=Schichten!$B$4),INDEX($D$98:$D$147,MATCH(CODE(Wunschdienstplan!K21),$H$98:$H$147,0)),IF(ISERROR(VLOOKUP(Wunschdienstplan!K21,Berechnung!$A$98:$D$147,4,0)),0,VLOOKUP(Wunschdienstplan!K21,Berechnung!$A$98:$D$147,4,0)))</f>
        <v>0</v>
      </c>
      <c r="M180" s="29">
        <f>IF(OR(Wunschdienstplan!L21=Schichten!$B$3,Wunschdienstplan!L21=Schichten!$B$4),INDEX($D$98:$D$147,MATCH(CODE(Wunschdienstplan!L21),$H$98:$H$147,0)),IF(ISERROR(VLOOKUP(Wunschdienstplan!L21,Berechnung!$A$98:$D$147,4,0)),0,VLOOKUP(Wunschdienstplan!L21,Berechnung!$A$98:$D$147,4,0)))</f>
        <v>0</v>
      </c>
      <c r="N180" s="29">
        <f>IF(OR(Wunschdienstplan!M21=Schichten!$B$3,Wunschdienstplan!M21=Schichten!$B$4),INDEX($D$98:$D$147,MATCH(CODE(Wunschdienstplan!M21),$H$98:$H$147,0)),IF(ISERROR(VLOOKUP(Wunschdienstplan!M21,Berechnung!$A$98:$D$147,4,0)),0,VLOOKUP(Wunschdienstplan!M21,Berechnung!$A$98:$D$147,4,0)))</f>
        <v>0</v>
      </c>
      <c r="O180" s="29">
        <f>IF(OR(Wunschdienstplan!N21=Schichten!$B$3,Wunschdienstplan!N21=Schichten!$B$4),INDEX($D$98:$D$147,MATCH(CODE(Wunschdienstplan!N21),$H$98:$H$147,0)),IF(ISERROR(VLOOKUP(Wunschdienstplan!N21,Berechnung!$A$98:$D$147,4,0)),0,VLOOKUP(Wunschdienstplan!N21,Berechnung!$A$98:$D$147,4,0)))</f>
        <v>0</v>
      </c>
      <c r="P180" s="29">
        <f>IF(OR(Wunschdienstplan!O21=Schichten!$B$3,Wunschdienstplan!O21=Schichten!$B$4),INDEX($D$98:$D$147,MATCH(CODE(Wunschdienstplan!O21),$H$98:$H$147,0)),IF(ISERROR(VLOOKUP(Wunschdienstplan!O21,Berechnung!$A$98:$D$147,4,0)),0,VLOOKUP(Wunschdienstplan!O21,Berechnung!$A$98:$D$147,4,0)))</f>
        <v>0</v>
      </c>
      <c r="Q180" s="29">
        <f>IF(OR(Wunschdienstplan!P21=Schichten!$B$3,Wunschdienstplan!P21=Schichten!$B$4),INDEX($D$98:$D$147,MATCH(CODE(Wunschdienstplan!P21),$H$98:$H$147,0)),IF(ISERROR(VLOOKUP(Wunschdienstplan!P21,Berechnung!$A$98:$D$147,4,0)),0,VLOOKUP(Wunschdienstplan!P21,Berechnung!$A$98:$D$147,4,0)))</f>
        <v>0</v>
      </c>
      <c r="R180" s="29">
        <f>IF(OR(Wunschdienstplan!Q21=Schichten!$B$3,Wunschdienstplan!Q21=Schichten!$B$4),INDEX($D$98:$D$147,MATCH(CODE(Wunschdienstplan!Q21),$H$98:$H$147,0)),IF(ISERROR(VLOOKUP(Wunschdienstplan!Q21,Berechnung!$A$98:$D$147,4,0)),0,VLOOKUP(Wunschdienstplan!Q21,Berechnung!$A$98:$D$147,4,0)))</f>
        <v>0</v>
      </c>
      <c r="S180" s="29">
        <f>IF(OR(Wunschdienstplan!R21=Schichten!$B$3,Wunschdienstplan!R21=Schichten!$B$4),INDEX($D$98:$D$147,MATCH(CODE(Wunschdienstplan!R21),$H$98:$H$147,0)),IF(ISERROR(VLOOKUP(Wunschdienstplan!R21,Berechnung!$A$98:$D$147,4,0)),0,VLOOKUP(Wunschdienstplan!R21,Berechnung!$A$98:$D$147,4,0)))</f>
        <v>0</v>
      </c>
      <c r="T180" s="29">
        <f>IF(OR(Wunschdienstplan!S21=Schichten!$B$3,Wunschdienstplan!S21=Schichten!$B$4),INDEX($D$98:$D$147,MATCH(CODE(Wunschdienstplan!S21),$H$98:$H$147,0)),IF(ISERROR(VLOOKUP(Wunschdienstplan!S21,Berechnung!$A$98:$D$147,4,0)),0,VLOOKUP(Wunschdienstplan!S21,Berechnung!$A$98:$D$147,4,0)))</f>
        <v>0</v>
      </c>
      <c r="U180" s="29">
        <f>IF(OR(Wunschdienstplan!T21=Schichten!$B$3,Wunschdienstplan!T21=Schichten!$B$4),INDEX($D$98:$D$147,MATCH(CODE(Wunschdienstplan!T21),$H$98:$H$147,0)),IF(ISERROR(VLOOKUP(Wunschdienstplan!T21,Berechnung!$A$98:$D$147,4,0)),0,VLOOKUP(Wunschdienstplan!T21,Berechnung!$A$98:$D$147,4,0)))</f>
        <v>0</v>
      </c>
      <c r="V180" s="29">
        <f>IF(OR(Wunschdienstplan!U21=Schichten!$B$3,Wunschdienstplan!U21=Schichten!$B$4),INDEX($D$98:$D$147,MATCH(CODE(Wunschdienstplan!U21),$H$98:$H$147,0)),IF(ISERROR(VLOOKUP(Wunschdienstplan!U21,Berechnung!$A$98:$D$147,4,0)),0,VLOOKUP(Wunschdienstplan!U21,Berechnung!$A$98:$D$147,4,0)))</f>
        <v>0</v>
      </c>
      <c r="W180" s="29">
        <f>IF(OR(Wunschdienstplan!V21=Schichten!$B$3,Wunschdienstplan!V21=Schichten!$B$4),INDEX($D$98:$D$147,MATCH(CODE(Wunschdienstplan!V21),$H$98:$H$147,0)),IF(ISERROR(VLOOKUP(Wunschdienstplan!V21,Berechnung!$A$98:$D$147,4,0)),0,VLOOKUP(Wunschdienstplan!V21,Berechnung!$A$98:$D$147,4,0)))</f>
        <v>0</v>
      </c>
      <c r="X180" s="29">
        <f>IF(OR(Wunschdienstplan!W21=Schichten!$B$3,Wunschdienstplan!W21=Schichten!$B$4),INDEX($D$98:$D$147,MATCH(CODE(Wunschdienstplan!W21),$H$98:$H$147,0)),IF(ISERROR(VLOOKUP(Wunschdienstplan!W21,Berechnung!$A$98:$D$147,4,0)),0,VLOOKUP(Wunschdienstplan!W21,Berechnung!$A$98:$D$147,4,0)))</f>
        <v>0</v>
      </c>
      <c r="Y180" s="29">
        <f>IF(OR(Wunschdienstplan!X21=Schichten!$B$3,Wunschdienstplan!X21=Schichten!$B$4),INDEX($D$98:$D$147,MATCH(CODE(Wunschdienstplan!X21),$H$98:$H$147,0)),IF(ISERROR(VLOOKUP(Wunschdienstplan!X21,Berechnung!$A$98:$D$147,4,0)),0,VLOOKUP(Wunschdienstplan!X21,Berechnung!$A$98:$D$147,4,0)))</f>
        <v>0</v>
      </c>
      <c r="Z180" s="29">
        <f>IF(OR(Wunschdienstplan!Y21=Schichten!$B$3,Wunschdienstplan!Y21=Schichten!$B$4),INDEX($D$98:$D$147,MATCH(CODE(Wunschdienstplan!Y21),$H$98:$H$147,0)),IF(ISERROR(VLOOKUP(Wunschdienstplan!Y21,Berechnung!$A$98:$D$147,4,0)),0,VLOOKUP(Wunschdienstplan!Y21,Berechnung!$A$98:$D$147,4,0)))</f>
        <v>0</v>
      </c>
      <c r="AA180" s="29">
        <f>IF(OR(Wunschdienstplan!Z21=Schichten!$B$3,Wunschdienstplan!Z21=Schichten!$B$4),INDEX($D$98:$D$147,MATCH(CODE(Wunschdienstplan!Z21),$H$98:$H$147,0)),IF(ISERROR(VLOOKUP(Wunschdienstplan!Z21,Berechnung!$A$98:$D$147,4,0)),0,VLOOKUP(Wunschdienstplan!Z21,Berechnung!$A$98:$D$147,4,0)))</f>
        <v>0</v>
      </c>
      <c r="AB180" s="29">
        <f>IF(OR(Wunschdienstplan!AA21=Schichten!$B$3,Wunschdienstplan!AA21=Schichten!$B$4),INDEX($D$98:$D$147,MATCH(CODE(Wunschdienstplan!AA21),$H$98:$H$147,0)),IF(ISERROR(VLOOKUP(Wunschdienstplan!AA21,Berechnung!$A$98:$D$147,4,0)),0,VLOOKUP(Wunschdienstplan!AA21,Berechnung!$A$98:$D$147,4,0)))</f>
        <v>0</v>
      </c>
      <c r="AC180" s="29">
        <f>IF(OR(Wunschdienstplan!AB21=Schichten!$B$3,Wunschdienstplan!AB21=Schichten!$B$4),INDEX($D$98:$D$147,MATCH(CODE(Wunschdienstplan!AB21),$H$98:$H$147,0)),IF(ISERROR(VLOOKUP(Wunschdienstplan!AB21,Berechnung!$A$98:$D$147,4,0)),0,VLOOKUP(Wunschdienstplan!AB21,Berechnung!$A$98:$D$147,4,0)))</f>
        <v>0</v>
      </c>
      <c r="AD180" s="29">
        <f>IF(OR(Wunschdienstplan!AC21=Schichten!$B$3,Wunschdienstplan!AC21=Schichten!$B$4),INDEX($D$98:$D$147,MATCH(CODE(Wunschdienstplan!AC21),$H$98:$H$147,0)),IF(ISERROR(VLOOKUP(Wunschdienstplan!AC21,Berechnung!$A$98:$D$147,4,0)),0,VLOOKUP(Wunschdienstplan!AC21,Berechnung!$A$98:$D$147,4,0)))</f>
        <v>0</v>
      </c>
      <c r="AE180" s="29">
        <f>IF(OR(Wunschdienstplan!AD21=Schichten!$B$3,Wunschdienstplan!AD21=Schichten!$B$4),INDEX($D$98:$D$147,MATCH(CODE(Wunschdienstplan!AD21),$H$98:$H$147,0)),IF(ISERROR(VLOOKUP(Wunschdienstplan!AD21,Berechnung!$A$98:$D$147,4,0)),0,VLOOKUP(Wunschdienstplan!AD21,Berechnung!$A$98:$D$147,4,0)))</f>
        <v>0</v>
      </c>
      <c r="AF180" s="29">
        <f>IF(OR(Wunschdienstplan!AE21=Schichten!$B$3,Wunschdienstplan!AE21=Schichten!$B$4),INDEX($D$98:$D$147,MATCH(CODE(Wunschdienstplan!AE21),$H$98:$H$147,0)),IF(ISERROR(VLOOKUP(Wunschdienstplan!AE21,Berechnung!$A$98:$D$147,4,0)),0,VLOOKUP(Wunschdienstplan!AE21,Berechnung!$A$98:$D$147,4,0)))</f>
        <v>0</v>
      </c>
      <c r="AG180" s="29">
        <f>IF(OR(Wunschdienstplan!AF21=Schichten!$B$3,Wunschdienstplan!AF21=Schichten!$B$4),INDEX($D$98:$D$147,MATCH(CODE(Wunschdienstplan!AF21),$H$98:$H$147,0)),IF(ISERROR(VLOOKUP(Wunschdienstplan!AF21,Berechnung!$A$98:$D$147,4,0)),0,VLOOKUP(Wunschdienstplan!AF21,Berechnung!$A$98:$D$147,4,0)))</f>
        <v>0</v>
      </c>
      <c r="AH180" s="29">
        <f>IF(OR(Wunschdienstplan!AG21=Schichten!$B$3,Wunschdienstplan!AG21=Schichten!$B$4),INDEX($D$98:$D$147,MATCH(CODE(Wunschdienstplan!AG21),$H$98:$H$147,0)),IF(ISERROR(VLOOKUP(Wunschdienstplan!AG21,Berechnung!$A$98:$D$147,4,0)),0,VLOOKUP(Wunschdienstplan!AG21,Berechnung!$A$98:$D$147,4,0)))</f>
        <v>0</v>
      </c>
      <c r="AI180" s="29">
        <f>IF(OR(Wunschdienstplan!AH21=Schichten!$B$3,Wunschdienstplan!AH21=Schichten!$B$4),INDEX($D$98:$D$147,MATCH(CODE(Wunschdienstplan!AH21),$H$98:$H$147,0)),IF(ISERROR(VLOOKUP(Wunschdienstplan!AH21,Berechnung!$A$98:$D$147,4,0)),0,VLOOKUP(Wunschdienstplan!AH21,Berechnung!$A$98:$D$147,4,0)))</f>
        <v>0</v>
      </c>
      <c r="AJ180" s="29">
        <f>IF(OR(Wunschdienstplan!AI21=Schichten!$B$3,Wunschdienstplan!AI21=Schichten!$B$4),INDEX($D$98:$D$147,MATCH(CODE(Wunschdienstplan!AI21),$H$98:$H$147,0)),IF(ISERROR(VLOOKUP(Wunschdienstplan!AI21,Berechnung!$A$98:$D$147,4,0)),0,VLOOKUP(Wunschdienstplan!AI21,Berechnung!$A$98:$D$147,4,0)))</f>
        <v>0</v>
      </c>
      <c r="AK180" s="29">
        <f>IF(OR(Wunschdienstplan!AJ21=Schichten!$B$3,Wunschdienstplan!AJ21=Schichten!$B$4),INDEX($D$98:$D$147,MATCH(CODE(Wunschdienstplan!AJ21),$H$98:$H$147,0)),IF(ISERROR(VLOOKUP(Wunschdienstplan!AJ21,Berechnung!$A$98:$D$147,4,0)),0,VLOOKUP(Wunschdienstplan!AJ21,Berechnung!$A$98:$D$147,4,0)))</f>
        <v>0</v>
      </c>
    </row>
    <row r="181" spans="1:37" x14ac:dyDescent="0.25">
      <c r="A181" s="82" t="str">
        <f>IF(Feiertage!D31&lt;&gt;"",Feiertage!B31,"")</f>
        <v/>
      </c>
      <c r="C181">
        <f>Wunschdienstplan!B22</f>
        <v>17</v>
      </c>
      <c r="D181" t="str">
        <f>Wunschdienstplan!C22</f>
        <v>Vorname17</v>
      </c>
      <c r="E181" t="str">
        <f>Wunschdienstplan!D22</f>
        <v>Nachname17</v>
      </c>
      <c r="F181" s="29" t="str">
        <f t="shared" si="12"/>
        <v>00:00</v>
      </c>
      <c r="G181" s="29">
        <f>IF(OR(Wunschdienstplan!F22=Schichten!$B$3,Wunschdienstplan!F22=Schichten!$B$4),INDEX($D$98:$D$147,MATCH(CODE(Wunschdienstplan!F22),$H$98:$H$147,0)),IF(ISERROR(VLOOKUP(Wunschdienstplan!F22,Berechnung!$A$98:$D$147,4,0)),0,VLOOKUP(Wunschdienstplan!F22,Berechnung!$A$98:$D$147,4,0)))</f>
        <v>0</v>
      </c>
      <c r="H181" s="29">
        <f>IF(OR(Wunschdienstplan!G22=Schichten!$B$3,Wunschdienstplan!G22=Schichten!$B$4),INDEX($D$98:$D$147,MATCH(CODE(Wunschdienstplan!G22),$H$98:$H$147,0)),IF(ISERROR(VLOOKUP(Wunschdienstplan!G22,Berechnung!$A$98:$D$147,4,0)),0,VLOOKUP(Wunschdienstplan!G22,Berechnung!$A$98:$D$147,4,0)))</f>
        <v>0</v>
      </c>
      <c r="I181" s="29">
        <f>IF(OR(Wunschdienstplan!H22=Schichten!$B$3,Wunschdienstplan!H22=Schichten!$B$4),INDEX($D$98:$D$147,MATCH(CODE(Wunschdienstplan!H22),$H$98:$H$147,0)),IF(ISERROR(VLOOKUP(Wunschdienstplan!H22,Berechnung!$A$98:$D$147,4,0)),0,VLOOKUP(Wunschdienstplan!H22,Berechnung!$A$98:$D$147,4,0)))</f>
        <v>0</v>
      </c>
      <c r="J181" s="29">
        <f>IF(OR(Wunschdienstplan!I22=Schichten!$B$3,Wunschdienstplan!I22=Schichten!$B$4),INDEX($D$98:$D$147,MATCH(CODE(Wunschdienstplan!I22),$H$98:$H$147,0)),IF(ISERROR(VLOOKUP(Wunschdienstplan!I22,Berechnung!$A$98:$D$147,4,0)),0,VLOOKUP(Wunschdienstplan!I22,Berechnung!$A$98:$D$147,4,0)))</f>
        <v>0</v>
      </c>
      <c r="K181" s="29">
        <f>IF(OR(Wunschdienstplan!J22=Schichten!$B$3,Wunschdienstplan!J22=Schichten!$B$4),INDEX($D$98:$D$147,MATCH(CODE(Wunschdienstplan!J22),$H$98:$H$147,0)),IF(ISERROR(VLOOKUP(Wunschdienstplan!J22,Berechnung!$A$98:$D$147,4,0)),0,VLOOKUP(Wunschdienstplan!J22,Berechnung!$A$98:$D$147,4,0)))</f>
        <v>0</v>
      </c>
      <c r="L181" s="29">
        <f>IF(OR(Wunschdienstplan!K22=Schichten!$B$3,Wunschdienstplan!K22=Schichten!$B$4),INDEX($D$98:$D$147,MATCH(CODE(Wunschdienstplan!K22),$H$98:$H$147,0)),IF(ISERROR(VLOOKUP(Wunschdienstplan!K22,Berechnung!$A$98:$D$147,4,0)),0,VLOOKUP(Wunschdienstplan!K22,Berechnung!$A$98:$D$147,4,0)))</f>
        <v>0</v>
      </c>
      <c r="M181" s="29">
        <f>IF(OR(Wunschdienstplan!L22=Schichten!$B$3,Wunschdienstplan!L22=Schichten!$B$4),INDEX($D$98:$D$147,MATCH(CODE(Wunschdienstplan!L22),$H$98:$H$147,0)),IF(ISERROR(VLOOKUP(Wunschdienstplan!L22,Berechnung!$A$98:$D$147,4,0)),0,VLOOKUP(Wunschdienstplan!L22,Berechnung!$A$98:$D$147,4,0)))</f>
        <v>0</v>
      </c>
      <c r="N181" s="29">
        <f>IF(OR(Wunschdienstplan!M22=Schichten!$B$3,Wunschdienstplan!M22=Schichten!$B$4),INDEX($D$98:$D$147,MATCH(CODE(Wunschdienstplan!M22),$H$98:$H$147,0)),IF(ISERROR(VLOOKUP(Wunschdienstplan!M22,Berechnung!$A$98:$D$147,4,0)),0,VLOOKUP(Wunschdienstplan!M22,Berechnung!$A$98:$D$147,4,0)))</f>
        <v>0</v>
      </c>
      <c r="O181" s="29">
        <f>IF(OR(Wunschdienstplan!N22=Schichten!$B$3,Wunschdienstplan!N22=Schichten!$B$4),INDEX($D$98:$D$147,MATCH(CODE(Wunschdienstplan!N22),$H$98:$H$147,0)),IF(ISERROR(VLOOKUP(Wunschdienstplan!N22,Berechnung!$A$98:$D$147,4,0)),0,VLOOKUP(Wunschdienstplan!N22,Berechnung!$A$98:$D$147,4,0)))</f>
        <v>0</v>
      </c>
      <c r="P181" s="29">
        <f>IF(OR(Wunschdienstplan!O22=Schichten!$B$3,Wunschdienstplan!O22=Schichten!$B$4),INDEX($D$98:$D$147,MATCH(CODE(Wunschdienstplan!O22),$H$98:$H$147,0)),IF(ISERROR(VLOOKUP(Wunschdienstplan!O22,Berechnung!$A$98:$D$147,4,0)),0,VLOOKUP(Wunschdienstplan!O22,Berechnung!$A$98:$D$147,4,0)))</f>
        <v>0</v>
      </c>
      <c r="Q181" s="29">
        <f>IF(OR(Wunschdienstplan!P22=Schichten!$B$3,Wunschdienstplan!P22=Schichten!$B$4),INDEX($D$98:$D$147,MATCH(CODE(Wunschdienstplan!P22),$H$98:$H$147,0)),IF(ISERROR(VLOOKUP(Wunschdienstplan!P22,Berechnung!$A$98:$D$147,4,0)),0,VLOOKUP(Wunschdienstplan!P22,Berechnung!$A$98:$D$147,4,0)))</f>
        <v>0</v>
      </c>
      <c r="R181" s="29">
        <f>IF(OR(Wunschdienstplan!Q22=Schichten!$B$3,Wunschdienstplan!Q22=Schichten!$B$4),INDEX($D$98:$D$147,MATCH(CODE(Wunschdienstplan!Q22),$H$98:$H$147,0)),IF(ISERROR(VLOOKUP(Wunschdienstplan!Q22,Berechnung!$A$98:$D$147,4,0)),0,VLOOKUP(Wunschdienstplan!Q22,Berechnung!$A$98:$D$147,4,0)))</f>
        <v>0</v>
      </c>
      <c r="S181" s="29">
        <f>IF(OR(Wunschdienstplan!R22=Schichten!$B$3,Wunschdienstplan!R22=Schichten!$B$4),INDEX($D$98:$D$147,MATCH(CODE(Wunschdienstplan!R22),$H$98:$H$147,0)),IF(ISERROR(VLOOKUP(Wunschdienstplan!R22,Berechnung!$A$98:$D$147,4,0)),0,VLOOKUP(Wunschdienstplan!R22,Berechnung!$A$98:$D$147,4,0)))</f>
        <v>0</v>
      </c>
      <c r="T181" s="29">
        <f>IF(OR(Wunschdienstplan!S22=Schichten!$B$3,Wunschdienstplan!S22=Schichten!$B$4),INDEX($D$98:$D$147,MATCH(CODE(Wunschdienstplan!S22),$H$98:$H$147,0)),IF(ISERROR(VLOOKUP(Wunschdienstplan!S22,Berechnung!$A$98:$D$147,4,0)),0,VLOOKUP(Wunschdienstplan!S22,Berechnung!$A$98:$D$147,4,0)))</f>
        <v>0</v>
      </c>
      <c r="U181" s="29">
        <f>IF(OR(Wunschdienstplan!T22=Schichten!$B$3,Wunschdienstplan!T22=Schichten!$B$4),INDEX($D$98:$D$147,MATCH(CODE(Wunschdienstplan!T22),$H$98:$H$147,0)),IF(ISERROR(VLOOKUP(Wunschdienstplan!T22,Berechnung!$A$98:$D$147,4,0)),0,VLOOKUP(Wunschdienstplan!T22,Berechnung!$A$98:$D$147,4,0)))</f>
        <v>0</v>
      </c>
      <c r="V181" s="29">
        <f>IF(OR(Wunschdienstplan!U22=Schichten!$B$3,Wunschdienstplan!U22=Schichten!$B$4),INDEX($D$98:$D$147,MATCH(CODE(Wunschdienstplan!U22),$H$98:$H$147,0)),IF(ISERROR(VLOOKUP(Wunschdienstplan!U22,Berechnung!$A$98:$D$147,4,0)),0,VLOOKUP(Wunschdienstplan!U22,Berechnung!$A$98:$D$147,4,0)))</f>
        <v>0</v>
      </c>
      <c r="W181" s="29">
        <f>IF(OR(Wunschdienstplan!V22=Schichten!$B$3,Wunschdienstplan!V22=Schichten!$B$4),INDEX($D$98:$D$147,MATCH(CODE(Wunschdienstplan!V22),$H$98:$H$147,0)),IF(ISERROR(VLOOKUP(Wunschdienstplan!V22,Berechnung!$A$98:$D$147,4,0)),0,VLOOKUP(Wunschdienstplan!V22,Berechnung!$A$98:$D$147,4,0)))</f>
        <v>0</v>
      </c>
      <c r="X181" s="29">
        <f>IF(OR(Wunschdienstplan!W22=Schichten!$B$3,Wunschdienstplan!W22=Schichten!$B$4),INDEX($D$98:$D$147,MATCH(CODE(Wunschdienstplan!W22),$H$98:$H$147,0)),IF(ISERROR(VLOOKUP(Wunschdienstplan!W22,Berechnung!$A$98:$D$147,4,0)),0,VLOOKUP(Wunschdienstplan!W22,Berechnung!$A$98:$D$147,4,0)))</f>
        <v>0</v>
      </c>
      <c r="Y181" s="29">
        <f>IF(OR(Wunschdienstplan!X22=Schichten!$B$3,Wunschdienstplan!X22=Schichten!$B$4),INDEX($D$98:$D$147,MATCH(CODE(Wunschdienstplan!X22),$H$98:$H$147,0)),IF(ISERROR(VLOOKUP(Wunschdienstplan!X22,Berechnung!$A$98:$D$147,4,0)),0,VLOOKUP(Wunschdienstplan!X22,Berechnung!$A$98:$D$147,4,0)))</f>
        <v>0</v>
      </c>
      <c r="Z181" s="29">
        <f>IF(OR(Wunschdienstplan!Y22=Schichten!$B$3,Wunschdienstplan!Y22=Schichten!$B$4),INDEX($D$98:$D$147,MATCH(CODE(Wunschdienstplan!Y22),$H$98:$H$147,0)),IF(ISERROR(VLOOKUP(Wunschdienstplan!Y22,Berechnung!$A$98:$D$147,4,0)),0,VLOOKUP(Wunschdienstplan!Y22,Berechnung!$A$98:$D$147,4,0)))</f>
        <v>0</v>
      </c>
      <c r="AA181" s="29">
        <f>IF(OR(Wunschdienstplan!Z22=Schichten!$B$3,Wunschdienstplan!Z22=Schichten!$B$4),INDEX($D$98:$D$147,MATCH(CODE(Wunschdienstplan!Z22),$H$98:$H$147,0)),IF(ISERROR(VLOOKUP(Wunschdienstplan!Z22,Berechnung!$A$98:$D$147,4,0)),0,VLOOKUP(Wunschdienstplan!Z22,Berechnung!$A$98:$D$147,4,0)))</f>
        <v>0</v>
      </c>
      <c r="AB181" s="29">
        <f>IF(OR(Wunschdienstplan!AA22=Schichten!$B$3,Wunschdienstplan!AA22=Schichten!$B$4),INDEX($D$98:$D$147,MATCH(CODE(Wunschdienstplan!AA22),$H$98:$H$147,0)),IF(ISERROR(VLOOKUP(Wunschdienstplan!AA22,Berechnung!$A$98:$D$147,4,0)),0,VLOOKUP(Wunschdienstplan!AA22,Berechnung!$A$98:$D$147,4,0)))</f>
        <v>0</v>
      </c>
      <c r="AC181" s="29">
        <f>IF(OR(Wunschdienstplan!AB22=Schichten!$B$3,Wunschdienstplan!AB22=Schichten!$B$4),INDEX($D$98:$D$147,MATCH(CODE(Wunschdienstplan!AB22),$H$98:$H$147,0)),IF(ISERROR(VLOOKUP(Wunschdienstplan!AB22,Berechnung!$A$98:$D$147,4,0)),0,VLOOKUP(Wunschdienstplan!AB22,Berechnung!$A$98:$D$147,4,0)))</f>
        <v>0</v>
      </c>
      <c r="AD181" s="29">
        <f>IF(OR(Wunschdienstplan!AC22=Schichten!$B$3,Wunschdienstplan!AC22=Schichten!$B$4),INDEX($D$98:$D$147,MATCH(CODE(Wunschdienstplan!AC22),$H$98:$H$147,0)),IF(ISERROR(VLOOKUP(Wunschdienstplan!AC22,Berechnung!$A$98:$D$147,4,0)),0,VLOOKUP(Wunschdienstplan!AC22,Berechnung!$A$98:$D$147,4,0)))</f>
        <v>0</v>
      </c>
      <c r="AE181" s="29">
        <f>IF(OR(Wunschdienstplan!AD22=Schichten!$B$3,Wunschdienstplan!AD22=Schichten!$B$4),INDEX($D$98:$D$147,MATCH(CODE(Wunschdienstplan!AD22),$H$98:$H$147,0)),IF(ISERROR(VLOOKUP(Wunschdienstplan!AD22,Berechnung!$A$98:$D$147,4,0)),0,VLOOKUP(Wunschdienstplan!AD22,Berechnung!$A$98:$D$147,4,0)))</f>
        <v>0</v>
      </c>
      <c r="AF181" s="29">
        <f>IF(OR(Wunschdienstplan!AE22=Schichten!$B$3,Wunschdienstplan!AE22=Schichten!$B$4),INDEX($D$98:$D$147,MATCH(CODE(Wunschdienstplan!AE22),$H$98:$H$147,0)),IF(ISERROR(VLOOKUP(Wunschdienstplan!AE22,Berechnung!$A$98:$D$147,4,0)),0,VLOOKUP(Wunschdienstplan!AE22,Berechnung!$A$98:$D$147,4,0)))</f>
        <v>0</v>
      </c>
      <c r="AG181" s="29">
        <f>IF(OR(Wunschdienstplan!AF22=Schichten!$B$3,Wunschdienstplan!AF22=Schichten!$B$4),INDEX($D$98:$D$147,MATCH(CODE(Wunschdienstplan!AF22),$H$98:$H$147,0)),IF(ISERROR(VLOOKUP(Wunschdienstplan!AF22,Berechnung!$A$98:$D$147,4,0)),0,VLOOKUP(Wunschdienstplan!AF22,Berechnung!$A$98:$D$147,4,0)))</f>
        <v>0</v>
      </c>
      <c r="AH181" s="29">
        <f>IF(OR(Wunschdienstplan!AG22=Schichten!$B$3,Wunschdienstplan!AG22=Schichten!$B$4),INDEX($D$98:$D$147,MATCH(CODE(Wunschdienstplan!AG22),$H$98:$H$147,0)),IF(ISERROR(VLOOKUP(Wunschdienstplan!AG22,Berechnung!$A$98:$D$147,4,0)),0,VLOOKUP(Wunschdienstplan!AG22,Berechnung!$A$98:$D$147,4,0)))</f>
        <v>0</v>
      </c>
      <c r="AI181" s="29">
        <f>IF(OR(Wunschdienstplan!AH22=Schichten!$B$3,Wunschdienstplan!AH22=Schichten!$B$4),INDEX($D$98:$D$147,MATCH(CODE(Wunschdienstplan!AH22),$H$98:$H$147,0)),IF(ISERROR(VLOOKUP(Wunschdienstplan!AH22,Berechnung!$A$98:$D$147,4,0)),0,VLOOKUP(Wunschdienstplan!AH22,Berechnung!$A$98:$D$147,4,0)))</f>
        <v>0</v>
      </c>
      <c r="AJ181" s="29">
        <f>IF(OR(Wunschdienstplan!AI22=Schichten!$B$3,Wunschdienstplan!AI22=Schichten!$B$4),INDEX($D$98:$D$147,MATCH(CODE(Wunschdienstplan!AI22),$H$98:$H$147,0)),IF(ISERROR(VLOOKUP(Wunschdienstplan!AI22,Berechnung!$A$98:$D$147,4,0)),0,VLOOKUP(Wunschdienstplan!AI22,Berechnung!$A$98:$D$147,4,0)))</f>
        <v>0</v>
      </c>
      <c r="AK181" s="29">
        <f>IF(OR(Wunschdienstplan!AJ22=Schichten!$B$3,Wunschdienstplan!AJ22=Schichten!$B$4),INDEX($D$98:$D$147,MATCH(CODE(Wunschdienstplan!AJ22),$H$98:$H$147,0)),IF(ISERROR(VLOOKUP(Wunschdienstplan!AJ22,Berechnung!$A$98:$D$147,4,0)),0,VLOOKUP(Wunschdienstplan!AJ22,Berechnung!$A$98:$D$147,4,0)))</f>
        <v>0</v>
      </c>
    </row>
    <row r="182" spans="1:37" x14ac:dyDescent="0.25">
      <c r="A182" s="82" t="str">
        <f>IF(Feiertage!D32&lt;&gt;"",Feiertage!B32,"")</f>
        <v/>
      </c>
      <c r="C182">
        <f>Wunschdienstplan!B23</f>
        <v>18</v>
      </c>
      <c r="D182" t="str">
        <f>Wunschdienstplan!C23</f>
        <v>Vorname18</v>
      </c>
      <c r="E182" t="str">
        <f>Wunschdienstplan!D23</f>
        <v>Nachname18</v>
      </c>
      <c r="F182" s="29" t="str">
        <f t="shared" si="12"/>
        <v>00:00</v>
      </c>
      <c r="G182" s="29">
        <f>IF(OR(Wunschdienstplan!F23=Schichten!$B$3,Wunschdienstplan!F23=Schichten!$B$4),INDEX($D$98:$D$147,MATCH(CODE(Wunschdienstplan!F23),$H$98:$H$147,0)),IF(ISERROR(VLOOKUP(Wunschdienstplan!F23,Berechnung!$A$98:$D$147,4,0)),0,VLOOKUP(Wunschdienstplan!F23,Berechnung!$A$98:$D$147,4,0)))</f>
        <v>0</v>
      </c>
      <c r="H182" s="29">
        <f>IF(OR(Wunschdienstplan!G23=Schichten!$B$3,Wunschdienstplan!G23=Schichten!$B$4),INDEX($D$98:$D$147,MATCH(CODE(Wunschdienstplan!G23),$H$98:$H$147,0)),IF(ISERROR(VLOOKUP(Wunschdienstplan!G23,Berechnung!$A$98:$D$147,4,0)),0,VLOOKUP(Wunschdienstplan!G23,Berechnung!$A$98:$D$147,4,0)))</f>
        <v>0</v>
      </c>
      <c r="I182" s="29">
        <f>IF(OR(Wunschdienstplan!H23=Schichten!$B$3,Wunschdienstplan!H23=Schichten!$B$4),INDEX($D$98:$D$147,MATCH(CODE(Wunschdienstplan!H23),$H$98:$H$147,0)),IF(ISERROR(VLOOKUP(Wunschdienstplan!H23,Berechnung!$A$98:$D$147,4,0)),0,VLOOKUP(Wunschdienstplan!H23,Berechnung!$A$98:$D$147,4,0)))</f>
        <v>0</v>
      </c>
      <c r="J182" s="29">
        <f>IF(OR(Wunschdienstplan!I23=Schichten!$B$3,Wunschdienstplan!I23=Schichten!$B$4),INDEX($D$98:$D$147,MATCH(CODE(Wunschdienstplan!I23),$H$98:$H$147,0)),IF(ISERROR(VLOOKUP(Wunschdienstplan!I23,Berechnung!$A$98:$D$147,4,0)),0,VLOOKUP(Wunschdienstplan!I23,Berechnung!$A$98:$D$147,4,0)))</f>
        <v>0</v>
      </c>
      <c r="K182" s="29">
        <f>IF(OR(Wunschdienstplan!J23=Schichten!$B$3,Wunschdienstplan!J23=Schichten!$B$4),INDEX($D$98:$D$147,MATCH(CODE(Wunschdienstplan!J23),$H$98:$H$147,0)),IF(ISERROR(VLOOKUP(Wunschdienstplan!J23,Berechnung!$A$98:$D$147,4,0)),0,VLOOKUP(Wunschdienstplan!J23,Berechnung!$A$98:$D$147,4,0)))</f>
        <v>0</v>
      </c>
      <c r="L182" s="29">
        <f>IF(OR(Wunschdienstplan!K23=Schichten!$B$3,Wunschdienstplan!K23=Schichten!$B$4),INDEX($D$98:$D$147,MATCH(CODE(Wunschdienstplan!K23),$H$98:$H$147,0)),IF(ISERROR(VLOOKUP(Wunschdienstplan!K23,Berechnung!$A$98:$D$147,4,0)),0,VLOOKUP(Wunschdienstplan!K23,Berechnung!$A$98:$D$147,4,0)))</f>
        <v>0</v>
      </c>
      <c r="M182" s="29">
        <f>IF(OR(Wunschdienstplan!L23=Schichten!$B$3,Wunschdienstplan!L23=Schichten!$B$4),INDEX($D$98:$D$147,MATCH(CODE(Wunschdienstplan!L23),$H$98:$H$147,0)),IF(ISERROR(VLOOKUP(Wunschdienstplan!L23,Berechnung!$A$98:$D$147,4,0)),0,VLOOKUP(Wunschdienstplan!L23,Berechnung!$A$98:$D$147,4,0)))</f>
        <v>0</v>
      </c>
      <c r="N182" s="29">
        <f>IF(OR(Wunschdienstplan!M23=Schichten!$B$3,Wunschdienstplan!M23=Schichten!$B$4),INDEX($D$98:$D$147,MATCH(CODE(Wunschdienstplan!M23),$H$98:$H$147,0)),IF(ISERROR(VLOOKUP(Wunschdienstplan!M23,Berechnung!$A$98:$D$147,4,0)),0,VLOOKUP(Wunschdienstplan!M23,Berechnung!$A$98:$D$147,4,0)))</f>
        <v>0</v>
      </c>
      <c r="O182" s="29">
        <f>IF(OR(Wunschdienstplan!N23=Schichten!$B$3,Wunschdienstplan!N23=Schichten!$B$4),INDEX($D$98:$D$147,MATCH(CODE(Wunschdienstplan!N23),$H$98:$H$147,0)),IF(ISERROR(VLOOKUP(Wunschdienstplan!N23,Berechnung!$A$98:$D$147,4,0)),0,VLOOKUP(Wunschdienstplan!N23,Berechnung!$A$98:$D$147,4,0)))</f>
        <v>0</v>
      </c>
      <c r="P182" s="29">
        <f>IF(OR(Wunschdienstplan!O23=Schichten!$B$3,Wunschdienstplan!O23=Schichten!$B$4),INDEX($D$98:$D$147,MATCH(CODE(Wunschdienstplan!O23),$H$98:$H$147,0)),IF(ISERROR(VLOOKUP(Wunschdienstplan!O23,Berechnung!$A$98:$D$147,4,0)),0,VLOOKUP(Wunschdienstplan!O23,Berechnung!$A$98:$D$147,4,0)))</f>
        <v>0</v>
      </c>
      <c r="Q182" s="29">
        <f>IF(OR(Wunschdienstplan!P23=Schichten!$B$3,Wunschdienstplan!P23=Schichten!$B$4),INDEX($D$98:$D$147,MATCH(CODE(Wunschdienstplan!P23),$H$98:$H$147,0)),IF(ISERROR(VLOOKUP(Wunschdienstplan!P23,Berechnung!$A$98:$D$147,4,0)),0,VLOOKUP(Wunschdienstplan!P23,Berechnung!$A$98:$D$147,4,0)))</f>
        <v>0</v>
      </c>
      <c r="R182" s="29">
        <f>IF(OR(Wunschdienstplan!Q23=Schichten!$B$3,Wunschdienstplan!Q23=Schichten!$B$4),INDEX($D$98:$D$147,MATCH(CODE(Wunschdienstplan!Q23),$H$98:$H$147,0)),IF(ISERROR(VLOOKUP(Wunschdienstplan!Q23,Berechnung!$A$98:$D$147,4,0)),0,VLOOKUP(Wunschdienstplan!Q23,Berechnung!$A$98:$D$147,4,0)))</f>
        <v>0</v>
      </c>
      <c r="S182" s="29">
        <f>IF(OR(Wunschdienstplan!R23=Schichten!$B$3,Wunschdienstplan!R23=Schichten!$B$4),INDEX($D$98:$D$147,MATCH(CODE(Wunschdienstplan!R23),$H$98:$H$147,0)),IF(ISERROR(VLOOKUP(Wunschdienstplan!R23,Berechnung!$A$98:$D$147,4,0)),0,VLOOKUP(Wunschdienstplan!R23,Berechnung!$A$98:$D$147,4,0)))</f>
        <v>0</v>
      </c>
      <c r="T182" s="29">
        <f>IF(OR(Wunschdienstplan!S23=Schichten!$B$3,Wunschdienstplan!S23=Schichten!$B$4),INDEX($D$98:$D$147,MATCH(CODE(Wunschdienstplan!S23),$H$98:$H$147,0)),IF(ISERROR(VLOOKUP(Wunschdienstplan!S23,Berechnung!$A$98:$D$147,4,0)),0,VLOOKUP(Wunschdienstplan!S23,Berechnung!$A$98:$D$147,4,0)))</f>
        <v>0</v>
      </c>
      <c r="U182" s="29">
        <f>IF(OR(Wunschdienstplan!T23=Schichten!$B$3,Wunschdienstplan!T23=Schichten!$B$4),INDEX($D$98:$D$147,MATCH(CODE(Wunschdienstplan!T23),$H$98:$H$147,0)),IF(ISERROR(VLOOKUP(Wunschdienstplan!T23,Berechnung!$A$98:$D$147,4,0)),0,VLOOKUP(Wunschdienstplan!T23,Berechnung!$A$98:$D$147,4,0)))</f>
        <v>0</v>
      </c>
      <c r="V182" s="29">
        <f>IF(OR(Wunschdienstplan!U23=Schichten!$B$3,Wunschdienstplan!U23=Schichten!$B$4),INDEX($D$98:$D$147,MATCH(CODE(Wunschdienstplan!U23),$H$98:$H$147,0)),IF(ISERROR(VLOOKUP(Wunschdienstplan!U23,Berechnung!$A$98:$D$147,4,0)),0,VLOOKUP(Wunschdienstplan!U23,Berechnung!$A$98:$D$147,4,0)))</f>
        <v>0</v>
      </c>
      <c r="W182" s="29">
        <f>IF(OR(Wunschdienstplan!V23=Schichten!$B$3,Wunschdienstplan!V23=Schichten!$B$4),INDEX($D$98:$D$147,MATCH(CODE(Wunschdienstplan!V23),$H$98:$H$147,0)),IF(ISERROR(VLOOKUP(Wunschdienstplan!V23,Berechnung!$A$98:$D$147,4,0)),0,VLOOKUP(Wunschdienstplan!V23,Berechnung!$A$98:$D$147,4,0)))</f>
        <v>0</v>
      </c>
      <c r="X182" s="29">
        <f>IF(OR(Wunschdienstplan!W23=Schichten!$B$3,Wunschdienstplan!W23=Schichten!$B$4),INDEX($D$98:$D$147,MATCH(CODE(Wunschdienstplan!W23),$H$98:$H$147,0)),IF(ISERROR(VLOOKUP(Wunschdienstplan!W23,Berechnung!$A$98:$D$147,4,0)),0,VLOOKUP(Wunschdienstplan!W23,Berechnung!$A$98:$D$147,4,0)))</f>
        <v>0</v>
      </c>
      <c r="Y182" s="29">
        <f>IF(OR(Wunschdienstplan!X23=Schichten!$B$3,Wunschdienstplan!X23=Schichten!$B$4),INDEX($D$98:$D$147,MATCH(CODE(Wunschdienstplan!X23),$H$98:$H$147,0)),IF(ISERROR(VLOOKUP(Wunschdienstplan!X23,Berechnung!$A$98:$D$147,4,0)),0,VLOOKUP(Wunschdienstplan!X23,Berechnung!$A$98:$D$147,4,0)))</f>
        <v>0</v>
      </c>
      <c r="Z182" s="29">
        <f>IF(OR(Wunschdienstplan!Y23=Schichten!$B$3,Wunschdienstplan!Y23=Schichten!$B$4),INDEX($D$98:$D$147,MATCH(CODE(Wunschdienstplan!Y23),$H$98:$H$147,0)),IF(ISERROR(VLOOKUP(Wunschdienstplan!Y23,Berechnung!$A$98:$D$147,4,0)),0,VLOOKUP(Wunschdienstplan!Y23,Berechnung!$A$98:$D$147,4,0)))</f>
        <v>0</v>
      </c>
      <c r="AA182" s="29">
        <f>IF(OR(Wunschdienstplan!Z23=Schichten!$B$3,Wunschdienstplan!Z23=Schichten!$B$4),INDEX($D$98:$D$147,MATCH(CODE(Wunschdienstplan!Z23),$H$98:$H$147,0)),IF(ISERROR(VLOOKUP(Wunschdienstplan!Z23,Berechnung!$A$98:$D$147,4,0)),0,VLOOKUP(Wunschdienstplan!Z23,Berechnung!$A$98:$D$147,4,0)))</f>
        <v>0</v>
      </c>
      <c r="AB182" s="29">
        <f>IF(OR(Wunschdienstplan!AA23=Schichten!$B$3,Wunschdienstplan!AA23=Schichten!$B$4),INDEX($D$98:$D$147,MATCH(CODE(Wunschdienstplan!AA23),$H$98:$H$147,0)),IF(ISERROR(VLOOKUP(Wunschdienstplan!AA23,Berechnung!$A$98:$D$147,4,0)),0,VLOOKUP(Wunschdienstplan!AA23,Berechnung!$A$98:$D$147,4,0)))</f>
        <v>0</v>
      </c>
      <c r="AC182" s="29">
        <f>IF(OR(Wunschdienstplan!AB23=Schichten!$B$3,Wunschdienstplan!AB23=Schichten!$B$4),INDEX($D$98:$D$147,MATCH(CODE(Wunschdienstplan!AB23),$H$98:$H$147,0)),IF(ISERROR(VLOOKUP(Wunschdienstplan!AB23,Berechnung!$A$98:$D$147,4,0)),0,VLOOKUP(Wunschdienstplan!AB23,Berechnung!$A$98:$D$147,4,0)))</f>
        <v>0</v>
      </c>
      <c r="AD182" s="29">
        <f>IF(OR(Wunschdienstplan!AC23=Schichten!$B$3,Wunschdienstplan!AC23=Schichten!$B$4),INDEX($D$98:$D$147,MATCH(CODE(Wunschdienstplan!AC23),$H$98:$H$147,0)),IF(ISERROR(VLOOKUP(Wunschdienstplan!AC23,Berechnung!$A$98:$D$147,4,0)),0,VLOOKUP(Wunschdienstplan!AC23,Berechnung!$A$98:$D$147,4,0)))</f>
        <v>0</v>
      </c>
      <c r="AE182" s="29">
        <f>IF(OR(Wunschdienstplan!AD23=Schichten!$B$3,Wunschdienstplan!AD23=Schichten!$B$4),INDEX($D$98:$D$147,MATCH(CODE(Wunschdienstplan!AD23),$H$98:$H$147,0)),IF(ISERROR(VLOOKUP(Wunschdienstplan!AD23,Berechnung!$A$98:$D$147,4,0)),0,VLOOKUP(Wunschdienstplan!AD23,Berechnung!$A$98:$D$147,4,0)))</f>
        <v>0</v>
      </c>
      <c r="AF182" s="29">
        <f>IF(OR(Wunschdienstplan!AE23=Schichten!$B$3,Wunschdienstplan!AE23=Schichten!$B$4),INDEX($D$98:$D$147,MATCH(CODE(Wunschdienstplan!AE23),$H$98:$H$147,0)),IF(ISERROR(VLOOKUP(Wunschdienstplan!AE23,Berechnung!$A$98:$D$147,4,0)),0,VLOOKUP(Wunschdienstplan!AE23,Berechnung!$A$98:$D$147,4,0)))</f>
        <v>0</v>
      </c>
      <c r="AG182" s="29">
        <f>IF(OR(Wunschdienstplan!AF23=Schichten!$B$3,Wunschdienstplan!AF23=Schichten!$B$4),INDEX($D$98:$D$147,MATCH(CODE(Wunschdienstplan!AF23),$H$98:$H$147,0)),IF(ISERROR(VLOOKUP(Wunschdienstplan!AF23,Berechnung!$A$98:$D$147,4,0)),0,VLOOKUP(Wunschdienstplan!AF23,Berechnung!$A$98:$D$147,4,0)))</f>
        <v>0</v>
      </c>
      <c r="AH182" s="29">
        <f>IF(OR(Wunschdienstplan!AG23=Schichten!$B$3,Wunschdienstplan!AG23=Schichten!$B$4),INDEX($D$98:$D$147,MATCH(CODE(Wunschdienstplan!AG23),$H$98:$H$147,0)),IF(ISERROR(VLOOKUP(Wunschdienstplan!AG23,Berechnung!$A$98:$D$147,4,0)),0,VLOOKUP(Wunschdienstplan!AG23,Berechnung!$A$98:$D$147,4,0)))</f>
        <v>0</v>
      </c>
      <c r="AI182" s="29">
        <f>IF(OR(Wunschdienstplan!AH23=Schichten!$B$3,Wunschdienstplan!AH23=Schichten!$B$4),INDEX($D$98:$D$147,MATCH(CODE(Wunschdienstplan!AH23),$H$98:$H$147,0)),IF(ISERROR(VLOOKUP(Wunschdienstplan!AH23,Berechnung!$A$98:$D$147,4,0)),0,VLOOKUP(Wunschdienstplan!AH23,Berechnung!$A$98:$D$147,4,0)))</f>
        <v>0</v>
      </c>
      <c r="AJ182" s="29">
        <f>IF(OR(Wunschdienstplan!AI23=Schichten!$B$3,Wunschdienstplan!AI23=Schichten!$B$4),INDEX($D$98:$D$147,MATCH(CODE(Wunschdienstplan!AI23),$H$98:$H$147,0)),IF(ISERROR(VLOOKUP(Wunschdienstplan!AI23,Berechnung!$A$98:$D$147,4,0)),0,VLOOKUP(Wunschdienstplan!AI23,Berechnung!$A$98:$D$147,4,0)))</f>
        <v>0</v>
      </c>
      <c r="AK182" s="29">
        <f>IF(OR(Wunschdienstplan!AJ23=Schichten!$B$3,Wunschdienstplan!AJ23=Schichten!$B$4),INDEX($D$98:$D$147,MATCH(CODE(Wunschdienstplan!AJ23),$H$98:$H$147,0)),IF(ISERROR(VLOOKUP(Wunschdienstplan!AJ23,Berechnung!$A$98:$D$147,4,0)),0,VLOOKUP(Wunschdienstplan!AJ23,Berechnung!$A$98:$D$147,4,0)))</f>
        <v>0</v>
      </c>
    </row>
    <row r="183" spans="1:37" x14ac:dyDescent="0.25">
      <c r="A183" s="82" t="str">
        <f>IF(Feiertage!D33&lt;&gt;"",Feiertage!B33,"")</f>
        <v/>
      </c>
      <c r="C183">
        <f>Wunschdienstplan!B24</f>
        <v>19</v>
      </c>
      <c r="D183" t="str">
        <f>Wunschdienstplan!C24</f>
        <v>Vorname19</v>
      </c>
      <c r="E183" t="str">
        <f>Wunschdienstplan!D24</f>
        <v>Nachname19</v>
      </c>
      <c r="F183" s="29" t="str">
        <f t="shared" si="12"/>
        <v>00:00</v>
      </c>
      <c r="G183" s="29">
        <f>IF(OR(Wunschdienstplan!F24=Schichten!$B$3,Wunschdienstplan!F24=Schichten!$B$4),INDEX($D$98:$D$147,MATCH(CODE(Wunschdienstplan!F24),$H$98:$H$147,0)),IF(ISERROR(VLOOKUP(Wunschdienstplan!F24,Berechnung!$A$98:$D$147,4,0)),0,VLOOKUP(Wunschdienstplan!F24,Berechnung!$A$98:$D$147,4,0)))</f>
        <v>0</v>
      </c>
      <c r="H183" s="29">
        <f>IF(OR(Wunschdienstplan!G24=Schichten!$B$3,Wunschdienstplan!G24=Schichten!$B$4),INDEX($D$98:$D$147,MATCH(CODE(Wunschdienstplan!G24),$H$98:$H$147,0)),IF(ISERROR(VLOOKUP(Wunschdienstplan!G24,Berechnung!$A$98:$D$147,4,0)),0,VLOOKUP(Wunschdienstplan!G24,Berechnung!$A$98:$D$147,4,0)))</f>
        <v>0</v>
      </c>
      <c r="I183" s="29">
        <f>IF(OR(Wunschdienstplan!H24=Schichten!$B$3,Wunschdienstplan!H24=Schichten!$B$4),INDEX($D$98:$D$147,MATCH(CODE(Wunschdienstplan!H24),$H$98:$H$147,0)),IF(ISERROR(VLOOKUP(Wunschdienstplan!H24,Berechnung!$A$98:$D$147,4,0)),0,VLOOKUP(Wunschdienstplan!H24,Berechnung!$A$98:$D$147,4,0)))</f>
        <v>0</v>
      </c>
      <c r="J183" s="29">
        <f>IF(OR(Wunschdienstplan!I24=Schichten!$B$3,Wunschdienstplan!I24=Schichten!$B$4),INDEX($D$98:$D$147,MATCH(CODE(Wunschdienstplan!I24),$H$98:$H$147,0)),IF(ISERROR(VLOOKUP(Wunschdienstplan!I24,Berechnung!$A$98:$D$147,4,0)),0,VLOOKUP(Wunschdienstplan!I24,Berechnung!$A$98:$D$147,4,0)))</f>
        <v>0</v>
      </c>
      <c r="K183" s="29">
        <f>IF(OR(Wunschdienstplan!J24=Schichten!$B$3,Wunschdienstplan!J24=Schichten!$B$4),INDEX($D$98:$D$147,MATCH(CODE(Wunschdienstplan!J24),$H$98:$H$147,0)),IF(ISERROR(VLOOKUP(Wunschdienstplan!J24,Berechnung!$A$98:$D$147,4,0)),0,VLOOKUP(Wunschdienstplan!J24,Berechnung!$A$98:$D$147,4,0)))</f>
        <v>0</v>
      </c>
      <c r="L183" s="29">
        <f>IF(OR(Wunschdienstplan!K24=Schichten!$B$3,Wunschdienstplan!K24=Schichten!$B$4),INDEX($D$98:$D$147,MATCH(CODE(Wunschdienstplan!K24),$H$98:$H$147,0)),IF(ISERROR(VLOOKUP(Wunschdienstplan!K24,Berechnung!$A$98:$D$147,4,0)),0,VLOOKUP(Wunschdienstplan!K24,Berechnung!$A$98:$D$147,4,0)))</f>
        <v>0</v>
      </c>
      <c r="M183" s="29">
        <f>IF(OR(Wunschdienstplan!L24=Schichten!$B$3,Wunschdienstplan!L24=Schichten!$B$4),INDEX($D$98:$D$147,MATCH(CODE(Wunschdienstplan!L24),$H$98:$H$147,0)),IF(ISERROR(VLOOKUP(Wunschdienstplan!L24,Berechnung!$A$98:$D$147,4,0)),0,VLOOKUP(Wunschdienstplan!L24,Berechnung!$A$98:$D$147,4,0)))</f>
        <v>0</v>
      </c>
      <c r="N183" s="29">
        <f>IF(OR(Wunschdienstplan!M24=Schichten!$B$3,Wunschdienstplan!M24=Schichten!$B$4),INDEX($D$98:$D$147,MATCH(CODE(Wunschdienstplan!M24),$H$98:$H$147,0)),IF(ISERROR(VLOOKUP(Wunschdienstplan!M24,Berechnung!$A$98:$D$147,4,0)),0,VLOOKUP(Wunschdienstplan!M24,Berechnung!$A$98:$D$147,4,0)))</f>
        <v>0</v>
      </c>
      <c r="O183" s="29">
        <f>IF(OR(Wunschdienstplan!N24=Schichten!$B$3,Wunschdienstplan!N24=Schichten!$B$4),INDEX($D$98:$D$147,MATCH(CODE(Wunschdienstplan!N24),$H$98:$H$147,0)),IF(ISERROR(VLOOKUP(Wunschdienstplan!N24,Berechnung!$A$98:$D$147,4,0)),0,VLOOKUP(Wunschdienstplan!N24,Berechnung!$A$98:$D$147,4,0)))</f>
        <v>0</v>
      </c>
      <c r="P183" s="29">
        <f>IF(OR(Wunschdienstplan!O24=Schichten!$B$3,Wunschdienstplan!O24=Schichten!$B$4),INDEX($D$98:$D$147,MATCH(CODE(Wunschdienstplan!O24),$H$98:$H$147,0)),IF(ISERROR(VLOOKUP(Wunschdienstplan!O24,Berechnung!$A$98:$D$147,4,0)),0,VLOOKUP(Wunschdienstplan!O24,Berechnung!$A$98:$D$147,4,0)))</f>
        <v>0</v>
      </c>
      <c r="Q183" s="29">
        <f>IF(OR(Wunschdienstplan!P24=Schichten!$B$3,Wunschdienstplan!P24=Schichten!$B$4),INDEX($D$98:$D$147,MATCH(CODE(Wunschdienstplan!P24),$H$98:$H$147,0)),IF(ISERROR(VLOOKUP(Wunschdienstplan!P24,Berechnung!$A$98:$D$147,4,0)),0,VLOOKUP(Wunschdienstplan!P24,Berechnung!$A$98:$D$147,4,0)))</f>
        <v>0</v>
      </c>
      <c r="R183" s="29">
        <f>IF(OR(Wunschdienstplan!Q24=Schichten!$B$3,Wunschdienstplan!Q24=Schichten!$B$4),INDEX($D$98:$D$147,MATCH(CODE(Wunschdienstplan!Q24),$H$98:$H$147,0)),IF(ISERROR(VLOOKUP(Wunschdienstplan!Q24,Berechnung!$A$98:$D$147,4,0)),0,VLOOKUP(Wunschdienstplan!Q24,Berechnung!$A$98:$D$147,4,0)))</f>
        <v>0</v>
      </c>
      <c r="S183" s="29">
        <f>IF(OR(Wunschdienstplan!R24=Schichten!$B$3,Wunschdienstplan!R24=Schichten!$B$4),INDEX($D$98:$D$147,MATCH(CODE(Wunschdienstplan!R24),$H$98:$H$147,0)),IF(ISERROR(VLOOKUP(Wunschdienstplan!R24,Berechnung!$A$98:$D$147,4,0)),0,VLOOKUP(Wunschdienstplan!R24,Berechnung!$A$98:$D$147,4,0)))</f>
        <v>0</v>
      </c>
      <c r="T183" s="29">
        <f>IF(OR(Wunschdienstplan!S24=Schichten!$B$3,Wunschdienstplan!S24=Schichten!$B$4),INDEX($D$98:$D$147,MATCH(CODE(Wunschdienstplan!S24),$H$98:$H$147,0)),IF(ISERROR(VLOOKUP(Wunschdienstplan!S24,Berechnung!$A$98:$D$147,4,0)),0,VLOOKUP(Wunschdienstplan!S24,Berechnung!$A$98:$D$147,4,0)))</f>
        <v>0</v>
      </c>
      <c r="U183" s="29">
        <f>IF(OR(Wunschdienstplan!T24=Schichten!$B$3,Wunschdienstplan!T24=Schichten!$B$4),INDEX($D$98:$D$147,MATCH(CODE(Wunschdienstplan!T24),$H$98:$H$147,0)),IF(ISERROR(VLOOKUP(Wunschdienstplan!T24,Berechnung!$A$98:$D$147,4,0)),0,VLOOKUP(Wunschdienstplan!T24,Berechnung!$A$98:$D$147,4,0)))</f>
        <v>0</v>
      </c>
      <c r="V183" s="29">
        <f>IF(OR(Wunschdienstplan!U24=Schichten!$B$3,Wunschdienstplan!U24=Schichten!$B$4),INDEX($D$98:$D$147,MATCH(CODE(Wunschdienstplan!U24),$H$98:$H$147,0)),IF(ISERROR(VLOOKUP(Wunschdienstplan!U24,Berechnung!$A$98:$D$147,4,0)),0,VLOOKUP(Wunschdienstplan!U24,Berechnung!$A$98:$D$147,4,0)))</f>
        <v>0</v>
      </c>
      <c r="W183" s="29">
        <f>IF(OR(Wunschdienstplan!V24=Schichten!$B$3,Wunschdienstplan!V24=Schichten!$B$4),INDEX($D$98:$D$147,MATCH(CODE(Wunschdienstplan!V24),$H$98:$H$147,0)),IF(ISERROR(VLOOKUP(Wunschdienstplan!V24,Berechnung!$A$98:$D$147,4,0)),0,VLOOKUP(Wunschdienstplan!V24,Berechnung!$A$98:$D$147,4,0)))</f>
        <v>0</v>
      </c>
      <c r="X183" s="29">
        <f>IF(OR(Wunschdienstplan!W24=Schichten!$B$3,Wunschdienstplan!W24=Schichten!$B$4),INDEX($D$98:$D$147,MATCH(CODE(Wunschdienstplan!W24),$H$98:$H$147,0)),IF(ISERROR(VLOOKUP(Wunschdienstplan!W24,Berechnung!$A$98:$D$147,4,0)),0,VLOOKUP(Wunschdienstplan!W24,Berechnung!$A$98:$D$147,4,0)))</f>
        <v>0</v>
      </c>
      <c r="Y183" s="29">
        <f>IF(OR(Wunschdienstplan!X24=Schichten!$B$3,Wunschdienstplan!X24=Schichten!$B$4),INDEX($D$98:$D$147,MATCH(CODE(Wunschdienstplan!X24),$H$98:$H$147,0)),IF(ISERROR(VLOOKUP(Wunschdienstplan!X24,Berechnung!$A$98:$D$147,4,0)),0,VLOOKUP(Wunschdienstplan!X24,Berechnung!$A$98:$D$147,4,0)))</f>
        <v>0</v>
      </c>
      <c r="Z183" s="29">
        <f>IF(OR(Wunschdienstplan!Y24=Schichten!$B$3,Wunschdienstplan!Y24=Schichten!$B$4),INDEX($D$98:$D$147,MATCH(CODE(Wunschdienstplan!Y24),$H$98:$H$147,0)),IF(ISERROR(VLOOKUP(Wunschdienstplan!Y24,Berechnung!$A$98:$D$147,4,0)),0,VLOOKUP(Wunschdienstplan!Y24,Berechnung!$A$98:$D$147,4,0)))</f>
        <v>0</v>
      </c>
      <c r="AA183" s="29">
        <f>IF(OR(Wunschdienstplan!Z24=Schichten!$B$3,Wunschdienstplan!Z24=Schichten!$B$4),INDEX($D$98:$D$147,MATCH(CODE(Wunschdienstplan!Z24),$H$98:$H$147,0)),IF(ISERROR(VLOOKUP(Wunschdienstplan!Z24,Berechnung!$A$98:$D$147,4,0)),0,VLOOKUP(Wunschdienstplan!Z24,Berechnung!$A$98:$D$147,4,0)))</f>
        <v>0</v>
      </c>
      <c r="AB183" s="29">
        <f>IF(OR(Wunschdienstplan!AA24=Schichten!$B$3,Wunschdienstplan!AA24=Schichten!$B$4),INDEX($D$98:$D$147,MATCH(CODE(Wunschdienstplan!AA24),$H$98:$H$147,0)),IF(ISERROR(VLOOKUP(Wunschdienstplan!AA24,Berechnung!$A$98:$D$147,4,0)),0,VLOOKUP(Wunschdienstplan!AA24,Berechnung!$A$98:$D$147,4,0)))</f>
        <v>0</v>
      </c>
      <c r="AC183" s="29">
        <f>IF(OR(Wunschdienstplan!AB24=Schichten!$B$3,Wunschdienstplan!AB24=Schichten!$B$4),INDEX($D$98:$D$147,MATCH(CODE(Wunschdienstplan!AB24),$H$98:$H$147,0)),IF(ISERROR(VLOOKUP(Wunschdienstplan!AB24,Berechnung!$A$98:$D$147,4,0)),0,VLOOKUP(Wunschdienstplan!AB24,Berechnung!$A$98:$D$147,4,0)))</f>
        <v>0</v>
      </c>
      <c r="AD183" s="29">
        <f>IF(OR(Wunschdienstplan!AC24=Schichten!$B$3,Wunschdienstplan!AC24=Schichten!$B$4),INDEX($D$98:$D$147,MATCH(CODE(Wunschdienstplan!AC24),$H$98:$H$147,0)),IF(ISERROR(VLOOKUP(Wunschdienstplan!AC24,Berechnung!$A$98:$D$147,4,0)),0,VLOOKUP(Wunschdienstplan!AC24,Berechnung!$A$98:$D$147,4,0)))</f>
        <v>0</v>
      </c>
      <c r="AE183" s="29">
        <f>IF(OR(Wunschdienstplan!AD24=Schichten!$B$3,Wunschdienstplan!AD24=Schichten!$B$4),INDEX($D$98:$D$147,MATCH(CODE(Wunschdienstplan!AD24),$H$98:$H$147,0)),IF(ISERROR(VLOOKUP(Wunschdienstplan!AD24,Berechnung!$A$98:$D$147,4,0)),0,VLOOKUP(Wunschdienstplan!AD24,Berechnung!$A$98:$D$147,4,0)))</f>
        <v>0</v>
      </c>
      <c r="AF183" s="29">
        <f>IF(OR(Wunschdienstplan!AE24=Schichten!$B$3,Wunschdienstplan!AE24=Schichten!$B$4),INDEX($D$98:$D$147,MATCH(CODE(Wunschdienstplan!AE24),$H$98:$H$147,0)),IF(ISERROR(VLOOKUP(Wunschdienstplan!AE24,Berechnung!$A$98:$D$147,4,0)),0,VLOOKUP(Wunschdienstplan!AE24,Berechnung!$A$98:$D$147,4,0)))</f>
        <v>0</v>
      </c>
      <c r="AG183" s="29">
        <f>IF(OR(Wunschdienstplan!AF24=Schichten!$B$3,Wunschdienstplan!AF24=Schichten!$B$4),INDEX($D$98:$D$147,MATCH(CODE(Wunschdienstplan!AF24),$H$98:$H$147,0)),IF(ISERROR(VLOOKUP(Wunschdienstplan!AF24,Berechnung!$A$98:$D$147,4,0)),0,VLOOKUP(Wunschdienstplan!AF24,Berechnung!$A$98:$D$147,4,0)))</f>
        <v>0</v>
      </c>
      <c r="AH183" s="29">
        <f>IF(OR(Wunschdienstplan!AG24=Schichten!$B$3,Wunschdienstplan!AG24=Schichten!$B$4),INDEX($D$98:$D$147,MATCH(CODE(Wunschdienstplan!AG24),$H$98:$H$147,0)),IF(ISERROR(VLOOKUP(Wunschdienstplan!AG24,Berechnung!$A$98:$D$147,4,0)),0,VLOOKUP(Wunschdienstplan!AG24,Berechnung!$A$98:$D$147,4,0)))</f>
        <v>0</v>
      </c>
      <c r="AI183" s="29">
        <f>IF(OR(Wunschdienstplan!AH24=Schichten!$B$3,Wunschdienstplan!AH24=Schichten!$B$4),INDEX($D$98:$D$147,MATCH(CODE(Wunschdienstplan!AH24),$H$98:$H$147,0)),IF(ISERROR(VLOOKUP(Wunschdienstplan!AH24,Berechnung!$A$98:$D$147,4,0)),0,VLOOKUP(Wunschdienstplan!AH24,Berechnung!$A$98:$D$147,4,0)))</f>
        <v>0</v>
      </c>
      <c r="AJ183" s="29">
        <f>IF(OR(Wunschdienstplan!AI24=Schichten!$B$3,Wunschdienstplan!AI24=Schichten!$B$4),INDEX($D$98:$D$147,MATCH(CODE(Wunschdienstplan!AI24),$H$98:$H$147,0)),IF(ISERROR(VLOOKUP(Wunschdienstplan!AI24,Berechnung!$A$98:$D$147,4,0)),0,VLOOKUP(Wunschdienstplan!AI24,Berechnung!$A$98:$D$147,4,0)))</f>
        <v>0</v>
      </c>
      <c r="AK183" s="29">
        <f>IF(OR(Wunschdienstplan!AJ24=Schichten!$B$3,Wunschdienstplan!AJ24=Schichten!$B$4),INDEX($D$98:$D$147,MATCH(CODE(Wunschdienstplan!AJ24),$H$98:$H$147,0)),IF(ISERROR(VLOOKUP(Wunschdienstplan!AJ24,Berechnung!$A$98:$D$147,4,0)),0,VLOOKUP(Wunschdienstplan!AJ24,Berechnung!$A$98:$D$147,4,0)))</f>
        <v>0</v>
      </c>
    </row>
    <row r="184" spans="1:37" x14ac:dyDescent="0.25">
      <c r="A184" s="82" t="str">
        <f>IF(Feiertage!D34&lt;&gt;"",Feiertage!B34,"")</f>
        <v/>
      </c>
      <c r="C184">
        <f>Wunschdienstplan!B25</f>
        <v>20</v>
      </c>
      <c r="D184" t="str">
        <f>Wunschdienstplan!C25</f>
        <v>Vorname20</v>
      </c>
      <c r="E184" t="str">
        <f>Wunschdienstplan!D25</f>
        <v>Nachname20</v>
      </c>
      <c r="F184" s="29" t="str">
        <f t="shared" si="12"/>
        <v>00:00</v>
      </c>
      <c r="G184" s="29">
        <f>IF(OR(Wunschdienstplan!F25=Schichten!$B$3,Wunschdienstplan!F25=Schichten!$B$4),INDEX($D$98:$D$147,MATCH(CODE(Wunschdienstplan!F25),$H$98:$H$147,0)),IF(ISERROR(VLOOKUP(Wunschdienstplan!F25,Berechnung!$A$98:$D$147,4,0)),0,VLOOKUP(Wunschdienstplan!F25,Berechnung!$A$98:$D$147,4,0)))</f>
        <v>0</v>
      </c>
      <c r="H184" s="29">
        <f>IF(OR(Wunschdienstplan!G25=Schichten!$B$3,Wunschdienstplan!G25=Schichten!$B$4),INDEX($D$98:$D$147,MATCH(CODE(Wunschdienstplan!G25),$H$98:$H$147,0)),IF(ISERROR(VLOOKUP(Wunschdienstplan!G25,Berechnung!$A$98:$D$147,4,0)),0,VLOOKUP(Wunschdienstplan!G25,Berechnung!$A$98:$D$147,4,0)))</f>
        <v>0</v>
      </c>
      <c r="I184" s="29">
        <f>IF(OR(Wunschdienstplan!H25=Schichten!$B$3,Wunschdienstplan!H25=Schichten!$B$4),INDEX($D$98:$D$147,MATCH(CODE(Wunschdienstplan!H25),$H$98:$H$147,0)),IF(ISERROR(VLOOKUP(Wunschdienstplan!H25,Berechnung!$A$98:$D$147,4,0)),0,VLOOKUP(Wunschdienstplan!H25,Berechnung!$A$98:$D$147,4,0)))</f>
        <v>0</v>
      </c>
      <c r="J184" s="29">
        <f>IF(OR(Wunschdienstplan!I25=Schichten!$B$3,Wunschdienstplan!I25=Schichten!$B$4),INDEX($D$98:$D$147,MATCH(CODE(Wunschdienstplan!I25),$H$98:$H$147,0)),IF(ISERROR(VLOOKUP(Wunschdienstplan!I25,Berechnung!$A$98:$D$147,4,0)),0,VLOOKUP(Wunschdienstplan!I25,Berechnung!$A$98:$D$147,4,0)))</f>
        <v>0</v>
      </c>
      <c r="K184" s="29">
        <f>IF(OR(Wunschdienstplan!J25=Schichten!$B$3,Wunschdienstplan!J25=Schichten!$B$4),INDEX($D$98:$D$147,MATCH(CODE(Wunschdienstplan!J25),$H$98:$H$147,0)),IF(ISERROR(VLOOKUP(Wunschdienstplan!J25,Berechnung!$A$98:$D$147,4,0)),0,VLOOKUP(Wunschdienstplan!J25,Berechnung!$A$98:$D$147,4,0)))</f>
        <v>0</v>
      </c>
      <c r="L184" s="29">
        <f>IF(OR(Wunschdienstplan!K25=Schichten!$B$3,Wunschdienstplan!K25=Schichten!$B$4),INDEX($D$98:$D$147,MATCH(CODE(Wunschdienstplan!K25),$H$98:$H$147,0)),IF(ISERROR(VLOOKUP(Wunschdienstplan!K25,Berechnung!$A$98:$D$147,4,0)),0,VLOOKUP(Wunschdienstplan!K25,Berechnung!$A$98:$D$147,4,0)))</f>
        <v>0</v>
      </c>
      <c r="M184" s="29">
        <f>IF(OR(Wunschdienstplan!L25=Schichten!$B$3,Wunschdienstplan!L25=Schichten!$B$4),INDEX($D$98:$D$147,MATCH(CODE(Wunschdienstplan!L25),$H$98:$H$147,0)),IF(ISERROR(VLOOKUP(Wunschdienstplan!L25,Berechnung!$A$98:$D$147,4,0)),0,VLOOKUP(Wunschdienstplan!L25,Berechnung!$A$98:$D$147,4,0)))</f>
        <v>0</v>
      </c>
      <c r="N184" s="29">
        <f>IF(OR(Wunschdienstplan!M25=Schichten!$B$3,Wunschdienstplan!M25=Schichten!$B$4),INDEX($D$98:$D$147,MATCH(CODE(Wunschdienstplan!M25),$H$98:$H$147,0)),IF(ISERROR(VLOOKUP(Wunschdienstplan!M25,Berechnung!$A$98:$D$147,4,0)),0,VLOOKUP(Wunschdienstplan!M25,Berechnung!$A$98:$D$147,4,0)))</f>
        <v>0</v>
      </c>
      <c r="O184" s="29">
        <f>IF(OR(Wunschdienstplan!N25=Schichten!$B$3,Wunschdienstplan!N25=Schichten!$B$4),INDEX($D$98:$D$147,MATCH(CODE(Wunschdienstplan!N25),$H$98:$H$147,0)),IF(ISERROR(VLOOKUP(Wunschdienstplan!N25,Berechnung!$A$98:$D$147,4,0)),0,VLOOKUP(Wunschdienstplan!N25,Berechnung!$A$98:$D$147,4,0)))</f>
        <v>0</v>
      </c>
      <c r="P184" s="29">
        <f>IF(OR(Wunschdienstplan!O25=Schichten!$B$3,Wunschdienstplan!O25=Schichten!$B$4),INDEX($D$98:$D$147,MATCH(CODE(Wunschdienstplan!O25),$H$98:$H$147,0)),IF(ISERROR(VLOOKUP(Wunschdienstplan!O25,Berechnung!$A$98:$D$147,4,0)),0,VLOOKUP(Wunschdienstplan!O25,Berechnung!$A$98:$D$147,4,0)))</f>
        <v>0</v>
      </c>
      <c r="Q184" s="29">
        <f>IF(OR(Wunschdienstplan!P25=Schichten!$B$3,Wunschdienstplan!P25=Schichten!$B$4),INDEX($D$98:$D$147,MATCH(CODE(Wunschdienstplan!P25),$H$98:$H$147,0)),IF(ISERROR(VLOOKUP(Wunschdienstplan!P25,Berechnung!$A$98:$D$147,4,0)),0,VLOOKUP(Wunschdienstplan!P25,Berechnung!$A$98:$D$147,4,0)))</f>
        <v>0</v>
      </c>
      <c r="R184" s="29">
        <f>IF(OR(Wunschdienstplan!Q25=Schichten!$B$3,Wunschdienstplan!Q25=Schichten!$B$4),INDEX($D$98:$D$147,MATCH(CODE(Wunschdienstplan!Q25),$H$98:$H$147,0)),IF(ISERROR(VLOOKUP(Wunschdienstplan!Q25,Berechnung!$A$98:$D$147,4,0)),0,VLOOKUP(Wunschdienstplan!Q25,Berechnung!$A$98:$D$147,4,0)))</f>
        <v>0</v>
      </c>
      <c r="S184" s="29">
        <f>IF(OR(Wunschdienstplan!R25=Schichten!$B$3,Wunschdienstplan!R25=Schichten!$B$4),INDEX($D$98:$D$147,MATCH(CODE(Wunschdienstplan!R25),$H$98:$H$147,0)),IF(ISERROR(VLOOKUP(Wunschdienstplan!R25,Berechnung!$A$98:$D$147,4,0)),0,VLOOKUP(Wunschdienstplan!R25,Berechnung!$A$98:$D$147,4,0)))</f>
        <v>0</v>
      </c>
      <c r="T184" s="29">
        <f>IF(OR(Wunschdienstplan!S25=Schichten!$B$3,Wunschdienstplan!S25=Schichten!$B$4),INDEX($D$98:$D$147,MATCH(CODE(Wunschdienstplan!S25),$H$98:$H$147,0)),IF(ISERROR(VLOOKUP(Wunschdienstplan!S25,Berechnung!$A$98:$D$147,4,0)),0,VLOOKUP(Wunschdienstplan!S25,Berechnung!$A$98:$D$147,4,0)))</f>
        <v>0</v>
      </c>
      <c r="U184" s="29">
        <f>IF(OR(Wunschdienstplan!T25=Schichten!$B$3,Wunschdienstplan!T25=Schichten!$B$4),INDEX($D$98:$D$147,MATCH(CODE(Wunschdienstplan!T25),$H$98:$H$147,0)),IF(ISERROR(VLOOKUP(Wunschdienstplan!T25,Berechnung!$A$98:$D$147,4,0)),0,VLOOKUP(Wunschdienstplan!T25,Berechnung!$A$98:$D$147,4,0)))</f>
        <v>0</v>
      </c>
      <c r="V184" s="29">
        <f>IF(OR(Wunschdienstplan!U25=Schichten!$B$3,Wunschdienstplan!U25=Schichten!$B$4),INDEX($D$98:$D$147,MATCH(CODE(Wunschdienstplan!U25),$H$98:$H$147,0)),IF(ISERROR(VLOOKUP(Wunschdienstplan!U25,Berechnung!$A$98:$D$147,4,0)),0,VLOOKUP(Wunschdienstplan!U25,Berechnung!$A$98:$D$147,4,0)))</f>
        <v>0</v>
      </c>
      <c r="W184" s="29">
        <f>IF(OR(Wunschdienstplan!V25=Schichten!$B$3,Wunschdienstplan!V25=Schichten!$B$4),INDEX($D$98:$D$147,MATCH(CODE(Wunschdienstplan!V25),$H$98:$H$147,0)),IF(ISERROR(VLOOKUP(Wunschdienstplan!V25,Berechnung!$A$98:$D$147,4,0)),0,VLOOKUP(Wunschdienstplan!V25,Berechnung!$A$98:$D$147,4,0)))</f>
        <v>0</v>
      </c>
      <c r="X184" s="29">
        <f>IF(OR(Wunschdienstplan!W25=Schichten!$B$3,Wunschdienstplan!W25=Schichten!$B$4),INDEX($D$98:$D$147,MATCH(CODE(Wunschdienstplan!W25),$H$98:$H$147,0)),IF(ISERROR(VLOOKUP(Wunschdienstplan!W25,Berechnung!$A$98:$D$147,4,0)),0,VLOOKUP(Wunschdienstplan!W25,Berechnung!$A$98:$D$147,4,0)))</f>
        <v>0</v>
      </c>
      <c r="Y184" s="29">
        <f>IF(OR(Wunschdienstplan!X25=Schichten!$B$3,Wunschdienstplan!X25=Schichten!$B$4),INDEX($D$98:$D$147,MATCH(CODE(Wunschdienstplan!X25),$H$98:$H$147,0)),IF(ISERROR(VLOOKUP(Wunschdienstplan!X25,Berechnung!$A$98:$D$147,4,0)),0,VLOOKUP(Wunschdienstplan!X25,Berechnung!$A$98:$D$147,4,0)))</f>
        <v>0</v>
      </c>
      <c r="Z184" s="29">
        <f>IF(OR(Wunschdienstplan!Y25=Schichten!$B$3,Wunschdienstplan!Y25=Schichten!$B$4),INDEX($D$98:$D$147,MATCH(CODE(Wunschdienstplan!Y25),$H$98:$H$147,0)),IF(ISERROR(VLOOKUP(Wunschdienstplan!Y25,Berechnung!$A$98:$D$147,4,0)),0,VLOOKUP(Wunschdienstplan!Y25,Berechnung!$A$98:$D$147,4,0)))</f>
        <v>0</v>
      </c>
      <c r="AA184" s="29">
        <f>IF(OR(Wunschdienstplan!Z25=Schichten!$B$3,Wunschdienstplan!Z25=Schichten!$B$4),INDEX($D$98:$D$147,MATCH(CODE(Wunschdienstplan!Z25),$H$98:$H$147,0)),IF(ISERROR(VLOOKUP(Wunschdienstplan!Z25,Berechnung!$A$98:$D$147,4,0)),0,VLOOKUP(Wunschdienstplan!Z25,Berechnung!$A$98:$D$147,4,0)))</f>
        <v>0</v>
      </c>
      <c r="AB184" s="29">
        <f>IF(OR(Wunschdienstplan!AA25=Schichten!$B$3,Wunschdienstplan!AA25=Schichten!$B$4),INDEX($D$98:$D$147,MATCH(CODE(Wunschdienstplan!AA25),$H$98:$H$147,0)),IF(ISERROR(VLOOKUP(Wunschdienstplan!AA25,Berechnung!$A$98:$D$147,4,0)),0,VLOOKUP(Wunschdienstplan!AA25,Berechnung!$A$98:$D$147,4,0)))</f>
        <v>0</v>
      </c>
      <c r="AC184" s="29">
        <f>IF(OR(Wunschdienstplan!AB25=Schichten!$B$3,Wunschdienstplan!AB25=Schichten!$B$4),INDEX($D$98:$D$147,MATCH(CODE(Wunschdienstplan!AB25),$H$98:$H$147,0)),IF(ISERROR(VLOOKUP(Wunschdienstplan!AB25,Berechnung!$A$98:$D$147,4,0)),0,VLOOKUP(Wunschdienstplan!AB25,Berechnung!$A$98:$D$147,4,0)))</f>
        <v>0</v>
      </c>
      <c r="AD184" s="29">
        <f>IF(OR(Wunschdienstplan!AC25=Schichten!$B$3,Wunschdienstplan!AC25=Schichten!$B$4),INDEX($D$98:$D$147,MATCH(CODE(Wunschdienstplan!AC25),$H$98:$H$147,0)),IF(ISERROR(VLOOKUP(Wunschdienstplan!AC25,Berechnung!$A$98:$D$147,4,0)),0,VLOOKUP(Wunschdienstplan!AC25,Berechnung!$A$98:$D$147,4,0)))</f>
        <v>0</v>
      </c>
      <c r="AE184" s="29">
        <f>IF(OR(Wunschdienstplan!AD25=Schichten!$B$3,Wunschdienstplan!AD25=Schichten!$B$4),INDEX($D$98:$D$147,MATCH(CODE(Wunschdienstplan!AD25),$H$98:$H$147,0)),IF(ISERROR(VLOOKUP(Wunschdienstplan!AD25,Berechnung!$A$98:$D$147,4,0)),0,VLOOKUP(Wunschdienstplan!AD25,Berechnung!$A$98:$D$147,4,0)))</f>
        <v>0</v>
      </c>
      <c r="AF184" s="29">
        <f>IF(OR(Wunschdienstplan!AE25=Schichten!$B$3,Wunschdienstplan!AE25=Schichten!$B$4),INDEX($D$98:$D$147,MATCH(CODE(Wunschdienstplan!AE25),$H$98:$H$147,0)),IF(ISERROR(VLOOKUP(Wunschdienstplan!AE25,Berechnung!$A$98:$D$147,4,0)),0,VLOOKUP(Wunschdienstplan!AE25,Berechnung!$A$98:$D$147,4,0)))</f>
        <v>0</v>
      </c>
      <c r="AG184" s="29">
        <f>IF(OR(Wunschdienstplan!AF25=Schichten!$B$3,Wunschdienstplan!AF25=Schichten!$B$4),INDEX($D$98:$D$147,MATCH(CODE(Wunschdienstplan!AF25),$H$98:$H$147,0)),IF(ISERROR(VLOOKUP(Wunschdienstplan!AF25,Berechnung!$A$98:$D$147,4,0)),0,VLOOKUP(Wunschdienstplan!AF25,Berechnung!$A$98:$D$147,4,0)))</f>
        <v>0</v>
      </c>
      <c r="AH184" s="29">
        <f>IF(OR(Wunschdienstplan!AG25=Schichten!$B$3,Wunschdienstplan!AG25=Schichten!$B$4),INDEX($D$98:$D$147,MATCH(CODE(Wunschdienstplan!AG25),$H$98:$H$147,0)),IF(ISERROR(VLOOKUP(Wunschdienstplan!AG25,Berechnung!$A$98:$D$147,4,0)),0,VLOOKUP(Wunschdienstplan!AG25,Berechnung!$A$98:$D$147,4,0)))</f>
        <v>0</v>
      </c>
      <c r="AI184" s="29">
        <f>IF(OR(Wunschdienstplan!AH25=Schichten!$B$3,Wunschdienstplan!AH25=Schichten!$B$4),INDEX($D$98:$D$147,MATCH(CODE(Wunschdienstplan!AH25),$H$98:$H$147,0)),IF(ISERROR(VLOOKUP(Wunschdienstplan!AH25,Berechnung!$A$98:$D$147,4,0)),0,VLOOKUP(Wunschdienstplan!AH25,Berechnung!$A$98:$D$147,4,0)))</f>
        <v>0</v>
      </c>
      <c r="AJ184" s="29">
        <f>IF(OR(Wunschdienstplan!AI25=Schichten!$B$3,Wunschdienstplan!AI25=Schichten!$B$4),INDEX($D$98:$D$147,MATCH(CODE(Wunschdienstplan!AI25),$H$98:$H$147,0)),IF(ISERROR(VLOOKUP(Wunschdienstplan!AI25,Berechnung!$A$98:$D$147,4,0)),0,VLOOKUP(Wunschdienstplan!AI25,Berechnung!$A$98:$D$147,4,0)))</f>
        <v>0</v>
      </c>
      <c r="AK184" s="29">
        <f>IF(OR(Wunschdienstplan!AJ25=Schichten!$B$3,Wunschdienstplan!AJ25=Schichten!$B$4),INDEX($D$98:$D$147,MATCH(CODE(Wunschdienstplan!AJ25),$H$98:$H$147,0)),IF(ISERROR(VLOOKUP(Wunschdienstplan!AJ25,Berechnung!$A$98:$D$147,4,0)),0,VLOOKUP(Wunschdienstplan!AJ25,Berechnung!$A$98:$D$147,4,0)))</f>
        <v>0</v>
      </c>
    </row>
    <row r="185" spans="1:37" x14ac:dyDescent="0.25">
      <c r="A185" s="82" t="str">
        <f>IF(Feiertage!D35&lt;&gt;"",Feiertage!B35,"")</f>
        <v/>
      </c>
      <c r="C185">
        <f>Wunschdienstplan!B26</f>
        <v>21</v>
      </c>
      <c r="D185" t="str">
        <f>Wunschdienstplan!C26</f>
        <v>Vorname21</v>
      </c>
      <c r="E185" t="str">
        <f>Wunschdienstplan!D26</f>
        <v>Nachname21</v>
      </c>
      <c r="F185" s="29" t="str">
        <f t="shared" si="12"/>
        <v>00:00</v>
      </c>
      <c r="G185" s="29">
        <f>IF(OR(Wunschdienstplan!F26=Schichten!$B$3,Wunschdienstplan!F26=Schichten!$B$4),INDEX($D$98:$D$147,MATCH(CODE(Wunschdienstplan!F26),$H$98:$H$147,0)),IF(ISERROR(VLOOKUP(Wunschdienstplan!F26,Berechnung!$A$98:$D$147,4,0)),0,VLOOKUP(Wunschdienstplan!F26,Berechnung!$A$98:$D$147,4,0)))</f>
        <v>0</v>
      </c>
      <c r="H185" s="29">
        <f>IF(OR(Wunschdienstplan!G26=Schichten!$B$3,Wunschdienstplan!G26=Schichten!$B$4),INDEX($D$98:$D$147,MATCH(CODE(Wunschdienstplan!G26),$H$98:$H$147,0)),IF(ISERROR(VLOOKUP(Wunschdienstplan!G26,Berechnung!$A$98:$D$147,4,0)),0,VLOOKUP(Wunschdienstplan!G26,Berechnung!$A$98:$D$147,4,0)))</f>
        <v>0</v>
      </c>
      <c r="I185" s="29">
        <f>IF(OR(Wunschdienstplan!H26=Schichten!$B$3,Wunschdienstplan!H26=Schichten!$B$4),INDEX($D$98:$D$147,MATCH(CODE(Wunschdienstplan!H26),$H$98:$H$147,0)),IF(ISERROR(VLOOKUP(Wunschdienstplan!H26,Berechnung!$A$98:$D$147,4,0)),0,VLOOKUP(Wunschdienstplan!H26,Berechnung!$A$98:$D$147,4,0)))</f>
        <v>0</v>
      </c>
      <c r="J185" s="29">
        <f>IF(OR(Wunschdienstplan!I26=Schichten!$B$3,Wunschdienstplan!I26=Schichten!$B$4),INDEX($D$98:$D$147,MATCH(CODE(Wunschdienstplan!I26),$H$98:$H$147,0)),IF(ISERROR(VLOOKUP(Wunschdienstplan!I26,Berechnung!$A$98:$D$147,4,0)),0,VLOOKUP(Wunschdienstplan!I26,Berechnung!$A$98:$D$147,4,0)))</f>
        <v>0</v>
      </c>
      <c r="K185" s="29">
        <f>IF(OR(Wunschdienstplan!J26=Schichten!$B$3,Wunschdienstplan!J26=Schichten!$B$4),INDEX($D$98:$D$147,MATCH(CODE(Wunschdienstplan!J26),$H$98:$H$147,0)),IF(ISERROR(VLOOKUP(Wunschdienstplan!J26,Berechnung!$A$98:$D$147,4,0)),0,VLOOKUP(Wunschdienstplan!J26,Berechnung!$A$98:$D$147,4,0)))</f>
        <v>0</v>
      </c>
      <c r="L185" s="29">
        <f>IF(OR(Wunschdienstplan!K26=Schichten!$B$3,Wunschdienstplan!K26=Schichten!$B$4),INDEX($D$98:$D$147,MATCH(CODE(Wunschdienstplan!K26),$H$98:$H$147,0)),IF(ISERROR(VLOOKUP(Wunschdienstplan!K26,Berechnung!$A$98:$D$147,4,0)),0,VLOOKUP(Wunschdienstplan!K26,Berechnung!$A$98:$D$147,4,0)))</f>
        <v>0</v>
      </c>
      <c r="M185" s="29">
        <f>IF(OR(Wunschdienstplan!L26=Schichten!$B$3,Wunschdienstplan!L26=Schichten!$B$4),INDEX($D$98:$D$147,MATCH(CODE(Wunschdienstplan!L26),$H$98:$H$147,0)),IF(ISERROR(VLOOKUP(Wunschdienstplan!L26,Berechnung!$A$98:$D$147,4,0)),0,VLOOKUP(Wunschdienstplan!L26,Berechnung!$A$98:$D$147,4,0)))</f>
        <v>0</v>
      </c>
      <c r="N185" s="29">
        <f>IF(OR(Wunschdienstplan!M26=Schichten!$B$3,Wunschdienstplan!M26=Schichten!$B$4),INDEX($D$98:$D$147,MATCH(CODE(Wunschdienstplan!M26),$H$98:$H$147,0)),IF(ISERROR(VLOOKUP(Wunschdienstplan!M26,Berechnung!$A$98:$D$147,4,0)),0,VLOOKUP(Wunschdienstplan!M26,Berechnung!$A$98:$D$147,4,0)))</f>
        <v>0</v>
      </c>
      <c r="O185" s="29">
        <f>IF(OR(Wunschdienstplan!N26=Schichten!$B$3,Wunschdienstplan!N26=Schichten!$B$4),INDEX($D$98:$D$147,MATCH(CODE(Wunschdienstplan!N26),$H$98:$H$147,0)),IF(ISERROR(VLOOKUP(Wunschdienstplan!N26,Berechnung!$A$98:$D$147,4,0)),0,VLOOKUP(Wunschdienstplan!N26,Berechnung!$A$98:$D$147,4,0)))</f>
        <v>0</v>
      </c>
      <c r="P185" s="29">
        <f>IF(OR(Wunschdienstplan!O26=Schichten!$B$3,Wunschdienstplan!O26=Schichten!$B$4),INDEX($D$98:$D$147,MATCH(CODE(Wunschdienstplan!O26),$H$98:$H$147,0)),IF(ISERROR(VLOOKUP(Wunschdienstplan!O26,Berechnung!$A$98:$D$147,4,0)),0,VLOOKUP(Wunschdienstplan!O26,Berechnung!$A$98:$D$147,4,0)))</f>
        <v>0</v>
      </c>
      <c r="Q185" s="29">
        <f>IF(OR(Wunschdienstplan!P26=Schichten!$B$3,Wunschdienstplan!P26=Schichten!$B$4),INDEX($D$98:$D$147,MATCH(CODE(Wunschdienstplan!P26),$H$98:$H$147,0)),IF(ISERROR(VLOOKUP(Wunschdienstplan!P26,Berechnung!$A$98:$D$147,4,0)),0,VLOOKUP(Wunschdienstplan!P26,Berechnung!$A$98:$D$147,4,0)))</f>
        <v>0</v>
      </c>
      <c r="R185" s="29">
        <f>IF(OR(Wunschdienstplan!Q26=Schichten!$B$3,Wunschdienstplan!Q26=Schichten!$B$4),INDEX($D$98:$D$147,MATCH(CODE(Wunschdienstplan!Q26),$H$98:$H$147,0)),IF(ISERROR(VLOOKUP(Wunschdienstplan!Q26,Berechnung!$A$98:$D$147,4,0)),0,VLOOKUP(Wunschdienstplan!Q26,Berechnung!$A$98:$D$147,4,0)))</f>
        <v>0</v>
      </c>
      <c r="S185" s="29">
        <f>IF(OR(Wunschdienstplan!R26=Schichten!$B$3,Wunschdienstplan!R26=Schichten!$B$4),INDEX($D$98:$D$147,MATCH(CODE(Wunschdienstplan!R26),$H$98:$H$147,0)),IF(ISERROR(VLOOKUP(Wunschdienstplan!R26,Berechnung!$A$98:$D$147,4,0)),0,VLOOKUP(Wunschdienstplan!R26,Berechnung!$A$98:$D$147,4,0)))</f>
        <v>0</v>
      </c>
      <c r="T185" s="29">
        <f>IF(OR(Wunschdienstplan!S26=Schichten!$B$3,Wunschdienstplan!S26=Schichten!$B$4),INDEX($D$98:$D$147,MATCH(CODE(Wunschdienstplan!S26),$H$98:$H$147,0)),IF(ISERROR(VLOOKUP(Wunschdienstplan!S26,Berechnung!$A$98:$D$147,4,0)),0,VLOOKUP(Wunschdienstplan!S26,Berechnung!$A$98:$D$147,4,0)))</f>
        <v>0</v>
      </c>
      <c r="U185" s="29">
        <f>IF(OR(Wunschdienstplan!T26=Schichten!$B$3,Wunschdienstplan!T26=Schichten!$B$4),INDEX($D$98:$D$147,MATCH(CODE(Wunschdienstplan!T26),$H$98:$H$147,0)),IF(ISERROR(VLOOKUP(Wunschdienstplan!T26,Berechnung!$A$98:$D$147,4,0)),0,VLOOKUP(Wunschdienstplan!T26,Berechnung!$A$98:$D$147,4,0)))</f>
        <v>0</v>
      </c>
      <c r="V185" s="29">
        <f>IF(OR(Wunschdienstplan!U26=Schichten!$B$3,Wunschdienstplan!U26=Schichten!$B$4),INDEX($D$98:$D$147,MATCH(CODE(Wunschdienstplan!U26),$H$98:$H$147,0)),IF(ISERROR(VLOOKUP(Wunschdienstplan!U26,Berechnung!$A$98:$D$147,4,0)),0,VLOOKUP(Wunschdienstplan!U26,Berechnung!$A$98:$D$147,4,0)))</f>
        <v>0</v>
      </c>
      <c r="W185" s="29">
        <f>IF(OR(Wunschdienstplan!V26=Schichten!$B$3,Wunschdienstplan!V26=Schichten!$B$4),INDEX($D$98:$D$147,MATCH(CODE(Wunschdienstplan!V26),$H$98:$H$147,0)),IF(ISERROR(VLOOKUP(Wunschdienstplan!V26,Berechnung!$A$98:$D$147,4,0)),0,VLOOKUP(Wunschdienstplan!V26,Berechnung!$A$98:$D$147,4,0)))</f>
        <v>0</v>
      </c>
      <c r="X185" s="29">
        <f>IF(OR(Wunschdienstplan!W26=Schichten!$B$3,Wunschdienstplan!W26=Schichten!$B$4),INDEX($D$98:$D$147,MATCH(CODE(Wunschdienstplan!W26),$H$98:$H$147,0)),IF(ISERROR(VLOOKUP(Wunschdienstplan!W26,Berechnung!$A$98:$D$147,4,0)),0,VLOOKUP(Wunschdienstplan!W26,Berechnung!$A$98:$D$147,4,0)))</f>
        <v>0</v>
      </c>
      <c r="Y185" s="29">
        <f>IF(OR(Wunschdienstplan!X26=Schichten!$B$3,Wunschdienstplan!X26=Schichten!$B$4),INDEX($D$98:$D$147,MATCH(CODE(Wunschdienstplan!X26),$H$98:$H$147,0)),IF(ISERROR(VLOOKUP(Wunschdienstplan!X26,Berechnung!$A$98:$D$147,4,0)),0,VLOOKUP(Wunschdienstplan!X26,Berechnung!$A$98:$D$147,4,0)))</f>
        <v>0</v>
      </c>
      <c r="Z185" s="29">
        <f>IF(OR(Wunschdienstplan!Y26=Schichten!$B$3,Wunschdienstplan!Y26=Schichten!$B$4),INDEX($D$98:$D$147,MATCH(CODE(Wunschdienstplan!Y26),$H$98:$H$147,0)),IF(ISERROR(VLOOKUP(Wunschdienstplan!Y26,Berechnung!$A$98:$D$147,4,0)),0,VLOOKUP(Wunschdienstplan!Y26,Berechnung!$A$98:$D$147,4,0)))</f>
        <v>0</v>
      </c>
      <c r="AA185" s="29">
        <f>IF(OR(Wunschdienstplan!Z26=Schichten!$B$3,Wunschdienstplan!Z26=Schichten!$B$4),INDEX($D$98:$D$147,MATCH(CODE(Wunschdienstplan!Z26),$H$98:$H$147,0)),IF(ISERROR(VLOOKUP(Wunschdienstplan!Z26,Berechnung!$A$98:$D$147,4,0)),0,VLOOKUP(Wunschdienstplan!Z26,Berechnung!$A$98:$D$147,4,0)))</f>
        <v>0</v>
      </c>
      <c r="AB185" s="29">
        <f>IF(OR(Wunschdienstplan!AA26=Schichten!$B$3,Wunschdienstplan!AA26=Schichten!$B$4),INDEX($D$98:$D$147,MATCH(CODE(Wunschdienstplan!AA26),$H$98:$H$147,0)),IF(ISERROR(VLOOKUP(Wunschdienstplan!AA26,Berechnung!$A$98:$D$147,4,0)),0,VLOOKUP(Wunschdienstplan!AA26,Berechnung!$A$98:$D$147,4,0)))</f>
        <v>0</v>
      </c>
      <c r="AC185" s="29">
        <f>IF(OR(Wunschdienstplan!AB26=Schichten!$B$3,Wunschdienstplan!AB26=Schichten!$B$4),INDEX($D$98:$D$147,MATCH(CODE(Wunschdienstplan!AB26),$H$98:$H$147,0)),IF(ISERROR(VLOOKUP(Wunschdienstplan!AB26,Berechnung!$A$98:$D$147,4,0)),0,VLOOKUP(Wunschdienstplan!AB26,Berechnung!$A$98:$D$147,4,0)))</f>
        <v>0</v>
      </c>
      <c r="AD185" s="29">
        <f>IF(OR(Wunschdienstplan!AC26=Schichten!$B$3,Wunschdienstplan!AC26=Schichten!$B$4),INDEX($D$98:$D$147,MATCH(CODE(Wunschdienstplan!AC26),$H$98:$H$147,0)),IF(ISERROR(VLOOKUP(Wunschdienstplan!AC26,Berechnung!$A$98:$D$147,4,0)),0,VLOOKUP(Wunschdienstplan!AC26,Berechnung!$A$98:$D$147,4,0)))</f>
        <v>0</v>
      </c>
      <c r="AE185" s="29">
        <f>IF(OR(Wunschdienstplan!AD26=Schichten!$B$3,Wunschdienstplan!AD26=Schichten!$B$4),INDEX($D$98:$D$147,MATCH(CODE(Wunschdienstplan!AD26),$H$98:$H$147,0)),IF(ISERROR(VLOOKUP(Wunschdienstplan!AD26,Berechnung!$A$98:$D$147,4,0)),0,VLOOKUP(Wunschdienstplan!AD26,Berechnung!$A$98:$D$147,4,0)))</f>
        <v>0</v>
      </c>
      <c r="AF185" s="29">
        <f>IF(OR(Wunschdienstplan!AE26=Schichten!$B$3,Wunschdienstplan!AE26=Schichten!$B$4),INDEX($D$98:$D$147,MATCH(CODE(Wunschdienstplan!AE26),$H$98:$H$147,0)),IF(ISERROR(VLOOKUP(Wunschdienstplan!AE26,Berechnung!$A$98:$D$147,4,0)),0,VLOOKUP(Wunschdienstplan!AE26,Berechnung!$A$98:$D$147,4,0)))</f>
        <v>0</v>
      </c>
      <c r="AG185" s="29">
        <f>IF(OR(Wunschdienstplan!AF26=Schichten!$B$3,Wunschdienstplan!AF26=Schichten!$B$4),INDEX($D$98:$D$147,MATCH(CODE(Wunschdienstplan!AF26),$H$98:$H$147,0)),IF(ISERROR(VLOOKUP(Wunschdienstplan!AF26,Berechnung!$A$98:$D$147,4,0)),0,VLOOKUP(Wunschdienstplan!AF26,Berechnung!$A$98:$D$147,4,0)))</f>
        <v>0</v>
      </c>
      <c r="AH185" s="29">
        <f>IF(OR(Wunschdienstplan!AG26=Schichten!$B$3,Wunschdienstplan!AG26=Schichten!$B$4),INDEX($D$98:$D$147,MATCH(CODE(Wunschdienstplan!AG26),$H$98:$H$147,0)),IF(ISERROR(VLOOKUP(Wunschdienstplan!AG26,Berechnung!$A$98:$D$147,4,0)),0,VLOOKUP(Wunschdienstplan!AG26,Berechnung!$A$98:$D$147,4,0)))</f>
        <v>0</v>
      </c>
      <c r="AI185" s="29">
        <f>IF(OR(Wunschdienstplan!AH26=Schichten!$B$3,Wunschdienstplan!AH26=Schichten!$B$4),INDEX($D$98:$D$147,MATCH(CODE(Wunschdienstplan!AH26),$H$98:$H$147,0)),IF(ISERROR(VLOOKUP(Wunschdienstplan!AH26,Berechnung!$A$98:$D$147,4,0)),0,VLOOKUP(Wunschdienstplan!AH26,Berechnung!$A$98:$D$147,4,0)))</f>
        <v>0</v>
      </c>
      <c r="AJ185" s="29">
        <f>IF(OR(Wunschdienstplan!AI26=Schichten!$B$3,Wunschdienstplan!AI26=Schichten!$B$4),INDEX($D$98:$D$147,MATCH(CODE(Wunschdienstplan!AI26),$H$98:$H$147,0)),IF(ISERROR(VLOOKUP(Wunschdienstplan!AI26,Berechnung!$A$98:$D$147,4,0)),0,VLOOKUP(Wunschdienstplan!AI26,Berechnung!$A$98:$D$147,4,0)))</f>
        <v>0</v>
      </c>
      <c r="AK185" s="29">
        <f>IF(OR(Wunschdienstplan!AJ26=Schichten!$B$3,Wunschdienstplan!AJ26=Schichten!$B$4),INDEX($D$98:$D$147,MATCH(CODE(Wunschdienstplan!AJ26),$H$98:$H$147,0)),IF(ISERROR(VLOOKUP(Wunschdienstplan!AJ26,Berechnung!$A$98:$D$147,4,0)),0,VLOOKUP(Wunschdienstplan!AJ26,Berechnung!$A$98:$D$147,4,0)))</f>
        <v>0</v>
      </c>
    </row>
    <row r="186" spans="1:37" x14ac:dyDescent="0.25">
      <c r="A186" s="82" t="str">
        <f>IF(Feiertage!D36&lt;&gt;"",Feiertage!B36,"")</f>
        <v/>
      </c>
      <c r="C186">
        <f>Wunschdienstplan!B27</f>
        <v>22</v>
      </c>
      <c r="D186" t="str">
        <f>Wunschdienstplan!C27</f>
        <v>Vorname22</v>
      </c>
      <c r="E186" t="str">
        <f>Wunschdienstplan!D27</f>
        <v>Nachname22</v>
      </c>
      <c r="F186" s="29" t="str">
        <f t="shared" si="12"/>
        <v>00:00</v>
      </c>
      <c r="G186" s="29">
        <f>IF(OR(Wunschdienstplan!F27=Schichten!$B$3,Wunschdienstplan!F27=Schichten!$B$4),INDEX($D$98:$D$147,MATCH(CODE(Wunschdienstplan!F27),$H$98:$H$147,0)),IF(ISERROR(VLOOKUP(Wunschdienstplan!F27,Berechnung!$A$98:$D$147,4,0)),0,VLOOKUP(Wunschdienstplan!F27,Berechnung!$A$98:$D$147,4,0)))</f>
        <v>0</v>
      </c>
      <c r="H186" s="29">
        <f>IF(OR(Wunschdienstplan!G27=Schichten!$B$3,Wunschdienstplan!G27=Schichten!$B$4),INDEX($D$98:$D$147,MATCH(CODE(Wunschdienstplan!G27),$H$98:$H$147,0)),IF(ISERROR(VLOOKUP(Wunschdienstplan!G27,Berechnung!$A$98:$D$147,4,0)),0,VLOOKUP(Wunschdienstplan!G27,Berechnung!$A$98:$D$147,4,0)))</f>
        <v>0</v>
      </c>
      <c r="I186" s="29">
        <f>IF(OR(Wunschdienstplan!H27=Schichten!$B$3,Wunschdienstplan!H27=Schichten!$B$4),INDEX($D$98:$D$147,MATCH(CODE(Wunschdienstplan!H27),$H$98:$H$147,0)),IF(ISERROR(VLOOKUP(Wunschdienstplan!H27,Berechnung!$A$98:$D$147,4,0)),0,VLOOKUP(Wunschdienstplan!H27,Berechnung!$A$98:$D$147,4,0)))</f>
        <v>0</v>
      </c>
      <c r="J186" s="29">
        <f>IF(OR(Wunschdienstplan!I27=Schichten!$B$3,Wunschdienstplan!I27=Schichten!$B$4),INDEX($D$98:$D$147,MATCH(CODE(Wunschdienstplan!I27),$H$98:$H$147,0)),IF(ISERROR(VLOOKUP(Wunschdienstplan!I27,Berechnung!$A$98:$D$147,4,0)),0,VLOOKUP(Wunschdienstplan!I27,Berechnung!$A$98:$D$147,4,0)))</f>
        <v>0</v>
      </c>
      <c r="K186" s="29">
        <f>IF(OR(Wunschdienstplan!J27=Schichten!$B$3,Wunschdienstplan!J27=Schichten!$B$4),INDEX($D$98:$D$147,MATCH(CODE(Wunschdienstplan!J27),$H$98:$H$147,0)),IF(ISERROR(VLOOKUP(Wunschdienstplan!J27,Berechnung!$A$98:$D$147,4,0)),0,VLOOKUP(Wunschdienstplan!J27,Berechnung!$A$98:$D$147,4,0)))</f>
        <v>0</v>
      </c>
      <c r="L186" s="29">
        <f>IF(OR(Wunschdienstplan!K27=Schichten!$B$3,Wunschdienstplan!K27=Schichten!$B$4),INDEX($D$98:$D$147,MATCH(CODE(Wunschdienstplan!K27),$H$98:$H$147,0)),IF(ISERROR(VLOOKUP(Wunschdienstplan!K27,Berechnung!$A$98:$D$147,4,0)),0,VLOOKUP(Wunschdienstplan!K27,Berechnung!$A$98:$D$147,4,0)))</f>
        <v>0</v>
      </c>
      <c r="M186" s="29">
        <f>IF(OR(Wunschdienstplan!L27=Schichten!$B$3,Wunschdienstplan!L27=Schichten!$B$4),INDEX($D$98:$D$147,MATCH(CODE(Wunschdienstplan!L27),$H$98:$H$147,0)),IF(ISERROR(VLOOKUP(Wunschdienstplan!L27,Berechnung!$A$98:$D$147,4,0)),0,VLOOKUP(Wunschdienstplan!L27,Berechnung!$A$98:$D$147,4,0)))</f>
        <v>0</v>
      </c>
      <c r="N186" s="29">
        <f>IF(OR(Wunschdienstplan!M27=Schichten!$B$3,Wunschdienstplan!M27=Schichten!$B$4),INDEX($D$98:$D$147,MATCH(CODE(Wunschdienstplan!M27),$H$98:$H$147,0)),IF(ISERROR(VLOOKUP(Wunschdienstplan!M27,Berechnung!$A$98:$D$147,4,0)),0,VLOOKUP(Wunschdienstplan!M27,Berechnung!$A$98:$D$147,4,0)))</f>
        <v>0</v>
      </c>
      <c r="O186" s="29">
        <f>IF(OR(Wunschdienstplan!N27=Schichten!$B$3,Wunschdienstplan!N27=Schichten!$B$4),INDEX($D$98:$D$147,MATCH(CODE(Wunschdienstplan!N27),$H$98:$H$147,0)),IF(ISERROR(VLOOKUP(Wunschdienstplan!N27,Berechnung!$A$98:$D$147,4,0)),0,VLOOKUP(Wunschdienstplan!N27,Berechnung!$A$98:$D$147,4,0)))</f>
        <v>0</v>
      </c>
      <c r="P186" s="29">
        <f>IF(OR(Wunschdienstplan!O27=Schichten!$B$3,Wunschdienstplan!O27=Schichten!$B$4),INDEX($D$98:$D$147,MATCH(CODE(Wunschdienstplan!O27),$H$98:$H$147,0)),IF(ISERROR(VLOOKUP(Wunschdienstplan!O27,Berechnung!$A$98:$D$147,4,0)),0,VLOOKUP(Wunschdienstplan!O27,Berechnung!$A$98:$D$147,4,0)))</f>
        <v>0</v>
      </c>
      <c r="Q186" s="29">
        <f>IF(OR(Wunschdienstplan!P27=Schichten!$B$3,Wunschdienstplan!P27=Schichten!$B$4),INDEX($D$98:$D$147,MATCH(CODE(Wunschdienstplan!P27),$H$98:$H$147,0)),IF(ISERROR(VLOOKUP(Wunschdienstplan!P27,Berechnung!$A$98:$D$147,4,0)),0,VLOOKUP(Wunschdienstplan!P27,Berechnung!$A$98:$D$147,4,0)))</f>
        <v>0</v>
      </c>
      <c r="R186" s="29">
        <f>IF(OR(Wunschdienstplan!Q27=Schichten!$B$3,Wunschdienstplan!Q27=Schichten!$B$4),INDEX($D$98:$D$147,MATCH(CODE(Wunschdienstplan!Q27),$H$98:$H$147,0)),IF(ISERROR(VLOOKUP(Wunschdienstplan!Q27,Berechnung!$A$98:$D$147,4,0)),0,VLOOKUP(Wunschdienstplan!Q27,Berechnung!$A$98:$D$147,4,0)))</f>
        <v>0</v>
      </c>
      <c r="S186" s="29">
        <f>IF(OR(Wunschdienstplan!R27=Schichten!$B$3,Wunschdienstplan!R27=Schichten!$B$4),INDEX($D$98:$D$147,MATCH(CODE(Wunschdienstplan!R27),$H$98:$H$147,0)),IF(ISERROR(VLOOKUP(Wunschdienstplan!R27,Berechnung!$A$98:$D$147,4,0)),0,VLOOKUP(Wunschdienstplan!R27,Berechnung!$A$98:$D$147,4,0)))</f>
        <v>0</v>
      </c>
      <c r="T186" s="29">
        <f>IF(OR(Wunschdienstplan!S27=Schichten!$B$3,Wunschdienstplan!S27=Schichten!$B$4),INDEX($D$98:$D$147,MATCH(CODE(Wunschdienstplan!S27),$H$98:$H$147,0)),IF(ISERROR(VLOOKUP(Wunschdienstplan!S27,Berechnung!$A$98:$D$147,4,0)),0,VLOOKUP(Wunschdienstplan!S27,Berechnung!$A$98:$D$147,4,0)))</f>
        <v>0</v>
      </c>
      <c r="U186" s="29">
        <f>IF(OR(Wunschdienstplan!T27=Schichten!$B$3,Wunschdienstplan!T27=Schichten!$B$4),INDEX($D$98:$D$147,MATCH(CODE(Wunschdienstplan!T27),$H$98:$H$147,0)),IF(ISERROR(VLOOKUP(Wunschdienstplan!T27,Berechnung!$A$98:$D$147,4,0)),0,VLOOKUP(Wunschdienstplan!T27,Berechnung!$A$98:$D$147,4,0)))</f>
        <v>0</v>
      </c>
      <c r="V186" s="29">
        <f>IF(OR(Wunschdienstplan!U27=Schichten!$B$3,Wunschdienstplan!U27=Schichten!$B$4),INDEX($D$98:$D$147,MATCH(CODE(Wunschdienstplan!U27),$H$98:$H$147,0)),IF(ISERROR(VLOOKUP(Wunschdienstplan!U27,Berechnung!$A$98:$D$147,4,0)),0,VLOOKUP(Wunschdienstplan!U27,Berechnung!$A$98:$D$147,4,0)))</f>
        <v>0</v>
      </c>
      <c r="W186" s="29">
        <f>IF(OR(Wunschdienstplan!V27=Schichten!$B$3,Wunschdienstplan!V27=Schichten!$B$4),INDEX($D$98:$D$147,MATCH(CODE(Wunschdienstplan!V27),$H$98:$H$147,0)),IF(ISERROR(VLOOKUP(Wunschdienstplan!V27,Berechnung!$A$98:$D$147,4,0)),0,VLOOKUP(Wunschdienstplan!V27,Berechnung!$A$98:$D$147,4,0)))</f>
        <v>0</v>
      </c>
      <c r="X186" s="29">
        <f>IF(OR(Wunschdienstplan!W27=Schichten!$B$3,Wunschdienstplan!W27=Schichten!$B$4),INDEX($D$98:$D$147,MATCH(CODE(Wunschdienstplan!W27),$H$98:$H$147,0)),IF(ISERROR(VLOOKUP(Wunschdienstplan!W27,Berechnung!$A$98:$D$147,4,0)),0,VLOOKUP(Wunschdienstplan!W27,Berechnung!$A$98:$D$147,4,0)))</f>
        <v>0</v>
      </c>
      <c r="Y186" s="29">
        <f>IF(OR(Wunschdienstplan!X27=Schichten!$B$3,Wunschdienstplan!X27=Schichten!$B$4),INDEX($D$98:$D$147,MATCH(CODE(Wunschdienstplan!X27),$H$98:$H$147,0)),IF(ISERROR(VLOOKUP(Wunschdienstplan!X27,Berechnung!$A$98:$D$147,4,0)),0,VLOOKUP(Wunschdienstplan!X27,Berechnung!$A$98:$D$147,4,0)))</f>
        <v>0</v>
      </c>
      <c r="Z186" s="29">
        <f>IF(OR(Wunschdienstplan!Y27=Schichten!$B$3,Wunschdienstplan!Y27=Schichten!$B$4),INDEX($D$98:$D$147,MATCH(CODE(Wunschdienstplan!Y27),$H$98:$H$147,0)),IF(ISERROR(VLOOKUP(Wunschdienstplan!Y27,Berechnung!$A$98:$D$147,4,0)),0,VLOOKUP(Wunschdienstplan!Y27,Berechnung!$A$98:$D$147,4,0)))</f>
        <v>0</v>
      </c>
      <c r="AA186" s="29">
        <f>IF(OR(Wunschdienstplan!Z27=Schichten!$B$3,Wunschdienstplan!Z27=Schichten!$B$4),INDEX($D$98:$D$147,MATCH(CODE(Wunschdienstplan!Z27),$H$98:$H$147,0)),IF(ISERROR(VLOOKUP(Wunschdienstplan!Z27,Berechnung!$A$98:$D$147,4,0)),0,VLOOKUP(Wunschdienstplan!Z27,Berechnung!$A$98:$D$147,4,0)))</f>
        <v>0</v>
      </c>
      <c r="AB186" s="29">
        <f>IF(OR(Wunschdienstplan!AA27=Schichten!$B$3,Wunschdienstplan!AA27=Schichten!$B$4),INDEX($D$98:$D$147,MATCH(CODE(Wunschdienstplan!AA27),$H$98:$H$147,0)),IF(ISERROR(VLOOKUP(Wunschdienstplan!AA27,Berechnung!$A$98:$D$147,4,0)),0,VLOOKUP(Wunschdienstplan!AA27,Berechnung!$A$98:$D$147,4,0)))</f>
        <v>0</v>
      </c>
      <c r="AC186" s="29">
        <f>IF(OR(Wunschdienstplan!AB27=Schichten!$B$3,Wunschdienstplan!AB27=Schichten!$B$4),INDEX($D$98:$D$147,MATCH(CODE(Wunschdienstplan!AB27),$H$98:$H$147,0)),IF(ISERROR(VLOOKUP(Wunschdienstplan!AB27,Berechnung!$A$98:$D$147,4,0)),0,VLOOKUP(Wunschdienstplan!AB27,Berechnung!$A$98:$D$147,4,0)))</f>
        <v>0</v>
      </c>
      <c r="AD186" s="29">
        <f>IF(OR(Wunschdienstplan!AC27=Schichten!$B$3,Wunschdienstplan!AC27=Schichten!$B$4),INDEX($D$98:$D$147,MATCH(CODE(Wunschdienstplan!AC27),$H$98:$H$147,0)),IF(ISERROR(VLOOKUP(Wunschdienstplan!AC27,Berechnung!$A$98:$D$147,4,0)),0,VLOOKUP(Wunschdienstplan!AC27,Berechnung!$A$98:$D$147,4,0)))</f>
        <v>0</v>
      </c>
      <c r="AE186" s="29">
        <f>IF(OR(Wunschdienstplan!AD27=Schichten!$B$3,Wunschdienstplan!AD27=Schichten!$B$4),INDEX($D$98:$D$147,MATCH(CODE(Wunschdienstplan!AD27),$H$98:$H$147,0)),IF(ISERROR(VLOOKUP(Wunschdienstplan!AD27,Berechnung!$A$98:$D$147,4,0)),0,VLOOKUP(Wunschdienstplan!AD27,Berechnung!$A$98:$D$147,4,0)))</f>
        <v>0</v>
      </c>
      <c r="AF186" s="29">
        <f>IF(OR(Wunschdienstplan!AE27=Schichten!$B$3,Wunschdienstplan!AE27=Schichten!$B$4),INDEX($D$98:$D$147,MATCH(CODE(Wunschdienstplan!AE27),$H$98:$H$147,0)),IF(ISERROR(VLOOKUP(Wunschdienstplan!AE27,Berechnung!$A$98:$D$147,4,0)),0,VLOOKUP(Wunschdienstplan!AE27,Berechnung!$A$98:$D$147,4,0)))</f>
        <v>0</v>
      </c>
      <c r="AG186" s="29">
        <f>IF(OR(Wunschdienstplan!AF27=Schichten!$B$3,Wunschdienstplan!AF27=Schichten!$B$4),INDEX($D$98:$D$147,MATCH(CODE(Wunschdienstplan!AF27),$H$98:$H$147,0)),IF(ISERROR(VLOOKUP(Wunschdienstplan!AF27,Berechnung!$A$98:$D$147,4,0)),0,VLOOKUP(Wunschdienstplan!AF27,Berechnung!$A$98:$D$147,4,0)))</f>
        <v>0</v>
      </c>
      <c r="AH186" s="29">
        <f>IF(OR(Wunschdienstplan!AG27=Schichten!$B$3,Wunschdienstplan!AG27=Schichten!$B$4),INDEX($D$98:$D$147,MATCH(CODE(Wunschdienstplan!AG27),$H$98:$H$147,0)),IF(ISERROR(VLOOKUP(Wunschdienstplan!AG27,Berechnung!$A$98:$D$147,4,0)),0,VLOOKUP(Wunschdienstplan!AG27,Berechnung!$A$98:$D$147,4,0)))</f>
        <v>0</v>
      </c>
      <c r="AI186" s="29">
        <f>IF(OR(Wunschdienstplan!AH27=Schichten!$B$3,Wunschdienstplan!AH27=Schichten!$B$4),INDEX($D$98:$D$147,MATCH(CODE(Wunschdienstplan!AH27),$H$98:$H$147,0)),IF(ISERROR(VLOOKUP(Wunschdienstplan!AH27,Berechnung!$A$98:$D$147,4,0)),0,VLOOKUP(Wunschdienstplan!AH27,Berechnung!$A$98:$D$147,4,0)))</f>
        <v>0</v>
      </c>
      <c r="AJ186" s="29">
        <f>IF(OR(Wunschdienstplan!AI27=Schichten!$B$3,Wunschdienstplan!AI27=Schichten!$B$4),INDEX($D$98:$D$147,MATCH(CODE(Wunschdienstplan!AI27),$H$98:$H$147,0)),IF(ISERROR(VLOOKUP(Wunschdienstplan!AI27,Berechnung!$A$98:$D$147,4,0)),0,VLOOKUP(Wunschdienstplan!AI27,Berechnung!$A$98:$D$147,4,0)))</f>
        <v>0</v>
      </c>
      <c r="AK186" s="29">
        <f>IF(OR(Wunschdienstplan!AJ27=Schichten!$B$3,Wunschdienstplan!AJ27=Schichten!$B$4),INDEX($D$98:$D$147,MATCH(CODE(Wunschdienstplan!AJ27),$H$98:$H$147,0)),IF(ISERROR(VLOOKUP(Wunschdienstplan!AJ27,Berechnung!$A$98:$D$147,4,0)),0,VLOOKUP(Wunschdienstplan!AJ27,Berechnung!$A$98:$D$147,4,0)))</f>
        <v>0</v>
      </c>
    </row>
    <row r="187" spans="1:37" x14ac:dyDescent="0.25">
      <c r="A187" s="82" t="str">
        <f>IF(Feiertage!D37&lt;&gt;"",Feiertage!B37,"")</f>
        <v/>
      </c>
      <c r="C187">
        <f>Wunschdienstplan!B28</f>
        <v>23</v>
      </c>
      <c r="D187" t="str">
        <f>Wunschdienstplan!C28</f>
        <v>Vorname23</v>
      </c>
      <c r="E187" t="str">
        <f>Wunschdienstplan!D28</f>
        <v>Nachname23</v>
      </c>
      <c r="F187" s="29" t="str">
        <f t="shared" si="12"/>
        <v>00:00</v>
      </c>
      <c r="G187" s="29">
        <f>IF(OR(Wunschdienstplan!F28=Schichten!$B$3,Wunschdienstplan!F28=Schichten!$B$4),INDEX($D$98:$D$147,MATCH(CODE(Wunschdienstplan!F28),$H$98:$H$147,0)),IF(ISERROR(VLOOKUP(Wunschdienstplan!F28,Berechnung!$A$98:$D$147,4,0)),0,VLOOKUP(Wunschdienstplan!F28,Berechnung!$A$98:$D$147,4,0)))</f>
        <v>0</v>
      </c>
      <c r="H187" s="29">
        <f>IF(OR(Wunschdienstplan!G28=Schichten!$B$3,Wunschdienstplan!G28=Schichten!$B$4),INDEX($D$98:$D$147,MATCH(CODE(Wunschdienstplan!G28),$H$98:$H$147,0)),IF(ISERROR(VLOOKUP(Wunschdienstplan!G28,Berechnung!$A$98:$D$147,4,0)),0,VLOOKUP(Wunschdienstplan!G28,Berechnung!$A$98:$D$147,4,0)))</f>
        <v>0</v>
      </c>
      <c r="I187" s="29">
        <f>IF(OR(Wunschdienstplan!H28=Schichten!$B$3,Wunschdienstplan!H28=Schichten!$B$4),INDEX($D$98:$D$147,MATCH(CODE(Wunschdienstplan!H28),$H$98:$H$147,0)),IF(ISERROR(VLOOKUP(Wunschdienstplan!H28,Berechnung!$A$98:$D$147,4,0)),0,VLOOKUP(Wunschdienstplan!H28,Berechnung!$A$98:$D$147,4,0)))</f>
        <v>0</v>
      </c>
      <c r="J187" s="29">
        <f>IF(OR(Wunschdienstplan!I28=Schichten!$B$3,Wunschdienstplan!I28=Schichten!$B$4),INDEX($D$98:$D$147,MATCH(CODE(Wunschdienstplan!I28),$H$98:$H$147,0)),IF(ISERROR(VLOOKUP(Wunschdienstplan!I28,Berechnung!$A$98:$D$147,4,0)),0,VLOOKUP(Wunschdienstplan!I28,Berechnung!$A$98:$D$147,4,0)))</f>
        <v>0</v>
      </c>
      <c r="K187" s="29">
        <f>IF(OR(Wunschdienstplan!J28=Schichten!$B$3,Wunschdienstplan!J28=Schichten!$B$4),INDEX($D$98:$D$147,MATCH(CODE(Wunschdienstplan!J28),$H$98:$H$147,0)),IF(ISERROR(VLOOKUP(Wunschdienstplan!J28,Berechnung!$A$98:$D$147,4,0)),0,VLOOKUP(Wunschdienstplan!J28,Berechnung!$A$98:$D$147,4,0)))</f>
        <v>0</v>
      </c>
      <c r="L187" s="29">
        <f>IF(OR(Wunschdienstplan!K28=Schichten!$B$3,Wunschdienstplan!K28=Schichten!$B$4),INDEX($D$98:$D$147,MATCH(CODE(Wunschdienstplan!K28),$H$98:$H$147,0)),IF(ISERROR(VLOOKUP(Wunschdienstplan!K28,Berechnung!$A$98:$D$147,4,0)),0,VLOOKUP(Wunschdienstplan!K28,Berechnung!$A$98:$D$147,4,0)))</f>
        <v>0</v>
      </c>
      <c r="M187" s="29">
        <f>IF(OR(Wunschdienstplan!L28=Schichten!$B$3,Wunschdienstplan!L28=Schichten!$B$4),INDEX($D$98:$D$147,MATCH(CODE(Wunschdienstplan!L28),$H$98:$H$147,0)),IF(ISERROR(VLOOKUP(Wunschdienstplan!L28,Berechnung!$A$98:$D$147,4,0)),0,VLOOKUP(Wunschdienstplan!L28,Berechnung!$A$98:$D$147,4,0)))</f>
        <v>0</v>
      </c>
      <c r="N187" s="29">
        <f>IF(OR(Wunschdienstplan!M28=Schichten!$B$3,Wunschdienstplan!M28=Schichten!$B$4),INDEX($D$98:$D$147,MATCH(CODE(Wunschdienstplan!M28),$H$98:$H$147,0)),IF(ISERROR(VLOOKUP(Wunschdienstplan!M28,Berechnung!$A$98:$D$147,4,0)),0,VLOOKUP(Wunschdienstplan!M28,Berechnung!$A$98:$D$147,4,0)))</f>
        <v>0</v>
      </c>
      <c r="O187" s="29">
        <f>IF(OR(Wunschdienstplan!N28=Schichten!$B$3,Wunschdienstplan!N28=Schichten!$B$4),INDEX($D$98:$D$147,MATCH(CODE(Wunschdienstplan!N28),$H$98:$H$147,0)),IF(ISERROR(VLOOKUP(Wunschdienstplan!N28,Berechnung!$A$98:$D$147,4,0)),0,VLOOKUP(Wunschdienstplan!N28,Berechnung!$A$98:$D$147,4,0)))</f>
        <v>0</v>
      </c>
      <c r="P187" s="29">
        <f>IF(OR(Wunschdienstplan!O28=Schichten!$B$3,Wunschdienstplan!O28=Schichten!$B$4),INDEX($D$98:$D$147,MATCH(CODE(Wunschdienstplan!O28),$H$98:$H$147,0)),IF(ISERROR(VLOOKUP(Wunschdienstplan!O28,Berechnung!$A$98:$D$147,4,0)),0,VLOOKUP(Wunschdienstplan!O28,Berechnung!$A$98:$D$147,4,0)))</f>
        <v>0</v>
      </c>
      <c r="Q187" s="29">
        <f>IF(OR(Wunschdienstplan!P28=Schichten!$B$3,Wunschdienstplan!P28=Schichten!$B$4),INDEX($D$98:$D$147,MATCH(CODE(Wunschdienstplan!P28),$H$98:$H$147,0)),IF(ISERROR(VLOOKUP(Wunschdienstplan!P28,Berechnung!$A$98:$D$147,4,0)),0,VLOOKUP(Wunschdienstplan!P28,Berechnung!$A$98:$D$147,4,0)))</f>
        <v>0</v>
      </c>
      <c r="R187" s="29">
        <f>IF(OR(Wunschdienstplan!Q28=Schichten!$B$3,Wunschdienstplan!Q28=Schichten!$B$4),INDEX($D$98:$D$147,MATCH(CODE(Wunschdienstplan!Q28),$H$98:$H$147,0)),IF(ISERROR(VLOOKUP(Wunschdienstplan!Q28,Berechnung!$A$98:$D$147,4,0)),0,VLOOKUP(Wunschdienstplan!Q28,Berechnung!$A$98:$D$147,4,0)))</f>
        <v>0</v>
      </c>
      <c r="S187" s="29">
        <f>IF(OR(Wunschdienstplan!R28=Schichten!$B$3,Wunschdienstplan!R28=Schichten!$B$4),INDEX($D$98:$D$147,MATCH(CODE(Wunschdienstplan!R28),$H$98:$H$147,0)),IF(ISERROR(VLOOKUP(Wunschdienstplan!R28,Berechnung!$A$98:$D$147,4,0)),0,VLOOKUP(Wunschdienstplan!R28,Berechnung!$A$98:$D$147,4,0)))</f>
        <v>0</v>
      </c>
      <c r="T187" s="29">
        <f>IF(OR(Wunschdienstplan!S28=Schichten!$B$3,Wunschdienstplan!S28=Schichten!$B$4),INDEX($D$98:$D$147,MATCH(CODE(Wunschdienstplan!S28),$H$98:$H$147,0)),IF(ISERROR(VLOOKUP(Wunschdienstplan!S28,Berechnung!$A$98:$D$147,4,0)),0,VLOOKUP(Wunschdienstplan!S28,Berechnung!$A$98:$D$147,4,0)))</f>
        <v>0</v>
      </c>
      <c r="U187" s="29">
        <f>IF(OR(Wunschdienstplan!T28=Schichten!$B$3,Wunschdienstplan!T28=Schichten!$B$4),INDEX($D$98:$D$147,MATCH(CODE(Wunschdienstplan!T28),$H$98:$H$147,0)),IF(ISERROR(VLOOKUP(Wunschdienstplan!T28,Berechnung!$A$98:$D$147,4,0)),0,VLOOKUP(Wunschdienstplan!T28,Berechnung!$A$98:$D$147,4,0)))</f>
        <v>0</v>
      </c>
      <c r="V187" s="29">
        <f>IF(OR(Wunschdienstplan!U28=Schichten!$B$3,Wunschdienstplan!U28=Schichten!$B$4),INDEX($D$98:$D$147,MATCH(CODE(Wunschdienstplan!U28),$H$98:$H$147,0)),IF(ISERROR(VLOOKUP(Wunschdienstplan!U28,Berechnung!$A$98:$D$147,4,0)),0,VLOOKUP(Wunschdienstplan!U28,Berechnung!$A$98:$D$147,4,0)))</f>
        <v>0</v>
      </c>
      <c r="W187" s="29">
        <f>IF(OR(Wunschdienstplan!V28=Schichten!$B$3,Wunschdienstplan!V28=Schichten!$B$4),INDEX($D$98:$D$147,MATCH(CODE(Wunschdienstplan!V28),$H$98:$H$147,0)),IF(ISERROR(VLOOKUP(Wunschdienstplan!V28,Berechnung!$A$98:$D$147,4,0)),0,VLOOKUP(Wunschdienstplan!V28,Berechnung!$A$98:$D$147,4,0)))</f>
        <v>0</v>
      </c>
      <c r="X187" s="29">
        <f>IF(OR(Wunschdienstplan!W28=Schichten!$B$3,Wunschdienstplan!W28=Schichten!$B$4),INDEX($D$98:$D$147,MATCH(CODE(Wunschdienstplan!W28),$H$98:$H$147,0)),IF(ISERROR(VLOOKUP(Wunschdienstplan!W28,Berechnung!$A$98:$D$147,4,0)),0,VLOOKUP(Wunschdienstplan!W28,Berechnung!$A$98:$D$147,4,0)))</f>
        <v>0</v>
      </c>
      <c r="Y187" s="29">
        <f>IF(OR(Wunschdienstplan!X28=Schichten!$B$3,Wunschdienstplan!X28=Schichten!$B$4),INDEX($D$98:$D$147,MATCH(CODE(Wunschdienstplan!X28),$H$98:$H$147,0)),IF(ISERROR(VLOOKUP(Wunschdienstplan!X28,Berechnung!$A$98:$D$147,4,0)),0,VLOOKUP(Wunschdienstplan!X28,Berechnung!$A$98:$D$147,4,0)))</f>
        <v>0</v>
      </c>
      <c r="Z187" s="29">
        <f>IF(OR(Wunschdienstplan!Y28=Schichten!$B$3,Wunschdienstplan!Y28=Schichten!$B$4),INDEX($D$98:$D$147,MATCH(CODE(Wunschdienstplan!Y28),$H$98:$H$147,0)),IF(ISERROR(VLOOKUP(Wunschdienstplan!Y28,Berechnung!$A$98:$D$147,4,0)),0,VLOOKUP(Wunschdienstplan!Y28,Berechnung!$A$98:$D$147,4,0)))</f>
        <v>0</v>
      </c>
      <c r="AA187" s="29">
        <f>IF(OR(Wunschdienstplan!Z28=Schichten!$B$3,Wunschdienstplan!Z28=Schichten!$B$4),INDEX($D$98:$D$147,MATCH(CODE(Wunschdienstplan!Z28),$H$98:$H$147,0)),IF(ISERROR(VLOOKUP(Wunschdienstplan!Z28,Berechnung!$A$98:$D$147,4,0)),0,VLOOKUP(Wunschdienstplan!Z28,Berechnung!$A$98:$D$147,4,0)))</f>
        <v>0</v>
      </c>
      <c r="AB187" s="29">
        <f>IF(OR(Wunschdienstplan!AA28=Schichten!$B$3,Wunschdienstplan!AA28=Schichten!$B$4),INDEX($D$98:$D$147,MATCH(CODE(Wunschdienstplan!AA28),$H$98:$H$147,0)),IF(ISERROR(VLOOKUP(Wunschdienstplan!AA28,Berechnung!$A$98:$D$147,4,0)),0,VLOOKUP(Wunschdienstplan!AA28,Berechnung!$A$98:$D$147,4,0)))</f>
        <v>0</v>
      </c>
      <c r="AC187" s="29">
        <f>IF(OR(Wunschdienstplan!AB28=Schichten!$B$3,Wunschdienstplan!AB28=Schichten!$B$4),INDEX($D$98:$D$147,MATCH(CODE(Wunschdienstplan!AB28),$H$98:$H$147,0)),IF(ISERROR(VLOOKUP(Wunschdienstplan!AB28,Berechnung!$A$98:$D$147,4,0)),0,VLOOKUP(Wunschdienstplan!AB28,Berechnung!$A$98:$D$147,4,0)))</f>
        <v>0</v>
      </c>
      <c r="AD187" s="29">
        <f>IF(OR(Wunschdienstplan!AC28=Schichten!$B$3,Wunschdienstplan!AC28=Schichten!$B$4),INDEX($D$98:$D$147,MATCH(CODE(Wunschdienstplan!AC28),$H$98:$H$147,0)),IF(ISERROR(VLOOKUP(Wunschdienstplan!AC28,Berechnung!$A$98:$D$147,4,0)),0,VLOOKUP(Wunschdienstplan!AC28,Berechnung!$A$98:$D$147,4,0)))</f>
        <v>0</v>
      </c>
      <c r="AE187" s="29">
        <f>IF(OR(Wunschdienstplan!AD28=Schichten!$B$3,Wunschdienstplan!AD28=Schichten!$B$4),INDEX($D$98:$D$147,MATCH(CODE(Wunschdienstplan!AD28),$H$98:$H$147,0)),IF(ISERROR(VLOOKUP(Wunschdienstplan!AD28,Berechnung!$A$98:$D$147,4,0)),0,VLOOKUP(Wunschdienstplan!AD28,Berechnung!$A$98:$D$147,4,0)))</f>
        <v>0</v>
      </c>
      <c r="AF187" s="29">
        <f>IF(OR(Wunschdienstplan!AE28=Schichten!$B$3,Wunschdienstplan!AE28=Schichten!$B$4),INDEX($D$98:$D$147,MATCH(CODE(Wunschdienstplan!AE28),$H$98:$H$147,0)),IF(ISERROR(VLOOKUP(Wunschdienstplan!AE28,Berechnung!$A$98:$D$147,4,0)),0,VLOOKUP(Wunschdienstplan!AE28,Berechnung!$A$98:$D$147,4,0)))</f>
        <v>0</v>
      </c>
      <c r="AG187" s="29">
        <f>IF(OR(Wunschdienstplan!AF28=Schichten!$B$3,Wunschdienstplan!AF28=Schichten!$B$4),INDEX($D$98:$D$147,MATCH(CODE(Wunschdienstplan!AF28),$H$98:$H$147,0)),IF(ISERROR(VLOOKUP(Wunschdienstplan!AF28,Berechnung!$A$98:$D$147,4,0)),0,VLOOKUP(Wunschdienstplan!AF28,Berechnung!$A$98:$D$147,4,0)))</f>
        <v>0</v>
      </c>
      <c r="AH187" s="29">
        <f>IF(OR(Wunschdienstplan!AG28=Schichten!$B$3,Wunschdienstplan!AG28=Schichten!$B$4),INDEX($D$98:$D$147,MATCH(CODE(Wunschdienstplan!AG28),$H$98:$H$147,0)),IF(ISERROR(VLOOKUP(Wunschdienstplan!AG28,Berechnung!$A$98:$D$147,4,0)),0,VLOOKUP(Wunschdienstplan!AG28,Berechnung!$A$98:$D$147,4,0)))</f>
        <v>0</v>
      </c>
      <c r="AI187" s="29">
        <f>IF(OR(Wunschdienstplan!AH28=Schichten!$B$3,Wunschdienstplan!AH28=Schichten!$B$4),INDEX($D$98:$D$147,MATCH(CODE(Wunschdienstplan!AH28),$H$98:$H$147,0)),IF(ISERROR(VLOOKUP(Wunschdienstplan!AH28,Berechnung!$A$98:$D$147,4,0)),0,VLOOKUP(Wunschdienstplan!AH28,Berechnung!$A$98:$D$147,4,0)))</f>
        <v>0</v>
      </c>
      <c r="AJ187" s="29">
        <f>IF(OR(Wunschdienstplan!AI28=Schichten!$B$3,Wunschdienstplan!AI28=Schichten!$B$4),INDEX($D$98:$D$147,MATCH(CODE(Wunschdienstplan!AI28),$H$98:$H$147,0)),IF(ISERROR(VLOOKUP(Wunschdienstplan!AI28,Berechnung!$A$98:$D$147,4,0)),0,VLOOKUP(Wunschdienstplan!AI28,Berechnung!$A$98:$D$147,4,0)))</f>
        <v>0</v>
      </c>
      <c r="AK187" s="29">
        <f>IF(OR(Wunschdienstplan!AJ28=Schichten!$B$3,Wunschdienstplan!AJ28=Schichten!$B$4),INDEX($D$98:$D$147,MATCH(CODE(Wunschdienstplan!AJ28),$H$98:$H$147,0)),IF(ISERROR(VLOOKUP(Wunschdienstplan!AJ28,Berechnung!$A$98:$D$147,4,0)),0,VLOOKUP(Wunschdienstplan!AJ28,Berechnung!$A$98:$D$147,4,0)))</f>
        <v>0</v>
      </c>
    </row>
    <row r="188" spans="1:37" x14ac:dyDescent="0.25">
      <c r="A188" s="82" t="str">
        <f>IF(Feiertage!D38&lt;&gt;"",Feiertage!B38,"")</f>
        <v/>
      </c>
      <c r="C188">
        <f>Wunschdienstplan!B29</f>
        <v>24</v>
      </c>
      <c r="D188" t="str">
        <f>Wunschdienstplan!C29</f>
        <v>Vorname24</v>
      </c>
      <c r="E188" t="str">
        <f>Wunschdienstplan!D29</f>
        <v>Nachname24</v>
      </c>
      <c r="F188" s="29" t="str">
        <f t="shared" si="12"/>
        <v>00:00</v>
      </c>
      <c r="G188" s="29">
        <f>IF(OR(Wunschdienstplan!F29=Schichten!$B$3,Wunschdienstplan!F29=Schichten!$B$4),INDEX($D$98:$D$147,MATCH(CODE(Wunschdienstplan!F29),$H$98:$H$147,0)),IF(ISERROR(VLOOKUP(Wunschdienstplan!F29,Berechnung!$A$98:$D$147,4,0)),0,VLOOKUP(Wunschdienstplan!F29,Berechnung!$A$98:$D$147,4,0)))</f>
        <v>0</v>
      </c>
      <c r="H188" s="29">
        <f>IF(OR(Wunschdienstplan!G29=Schichten!$B$3,Wunschdienstplan!G29=Schichten!$B$4),INDEX($D$98:$D$147,MATCH(CODE(Wunschdienstplan!G29),$H$98:$H$147,0)),IF(ISERROR(VLOOKUP(Wunschdienstplan!G29,Berechnung!$A$98:$D$147,4,0)),0,VLOOKUP(Wunschdienstplan!G29,Berechnung!$A$98:$D$147,4,0)))</f>
        <v>0</v>
      </c>
      <c r="I188" s="29">
        <f>IF(OR(Wunschdienstplan!H29=Schichten!$B$3,Wunschdienstplan!H29=Schichten!$B$4),INDEX($D$98:$D$147,MATCH(CODE(Wunschdienstplan!H29),$H$98:$H$147,0)),IF(ISERROR(VLOOKUP(Wunschdienstplan!H29,Berechnung!$A$98:$D$147,4,0)),0,VLOOKUP(Wunschdienstplan!H29,Berechnung!$A$98:$D$147,4,0)))</f>
        <v>0</v>
      </c>
      <c r="J188" s="29">
        <f>IF(OR(Wunschdienstplan!I29=Schichten!$B$3,Wunschdienstplan!I29=Schichten!$B$4),INDEX($D$98:$D$147,MATCH(CODE(Wunschdienstplan!I29),$H$98:$H$147,0)),IF(ISERROR(VLOOKUP(Wunschdienstplan!I29,Berechnung!$A$98:$D$147,4,0)),0,VLOOKUP(Wunschdienstplan!I29,Berechnung!$A$98:$D$147,4,0)))</f>
        <v>0</v>
      </c>
      <c r="K188" s="29">
        <f>IF(OR(Wunschdienstplan!J29=Schichten!$B$3,Wunschdienstplan!J29=Schichten!$B$4),INDEX($D$98:$D$147,MATCH(CODE(Wunschdienstplan!J29),$H$98:$H$147,0)),IF(ISERROR(VLOOKUP(Wunschdienstplan!J29,Berechnung!$A$98:$D$147,4,0)),0,VLOOKUP(Wunschdienstplan!J29,Berechnung!$A$98:$D$147,4,0)))</f>
        <v>0</v>
      </c>
      <c r="L188" s="29">
        <f>IF(OR(Wunschdienstplan!K29=Schichten!$B$3,Wunschdienstplan!K29=Schichten!$B$4),INDEX($D$98:$D$147,MATCH(CODE(Wunschdienstplan!K29),$H$98:$H$147,0)),IF(ISERROR(VLOOKUP(Wunschdienstplan!K29,Berechnung!$A$98:$D$147,4,0)),0,VLOOKUP(Wunschdienstplan!K29,Berechnung!$A$98:$D$147,4,0)))</f>
        <v>0</v>
      </c>
      <c r="M188" s="29">
        <f>IF(OR(Wunschdienstplan!L29=Schichten!$B$3,Wunschdienstplan!L29=Schichten!$B$4),INDEX($D$98:$D$147,MATCH(CODE(Wunschdienstplan!L29),$H$98:$H$147,0)),IF(ISERROR(VLOOKUP(Wunschdienstplan!L29,Berechnung!$A$98:$D$147,4,0)),0,VLOOKUP(Wunschdienstplan!L29,Berechnung!$A$98:$D$147,4,0)))</f>
        <v>0</v>
      </c>
      <c r="N188" s="29">
        <f>IF(OR(Wunschdienstplan!M29=Schichten!$B$3,Wunschdienstplan!M29=Schichten!$B$4),INDEX($D$98:$D$147,MATCH(CODE(Wunschdienstplan!M29),$H$98:$H$147,0)),IF(ISERROR(VLOOKUP(Wunschdienstplan!M29,Berechnung!$A$98:$D$147,4,0)),0,VLOOKUP(Wunschdienstplan!M29,Berechnung!$A$98:$D$147,4,0)))</f>
        <v>0</v>
      </c>
      <c r="O188" s="29">
        <f>IF(OR(Wunschdienstplan!N29=Schichten!$B$3,Wunschdienstplan!N29=Schichten!$B$4),INDEX($D$98:$D$147,MATCH(CODE(Wunschdienstplan!N29),$H$98:$H$147,0)),IF(ISERROR(VLOOKUP(Wunschdienstplan!N29,Berechnung!$A$98:$D$147,4,0)),0,VLOOKUP(Wunschdienstplan!N29,Berechnung!$A$98:$D$147,4,0)))</f>
        <v>0</v>
      </c>
      <c r="P188" s="29">
        <f>IF(OR(Wunschdienstplan!O29=Schichten!$B$3,Wunschdienstplan!O29=Schichten!$B$4),INDEX($D$98:$D$147,MATCH(CODE(Wunschdienstplan!O29),$H$98:$H$147,0)),IF(ISERROR(VLOOKUP(Wunschdienstplan!O29,Berechnung!$A$98:$D$147,4,0)),0,VLOOKUP(Wunschdienstplan!O29,Berechnung!$A$98:$D$147,4,0)))</f>
        <v>0</v>
      </c>
      <c r="Q188" s="29">
        <f>IF(OR(Wunschdienstplan!P29=Schichten!$B$3,Wunschdienstplan!P29=Schichten!$B$4),INDEX($D$98:$D$147,MATCH(CODE(Wunschdienstplan!P29),$H$98:$H$147,0)),IF(ISERROR(VLOOKUP(Wunschdienstplan!P29,Berechnung!$A$98:$D$147,4,0)),0,VLOOKUP(Wunschdienstplan!P29,Berechnung!$A$98:$D$147,4,0)))</f>
        <v>0</v>
      </c>
      <c r="R188" s="29">
        <f>IF(OR(Wunschdienstplan!Q29=Schichten!$B$3,Wunschdienstplan!Q29=Schichten!$B$4),INDEX($D$98:$D$147,MATCH(CODE(Wunschdienstplan!Q29),$H$98:$H$147,0)),IF(ISERROR(VLOOKUP(Wunschdienstplan!Q29,Berechnung!$A$98:$D$147,4,0)),0,VLOOKUP(Wunschdienstplan!Q29,Berechnung!$A$98:$D$147,4,0)))</f>
        <v>0</v>
      </c>
      <c r="S188" s="29">
        <f>IF(OR(Wunschdienstplan!R29=Schichten!$B$3,Wunschdienstplan!R29=Schichten!$B$4),INDEX($D$98:$D$147,MATCH(CODE(Wunschdienstplan!R29),$H$98:$H$147,0)),IF(ISERROR(VLOOKUP(Wunschdienstplan!R29,Berechnung!$A$98:$D$147,4,0)),0,VLOOKUP(Wunschdienstplan!R29,Berechnung!$A$98:$D$147,4,0)))</f>
        <v>0</v>
      </c>
      <c r="T188" s="29">
        <f>IF(OR(Wunschdienstplan!S29=Schichten!$B$3,Wunschdienstplan!S29=Schichten!$B$4),INDEX($D$98:$D$147,MATCH(CODE(Wunschdienstplan!S29),$H$98:$H$147,0)),IF(ISERROR(VLOOKUP(Wunschdienstplan!S29,Berechnung!$A$98:$D$147,4,0)),0,VLOOKUP(Wunschdienstplan!S29,Berechnung!$A$98:$D$147,4,0)))</f>
        <v>0</v>
      </c>
      <c r="U188" s="29">
        <f>IF(OR(Wunschdienstplan!T29=Schichten!$B$3,Wunschdienstplan!T29=Schichten!$B$4),INDEX($D$98:$D$147,MATCH(CODE(Wunschdienstplan!T29),$H$98:$H$147,0)),IF(ISERROR(VLOOKUP(Wunschdienstplan!T29,Berechnung!$A$98:$D$147,4,0)),0,VLOOKUP(Wunschdienstplan!T29,Berechnung!$A$98:$D$147,4,0)))</f>
        <v>0</v>
      </c>
      <c r="V188" s="29">
        <f>IF(OR(Wunschdienstplan!U29=Schichten!$B$3,Wunschdienstplan!U29=Schichten!$B$4),INDEX($D$98:$D$147,MATCH(CODE(Wunschdienstplan!U29),$H$98:$H$147,0)),IF(ISERROR(VLOOKUP(Wunschdienstplan!U29,Berechnung!$A$98:$D$147,4,0)),0,VLOOKUP(Wunschdienstplan!U29,Berechnung!$A$98:$D$147,4,0)))</f>
        <v>0</v>
      </c>
      <c r="W188" s="29">
        <f>IF(OR(Wunschdienstplan!V29=Schichten!$B$3,Wunschdienstplan!V29=Schichten!$B$4),INDEX($D$98:$D$147,MATCH(CODE(Wunschdienstplan!V29),$H$98:$H$147,0)),IF(ISERROR(VLOOKUP(Wunschdienstplan!V29,Berechnung!$A$98:$D$147,4,0)),0,VLOOKUP(Wunschdienstplan!V29,Berechnung!$A$98:$D$147,4,0)))</f>
        <v>0</v>
      </c>
      <c r="X188" s="29">
        <f>IF(OR(Wunschdienstplan!W29=Schichten!$B$3,Wunschdienstplan!W29=Schichten!$B$4),INDEX($D$98:$D$147,MATCH(CODE(Wunschdienstplan!W29),$H$98:$H$147,0)),IF(ISERROR(VLOOKUP(Wunschdienstplan!W29,Berechnung!$A$98:$D$147,4,0)),0,VLOOKUP(Wunschdienstplan!W29,Berechnung!$A$98:$D$147,4,0)))</f>
        <v>0</v>
      </c>
      <c r="Y188" s="29">
        <f>IF(OR(Wunschdienstplan!X29=Schichten!$B$3,Wunschdienstplan!X29=Schichten!$B$4),INDEX($D$98:$D$147,MATCH(CODE(Wunschdienstplan!X29),$H$98:$H$147,0)),IF(ISERROR(VLOOKUP(Wunschdienstplan!X29,Berechnung!$A$98:$D$147,4,0)),0,VLOOKUP(Wunschdienstplan!X29,Berechnung!$A$98:$D$147,4,0)))</f>
        <v>0</v>
      </c>
      <c r="Z188" s="29">
        <f>IF(OR(Wunschdienstplan!Y29=Schichten!$B$3,Wunschdienstplan!Y29=Schichten!$B$4),INDEX($D$98:$D$147,MATCH(CODE(Wunschdienstplan!Y29),$H$98:$H$147,0)),IF(ISERROR(VLOOKUP(Wunschdienstplan!Y29,Berechnung!$A$98:$D$147,4,0)),0,VLOOKUP(Wunschdienstplan!Y29,Berechnung!$A$98:$D$147,4,0)))</f>
        <v>0</v>
      </c>
      <c r="AA188" s="29">
        <f>IF(OR(Wunschdienstplan!Z29=Schichten!$B$3,Wunschdienstplan!Z29=Schichten!$B$4),INDEX($D$98:$D$147,MATCH(CODE(Wunschdienstplan!Z29),$H$98:$H$147,0)),IF(ISERROR(VLOOKUP(Wunschdienstplan!Z29,Berechnung!$A$98:$D$147,4,0)),0,VLOOKUP(Wunschdienstplan!Z29,Berechnung!$A$98:$D$147,4,0)))</f>
        <v>0</v>
      </c>
      <c r="AB188" s="29">
        <f>IF(OR(Wunschdienstplan!AA29=Schichten!$B$3,Wunschdienstplan!AA29=Schichten!$B$4),INDEX($D$98:$D$147,MATCH(CODE(Wunschdienstplan!AA29),$H$98:$H$147,0)),IF(ISERROR(VLOOKUP(Wunschdienstplan!AA29,Berechnung!$A$98:$D$147,4,0)),0,VLOOKUP(Wunschdienstplan!AA29,Berechnung!$A$98:$D$147,4,0)))</f>
        <v>0</v>
      </c>
      <c r="AC188" s="29">
        <f>IF(OR(Wunschdienstplan!AB29=Schichten!$B$3,Wunschdienstplan!AB29=Schichten!$B$4),INDEX($D$98:$D$147,MATCH(CODE(Wunschdienstplan!AB29),$H$98:$H$147,0)),IF(ISERROR(VLOOKUP(Wunschdienstplan!AB29,Berechnung!$A$98:$D$147,4,0)),0,VLOOKUP(Wunschdienstplan!AB29,Berechnung!$A$98:$D$147,4,0)))</f>
        <v>0</v>
      </c>
      <c r="AD188" s="29">
        <f>IF(OR(Wunschdienstplan!AC29=Schichten!$B$3,Wunschdienstplan!AC29=Schichten!$B$4),INDEX($D$98:$D$147,MATCH(CODE(Wunschdienstplan!AC29),$H$98:$H$147,0)),IF(ISERROR(VLOOKUP(Wunschdienstplan!AC29,Berechnung!$A$98:$D$147,4,0)),0,VLOOKUP(Wunschdienstplan!AC29,Berechnung!$A$98:$D$147,4,0)))</f>
        <v>0</v>
      </c>
      <c r="AE188" s="29">
        <f>IF(OR(Wunschdienstplan!AD29=Schichten!$B$3,Wunschdienstplan!AD29=Schichten!$B$4),INDEX($D$98:$D$147,MATCH(CODE(Wunschdienstplan!AD29),$H$98:$H$147,0)),IF(ISERROR(VLOOKUP(Wunschdienstplan!AD29,Berechnung!$A$98:$D$147,4,0)),0,VLOOKUP(Wunschdienstplan!AD29,Berechnung!$A$98:$D$147,4,0)))</f>
        <v>0</v>
      </c>
      <c r="AF188" s="29">
        <f>IF(OR(Wunschdienstplan!AE29=Schichten!$B$3,Wunschdienstplan!AE29=Schichten!$B$4),INDEX($D$98:$D$147,MATCH(CODE(Wunschdienstplan!AE29),$H$98:$H$147,0)),IF(ISERROR(VLOOKUP(Wunschdienstplan!AE29,Berechnung!$A$98:$D$147,4,0)),0,VLOOKUP(Wunschdienstplan!AE29,Berechnung!$A$98:$D$147,4,0)))</f>
        <v>0</v>
      </c>
      <c r="AG188" s="29">
        <f>IF(OR(Wunschdienstplan!AF29=Schichten!$B$3,Wunschdienstplan!AF29=Schichten!$B$4),INDEX($D$98:$D$147,MATCH(CODE(Wunschdienstplan!AF29),$H$98:$H$147,0)),IF(ISERROR(VLOOKUP(Wunschdienstplan!AF29,Berechnung!$A$98:$D$147,4,0)),0,VLOOKUP(Wunschdienstplan!AF29,Berechnung!$A$98:$D$147,4,0)))</f>
        <v>0</v>
      </c>
      <c r="AH188" s="29">
        <f>IF(OR(Wunschdienstplan!AG29=Schichten!$B$3,Wunschdienstplan!AG29=Schichten!$B$4),INDEX($D$98:$D$147,MATCH(CODE(Wunschdienstplan!AG29),$H$98:$H$147,0)),IF(ISERROR(VLOOKUP(Wunschdienstplan!AG29,Berechnung!$A$98:$D$147,4,0)),0,VLOOKUP(Wunschdienstplan!AG29,Berechnung!$A$98:$D$147,4,0)))</f>
        <v>0</v>
      </c>
      <c r="AI188" s="29">
        <f>IF(OR(Wunschdienstplan!AH29=Schichten!$B$3,Wunschdienstplan!AH29=Schichten!$B$4),INDEX($D$98:$D$147,MATCH(CODE(Wunschdienstplan!AH29),$H$98:$H$147,0)),IF(ISERROR(VLOOKUP(Wunschdienstplan!AH29,Berechnung!$A$98:$D$147,4,0)),0,VLOOKUP(Wunschdienstplan!AH29,Berechnung!$A$98:$D$147,4,0)))</f>
        <v>0</v>
      </c>
      <c r="AJ188" s="29">
        <f>IF(OR(Wunschdienstplan!AI29=Schichten!$B$3,Wunschdienstplan!AI29=Schichten!$B$4),INDEX($D$98:$D$147,MATCH(CODE(Wunschdienstplan!AI29),$H$98:$H$147,0)),IF(ISERROR(VLOOKUP(Wunschdienstplan!AI29,Berechnung!$A$98:$D$147,4,0)),0,VLOOKUP(Wunschdienstplan!AI29,Berechnung!$A$98:$D$147,4,0)))</f>
        <v>0</v>
      </c>
      <c r="AK188" s="29">
        <f>IF(OR(Wunschdienstplan!AJ29=Schichten!$B$3,Wunschdienstplan!AJ29=Schichten!$B$4),INDEX($D$98:$D$147,MATCH(CODE(Wunschdienstplan!AJ29),$H$98:$H$147,0)),IF(ISERROR(VLOOKUP(Wunschdienstplan!AJ29,Berechnung!$A$98:$D$147,4,0)),0,VLOOKUP(Wunschdienstplan!AJ29,Berechnung!$A$98:$D$147,4,0)))</f>
        <v>0</v>
      </c>
    </row>
    <row r="189" spans="1:37" x14ac:dyDescent="0.25">
      <c r="A189" s="82" t="str">
        <f>IF(Feiertage!D39&lt;&gt;"",Feiertage!B39,"")</f>
        <v/>
      </c>
      <c r="C189">
        <f>Wunschdienstplan!B30</f>
        <v>25</v>
      </c>
      <c r="D189" t="str">
        <f>Wunschdienstplan!C30</f>
        <v>Vorname25</v>
      </c>
      <c r="E189" t="str">
        <f>Wunschdienstplan!D30</f>
        <v>Nachname25</v>
      </c>
      <c r="F189" s="29" t="str">
        <f t="shared" si="12"/>
        <v>00:00</v>
      </c>
      <c r="G189" s="29">
        <f>IF(OR(Wunschdienstplan!F30=Schichten!$B$3,Wunschdienstplan!F30=Schichten!$B$4),INDEX($D$98:$D$147,MATCH(CODE(Wunschdienstplan!F30),$H$98:$H$147,0)),IF(ISERROR(VLOOKUP(Wunschdienstplan!F30,Berechnung!$A$98:$D$147,4,0)),0,VLOOKUP(Wunschdienstplan!F30,Berechnung!$A$98:$D$147,4,0)))</f>
        <v>0</v>
      </c>
      <c r="H189" s="29">
        <f>IF(OR(Wunschdienstplan!G30=Schichten!$B$3,Wunschdienstplan!G30=Schichten!$B$4),INDEX($D$98:$D$147,MATCH(CODE(Wunschdienstplan!G30),$H$98:$H$147,0)),IF(ISERROR(VLOOKUP(Wunschdienstplan!G30,Berechnung!$A$98:$D$147,4,0)),0,VLOOKUP(Wunschdienstplan!G30,Berechnung!$A$98:$D$147,4,0)))</f>
        <v>0</v>
      </c>
      <c r="I189" s="29">
        <f>IF(OR(Wunschdienstplan!H30=Schichten!$B$3,Wunschdienstplan!H30=Schichten!$B$4),INDEX($D$98:$D$147,MATCH(CODE(Wunschdienstplan!H30),$H$98:$H$147,0)),IF(ISERROR(VLOOKUP(Wunschdienstplan!H30,Berechnung!$A$98:$D$147,4,0)),0,VLOOKUP(Wunschdienstplan!H30,Berechnung!$A$98:$D$147,4,0)))</f>
        <v>0</v>
      </c>
      <c r="J189" s="29">
        <f>IF(OR(Wunschdienstplan!I30=Schichten!$B$3,Wunschdienstplan!I30=Schichten!$B$4),INDEX($D$98:$D$147,MATCH(CODE(Wunschdienstplan!I30),$H$98:$H$147,0)),IF(ISERROR(VLOOKUP(Wunschdienstplan!I30,Berechnung!$A$98:$D$147,4,0)),0,VLOOKUP(Wunschdienstplan!I30,Berechnung!$A$98:$D$147,4,0)))</f>
        <v>0</v>
      </c>
      <c r="K189" s="29">
        <f>IF(OR(Wunschdienstplan!J30=Schichten!$B$3,Wunschdienstplan!J30=Schichten!$B$4),INDEX($D$98:$D$147,MATCH(CODE(Wunschdienstplan!J30),$H$98:$H$147,0)),IF(ISERROR(VLOOKUP(Wunschdienstplan!J30,Berechnung!$A$98:$D$147,4,0)),0,VLOOKUP(Wunschdienstplan!J30,Berechnung!$A$98:$D$147,4,0)))</f>
        <v>0</v>
      </c>
      <c r="L189" s="29">
        <f>IF(OR(Wunschdienstplan!K30=Schichten!$B$3,Wunschdienstplan!K30=Schichten!$B$4),INDEX($D$98:$D$147,MATCH(CODE(Wunschdienstplan!K30),$H$98:$H$147,0)),IF(ISERROR(VLOOKUP(Wunschdienstplan!K30,Berechnung!$A$98:$D$147,4,0)),0,VLOOKUP(Wunschdienstplan!K30,Berechnung!$A$98:$D$147,4,0)))</f>
        <v>0</v>
      </c>
      <c r="M189" s="29">
        <f>IF(OR(Wunschdienstplan!L30=Schichten!$B$3,Wunschdienstplan!L30=Schichten!$B$4),INDEX($D$98:$D$147,MATCH(CODE(Wunschdienstplan!L30),$H$98:$H$147,0)),IF(ISERROR(VLOOKUP(Wunschdienstplan!L30,Berechnung!$A$98:$D$147,4,0)),0,VLOOKUP(Wunschdienstplan!L30,Berechnung!$A$98:$D$147,4,0)))</f>
        <v>0</v>
      </c>
      <c r="N189" s="29">
        <f>IF(OR(Wunschdienstplan!M30=Schichten!$B$3,Wunschdienstplan!M30=Schichten!$B$4),INDEX($D$98:$D$147,MATCH(CODE(Wunschdienstplan!M30),$H$98:$H$147,0)),IF(ISERROR(VLOOKUP(Wunschdienstplan!M30,Berechnung!$A$98:$D$147,4,0)),0,VLOOKUP(Wunschdienstplan!M30,Berechnung!$A$98:$D$147,4,0)))</f>
        <v>0</v>
      </c>
      <c r="O189" s="29">
        <f>IF(OR(Wunschdienstplan!N30=Schichten!$B$3,Wunschdienstplan!N30=Schichten!$B$4),INDEX($D$98:$D$147,MATCH(CODE(Wunschdienstplan!N30),$H$98:$H$147,0)),IF(ISERROR(VLOOKUP(Wunschdienstplan!N30,Berechnung!$A$98:$D$147,4,0)),0,VLOOKUP(Wunschdienstplan!N30,Berechnung!$A$98:$D$147,4,0)))</f>
        <v>0</v>
      </c>
      <c r="P189" s="29">
        <f>IF(OR(Wunschdienstplan!O30=Schichten!$B$3,Wunschdienstplan!O30=Schichten!$B$4),INDEX($D$98:$D$147,MATCH(CODE(Wunschdienstplan!O30),$H$98:$H$147,0)),IF(ISERROR(VLOOKUP(Wunschdienstplan!O30,Berechnung!$A$98:$D$147,4,0)),0,VLOOKUP(Wunschdienstplan!O30,Berechnung!$A$98:$D$147,4,0)))</f>
        <v>0</v>
      </c>
      <c r="Q189" s="29">
        <f>IF(OR(Wunschdienstplan!P30=Schichten!$B$3,Wunschdienstplan!P30=Schichten!$B$4),INDEX($D$98:$D$147,MATCH(CODE(Wunschdienstplan!P30),$H$98:$H$147,0)),IF(ISERROR(VLOOKUP(Wunschdienstplan!P30,Berechnung!$A$98:$D$147,4,0)),0,VLOOKUP(Wunschdienstplan!P30,Berechnung!$A$98:$D$147,4,0)))</f>
        <v>0</v>
      </c>
      <c r="R189" s="29">
        <f>IF(OR(Wunschdienstplan!Q30=Schichten!$B$3,Wunschdienstplan!Q30=Schichten!$B$4),INDEX($D$98:$D$147,MATCH(CODE(Wunschdienstplan!Q30),$H$98:$H$147,0)),IF(ISERROR(VLOOKUP(Wunschdienstplan!Q30,Berechnung!$A$98:$D$147,4,0)),0,VLOOKUP(Wunschdienstplan!Q30,Berechnung!$A$98:$D$147,4,0)))</f>
        <v>0</v>
      </c>
      <c r="S189" s="29">
        <f>IF(OR(Wunschdienstplan!R30=Schichten!$B$3,Wunschdienstplan!R30=Schichten!$B$4),INDEX($D$98:$D$147,MATCH(CODE(Wunschdienstplan!R30),$H$98:$H$147,0)),IF(ISERROR(VLOOKUP(Wunschdienstplan!R30,Berechnung!$A$98:$D$147,4,0)),0,VLOOKUP(Wunschdienstplan!R30,Berechnung!$A$98:$D$147,4,0)))</f>
        <v>0</v>
      </c>
      <c r="T189" s="29">
        <f>IF(OR(Wunschdienstplan!S30=Schichten!$B$3,Wunschdienstplan!S30=Schichten!$B$4),INDEX($D$98:$D$147,MATCH(CODE(Wunschdienstplan!S30),$H$98:$H$147,0)),IF(ISERROR(VLOOKUP(Wunschdienstplan!S30,Berechnung!$A$98:$D$147,4,0)),0,VLOOKUP(Wunschdienstplan!S30,Berechnung!$A$98:$D$147,4,0)))</f>
        <v>0</v>
      </c>
      <c r="U189" s="29">
        <f>IF(OR(Wunschdienstplan!T30=Schichten!$B$3,Wunschdienstplan!T30=Schichten!$B$4),INDEX($D$98:$D$147,MATCH(CODE(Wunschdienstplan!T30),$H$98:$H$147,0)),IF(ISERROR(VLOOKUP(Wunschdienstplan!T30,Berechnung!$A$98:$D$147,4,0)),0,VLOOKUP(Wunschdienstplan!T30,Berechnung!$A$98:$D$147,4,0)))</f>
        <v>0</v>
      </c>
      <c r="V189" s="29">
        <f>IF(OR(Wunschdienstplan!U30=Schichten!$B$3,Wunschdienstplan!U30=Schichten!$B$4),INDEX($D$98:$D$147,MATCH(CODE(Wunschdienstplan!U30),$H$98:$H$147,0)),IF(ISERROR(VLOOKUP(Wunschdienstplan!U30,Berechnung!$A$98:$D$147,4,0)),0,VLOOKUP(Wunschdienstplan!U30,Berechnung!$A$98:$D$147,4,0)))</f>
        <v>0</v>
      </c>
      <c r="W189" s="29">
        <f>IF(OR(Wunschdienstplan!V30=Schichten!$B$3,Wunschdienstplan!V30=Schichten!$B$4),INDEX($D$98:$D$147,MATCH(CODE(Wunschdienstplan!V30),$H$98:$H$147,0)),IF(ISERROR(VLOOKUP(Wunschdienstplan!V30,Berechnung!$A$98:$D$147,4,0)),0,VLOOKUP(Wunschdienstplan!V30,Berechnung!$A$98:$D$147,4,0)))</f>
        <v>0</v>
      </c>
      <c r="X189" s="29">
        <f>IF(OR(Wunschdienstplan!W30=Schichten!$B$3,Wunschdienstplan!W30=Schichten!$B$4),INDEX($D$98:$D$147,MATCH(CODE(Wunschdienstplan!W30),$H$98:$H$147,0)),IF(ISERROR(VLOOKUP(Wunschdienstplan!W30,Berechnung!$A$98:$D$147,4,0)),0,VLOOKUP(Wunschdienstplan!W30,Berechnung!$A$98:$D$147,4,0)))</f>
        <v>0</v>
      </c>
      <c r="Y189" s="29">
        <f>IF(OR(Wunschdienstplan!X30=Schichten!$B$3,Wunschdienstplan!X30=Schichten!$B$4),INDEX($D$98:$D$147,MATCH(CODE(Wunschdienstplan!X30),$H$98:$H$147,0)),IF(ISERROR(VLOOKUP(Wunschdienstplan!X30,Berechnung!$A$98:$D$147,4,0)),0,VLOOKUP(Wunschdienstplan!X30,Berechnung!$A$98:$D$147,4,0)))</f>
        <v>0</v>
      </c>
      <c r="Z189" s="29">
        <f>IF(OR(Wunschdienstplan!Y30=Schichten!$B$3,Wunschdienstplan!Y30=Schichten!$B$4),INDEX($D$98:$D$147,MATCH(CODE(Wunschdienstplan!Y30),$H$98:$H$147,0)),IF(ISERROR(VLOOKUP(Wunschdienstplan!Y30,Berechnung!$A$98:$D$147,4,0)),0,VLOOKUP(Wunschdienstplan!Y30,Berechnung!$A$98:$D$147,4,0)))</f>
        <v>0</v>
      </c>
      <c r="AA189" s="29">
        <f>IF(OR(Wunschdienstplan!Z30=Schichten!$B$3,Wunschdienstplan!Z30=Schichten!$B$4),INDEX($D$98:$D$147,MATCH(CODE(Wunschdienstplan!Z30),$H$98:$H$147,0)),IF(ISERROR(VLOOKUP(Wunschdienstplan!Z30,Berechnung!$A$98:$D$147,4,0)),0,VLOOKUP(Wunschdienstplan!Z30,Berechnung!$A$98:$D$147,4,0)))</f>
        <v>0</v>
      </c>
      <c r="AB189" s="29">
        <f>IF(OR(Wunschdienstplan!AA30=Schichten!$B$3,Wunschdienstplan!AA30=Schichten!$B$4),INDEX($D$98:$D$147,MATCH(CODE(Wunschdienstplan!AA30),$H$98:$H$147,0)),IF(ISERROR(VLOOKUP(Wunschdienstplan!AA30,Berechnung!$A$98:$D$147,4,0)),0,VLOOKUP(Wunschdienstplan!AA30,Berechnung!$A$98:$D$147,4,0)))</f>
        <v>0</v>
      </c>
      <c r="AC189" s="29">
        <f>IF(OR(Wunschdienstplan!AB30=Schichten!$B$3,Wunschdienstplan!AB30=Schichten!$B$4),INDEX($D$98:$D$147,MATCH(CODE(Wunschdienstplan!AB30),$H$98:$H$147,0)),IF(ISERROR(VLOOKUP(Wunschdienstplan!AB30,Berechnung!$A$98:$D$147,4,0)),0,VLOOKUP(Wunschdienstplan!AB30,Berechnung!$A$98:$D$147,4,0)))</f>
        <v>0</v>
      </c>
      <c r="AD189" s="29">
        <f>IF(OR(Wunschdienstplan!AC30=Schichten!$B$3,Wunschdienstplan!AC30=Schichten!$B$4),INDEX($D$98:$D$147,MATCH(CODE(Wunschdienstplan!AC30),$H$98:$H$147,0)),IF(ISERROR(VLOOKUP(Wunschdienstplan!AC30,Berechnung!$A$98:$D$147,4,0)),0,VLOOKUP(Wunschdienstplan!AC30,Berechnung!$A$98:$D$147,4,0)))</f>
        <v>0</v>
      </c>
      <c r="AE189" s="29">
        <f>IF(OR(Wunschdienstplan!AD30=Schichten!$B$3,Wunschdienstplan!AD30=Schichten!$B$4),INDEX($D$98:$D$147,MATCH(CODE(Wunschdienstplan!AD30),$H$98:$H$147,0)),IF(ISERROR(VLOOKUP(Wunschdienstplan!AD30,Berechnung!$A$98:$D$147,4,0)),0,VLOOKUP(Wunschdienstplan!AD30,Berechnung!$A$98:$D$147,4,0)))</f>
        <v>0</v>
      </c>
      <c r="AF189" s="29">
        <f>IF(OR(Wunschdienstplan!AE30=Schichten!$B$3,Wunschdienstplan!AE30=Schichten!$B$4),INDEX($D$98:$D$147,MATCH(CODE(Wunschdienstplan!AE30),$H$98:$H$147,0)),IF(ISERROR(VLOOKUP(Wunschdienstplan!AE30,Berechnung!$A$98:$D$147,4,0)),0,VLOOKUP(Wunschdienstplan!AE30,Berechnung!$A$98:$D$147,4,0)))</f>
        <v>0</v>
      </c>
      <c r="AG189" s="29">
        <f>IF(OR(Wunschdienstplan!AF30=Schichten!$B$3,Wunschdienstplan!AF30=Schichten!$B$4),INDEX($D$98:$D$147,MATCH(CODE(Wunschdienstplan!AF30),$H$98:$H$147,0)),IF(ISERROR(VLOOKUP(Wunschdienstplan!AF30,Berechnung!$A$98:$D$147,4,0)),0,VLOOKUP(Wunschdienstplan!AF30,Berechnung!$A$98:$D$147,4,0)))</f>
        <v>0</v>
      </c>
      <c r="AH189" s="29">
        <f>IF(OR(Wunschdienstplan!AG30=Schichten!$B$3,Wunschdienstplan!AG30=Schichten!$B$4),INDEX($D$98:$D$147,MATCH(CODE(Wunschdienstplan!AG30),$H$98:$H$147,0)),IF(ISERROR(VLOOKUP(Wunschdienstplan!AG30,Berechnung!$A$98:$D$147,4,0)),0,VLOOKUP(Wunschdienstplan!AG30,Berechnung!$A$98:$D$147,4,0)))</f>
        <v>0</v>
      </c>
      <c r="AI189" s="29">
        <f>IF(OR(Wunschdienstplan!AH30=Schichten!$B$3,Wunschdienstplan!AH30=Schichten!$B$4),INDEX($D$98:$D$147,MATCH(CODE(Wunschdienstplan!AH30),$H$98:$H$147,0)),IF(ISERROR(VLOOKUP(Wunschdienstplan!AH30,Berechnung!$A$98:$D$147,4,0)),0,VLOOKUP(Wunschdienstplan!AH30,Berechnung!$A$98:$D$147,4,0)))</f>
        <v>0</v>
      </c>
      <c r="AJ189" s="29">
        <f>IF(OR(Wunschdienstplan!AI30=Schichten!$B$3,Wunschdienstplan!AI30=Schichten!$B$4),INDEX($D$98:$D$147,MATCH(CODE(Wunschdienstplan!AI30),$H$98:$H$147,0)),IF(ISERROR(VLOOKUP(Wunschdienstplan!AI30,Berechnung!$A$98:$D$147,4,0)),0,VLOOKUP(Wunschdienstplan!AI30,Berechnung!$A$98:$D$147,4,0)))</f>
        <v>0</v>
      </c>
      <c r="AK189" s="29">
        <f>IF(OR(Wunschdienstplan!AJ30=Schichten!$B$3,Wunschdienstplan!AJ30=Schichten!$B$4),INDEX($D$98:$D$147,MATCH(CODE(Wunschdienstplan!AJ30),$H$98:$H$147,0)),IF(ISERROR(VLOOKUP(Wunschdienstplan!AJ30,Berechnung!$A$98:$D$147,4,0)),0,VLOOKUP(Wunschdienstplan!AJ30,Berechnung!$A$98:$D$147,4,0)))</f>
        <v>0</v>
      </c>
    </row>
    <row r="190" spans="1:37" x14ac:dyDescent="0.25">
      <c r="A190" s="82" t="str">
        <f>IF(Feiertage!D40&lt;&gt;"",Feiertage!B40,"")</f>
        <v/>
      </c>
      <c r="C190">
        <f>Wunschdienstplan!B31</f>
        <v>26</v>
      </c>
      <c r="D190" t="str">
        <f>Wunschdienstplan!C31</f>
        <v>Vorname26</v>
      </c>
      <c r="E190" t="str">
        <f>Wunschdienstplan!D31</f>
        <v>Nachname26</v>
      </c>
      <c r="F190" s="29" t="str">
        <f t="shared" si="12"/>
        <v>00:00</v>
      </c>
      <c r="G190" s="29">
        <f>IF(OR(Wunschdienstplan!F31=Schichten!$B$3,Wunschdienstplan!F31=Schichten!$B$4),INDEX($D$98:$D$147,MATCH(CODE(Wunschdienstplan!F31),$H$98:$H$147,0)),IF(ISERROR(VLOOKUP(Wunschdienstplan!F31,Berechnung!$A$98:$D$147,4,0)),0,VLOOKUP(Wunschdienstplan!F31,Berechnung!$A$98:$D$147,4,0)))</f>
        <v>0</v>
      </c>
      <c r="H190" s="29">
        <f>IF(OR(Wunschdienstplan!G31=Schichten!$B$3,Wunschdienstplan!G31=Schichten!$B$4),INDEX($D$98:$D$147,MATCH(CODE(Wunschdienstplan!G31),$H$98:$H$147,0)),IF(ISERROR(VLOOKUP(Wunschdienstplan!G31,Berechnung!$A$98:$D$147,4,0)),0,VLOOKUP(Wunschdienstplan!G31,Berechnung!$A$98:$D$147,4,0)))</f>
        <v>0</v>
      </c>
      <c r="I190" s="29">
        <f>IF(OR(Wunschdienstplan!H31=Schichten!$B$3,Wunschdienstplan!H31=Schichten!$B$4),INDEX($D$98:$D$147,MATCH(CODE(Wunschdienstplan!H31),$H$98:$H$147,0)),IF(ISERROR(VLOOKUP(Wunschdienstplan!H31,Berechnung!$A$98:$D$147,4,0)),0,VLOOKUP(Wunschdienstplan!H31,Berechnung!$A$98:$D$147,4,0)))</f>
        <v>0</v>
      </c>
      <c r="J190" s="29">
        <f>IF(OR(Wunschdienstplan!I31=Schichten!$B$3,Wunschdienstplan!I31=Schichten!$B$4),INDEX($D$98:$D$147,MATCH(CODE(Wunschdienstplan!I31),$H$98:$H$147,0)),IF(ISERROR(VLOOKUP(Wunschdienstplan!I31,Berechnung!$A$98:$D$147,4,0)),0,VLOOKUP(Wunschdienstplan!I31,Berechnung!$A$98:$D$147,4,0)))</f>
        <v>0</v>
      </c>
      <c r="K190" s="29">
        <f>IF(OR(Wunschdienstplan!J31=Schichten!$B$3,Wunschdienstplan!J31=Schichten!$B$4),INDEX($D$98:$D$147,MATCH(CODE(Wunschdienstplan!J31),$H$98:$H$147,0)),IF(ISERROR(VLOOKUP(Wunschdienstplan!J31,Berechnung!$A$98:$D$147,4,0)),0,VLOOKUP(Wunschdienstplan!J31,Berechnung!$A$98:$D$147,4,0)))</f>
        <v>0</v>
      </c>
      <c r="L190" s="29">
        <f>IF(OR(Wunschdienstplan!K31=Schichten!$B$3,Wunschdienstplan!K31=Schichten!$B$4),INDEX($D$98:$D$147,MATCH(CODE(Wunschdienstplan!K31),$H$98:$H$147,0)),IF(ISERROR(VLOOKUP(Wunschdienstplan!K31,Berechnung!$A$98:$D$147,4,0)),0,VLOOKUP(Wunschdienstplan!K31,Berechnung!$A$98:$D$147,4,0)))</f>
        <v>0</v>
      </c>
      <c r="M190" s="29">
        <f>IF(OR(Wunschdienstplan!L31=Schichten!$B$3,Wunschdienstplan!L31=Schichten!$B$4),INDEX($D$98:$D$147,MATCH(CODE(Wunschdienstplan!L31),$H$98:$H$147,0)),IF(ISERROR(VLOOKUP(Wunschdienstplan!L31,Berechnung!$A$98:$D$147,4,0)),0,VLOOKUP(Wunschdienstplan!L31,Berechnung!$A$98:$D$147,4,0)))</f>
        <v>0</v>
      </c>
      <c r="N190" s="29">
        <f>IF(OR(Wunschdienstplan!M31=Schichten!$B$3,Wunschdienstplan!M31=Schichten!$B$4),INDEX($D$98:$D$147,MATCH(CODE(Wunschdienstplan!M31),$H$98:$H$147,0)),IF(ISERROR(VLOOKUP(Wunschdienstplan!M31,Berechnung!$A$98:$D$147,4,0)),0,VLOOKUP(Wunschdienstplan!M31,Berechnung!$A$98:$D$147,4,0)))</f>
        <v>0</v>
      </c>
      <c r="O190" s="29">
        <f>IF(OR(Wunschdienstplan!N31=Schichten!$B$3,Wunschdienstplan!N31=Schichten!$B$4),INDEX($D$98:$D$147,MATCH(CODE(Wunschdienstplan!N31),$H$98:$H$147,0)),IF(ISERROR(VLOOKUP(Wunschdienstplan!N31,Berechnung!$A$98:$D$147,4,0)),0,VLOOKUP(Wunschdienstplan!N31,Berechnung!$A$98:$D$147,4,0)))</f>
        <v>0</v>
      </c>
      <c r="P190" s="29">
        <f>IF(OR(Wunschdienstplan!O31=Schichten!$B$3,Wunschdienstplan!O31=Schichten!$B$4),INDEX($D$98:$D$147,MATCH(CODE(Wunschdienstplan!O31),$H$98:$H$147,0)),IF(ISERROR(VLOOKUP(Wunschdienstplan!O31,Berechnung!$A$98:$D$147,4,0)),0,VLOOKUP(Wunschdienstplan!O31,Berechnung!$A$98:$D$147,4,0)))</f>
        <v>0</v>
      </c>
      <c r="Q190" s="29">
        <f>IF(OR(Wunschdienstplan!P31=Schichten!$B$3,Wunschdienstplan!P31=Schichten!$B$4),INDEX($D$98:$D$147,MATCH(CODE(Wunschdienstplan!P31),$H$98:$H$147,0)),IF(ISERROR(VLOOKUP(Wunschdienstplan!P31,Berechnung!$A$98:$D$147,4,0)),0,VLOOKUP(Wunschdienstplan!P31,Berechnung!$A$98:$D$147,4,0)))</f>
        <v>0</v>
      </c>
      <c r="R190" s="29">
        <f>IF(OR(Wunschdienstplan!Q31=Schichten!$B$3,Wunschdienstplan!Q31=Schichten!$B$4),INDEX($D$98:$D$147,MATCH(CODE(Wunschdienstplan!Q31),$H$98:$H$147,0)),IF(ISERROR(VLOOKUP(Wunschdienstplan!Q31,Berechnung!$A$98:$D$147,4,0)),0,VLOOKUP(Wunschdienstplan!Q31,Berechnung!$A$98:$D$147,4,0)))</f>
        <v>0</v>
      </c>
      <c r="S190" s="29">
        <f>IF(OR(Wunschdienstplan!R31=Schichten!$B$3,Wunschdienstplan!R31=Schichten!$B$4),INDEX($D$98:$D$147,MATCH(CODE(Wunschdienstplan!R31),$H$98:$H$147,0)),IF(ISERROR(VLOOKUP(Wunschdienstplan!R31,Berechnung!$A$98:$D$147,4,0)),0,VLOOKUP(Wunschdienstplan!R31,Berechnung!$A$98:$D$147,4,0)))</f>
        <v>0</v>
      </c>
      <c r="T190" s="29">
        <f>IF(OR(Wunschdienstplan!S31=Schichten!$B$3,Wunschdienstplan!S31=Schichten!$B$4),INDEX($D$98:$D$147,MATCH(CODE(Wunschdienstplan!S31),$H$98:$H$147,0)),IF(ISERROR(VLOOKUP(Wunschdienstplan!S31,Berechnung!$A$98:$D$147,4,0)),0,VLOOKUP(Wunschdienstplan!S31,Berechnung!$A$98:$D$147,4,0)))</f>
        <v>0</v>
      </c>
      <c r="U190" s="29">
        <f>IF(OR(Wunschdienstplan!T31=Schichten!$B$3,Wunschdienstplan!T31=Schichten!$B$4),INDEX($D$98:$D$147,MATCH(CODE(Wunschdienstplan!T31),$H$98:$H$147,0)),IF(ISERROR(VLOOKUP(Wunschdienstplan!T31,Berechnung!$A$98:$D$147,4,0)),0,VLOOKUP(Wunschdienstplan!T31,Berechnung!$A$98:$D$147,4,0)))</f>
        <v>0</v>
      </c>
      <c r="V190" s="29">
        <f>IF(OR(Wunschdienstplan!U31=Schichten!$B$3,Wunschdienstplan!U31=Schichten!$B$4),INDEX($D$98:$D$147,MATCH(CODE(Wunschdienstplan!U31),$H$98:$H$147,0)),IF(ISERROR(VLOOKUP(Wunschdienstplan!U31,Berechnung!$A$98:$D$147,4,0)),0,VLOOKUP(Wunschdienstplan!U31,Berechnung!$A$98:$D$147,4,0)))</f>
        <v>0</v>
      </c>
      <c r="W190" s="29">
        <f>IF(OR(Wunschdienstplan!V31=Schichten!$B$3,Wunschdienstplan!V31=Schichten!$B$4),INDEX($D$98:$D$147,MATCH(CODE(Wunschdienstplan!V31),$H$98:$H$147,0)),IF(ISERROR(VLOOKUP(Wunschdienstplan!V31,Berechnung!$A$98:$D$147,4,0)),0,VLOOKUP(Wunschdienstplan!V31,Berechnung!$A$98:$D$147,4,0)))</f>
        <v>0</v>
      </c>
      <c r="X190" s="29">
        <f>IF(OR(Wunschdienstplan!W31=Schichten!$B$3,Wunschdienstplan!W31=Schichten!$B$4),INDEX($D$98:$D$147,MATCH(CODE(Wunschdienstplan!W31),$H$98:$H$147,0)),IF(ISERROR(VLOOKUP(Wunschdienstplan!W31,Berechnung!$A$98:$D$147,4,0)),0,VLOOKUP(Wunschdienstplan!W31,Berechnung!$A$98:$D$147,4,0)))</f>
        <v>0</v>
      </c>
      <c r="Y190" s="29">
        <f>IF(OR(Wunschdienstplan!X31=Schichten!$B$3,Wunschdienstplan!X31=Schichten!$B$4),INDEX($D$98:$D$147,MATCH(CODE(Wunschdienstplan!X31),$H$98:$H$147,0)),IF(ISERROR(VLOOKUP(Wunschdienstplan!X31,Berechnung!$A$98:$D$147,4,0)),0,VLOOKUP(Wunschdienstplan!X31,Berechnung!$A$98:$D$147,4,0)))</f>
        <v>0</v>
      </c>
      <c r="Z190" s="29">
        <f>IF(OR(Wunschdienstplan!Y31=Schichten!$B$3,Wunschdienstplan!Y31=Schichten!$B$4),INDEX($D$98:$D$147,MATCH(CODE(Wunschdienstplan!Y31),$H$98:$H$147,0)),IF(ISERROR(VLOOKUP(Wunschdienstplan!Y31,Berechnung!$A$98:$D$147,4,0)),0,VLOOKUP(Wunschdienstplan!Y31,Berechnung!$A$98:$D$147,4,0)))</f>
        <v>0</v>
      </c>
      <c r="AA190" s="29">
        <f>IF(OR(Wunschdienstplan!Z31=Schichten!$B$3,Wunschdienstplan!Z31=Schichten!$B$4),INDEX($D$98:$D$147,MATCH(CODE(Wunschdienstplan!Z31),$H$98:$H$147,0)),IF(ISERROR(VLOOKUP(Wunschdienstplan!Z31,Berechnung!$A$98:$D$147,4,0)),0,VLOOKUP(Wunschdienstplan!Z31,Berechnung!$A$98:$D$147,4,0)))</f>
        <v>0</v>
      </c>
      <c r="AB190" s="29">
        <f>IF(OR(Wunschdienstplan!AA31=Schichten!$B$3,Wunschdienstplan!AA31=Schichten!$B$4),INDEX($D$98:$D$147,MATCH(CODE(Wunschdienstplan!AA31),$H$98:$H$147,0)),IF(ISERROR(VLOOKUP(Wunschdienstplan!AA31,Berechnung!$A$98:$D$147,4,0)),0,VLOOKUP(Wunschdienstplan!AA31,Berechnung!$A$98:$D$147,4,0)))</f>
        <v>0</v>
      </c>
      <c r="AC190" s="29">
        <f>IF(OR(Wunschdienstplan!AB31=Schichten!$B$3,Wunschdienstplan!AB31=Schichten!$B$4),INDEX($D$98:$D$147,MATCH(CODE(Wunschdienstplan!AB31),$H$98:$H$147,0)),IF(ISERROR(VLOOKUP(Wunschdienstplan!AB31,Berechnung!$A$98:$D$147,4,0)),0,VLOOKUP(Wunschdienstplan!AB31,Berechnung!$A$98:$D$147,4,0)))</f>
        <v>0</v>
      </c>
      <c r="AD190" s="29">
        <f>IF(OR(Wunschdienstplan!AC31=Schichten!$B$3,Wunschdienstplan!AC31=Schichten!$B$4),INDEX($D$98:$D$147,MATCH(CODE(Wunschdienstplan!AC31),$H$98:$H$147,0)),IF(ISERROR(VLOOKUP(Wunschdienstplan!AC31,Berechnung!$A$98:$D$147,4,0)),0,VLOOKUP(Wunschdienstplan!AC31,Berechnung!$A$98:$D$147,4,0)))</f>
        <v>0</v>
      </c>
      <c r="AE190" s="29">
        <f>IF(OR(Wunschdienstplan!AD31=Schichten!$B$3,Wunschdienstplan!AD31=Schichten!$B$4),INDEX($D$98:$D$147,MATCH(CODE(Wunschdienstplan!AD31),$H$98:$H$147,0)),IF(ISERROR(VLOOKUP(Wunschdienstplan!AD31,Berechnung!$A$98:$D$147,4,0)),0,VLOOKUP(Wunschdienstplan!AD31,Berechnung!$A$98:$D$147,4,0)))</f>
        <v>0</v>
      </c>
      <c r="AF190" s="29">
        <f>IF(OR(Wunschdienstplan!AE31=Schichten!$B$3,Wunschdienstplan!AE31=Schichten!$B$4),INDEX($D$98:$D$147,MATCH(CODE(Wunschdienstplan!AE31),$H$98:$H$147,0)),IF(ISERROR(VLOOKUP(Wunschdienstplan!AE31,Berechnung!$A$98:$D$147,4,0)),0,VLOOKUP(Wunschdienstplan!AE31,Berechnung!$A$98:$D$147,4,0)))</f>
        <v>0</v>
      </c>
      <c r="AG190" s="29">
        <f>IF(OR(Wunschdienstplan!AF31=Schichten!$B$3,Wunschdienstplan!AF31=Schichten!$B$4),INDEX($D$98:$D$147,MATCH(CODE(Wunschdienstplan!AF31),$H$98:$H$147,0)),IF(ISERROR(VLOOKUP(Wunschdienstplan!AF31,Berechnung!$A$98:$D$147,4,0)),0,VLOOKUP(Wunschdienstplan!AF31,Berechnung!$A$98:$D$147,4,0)))</f>
        <v>0</v>
      </c>
      <c r="AH190" s="29">
        <f>IF(OR(Wunschdienstplan!AG31=Schichten!$B$3,Wunschdienstplan!AG31=Schichten!$B$4),INDEX($D$98:$D$147,MATCH(CODE(Wunschdienstplan!AG31),$H$98:$H$147,0)),IF(ISERROR(VLOOKUP(Wunschdienstplan!AG31,Berechnung!$A$98:$D$147,4,0)),0,VLOOKUP(Wunschdienstplan!AG31,Berechnung!$A$98:$D$147,4,0)))</f>
        <v>0</v>
      </c>
      <c r="AI190" s="29">
        <f>IF(OR(Wunschdienstplan!AH31=Schichten!$B$3,Wunschdienstplan!AH31=Schichten!$B$4),INDEX($D$98:$D$147,MATCH(CODE(Wunschdienstplan!AH31),$H$98:$H$147,0)),IF(ISERROR(VLOOKUP(Wunschdienstplan!AH31,Berechnung!$A$98:$D$147,4,0)),0,VLOOKUP(Wunschdienstplan!AH31,Berechnung!$A$98:$D$147,4,0)))</f>
        <v>0</v>
      </c>
      <c r="AJ190" s="29">
        <f>IF(OR(Wunschdienstplan!AI31=Schichten!$B$3,Wunschdienstplan!AI31=Schichten!$B$4),INDEX($D$98:$D$147,MATCH(CODE(Wunschdienstplan!AI31),$H$98:$H$147,0)),IF(ISERROR(VLOOKUP(Wunschdienstplan!AI31,Berechnung!$A$98:$D$147,4,0)),0,VLOOKUP(Wunschdienstplan!AI31,Berechnung!$A$98:$D$147,4,0)))</f>
        <v>0</v>
      </c>
      <c r="AK190" s="29">
        <f>IF(OR(Wunschdienstplan!AJ31=Schichten!$B$3,Wunschdienstplan!AJ31=Schichten!$B$4),INDEX($D$98:$D$147,MATCH(CODE(Wunschdienstplan!AJ31),$H$98:$H$147,0)),IF(ISERROR(VLOOKUP(Wunschdienstplan!AJ31,Berechnung!$A$98:$D$147,4,0)),0,VLOOKUP(Wunschdienstplan!AJ31,Berechnung!$A$98:$D$147,4,0)))</f>
        <v>0</v>
      </c>
    </row>
    <row r="191" spans="1:37" x14ac:dyDescent="0.25">
      <c r="A191" s="82" t="str">
        <f>IF(Feiertage!D41&lt;&gt;"",Feiertage!B41,"")</f>
        <v/>
      </c>
      <c r="C191">
        <f>Wunschdienstplan!B32</f>
        <v>27</v>
      </c>
      <c r="D191" t="str">
        <f>Wunschdienstplan!C32</f>
        <v>Vorname27</v>
      </c>
      <c r="E191" t="str">
        <f>Wunschdienstplan!D32</f>
        <v>Nachname27</v>
      </c>
      <c r="F191" s="29" t="str">
        <f t="shared" si="12"/>
        <v>00:00</v>
      </c>
      <c r="G191" s="29">
        <f>IF(OR(Wunschdienstplan!F32=Schichten!$B$3,Wunschdienstplan!F32=Schichten!$B$4),INDEX($D$98:$D$147,MATCH(CODE(Wunschdienstplan!F32),$H$98:$H$147,0)),IF(ISERROR(VLOOKUP(Wunschdienstplan!F32,Berechnung!$A$98:$D$147,4,0)),0,VLOOKUP(Wunschdienstplan!F32,Berechnung!$A$98:$D$147,4,0)))</f>
        <v>0</v>
      </c>
      <c r="H191" s="29">
        <f>IF(OR(Wunschdienstplan!G32=Schichten!$B$3,Wunschdienstplan!G32=Schichten!$B$4),INDEX($D$98:$D$147,MATCH(CODE(Wunschdienstplan!G32),$H$98:$H$147,0)),IF(ISERROR(VLOOKUP(Wunschdienstplan!G32,Berechnung!$A$98:$D$147,4,0)),0,VLOOKUP(Wunschdienstplan!G32,Berechnung!$A$98:$D$147,4,0)))</f>
        <v>0</v>
      </c>
      <c r="I191" s="29">
        <f>IF(OR(Wunschdienstplan!H32=Schichten!$B$3,Wunschdienstplan!H32=Schichten!$B$4),INDEX($D$98:$D$147,MATCH(CODE(Wunschdienstplan!H32),$H$98:$H$147,0)),IF(ISERROR(VLOOKUP(Wunschdienstplan!H32,Berechnung!$A$98:$D$147,4,0)),0,VLOOKUP(Wunschdienstplan!H32,Berechnung!$A$98:$D$147,4,0)))</f>
        <v>0</v>
      </c>
      <c r="J191" s="29">
        <f>IF(OR(Wunschdienstplan!I32=Schichten!$B$3,Wunschdienstplan!I32=Schichten!$B$4),INDEX($D$98:$D$147,MATCH(CODE(Wunschdienstplan!I32),$H$98:$H$147,0)),IF(ISERROR(VLOOKUP(Wunschdienstplan!I32,Berechnung!$A$98:$D$147,4,0)),0,VLOOKUP(Wunschdienstplan!I32,Berechnung!$A$98:$D$147,4,0)))</f>
        <v>0</v>
      </c>
      <c r="K191" s="29">
        <f>IF(OR(Wunschdienstplan!J32=Schichten!$B$3,Wunschdienstplan!J32=Schichten!$B$4),INDEX($D$98:$D$147,MATCH(CODE(Wunschdienstplan!J32),$H$98:$H$147,0)),IF(ISERROR(VLOOKUP(Wunschdienstplan!J32,Berechnung!$A$98:$D$147,4,0)),0,VLOOKUP(Wunschdienstplan!J32,Berechnung!$A$98:$D$147,4,0)))</f>
        <v>0</v>
      </c>
      <c r="L191" s="29">
        <f>IF(OR(Wunschdienstplan!K32=Schichten!$B$3,Wunschdienstplan!K32=Schichten!$B$4),INDEX($D$98:$D$147,MATCH(CODE(Wunschdienstplan!K32),$H$98:$H$147,0)),IF(ISERROR(VLOOKUP(Wunschdienstplan!K32,Berechnung!$A$98:$D$147,4,0)),0,VLOOKUP(Wunschdienstplan!K32,Berechnung!$A$98:$D$147,4,0)))</f>
        <v>0</v>
      </c>
      <c r="M191" s="29">
        <f>IF(OR(Wunschdienstplan!L32=Schichten!$B$3,Wunschdienstplan!L32=Schichten!$B$4),INDEX($D$98:$D$147,MATCH(CODE(Wunschdienstplan!L32),$H$98:$H$147,0)),IF(ISERROR(VLOOKUP(Wunschdienstplan!L32,Berechnung!$A$98:$D$147,4,0)),0,VLOOKUP(Wunschdienstplan!L32,Berechnung!$A$98:$D$147,4,0)))</f>
        <v>0</v>
      </c>
      <c r="N191" s="29">
        <f>IF(OR(Wunschdienstplan!M32=Schichten!$B$3,Wunschdienstplan!M32=Schichten!$B$4),INDEX($D$98:$D$147,MATCH(CODE(Wunschdienstplan!M32),$H$98:$H$147,0)),IF(ISERROR(VLOOKUP(Wunschdienstplan!M32,Berechnung!$A$98:$D$147,4,0)),0,VLOOKUP(Wunschdienstplan!M32,Berechnung!$A$98:$D$147,4,0)))</f>
        <v>0</v>
      </c>
      <c r="O191" s="29">
        <f>IF(OR(Wunschdienstplan!N32=Schichten!$B$3,Wunschdienstplan!N32=Schichten!$B$4),INDEX($D$98:$D$147,MATCH(CODE(Wunschdienstplan!N32),$H$98:$H$147,0)),IF(ISERROR(VLOOKUP(Wunschdienstplan!N32,Berechnung!$A$98:$D$147,4,0)),0,VLOOKUP(Wunschdienstplan!N32,Berechnung!$A$98:$D$147,4,0)))</f>
        <v>0</v>
      </c>
      <c r="P191" s="29">
        <f>IF(OR(Wunschdienstplan!O32=Schichten!$B$3,Wunschdienstplan!O32=Schichten!$B$4),INDEX($D$98:$D$147,MATCH(CODE(Wunschdienstplan!O32),$H$98:$H$147,0)),IF(ISERROR(VLOOKUP(Wunschdienstplan!O32,Berechnung!$A$98:$D$147,4,0)),0,VLOOKUP(Wunschdienstplan!O32,Berechnung!$A$98:$D$147,4,0)))</f>
        <v>0</v>
      </c>
      <c r="Q191" s="29">
        <f>IF(OR(Wunschdienstplan!P32=Schichten!$B$3,Wunschdienstplan!P32=Schichten!$B$4),INDEX($D$98:$D$147,MATCH(CODE(Wunschdienstplan!P32),$H$98:$H$147,0)),IF(ISERROR(VLOOKUP(Wunschdienstplan!P32,Berechnung!$A$98:$D$147,4,0)),0,VLOOKUP(Wunschdienstplan!P32,Berechnung!$A$98:$D$147,4,0)))</f>
        <v>0</v>
      </c>
      <c r="R191" s="29">
        <f>IF(OR(Wunschdienstplan!Q32=Schichten!$B$3,Wunschdienstplan!Q32=Schichten!$B$4),INDEX($D$98:$D$147,MATCH(CODE(Wunschdienstplan!Q32),$H$98:$H$147,0)),IF(ISERROR(VLOOKUP(Wunschdienstplan!Q32,Berechnung!$A$98:$D$147,4,0)),0,VLOOKUP(Wunschdienstplan!Q32,Berechnung!$A$98:$D$147,4,0)))</f>
        <v>0</v>
      </c>
      <c r="S191" s="29">
        <f>IF(OR(Wunschdienstplan!R32=Schichten!$B$3,Wunschdienstplan!R32=Schichten!$B$4),INDEX($D$98:$D$147,MATCH(CODE(Wunschdienstplan!R32),$H$98:$H$147,0)),IF(ISERROR(VLOOKUP(Wunschdienstplan!R32,Berechnung!$A$98:$D$147,4,0)),0,VLOOKUP(Wunschdienstplan!R32,Berechnung!$A$98:$D$147,4,0)))</f>
        <v>0</v>
      </c>
      <c r="T191" s="29">
        <f>IF(OR(Wunschdienstplan!S32=Schichten!$B$3,Wunschdienstplan!S32=Schichten!$B$4),INDEX($D$98:$D$147,MATCH(CODE(Wunschdienstplan!S32),$H$98:$H$147,0)),IF(ISERROR(VLOOKUP(Wunschdienstplan!S32,Berechnung!$A$98:$D$147,4,0)),0,VLOOKUP(Wunschdienstplan!S32,Berechnung!$A$98:$D$147,4,0)))</f>
        <v>0</v>
      </c>
      <c r="U191" s="29">
        <f>IF(OR(Wunschdienstplan!T32=Schichten!$B$3,Wunschdienstplan!T32=Schichten!$B$4),INDEX($D$98:$D$147,MATCH(CODE(Wunschdienstplan!T32),$H$98:$H$147,0)),IF(ISERROR(VLOOKUP(Wunschdienstplan!T32,Berechnung!$A$98:$D$147,4,0)),0,VLOOKUP(Wunschdienstplan!T32,Berechnung!$A$98:$D$147,4,0)))</f>
        <v>0</v>
      </c>
      <c r="V191" s="29">
        <f>IF(OR(Wunschdienstplan!U32=Schichten!$B$3,Wunschdienstplan!U32=Schichten!$B$4),INDEX($D$98:$D$147,MATCH(CODE(Wunschdienstplan!U32),$H$98:$H$147,0)),IF(ISERROR(VLOOKUP(Wunschdienstplan!U32,Berechnung!$A$98:$D$147,4,0)),0,VLOOKUP(Wunschdienstplan!U32,Berechnung!$A$98:$D$147,4,0)))</f>
        <v>0</v>
      </c>
      <c r="W191" s="29">
        <f>IF(OR(Wunschdienstplan!V32=Schichten!$B$3,Wunschdienstplan!V32=Schichten!$B$4),INDEX($D$98:$D$147,MATCH(CODE(Wunschdienstplan!V32),$H$98:$H$147,0)),IF(ISERROR(VLOOKUP(Wunschdienstplan!V32,Berechnung!$A$98:$D$147,4,0)),0,VLOOKUP(Wunschdienstplan!V32,Berechnung!$A$98:$D$147,4,0)))</f>
        <v>0</v>
      </c>
      <c r="X191" s="29">
        <f>IF(OR(Wunschdienstplan!W32=Schichten!$B$3,Wunschdienstplan!W32=Schichten!$B$4),INDEX($D$98:$D$147,MATCH(CODE(Wunschdienstplan!W32),$H$98:$H$147,0)),IF(ISERROR(VLOOKUP(Wunschdienstplan!W32,Berechnung!$A$98:$D$147,4,0)),0,VLOOKUP(Wunschdienstplan!W32,Berechnung!$A$98:$D$147,4,0)))</f>
        <v>0</v>
      </c>
      <c r="Y191" s="29">
        <f>IF(OR(Wunschdienstplan!X32=Schichten!$B$3,Wunschdienstplan!X32=Schichten!$B$4),INDEX($D$98:$D$147,MATCH(CODE(Wunschdienstplan!X32),$H$98:$H$147,0)),IF(ISERROR(VLOOKUP(Wunschdienstplan!X32,Berechnung!$A$98:$D$147,4,0)),0,VLOOKUP(Wunschdienstplan!X32,Berechnung!$A$98:$D$147,4,0)))</f>
        <v>0</v>
      </c>
      <c r="Z191" s="29">
        <f>IF(OR(Wunschdienstplan!Y32=Schichten!$B$3,Wunschdienstplan!Y32=Schichten!$B$4),INDEX($D$98:$D$147,MATCH(CODE(Wunschdienstplan!Y32),$H$98:$H$147,0)),IF(ISERROR(VLOOKUP(Wunschdienstplan!Y32,Berechnung!$A$98:$D$147,4,0)),0,VLOOKUP(Wunschdienstplan!Y32,Berechnung!$A$98:$D$147,4,0)))</f>
        <v>0</v>
      </c>
      <c r="AA191" s="29">
        <f>IF(OR(Wunschdienstplan!Z32=Schichten!$B$3,Wunschdienstplan!Z32=Schichten!$B$4),INDEX($D$98:$D$147,MATCH(CODE(Wunschdienstplan!Z32),$H$98:$H$147,0)),IF(ISERROR(VLOOKUP(Wunschdienstplan!Z32,Berechnung!$A$98:$D$147,4,0)),0,VLOOKUP(Wunschdienstplan!Z32,Berechnung!$A$98:$D$147,4,0)))</f>
        <v>0</v>
      </c>
      <c r="AB191" s="29">
        <f>IF(OR(Wunschdienstplan!AA32=Schichten!$B$3,Wunschdienstplan!AA32=Schichten!$B$4),INDEX($D$98:$D$147,MATCH(CODE(Wunschdienstplan!AA32),$H$98:$H$147,0)),IF(ISERROR(VLOOKUP(Wunschdienstplan!AA32,Berechnung!$A$98:$D$147,4,0)),0,VLOOKUP(Wunschdienstplan!AA32,Berechnung!$A$98:$D$147,4,0)))</f>
        <v>0</v>
      </c>
      <c r="AC191" s="29">
        <f>IF(OR(Wunschdienstplan!AB32=Schichten!$B$3,Wunschdienstplan!AB32=Schichten!$B$4),INDEX($D$98:$D$147,MATCH(CODE(Wunschdienstplan!AB32),$H$98:$H$147,0)),IF(ISERROR(VLOOKUP(Wunschdienstplan!AB32,Berechnung!$A$98:$D$147,4,0)),0,VLOOKUP(Wunschdienstplan!AB32,Berechnung!$A$98:$D$147,4,0)))</f>
        <v>0</v>
      </c>
      <c r="AD191" s="29">
        <f>IF(OR(Wunschdienstplan!AC32=Schichten!$B$3,Wunschdienstplan!AC32=Schichten!$B$4),INDEX($D$98:$D$147,MATCH(CODE(Wunschdienstplan!AC32),$H$98:$H$147,0)),IF(ISERROR(VLOOKUP(Wunschdienstplan!AC32,Berechnung!$A$98:$D$147,4,0)),0,VLOOKUP(Wunschdienstplan!AC32,Berechnung!$A$98:$D$147,4,0)))</f>
        <v>0</v>
      </c>
      <c r="AE191" s="29">
        <f>IF(OR(Wunschdienstplan!AD32=Schichten!$B$3,Wunschdienstplan!AD32=Schichten!$B$4),INDEX($D$98:$D$147,MATCH(CODE(Wunschdienstplan!AD32),$H$98:$H$147,0)),IF(ISERROR(VLOOKUP(Wunschdienstplan!AD32,Berechnung!$A$98:$D$147,4,0)),0,VLOOKUP(Wunschdienstplan!AD32,Berechnung!$A$98:$D$147,4,0)))</f>
        <v>0</v>
      </c>
      <c r="AF191" s="29">
        <f>IF(OR(Wunschdienstplan!AE32=Schichten!$B$3,Wunschdienstplan!AE32=Schichten!$B$4),INDEX($D$98:$D$147,MATCH(CODE(Wunschdienstplan!AE32),$H$98:$H$147,0)),IF(ISERROR(VLOOKUP(Wunschdienstplan!AE32,Berechnung!$A$98:$D$147,4,0)),0,VLOOKUP(Wunschdienstplan!AE32,Berechnung!$A$98:$D$147,4,0)))</f>
        <v>0</v>
      </c>
      <c r="AG191" s="29">
        <f>IF(OR(Wunschdienstplan!AF32=Schichten!$B$3,Wunschdienstplan!AF32=Schichten!$B$4),INDEX($D$98:$D$147,MATCH(CODE(Wunschdienstplan!AF32),$H$98:$H$147,0)),IF(ISERROR(VLOOKUP(Wunschdienstplan!AF32,Berechnung!$A$98:$D$147,4,0)),0,VLOOKUP(Wunschdienstplan!AF32,Berechnung!$A$98:$D$147,4,0)))</f>
        <v>0</v>
      </c>
      <c r="AH191" s="29">
        <f>IF(OR(Wunschdienstplan!AG32=Schichten!$B$3,Wunschdienstplan!AG32=Schichten!$B$4),INDEX($D$98:$D$147,MATCH(CODE(Wunschdienstplan!AG32),$H$98:$H$147,0)),IF(ISERROR(VLOOKUP(Wunschdienstplan!AG32,Berechnung!$A$98:$D$147,4,0)),0,VLOOKUP(Wunschdienstplan!AG32,Berechnung!$A$98:$D$147,4,0)))</f>
        <v>0</v>
      </c>
      <c r="AI191" s="29">
        <f>IF(OR(Wunschdienstplan!AH32=Schichten!$B$3,Wunschdienstplan!AH32=Schichten!$B$4),INDEX($D$98:$D$147,MATCH(CODE(Wunschdienstplan!AH32),$H$98:$H$147,0)),IF(ISERROR(VLOOKUP(Wunschdienstplan!AH32,Berechnung!$A$98:$D$147,4,0)),0,VLOOKUP(Wunschdienstplan!AH32,Berechnung!$A$98:$D$147,4,0)))</f>
        <v>0</v>
      </c>
      <c r="AJ191" s="29">
        <f>IF(OR(Wunschdienstplan!AI32=Schichten!$B$3,Wunschdienstplan!AI32=Schichten!$B$4),INDEX($D$98:$D$147,MATCH(CODE(Wunschdienstplan!AI32),$H$98:$H$147,0)),IF(ISERROR(VLOOKUP(Wunschdienstplan!AI32,Berechnung!$A$98:$D$147,4,0)),0,VLOOKUP(Wunschdienstplan!AI32,Berechnung!$A$98:$D$147,4,0)))</f>
        <v>0</v>
      </c>
      <c r="AK191" s="29">
        <f>IF(OR(Wunschdienstplan!AJ32=Schichten!$B$3,Wunschdienstplan!AJ32=Schichten!$B$4),INDEX($D$98:$D$147,MATCH(CODE(Wunschdienstplan!AJ32),$H$98:$H$147,0)),IF(ISERROR(VLOOKUP(Wunschdienstplan!AJ32,Berechnung!$A$98:$D$147,4,0)),0,VLOOKUP(Wunschdienstplan!AJ32,Berechnung!$A$98:$D$147,4,0)))</f>
        <v>0</v>
      </c>
    </row>
    <row r="192" spans="1:37" x14ac:dyDescent="0.25">
      <c r="A192" s="82" t="str">
        <f>IF(Feiertage!D42&lt;&gt;"",Feiertage!B42,"")</f>
        <v/>
      </c>
      <c r="C192">
        <f>Wunschdienstplan!B33</f>
        <v>28</v>
      </c>
      <c r="D192" t="str">
        <f>Wunschdienstplan!C33</f>
        <v>Vorname28</v>
      </c>
      <c r="E192" t="str">
        <f>Wunschdienstplan!D33</f>
        <v>Nachname28</v>
      </c>
      <c r="F192" s="29" t="str">
        <f t="shared" si="12"/>
        <v>00:00</v>
      </c>
      <c r="G192" s="29">
        <f>IF(OR(Wunschdienstplan!F33=Schichten!$B$3,Wunschdienstplan!F33=Schichten!$B$4),INDEX($D$98:$D$147,MATCH(CODE(Wunschdienstplan!F33),$H$98:$H$147,0)),IF(ISERROR(VLOOKUP(Wunschdienstplan!F33,Berechnung!$A$98:$D$147,4,0)),0,VLOOKUP(Wunschdienstplan!F33,Berechnung!$A$98:$D$147,4,0)))</f>
        <v>0</v>
      </c>
      <c r="H192" s="29">
        <f>IF(OR(Wunschdienstplan!G33=Schichten!$B$3,Wunschdienstplan!G33=Schichten!$B$4),INDEX($D$98:$D$147,MATCH(CODE(Wunschdienstplan!G33),$H$98:$H$147,0)),IF(ISERROR(VLOOKUP(Wunschdienstplan!G33,Berechnung!$A$98:$D$147,4,0)),0,VLOOKUP(Wunschdienstplan!G33,Berechnung!$A$98:$D$147,4,0)))</f>
        <v>0</v>
      </c>
      <c r="I192" s="29">
        <f>IF(OR(Wunschdienstplan!H33=Schichten!$B$3,Wunschdienstplan!H33=Schichten!$B$4),INDEX($D$98:$D$147,MATCH(CODE(Wunschdienstplan!H33),$H$98:$H$147,0)),IF(ISERROR(VLOOKUP(Wunschdienstplan!H33,Berechnung!$A$98:$D$147,4,0)),0,VLOOKUP(Wunschdienstplan!H33,Berechnung!$A$98:$D$147,4,0)))</f>
        <v>0</v>
      </c>
      <c r="J192" s="29">
        <f>IF(OR(Wunschdienstplan!I33=Schichten!$B$3,Wunschdienstplan!I33=Schichten!$B$4),INDEX($D$98:$D$147,MATCH(CODE(Wunschdienstplan!I33),$H$98:$H$147,0)),IF(ISERROR(VLOOKUP(Wunschdienstplan!I33,Berechnung!$A$98:$D$147,4,0)),0,VLOOKUP(Wunschdienstplan!I33,Berechnung!$A$98:$D$147,4,0)))</f>
        <v>0</v>
      </c>
      <c r="K192" s="29">
        <f>IF(OR(Wunschdienstplan!J33=Schichten!$B$3,Wunschdienstplan!J33=Schichten!$B$4),INDEX($D$98:$D$147,MATCH(CODE(Wunschdienstplan!J33),$H$98:$H$147,0)),IF(ISERROR(VLOOKUP(Wunschdienstplan!J33,Berechnung!$A$98:$D$147,4,0)),0,VLOOKUP(Wunschdienstplan!J33,Berechnung!$A$98:$D$147,4,0)))</f>
        <v>0</v>
      </c>
      <c r="L192" s="29">
        <f>IF(OR(Wunschdienstplan!K33=Schichten!$B$3,Wunschdienstplan!K33=Schichten!$B$4),INDEX($D$98:$D$147,MATCH(CODE(Wunschdienstplan!K33),$H$98:$H$147,0)),IF(ISERROR(VLOOKUP(Wunschdienstplan!K33,Berechnung!$A$98:$D$147,4,0)),0,VLOOKUP(Wunschdienstplan!K33,Berechnung!$A$98:$D$147,4,0)))</f>
        <v>0</v>
      </c>
      <c r="M192" s="29">
        <f>IF(OR(Wunschdienstplan!L33=Schichten!$B$3,Wunschdienstplan!L33=Schichten!$B$4),INDEX($D$98:$D$147,MATCH(CODE(Wunschdienstplan!L33),$H$98:$H$147,0)),IF(ISERROR(VLOOKUP(Wunschdienstplan!L33,Berechnung!$A$98:$D$147,4,0)),0,VLOOKUP(Wunschdienstplan!L33,Berechnung!$A$98:$D$147,4,0)))</f>
        <v>0</v>
      </c>
      <c r="N192" s="29">
        <f>IF(OR(Wunschdienstplan!M33=Schichten!$B$3,Wunschdienstplan!M33=Schichten!$B$4),INDEX($D$98:$D$147,MATCH(CODE(Wunschdienstplan!M33),$H$98:$H$147,0)),IF(ISERROR(VLOOKUP(Wunschdienstplan!M33,Berechnung!$A$98:$D$147,4,0)),0,VLOOKUP(Wunschdienstplan!M33,Berechnung!$A$98:$D$147,4,0)))</f>
        <v>0</v>
      </c>
      <c r="O192" s="29">
        <f>IF(OR(Wunschdienstplan!N33=Schichten!$B$3,Wunschdienstplan!N33=Schichten!$B$4),INDEX($D$98:$D$147,MATCH(CODE(Wunschdienstplan!N33),$H$98:$H$147,0)),IF(ISERROR(VLOOKUP(Wunschdienstplan!N33,Berechnung!$A$98:$D$147,4,0)),0,VLOOKUP(Wunschdienstplan!N33,Berechnung!$A$98:$D$147,4,0)))</f>
        <v>0</v>
      </c>
      <c r="P192" s="29">
        <f>IF(OR(Wunschdienstplan!O33=Schichten!$B$3,Wunschdienstplan!O33=Schichten!$B$4),INDEX($D$98:$D$147,MATCH(CODE(Wunschdienstplan!O33),$H$98:$H$147,0)),IF(ISERROR(VLOOKUP(Wunschdienstplan!O33,Berechnung!$A$98:$D$147,4,0)),0,VLOOKUP(Wunschdienstplan!O33,Berechnung!$A$98:$D$147,4,0)))</f>
        <v>0</v>
      </c>
      <c r="Q192" s="29">
        <f>IF(OR(Wunschdienstplan!P33=Schichten!$B$3,Wunschdienstplan!P33=Schichten!$B$4),INDEX($D$98:$D$147,MATCH(CODE(Wunschdienstplan!P33),$H$98:$H$147,0)),IF(ISERROR(VLOOKUP(Wunschdienstplan!P33,Berechnung!$A$98:$D$147,4,0)),0,VLOOKUP(Wunschdienstplan!P33,Berechnung!$A$98:$D$147,4,0)))</f>
        <v>0</v>
      </c>
      <c r="R192" s="29">
        <f>IF(OR(Wunschdienstplan!Q33=Schichten!$B$3,Wunschdienstplan!Q33=Schichten!$B$4),INDEX($D$98:$D$147,MATCH(CODE(Wunschdienstplan!Q33),$H$98:$H$147,0)),IF(ISERROR(VLOOKUP(Wunschdienstplan!Q33,Berechnung!$A$98:$D$147,4,0)),0,VLOOKUP(Wunschdienstplan!Q33,Berechnung!$A$98:$D$147,4,0)))</f>
        <v>0</v>
      </c>
      <c r="S192" s="29">
        <f>IF(OR(Wunschdienstplan!R33=Schichten!$B$3,Wunschdienstplan!R33=Schichten!$B$4),INDEX($D$98:$D$147,MATCH(CODE(Wunschdienstplan!R33),$H$98:$H$147,0)),IF(ISERROR(VLOOKUP(Wunschdienstplan!R33,Berechnung!$A$98:$D$147,4,0)),0,VLOOKUP(Wunschdienstplan!R33,Berechnung!$A$98:$D$147,4,0)))</f>
        <v>0</v>
      </c>
      <c r="T192" s="29">
        <f>IF(OR(Wunschdienstplan!S33=Schichten!$B$3,Wunschdienstplan!S33=Schichten!$B$4),INDEX($D$98:$D$147,MATCH(CODE(Wunschdienstplan!S33),$H$98:$H$147,0)),IF(ISERROR(VLOOKUP(Wunschdienstplan!S33,Berechnung!$A$98:$D$147,4,0)),0,VLOOKUP(Wunschdienstplan!S33,Berechnung!$A$98:$D$147,4,0)))</f>
        <v>0</v>
      </c>
      <c r="U192" s="29">
        <f>IF(OR(Wunschdienstplan!T33=Schichten!$B$3,Wunschdienstplan!T33=Schichten!$B$4),INDEX($D$98:$D$147,MATCH(CODE(Wunschdienstplan!T33),$H$98:$H$147,0)),IF(ISERROR(VLOOKUP(Wunschdienstplan!T33,Berechnung!$A$98:$D$147,4,0)),0,VLOOKUP(Wunschdienstplan!T33,Berechnung!$A$98:$D$147,4,0)))</f>
        <v>0</v>
      </c>
      <c r="V192" s="29">
        <f>IF(OR(Wunschdienstplan!U33=Schichten!$B$3,Wunschdienstplan!U33=Schichten!$B$4),INDEX($D$98:$D$147,MATCH(CODE(Wunschdienstplan!U33),$H$98:$H$147,0)),IF(ISERROR(VLOOKUP(Wunschdienstplan!U33,Berechnung!$A$98:$D$147,4,0)),0,VLOOKUP(Wunschdienstplan!U33,Berechnung!$A$98:$D$147,4,0)))</f>
        <v>0</v>
      </c>
      <c r="W192" s="29">
        <f>IF(OR(Wunschdienstplan!V33=Schichten!$B$3,Wunschdienstplan!V33=Schichten!$B$4),INDEX($D$98:$D$147,MATCH(CODE(Wunschdienstplan!V33),$H$98:$H$147,0)),IF(ISERROR(VLOOKUP(Wunschdienstplan!V33,Berechnung!$A$98:$D$147,4,0)),0,VLOOKUP(Wunschdienstplan!V33,Berechnung!$A$98:$D$147,4,0)))</f>
        <v>0</v>
      </c>
      <c r="X192" s="29">
        <f>IF(OR(Wunschdienstplan!W33=Schichten!$B$3,Wunschdienstplan!W33=Schichten!$B$4),INDEX($D$98:$D$147,MATCH(CODE(Wunschdienstplan!W33),$H$98:$H$147,0)),IF(ISERROR(VLOOKUP(Wunschdienstplan!W33,Berechnung!$A$98:$D$147,4,0)),0,VLOOKUP(Wunschdienstplan!W33,Berechnung!$A$98:$D$147,4,0)))</f>
        <v>0</v>
      </c>
      <c r="Y192" s="29">
        <f>IF(OR(Wunschdienstplan!X33=Schichten!$B$3,Wunschdienstplan!X33=Schichten!$B$4),INDEX($D$98:$D$147,MATCH(CODE(Wunschdienstplan!X33),$H$98:$H$147,0)),IF(ISERROR(VLOOKUP(Wunschdienstplan!X33,Berechnung!$A$98:$D$147,4,0)),0,VLOOKUP(Wunschdienstplan!X33,Berechnung!$A$98:$D$147,4,0)))</f>
        <v>0</v>
      </c>
      <c r="Z192" s="29">
        <f>IF(OR(Wunschdienstplan!Y33=Schichten!$B$3,Wunschdienstplan!Y33=Schichten!$B$4),INDEX($D$98:$D$147,MATCH(CODE(Wunschdienstplan!Y33),$H$98:$H$147,0)),IF(ISERROR(VLOOKUP(Wunschdienstplan!Y33,Berechnung!$A$98:$D$147,4,0)),0,VLOOKUP(Wunschdienstplan!Y33,Berechnung!$A$98:$D$147,4,0)))</f>
        <v>0</v>
      </c>
      <c r="AA192" s="29">
        <f>IF(OR(Wunschdienstplan!Z33=Schichten!$B$3,Wunschdienstplan!Z33=Schichten!$B$4),INDEX($D$98:$D$147,MATCH(CODE(Wunschdienstplan!Z33),$H$98:$H$147,0)),IF(ISERROR(VLOOKUP(Wunschdienstplan!Z33,Berechnung!$A$98:$D$147,4,0)),0,VLOOKUP(Wunschdienstplan!Z33,Berechnung!$A$98:$D$147,4,0)))</f>
        <v>0</v>
      </c>
      <c r="AB192" s="29">
        <f>IF(OR(Wunschdienstplan!AA33=Schichten!$B$3,Wunschdienstplan!AA33=Schichten!$B$4),INDEX($D$98:$D$147,MATCH(CODE(Wunschdienstplan!AA33),$H$98:$H$147,0)),IF(ISERROR(VLOOKUP(Wunschdienstplan!AA33,Berechnung!$A$98:$D$147,4,0)),0,VLOOKUP(Wunschdienstplan!AA33,Berechnung!$A$98:$D$147,4,0)))</f>
        <v>0</v>
      </c>
      <c r="AC192" s="29">
        <f>IF(OR(Wunschdienstplan!AB33=Schichten!$B$3,Wunschdienstplan!AB33=Schichten!$B$4),INDEX($D$98:$D$147,MATCH(CODE(Wunschdienstplan!AB33),$H$98:$H$147,0)),IF(ISERROR(VLOOKUP(Wunschdienstplan!AB33,Berechnung!$A$98:$D$147,4,0)),0,VLOOKUP(Wunschdienstplan!AB33,Berechnung!$A$98:$D$147,4,0)))</f>
        <v>0</v>
      </c>
      <c r="AD192" s="29">
        <f>IF(OR(Wunschdienstplan!AC33=Schichten!$B$3,Wunschdienstplan!AC33=Schichten!$B$4),INDEX($D$98:$D$147,MATCH(CODE(Wunschdienstplan!AC33),$H$98:$H$147,0)),IF(ISERROR(VLOOKUP(Wunschdienstplan!AC33,Berechnung!$A$98:$D$147,4,0)),0,VLOOKUP(Wunschdienstplan!AC33,Berechnung!$A$98:$D$147,4,0)))</f>
        <v>0</v>
      </c>
      <c r="AE192" s="29">
        <f>IF(OR(Wunschdienstplan!AD33=Schichten!$B$3,Wunschdienstplan!AD33=Schichten!$B$4),INDEX($D$98:$D$147,MATCH(CODE(Wunschdienstplan!AD33),$H$98:$H$147,0)),IF(ISERROR(VLOOKUP(Wunschdienstplan!AD33,Berechnung!$A$98:$D$147,4,0)),0,VLOOKUP(Wunschdienstplan!AD33,Berechnung!$A$98:$D$147,4,0)))</f>
        <v>0</v>
      </c>
      <c r="AF192" s="29">
        <f>IF(OR(Wunschdienstplan!AE33=Schichten!$B$3,Wunschdienstplan!AE33=Schichten!$B$4),INDEX($D$98:$D$147,MATCH(CODE(Wunschdienstplan!AE33),$H$98:$H$147,0)),IF(ISERROR(VLOOKUP(Wunschdienstplan!AE33,Berechnung!$A$98:$D$147,4,0)),0,VLOOKUP(Wunschdienstplan!AE33,Berechnung!$A$98:$D$147,4,0)))</f>
        <v>0</v>
      </c>
      <c r="AG192" s="29">
        <f>IF(OR(Wunschdienstplan!AF33=Schichten!$B$3,Wunschdienstplan!AF33=Schichten!$B$4),INDEX($D$98:$D$147,MATCH(CODE(Wunschdienstplan!AF33),$H$98:$H$147,0)),IF(ISERROR(VLOOKUP(Wunschdienstplan!AF33,Berechnung!$A$98:$D$147,4,0)),0,VLOOKUP(Wunschdienstplan!AF33,Berechnung!$A$98:$D$147,4,0)))</f>
        <v>0</v>
      </c>
      <c r="AH192" s="29">
        <f>IF(OR(Wunschdienstplan!AG33=Schichten!$B$3,Wunschdienstplan!AG33=Schichten!$B$4),INDEX($D$98:$D$147,MATCH(CODE(Wunschdienstplan!AG33),$H$98:$H$147,0)),IF(ISERROR(VLOOKUP(Wunschdienstplan!AG33,Berechnung!$A$98:$D$147,4,0)),0,VLOOKUP(Wunschdienstplan!AG33,Berechnung!$A$98:$D$147,4,0)))</f>
        <v>0</v>
      </c>
      <c r="AI192" s="29">
        <f>IF(OR(Wunschdienstplan!AH33=Schichten!$B$3,Wunschdienstplan!AH33=Schichten!$B$4),INDEX($D$98:$D$147,MATCH(CODE(Wunschdienstplan!AH33),$H$98:$H$147,0)),IF(ISERROR(VLOOKUP(Wunschdienstplan!AH33,Berechnung!$A$98:$D$147,4,0)),0,VLOOKUP(Wunschdienstplan!AH33,Berechnung!$A$98:$D$147,4,0)))</f>
        <v>0</v>
      </c>
      <c r="AJ192" s="29">
        <f>IF(OR(Wunschdienstplan!AI33=Schichten!$B$3,Wunschdienstplan!AI33=Schichten!$B$4),INDEX($D$98:$D$147,MATCH(CODE(Wunschdienstplan!AI33),$H$98:$H$147,0)),IF(ISERROR(VLOOKUP(Wunschdienstplan!AI33,Berechnung!$A$98:$D$147,4,0)),0,VLOOKUP(Wunschdienstplan!AI33,Berechnung!$A$98:$D$147,4,0)))</f>
        <v>0</v>
      </c>
      <c r="AK192" s="29">
        <f>IF(OR(Wunschdienstplan!AJ33=Schichten!$B$3,Wunschdienstplan!AJ33=Schichten!$B$4),INDEX($D$98:$D$147,MATCH(CODE(Wunschdienstplan!AJ33),$H$98:$H$147,0)),IF(ISERROR(VLOOKUP(Wunschdienstplan!AJ33,Berechnung!$A$98:$D$147,4,0)),0,VLOOKUP(Wunschdienstplan!AJ33,Berechnung!$A$98:$D$147,4,0)))</f>
        <v>0</v>
      </c>
    </row>
    <row r="193" spans="1:37" x14ac:dyDescent="0.25">
      <c r="A193" s="82" t="str">
        <f>IF(Feiertage!D43&lt;&gt;"",Feiertage!B43,"")</f>
        <v/>
      </c>
      <c r="C193">
        <f>Wunschdienstplan!B34</f>
        <v>29</v>
      </c>
      <c r="D193" t="str">
        <f>Wunschdienstplan!C34</f>
        <v>Vorname29</v>
      </c>
      <c r="E193" t="str">
        <f>Wunschdienstplan!D34</f>
        <v>Nachname29</v>
      </c>
      <c r="F193" s="29" t="str">
        <f t="shared" si="12"/>
        <v>00:00</v>
      </c>
      <c r="G193" s="29">
        <f>IF(OR(Wunschdienstplan!F34=Schichten!$B$3,Wunschdienstplan!F34=Schichten!$B$4),INDEX($D$98:$D$147,MATCH(CODE(Wunschdienstplan!F34),$H$98:$H$147,0)),IF(ISERROR(VLOOKUP(Wunschdienstplan!F34,Berechnung!$A$98:$D$147,4,0)),0,VLOOKUP(Wunschdienstplan!F34,Berechnung!$A$98:$D$147,4,0)))</f>
        <v>0</v>
      </c>
      <c r="H193" s="29">
        <f>IF(OR(Wunschdienstplan!G34=Schichten!$B$3,Wunschdienstplan!G34=Schichten!$B$4),INDEX($D$98:$D$147,MATCH(CODE(Wunschdienstplan!G34),$H$98:$H$147,0)),IF(ISERROR(VLOOKUP(Wunschdienstplan!G34,Berechnung!$A$98:$D$147,4,0)),0,VLOOKUP(Wunschdienstplan!G34,Berechnung!$A$98:$D$147,4,0)))</f>
        <v>0</v>
      </c>
      <c r="I193" s="29">
        <f>IF(OR(Wunschdienstplan!H34=Schichten!$B$3,Wunschdienstplan!H34=Schichten!$B$4),INDEX($D$98:$D$147,MATCH(CODE(Wunschdienstplan!H34),$H$98:$H$147,0)),IF(ISERROR(VLOOKUP(Wunschdienstplan!H34,Berechnung!$A$98:$D$147,4,0)),0,VLOOKUP(Wunschdienstplan!H34,Berechnung!$A$98:$D$147,4,0)))</f>
        <v>0</v>
      </c>
      <c r="J193" s="29">
        <f>IF(OR(Wunschdienstplan!I34=Schichten!$B$3,Wunschdienstplan!I34=Schichten!$B$4),INDEX($D$98:$D$147,MATCH(CODE(Wunschdienstplan!I34),$H$98:$H$147,0)),IF(ISERROR(VLOOKUP(Wunschdienstplan!I34,Berechnung!$A$98:$D$147,4,0)),0,VLOOKUP(Wunschdienstplan!I34,Berechnung!$A$98:$D$147,4,0)))</f>
        <v>0</v>
      </c>
      <c r="K193" s="29">
        <f>IF(OR(Wunschdienstplan!J34=Schichten!$B$3,Wunschdienstplan!J34=Schichten!$B$4),INDEX($D$98:$D$147,MATCH(CODE(Wunschdienstplan!J34),$H$98:$H$147,0)),IF(ISERROR(VLOOKUP(Wunschdienstplan!J34,Berechnung!$A$98:$D$147,4,0)),0,VLOOKUP(Wunschdienstplan!J34,Berechnung!$A$98:$D$147,4,0)))</f>
        <v>0</v>
      </c>
      <c r="L193" s="29">
        <f>IF(OR(Wunschdienstplan!K34=Schichten!$B$3,Wunschdienstplan!K34=Schichten!$B$4),INDEX($D$98:$D$147,MATCH(CODE(Wunschdienstplan!K34),$H$98:$H$147,0)),IF(ISERROR(VLOOKUP(Wunschdienstplan!K34,Berechnung!$A$98:$D$147,4,0)),0,VLOOKUP(Wunschdienstplan!K34,Berechnung!$A$98:$D$147,4,0)))</f>
        <v>0</v>
      </c>
      <c r="M193" s="29">
        <f>IF(OR(Wunschdienstplan!L34=Schichten!$B$3,Wunschdienstplan!L34=Schichten!$B$4),INDEX($D$98:$D$147,MATCH(CODE(Wunschdienstplan!L34),$H$98:$H$147,0)),IF(ISERROR(VLOOKUP(Wunschdienstplan!L34,Berechnung!$A$98:$D$147,4,0)),0,VLOOKUP(Wunschdienstplan!L34,Berechnung!$A$98:$D$147,4,0)))</f>
        <v>0</v>
      </c>
      <c r="N193" s="29">
        <f>IF(OR(Wunschdienstplan!M34=Schichten!$B$3,Wunschdienstplan!M34=Schichten!$B$4),INDEX($D$98:$D$147,MATCH(CODE(Wunschdienstplan!M34),$H$98:$H$147,0)),IF(ISERROR(VLOOKUP(Wunschdienstplan!M34,Berechnung!$A$98:$D$147,4,0)),0,VLOOKUP(Wunschdienstplan!M34,Berechnung!$A$98:$D$147,4,0)))</f>
        <v>0</v>
      </c>
      <c r="O193" s="29">
        <f>IF(OR(Wunschdienstplan!N34=Schichten!$B$3,Wunschdienstplan!N34=Schichten!$B$4),INDEX($D$98:$D$147,MATCH(CODE(Wunschdienstplan!N34),$H$98:$H$147,0)),IF(ISERROR(VLOOKUP(Wunschdienstplan!N34,Berechnung!$A$98:$D$147,4,0)),0,VLOOKUP(Wunschdienstplan!N34,Berechnung!$A$98:$D$147,4,0)))</f>
        <v>0</v>
      </c>
      <c r="P193" s="29">
        <f>IF(OR(Wunschdienstplan!O34=Schichten!$B$3,Wunschdienstplan!O34=Schichten!$B$4),INDEX($D$98:$D$147,MATCH(CODE(Wunschdienstplan!O34),$H$98:$H$147,0)),IF(ISERROR(VLOOKUP(Wunschdienstplan!O34,Berechnung!$A$98:$D$147,4,0)),0,VLOOKUP(Wunschdienstplan!O34,Berechnung!$A$98:$D$147,4,0)))</f>
        <v>0</v>
      </c>
      <c r="Q193" s="29">
        <f>IF(OR(Wunschdienstplan!P34=Schichten!$B$3,Wunschdienstplan!P34=Schichten!$B$4),INDEX($D$98:$D$147,MATCH(CODE(Wunschdienstplan!P34),$H$98:$H$147,0)),IF(ISERROR(VLOOKUP(Wunschdienstplan!P34,Berechnung!$A$98:$D$147,4,0)),0,VLOOKUP(Wunschdienstplan!P34,Berechnung!$A$98:$D$147,4,0)))</f>
        <v>0</v>
      </c>
      <c r="R193" s="29">
        <f>IF(OR(Wunschdienstplan!Q34=Schichten!$B$3,Wunschdienstplan!Q34=Schichten!$B$4),INDEX($D$98:$D$147,MATCH(CODE(Wunschdienstplan!Q34),$H$98:$H$147,0)),IF(ISERROR(VLOOKUP(Wunschdienstplan!Q34,Berechnung!$A$98:$D$147,4,0)),0,VLOOKUP(Wunschdienstplan!Q34,Berechnung!$A$98:$D$147,4,0)))</f>
        <v>0</v>
      </c>
      <c r="S193" s="29">
        <f>IF(OR(Wunschdienstplan!R34=Schichten!$B$3,Wunschdienstplan!R34=Schichten!$B$4),INDEX($D$98:$D$147,MATCH(CODE(Wunschdienstplan!R34),$H$98:$H$147,0)),IF(ISERROR(VLOOKUP(Wunschdienstplan!R34,Berechnung!$A$98:$D$147,4,0)),0,VLOOKUP(Wunschdienstplan!R34,Berechnung!$A$98:$D$147,4,0)))</f>
        <v>0</v>
      </c>
      <c r="T193" s="29">
        <f>IF(OR(Wunschdienstplan!S34=Schichten!$B$3,Wunschdienstplan!S34=Schichten!$B$4),INDEX($D$98:$D$147,MATCH(CODE(Wunschdienstplan!S34),$H$98:$H$147,0)),IF(ISERROR(VLOOKUP(Wunschdienstplan!S34,Berechnung!$A$98:$D$147,4,0)),0,VLOOKUP(Wunschdienstplan!S34,Berechnung!$A$98:$D$147,4,0)))</f>
        <v>0</v>
      </c>
      <c r="U193" s="29">
        <f>IF(OR(Wunschdienstplan!T34=Schichten!$B$3,Wunschdienstplan!T34=Schichten!$B$4),INDEX($D$98:$D$147,MATCH(CODE(Wunschdienstplan!T34),$H$98:$H$147,0)),IF(ISERROR(VLOOKUP(Wunschdienstplan!T34,Berechnung!$A$98:$D$147,4,0)),0,VLOOKUP(Wunschdienstplan!T34,Berechnung!$A$98:$D$147,4,0)))</f>
        <v>0</v>
      </c>
      <c r="V193" s="29">
        <f>IF(OR(Wunschdienstplan!U34=Schichten!$B$3,Wunschdienstplan!U34=Schichten!$B$4),INDEX($D$98:$D$147,MATCH(CODE(Wunschdienstplan!U34),$H$98:$H$147,0)),IF(ISERROR(VLOOKUP(Wunschdienstplan!U34,Berechnung!$A$98:$D$147,4,0)),0,VLOOKUP(Wunschdienstplan!U34,Berechnung!$A$98:$D$147,4,0)))</f>
        <v>0</v>
      </c>
      <c r="W193" s="29">
        <f>IF(OR(Wunschdienstplan!V34=Schichten!$B$3,Wunschdienstplan!V34=Schichten!$B$4),INDEX($D$98:$D$147,MATCH(CODE(Wunschdienstplan!V34),$H$98:$H$147,0)),IF(ISERROR(VLOOKUP(Wunschdienstplan!V34,Berechnung!$A$98:$D$147,4,0)),0,VLOOKUP(Wunschdienstplan!V34,Berechnung!$A$98:$D$147,4,0)))</f>
        <v>0</v>
      </c>
      <c r="X193" s="29">
        <f>IF(OR(Wunschdienstplan!W34=Schichten!$B$3,Wunschdienstplan!W34=Schichten!$B$4),INDEX($D$98:$D$147,MATCH(CODE(Wunschdienstplan!W34),$H$98:$H$147,0)),IF(ISERROR(VLOOKUP(Wunschdienstplan!W34,Berechnung!$A$98:$D$147,4,0)),0,VLOOKUP(Wunschdienstplan!W34,Berechnung!$A$98:$D$147,4,0)))</f>
        <v>0</v>
      </c>
      <c r="Y193" s="29">
        <f>IF(OR(Wunschdienstplan!X34=Schichten!$B$3,Wunschdienstplan!X34=Schichten!$B$4),INDEX($D$98:$D$147,MATCH(CODE(Wunschdienstplan!X34),$H$98:$H$147,0)),IF(ISERROR(VLOOKUP(Wunschdienstplan!X34,Berechnung!$A$98:$D$147,4,0)),0,VLOOKUP(Wunschdienstplan!X34,Berechnung!$A$98:$D$147,4,0)))</f>
        <v>0</v>
      </c>
      <c r="Z193" s="29">
        <f>IF(OR(Wunschdienstplan!Y34=Schichten!$B$3,Wunschdienstplan!Y34=Schichten!$B$4),INDEX($D$98:$D$147,MATCH(CODE(Wunschdienstplan!Y34),$H$98:$H$147,0)),IF(ISERROR(VLOOKUP(Wunschdienstplan!Y34,Berechnung!$A$98:$D$147,4,0)),0,VLOOKUP(Wunschdienstplan!Y34,Berechnung!$A$98:$D$147,4,0)))</f>
        <v>0</v>
      </c>
      <c r="AA193" s="29">
        <f>IF(OR(Wunschdienstplan!Z34=Schichten!$B$3,Wunschdienstplan!Z34=Schichten!$B$4),INDEX($D$98:$D$147,MATCH(CODE(Wunschdienstplan!Z34),$H$98:$H$147,0)),IF(ISERROR(VLOOKUP(Wunschdienstplan!Z34,Berechnung!$A$98:$D$147,4,0)),0,VLOOKUP(Wunschdienstplan!Z34,Berechnung!$A$98:$D$147,4,0)))</f>
        <v>0</v>
      </c>
      <c r="AB193" s="29">
        <f>IF(OR(Wunschdienstplan!AA34=Schichten!$B$3,Wunschdienstplan!AA34=Schichten!$B$4),INDEX($D$98:$D$147,MATCH(CODE(Wunschdienstplan!AA34),$H$98:$H$147,0)),IF(ISERROR(VLOOKUP(Wunschdienstplan!AA34,Berechnung!$A$98:$D$147,4,0)),0,VLOOKUP(Wunschdienstplan!AA34,Berechnung!$A$98:$D$147,4,0)))</f>
        <v>0</v>
      </c>
      <c r="AC193" s="29">
        <f>IF(OR(Wunschdienstplan!AB34=Schichten!$B$3,Wunschdienstplan!AB34=Schichten!$B$4),INDEX($D$98:$D$147,MATCH(CODE(Wunschdienstplan!AB34),$H$98:$H$147,0)),IF(ISERROR(VLOOKUP(Wunschdienstplan!AB34,Berechnung!$A$98:$D$147,4,0)),0,VLOOKUP(Wunschdienstplan!AB34,Berechnung!$A$98:$D$147,4,0)))</f>
        <v>0</v>
      </c>
      <c r="AD193" s="29">
        <f>IF(OR(Wunschdienstplan!AC34=Schichten!$B$3,Wunschdienstplan!AC34=Schichten!$B$4),INDEX($D$98:$D$147,MATCH(CODE(Wunschdienstplan!AC34),$H$98:$H$147,0)),IF(ISERROR(VLOOKUP(Wunschdienstplan!AC34,Berechnung!$A$98:$D$147,4,0)),0,VLOOKUP(Wunschdienstplan!AC34,Berechnung!$A$98:$D$147,4,0)))</f>
        <v>0</v>
      </c>
      <c r="AE193" s="29">
        <f>IF(OR(Wunschdienstplan!AD34=Schichten!$B$3,Wunschdienstplan!AD34=Schichten!$B$4),INDEX($D$98:$D$147,MATCH(CODE(Wunschdienstplan!AD34),$H$98:$H$147,0)),IF(ISERROR(VLOOKUP(Wunschdienstplan!AD34,Berechnung!$A$98:$D$147,4,0)),0,VLOOKUP(Wunschdienstplan!AD34,Berechnung!$A$98:$D$147,4,0)))</f>
        <v>0</v>
      </c>
      <c r="AF193" s="29">
        <f>IF(OR(Wunschdienstplan!AE34=Schichten!$B$3,Wunschdienstplan!AE34=Schichten!$B$4),INDEX($D$98:$D$147,MATCH(CODE(Wunschdienstplan!AE34),$H$98:$H$147,0)),IF(ISERROR(VLOOKUP(Wunschdienstplan!AE34,Berechnung!$A$98:$D$147,4,0)),0,VLOOKUP(Wunschdienstplan!AE34,Berechnung!$A$98:$D$147,4,0)))</f>
        <v>0</v>
      </c>
      <c r="AG193" s="29">
        <f>IF(OR(Wunschdienstplan!AF34=Schichten!$B$3,Wunschdienstplan!AF34=Schichten!$B$4),INDEX($D$98:$D$147,MATCH(CODE(Wunschdienstplan!AF34),$H$98:$H$147,0)),IF(ISERROR(VLOOKUP(Wunschdienstplan!AF34,Berechnung!$A$98:$D$147,4,0)),0,VLOOKUP(Wunschdienstplan!AF34,Berechnung!$A$98:$D$147,4,0)))</f>
        <v>0</v>
      </c>
      <c r="AH193" s="29">
        <f>IF(OR(Wunschdienstplan!AG34=Schichten!$B$3,Wunschdienstplan!AG34=Schichten!$B$4),INDEX($D$98:$D$147,MATCH(CODE(Wunschdienstplan!AG34),$H$98:$H$147,0)),IF(ISERROR(VLOOKUP(Wunschdienstplan!AG34,Berechnung!$A$98:$D$147,4,0)),0,VLOOKUP(Wunschdienstplan!AG34,Berechnung!$A$98:$D$147,4,0)))</f>
        <v>0</v>
      </c>
      <c r="AI193" s="29">
        <f>IF(OR(Wunschdienstplan!AH34=Schichten!$B$3,Wunschdienstplan!AH34=Schichten!$B$4),INDEX($D$98:$D$147,MATCH(CODE(Wunschdienstplan!AH34),$H$98:$H$147,0)),IF(ISERROR(VLOOKUP(Wunschdienstplan!AH34,Berechnung!$A$98:$D$147,4,0)),0,VLOOKUP(Wunschdienstplan!AH34,Berechnung!$A$98:$D$147,4,0)))</f>
        <v>0</v>
      </c>
      <c r="AJ193" s="29">
        <f>IF(OR(Wunschdienstplan!AI34=Schichten!$B$3,Wunschdienstplan!AI34=Schichten!$B$4),INDEX($D$98:$D$147,MATCH(CODE(Wunschdienstplan!AI34),$H$98:$H$147,0)),IF(ISERROR(VLOOKUP(Wunschdienstplan!AI34,Berechnung!$A$98:$D$147,4,0)),0,VLOOKUP(Wunschdienstplan!AI34,Berechnung!$A$98:$D$147,4,0)))</f>
        <v>0</v>
      </c>
      <c r="AK193" s="29">
        <f>IF(OR(Wunschdienstplan!AJ34=Schichten!$B$3,Wunschdienstplan!AJ34=Schichten!$B$4),INDEX($D$98:$D$147,MATCH(CODE(Wunschdienstplan!AJ34),$H$98:$H$147,0)),IF(ISERROR(VLOOKUP(Wunschdienstplan!AJ34,Berechnung!$A$98:$D$147,4,0)),0,VLOOKUP(Wunschdienstplan!AJ34,Berechnung!$A$98:$D$147,4,0)))</f>
        <v>0</v>
      </c>
    </row>
    <row r="194" spans="1:37" x14ac:dyDescent="0.25">
      <c r="A194" s="82" t="str">
        <f>IF(Feiertage!D44&lt;&gt;"",Feiertage!B44,"")</f>
        <v/>
      </c>
      <c r="C194">
        <f>Wunschdienstplan!B35</f>
        <v>30</v>
      </c>
      <c r="D194" t="str">
        <f>Wunschdienstplan!C35</f>
        <v>Vorname30</v>
      </c>
      <c r="E194" t="str">
        <f>Wunschdienstplan!D35</f>
        <v>Nachname30</v>
      </c>
      <c r="F194" s="29" t="str">
        <f t="shared" si="12"/>
        <v>00:00</v>
      </c>
      <c r="G194" s="29">
        <f>IF(OR(Wunschdienstplan!F35=Schichten!$B$3,Wunschdienstplan!F35=Schichten!$B$4),INDEX($D$98:$D$147,MATCH(CODE(Wunschdienstplan!F35),$H$98:$H$147,0)),IF(ISERROR(VLOOKUP(Wunschdienstplan!F35,Berechnung!$A$98:$D$147,4,0)),0,VLOOKUP(Wunschdienstplan!F35,Berechnung!$A$98:$D$147,4,0)))</f>
        <v>0</v>
      </c>
      <c r="H194" s="29">
        <f>IF(OR(Wunschdienstplan!G35=Schichten!$B$3,Wunschdienstplan!G35=Schichten!$B$4),INDEX($D$98:$D$147,MATCH(CODE(Wunschdienstplan!G35),$H$98:$H$147,0)),IF(ISERROR(VLOOKUP(Wunschdienstplan!G35,Berechnung!$A$98:$D$147,4,0)),0,VLOOKUP(Wunschdienstplan!G35,Berechnung!$A$98:$D$147,4,0)))</f>
        <v>0</v>
      </c>
      <c r="I194" s="29">
        <f>IF(OR(Wunschdienstplan!H35=Schichten!$B$3,Wunschdienstplan!H35=Schichten!$B$4),INDEX($D$98:$D$147,MATCH(CODE(Wunschdienstplan!H35),$H$98:$H$147,0)),IF(ISERROR(VLOOKUP(Wunschdienstplan!H35,Berechnung!$A$98:$D$147,4,0)),0,VLOOKUP(Wunschdienstplan!H35,Berechnung!$A$98:$D$147,4,0)))</f>
        <v>0</v>
      </c>
      <c r="J194" s="29">
        <f>IF(OR(Wunschdienstplan!I35=Schichten!$B$3,Wunschdienstplan!I35=Schichten!$B$4),INDEX($D$98:$D$147,MATCH(CODE(Wunschdienstplan!I35),$H$98:$H$147,0)),IF(ISERROR(VLOOKUP(Wunschdienstplan!I35,Berechnung!$A$98:$D$147,4,0)),0,VLOOKUP(Wunschdienstplan!I35,Berechnung!$A$98:$D$147,4,0)))</f>
        <v>0</v>
      </c>
      <c r="K194" s="29">
        <f>IF(OR(Wunschdienstplan!J35=Schichten!$B$3,Wunschdienstplan!J35=Schichten!$B$4),INDEX($D$98:$D$147,MATCH(CODE(Wunschdienstplan!J35),$H$98:$H$147,0)),IF(ISERROR(VLOOKUP(Wunschdienstplan!J35,Berechnung!$A$98:$D$147,4,0)),0,VLOOKUP(Wunschdienstplan!J35,Berechnung!$A$98:$D$147,4,0)))</f>
        <v>0</v>
      </c>
      <c r="L194" s="29">
        <f>IF(OR(Wunschdienstplan!K35=Schichten!$B$3,Wunschdienstplan!K35=Schichten!$B$4),INDEX($D$98:$D$147,MATCH(CODE(Wunschdienstplan!K35),$H$98:$H$147,0)),IF(ISERROR(VLOOKUP(Wunschdienstplan!K35,Berechnung!$A$98:$D$147,4,0)),0,VLOOKUP(Wunschdienstplan!K35,Berechnung!$A$98:$D$147,4,0)))</f>
        <v>0</v>
      </c>
      <c r="M194" s="29">
        <f>IF(OR(Wunschdienstplan!L35=Schichten!$B$3,Wunschdienstplan!L35=Schichten!$B$4),INDEX($D$98:$D$147,MATCH(CODE(Wunschdienstplan!L35),$H$98:$H$147,0)),IF(ISERROR(VLOOKUP(Wunschdienstplan!L35,Berechnung!$A$98:$D$147,4,0)),0,VLOOKUP(Wunschdienstplan!L35,Berechnung!$A$98:$D$147,4,0)))</f>
        <v>0</v>
      </c>
      <c r="N194" s="29">
        <f>IF(OR(Wunschdienstplan!M35=Schichten!$B$3,Wunschdienstplan!M35=Schichten!$B$4),INDEX($D$98:$D$147,MATCH(CODE(Wunschdienstplan!M35),$H$98:$H$147,0)),IF(ISERROR(VLOOKUP(Wunschdienstplan!M35,Berechnung!$A$98:$D$147,4,0)),0,VLOOKUP(Wunschdienstplan!M35,Berechnung!$A$98:$D$147,4,0)))</f>
        <v>0</v>
      </c>
      <c r="O194" s="29">
        <f>IF(OR(Wunschdienstplan!N35=Schichten!$B$3,Wunschdienstplan!N35=Schichten!$B$4),INDEX($D$98:$D$147,MATCH(CODE(Wunschdienstplan!N35),$H$98:$H$147,0)),IF(ISERROR(VLOOKUP(Wunschdienstplan!N35,Berechnung!$A$98:$D$147,4,0)),0,VLOOKUP(Wunschdienstplan!N35,Berechnung!$A$98:$D$147,4,0)))</f>
        <v>0</v>
      </c>
      <c r="P194" s="29">
        <f>IF(OR(Wunschdienstplan!O35=Schichten!$B$3,Wunschdienstplan!O35=Schichten!$B$4),INDEX($D$98:$D$147,MATCH(CODE(Wunschdienstplan!O35),$H$98:$H$147,0)),IF(ISERROR(VLOOKUP(Wunschdienstplan!O35,Berechnung!$A$98:$D$147,4,0)),0,VLOOKUP(Wunschdienstplan!O35,Berechnung!$A$98:$D$147,4,0)))</f>
        <v>0</v>
      </c>
      <c r="Q194" s="29">
        <f>IF(OR(Wunschdienstplan!P35=Schichten!$B$3,Wunschdienstplan!P35=Schichten!$B$4),INDEX($D$98:$D$147,MATCH(CODE(Wunschdienstplan!P35),$H$98:$H$147,0)),IF(ISERROR(VLOOKUP(Wunschdienstplan!P35,Berechnung!$A$98:$D$147,4,0)),0,VLOOKUP(Wunschdienstplan!P35,Berechnung!$A$98:$D$147,4,0)))</f>
        <v>0</v>
      </c>
      <c r="R194" s="29">
        <f>IF(OR(Wunschdienstplan!Q35=Schichten!$B$3,Wunschdienstplan!Q35=Schichten!$B$4),INDEX($D$98:$D$147,MATCH(CODE(Wunschdienstplan!Q35),$H$98:$H$147,0)),IF(ISERROR(VLOOKUP(Wunschdienstplan!Q35,Berechnung!$A$98:$D$147,4,0)),0,VLOOKUP(Wunschdienstplan!Q35,Berechnung!$A$98:$D$147,4,0)))</f>
        <v>0</v>
      </c>
      <c r="S194" s="29">
        <f>IF(OR(Wunschdienstplan!R35=Schichten!$B$3,Wunschdienstplan!R35=Schichten!$B$4),INDEX($D$98:$D$147,MATCH(CODE(Wunschdienstplan!R35),$H$98:$H$147,0)),IF(ISERROR(VLOOKUP(Wunschdienstplan!R35,Berechnung!$A$98:$D$147,4,0)),0,VLOOKUP(Wunschdienstplan!R35,Berechnung!$A$98:$D$147,4,0)))</f>
        <v>0</v>
      </c>
      <c r="T194" s="29">
        <f>IF(OR(Wunschdienstplan!S35=Schichten!$B$3,Wunschdienstplan!S35=Schichten!$B$4),INDEX($D$98:$D$147,MATCH(CODE(Wunschdienstplan!S35),$H$98:$H$147,0)),IF(ISERROR(VLOOKUP(Wunschdienstplan!S35,Berechnung!$A$98:$D$147,4,0)),0,VLOOKUP(Wunschdienstplan!S35,Berechnung!$A$98:$D$147,4,0)))</f>
        <v>0</v>
      </c>
      <c r="U194" s="29">
        <f>IF(OR(Wunschdienstplan!T35=Schichten!$B$3,Wunschdienstplan!T35=Schichten!$B$4),INDEX($D$98:$D$147,MATCH(CODE(Wunschdienstplan!T35),$H$98:$H$147,0)),IF(ISERROR(VLOOKUP(Wunschdienstplan!T35,Berechnung!$A$98:$D$147,4,0)),0,VLOOKUP(Wunschdienstplan!T35,Berechnung!$A$98:$D$147,4,0)))</f>
        <v>0</v>
      </c>
      <c r="V194" s="29">
        <f>IF(OR(Wunschdienstplan!U35=Schichten!$B$3,Wunschdienstplan!U35=Schichten!$B$4),INDEX($D$98:$D$147,MATCH(CODE(Wunschdienstplan!U35),$H$98:$H$147,0)),IF(ISERROR(VLOOKUP(Wunschdienstplan!U35,Berechnung!$A$98:$D$147,4,0)),0,VLOOKUP(Wunschdienstplan!U35,Berechnung!$A$98:$D$147,4,0)))</f>
        <v>0</v>
      </c>
      <c r="W194" s="29">
        <f>IF(OR(Wunschdienstplan!V35=Schichten!$B$3,Wunschdienstplan!V35=Schichten!$B$4),INDEX($D$98:$D$147,MATCH(CODE(Wunschdienstplan!V35),$H$98:$H$147,0)),IF(ISERROR(VLOOKUP(Wunschdienstplan!V35,Berechnung!$A$98:$D$147,4,0)),0,VLOOKUP(Wunschdienstplan!V35,Berechnung!$A$98:$D$147,4,0)))</f>
        <v>0</v>
      </c>
      <c r="X194" s="29">
        <f>IF(OR(Wunschdienstplan!W35=Schichten!$B$3,Wunschdienstplan!W35=Schichten!$B$4),INDEX($D$98:$D$147,MATCH(CODE(Wunschdienstplan!W35),$H$98:$H$147,0)),IF(ISERROR(VLOOKUP(Wunschdienstplan!W35,Berechnung!$A$98:$D$147,4,0)),0,VLOOKUP(Wunschdienstplan!W35,Berechnung!$A$98:$D$147,4,0)))</f>
        <v>0</v>
      </c>
      <c r="Y194" s="29">
        <f>IF(OR(Wunschdienstplan!X35=Schichten!$B$3,Wunschdienstplan!X35=Schichten!$B$4),INDEX($D$98:$D$147,MATCH(CODE(Wunschdienstplan!X35),$H$98:$H$147,0)),IF(ISERROR(VLOOKUP(Wunschdienstplan!X35,Berechnung!$A$98:$D$147,4,0)),0,VLOOKUP(Wunschdienstplan!X35,Berechnung!$A$98:$D$147,4,0)))</f>
        <v>0</v>
      </c>
      <c r="Z194" s="29">
        <f>IF(OR(Wunschdienstplan!Y35=Schichten!$B$3,Wunschdienstplan!Y35=Schichten!$B$4),INDEX($D$98:$D$147,MATCH(CODE(Wunschdienstplan!Y35),$H$98:$H$147,0)),IF(ISERROR(VLOOKUP(Wunschdienstplan!Y35,Berechnung!$A$98:$D$147,4,0)),0,VLOOKUP(Wunschdienstplan!Y35,Berechnung!$A$98:$D$147,4,0)))</f>
        <v>0</v>
      </c>
      <c r="AA194" s="29">
        <f>IF(OR(Wunschdienstplan!Z35=Schichten!$B$3,Wunschdienstplan!Z35=Schichten!$B$4),INDEX($D$98:$D$147,MATCH(CODE(Wunschdienstplan!Z35),$H$98:$H$147,0)),IF(ISERROR(VLOOKUP(Wunschdienstplan!Z35,Berechnung!$A$98:$D$147,4,0)),0,VLOOKUP(Wunschdienstplan!Z35,Berechnung!$A$98:$D$147,4,0)))</f>
        <v>0</v>
      </c>
      <c r="AB194" s="29">
        <f>IF(OR(Wunschdienstplan!AA35=Schichten!$B$3,Wunschdienstplan!AA35=Schichten!$B$4),INDEX($D$98:$D$147,MATCH(CODE(Wunschdienstplan!AA35),$H$98:$H$147,0)),IF(ISERROR(VLOOKUP(Wunschdienstplan!AA35,Berechnung!$A$98:$D$147,4,0)),0,VLOOKUP(Wunschdienstplan!AA35,Berechnung!$A$98:$D$147,4,0)))</f>
        <v>0</v>
      </c>
      <c r="AC194" s="29">
        <f>IF(OR(Wunschdienstplan!AB35=Schichten!$B$3,Wunschdienstplan!AB35=Schichten!$B$4),INDEX($D$98:$D$147,MATCH(CODE(Wunschdienstplan!AB35),$H$98:$H$147,0)),IF(ISERROR(VLOOKUP(Wunschdienstplan!AB35,Berechnung!$A$98:$D$147,4,0)),0,VLOOKUP(Wunschdienstplan!AB35,Berechnung!$A$98:$D$147,4,0)))</f>
        <v>0</v>
      </c>
      <c r="AD194" s="29">
        <f>IF(OR(Wunschdienstplan!AC35=Schichten!$B$3,Wunschdienstplan!AC35=Schichten!$B$4),INDEX($D$98:$D$147,MATCH(CODE(Wunschdienstplan!AC35),$H$98:$H$147,0)),IF(ISERROR(VLOOKUP(Wunschdienstplan!AC35,Berechnung!$A$98:$D$147,4,0)),0,VLOOKUP(Wunschdienstplan!AC35,Berechnung!$A$98:$D$147,4,0)))</f>
        <v>0</v>
      </c>
      <c r="AE194" s="29">
        <f>IF(OR(Wunschdienstplan!AD35=Schichten!$B$3,Wunschdienstplan!AD35=Schichten!$B$4),INDEX($D$98:$D$147,MATCH(CODE(Wunschdienstplan!AD35),$H$98:$H$147,0)),IF(ISERROR(VLOOKUP(Wunschdienstplan!AD35,Berechnung!$A$98:$D$147,4,0)),0,VLOOKUP(Wunschdienstplan!AD35,Berechnung!$A$98:$D$147,4,0)))</f>
        <v>0</v>
      </c>
      <c r="AF194" s="29">
        <f>IF(OR(Wunschdienstplan!AE35=Schichten!$B$3,Wunschdienstplan!AE35=Schichten!$B$4),INDEX($D$98:$D$147,MATCH(CODE(Wunschdienstplan!AE35),$H$98:$H$147,0)),IF(ISERROR(VLOOKUP(Wunschdienstplan!AE35,Berechnung!$A$98:$D$147,4,0)),0,VLOOKUP(Wunschdienstplan!AE35,Berechnung!$A$98:$D$147,4,0)))</f>
        <v>0</v>
      </c>
      <c r="AG194" s="29">
        <f>IF(OR(Wunschdienstplan!AF35=Schichten!$B$3,Wunschdienstplan!AF35=Schichten!$B$4),INDEX($D$98:$D$147,MATCH(CODE(Wunschdienstplan!AF35),$H$98:$H$147,0)),IF(ISERROR(VLOOKUP(Wunschdienstplan!AF35,Berechnung!$A$98:$D$147,4,0)),0,VLOOKUP(Wunschdienstplan!AF35,Berechnung!$A$98:$D$147,4,0)))</f>
        <v>0</v>
      </c>
      <c r="AH194" s="29">
        <f>IF(OR(Wunschdienstplan!AG35=Schichten!$B$3,Wunschdienstplan!AG35=Schichten!$B$4),INDEX($D$98:$D$147,MATCH(CODE(Wunschdienstplan!AG35),$H$98:$H$147,0)),IF(ISERROR(VLOOKUP(Wunschdienstplan!AG35,Berechnung!$A$98:$D$147,4,0)),0,VLOOKUP(Wunschdienstplan!AG35,Berechnung!$A$98:$D$147,4,0)))</f>
        <v>0</v>
      </c>
      <c r="AI194" s="29">
        <f>IF(OR(Wunschdienstplan!AH35=Schichten!$B$3,Wunschdienstplan!AH35=Schichten!$B$4),INDEX($D$98:$D$147,MATCH(CODE(Wunschdienstplan!AH35),$H$98:$H$147,0)),IF(ISERROR(VLOOKUP(Wunschdienstplan!AH35,Berechnung!$A$98:$D$147,4,0)),0,VLOOKUP(Wunschdienstplan!AH35,Berechnung!$A$98:$D$147,4,0)))</f>
        <v>0</v>
      </c>
      <c r="AJ194" s="29">
        <f>IF(OR(Wunschdienstplan!AI35=Schichten!$B$3,Wunschdienstplan!AI35=Schichten!$B$4),INDEX($D$98:$D$147,MATCH(CODE(Wunschdienstplan!AI35),$H$98:$H$147,0)),IF(ISERROR(VLOOKUP(Wunschdienstplan!AI35,Berechnung!$A$98:$D$147,4,0)),0,VLOOKUP(Wunschdienstplan!AI35,Berechnung!$A$98:$D$147,4,0)))</f>
        <v>0</v>
      </c>
      <c r="AK194" s="29">
        <f>IF(OR(Wunschdienstplan!AJ35=Schichten!$B$3,Wunschdienstplan!AJ35=Schichten!$B$4),INDEX($D$98:$D$147,MATCH(CODE(Wunschdienstplan!AJ35),$H$98:$H$147,0)),IF(ISERROR(VLOOKUP(Wunschdienstplan!AJ35,Berechnung!$A$98:$D$147,4,0)),0,VLOOKUP(Wunschdienstplan!AJ35,Berechnung!$A$98:$D$147,4,0)))</f>
        <v>0</v>
      </c>
    </row>
    <row r="195" spans="1:37" x14ac:dyDescent="0.25">
      <c r="A195" s="82" t="str">
        <f>IF(Feiertage!D45&lt;&gt;"",Feiertage!B45,"")</f>
        <v/>
      </c>
      <c r="C195">
        <f>Wunschdienstplan!B36</f>
        <v>31</v>
      </c>
      <c r="D195" t="str">
        <f>Wunschdienstplan!C36</f>
        <v>Vorname31</v>
      </c>
      <c r="E195" t="str">
        <f>Wunschdienstplan!D36</f>
        <v>Nachname31</v>
      </c>
      <c r="F195" s="29" t="str">
        <f t="shared" si="12"/>
        <v>00:00</v>
      </c>
      <c r="G195" s="29">
        <f>IF(OR(Wunschdienstplan!F36=Schichten!$B$3,Wunschdienstplan!F36=Schichten!$B$4),INDEX($D$98:$D$147,MATCH(CODE(Wunschdienstplan!F36),$H$98:$H$147,0)),IF(ISERROR(VLOOKUP(Wunschdienstplan!F36,Berechnung!$A$98:$D$147,4,0)),0,VLOOKUP(Wunschdienstplan!F36,Berechnung!$A$98:$D$147,4,0)))</f>
        <v>0</v>
      </c>
      <c r="H195" s="29">
        <f>IF(OR(Wunschdienstplan!G36=Schichten!$B$3,Wunschdienstplan!G36=Schichten!$B$4),INDEX($D$98:$D$147,MATCH(CODE(Wunschdienstplan!G36),$H$98:$H$147,0)),IF(ISERROR(VLOOKUP(Wunschdienstplan!G36,Berechnung!$A$98:$D$147,4,0)),0,VLOOKUP(Wunschdienstplan!G36,Berechnung!$A$98:$D$147,4,0)))</f>
        <v>0</v>
      </c>
      <c r="I195" s="29">
        <f>IF(OR(Wunschdienstplan!H36=Schichten!$B$3,Wunschdienstplan!H36=Schichten!$B$4),INDEX($D$98:$D$147,MATCH(CODE(Wunschdienstplan!H36),$H$98:$H$147,0)),IF(ISERROR(VLOOKUP(Wunschdienstplan!H36,Berechnung!$A$98:$D$147,4,0)),0,VLOOKUP(Wunschdienstplan!H36,Berechnung!$A$98:$D$147,4,0)))</f>
        <v>0</v>
      </c>
      <c r="J195" s="29">
        <f>IF(OR(Wunschdienstplan!I36=Schichten!$B$3,Wunschdienstplan!I36=Schichten!$B$4),INDEX($D$98:$D$147,MATCH(CODE(Wunschdienstplan!I36),$H$98:$H$147,0)),IF(ISERROR(VLOOKUP(Wunschdienstplan!I36,Berechnung!$A$98:$D$147,4,0)),0,VLOOKUP(Wunschdienstplan!I36,Berechnung!$A$98:$D$147,4,0)))</f>
        <v>0</v>
      </c>
      <c r="K195" s="29">
        <f>IF(OR(Wunschdienstplan!J36=Schichten!$B$3,Wunschdienstplan!J36=Schichten!$B$4),INDEX($D$98:$D$147,MATCH(CODE(Wunschdienstplan!J36),$H$98:$H$147,0)),IF(ISERROR(VLOOKUP(Wunschdienstplan!J36,Berechnung!$A$98:$D$147,4,0)),0,VLOOKUP(Wunschdienstplan!J36,Berechnung!$A$98:$D$147,4,0)))</f>
        <v>0</v>
      </c>
      <c r="L195" s="29">
        <f>IF(OR(Wunschdienstplan!K36=Schichten!$B$3,Wunschdienstplan!K36=Schichten!$B$4),INDEX($D$98:$D$147,MATCH(CODE(Wunschdienstplan!K36),$H$98:$H$147,0)),IF(ISERROR(VLOOKUP(Wunschdienstplan!K36,Berechnung!$A$98:$D$147,4,0)),0,VLOOKUP(Wunschdienstplan!K36,Berechnung!$A$98:$D$147,4,0)))</f>
        <v>0</v>
      </c>
      <c r="M195" s="29">
        <f>IF(OR(Wunschdienstplan!L36=Schichten!$B$3,Wunschdienstplan!L36=Schichten!$B$4),INDEX($D$98:$D$147,MATCH(CODE(Wunschdienstplan!L36),$H$98:$H$147,0)),IF(ISERROR(VLOOKUP(Wunschdienstplan!L36,Berechnung!$A$98:$D$147,4,0)),0,VLOOKUP(Wunschdienstplan!L36,Berechnung!$A$98:$D$147,4,0)))</f>
        <v>0</v>
      </c>
      <c r="N195" s="29">
        <f>IF(OR(Wunschdienstplan!M36=Schichten!$B$3,Wunschdienstplan!M36=Schichten!$B$4),INDEX($D$98:$D$147,MATCH(CODE(Wunschdienstplan!M36),$H$98:$H$147,0)),IF(ISERROR(VLOOKUP(Wunschdienstplan!M36,Berechnung!$A$98:$D$147,4,0)),0,VLOOKUP(Wunschdienstplan!M36,Berechnung!$A$98:$D$147,4,0)))</f>
        <v>0</v>
      </c>
      <c r="O195" s="29">
        <f>IF(OR(Wunschdienstplan!N36=Schichten!$B$3,Wunschdienstplan!N36=Schichten!$B$4),INDEX($D$98:$D$147,MATCH(CODE(Wunschdienstplan!N36),$H$98:$H$147,0)),IF(ISERROR(VLOOKUP(Wunschdienstplan!N36,Berechnung!$A$98:$D$147,4,0)),0,VLOOKUP(Wunschdienstplan!N36,Berechnung!$A$98:$D$147,4,0)))</f>
        <v>0</v>
      </c>
      <c r="P195" s="29">
        <f>IF(OR(Wunschdienstplan!O36=Schichten!$B$3,Wunschdienstplan!O36=Schichten!$B$4),INDEX($D$98:$D$147,MATCH(CODE(Wunschdienstplan!O36),$H$98:$H$147,0)),IF(ISERROR(VLOOKUP(Wunschdienstplan!O36,Berechnung!$A$98:$D$147,4,0)),0,VLOOKUP(Wunschdienstplan!O36,Berechnung!$A$98:$D$147,4,0)))</f>
        <v>0</v>
      </c>
      <c r="Q195" s="29">
        <f>IF(OR(Wunschdienstplan!P36=Schichten!$B$3,Wunschdienstplan!P36=Schichten!$B$4),INDEX($D$98:$D$147,MATCH(CODE(Wunschdienstplan!P36),$H$98:$H$147,0)),IF(ISERROR(VLOOKUP(Wunschdienstplan!P36,Berechnung!$A$98:$D$147,4,0)),0,VLOOKUP(Wunschdienstplan!P36,Berechnung!$A$98:$D$147,4,0)))</f>
        <v>0</v>
      </c>
      <c r="R195" s="29">
        <f>IF(OR(Wunschdienstplan!Q36=Schichten!$B$3,Wunschdienstplan!Q36=Schichten!$B$4),INDEX($D$98:$D$147,MATCH(CODE(Wunschdienstplan!Q36),$H$98:$H$147,0)),IF(ISERROR(VLOOKUP(Wunschdienstplan!Q36,Berechnung!$A$98:$D$147,4,0)),0,VLOOKUP(Wunschdienstplan!Q36,Berechnung!$A$98:$D$147,4,0)))</f>
        <v>0</v>
      </c>
      <c r="S195" s="29">
        <f>IF(OR(Wunschdienstplan!R36=Schichten!$B$3,Wunschdienstplan!R36=Schichten!$B$4),INDEX($D$98:$D$147,MATCH(CODE(Wunschdienstplan!R36),$H$98:$H$147,0)),IF(ISERROR(VLOOKUP(Wunschdienstplan!R36,Berechnung!$A$98:$D$147,4,0)),0,VLOOKUP(Wunschdienstplan!R36,Berechnung!$A$98:$D$147,4,0)))</f>
        <v>0</v>
      </c>
      <c r="T195" s="29">
        <f>IF(OR(Wunschdienstplan!S36=Schichten!$B$3,Wunschdienstplan!S36=Schichten!$B$4),INDEX($D$98:$D$147,MATCH(CODE(Wunschdienstplan!S36),$H$98:$H$147,0)),IF(ISERROR(VLOOKUP(Wunschdienstplan!S36,Berechnung!$A$98:$D$147,4,0)),0,VLOOKUP(Wunschdienstplan!S36,Berechnung!$A$98:$D$147,4,0)))</f>
        <v>0</v>
      </c>
      <c r="U195" s="29">
        <f>IF(OR(Wunschdienstplan!T36=Schichten!$B$3,Wunschdienstplan!T36=Schichten!$B$4),INDEX($D$98:$D$147,MATCH(CODE(Wunschdienstplan!T36),$H$98:$H$147,0)),IF(ISERROR(VLOOKUP(Wunschdienstplan!T36,Berechnung!$A$98:$D$147,4,0)),0,VLOOKUP(Wunschdienstplan!T36,Berechnung!$A$98:$D$147,4,0)))</f>
        <v>0</v>
      </c>
      <c r="V195" s="29">
        <f>IF(OR(Wunschdienstplan!U36=Schichten!$B$3,Wunschdienstplan!U36=Schichten!$B$4),INDEX($D$98:$D$147,MATCH(CODE(Wunschdienstplan!U36),$H$98:$H$147,0)),IF(ISERROR(VLOOKUP(Wunschdienstplan!U36,Berechnung!$A$98:$D$147,4,0)),0,VLOOKUP(Wunschdienstplan!U36,Berechnung!$A$98:$D$147,4,0)))</f>
        <v>0</v>
      </c>
      <c r="W195" s="29">
        <f>IF(OR(Wunschdienstplan!V36=Schichten!$B$3,Wunschdienstplan!V36=Schichten!$B$4),INDEX($D$98:$D$147,MATCH(CODE(Wunschdienstplan!V36),$H$98:$H$147,0)),IF(ISERROR(VLOOKUP(Wunschdienstplan!V36,Berechnung!$A$98:$D$147,4,0)),0,VLOOKUP(Wunschdienstplan!V36,Berechnung!$A$98:$D$147,4,0)))</f>
        <v>0</v>
      </c>
      <c r="X195" s="29">
        <f>IF(OR(Wunschdienstplan!W36=Schichten!$B$3,Wunschdienstplan!W36=Schichten!$B$4),INDEX($D$98:$D$147,MATCH(CODE(Wunschdienstplan!W36),$H$98:$H$147,0)),IF(ISERROR(VLOOKUP(Wunschdienstplan!W36,Berechnung!$A$98:$D$147,4,0)),0,VLOOKUP(Wunschdienstplan!W36,Berechnung!$A$98:$D$147,4,0)))</f>
        <v>0</v>
      </c>
      <c r="Y195" s="29">
        <f>IF(OR(Wunschdienstplan!X36=Schichten!$B$3,Wunschdienstplan!X36=Schichten!$B$4),INDEX($D$98:$D$147,MATCH(CODE(Wunschdienstplan!X36),$H$98:$H$147,0)),IF(ISERROR(VLOOKUP(Wunschdienstplan!X36,Berechnung!$A$98:$D$147,4,0)),0,VLOOKUP(Wunschdienstplan!X36,Berechnung!$A$98:$D$147,4,0)))</f>
        <v>0</v>
      </c>
      <c r="Z195" s="29">
        <f>IF(OR(Wunschdienstplan!Y36=Schichten!$B$3,Wunschdienstplan!Y36=Schichten!$B$4),INDEX($D$98:$D$147,MATCH(CODE(Wunschdienstplan!Y36),$H$98:$H$147,0)),IF(ISERROR(VLOOKUP(Wunschdienstplan!Y36,Berechnung!$A$98:$D$147,4,0)),0,VLOOKUP(Wunschdienstplan!Y36,Berechnung!$A$98:$D$147,4,0)))</f>
        <v>0</v>
      </c>
      <c r="AA195" s="29">
        <f>IF(OR(Wunschdienstplan!Z36=Schichten!$B$3,Wunschdienstplan!Z36=Schichten!$B$4),INDEX($D$98:$D$147,MATCH(CODE(Wunschdienstplan!Z36),$H$98:$H$147,0)),IF(ISERROR(VLOOKUP(Wunschdienstplan!Z36,Berechnung!$A$98:$D$147,4,0)),0,VLOOKUP(Wunschdienstplan!Z36,Berechnung!$A$98:$D$147,4,0)))</f>
        <v>0</v>
      </c>
      <c r="AB195" s="29">
        <f>IF(OR(Wunschdienstplan!AA36=Schichten!$B$3,Wunschdienstplan!AA36=Schichten!$B$4),INDEX($D$98:$D$147,MATCH(CODE(Wunschdienstplan!AA36),$H$98:$H$147,0)),IF(ISERROR(VLOOKUP(Wunschdienstplan!AA36,Berechnung!$A$98:$D$147,4,0)),0,VLOOKUP(Wunschdienstplan!AA36,Berechnung!$A$98:$D$147,4,0)))</f>
        <v>0</v>
      </c>
      <c r="AC195" s="29">
        <f>IF(OR(Wunschdienstplan!AB36=Schichten!$B$3,Wunschdienstplan!AB36=Schichten!$B$4),INDEX($D$98:$D$147,MATCH(CODE(Wunschdienstplan!AB36),$H$98:$H$147,0)),IF(ISERROR(VLOOKUP(Wunschdienstplan!AB36,Berechnung!$A$98:$D$147,4,0)),0,VLOOKUP(Wunschdienstplan!AB36,Berechnung!$A$98:$D$147,4,0)))</f>
        <v>0</v>
      </c>
      <c r="AD195" s="29">
        <f>IF(OR(Wunschdienstplan!AC36=Schichten!$B$3,Wunschdienstplan!AC36=Schichten!$B$4),INDEX($D$98:$D$147,MATCH(CODE(Wunschdienstplan!AC36),$H$98:$H$147,0)),IF(ISERROR(VLOOKUP(Wunschdienstplan!AC36,Berechnung!$A$98:$D$147,4,0)),0,VLOOKUP(Wunschdienstplan!AC36,Berechnung!$A$98:$D$147,4,0)))</f>
        <v>0</v>
      </c>
      <c r="AE195" s="29">
        <f>IF(OR(Wunschdienstplan!AD36=Schichten!$B$3,Wunschdienstplan!AD36=Schichten!$B$4),INDEX($D$98:$D$147,MATCH(CODE(Wunschdienstplan!AD36),$H$98:$H$147,0)),IF(ISERROR(VLOOKUP(Wunschdienstplan!AD36,Berechnung!$A$98:$D$147,4,0)),0,VLOOKUP(Wunschdienstplan!AD36,Berechnung!$A$98:$D$147,4,0)))</f>
        <v>0</v>
      </c>
      <c r="AF195" s="29">
        <f>IF(OR(Wunschdienstplan!AE36=Schichten!$B$3,Wunschdienstplan!AE36=Schichten!$B$4),INDEX($D$98:$D$147,MATCH(CODE(Wunschdienstplan!AE36),$H$98:$H$147,0)),IF(ISERROR(VLOOKUP(Wunschdienstplan!AE36,Berechnung!$A$98:$D$147,4,0)),0,VLOOKUP(Wunschdienstplan!AE36,Berechnung!$A$98:$D$147,4,0)))</f>
        <v>0</v>
      </c>
      <c r="AG195" s="29">
        <f>IF(OR(Wunschdienstplan!AF36=Schichten!$B$3,Wunschdienstplan!AF36=Schichten!$B$4),INDEX($D$98:$D$147,MATCH(CODE(Wunschdienstplan!AF36),$H$98:$H$147,0)),IF(ISERROR(VLOOKUP(Wunschdienstplan!AF36,Berechnung!$A$98:$D$147,4,0)),0,VLOOKUP(Wunschdienstplan!AF36,Berechnung!$A$98:$D$147,4,0)))</f>
        <v>0</v>
      </c>
      <c r="AH195" s="29">
        <f>IF(OR(Wunschdienstplan!AG36=Schichten!$B$3,Wunschdienstplan!AG36=Schichten!$B$4),INDEX($D$98:$D$147,MATCH(CODE(Wunschdienstplan!AG36),$H$98:$H$147,0)),IF(ISERROR(VLOOKUP(Wunschdienstplan!AG36,Berechnung!$A$98:$D$147,4,0)),0,VLOOKUP(Wunschdienstplan!AG36,Berechnung!$A$98:$D$147,4,0)))</f>
        <v>0</v>
      </c>
      <c r="AI195" s="29">
        <f>IF(OR(Wunschdienstplan!AH36=Schichten!$B$3,Wunschdienstplan!AH36=Schichten!$B$4),INDEX($D$98:$D$147,MATCH(CODE(Wunschdienstplan!AH36),$H$98:$H$147,0)),IF(ISERROR(VLOOKUP(Wunschdienstplan!AH36,Berechnung!$A$98:$D$147,4,0)),0,VLOOKUP(Wunschdienstplan!AH36,Berechnung!$A$98:$D$147,4,0)))</f>
        <v>0</v>
      </c>
      <c r="AJ195" s="29">
        <f>IF(OR(Wunschdienstplan!AI36=Schichten!$B$3,Wunschdienstplan!AI36=Schichten!$B$4),INDEX($D$98:$D$147,MATCH(CODE(Wunschdienstplan!AI36),$H$98:$H$147,0)),IF(ISERROR(VLOOKUP(Wunschdienstplan!AI36,Berechnung!$A$98:$D$147,4,0)),0,VLOOKUP(Wunschdienstplan!AI36,Berechnung!$A$98:$D$147,4,0)))</f>
        <v>0</v>
      </c>
      <c r="AK195" s="29">
        <f>IF(OR(Wunschdienstplan!AJ36=Schichten!$B$3,Wunschdienstplan!AJ36=Schichten!$B$4),INDEX($D$98:$D$147,MATCH(CODE(Wunschdienstplan!AJ36),$H$98:$H$147,0)),IF(ISERROR(VLOOKUP(Wunschdienstplan!AJ36,Berechnung!$A$98:$D$147,4,0)),0,VLOOKUP(Wunschdienstplan!AJ36,Berechnung!$A$98:$D$147,4,0)))</f>
        <v>0</v>
      </c>
    </row>
    <row r="196" spans="1:37" x14ac:dyDescent="0.25">
      <c r="A196" s="82" t="str">
        <f>IF(Feiertage!D46&lt;&gt;"",Feiertage!B46,"")</f>
        <v/>
      </c>
      <c r="C196">
        <f>Wunschdienstplan!B37</f>
        <v>32</v>
      </c>
      <c r="D196" t="str">
        <f>Wunschdienstplan!C37</f>
        <v>Vorname32</v>
      </c>
      <c r="E196" t="str">
        <f>Wunschdienstplan!D37</f>
        <v>Nachname32</v>
      </c>
      <c r="F196" s="29" t="str">
        <f t="shared" si="12"/>
        <v>00:00</v>
      </c>
      <c r="G196" s="29">
        <f>IF(OR(Wunschdienstplan!F37=Schichten!$B$3,Wunschdienstplan!F37=Schichten!$B$4),INDEX($D$98:$D$147,MATCH(CODE(Wunschdienstplan!F37),$H$98:$H$147,0)),IF(ISERROR(VLOOKUP(Wunschdienstplan!F37,Berechnung!$A$98:$D$147,4,0)),0,VLOOKUP(Wunschdienstplan!F37,Berechnung!$A$98:$D$147,4,0)))</f>
        <v>0</v>
      </c>
      <c r="H196" s="29">
        <f>IF(OR(Wunschdienstplan!G37=Schichten!$B$3,Wunschdienstplan!G37=Schichten!$B$4),INDEX($D$98:$D$147,MATCH(CODE(Wunschdienstplan!G37),$H$98:$H$147,0)),IF(ISERROR(VLOOKUP(Wunschdienstplan!G37,Berechnung!$A$98:$D$147,4,0)),0,VLOOKUP(Wunschdienstplan!G37,Berechnung!$A$98:$D$147,4,0)))</f>
        <v>0</v>
      </c>
      <c r="I196" s="29">
        <f>IF(OR(Wunschdienstplan!H37=Schichten!$B$3,Wunschdienstplan!H37=Schichten!$B$4),INDEX($D$98:$D$147,MATCH(CODE(Wunschdienstplan!H37),$H$98:$H$147,0)),IF(ISERROR(VLOOKUP(Wunschdienstplan!H37,Berechnung!$A$98:$D$147,4,0)),0,VLOOKUP(Wunschdienstplan!H37,Berechnung!$A$98:$D$147,4,0)))</f>
        <v>0</v>
      </c>
      <c r="J196" s="29">
        <f>IF(OR(Wunschdienstplan!I37=Schichten!$B$3,Wunschdienstplan!I37=Schichten!$B$4),INDEX($D$98:$D$147,MATCH(CODE(Wunschdienstplan!I37),$H$98:$H$147,0)),IF(ISERROR(VLOOKUP(Wunschdienstplan!I37,Berechnung!$A$98:$D$147,4,0)),0,VLOOKUP(Wunschdienstplan!I37,Berechnung!$A$98:$D$147,4,0)))</f>
        <v>0</v>
      </c>
      <c r="K196" s="29">
        <f>IF(OR(Wunschdienstplan!J37=Schichten!$B$3,Wunschdienstplan!J37=Schichten!$B$4),INDEX($D$98:$D$147,MATCH(CODE(Wunschdienstplan!J37),$H$98:$H$147,0)),IF(ISERROR(VLOOKUP(Wunschdienstplan!J37,Berechnung!$A$98:$D$147,4,0)),0,VLOOKUP(Wunschdienstplan!J37,Berechnung!$A$98:$D$147,4,0)))</f>
        <v>0</v>
      </c>
      <c r="L196" s="29">
        <f>IF(OR(Wunschdienstplan!K37=Schichten!$B$3,Wunschdienstplan!K37=Schichten!$B$4),INDEX($D$98:$D$147,MATCH(CODE(Wunschdienstplan!K37),$H$98:$H$147,0)),IF(ISERROR(VLOOKUP(Wunschdienstplan!K37,Berechnung!$A$98:$D$147,4,0)),0,VLOOKUP(Wunschdienstplan!K37,Berechnung!$A$98:$D$147,4,0)))</f>
        <v>0</v>
      </c>
      <c r="M196" s="29">
        <f>IF(OR(Wunschdienstplan!L37=Schichten!$B$3,Wunschdienstplan!L37=Schichten!$B$4),INDEX($D$98:$D$147,MATCH(CODE(Wunschdienstplan!L37),$H$98:$H$147,0)),IF(ISERROR(VLOOKUP(Wunschdienstplan!L37,Berechnung!$A$98:$D$147,4,0)),0,VLOOKUP(Wunschdienstplan!L37,Berechnung!$A$98:$D$147,4,0)))</f>
        <v>0</v>
      </c>
      <c r="N196" s="29">
        <f>IF(OR(Wunschdienstplan!M37=Schichten!$B$3,Wunschdienstplan!M37=Schichten!$B$4),INDEX($D$98:$D$147,MATCH(CODE(Wunschdienstplan!M37),$H$98:$H$147,0)),IF(ISERROR(VLOOKUP(Wunschdienstplan!M37,Berechnung!$A$98:$D$147,4,0)),0,VLOOKUP(Wunschdienstplan!M37,Berechnung!$A$98:$D$147,4,0)))</f>
        <v>0</v>
      </c>
      <c r="O196" s="29">
        <f>IF(OR(Wunschdienstplan!N37=Schichten!$B$3,Wunschdienstplan!N37=Schichten!$B$4),INDEX($D$98:$D$147,MATCH(CODE(Wunschdienstplan!N37),$H$98:$H$147,0)),IF(ISERROR(VLOOKUP(Wunschdienstplan!N37,Berechnung!$A$98:$D$147,4,0)),0,VLOOKUP(Wunschdienstplan!N37,Berechnung!$A$98:$D$147,4,0)))</f>
        <v>0</v>
      </c>
      <c r="P196" s="29">
        <f>IF(OR(Wunschdienstplan!O37=Schichten!$B$3,Wunschdienstplan!O37=Schichten!$B$4),INDEX($D$98:$D$147,MATCH(CODE(Wunschdienstplan!O37),$H$98:$H$147,0)),IF(ISERROR(VLOOKUP(Wunschdienstplan!O37,Berechnung!$A$98:$D$147,4,0)),0,VLOOKUP(Wunschdienstplan!O37,Berechnung!$A$98:$D$147,4,0)))</f>
        <v>0</v>
      </c>
      <c r="Q196" s="29">
        <f>IF(OR(Wunschdienstplan!P37=Schichten!$B$3,Wunschdienstplan!P37=Schichten!$B$4),INDEX($D$98:$D$147,MATCH(CODE(Wunschdienstplan!P37),$H$98:$H$147,0)),IF(ISERROR(VLOOKUP(Wunschdienstplan!P37,Berechnung!$A$98:$D$147,4,0)),0,VLOOKUP(Wunschdienstplan!P37,Berechnung!$A$98:$D$147,4,0)))</f>
        <v>0</v>
      </c>
      <c r="R196" s="29">
        <f>IF(OR(Wunschdienstplan!Q37=Schichten!$B$3,Wunschdienstplan!Q37=Schichten!$B$4),INDEX($D$98:$D$147,MATCH(CODE(Wunschdienstplan!Q37),$H$98:$H$147,0)),IF(ISERROR(VLOOKUP(Wunschdienstplan!Q37,Berechnung!$A$98:$D$147,4,0)),0,VLOOKUP(Wunschdienstplan!Q37,Berechnung!$A$98:$D$147,4,0)))</f>
        <v>0</v>
      </c>
      <c r="S196" s="29">
        <f>IF(OR(Wunschdienstplan!R37=Schichten!$B$3,Wunschdienstplan!R37=Schichten!$B$4),INDEX($D$98:$D$147,MATCH(CODE(Wunschdienstplan!R37),$H$98:$H$147,0)),IF(ISERROR(VLOOKUP(Wunschdienstplan!R37,Berechnung!$A$98:$D$147,4,0)),0,VLOOKUP(Wunschdienstplan!R37,Berechnung!$A$98:$D$147,4,0)))</f>
        <v>0</v>
      </c>
      <c r="T196" s="29">
        <f>IF(OR(Wunschdienstplan!S37=Schichten!$B$3,Wunschdienstplan!S37=Schichten!$B$4),INDEX($D$98:$D$147,MATCH(CODE(Wunschdienstplan!S37),$H$98:$H$147,0)),IF(ISERROR(VLOOKUP(Wunschdienstplan!S37,Berechnung!$A$98:$D$147,4,0)),0,VLOOKUP(Wunschdienstplan!S37,Berechnung!$A$98:$D$147,4,0)))</f>
        <v>0</v>
      </c>
      <c r="U196" s="29">
        <f>IF(OR(Wunschdienstplan!T37=Schichten!$B$3,Wunschdienstplan!T37=Schichten!$B$4),INDEX($D$98:$D$147,MATCH(CODE(Wunschdienstplan!T37),$H$98:$H$147,0)),IF(ISERROR(VLOOKUP(Wunschdienstplan!T37,Berechnung!$A$98:$D$147,4,0)),0,VLOOKUP(Wunschdienstplan!T37,Berechnung!$A$98:$D$147,4,0)))</f>
        <v>0</v>
      </c>
      <c r="V196" s="29">
        <f>IF(OR(Wunschdienstplan!U37=Schichten!$B$3,Wunschdienstplan!U37=Schichten!$B$4),INDEX($D$98:$D$147,MATCH(CODE(Wunschdienstplan!U37),$H$98:$H$147,0)),IF(ISERROR(VLOOKUP(Wunschdienstplan!U37,Berechnung!$A$98:$D$147,4,0)),0,VLOOKUP(Wunschdienstplan!U37,Berechnung!$A$98:$D$147,4,0)))</f>
        <v>0</v>
      </c>
      <c r="W196" s="29">
        <f>IF(OR(Wunschdienstplan!V37=Schichten!$B$3,Wunschdienstplan!V37=Schichten!$B$4),INDEX($D$98:$D$147,MATCH(CODE(Wunschdienstplan!V37),$H$98:$H$147,0)),IF(ISERROR(VLOOKUP(Wunschdienstplan!V37,Berechnung!$A$98:$D$147,4,0)),0,VLOOKUP(Wunschdienstplan!V37,Berechnung!$A$98:$D$147,4,0)))</f>
        <v>0</v>
      </c>
      <c r="X196" s="29">
        <f>IF(OR(Wunschdienstplan!W37=Schichten!$B$3,Wunschdienstplan!W37=Schichten!$B$4),INDEX($D$98:$D$147,MATCH(CODE(Wunschdienstplan!W37),$H$98:$H$147,0)),IF(ISERROR(VLOOKUP(Wunschdienstplan!W37,Berechnung!$A$98:$D$147,4,0)),0,VLOOKUP(Wunschdienstplan!W37,Berechnung!$A$98:$D$147,4,0)))</f>
        <v>0</v>
      </c>
      <c r="Y196" s="29">
        <f>IF(OR(Wunschdienstplan!X37=Schichten!$B$3,Wunschdienstplan!X37=Schichten!$B$4),INDEX($D$98:$D$147,MATCH(CODE(Wunschdienstplan!X37),$H$98:$H$147,0)),IF(ISERROR(VLOOKUP(Wunschdienstplan!X37,Berechnung!$A$98:$D$147,4,0)),0,VLOOKUP(Wunschdienstplan!X37,Berechnung!$A$98:$D$147,4,0)))</f>
        <v>0</v>
      </c>
      <c r="Z196" s="29">
        <f>IF(OR(Wunschdienstplan!Y37=Schichten!$B$3,Wunschdienstplan!Y37=Schichten!$B$4),INDEX($D$98:$D$147,MATCH(CODE(Wunschdienstplan!Y37),$H$98:$H$147,0)),IF(ISERROR(VLOOKUP(Wunschdienstplan!Y37,Berechnung!$A$98:$D$147,4,0)),0,VLOOKUP(Wunschdienstplan!Y37,Berechnung!$A$98:$D$147,4,0)))</f>
        <v>0</v>
      </c>
      <c r="AA196" s="29">
        <f>IF(OR(Wunschdienstplan!Z37=Schichten!$B$3,Wunschdienstplan!Z37=Schichten!$B$4),INDEX($D$98:$D$147,MATCH(CODE(Wunschdienstplan!Z37),$H$98:$H$147,0)),IF(ISERROR(VLOOKUP(Wunschdienstplan!Z37,Berechnung!$A$98:$D$147,4,0)),0,VLOOKUP(Wunschdienstplan!Z37,Berechnung!$A$98:$D$147,4,0)))</f>
        <v>0</v>
      </c>
      <c r="AB196" s="29">
        <f>IF(OR(Wunschdienstplan!AA37=Schichten!$B$3,Wunschdienstplan!AA37=Schichten!$B$4),INDEX($D$98:$D$147,MATCH(CODE(Wunschdienstplan!AA37),$H$98:$H$147,0)),IF(ISERROR(VLOOKUP(Wunschdienstplan!AA37,Berechnung!$A$98:$D$147,4,0)),0,VLOOKUP(Wunschdienstplan!AA37,Berechnung!$A$98:$D$147,4,0)))</f>
        <v>0</v>
      </c>
      <c r="AC196" s="29">
        <f>IF(OR(Wunschdienstplan!AB37=Schichten!$B$3,Wunschdienstplan!AB37=Schichten!$B$4),INDEX($D$98:$D$147,MATCH(CODE(Wunschdienstplan!AB37),$H$98:$H$147,0)),IF(ISERROR(VLOOKUP(Wunschdienstplan!AB37,Berechnung!$A$98:$D$147,4,0)),0,VLOOKUP(Wunschdienstplan!AB37,Berechnung!$A$98:$D$147,4,0)))</f>
        <v>0</v>
      </c>
      <c r="AD196" s="29">
        <f>IF(OR(Wunschdienstplan!AC37=Schichten!$B$3,Wunschdienstplan!AC37=Schichten!$B$4),INDEX($D$98:$D$147,MATCH(CODE(Wunschdienstplan!AC37),$H$98:$H$147,0)),IF(ISERROR(VLOOKUP(Wunschdienstplan!AC37,Berechnung!$A$98:$D$147,4,0)),0,VLOOKUP(Wunschdienstplan!AC37,Berechnung!$A$98:$D$147,4,0)))</f>
        <v>0</v>
      </c>
      <c r="AE196" s="29">
        <f>IF(OR(Wunschdienstplan!AD37=Schichten!$B$3,Wunschdienstplan!AD37=Schichten!$B$4),INDEX($D$98:$D$147,MATCH(CODE(Wunschdienstplan!AD37),$H$98:$H$147,0)),IF(ISERROR(VLOOKUP(Wunschdienstplan!AD37,Berechnung!$A$98:$D$147,4,0)),0,VLOOKUP(Wunschdienstplan!AD37,Berechnung!$A$98:$D$147,4,0)))</f>
        <v>0</v>
      </c>
      <c r="AF196" s="29">
        <f>IF(OR(Wunschdienstplan!AE37=Schichten!$B$3,Wunschdienstplan!AE37=Schichten!$B$4),INDEX($D$98:$D$147,MATCH(CODE(Wunschdienstplan!AE37),$H$98:$H$147,0)),IF(ISERROR(VLOOKUP(Wunschdienstplan!AE37,Berechnung!$A$98:$D$147,4,0)),0,VLOOKUP(Wunschdienstplan!AE37,Berechnung!$A$98:$D$147,4,0)))</f>
        <v>0</v>
      </c>
      <c r="AG196" s="29">
        <f>IF(OR(Wunschdienstplan!AF37=Schichten!$B$3,Wunschdienstplan!AF37=Schichten!$B$4),INDEX($D$98:$D$147,MATCH(CODE(Wunschdienstplan!AF37),$H$98:$H$147,0)),IF(ISERROR(VLOOKUP(Wunschdienstplan!AF37,Berechnung!$A$98:$D$147,4,0)),0,VLOOKUP(Wunschdienstplan!AF37,Berechnung!$A$98:$D$147,4,0)))</f>
        <v>0</v>
      </c>
      <c r="AH196" s="29">
        <f>IF(OR(Wunschdienstplan!AG37=Schichten!$B$3,Wunschdienstplan!AG37=Schichten!$B$4),INDEX($D$98:$D$147,MATCH(CODE(Wunschdienstplan!AG37),$H$98:$H$147,0)),IF(ISERROR(VLOOKUP(Wunschdienstplan!AG37,Berechnung!$A$98:$D$147,4,0)),0,VLOOKUP(Wunschdienstplan!AG37,Berechnung!$A$98:$D$147,4,0)))</f>
        <v>0</v>
      </c>
      <c r="AI196" s="29">
        <f>IF(OR(Wunschdienstplan!AH37=Schichten!$B$3,Wunschdienstplan!AH37=Schichten!$B$4),INDEX($D$98:$D$147,MATCH(CODE(Wunschdienstplan!AH37),$H$98:$H$147,0)),IF(ISERROR(VLOOKUP(Wunschdienstplan!AH37,Berechnung!$A$98:$D$147,4,0)),0,VLOOKUP(Wunschdienstplan!AH37,Berechnung!$A$98:$D$147,4,0)))</f>
        <v>0</v>
      </c>
      <c r="AJ196" s="29">
        <f>IF(OR(Wunschdienstplan!AI37=Schichten!$B$3,Wunschdienstplan!AI37=Schichten!$B$4),INDEX($D$98:$D$147,MATCH(CODE(Wunschdienstplan!AI37),$H$98:$H$147,0)),IF(ISERROR(VLOOKUP(Wunschdienstplan!AI37,Berechnung!$A$98:$D$147,4,0)),0,VLOOKUP(Wunschdienstplan!AI37,Berechnung!$A$98:$D$147,4,0)))</f>
        <v>0</v>
      </c>
      <c r="AK196" s="29">
        <f>IF(OR(Wunschdienstplan!AJ37=Schichten!$B$3,Wunschdienstplan!AJ37=Schichten!$B$4),INDEX($D$98:$D$147,MATCH(CODE(Wunschdienstplan!AJ37),$H$98:$H$147,0)),IF(ISERROR(VLOOKUP(Wunschdienstplan!AJ37,Berechnung!$A$98:$D$147,4,0)),0,VLOOKUP(Wunschdienstplan!AJ37,Berechnung!$A$98:$D$147,4,0)))</f>
        <v>0</v>
      </c>
    </row>
    <row r="197" spans="1:37" x14ac:dyDescent="0.25">
      <c r="A197" s="82" t="str">
        <f>IF(Feiertage!D47&lt;&gt;"",Feiertage!B47,"")</f>
        <v/>
      </c>
      <c r="C197">
        <f>Wunschdienstplan!B38</f>
        <v>33</v>
      </c>
      <c r="D197" t="str">
        <f>Wunschdienstplan!C38</f>
        <v>Vorname33</v>
      </c>
      <c r="E197" t="str">
        <f>Wunschdienstplan!D38</f>
        <v>Nachname33</v>
      </c>
      <c r="F197" s="29" t="str">
        <f t="shared" si="12"/>
        <v>00:00</v>
      </c>
      <c r="G197" s="29">
        <f>IF(OR(Wunschdienstplan!F38=Schichten!$B$3,Wunschdienstplan!F38=Schichten!$B$4),INDEX($D$98:$D$147,MATCH(CODE(Wunschdienstplan!F38),$H$98:$H$147,0)),IF(ISERROR(VLOOKUP(Wunschdienstplan!F38,Berechnung!$A$98:$D$147,4,0)),0,VLOOKUP(Wunschdienstplan!F38,Berechnung!$A$98:$D$147,4,0)))</f>
        <v>0</v>
      </c>
      <c r="H197" s="29">
        <f>IF(OR(Wunschdienstplan!G38=Schichten!$B$3,Wunschdienstplan!G38=Schichten!$B$4),INDEX($D$98:$D$147,MATCH(CODE(Wunschdienstplan!G38),$H$98:$H$147,0)),IF(ISERROR(VLOOKUP(Wunschdienstplan!G38,Berechnung!$A$98:$D$147,4,0)),0,VLOOKUP(Wunschdienstplan!G38,Berechnung!$A$98:$D$147,4,0)))</f>
        <v>0</v>
      </c>
      <c r="I197" s="29">
        <f>IF(OR(Wunschdienstplan!H38=Schichten!$B$3,Wunschdienstplan!H38=Schichten!$B$4),INDEX($D$98:$D$147,MATCH(CODE(Wunschdienstplan!H38),$H$98:$H$147,0)),IF(ISERROR(VLOOKUP(Wunschdienstplan!H38,Berechnung!$A$98:$D$147,4,0)),0,VLOOKUP(Wunschdienstplan!H38,Berechnung!$A$98:$D$147,4,0)))</f>
        <v>0</v>
      </c>
      <c r="J197" s="29">
        <f>IF(OR(Wunschdienstplan!I38=Schichten!$B$3,Wunschdienstplan!I38=Schichten!$B$4),INDEX($D$98:$D$147,MATCH(CODE(Wunschdienstplan!I38),$H$98:$H$147,0)),IF(ISERROR(VLOOKUP(Wunschdienstplan!I38,Berechnung!$A$98:$D$147,4,0)),0,VLOOKUP(Wunschdienstplan!I38,Berechnung!$A$98:$D$147,4,0)))</f>
        <v>0</v>
      </c>
      <c r="K197" s="29">
        <f>IF(OR(Wunschdienstplan!J38=Schichten!$B$3,Wunschdienstplan!J38=Schichten!$B$4),INDEX($D$98:$D$147,MATCH(CODE(Wunschdienstplan!J38),$H$98:$H$147,0)),IF(ISERROR(VLOOKUP(Wunschdienstplan!J38,Berechnung!$A$98:$D$147,4,0)),0,VLOOKUP(Wunschdienstplan!J38,Berechnung!$A$98:$D$147,4,0)))</f>
        <v>0</v>
      </c>
      <c r="L197" s="29">
        <f>IF(OR(Wunschdienstplan!K38=Schichten!$B$3,Wunschdienstplan!K38=Schichten!$B$4),INDEX($D$98:$D$147,MATCH(CODE(Wunschdienstplan!K38),$H$98:$H$147,0)),IF(ISERROR(VLOOKUP(Wunschdienstplan!K38,Berechnung!$A$98:$D$147,4,0)),0,VLOOKUP(Wunschdienstplan!K38,Berechnung!$A$98:$D$147,4,0)))</f>
        <v>0</v>
      </c>
      <c r="M197" s="29">
        <f>IF(OR(Wunschdienstplan!L38=Schichten!$B$3,Wunschdienstplan!L38=Schichten!$B$4),INDEX($D$98:$D$147,MATCH(CODE(Wunschdienstplan!L38),$H$98:$H$147,0)),IF(ISERROR(VLOOKUP(Wunschdienstplan!L38,Berechnung!$A$98:$D$147,4,0)),0,VLOOKUP(Wunschdienstplan!L38,Berechnung!$A$98:$D$147,4,0)))</f>
        <v>0</v>
      </c>
      <c r="N197" s="29">
        <f>IF(OR(Wunschdienstplan!M38=Schichten!$B$3,Wunschdienstplan!M38=Schichten!$B$4),INDEX($D$98:$D$147,MATCH(CODE(Wunschdienstplan!M38),$H$98:$H$147,0)),IF(ISERROR(VLOOKUP(Wunschdienstplan!M38,Berechnung!$A$98:$D$147,4,0)),0,VLOOKUP(Wunschdienstplan!M38,Berechnung!$A$98:$D$147,4,0)))</f>
        <v>0</v>
      </c>
      <c r="O197" s="29">
        <f>IF(OR(Wunschdienstplan!N38=Schichten!$B$3,Wunschdienstplan!N38=Schichten!$B$4),INDEX($D$98:$D$147,MATCH(CODE(Wunschdienstplan!N38),$H$98:$H$147,0)),IF(ISERROR(VLOOKUP(Wunschdienstplan!N38,Berechnung!$A$98:$D$147,4,0)),0,VLOOKUP(Wunschdienstplan!N38,Berechnung!$A$98:$D$147,4,0)))</f>
        <v>0</v>
      </c>
      <c r="P197" s="29">
        <f>IF(OR(Wunschdienstplan!O38=Schichten!$B$3,Wunschdienstplan!O38=Schichten!$B$4),INDEX($D$98:$D$147,MATCH(CODE(Wunschdienstplan!O38),$H$98:$H$147,0)),IF(ISERROR(VLOOKUP(Wunschdienstplan!O38,Berechnung!$A$98:$D$147,4,0)),0,VLOOKUP(Wunschdienstplan!O38,Berechnung!$A$98:$D$147,4,0)))</f>
        <v>0</v>
      </c>
      <c r="Q197" s="29">
        <f>IF(OR(Wunschdienstplan!P38=Schichten!$B$3,Wunschdienstplan!P38=Schichten!$B$4),INDEX($D$98:$D$147,MATCH(CODE(Wunschdienstplan!P38),$H$98:$H$147,0)),IF(ISERROR(VLOOKUP(Wunschdienstplan!P38,Berechnung!$A$98:$D$147,4,0)),0,VLOOKUP(Wunschdienstplan!P38,Berechnung!$A$98:$D$147,4,0)))</f>
        <v>0</v>
      </c>
      <c r="R197" s="29">
        <f>IF(OR(Wunschdienstplan!Q38=Schichten!$B$3,Wunschdienstplan!Q38=Schichten!$B$4),INDEX($D$98:$D$147,MATCH(CODE(Wunschdienstplan!Q38),$H$98:$H$147,0)),IF(ISERROR(VLOOKUP(Wunschdienstplan!Q38,Berechnung!$A$98:$D$147,4,0)),0,VLOOKUP(Wunschdienstplan!Q38,Berechnung!$A$98:$D$147,4,0)))</f>
        <v>0</v>
      </c>
      <c r="S197" s="29">
        <f>IF(OR(Wunschdienstplan!R38=Schichten!$B$3,Wunschdienstplan!R38=Schichten!$B$4),INDEX($D$98:$D$147,MATCH(CODE(Wunschdienstplan!R38),$H$98:$H$147,0)),IF(ISERROR(VLOOKUP(Wunschdienstplan!R38,Berechnung!$A$98:$D$147,4,0)),0,VLOOKUP(Wunschdienstplan!R38,Berechnung!$A$98:$D$147,4,0)))</f>
        <v>0</v>
      </c>
      <c r="T197" s="29">
        <f>IF(OR(Wunschdienstplan!S38=Schichten!$B$3,Wunschdienstplan!S38=Schichten!$B$4),INDEX($D$98:$D$147,MATCH(CODE(Wunschdienstplan!S38),$H$98:$H$147,0)),IF(ISERROR(VLOOKUP(Wunschdienstplan!S38,Berechnung!$A$98:$D$147,4,0)),0,VLOOKUP(Wunschdienstplan!S38,Berechnung!$A$98:$D$147,4,0)))</f>
        <v>0</v>
      </c>
      <c r="U197" s="29">
        <f>IF(OR(Wunschdienstplan!T38=Schichten!$B$3,Wunschdienstplan!T38=Schichten!$B$4),INDEX($D$98:$D$147,MATCH(CODE(Wunschdienstplan!T38),$H$98:$H$147,0)),IF(ISERROR(VLOOKUP(Wunschdienstplan!T38,Berechnung!$A$98:$D$147,4,0)),0,VLOOKUP(Wunschdienstplan!T38,Berechnung!$A$98:$D$147,4,0)))</f>
        <v>0</v>
      </c>
      <c r="V197" s="29">
        <f>IF(OR(Wunschdienstplan!U38=Schichten!$B$3,Wunschdienstplan!U38=Schichten!$B$4),INDEX($D$98:$D$147,MATCH(CODE(Wunschdienstplan!U38),$H$98:$H$147,0)),IF(ISERROR(VLOOKUP(Wunschdienstplan!U38,Berechnung!$A$98:$D$147,4,0)),0,VLOOKUP(Wunschdienstplan!U38,Berechnung!$A$98:$D$147,4,0)))</f>
        <v>0</v>
      </c>
      <c r="W197" s="29">
        <f>IF(OR(Wunschdienstplan!V38=Schichten!$B$3,Wunschdienstplan!V38=Schichten!$B$4),INDEX($D$98:$D$147,MATCH(CODE(Wunschdienstplan!V38),$H$98:$H$147,0)),IF(ISERROR(VLOOKUP(Wunschdienstplan!V38,Berechnung!$A$98:$D$147,4,0)),0,VLOOKUP(Wunschdienstplan!V38,Berechnung!$A$98:$D$147,4,0)))</f>
        <v>0</v>
      </c>
      <c r="X197" s="29">
        <f>IF(OR(Wunschdienstplan!W38=Schichten!$B$3,Wunschdienstplan!W38=Schichten!$B$4),INDEX($D$98:$D$147,MATCH(CODE(Wunschdienstplan!W38),$H$98:$H$147,0)),IF(ISERROR(VLOOKUP(Wunschdienstplan!W38,Berechnung!$A$98:$D$147,4,0)),0,VLOOKUP(Wunschdienstplan!W38,Berechnung!$A$98:$D$147,4,0)))</f>
        <v>0</v>
      </c>
      <c r="Y197" s="29">
        <f>IF(OR(Wunschdienstplan!X38=Schichten!$B$3,Wunschdienstplan!X38=Schichten!$B$4),INDEX($D$98:$D$147,MATCH(CODE(Wunschdienstplan!X38),$H$98:$H$147,0)),IF(ISERROR(VLOOKUP(Wunschdienstplan!X38,Berechnung!$A$98:$D$147,4,0)),0,VLOOKUP(Wunschdienstplan!X38,Berechnung!$A$98:$D$147,4,0)))</f>
        <v>0</v>
      </c>
      <c r="Z197" s="29">
        <f>IF(OR(Wunschdienstplan!Y38=Schichten!$B$3,Wunschdienstplan!Y38=Schichten!$B$4),INDEX($D$98:$D$147,MATCH(CODE(Wunschdienstplan!Y38),$H$98:$H$147,0)),IF(ISERROR(VLOOKUP(Wunschdienstplan!Y38,Berechnung!$A$98:$D$147,4,0)),0,VLOOKUP(Wunschdienstplan!Y38,Berechnung!$A$98:$D$147,4,0)))</f>
        <v>0</v>
      </c>
      <c r="AA197" s="29">
        <f>IF(OR(Wunschdienstplan!Z38=Schichten!$B$3,Wunschdienstplan!Z38=Schichten!$B$4),INDEX($D$98:$D$147,MATCH(CODE(Wunschdienstplan!Z38),$H$98:$H$147,0)),IF(ISERROR(VLOOKUP(Wunschdienstplan!Z38,Berechnung!$A$98:$D$147,4,0)),0,VLOOKUP(Wunschdienstplan!Z38,Berechnung!$A$98:$D$147,4,0)))</f>
        <v>0</v>
      </c>
      <c r="AB197" s="29">
        <f>IF(OR(Wunschdienstplan!AA38=Schichten!$B$3,Wunschdienstplan!AA38=Schichten!$B$4),INDEX($D$98:$D$147,MATCH(CODE(Wunschdienstplan!AA38),$H$98:$H$147,0)),IF(ISERROR(VLOOKUP(Wunschdienstplan!AA38,Berechnung!$A$98:$D$147,4,0)),0,VLOOKUP(Wunschdienstplan!AA38,Berechnung!$A$98:$D$147,4,0)))</f>
        <v>0</v>
      </c>
      <c r="AC197" s="29">
        <f>IF(OR(Wunschdienstplan!AB38=Schichten!$B$3,Wunschdienstplan!AB38=Schichten!$B$4),INDEX($D$98:$D$147,MATCH(CODE(Wunschdienstplan!AB38),$H$98:$H$147,0)),IF(ISERROR(VLOOKUP(Wunschdienstplan!AB38,Berechnung!$A$98:$D$147,4,0)),0,VLOOKUP(Wunschdienstplan!AB38,Berechnung!$A$98:$D$147,4,0)))</f>
        <v>0</v>
      </c>
      <c r="AD197" s="29">
        <f>IF(OR(Wunschdienstplan!AC38=Schichten!$B$3,Wunschdienstplan!AC38=Schichten!$B$4),INDEX($D$98:$D$147,MATCH(CODE(Wunschdienstplan!AC38),$H$98:$H$147,0)),IF(ISERROR(VLOOKUP(Wunschdienstplan!AC38,Berechnung!$A$98:$D$147,4,0)),0,VLOOKUP(Wunschdienstplan!AC38,Berechnung!$A$98:$D$147,4,0)))</f>
        <v>0</v>
      </c>
      <c r="AE197" s="29">
        <f>IF(OR(Wunschdienstplan!AD38=Schichten!$B$3,Wunschdienstplan!AD38=Schichten!$B$4),INDEX($D$98:$D$147,MATCH(CODE(Wunschdienstplan!AD38),$H$98:$H$147,0)),IF(ISERROR(VLOOKUP(Wunschdienstplan!AD38,Berechnung!$A$98:$D$147,4,0)),0,VLOOKUP(Wunschdienstplan!AD38,Berechnung!$A$98:$D$147,4,0)))</f>
        <v>0</v>
      </c>
      <c r="AF197" s="29">
        <f>IF(OR(Wunschdienstplan!AE38=Schichten!$B$3,Wunschdienstplan!AE38=Schichten!$B$4),INDEX($D$98:$D$147,MATCH(CODE(Wunschdienstplan!AE38),$H$98:$H$147,0)),IF(ISERROR(VLOOKUP(Wunschdienstplan!AE38,Berechnung!$A$98:$D$147,4,0)),0,VLOOKUP(Wunschdienstplan!AE38,Berechnung!$A$98:$D$147,4,0)))</f>
        <v>0</v>
      </c>
      <c r="AG197" s="29">
        <f>IF(OR(Wunschdienstplan!AF38=Schichten!$B$3,Wunschdienstplan!AF38=Schichten!$B$4),INDEX($D$98:$D$147,MATCH(CODE(Wunschdienstplan!AF38),$H$98:$H$147,0)),IF(ISERROR(VLOOKUP(Wunschdienstplan!AF38,Berechnung!$A$98:$D$147,4,0)),0,VLOOKUP(Wunschdienstplan!AF38,Berechnung!$A$98:$D$147,4,0)))</f>
        <v>0</v>
      </c>
      <c r="AH197" s="29">
        <f>IF(OR(Wunschdienstplan!AG38=Schichten!$B$3,Wunschdienstplan!AG38=Schichten!$B$4),INDEX($D$98:$D$147,MATCH(CODE(Wunschdienstplan!AG38),$H$98:$H$147,0)),IF(ISERROR(VLOOKUP(Wunschdienstplan!AG38,Berechnung!$A$98:$D$147,4,0)),0,VLOOKUP(Wunschdienstplan!AG38,Berechnung!$A$98:$D$147,4,0)))</f>
        <v>0</v>
      </c>
      <c r="AI197" s="29">
        <f>IF(OR(Wunschdienstplan!AH38=Schichten!$B$3,Wunschdienstplan!AH38=Schichten!$B$4),INDEX($D$98:$D$147,MATCH(CODE(Wunschdienstplan!AH38),$H$98:$H$147,0)),IF(ISERROR(VLOOKUP(Wunschdienstplan!AH38,Berechnung!$A$98:$D$147,4,0)),0,VLOOKUP(Wunschdienstplan!AH38,Berechnung!$A$98:$D$147,4,0)))</f>
        <v>0</v>
      </c>
      <c r="AJ197" s="29">
        <f>IF(OR(Wunschdienstplan!AI38=Schichten!$B$3,Wunschdienstplan!AI38=Schichten!$B$4),INDEX($D$98:$D$147,MATCH(CODE(Wunschdienstplan!AI38),$H$98:$H$147,0)),IF(ISERROR(VLOOKUP(Wunschdienstplan!AI38,Berechnung!$A$98:$D$147,4,0)),0,VLOOKUP(Wunschdienstplan!AI38,Berechnung!$A$98:$D$147,4,0)))</f>
        <v>0</v>
      </c>
      <c r="AK197" s="29">
        <f>IF(OR(Wunschdienstplan!AJ38=Schichten!$B$3,Wunschdienstplan!AJ38=Schichten!$B$4),INDEX($D$98:$D$147,MATCH(CODE(Wunschdienstplan!AJ38),$H$98:$H$147,0)),IF(ISERROR(VLOOKUP(Wunschdienstplan!AJ38,Berechnung!$A$98:$D$147,4,0)),0,VLOOKUP(Wunschdienstplan!AJ38,Berechnung!$A$98:$D$147,4,0)))</f>
        <v>0</v>
      </c>
    </row>
    <row r="198" spans="1:37" x14ac:dyDescent="0.25">
      <c r="A198" s="82" t="str">
        <f>IF(Feiertage!D48&lt;&gt;"",Feiertage!B48,"")</f>
        <v/>
      </c>
      <c r="C198">
        <f>Wunschdienstplan!B39</f>
        <v>34</v>
      </c>
      <c r="D198" t="str">
        <f>Wunschdienstplan!C39</f>
        <v>Vorname34</v>
      </c>
      <c r="E198" t="str">
        <f>Wunschdienstplan!D39</f>
        <v>Nachname34</v>
      </c>
      <c r="F198" s="29" t="str">
        <f t="shared" si="12"/>
        <v>00:00</v>
      </c>
      <c r="G198" s="29">
        <f>IF(OR(Wunschdienstplan!F39=Schichten!$B$3,Wunschdienstplan!F39=Schichten!$B$4),INDEX($D$98:$D$147,MATCH(CODE(Wunschdienstplan!F39),$H$98:$H$147,0)),IF(ISERROR(VLOOKUP(Wunschdienstplan!F39,Berechnung!$A$98:$D$147,4,0)),0,VLOOKUP(Wunschdienstplan!F39,Berechnung!$A$98:$D$147,4,0)))</f>
        <v>0</v>
      </c>
      <c r="H198" s="29">
        <f>IF(OR(Wunschdienstplan!G39=Schichten!$B$3,Wunschdienstplan!G39=Schichten!$B$4),INDEX($D$98:$D$147,MATCH(CODE(Wunschdienstplan!G39),$H$98:$H$147,0)),IF(ISERROR(VLOOKUP(Wunschdienstplan!G39,Berechnung!$A$98:$D$147,4,0)),0,VLOOKUP(Wunschdienstplan!G39,Berechnung!$A$98:$D$147,4,0)))</f>
        <v>0</v>
      </c>
      <c r="I198" s="29">
        <f>IF(OR(Wunschdienstplan!H39=Schichten!$B$3,Wunschdienstplan!H39=Schichten!$B$4),INDEX($D$98:$D$147,MATCH(CODE(Wunschdienstplan!H39),$H$98:$H$147,0)),IF(ISERROR(VLOOKUP(Wunschdienstplan!H39,Berechnung!$A$98:$D$147,4,0)),0,VLOOKUP(Wunschdienstplan!H39,Berechnung!$A$98:$D$147,4,0)))</f>
        <v>0</v>
      </c>
      <c r="J198" s="29">
        <f>IF(OR(Wunschdienstplan!I39=Schichten!$B$3,Wunschdienstplan!I39=Schichten!$B$4),INDEX($D$98:$D$147,MATCH(CODE(Wunschdienstplan!I39),$H$98:$H$147,0)),IF(ISERROR(VLOOKUP(Wunschdienstplan!I39,Berechnung!$A$98:$D$147,4,0)),0,VLOOKUP(Wunschdienstplan!I39,Berechnung!$A$98:$D$147,4,0)))</f>
        <v>0</v>
      </c>
      <c r="K198" s="29">
        <f>IF(OR(Wunschdienstplan!J39=Schichten!$B$3,Wunschdienstplan!J39=Schichten!$B$4),INDEX($D$98:$D$147,MATCH(CODE(Wunschdienstplan!J39),$H$98:$H$147,0)),IF(ISERROR(VLOOKUP(Wunschdienstplan!J39,Berechnung!$A$98:$D$147,4,0)),0,VLOOKUP(Wunschdienstplan!J39,Berechnung!$A$98:$D$147,4,0)))</f>
        <v>0</v>
      </c>
      <c r="L198" s="29">
        <f>IF(OR(Wunschdienstplan!K39=Schichten!$B$3,Wunschdienstplan!K39=Schichten!$B$4),INDEX($D$98:$D$147,MATCH(CODE(Wunschdienstplan!K39),$H$98:$H$147,0)),IF(ISERROR(VLOOKUP(Wunschdienstplan!K39,Berechnung!$A$98:$D$147,4,0)),0,VLOOKUP(Wunschdienstplan!K39,Berechnung!$A$98:$D$147,4,0)))</f>
        <v>0</v>
      </c>
      <c r="M198" s="29">
        <f>IF(OR(Wunschdienstplan!L39=Schichten!$B$3,Wunschdienstplan!L39=Schichten!$B$4),INDEX($D$98:$D$147,MATCH(CODE(Wunschdienstplan!L39),$H$98:$H$147,0)),IF(ISERROR(VLOOKUP(Wunschdienstplan!L39,Berechnung!$A$98:$D$147,4,0)),0,VLOOKUP(Wunschdienstplan!L39,Berechnung!$A$98:$D$147,4,0)))</f>
        <v>0</v>
      </c>
      <c r="N198" s="29">
        <f>IF(OR(Wunschdienstplan!M39=Schichten!$B$3,Wunschdienstplan!M39=Schichten!$B$4),INDEX($D$98:$D$147,MATCH(CODE(Wunschdienstplan!M39),$H$98:$H$147,0)),IF(ISERROR(VLOOKUP(Wunschdienstplan!M39,Berechnung!$A$98:$D$147,4,0)),0,VLOOKUP(Wunschdienstplan!M39,Berechnung!$A$98:$D$147,4,0)))</f>
        <v>0</v>
      </c>
      <c r="O198" s="29">
        <f>IF(OR(Wunschdienstplan!N39=Schichten!$B$3,Wunschdienstplan!N39=Schichten!$B$4),INDEX($D$98:$D$147,MATCH(CODE(Wunschdienstplan!N39),$H$98:$H$147,0)),IF(ISERROR(VLOOKUP(Wunschdienstplan!N39,Berechnung!$A$98:$D$147,4,0)),0,VLOOKUP(Wunschdienstplan!N39,Berechnung!$A$98:$D$147,4,0)))</f>
        <v>0</v>
      </c>
      <c r="P198" s="29">
        <f>IF(OR(Wunschdienstplan!O39=Schichten!$B$3,Wunschdienstplan!O39=Schichten!$B$4),INDEX($D$98:$D$147,MATCH(CODE(Wunschdienstplan!O39),$H$98:$H$147,0)),IF(ISERROR(VLOOKUP(Wunschdienstplan!O39,Berechnung!$A$98:$D$147,4,0)),0,VLOOKUP(Wunschdienstplan!O39,Berechnung!$A$98:$D$147,4,0)))</f>
        <v>0</v>
      </c>
      <c r="Q198" s="29">
        <f>IF(OR(Wunschdienstplan!P39=Schichten!$B$3,Wunschdienstplan!P39=Schichten!$B$4),INDEX($D$98:$D$147,MATCH(CODE(Wunschdienstplan!P39),$H$98:$H$147,0)),IF(ISERROR(VLOOKUP(Wunschdienstplan!P39,Berechnung!$A$98:$D$147,4,0)),0,VLOOKUP(Wunschdienstplan!P39,Berechnung!$A$98:$D$147,4,0)))</f>
        <v>0</v>
      </c>
      <c r="R198" s="29">
        <f>IF(OR(Wunschdienstplan!Q39=Schichten!$B$3,Wunschdienstplan!Q39=Schichten!$B$4),INDEX($D$98:$D$147,MATCH(CODE(Wunschdienstplan!Q39),$H$98:$H$147,0)),IF(ISERROR(VLOOKUP(Wunschdienstplan!Q39,Berechnung!$A$98:$D$147,4,0)),0,VLOOKUP(Wunschdienstplan!Q39,Berechnung!$A$98:$D$147,4,0)))</f>
        <v>0</v>
      </c>
      <c r="S198" s="29">
        <f>IF(OR(Wunschdienstplan!R39=Schichten!$B$3,Wunschdienstplan!R39=Schichten!$B$4),INDEX($D$98:$D$147,MATCH(CODE(Wunschdienstplan!R39),$H$98:$H$147,0)),IF(ISERROR(VLOOKUP(Wunschdienstplan!R39,Berechnung!$A$98:$D$147,4,0)),0,VLOOKUP(Wunschdienstplan!R39,Berechnung!$A$98:$D$147,4,0)))</f>
        <v>0</v>
      </c>
      <c r="T198" s="29">
        <f>IF(OR(Wunschdienstplan!S39=Schichten!$B$3,Wunschdienstplan!S39=Schichten!$B$4),INDEX($D$98:$D$147,MATCH(CODE(Wunschdienstplan!S39),$H$98:$H$147,0)),IF(ISERROR(VLOOKUP(Wunschdienstplan!S39,Berechnung!$A$98:$D$147,4,0)),0,VLOOKUP(Wunschdienstplan!S39,Berechnung!$A$98:$D$147,4,0)))</f>
        <v>0</v>
      </c>
      <c r="U198" s="29">
        <f>IF(OR(Wunschdienstplan!T39=Schichten!$B$3,Wunschdienstplan!T39=Schichten!$B$4),INDEX($D$98:$D$147,MATCH(CODE(Wunschdienstplan!T39),$H$98:$H$147,0)),IF(ISERROR(VLOOKUP(Wunschdienstplan!T39,Berechnung!$A$98:$D$147,4,0)),0,VLOOKUP(Wunschdienstplan!T39,Berechnung!$A$98:$D$147,4,0)))</f>
        <v>0</v>
      </c>
      <c r="V198" s="29">
        <f>IF(OR(Wunschdienstplan!U39=Schichten!$B$3,Wunschdienstplan!U39=Schichten!$B$4),INDEX($D$98:$D$147,MATCH(CODE(Wunschdienstplan!U39),$H$98:$H$147,0)),IF(ISERROR(VLOOKUP(Wunschdienstplan!U39,Berechnung!$A$98:$D$147,4,0)),0,VLOOKUP(Wunschdienstplan!U39,Berechnung!$A$98:$D$147,4,0)))</f>
        <v>0</v>
      </c>
      <c r="W198" s="29">
        <f>IF(OR(Wunschdienstplan!V39=Schichten!$B$3,Wunschdienstplan!V39=Schichten!$B$4),INDEX($D$98:$D$147,MATCH(CODE(Wunschdienstplan!V39),$H$98:$H$147,0)),IF(ISERROR(VLOOKUP(Wunschdienstplan!V39,Berechnung!$A$98:$D$147,4,0)),0,VLOOKUP(Wunschdienstplan!V39,Berechnung!$A$98:$D$147,4,0)))</f>
        <v>0</v>
      </c>
      <c r="X198" s="29">
        <f>IF(OR(Wunschdienstplan!W39=Schichten!$B$3,Wunschdienstplan!W39=Schichten!$B$4),INDEX($D$98:$D$147,MATCH(CODE(Wunschdienstplan!W39),$H$98:$H$147,0)),IF(ISERROR(VLOOKUP(Wunschdienstplan!W39,Berechnung!$A$98:$D$147,4,0)),0,VLOOKUP(Wunschdienstplan!W39,Berechnung!$A$98:$D$147,4,0)))</f>
        <v>0</v>
      </c>
      <c r="Y198" s="29">
        <f>IF(OR(Wunschdienstplan!X39=Schichten!$B$3,Wunschdienstplan!X39=Schichten!$B$4),INDEX($D$98:$D$147,MATCH(CODE(Wunschdienstplan!X39),$H$98:$H$147,0)),IF(ISERROR(VLOOKUP(Wunschdienstplan!X39,Berechnung!$A$98:$D$147,4,0)),0,VLOOKUP(Wunschdienstplan!X39,Berechnung!$A$98:$D$147,4,0)))</f>
        <v>0</v>
      </c>
      <c r="Z198" s="29">
        <f>IF(OR(Wunschdienstplan!Y39=Schichten!$B$3,Wunschdienstplan!Y39=Schichten!$B$4),INDEX($D$98:$D$147,MATCH(CODE(Wunschdienstplan!Y39),$H$98:$H$147,0)),IF(ISERROR(VLOOKUP(Wunschdienstplan!Y39,Berechnung!$A$98:$D$147,4,0)),0,VLOOKUP(Wunschdienstplan!Y39,Berechnung!$A$98:$D$147,4,0)))</f>
        <v>0</v>
      </c>
      <c r="AA198" s="29">
        <f>IF(OR(Wunschdienstplan!Z39=Schichten!$B$3,Wunschdienstplan!Z39=Schichten!$B$4),INDEX($D$98:$D$147,MATCH(CODE(Wunschdienstplan!Z39),$H$98:$H$147,0)),IF(ISERROR(VLOOKUP(Wunschdienstplan!Z39,Berechnung!$A$98:$D$147,4,0)),0,VLOOKUP(Wunschdienstplan!Z39,Berechnung!$A$98:$D$147,4,0)))</f>
        <v>0</v>
      </c>
      <c r="AB198" s="29">
        <f>IF(OR(Wunschdienstplan!AA39=Schichten!$B$3,Wunschdienstplan!AA39=Schichten!$B$4),INDEX($D$98:$D$147,MATCH(CODE(Wunschdienstplan!AA39),$H$98:$H$147,0)),IF(ISERROR(VLOOKUP(Wunschdienstplan!AA39,Berechnung!$A$98:$D$147,4,0)),0,VLOOKUP(Wunschdienstplan!AA39,Berechnung!$A$98:$D$147,4,0)))</f>
        <v>0</v>
      </c>
      <c r="AC198" s="29">
        <f>IF(OR(Wunschdienstplan!AB39=Schichten!$B$3,Wunschdienstplan!AB39=Schichten!$B$4),INDEX($D$98:$D$147,MATCH(CODE(Wunschdienstplan!AB39),$H$98:$H$147,0)),IF(ISERROR(VLOOKUP(Wunschdienstplan!AB39,Berechnung!$A$98:$D$147,4,0)),0,VLOOKUP(Wunschdienstplan!AB39,Berechnung!$A$98:$D$147,4,0)))</f>
        <v>0</v>
      </c>
      <c r="AD198" s="29">
        <f>IF(OR(Wunschdienstplan!AC39=Schichten!$B$3,Wunschdienstplan!AC39=Schichten!$B$4),INDEX($D$98:$D$147,MATCH(CODE(Wunschdienstplan!AC39),$H$98:$H$147,0)),IF(ISERROR(VLOOKUP(Wunschdienstplan!AC39,Berechnung!$A$98:$D$147,4,0)),0,VLOOKUP(Wunschdienstplan!AC39,Berechnung!$A$98:$D$147,4,0)))</f>
        <v>0</v>
      </c>
      <c r="AE198" s="29">
        <f>IF(OR(Wunschdienstplan!AD39=Schichten!$B$3,Wunschdienstplan!AD39=Schichten!$B$4),INDEX($D$98:$D$147,MATCH(CODE(Wunschdienstplan!AD39),$H$98:$H$147,0)),IF(ISERROR(VLOOKUP(Wunschdienstplan!AD39,Berechnung!$A$98:$D$147,4,0)),0,VLOOKUP(Wunschdienstplan!AD39,Berechnung!$A$98:$D$147,4,0)))</f>
        <v>0</v>
      </c>
      <c r="AF198" s="29">
        <f>IF(OR(Wunschdienstplan!AE39=Schichten!$B$3,Wunschdienstplan!AE39=Schichten!$B$4),INDEX($D$98:$D$147,MATCH(CODE(Wunschdienstplan!AE39),$H$98:$H$147,0)),IF(ISERROR(VLOOKUP(Wunschdienstplan!AE39,Berechnung!$A$98:$D$147,4,0)),0,VLOOKUP(Wunschdienstplan!AE39,Berechnung!$A$98:$D$147,4,0)))</f>
        <v>0</v>
      </c>
      <c r="AG198" s="29">
        <f>IF(OR(Wunschdienstplan!AF39=Schichten!$B$3,Wunschdienstplan!AF39=Schichten!$B$4),INDEX($D$98:$D$147,MATCH(CODE(Wunschdienstplan!AF39),$H$98:$H$147,0)),IF(ISERROR(VLOOKUP(Wunschdienstplan!AF39,Berechnung!$A$98:$D$147,4,0)),0,VLOOKUP(Wunschdienstplan!AF39,Berechnung!$A$98:$D$147,4,0)))</f>
        <v>0</v>
      </c>
      <c r="AH198" s="29">
        <f>IF(OR(Wunschdienstplan!AG39=Schichten!$B$3,Wunschdienstplan!AG39=Schichten!$B$4),INDEX($D$98:$D$147,MATCH(CODE(Wunschdienstplan!AG39),$H$98:$H$147,0)),IF(ISERROR(VLOOKUP(Wunschdienstplan!AG39,Berechnung!$A$98:$D$147,4,0)),0,VLOOKUP(Wunschdienstplan!AG39,Berechnung!$A$98:$D$147,4,0)))</f>
        <v>0</v>
      </c>
      <c r="AI198" s="29">
        <f>IF(OR(Wunschdienstplan!AH39=Schichten!$B$3,Wunschdienstplan!AH39=Schichten!$B$4),INDEX($D$98:$D$147,MATCH(CODE(Wunschdienstplan!AH39),$H$98:$H$147,0)),IF(ISERROR(VLOOKUP(Wunschdienstplan!AH39,Berechnung!$A$98:$D$147,4,0)),0,VLOOKUP(Wunschdienstplan!AH39,Berechnung!$A$98:$D$147,4,0)))</f>
        <v>0</v>
      </c>
      <c r="AJ198" s="29">
        <f>IF(OR(Wunschdienstplan!AI39=Schichten!$B$3,Wunschdienstplan!AI39=Schichten!$B$4),INDEX($D$98:$D$147,MATCH(CODE(Wunschdienstplan!AI39),$H$98:$H$147,0)),IF(ISERROR(VLOOKUP(Wunschdienstplan!AI39,Berechnung!$A$98:$D$147,4,0)),0,VLOOKUP(Wunschdienstplan!AI39,Berechnung!$A$98:$D$147,4,0)))</f>
        <v>0</v>
      </c>
      <c r="AK198" s="29">
        <f>IF(OR(Wunschdienstplan!AJ39=Schichten!$B$3,Wunschdienstplan!AJ39=Schichten!$B$4),INDEX($D$98:$D$147,MATCH(CODE(Wunschdienstplan!AJ39),$H$98:$H$147,0)),IF(ISERROR(VLOOKUP(Wunschdienstplan!AJ39,Berechnung!$A$98:$D$147,4,0)),0,VLOOKUP(Wunschdienstplan!AJ39,Berechnung!$A$98:$D$147,4,0)))</f>
        <v>0</v>
      </c>
    </row>
    <row r="199" spans="1:37" x14ac:dyDescent="0.25">
      <c r="A199" s="82" t="str">
        <f>IF(Feiertage!D49&lt;&gt;"",Feiertage!B49,"")</f>
        <v/>
      </c>
      <c r="C199">
        <f>Wunschdienstplan!B40</f>
        <v>35</v>
      </c>
      <c r="D199" t="str">
        <f>Wunschdienstplan!C40</f>
        <v>Vorname35</v>
      </c>
      <c r="E199" t="str">
        <f>Wunschdienstplan!D40</f>
        <v>Nachname35</v>
      </c>
      <c r="F199" s="29" t="str">
        <f t="shared" si="12"/>
        <v>00:00</v>
      </c>
      <c r="G199" s="29">
        <f>IF(OR(Wunschdienstplan!F40=Schichten!$B$3,Wunschdienstplan!F40=Schichten!$B$4),INDEX($D$98:$D$147,MATCH(CODE(Wunschdienstplan!F40),$H$98:$H$147,0)),IF(ISERROR(VLOOKUP(Wunschdienstplan!F40,Berechnung!$A$98:$D$147,4,0)),0,VLOOKUP(Wunschdienstplan!F40,Berechnung!$A$98:$D$147,4,0)))</f>
        <v>0</v>
      </c>
      <c r="H199" s="29">
        <f>IF(OR(Wunschdienstplan!G40=Schichten!$B$3,Wunschdienstplan!G40=Schichten!$B$4),INDEX($D$98:$D$147,MATCH(CODE(Wunschdienstplan!G40),$H$98:$H$147,0)),IF(ISERROR(VLOOKUP(Wunschdienstplan!G40,Berechnung!$A$98:$D$147,4,0)),0,VLOOKUP(Wunschdienstplan!G40,Berechnung!$A$98:$D$147,4,0)))</f>
        <v>0</v>
      </c>
      <c r="I199" s="29">
        <f>IF(OR(Wunschdienstplan!H40=Schichten!$B$3,Wunschdienstplan!H40=Schichten!$B$4),INDEX($D$98:$D$147,MATCH(CODE(Wunschdienstplan!H40),$H$98:$H$147,0)),IF(ISERROR(VLOOKUP(Wunschdienstplan!H40,Berechnung!$A$98:$D$147,4,0)),0,VLOOKUP(Wunschdienstplan!H40,Berechnung!$A$98:$D$147,4,0)))</f>
        <v>0</v>
      </c>
      <c r="J199" s="29">
        <f>IF(OR(Wunschdienstplan!I40=Schichten!$B$3,Wunschdienstplan!I40=Schichten!$B$4),INDEX($D$98:$D$147,MATCH(CODE(Wunschdienstplan!I40),$H$98:$H$147,0)),IF(ISERROR(VLOOKUP(Wunschdienstplan!I40,Berechnung!$A$98:$D$147,4,0)),0,VLOOKUP(Wunschdienstplan!I40,Berechnung!$A$98:$D$147,4,0)))</f>
        <v>0</v>
      </c>
      <c r="K199" s="29">
        <f>IF(OR(Wunschdienstplan!J40=Schichten!$B$3,Wunschdienstplan!J40=Schichten!$B$4),INDEX($D$98:$D$147,MATCH(CODE(Wunschdienstplan!J40),$H$98:$H$147,0)),IF(ISERROR(VLOOKUP(Wunschdienstplan!J40,Berechnung!$A$98:$D$147,4,0)),0,VLOOKUP(Wunschdienstplan!J40,Berechnung!$A$98:$D$147,4,0)))</f>
        <v>0</v>
      </c>
      <c r="L199" s="29">
        <f>IF(OR(Wunschdienstplan!K40=Schichten!$B$3,Wunschdienstplan!K40=Schichten!$B$4),INDEX($D$98:$D$147,MATCH(CODE(Wunschdienstplan!K40),$H$98:$H$147,0)),IF(ISERROR(VLOOKUP(Wunschdienstplan!K40,Berechnung!$A$98:$D$147,4,0)),0,VLOOKUP(Wunschdienstplan!K40,Berechnung!$A$98:$D$147,4,0)))</f>
        <v>0</v>
      </c>
      <c r="M199" s="29">
        <f>IF(OR(Wunschdienstplan!L40=Schichten!$B$3,Wunschdienstplan!L40=Schichten!$B$4),INDEX($D$98:$D$147,MATCH(CODE(Wunschdienstplan!L40),$H$98:$H$147,0)),IF(ISERROR(VLOOKUP(Wunschdienstplan!L40,Berechnung!$A$98:$D$147,4,0)),0,VLOOKUP(Wunschdienstplan!L40,Berechnung!$A$98:$D$147,4,0)))</f>
        <v>0</v>
      </c>
      <c r="N199" s="29">
        <f>IF(OR(Wunschdienstplan!M40=Schichten!$B$3,Wunschdienstplan!M40=Schichten!$B$4),INDEX($D$98:$D$147,MATCH(CODE(Wunschdienstplan!M40),$H$98:$H$147,0)),IF(ISERROR(VLOOKUP(Wunschdienstplan!M40,Berechnung!$A$98:$D$147,4,0)),0,VLOOKUP(Wunschdienstplan!M40,Berechnung!$A$98:$D$147,4,0)))</f>
        <v>0</v>
      </c>
      <c r="O199" s="29">
        <f>IF(OR(Wunschdienstplan!N40=Schichten!$B$3,Wunschdienstplan!N40=Schichten!$B$4),INDEX($D$98:$D$147,MATCH(CODE(Wunschdienstplan!N40),$H$98:$H$147,0)),IF(ISERROR(VLOOKUP(Wunschdienstplan!N40,Berechnung!$A$98:$D$147,4,0)),0,VLOOKUP(Wunschdienstplan!N40,Berechnung!$A$98:$D$147,4,0)))</f>
        <v>0</v>
      </c>
      <c r="P199" s="29">
        <f>IF(OR(Wunschdienstplan!O40=Schichten!$B$3,Wunschdienstplan!O40=Schichten!$B$4),INDEX($D$98:$D$147,MATCH(CODE(Wunschdienstplan!O40),$H$98:$H$147,0)),IF(ISERROR(VLOOKUP(Wunschdienstplan!O40,Berechnung!$A$98:$D$147,4,0)),0,VLOOKUP(Wunschdienstplan!O40,Berechnung!$A$98:$D$147,4,0)))</f>
        <v>0</v>
      </c>
      <c r="Q199" s="29">
        <f>IF(OR(Wunschdienstplan!P40=Schichten!$B$3,Wunschdienstplan!P40=Schichten!$B$4),INDEX($D$98:$D$147,MATCH(CODE(Wunschdienstplan!P40),$H$98:$H$147,0)),IF(ISERROR(VLOOKUP(Wunschdienstplan!P40,Berechnung!$A$98:$D$147,4,0)),0,VLOOKUP(Wunschdienstplan!P40,Berechnung!$A$98:$D$147,4,0)))</f>
        <v>0</v>
      </c>
      <c r="R199" s="29">
        <f>IF(OR(Wunschdienstplan!Q40=Schichten!$B$3,Wunschdienstplan!Q40=Schichten!$B$4),INDEX($D$98:$D$147,MATCH(CODE(Wunschdienstplan!Q40),$H$98:$H$147,0)),IF(ISERROR(VLOOKUP(Wunschdienstplan!Q40,Berechnung!$A$98:$D$147,4,0)),0,VLOOKUP(Wunschdienstplan!Q40,Berechnung!$A$98:$D$147,4,0)))</f>
        <v>0</v>
      </c>
      <c r="S199" s="29">
        <f>IF(OR(Wunschdienstplan!R40=Schichten!$B$3,Wunschdienstplan!R40=Schichten!$B$4),INDEX($D$98:$D$147,MATCH(CODE(Wunschdienstplan!R40),$H$98:$H$147,0)),IF(ISERROR(VLOOKUP(Wunschdienstplan!R40,Berechnung!$A$98:$D$147,4,0)),0,VLOOKUP(Wunschdienstplan!R40,Berechnung!$A$98:$D$147,4,0)))</f>
        <v>0</v>
      </c>
      <c r="T199" s="29">
        <f>IF(OR(Wunschdienstplan!S40=Schichten!$B$3,Wunschdienstplan!S40=Schichten!$B$4),INDEX($D$98:$D$147,MATCH(CODE(Wunschdienstplan!S40),$H$98:$H$147,0)),IF(ISERROR(VLOOKUP(Wunschdienstplan!S40,Berechnung!$A$98:$D$147,4,0)),0,VLOOKUP(Wunschdienstplan!S40,Berechnung!$A$98:$D$147,4,0)))</f>
        <v>0</v>
      </c>
      <c r="U199" s="29">
        <f>IF(OR(Wunschdienstplan!T40=Schichten!$B$3,Wunschdienstplan!T40=Schichten!$B$4),INDEX($D$98:$D$147,MATCH(CODE(Wunschdienstplan!T40),$H$98:$H$147,0)),IF(ISERROR(VLOOKUP(Wunschdienstplan!T40,Berechnung!$A$98:$D$147,4,0)),0,VLOOKUP(Wunschdienstplan!T40,Berechnung!$A$98:$D$147,4,0)))</f>
        <v>0</v>
      </c>
      <c r="V199" s="29">
        <f>IF(OR(Wunschdienstplan!U40=Schichten!$B$3,Wunschdienstplan!U40=Schichten!$B$4),INDEX($D$98:$D$147,MATCH(CODE(Wunschdienstplan!U40),$H$98:$H$147,0)),IF(ISERROR(VLOOKUP(Wunschdienstplan!U40,Berechnung!$A$98:$D$147,4,0)),0,VLOOKUP(Wunschdienstplan!U40,Berechnung!$A$98:$D$147,4,0)))</f>
        <v>0</v>
      </c>
      <c r="W199" s="29">
        <f>IF(OR(Wunschdienstplan!V40=Schichten!$B$3,Wunschdienstplan!V40=Schichten!$B$4),INDEX($D$98:$D$147,MATCH(CODE(Wunschdienstplan!V40),$H$98:$H$147,0)),IF(ISERROR(VLOOKUP(Wunschdienstplan!V40,Berechnung!$A$98:$D$147,4,0)),0,VLOOKUP(Wunschdienstplan!V40,Berechnung!$A$98:$D$147,4,0)))</f>
        <v>0</v>
      </c>
      <c r="X199" s="29">
        <f>IF(OR(Wunschdienstplan!W40=Schichten!$B$3,Wunschdienstplan!W40=Schichten!$B$4),INDEX($D$98:$D$147,MATCH(CODE(Wunschdienstplan!W40),$H$98:$H$147,0)),IF(ISERROR(VLOOKUP(Wunschdienstplan!W40,Berechnung!$A$98:$D$147,4,0)),0,VLOOKUP(Wunschdienstplan!W40,Berechnung!$A$98:$D$147,4,0)))</f>
        <v>0</v>
      </c>
      <c r="Y199" s="29">
        <f>IF(OR(Wunschdienstplan!X40=Schichten!$B$3,Wunschdienstplan!X40=Schichten!$B$4),INDEX($D$98:$D$147,MATCH(CODE(Wunschdienstplan!X40),$H$98:$H$147,0)),IF(ISERROR(VLOOKUP(Wunschdienstplan!X40,Berechnung!$A$98:$D$147,4,0)),0,VLOOKUP(Wunschdienstplan!X40,Berechnung!$A$98:$D$147,4,0)))</f>
        <v>0</v>
      </c>
      <c r="Z199" s="29">
        <f>IF(OR(Wunschdienstplan!Y40=Schichten!$B$3,Wunschdienstplan!Y40=Schichten!$B$4),INDEX($D$98:$D$147,MATCH(CODE(Wunschdienstplan!Y40),$H$98:$H$147,0)),IF(ISERROR(VLOOKUP(Wunschdienstplan!Y40,Berechnung!$A$98:$D$147,4,0)),0,VLOOKUP(Wunschdienstplan!Y40,Berechnung!$A$98:$D$147,4,0)))</f>
        <v>0</v>
      </c>
      <c r="AA199" s="29">
        <f>IF(OR(Wunschdienstplan!Z40=Schichten!$B$3,Wunschdienstplan!Z40=Schichten!$B$4),INDEX($D$98:$D$147,MATCH(CODE(Wunschdienstplan!Z40),$H$98:$H$147,0)),IF(ISERROR(VLOOKUP(Wunschdienstplan!Z40,Berechnung!$A$98:$D$147,4,0)),0,VLOOKUP(Wunschdienstplan!Z40,Berechnung!$A$98:$D$147,4,0)))</f>
        <v>0</v>
      </c>
      <c r="AB199" s="29">
        <f>IF(OR(Wunschdienstplan!AA40=Schichten!$B$3,Wunschdienstplan!AA40=Schichten!$B$4),INDEX($D$98:$D$147,MATCH(CODE(Wunschdienstplan!AA40),$H$98:$H$147,0)),IF(ISERROR(VLOOKUP(Wunschdienstplan!AA40,Berechnung!$A$98:$D$147,4,0)),0,VLOOKUP(Wunschdienstplan!AA40,Berechnung!$A$98:$D$147,4,0)))</f>
        <v>0</v>
      </c>
      <c r="AC199" s="29">
        <f>IF(OR(Wunschdienstplan!AB40=Schichten!$B$3,Wunschdienstplan!AB40=Schichten!$B$4),INDEX($D$98:$D$147,MATCH(CODE(Wunschdienstplan!AB40),$H$98:$H$147,0)),IF(ISERROR(VLOOKUP(Wunschdienstplan!AB40,Berechnung!$A$98:$D$147,4,0)),0,VLOOKUP(Wunschdienstplan!AB40,Berechnung!$A$98:$D$147,4,0)))</f>
        <v>0</v>
      </c>
      <c r="AD199" s="29">
        <f>IF(OR(Wunschdienstplan!AC40=Schichten!$B$3,Wunschdienstplan!AC40=Schichten!$B$4),INDEX($D$98:$D$147,MATCH(CODE(Wunschdienstplan!AC40),$H$98:$H$147,0)),IF(ISERROR(VLOOKUP(Wunschdienstplan!AC40,Berechnung!$A$98:$D$147,4,0)),0,VLOOKUP(Wunschdienstplan!AC40,Berechnung!$A$98:$D$147,4,0)))</f>
        <v>0</v>
      </c>
      <c r="AE199" s="29">
        <f>IF(OR(Wunschdienstplan!AD40=Schichten!$B$3,Wunschdienstplan!AD40=Schichten!$B$4),INDEX($D$98:$D$147,MATCH(CODE(Wunschdienstplan!AD40),$H$98:$H$147,0)),IF(ISERROR(VLOOKUP(Wunschdienstplan!AD40,Berechnung!$A$98:$D$147,4,0)),0,VLOOKUP(Wunschdienstplan!AD40,Berechnung!$A$98:$D$147,4,0)))</f>
        <v>0</v>
      </c>
      <c r="AF199" s="29">
        <f>IF(OR(Wunschdienstplan!AE40=Schichten!$B$3,Wunschdienstplan!AE40=Schichten!$B$4),INDEX($D$98:$D$147,MATCH(CODE(Wunschdienstplan!AE40),$H$98:$H$147,0)),IF(ISERROR(VLOOKUP(Wunschdienstplan!AE40,Berechnung!$A$98:$D$147,4,0)),0,VLOOKUP(Wunschdienstplan!AE40,Berechnung!$A$98:$D$147,4,0)))</f>
        <v>0</v>
      </c>
      <c r="AG199" s="29">
        <f>IF(OR(Wunschdienstplan!AF40=Schichten!$B$3,Wunschdienstplan!AF40=Schichten!$B$4),INDEX($D$98:$D$147,MATCH(CODE(Wunschdienstplan!AF40),$H$98:$H$147,0)),IF(ISERROR(VLOOKUP(Wunschdienstplan!AF40,Berechnung!$A$98:$D$147,4,0)),0,VLOOKUP(Wunschdienstplan!AF40,Berechnung!$A$98:$D$147,4,0)))</f>
        <v>0</v>
      </c>
      <c r="AH199" s="29">
        <f>IF(OR(Wunschdienstplan!AG40=Schichten!$B$3,Wunschdienstplan!AG40=Schichten!$B$4),INDEX($D$98:$D$147,MATCH(CODE(Wunschdienstplan!AG40),$H$98:$H$147,0)),IF(ISERROR(VLOOKUP(Wunschdienstplan!AG40,Berechnung!$A$98:$D$147,4,0)),0,VLOOKUP(Wunschdienstplan!AG40,Berechnung!$A$98:$D$147,4,0)))</f>
        <v>0</v>
      </c>
      <c r="AI199" s="29">
        <f>IF(OR(Wunschdienstplan!AH40=Schichten!$B$3,Wunschdienstplan!AH40=Schichten!$B$4),INDEX($D$98:$D$147,MATCH(CODE(Wunschdienstplan!AH40),$H$98:$H$147,0)),IF(ISERROR(VLOOKUP(Wunschdienstplan!AH40,Berechnung!$A$98:$D$147,4,0)),0,VLOOKUP(Wunschdienstplan!AH40,Berechnung!$A$98:$D$147,4,0)))</f>
        <v>0</v>
      </c>
      <c r="AJ199" s="29">
        <f>IF(OR(Wunschdienstplan!AI40=Schichten!$B$3,Wunschdienstplan!AI40=Schichten!$B$4),INDEX($D$98:$D$147,MATCH(CODE(Wunschdienstplan!AI40),$H$98:$H$147,0)),IF(ISERROR(VLOOKUP(Wunschdienstplan!AI40,Berechnung!$A$98:$D$147,4,0)),0,VLOOKUP(Wunschdienstplan!AI40,Berechnung!$A$98:$D$147,4,0)))</f>
        <v>0</v>
      </c>
      <c r="AK199" s="29">
        <f>IF(OR(Wunschdienstplan!AJ40=Schichten!$B$3,Wunschdienstplan!AJ40=Schichten!$B$4),INDEX($D$98:$D$147,MATCH(CODE(Wunschdienstplan!AJ40),$H$98:$H$147,0)),IF(ISERROR(VLOOKUP(Wunschdienstplan!AJ40,Berechnung!$A$98:$D$147,4,0)),0,VLOOKUP(Wunschdienstplan!AJ40,Berechnung!$A$98:$D$147,4,0)))</f>
        <v>0</v>
      </c>
    </row>
    <row r="200" spans="1:37" x14ac:dyDescent="0.25">
      <c r="A200" s="82" t="str">
        <f>IF(Feiertage!D50&lt;&gt;"",Feiertage!B50,"")</f>
        <v/>
      </c>
      <c r="C200">
        <f>Wunschdienstplan!B41</f>
        <v>36</v>
      </c>
      <c r="D200" t="str">
        <f>Wunschdienstplan!C41</f>
        <v>Vorname36</v>
      </c>
      <c r="E200" t="str">
        <f>Wunschdienstplan!D41</f>
        <v>Nachname36</v>
      </c>
      <c r="F200" s="29" t="str">
        <f t="shared" si="12"/>
        <v>00:00</v>
      </c>
      <c r="G200" s="29">
        <f>IF(OR(Wunschdienstplan!F41=Schichten!$B$3,Wunschdienstplan!F41=Schichten!$B$4),INDEX($D$98:$D$147,MATCH(CODE(Wunschdienstplan!F41),$H$98:$H$147,0)),IF(ISERROR(VLOOKUP(Wunschdienstplan!F41,Berechnung!$A$98:$D$147,4,0)),0,VLOOKUP(Wunschdienstplan!F41,Berechnung!$A$98:$D$147,4,0)))</f>
        <v>0</v>
      </c>
      <c r="H200" s="29">
        <f>IF(OR(Wunschdienstplan!G41=Schichten!$B$3,Wunschdienstplan!G41=Schichten!$B$4),INDEX($D$98:$D$147,MATCH(CODE(Wunschdienstplan!G41),$H$98:$H$147,0)),IF(ISERROR(VLOOKUP(Wunschdienstplan!G41,Berechnung!$A$98:$D$147,4,0)),0,VLOOKUP(Wunschdienstplan!G41,Berechnung!$A$98:$D$147,4,0)))</f>
        <v>0</v>
      </c>
      <c r="I200" s="29">
        <f>IF(OR(Wunschdienstplan!H41=Schichten!$B$3,Wunschdienstplan!H41=Schichten!$B$4),INDEX($D$98:$D$147,MATCH(CODE(Wunschdienstplan!H41),$H$98:$H$147,0)),IF(ISERROR(VLOOKUP(Wunschdienstplan!H41,Berechnung!$A$98:$D$147,4,0)),0,VLOOKUP(Wunschdienstplan!H41,Berechnung!$A$98:$D$147,4,0)))</f>
        <v>0</v>
      </c>
      <c r="J200" s="29">
        <f>IF(OR(Wunschdienstplan!I41=Schichten!$B$3,Wunschdienstplan!I41=Schichten!$B$4),INDEX($D$98:$D$147,MATCH(CODE(Wunschdienstplan!I41),$H$98:$H$147,0)),IF(ISERROR(VLOOKUP(Wunschdienstplan!I41,Berechnung!$A$98:$D$147,4,0)),0,VLOOKUP(Wunschdienstplan!I41,Berechnung!$A$98:$D$147,4,0)))</f>
        <v>0</v>
      </c>
      <c r="K200" s="29">
        <f>IF(OR(Wunschdienstplan!J41=Schichten!$B$3,Wunschdienstplan!J41=Schichten!$B$4),INDEX($D$98:$D$147,MATCH(CODE(Wunschdienstplan!J41),$H$98:$H$147,0)),IF(ISERROR(VLOOKUP(Wunschdienstplan!J41,Berechnung!$A$98:$D$147,4,0)),0,VLOOKUP(Wunschdienstplan!J41,Berechnung!$A$98:$D$147,4,0)))</f>
        <v>0</v>
      </c>
      <c r="L200" s="29">
        <f>IF(OR(Wunschdienstplan!K41=Schichten!$B$3,Wunschdienstplan!K41=Schichten!$B$4),INDEX($D$98:$D$147,MATCH(CODE(Wunschdienstplan!K41),$H$98:$H$147,0)),IF(ISERROR(VLOOKUP(Wunschdienstplan!K41,Berechnung!$A$98:$D$147,4,0)),0,VLOOKUP(Wunschdienstplan!K41,Berechnung!$A$98:$D$147,4,0)))</f>
        <v>0</v>
      </c>
      <c r="M200" s="29">
        <f>IF(OR(Wunschdienstplan!L41=Schichten!$B$3,Wunschdienstplan!L41=Schichten!$B$4),INDEX($D$98:$D$147,MATCH(CODE(Wunschdienstplan!L41),$H$98:$H$147,0)),IF(ISERROR(VLOOKUP(Wunschdienstplan!L41,Berechnung!$A$98:$D$147,4,0)),0,VLOOKUP(Wunschdienstplan!L41,Berechnung!$A$98:$D$147,4,0)))</f>
        <v>0</v>
      </c>
      <c r="N200" s="29">
        <f>IF(OR(Wunschdienstplan!M41=Schichten!$B$3,Wunschdienstplan!M41=Schichten!$B$4),INDEX($D$98:$D$147,MATCH(CODE(Wunschdienstplan!M41),$H$98:$H$147,0)),IF(ISERROR(VLOOKUP(Wunschdienstplan!M41,Berechnung!$A$98:$D$147,4,0)),0,VLOOKUP(Wunschdienstplan!M41,Berechnung!$A$98:$D$147,4,0)))</f>
        <v>0</v>
      </c>
      <c r="O200" s="29">
        <f>IF(OR(Wunschdienstplan!N41=Schichten!$B$3,Wunschdienstplan!N41=Schichten!$B$4),INDEX($D$98:$D$147,MATCH(CODE(Wunschdienstplan!N41),$H$98:$H$147,0)),IF(ISERROR(VLOOKUP(Wunschdienstplan!N41,Berechnung!$A$98:$D$147,4,0)),0,VLOOKUP(Wunschdienstplan!N41,Berechnung!$A$98:$D$147,4,0)))</f>
        <v>0</v>
      </c>
      <c r="P200" s="29">
        <f>IF(OR(Wunschdienstplan!O41=Schichten!$B$3,Wunschdienstplan!O41=Schichten!$B$4),INDEX($D$98:$D$147,MATCH(CODE(Wunschdienstplan!O41),$H$98:$H$147,0)),IF(ISERROR(VLOOKUP(Wunschdienstplan!O41,Berechnung!$A$98:$D$147,4,0)),0,VLOOKUP(Wunschdienstplan!O41,Berechnung!$A$98:$D$147,4,0)))</f>
        <v>0</v>
      </c>
      <c r="Q200" s="29">
        <f>IF(OR(Wunschdienstplan!P41=Schichten!$B$3,Wunschdienstplan!P41=Schichten!$B$4),INDEX($D$98:$D$147,MATCH(CODE(Wunschdienstplan!P41),$H$98:$H$147,0)),IF(ISERROR(VLOOKUP(Wunschdienstplan!P41,Berechnung!$A$98:$D$147,4,0)),0,VLOOKUP(Wunschdienstplan!P41,Berechnung!$A$98:$D$147,4,0)))</f>
        <v>0</v>
      </c>
      <c r="R200" s="29">
        <f>IF(OR(Wunschdienstplan!Q41=Schichten!$B$3,Wunschdienstplan!Q41=Schichten!$B$4),INDEX($D$98:$D$147,MATCH(CODE(Wunschdienstplan!Q41),$H$98:$H$147,0)),IF(ISERROR(VLOOKUP(Wunschdienstplan!Q41,Berechnung!$A$98:$D$147,4,0)),0,VLOOKUP(Wunschdienstplan!Q41,Berechnung!$A$98:$D$147,4,0)))</f>
        <v>0</v>
      </c>
      <c r="S200" s="29">
        <f>IF(OR(Wunschdienstplan!R41=Schichten!$B$3,Wunschdienstplan!R41=Schichten!$B$4),INDEX($D$98:$D$147,MATCH(CODE(Wunschdienstplan!R41),$H$98:$H$147,0)),IF(ISERROR(VLOOKUP(Wunschdienstplan!R41,Berechnung!$A$98:$D$147,4,0)),0,VLOOKUP(Wunschdienstplan!R41,Berechnung!$A$98:$D$147,4,0)))</f>
        <v>0</v>
      </c>
      <c r="T200" s="29">
        <f>IF(OR(Wunschdienstplan!S41=Schichten!$B$3,Wunschdienstplan!S41=Schichten!$B$4),INDEX($D$98:$D$147,MATCH(CODE(Wunschdienstplan!S41),$H$98:$H$147,0)),IF(ISERROR(VLOOKUP(Wunschdienstplan!S41,Berechnung!$A$98:$D$147,4,0)),0,VLOOKUP(Wunschdienstplan!S41,Berechnung!$A$98:$D$147,4,0)))</f>
        <v>0</v>
      </c>
      <c r="U200" s="29">
        <f>IF(OR(Wunschdienstplan!T41=Schichten!$B$3,Wunschdienstplan!T41=Schichten!$B$4),INDEX($D$98:$D$147,MATCH(CODE(Wunschdienstplan!T41),$H$98:$H$147,0)),IF(ISERROR(VLOOKUP(Wunschdienstplan!T41,Berechnung!$A$98:$D$147,4,0)),0,VLOOKUP(Wunschdienstplan!T41,Berechnung!$A$98:$D$147,4,0)))</f>
        <v>0</v>
      </c>
      <c r="V200" s="29">
        <f>IF(OR(Wunschdienstplan!U41=Schichten!$B$3,Wunschdienstplan!U41=Schichten!$B$4),INDEX($D$98:$D$147,MATCH(CODE(Wunschdienstplan!U41),$H$98:$H$147,0)),IF(ISERROR(VLOOKUP(Wunschdienstplan!U41,Berechnung!$A$98:$D$147,4,0)),0,VLOOKUP(Wunschdienstplan!U41,Berechnung!$A$98:$D$147,4,0)))</f>
        <v>0</v>
      </c>
      <c r="W200" s="29">
        <f>IF(OR(Wunschdienstplan!V41=Schichten!$B$3,Wunschdienstplan!V41=Schichten!$B$4),INDEX($D$98:$D$147,MATCH(CODE(Wunschdienstplan!V41),$H$98:$H$147,0)),IF(ISERROR(VLOOKUP(Wunschdienstplan!V41,Berechnung!$A$98:$D$147,4,0)),0,VLOOKUP(Wunschdienstplan!V41,Berechnung!$A$98:$D$147,4,0)))</f>
        <v>0</v>
      </c>
      <c r="X200" s="29">
        <f>IF(OR(Wunschdienstplan!W41=Schichten!$B$3,Wunschdienstplan!W41=Schichten!$B$4),INDEX($D$98:$D$147,MATCH(CODE(Wunschdienstplan!W41),$H$98:$H$147,0)),IF(ISERROR(VLOOKUP(Wunschdienstplan!W41,Berechnung!$A$98:$D$147,4,0)),0,VLOOKUP(Wunschdienstplan!W41,Berechnung!$A$98:$D$147,4,0)))</f>
        <v>0</v>
      </c>
      <c r="Y200" s="29">
        <f>IF(OR(Wunschdienstplan!X41=Schichten!$B$3,Wunschdienstplan!X41=Schichten!$B$4),INDEX($D$98:$D$147,MATCH(CODE(Wunschdienstplan!X41),$H$98:$H$147,0)),IF(ISERROR(VLOOKUP(Wunschdienstplan!X41,Berechnung!$A$98:$D$147,4,0)),0,VLOOKUP(Wunschdienstplan!X41,Berechnung!$A$98:$D$147,4,0)))</f>
        <v>0</v>
      </c>
      <c r="Z200" s="29">
        <f>IF(OR(Wunschdienstplan!Y41=Schichten!$B$3,Wunschdienstplan!Y41=Schichten!$B$4),INDEX($D$98:$D$147,MATCH(CODE(Wunschdienstplan!Y41),$H$98:$H$147,0)),IF(ISERROR(VLOOKUP(Wunschdienstplan!Y41,Berechnung!$A$98:$D$147,4,0)),0,VLOOKUP(Wunschdienstplan!Y41,Berechnung!$A$98:$D$147,4,0)))</f>
        <v>0</v>
      </c>
      <c r="AA200" s="29">
        <f>IF(OR(Wunschdienstplan!Z41=Schichten!$B$3,Wunschdienstplan!Z41=Schichten!$B$4),INDEX($D$98:$D$147,MATCH(CODE(Wunschdienstplan!Z41),$H$98:$H$147,0)),IF(ISERROR(VLOOKUP(Wunschdienstplan!Z41,Berechnung!$A$98:$D$147,4,0)),0,VLOOKUP(Wunschdienstplan!Z41,Berechnung!$A$98:$D$147,4,0)))</f>
        <v>0</v>
      </c>
      <c r="AB200" s="29">
        <f>IF(OR(Wunschdienstplan!AA41=Schichten!$B$3,Wunschdienstplan!AA41=Schichten!$B$4),INDEX($D$98:$D$147,MATCH(CODE(Wunschdienstplan!AA41),$H$98:$H$147,0)),IF(ISERROR(VLOOKUP(Wunschdienstplan!AA41,Berechnung!$A$98:$D$147,4,0)),0,VLOOKUP(Wunschdienstplan!AA41,Berechnung!$A$98:$D$147,4,0)))</f>
        <v>0</v>
      </c>
      <c r="AC200" s="29">
        <f>IF(OR(Wunschdienstplan!AB41=Schichten!$B$3,Wunschdienstplan!AB41=Schichten!$B$4),INDEX($D$98:$D$147,MATCH(CODE(Wunschdienstplan!AB41),$H$98:$H$147,0)),IF(ISERROR(VLOOKUP(Wunschdienstplan!AB41,Berechnung!$A$98:$D$147,4,0)),0,VLOOKUP(Wunschdienstplan!AB41,Berechnung!$A$98:$D$147,4,0)))</f>
        <v>0</v>
      </c>
      <c r="AD200" s="29">
        <f>IF(OR(Wunschdienstplan!AC41=Schichten!$B$3,Wunschdienstplan!AC41=Schichten!$B$4),INDEX($D$98:$D$147,MATCH(CODE(Wunschdienstplan!AC41),$H$98:$H$147,0)),IF(ISERROR(VLOOKUP(Wunschdienstplan!AC41,Berechnung!$A$98:$D$147,4,0)),0,VLOOKUP(Wunschdienstplan!AC41,Berechnung!$A$98:$D$147,4,0)))</f>
        <v>0</v>
      </c>
      <c r="AE200" s="29">
        <f>IF(OR(Wunschdienstplan!AD41=Schichten!$B$3,Wunschdienstplan!AD41=Schichten!$B$4),INDEX($D$98:$D$147,MATCH(CODE(Wunschdienstplan!AD41),$H$98:$H$147,0)),IF(ISERROR(VLOOKUP(Wunschdienstplan!AD41,Berechnung!$A$98:$D$147,4,0)),0,VLOOKUP(Wunschdienstplan!AD41,Berechnung!$A$98:$D$147,4,0)))</f>
        <v>0</v>
      </c>
      <c r="AF200" s="29">
        <f>IF(OR(Wunschdienstplan!AE41=Schichten!$B$3,Wunschdienstplan!AE41=Schichten!$B$4),INDEX($D$98:$D$147,MATCH(CODE(Wunschdienstplan!AE41),$H$98:$H$147,0)),IF(ISERROR(VLOOKUP(Wunschdienstplan!AE41,Berechnung!$A$98:$D$147,4,0)),0,VLOOKUP(Wunschdienstplan!AE41,Berechnung!$A$98:$D$147,4,0)))</f>
        <v>0</v>
      </c>
      <c r="AG200" s="29">
        <f>IF(OR(Wunschdienstplan!AF41=Schichten!$B$3,Wunschdienstplan!AF41=Schichten!$B$4),INDEX($D$98:$D$147,MATCH(CODE(Wunschdienstplan!AF41),$H$98:$H$147,0)),IF(ISERROR(VLOOKUP(Wunschdienstplan!AF41,Berechnung!$A$98:$D$147,4,0)),0,VLOOKUP(Wunschdienstplan!AF41,Berechnung!$A$98:$D$147,4,0)))</f>
        <v>0</v>
      </c>
      <c r="AH200" s="29">
        <f>IF(OR(Wunschdienstplan!AG41=Schichten!$B$3,Wunschdienstplan!AG41=Schichten!$B$4),INDEX($D$98:$D$147,MATCH(CODE(Wunschdienstplan!AG41),$H$98:$H$147,0)),IF(ISERROR(VLOOKUP(Wunschdienstplan!AG41,Berechnung!$A$98:$D$147,4,0)),0,VLOOKUP(Wunschdienstplan!AG41,Berechnung!$A$98:$D$147,4,0)))</f>
        <v>0</v>
      </c>
      <c r="AI200" s="29">
        <f>IF(OR(Wunschdienstplan!AH41=Schichten!$B$3,Wunschdienstplan!AH41=Schichten!$B$4),INDEX($D$98:$D$147,MATCH(CODE(Wunschdienstplan!AH41),$H$98:$H$147,0)),IF(ISERROR(VLOOKUP(Wunschdienstplan!AH41,Berechnung!$A$98:$D$147,4,0)),0,VLOOKUP(Wunschdienstplan!AH41,Berechnung!$A$98:$D$147,4,0)))</f>
        <v>0</v>
      </c>
      <c r="AJ200" s="29">
        <f>IF(OR(Wunschdienstplan!AI41=Schichten!$B$3,Wunschdienstplan!AI41=Schichten!$B$4),INDEX($D$98:$D$147,MATCH(CODE(Wunschdienstplan!AI41),$H$98:$H$147,0)),IF(ISERROR(VLOOKUP(Wunschdienstplan!AI41,Berechnung!$A$98:$D$147,4,0)),0,VLOOKUP(Wunschdienstplan!AI41,Berechnung!$A$98:$D$147,4,0)))</f>
        <v>0</v>
      </c>
      <c r="AK200" s="29">
        <f>IF(OR(Wunschdienstplan!AJ41=Schichten!$B$3,Wunschdienstplan!AJ41=Schichten!$B$4),INDEX($D$98:$D$147,MATCH(CODE(Wunschdienstplan!AJ41),$H$98:$H$147,0)),IF(ISERROR(VLOOKUP(Wunschdienstplan!AJ41,Berechnung!$A$98:$D$147,4,0)),0,VLOOKUP(Wunschdienstplan!AJ41,Berechnung!$A$98:$D$147,4,0)))</f>
        <v>0</v>
      </c>
    </row>
    <row r="201" spans="1:37" x14ac:dyDescent="0.25">
      <c r="A201" s="82" t="str">
        <f>IF(Feiertage!D51&lt;&gt;"",Feiertage!B51,"")</f>
        <v/>
      </c>
      <c r="C201">
        <f>Wunschdienstplan!B42</f>
        <v>37</v>
      </c>
      <c r="D201" t="str">
        <f>Wunschdienstplan!C42</f>
        <v>Vorname37</v>
      </c>
      <c r="E201" t="str">
        <f>Wunschdienstplan!D42</f>
        <v>Nachname37</v>
      </c>
      <c r="F201" s="29" t="str">
        <f t="shared" si="12"/>
        <v>00:00</v>
      </c>
      <c r="G201" s="29">
        <f>IF(OR(Wunschdienstplan!F42=Schichten!$B$3,Wunschdienstplan!F42=Schichten!$B$4),INDEX($D$98:$D$147,MATCH(CODE(Wunschdienstplan!F42),$H$98:$H$147,0)),IF(ISERROR(VLOOKUP(Wunschdienstplan!F42,Berechnung!$A$98:$D$147,4,0)),0,VLOOKUP(Wunschdienstplan!F42,Berechnung!$A$98:$D$147,4,0)))</f>
        <v>0</v>
      </c>
      <c r="H201" s="29">
        <f>IF(OR(Wunschdienstplan!G42=Schichten!$B$3,Wunschdienstplan!G42=Schichten!$B$4),INDEX($D$98:$D$147,MATCH(CODE(Wunschdienstplan!G42),$H$98:$H$147,0)),IF(ISERROR(VLOOKUP(Wunschdienstplan!G42,Berechnung!$A$98:$D$147,4,0)),0,VLOOKUP(Wunschdienstplan!G42,Berechnung!$A$98:$D$147,4,0)))</f>
        <v>0</v>
      </c>
      <c r="I201" s="29">
        <f>IF(OR(Wunschdienstplan!H42=Schichten!$B$3,Wunschdienstplan!H42=Schichten!$B$4),INDEX($D$98:$D$147,MATCH(CODE(Wunschdienstplan!H42),$H$98:$H$147,0)),IF(ISERROR(VLOOKUP(Wunschdienstplan!H42,Berechnung!$A$98:$D$147,4,0)),0,VLOOKUP(Wunschdienstplan!H42,Berechnung!$A$98:$D$147,4,0)))</f>
        <v>0</v>
      </c>
      <c r="J201" s="29">
        <f>IF(OR(Wunschdienstplan!I42=Schichten!$B$3,Wunschdienstplan!I42=Schichten!$B$4),INDEX($D$98:$D$147,MATCH(CODE(Wunschdienstplan!I42),$H$98:$H$147,0)),IF(ISERROR(VLOOKUP(Wunschdienstplan!I42,Berechnung!$A$98:$D$147,4,0)),0,VLOOKUP(Wunschdienstplan!I42,Berechnung!$A$98:$D$147,4,0)))</f>
        <v>0</v>
      </c>
      <c r="K201" s="29">
        <f>IF(OR(Wunschdienstplan!J42=Schichten!$B$3,Wunschdienstplan!J42=Schichten!$B$4),INDEX($D$98:$D$147,MATCH(CODE(Wunschdienstplan!J42),$H$98:$H$147,0)),IF(ISERROR(VLOOKUP(Wunschdienstplan!J42,Berechnung!$A$98:$D$147,4,0)),0,VLOOKUP(Wunschdienstplan!J42,Berechnung!$A$98:$D$147,4,0)))</f>
        <v>0</v>
      </c>
      <c r="L201" s="29">
        <f>IF(OR(Wunschdienstplan!K42=Schichten!$B$3,Wunschdienstplan!K42=Schichten!$B$4),INDEX($D$98:$D$147,MATCH(CODE(Wunschdienstplan!K42),$H$98:$H$147,0)),IF(ISERROR(VLOOKUP(Wunschdienstplan!K42,Berechnung!$A$98:$D$147,4,0)),0,VLOOKUP(Wunschdienstplan!K42,Berechnung!$A$98:$D$147,4,0)))</f>
        <v>0</v>
      </c>
      <c r="M201" s="29">
        <f>IF(OR(Wunschdienstplan!L42=Schichten!$B$3,Wunschdienstplan!L42=Schichten!$B$4),INDEX($D$98:$D$147,MATCH(CODE(Wunschdienstplan!L42),$H$98:$H$147,0)),IF(ISERROR(VLOOKUP(Wunschdienstplan!L42,Berechnung!$A$98:$D$147,4,0)),0,VLOOKUP(Wunschdienstplan!L42,Berechnung!$A$98:$D$147,4,0)))</f>
        <v>0</v>
      </c>
      <c r="N201" s="29">
        <f>IF(OR(Wunschdienstplan!M42=Schichten!$B$3,Wunschdienstplan!M42=Schichten!$B$4),INDEX($D$98:$D$147,MATCH(CODE(Wunschdienstplan!M42),$H$98:$H$147,0)),IF(ISERROR(VLOOKUP(Wunschdienstplan!M42,Berechnung!$A$98:$D$147,4,0)),0,VLOOKUP(Wunschdienstplan!M42,Berechnung!$A$98:$D$147,4,0)))</f>
        <v>0</v>
      </c>
      <c r="O201" s="29">
        <f>IF(OR(Wunschdienstplan!N42=Schichten!$B$3,Wunschdienstplan!N42=Schichten!$B$4),INDEX($D$98:$D$147,MATCH(CODE(Wunschdienstplan!N42),$H$98:$H$147,0)),IF(ISERROR(VLOOKUP(Wunschdienstplan!N42,Berechnung!$A$98:$D$147,4,0)),0,VLOOKUP(Wunschdienstplan!N42,Berechnung!$A$98:$D$147,4,0)))</f>
        <v>0</v>
      </c>
      <c r="P201" s="29">
        <f>IF(OR(Wunschdienstplan!O42=Schichten!$B$3,Wunschdienstplan!O42=Schichten!$B$4),INDEX($D$98:$D$147,MATCH(CODE(Wunschdienstplan!O42),$H$98:$H$147,0)),IF(ISERROR(VLOOKUP(Wunschdienstplan!O42,Berechnung!$A$98:$D$147,4,0)),0,VLOOKUP(Wunschdienstplan!O42,Berechnung!$A$98:$D$147,4,0)))</f>
        <v>0</v>
      </c>
      <c r="Q201" s="29">
        <f>IF(OR(Wunschdienstplan!P42=Schichten!$B$3,Wunschdienstplan!P42=Schichten!$B$4),INDEX($D$98:$D$147,MATCH(CODE(Wunschdienstplan!P42),$H$98:$H$147,0)),IF(ISERROR(VLOOKUP(Wunschdienstplan!P42,Berechnung!$A$98:$D$147,4,0)),0,VLOOKUP(Wunschdienstplan!P42,Berechnung!$A$98:$D$147,4,0)))</f>
        <v>0</v>
      </c>
      <c r="R201" s="29">
        <f>IF(OR(Wunschdienstplan!Q42=Schichten!$B$3,Wunschdienstplan!Q42=Schichten!$B$4),INDEX($D$98:$D$147,MATCH(CODE(Wunschdienstplan!Q42),$H$98:$H$147,0)),IF(ISERROR(VLOOKUP(Wunschdienstplan!Q42,Berechnung!$A$98:$D$147,4,0)),0,VLOOKUP(Wunschdienstplan!Q42,Berechnung!$A$98:$D$147,4,0)))</f>
        <v>0</v>
      </c>
      <c r="S201" s="29">
        <f>IF(OR(Wunschdienstplan!R42=Schichten!$B$3,Wunschdienstplan!R42=Schichten!$B$4),INDEX($D$98:$D$147,MATCH(CODE(Wunschdienstplan!R42),$H$98:$H$147,0)),IF(ISERROR(VLOOKUP(Wunschdienstplan!R42,Berechnung!$A$98:$D$147,4,0)),0,VLOOKUP(Wunschdienstplan!R42,Berechnung!$A$98:$D$147,4,0)))</f>
        <v>0</v>
      </c>
      <c r="T201" s="29">
        <f>IF(OR(Wunschdienstplan!S42=Schichten!$B$3,Wunschdienstplan!S42=Schichten!$B$4),INDEX($D$98:$D$147,MATCH(CODE(Wunschdienstplan!S42),$H$98:$H$147,0)),IF(ISERROR(VLOOKUP(Wunschdienstplan!S42,Berechnung!$A$98:$D$147,4,0)),0,VLOOKUP(Wunschdienstplan!S42,Berechnung!$A$98:$D$147,4,0)))</f>
        <v>0</v>
      </c>
      <c r="U201" s="29">
        <f>IF(OR(Wunschdienstplan!T42=Schichten!$B$3,Wunschdienstplan!T42=Schichten!$B$4),INDEX($D$98:$D$147,MATCH(CODE(Wunschdienstplan!T42),$H$98:$H$147,0)),IF(ISERROR(VLOOKUP(Wunschdienstplan!T42,Berechnung!$A$98:$D$147,4,0)),0,VLOOKUP(Wunschdienstplan!T42,Berechnung!$A$98:$D$147,4,0)))</f>
        <v>0</v>
      </c>
      <c r="V201" s="29">
        <f>IF(OR(Wunschdienstplan!U42=Schichten!$B$3,Wunschdienstplan!U42=Schichten!$B$4),INDEX($D$98:$D$147,MATCH(CODE(Wunschdienstplan!U42),$H$98:$H$147,0)),IF(ISERROR(VLOOKUP(Wunschdienstplan!U42,Berechnung!$A$98:$D$147,4,0)),0,VLOOKUP(Wunschdienstplan!U42,Berechnung!$A$98:$D$147,4,0)))</f>
        <v>0</v>
      </c>
      <c r="W201" s="29">
        <f>IF(OR(Wunschdienstplan!V42=Schichten!$B$3,Wunschdienstplan!V42=Schichten!$B$4),INDEX($D$98:$D$147,MATCH(CODE(Wunschdienstplan!V42),$H$98:$H$147,0)),IF(ISERROR(VLOOKUP(Wunschdienstplan!V42,Berechnung!$A$98:$D$147,4,0)),0,VLOOKUP(Wunschdienstplan!V42,Berechnung!$A$98:$D$147,4,0)))</f>
        <v>0</v>
      </c>
      <c r="X201" s="29">
        <f>IF(OR(Wunschdienstplan!W42=Schichten!$B$3,Wunschdienstplan!W42=Schichten!$B$4),INDEX($D$98:$D$147,MATCH(CODE(Wunschdienstplan!W42),$H$98:$H$147,0)),IF(ISERROR(VLOOKUP(Wunschdienstplan!W42,Berechnung!$A$98:$D$147,4,0)),0,VLOOKUP(Wunschdienstplan!W42,Berechnung!$A$98:$D$147,4,0)))</f>
        <v>0</v>
      </c>
      <c r="Y201" s="29">
        <f>IF(OR(Wunschdienstplan!X42=Schichten!$B$3,Wunschdienstplan!X42=Schichten!$B$4),INDEX($D$98:$D$147,MATCH(CODE(Wunschdienstplan!X42),$H$98:$H$147,0)),IF(ISERROR(VLOOKUP(Wunschdienstplan!X42,Berechnung!$A$98:$D$147,4,0)),0,VLOOKUP(Wunschdienstplan!X42,Berechnung!$A$98:$D$147,4,0)))</f>
        <v>0</v>
      </c>
      <c r="Z201" s="29">
        <f>IF(OR(Wunschdienstplan!Y42=Schichten!$B$3,Wunschdienstplan!Y42=Schichten!$B$4),INDEX($D$98:$D$147,MATCH(CODE(Wunschdienstplan!Y42),$H$98:$H$147,0)),IF(ISERROR(VLOOKUP(Wunschdienstplan!Y42,Berechnung!$A$98:$D$147,4,0)),0,VLOOKUP(Wunschdienstplan!Y42,Berechnung!$A$98:$D$147,4,0)))</f>
        <v>0</v>
      </c>
      <c r="AA201" s="29">
        <f>IF(OR(Wunschdienstplan!Z42=Schichten!$B$3,Wunschdienstplan!Z42=Schichten!$B$4),INDEX($D$98:$D$147,MATCH(CODE(Wunschdienstplan!Z42),$H$98:$H$147,0)),IF(ISERROR(VLOOKUP(Wunschdienstplan!Z42,Berechnung!$A$98:$D$147,4,0)),0,VLOOKUP(Wunschdienstplan!Z42,Berechnung!$A$98:$D$147,4,0)))</f>
        <v>0</v>
      </c>
      <c r="AB201" s="29">
        <f>IF(OR(Wunschdienstplan!AA42=Schichten!$B$3,Wunschdienstplan!AA42=Schichten!$B$4),INDEX($D$98:$D$147,MATCH(CODE(Wunschdienstplan!AA42),$H$98:$H$147,0)),IF(ISERROR(VLOOKUP(Wunschdienstplan!AA42,Berechnung!$A$98:$D$147,4,0)),0,VLOOKUP(Wunschdienstplan!AA42,Berechnung!$A$98:$D$147,4,0)))</f>
        <v>0</v>
      </c>
      <c r="AC201" s="29">
        <f>IF(OR(Wunschdienstplan!AB42=Schichten!$B$3,Wunschdienstplan!AB42=Schichten!$B$4),INDEX($D$98:$D$147,MATCH(CODE(Wunschdienstplan!AB42),$H$98:$H$147,0)),IF(ISERROR(VLOOKUP(Wunschdienstplan!AB42,Berechnung!$A$98:$D$147,4,0)),0,VLOOKUP(Wunschdienstplan!AB42,Berechnung!$A$98:$D$147,4,0)))</f>
        <v>0</v>
      </c>
      <c r="AD201" s="29">
        <f>IF(OR(Wunschdienstplan!AC42=Schichten!$B$3,Wunschdienstplan!AC42=Schichten!$B$4),INDEX($D$98:$D$147,MATCH(CODE(Wunschdienstplan!AC42),$H$98:$H$147,0)),IF(ISERROR(VLOOKUP(Wunschdienstplan!AC42,Berechnung!$A$98:$D$147,4,0)),0,VLOOKUP(Wunschdienstplan!AC42,Berechnung!$A$98:$D$147,4,0)))</f>
        <v>0</v>
      </c>
      <c r="AE201" s="29">
        <f>IF(OR(Wunschdienstplan!AD42=Schichten!$B$3,Wunschdienstplan!AD42=Schichten!$B$4),INDEX($D$98:$D$147,MATCH(CODE(Wunschdienstplan!AD42),$H$98:$H$147,0)),IF(ISERROR(VLOOKUP(Wunschdienstplan!AD42,Berechnung!$A$98:$D$147,4,0)),0,VLOOKUP(Wunschdienstplan!AD42,Berechnung!$A$98:$D$147,4,0)))</f>
        <v>0</v>
      </c>
      <c r="AF201" s="29">
        <f>IF(OR(Wunschdienstplan!AE42=Schichten!$B$3,Wunschdienstplan!AE42=Schichten!$B$4),INDEX($D$98:$D$147,MATCH(CODE(Wunschdienstplan!AE42),$H$98:$H$147,0)),IF(ISERROR(VLOOKUP(Wunschdienstplan!AE42,Berechnung!$A$98:$D$147,4,0)),0,VLOOKUP(Wunschdienstplan!AE42,Berechnung!$A$98:$D$147,4,0)))</f>
        <v>0</v>
      </c>
      <c r="AG201" s="29">
        <f>IF(OR(Wunschdienstplan!AF42=Schichten!$B$3,Wunschdienstplan!AF42=Schichten!$B$4),INDEX($D$98:$D$147,MATCH(CODE(Wunschdienstplan!AF42),$H$98:$H$147,0)),IF(ISERROR(VLOOKUP(Wunschdienstplan!AF42,Berechnung!$A$98:$D$147,4,0)),0,VLOOKUP(Wunschdienstplan!AF42,Berechnung!$A$98:$D$147,4,0)))</f>
        <v>0</v>
      </c>
      <c r="AH201" s="29">
        <f>IF(OR(Wunschdienstplan!AG42=Schichten!$B$3,Wunschdienstplan!AG42=Schichten!$B$4),INDEX($D$98:$D$147,MATCH(CODE(Wunschdienstplan!AG42),$H$98:$H$147,0)),IF(ISERROR(VLOOKUP(Wunschdienstplan!AG42,Berechnung!$A$98:$D$147,4,0)),0,VLOOKUP(Wunschdienstplan!AG42,Berechnung!$A$98:$D$147,4,0)))</f>
        <v>0</v>
      </c>
      <c r="AI201" s="29">
        <f>IF(OR(Wunschdienstplan!AH42=Schichten!$B$3,Wunschdienstplan!AH42=Schichten!$B$4),INDEX($D$98:$D$147,MATCH(CODE(Wunschdienstplan!AH42),$H$98:$H$147,0)),IF(ISERROR(VLOOKUP(Wunschdienstplan!AH42,Berechnung!$A$98:$D$147,4,0)),0,VLOOKUP(Wunschdienstplan!AH42,Berechnung!$A$98:$D$147,4,0)))</f>
        <v>0</v>
      </c>
      <c r="AJ201" s="29">
        <f>IF(OR(Wunschdienstplan!AI42=Schichten!$B$3,Wunschdienstplan!AI42=Schichten!$B$4),INDEX($D$98:$D$147,MATCH(CODE(Wunschdienstplan!AI42),$H$98:$H$147,0)),IF(ISERROR(VLOOKUP(Wunschdienstplan!AI42,Berechnung!$A$98:$D$147,4,0)),0,VLOOKUP(Wunschdienstplan!AI42,Berechnung!$A$98:$D$147,4,0)))</f>
        <v>0</v>
      </c>
      <c r="AK201" s="29">
        <f>IF(OR(Wunschdienstplan!AJ42=Schichten!$B$3,Wunschdienstplan!AJ42=Schichten!$B$4),INDEX($D$98:$D$147,MATCH(CODE(Wunschdienstplan!AJ42),$H$98:$H$147,0)),IF(ISERROR(VLOOKUP(Wunschdienstplan!AJ42,Berechnung!$A$98:$D$147,4,0)),0,VLOOKUP(Wunschdienstplan!AJ42,Berechnung!$A$98:$D$147,4,0)))</f>
        <v>0</v>
      </c>
    </row>
    <row r="202" spans="1:37" x14ac:dyDescent="0.25">
      <c r="A202" s="82" t="str">
        <f>IF(Feiertage!D52&lt;&gt;"",Feiertage!B52,"")</f>
        <v/>
      </c>
      <c r="C202">
        <f>Wunschdienstplan!B43</f>
        <v>38</v>
      </c>
      <c r="D202" t="str">
        <f>Wunschdienstplan!C43</f>
        <v>Vorname38</v>
      </c>
      <c r="E202" t="str">
        <f>Wunschdienstplan!D43</f>
        <v>Nachname38</v>
      </c>
      <c r="F202" s="29" t="str">
        <f t="shared" si="12"/>
        <v>00:00</v>
      </c>
      <c r="G202" s="29">
        <f>IF(OR(Wunschdienstplan!F43=Schichten!$B$3,Wunschdienstplan!F43=Schichten!$B$4),INDEX($D$98:$D$147,MATCH(CODE(Wunschdienstplan!F43),$H$98:$H$147,0)),IF(ISERROR(VLOOKUP(Wunschdienstplan!F43,Berechnung!$A$98:$D$147,4,0)),0,VLOOKUP(Wunschdienstplan!F43,Berechnung!$A$98:$D$147,4,0)))</f>
        <v>0</v>
      </c>
      <c r="H202" s="29">
        <f>IF(OR(Wunschdienstplan!G43=Schichten!$B$3,Wunschdienstplan!G43=Schichten!$B$4),INDEX($D$98:$D$147,MATCH(CODE(Wunschdienstplan!G43),$H$98:$H$147,0)),IF(ISERROR(VLOOKUP(Wunschdienstplan!G43,Berechnung!$A$98:$D$147,4,0)),0,VLOOKUP(Wunschdienstplan!G43,Berechnung!$A$98:$D$147,4,0)))</f>
        <v>0</v>
      </c>
      <c r="I202" s="29">
        <f>IF(OR(Wunschdienstplan!H43=Schichten!$B$3,Wunschdienstplan!H43=Schichten!$B$4),INDEX($D$98:$D$147,MATCH(CODE(Wunschdienstplan!H43),$H$98:$H$147,0)),IF(ISERROR(VLOOKUP(Wunschdienstplan!H43,Berechnung!$A$98:$D$147,4,0)),0,VLOOKUP(Wunschdienstplan!H43,Berechnung!$A$98:$D$147,4,0)))</f>
        <v>0</v>
      </c>
      <c r="J202" s="29">
        <f>IF(OR(Wunschdienstplan!I43=Schichten!$B$3,Wunschdienstplan!I43=Schichten!$B$4),INDEX($D$98:$D$147,MATCH(CODE(Wunschdienstplan!I43),$H$98:$H$147,0)),IF(ISERROR(VLOOKUP(Wunschdienstplan!I43,Berechnung!$A$98:$D$147,4,0)),0,VLOOKUP(Wunschdienstplan!I43,Berechnung!$A$98:$D$147,4,0)))</f>
        <v>0</v>
      </c>
      <c r="K202" s="29">
        <f>IF(OR(Wunschdienstplan!J43=Schichten!$B$3,Wunschdienstplan!J43=Schichten!$B$4),INDEX($D$98:$D$147,MATCH(CODE(Wunschdienstplan!J43),$H$98:$H$147,0)),IF(ISERROR(VLOOKUP(Wunschdienstplan!J43,Berechnung!$A$98:$D$147,4,0)),0,VLOOKUP(Wunschdienstplan!J43,Berechnung!$A$98:$D$147,4,0)))</f>
        <v>0</v>
      </c>
      <c r="L202" s="29">
        <f>IF(OR(Wunschdienstplan!K43=Schichten!$B$3,Wunschdienstplan!K43=Schichten!$B$4),INDEX($D$98:$D$147,MATCH(CODE(Wunschdienstplan!K43),$H$98:$H$147,0)),IF(ISERROR(VLOOKUP(Wunschdienstplan!K43,Berechnung!$A$98:$D$147,4,0)),0,VLOOKUP(Wunschdienstplan!K43,Berechnung!$A$98:$D$147,4,0)))</f>
        <v>0</v>
      </c>
      <c r="M202" s="29">
        <f>IF(OR(Wunschdienstplan!L43=Schichten!$B$3,Wunschdienstplan!L43=Schichten!$B$4),INDEX($D$98:$D$147,MATCH(CODE(Wunschdienstplan!L43),$H$98:$H$147,0)),IF(ISERROR(VLOOKUP(Wunschdienstplan!L43,Berechnung!$A$98:$D$147,4,0)),0,VLOOKUP(Wunschdienstplan!L43,Berechnung!$A$98:$D$147,4,0)))</f>
        <v>0</v>
      </c>
      <c r="N202" s="29">
        <f>IF(OR(Wunschdienstplan!M43=Schichten!$B$3,Wunschdienstplan!M43=Schichten!$B$4),INDEX($D$98:$D$147,MATCH(CODE(Wunschdienstplan!M43),$H$98:$H$147,0)),IF(ISERROR(VLOOKUP(Wunschdienstplan!M43,Berechnung!$A$98:$D$147,4,0)),0,VLOOKUP(Wunschdienstplan!M43,Berechnung!$A$98:$D$147,4,0)))</f>
        <v>0</v>
      </c>
      <c r="O202" s="29">
        <f>IF(OR(Wunschdienstplan!N43=Schichten!$B$3,Wunschdienstplan!N43=Schichten!$B$4),INDEX($D$98:$D$147,MATCH(CODE(Wunschdienstplan!N43),$H$98:$H$147,0)),IF(ISERROR(VLOOKUP(Wunschdienstplan!N43,Berechnung!$A$98:$D$147,4,0)),0,VLOOKUP(Wunschdienstplan!N43,Berechnung!$A$98:$D$147,4,0)))</f>
        <v>0</v>
      </c>
      <c r="P202" s="29">
        <f>IF(OR(Wunschdienstplan!O43=Schichten!$B$3,Wunschdienstplan!O43=Schichten!$B$4),INDEX($D$98:$D$147,MATCH(CODE(Wunschdienstplan!O43),$H$98:$H$147,0)),IF(ISERROR(VLOOKUP(Wunschdienstplan!O43,Berechnung!$A$98:$D$147,4,0)),0,VLOOKUP(Wunschdienstplan!O43,Berechnung!$A$98:$D$147,4,0)))</f>
        <v>0</v>
      </c>
      <c r="Q202" s="29">
        <f>IF(OR(Wunschdienstplan!P43=Schichten!$B$3,Wunschdienstplan!P43=Schichten!$B$4),INDEX($D$98:$D$147,MATCH(CODE(Wunschdienstplan!P43),$H$98:$H$147,0)),IF(ISERROR(VLOOKUP(Wunschdienstplan!P43,Berechnung!$A$98:$D$147,4,0)),0,VLOOKUP(Wunschdienstplan!P43,Berechnung!$A$98:$D$147,4,0)))</f>
        <v>0</v>
      </c>
      <c r="R202" s="29">
        <f>IF(OR(Wunschdienstplan!Q43=Schichten!$B$3,Wunschdienstplan!Q43=Schichten!$B$4),INDEX($D$98:$D$147,MATCH(CODE(Wunschdienstplan!Q43),$H$98:$H$147,0)),IF(ISERROR(VLOOKUP(Wunschdienstplan!Q43,Berechnung!$A$98:$D$147,4,0)),0,VLOOKUP(Wunschdienstplan!Q43,Berechnung!$A$98:$D$147,4,0)))</f>
        <v>0</v>
      </c>
      <c r="S202" s="29">
        <f>IF(OR(Wunschdienstplan!R43=Schichten!$B$3,Wunschdienstplan!R43=Schichten!$B$4),INDEX($D$98:$D$147,MATCH(CODE(Wunschdienstplan!R43),$H$98:$H$147,0)),IF(ISERROR(VLOOKUP(Wunschdienstplan!R43,Berechnung!$A$98:$D$147,4,0)),0,VLOOKUP(Wunschdienstplan!R43,Berechnung!$A$98:$D$147,4,0)))</f>
        <v>0</v>
      </c>
      <c r="T202" s="29">
        <f>IF(OR(Wunschdienstplan!S43=Schichten!$B$3,Wunschdienstplan!S43=Schichten!$B$4),INDEX($D$98:$D$147,MATCH(CODE(Wunschdienstplan!S43),$H$98:$H$147,0)),IF(ISERROR(VLOOKUP(Wunschdienstplan!S43,Berechnung!$A$98:$D$147,4,0)),0,VLOOKUP(Wunschdienstplan!S43,Berechnung!$A$98:$D$147,4,0)))</f>
        <v>0</v>
      </c>
      <c r="U202" s="29">
        <f>IF(OR(Wunschdienstplan!T43=Schichten!$B$3,Wunschdienstplan!T43=Schichten!$B$4),INDEX($D$98:$D$147,MATCH(CODE(Wunschdienstplan!T43),$H$98:$H$147,0)),IF(ISERROR(VLOOKUP(Wunschdienstplan!T43,Berechnung!$A$98:$D$147,4,0)),0,VLOOKUP(Wunschdienstplan!T43,Berechnung!$A$98:$D$147,4,0)))</f>
        <v>0</v>
      </c>
      <c r="V202" s="29">
        <f>IF(OR(Wunschdienstplan!U43=Schichten!$B$3,Wunschdienstplan!U43=Schichten!$B$4),INDEX($D$98:$D$147,MATCH(CODE(Wunschdienstplan!U43),$H$98:$H$147,0)),IF(ISERROR(VLOOKUP(Wunschdienstplan!U43,Berechnung!$A$98:$D$147,4,0)),0,VLOOKUP(Wunschdienstplan!U43,Berechnung!$A$98:$D$147,4,0)))</f>
        <v>0</v>
      </c>
      <c r="W202" s="29">
        <f>IF(OR(Wunschdienstplan!V43=Schichten!$B$3,Wunschdienstplan!V43=Schichten!$B$4),INDEX($D$98:$D$147,MATCH(CODE(Wunschdienstplan!V43),$H$98:$H$147,0)),IF(ISERROR(VLOOKUP(Wunschdienstplan!V43,Berechnung!$A$98:$D$147,4,0)),0,VLOOKUP(Wunschdienstplan!V43,Berechnung!$A$98:$D$147,4,0)))</f>
        <v>0</v>
      </c>
      <c r="X202" s="29">
        <f>IF(OR(Wunschdienstplan!W43=Schichten!$B$3,Wunschdienstplan!W43=Schichten!$B$4),INDEX($D$98:$D$147,MATCH(CODE(Wunschdienstplan!W43),$H$98:$H$147,0)),IF(ISERROR(VLOOKUP(Wunschdienstplan!W43,Berechnung!$A$98:$D$147,4,0)),0,VLOOKUP(Wunschdienstplan!W43,Berechnung!$A$98:$D$147,4,0)))</f>
        <v>0</v>
      </c>
      <c r="Y202" s="29">
        <f>IF(OR(Wunschdienstplan!X43=Schichten!$B$3,Wunschdienstplan!X43=Schichten!$B$4),INDEX($D$98:$D$147,MATCH(CODE(Wunschdienstplan!X43),$H$98:$H$147,0)),IF(ISERROR(VLOOKUP(Wunschdienstplan!X43,Berechnung!$A$98:$D$147,4,0)),0,VLOOKUP(Wunschdienstplan!X43,Berechnung!$A$98:$D$147,4,0)))</f>
        <v>0</v>
      </c>
      <c r="Z202" s="29">
        <f>IF(OR(Wunschdienstplan!Y43=Schichten!$B$3,Wunschdienstplan!Y43=Schichten!$B$4),INDEX($D$98:$D$147,MATCH(CODE(Wunschdienstplan!Y43),$H$98:$H$147,0)),IF(ISERROR(VLOOKUP(Wunschdienstplan!Y43,Berechnung!$A$98:$D$147,4,0)),0,VLOOKUP(Wunschdienstplan!Y43,Berechnung!$A$98:$D$147,4,0)))</f>
        <v>0</v>
      </c>
      <c r="AA202" s="29">
        <f>IF(OR(Wunschdienstplan!Z43=Schichten!$B$3,Wunschdienstplan!Z43=Schichten!$B$4),INDEX($D$98:$D$147,MATCH(CODE(Wunschdienstplan!Z43),$H$98:$H$147,0)),IF(ISERROR(VLOOKUP(Wunschdienstplan!Z43,Berechnung!$A$98:$D$147,4,0)),0,VLOOKUP(Wunschdienstplan!Z43,Berechnung!$A$98:$D$147,4,0)))</f>
        <v>0</v>
      </c>
      <c r="AB202" s="29">
        <f>IF(OR(Wunschdienstplan!AA43=Schichten!$B$3,Wunschdienstplan!AA43=Schichten!$B$4),INDEX($D$98:$D$147,MATCH(CODE(Wunschdienstplan!AA43),$H$98:$H$147,0)),IF(ISERROR(VLOOKUP(Wunschdienstplan!AA43,Berechnung!$A$98:$D$147,4,0)),0,VLOOKUP(Wunschdienstplan!AA43,Berechnung!$A$98:$D$147,4,0)))</f>
        <v>0</v>
      </c>
      <c r="AC202" s="29">
        <f>IF(OR(Wunschdienstplan!AB43=Schichten!$B$3,Wunschdienstplan!AB43=Schichten!$B$4),INDEX($D$98:$D$147,MATCH(CODE(Wunschdienstplan!AB43),$H$98:$H$147,0)),IF(ISERROR(VLOOKUP(Wunschdienstplan!AB43,Berechnung!$A$98:$D$147,4,0)),0,VLOOKUP(Wunschdienstplan!AB43,Berechnung!$A$98:$D$147,4,0)))</f>
        <v>0</v>
      </c>
      <c r="AD202" s="29">
        <f>IF(OR(Wunschdienstplan!AC43=Schichten!$B$3,Wunschdienstplan!AC43=Schichten!$B$4),INDEX($D$98:$D$147,MATCH(CODE(Wunschdienstplan!AC43),$H$98:$H$147,0)),IF(ISERROR(VLOOKUP(Wunschdienstplan!AC43,Berechnung!$A$98:$D$147,4,0)),0,VLOOKUP(Wunschdienstplan!AC43,Berechnung!$A$98:$D$147,4,0)))</f>
        <v>0</v>
      </c>
      <c r="AE202" s="29">
        <f>IF(OR(Wunschdienstplan!AD43=Schichten!$B$3,Wunschdienstplan!AD43=Schichten!$B$4),INDEX($D$98:$D$147,MATCH(CODE(Wunschdienstplan!AD43),$H$98:$H$147,0)),IF(ISERROR(VLOOKUP(Wunschdienstplan!AD43,Berechnung!$A$98:$D$147,4,0)),0,VLOOKUP(Wunschdienstplan!AD43,Berechnung!$A$98:$D$147,4,0)))</f>
        <v>0</v>
      </c>
      <c r="AF202" s="29">
        <f>IF(OR(Wunschdienstplan!AE43=Schichten!$B$3,Wunschdienstplan!AE43=Schichten!$B$4),INDEX($D$98:$D$147,MATCH(CODE(Wunschdienstplan!AE43),$H$98:$H$147,0)),IF(ISERROR(VLOOKUP(Wunschdienstplan!AE43,Berechnung!$A$98:$D$147,4,0)),0,VLOOKUP(Wunschdienstplan!AE43,Berechnung!$A$98:$D$147,4,0)))</f>
        <v>0</v>
      </c>
      <c r="AG202" s="29">
        <f>IF(OR(Wunschdienstplan!AF43=Schichten!$B$3,Wunschdienstplan!AF43=Schichten!$B$4),INDEX($D$98:$D$147,MATCH(CODE(Wunschdienstplan!AF43),$H$98:$H$147,0)),IF(ISERROR(VLOOKUP(Wunschdienstplan!AF43,Berechnung!$A$98:$D$147,4,0)),0,VLOOKUP(Wunschdienstplan!AF43,Berechnung!$A$98:$D$147,4,0)))</f>
        <v>0</v>
      </c>
      <c r="AH202" s="29">
        <f>IF(OR(Wunschdienstplan!AG43=Schichten!$B$3,Wunschdienstplan!AG43=Schichten!$B$4),INDEX($D$98:$D$147,MATCH(CODE(Wunschdienstplan!AG43),$H$98:$H$147,0)),IF(ISERROR(VLOOKUP(Wunschdienstplan!AG43,Berechnung!$A$98:$D$147,4,0)),0,VLOOKUP(Wunschdienstplan!AG43,Berechnung!$A$98:$D$147,4,0)))</f>
        <v>0</v>
      </c>
      <c r="AI202" s="29">
        <f>IF(OR(Wunschdienstplan!AH43=Schichten!$B$3,Wunschdienstplan!AH43=Schichten!$B$4),INDEX($D$98:$D$147,MATCH(CODE(Wunschdienstplan!AH43),$H$98:$H$147,0)),IF(ISERROR(VLOOKUP(Wunschdienstplan!AH43,Berechnung!$A$98:$D$147,4,0)),0,VLOOKUP(Wunschdienstplan!AH43,Berechnung!$A$98:$D$147,4,0)))</f>
        <v>0</v>
      </c>
      <c r="AJ202" s="29">
        <f>IF(OR(Wunschdienstplan!AI43=Schichten!$B$3,Wunschdienstplan!AI43=Schichten!$B$4),INDEX($D$98:$D$147,MATCH(CODE(Wunschdienstplan!AI43),$H$98:$H$147,0)),IF(ISERROR(VLOOKUP(Wunschdienstplan!AI43,Berechnung!$A$98:$D$147,4,0)),0,VLOOKUP(Wunschdienstplan!AI43,Berechnung!$A$98:$D$147,4,0)))</f>
        <v>0</v>
      </c>
      <c r="AK202" s="29">
        <f>IF(OR(Wunschdienstplan!AJ43=Schichten!$B$3,Wunschdienstplan!AJ43=Schichten!$B$4),INDEX($D$98:$D$147,MATCH(CODE(Wunschdienstplan!AJ43),$H$98:$H$147,0)),IF(ISERROR(VLOOKUP(Wunschdienstplan!AJ43,Berechnung!$A$98:$D$147,4,0)),0,VLOOKUP(Wunschdienstplan!AJ43,Berechnung!$A$98:$D$147,4,0)))</f>
        <v>0</v>
      </c>
    </row>
    <row r="203" spans="1:37" x14ac:dyDescent="0.25">
      <c r="A203" s="82" t="str">
        <f>IF(Feiertage!D53&lt;&gt;"",Feiertage!B53,"")</f>
        <v/>
      </c>
      <c r="C203">
        <f>Wunschdienstplan!B44</f>
        <v>39</v>
      </c>
      <c r="D203" t="str">
        <f>Wunschdienstplan!C44</f>
        <v>Vorname39</v>
      </c>
      <c r="E203" t="str">
        <f>Wunschdienstplan!D44</f>
        <v>Nachname39</v>
      </c>
      <c r="F203" s="29" t="str">
        <f t="shared" si="12"/>
        <v>00:00</v>
      </c>
      <c r="G203" s="29">
        <f>IF(OR(Wunschdienstplan!F44=Schichten!$B$3,Wunschdienstplan!F44=Schichten!$B$4),INDEX($D$98:$D$147,MATCH(CODE(Wunschdienstplan!F44),$H$98:$H$147,0)),IF(ISERROR(VLOOKUP(Wunschdienstplan!F44,Berechnung!$A$98:$D$147,4,0)),0,VLOOKUP(Wunschdienstplan!F44,Berechnung!$A$98:$D$147,4,0)))</f>
        <v>0</v>
      </c>
      <c r="H203" s="29">
        <f>IF(OR(Wunschdienstplan!G44=Schichten!$B$3,Wunschdienstplan!G44=Schichten!$B$4),INDEX($D$98:$D$147,MATCH(CODE(Wunschdienstplan!G44),$H$98:$H$147,0)),IF(ISERROR(VLOOKUP(Wunschdienstplan!G44,Berechnung!$A$98:$D$147,4,0)),0,VLOOKUP(Wunschdienstplan!G44,Berechnung!$A$98:$D$147,4,0)))</f>
        <v>0</v>
      </c>
      <c r="I203" s="29">
        <f>IF(OR(Wunschdienstplan!H44=Schichten!$B$3,Wunschdienstplan!H44=Schichten!$B$4),INDEX($D$98:$D$147,MATCH(CODE(Wunschdienstplan!H44),$H$98:$H$147,0)),IF(ISERROR(VLOOKUP(Wunschdienstplan!H44,Berechnung!$A$98:$D$147,4,0)),0,VLOOKUP(Wunschdienstplan!H44,Berechnung!$A$98:$D$147,4,0)))</f>
        <v>0</v>
      </c>
      <c r="J203" s="29">
        <f>IF(OR(Wunschdienstplan!I44=Schichten!$B$3,Wunschdienstplan!I44=Schichten!$B$4),INDEX($D$98:$D$147,MATCH(CODE(Wunschdienstplan!I44),$H$98:$H$147,0)),IF(ISERROR(VLOOKUP(Wunschdienstplan!I44,Berechnung!$A$98:$D$147,4,0)),0,VLOOKUP(Wunschdienstplan!I44,Berechnung!$A$98:$D$147,4,0)))</f>
        <v>0</v>
      </c>
      <c r="K203" s="29">
        <f>IF(OR(Wunschdienstplan!J44=Schichten!$B$3,Wunschdienstplan!J44=Schichten!$B$4),INDEX($D$98:$D$147,MATCH(CODE(Wunschdienstplan!J44),$H$98:$H$147,0)),IF(ISERROR(VLOOKUP(Wunschdienstplan!J44,Berechnung!$A$98:$D$147,4,0)),0,VLOOKUP(Wunschdienstplan!J44,Berechnung!$A$98:$D$147,4,0)))</f>
        <v>0</v>
      </c>
      <c r="L203" s="29">
        <f>IF(OR(Wunschdienstplan!K44=Schichten!$B$3,Wunschdienstplan!K44=Schichten!$B$4),INDEX($D$98:$D$147,MATCH(CODE(Wunschdienstplan!K44),$H$98:$H$147,0)),IF(ISERROR(VLOOKUP(Wunschdienstplan!K44,Berechnung!$A$98:$D$147,4,0)),0,VLOOKUP(Wunschdienstplan!K44,Berechnung!$A$98:$D$147,4,0)))</f>
        <v>0</v>
      </c>
      <c r="M203" s="29">
        <f>IF(OR(Wunschdienstplan!L44=Schichten!$B$3,Wunschdienstplan!L44=Schichten!$B$4),INDEX($D$98:$D$147,MATCH(CODE(Wunschdienstplan!L44),$H$98:$H$147,0)),IF(ISERROR(VLOOKUP(Wunschdienstplan!L44,Berechnung!$A$98:$D$147,4,0)),0,VLOOKUP(Wunschdienstplan!L44,Berechnung!$A$98:$D$147,4,0)))</f>
        <v>0</v>
      </c>
      <c r="N203" s="29">
        <f>IF(OR(Wunschdienstplan!M44=Schichten!$B$3,Wunschdienstplan!M44=Schichten!$B$4),INDEX($D$98:$D$147,MATCH(CODE(Wunschdienstplan!M44),$H$98:$H$147,0)),IF(ISERROR(VLOOKUP(Wunschdienstplan!M44,Berechnung!$A$98:$D$147,4,0)),0,VLOOKUP(Wunschdienstplan!M44,Berechnung!$A$98:$D$147,4,0)))</f>
        <v>0</v>
      </c>
      <c r="O203" s="29">
        <f>IF(OR(Wunschdienstplan!N44=Schichten!$B$3,Wunschdienstplan!N44=Schichten!$B$4),INDEX($D$98:$D$147,MATCH(CODE(Wunschdienstplan!N44),$H$98:$H$147,0)),IF(ISERROR(VLOOKUP(Wunschdienstplan!N44,Berechnung!$A$98:$D$147,4,0)),0,VLOOKUP(Wunschdienstplan!N44,Berechnung!$A$98:$D$147,4,0)))</f>
        <v>0</v>
      </c>
      <c r="P203" s="29">
        <f>IF(OR(Wunschdienstplan!O44=Schichten!$B$3,Wunschdienstplan!O44=Schichten!$B$4),INDEX($D$98:$D$147,MATCH(CODE(Wunschdienstplan!O44),$H$98:$H$147,0)),IF(ISERROR(VLOOKUP(Wunschdienstplan!O44,Berechnung!$A$98:$D$147,4,0)),0,VLOOKUP(Wunschdienstplan!O44,Berechnung!$A$98:$D$147,4,0)))</f>
        <v>0</v>
      </c>
      <c r="Q203" s="29">
        <f>IF(OR(Wunschdienstplan!P44=Schichten!$B$3,Wunschdienstplan!P44=Schichten!$B$4),INDEX($D$98:$D$147,MATCH(CODE(Wunschdienstplan!P44),$H$98:$H$147,0)),IF(ISERROR(VLOOKUP(Wunschdienstplan!P44,Berechnung!$A$98:$D$147,4,0)),0,VLOOKUP(Wunschdienstplan!P44,Berechnung!$A$98:$D$147,4,0)))</f>
        <v>0</v>
      </c>
      <c r="R203" s="29">
        <f>IF(OR(Wunschdienstplan!Q44=Schichten!$B$3,Wunschdienstplan!Q44=Schichten!$B$4),INDEX($D$98:$D$147,MATCH(CODE(Wunschdienstplan!Q44),$H$98:$H$147,0)),IF(ISERROR(VLOOKUP(Wunschdienstplan!Q44,Berechnung!$A$98:$D$147,4,0)),0,VLOOKUP(Wunschdienstplan!Q44,Berechnung!$A$98:$D$147,4,0)))</f>
        <v>0</v>
      </c>
      <c r="S203" s="29">
        <f>IF(OR(Wunschdienstplan!R44=Schichten!$B$3,Wunschdienstplan!R44=Schichten!$B$4),INDEX($D$98:$D$147,MATCH(CODE(Wunschdienstplan!R44),$H$98:$H$147,0)),IF(ISERROR(VLOOKUP(Wunschdienstplan!R44,Berechnung!$A$98:$D$147,4,0)),0,VLOOKUP(Wunschdienstplan!R44,Berechnung!$A$98:$D$147,4,0)))</f>
        <v>0</v>
      </c>
      <c r="T203" s="29">
        <f>IF(OR(Wunschdienstplan!S44=Schichten!$B$3,Wunschdienstplan!S44=Schichten!$B$4),INDEX($D$98:$D$147,MATCH(CODE(Wunschdienstplan!S44),$H$98:$H$147,0)),IF(ISERROR(VLOOKUP(Wunschdienstplan!S44,Berechnung!$A$98:$D$147,4,0)),0,VLOOKUP(Wunschdienstplan!S44,Berechnung!$A$98:$D$147,4,0)))</f>
        <v>0</v>
      </c>
      <c r="U203" s="29">
        <f>IF(OR(Wunschdienstplan!T44=Schichten!$B$3,Wunschdienstplan!T44=Schichten!$B$4),INDEX($D$98:$D$147,MATCH(CODE(Wunschdienstplan!T44),$H$98:$H$147,0)),IF(ISERROR(VLOOKUP(Wunschdienstplan!T44,Berechnung!$A$98:$D$147,4,0)),0,VLOOKUP(Wunschdienstplan!T44,Berechnung!$A$98:$D$147,4,0)))</f>
        <v>0</v>
      </c>
      <c r="V203" s="29">
        <f>IF(OR(Wunschdienstplan!U44=Schichten!$B$3,Wunschdienstplan!U44=Schichten!$B$4),INDEX($D$98:$D$147,MATCH(CODE(Wunschdienstplan!U44),$H$98:$H$147,0)),IF(ISERROR(VLOOKUP(Wunschdienstplan!U44,Berechnung!$A$98:$D$147,4,0)),0,VLOOKUP(Wunschdienstplan!U44,Berechnung!$A$98:$D$147,4,0)))</f>
        <v>0</v>
      </c>
      <c r="W203" s="29">
        <f>IF(OR(Wunschdienstplan!V44=Schichten!$B$3,Wunschdienstplan!V44=Schichten!$B$4),INDEX($D$98:$D$147,MATCH(CODE(Wunschdienstplan!V44),$H$98:$H$147,0)),IF(ISERROR(VLOOKUP(Wunschdienstplan!V44,Berechnung!$A$98:$D$147,4,0)),0,VLOOKUP(Wunschdienstplan!V44,Berechnung!$A$98:$D$147,4,0)))</f>
        <v>0</v>
      </c>
      <c r="X203" s="29">
        <f>IF(OR(Wunschdienstplan!W44=Schichten!$B$3,Wunschdienstplan!W44=Schichten!$B$4),INDEX($D$98:$D$147,MATCH(CODE(Wunschdienstplan!W44),$H$98:$H$147,0)),IF(ISERROR(VLOOKUP(Wunschdienstplan!W44,Berechnung!$A$98:$D$147,4,0)),0,VLOOKUP(Wunschdienstplan!W44,Berechnung!$A$98:$D$147,4,0)))</f>
        <v>0</v>
      </c>
      <c r="Y203" s="29">
        <f>IF(OR(Wunschdienstplan!X44=Schichten!$B$3,Wunschdienstplan!X44=Schichten!$B$4),INDEX($D$98:$D$147,MATCH(CODE(Wunschdienstplan!X44),$H$98:$H$147,0)),IF(ISERROR(VLOOKUP(Wunschdienstplan!X44,Berechnung!$A$98:$D$147,4,0)),0,VLOOKUP(Wunschdienstplan!X44,Berechnung!$A$98:$D$147,4,0)))</f>
        <v>0</v>
      </c>
      <c r="Z203" s="29">
        <f>IF(OR(Wunschdienstplan!Y44=Schichten!$B$3,Wunschdienstplan!Y44=Schichten!$B$4),INDEX($D$98:$D$147,MATCH(CODE(Wunschdienstplan!Y44),$H$98:$H$147,0)),IF(ISERROR(VLOOKUP(Wunschdienstplan!Y44,Berechnung!$A$98:$D$147,4,0)),0,VLOOKUP(Wunschdienstplan!Y44,Berechnung!$A$98:$D$147,4,0)))</f>
        <v>0</v>
      </c>
      <c r="AA203" s="29">
        <f>IF(OR(Wunschdienstplan!Z44=Schichten!$B$3,Wunschdienstplan!Z44=Schichten!$B$4),INDEX($D$98:$D$147,MATCH(CODE(Wunschdienstplan!Z44),$H$98:$H$147,0)),IF(ISERROR(VLOOKUP(Wunschdienstplan!Z44,Berechnung!$A$98:$D$147,4,0)),0,VLOOKUP(Wunschdienstplan!Z44,Berechnung!$A$98:$D$147,4,0)))</f>
        <v>0</v>
      </c>
      <c r="AB203" s="29">
        <f>IF(OR(Wunschdienstplan!AA44=Schichten!$B$3,Wunschdienstplan!AA44=Schichten!$B$4),INDEX($D$98:$D$147,MATCH(CODE(Wunschdienstplan!AA44),$H$98:$H$147,0)),IF(ISERROR(VLOOKUP(Wunschdienstplan!AA44,Berechnung!$A$98:$D$147,4,0)),0,VLOOKUP(Wunschdienstplan!AA44,Berechnung!$A$98:$D$147,4,0)))</f>
        <v>0</v>
      </c>
      <c r="AC203" s="29">
        <f>IF(OR(Wunschdienstplan!AB44=Schichten!$B$3,Wunschdienstplan!AB44=Schichten!$B$4),INDEX($D$98:$D$147,MATCH(CODE(Wunschdienstplan!AB44),$H$98:$H$147,0)),IF(ISERROR(VLOOKUP(Wunschdienstplan!AB44,Berechnung!$A$98:$D$147,4,0)),0,VLOOKUP(Wunschdienstplan!AB44,Berechnung!$A$98:$D$147,4,0)))</f>
        <v>0</v>
      </c>
      <c r="AD203" s="29">
        <f>IF(OR(Wunschdienstplan!AC44=Schichten!$B$3,Wunschdienstplan!AC44=Schichten!$B$4),INDEX($D$98:$D$147,MATCH(CODE(Wunschdienstplan!AC44),$H$98:$H$147,0)),IF(ISERROR(VLOOKUP(Wunschdienstplan!AC44,Berechnung!$A$98:$D$147,4,0)),0,VLOOKUP(Wunschdienstplan!AC44,Berechnung!$A$98:$D$147,4,0)))</f>
        <v>0</v>
      </c>
      <c r="AE203" s="29">
        <f>IF(OR(Wunschdienstplan!AD44=Schichten!$B$3,Wunschdienstplan!AD44=Schichten!$B$4),INDEX($D$98:$D$147,MATCH(CODE(Wunschdienstplan!AD44),$H$98:$H$147,0)),IF(ISERROR(VLOOKUP(Wunschdienstplan!AD44,Berechnung!$A$98:$D$147,4,0)),0,VLOOKUP(Wunschdienstplan!AD44,Berechnung!$A$98:$D$147,4,0)))</f>
        <v>0</v>
      </c>
      <c r="AF203" s="29">
        <f>IF(OR(Wunschdienstplan!AE44=Schichten!$B$3,Wunschdienstplan!AE44=Schichten!$B$4),INDEX($D$98:$D$147,MATCH(CODE(Wunschdienstplan!AE44),$H$98:$H$147,0)),IF(ISERROR(VLOOKUP(Wunschdienstplan!AE44,Berechnung!$A$98:$D$147,4,0)),0,VLOOKUP(Wunschdienstplan!AE44,Berechnung!$A$98:$D$147,4,0)))</f>
        <v>0</v>
      </c>
      <c r="AG203" s="29">
        <f>IF(OR(Wunschdienstplan!AF44=Schichten!$B$3,Wunschdienstplan!AF44=Schichten!$B$4),INDEX($D$98:$D$147,MATCH(CODE(Wunschdienstplan!AF44),$H$98:$H$147,0)),IF(ISERROR(VLOOKUP(Wunschdienstplan!AF44,Berechnung!$A$98:$D$147,4,0)),0,VLOOKUP(Wunschdienstplan!AF44,Berechnung!$A$98:$D$147,4,0)))</f>
        <v>0</v>
      </c>
      <c r="AH203" s="29">
        <f>IF(OR(Wunschdienstplan!AG44=Schichten!$B$3,Wunschdienstplan!AG44=Schichten!$B$4),INDEX($D$98:$D$147,MATCH(CODE(Wunschdienstplan!AG44),$H$98:$H$147,0)),IF(ISERROR(VLOOKUP(Wunschdienstplan!AG44,Berechnung!$A$98:$D$147,4,0)),0,VLOOKUP(Wunschdienstplan!AG44,Berechnung!$A$98:$D$147,4,0)))</f>
        <v>0</v>
      </c>
      <c r="AI203" s="29">
        <f>IF(OR(Wunschdienstplan!AH44=Schichten!$B$3,Wunschdienstplan!AH44=Schichten!$B$4),INDEX($D$98:$D$147,MATCH(CODE(Wunschdienstplan!AH44),$H$98:$H$147,0)),IF(ISERROR(VLOOKUP(Wunschdienstplan!AH44,Berechnung!$A$98:$D$147,4,0)),0,VLOOKUP(Wunschdienstplan!AH44,Berechnung!$A$98:$D$147,4,0)))</f>
        <v>0</v>
      </c>
      <c r="AJ203" s="29">
        <f>IF(OR(Wunschdienstplan!AI44=Schichten!$B$3,Wunschdienstplan!AI44=Schichten!$B$4),INDEX($D$98:$D$147,MATCH(CODE(Wunschdienstplan!AI44),$H$98:$H$147,0)),IF(ISERROR(VLOOKUP(Wunschdienstplan!AI44,Berechnung!$A$98:$D$147,4,0)),0,VLOOKUP(Wunschdienstplan!AI44,Berechnung!$A$98:$D$147,4,0)))</f>
        <v>0</v>
      </c>
      <c r="AK203" s="29">
        <f>IF(OR(Wunschdienstplan!AJ44=Schichten!$B$3,Wunschdienstplan!AJ44=Schichten!$B$4),INDEX($D$98:$D$147,MATCH(CODE(Wunschdienstplan!AJ44),$H$98:$H$147,0)),IF(ISERROR(VLOOKUP(Wunschdienstplan!AJ44,Berechnung!$A$98:$D$147,4,0)),0,VLOOKUP(Wunschdienstplan!AJ44,Berechnung!$A$98:$D$147,4,0)))</f>
        <v>0</v>
      </c>
    </row>
    <row r="204" spans="1:37" x14ac:dyDescent="0.25">
      <c r="A204" s="82" t="str">
        <f>IF(Feiertage!D54&lt;&gt;"",Feiertage!B54,"")</f>
        <v/>
      </c>
      <c r="C204">
        <f>Wunschdienstplan!B45</f>
        <v>40</v>
      </c>
      <c r="D204" t="str">
        <f>Wunschdienstplan!C45</f>
        <v>Vorname40</v>
      </c>
      <c r="E204" t="str">
        <f>Wunschdienstplan!D45</f>
        <v>Nachname40</v>
      </c>
      <c r="F204" s="29" t="str">
        <f t="shared" si="12"/>
        <v>00:00</v>
      </c>
      <c r="G204" s="29">
        <f>IF(OR(Wunschdienstplan!F45=Schichten!$B$3,Wunschdienstplan!F45=Schichten!$B$4),INDEX($D$98:$D$147,MATCH(CODE(Wunschdienstplan!F45),$H$98:$H$147,0)),IF(ISERROR(VLOOKUP(Wunschdienstplan!F45,Berechnung!$A$98:$D$147,4,0)),0,VLOOKUP(Wunschdienstplan!F45,Berechnung!$A$98:$D$147,4,0)))</f>
        <v>0</v>
      </c>
      <c r="H204" s="29">
        <f>IF(OR(Wunschdienstplan!G45=Schichten!$B$3,Wunschdienstplan!G45=Schichten!$B$4),INDEX($D$98:$D$147,MATCH(CODE(Wunschdienstplan!G45),$H$98:$H$147,0)),IF(ISERROR(VLOOKUP(Wunschdienstplan!G45,Berechnung!$A$98:$D$147,4,0)),0,VLOOKUP(Wunschdienstplan!G45,Berechnung!$A$98:$D$147,4,0)))</f>
        <v>0</v>
      </c>
      <c r="I204" s="29">
        <f>IF(OR(Wunschdienstplan!H45=Schichten!$B$3,Wunschdienstplan!H45=Schichten!$B$4),INDEX($D$98:$D$147,MATCH(CODE(Wunschdienstplan!H45),$H$98:$H$147,0)),IF(ISERROR(VLOOKUP(Wunschdienstplan!H45,Berechnung!$A$98:$D$147,4,0)),0,VLOOKUP(Wunschdienstplan!H45,Berechnung!$A$98:$D$147,4,0)))</f>
        <v>0</v>
      </c>
      <c r="J204" s="29">
        <f>IF(OR(Wunschdienstplan!I45=Schichten!$B$3,Wunschdienstplan!I45=Schichten!$B$4),INDEX($D$98:$D$147,MATCH(CODE(Wunschdienstplan!I45),$H$98:$H$147,0)),IF(ISERROR(VLOOKUP(Wunschdienstplan!I45,Berechnung!$A$98:$D$147,4,0)),0,VLOOKUP(Wunschdienstplan!I45,Berechnung!$A$98:$D$147,4,0)))</f>
        <v>0</v>
      </c>
      <c r="K204" s="29">
        <f>IF(OR(Wunschdienstplan!J45=Schichten!$B$3,Wunschdienstplan!J45=Schichten!$B$4),INDEX($D$98:$D$147,MATCH(CODE(Wunschdienstplan!J45),$H$98:$H$147,0)),IF(ISERROR(VLOOKUP(Wunschdienstplan!J45,Berechnung!$A$98:$D$147,4,0)),0,VLOOKUP(Wunschdienstplan!J45,Berechnung!$A$98:$D$147,4,0)))</f>
        <v>0</v>
      </c>
      <c r="L204" s="29">
        <f>IF(OR(Wunschdienstplan!K45=Schichten!$B$3,Wunschdienstplan!K45=Schichten!$B$4),INDEX($D$98:$D$147,MATCH(CODE(Wunschdienstplan!K45),$H$98:$H$147,0)),IF(ISERROR(VLOOKUP(Wunschdienstplan!K45,Berechnung!$A$98:$D$147,4,0)),0,VLOOKUP(Wunschdienstplan!K45,Berechnung!$A$98:$D$147,4,0)))</f>
        <v>0</v>
      </c>
      <c r="M204" s="29">
        <f>IF(OR(Wunschdienstplan!L45=Schichten!$B$3,Wunschdienstplan!L45=Schichten!$B$4),INDEX($D$98:$D$147,MATCH(CODE(Wunschdienstplan!L45),$H$98:$H$147,0)),IF(ISERROR(VLOOKUP(Wunschdienstplan!L45,Berechnung!$A$98:$D$147,4,0)),0,VLOOKUP(Wunschdienstplan!L45,Berechnung!$A$98:$D$147,4,0)))</f>
        <v>0</v>
      </c>
      <c r="N204" s="29">
        <f>IF(OR(Wunschdienstplan!M45=Schichten!$B$3,Wunschdienstplan!M45=Schichten!$B$4),INDEX($D$98:$D$147,MATCH(CODE(Wunschdienstplan!M45),$H$98:$H$147,0)),IF(ISERROR(VLOOKUP(Wunschdienstplan!M45,Berechnung!$A$98:$D$147,4,0)),0,VLOOKUP(Wunschdienstplan!M45,Berechnung!$A$98:$D$147,4,0)))</f>
        <v>0</v>
      </c>
      <c r="O204" s="29">
        <f>IF(OR(Wunschdienstplan!N45=Schichten!$B$3,Wunschdienstplan!N45=Schichten!$B$4),INDEX($D$98:$D$147,MATCH(CODE(Wunschdienstplan!N45),$H$98:$H$147,0)),IF(ISERROR(VLOOKUP(Wunschdienstplan!N45,Berechnung!$A$98:$D$147,4,0)),0,VLOOKUP(Wunschdienstplan!N45,Berechnung!$A$98:$D$147,4,0)))</f>
        <v>0</v>
      </c>
      <c r="P204" s="29">
        <f>IF(OR(Wunschdienstplan!O45=Schichten!$B$3,Wunschdienstplan!O45=Schichten!$B$4),INDEX($D$98:$D$147,MATCH(CODE(Wunschdienstplan!O45),$H$98:$H$147,0)),IF(ISERROR(VLOOKUP(Wunschdienstplan!O45,Berechnung!$A$98:$D$147,4,0)),0,VLOOKUP(Wunschdienstplan!O45,Berechnung!$A$98:$D$147,4,0)))</f>
        <v>0</v>
      </c>
      <c r="Q204" s="29">
        <f>IF(OR(Wunschdienstplan!P45=Schichten!$B$3,Wunschdienstplan!P45=Schichten!$B$4),INDEX($D$98:$D$147,MATCH(CODE(Wunschdienstplan!P45),$H$98:$H$147,0)),IF(ISERROR(VLOOKUP(Wunschdienstplan!P45,Berechnung!$A$98:$D$147,4,0)),0,VLOOKUP(Wunschdienstplan!P45,Berechnung!$A$98:$D$147,4,0)))</f>
        <v>0</v>
      </c>
      <c r="R204" s="29">
        <f>IF(OR(Wunschdienstplan!Q45=Schichten!$B$3,Wunschdienstplan!Q45=Schichten!$B$4),INDEX($D$98:$D$147,MATCH(CODE(Wunschdienstplan!Q45),$H$98:$H$147,0)),IF(ISERROR(VLOOKUP(Wunschdienstplan!Q45,Berechnung!$A$98:$D$147,4,0)),0,VLOOKUP(Wunschdienstplan!Q45,Berechnung!$A$98:$D$147,4,0)))</f>
        <v>0</v>
      </c>
      <c r="S204" s="29">
        <f>IF(OR(Wunschdienstplan!R45=Schichten!$B$3,Wunschdienstplan!R45=Schichten!$B$4),INDEX($D$98:$D$147,MATCH(CODE(Wunschdienstplan!R45),$H$98:$H$147,0)),IF(ISERROR(VLOOKUP(Wunschdienstplan!R45,Berechnung!$A$98:$D$147,4,0)),0,VLOOKUP(Wunschdienstplan!R45,Berechnung!$A$98:$D$147,4,0)))</f>
        <v>0</v>
      </c>
      <c r="T204" s="29">
        <f>IF(OR(Wunschdienstplan!S45=Schichten!$B$3,Wunschdienstplan!S45=Schichten!$B$4),INDEX($D$98:$D$147,MATCH(CODE(Wunschdienstplan!S45),$H$98:$H$147,0)),IF(ISERROR(VLOOKUP(Wunschdienstplan!S45,Berechnung!$A$98:$D$147,4,0)),0,VLOOKUP(Wunschdienstplan!S45,Berechnung!$A$98:$D$147,4,0)))</f>
        <v>0</v>
      </c>
      <c r="U204" s="29">
        <f>IF(OR(Wunschdienstplan!T45=Schichten!$B$3,Wunschdienstplan!T45=Schichten!$B$4),INDEX($D$98:$D$147,MATCH(CODE(Wunschdienstplan!T45),$H$98:$H$147,0)),IF(ISERROR(VLOOKUP(Wunschdienstplan!T45,Berechnung!$A$98:$D$147,4,0)),0,VLOOKUP(Wunschdienstplan!T45,Berechnung!$A$98:$D$147,4,0)))</f>
        <v>0</v>
      </c>
      <c r="V204" s="29">
        <f>IF(OR(Wunschdienstplan!U45=Schichten!$B$3,Wunschdienstplan!U45=Schichten!$B$4),INDEX($D$98:$D$147,MATCH(CODE(Wunschdienstplan!U45),$H$98:$H$147,0)),IF(ISERROR(VLOOKUP(Wunschdienstplan!U45,Berechnung!$A$98:$D$147,4,0)),0,VLOOKUP(Wunschdienstplan!U45,Berechnung!$A$98:$D$147,4,0)))</f>
        <v>0</v>
      </c>
      <c r="W204" s="29">
        <f>IF(OR(Wunschdienstplan!V45=Schichten!$B$3,Wunschdienstplan!V45=Schichten!$B$4),INDEX($D$98:$D$147,MATCH(CODE(Wunschdienstplan!V45),$H$98:$H$147,0)),IF(ISERROR(VLOOKUP(Wunschdienstplan!V45,Berechnung!$A$98:$D$147,4,0)),0,VLOOKUP(Wunschdienstplan!V45,Berechnung!$A$98:$D$147,4,0)))</f>
        <v>0</v>
      </c>
      <c r="X204" s="29">
        <f>IF(OR(Wunschdienstplan!W45=Schichten!$B$3,Wunschdienstplan!W45=Schichten!$B$4),INDEX($D$98:$D$147,MATCH(CODE(Wunschdienstplan!W45),$H$98:$H$147,0)),IF(ISERROR(VLOOKUP(Wunschdienstplan!W45,Berechnung!$A$98:$D$147,4,0)),0,VLOOKUP(Wunschdienstplan!W45,Berechnung!$A$98:$D$147,4,0)))</f>
        <v>0</v>
      </c>
      <c r="Y204" s="29">
        <f>IF(OR(Wunschdienstplan!X45=Schichten!$B$3,Wunschdienstplan!X45=Schichten!$B$4),INDEX($D$98:$D$147,MATCH(CODE(Wunschdienstplan!X45),$H$98:$H$147,0)),IF(ISERROR(VLOOKUP(Wunschdienstplan!X45,Berechnung!$A$98:$D$147,4,0)),0,VLOOKUP(Wunschdienstplan!X45,Berechnung!$A$98:$D$147,4,0)))</f>
        <v>0</v>
      </c>
      <c r="Z204" s="29">
        <f>IF(OR(Wunschdienstplan!Y45=Schichten!$B$3,Wunschdienstplan!Y45=Schichten!$B$4),INDEX($D$98:$D$147,MATCH(CODE(Wunschdienstplan!Y45),$H$98:$H$147,0)),IF(ISERROR(VLOOKUP(Wunschdienstplan!Y45,Berechnung!$A$98:$D$147,4,0)),0,VLOOKUP(Wunschdienstplan!Y45,Berechnung!$A$98:$D$147,4,0)))</f>
        <v>0</v>
      </c>
      <c r="AA204" s="29">
        <f>IF(OR(Wunschdienstplan!Z45=Schichten!$B$3,Wunschdienstplan!Z45=Schichten!$B$4),INDEX($D$98:$D$147,MATCH(CODE(Wunschdienstplan!Z45),$H$98:$H$147,0)),IF(ISERROR(VLOOKUP(Wunschdienstplan!Z45,Berechnung!$A$98:$D$147,4,0)),0,VLOOKUP(Wunschdienstplan!Z45,Berechnung!$A$98:$D$147,4,0)))</f>
        <v>0</v>
      </c>
      <c r="AB204" s="29">
        <f>IF(OR(Wunschdienstplan!AA45=Schichten!$B$3,Wunschdienstplan!AA45=Schichten!$B$4),INDEX($D$98:$D$147,MATCH(CODE(Wunschdienstplan!AA45),$H$98:$H$147,0)),IF(ISERROR(VLOOKUP(Wunschdienstplan!AA45,Berechnung!$A$98:$D$147,4,0)),0,VLOOKUP(Wunschdienstplan!AA45,Berechnung!$A$98:$D$147,4,0)))</f>
        <v>0</v>
      </c>
      <c r="AC204" s="29">
        <f>IF(OR(Wunschdienstplan!AB45=Schichten!$B$3,Wunschdienstplan!AB45=Schichten!$B$4),INDEX($D$98:$D$147,MATCH(CODE(Wunschdienstplan!AB45),$H$98:$H$147,0)),IF(ISERROR(VLOOKUP(Wunschdienstplan!AB45,Berechnung!$A$98:$D$147,4,0)),0,VLOOKUP(Wunschdienstplan!AB45,Berechnung!$A$98:$D$147,4,0)))</f>
        <v>0</v>
      </c>
      <c r="AD204" s="29">
        <f>IF(OR(Wunschdienstplan!AC45=Schichten!$B$3,Wunschdienstplan!AC45=Schichten!$B$4),INDEX($D$98:$D$147,MATCH(CODE(Wunschdienstplan!AC45),$H$98:$H$147,0)),IF(ISERROR(VLOOKUP(Wunschdienstplan!AC45,Berechnung!$A$98:$D$147,4,0)),0,VLOOKUP(Wunschdienstplan!AC45,Berechnung!$A$98:$D$147,4,0)))</f>
        <v>0</v>
      </c>
      <c r="AE204" s="29">
        <f>IF(OR(Wunschdienstplan!AD45=Schichten!$B$3,Wunschdienstplan!AD45=Schichten!$B$4),INDEX($D$98:$D$147,MATCH(CODE(Wunschdienstplan!AD45),$H$98:$H$147,0)),IF(ISERROR(VLOOKUP(Wunschdienstplan!AD45,Berechnung!$A$98:$D$147,4,0)),0,VLOOKUP(Wunschdienstplan!AD45,Berechnung!$A$98:$D$147,4,0)))</f>
        <v>0</v>
      </c>
      <c r="AF204" s="29">
        <f>IF(OR(Wunschdienstplan!AE45=Schichten!$B$3,Wunschdienstplan!AE45=Schichten!$B$4),INDEX($D$98:$D$147,MATCH(CODE(Wunschdienstplan!AE45),$H$98:$H$147,0)),IF(ISERROR(VLOOKUP(Wunschdienstplan!AE45,Berechnung!$A$98:$D$147,4,0)),0,VLOOKUP(Wunschdienstplan!AE45,Berechnung!$A$98:$D$147,4,0)))</f>
        <v>0</v>
      </c>
      <c r="AG204" s="29">
        <f>IF(OR(Wunschdienstplan!AF45=Schichten!$B$3,Wunschdienstplan!AF45=Schichten!$B$4),INDEX($D$98:$D$147,MATCH(CODE(Wunschdienstplan!AF45),$H$98:$H$147,0)),IF(ISERROR(VLOOKUP(Wunschdienstplan!AF45,Berechnung!$A$98:$D$147,4,0)),0,VLOOKUP(Wunschdienstplan!AF45,Berechnung!$A$98:$D$147,4,0)))</f>
        <v>0</v>
      </c>
      <c r="AH204" s="29">
        <f>IF(OR(Wunschdienstplan!AG45=Schichten!$B$3,Wunschdienstplan!AG45=Schichten!$B$4),INDEX($D$98:$D$147,MATCH(CODE(Wunschdienstplan!AG45),$H$98:$H$147,0)),IF(ISERROR(VLOOKUP(Wunschdienstplan!AG45,Berechnung!$A$98:$D$147,4,0)),0,VLOOKUP(Wunschdienstplan!AG45,Berechnung!$A$98:$D$147,4,0)))</f>
        <v>0</v>
      </c>
      <c r="AI204" s="29">
        <f>IF(OR(Wunschdienstplan!AH45=Schichten!$B$3,Wunschdienstplan!AH45=Schichten!$B$4),INDEX($D$98:$D$147,MATCH(CODE(Wunschdienstplan!AH45),$H$98:$H$147,0)),IF(ISERROR(VLOOKUP(Wunschdienstplan!AH45,Berechnung!$A$98:$D$147,4,0)),0,VLOOKUP(Wunschdienstplan!AH45,Berechnung!$A$98:$D$147,4,0)))</f>
        <v>0</v>
      </c>
      <c r="AJ204" s="29">
        <f>IF(OR(Wunschdienstplan!AI45=Schichten!$B$3,Wunschdienstplan!AI45=Schichten!$B$4),INDEX($D$98:$D$147,MATCH(CODE(Wunschdienstplan!AI45),$H$98:$H$147,0)),IF(ISERROR(VLOOKUP(Wunschdienstplan!AI45,Berechnung!$A$98:$D$147,4,0)),0,VLOOKUP(Wunschdienstplan!AI45,Berechnung!$A$98:$D$147,4,0)))</f>
        <v>0</v>
      </c>
      <c r="AK204" s="29">
        <f>IF(OR(Wunschdienstplan!AJ45=Schichten!$B$3,Wunschdienstplan!AJ45=Schichten!$B$4),INDEX($D$98:$D$147,MATCH(CODE(Wunschdienstplan!AJ45),$H$98:$H$147,0)),IF(ISERROR(VLOOKUP(Wunschdienstplan!AJ45,Berechnung!$A$98:$D$147,4,0)),0,VLOOKUP(Wunschdienstplan!AJ45,Berechnung!$A$98:$D$147,4,0)))</f>
        <v>0</v>
      </c>
    </row>
    <row r="205" spans="1:37" x14ac:dyDescent="0.25">
      <c r="A205" s="82" t="str">
        <f>IF(Feiertage!D55&lt;&gt;"",Feiertage!B55,"")</f>
        <v/>
      </c>
      <c r="C205">
        <f>Wunschdienstplan!B46</f>
        <v>41</v>
      </c>
      <c r="D205" t="str">
        <f>Wunschdienstplan!C46</f>
        <v>Vorname41</v>
      </c>
      <c r="E205" t="str">
        <f>Wunschdienstplan!D46</f>
        <v>Nachname41</v>
      </c>
      <c r="F205" s="29" t="str">
        <f t="shared" si="12"/>
        <v>00:00</v>
      </c>
      <c r="G205" s="29">
        <f>IF(OR(Wunschdienstplan!F46=Schichten!$B$3,Wunschdienstplan!F46=Schichten!$B$4),INDEX($D$98:$D$147,MATCH(CODE(Wunschdienstplan!F46),$H$98:$H$147,0)),IF(ISERROR(VLOOKUP(Wunschdienstplan!F46,Berechnung!$A$98:$D$147,4,0)),0,VLOOKUP(Wunschdienstplan!F46,Berechnung!$A$98:$D$147,4,0)))</f>
        <v>0</v>
      </c>
      <c r="H205" s="29">
        <f>IF(OR(Wunschdienstplan!G46=Schichten!$B$3,Wunschdienstplan!G46=Schichten!$B$4),INDEX($D$98:$D$147,MATCH(CODE(Wunschdienstplan!G46),$H$98:$H$147,0)),IF(ISERROR(VLOOKUP(Wunschdienstplan!G46,Berechnung!$A$98:$D$147,4,0)),0,VLOOKUP(Wunschdienstplan!G46,Berechnung!$A$98:$D$147,4,0)))</f>
        <v>0</v>
      </c>
      <c r="I205" s="29">
        <f>IF(OR(Wunschdienstplan!H46=Schichten!$B$3,Wunschdienstplan!H46=Schichten!$B$4),INDEX($D$98:$D$147,MATCH(CODE(Wunschdienstplan!H46),$H$98:$H$147,0)),IF(ISERROR(VLOOKUP(Wunschdienstplan!H46,Berechnung!$A$98:$D$147,4,0)),0,VLOOKUP(Wunschdienstplan!H46,Berechnung!$A$98:$D$147,4,0)))</f>
        <v>0</v>
      </c>
      <c r="J205" s="29">
        <f>IF(OR(Wunschdienstplan!I46=Schichten!$B$3,Wunschdienstplan!I46=Schichten!$B$4),INDEX($D$98:$D$147,MATCH(CODE(Wunschdienstplan!I46),$H$98:$H$147,0)),IF(ISERROR(VLOOKUP(Wunschdienstplan!I46,Berechnung!$A$98:$D$147,4,0)),0,VLOOKUP(Wunschdienstplan!I46,Berechnung!$A$98:$D$147,4,0)))</f>
        <v>0</v>
      </c>
      <c r="K205" s="29">
        <f>IF(OR(Wunschdienstplan!J46=Schichten!$B$3,Wunschdienstplan!J46=Schichten!$B$4),INDEX($D$98:$D$147,MATCH(CODE(Wunschdienstplan!J46),$H$98:$H$147,0)),IF(ISERROR(VLOOKUP(Wunschdienstplan!J46,Berechnung!$A$98:$D$147,4,0)),0,VLOOKUP(Wunschdienstplan!J46,Berechnung!$A$98:$D$147,4,0)))</f>
        <v>0</v>
      </c>
      <c r="L205" s="29">
        <f>IF(OR(Wunschdienstplan!K46=Schichten!$B$3,Wunschdienstplan!K46=Schichten!$B$4),INDEX($D$98:$D$147,MATCH(CODE(Wunschdienstplan!K46),$H$98:$H$147,0)),IF(ISERROR(VLOOKUP(Wunschdienstplan!K46,Berechnung!$A$98:$D$147,4,0)),0,VLOOKUP(Wunschdienstplan!K46,Berechnung!$A$98:$D$147,4,0)))</f>
        <v>0</v>
      </c>
      <c r="M205" s="29">
        <f>IF(OR(Wunschdienstplan!L46=Schichten!$B$3,Wunschdienstplan!L46=Schichten!$B$4),INDEX($D$98:$D$147,MATCH(CODE(Wunschdienstplan!L46),$H$98:$H$147,0)),IF(ISERROR(VLOOKUP(Wunschdienstplan!L46,Berechnung!$A$98:$D$147,4,0)),0,VLOOKUP(Wunschdienstplan!L46,Berechnung!$A$98:$D$147,4,0)))</f>
        <v>0</v>
      </c>
      <c r="N205" s="29">
        <f>IF(OR(Wunschdienstplan!M46=Schichten!$B$3,Wunschdienstplan!M46=Schichten!$B$4),INDEX($D$98:$D$147,MATCH(CODE(Wunschdienstplan!M46),$H$98:$H$147,0)),IF(ISERROR(VLOOKUP(Wunschdienstplan!M46,Berechnung!$A$98:$D$147,4,0)),0,VLOOKUP(Wunschdienstplan!M46,Berechnung!$A$98:$D$147,4,0)))</f>
        <v>0</v>
      </c>
      <c r="O205" s="29">
        <f>IF(OR(Wunschdienstplan!N46=Schichten!$B$3,Wunschdienstplan!N46=Schichten!$B$4),INDEX($D$98:$D$147,MATCH(CODE(Wunschdienstplan!N46),$H$98:$H$147,0)),IF(ISERROR(VLOOKUP(Wunschdienstplan!N46,Berechnung!$A$98:$D$147,4,0)),0,VLOOKUP(Wunschdienstplan!N46,Berechnung!$A$98:$D$147,4,0)))</f>
        <v>0</v>
      </c>
      <c r="P205" s="29">
        <f>IF(OR(Wunschdienstplan!O46=Schichten!$B$3,Wunschdienstplan!O46=Schichten!$B$4),INDEX($D$98:$D$147,MATCH(CODE(Wunschdienstplan!O46),$H$98:$H$147,0)),IF(ISERROR(VLOOKUP(Wunschdienstplan!O46,Berechnung!$A$98:$D$147,4,0)),0,VLOOKUP(Wunschdienstplan!O46,Berechnung!$A$98:$D$147,4,0)))</f>
        <v>0</v>
      </c>
      <c r="Q205" s="29">
        <f>IF(OR(Wunschdienstplan!P46=Schichten!$B$3,Wunschdienstplan!P46=Schichten!$B$4),INDEX($D$98:$D$147,MATCH(CODE(Wunschdienstplan!P46),$H$98:$H$147,0)),IF(ISERROR(VLOOKUP(Wunschdienstplan!P46,Berechnung!$A$98:$D$147,4,0)),0,VLOOKUP(Wunschdienstplan!P46,Berechnung!$A$98:$D$147,4,0)))</f>
        <v>0</v>
      </c>
      <c r="R205" s="29">
        <f>IF(OR(Wunschdienstplan!Q46=Schichten!$B$3,Wunschdienstplan!Q46=Schichten!$B$4),INDEX($D$98:$D$147,MATCH(CODE(Wunschdienstplan!Q46),$H$98:$H$147,0)),IF(ISERROR(VLOOKUP(Wunschdienstplan!Q46,Berechnung!$A$98:$D$147,4,0)),0,VLOOKUP(Wunschdienstplan!Q46,Berechnung!$A$98:$D$147,4,0)))</f>
        <v>0</v>
      </c>
      <c r="S205" s="29">
        <f>IF(OR(Wunschdienstplan!R46=Schichten!$B$3,Wunschdienstplan!R46=Schichten!$B$4),INDEX($D$98:$D$147,MATCH(CODE(Wunschdienstplan!R46),$H$98:$H$147,0)),IF(ISERROR(VLOOKUP(Wunschdienstplan!R46,Berechnung!$A$98:$D$147,4,0)),0,VLOOKUP(Wunschdienstplan!R46,Berechnung!$A$98:$D$147,4,0)))</f>
        <v>0</v>
      </c>
      <c r="T205" s="29">
        <f>IF(OR(Wunschdienstplan!S46=Schichten!$B$3,Wunschdienstplan!S46=Schichten!$B$4),INDEX($D$98:$D$147,MATCH(CODE(Wunschdienstplan!S46),$H$98:$H$147,0)),IF(ISERROR(VLOOKUP(Wunschdienstplan!S46,Berechnung!$A$98:$D$147,4,0)),0,VLOOKUP(Wunschdienstplan!S46,Berechnung!$A$98:$D$147,4,0)))</f>
        <v>0</v>
      </c>
      <c r="U205" s="29">
        <f>IF(OR(Wunschdienstplan!T46=Schichten!$B$3,Wunschdienstplan!T46=Schichten!$B$4),INDEX($D$98:$D$147,MATCH(CODE(Wunschdienstplan!T46),$H$98:$H$147,0)),IF(ISERROR(VLOOKUP(Wunschdienstplan!T46,Berechnung!$A$98:$D$147,4,0)),0,VLOOKUP(Wunschdienstplan!T46,Berechnung!$A$98:$D$147,4,0)))</f>
        <v>0</v>
      </c>
      <c r="V205" s="29">
        <f>IF(OR(Wunschdienstplan!U46=Schichten!$B$3,Wunschdienstplan!U46=Schichten!$B$4),INDEX($D$98:$D$147,MATCH(CODE(Wunschdienstplan!U46),$H$98:$H$147,0)),IF(ISERROR(VLOOKUP(Wunschdienstplan!U46,Berechnung!$A$98:$D$147,4,0)),0,VLOOKUP(Wunschdienstplan!U46,Berechnung!$A$98:$D$147,4,0)))</f>
        <v>0</v>
      </c>
      <c r="W205" s="29">
        <f>IF(OR(Wunschdienstplan!V46=Schichten!$B$3,Wunschdienstplan!V46=Schichten!$B$4),INDEX($D$98:$D$147,MATCH(CODE(Wunschdienstplan!V46),$H$98:$H$147,0)),IF(ISERROR(VLOOKUP(Wunschdienstplan!V46,Berechnung!$A$98:$D$147,4,0)),0,VLOOKUP(Wunschdienstplan!V46,Berechnung!$A$98:$D$147,4,0)))</f>
        <v>0</v>
      </c>
      <c r="X205" s="29">
        <f>IF(OR(Wunschdienstplan!W46=Schichten!$B$3,Wunschdienstplan!W46=Schichten!$B$4),INDEX($D$98:$D$147,MATCH(CODE(Wunschdienstplan!W46),$H$98:$H$147,0)),IF(ISERROR(VLOOKUP(Wunschdienstplan!W46,Berechnung!$A$98:$D$147,4,0)),0,VLOOKUP(Wunschdienstplan!W46,Berechnung!$A$98:$D$147,4,0)))</f>
        <v>0</v>
      </c>
      <c r="Y205" s="29">
        <f>IF(OR(Wunschdienstplan!X46=Schichten!$B$3,Wunschdienstplan!X46=Schichten!$B$4),INDEX($D$98:$D$147,MATCH(CODE(Wunschdienstplan!X46),$H$98:$H$147,0)),IF(ISERROR(VLOOKUP(Wunschdienstplan!X46,Berechnung!$A$98:$D$147,4,0)),0,VLOOKUP(Wunschdienstplan!X46,Berechnung!$A$98:$D$147,4,0)))</f>
        <v>0</v>
      </c>
      <c r="Z205" s="29">
        <f>IF(OR(Wunschdienstplan!Y46=Schichten!$B$3,Wunschdienstplan!Y46=Schichten!$B$4),INDEX($D$98:$D$147,MATCH(CODE(Wunschdienstplan!Y46),$H$98:$H$147,0)),IF(ISERROR(VLOOKUP(Wunschdienstplan!Y46,Berechnung!$A$98:$D$147,4,0)),0,VLOOKUP(Wunschdienstplan!Y46,Berechnung!$A$98:$D$147,4,0)))</f>
        <v>0</v>
      </c>
      <c r="AA205" s="29">
        <f>IF(OR(Wunschdienstplan!Z46=Schichten!$B$3,Wunschdienstplan!Z46=Schichten!$B$4),INDEX($D$98:$D$147,MATCH(CODE(Wunschdienstplan!Z46),$H$98:$H$147,0)),IF(ISERROR(VLOOKUP(Wunschdienstplan!Z46,Berechnung!$A$98:$D$147,4,0)),0,VLOOKUP(Wunschdienstplan!Z46,Berechnung!$A$98:$D$147,4,0)))</f>
        <v>0</v>
      </c>
      <c r="AB205" s="29">
        <f>IF(OR(Wunschdienstplan!AA46=Schichten!$B$3,Wunschdienstplan!AA46=Schichten!$B$4),INDEX($D$98:$D$147,MATCH(CODE(Wunschdienstplan!AA46),$H$98:$H$147,0)),IF(ISERROR(VLOOKUP(Wunschdienstplan!AA46,Berechnung!$A$98:$D$147,4,0)),0,VLOOKUP(Wunschdienstplan!AA46,Berechnung!$A$98:$D$147,4,0)))</f>
        <v>0</v>
      </c>
      <c r="AC205" s="29">
        <f>IF(OR(Wunschdienstplan!AB46=Schichten!$B$3,Wunschdienstplan!AB46=Schichten!$B$4),INDEX($D$98:$D$147,MATCH(CODE(Wunschdienstplan!AB46),$H$98:$H$147,0)),IF(ISERROR(VLOOKUP(Wunschdienstplan!AB46,Berechnung!$A$98:$D$147,4,0)),0,VLOOKUP(Wunschdienstplan!AB46,Berechnung!$A$98:$D$147,4,0)))</f>
        <v>0</v>
      </c>
      <c r="AD205" s="29">
        <f>IF(OR(Wunschdienstplan!AC46=Schichten!$B$3,Wunschdienstplan!AC46=Schichten!$B$4),INDEX($D$98:$D$147,MATCH(CODE(Wunschdienstplan!AC46),$H$98:$H$147,0)),IF(ISERROR(VLOOKUP(Wunschdienstplan!AC46,Berechnung!$A$98:$D$147,4,0)),0,VLOOKUP(Wunschdienstplan!AC46,Berechnung!$A$98:$D$147,4,0)))</f>
        <v>0</v>
      </c>
      <c r="AE205" s="29">
        <f>IF(OR(Wunschdienstplan!AD46=Schichten!$B$3,Wunschdienstplan!AD46=Schichten!$B$4),INDEX($D$98:$D$147,MATCH(CODE(Wunschdienstplan!AD46),$H$98:$H$147,0)),IF(ISERROR(VLOOKUP(Wunschdienstplan!AD46,Berechnung!$A$98:$D$147,4,0)),0,VLOOKUP(Wunschdienstplan!AD46,Berechnung!$A$98:$D$147,4,0)))</f>
        <v>0</v>
      </c>
      <c r="AF205" s="29">
        <f>IF(OR(Wunschdienstplan!AE46=Schichten!$B$3,Wunschdienstplan!AE46=Schichten!$B$4),INDEX($D$98:$D$147,MATCH(CODE(Wunschdienstplan!AE46),$H$98:$H$147,0)),IF(ISERROR(VLOOKUP(Wunschdienstplan!AE46,Berechnung!$A$98:$D$147,4,0)),0,VLOOKUP(Wunschdienstplan!AE46,Berechnung!$A$98:$D$147,4,0)))</f>
        <v>0</v>
      </c>
      <c r="AG205" s="29">
        <f>IF(OR(Wunschdienstplan!AF46=Schichten!$B$3,Wunschdienstplan!AF46=Schichten!$B$4),INDEX($D$98:$D$147,MATCH(CODE(Wunschdienstplan!AF46),$H$98:$H$147,0)),IF(ISERROR(VLOOKUP(Wunschdienstplan!AF46,Berechnung!$A$98:$D$147,4,0)),0,VLOOKUP(Wunschdienstplan!AF46,Berechnung!$A$98:$D$147,4,0)))</f>
        <v>0</v>
      </c>
      <c r="AH205" s="29">
        <f>IF(OR(Wunschdienstplan!AG46=Schichten!$B$3,Wunschdienstplan!AG46=Schichten!$B$4),INDEX($D$98:$D$147,MATCH(CODE(Wunschdienstplan!AG46),$H$98:$H$147,0)),IF(ISERROR(VLOOKUP(Wunschdienstplan!AG46,Berechnung!$A$98:$D$147,4,0)),0,VLOOKUP(Wunschdienstplan!AG46,Berechnung!$A$98:$D$147,4,0)))</f>
        <v>0</v>
      </c>
      <c r="AI205" s="29">
        <f>IF(OR(Wunschdienstplan!AH46=Schichten!$B$3,Wunschdienstplan!AH46=Schichten!$B$4),INDEX($D$98:$D$147,MATCH(CODE(Wunschdienstplan!AH46),$H$98:$H$147,0)),IF(ISERROR(VLOOKUP(Wunschdienstplan!AH46,Berechnung!$A$98:$D$147,4,0)),0,VLOOKUP(Wunschdienstplan!AH46,Berechnung!$A$98:$D$147,4,0)))</f>
        <v>0</v>
      </c>
      <c r="AJ205" s="29">
        <f>IF(OR(Wunschdienstplan!AI46=Schichten!$B$3,Wunschdienstplan!AI46=Schichten!$B$4),INDEX($D$98:$D$147,MATCH(CODE(Wunschdienstplan!AI46),$H$98:$H$147,0)),IF(ISERROR(VLOOKUP(Wunschdienstplan!AI46,Berechnung!$A$98:$D$147,4,0)),0,VLOOKUP(Wunschdienstplan!AI46,Berechnung!$A$98:$D$147,4,0)))</f>
        <v>0</v>
      </c>
      <c r="AK205" s="29">
        <f>IF(OR(Wunschdienstplan!AJ46=Schichten!$B$3,Wunschdienstplan!AJ46=Schichten!$B$4),INDEX($D$98:$D$147,MATCH(CODE(Wunschdienstplan!AJ46),$H$98:$H$147,0)),IF(ISERROR(VLOOKUP(Wunschdienstplan!AJ46,Berechnung!$A$98:$D$147,4,0)),0,VLOOKUP(Wunschdienstplan!AJ46,Berechnung!$A$98:$D$147,4,0)))</f>
        <v>0</v>
      </c>
    </row>
    <row r="206" spans="1:37" x14ac:dyDescent="0.25">
      <c r="A206" s="82" t="str">
        <f>IF(Feiertage!D56&lt;&gt;"",Feiertage!B56,"")</f>
        <v/>
      </c>
      <c r="C206">
        <f>Wunschdienstplan!B47</f>
        <v>42</v>
      </c>
      <c r="D206" t="str">
        <f>Wunschdienstplan!C47</f>
        <v>Vorname42</v>
      </c>
      <c r="E206" t="str">
        <f>Wunschdienstplan!D47</f>
        <v>Nachname42</v>
      </c>
      <c r="F206" s="29" t="str">
        <f t="shared" si="12"/>
        <v>00:00</v>
      </c>
      <c r="G206" s="29">
        <f>IF(OR(Wunschdienstplan!F47=Schichten!$B$3,Wunschdienstplan!F47=Schichten!$B$4),INDEX($D$98:$D$147,MATCH(CODE(Wunschdienstplan!F47),$H$98:$H$147,0)),IF(ISERROR(VLOOKUP(Wunschdienstplan!F47,Berechnung!$A$98:$D$147,4,0)),0,VLOOKUP(Wunschdienstplan!F47,Berechnung!$A$98:$D$147,4,0)))</f>
        <v>0</v>
      </c>
      <c r="H206" s="29">
        <f>IF(OR(Wunschdienstplan!G47=Schichten!$B$3,Wunschdienstplan!G47=Schichten!$B$4),INDEX($D$98:$D$147,MATCH(CODE(Wunschdienstplan!G47),$H$98:$H$147,0)),IF(ISERROR(VLOOKUP(Wunschdienstplan!G47,Berechnung!$A$98:$D$147,4,0)),0,VLOOKUP(Wunschdienstplan!G47,Berechnung!$A$98:$D$147,4,0)))</f>
        <v>0</v>
      </c>
      <c r="I206" s="29">
        <f>IF(OR(Wunschdienstplan!H47=Schichten!$B$3,Wunschdienstplan!H47=Schichten!$B$4),INDEX($D$98:$D$147,MATCH(CODE(Wunschdienstplan!H47),$H$98:$H$147,0)),IF(ISERROR(VLOOKUP(Wunschdienstplan!H47,Berechnung!$A$98:$D$147,4,0)),0,VLOOKUP(Wunschdienstplan!H47,Berechnung!$A$98:$D$147,4,0)))</f>
        <v>0</v>
      </c>
      <c r="J206" s="29">
        <f>IF(OR(Wunschdienstplan!I47=Schichten!$B$3,Wunschdienstplan!I47=Schichten!$B$4),INDEX($D$98:$D$147,MATCH(CODE(Wunschdienstplan!I47),$H$98:$H$147,0)),IF(ISERROR(VLOOKUP(Wunschdienstplan!I47,Berechnung!$A$98:$D$147,4,0)),0,VLOOKUP(Wunschdienstplan!I47,Berechnung!$A$98:$D$147,4,0)))</f>
        <v>0</v>
      </c>
      <c r="K206" s="29">
        <f>IF(OR(Wunschdienstplan!J47=Schichten!$B$3,Wunschdienstplan!J47=Schichten!$B$4),INDEX($D$98:$D$147,MATCH(CODE(Wunschdienstplan!J47),$H$98:$H$147,0)),IF(ISERROR(VLOOKUP(Wunschdienstplan!J47,Berechnung!$A$98:$D$147,4,0)),0,VLOOKUP(Wunschdienstplan!J47,Berechnung!$A$98:$D$147,4,0)))</f>
        <v>0</v>
      </c>
      <c r="L206" s="29">
        <f>IF(OR(Wunschdienstplan!K47=Schichten!$B$3,Wunschdienstplan!K47=Schichten!$B$4),INDEX($D$98:$D$147,MATCH(CODE(Wunschdienstplan!K47),$H$98:$H$147,0)),IF(ISERROR(VLOOKUP(Wunschdienstplan!K47,Berechnung!$A$98:$D$147,4,0)),0,VLOOKUP(Wunschdienstplan!K47,Berechnung!$A$98:$D$147,4,0)))</f>
        <v>0</v>
      </c>
      <c r="M206" s="29">
        <f>IF(OR(Wunschdienstplan!L47=Schichten!$B$3,Wunschdienstplan!L47=Schichten!$B$4),INDEX($D$98:$D$147,MATCH(CODE(Wunschdienstplan!L47),$H$98:$H$147,0)),IF(ISERROR(VLOOKUP(Wunschdienstplan!L47,Berechnung!$A$98:$D$147,4,0)),0,VLOOKUP(Wunschdienstplan!L47,Berechnung!$A$98:$D$147,4,0)))</f>
        <v>0</v>
      </c>
      <c r="N206" s="29">
        <f>IF(OR(Wunschdienstplan!M47=Schichten!$B$3,Wunschdienstplan!M47=Schichten!$B$4),INDEX($D$98:$D$147,MATCH(CODE(Wunschdienstplan!M47),$H$98:$H$147,0)),IF(ISERROR(VLOOKUP(Wunschdienstplan!M47,Berechnung!$A$98:$D$147,4,0)),0,VLOOKUP(Wunschdienstplan!M47,Berechnung!$A$98:$D$147,4,0)))</f>
        <v>0</v>
      </c>
      <c r="O206" s="29">
        <f>IF(OR(Wunschdienstplan!N47=Schichten!$B$3,Wunschdienstplan!N47=Schichten!$B$4),INDEX($D$98:$D$147,MATCH(CODE(Wunschdienstplan!N47),$H$98:$H$147,0)),IF(ISERROR(VLOOKUP(Wunschdienstplan!N47,Berechnung!$A$98:$D$147,4,0)),0,VLOOKUP(Wunschdienstplan!N47,Berechnung!$A$98:$D$147,4,0)))</f>
        <v>0</v>
      </c>
      <c r="P206" s="29">
        <f>IF(OR(Wunschdienstplan!O47=Schichten!$B$3,Wunschdienstplan!O47=Schichten!$B$4),INDEX($D$98:$D$147,MATCH(CODE(Wunschdienstplan!O47),$H$98:$H$147,0)),IF(ISERROR(VLOOKUP(Wunschdienstplan!O47,Berechnung!$A$98:$D$147,4,0)),0,VLOOKUP(Wunschdienstplan!O47,Berechnung!$A$98:$D$147,4,0)))</f>
        <v>0</v>
      </c>
      <c r="Q206" s="29">
        <f>IF(OR(Wunschdienstplan!P47=Schichten!$B$3,Wunschdienstplan!P47=Schichten!$B$4),INDEX($D$98:$D$147,MATCH(CODE(Wunschdienstplan!P47),$H$98:$H$147,0)),IF(ISERROR(VLOOKUP(Wunschdienstplan!P47,Berechnung!$A$98:$D$147,4,0)),0,VLOOKUP(Wunschdienstplan!P47,Berechnung!$A$98:$D$147,4,0)))</f>
        <v>0</v>
      </c>
      <c r="R206" s="29">
        <f>IF(OR(Wunschdienstplan!Q47=Schichten!$B$3,Wunschdienstplan!Q47=Schichten!$B$4),INDEX($D$98:$D$147,MATCH(CODE(Wunschdienstplan!Q47),$H$98:$H$147,0)),IF(ISERROR(VLOOKUP(Wunschdienstplan!Q47,Berechnung!$A$98:$D$147,4,0)),0,VLOOKUP(Wunschdienstplan!Q47,Berechnung!$A$98:$D$147,4,0)))</f>
        <v>0</v>
      </c>
      <c r="S206" s="29">
        <f>IF(OR(Wunschdienstplan!R47=Schichten!$B$3,Wunschdienstplan!R47=Schichten!$B$4),INDEX($D$98:$D$147,MATCH(CODE(Wunschdienstplan!R47),$H$98:$H$147,0)),IF(ISERROR(VLOOKUP(Wunschdienstplan!R47,Berechnung!$A$98:$D$147,4,0)),0,VLOOKUP(Wunschdienstplan!R47,Berechnung!$A$98:$D$147,4,0)))</f>
        <v>0</v>
      </c>
      <c r="T206" s="29">
        <f>IF(OR(Wunschdienstplan!S47=Schichten!$B$3,Wunschdienstplan!S47=Schichten!$B$4),INDEX($D$98:$D$147,MATCH(CODE(Wunschdienstplan!S47),$H$98:$H$147,0)),IF(ISERROR(VLOOKUP(Wunschdienstplan!S47,Berechnung!$A$98:$D$147,4,0)),0,VLOOKUP(Wunschdienstplan!S47,Berechnung!$A$98:$D$147,4,0)))</f>
        <v>0</v>
      </c>
      <c r="U206" s="29">
        <f>IF(OR(Wunschdienstplan!T47=Schichten!$B$3,Wunschdienstplan!T47=Schichten!$B$4),INDEX($D$98:$D$147,MATCH(CODE(Wunschdienstplan!T47),$H$98:$H$147,0)),IF(ISERROR(VLOOKUP(Wunschdienstplan!T47,Berechnung!$A$98:$D$147,4,0)),0,VLOOKUP(Wunschdienstplan!T47,Berechnung!$A$98:$D$147,4,0)))</f>
        <v>0</v>
      </c>
      <c r="V206" s="29">
        <f>IF(OR(Wunschdienstplan!U47=Schichten!$B$3,Wunschdienstplan!U47=Schichten!$B$4),INDEX($D$98:$D$147,MATCH(CODE(Wunschdienstplan!U47),$H$98:$H$147,0)),IF(ISERROR(VLOOKUP(Wunschdienstplan!U47,Berechnung!$A$98:$D$147,4,0)),0,VLOOKUP(Wunschdienstplan!U47,Berechnung!$A$98:$D$147,4,0)))</f>
        <v>0</v>
      </c>
      <c r="W206" s="29">
        <f>IF(OR(Wunschdienstplan!V47=Schichten!$B$3,Wunschdienstplan!V47=Schichten!$B$4),INDEX($D$98:$D$147,MATCH(CODE(Wunschdienstplan!V47),$H$98:$H$147,0)),IF(ISERROR(VLOOKUP(Wunschdienstplan!V47,Berechnung!$A$98:$D$147,4,0)),0,VLOOKUP(Wunschdienstplan!V47,Berechnung!$A$98:$D$147,4,0)))</f>
        <v>0</v>
      </c>
      <c r="X206" s="29">
        <f>IF(OR(Wunschdienstplan!W47=Schichten!$B$3,Wunschdienstplan!W47=Schichten!$B$4),INDEX($D$98:$D$147,MATCH(CODE(Wunschdienstplan!W47),$H$98:$H$147,0)),IF(ISERROR(VLOOKUP(Wunschdienstplan!W47,Berechnung!$A$98:$D$147,4,0)),0,VLOOKUP(Wunschdienstplan!W47,Berechnung!$A$98:$D$147,4,0)))</f>
        <v>0</v>
      </c>
      <c r="Y206" s="29">
        <f>IF(OR(Wunschdienstplan!X47=Schichten!$B$3,Wunschdienstplan!X47=Schichten!$B$4),INDEX($D$98:$D$147,MATCH(CODE(Wunschdienstplan!X47),$H$98:$H$147,0)),IF(ISERROR(VLOOKUP(Wunschdienstplan!X47,Berechnung!$A$98:$D$147,4,0)),0,VLOOKUP(Wunschdienstplan!X47,Berechnung!$A$98:$D$147,4,0)))</f>
        <v>0</v>
      </c>
      <c r="Z206" s="29">
        <f>IF(OR(Wunschdienstplan!Y47=Schichten!$B$3,Wunschdienstplan!Y47=Schichten!$B$4),INDEX($D$98:$D$147,MATCH(CODE(Wunschdienstplan!Y47),$H$98:$H$147,0)),IF(ISERROR(VLOOKUP(Wunschdienstplan!Y47,Berechnung!$A$98:$D$147,4,0)),0,VLOOKUP(Wunschdienstplan!Y47,Berechnung!$A$98:$D$147,4,0)))</f>
        <v>0</v>
      </c>
      <c r="AA206" s="29">
        <f>IF(OR(Wunschdienstplan!Z47=Schichten!$B$3,Wunschdienstplan!Z47=Schichten!$B$4),INDEX($D$98:$D$147,MATCH(CODE(Wunschdienstplan!Z47),$H$98:$H$147,0)),IF(ISERROR(VLOOKUP(Wunschdienstplan!Z47,Berechnung!$A$98:$D$147,4,0)),0,VLOOKUP(Wunschdienstplan!Z47,Berechnung!$A$98:$D$147,4,0)))</f>
        <v>0</v>
      </c>
      <c r="AB206" s="29">
        <f>IF(OR(Wunschdienstplan!AA47=Schichten!$B$3,Wunschdienstplan!AA47=Schichten!$B$4),INDEX($D$98:$D$147,MATCH(CODE(Wunschdienstplan!AA47),$H$98:$H$147,0)),IF(ISERROR(VLOOKUP(Wunschdienstplan!AA47,Berechnung!$A$98:$D$147,4,0)),0,VLOOKUP(Wunschdienstplan!AA47,Berechnung!$A$98:$D$147,4,0)))</f>
        <v>0</v>
      </c>
      <c r="AC206" s="29">
        <f>IF(OR(Wunschdienstplan!AB47=Schichten!$B$3,Wunschdienstplan!AB47=Schichten!$B$4),INDEX($D$98:$D$147,MATCH(CODE(Wunschdienstplan!AB47),$H$98:$H$147,0)),IF(ISERROR(VLOOKUP(Wunschdienstplan!AB47,Berechnung!$A$98:$D$147,4,0)),0,VLOOKUP(Wunschdienstplan!AB47,Berechnung!$A$98:$D$147,4,0)))</f>
        <v>0</v>
      </c>
      <c r="AD206" s="29">
        <f>IF(OR(Wunschdienstplan!AC47=Schichten!$B$3,Wunschdienstplan!AC47=Schichten!$B$4),INDEX($D$98:$D$147,MATCH(CODE(Wunschdienstplan!AC47),$H$98:$H$147,0)),IF(ISERROR(VLOOKUP(Wunschdienstplan!AC47,Berechnung!$A$98:$D$147,4,0)),0,VLOOKUP(Wunschdienstplan!AC47,Berechnung!$A$98:$D$147,4,0)))</f>
        <v>0</v>
      </c>
      <c r="AE206" s="29">
        <f>IF(OR(Wunschdienstplan!AD47=Schichten!$B$3,Wunschdienstplan!AD47=Schichten!$B$4),INDEX($D$98:$D$147,MATCH(CODE(Wunschdienstplan!AD47),$H$98:$H$147,0)),IF(ISERROR(VLOOKUP(Wunschdienstplan!AD47,Berechnung!$A$98:$D$147,4,0)),0,VLOOKUP(Wunschdienstplan!AD47,Berechnung!$A$98:$D$147,4,0)))</f>
        <v>0</v>
      </c>
      <c r="AF206" s="29">
        <f>IF(OR(Wunschdienstplan!AE47=Schichten!$B$3,Wunschdienstplan!AE47=Schichten!$B$4),INDEX($D$98:$D$147,MATCH(CODE(Wunschdienstplan!AE47),$H$98:$H$147,0)),IF(ISERROR(VLOOKUP(Wunschdienstplan!AE47,Berechnung!$A$98:$D$147,4,0)),0,VLOOKUP(Wunschdienstplan!AE47,Berechnung!$A$98:$D$147,4,0)))</f>
        <v>0</v>
      </c>
      <c r="AG206" s="29">
        <f>IF(OR(Wunschdienstplan!AF47=Schichten!$B$3,Wunschdienstplan!AF47=Schichten!$B$4),INDEX($D$98:$D$147,MATCH(CODE(Wunschdienstplan!AF47),$H$98:$H$147,0)),IF(ISERROR(VLOOKUP(Wunschdienstplan!AF47,Berechnung!$A$98:$D$147,4,0)),0,VLOOKUP(Wunschdienstplan!AF47,Berechnung!$A$98:$D$147,4,0)))</f>
        <v>0</v>
      </c>
      <c r="AH206" s="29">
        <f>IF(OR(Wunschdienstplan!AG47=Schichten!$B$3,Wunschdienstplan!AG47=Schichten!$B$4),INDEX($D$98:$D$147,MATCH(CODE(Wunschdienstplan!AG47),$H$98:$H$147,0)),IF(ISERROR(VLOOKUP(Wunschdienstplan!AG47,Berechnung!$A$98:$D$147,4,0)),0,VLOOKUP(Wunschdienstplan!AG47,Berechnung!$A$98:$D$147,4,0)))</f>
        <v>0</v>
      </c>
      <c r="AI206" s="29">
        <f>IF(OR(Wunschdienstplan!AH47=Schichten!$B$3,Wunschdienstplan!AH47=Schichten!$B$4),INDEX($D$98:$D$147,MATCH(CODE(Wunschdienstplan!AH47),$H$98:$H$147,0)),IF(ISERROR(VLOOKUP(Wunschdienstplan!AH47,Berechnung!$A$98:$D$147,4,0)),0,VLOOKUP(Wunschdienstplan!AH47,Berechnung!$A$98:$D$147,4,0)))</f>
        <v>0</v>
      </c>
      <c r="AJ206" s="29">
        <f>IF(OR(Wunschdienstplan!AI47=Schichten!$B$3,Wunschdienstplan!AI47=Schichten!$B$4),INDEX($D$98:$D$147,MATCH(CODE(Wunschdienstplan!AI47),$H$98:$H$147,0)),IF(ISERROR(VLOOKUP(Wunschdienstplan!AI47,Berechnung!$A$98:$D$147,4,0)),0,VLOOKUP(Wunschdienstplan!AI47,Berechnung!$A$98:$D$147,4,0)))</f>
        <v>0</v>
      </c>
      <c r="AK206" s="29">
        <f>IF(OR(Wunschdienstplan!AJ47=Schichten!$B$3,Wunschdienstplan!AJ47=Schichten!$B$4),INDEX($D$98:$D$147,MATCH(CODE(Wunschdienstplan!AJ47),$H$98:$H$147,0)),IF(ISERROR(VLOOKUP(Wunschdienstplan!AJ47,Berechnung!$A$98:$D$147,4,0)),0,VLOOKUP(Wunschdienstplan!AJ47,Berechnung!$A$98:$D$147,4,0)))</f>
        <v>0</v>
      </c>
    </row>
    <row r="207" spans="1:37" x14ac:dyDescent="0.25">
      <c r="A207" s="82" t="str">
        <f>IF(Feiertage!D57&lt;&gt;"",Feiertage!B57,"")</f>
        <v/>
      </c>
      <c r="C207">
        <f>Wunschdienstplan!B48</f>
        <v>43</v>
      </c>
      <c r="D207" t="str">
        <f>Wunschdienstplan!C48</f>
        <v>Vorname43</v>
      </c>
      <c r="E207" t="str">
        <f>Wunschdienstplan!D48</f>
        <v>Nachname43</v>
      </c>
      <c r="F207" s="29" t="str">
        <f t="shared" si="12"/>
        <v>00:00</v>
      </c>
      <c r="G207" s="29">
        <f>IF(OR(Wunschdienstplan!F48=Schichten!$B$3,Wunschdienstplan!F48=Schichten!$B$4),INDEX($D$98:$D$147,MATCH(CODE(Wunschdienstplan!F48),$H$98:$H$147,0)),IF(ISERROR(VLOOKUP(Wunschdienstplan!F48,Berechnung!$A$98:$D$147,4,0)),0,VLOOKUP(Wunschdienstplan!F48,Berechnung!$A$98:$D$147,4,0)))</f>
        <v>0</v>
      </c>
      <c r="H207" s="29">
        <f>IF(OR(Wunschdienstplan!G48=Schichten!$B$3,Wunschdienstplan!G48=Schichten!$B$4),INDEX($D$98:$D$147,MATCH(CODE(Wunschdienstplan!G48),$H$98:$H$147,0)),IF(ISERROR(VLOOKUP(Wunschdienstplan!G48,Berechnung!$A$98:$D$147,4,0)),0,VLOOKUP(Wunschdienstplan!G48,Berechnung!$A$98:$D$147,4,0)))</f>
        <v>0</v>
      </c>
      <c r="I207" s="29">
        <f>IF(OR(Wunschdienstplan!H48=Schichten!$B$3,Wunschdienstplan!H48=Schichten!$B$4),INDEX($D$98:$D$147,MATCH(CODE(Wunschdienstplan!H48),$H$98:$H$147,0)),IF(ISERROR(VLOOKUP(Wunschdienstplan!H48,Berechnung!$A$98:$D$147,4,0)),0,VLOOKUP(Wunschdienstplan!H48,Berechnung!$A$98:$D$147,4,0)))</f>
        <v>0</v>
      </c>
      <c r="J207" s="29">
        <f>IF(OR(Wunschdienstplan!I48=Schichten!$B$3,Wunschdienstplan!I48=Schichten!$B$4),INDEX($D$98:$D$147,MATCH(CODE(Wunschdienstplan!I48),$H$98:$H$147,0)),IF(ISERROR(VLOOKUP(Wunschdienstplan!I48,Berechnung!$A$98:$D$147,4,0)),0,VLOOKUP(Wunschdienstplan!I48,Berechnung!$A$98:$D$147,4,0)))</f>
        <v>0</v>
      </c>
      <c r="K207" s="29">
        <f>IF(OR(Wunschdienstplan!J48=Schichten!$B$3,Wunschdienstplan!J48=Schichten!$B$4),INDEX($D$98:$D$147,MATCH(CODE(Wunschdienstplan!J48),$H$98:$H$147,0)),IF(ISERROR(VLOOKUP(Wunschdienstplan!J48,Berechnung!$A$98:$D$147,4,0)),0,VLOOKUP(Wunschdienstplan!J48,Berechnung!$A$98:$D$147,4,0)))</f>
        <v>0</v>
      </c>
      <c r="L207" s="29">
        <f>IF(OR(Wunschdienstplan!K48=Schichten!$B$3,Wunschdienstplan!K48=Schichten!$B$4),INDEX($D$98:$D$147,MATCH(CODE(Wunschdienstplan!K48),$H$98:$H$147,0)),IF(ISERROR(VLOOKUP(Wunschdienstplan!K48,Berechnung!$A$98:$D$147,4,0)),0,VLOOKUP(Wunschdienstplan!K48,Berechnung!$A$98:$D$147,4,0)))</f>
        <v>0</v>
      </c>
      <c r="M207" s="29">
        <f>IF(OR(Wunschdienstplan!L48=Schichten!$B$3,Wunschdienstplan!L48=Schichten!$B$4),INDEX($D$98:$D$147,MATCH(CODE(Wunschdienstplan!L48),$H$98:$H$147,0)),IF(ISERROR(VLOOKUP(Wunschdienstplan!L48,Berechnung!$A$98:$D$147,4,0)),0,VLOOKUP(Wunschdienstplan!L48,Berechnung!$A$98:$D$147,4,0)))</f>
        <v>0</v>
      </c>
      <c r="N207" s="29">
        <f>IF(OR(Wunschdienstplan!M48=Schichten!$B$3,Wunschdienstplan!M48=Schichten!$B$4),INDEX($D$98:$D$147,MATCH(CODE(Wunschdienstplan!M48),$H$98:$H$147,0)),IF(ISERROR(VLOOKUP(Wunschdienstplan!M48,Berechnung!$A$98:$D$147,4,0)),0,VLOOKUP(Wunschdienstplan!M48,Berechnung!$A$98:$D$147,4,0)))</f>
        <v>0</v>
      </c>
      <c r="O207" s="29">
        <f>IF(OR(Wunschdienstplan!N48=Schichten!$B$3,Wunschdienstplan!N48=Schichten!$B$4),INDEX($D$98:$D$147,MATCH(CODE(Wunschdienstplan!N48),$H$98:$H$147,0)),IF(ISERROR(VLOOKUP(Wunschdienstplan!N48,Berechnung!$A$98:$D$147,4,0)),0,VLOOKUP(Wunschdienstplan!N48,Berechnung!$A$98:$D$147,4,0)))</f>
        <v>0</v>
      </c>
      <c r="P207" s="29">
        <f>IF(OR(Wunschdienstplan!O48=Schichten!$B$3,Wunschdienstplan!O48=Schichten!$B$4),INDEX($D$98:$D$147,MATCH(CODE(Wunschdienstplan!O48),$H$98:$H$147,0)),IF(ISERROR(VLOOKUP(Wunschdienstplan!O48,Berechnung!$A$98:$D$147,4,0)),0,VLOOKUP(Wunschdienstplan!O48,Berechnung!$A$98:$D$147,4,0)))</f>
        <v>0</v>
      </c>
      <c r="Q207" s="29">
        <f>IF(OR(Wunschdienstplan!P48=Schichten!$B$3,Wunschdienstplan!P48=Schichten!$B$4),INDEX($D$98:$D$147,MATCH(CODE(Wunschdienstplan!P48),$H$98:$H$147,0)),IF(ISERROR(VLOOKUP(Wunschdienstplan!P48,Berechnung!$A$98:$D$147,4,0)),0,VLOOKUP(Wunschdienstplan!P48,Berechnung!$A$98:$D$147,4,0)))</f>
        <v>0</v>
      </c>
      <c r="R207" s="29">
        <f>IF(OR(Wunschdienstplan!Q48=Schichten!$B$3,Wunschdienstplan!Q48=Schichten!$B$4),INDEX($D$98:$D$147,MATCH(CODE(Wunschdienstplan!Q48),$H$98:$H$147,0)),IF(ISERROR(VLOOKUP(Wunschdienstplan!Q48,Berechnung!$A$98:$D$147,4,0)),0,VLOOKUP(Wunschdienstplan!Q48,Berechnung!$A$98:$D$147,4,0)))</f>
        <v>0</v>
      </c>
      <c r="S207" s="29">
        <f>IF(OR(Wunschdienstplan!R48=Schichten!$B$3,Wunschdienstplan!R48=Schichten!$B$4),INDEX($D$98:$D$147,MATCH(CODE(Wunschdienstplan!R48),$H$98:$H$147,0)),IF(ISERROR(VLOOKUP(Wunschdienstplan!R48,Berechnung!$A$98:$D$147,4,0)),0,VLOOKUP(Wunschdienstplan!R48,Berechnung!$A$98:$D$147,4,0)))</f>
        <v>0</v>
      </c>
      <c r="T207" s="29">
        <f>IF(OR(Wunschdienstplan!S48=Schichten!$B$3,Wunschdienstplan!S48=Schichten!$B$4),INDEX($D$98:$D$147,MATCH(CODE(Wunschdienstplan!S48),$H$98:$H$147,0)),IF(ISERROR(VLOOKUP(Wunschdienstplan!S48,Berechnung!$A$98:$D$147,4,0)),0,VLOOKUP(Wunschdienstplan!S48,Berechnung!$A$98:$D$147,4,0)))</f>
        <v>0</v>
      </c>
      <c r="U207" s="29">
        <f>IF(OR(Wunschdienstplan!T48=Schichten!$B$3,Wunschdienstplan!T48=Schichten!$B$4),INDEX($D$98:$D$147,MATCH(CODE(Wunschdienstplan!T48),$H$98:$H$147,0)),IF(ISERROR(VLOOKUP(Wunschdienstplan!T48,Berechnung!$A$98:$D$147,4,0)),0,VLOOKUP(Wunschdienstplan!T48,Berechnung!$A$98:$D$147,4,0)))</f>
        <v>0</v>
      </c>
      <c r="V207" s="29">
        <f>IF(OR(Wunschdienstplan!U48=Schichten!$B$3,Wunschdienstplan!U48=Schichten!$B$4),INDEX($D$98:$D$147,MATCH(CODE(Wunschdienstplan!U48),$H$98:$H$147,0)),IF(ISERROR(VLOOKUP(Wunschdienstplan!U48,Berechnung!$A$98:$D$147,4,0)),0,VLOOKUP(Wunschdienstplan!U48,Berechnung!$A$98:$D$147,4,0)))</f>
        <v>0</v>
      </c>
      <c r="W207" s="29">
        <f>IF(OR(Wunschdienstplan!V48=Schichten!$B$3,Wunschdienstplan!V48=Schichten!$B$4),INDEX($D$98:$D$147,MATCH(CODE(Wunschdienstplan!V48),$H$98:$H$147,0)),IF(ISERROR(VLOOKUP(Wunschdienstplan!V48,Berechnung!$A$98:$D$147,4,0)),0,VLOOKUP(Wunschdienstplan!V48,Berechnung!$A$98:$D$147,4,0)))</f>
        <v>0</v>
      </c>
      <c r="X207" s="29">
        <f>IF(OR(Wunschdienstplan!W48=Schichten!$B$3,Wunschdienstplan!W48=Schichten!$B$4),INDEX($D$98:$D$147,MATCH(CODE(Wunschdienstplan!W48),$H$98:$H$147,0)),IF(ISERROR(VLOOKUP(Wunschdienstplan!W48,Berechnung!$A$98:$D$147,4,0)),0,VLOOKUP(Wunschdienstplan!W48,Berechnung!$A$98:$D$147,4,0)))</f>
        <v>0</v>
      </c>
      <c r="Y207" s="29">
        <f>IF(OR(Wunschdienstplan!X48=Schichten!$B$3,Wunschdienstplan!X48=Schichten!$B$4),INDEX($D$98:$D$147,MATCH(CODE(Wunschdienstplan!X48),$H$98:$H$147,0)),IF(ISERROR(VLOOKUP(Wunschdienstplan!X48,Berechnung!$A$98:$D$147,4,0)),0,VLOOKUP(Wunschdienstplan!X48,Berechnung!$A$98:$D$147,4,0)))</f>
        <v>0</v>
      </c>
      <c r="Z207" s="29">
        <f>IF(OR(Wunschdienstplan!Y48=Schichten!$B$3,Wunschdienstplan!Y48=Schichten!$B$4),INDEX($D$98:$D$147,MATCH(CODE(Wunschdienstplan!Y48),$H$98:$H$147,0)),IF(ISERROR(VLOOKUP(Wunschdienstplan!Y48,Berechnung!$A$98:$D$147,4,0)),0,VLOOKUP(Wunschdienstplan!Y48,Berechnung!$A$98:$D$147,4,0)))</f>
        <v>0</v>
      </c>
      <c r="AA207" s="29">
        <f>IF(OR(Wunschdienstplan!Z48=Schichten!$B$3,Wunschdienstplan!Z48=Schichten!$B$4),INDEX($D$98:$D$147,MATCH(CODE(Wunschdienstplan!Z48),$H$98:$H$147,0)),IF(ISERROR(VLOOKUP(Wunschdienstplan!Z48,Berechnung!$A$98:$D$147,4,0)),0,VLOOKUP(Wunschdienstplan!Z48,Berechnung!$A$98:$D$147,4,0)))</f>
        <v>0</v>
      </c>
      <c r="AB207" s="29">
        <f>IF(OR(Wunschdienstplan!AA48=Schichten!$B$3,Wunschdienstplan!AA48=Schichten!$B$4),INDEX($D$98:$D$147,MATCH(CODE(Wunschdienstplan!AA48),$H$98:$H$147,0)),IF(ISERROR(VLOOKUP(Wunschdienstplan!AA48,Berechnung!$A$98:$D$147,4,0)),0,VLOOKUP(Wunschdienstplan!AA48,Berechnung!$A$98:$D$147,4,0)))</f>
        <v>0</v>
      </c>
      <c r="AC207" s="29">
        <f>IF(OR(Wunschdienstplan!AB48=Schichten!$B$3,Wunschdienstplan!AB48=Schichten!$B$4),INDEX($D$98:$D$147,MATCH(CODE(Wunschdienstplan!AB48),$H$98:$H$147,0)),IF(ISERROR(VLOOKUP(Wunschdienstplan!AB48,Berechnung!$A$98:$D$147,4,0)),0,VLOOKUP(Wunschdienstplan!AB48,Berechnung!$A$98:$D$147,4,0)))</f>
        <v>0</v>
      </c>
      <c r="AD207" s="29">
        <f>IF(OR(Wunschdienstplan!AC48=Schichten!$B$3,Wunschdienstplan!AC48=Schichten!$B$4),INDEX($D$98:$D$147,MATCH(CODE(Wunschdienstplan!AC48),$H$98:$H$147,0)),IF(ISERROR(VLOOKUP(Wunschdienstplan!AC48,Berechnung!$A$98:$D$147,4,0)),0,VLOOKUP(Wunschdienstplan!AC48,Berechnung!$A$98:$D$147,4,0)))</f>
        <v>0</v>
      </c>
      <c r="AE207" s="29">
        <f>IF(OR(Wunschdienstplan!AD48=Schichten!$B$3,Wunschdienstplan!AD48=Schichten!$B$4),INDEX($D$98:$D$147,MATCH(CODE(Wunschdienstplan!AD48),$H$98:$H$147,0)),IF(ISERROR(VLOOKUP(Wunschdienstplan!AD48,Berechnung!$A$98:$D$147,4,0)),0,VLOOKUP(Wunschdienstplan!AD48,Berechnung!$A$98:$D$147,4,0)))</f>
        <v>0</v>
      </c>
      <c r="AF207" s="29">
        <f>IF(OR(Wunschdienstplan!AE48=Schichten!$B$3,Wunschdienstplan!AE48=Schichten!$B$4),INDEX($D$98:$D$147,MATCH(CODE(Wunschdienstplan!AE48),$H$98:$H$147,0)),IF(ISERROR(VLOOKUP(Wunschdienstplan!AE48,Berechnung!$A$98:$D$147,4,0)),0,VLOOKUP(Wunschdienstplan!AE48,Berechnung!$A$98:$D$147,4,0)))</f>
        <v>0</v>
      </c>
      <c r="AG207" s="29">
        <f>IF(OR(Wunschdienstplan!AF48=Schichten!$B$3,Wunschdienstplan!AF48=Schichten!$B$4),INDEX($D$98:$D$147,MATCH(CODE(Wunschdienstplan!AF48),$H$98:$H$147,0)),IF(ISERROR(VLOOKUP(Wunschdienstplan!AF48,Berechnung!$A$98:$D$147,4,0)),0,VLOOKUP(Wunschdienstplan!AF48,Berechnung!$A$98:$D$147,4,0)))</f>
        <v>0</v>
      </c>
      <c r="AH207" s="29">
        <f>IF(OR(Wunschdienstplan!AG48=Schichten!$B$3,Wunschdienstplan!AG48=Schichten!$B$4),INDEX($D$98:$D$147,MATCH(CODE(Wunschdienstplan!AG48),$H$98:$H$147,0)),IF(ISERROR(VLOOKUP(Wunschdienstplan!AG48,Berechnung!$A$98:$D$147,4,0)),0,VLOOKUP(Wunschdienstplan!AG48,Berechnung!$A$98:$D$147,4,0)))</f>
        <v>0</v>
      </c>
      <c r="AI207" s="29">
        <f>IF(OR(Wunschdienstplan!AH48=Schichten!$B$3,Wunschdienstplan!AH48=Schichten!$B$4),INDEX($D$98:$D$147,MATCH(CODE(Wunschdienstplan!AH48),$H$98:$H$147,0)),IF(ISERROR(VLOOKUP(Wunschdienstplan!AH48,Berechnung!$A$98:$D$147,4,0)),0,VLOOKUP(Wunschdienstplan!AH48,Berechnung!$A$98:$D$147,4,0)))</f>
        <v>0</v>
      </c>
      <c r="AJ207" s="29">
        <f>IF(OR(Wunschdienstplan!AI48=Schichten!$B$3,Wunschdienstplan!AI48=Schichten!$B$4),INDEX($D$98:$D$147,MATCH(CODE(Wunschdienstplan!AI48),$H$98:$H$147,0)),IF(ISERROR(VLOOKUP(Wunschdienstplan!AI48,Berechnung!$A$98:$D$147,4,0)),0,VLOOKUP(Wunschdienstplan!AI48,Berechnung!$A$98:$D$147,4,0)))</f>
        <v>0</v>
      </c>
      <c r="AK207" s="29">
        <f>IF(OR(Wunschdienstplan!AJ48=Schichten!$B$3,Wunschdienstplan!AJ48=Schichten!$B$4),INDEX($D$98:$D$147,MATCH(CODE(Wunschdienstplan!AJ48),$H$98:$H$147,0)),IF(ISERROR(VLOOKUP(Wunschdienstplan!AJ48,Berechnung!$A$98:$D$147,4,0)),0,VLOOKUP(Wunschdienstplan!AJ48,Berechnung!$A$98:$D$147,4,0)))</f>
        <v>0</v>
      </c>
    </row>
    <row r="208" spans="1:37" x14ac:dyDescent="0.25">
      <c r="A208" s="82" t="str">
        <f>IF(Feiertage!D58&lt;&gt;"",Feiertage!B58,"")</f>
        <v/>
      </c>
      <c r="C208">
        <f>Wunschdienstplan!B49</f>
        <v>44</v>
      </c>
      <c r="D208" t="str">
        <f>Wunschdienstplan!C49</f>
        <v>Vorname44</v>
      </c>
      <c r="E208" t="str">
        <f>Wunschdienstplan!D49</f>
        <v>Nachname44</v>
      </c>
      <c r="F208" s="29" t="str">
        <f t="shared" si="12"/>
        <v>00:00</v>
      </c>
      <c r="G208" s="29">
        <f>IF(OR(Wunschdienstplan!F49=Schichten!$B$3,Wunschdienstplan!F49=Schichten!$B$4),INDEX($D$98:$D$147,MATCH(CODE(Wunschdienstplan!F49),$H$98:$H$147,0)),IF(ISERROR(VLOOKUP(Wunschdienstplan!F49,Berechnung!$A$98:$D$147,4,0)),0,VLOOKUP(Wunschdienstplan!F49,Berechnung!$A$98:$D$147,4,0)))</f>
        <v>0</v>
      </c>
      <c r="H208" s="29">
        <f>IF(OR(Wunschdienstplan!G49=Schichten!$B$3,Wunschdienstplan!G49=Schichten!$B$4),INDEX($D$98:$D$147,MATCH(CODE(Wunschdienstplan!G49),$H$98:$H$147,0)),IF(ISERROR(VLOOKUP(Wunschdienstplan!G49,Berechnung!$A$98:$D$147,4,0)),0,VLOOKUP(Wunschdienstplan!G49,Berechnung!$A$98:$D$147,4,0)))</f>
        <v>0</v>
      </c>
      <c r="I208" s="29">
        <f>IF(OR(Wunschdienstplan!H49=Schichten!$B$3,Wunschdienstplan!H49=Schichten!$B$4),INDEX($D$98:$D$147,MATCH(CODE(Wunschdienstplan!H49),$H$98:$H$147,0)),IF(ISERROR(VLOOKUP(Wunschdienstplan!H49,Berechnung!$A$98:$D$147,4,0)),0,VLOOKUP(Wunschdienstplan!H49,Berechnung!$A$98:$D$147,4,0)))</f>
        <v>0</v>
      </c>
      <c r="J208" s="29">
        <f>IF(OR(Wunschdienstplan!I49=Schichten!$B$3,Wunschdienstplan!I49=Schichten!$B$4),INDEX($D$98:$D$147,MATCH(CODE(Wunschdienstplan!I49),$H$98:$H$147,0)),IF(ISERROR(VLOOKUP(Wunschdienstplan!I49,Berechnung!$A$98:$D$147,4,0)),0,VLOOKUP(Wunschdienstplan!I49,Berechnung!$A$98:$D$147,4,0)))</f>
        <v>0</v>
      </c>
      <c r="K208" s="29">
        <f>IF(OR(Wunschdienstplan!J49=Schichten!$B$3,Wunschdienstplan!J49=Schichten!$B$4),INDEX($D$98:$D$147,MATCH(CODE(Wunschdienstplan!J49),$H$98:$H$147,0)),IF(ISERROR(VLOOKUP(Wunschdienstplan!J49,Berechnung!$A$98:$D$147,4,0)),0,VLOOKUP(Wunschdienstplan!J49,Berechnung!$A$98:$D$147,4,0)))</f>
        <v>0</v>
      </c>
      <c r="L208" s="29">
        <f>IF(OR(Wunschdienstplan!K49=Schichten!$B$3,Wunschdienstplan!K49=Schichten!$B$4),INDEX($D$98:$D$147,MATCH(CODE(Wunschdienstplan!K49),$H$98:$H$147,0)),IF(ISERROR(VLOOKUP(Wunschdienstplan!K49,Berechnung!$A$98:$D$147,4,0)),0,VLOOKUP(Wunschdienstplan!K49,Berechnung!$A$98:$D$147,4,0)))</f>
        <v>0</v>
      </c>
      <c r="M208" s="29">
        <f>IF(OR(Wunschdienstplan!L49=Schichten!$B$3,Wunschdienstplan!L49=Schichten!$B$4),INDEX($D$98:$D$147,MATCH(CODE(Wunschdienstplan!L49),$H$98:$H$147,0)),IF(ISERROR(VLOOKUP(Wunschdienstplan!L49,Berechnung!$A$98:$D$147,4,0)),0,VLOOKUP(Wunschdienstplan!L49,Berechnung!$A$98:$D$147,4,0)))</f>
        <v>0</v>
      </c>
      <c r="N208" s="29">
        <f>IF(OR(Wunschdienstplan!M49=Schichten!$B$3,Wunschdienstplan!M49=Schichten!$B$4),INDEX($D$98:$D$147,MATCH(CODE(Wunschdienstplan!M49),$H$98:$H$147,0)),IF(ISERROR(VLOOKUP(Wunschdienstplan!M49,Berechnung!$A$98:$D$147,4,0)),0,VLOOKUP(Wunschdienstplan!M49,Berechnung!$A$98:$D$147,4,0)))</f>
        <v>0</v>
      </c>
      <c r="O208" s="29">
        <f>IF(OR(Wunschdienstplan!N49=Schichten!$B$3,Wunschdienstplan!N49=Schichten!$B$4),INDEX($D$98:$D$147,MATCH(CODE(Wunschdienstplan!N49),$H$98:$H$147,0)),IF(ISERROR(VLOOKUP(Wunschdienstplan!N49,Berechnung!$A$98:$D$147,4,0)),0,VLOOKUP(Wunschdienstplan!N49,Berechnung!$A$98:$D$147,4,0)))</f>
        <v>0</v>
      </c>
      <c r="P208" s="29">
        <f>IF(OR(Wunschdienstplan!O49=Schichten!$B$3,Wunschdienstplan!O49=Schichten!$B$4),INDEX($D$98:$D$147,MATCH(CODE(Wunschdienstplan!O49),$H$98:$H$147,0)),IF(ISERROR(VLOOKUP(Wunschdienstplan!O49,Berechnung!$A$98:$D$147,4,0)),0,VLOOKUP(Wunschdienstplan!O49,Berechnung!$A$98:$D$147,4,0)))</f>
        <v>0</v>
      </c>
      <c r="Q208" s="29">
        <f>IF(OR(Wunschdienstplan!P49=Schichten!$B$3,Wunschdienstplan!P49=Schichten!$B$4),INDEX($D$98:$D$147,MATCH(CODE(Wunschdienstplan!P49),$H$98:$H$147,0)),IF(ISERROR(VLOOKUP(Wunschdienstplan!P49,Berechnung!$A$98:$D$147,4,0)),0,VLOOKUP(Wunschdienstplan!P49,Berechnung!$A$98:$D$147,4,0)))</f>
        <v>0</v>
      </c>
      <c r="R208" s="29">
        <f>IF(OR(Wunschdienstplan!Q49=Schichten!$B$3,Wunschdienstplan!Q49=Schichten!$B$4),INDEX($D$98:$D$147,MATCH(CODE(Wunschdienstplan!Q49),$H$98:$H$147,0)),IF(ISERROR(VLOOKUP(Wunschdienstplan!Q49,Berechnung!$A$98:$D$147,4,0)),0,VLOOKUP(Wunschdienstplan!Q49,Berechnung!$A$98:$D$147,4,0)))</f>
        <v>0</v>
      </c>
      <c r="S208" s="29">
        <f>IF(OR(Wunschdienstplan!R49=Schichten!$B$3,Wunschdienstplan!R49=Schichten!$B$4),INDEX($D$98:$D$147,MATCH(CODE(Wunschdienstplan!R49),$H$98:$H$147,0)),IF(ISERROR(VLOOKUP(Wunschdienstplan!R49,Berechnung!$A$98:$D$147,4,0)),0,VLOOKUP(Wunschdienstplan!R49,Berechnung!$A$98:$D$147,4,0)))</f>
        <v>0</v>
      </c>
      <c r="T208" s="29">
        <f>IF(OR(Wunschdienstplan!S49=Schichten!$B$3,Wunschdienstplan!S49=Schichten!$B$4),INDEX($D$98:$D$147,MATCH(CODE(Wunschdienstplan!S49),$H$98:$H$147,0)),IF(ISERROR(VLOOKUP(Wunschdienstplan!S49,Berechnung!$A$98:$D$147,4,0)),0,VLOOKUP(Wunschdienstplan!S49,Berechnung!$A$98:$D$147,4,0)))</f>
        <v>0</v>
      </c>
      <c r="U208" s="29">
        <f>IF(OR(Wunschdienstplan!T49=Schichten!$B$3,Wunschdienstplan!T49=Schichten!$B$4),INDEX($D$98:$D$147,MATCH(CODE(Wunschdienstplan!T49),$H$98:$H$147,0)),IF(ISERROR(VLOOKUP(Wunschdienstplan!T49,Berechnung!$A$98:$D$147,4,0)),0,VLOOKUP(Wunschdienstplan!T49,Berechnung!$A$98:$D$147,4,0)))</f>
        <v>0</v>
      </c>
      <c r="V208" s="29">
        <f>IF(OR(Wunschdienstplan!U49=Schichten!$B$3,Wunschdienstplan!U49=Schichten!$B$4),INDEX($D$98:$D$147,MATCH(CODE(Wunschdienstplan!U49),$H$98:$H$147,0)),IF(ISERROR(VLOOKUP(Wunschdienstplan!U49,Berechnung!$A$98:$D$147,4,0)),0,VLOOKUP(Wunschdienstplan!U49,Berechnung!$A$98:$D$147,4,0)))</f>
        <v>0</v>
      </c>
      <c r="W208" s="29">
        <f>IF(OR(Wunschdienstplan!V49=Schichten!$B$3,Wunschdienstplan!V49=Schichten!$B$4),INDEX($D$98:$D$147,MATCH(CODE(Wunschdienstplan!V49),$H$98:$H$147,0)),IF(ISERROR(VLOOKUP(Wunschdienstplan!V49,Berechnung!$A$98:$D$147,4,0)),0,VLOOKUP(Wunschdienstplan!V49,Berechnung!$A$98:$D$147,4,0)))</f>
        <v>0</v>
      </c>
      <c r="X208" s="29">
        <f>IF(OR(Wunschdienstplan!W49=Schichten!$B$3,Wunschdienstplan!W49=Schichten!$B$4),INDEX($D$98:$D$147,MATCH(CODE(Wunschdienstplan!W49),$H$98:$H$147,0)),IF(ISERROR(VLOOKUP(Wunschdienstplan!W49,Berechnung!$A$98:$D$147,4,0)),0,VLOOKUP(Wunschdienstplan!W49,Berechnung!$A$98:$D$147,4,0)))</f>
        <v>0</v>
      </c>
      <c r="Y208" s="29">
        <f>IF(OR(Wunschdienstplan!X49=Schichten!$B$3,Wunschdienstplan!X49=Schichten!$B$4),INDEX($D$98:$D$147,MATCH(CODE(Wunschdienstplan!X49),$H$98:$H$147,0)),IF(ISERROR(VLOOKUP(Wunschdienstplan!X49,Berechnung!$A$98:$D$147,4,0)),0,VLOOKUP(Wunschdienstplan!X49,Berechnung!$A$98:$D$147,4,0)))</f>
        <v>0</v>
      </c>
      <c r="Z208" s="29">
        <f>IF(OR(Wunschdienstplan!Y49=Schichten!$B$3,Wunschdienstplan!Y49=Schichten!$B$4),INDEX($D$98:$D$147,MATCH(CODE(Wunschdienstplan!Y49),$H$98:$H$147,0)),IF(ISERROR(VLOOKUP(Wunschdienstplan!Y49,Berechnung!$A$98:$D$147,4,0)),0,VLOOKUP(Wunschdienstplan!Y49,Berechnung!$A$98:$D$147,4,0)))</f>
        <v>0</v>
      </c>
      <c r="AA208" s="29">
        <f>IF(OR(Wunschdienstplan!Z49=Schichten!$B$3,Wunschdienstplan!Z49=Schichten!$B$4),INDEX($D$98:$D$147,MATCH(CODE(Wunschdienstplan!Z49),$H$98:$H$147,0)),IF(ISERROR(VLOOKUP(Wunschdienstplan!Z49,Berechnung!$A$98:$D$147,4,0)),0,VLOOKUP(Wunschdienstplan!Z49,Berechnung!$A$98:$D$147,4,0)))</f>
        <v>0</v>
      </c>
      <c r="AB208" s="29">
        <f>IF(OR(Wunschdienstplan!AA49=Schichten!$B$3,Wunschdienstplan!AA49=Schichten!$B$4),INDEX($D$98:$D$147,MATCH(CODE(Wunschdienstplan!AA49),$H$98:$H$147,0)),IF(ISERROR(VLOOKUP(Wunschdienstplan!AA49,Berechnung!$A$98:$D$147,4,0)),0,VLOOKUP(Wunschdienstplan!AA49,Berechnung!$A$98:$D$147,4,0)))</f>
        <v>0</v>
      </c>
      <c r="AC208" s="29">
        <f>IF(OR(Wunschdienstplan!AB49=Schichten!$B$3,Wunschdienstplan!AB49=Schichten!$B$4),INDEX($D$98:$D$147,MATCH(CODE(Wunschdienstplan!AB49),$H$98:$H$147,0)),IF(ISERROR(VLOOKUP(Wunschdienstplan!AB49,Berechnung!$A$98:$D$147,4,0)),0,VLOOKUP(Wunschdienstplan!AB49,Berechnung!$A$98:$D$147,4,0)))</f>
        <v>0</v>
      </c>
      <c r="AD208" s="29">
        <f>IF(OR(Wunschdienstplan!AC49=Schichten!$B$3,Wunschdienstplan!AC49=Schichten!$B$4),INDEX($D$98:$D$147,MATCH(CODE(Wunschdienstplan!AC49),$H$98:$H$147,0)),IF(ISERROR(VLOOKUP(Wunschdienstplan!AC49,Berechnung!$A$98:$D$147,4,0)),0,VLOOKUP(Wunschdienstplan!AC49,Berechnung!$A$98:$D$147,4,0)))</f>
        <v>0</v>
      </c>
      <c r="AE208" s="29">
        <f>IF(OR(Wunschdienstplan!AD49=Schichten!$B$3,Wunschdienstplan!AD49=Schichten!$B$4),INDEX($D$98:$D$147,MATCH(CODE(Wunschdienstplan!AD49),$H$98:$H$147,0)),IF(ISERROR(VLOOKUP(Wunschdienstplan!AD49,Berechnung!$A$98:$D$147,4,0)),0,VLOOKUP(Wunschdienstplan!AD49,Berechnung!$A$98:$D$147,4,0)))</f>
        <v>0</v>
      </c>
      <c r="AF208" s="29">
        <f>IF(OR(Wunschdienstplan!AE49=Schichten!$B$3,Wunschdienstplan!AE49=Schichten!$B$4),INDEX($D$98:$D$147,MATCH(CODE(Wunschdienstplan!AE49),$H$98:$H$147,0)),IF(ISERROR(VLOOKUP(Wunschdienstplan!AE49,Berechnung!$A$98:$D$147,4,0)),0,VLOOKUP(Wunschdienstplan!AE49,Berechnung!$A$98:$D$147,4,0)))</f>
        <v>0</v>
      </c>
      <c r="AG208" s="29">
        <f>IF(OR(Wunschdienstplan!AF49=Schichten!$B$3,Wunschdienstplan!AF49=Schichten!$B$4),INDEX($D$98:$D$147,MATCH(CODE(Wunschdienstplan!AF49),$H$98:$H$147,0)),IF(ISERROR(VLOOKUP(Wunschdienstplan!AF49,Berechnung!$A$98:$D$147,4,0)),0,VLOOKUP(Wunschdienstplan!AF49,Berechnung!$A$98:$D$147,4,0)))</f>
        <v>0</v>
      </c>
      <c r="AH208" s="29">
        <f>IF(OR(Wunschdienstplan!AG49=Schichten!$B$3,Wunschdienstplan!AG49=Schichten!$B$4),INDEX($D$98:$D$147,MATCH(CODE(Wunschdienstplan!AG49),$H$98:$H$147,0)),IF(ISERROR(VLOOKUP(Wunschdienstplan!AG49,Berechnung!$A$98:$D$147,4,0)),0,VLOOKUP(Wunschdienstplan!AG49,Berechnung!$A$98:$D$147,4,0)))</f>
        <v>0</v>
      </c>
      <c r="AI208" s="29">
        <f>IF(OR(Wunschdienstplan!AH49=Schichten!$B$3,Wunschdienstplan!AH49=Schichten!$B$4),INDEX($D$98:$D$147,MATCH(CODE(Wunschdienstplan!AH49),$H$98:$H$147,0)),IF(ISERROR(VLOOKUP(Wunschdienstplan!AH49,Berechnung!$A$98:$D$147,4,0)),0,VLOOKUP(Wunschdienstplan!AH49,Berechnung!$A$98:$D$147,4,0)))</f>
        <v>0</v>
      </c>
      <c r="AJ208" s="29">
        <f>IF(OR(Wunschdienstplan!AI49=Schichten!$B$3,Wunschdienstplan!AI49=Schichten!$B$4),INDEX($D$98:$D$147,MATCH(CODE(Wunschdienstplan!AI49),$H$98:$H$147,0)),IF(ISERROR(VLOOKUP(Wunschdienstplan!AI49,Berechnung!$A$98:$D$147,4,0)),0,VLOOKUP(Wunschdienstplan!AI49,Berechnung!$A$98:$D$147,4,0)))</f>
        <v>0</v>
      </c>
      <c r="AK208" s="29">
        <f>IF(OR(Wunschdienstplan!AJ49=Schichten!$B$3,Wunschdienstplan!AJ49=Schichten!$B$4),INDEX($D$98:$D$147,MATCH(CODE(Wunschdienstplan!AJ49),$H$98:$H$147,0)),IF(ISERROR(VLOOKUP(Wunschdienstplan!AJ49,Berechnung!$A$98:$D$147,4,0)),0,VLOOKUP(Wunschdienstplan!AJ49,Berechnung!$A$98:$D$147,4,0)))</f>
        <v>0</v>
      </c>
    </row>
    <row r="209" spans="1:42" x14ac:dyDescent="0.25">
      <c r="A209" s="82" t="str">
        <f>IF(Feiertage!D59&lt;&gt;"",Feiertage!B59,"")</f>
        <v/>
      </c>
      <c r="C209">
        <f>Wunschdienstplan!B50</f>
        <v>45</v>
      </c>
      <c r="D209" t="str">
        <f>Wunschdienstplan!C50</f>
        <v>Vorname45</v>
      </c>
      <c r="E209" t="str">
        <f>Wunschdienstplan!D50</f>
        <v>Nachname45</v>
      </c>
      <c r="F209" s="29" t="str">
        <f t="shared" si="12"/>
        <v>00:00</v>
      </c>
      <c r="G209" s="29">
        <f>IF(OR(Wunschdienstplan!F50=Schichten!$B$3,Wunschdienstplan!F50=Schichten!$B$4),INDEX($D$98:$D$147,MATCH(CODE(Wunschdienstplan!F50),$H$98:$H$147,0)),IF(ISERROR(VLOOKUP(Wunschdienstplan!F50,Berechnung!$A$98:$D$147,4,0)),0,VLOOKUP(Wunschdienstplan!F50,Berechnung!$A$98:$D$147,4,0)))</f>
        <v>0</v>
      </c>
      <c r="H209" s="29">
        <f>IF(OR(Wunschdienstplan!G50=Schichten!$B$3,Wunschdienstplan!G50=Schichten!$B$4),INDEX($D$98:$D$147,MATCH(CODE(Wunschdienstplan!G50),$H$98:$H$147,0)),IF(ISERROR(VLOOKUP(Wunschdienstplan!G50,Berechnung!$A$98:$D$147,4,0)),0,VLOOKUP(Wunschdienstplan!G50,Berechnung!$A$98:$D$147,4,0)))</f>
        <v>0</v>
      </c>
      <c r="I209" s="29">
        <f>IF(OR(Wunschdienstplan!H50=Schichten!$B$3,Wunschdienstplan!H50=Schichten!$B$4),INDEX($D$98:$D$147,MATCH(CODE(Wunschdienstplan!H50),$H$98:$H$147,0)),IF(ISERROR(VLOOKUP(Wunschdienstplan!H50,Berechnung!$A$98:$D$147,4,0)),0,VLOOKUP(Wunschdienstplan!H50,Berechnung!$A$98:$D$147,4,0)))</f>
        <v>0</v>
      </c>
      <c r="J209" s="29">
        <f>IF(OR(Wunschdienstplan!I50=Schichten!$B$3,Wunschdienstplan!I50=Schichten!$B$4),INDEX($D$98:$D$147,MATCH(CODE(Wunschdienstplan!I50),$H$98:$H$147,0)),IF(ISERROR(VLOOKUP(Wunschdienstplan!I50,Berechnung!$A$98:$D$147,4,0)),0,VLOOKUP(Wunschdienstplan!I50,Berechnung!$A$98:$D$147,4,0)))</f>
        <v>0</v>
      </c>
      <c r="K209" s="29">
        <f>IF(OR(Wunschdienstplan!J50=Schichten!$B$3,Wunschdienstplan!J50=Schichten!$B$4),INDEX($D$98:$D$147,MATCH(CODE(Wunschdienstplan!J50),$H$98:$H$147,0)),IF(ISERROR(VLOOKUP(Wunschdienstplan!J50,Berechnung!$A$98:$D$147,4,0)),0,VLOOKUP(Wunschdienstplan!J50,Berechnung!$A$98:$D$147,4,0)))</f>
        <v>0</v>
      </c>
      <c r="L209" s="29">
        <f>IF(OR(Wunschdienstplan!K50=Schichten!$B$3,Wunschdienstplan!K50=Schichten!$B$4),INDEX($D$98:$D$147,MATCH(CODE(Wunschdienstplan!K50),$H$98:$H$147,0)),IF(ISERROR(VLOOKUP(Wunschdienstplan!K50,Berechnung!$A$98:$D$147,4,0)),0,VLOOKUP(Wunschdienstplan!K50,Berechnung!$A$98:$D$147,4,0)))</f>
        <v>0</v>
      </c>
      <c r="M209" s="29">
        <f>IF(OR(Wunschdienstplan!L50=Schichten!$B$3,Wunschdienstplan!L50=Schichten!$B$4),INDEX($D$98:$D$147,MATCH(CODE(Wunschdienstplan!L50),$H$98:$H$147,0)),IF(ISERROR(VLOOKUP(Wunschdienstplan!L50,Berechnung!$A$98:$D$147,4,0)),0,VLOOKUP(Wunschdienstplan!L50,Berechnung!$A$98:$D$147,4,0)))</f>
        <v>0</v>
      </c>
      <c r="N209" s="29">
        <f>IF(OR(Wunschdienstplan!M50=Schichten!$B$3,Wunschdienstplan!M50=Schichten!$B$4),INDEX($D$98:$D$147,MATCH(CODE(Wunschdienstplan!M50),$H$98:$H$147,0)),IF(ISERROR(VLOOKUP(Wunschdienstplan!M50,Berechnung!$A$98:$D$147,4,0)),0,VLOOKUP(Wunschdienstplan!M50,Berechnung!$A$98:$D$147,4,0)))</f>
        <v>0</v>
      </c>
      <c r="O209" s="29">
        <f>IF(OR(Wunschdienstplan!N50=Schichten!$B$3,Wunschdienstplan!N50=Schichten!$B$4),INDEX($D$98:$D$147,MATCH(CODE(Wunschdienstplan!N50),$H$98:$H$147,0)),IF(ISERROR(VLOOKUP(Wunschdienstplan!N50,Berechnung!$A$98:$D$147,4,0)),0,VLOOKUP(Wunschdienstplan!N50,Berechnung!$A$98:$D$147,4,0)))</f>
        <v>0</v>
      </c>
      <c r="P209" s="29">
        <f>IF(OR(Wunschdienstplan!O50=Schichten!$B$3,Wunschdienstplan!O50=Schichten!$B$4),INDEX($D$98:$D$147,MATCH(CODE(Wunschdienstplan!O50),$H$98:$H$147,0)),IF(ISERROR(VLOOKUP(Wunschdienstplan!O50,Berechnung!$A$98:$D$147,4,0)),0,VLOOKUP(Wunschdienstplan!O50,Berechnung!$A$98:$D$147,4,0)))</f>
        <v>0</v>
      </c>
      <c r="Q209" s="29">
        <f>IF(OR(Wunschdienstplan!P50=Schichten!$B$3,Wunschdienstplan!P50=Schichten!$B$4),INDEX($D$98:$D$147,MATCH(CODE(Wunschdienstplan!P50),$H$98:$H$147,0)),IF(ISERROR(VLOOKUP(Wunschdienstplan!P50,Berechnung!$A$98:$D$147,4,0)),0,VLOOKUP(Wunschdienstplan!P50,Berechnung!$A$98:$D$147,4,0)))</f>
        <v>0</v>
      </c>
      <c r="R209" s="29">
        <f>IF(OR(Wunschdienstplan!Q50=Schichten!$B$3,Wunschdienstplan!Q50=Schichten!$B$4),INDEX($D$98:$D$147,MATCH(CODE(Wunschdienstplan!Q50),$H$98:$H$147,0)),IF(ISERROR(VLOOKUP(Wunschdienstplan!Q50,Berechnung!$A$98:$D$147,4,0)),0,VLOOKUP(Wunschdienstplan!Q50,Berechnung!$A$98:$D$147,4,0)))</f>
        <v>0</v>
      </c>
      <c r="S209" s="29">
        <f>IF(OR(Wunschdienstplan!R50=Schichten!$B$3,Wunschdienstplan!R50=Schichten!$B$4),INDEX($D$98:$D$147,MATCH(CODE(Wunschdienstplan!R50),$H$98:$H$147,0)),IF(ISERROR(VLOOKUP(Wunschdienstplan!R50,Berechnung!$A$98:$D$147,4,0)),0,VLOOKUP(Wunschdienstplan!R50,Berechnung!$A$98:$D$147,4,0)))</f>
        <v>0</v>
      </c>
      <c r="T209" s="29">
        <f>IF(OR(Wunschdienstplan!S50=Schichten!$B$3,Wunschdienstplan!S50=Schichten!$B$4),INDEX($D$98:$D$147,MATCH(CODE(Wunschdienstplan!S50),$H$98:$H$147,0)),IF(ISERROR(VLOOKUP(Wunschdienstplan!S50,Berechnung!$A$98:$D$147,4,0)),0,VLOOKUP(Wunschdienstplan!S50,Berechnung!$A$98:$D$147,4,0)))</f>
        <v>0</v>
      </c>
      <c r="U209" s="29">
        <f>IF(OR(Wunschdienstplan!T50=Schichten!$B$3,Wunschdienstplan!T50=Schichten!$B$4),INDEX($D$98:$D$147,MATCH(CODE(Wunschdienstplan!T50),$H$98:$H$147,0)),IF(ISERROR(VLOOKUP(Wunschdienstplan!T50,Berechnung!$A$98:$D$147,4,0)),0,VLOOKUP(Wunschdienstplan!T50,Berechnung!$A$98:$D$147,4,0)))</f>
        <v>0</v>
      </c>
      <c r="V209" s="29">
        <f>IF(OR(Wunschdienstplan!U50=Schichten!$B$3,Wunschdienstplan!U50=Schichten!$B$4),INDEX($D$98:$D$147,MATCH(CODE(Wunschdienstplan!U50),$H$98:$H$147,0)),IF(ISERROR(VLOOKUP(Wunschdienstplan!U50,Berechnung!$A$98:$D$147,4,0)),0,VLOOKUP(Wunschdienstplan!U50,Berechnung!$A$98:$D$147,4,0)))</f>
        <v>0</v>
      </c>
      <c r="W209" s="29">
        <f>IF(OR(Wunschdienstplan!V50=Schichten!$B$3,Wunschdienstplan!V50=Schichten!$B$4),INDEX($D$98:$D$147,MATCH(CODE(Wunschdienstplan!V50),$H$98:$H$147,0)),IF(ISERROR(VLOOKUP(Wunschdienstplan!V50,Berechnung!$A$98:$D$147,4,0)),0,VLOOKUP(Wunschdienstplan!V50,Berechnung!$A$98:$D$147,4,0)))</f>
        <v>0</v>
      </c>
      <c r="X209" s="29">
        <f>IF(OR(Wunschdienstplan!W50=Schichten!$B$3,Wunschdienstplan!W50=Schichten!$B$4),INDEX($D$98:$D$147,MATCH(CODE(Wunschdienstplan!W50),$H$98:$H$147,0)),IF(ISERROR(VLOOKUP(Wunschdienstplan!W50,Berechnung!$A$98:$D$147,4,0)),0,VLOOKUP(Wunschdienstplan!W50,Berechnung!$A$98:$D$147,4,0)))</f>
        <v>0</v>
      </c>
      <c r="Y209" s="29">
        <f>IF(OR(Wunschdienstplan!X50=Schichten!$B$3,Wunschdienstplan!X50=Schichten!$B$4),INDEX($D$98:$D$147,MATCH(CODE(Wunschdienstplan!X50),$H$98:$H$147,0)),IF(ISERROR(VLOOKUP(Wunschdienstplan!X50,Berechnung!$A$98:$D$147,4,0)),0,VLOOKUP(Wunschdienstplan!X50,Berechnung!$A$98:$D$147,4,0)))</f>
        <v>0</v>
      </c>
      <c r="Z209" s="29">
        <f>IF(OR(Wunschdienstplan!Y50=Schichten!$B$3,Wunschdienstplan!Y50=Schichten!$B$4),INDEX($D$98:$D$147,MATCH(CODE(Wunschdienstplan!Y50),$H$98:$H$147,0)),IF(ISERROR(VLOOKUP(Wunschdienstplan!Y50,Berechnung!$A$98:$D$147,4,0)),0,VLOOKUP(Wunschdienstplan!Y50,Berechnung!$A$98:$D$147,4,0)))</f>
        <v>0</v>
      </c>
      <c r="AA209" s="29">
        <f>IF(OR(Wunschdienstplan!Z50=Schichten!$B$3,Wunschdienstplan!Z50=Schichten!$B$4),INDEX($D$98:$D$147,MATCH(CODE(Wunschdienstplan!Z50),$H$98:$H$147,0)),IF(ISERROR(VLOOKUP(Wunschdienstplan!Z50,Berechnung!$A$98:$D$147,4,0)),0,VLOOKUP(Wunschdienstplan!Z50,Berechnung!$A$98:$D$147,4,0)))</f>
        <v>0</v>
      </c>
      <c r="AB209" s="29">
        <f>IF(OR(Wunschdienstplan!AA50=Schichten!$B$3,Wunschdienstplan!AA50=Schichten!$B$4),INDEX($D$98:$D$147,MATCH(CODE(Wunschdienstplan!AA50),$H$98:$H$147,0)),IF(ISERROR(VLOOKUP(Wunschdienstplan!AA50,Berechnung!$A$98:$D$147,4,0)),0,VLOOKUP(Wunschdienstplan!AA50,Berechnung!$A$98:$D$147,4,0)))</f>
        <v>0</v>
      </c>
      <c r="AC209" s="29">
        <f>IF(OR(Wunschdienstplan!AB50=Schichten!$B$3,Wunschdienstplan!AB50=Schichten!$B$4),INDEX($D$98:$D$147,MATCH(CODE(Wunschdienstplan!AB50),$H$98:$H$147,0)),IF(ISERROR(VLOOKUP(Wunschdienstplan!AB50,Berechnung!$A$98:$D$147,4,0)),0,VLOOKUP(Wunschdienstplan!AB50,Berechnung!$A$98:$D$147,4,0)))</f>
        <v>0</v>
      </c>
      <c r="AD209" s="29">
        <f>IF(OR(Wunschdienstplan!AC50=Schichten!$B$3,Wunschdienstplan!AC50=Schichten!$B$4),INDEX($D$98:$D$147,MATCH(CODE(Wunschdienstplan!AC50),$H$98:$H$147,0)),IF(ISERROR(VLOOKUP(Wunschdienstplan!AC50,Berechnung!$A$98:$D$147,4,0)),0,VLOOKUP(Wunschdienstplan!AC50,Berechnung!$A$98:$D$147,4,0)))</f>
        <v>0</v>
      </c>
      <c r="AE209" s="29">
        <f>IF(OR(Wunschdienstplan!AD50=Schichten!$B$3,Wunschdienstplan!AD50=Schichten!$B$4),INDEX($D$98:$D$147,MATCH(CODE(Wunschdienstplan!AD50),$H$98:$H$147,0)),IF(ISERROR(VLOOKUP(Wunschdienstplan!AD50,Berechnung!$A$98:$D$147,4,0)),0,VLOOKUP(Wunschdienstplan!AD50,Berechnung!$A$98:$D$147,4,0)))</f>
        <v>0</v>
      </c>
      <c r="AF209" s="29">
        <f>IF(OR(Wunschdienstplan!AE50=Schichten!$B$3,Wunschdienstplan!AE50=Schichten!$B$4),INDEX($D$98:$D$147,MATCH(CODE(Wunschdienstplan!AE50),$H$98:$H$147,0)),IF(ISERROR(VLOOKUP(Wunschdienstplan!AE50,Berechnung!$A$98:$D$147,4,0)),0,VLOOKUP(Wunschdienstplan!AE50,Berechnung!$A$98:$D$147,4,0)))</f>
        <v>0</v>
      </c>
      <c r="AG209" s="29">
        <f>IF(OR(Wunschdienstplan!AF50=Schichten!$B$3,Wunschdienstplan!AF50=Schichten!$B$4),INDEX($D$98:$D$147,MATCH(CODE(Wunschdienstplan!AF50),$H$98:$H$147,0)),IF(ISERROR(VLOOKUP(Wunschdienstplan!AF50,Berechnung!$A$98:$D$147,4,0)),0,VLOOKUP(Wunschdienstplan!AF50,Berechnung!$A$98:$D$147,4,0)))</f>
        <v>0</v>
      </c>
      <c r="AH209" s="29">
        <f>IF(OR(Wunschdienstplan!AG50=Schichten!$B$3,Wunschdienstplan!AG50=Schichten!$B$4),INDEX($D$98:$D$147,MATCH(CODE(Wunschdienstplan!AG50),$H$98:$H$147,0)),IF(ISERROR(VLOOKUP(Wunschdienstplan!AG50,Berechnung!$A$98:$D$147,4,0)),0,VLOOKUP(Wunschdienstplan!AG50,Berechnung!$A$98:$D$147,4,0)))</f>
        <v>0</v>
      </c>
      <c r="AI209" s="29">
        <f>IF(OR(Wunschdienstplan!AH50=Schichten!$B$3,Wunschdienstplan!AH50=Schichten!$B$4),INDEX($D$98:$D$147,MATCH(CODE(Wunschdienstplan!AH50),$H$98:$H$147,0)),IF(ISERROR(VLOOKUP(Wunschdienstplan!AH50,Berechnung!$A$98:$D$147,4,0)),0,VLOOKUP(Wunschdienstplan!AH50,Berechnung!$A$98:$D$147,4,0)))</f>
        <v>0</v>
      </c>
      <c r="AJ209" s="29">
        <f>IF(OR(Wunschdienstplan!AI50=Schichten!$B$3,Wunschdienstplan!AI50=Schichten!$B$4),INDEX($D$98:$D$147,MATCH(CODE(Wunschdienstplan!AI50),$H$98:$H$147,0)),IF(ISERROR(VLOOKUP(Wunschdienstplan!AI50,Berechnung!$A$98:$D$147,4,0)),0,VLOOKUP(Wunschdienstplan!AI50,Berechnung!$A$98:$D$147,4,0)))</f>
        <v>0</v>
      </c>
      <c r="AK209" s="29">
        <f>IF(OR(Wunschdienstplan!AJ50=Schichten!$B$3,Wunschdienstplan!AJ50=Schichten!$B$4),INDEX($D$98:$D$147,MATCH(CODE(Wunschdienstplan!AJ50),$H$98:$H$147,0)),IF(ISERROR(VLOOKUP(Wunschdienstplan!AJ50,Berechnung!$A$98:$D$147,4,0)),0,VLOOKUP(Wunschdienstplan!AJ50,Berechnung!$A$98:$D$147,4,0)))</f>
        <v>0</v>
      </c>
    </row>
    <row r="210" spans="1:42" x14ac:dyDescent="0.25">
      <c r="A210" s="82" t="str">
        <f>IF(Feiertage!D60&lt;&gt;"",Feiertage!B60,"")</f>
        <v/>
      </c>
      <c r="C210">
        <f>Wunschdienstplan!B51</f>
        <v>46</v>
      </c>
      <c r="D210" t="str">
        <f>Wunschdienstplan!C51</f>
        <v>Vorname46</v>
      </c>
      <c r="E210" t="str">
        <f>Wunschdienstplan!D51</f>
        <v>Nachname46</v>
      </c>
      <c r="F210" s="29" t="str">
        <f t="shared" si="12"/>
        <v>00:00</v>
      </c>
      <c r="G210" s="29">
        <f>IF(OR(Wunschdienstplan!F51=Schichten!$B$3,Wunschdienstplan!F51=Schichten!$B$4),INDEX($D$98:$D$147,MATCH(CODE(Wunschdienstplan!F51),$H$98:$H$147,0)),IF(ISERROR(VLOOKUP(Wunschdienstplan!F51,Berechnung!$A$98:$D$147,4,0)),0,VLOOKUP(Wunschdienstplan!F51,Berechnung!$A$98:$D$147,4,0)))</f>
        <v>0</v>
      </c>
      <c r="H210" s="29">
        <f>IF(OR(Wunschdienstplan!G51=Schichten!$B$3,Wunschdienstplan!G51=Schichten!$B$4),INDEX($D$98:$D$147,MATCH(CODE(Wunschdienstplan!G51),$H$98:$H$147,0)),IF(ISERROR(VLOOKUP(Wunschdienstplan!G51,Berechnung!$A$98:$D$147,4,0)),0,VLOOKUP(Wunschdienstplan!G51,Berechnung!$A$98:$D$147,4,0)))</f>
        <v>0</v>
      </c>
      <c r="I210" s="29">
        <f>IF(OR(Wunschdienstplan!H51=Schichten!$B$3,Wunschdienstplan!H51=Schichten!$B$4),INDEX($D$98:$D$147,MATCH(CODE(Wunschdienstplan!H51),$H$98:$H$147,0)),IF(ISERROR(VLOOKUP(Wunschdienstplan!H51,Berechnung!$A$98:$D$147,4,0)),0,VLOOKUP(Wunschdienstplan!H51,Berechnung!$A$98:$D$147,4,0)))</f>
        <v>0</v>
      </c>
      <c r="J210" s="29">
        <f>IF(OR(Wunschdienstplan!I51=Schichten!$B$3,Wunschdienstplan!I51=Schichten!$B$4),INDEX($D$98:$D$147,MATCH(CODE(Wunschdienstplan!I51),$H$98:$H$147,0)),IF(ISERROR(VLOOKUP(Wunschdienstplan!I51,Berechnung!$A$98:$D$147,4,0)),0,VLOOKUP(Wunschdienstplan!I51,Berechnung!$A$98:$D$147,4,0)))</f>
        <v>0</v>
      </c>
      <c r="K210" s="29">
        <f>IF(OR(Wunschdienstplan!J51=Schichten!$B$3,Wunschdienstplan!J51=Schichten!$B$4),INDEX($D$98:$D$147,MATCH(CODE(Wunschdienstplan!J51),$H$98:$H$147,0)),IF(ISERROR(VLOOKUP(Wunschdienstplan!J51,Berechnung!$A$98:$D$147,4,0)),0,VLOOKUP(Wunschdienstplan!J51,Berechnung!$A$98:$D$147,4,0)))</f>
        <v>0</v>
      </c>
      <c r="L210" s="29">
        <f>IF(OR(Wunschdienstplan!K51=Schichten!$B$3,Wunschdienstplan!K51=Schichten!$B$4),INDEX($D$98:$D$147,MATCH(CODE(Wunschdienstplan!K51),$H$98:$H$147,0)),IF(ISERROR(VLOOKUP(Wunschdienstplan!K51,Berechnung!$A$98:$D$147,4,0)),0,VLOOKUP(Wunschdienstplan!K51,Berechnung!$A$98:$D$147,4,0)))</f>
        <v>0</v>
      </c>
      <c r="M210" s="29">
        <f>IF(OR(Wunschdienstplan!L51=Schichten!$B$3,Wunschdienstplan!L51=Schichten!$B$4),INDEX($D$98:$D$147,MATCH(CODE(Wunschdienstplan!L51),$H$98:$H$147,0)),IF(ISERROR(VLOOKUP(Wunschdienstplan!L51,Berechnung!$A$98:$D$147,4,0)),0,VLOOKUP(Wunschdienstplan!L51,Berechnung!$A$98:$D$147,4,0)))</f>
        <v>0</v>
      </c>
      <c r="N210" s="29">
        <f>IF(OR(Wunschdienstplan!M51=Schichten!$B$3,Wunschdienstplan!M51=Schichten!$B$4),INDEX($D$98:$D$147,MATCH(CODE(Wunschdienstplan!M51),$H$98:$H$147,0)),IF(ISERROR(VLOOKUP(Wunschdienstplan!M51,Berechnung!$A$98:$D$147,4,0)),0,VLOOKUP(Wunschdienstplan!M51,Berechnung!$A$98:$D$147,4,0)))</f>
        <v>0</v>
      </c>
      <c r="O210" s="29">
        <f>IF(OR(Wunschdienstplan!N51=Schichten!$B$3,Wunschdienstplan!N51=Schichten!$B$4),INDEX($D$98:$D$147,MATCH(CODE(Wunschdienstplan!N51),$H$98:$H$147,0)),IF(ISERROR(VLOOKUP(Wunschdienstplan!N51,Berechnung!$A$98:$D$147,4,0)),0,VLOOKUP(Wunschdienstplan!N51,Berechnung!$A$98:$D$147,4,0)))</f>
        <v>0</v>
      </c>
      <c r="P210" s="29">
        <f>IF(OR(Wunschdienstplan!O51=Schichten!$B$3,Wunschdienstplan!O51=Schichten!$B$4),INDEX($D$98:$D$147,MATCH(CODE(Wunschdienstplan!O51),$H$98:$H$147,0)),IF(ISERROR(VLOOKUP(Wunschdienstplan!O51,Berechnung!$A$98:$D$147,4,0)),0,VLOOKUP(Wunschdienstplan!O51,Berechnung!$A$98:$D$147,4,0)))</f>
        <v>0</v>
      </c>
      <c r="Q210" s="29">
        <f>IF(OR(Wunschdienstplan!P51=Schichten!$B$3,Wunschdienstplan!P51=Schichten!$B$4),INDEX($D$98:$D$147,MATCH(CODE(Wunschdienstplan!P51),$H$98:$H$147,0)),IF(ISERROR(VLOOKUP(Wunschdienstplan!P51,Berechnung!$A$98:$D$147,4,0)),0,VLOOKUP(Wunschdienstplan!P51,Berechnung!$A$98:$D$147,4,0)))</f>
        <v>0</v>
      </c>
      <c r="R210" s="29">
        <f>IF(OR(Wunschdienstplan!Q51=Schichten!$B$3,Wunschdienstplan!Q51=Schichten!$B$4),INDEX($D$98:$D$147,MATCH(CODE(Wunschdienstplan!Q51),$H$98:$H$147,0)),IF(ISERROR(VLOOKUP(Wunschdienstplan!Q51,Berechnung!$A$98:$D$147,4,0)),0,VLOOKUP(Wunschdienstplan!Q51,Berechnung!$A$98:$D$147,4,0)))</f>
        <v>0</v>
      </c>
      <c r="S210" s="29">
        <f>IF(OR(Wunschdienstplan!R51=Schichten!$B$3,Wunschdienstplan!R51=Schichten!$B$4),INDEX($D$98:$D$147,MATCH(CODE(Wunschdienstplan!R51),$H$98:$H$147,0)),IF(ISERROR(VLOOKUP(Wunschdienstplan!R51,Berechnung!$A$98:$D$147,4,0)),0,VLOOKUP(Wunschdienstplan!R51,Berechnung!$A$98:$D$147,4,0)))</f>
        <v>0</v>
      </c>
      <c r="T210" s="29">
        <f>IF(OR(Wunschdienstplan!S51=Schichten!$B$3,Wunschdienstplan!S51=Schichten!$B$4),INDEX($D$98:$D$147,MATCH(CODE(Wunschdienstplan!S51),$H$98:$H$147,0)),IF(ISERROR(VLOOKUP(Wunschdienstplan!S51,Berechnung!$A$98:$D$147,4,0)),0,VLOOKUP(Wunschdienstplan!S51,Berechnung!$A$98:$D$147,4,0)))</f>
        <v>0</v>
      </c>
      <c r="U210" s="29">
        <f>IF(OR(Wunschdienstplan!T51=Schichten!$B$3,Wunschdienstplan!T51=Schichten!$B$4),INDEX($D$98:$D$147,MATCH(CODE(Wunschdienstplan!T51),$H$98:$H$147,0)),IF(ISERROR(VLOOKUP(Wunschdienstplan!T51,Berechnung!$A$98:$D$147,4,0)),0,VLOOKUP(Wunschdienstplan!T51,Berechnung!$A$98:$D$147,4,0)))</f>
        <v>0</v>
      </c>
      <c r="V210" s="29">
        <f>IF(OR(Wunschdienstplan!U51=Schichten!$B$3,Wunschdienstplan!U51=Schichten!$B$4),INDEX($D$98:$D$147,MATCH(CODE(Wunschdienstplan!U51),$H$98:$H$147,0)),IF(ISERROR(VLOOKUP(Wunschdienstplan!U51,Berechnung!$A$98:$D$147,4,0)),0,VLOOKUP(Wunschdienstplan!U51,Berechnung!$A$98:$D$147,4,0)))</f>
        <v>0</v>
      </c>
      <c r="W210" s="29">
        <f>IF(OR(Wunschdienstplan!V51=Schichten!$B$3,Wunschdienstplan!V51=Schichten!$B$4),INDEX($D$98:$D$147,MATCH(CODE(Wunschdienstplan!V51),$H$98:$H$147,0)),IF(ISERROR(VLOOKUP(Wunschdienstplan!V51,Berechnung!$A$98:$D$147,4,0)),0,VLOOKUP(Wunschdienstplan!V51,Berechnung!$A$98:$D$147,4,0)))</f>
        <v>0</v>
      </c>
      <c r="X210" s="29">
        <f>IF(OR(Wunschdienstplan!W51=Schichten!$B$3,Wunschdienstplan!W51=Schichten!$B$4),INDEX($D$98:$D$147,MATCH(CODE(Wunschdienstplan!W51),$H$98:$H$147,0)),IF(ISERROR(VLOOKUP(Wunschdienstplan!W51,Berechnung!$A$98:$D$147,4,0)),0,VLOOKUP(Wunschdienstplan!W51,Berechnung!$A$98:$D$147,4,0)))</f>
        <v>0</v>
      </c>
      <c r="Y210" s="29">
        <f>IF(OR(Wunschdienstplan!X51=Schichten!$B$3,Wunschdienstplan!X51=Schichten!$B$4),INDEX($D$98:$D$147,MATCH(CODE(Wunschdienstplan!X51),$H$98:$H$147,0)),IF(ISERROR(VLOOKUP(Wunschdienstplan!X51,Berechnung!$A$98:$D$147,4,0)),0,VLOOKUP(Wunschdienstplan!X51,Berechnung!$A$98:$D$147,4,0)))</f>
        <v>0</v>
      </c>
      <c r="Z210" s="29">
        <f>IF(OR(Wunschdienstplan!Y51=Schichten!$B$3,Wunschdienstplan!Y51=Schichten!$B$4),INDEX($D$98:$D$147,MATCH(CODE(Wunschdienstplan!Y51),$H$98:$H$147,0)),IF(ISERROR(VLOOKUP(Wunschdienstplan!Y51,Berechnung!$A$98:$D$147,4,0)),0,VLOOKUP(Wunschdienstplan!Y51,Berechnung!$A$98:$D$147,4,0)))</f>
        <v>0</v>
      </c>
      <c r="AA210" s="29">
        <f>IF(OR(Wunschdienstplan!Z51=Schichten!$B$3,Wunschdienstplan!Z51=Schichten!$B$4),INDEX($D$98:$D$147,MATCH(CODE(Wunschdienstplan!Z51),$H$98:$H$147,0)),IF(ISERROR(VLOOKUP(Wunschdienstplan!Z51,Berechnung!$A$98:$D$147,4,0)),0,VLOOKUP(Wunschdienstplan!Z51,Berechnung!$A$98:$D$147,4,0)))</f>
        <v>0</v>
      </c>
      <c r="AB210" s="29">
        <f>IF(OR(Wunschdienstplan!AA51=Schichten!$B$3,Wunschdienstplan!AA51=Schichten!$B$4),INDEX($D$98:$D$147,MATCH(CODE(Wunschdienstplan!AA51),$H$98:$H$147,0)),IF(ISERROR(VLOOKUP(Wunschdienstplan!AA51,Berechnung!$A$98:$D$147,4,0)),0,VLOOKUP(Wunschdienstplan!AA51,Berechnung!$A$98:$D$147,4,0)))</f>
        <v>0</v>
      </c>
      <c r="AC210" s="29">
        <f>IF(OR(Wunschdienstplan!AB51=Schichten!$B$3,Wunschdienstplan!AB51=Schichten!$B$4),INDEX($D$98:$D$147,MATCH(CODE(Wunschdienstplan!AB51),$H$98:$H$147,0)),IF(ISERROR(VLOOKUP(Wunschdienstplan!AB51,Berechnung!$A$98:$D$147,4,0)),0,VLOOKUP(Wunschdienstplan!AB51,Berechnung!$A$98:$D$147,4,0)))</f>
        <v>0</v>
      </c>
      <c r="AD210" s="29">
        <f>IF(OR(Wunschdienstplan!AC51=Schichten!$B$3,Wunschdienstplan!AC51=Schichten!$B$4),INDEX($D$98:$D$147,MATCH(CODE(Wunschdienstplan!AC51),$H$98:$H$147,0)),IF(ISERROR(VLOOKUP(Wunschdienstplan!AC51,Berechnung!$A$98:$D$147,4,0)),0,VLOOKUP(Wunschdienstplan!AC51,Berechnung!$A$98:$D$147,4,0)))</f>
        <v>0</v>
      </c>
      <c r="AE210" s="29">
        <f>IF(OR(Wunschdienstplan!AD51=Schichten!$B$3,Wunschdienstplan!AD51=Schichten!$B$4),INDEX($D$98:$D$147,MATCH(CODE(Wunschdienstplan!AD51),$H$98:$H$147,0)),IF(ISERROR(VLOOKUP(Wunschdienstplan!AD51,Berechnung!$A$98:$D$147,4,0)),0,VLOOKUP(Wunschdienstplan!AD51,Berechnung!$A$98:$D$147,4,0)))</f>
        <v>0</v>
      </c>
      <c r="AF210" s="29">
        <f>IF(OR(Wunschdienstplan!AE51=Schichten!$B$3,Wunschdienstplan!AE51=Schichten!$B$4),INDEX($D$98:$D$147,MATCH(CODE(Wunschdienstplan!AE51),$H$98:$H$147,0)),IF(ISERROR(VLOOKUP(Wunschdienstplan!AE51,Berechnung!$A$98:$D$147,4,0)),0,VLOOKUP(Wunschdienstplan!AE51,Berechnung!$A$98:$D$147,4,0)))</f>
        <v>0</v>
      </c>
      <c r="AG210" s="29">
        <f>IF(OR(Wunschdienstplan!AF51=Schichten!$B$3,Wunschdienstplan!AF51=Schichten!$B$4),INDEX($D$98:$D$147,MATCH(CODE(Wunschdienstplan!AF51),$H$98:$H$147,0)),IF(ISERROR(VLOOKUP(Wunschdienstplan!AF51,Berechnung!$A$98:$D$147,4,0)),0,VLOOKUP(Wunschdienstplan!AF51,Berechnung!$A$98:$D$147,4,0)))</f>
        <v>0</v>
      </c>
      <c r="AH210" s="29">
        <f>IF(OR(Wunschdienstplan!AG51=Schichten!$B$3,Wunschdienstplan!AG51=Schichten!$B$4),INDEX($D$98:$D$147,MATCH(CODE(Wunschdienstplan!AG51),$H$98:$H$147,0)),IF(ISERROR(VLOOKUP(Wunschdienstplan!AG51,Berechnung!$A$98:$D$147,4,0)),0,VLOOKUP(Wunschdienstplan!AG51,Berechnung!$A$98:$D$147,4,0)))</f>
        <v>0</v>
      </c>
      <c r="AI210" s="29">
        <f>IF(OR(Wunschdienstplan!AH51=Schichten!$B$3,Wunschdienstplan!AH51=Schichten!$B$4),INDEX($D$98:$D$147,MATCH(CODE(Wunschdienstplan!AH51),$H$98:$H$147,0)),IF(ISERROR(VLOOKUP(Wunschdienstplan!AH51,Berechnung!$A$98:$D$147,4,0)),0,VLOOKUP(Wunschdienstplan!AH51,Berechnung!$A$98:$D$147,4,0)))</f>
        <v>0</v>
      </c>
      <c r="AJ210" s="29">
        <f>IF(OR(Wunschdienstplan!AI51=Schichten!$B$3,Wunschdienstplan!AI51=Schichten!$B$4),INDEX($D$98:$D$147,MATCH(CODE(Wunschdienstplan!AI51),$H$98:$H$147,0)),IF(ISERROR(VLOOKUP(Wunschdienstplan!AI51,Berechnung!$A$98:$D$147,4,0)),0,VLOOKUP(Wunschdienstplan!AI51,Berechnung!$A$98:$D$147,4,0)))</f>
        <v>0</v>
      </c>
      <c r="AK210" s="29">
        <f>IF(OR(Wunschdienstplan!AJ51=Schichten!$B$3,Wunschdienstplan!AJ51=Schichten!$B$4),INDEX($D$98:$D$147,MATCH(CODE(Wunschdienstplan!AJ51),$H$98:$H$147,0)),IF(ISERROR(VLOOKUP(Wunschdienstplan!AJ51,Berechnung!$A$98:$D$147,4,0)),0,VLOOKUP(Wunschdienstplan!AJ51,Berechnung!$A$98:$D$147,4,0)))</f>
        <v>0</v>
      </c>
    </row>
    <row r="211" spans="1:42" x14ac:dyDescent="0.25">
      <c r="A211" s="82" t="str">
        <f>IF(Feiertage!D61&lt;&gt;"",Feiertage!B61,"")</f>
        <v/>
      </c>
      <c r="C211">
        <f>Wunschdienstplan!B52</f>
        <v>47</v>
      </c>
      <c r="D211" t="str">
        <f>Wunschdienstplan!C52</f>
        <v>Vorname47</v>
      </c>
      <c r="E211" t="str">
        <f>Wunschdienstplan!D52</f>
        <v>Nachname47</v>
      </c>
      <c r="F211" s="29" t="str">
        <f t="shared" si="12"/>
        <v>00:00</v>
      </c>
      <c r="G211" s="29">
        <f>IF(OR(Wunschdienstplan!F52=Schichten!$B$3,Wunschdienstplan!F52=Schichten!$B$4),INDEX($D$98:$D$147,MATCH(CODE(Wunschdienstplan!F52),$H$98:$H$147,0)),IF(ISERROR(VLOOKUP(Wunschdienstplan!F52,Berechnung!$A$98:$D$147,4,0)),0,VLOOKUP(Wunschdienstplan!F52,Berechnung!$A$98:$D$147,4,0)))</f>
        <v>0</v>
      </c>
      <c r="H211" s="29">
        <f>IF(OR(Wunschdienstplan!G52=Schichten!$B$3,Wunschdienstplan!G52=Schichten!$B$4),INDEX($D$98:$D$147,MATCH(CODE(Wunschdienstplan!G52),$H$98:$H$147,0)),IF(ISERROR(VLOOKUP(Wunschdienstplan!G52,Berechnung!$A$98:$D$147,4,0)),0,VLOOKUP(Wunschdienstplan!G52,Berechnung!$A$98:$D$147,4,0)))</f>
        <v>0</v>
      </c>
      <c r="I211" s="29">
        <f>IF(OR(Wunschdienstplan!H52=Schichten!$B$3,Wunschdienstplan!H52=Schichten!$B$4),INDEX($D$98:$D$147,MATCH(CODE(Wunschdienstplan!H52),$H$98:$H$147,0)),IF(ISERROR(VLOOKUP(Wunschdienstplan!H52,Berechnung!$A$98:$D$147,4,0)),0,VLOOKUP(Wunschdienstplan!H52,Berechnung!$A$98:$D$147,4,0)))</f>
        <v>0</v>
      </c>
      <c r="J211" s="29">
        <f>IF(OR(Wunschdienstplan!I52=Schichten!$B$3,Wunschdienstplan!I52=Schichten!$B$4),INDEX($D$98:$D$147,MATCH(CODE(Wunschdienstplan!I52),$H$98:$H$147,0)),IF(ISERROR(VLOOKUP(Wunschdienstplan!I52,Berechnung!$A$98:$D$147,4,0)),0,VLOOKUP(Wunschdienstplan!I52,Berechnung!$A$98:$D$147,4,0)))</f>
        <v>0</v>
      </c>
      <c r="K211" s="29">
        <f>IF(OR(Wunschdienstplan!J52=Schichten!$B$3,Wunschdienstplan!J52=Schichten!$B$4),INDEX($D$98:$D$147,MATCH(CODE(Wunschdienstplan!J52),$H$98:$H$147,0)),IF(ISERROR(VLOOKUP(Wunschdienstplan!J52,Berechnung!$A$98:$D$147,4,0)),0,VLOOKUP(Wunschdienstplan!J52,Berechnung!$A$98:$D$147,4,0)))</f>
        <v>0</v>
      </c>
      <c r="L211" s="29">
        <f>IF(OR(Wunschdienstplan!K52=Schichten!$B$3,Wunschdienstplan!K52=Schichten!$B$4),INDEX($D$98:$D$147,MATCH(CODE(Wunschdienstplan!K52),$H$98:$H$147,0)),IF(ISERROR(VLOOKUP(Wunschdienstplan!K52,Berechnung!$A$98:$D$147,4,0)),0,VLOOKUP(Wunschdienstplan!K52,Berechnung!$A$98:$D$147,4,0)))</f>
        <v>0</v>
      </c>
      <c r="M211" s="29">
        <f>IF(OR(Wunschdienstplan!L52=Schichten!$B$3,Wunschdienstplan!L52=Schichten!$B$4),INDEX($D$98:$D$147,MATCH(CODE(Wunschdienstplan!L52),$H$98:$H$147,0)),IF(ISERROR(VLOOKUP(Wunschdienstplan!L52,Berechnung!$A$98:$D$147,4,0)),0,VLOOKUP(Wunschdienstplan!L52,Berechnung!$A$98:$D$147,4,0)))</f>
        <v>0</v>
      </c>
      <c r="N211" s="29">
        <f>IF(OR(Wunschdienstplan!M52=Schichten!$B$3,Wunschdienstplan!M52=Schichten!$B$4),INDEX($D$98:$D$147,MATCH(CODE(Wunschdienstplan!M52),$H$98:$H$147,0)),IF(ISERROR(VLOOKUP(Wunschdienstplan!M52,Berechnung!$A$98:$D$147,4,0)),0,VLOOKUP(Wunschdienstplan!M52,Berechnung!$A$98:$D$147,4,0)))</f>
        <v>0</v>
      </c>
      <c r="O211" s="29">
        <f>IF(OR(Wunschdienstplan!N52=Schichten!$B$3,Wunschdienstplan!N52=Schichten!$B$4),INDEX($D$98:$D$147,MATCH(CODE(Wunschdienstplan!N52),$H$98:$H$147,0)),IF(ISERROR(VLOOKUP(Wunschdienstplan!N52,Berechnung!$A$98:$D$147,4,0)),0,VLOOKUP(Wunschdienstplan!N52,Berechnung!$A$98:$D$147,4,0)))</f>
        <v>0</v>
      </c>
      <c r="P211" s="29">
        <f>IF(OR(Wunschdienstplan!O52=Schichten!$B$3,Wunschdienstplan!O52=Schichten!$B$4),INDEX($D$98:$D$147,MATCH(CODE(Wunschdienstplan!O52),$H$98:$H$147,0)),IF(ISERROR(VLOOKUP(Wunschdienstplan!O52,Berechnung!$A$98:$D$147,4,0)),0,VLOOKUP(Wunschdienstplan!O52,Berechnung!$A$98:$D$147,4,0)))</f>
        <v>0</v>
      </c>
      <c r="Q211" s="29">
        <f>IF(OR(Wunschdienstplan!P52=Schichten!$B$3,Wunschdienstplan!P52=Schichten!$B$4),INDEX($D$98:$D$147,MATCH(CODE(Wunschdienstplan!P52),$H$98:$H$147,0)),IF(ISERROR(VLOOKUP(Wunschdienstplan!P52,Berechnung!$A$98:$D$147,4,0)),0,VLOOKUP(Wunschdienstplan!P52,Berechnung!$A$98:$D$147,4,0)))</f>
        <v>0</v>
      </c>
      <c r="R211" s="29">
        <f>IF(OR(Wunschdienstplan!Q52=Schichten!$B$3,Wunschdienstplan!Q52=Schichten!$B$4),INDEX($D$98:$D$147,MATCH(CODE(Wunschdienstplan!Q52),$H$98:$H$147,0)),IF(ISERROR(VLOOKUP(Wunschdienstplan!Q52,Berechnung!$A$98:$D$147,4,0)),0,VLOOKUP(Wunschdienstplan!Q52,Berechnung!$A$98:$D$147,4,0)))</f>
        <v>0</v>
      </c>
      <c r="S211" s="29">
        <f>IF(OR(Wunschdienstplan!R52=Schichten!$B$3,Wunschdienstplan!R52=Schichten!$B$4),INDEX($D$98:$D$147,MATCH(CODE(Wunschdienstplan!R52),$H$98:$H$147,0)),IF(ISERROR(VLOOKUP(Wunschdienstplan!R52,Berechnung!$A$98:$D$147,4,0)),0,VLOOKUP(Wunschdienstplan!R52,Berechnung!$A$98:$D$147,4,0)))</f>
        <v>0</v>
      </c>
      <c r="T211" s="29">
        <f>IF(OR(Wunschdienstplan!S52=Schichten!$B$3,Wunschdienstplan!S52=Schichten!$B$4),INDEX($D$98:$D$147,MATCH(CODE(Wunschdienstplan!S52),$H$98:$H$147,0)),IF(ISERROR(VLOOKUP(Wunschdienstplan!S52,Berechnung!$A$98:$D$147,4,0)),0,VLOOKUP(Wunschdienstplan!S52,Berechnung!$A$98:$D$147,4,0)))</f>
        <v>0</v>
      </c>
      <c r="U211" s="29">
        <f>IF(OR(Wunschdienstplan!T52=Schichten!$B$3,Wunschdienstplan!T52=Schichten!$B$4),INDEX($D$98:$D$147,MATCH(CODE(Wunschdienstplan!T52),$H$98:$H$147,0)),IF(ISERROR(VLOOKUP(Wunschdienstplan!T52,Berechnung!$A$98:$D$147,4,0)),0,VLOOKUP(Wunschdienstplan!T52,Berechnung!$A$98:$D$147,4,0)))</f>
        <v>0</v>
      </c>
      <c r="V211" s="29">
        <f>IF(OR(Wunschdienstplan!U52=Schichten!$B$3,Wunschdienstplan!U52=Schichten!$B$4),INDEX($D$98:$D$147,MATCH(CODE(Wunschdienstplan!U52),$H$98:$H$147,0)),IF(ISERROR(VLOOKUP(Wunschdienstplan!U52,Berechnung!$A$98:$D$147,4,0)),0,VLOOKUP(Wunschdienstplan!U52,Berechnung!$A$98:$D$147,4,0)))</f>
        <v>0</v>
      </c>
      <c r="W211" s="29">
        <f>IF(OR(Wunschdienstplan!V52=Schichten!$B$3,Wunschdienstplan!V52=Schichten!$B$4),INDEX($D$98:$D$147,MATCH(CODE(Wunschdienstplan!V52),$H$98:$H$147,0)),IF(ISERROR(VLOOKUP(Wunschdienstplan!V52,Berechnung!$A$98:$D$147,4,0)),0,VLOOKUP(Wunschdienstplan!V52,Berechnung!$A$98:$D$147,4,0)))</f>
        <v>0</v>
      </c>
      <c r="X211" s="29">
        <f>IF(OR(Wunschdienstplan!W52=Schichten!$B$3,Wunschdienstplan!W52=Schichten!$B$4),INDEX($D$98:$D$147,MATCH(CODE(Wunschdienstplan!W52),$H$98:$H$147,0)),IF(ISERROR(VLOOKUP(Wunschdienstplan!W52,Berechnung!$A$98:$D$147,4,0)),0,VLOOKUP(Wunschdienstplan!W52,Berechnung!$A$98:$D$147,4,0)))</f>
        <v>0</v>
      </c>
      <c r="Y211" s="29">
        <f>IF(OR(Wunschdienstplan!X52=Schichten!$B$3,Wunschdienstplan!X52=Schichten!$B$4),INDEX($D$98:$D$147,MATCH(CODE(Wunschdienstplan!X52),$H$98:$H$147,0)),IF(ISERROR(VLOOKUP(Wunschdienstplan!X52,Berechnung!$A$98:$D$147,4,0)),0,VLOOKUP(Wunschdienstplan!X52,Berechnung!$A$98:$D$147,4,0)))</f>
        <v>0</v>
      </c>
      <c r="Z211" s="29">
        <f>IF(OR(Wunschdienstplan!Y52=Schichten!$B$3,Wunschdienstplan!Y52=Schichten!$B$4),INDEX($D$98:$D$147,MATCH(CODE(Wunschdienstplan!Y52),$H$98:$H$147,0)),IF(ISERROR(VLOOKUP(Wunschdienstplan!Y52,Berechnung!$A$98:$D$147,4,0)),0,VLOOKUP(Wunschdienstplan!Y52,Berechnung!$A$98:$D$147,4,0)))</f>
        <v>0</v>
      </c>
      <c r="AA211" s="29">
        <f>IF(OR(Wunschdienstplan!Z52=Schichten!$B$3,Wunschdienstplan!Z52=Schichten!$B$4),INDEX($D$98:$D$147,MATCH(CODE(Wunschdienstplan!Z52),$H$98:$H$147,0)),IF(ISERROR(VLOOKUP(Wunschdienstplan!Z52,Berechnung!$A$98:$D$147,4,0)),0,VLOOKUP(Wunschdienstplan!Z52,Berechnung!$A$98:$D$147,4,0)))</f>
        <v>0</v>
      </c>
      <c r="AB211" s="29">
        <f>IF(OR(Wunschdienstplan!AA52=Schichten!$B$3,Wunschdienstplan!AA52=Schichten!$B$4),INDEX($D$98:$D$147,MATCH(CODE(Wunschdienstplan!AA52),$H$98:$H$147,0)),IF(ISERROR(VLOOKUP(Wunschdienstplan!AA52,Berechnung!$A$98:$D$147,4,0)),0,VLOOKUP(Wunschdienstplan!AA52,Berechnung!$A$98:$D$147,4,0)))</f>
        <v>0</v>
      </c>
      <c r="AC211" s="29">
        <f>IF(OR(Wunschdienstplan!AB52=Schichten!$B$3,Wunschdienstplan!AB52=Schichten!$B$4),INDEX($D$98:$D$147,MATCH(CODE(Wunschdienstplan!AB52),$H$98:$H$147,0)),IF(ISERROR(VLOOKUP(Wunschdienstplan!AB52,Berechnung!$A$98:$D$147,4,0)),0,VLOOKUP(Wunschdienstplan!AB52,Berechnung!$A$98:$D$147,4,0)))</f>
        <v>0</v>
      </c>
      <c r="AD211" s="29">
        <f>IF(OR(Wunschdienstplan!AC52=Schichten!$B$3,Wunschdienstplan!AC52=Schichten!$B$4),INDEX($D$98:$D$147,MATCH(CODE(Wunschdienstplan!AC52),$H$98:$H$147,0)),IF(ISERROR(VLOOKUP(Wunschdienstplan!AC52,Berechnung!$A$98:$D$147,4,0)),0,VLOOKUP(Wunschdienstplan!AC52,Berechnung!$A$98:$D$147,4,0)))</f>
        <v>0</v>
      </c>
      <c r="AE211" s="29">
        <f>IF(OR(Wunschdienstplan!AD52=Schichten!$B$3,Wunschdienstplan!AD52=Schichten!$B$4),INDEX($D$98:$D$147,MATCH(CODE(Wunschdienstplan!AD52),$H$98:$H$147,0)),IF(ISERROR(VLOOKUP(Wunschdienstplan!AD52,Berechnung!$A$98:$D$147,4,0)),0,VLOOKUP(Wunschdienstplan!AD52,Berechnung!$A$98:$D$147,4,0)))</f>
        <v>0</v>
      </c>
      <c r="AF211" s="29">
        <f>IF(OR(Wunschdienstplan!AE52=Schichten!$B$3,Wunschdienstplan!AE52=Schichten!$B$4),INDEX($D$98:$D$147,MATCH(CODE(Wunschdienstplan!AE52),$H$98:$H$147,0)),IF(ISERROR(VLOOKUP(Wunschdienstplan!AE52,Berechnung!$A$98:$D$147,4,0)),0,VLOOKUP(Wunschdienstplan!AE52,Berechnung!$A$98:$D$147,4,0)))</f>
        <v>0</v>
      </c>
      <c r="AG211" s="29">
        <f>IF(OR(Wunschdienstplan!AF52=Schichten!$B$3,Wunschdienstplan!AF52=Schichten!$B$4),INDEX($D$98:$D$147,MATCH(CODE(Wunschdienstplan!AF52),$H$98:$H$147,0)),IF(ISERROR(VLOOKUP(Wunschdienstplan!AF52,Berechnung!$A$98:$D$147,4,0)),0,VLOOKUP(Wunschdienstplan!AF52,Berechnung!$A$98:$D$147,4,0)))</f>
        <v>0</v>
      </c>
      <c r="AH211" s="29">
        <f>IF(OR(Wunschdienstplan!AG52=Schichten!$B$3,Wunschdienstplan!AG52=Schichten!$B$4),INDEX($D$98:$D$147,MATCH(CODE(Wunschdienstplan!AG52),$H$98:$H$147,0)),IF(ISERROR(VLOOKUP(Wunschdienstplan!AG52,Berechnung!$A$98:$D$147,4,0)),0,VLOOKUP(Wunschdienstplan!AG52,Berechnung!$A$98:$D$147,4,0)))</f>
        <v>0</v>
      </c>
      <c r="AI211" s="29">
        <f>IF(OR(Wunschdienstplan!AH52=Schichten!$B$3,Wunschdienstplan!AH52=Schichten!$B$4),INDEX($D$98:$D$147,MATCH(CODE(Wunschdienstplan!AH52),$H$98:$H$147,0)),IF(ISERROR(VLOOKUP(Wunschdienstplan!AH52,Berechnung!$A$98:$D$147,4,0)),0,VLOOKUP(Wunschdienstplan!AH52,Berechnung!$A$98:$D$147,4,0)))</f>
        <v>0</v>
      </c>
      <c r="AJ211" s="29">
        <f>IF(OR(Wunschdienstplan!AI52=Schichten!$B$3,Wunschdienstplan!AI52=Schichten!$B$4),INDEX($D$98:$D$147,MATCH(CODE(Wunschdienstplan!AI52),$H$98:$H$147,0)),IF(ISERROR(VLOOKUP(Wunschdienstplan!AI52,Berechnung!$A$98:$D$147,4,0)),0,VLOOKUP(Wunschdienstplan!AI52,Berechnung!$A$98:$D$147,4,0)))</f>
        <v>0</v>
      </c>
      <c r="AK211" s="29">
        <f>IF(OR(Wunschdienstplan!AJ52=Schichten!$B$3,Wunschdienstplan!AJ52=Schichten!$B$4),INDEX($D$98:$D$147,MATCH(CODE(Wunschdienstplan!AJ52),$H$98:$H$147,0)),IF(ISERROR(VLOOKUP(Wunschdienstplan!AJ52,Berechnung!$A$98:$D$147,4,0)),0,VLOOKUP(Wunschdienstplan!AJ52,Berechnung!$A$98:$D$147,4,0)))</f>
        <v>0</v>
      </c>
    </row>
    <row r="212" spans="1:42" x14ac:dyDescent="0.25">
      <c r="A212" s="82" t="str">
        <f>IF(Feiertage!D62&lt;&gt;"",Feiertage!B62,"")</f>
        <v/>
      </c>
      <c r="C212">
        <f>Wunschdienstplan!B53</f>
        <v>48</v>
      </c>
      <c r="D212" t="str">
        <f>Wunschdienstplan!C53</f>
        <v>Vorname48</v>
      </c>
      <c r="E212" t="str">
        <f>Wunschdienstplan!D53</f>
        <v>Nachname48</v>
      </c>
      <c r="F212" s="29" t="str">
        <f t="shared" si="12"/>
        <v>00:00</v>
      </c>
      <c r="G212" s="29">
        <f>IF(OR(Wunschdienstplan!F53=Schichten!$B$3,Wunschdienstplan!F53=Schichten!$B$4),INDEX($D$98:$D$147,MATCH(CODE(Wunschdienstplan!F53),$H$98:$H$147,0)),IF(ISERROR(VLOOKUP(Wunschdienstplan!F53,Berechnung!$A$98:$D$147,4,0)),0,VLOOKUP(Wunschdienstplan!F53,Berechnung!$A$98:$D$147,4,0)))</f>
        <v>0</v>
      </c>
      <c r="H212" s="29">
        <f>IF(OR(Wunschdienstplan!G53=Schichten!$B$3,Wunschdienstplan!G53=Schichten!$B$4),INDEX($D$98:$D$147,MATCH(CODE(Wunschdienstplan!G53),$H$98:$H$147,0)),IF(ISERROR(VLOOKUP(Wunschdienstplan!G53,Berechnung!$A$98:$D$147,4,0)),0,VLOOKUP(Wunschdienstplan!G53,Berechnung!$A$98:$D$147,4,0)))</f>
        <v>0</v>
      </c>
      <c r="I212" s="29">
        <f>IF(OR(Wunschdienstplan!H53=Schichten!$B$3,Wunschdienstplan!H53=Schichten!$B$4),INDEX($D$98:$D$147,MATCH(CODE(Wunschdienstplan!H53),$H$98:$H$147,0)),IF(ISERROR(VLOOKUP(Wunschdienstplan!H53,Berechnung!$A$98:$D$147,4,0)),0,VLOOKUP(Wunschdienstplan!H53,Berechnung!$A$98:$D$147,4,0)))</f>
        <v>0</v>
      </c>
      <c r="J212" s="29">
        <f>IF(OR(Wunschdienstplan!I53=Schichten!$B$3,Wunschdienstplan!I53=Schichten!$B$4),INDEX($D$98:$D$147,MATCH(CODE(Wunschdienstplan!I53),$H$98:$H$147,0)),IF(ISERROR(VLOOKUP(Wunschdienstplan!I53,Berechnung!$A$98:$D$147,4,0)),0,VLOOKUP(Wunschdienstplan!I53,Berechnung!$A$98:$D$147,4,0)))</f>
        <v>0</v>
      </c>
      <c r="K212" s="29">
        <f>IF(OR(Wunschdienstplan!J53=Schichten!$B$3,Wunschdienstplan!J53=Schichten!$B$4),INDEX($D$98:$D$147,MATCH(CODE(Wunschdienstplan!J53),$H$98:$H$147,0)),IF(ISERROR(VLOOKUP(Wunschdienstplan!J53,Berechnung!$A$98:$D$147,4,0)),0,VLOOKUP(Wunschdienstplan!J53,Berechnung!$A$98:$D$147,4,0)))</f>
        <v>0</v>
      </c>
      <c r="L212" s="29">
        <f>IF(OR(Wunschdienstplan!K53=Schichten!$B$3,Wunschdienstplan!K53=Schichten!$B$4),INDEX($D$98:$D$147,MATCH(CODE(Wunschdienstplan!K53),$H$98:$H$147,0)),IF(ISERROR(VLOOKUP(Wunschdienstplan!K53,Berechnung!$A$98:$D$147,4,0)),0,VLOOKUP(Wunschdienstplan!K53,Berechnung!$A$98:$D$147,4,0)))</f>
        <v>0</v>
      </c>
      <c r="M212" s="29">
        <f>IF(OR(Wunschdienstplan!L53=Schichten!$B$3,Wunschdienstplan!L53=Schichten!$B$4),INDEX($D$98:$D$147,MATCH(CODE(Wunschdienstplan!L53),$H$98:$H$147,0)),IF(ISERROR(VLOOKUP(Wunschdienstplan!L53,Berechnung!$A$98:$D$147,4,0)),0,VLOOKUP(Wunschdienstplan!L53,Berechnung!$A$98:$D$147,4,0)))</f>
        <v>0</v>
      </c>
      <c r="N212" s="29">
        <f>IF(OR(Wunschdienstplan!M53=Schichten!$B$3,Wunschdienstplan!M53=Schichten!$B$4),INDEX($D$98:$D$147,MATCH(CODE(Wunschdienstplan!M53),$H$98:$H$147,0)),IF(ISERROR(VLOOKUP(Wunschdienstplan!M53,Berechnung!$A$98:$D$147,4,0)),0,VLOOKUP(Wunschdienstplan!M53,Berechnung!$A$98:$D$147,4,0)))</f>
        <v>0</v>
      </c>
      <c r="O212" s="29">
        <f>IF(OR(Wunschdienstplan!N53=Schichten!$B$3,Wunschdienstplan!N53=Schichten!$B$4),INDEX($D$98:$D$147,MATCH(CODE(Wunschdienstplan!N53),$H$98:$H$147,0)),IF(ISERROR(VLOOKUP(Wunschdienstplan!N53,Berechnung!$A$98:$D$147,4,0)),0,VLOOKUP(Wunschdienstplan!N53,Berechnung!$A$98:$D$147,4,0)))</f>
        <v>0</v>
      </c>
      <c r="P212" s="29">
        <f>IF(OR(Wunschdienstplan!O53=Schichten!$B$3,Wunschdienstplan!O53=Schichten!$B$4),INDEX($D$98:$D$147,MATCH(CODE(Wunschdienstplan!O53),$H$98:$H$147,0)),IF(ISERROR(VLOOKUP(Wunschdienstplan!O53,Berechnung!$A$98:$D$147,4,0)),0,VLOOKUP(Wunschdienstplan!O53,Berechnung!$A$98:$D$147,4,0)))</f>
        <v>0</v>
      </c>
      <c r="Q212" s="29">
        <f>IF(OR(Wunschdienstplan!P53=Schichten!$B$3,Wunschdienstplan!P53=Schichten!$B$4),INDEX($D$98:$D$147,MATCH(CODE(Wunschdienstplan!P53),$H$98:$H$147,0)),IF(ISERROR(VLOOKUP(Wunschdienstplan!P53,Berechnung!$A$98:$D$147,4,0)),0,VLOOKUP(Wunschdienstplan!P53,Berechnung!$A$98:$D$147,4,0)))</f>
        <v>0</v>
      </c>
      <c r="R212" s="29">
        <f>IF(OR(Wunschdienstplan!Q53=Schichten!$B$3,Wunschdienstplan!Q53=Schichten!$B$4),INDEX($D$98:$D$147,MATCH(CODE(Wunschdienstplan!Q53),$H$98:$H$147,0)),IF(ISERROR(VLOOKUP(Wunschdienstplan!Q53,Berechnung!$A$98:$D$147,4,0)),0,VLOOKUP(Wunschdienstplan!Q53,Berechnung!$A$98:$D$147,4,0)))</f>
        <v>0</v>
      </c>
      <c r="S212" s="29">
        <f>IF(OR(Wunschdienstplan!R53=Schichten!$B$3,Wunschdienstplan!R53=Schichten!$B$4),INDEX($D$98:$D$147,MATCH(CODE(Wunschdienstplan!R53),$H$98:$H$147,0)),IF(ISERROR(VLOOKUP(Wunschdienstplan!R53,Berechnung!$A$98:$D$147,4,0)),0,VLOOKUP(Wunschdienstplan!R53,Berechnung!$A$98:$D$147,4,0)))</f>
        <v>0</v>
      </c>
      <c r="T212" s="29">
        <f>IF(OR(Wunschdienstplan!S53=Schichten!$B$3,Wunschdienstplan!S53=Schichten!$B$4),INDEX($D$98:$D$147,MATCH(CODE(Wunschdienstplan!S53),$H$98:$H$147,0)),IF(ISERROR(VLOOKUP(Wunschdienstplan!S53,Berechnung!$A$98:$D$147,4,0)),0,VLOOKUP(Wunschdienstplan!S53,Berechnung!$A$98:$D$147,4,0)))</f>
        <v>0</v>
      </c>
      <c r="U212" s="29">
        <f>IF(OR(Wunschdienstplan!T53=Schichten!$B$3,Wunschdienstplan!T53=Schichten!$B$4),INDEX($D$98:$D$147,MATCH(CODE(Wunschdienstplan!T53),$H$98:$H$147,0)),IF(ISERROR(VLOOKUP(Wunschdienstplan!T53,Berechnung!$A$98:$D$147,4,0)),0,VLOOKUP(Wunschdienstplan!T53,Berechnung!$A$98:$D$147,4,0)))</f>
        <v>0</v>
      </c>
      <c r="V212" s="29">
        <f>IF(OR(Wunschdienstplan!U53=Schichten!$B$3,Wunschdienstplan!U53=Schichten!$B$4),INDEX($D$98:$D$147,MATCH(CODE(Wunschdienstplan!U53),$H$98:$H$147,0)),IF(ISERROR(VLOOKUP(Wunschdienstplan!U53,Berechnung!$A$98:$D$147,4,0)),0,VLOOKUP(Wunschdienstplan!U53,Berechnung!$A$98:$D$147,4,0)))</f>
        <v>0</v>
      </c>
      <c r="W212" s="29">
        <f>IF(OR(Wunschdienstplan!V53=Schichten!$B$3,Wunschdienstplan!V53=Schichten!$B$4),INDEX($D$98:$D$147,MATCH(CODE(Wunschdienstplan!V53),$H$98:$H$147,0)),IF(ISERROR(VLOOKUP(Wunschdienstplan!V53,Berechnung!$A$98:$D$147,4,0)),0,VLOOKUP(Wunschdienstplan!V53,Berechnung!$A$98:$D$147,4,0)))</f>
        <v>0</v>
      </c>
      <c r="X212" s="29">
        <f>IF(OR(Wunschdienstplan!W53=Schichten!$B$3,Wunschdienstplan!W53=Schichten!$B$4),INDEX($D$98:$D$147,MATCH(CODE(Wunschdienstplan!W53),$H$98:$H$147,0)),IF(ISERROR(VLOOKUP(Wunschdienstplan!W53,Berechnung!$A$98:$D$147,4,0)),0,VLOOKUP(Wunschdienstplan!W53,Berechnung!$A$98:$D$147,4,0)))</f>
        <v>0</v>
      </c>
      <c r="Y212" s="29">
        <f>IF(OR(Wunschdienstplan!X53=Schichten!$B$3,Wunschdienstplan!X53=Schichten!$B$4),INDEX($D$98:$D$147,MATCH(CODE(Wunschdienstplan!X53),$H$98:$H$147,0)),IF(ISERROR(VLOOKUP(Wunschdienstplan!X53,Berechnung!$A$98:$D$147,4,0)),0,VLOOKUP(Wunschdienstplan!X53,Berechnung!$A$98:$D$147,4,0)))</f>
        <v>0</v>
      </c>
      <c r="Z212" s="29">
        <f>IF(OR(Wunschdienstplan!Y53=Schichten!$B$3,Wunschdienstplan!Y53=Schichten!$B$4),INDEX($D$98:$D$147,MATCH(CODE(Wunschdienstplan!Y53),$H$98:$H$147,0)),IF(ISERROR(VLOOKUP(Wunschdienstplan!Y53,Berechnung!$A$98:$D$147,4,0)),0,VLOOKUP(Wunschdienstplan!Y53,Berechnung!$A$98:$D$147,4,0)))</f>
        <v>0</v>
      </c>
      <c r="AA212" s="29">
        <f>IF(OR(Wunschdienstplan!Z53=Schichten!$B$3,Wunschdienstplan!Z53=Schichten!$B$4),INDEX($D$98:$D$147,MATCH(CODE(Wunschdienstplan!Z53),$H$98:$H$147,0)),IF(ISERROR(VLOOKUP(Wunschdienstplan!Z53,Berechnung!$A$98:$D$147,4,0)),0,VLOOKUP(Wunschdienstplan!Z53,Berechnung!$A$98:$D$147,4,0)))</f>
        <v>0</v>
      </c>
      <c r="AB212" s="29">
        <f>IF(OR(Wunschdienstplan!AA53=Schichten!$B$3,Wunschdienstplan!AA53=Schichten!$B$4),INDEX($D$98:$D$147,MATCH(CODE(Wunschdienstplan!AA53),$H$98:$H$147,0)),IF(ISERROR(VLOOKUP(Wunschdienstplan!AA53,Berechnung!$A$98:$D$147,4,0)),0,VLOOKUP(Wunschdienstplan!AA53,Berechnung!$A$98:$D$147,4,0)))</f>
        <v>0</v>
      </c>
      <c r="AC212" s="29">
        <f>IF(OR(Wunschdienstplan!AB53=Schichten!$B$3,Wunschdienstplan!AB53=Schichten!$B$4),INDEX($D$98:$D$147,MATCH(CODE(Wunschdienstplan!AB53),$H$98:$H$147,0)),IF(ISERROR(VLOOKUP(Wunschdienstplan!AB53,Berechnung!$A$98:$D$147,4,0)),0,VLOOKUP(Wunschdienstplan!AB53,Berechnung!$A$98:$D$147,4,0)))</f>
        <v>0</v>
      </c>
      <c r="AD212" s="29">
        <f>IF(OR(Wunschdienstplan!AC53=Schichten!$B$3,Wunschdienstplan!AC53=Schichten!$B$4),INDEX($D$98:$D$147,MATCH(CODE(Wunschdienstplan!AC53),$H$98:$H$147,0)),IF(ISERROR(VLOOKUP(Wunschdienstplan!AC53,Berechnung!$A$98:$D$147,4,0)),0,VLOOKUP(Wunschdienstplan!AC53,Berechnung!$A$98:$D$147,4,0)))</f>
        <v>0</v>
      </c>
      <c r="AE212" s="29">
        <f>IF(OR(Wunschdienstplan!AD53=Schichten!$B$3,Wunschdienstplan!AD53=Schichten!$B$4),INDEX($D$98:$D$147,MATCH(CODE(Wunschdienstplan!AD53),$H$98:$H$147,0)),IF(ISERROR(VLOOKUP(Wunschdienstplan!AD53,Berechnung!$A$98:$D$147,4,0)),0,VLOOKUP(Wunschdienstplan!AD53,Berechnung!$A$98:$D$147,4,0)))</f>
        <v>0</v>
      </c>
      <c r="AF212" s="29">
        <f>IF(OR(Wunschdienstplan!AE53=Schichten!$B$3,Wunschdienstplan!AE53=Schichten!$B$4),INDEX($D$98:$D$147,MATCH(CODE(Wunschdienstplan!AE53),$H$98:$H$147,0)),IF(ISERROR(VLOOKUP(Wunschdienstplan!AE53,Berechnung!$A$98:$D$147,4,0)),0,VLOOKUP(Wunschdienstplan!AE53,Berechnung!$A$98:$D$147,4,0)))</f>
        <v>0</v>
      </c>
      <c r="AG212" s="29">
        <f>IF(OR(Wunschdienstplan!AF53=Schichten!$B$3,Wunschdienstplan!AF53=Schichten!$B$4),INDEX($D$98:$D$147,MATCH(CODE(Wunschdienstplan!AF53),$H$98:$H$147,0)),IF(ISERROR(VLOOKUP(Wunschdienstplan!AF53,Berechnung!$A$98:$D$147,4,0)),0,VLOOKUP(Wunschdienstplan!AF53,Berechnung!$A$98:$D$147,4,0)))</f>
        <v>0</v>
      </c>
      <c r="AH212" s="29">
        <f>IF(OR(Wunschdienstplan!AG53=Schichten!$B$3,Wunschdienstplan!AG53=Schichten!$B$4),INDEX($D$98:$D$147,MATCH(CODE(Wunschdienstplan!AG53),$H$98:$H$147,0)),IF(ISERROR(VLOOKUP(Wunschdienstplan!AG53,Berechnung!$A$98:$D$147,4,0)),0,VLOOKUP(Wunschdienstplan!AG53,Berechnung!$A$98:$D$147,4,0)))</f>
        <v>0</v>
      </c>
      <c r="AI212" s="29">
        <f>IF(OR(Wunschdienstplan!AH53=Schichten!$B$3,Wunschdienstplan!AH53=Schichten!$B$4),INDEX($D$98:$D$147,MATCH(CODE(Wunschdienstplan!AH53),$H$98:$H$147,0)),IF(ISERROR(VLOOKUP(Wunschdienstplan!AH53,Berechnung!$A$98:$D$147,4,0)),0,VLOOKUP(Wunschdienstplan!AH53,Berechnung!$A$98:$D$147,4,0)))</f>
        <v>0</v>
      </c>
      <c r="AJ212" s="29">
        <f>IF(OR(Wunschdienstplan!AI53=Schichten!$B$3,Wunschdienstplan!AI53=Schichten!$B$4),INDEX($D$98:$D$147,MATCH(CODE(Wunschdienstplan!AI53),$H$98:$H$147,0)),IF(ISERROR(VLOOKUP(Wunschdienstplan!AI53,Berechnung!$A$98:$D$147,4,0)),0,VLOOKUP(Wunschdienstplan!AI53,Berechnung!$A$98:$D$147,4,0)))</f>
        <v>0</v>
      </c>
      <c r="AK212" s="29">
        <f>IF(OR(Wunschdienstplan!AJ53=Schichten!$B$3,Wunschdienstplan!AJ53=Schichten!$B$4),INDEX($D$98:$D$147,MATCH(CODE(Wunschdienstplan!AJ53),$H$98:$H$147,0)),IF(ISERROR(VLOOKUP(Wunschdienstplan!AJ53,Berechnung!$A$98:$D$147,4,0)),0,VLOOKUP(Wunschdienstplan!AJ53,Berechnung!$A$98:$D$147,4,0)))</f>
        <v>0</v>
      </c>
    </row>
    <row r="213" spans="1:42" x14ac:dyDescent="0.25">
      <c r="A213" s="82" t="str">
        <f>IF(Feiertage!D63&lt;&gt;"",Feiertage!B63,"")</f>
        <v/>
      </c>
      <c r="C213">
        <f>Wunschdienstplan!B54</f>
        <v>49</v>
      </c>
      <c r="D213" t="str">
        <f>Wunschdienstplan!C54</f>
        <v>Vorname49</v>
      </c>
      <c r="E213" t="str">
        <f>Wunschdienstplan!D54</f>
        <v>Nachname49</v>
      </c>
      <c r="F213" s="29" t="str">
        <f t="shared" si="12"/>
        <v>00:00</v>
      </c>
      <c r="G213" s="29">
        <f>IF(OR(Wunschdienstplan!F54=Schichten!$B$3,Wunschdienstplan!F54=Schichten!$B$4),INDEX($D$98:$D$147,MATCH(CODE(Wunschdienstplan!F54),$H$98:$H$147,0)),IF(ISERROR(VLOOKUP(Wunschdienstplan!F54,Berechnung!$A$98:$D$147,4,0)),0,VLOOKUP(Wunschdienstplan!F54,Berechnung!$A$98:$D$147,4,0)))</f>
        <v>0</v>
      </c>
      <c r="H213" s="29">
        <f>IF(OR(Wunschdienstplan!G54=Schichten!$B$3,Wunschdienstplan!G54=Schichten!$B$4),INDEX($D$98:$D$147,MATCH(CODE(Wunschdienstplan!G54),$H$98:$H$147,0)),IF(ISERROR(VLOOKUP(Wunschdienstplan!G54,Berechnung!$A$98:$D$147,4,0)),0,VLOOKUP(Wunschdienstplan!G54,Berechnung!$A$98:$D$147,4,0)))</f>
        <v>0</v>
      </c>
      <c r="I213" s="29">
        <f>IF(OR(Wunschdienstplan!H54=Schichten!$B$3,Wunschdienstplan!H54=Schichten!$B$4),INDEX($D$98:$D$147,MATCH(CODE(Wunschdienstplan!H54),$H$98:$H$147,0)),IF(ISERROR(VLOOKUP(Wunschdienstplan!H54,Berechnung!$A$98:$D$147,4,0)),0,VLOOKUP(Wunschdienstplan!H54,Berechnung!$A$98:$D$147,4,0)))</f>
        <v>0</v>
      </c>
      <c r="J213" s="29">
        <f>IF(OR(Wunschdienstplan!I54=Schichten!$B$3,Wunschdienstplan!I54=Schichten!$B$4),INDEX($D$98:$D$147,MATCH(CODE(Wunschdienstplan!I54),$H$98:$H$147,0)),IF(ISERROR(VLOOKUP(Wunschdienstplan!I54,Berechnung!$A$98:$D$147,4,0)),0,VLOOKUP(Wunschdienstplan!I54,Berechnung!$A$98:$D$147,4,0)))</f>
        <v>0</v>
      </c>
      <c r="K213" s="29">
        <f>IF(OR(Wunschdienstplan!J54=Schichten!$B$3,Wunschdienstplan!J54=Schichten!$B$4),INDEX($D$98:$D$147,MATCH(CODE(Wunschdienstplan!J54),$H$98:$H$147,0)),IF(ISERROR(VLOOKUP(Wunschdienstplan!J54,Berechnung!$A$98:$D$147,4,0)),0,VLOOKUP(Wunschdienstplan!J54,Berechnung!$A$98:$D$147,4,0)))</f>
        <v>0</v>
      </c>
      <c r="L213" s="29">
        <f>IF(OR(Wunschdienstplan!K54=Schichten!$B$3,Wunschdienstplan!K54=Schichten!$B$4),INDEX($D$98:$D$147,MATCH(CODE(Wunschdienstplan!K54),$H$98:$H$147,0)),IF(ISERROR(VLOOKUP(Wunschdienstplan!K54,Berechnung!$A$98:$D$147,4,0)),0,VLOOKUP(Wunschdienstplan!K54,Berechnung!$A$98:$D$147,4,0)))</f>
        <v>0</v>
      </c>
      <c r="M213" s="29">
        <f>IF(OR(Wunschdienstplan!L54=Schichten!$B$3,Wunschdienstplan!L54=Schichten!$B$4),INDEX($D$98:$D$147,MATCH(CODE(Wunschdienstplan!L54),$H$98:$H$147,0)),IF(ISERROR(VLOOKUP(Wunschdienstplan!L54,Berechnung!$A$98:$D$147,4,0)),0,VLOOKUP(Wunschdienstplan!L54,Berechnung!$A$98:$D$147,4,0)))</f>
        <v>0</v>
      </c>
      <c r="N213" s="29">
        <f>IF(OR(Wunschdienstplan!M54=Schichten!$B$3,Wunschdienstplan!M54=Schichten!$B$4),INDEX($D$98:$D$147,MATCH(CODE(Wunschdienstplan!M54),$H$98:$H$147,0)),IF(ISERROR(VLOOKUP(Wunschdienstplan!M54,Berechnung!$A$98:$D$147,4,0)),0,VLOOKUP(Wunschdienstplan!M54,Berechnung!$A$98:$D$147,4,0)))</f>
        <v>0</v>
      </c>
      <c r="O213" s="29">
        <f>IF(OR(Wunschdienstplan!N54=Schichten!$B$3,Wunschdienstplan!N54=Schichten!$B$4),INDEX($D$98:$D$147,MATCH(CODE(Wunschdienstplan!N54),$H$98:$H$147,0)),IF(ISERROR(VLOOKUP(Wunschdienstplan!N54,Berechnung!$A$98:$D$147,4,0)),0,VLOOKUP(Wunschdienstplan!N54,Berechnung!$A$98:$D$147,4,0)))</f>
        <v>0</v>
      </c>
      <c r="P213" s="29">
        <f>IF(OR(Wunschdienstplan!O54=Schichten!$B$3,Wunschdienstplan!O54=Schichten!$B$4),INDEX($D$98:$D$147,MATCH(CODE(Wunschdienstplan!O54),$H$98:$H$147,0)),IF(ISERROR(VLOOKUP(Wunschdienstplan!O54,Berechnung!$A$98:$D$147,4,0)),0,VLOOKUP(Wunschdienstplan!O54,Berechnung!$A$98:$D$147,4,0)))</f>
        <v>0</v>
      </c>
      <c r="Q213" s="29">
        <f>IF(OR(Wunschdienstplan!P54=Schichten!$B$3,Wunschdienstplan!P54=Schichten!$B$4),INDEX($D$98:$D$147,MATCH(CODE(Wunschdienstplan!P54),$H$98:$H$147,0)),IF(ISERROR(VLOOKUP(Wunschdienstplan!P54,Berechnung!$A$98:$D$147,4,0)),0,VLOOKUP(Wunschdienstplan!P54,Berechnung!$A$98:$D$147,4,0)))</f>
        <v>0</v>
      </c>
      <c r="R213" s="29">
        <f>IF(OR(Wunschdienstplan!Q54=Schichten!$B$3,Wunschdienstplan!Q54=Schichten!$B$4),INDEX($D$98:$D$147,MATCH(CODE(Wunschdienstplan!Q54),$H$98:$H$147,0)),IF(ISERROR(VLOOKUP(Wunschdienstplan!Q54,Berechnung!$A$98:$D$147,4,0)),0,VLOOKUP(Wunschdienstplan!Q54,Berechnung!$A$98:$D$147,4,0)))</f>
        <v>0</v>
      </c>
      <c r="S213" s="29">
        <f>IF(OR(Wunschdienstplan!R54=Schichten!$B$3,Wunschdienstplan!R54=Schichten!$B$4),INDEX($D$98:$D$147,MATCH(CODE(Wunschdienstplan!R54),$H$98:$H$147,0)),IF(ISERROR(VLOOKUP(Wunschdienstplan!R54,Berechnung!$A$98:$D$147,4,0)),0,VLOOKUP(Wunschdienstplan!R54,Berechnung!$A$98:$D$147,4,0)))</f>
        <v>0</v>
      </c>
      <c r="T213" s="29">
        <f>IF(OR(Wunschdienstplan!S54=Schichten!$B$3,Wunschdienstplan!S54=Schichten!$B$4),INDEX($D$98:$D$147,MATCH(CODE(Wunschdienstplan!S54),$H$98:$H$147,0)),IF(ISERROR(VLOOKUP(Wunschdienstplan!S54,Berechnung!$A$98:$D$147,4,0)),0,VLOOKUP(Wunschdienstplan!S54,Berechnung!$A$98:$D$147,4,0)))</f>
        <v>0</v>
      </c>
      <c r="U213" s="29">
        <f>IF(OR(Wunschdienstplan!T54=Schichten!$B$3,Wunschdienstplan!T54=Schichten!$B$4),INDEX($D$98:$D$147,MATCH(CODE(Wunschdienstplan!T54),$H$98:$H$147,0)),IF(ISERROR(VLOOKUP(Wunschdienstplan!T54,Berechnung!$A$98:$D$147,4,0)),0,VLOOKUP(Wunschdienstplan!T54,Berechnung!$A$98:$D$147,4,0)))</f>
        <v>0</v>
      </c>
      <c r="V213" s="29">
        <f>IF(OR(Wunschdienstplan!U54=Schichten!$B$3,Wunschdienstplan!U54=Schichten!$B$4),INDEX($D$98:$D$147,MATCH(CODE(Wunschdienstplan!U54),$H$98:$H$147,0)),IF(ISERROR(VLOOKUP(Wunschdienstplan!U54,Berechnung!$A$98:$D$147,4,0)),0,VLOOKUP(Wunschdienstplan!U54,Berechnung!$A$98:$D$147,4,0)))</f>
        <v>0</v>
      </c>
      <c r="W213" s="29">
        <f>IF(OR(Wunschdienstplan!V54=Schichten!$B$3,Wunschdienstplan!V54=Schichten!$B$4),INDEX($D$98:$D$147,MATCH(CODE(Wunschdienstplan!V54),$H$98:$H$147,0)),IF(ISERROR(VLOOKUP(Wunschdienstplan!V54,Berechnung!$A$98:$D$147,4,0)),0,VLOOKUP(Wunschdienstplan!V54,Berechnung!$A$98:$D$147,4,0)))</f>
        <v>0</v>
      </c>
      <c r="X213" s="29">
        <f>IF(OR(Wunschdienstplan!W54=Schichten!$B$3,Wunschdienstplan!W54=Schichten!$B$4),INDEX($D$98:$D$147,MATCH(CODE(Wunschdienstplan!W54),$H$98:$H$147,0)),IF(ISERROR(VLOOKUP(Wunschdienstplan!W54,Berechnung!$A$98:$D$147,4,0)),0,VLOOKUP(Wunschdienstplan!W54,Berechnung!$A$98:$D$147,4,0)))</f>
        <v>0</v>
      </c>
      <c r="Y213" s="29">
        <f>IF(OR(Wunschdienstplan!X54=Schichten!$B$3,Wunschdienstplan!X54=Schichten!$B$4),INDEX($D$98:$D$147,MATCH(CODE(Wunschdienstplan!X54),$H$98:$H$147,0)),IF(ISERROR(VLOOKUP(Wunschdienstplan!X54,Berechnung!$A$98:$D$147,4,0)),0,VLOOKUP(Wunschdienstplan!X54,Berechnung!$A$98:$D$147,4,0)))</f>
        <v>0</v>
      </c>
      <c r="Z213" s="29">
        <f>IF(OR(Wunschdienstplan!Y54=Schichten!$B$3,Wunschdienstplan!Y54=Schichten!$B$4),INDEX($D$98:$D$147,MATCH(CODE(Wunschdienstplan!Y54),$H$98:$H$147,0)),IF(ISERROR(VLOOKUP(Wunschdienstplan!Y54,Berechnung!$A$98:$D$147,4,0)),0,VLOOKUP(Wunschdienstplan!Y54,Berechnung!$A$98:$D$147,4,0)))</f>
        <v>0</v>
      </c>
      <c r="AA213" s="29">
        <f>IF(OR(Wunschdienstplan!Z54=Schichten!$B$3,Wunschdienstplan!Z54=Schichten!$B$4),INDEX($D$98:$D$147,MATCH(CODE(Wunschdienstplan!Z54),$H$98:$H$147,0)),IF(ISERROR(VLOOKUP(Wunschdienstplan!Z54,Berechnung!$A$98:$D$147,4,0)),0,VLOOKUP(Wunschdienstplan!Z54,Berechnung!$A$98:$D$147,4,0)))</f>
        <v>0</v>
      </c>
      <c r="AB213" s="29">
        <f>IF(OR(Wunschdienstplan!AA54=Schichten!$B$3,Wunschdienstplan!AA54=Schichten!$B$4),INDEX($D$98:$D$147,MATCH(CODE(Wunschdienstplan!AA54),$H$98:$H$147,0)),IF(ISERROR(VLOOKUP(Wunschdienstplan!AA54,Berechnung!$A$98:$D$147,4,0)),0,VLOOKUP(Wunschdienstplan!AA54,Berechnung!$A$98:$D$147,4,0)))</f>
        <v>0</v>
      </c>
      <c r="AC213" s="29">
        <f>IF(OR(Wunschdienstplan!AB54=Schichten!$B$3,Wunschdienstplan!AB54=Schichten!$B$4),INDEX($D$98:$D$147,MATCH(CODE(Wunschdienstplan!AB54),$H$98:$H$147,0)),IF(ISERROR(VLOOKUP(Wunschdienstplan!AB54,Berechnung!$A$98:$D$147,4,0)),0,VLOOKUP(Wunschdienstplan!AB54,Berechnung!$A$98:$D$147,4,0)))</f>
        <v>0</v>
      </c>
      <c r="AD213" s="29">
        <f>IF(OR(Wunschdienstplan!AC54=Schichten!$B$3,Wunschdienstplan!AC54=Schichten!$B$4),INDEX($D$98:$D$147,MATCH(CODE(Wunschdienstplan!AC54),$H$98:$H$147,0)),IF(ISERROR(VLOOKUP(Wunschdienstplan!AC54,Berechnung!$A$98:$D$147,4,0)),0,VLOOKUP(Wunschdienstplan!AC54,Berechnung!$A$98:$D$147,4,0)))</f>
        <v>0</v>
      </c>
      <c r="AE213" s="29">
        <f>IF(OR(Wunschdienstplan!AD54=Schichten!$B$3,Wunschdienstplan!AD54=Schichten!$B$4),INDEX($D$98:$D$147,MATCH(CODE(Wunschdienstplan!AD54),$H$98:$H$147,0)),IF(ISERROR(VLOOKUP(Wunschdienstplan!AD54,Berechnung!$A$98:$D$147,4,0)),0,VLOOKUP(Wunschdienstplan!AD54,Berechnung!$A$98:$D$147,4,0)))</f>
        <v>0</v>
      </c>
      <c r="AF213" s="29">
        <f>IF(OR(Wunschdienstplan!AE54=Schichten!$B$3,Wunschdienstplan!AE54=Schichten!$B$4),INDEX($D$98:$D$147,MATCH(CODE(Wunschdienstplan!AE54),$H$98:$H$147,0)),IF(ISERROR(VLOOKUP(Wunschdienstplan!AE54,Berechnung!$A$98:$D$147,4,0)),0,VLOOKUP(Wunschdienstplan!AE54,Berechnung!$A$98:$D$147,4,0)))</f>
        <v>0</v>
      </c>
      <c r="AG213" s="29">
        <f>IF(OR(Wunschdienstplan!AF54=Schichten!$B$3,Wunschdienstplan!AF54=Schichten!$B$4),INDEX($D$98:$D$147,MATCH(CODE(Wunschdienstplan!AF54),$H$98:$H$147,0)),IF(ISERROR(VLOOKUP(Wunschdienstplan!AF54,Berechnung!$A$98:$D$147,4,0)),0,VLOOKUP(Wunschdienstplan!AF54,Berechnung!$A$98:$D$147,4,0)))</f>
        <v>0</v>
      </c>
      <c r="AH213" s="29">
        <f>IF(OR(Wunschdienstplan!AG54=Schichten!$B$3,Wunschdienstplan!AG54=Schichten!$B$4),INDEX($D$98:$D$147,MATCH(CODE(Wunschdienstplan!AG54),$H$98:$H$147,0)),IF(ISERROR(VLOOKUP(Wunschdienstplan!AG54,Berechnung!$A$98:$D$147,4,0)),0,VLOOKUP(Wunschdienstplan!AG54,Berechnung!$A$98:$D$147,4,0)))</f>
        <v>0</v>
      </c>
      <c r="AI213" s="29">
        <f>IF(OR(Wunschdienstplan!AH54=Schichten!$B$3,Wunschdienstplan!AH54=Schichten!$B$4),INDEX($D$98:$D$147,MATCH(CODE(Wunschdienstplan!AH54),$H$98:$H$147,0)),IF(ISERROR(VLOOKUP(Wunschdienstplan!AH54,Berechnung!$A$98:$D$147,4,0)),0,VLOOKUP(Wunschdienstplan!AH54,Berechnung!$A$98:$D$147,4,0)))</f>
        <v>0</v>
      </c>
      <c r="AJ213" s="29">
        <f>IF(OR(Wunschdienstplan!AI54=Schichten!$B$3,Wunschdienstplan!AI54=Schichten!$B$4),INDEX($D$98:$D$147,MATCH(CODE(Wunschdienstplan!AI54),$H$98:$H$147,0)),IF(ISERROR(VLOOKUP(Wunschdienstplan!AI54,Berechnung!$A$98:$D$147,4,0)),0,VLOOKUP(Wunschdienstplan!AI54,Berechnung!$A$98:$D$147,4,0)))</f>
        <v>0</v>
      </c>
      <c r="AK213" s="29">
        <f>IF(OR(Wunschdienstplan!AJ54=Schichten!$B$3,Wunschdienstplan!AJ54=Schichten!$B$4),INDEX($D$98:$D$147,MATCH(CODE(Wunschdienstplan!AJ54),$H$98:$H$147,0)),IF(ISERROR(VLOOKUP(Wunschdienstplan!AJ54,Berechnung!$A$98:$D$147,4,0)),0,VLOOKUP(Wunschdienstplan!AJ54,Berechnung!$A$98:$D$147,4,0)))</f>
        <v>0</v>
      </c>
    </row>
    <row r="214" spans="1:42" x14ac:dyDescent="0.25">
      <c r="A214" s="82" t="str">
        <f>IF(Feiertage!D64&lt;&gt;"",Feiertage!B64,"")</f>
        <v/>
      </c>
      <c r="C214">
        <f>Wunschdienstplan!B55</f>
        <v>50</v>
      </c>
      <c r="D214" t="str">
        <f>Wunschdienstplan!C55</f>
        <v>Vorname50</v>
      </c>
      <c r="E214" t="str">
        <f>Wunschdienstplan!D55</f>
        <v>Nachname50</v>
      </c>
      <c r="F214" s="29" t="str">
        <f t="shared" si="12"/>
        <v>00:00</v>
      </c>
      <c r="G214" s="29">
        <f>IF(OR(Wunschdienstplan!F55=Schichten!$B$3,Wunschdienstplan!F55=Schichten!$B$4),INDEX($D$98:$D$147,MATCH(CODE(Wunschdienstplan!F55),$H$98:$H$147,0)),IF(ISERROR(VLOOKUP(Wunschdienstplan!F55,Berechnung!$A$98:$D$147,4,0)),0,VLOOKUP(Wunschdienstplan!F55,Berechnung!$A$98:$D$147,4,0)))</f>
        <v>0</v>
      </c>
      <c r="H214" s="29">
        <f>IF(OR(Wunschdienstplan!G55=Schichten!$B$3,Wunschdienstplan!G55=Schichten!$B$4),INDEX($D$98:$D$147,MATCH(CODE(Wunschdienstplan!G55),$H$98:$H$147,0)),IF(ISERROR(VLOOKUP(Wunschdienstplan!G55,Berechnung!$A$98:$D$147,4,0)),0,VLOOKUP(Wunschdienstplan!G55,Berechnung!$A$98:$D$147,4,0)))</f>
        <v>0</v>
      </c>
      <c r="I214" s="29">
        <f>IF(OR(Wunschdienstplan!H55=Schichten!$B$3,Wunschdienstplan!H55=Schichten!$B$4),INDEX($D$98:$D$147,MATCH(CODE(Wunschdienstplan!H55),$H$98:$H$147,0)),IF(ISERROR(VLOOKUP(Wunschdienstplan!H55,Berechnung!$A$98:$D$147,4,0)),0,VLOOKUP(Wunschdienstplan!H55,Berechnung!$A$98:$D$147,4,0)))</f>
        <v>0</v>
      </c>
      <c r="J214" s="29">
        <f>IF(OR(Wunschdienstplan!I55=Schichten!$B$3,Wunschdienstplan!I55=Schichten!$B$4),INDEX($D$98:$D$147,MATCH(CODE(Wunschdienstplan!I55),$H$98:$H$147,0)),IF(ISERROR(VLOOKUP(Wunschdienstplan!I55,Berechnung!$A$98:$D$147,4,0)),0,VLOOKUP(Wunschdienstplan!I55,Berechnung!$A$98:$D$147,4,0)))</f>
        <v>0</v>
      </c>
      <c r="K214" s="29">
        <f>IF(OR(Wunschdienstplan!J55=Schichten!$B$3,Wunschdienstplan!J55=Schichten!$B$4),INDEX($D$98:$D$147,MATCH(CODE(Wunschdienstplan!J55),$H$98:$H$147,0)),IF(ISERROR(VLOOKUP(Wunschdienstplan!J55,Berechnung!$A$98:$D$147,4,0)),0,VLOOKUP(Wunschdienstplan!J55,Berechnung!$A$98:$D$147,4,0)))</f>
        <v>0</v>
      </c>
      <c r="L214" s="29">
        <f>IF(OR(Wunschdienstplan!K55=Schichten!$B$3,Wunschdienstplan!K55=Schichten!$B$4),INDEX($D$98:$D$147,MATCH(CODE(Wunschdienstplan!K55),$H$98:$H$147,0)),IF(ISERROR(VLOOKUP(Wunschdienstplan!K55,Berechnung!$A$98:$D$147,4,0)),0,VLOOKUP(Wunschdienstplan!K55,Berechnung!$A$98:$D$147,4,0)))</f>
        <v>0</v>
      </c>
      <c r="M214" s="29">
        <f>IF(OR(Wunschdienstplan!L55=Schichten!$B$3,Wunschdienstplan!L55=Schichten!$B$4),INDEX($D$98:$D$147,MATCH(CODE(Wunschdienstplan!L55),$H$98:$H$147,0)),IF(ISERROR(VLOOKUP(Wunschdienstplan!L55,Berechnung!$A$98:$D$147,4,0)),0,VLOOKUP(Wunschdienstplan!L55,Berechnung!$A$98:$D$147,4,0)))</f>
        <v>0</v>
      </c>
      <c r="N214" s="29">
        <f>IF(OR(Wunschdienstplan!M55=Schichten!$B$3,Wunschdienstplan!M55=Schichten!$B$4),INDEX($D$98:$D$147,MATCH(CODE(Wunschdienstplan!M55),$H$98:$H$147,0)),IF(ISERROR(VLOOKUP(Wunschdienstplan!M55,Berechnung!$A$98:$D$147,4,0)),0,VLOOKUP(Wunschdienstplan!M55,Berechnung!$A$98:$D$147,4,0)))</f>
        <v>0</v>
      </c>
      <c r="O214" s="29">
        <f>IF(OR(Wunschdienstplan!N55=Schichten!$B$3,Wunschdienstplan!N55=Schichten!$B$4),INDEX($D$98:$D$147,MATCH(CODE(Wunschdienstplan!N55),$H$98:$H$147,0)),IF(ISERROR(VLOOKUP(Wunschdienstplan!N55,Berechnung!$A$98:$D$147,4,0)),0,VLOOKUP(Wunschdienstplan!N55,Berechnung!$A$98:$D$147,4,0)))</f>
        <v>0</v>
      </c>
      <c r="P214" s="29">
        <f>IF(OR(Wunschdienstplan!O55=Schichten!$B$3,Wunschdienstplan!O55=Schichten!$B$4),INDEX($D$98:$D$147,MATCH(CODE(Wunschdienstplan!O55),$H$98:$H$147,0)),IF(ISERROR(VLOOKUP(Wunschdienstplan!O55,Berechnung!$A$98:$D$147,4,0)),0,VLOOKUP(Wunschdienstplan!O55,Berechnung!$A$98:$D$147,4,0)))</f>
        <v>0</v>
      </c>
      <c r="Q214" s="29">
        <f>IF(OR(Wunschdienstplan!P55=Schichten!$B$3,Wunschdienstplan!P55=Schichten!$B$4),INDEX($D$98:$D$147,MATCH(CODE(Wunschdienstplan!P55),$H$98:$H$147,0)),IF(ISERROR(VLOOKUP(Wunschdienstplan!P55,Berechnung!$A$98:$D$147,4,0)),0,VLOOKUP(Wunschdienstplan!P55,Berechnung!$A$98:$D$147,4,0)))</f>
        <v>0</v>
      </c>
      <c r="R214" s="29">
        <f>IF(OR(Wunschdienstplan!Q55=Schichten!$B$3,Wunschdienstplan!Q55=Schichten!$B$4),INDEX($D$98:$D$147,MATCH(CODE(Wunschdienstplan!Q55),$H$98:$H$147,0)),IF(ISERROR(VLOOKUP(Wunschdienstplan!Q55,Berechnung!$A$98:$D$147,4,0)),0,VLOOKUP(Wunschdienstplan!Q55,Berechnung!$A$98:$D$147,4,0)))</f>
        <v>0</v>
      </c>
      <c r="S214" s="29">
        <f>IF(OR(Wunschdienstplan!R55=Schichten!$B$3,Wunschdienstplan!R55=Schichten!$B$4),INDEX($D$98:$D$147,MATCH(CODE(Wunschdienstplan!R55),$H$98:$H$147,0)),IF(ISERROR(VLOOKUP(Wunschdienstplan!R55,Berechnung!$A$98:$D$147,4,0)),0,VLOOKUP(Wunschdienstplan!R55,Berechnung!$A$98:$D$147,4,0)))</f>
        <v>0</v>
      </c>
      <c r="T214" s="29">
        <f>IF(OR(Wunschdienstplan!S55=Schichten!$B$3,Wunschdienstplan!S55=Schichten!$B$4),INDEX($D$98:$D$147,MATCH(CODE(Wunschdienstplan!S55),$H$98:$H$147,0)),IF(ISERROR(VLOOKUP(Wunschdienstplan!S55,Berechnung!$A$98:$D$147,4,0)),0,VLOOKUP(Wunschdienstplan!S55,Berechnung!$A$98:$D$147,4,0)))</f>
        <v>0</v>
      </c>
      <c r="U214" s="29">
        <f>IF(OR(Wunschdienstplan!T55=Schichten!$B$3,Wunschdienstplan!T55=Schichten!$B$4),INDEX($D$98:$D$147,MATCH(CODE(Wunschdienstplan!T55),$H$98:$H$147,0)),IF(ISERROR(VLOOKUP(Wunschdienstplan!T55,Berechnung!$A$98:$D$147,4,0)),0,VLOOKUP(Wunschdienstplan!T55,Berechnung!$A$98:$D$147,4,0)))</f>
        <v>0</v>
      </c>
      <c r="V214" s="29">
        <f>IF(OR(Wunschdienstplan!U55=Schichten!$B$3,Wunschdienstplan!U55=Schichten!$B$4),INDEX($D$98:$D$147,MATCH(CODE(Wunschdienstplan!U55),$H$98:$H$147,0)),IF(ISERROR(VLOOKUP(Wunschdienstplan!U55,Berechnung!$A$98:$D$147,4,0)),0,VLOOKUP(Wunschdienstplan!U55,Berechnung!$A$98:$D$147,4,0)))</f>
        <v>0</v>
      </c>
      <c r="W214" s="29">
        <f>IF(OR(Wunschdienstplan!V55=Schichten!$B$3,Wunschdienstplan!V55=Schichten!$B$4),INDEX($D$98:$D$147,MATCH(CODE(Wunschdienstplan!V55),$H$98:$H$147,0)),IF(ISERROR(VLOOKUP(Wunschdienstplan!V55,Berechnung!$A$98:$D$147,4,0)),0,VLOOKUP(Wunschdienstplan!V55,Berechnung!$A$98:$D$147,4,0)))</f>
        <v>0</v>
      </c>
      <c r="X214" s="29">
        <f>IF(OR(Wunschdienstplan!W55=Schichten!$B$3,Wunschdienstplan!W55=Schichten!$B$4),INDEX($D$98:$D$147,MATCH(CODE(Wunschdienstplan!W55),$H$98:$H$147,0)),IF(ISERROR(VLOOKUP(Wunschdienstplan!W55,Berechnung!$A$98:$D$147,4,0)),0,VLOOKUP(Wunschdienstplan!W55,Berechnung!$A$98:$D$147,4,0)))</f>
        <v>0</v>
      </c>
      <c r="Y214" s="29">
        <f>IF(OR(Wunschdienstplan!X55=Schichten!$B$3,Wunschdienstplan!X55=Schichten!$B$4),INDEX($D$98:$D$147,MATCH(CODE(Wunschdienstplan!X55),$H$98:$H$147,0)),IF(ISERROR(VLOOKUP(Wunschdienstplan!X55,Berechnung!$A$98:$D$147,4,0)),0,VLOOKUP(Wunschdienstplan!X55,Berechnung!$A$98:$D$147,4,0)))</f>
        <v>0</v>
      </c>
      <c r="Z214" s="29">
        <f>IF(OR(Wunschdienstplan!Y55=Schichten!$B$3,Wunschdienstplan!Y55=Schichten!$B$4),INDEX($D$98:$D$147,MATCH(CODE(Wunschdienstplan!Y55),$H$98:$H$147,0)),IF(ISERROR(VLOOKUP(Wunschdienstplan!Y55,Berechnung!$A$98:$D$147,4,0)),0,VLOOKUP(Wunschdienstplan!Y55,Berechnung!$A$98:$D$147,4,0)))</f>
        <v>0</v>
      </c>
      <c r="AA214" s="29">
        <f>IF(OR(Wunschdienstplan!Z55=Schichten!$B$3,Wunschdienstplan!Z55=Schichten!$B$4),INDEX($D$98:$D$147,MATCH(CODE(Wunschdienstplan!Z55),$H$98:$H$147,0)),IF(ISERROR(VLOOKUP(Wunschdienstplan!Z55,Berechnung!$A$98:$D$147,4,0)),0,VLOOKUP(Wunschdienstplan!Z55,Berechnung!$A$98:$D$147,4,0)))</f>
        <v>0</v>
      </c>
      <c r="AB214" s="29">
        <f>IF(OR(Wunschdienstplan!AA55=Schichten!$B$3,Wunschdienstplan!AA55=Schichten!$B$4),INDEX($D$98:$D$147,MATCH(CODE(Wunschdienstplan!AA55),$H$98:$H$147,0)),IF(ISERROR(VLOOKUP(Wunschdienstplan!AA55,Berechnung!$A$98:$D$147,4,0)),0,VLOOKUP(Wunschdienstplan!AA55,Berechnung!$A$98:$D$147,4,0)))</f>
        <v>0</v>
      </c>
      <c r="AC214" s="29">
        <f>IF(OR(Wunschdienstplan!AB55=Schichten!$B$3,Wunschdienstplan!AB55=Schichten!$B$4),INDEX($D$98:$D$147,MATCH(CODE(Wunschdienstplan!AB55),$H$98:$H$147,0)),IF(ISERROR(VLOOKUP(Wunschdienstplan!AB55,Berechnung!$A$98:$D$147,4,0)),0,VLOOKUP(Wunschdienstplan!AB55,Berechnung!$A$98:$D$147,4,0)))</f>
        <v>0</v>
      </c>
      <c r="AD214" s="29">
        <f>IF(OR(Wunschdienstplan!AC55=Schichten!$B$3,Wunschdienstplan!AC55=Schichten!$B$4),INDEX($D$98:$D$147,MATCH(CODE(Wunschdienstplan!AC55),$H$98:$H$147,0)),IF(ISERROR(VLOOKUP(Wunschdienstplan!AC55,Berechnung!$A$98:$D$147,4,0)),0,VLOOKUP(Wunschdienstplan!AC55,Berechnung!$A$98:$D$147,4,0)))</f>
        <v>0</v>
      </c>
      <c r="AE214" s="29">
        <f>IF(OR(Wunschdienstplan!AD55=Schichten!$B$3,Wunschdienstplan!AD55=Schichten!$B$4),INDEX($D$98:$D$147,MATCH(CODE(Wunschdienstplan!AD55),$H$98:$H$147,0)),IF(ISERROR(VLOOKUP(Wunschdienstplan!AD55,Berechnung!$A$98:$D$147,4,0)),0,VLOOKUP(Wunschdienstplan!AD55,Berechnung!$A$98:$D$147,4,0)))</f>
        <v>0</v>
      </c>
      <c r="AF214" s="29">
        <f>IF(OR(Wunschdienstplan!AE55=Schichten!$B$3,Wunschdienstplan!AE55=Schichten!$B$4),INDEX($D$98:$D$147,MATCH(CODE(Wunschdienstplan!AE55),$H$98:$H$147,0)),IF(ISERROR(VLOOKUP(Wunschdienstplan!AE55,Berechnung!$A$98:$D$147,4,0)),0,VLOOKUP(Wunschdienstplan!AE55,Berechnung!$A$98:$D$147,4,0)))</f>
        <v>0</v>
      </c>
      <c r="AG214" s="29">
        <f>IF(OR(Wunschdienstplan!AF55=Schichten!$B$3,Wunschdienstplan!AF55=Schichten!$B$4),INDEX($D$98:$D$147,MATCH(CODE(Wunschdienstplan!AF55),$H$98:$H$147,0)),IF(ISERROR(VLOOKUP(Wunschdienstplan!AF55,Berechnung!$A$98:$D$147,4,0)),0,VLOOKUP(Wunschdienstplan!AF55,Berechnung!$A$98:$D$147,4,0)))</f>
        <v>0</v>
      </c>
      <c r="AH214" s="29">
        <f>IF(OR(Wunschdienstplan!AG55=Schichten!$B$3,Wunschdienstplan!AG55=Schichten!$B$4),INDEX($D$98:$D$147,MATCH(CODE(Wunschdienstplan!AG55),$H$98:$H$147,0)),IF(ISERROR(VLOOKUP(Wunschdienstplan!AG55,Berechnung!$A$98:$D$147,4,0)),0,VLOOKUP(Wunschdienstplan!AG55,Berechnung!$A$98:$D$147,4,0)))</f>
        <v>0</v>
      </c>
      <c r="AI214" s="29">
        <f>IF(OR(Wunschdienstplan!AH55=Schichten!$B$3,Wunschdienstplan!AH55=Schichten!$B$4),INDEX($D$98:$D$147,MATCH(CODE(Wunschdienstplan!AH55),$H$98:$H$147,0)),IF(ISERROR(VLOOKUP(Wunschdienstplan!AH55,Berechnung!$A$98:$D$147,4,0)),0,VLOOKUP(Wunschdienstplan!AH55,Berechnung!$A$98:$D$147,4,0)))</f>
        <v>0</v>
      </c>
      <c r="AJ214" s="29">
        <f>IF(OR(Wunschdienstplan!AI55=Schichten!$B$3,Wunschdienstplan!AI55=Schichten!$B$4),INDEX($D$98:$D$147,MATCH(CODE(Wunschdienstplan!AI55),$H$98:$H$147,0)),IF(ISERROR(VLOOKUP(Wunschdienstplan!AI55,Berechnung!$A$98:$D$147,4,0)),0,VLOOKUP(Wunschdienstplan!AI55,Berechnung!$A$98:$D$147,4,0)))</f>
        <v>0</v>
      </c>
      <c r="AK214" s="29">
        <f>IF(OR(Wunschdienstplan!AJ55=Schichten!$B$3,Wunschdienstplan!AJ55=Schichten!$B$4),INDEX($D$98:$D$147,MATCH(CODE(Wunschdienstplan!AJ55),$H$98:$H$147,0)),IF(ISERROR(VLOOKUP(Wunschdienstplan!AJ55,Berechnung!$A$98:$D$147,4,0)),0,VLOOKUP(Wunschdienstplan!AJ55,Berechnung!$A$98:$D$147,4,0)))</f>
        <v>0</v>
      </c>
    </row>
    <row r="215" spans="1:42" x14ac:dyDescent="0.25">
      <c r="A215" s="82" t="str">
        <f>IF(Feiertage!D65&lt;&gt;"",Feiertage!B65,"")</f>
        <v/>
      </c>
    </row>
    <row r="216" spans="1:42" x14ac:dyDescent="0.25">
      <c r="A216" s="82" t="str">
        <f>IF(Feiertage!D66&lt;&gt;"",Feiertage!B66,"")</f>
        <v/>
      </c>
    </row>
    <row r="217" spans="1:42" x14ac:dyDescent="0.25">
      <c r="A217" s="82" t="str">
        <f>IF(Feiertage!D67&lt;&gt;"",Feiertage!B67,"")</f>
        <v/>
      </c>
      <c r="C217" s="30" t="s">
        <v>180</v>
      </c>
      <c r="AN217" s="30" t="s">
        <v>353</v>
      </c>
    </row>
    <row r="218" spans="1:42" x14ac:dyDescent="0.25">
      <c r="A218" s="82" t="str">
        <f>IF(Feiertage!D68&lt;&gt;"",Feiertage!B68,"")</f>
        <v/>
      </c>
    </row>
    <row r="219" spans="1:42" x14ac:dyDescent="0.25">
      <c r="A219" s="82" t="str">
        <f>IF(Feiertage!D69&lt;&gt;"",Feiertage!B69,"")</f>
        <v/>
      </c>
      <c r="C219" t="s">
        <v>216</v>
      </c>
      <c r="E219" s="79">
        <f>Schichtfolgetabelle!F5</f>
        <v>43862</v>
      </c>
      <c r="AN219" s="29" t="s">
        <v>216</v>
      </c>
      <c r="AO219" s="79"/>
      <c r="AP219" s="79">
        <v>41456</v>
      </c>
    </row>
    <row r="220" spans="1:42" x14ac:dyDescent="0.25">
      <c r="A220" s="82" t="str">
        <f>IF(Feiertage!D70&lt;&gt;"",Feiertage!B70,"")</f>
        <v/>
      </c>
      <c r="E220" s="79">
        <f>EOMONTH(E219,0)</f>
        <v>43890</v>
      </c>
      <c r="AN220" s="29"/>
      <c r="AO220" s="79"/>
      <c r="AP220" s="79">
        <v>41483</v>
      </c>
    </row>
    <row r="221" spans="1:42" x14ac:dyDescent="0.25">
      <c r="A221" s="82" t="str">
        <f>IF(Feiertage!D71&lt;&gt;"",Feiertage!B71,"")</f>
        <v/>
      </c>
      <c r="C221" s="29" t="s">
        <v>217</v>
      </c>
      <c r="D221" s="29">
        <v>0</v>
      </c>
      <c r="E221">
        <f>E220-E219+1</f>
        <v>29</v>
      </c>
      <c r="AN221" s="29" t="s">
        <v>217</v>
      </c>
      <c r="AO221" s="29">
        <v>0</v>
      </c>
      <c r="AP221" s="29">
        <f>AP220-AP219+1</f>
        <v>28</v>
      </c>
    </row>
    <row r="222" spans="1:42" x14ac:dyDescent="0.25">
      <c r="A222" s="82" t="str">
        <f>IF(Feiertage!D72&lt;&gt;"",Feiertage!B72,"")</f>
        <v/>
      </c>
      <c r="C222" s="29" t="s">
        <v>123</v>
      </c>
      <c r="D222" s="29">
        <v>1</v>
      </c>
      <c r="E222">
        <f>COUNTIF($G$230:$AK$230,D222)</f>
        <v>4</v>
      </c>
      <c r="AN222" s="29" t="s">
        <v>123</v>
      </c>
      <c r="AO222" s="29">
        <v>1</v>
      </c>
      <c r="AP222">
        <f>COUNTIF($AN$230:$BO$230,AO222)</f>
        <v>4</v>
      </c>
    </row>
    <row r="223" spans="1:42" x14ac:dyDescent="0.25">
      <c r="A223" s="82" t="str">
        <f>IF(Feiertage!D73&lt;&gt;"",Feiertage!B73,"")</f>
        <v/>
      </c>
      <c r="C223" s="29" t="s">
        <v>124</v>
      </c>
      <c r="D223" s="29">
        <v>2</v>
      </c>
      <c r="E223" s="29">
        <f t="shared" ref="E223:E228" si="13">COUNTIF($G$230:$AK$230,D223)</f>
        <v>4</v>
      </c>
      <c r="AN223" s="29" t="s">
        <v>124</v>
      </c>
      <c r="AO223" s="29">
        <v>2</v>
      </c>
      <c r="AP223" s="29">
        <f t="shared" ref="AP223:AP228" si="14">COUNTIF($AN$230:$BO$230,AO223)</f>
        <v>4</v>
      </c>
    </row>
    <row r="224" spans="1:42" x14ac:dyDescent="0.25">
      <c r="A224" s="82" t="str">
        <f>IF(Feiertage!D74&lt;&gt;"",Feiertage!B74,"")</f>
        <v/>
      </c>
      <c r="C224" s="29" t="s">
        <v>125</v>
      </c>
      <c r="D224" s="29">
        <v>3</v>
      </c>
      <c r="E224" s="29">
        <f t="shared" si="13"/>
        <v>4</v>
      </c>
      <c r="AN224" s="29" t="s">
        <v>125</v>
      </c>
      <c r="AO224" s="29">
        <v>3</v>
      </c>
      <c r="AP224" s="29">
        <f t="shared" si="14"/>
        <v>4</v>
      </c>
    </row>
    <row r="225" spans="1:68" x14ac:dyDescent="0.25">
      <c r="A225" s="82" t="str">
        <f>IF(Feiertage!D75&lt;&gt;"",Feiertage!B75,"")</f>
        <v/>
      </c>
      <c r="C225" s="29" t="s">
        <v>126</v>
      </c>
      <c r="D225" s="29">
        <v>4</v>
      </c>
      <c r="E225" s="29">
        <f t="shared" si="13"/>
        <v>4</v>
      </c>
      <c r="AN225" s="29" t="s">
        <v>126</v>
      </c>
      <c r="AO225" s="29">
        <v>4</v>
      </c>
      <c r="AP225" s="29">
        <f t="shared" si="14"/>
        <v>4</v>
      </c>
    </row>
    <row r="226" spans="1:68" x14ac:dyDescent="0.25">
      <c r="A226" s="82" t="str">
        <f>IF(Feiertage!D76&lt;&gt;"",Feiertage!B76,"")</f>
        <v/>
      </c>
      <c r="C226" s="29" t="s">
        <v>127</v>
      </c>
      <c r="D226" s="29">
        <v>5</v>
      </c>
      <c r="E226" s="29">
        <f t="shared" si="13"/>
        <v>4</v>
      </c>
      <c r="AN226" s="29" t="s">
        <v>127</v>
      </c>
      <c r="AO226" s="29">
        <v>5</v>
      </c>
      <c r="AP226" s="29">
        <f t="shared" si="14"/>
        <v>4</v>
      </c>
    </row>
    <row r="227" spans="1:68" x14ac:dyDescent="0.25">
      <c r="A227" s="82" t="str">
        <f>IF(Feiertage!D77&lt;&gt;"",Feiertage!B77,"")</f>
        <v/>
      </c>
      <c r="C227" s="29" t="s">
        <v>128</v>
      </c>
      <c r="D227" s="29">
        <v>6</v>
      </c>
      <c r="E227" s="29">
        <f t="shared" si="13"/>
        <v>5</v>
      </c>
      <c r="AN227" s="29" t="s">
        <v>128</v>
      </c>
      <c r="AO227" s="29">
        <v>6</v>
      </c>
      <c r="AP227" s="29">
        <f t="shared" si="14"/>
        <v>4</v>
      </c>
    </row>
    <row r="228" spans="1:68" x14ac:dyDescent="0.25">
      <c r="A228" s="82" t="str">
        <f>IF(Feiertage!D78&lt;&gt;"",Feiertage!B78,"")</f>
        <v/>
      </c>
      <c r="C228" s="29" t="s">
        <v>129</v>
      </c>
      <c r="D228" s="29">
        <v>7</v>
      </c>
      <c r="E228" s="29">
        <f t="shared" si="13"/>
        <v>4</v>
      </c>
      <c r="AN228" s="29" t="s">
        <v>129</v>
      </c>
      <c r="AO228" s="29">
        <v>7</v>
      </c>
      <c r="AP228" s="29">
        <f t="shared" si="14"/>
        <v>4</v>
      </c>
    </row>
    <row r="229" spans="1:68" x14ac:dyDescent="0.25">
      <c r="A229" s="82" t="str">
        <f>IF(Feiertage!D79&lt;&gt;"",Feiertage!B79,"")</f>
        <v/>
      </c>
    </row>
    <row r="230" spans="1:68" x14ac:dyDescent="0.25">
      <c r="A230" s="82" t="str">
        <f>IF(Feiertage!D80&lt;&gt;"",Feiertage!B80,"")</f>
        <v/>
      </c>
      <c r="C230" t="s">
        <v>205</v>
      </c>
      <c r="G230">
        <f>WEEKDAY(G231,2)</f>
        <v>6</v>
      </c>
      <c r="H230" s="29">
        <f t="shared" ref="H230:AK230" si="15">WEEKDAY(H231,2)</f>
        <v>7</v>
      </c>
      <c r="I230" s="29">
        <f t="shared" si="15"/>
        <v>1</v>
      </c>
      <c r="J230" s="29">
        <f t="shared" si="15"/>
        <v>2</v>
      </c>
      <c r="K230" s="29">
        <f t="shared" si="15"/>
        <v>3</v>
      </c>
      <c r="L230" s="29">
        <f t="shared" si="15"/>
        <v>4</v>
      </c>
      <c r="M230" s="29">
        <f t="shared" si="15"/>
        <v>5</v>
      </c>
      <c r="N230" s="29">
        <f t="shared" si="15"/>
        <v>6</v>
      </c>
      <c r="O230" s="29">
        <f t="shared" si="15"/>
        <v>7</v>
      </c>
      <c r="P230" s="29">
        <f t="shared" si="15"/>
        <v>1</v>
      </c>
      <c r="Q230" s="29">
        <f t="shared" si="15"/>
        <v>2</v>
      </c>
      <c r="R230" s="29">
        <f t="shared" si="15"/>
        <v>3</v>
      </c>
      <c r="S230" s="29">
        <f t="shared" si="15"/>
        <v>4</v>
      </c>
      <c r="T230" s="29">
        <f t="shared" si="15"/>
        <v>5</v>
      </c>
      <c r="U230" s="29">
        <f t="shared" si="15"/>
        <v>6</v>
      </c>
      <c r="V230" s="29">
        <f t="shared" si="15"/>
        <v>7</v>
      </c>
      <c r="W230" s="29">
        <f t="shared" si="15"/>
        <v>1</v>
      </c>
      <c r="X230" s="29">
        <f t="shared" si="15"/>
        <v>2</v>
      </c>
      <c r="Y230" s="29">
        <f t="shared" si="15"/>
        <v>3</v>
      </c>
      <c r="Z230" s="29">
        <f t="shared" si="15"/>
        <v>4</v>
      </c>
      <c r="AA230" s="29">
        <f t="shared" si="15"/>
        <v>5</v>
      </c>
      <c r="AB230" s="29">
        <f t="shared" si="15"/>
        <v>6</v>
      </c>
      <c r="AC230" s="29">
        <f t="shared" si="15"/>
        <v>7</v>
      </c>
      <c r="AD230" s="29">
        <f t="shared" si="15"/>
        <v>1</v>
      </c>
      <c r="AE230" s="29">
        <f t="shared" si="15"/>
        <v>2</v>
      </c>
      <c r="AF230" s="29">
        <f t="shared" si="15"/>
        <v>3</v>
      </c>
      <c r="AG230" s="29">
        <f t="shared" si="15"/>
        <v>4</v>
      </c>
      <c r="AH230" s="29">
        <f t="shared" si="15"/>
        <v>5</v>
      </c>
      <c r="AI230" s="29">
        <f t="shared" si="15"/>
        <v>6</v>
      </c>
      <c r="AJ230" s="29" t="e">
        <f t="shared" si="15"/>
        <v>#VALUE!</v>
      </c>
      <c r="AK230" s="29" t="e">
        <f t="shared" si="15"/>
        <v>#VALUE!</v>
      </c>
      <c r="AN230">
        <f>WEEKDAY(AN231,2)</f>
        <v>1</v>
      </c>
      <c r="AO230" s="29">
        <f t="shared" ref="AO230:BO230" si="16">WEEKDAY(AO231,2)</f>
        <v>2</v>
      </c>
      <c r="AP230" s="29">
        <f t="shared" si="16"/>
        <v>3</v>
      </c>
      <c r="AQ230" s="29">
        <f t="shared" si="16"/>
        <v>4</v>
      </c>
      <c r="AR230" s="29">
        <f t="shared" si="16"/>
        <v>5</v>
      </c>
      <c r="AS230" s="29">
        <f t="shared" si="16"/>
        <v>6</v>
      </c>
      <c r="AT230" s="29">
        <f t="shared" si="16"/>
        <v>7</v>
      </c>
      <c r="AU230" s="29">
        <f t="shared" si="16"/>
        <v>1</v>
      </c>
      <c r="AV230" s="29">
        <f t="shared" si="16"/>
        <v>2</v>
      </c>
      <c r="AW230" s="29">
        <f t="shared" si="16"/>
        <v>3</v>
      </c>
      <c r="AX230" s="29">
        <f t="shared" si="16"/>
        <v>4</v>
      </c>
      <c r="AY230" s="29">
        <f t="shared" si="16"/>
        <v>5</v>
      </c>
      <c r="AZ230" s="29">
        <f t="shared" si="16"/>
        <v>6</v>
      </c>
      <c r="BA230" s="29">
        <f t="shared" si="16"/>
        <v>7</v>
      </c>
      <c r="BB230" s="29">
        <f t="shared" si="16"/>
        <v>1</v>
      </c>
      <c r="BC230" s="29">
        <f t="shared" si="16"/>
        <v>2</v>
      </c>
      <c r="BD230" s="29">
        <f t="shared" si="16"/>
        <v>3</v>
      </c>
      <c r="BE230" s="29">
        <f t="shared" si="16"/>
        <v>4</v>
      </c>
      <c r="BF230" s="29">
        <f t="shared" si="16"/>
        <v>5</v>
      </c>
      <c r="BG230" s="29">
        <f t="shared" si="16"/>
        <v>6</v>
      </c>
      <c r="BH230" s="29">
        <f t="shared" si="16"/>
        <v>7</v>
      </c>
      <c r="BI230" s="29">
        <f t="shared" si="16"/>
        <v>1</v>
      </c>
      <c r="BJ230" s="29">
        <f t="shared" si="16"/>
        <v>2</v>
      </c>
      <c r="BK230" s="29">
        <f t="shared" si="16"/>
        <v>3</v>
      </c>
      <c r="BL230" s="29">
        <f t="shared" si="16"/>
        <v>4</v>
      </c>
      <c r="BM230" s="29">
        <f t="shared" si="16"/>
        <v>5</v>
      </c>
      <c r="BN230" s="29">
        <f t="shared" si="16"/>
        <v>6</v>
      </c>
      <c r="BO230" s="29">
        <f t="shared" si="16"/>
        <v>7</v>
      </c>
    </row>
    <row r="231" spans="1:68" x14ac:dyDescent="0.25">
      <c r="A231" s="82" t="str">
        <f>IF(Feiertage!D81&lt;&gt;"",Feiertage!B81,"")</f>
        <v/>
      </c>
      <c r="C231" s="29" t="s">
        <v>206</v>
      </c>
      <c r="D231" s="29" t="s">
        <v>1</v>
      </c>
      <c r="E231" s="29" t="s">
        <v>2</v>
      </c>
      <c r="F231" s="29" t="s">
        <v>220</v>
      </c>
      <c r="G231" s="79">
        <f>Schichtfolgetabelle!F5</f>
        <v>43862</v>
      </c>
      <c r="H231" s="79">
        <f>Schichtfolgetabelle!G5</f>
        <v>43863</v>
      </c>
      <c r="I231" s="79">
        <f>Schichtfolgetabelle!H5</f>
        <v>43864</v>
      </c>
      <c r="J231" s="79">
        <f>Schichtfolgetabelle!I5</f>
        <v>43865</v>
      </c>
      <c r="K231" s="79">
        <f>Schichtfolgetabelle!J5</f>
        <v>43866</v>
      </c>
      <c r="L231" s="79">
        <f>Schichtfolgetabelle!K5</f>
        <v>43867</v>
      </c>
      <c r="M231" s="79">
        <f>Schichtfolgetabelle!L5</f>
        <v>43868</v>
      </c>
      <c r="N231" s="79">
        <f>Schichtfolgetabelle!M5</f>
        <v>43869</v>
      </c>
      <c r="O231" s="79">
        <f>Schichtfolgetabelle!N5</f>
        <v>43870</v>
      </c>
      <c r="P231" s="79">
        <f>Schichtfolgetabelle!O5</f>
        <v>43871</v>
      </c>
      <c r="Q231" s="79">
        <f>Schichtfolgetabelle!P5</f>
        <v>43872</v>
      </c>
      <c r="R231" s="79">
        <f>Schichtfolgetabelle!Q5</f>
        <v>43873</v>
      </c>
      <c r="S231" s="79">
        <f>Schichtfolgetabelle!R5</f>
        <v>43874</v>
      </c>
      <c r="T231" s="79">
        <f>Schichtfolgetabelle!S5</f>
        <v>43875</v>
      </c>
      <c r="U231" s="79">
        <f>Schichtfolgetabelle!T5</f>
        <v>43876</v>
      </c>
      <c r="V231" s="79">
        <f>Schichtfolgetabelle!U5</f>
        <v>43877</v>
      </c>
      <c r="W231" s="79">
        <f>Schichtfolgetabelle!V5</f>
        <v>43878</v>
      </c>
      <c r="X231" s="79">
        <f>Schichtfolgetabelle!W5</f>
        <v>43879</v>
      </c>
      <c r="Y231" s="79">
        <f>Schichtfolgetabelle!X5</f>
        <v>43880</v>
      </c>
      <c r="Z231" s="79">
        <f>Schichtfolgetabelle!Y5</f>
        <v>43881</v>
      </c>
      <c r="AA231" s="79">
        <f>Schichtfolgetabelle!Z5</f>
        <v>43882</v>
      </c>
      <c r="AB231" s="79">
        <f>Schichtfolgetabelle!AA5</f>
        <v>43883</v>
      </c>
      <c r="AC231" s="79">
        <f>Schichtfolgetabelle!AB5</f>
        <v>43884</v>
      </c>
      <c r="AD231" s="79">
        <f>Schichtfolgetabelle!AC5</f>
        <v>43885</v>
      </c>
      <c r="AE231" s="79">
        <f>Schichtfolgetabelle!AD5</f>
        <v>43886</v>
      </c>
      <c r="AF231" s="79">
        <f>Schichtfolgetabelle!AE5</f>
        <v>43887</v>
      </c>
      <c r="AG231" s="79">
        <f>Schichtfolgetabelle!AF5</f>
        <v>43888</v>
      </c>
      <c r="AH231" s="79">
        <f>Schichtfolgetabelle!AG5</f>
        <v>43889</v>
      </c>
      <c r="AI231" s="79">
        <f>Schichtfolgetabelle!AH5</f>
        <v>43890</v>
      </c>
      <c r="AJ231" s="79" t="str">
        <f>Schichtfolgetabelle!AI5</f>
        <v/>
      </c>
      <c r="AK231" s="79" t="str">
        <f>Schichtfolgetabelle!AJ5</f>
        <v/>
      </c>
      <c r="AM231" t="s">
        <v>220</v>
      </c>
      <c r="AN231" s="209">
        <f>Schichtfolge!F4</f>
        <v>41456</v>
      </c>
      <c r="AO231" s="209">
        <f>Schichtfolge!G4</f>
        <v>41457</v>
      </c>
      <c r="AP231" s="209">
        <f>Schichtfolge!H4</f>
        <v>41458</v>
      </c>
      <c r="AQ231" s="209">
        <f>Schichtfolge!I4</f>
        <v>41459</v>
      </c>
      <c r="AR231" s="209">
        <f>Schichtfolge!J4</f>
        <v>41460</v>
      </c>
      <c r="AS231" s="209">
        <f>Schichtfolge!K4</f>
        <v>41461</v>
      </c>
      <c r="AT231" s="209">
        <f>Schichtfolge!L4</f>
        <v>41462</v>
      </c>
      <c r="AU231" s="209">
        <f>Schichtfolge!M4</f>
        <v>41463</v>
      </c>
      <c r="AV231" s="209">
        <f>Schichtfolge!N4</f>
        <v>41464</v>
      </c>
      <c r="AW231" s="209">
        <f>Schichtfolge!O4</f>
        <v>41465</v>
      </c>
      <c r="AX231" s="209">
        <f>Schichtfolge!P4</f>
        <v>41466</v>
      </c>
      <c r="AY231" s="209">
        <f>Schichtfolge!Q4</f>
        <v>41467</v>
      </c>
      <c r="AZ231" s="209">
        <f>Schichtfolge!R4</f>
        <v>41468</v>
      </c>
      <c r="BA231" s="209">
        <f>Schichtfolge!S4</f>
        <v>41469</v>
      </c>
      <c r="BB231" s="209">
        <f>Schichtfolge!T4</f>
        <v>41470</v>
      </c>
      <c r="BC231" s="209">
        <f>Schichtfolge!U4</f>
        <v>41471</v>
      </c>
      <c r="BD231" s="209">
        <f>Schichtfolge!V4</f>
        <v>41472</v>
      </c>
      <c r="BE231" s="209">
        <f>Schichtfolge!W4</f>
        <v>41473</v>
      </c>
      <c r="BF231" s="209">
        <f>Schichtfolge!X4</f>
        <v>41474</v>
      </c>
      <c r="BG231" s="209">
        <f>Schichtfolge!Y4</f>
        <v>41475</v>
      </c>
      <c r="BH231" s="209">
        <f>Schichtfolge!Z4</f>
        <v>41476</v>
      </c>
      <c r="BI231" s="209">
        <f>Schichtfolge!AA4</f>
        <v>41477</v>
      </c>
      <c r="BJ231" s="209">
        <f>Schichtfolge!AB4</f>
        <v>41478</v>
      </c>
      <c r="BK231" s="209">
        <f>Schichtfolge!AC4</f>
        <v>41479</v>
      </c>
      <c r="BL231" s="209">
        <f>Schichtfolge!AD4</f>
        <v>41480</v>
      </c>
      <c r="BM231" s="209">
        <f>Schichtfolge!AE4</f>
        <v>41481</v>
      </c>
      <c r="BN231" s="209">
        <f>Schichtfolge!AF4</f>
        <v>41482</v>
      </c>
      <c r="BO231" s="209">
        <f>Schichtfolge!AG4</f>
        <v>41483</v>
      </c>
      <c r="BP231" s="209"/>
    </row>
    <row r="232" spans="1:68" x14ac:dyDescent="0.25">
      <c r="A232" s="82" t="str">
        <f>IF(Feiertage!D82&lt;&gt;"",Feiertage!B82,"")</f>
        <v/>
      </c>
      <c r="C232">
        <f>Schichtfolgetabelle!B6</f>
        <v>1</v>
      </c>
      <c r="D232" t="str">
        <f>Schichtfolgetabelle!C6</f>
        <v>Vorname1</v>
      </c>
      <c r="E232" t="str">
        <f>Schichtfolgetabelle!D6</f>
        <v>Nachname1</v>
      </c>
      <c r="F232" t="str">
        <f>IF($G$154="hh:mm",TEXT(SUM(G232:AK232)/24,"[hh]:mm"),SUM(G232:AK232))</f>
        <v>40:00</v>
      </c>
      <c r="G232">
        <f>IF(OR(Schichtfolgetabelle!F6=Schichten!$B$3,Schichtfolgetabelle!F6=Schichten!$B$4),INDEX($D$98:$D$147,MATCH(CODE(Schichtfolgetabelle!F6),$H$98:$H$147,0)),IF(ISERROR(VLOOKUP(Schichtfolgetabelle!F6,Berechnung!$A$98:$D$147,4,0)),0,VLOOKUP(Schichtfolgetabelle!F6,Berechnung!$A$98:$D$147,4,0)))</f>
        <v>8</v>
      </c>
      <c r="H232" s="29">
        <f>IF(OR(Schichtfolgetabelle!G6=Schichten!$B$3,Schichtfolgetabelle!G6=Schichten!$B$4),INDEX($D$98:$D$147,MATCH(CODE(Schichtfolgetabelle!G6),$H$98:$H$147,0)),IF(ISERROR(VLOOKUP(Schichtfolgetabelle!G6,Berechnung!$A$98:$D$147,4,0)),0,VLOOKUP(Schichtfolgetabelle!G6,Berechnung!$A$98:$D$147,4,0)))</f>
        <v>8</v>
      </c>
      <c r="I232" s="29">
        <f>IF(OR(Schichtfolgetabelle!H6=Schichten!$B$3,Schichtfolgetabelle!H6=Schichten!$B$4),INDEX($D$98:$D$147,MATCH(CODE(Schichtfolgetabelle!H6),$H$98:$H$147,0)),IF(ISERROR(VLOOKUP(Schichtfolgetabelle!H6,Berechnung!$A$98:$D$147,4,0)),0,VLOOKUP(Schichtfolgetabelle!H6,Berechnung!$A$98:$D$147,4,0)))</f>
        <v>0</v>
      </c>
      <c r="J232" s="29">
        <f>IF(OR(Schichtfolgetabelle!I6=Schichten!$B$3,Schichtfolgetabelle!I6=Schichten!$B$4),INDEX($D$98:$D$147,MATCH(CODE(Schichtfolgetabelle!I6),$H$98:$H$147,0)),IF(ISERROR(VLOOKUP(Schichtfolgetabelle!I6,Berechnung!$A$98:$D$147,4,0)),0,VLOOKUP(Schichtfolgetabelle!I6,Berechnung!$A$98:$D$147,4,0)))</f>
        <v>0</v>
      </c>
      <c r="K232" s="29">
        <f>IF(OR(Schichtfolgetabelle!J6=Schichten!$B$3,Schichtfolgetabelle!J6=Schichten!$B$4),INDEX($D$98:$D$147,MATCH(CODE(Schichtfolgetabelle!J6),$H$98:$H$147,0)),IF(ISERROR(VLOOKUP(Schichtfolgetabelle!J6,Berechnung!$A$98:$D$147,4,0)),0,VLOOKUP(Schichtfolgetabelle!J6,Berechnung!$A$98:$D$147,4,0)))</f>
        <v>0</v>
      </c>
      <c r="L232" s="29">
        <f>IF(OR(Schichtfolgetabelle!K6=Schichten!$B$3,Schichtfolgetabelle!K6=Schichten!$B$4),INDEX($D$98:$D$147,MATCH(CODE(Schichtfolgetabelle!K6),$H$98:$H$147,0)),IF(ISERROR(VLOOKUP(Schichtfolgetabelle!K6,Berechnung!$A$98:$D$147,4,0)),0,VLOOKUP(Schichtfolgetabelle!K6,Berechnung!$A$98:$D$147,4,0)))</f>
        <v>0</v>
      </c>
      <c r="M232" s="29">
        <f>IF(OR(Schichtfolgetabelle!L6=Schichten!$B$3,Schichtfolgetabelle!L6=Schichten!$B$4),INDEX($D$98:$D$147,MATCH(CODE(Schichtfolgetabelle!L6),$H$98:$H$147,0)),IF(ISERROR(VLOOKUP(Schichtfolgetabelle!L6,Berechnung!$A$98:$D$147,4,0)),0,VLOOKUP(Schichtfolgetabelle!L6,Berechnung!$A$98:$D$147,4,0)))</f>
        <v>0</v>
      </c>
      <c r="N232" s="29">
        <f>IF(OR(Schichtfolgetabelle!M6=Schichten!$B$3,Schichtfolgetabelle!M6=Schichten!$B$4),INDEX($D$98:$D$147,MATCH(CODE(Schichtfolgetabelle!M6),$H$98:$H$147,0)),IF(ISERROR(VLOOKUP(Schichtfolgetabelle!M6,Berechnung!$A$98:$D$147,4,0)),0,VLOOKUP(Schichtfolgetabelle!M6,Berechnung!$A$98:$D$147,4,0)))</f>
        <v>0</v>
      </c>
      <c r="O232" s="29">
        <f>IF(OR(Schichtfolgetabelle!N6=Schichten!$B$3,Schichtfolgetabelle!N6=Schichten!$B$4),INDEX($D$98:$D$147,MATCH(CODE(Schichtfolgetabelle!N6),$H$98:$H$147,0)),IF(ISERROR(VLOOKUP(Schichtfolgetabelle!N6,Berechnung!$A$98:$D$147,4,0)),0,VLOOKUP(Schichtfolgetabelle!N6,Berechnung!$A$98:$D$147,4,0)))</f>
        <v>0</v>
      </c>
      <c r="P232" s="29">
        <f>IF(OR(Schichtfolgetabelle!O6=Schichten!$B$3,Schichtfolgetabelle!O6=Schichten!$B$4),INDEX($D$98:$D$147,MATCH(CODE(Schichtfolgetabelle!O6),$H$98:$H$147,0)),IF(ISERROR(VLOOKUP(Schichtfolgetabelle!O6,Berechnung!$A$98:$D$147,4,0)),0,VLOOKUP(Schichtfolgetabelle!O6,Berechnung!$A$98:$D$147,4,0)))</f>
        <v>0</v>
      </c>
      <c r="Q232" s="29">
        <f>IF(OR(Schichtfolgetabelle!P6=Schichten!$B$3,Schichtfolgetabelle!P6=Schichten!$B$4),INDEX($D$98:$D$147,MATCH(CODE(Schichtfolgetabelle!P6),$H$98:$H$147,0)),IF(ISERROR(VLOOKUP(Schichtfolgetabelle!P6,Berechnung!$A$98:$D$147,4,0)),0,VLOOKUP(Schichtfolgetabelle!P6,Berechnung!$A$98:$D$147,4,0)))</f>
        <v>0</v>
      </c>
      <c r="R232" s="29">
        <f>IF(OR(Schichtfolgetabelle!Q6=Schichten!$B$3,Schichtfolgetabelle!Q6=Schichten!$B$4),INDEX($D$98:$D$147,MATCH(CODE(Schichtfolgetabelle!Q6),$H$98:$H$147,0)),IF(ISERROR(VLOOKUP(Schichtfolgetabelle!Q6,Berechnung!$A$98:$D$147,4,0)),0,VLOOKUP(Schichtfolgetabelle!Q6,Berechnung!$A$98:$D$147,4,0)))</f>
        <v>0</v>
      </c>
      <c r="S232" s="29">
        <f>IF(OR(Schichtfolgetabelle!R6=Schichten!$B$3,Schichtfolgetabelle!R6=Schichten!$B$4),INDEX($D$98:$D$147,MATCH(CODE(Schichtfolgetabelle!R6),$H$98:$H$147,0)),IF(ISERROR(VLOOKUP(Schichtfolgetabelle!R6,Berechnung!$A$98:$D$147,4,0)),0,VLOOKUP(Schichtfolgetabelle!R6,Berechnung!$A$98:$D$147,4,0)))</f>
        <v>0</v>
      </c>
      <c r="T232" s="29">
        <f>IF(OR(Schichtfolgetabelle!S6=Schichten!$B$3,Schichtfolgetabelle!S6=Schichten!$B$4),INDEX($D$98:$D$147,MATCH(CODE(Schichtfolgetabelle!S6),$H$98:$H$147,0)),IF(ISERROR(VLOOKUP(Schichtfolgetabelle!S6,Berechnung!$A$98:$D$147,4,0)),0,VLOOKUP(Schichtfolgetabelle!S6,Berechnung!$A$98:$D$147,4,0)))</f>
        <v>0</v>
      </c>
      <c r="U232" s="29">
        <f>IF(OR(Schichtfolgetabelle!T6=Schichten!$B$3,Schichtfolgetabelle!T6=Schichten!$B$4),INDEX($D$98:$D$147,MATCH(CODE(Schichtfolgetabelle!T6),$H$98:$H$147,0)),IF(ISERROR(VLOOKUP(Schichtfolgetabelle!T6,Berechnung!$A$98:$D$147,4,0)),0,VLOOKUP(Schichtfolgetabelle!T6,Berechnung!$A$98:$D$147,4,0)))</f>
        <v>8</v>
      </c>
      <c r="V232" s="29">
        <f>IF(OR(Schichtfolgetabelle!U6=Schichten!$B$3,Schichtfolgetabelle!U6=Schichten!$B$4),INDEX($D$98:$D$147,MATCH(CODE(Schichtfolgetabelle!U6),$H$98:$H$147,0)),IF(ISERROR(VLOOKUP(Schichtfolgetabelle!U6,Berechnung!$A$98:$D$147,4,0)),0,VLOOKUP(Schichtfolgetabelle!U6,Berechnung!$A$98:$D$147,4,0)))</f>
        <v>8</v>
      </c>
      <c r="W232" s="29">
        <f>IF(OR(Schichtfolgetabelle!V6=Schichten!$B$3,Schichtfolgetabelle!V6=Schichten!$B$4),INDEX($D$98:$D$147,MATCH(CODE(Schichtfolgetabelle!V6),$H$98:$H$147,0)),IF(ISERROR(VLOOKUP(Schichtfolgetabelle!V6,Berechnung!$A$98:$D$147,4,0)),0,VLOOKUP(Schichtfolgetabelle!V6,Berechnung!$A$98:$D$147,4,0)))</f>
        <v>0</v>
      </c>
      <c r="X232" s="29">
        <f>IF(OR(Schichtfolgetabelle!W6=Schichten!$B$3,Schichtfolgetabelle!W6=Schichten!$B$4),INDEX($D$98:$D$147,MATCH(CODE(Schichtfolgetabelle!W6),$H$98:$H$147,0)),IF(ISERROR(VLOOKUP(Schichtfolgetabelle!W6,Berechnung!$A$98:$D$147,4,0)),0,VLOOKUP(Schichtfolgetabelle!W6,Berechnung!$A$98:$D$147,4,0)))</f>
        <v>0</v>
      </c>
      <c r="Y232" s="29">
        <f>IF(OR(Schichtfolgetabelle!X6=Schichten!$B$3,Schichtfolgetabelle!X6=Schichten!$B$4),INDEX($D$98:$D$147,MATCH(CODE(Schichtfolgetabelle!X6),$H$98:$H$147,0)),IF(ISERROR(VLOOKUP(Schichtfolgetabelle!X6,Berechnung!$A$98:$D$147,4,0)),0,VLOOKUP(Schichtfolgetabelle!X6,Berechnung!$A$98:$D$147,4,0)))</f>
        <v>0</v>
      </c>
      <c r="Z232" s="29">
        <f>IF(OR(Schichtfolgetabelle!Y6=Schichten!$B$3,Schichtfolgetabelle!Y6=Schichten!$B$4),INDEX($D$98:$D$147,MATCH(CODE(Schichtfolgetabelle!Y6),$H$98:$H$147,0)),IF(ISERROR(VLOOKUP(Schichtfolgetabelle!Y6,Berechnung!$A$98:$D$147,4,0)),0,VLOOKUP(Schichtfolgetabelle!Y6,Berechnung!$A$98:$D$147,4,0)))</f>
        <v>0</v>
      </c>
      <c r="AA232" s="29">
        <f>IF(OR(Schichtfolgetabelle!Z6=Schichten!$B$3,Schichtfolgetabelle!Z6=Schichten!$B$4),INDEX($D$98:$D$147,MATCH(CODE(Schichtfolgetabelle!Z6),$H$98:$H$147,0)),IF(ISERROR(VLOOKUP(Schichtfolgetabelle!Z6,Berechnung!$A$98:$D$147,4,0)),0,VLOOKUP(Schichtfolgetabelle!Z6,Berechnung!$A$98:$D$147,4,0)))</f>
        <v>0</v>
      </c>
      <c r="AB232" s="29">
        <f>IF(OR(Schichtfolgetabelle!AA6=Schichten!$B$3,Schichtfolgetabelle!AA6=Schichten!$B$4),INDEX($D$98:$D$147,MATCH(CODE(Schichtfolgetabelle!AA6),$H$98:$H$147,0)),IF(ISERROR(VLOOKUP(Schichtfolgetabelle!AA6,Berechnung!$A$98:$D$147,4,0)),0,VLOOKUP(Schichtfolgetabelle!AA6,Berechnung!$A$98:$D$147,4,0)))</f>
        <v>0</v>
      </c>
      <c r="AC232" s="29">
        <f>IF(OR(Schichtfolgetabelle!AB6=Schichten!$B$3,Schichtfolgetabelle!AB6=Schichten!$B$4),INDEX($D$98:$D$147,MATCH(CODE(Schichtfolgetabelle!AB6),$H$98:$H$147,0)),IF(ISERROR(VLOOKUP(Schichtfolgetabelle!AB6,Berechnung!$A$98:$D$147,4,0)),0,VLOOKUP(Schichtfolgetabelle!AB6,Berechnung!$A$98:$D$147,4,0)))</f>
        <v>0</v>
      </c>
      <c r="AD232" s="29">
        <f>IF(OR(Schichtfolgetabelle!AC6=Schichten!$B$3,Schichtfolgetabelle!AC6=Schichten!$B$4),INDEX($D$98:$D$147,MATCH(CODE(Schichtfolgetabelle!AC6),$H$98:$H$147,0)),IF(ISERROR(VLOOKUP(Schichtfolgetabelle!AC6,Berechnung!$A$98:$D$147,4,0)),0,VLOOKUP(Schichtfolgetabelle!AC6,Berechnung!$A$98:$D$147,4,0)))</f>
        <v>0</v>
      </c>
      <c r="AE232" s="29">
        <f>IF(OR(Schichtfolgetabelle!AD6=Schichten!$B$3,Schichtfolgetabelle!AD6=Schichten!$B$4),INDEX($D$98:$D$147,MATCH(CODE(Schichtfolgetabelle!AD6),$H$98:$H$147,0)),IF(ISERROR(VLOOKUP(Schichtfolgetabelle!AD6,Berechnung!$A$98:$D$147,4,0)),0,VLOOKUP(Schichtfolgetabelle!AD6,Berechnung!$A$98:$D$147,4,0)))</f>
        <v>0</v>
      </c>
      <c r="AF232" s="29">
        <f>IF(OR(Schichtfolgetabelle!AE6=Schichten!$B$3,Schichtfolgetabelle!AE6=Schichten!$B$4),INDEX($D$98:$D$147,MATCH(CODE(Schichtfolgetabelle!AE6),$H$98:$H$147,0)),IF(ISERROR(VLOOKUP(Schichtfolgetabelle!AE6,Berechnung!$A$98:$D$147,4,0)),0,VLOOKUP(Schichtfolgetabelle!AE6,Berechnung!$A$98:$D$147,4,0)))</f>
        <v>0</v>
      </c>
      <c r="AG232" s="29">
        <f>IF(OR(Schichtfolgetabelle!AF6=Schichten!$B$3,Schichtfolgetabelle!AF6=Schichten!$B$4),INDEX($D$98:$D$147,MATCH(CODE(Schichtfolgetabelle!AF6),$H$98:$H$147,0)),IF(ISERROR(VLOOKUP(Schichtfolgetabelle!AF6,Berechnung!$A$98:$D$147,4,0)),0,VLOOKUP(Schichtfolgetabelle!AF6,Berechnung!$A$98:$D$147,4,0)))</f>
        <v>0</v>
      </c>
      <c r="AH232" s="29">
        <f>IF(OR(Schichtfolgetabelle!AG6=Schichten!$B$3,Schichtfolgetabelle!AG6=Schichten!$B$4),INDEX($D$98:$D$147,MATCH(CODE(Schichtfolgetabelle!AG6),$H$98:$H$147,0)),IF(ISERROR(VLOOKUP(Schichtfolgetabelle!AG6,Berechnung!$A$98:$D$147,4,0)),0,VLOOKUP(Schichtfolgetabelle!AG6,Berechnung!$A$98:$D$147,4,0)))</f>
        <v>0</v>
      </c>
      <c r="AI232" s="29">
        <f>IF(OR(Schichtfolgetabelle!AH6=Schichten!$B$3,Schichtfolgetabelle!AH6=Schichten!$B$4),INDEX($D$98:$D$147,MATCH(CODE(Schichtfolgetabelle!AH6),$H$98:$H$147,0)),IF(ISERROR(VLOOKUP(Schichtfolgetabelle!AH6,Berechnung!$A$98:$D$147,4,0)),0,VLOOKUP(Schichtfolgetabelle!AH6,Berechnung!$A$98:$D$147,4,0)))</f>
        <v>8</v>
      </c>
      <c r="AJ232" s="29">
        <f>IF(OR(Schichtfolgetabelle!AI6=Schichten!$B$3,Schichtfolgetabelle!AI6=Schichten!$B$4),INDEX($D$98:$D$147,MATCH(CODE(Schichtfolgetabelle!AI6),$H$98:$H$147,0)),IF(ISERROR(VLOOKUP(Schichtfolgetabelle!AI6,Berechnung!$A$98:$D$147,4,0)),0,VLOOKUP(Schichtfolgetabelle!AI6,Berechnung!$A$98:$D$147,4,0)))</f>
        <v>0</v>
      </c>
      <c r="AK232" s="29">
        <f>IF(OR(Schichtfolgetabelle!AJ6=Schichten!$B$3,Schichtfolgetabelle!AJ6=Schichten!$B$4),INDEX($D$98:$D$147,MATCH(CODE(Schichtfolgetabelle!AJ6),$H$98:$H$147,0)),IF(ISERROR(VLOOKUP(Schichtfolgetabelle!AJ6,Berechnung!$A$98:$D$147,4,0)),0,VLOOKUP(Schichtfolgetabelle!AJ6,Berechnung!$A$98:$D$147,4,0)))</f>
        <v>0</v>
      </c>
      <c r="AM232" t="str">
        <f>IF($G$154="hh:mm",TEXT(SUM(AN232:BO232)/24,"[hh]:mm"),SUM(AN232:BO232))</f>
        <v>32:00</v>
      </c>
      <c r="AN232">
        <f>IF(OR(Schichtfolge!F5=Schichten!$B$3,Schichtfolge!F5=Schichten!$B$4),INDEX($D$98:$D$147,MATCH(CODE(Schichtfolge!F5),$H$98:$H$147,0)),IF(ISERROR(VLOOKUP(Schichtfolge!F5,Berechnung!$A$98:$D$147,4,0)),0,VLOOKUP(Schichtfolge!F5,Berechnung!$A$98:$D$147,4,0)))</f>
        <v>0</v>
      </c>
      <c r="AO232">
        <f>IF(OR(Schichtfolge!G5=Schichten!$B$3,Schichtfolge!G5=Schichten!$B$4),INDEX($D$98:$D$147,MATCH(CODE(Schichtfolge!G5),$H$98:$H$147,0)),IF(ISERROR(VLOOKUP(Schichtfolge!G5,Berechnung!$A$98:$D$147,4,0)),0,VLOOKUP(Schichtfolge!G5,Berechnung!$A$98:$D$147,4,0)))</f>
        <v>0</v>
      </c>
      <c r="AP232">
        <f>IF(OR(Schichtfolge!H5=Schichten!$B$3,Schichtfolge!H5=Schichten!$B$4),INDEX($D$98:$D$147,MATCH(CODE(Schichtfolge!H5),$H$98:$H$147,0)),IF(ISERROR(VLOOKUP(Schichtfolge!H5,Berechnung!$A$98:$D$147,4,0)),0,VLOOKUP(Schichtfolge!H5,Berechnung!$A$98:$D$147,4,0)))</f>
        <v>0</v>
      </c>
      <c r="AQ232">
        <f>IF(OR(Schichtfolge!I5=Schichten!$B$3,Schichtfolge!I5=Schichten!$B$4),INDEX($D$98:$D$147,MATCH(CODE(Schichtfolge!I5),$H$98:$H$147,0)),IF(ISERROR(VLOOKUP(Schichtfolge!I5,Berechnung!$A$98:$D$147,4,0)),0,VLOOKUP(Schichtfolge!I5,Berechnung!$A$98:$D$147,4,0)))</f>
        <v>0</v>
      </c>
      <c r="AR232">
        <f>IF(OR(Schichtfolge!J5=Schichten!$B$3,Schichtfolge!J5=Schichten!$B$4),INDEX($D$98:$D$147,MATCH(CODE(Schichtfolge!J5),$H$98:$H$147,0)),IF(ISERROR(VLOOKUP(Schichtfolge!J5,Berechnung!$A$98:$D$147,4,0)),0,VLOOKUP(Schichtfolge!J5,Berechnung!$A$98:$D$147,4,0)))</f>
        <v>0</v>
      </c>
      <c r="AS232">
        <f>IF(OR(Schichtfolge!K5=Schichten!$B$3,Schichtfolge!K5=Schichten!$B$4),INDEX($D$98:$D$147,MATCH(CODE(Schichtfolge!K5),$H$98:$H$147,0)),IF(ISERROR(VLOOKUP(Schichtfolge!K5,Berechnung!$A$98:$D$147,4,0)),0,VLOOKUP(Schichtfolge!K5,Berechnung!$A$98:$D$147,4,0)))</f>
        <v>0</v>
      </c>
      <c r="AT232">
        <f>IF(OR(Schichtfolge!L5=Schichten!$B$3,Schichtfolge!L5=Schichten!$B$4),INDEX($D$98:$D$147,MATCH(CODE(Schichtfolge!L5),$H$98:$H$147,0)),IF(ISERROR(VLOOKUP(Schichtfolge!L5,Berechnung!$A$98:$D$147,4,0)),0,VLOOKUP(Schichtfolge!L5,Berechnung!$A$98:$D$147,4,0)))</f>
        <v>0</v>
      </c>
      <c r="AU232">
        <f>IF(OR(Schichtfolge!M5=Schichten!$B$3,Schichtfolge!M5=Schichten!$B$4),INDEX($D$98:$D$147,MATCH(CODE(Schichtfolge!M5),$H$98:$H$147,0)),IF(ISERROR(VLOOKUP(Schichtfolge!M5,Berechnung!$A$98:$D$147,4,0)),0,VLOOKUP(Schichtfolge!M5,Berechnung!$A$98:$D$147,4,0)))</f>
        <v>0</v>
      </c>
      <c r="AV232">
        <f>IF(OR(Schichtfolge!N5=Schichten!$B$3,Schichtfolge!N5=Schichten!$B$4),INDEX($D$98:$D$147,MATCH(CODE(Schichtfolge!N5),$H$98:$H$147,0)),IF(ISERROR(VLOOKUP(Schichtfolge!N5,Berechnung!$A$98:$D$147,4,0)),0,VLOOKUP(Schichtfolge!N5,Berechnung!$A$98:$D$147,4,0)))</f>
        <v>0</v>
      </c>
      <c r="AW232">
        <f>IF(OR(Schichtfolge!O5=Schichten!$B$3,Schichtfolge!O5=Schichten!$B$4),INDEX($D$98:$D$147,MATCH(CODE(Schichtfolge!O5),$H$98:$H$147,0)),IF(ISERROR(VLOOKUP(Schichtfolge!O5,Berechnung!$A$98:$D$147,4,0)),0,VLOOKUP(Schichtfolge!O5,Berechnung!$A$98:$D$147,4,0)))</f>
        <v>0</v>
      </c>
      <c r="AX232">
        <f>IF(OR(Schichtfolge!P5=Schichten!$B$3,Schichtfolge!P5=Schichten!$B$4),INDEX($D$98:$D$147,MATCH(CODE(Schichtfolge!P5),$H$98:$H$147,0)),IF(ISERROR(VLOOKUP(Schichtfolge!P5,Berechnung!$A$98:$D$147,4,0)),0,VLOOKUP(Schichtfolge!P5,Berechnung!$A$98:$D$147,4,0)))</f>
        <v>0</v>
      </c>
      <c r="AY232">
        <f>IF(OR(Schichtfolge!Q5=Schichten!$B$3,Schichtfolge!Q5=Schichten!$B$4),INDEX($D$98:$D$147,MATCH(CODE(Schichtfolge!Q5),$H$98:$H$147,0)),IF(ISERROR(VLOOKUP(Schichtfolge!Q5,Berechnung!$A$98:$D$147,4,0)),0,VLOOKUP(Schichtfolge!Q5,Berechnung!$A$98:$D$147,4,0)))</f>
        <v>0</v>
      </c>
      <c r="AZ232">
        <f>IF(OR(Schichtfolge!R5=Schichten!$B$3,Schichtfolge!R5=Schichten!$B$4),INDEX($D$98:$D$147,MATCH(CODE(Schichtfolge!R5),$H$98:$H$147,0)),IF(ISERROR(VLOOKUP(Schichtfolge!R5,Berechnung!$A$98:$D$147,4,0)),0,VLOOKUP(Schichtfolge!R5,Berechnung!$A$98:$D$147,4,0)))</f>
        <v>8</v>
      </c>
      <c r="BA232">
        <f>IF(OR(Schichtfolge!S5=Schichten!$B$3,Schichtfolge!S5=Schichten!$B$4),INDEX($D$98:$D$147,MATCH(CODE(Schichtfolge!S5),$H$98:$H$147,0)),IF(ISERROR(VLOOKUP(Schichtfolge!S5,Berechnung!$A$98:$D$147,4,0)),0,VLOOKUP(Schichtfolge!S5,Berechnung!$A$98:$D$147,4,0)))</f>
        <v>8</v>
      </c>
      <c r="BB232">
        <f>IF(OR(Schichtfolge!T5=Schichten!$B$3,Schichtfolge!T5=Schichten!$B$4),INDEX($D$98:$D$147,MATCH(CODE(Schichtfolge!T5),$H$98:$H$147,0)),IF(ISERROR(VLOOKUP(Schichtfolge!T5,Berechnung!$A$98:$D$147,4,0)),0,VLOOKUP(Schichtfolge!T5,Berechnung!$A$98:$D$147,4,0)))</f>
        <v>0</v>
      </c>
      <c r="BC232">
        <f>IF(OR(Schichtfolge!U5=Schichten!$B$3,Schichtfolge!U5=Schichten!$B$4),INDEX($D$98:$D$147,MATCH(CODE(Schichtfolge!U5),$H$98:$H$147,0)),IF(ISERROR(VLOOKUP(Schichtfolge!U5,Berechnung!$A$98:$D$147,4,0)),0,VLOOKUP(Schichtfolge!U5,Berechnung!$A$98:$D$147,4,0)))</f>
        <v>0</v>
      </c>
      <c r="BD232">
        <f>IF(OR(Schichtfolge!V5=Schichten!$B$3,Schichtfolge!V5=Schichten!$B$4),INDEX($D$98:$D$147,MATCH(CODE(Schichtfolge!V5),$H$98:$H$147,0)),IF(ISERROR(VLOOKUP(Schichtfolge!V5,Berechnung!$A$98:$D$147,4,0)),0,VLOOKUP(Schichtfolge!V5,Berechnung!$A$98:$D$147,4,0)))</f>
        <v>0</v>
      </c>
      <c r="BE232">
        <f>IF(OR(Schichtfolge!W5=Schichten!$B$3,Schichtfolge!W5=Schichten!$B$4),INDEX($D$98:$D$147,MATCH(CODE(Schichtfolge!W5),$H$98:$H$147,0)),IF(ISERROR(VLOOKUP(Schichtfolge!W5,Berechnung!$A$98:$D$147,4,0)),0,VLOOKUP(Schichtfolge!W5,Berechnung!$A$98:$D$147,4,0)))</f>
        <v>0</v>
      </c>
      <c r="BF232">
        <f>IF(OR(Schichtfolge!X5=Schichten!$B$3,Schichtfolge!X5=Schichten!$B$4),INDEX($D$98:$D$147,MATCH(CODE(Schichtfolge!X5),$H$98:$H$147,0)),IF(ISERROR(VLOOKUP(Schichtfolge!X5,Berechnung!$A$98:$D$147,4,0)),0,VLOOKUP(Schichtfolge!X5,Berechnung!$A$98:$D$147,4,0)))</f>
        <v>0</v>
      </c>
      <c r="BG232">
        <f>IF(OR(Schichtfolge!Y5=Schichten!$B$3,Schichtfolge!Y5=Schichten!$B$4),INDEX($D$98:$D$147,MATCH(CODE(Schichtfolge!Y5),$H$98:$H$147,0)),IF(ISERROR(VLOOKUP(Schichtfolge!Y5,Berechnung!$A$98:$D$147,4,0)),0,VLOOKUP(Schichtfolge!Y5,Berechnung!$A$98:$D$147,4,0)))</f>
        <v>0</v>
      </c>
      <c r="BH232">
        <f>IF(OR(Schichtfolge!Z5=Schichten!$B$3,Schichtfolge!Z5=Schichten!$B$4),INDEX($D$98:$D$147,MATCH(CODE(Schichtfolge!Z5),$H$98:$H$147,0)),IF(ISERROR(VLOOKUP(Schichtfolge!Z5,Berechnung!$A$98:$D$147,4,0)),0,VLOOKUP(Schichtfolge!Z5,Berechnung!$A$98:$D$147,4,0)))</f>
        <v>0</v>
      </c>
      <c r="BI232">
        <f>IF(OR(Schichtfolge!AA5=Schichten!$B$3,Schichtfolge!AA5=Schichten!$B$4),INDEX($D$98:$D$147,MATCH(CODE(Schichtfolge!AA5),$H$98:$H$147,0)),IF(ISERROR(VLOOKUP(Schichtfolge!AA5,Berechnung!$A$98:$D$147,4,0)),0,VLOOKUP(Schichtfolge!AA5,Berechnung!$A$98:$D$147,4,0)))</f>
        <v>0</v>
      </c>
      <c r="BJ232">
        <f>IF(OR(Schichtfolge!AB5=Schichten!$B$3,Schichtfolge!AB5=Schichten!$B$4),INDEX($D$98:$D$147,MATCH(CODE(Schichtfolge!AB5),$H$98:$H$147,0)),IF(ISERROR(VLOOKUP(Schichtfolge!AB5,Berechnung!$A$98:$D$147,4,0)),0,VLOOKUP(Schichtfolge!AB5,Berechnung!$A$98:$D$147,4,0)))</f>
        <v>0</v>
      </c>
      <c r="BK232">
        <f>IF(OR(Schichtfolge!AC5=Schichten!$B$3,Schichtfolge!AC5=Schichten!$B$4),INDEX($D$98:$D$147,MATCH(CODE(Schichtfolge!AC5),$H$98:$H$147,0)),IF(ISERROR(VLOOKUP(Schichtfolge!AC5,Berechnung!$A$98:$D$147,4,0)),0,VLOOKUP(Schichtfolge!AC5,Berechnung!$A$98:$D$147,4,0)))</f>
        <v>0</v>
      </c>
      <c r="BL232">
        <f>IF(OR(Schichtfolge!AD5=Schichten!$B$3,Schichtfolge!AD5=Schichten!$B$4),INDEX($D$98:$D$147,MATCH(CODE(Schichtfolge!AD5),$H$98:$H$147,0)),IF(ISERROR(VLOOKUP(Schichtfolge!AD5,Berechnung!$A$98:$D$147,4,0)),0,VLOOKUP(Schichtfolge!AD5,Berechnung!$A$98:$D$147,4,0)))</f>
        <v>0</v>
      </c>
      <c r="BM232">
        <f>IF(OR(Schichtfolge!AE5=Schichten!$B$3,Schichtfolge!AE5=Schichten!$B$4),INDEX($D$98:$D$147,MATCH(CODE(Schichtfolge!AE5),$H$98:$H$147,0)),IF(ISERROR(VLOOKUP(Schichtfolge!AE5,Berechnung!$A$98:$D$147,4,0)),0,VLOOKUP(Schichtfolge!AE5,Berechnung!$A$98:$D$147,4,0)))</f>
        <v>0</v>
      </c>
      <c r="BN232">
        <f>IF(OR(Schichtfolge!AF5=Schichten!$B$3,Schichtfolge!AF5=Schichten!$B$4),INDEX($D$98:$D$147,MATCH(CODE(Schichtfolge!AF5),$H$98:$H$147,0)),IF(ISERROR(VLOOKUP(Schichtfolge!AF5,Berechnung!$A$98:$D$147,4,0)),0,VLOOKUP(Schichtfolge!AF5,Berechnung!$A$98:$D$147,4,0)))</f>
        <v>8</v>
      </c>
      <c r="BO232">
        <f>IF(OR(Schichtfolge!AG5=Schichten!$B$3,Schichtfolge!AG5=Schichten!$B$4),INDEX($D$98:$D$147,MATCH(CODE(Schichtfolge!AG5),$H$98:$H$147,0)),IF(ISERROR(VLOOKUP(Schichtfolge!AG5,Berechnung!$A$98:$D$147,4,0)),0,VLOOKUP(Schichtfolge!AG5,Berechnung!$A$98:$D$147,4,0)))</f>
        <v>8</v>
      </c>
    </row>
    <row r="233" spans="1:68" x14ac:dyDescent="0.25">
      <c r="A233" s="82" t="str">
        <f>IF(Feiertage!D83&lt;&gt;"",Feiertage!B83,"")</f>
        <v/>
      </c>
      <c r="C233">
        <f>Schichtfolgetabelle!B7</f>
        <v>2</v>
      </c>
      <c r="D233" t="str">
        <f>Schichtfolgetabelle!C7</f>
        <v>Vorname2</v>
      </c>
      <c r="E233" t="str">
        <f>Schichtfolgetabelle!D7</f>
        <v>Nachname2</v>
      </c>
      <c r="F233" s="29" t="str">
        <f t="shared" ref="F233:F281" si="17">IF($G$154="hh:mm",TEXT(SUM(G233:AK233)/24,"[hh]:mm"),SUM(G233:AK233))</f>
        <v>00:00</v>
      </c>
      <c r="G233" s="29">
        <f>IF(OR(Schichtfolgetabelle!F7=Schichten!$B$3,Schichtfolgetabelle!F7=Schichten!$B$4),INDEX($D$98:$D$147,MATCH(CODE(Schichtfolgetabelle!F7),$H$98:$H$147,0)),IF(ISERROR(VLOOKUP(Schichtfolgetabelle!F7,Berechnung!$A$98:$D$147,4,0)),0,VLOOKUP(Schichtfolgetabelle!F7,Berechnung!$A$98:$D$147,4,0)))</f>
        <v>0</v>
      </c>
      <c r="H233" s="29">
        <f>IF(OR(Schichtfolgetabelle!G7=Schichten!$B$3,Schichtfolgetabelle!G7=Schichten!$B$4),INDEX($D$98:$D$147,MATCH(CODE(Schichtfolgetabelle!G7),$H$98:$H$147,0)),IF(ISERROR(VLOOKUP(Schichtfolgetabelle!G7,Berechnung!$A$98:$D$147,4,0)),0,VLOOKUP(Schichtfolgetabelle!G7,Berechnung!$A$98:$D$147,4,0)))</f>
        <v>0</v>
      </c>
      <c r="I233" s="29">
        <f>IF(OR(Schichtfolgetabelle!H7=Schichten!$B$3,Schichtfolgetabelle!H7=Schichten!$B$4),INDEX($D$98:$D$147,MATCH(CODE(Schichtfolgetabelle!H7),$H$98:$H$147,0)),IF(ISERROR(VLOOKUP(Schichtfolgetabelle!H7,Berechnung!$A$98:$D$147,4,0)),0,VLOOKUP(Schichtfolgetabelle!H7,Berechnung!$A$98:$D$147,4,0)))</f>
        <v>0</v>
      </c>
      <c r="J233" s="29">
        <f>IF(OR(Schichtfolgetabelle!I7=Schichten!$B$3,Schichtfolgetabelle!I7=Schichten!$B$4),INDEX($D$98:$D$147,MATCH(CODE(Schichtfolgetabelle!I7),$H$98:$H$147,0)),IF(ISERROR(VLOOKUP(Schichtfolgetabelle!I7,Berechnung!$A$98:$D$147,4,0)),0,VLOOKUP(Schichtfolgetabelle!I7,Berechnung!$A$98:$D$147,4,0)))</f>
        <v>0</v>
      </c>
      <c r="K233" s="29">
        <f>IF(OR(Schichtfolgetabelle!J7=Schichten!$B$3,Schichtfolgetabelle!J7=Schichten!$B$4),INDEX($D$98:$D$147,MATCH(CODE(Schichtfolgetabelle!J7),$H$98:$H$147,0)),IF(ISERROR(VLOOKUP(Schichtfolgetabelle!J7,Berechnung!$A$98:$D$147,4,0)),0,VLOOKUP(Schichtfolgetabelle!J7,Berechnung!$A$98:$D$147,4,0)))</f>
        <v>0</v>
      </c>
      <c r="L233" s="29">
        <f>IF(OR(Schichtfolgetabelle!K7=Schichten!$B$3,Schichtfolgetabelle!K7=Schichten!$B$4),INDEX($D$98:$D$147,MATCH(CODE(Schichtfolgetabelle!K7),$H$98:$H$147,0)),IF(ISERROR(VLOOKUP(Schichtfolgetabelle!K7,Berechnung!$A$98:$D$147,4,0)),0,VLOOKUP(Schichtfolgetabelle!K7,Berechnung!$A$98:$D$147,4,0)))</f>
        <v>0</v>
      </c>
      <c r="M233" s="29">
        <f>IF(OR(Schichtfolgetabelle!L7=Schichten!$B$3,Schichtfolgetabelle!L7=Schichten!$B$4),INDEX($D$98:$D$147,MATCH(CODE(Schichtfolgetabelle!L7),$H$98:$H$147,0)),IF(ISERROR(VLOOKUP(Schichtfolgetabelle!L7,Berechnung!$A$98:$D$147,4,0)),0,VLOOKUP(Schichtfolgetabelle!L7,Berechnung!$A$98:$D$147,4,0)))</f>
        <v>0</v>
      </c>
      <c r="N233" s="29">
        <f>IF(OR(Schichtfolgetabelle!M7=Schichten!$B$3,Schichtfolgetabelle!M7=Schichten!$B$4),INDEX($D$98:$D$147,MATCH(CODE(Schichtfolgetabelle!M7),$H$98:$H$147,0)),IF(ISERROR(VLOOKUP(Schichtfolgetabelle!M7,Berechnung!$A$98:$D$147,4,0)),0,VLOOKUP(Schichtfolgetabelle!M7,Berechnung!$A$98:$D$147,4,0)))</f>
        <v>0</v>
      </c>
      <c r="O233" s="29">
        <f>IF(OR(Schichtfolgetabelle!N7=Schichten!$B$3,Schichtfolgetabelle!N7=Schichten!$B$4),INDEX($D$98:$D$147,MATCH(CODE(Schichtfolgetabelle!N7),$H$98:$H$147,0)),IF(ISERROR(VLOOKUP(Schichtfolgetabelle!N7,Berechnung!$A$98:$D$147,4,0)),0,VLOOKUP(Schichtfolgetabelle!N7,Berechnung!$A$98:$D$147,4,0)))</f>
        <v>0</v>
      </c>
      <c r="P233" s="29">
        <f>IF(OR(Schichtfolgetabelle!O7=Schichten!$B$3,Schichtfolgetabelle!O7=Schichten!$B$4),INDEX($D$98:$D$147,MATCH(CODE(Schichtfolgetabelle!O7),$H$98:$H$147,0)),IF(ISERROR(VLOOKUP(Schichtfolgetabelle!O7,Berechnung!$A$98:$D$147,4,0)),0,VLOOKUP(Schichtfolgetabelle!O7,Berechnung!$A$98:$D$147,4,0)))</f>
        <v>0</v>
      </c>
      <c r="Q233" s="29">
        <f>IF(OR(Schichtfolgetabelle!P7=Schichten!$B$3,Schichtfolgetabelle!P7=Schichten!$B$4),INDEX($D$98:$D$147,MATCH(CODE(Schichtfolgetabelle!P7),$H$98:$H$147,0)),IF(ISERROR(VLOOKUP(Schichtfolgetabelle!P7,Berechnung!$A$98:$D$147,4,0)),0,VLOOKUP(Schichtfolgetabelle!P7,Berechnung!$A$98:$D$147,4,0)))</f>
        <v>0</v>
      </c>
      <c r="R233" s="29">
        <f>IF(OR(Schichtfolgetabelle!Q7=Schichten!$B$3,Schichtfolgetabelle!Q7=Schichten!$B$4),INDEX($D$98:$D$147,MATCH(CODE(Schichtfolgetabelle!Q7),$H$98:$H$147,0)),IF(ISERROR(VLOOKUP(Schichtfolgetabelle!Q7,Berechnung!$A$98:$D$147,4,0)),0,VLOOKUP(Schichtfolgetabelle!Q7,Berechnung!$A$98:$D$147,4,0)))</f>
        <v>0</v>
      </c>
      <c r="S233" s="29">
        <f>IF(OR(Schichtfolgetabelle!R7=Schichten!$B$3,Schichtfolgetabelle!R7=Schichten!$B$4),INDEX($D$98:$D$147,MATCH(CODE(Schichtfolgetabelle!R7),$H$98:$H$147,0)),IF(ISERROR(VLOOKUP(Schichtfolgetabelle!R7,Berechnung!$A$98:$D$147,4,0)),0,VLOOKUP(Schichtfolgetabelle!R7,Berechnung!$A$98:$D$147,4,0)))</f>
        <v>0</v>
      </c>
      <c r="T233" s="29">
        <f>IF(OR(Schichtfolgetabelle!S7=Schichten!$B$3,Schichtfolgetabelle!S7=Schichten!$B$4),INDEX($D$98:$D$147,MATCH(CODE(Schichtfolgetabelle!S7),$H$98:$H$147,0)),IF(ISERROR(VLOOKUP(Schichtfolgetabelle!S7,Berechnung!$A$98:$D$147,4,0)),0,VLOOKUP(Schichtfolgetabelle!S7,Berechnung!$A$98:$D$147,4,0)))</f>
        <v>0</v>
      </c>
      <c r="U233" s="29">
        <f>IF(OR(Schichtfolgetabelle!T7=Schichten!$B$3,Schichtfolgetabelle!T7=Schichten!$B$4),INDEX($D$98:$D$147,MATCH(CODE(Schichtfolgetabelle!T7),$H$98:$H$147,0)),IF(ISERROR(VLOOKUP(Schichtfolgetabelle!T7,Berechnung!$A$98:$D$147,4,0)),0,VLOOKUP(Schichtfolgetabelle!T7,Berechnung!$A$98:$D$147,4,0)))</f>
        <v>0</v>
      </c>
      <c r="V233" s="29">
        <f>IF(OR(Schichtfolgetabelle!U7=Schichten!$B$3,Schichtfolgetabelle!U7=Schichten!$B$4),INDEX($D$98:$D$147,MATCH(CODE(Schichtfolgetabelle!U7),$H$98:$H$147,0)),IF(ISERROR(VLOOKUP(Schichtfolgetabelle!U7,Berechnung!$A$98:$D$147,4,0)),0,VLOOKUP(Schichtfolgetabelle!U7,Berechnung!$A$98:$D$147,4,0)))</f>
        <v>0</v>
      </c>
      <c r="W233" s="29">
        <f>IF(OR(Schichtfolgetabelle!V7=Schichten!$B$3,Schichtfolgetabelle!V7=Schichten!$B$4),INDEX($D$98:$D$147,MATCH(CODE(Schichtfolgetabelle!V7),$H$98:$H$147,0)),IF(ISERROR(VLOOKUP(Schichtfolgetabelle!V7,Berechnung!$A$98:$D$147,4,0)),0,VLOOKUP(Schichtfolgetabelle!V7,Berechnung!$A$98:$D$147,4,0)))</f>
        <v>0</v>
      </c>
      <c r="X233" s="29">
        <f>IF(OR(Schichtfolgetabelle!W7=Schichten!$B$3,Schichtfolgetabelle!W7=Schichten!$B$4),INDEX($D$98:$D$147,MATCH(CODE(Schichtfolgetabelle!W7),$H$98:$H$147,0)),IF(ISERROR(VLOOKUP(Schichtfolgetabelle!W7,Berechnung!$A$98:$D$147,4,0)),0,VLOOKUP(Schichtfolgetabelle!W7,Berechnung!$A$98:$D$147,4,0)))</f>
        <v>0</v>
      </c>
      <c r="Y233" s="29">
        <f>IF(OR(Schichtfolgetabelle!X7=Schichten!$B$3,Schichtfolgetabelle!X7=Schichten!$B$4),INDEX($D$98:$D$147,MATCH(CODE(Schichtfolgetabelle!X7),$H$98:$H$147,0)),IF(ISERROR(VLOOKUP(Schichtfolgetabelle!X7,Berechnung!$A$98:$D$147,4,0)),0,VLOOKUP(Schichtfolgetabelle!X7,Berechnung!$A$98:$D$147,4,0)))</f>
        <v>0</v>
      </c>
      <c r="Z233" s="29">
        <f>IF(OR(Schichtfolgetabelle!Y7=Schichten!$B$3,Schichtfolgetabelle!Y7=Schichten!$B$4),INDEX($D$98:$D$147,MATCH(CODE(Schichtfolgetabelle!Y7),$H$98:$H$147,0)),IF(ISERROR(VLOOKUP(Schichtfolgetabelle!Y7,Berechnung!$A$98:$D$147,4,0)),0,VLOOKUP(Schichtfolgetabelle!Y7,Berechnung!$A$98:$D$147,4,0)))</f>
        <v>0</v>
      </c>
      <c r="AA233" s="29">
        <f>IF(OR(Schichtfolgetabelle!Z7=Schichten!$B$3,Schichtfolgetabelle!Z7=Schichten!$B$4),INDEX($D$98:$D$147,MATCH(CODE(Schichtfolgetabelle!Z7),$H$98:$H$147,0)),IF(ISERROR(VLOOKUP(Schichtfolgetabelle!Z7,Berechnung!$A$98:$D$147,4,0)),0,VLOOKUP(Schichtfolgetabelle!Z7,Berechnung!$A$98:$D$147,4,0)))</f>
        <v>0</v>
      </c>
      <c r="AB233" s="29">
        <f>IF(OR(Schichtfolgetabelle!AA7=Schichten!$B$3,Schichtfolgetabelle!AA7=Schichten!$B$4),INDEX($D$98:$D$147,MATCH(CODE(Schichtfolgetabelle!AA7),$H$98:$H$147,0)),IF(ISERROR(VLOOKUP(Schichtfolgetabelle!AA7,Berechnung!$A$98:$D$147,4,0)),0,VLOOKUP(Schichtfolgetabelle!AA7,Berechnung!$A$98:$D$147,4,0)))</f>
        <v>0</v>
      </c>
      <c r="AC233" s="29">
        <f>IF(OR(Schichtfolgetabelle!AB7=Schichten!$B$3,Schichtfolgetabelle!AB7=Schichten!$B$4),INDEX($D$98:$D$147,MATCH(CODE(Schichtfolgetabelle!AB7),$H$98:$H$147,0)),IF(ISERROR(VLOOKUP(Schichtfolgetabelle!AB7,Berechnung!$A$98:$D$147,4,0)),0,VLOOKUP(Schichtfolgetabelle!AB7,Berechnung!$A$98:$D$147,4,0)))</f>
        <v>0</v>
      </c>
      <c r="AD233" s="29">
        <f>IF(OR(Schichtfolgetabelle!AC7=Schichten!$B$3,Schichtfolgetabelle!AC7=Schichten!$B$4),INDEX($D$98:$D$147,MATCH(CODE(Schichtfolgetabelle!AC7),$H$98:$H$147,0)),IF(ISERROR(VLOOKUP(Schichtfolgetabelle!AC7,Berechnung!$A$98:$D$147,4,0)),0,VLOOKUP(Schichtfolgetabelle!AC7,Berechnung!$A$98:$D$147,4,0)))</f>
        <v>0</v>
      </c>
      <c r="AE233" s="29">
        <f>IF(OR(Schichtfolgetabelle!AD7=Schichten!$B$3,Schichtfolgetabelle!AD7=Schichten!$B$4),INDEX($D$98:$D$147,MATCH(CODE(Schichtfolgetabelle!AD7),$H$98:$H$147,0)),IF(ISERROR(VLOOKUP(Schichtfolgetabelle!AD7,Berechnung!$A$98:$D$147,4,0)),0,VLOOKUP(Schichtfolgetabelle!AD7,Berechnung!$A$98:$D$147,4,0)))</f>
        <v>0</v>
      </c>
      <c r="AF233" s="29">
        <f>IF(OR(Schichtfolgetabelle!AE7=Schichten!$B$3,Schichtfolgetabelle!AE7=Schichten!$B$4),INDEX($D$98:$D$147,MATCH(CODE(Schichtfolgetabelle!AE7),$H$98:$H$147,0)),IF(ISERROR(VLOOKUP(Schichtfolgetabelle!AE7,Berechnung!$A$98:$D$147,4,0)),0,VLOOKUP(Schichtfolgetabelle!AE7,Berechnung!$A$98:$D$147,4,0)))</f>
        <v>0</v>
      </c>
      <c r="AG233" s="29">
        <f>IF(OR(Schichtfolgetabelle!AF7=Schichten!$B$3,Schichtfolgetabelle!AF7=Schichten!$B$4),INDEX($D$98:$D$147,MATCH(CODE(Schichtfolgetabelle!AF7),$H$98:$H$147,0)),IF(ISERROR(VLOOKUP(Schichtfolgetabelle!AF7,Berechnung!$A$98:$D$147,4,0)),0,VLOOKUP(Schichtfolgetabelle!AF7,Berechnung!$A$98:$D$147,4,0)))</f>
        <v>0</v>
      </c>
      <c r="AH233" s="29">
        <f>IF(OR(Schichtfolgetabelle!AG7=Schichten!$B$3,Schichtfolgetabelle!AG7=Schichten!$B$4),INDEX($D$98:$D$147,MATCH(CODE(Schichtfolgetabelle!AG7),$H$98:$H$147,0)),IF(ISERROR(VLOOKUP(Schichtfolgetabelle!AG7,Berechnung!$A$98:$D$147,4,0)),0,VLOOKUP(Schichtfolgetabelle!AG7,Berechnung!$A$98:$D$147,4,0)))</f>
        <v>0</v>
      </c>
      <c r="AI233" s="29">
        <f>IF(OR(Schichtfolgetabelle!AH7=Schichten!$B$3,Schichtfolgetabelle!AH7=Schichten!$B$4),INDEX($D$98:$D$147,MATCH(CODE(Schichtfolgetabelle!AH7),$H$98:$H$147,0)),IF(ISERROR(VLOOKUP(Schichtfolgetabelle!AH7,Berechnung!$A$98:$D$147,4,0)),0,VLOOKUP(Schichtfolgetabelle!AH7,Berechnung!$A$98:$D$147,4,0)))</f>
        <v>0</v>
      </c>
      <c r="AJ233" s="29">
        <f>IF(OR(Schichtfolgetabelle!AI7=Schichten!$B$3,Schichtfolgetabelle!AI7=Schichten!$B$4),INDEX($D$98:$D$147,MATCH(CODE(Schichtfolgetabelle!AI7),$H$98:$H$147,0)),IF(ISERROR(VLOOKUP(Schichtfolgetabelle!AI7,Berechnung!$A$98:$D$147,4,0)),0,VLOOKUP(Schichtfolgetabelle!AI7,Berechnung!$A$98:$D$147,4,0)))</f>
        <v>0</v>
      </c>
      <c r="AK233" s="29">
        <f>IF(OR(Schichtfolgetabelle!AJ7=Schichten!$B$3,Schichtfolgetabelle!AJ7=Schichten!$B$4),INDEX($D$98:$D$147,MATCH(CODE(Schichtfolgetabelle!AJ7),$H$98:$H$147,0)),IF(ISERROR(VLOOKUP(Schichtfolgetabelle!AJ7,Berechnung!$A$98:$D$147,4,0)),0,VLOOKUP(Schichtfolgetabelle!AJ7,Berechnung!$A$98:$D$147,4,0)))</f>
        <v>0</v>
      </c>
      <c r="AM233" t="str">
        <f t="shared" ref="AM233:AM281" si="18">IF($G$154="hh:mm",TEXT(SUM(AN233:BO233)/24,"[hh]:mm"),SUM(AN233:BO233))</f>
        <v>00:00</v>
      </c>
      <c r="AN233" s="29">
        <f>IF(OR(Schichtfolge!F6=Schichten!$B$3,Schichtfolge!F6=Schichten!$B$4),INDEX($D$98:$D$147,MATCH(CODE(Schichtfolge!F6),$H$98:$H$147,0)),IF(ISERROR(VLOOKUP(Schichtfolge!F6,Berechnung!$A$98:$D$147,4,0)),0,VLOOKUP(Schichtfolge!F6,Berechnung!$A$98:$D$147,4,0)))</f>
        <v>0</v>
      </c>
      <c r="AO233" s="29">
        <f>IF(OR(Schichtfolge!G6=Schichten!$B$3,Schichtfolge!G6=Schichten!$B$4),INDEX($D$98:$D$147,MATCH(CODE(Schichtfolge!G6),$H$98:$H$147,0)),IF(ISERROR(VLOOKUP(Schichtfolge!G6,Berechnung!$A$98:$D$147,4,0)),0,VLOOKUP(Schichtfolge!G6,Berechnung!$A$98:$D$147,4,0)))</f>
        <v>0</v>
      </c>
      <c r="AP233" s="29">
        <f>IF(OR(Schichtfolge!H6=Schichten!$B$3,Schichtfolge!H6=Schichten!$B$4),INDEX($D$98:$D$147,MATCH(CODE(Schichtfolge!H6),$H$98:$H$147,0)),IF(ISERROR(VLOOKUP(Schichtfolge!H6,Berechnung!$A$98:$D$147,4,0)),0,VLOOKUP(Schichtfolge!H6,Berechnung!$A$98:$D$147,4,0)))</f>
        <v>0</v>
      </c>
      <c r="AQ233" s="29">
        <f>IF(OR(Schichtfolge!I6=Schichten!$B$3,Schichtfolge!I6=Schichten!$B$4),INDEX($D$98:$D$147,MATCH(CODE(Schichtfolge!I6),$H$98:$H$147,0)),IF(ISERROR(VLOOKUP(Schichtfolge!I6,Berechnung!$A$98:$D$147,4,0)),0,VLOOKUP(Schichtfolge!I6,Berechnung!$A$98:$D$147,4,0)))</f>
        <v>0</v>
      </c>
      <c r="AR233" s="29">
        <f>IF(OR(Schichtfolge!J6=Schichten!$B$3,Schichtfolge!J6=Schichten!$B$4),INDEX($D$98:$D$147,MATCH(CODE(Schichtfolge!J6),$H$98:$H$147,0)),IF(ISERROR(VLOOKUP(Schichtfolge!J6,Berechnung!$A$98:$D$147,4,0)),0,VLOOKUP(Schichtfolge!J6,Berechnung!$A$98:$D$147,4,0)))</f>
        <v>0</v>
      </c>
      <c r="AS233" s="29">
        <f>IF(OR(Schichtfolge!K6=Schichten!$B$3,Schichtfolge!K6=Schichten!$B$4),INDEX($D$98:$D$147,MATCH(CODE(Schichtfolge!K6),$H$98:$H$147,0)),IF(ISERROR(VLOOKUP(Schichtfolge!K6,Berechnung!$A$98:$D$147,4,0)),0,VLOOKUP(Schichtfolge!K6,Berechnung!$A$98:$D$147,4,0)))</f>
        <v>0</v>
      </c>
      <c r="AT233" s="29">
        <f>IF(OR(Schichtfolge!L6=Schichten!$B$3,Schichtfolge!L6=Schichten!$B$4),INDEX($D$98:$D$147,MATCH(CODE(Schichtfolge!L6),$H$98:$H$147,0)),IF(ISERROR(VLOOKUP(Schichtfolge!L6,Berechnung!$A$98:$D$147,4,0)),0,VLOOKUP(Schichtfolge!L6,Berechnung!$A$98:$D$147,4,0)))</f>
        <v>0</v>
      </c>
      <c r="AU233" s="29">
        <f>IF(OR(Schichtfolge!M6=Schichten!$B$3,Schichtfolge!M6=Schichten!$B$4),INDEX($D$98:$D$147,MATCH(CODE(Schichtfolge!M6),$H$98:$H$147,0)),IF(ISERROR(VLOOKUP(Schichtfolge!M6,Berechnung!$A$98:$D$147,4,0)),0,VLOOKUP(Schichtfolge!M6,Berechnung!$A$98:$D$147,4,0)))</f>
        <v>0</v>
      </c>
      <c r="AV233" s="29">
        <f>IF(OR(Schichtfolge!N6=Schichten!$B$3,Schichtfolge!N6=Schichten!$B$4),INDEX($D$98:$D$147,MATCH(CODE(Schichtfolge!N6),$H$98:$H$147,0)),IF(ISERROR(VLOOKUP(Schichtfolge!N6,Berechnung!$A$98:$D$147,4,0)),0,VLOOKUP(Schichtfolge!N6,Berechnung!$A$98:$D$147,4,0)))</f>
        <v>0</v>
      </c>
      <c r="AW233" s="29">
        <f>IF(OR(Schichtfolge!O6=Schichten!$B$3,Schichtfolge!O6=Schichten!$B$4),INDEX($D$98:$D$147,MATCH(CODE(Schichtfolge!O6),$H$98:$H$147,0)),IF(ISERROR(VLOOKUP(Schichtfolge!O6,Berechnung!$A$98:$D$147,4,0)),0,VLOOKUP(Schichtfolge!O6,Berechnung!$A$98:$D$147,4,0)))</f>
        <v>0</v>
      </c>
      <c r="AX233" s="29">
        <f>IF(OR(Schichtfolge!P6=Schichten!$B$3,Schichtfolge!P6=Schichten!$B$4),INDEX($D$98:$D$147,MATCH(CODE(Schichtfolge!P6),$H$98:$H$147,0)),IF(ISERROR(VLOOKUP(Schichtfolge!P6,Berechnung!$A$98:$D$147,4,0)),0,VLOOKUP(Schichtfolge!P6,Berechnung!$A$98:$D$147,4,0)))</f>
        <v>0</v>
      </c>
      <c r="AY233" s="29">
        <f>IF(OR(Schichtfolge!Q6=Schichten!$B$3,Schichtfolge!Q6=Schichten!$B$4),INDEX($D$98:$D$147,MATCH(CODE(Schichtfolge!Q6),$H$98:$H$147,0)),IF(ISERROR(VLOOKUP(Schichtfolge!Q6,Berechnung!$A$98:$D$147,4,0)),0,VLOOKUP(Schichtfolge!Q6,Berechnung!$A$98:$D$147,4,0)))</f>
        <v>0</v>
      </c>
      <c r="AZ233" s="29">
        <f>IF(OR(Schichtfolge!R6=Schichten!$B$3,Schichtfolge!R6=Schichten!$B$4),INDEX($D$98:$D$147,MATCH(CODE(Schichtfolge!R6),$H$98:$H$147,0)),IF(ISERROR(VLOOKUP(Schichtfolge!R6,Berechnung!$A$98:$D$147,4,0)),0,VLOOKUP(Schichtfolge!R6,Berechnung!$A$98:$D$147,4,0)))</f>
        <v>0</v>
      </c>
      <c r="BA233" s="29">
        <f>IF(OR(Schichtfolge!S6=Schichten!$B$3,Schichtfolge!S6=Schichten!$B$4),INDEX($D$98:$D$147,MATCH(CODE(Schichtfolge!S6),$H$98:$H$147,0)),IF(ISERROR(VLOOKUP(Schichtfolge!S6,Berechnung!$A$98:$D$147,4,0)),0,VLOOKUP(Schichtfolge!S6,Berechnung!$A$98:$D$147,4,0)))</f>
        <v>0</v>
      </c>
      <c r="BB233" s="29">
        <f>IF(OR(Schichtfolge!T6=Schichten!$B$3,Schichtfolge!T6=Schichten!$B$4),INDEX($D$98:$D$147,MATCH(CODE(Schichtfolge!T6),$H$98:$H$147,0)),IF(ISERROR(VLOOKUP(Schichtfolge!T6,Berechnung!$A$98:$D$147,4,0)),0,VLOOKUP(Schichtfolge!T6,Berechnung!$A$98:$D$147,4,0)))</f>
        <v>0</v>
      </c>
      <c r="BC233" s="29">
        <f>IF(OR(Schichtfolge!U6=Schichten!$B$3,Schichtfolge!U6=Schichten!$B$4),INDEX($D$98:$D$147,MATCH(CODE(Schichtfolge!U6),$H$98:$H$147,0)),IF(ISERROR(VLOOKUP(Schichtfolge!U6,Berechnung!$A$98:$D$147,4,0)),0,VLOOKUP(Schichtfolge!U6,Berechnung!$A$98:$D$147,4,0)))</f>
        <v>0</v>
      </c>
      <c r="BD233" s="29">
        <f>IF(OR(Schichtfolge!V6=Schichten!$B$3,Schichtfolge!V6=Schichten!$B$4),INDEX($D$98:$D$147,MATCH(CODE(Schichtfolge!V6),$H$98:$H$147,0)),IF(ISERROR(VLOOKUP(Schichtfolge!V6,Berechnung!$A$98:$D$147,4,0)),0,VLOOKUP(Schichtfolge!V6,Berechnung!$A$98:$D$147,4,0)))</f>
        <v>0</v>
      </c>
      <c r="BE233" s="29">
        <f>IF(OR(Schichtfolge!W6=Schichten!$B$3,Schichtfolge!W6=Schichten!$B$4),INDEX($D$98:$D$147,MATCH(CODE(Schichtfolge!W6),$H$98:$H$147,0)),IF(ISERROR(VLOOKUP(Schichtfolge!W6,Berechnung!$A$98:$D$147,4,0)),0,VLOOKUP(Schichtfolge!W6,Berechnung!$A$98:$D$147,4,0)))</f>
        <v>0</v>
      </c>
      <c r="BF233" s="29">
        <f>IF(OR(Schichtfolge!X6=Schichten!$B$3,Schichtfolge!X6=Schichten!$B$4),INDEX($D$98:$D$147,MATCH(CODE(Schichtfolge!X6),$H$98:$H$147,0)),IF(ISERROR(VLOOKUP(Schichtfolge!X6,Berechnung!$A$98:$D$147,4,0)),0,VLOOKUP(Schichtfolge!X6,Berechnung!$A$98:$D$147,4,0)))</f>
        <v>0</v>
      </c>
      <c r="BG233" s="29">
        <f>IF(OR(Schichtfolge!Y6=Schichten!$B$3,Schichtfolge!Y6=Schichten!$B$4),INDEX($D$98:$D$147,MATCH(CODE(Schichtfolge!Y6),$H$98:$H$147,0)),IF(ISERROR(VLOOKUP(Schichtfolge!Y6,Berechnung!$A$98:$D$147,4,0)),0,VLOOKUP(Schichtfolge!Y6,Berechnung!$A$98:$D$147,4,0)))</f>
        <v>0</v>
      </c>
      <c r="BH233" s="29">
        <f>IF(OR(Schichtfolge!Z6=Schichten!$B$3,Schichtfolge!Z6=Schichten!$B$4),INDEX($D$98:$D$147,MATCH(CODE(Schichtfolge!Z6),$H$98:$H$147,0)),IF(ISERROR(VLOOKUP(Schichtfolge!Z6,Berechnung!$A$98:$D$147,4,0)),0,VLOOKUP(Schichtfolge!Z6,Berechnung!$A$98:$D$147,4,0)))</f>
        <v>0</v>
      </c>
      <c r="BI233" s="29">
        <f>IF(OR(Schichtfolge!AA6=Schichten!$B$3,Schichtfolge!AA6=Schichten!$B$4),INDEX($D$98:$D$147,MATCH(CODE(Schichtfolge!AA6),$H$98:$H$147,0)),IF(ISERROR(VLOOKUP(Schichtfolge!AA6,Berechnung!$A$98:$D$147,4,0)),0,VLOOKUP(Schichtfolge!AA6,Berechnung!$A$98:$D$147,4,0)))</f>
        <v>0</v>
      </c>
      <c r="BJ233" s="29">
        <f>IF(OR(Schichtfolge!AB6=Schichten!$B$3,Schichtfolge!AB6=Schichten!$B$4),INDEX($D$98:$D$147,MATCH(CODE(Schichtfolge!AB6),$H$98:$H$147,0)),IF(ISERROR(VLOOKUP(Schichtfolge!AB6,Berechnung!$A$98:$D$147,4,0)),0,VLOOKUP(Schichtfolge!AB6,Berechnung!$A$98:$D$147,4,0)))</f>
        <v>0</v>
      </c>
      <c r="BK233" s="29">
        <f>IF(OR(Schichtfolge!AC6=Schichten!$B$3,Schichtfolge!AC6=Schichten!$B$4),INDEX($D$98:$D$147,MATCH(CODE(Schichtfolge!AC6),$H$98:$H$147,0)),IF(ISERROR(VLOOKUP(Schichtfolge!AC6,Berechnung!$A$98:$D$147,4,0)),0,VLOOKUP(Schichtfolge!AC6,Berechnung!$A$98:$D$147,4,0)))</f>
        <v>0</v>
      </c>
      <c r="BL233" s="29">
        <f>IF(OR(Schichtfolge!AD6=Schichten!$B$3,Schichtfolge!AD6=Schichten!$B$4),INDEX($D$98:$D$147,MATCH(CODE(Schichtfolge!AD6),$H$98:$H$147,0)),IF(ISERROR(VLOOKUP(Schichtfolge!AD6,Berechnung!$A$98:$D$147,4,0)),0,VLOOKUP(Schichtfolge!AD6,Berechnung!$A$98:$D$147,4,0)))</f>
        <v>0</v>
      </c>
      <c r="BM233" s="29">
        <f>IF(OR(Schichtfolge!AE6=Schichten!$B$3,Schichtfolge!AE6=Schichten!$B$4),INDEX($D$98:$D$147,MATCH(CODE(Schichtfolge!AE6),$H$98:$H$147,0)),IF(ISERROR(VLOOKUP(Schichtfolge!AE6,Berechnung!$A$98:$D$147,4,0)),0,VLOOKUP(Schichtfolge!AE6,Berechnung!$A$98:$D$147,4,0)))</f>
        <v>0</v>
      </c>
      <c r="BN233" s="29">
        <f>IF(OR(Schichtfolge!AF6=Schichten!$B$3,Schichtfolge!AF6=Schichten!$B$4),INDEX($D$98:$D$147,MATCH(CODE(Schichtfolge!AF6),$H$98:$H$147,0)),IF(ISERROR(VLOOKUP(Schichtfolge!AF6,Berechnung!$A$98:$D$147,4,0)),0,VLOOKUP(Schichtfolge!AF6,Berechnung!$A$98:$D$147,4,0)))</f>
        <v>0</v>
      </c>
      <c r="BO233" s="29">
        <f>IF(OR(Schichtfolge!AG6=Schichten!$B$3,Schichtfolge!AG6=Schichten!$B$4),INDEX($D$98:$D$147,MATCH(CODE(Schichtfolge!AG6),$H$98:$H$147,0)),IF(ISERROR(VLOOKUP(Schichtfolge!AG6,Berechnung!$A$98:$D$147,4,0)),0,VLOOKUP(Schichtfolge!AG6,Berechnung!$A$98:$D$147,4,0)))</f>
        <v>0</v>
      </c>
    </row>
    <row r="234" spans="1:68" x14ac:dyDescent="0.25">
      <c r="A234" s="82" t="str">
        <f>IF(Feiertage!D84&lt;&gt;"",Feiertage!B84,"")</f>
        <v/>
      </c>
      <c r="C234">
        <f>Schichtfolgetabelle!B8</f>
        <v>3</v>
      </c>
      <c r="D234" t="str">
        <f>Schichtfolgetabelle!C8</f>
        <v>Vorname3</v>
      </c>
      <c r="E234" t="str">
        <f>Schichtfolgetabelle!D8</f>
        <v>Nachname3</v>
      </c>
      <c r="F234" s="29" t="str">
        <f t="shared" si="17"/>
        <v>00:00</v>
      </c>
      <c r="G234" s="29">
        <f>IF(OR(Schichtfolgetabelle!F8=Schichten!$B$3,Schichtfolgetabelle!F8=Schichten!$B$4),INDEX($D$98:$D$147,MATCH(CODE(Schichtfolgetabelle!F8),$H$98:$H$147,0)),IF(ISERROR(VLOOKUP(Schichtfolgetabelle!F8,Berechnung!$A$98:$D$147,4,0)),0,VLOOKUP(Schichtfolgetabelle!F8,Berechnung!$A$98:$D$147,4,0)))</f>
        <v>0</v>
      </c>
      <c r="H234" s="29">
        <f>IF(OR(Schichtfolgetabelle!G8=Schichten!$B$3,Schichtfolgetabelle!G8=Schichten!$B$4),INDEX($D$98:$D$147,MATCH(CODE(Schichtfolgetabelle!G8),$H$98:$H$147,0)),IF(ISERROR(VLOOKUP(Schichtfolgetabelle!G8,Berechnung!$A$98:$D$147,4,0)),0,VLOOKUP(Schichtfolgetabelle!G8,Berechnung!$A$98:$D$147,4,0)))</f>
        <v>0</v>
      </c>
      <c r="I234" s="29">
        <f>IF(OR(Schichtfolgetabelle!H8=Schichten!$B$3,Schichtfolgetabelle!H8=Schichten!$B$4),INDEX($D$98:$D$147,MATCH(CODE(Schichtfolgetabelle!H8),$H$98:$H$147,0)),IF(ISERROR(VLOOKUP(Schichtfolgetabelle!H8,Berechnung!$A$98:$D$147,4,0)),0,VLOOKUP(Schichtfolgetabelle!H8,Berechnung!$A$98:$D$147,4,0)))</f>
        <v>0</v>
      </c>
      <c r="J234" s="29">
        <f>IF(OR(Schichtfolgetabelle!I8=Schichten!$B$3,Schichtfolgetabelle!I8=Schichten!$B$4),INDEX($D$98:$D$147,MATCH(CODE(Schichtfolgetabelle!I8),$H$98:$H$147,0)),IF(ISERROR(VLOOKUP(Schichtfolgetabelle!I8,Berechnung!$A$98:$D$147,4,0)),0,VLOOKUP(Schichtfolgetabelle!I8,Berechnung!$A$98:$D$147,4,0)))</f>
        <v>0</v>
      </c>
      <c r="K234" s="29">
        <f>IF(OR(Schichtfolgetabelle!J8=Schichten!$B$3,Schichtfolgetabelle!J8=Schichten!$B$4),INDEX($D$98:$D$147,MATCH(CODE(Schichtfolgetabelle!J8),$H$98:$H$147,0)),IF(ISERROR(VLOOKUP(Schichtfolgetabelle!J8,Berechnung!$A$98:$D$147,4,0)),0,VLOOKUP(Schichtfolgetabelle!J8,Berechnung!$A$98:$D$147,4,0)))</f>
        <v>0</v>
      </c>
      <c r="L234" s="29">
        <f>IF(OR(Schichtfolgetabelle!K8=Schichten!$B$3,Schichtfolgetabelle!K8=Schichten!$B$4),INDEX($D$98:$D$147,MATCH(CODE(Schichtfolgetabelle!K8),$H$98:$H$147,0)),IF(ISERROR(VLOOKUP(Schichtfolgetabelle!K8,Berechnung!$A$98:$D$147,4,0)),0,VLOOKUP(Schichtfolgetabelle!K8,Berechnung!$A$98:$D$147,4,0)))</f>
        <v>0</v>
      </c>
      <c r="M234" s="29">
        <f>IF(OR(Schichtfolgetabelle!L8=Schichten!$B$3,Schichtfolgetabelle!L8=Schichten!$B$4),INDEX($D$98:$D$147,MATCH(CODE(Schichtfolgetabelle!L8),$H$98:$H$147,0)),IF(ISERROR(VLOOKUP(Schichtfolgetabelle!L8,Berechnung!$A$98:$D$147,4,0)),0,VLOOKUP(Schichtfolgetabelle!L8,Berechnung!$A$98:$D$147,4,0)))</f>
        <v>0</v>
      </c>
      <c r="N234" s="29">
        <f>IF(OR(Schichtfolgetabelle!M8=Schichten!$B$3,Schichtfolgetabelle!M8=Schichten!$B$4),INDEX($D$98:$D$147,MATCH(CODE(Schichtfolgetabelle!M8),$H$98:$H$147,0)),IF(ISERROR(VLOOKUP(Schichtfolgetabelle!M8,Berechnung!$A$98:$D$147,4,0)),0,VLOOKUP(Schichtfolgetabelle!M8,Berechnung!$A$98:$D$147,4,0)))</f>
        <v>0</v>
      </c>
      <c r="O234" s="29">
        <f>IF(OR(Schichtfolgetabelle!N8=Schichten!$B$3,Schichtfolgetabelle!N8=Schichten!$B$4),INDEX($D$98:$D$147,MATCH(CODE(Schichtfolgetabelle!N8),$H$98:$H$147,0)),IF(ISERROR(VLOOKUP(Schichtfolgetabelle!N8,Berechnung!$A$98:$D$147,4,0)),0,VLOOKUP(Schichtfolgetabelle!N8,Berechnung!$A$98:$D$147,4,0)))</f>
        <v>0</v>
      </c>
      <c r="P234" s="29">
        <f>IF(OR(Schichtfolgetabelle!O8=Schichten!$B$3,Schichtfolgetabelle!O8=Schichten!$B$4),INDEX($D$98:$D$147,MATCH(CODE(Schichtfolgetabelle!O8),$H$98:$H$147,0)),IF(ISERROR(VLOOKUP(Schichtfolgetabelle!O8,Berechnung!$A$98:$D$147,4,0)),0,VLOOKUP(Schichtfolgetabelle!O8,Berechnung!$A$98:$D$147,4,0)))</f>
        <v>0</v>
      </c>
      <c r="Q234" s="29">
        <f>IF(OR(Schichtfolgetabelle!P8=Schichten!$B$3,Schichtfolgetabelle!P8=Schichten!$B$4),INDEX($D$98:$D$147,MATCH(CODE(Schichtfolgetabelle!P8),$H$98:$H$147,0)),IF(ISERROR(VLOOKUP(Schichtfolgetabelle!P8,Berechnung!$A$98:$D$147,4,0)),0,VLOOKUP(Schichtfolgetabelle!P8,Berechnung!$A$98:$D$147,4,0)))</f>
        <v>0</v>
      </c>
      <c r="R234" s="29">
        <f>IF(OR(Schichtfolgetabelle!Q8=Schichten!$B$3,Schichtfolgetabelle!Q8=Schichten!$B$4),INDEX($D$98:$D$147,MATCH(CODE(Schichtfolgetabelle!Q8),$H$98:$H$147,0)),IF(ISERROR(VLOOKUP(Schichtfolgetabelle!Q8,Berechnung!$A$98:$D$147,4,0)),0,VLOOKUP(Schichtfolgetabelle!Q8,Berechnung!$A$98:$D$147,4,0)))</f>
        <v>0</v>
      </c>
      <c r="S234" s="29">
        <f>IF(OR(Schichtfolgetabelle!R8=Schichten!$B$3,Schichtfolgetabelle!R8=Schichten!$B$4),INDEX($D$98:$D$147,MATCH(CODE(Schichtfolgetabelle!R8),$H$98:$H$147,0)),IF(ISERROR(VLOOKUP(Schichtfolgetabelle!R8,Berechnung!$A$98:$D$147,4,0)),0,VLOOKUP(Schichtfolgetabelle!R8,Berechnung!$A$98:$D$147,4,0)))</f>
        <v>0</v>
      </c>
      <c r="T234" s="29">
        <f>IF(OR(Schichtfolgetabelle!S8=Schichten!$B$3,Schichtfolgetabelle!S8=Schichten!$B$4),INDEX($D$98:$D$147,MATCH(CODE(Schichtfolgetabelle!S8),$H$98:$H$147,0)),IF(ISERROR(VLOOKUP(Schichtfolgetabelle!S8,Berechnung!$A$98:$D$147,4,0)),0,VLOOKUP(Schichtfolgetabelle!S8,Berechnung!$A$98:$D$147,4,0)))</f>
        <v>0</v>
      </c>
      <c r="U234" s="29">
        <f>IF(OR(Schichtfolgetabelle!T8=Schichten!$B$3,Schichtfolgetabelle!T8=Schichten!$B$4),INDEX($D$98:$D$147,MATCH(CODE(Schichtfolgetabelle!T8),$H$98:$H$147,0)),IF(ISERROR(VLOOKUP(Schichtfolgetabelle!T8,Berechnung!$A$98:$D$147,4,0)),0,VLOOKUP(Schichtfolgetabelle!T8,Berechnung!$A$98:$D$147,4,0)))</f>
        <v>0</v>
      </c>
      <c r="V234" s="29">
        <f>IF(OR(Schichtfolgetabelle!U8=Schichten!$B$3,Schichtfolgetabelle!U8=Schichten!$B$4),INDEX($D$98:$D$147,MATCH(CODE(Schichtfolgetabelle!U8),$H$98:$H$147,0)),IF(ISERROR(VLOOKUP(Schichtfolgetabelle!U8,Berechnung!$A$98:$D$147,4,0)),0,VLOOKUP(Schichtfolgetabelle!U8,Berechnung!$A$98:$D$147,4,0)))</f>
        <v>0</v>
      </c>
      <c r="W234" s="29">
        <f>IF(OR(Schichtfolgetabelle!V8=Schichten!$B$3,Schichtfolgetabelle!V8=Schichten!$B$4),INDEX($D$98:$D$147,MATCH(CODE(Schichtfolgetabelle!V8),$H$98:$H$147,0)),IF(ISERROR(VLOOKUP(Schichtfolgetabelle!V8,Berechnung!$A$98:$D$147,4,0)),0,VLOOKUP(Schichtfolgetabelle!V8,Berechnung!$A$98:$D$147,4,0)))</f>
        <v>0</v>
      </c>
      <c r="X234" s="29">
        <f>IF(OR(Schichtfolgetabelle!W8=Schichten!$B$3,Schichtfolgetabelle!W8=Schichten!$B$4),INDEX($D$98:$D$147,MATCH(CODE(Schichtfolgetabelle!W8),$H$98:$H$147,0)),IF(ISERROR(VLOOKUP(Schichtfolgetabelle!W8,Berechnung!$A$98:$D$147,4,0)),0,VLOOKUP(Schichtfolgetabelle!W8,Berechnung!$A$98:$D$147,4,0)))</f>
        <v>0</v>
      </c>
      <c r="Y234" s="29">
        <f>IF(OR(Schichtfolgetabelle!X8=Schichten!$B$3,Schichtfolgetabelle!X8=Schichten!$B$4),INDEX($D$98:$D$147,MATCH(CODE(Schichtfolgetabelle!X8),$H$98:$H$147,0)),IF(ISERROR(VLOOKUP(Schichtfolgetabelle!X8,Berechnung!$A$98:$D$147,4,0)),0,VLOOKUP(Schichtfolgetabelle!X8,Berechnung!$A$98:$D$147,4,0)))</f>
        <v>0</v>
      </c>
      <c r="Z234" s="29">
        <f>IF(OR(Schichtfolgetabelle!Y8=Schichten!$B$3,Schichtfolgetabelle!Y8=Schichten!$B$4),INDEX($D$98:$D$147,MATCH(CODE(Schichtfolgetabelle!Y8),$H$98:$H$147,0)),IF(ISERROR(VLOOKUP(Schichtfolgetabelle!Y8,Berechnung!$A$98:$D$147,4,0)),0,VLOOKUP(Schichtfolgetabelle!Y8,Berechnung!$A$98:$D$147,4,0)))</f>
        <v>0</v>
      </c>
      <c r="AA234" s="29">
        <f>IF(OR(Schichtfolgetabelle!Z8=Schichten!$B$3,Schichtfolgetabelle!Z8=Schichten!$B$4),INDEX($D$98:$D$147,MATCH(CODE(Schichtfolgetabelle!Z8),$H$98:$H$147,0)),IF(ISERROR(VLOOKUP(Schichtfolgetabelle!Z8,Berechnung!$A$98:$D$147,4,0)),0,VLOOKUP(Schichtfolgetabelle!Z8,Berechnung!$A$98:$D$147,4,0)))</f>
        <v>0</v>
      </c>
      <c r="AB234" s="29">
        <f>IF(OR(Schichtfolgetabelle!AA8=Schichten!$B$3,Schichtfolgetabelle!AA8=Schichten!$B$4),INDEX($D$98:$D$147,MATCH(CODE(Schichtfolgetabelle!AA8),$H$98:$H$147,0)),IF(ISERROR(VLOOKUP(Schichtfolgetabelle!AA8,Berechnung!$A$98:$D$147,4,0)),0,VLOOKUP(Schichtfolgetabelle!AA8,Berechnung!$A$98:$D$147,4,0)))</f>
        <v>0</v>
      </c>
      <c r="AC234" s="29">
        <f>IF(OR(Schichtfolgetabelle!AB8=Schichten!$B$3,Schichtfolgetabelle!AB8=Schichten!$B$4),INDEX($D$98:$D$147,MATCH(CODE(Schichtfolgetabelle!AB8),$H$98:$H$147,0)),IF(ISERROR(VLOOKUP(Schichtfolgetabelle!AB8,Berechnung!$A$98:$D$147,4,0)),0,VLOOKUP(Schichtfolgetabelle!AB8,Berechnung!$A$98:$D$147,4,0)))</f>
        <v>0</v>
      </c>
      <c r="AD234" s="29">
        <f>IF(OR(Schichtfolgetabelle!AC8=Schichten!$B$3,Schichtfolgetabelle!AC8=Schichten!$B$4),INDEX($D$98:$D$147,MATCH(CODE(Schichtfolgetabelle!AC8),$H$98:$H$147,0)),IF(ISERROR(VLOOKUP(Schichtfolgetabelle!AC8,Berechnung!$A$98:$D$147,4,0)),0,VLOOKUP(Schichtfolgetabelle!AC8,Berechnung!$A$98:$D$147,4,0)))</f>
        <v>0</v>
      </c>
      <c r="AE234" s="29">
        <f>IF(OR(Schichtfolgetabelle!AD8=Schichten!$B$3,Schichtfolgetabelle!AD8=Schichten!$B$4),INDEX($D$98:$D$147,MATCH(CODE(Schichtfolgetabelle!AD8),$H$98:$H$147,0)),IF(ISERROR(VLOOKUP(Schichtfolgetabelle!AD8,Berechnung!$A$98:$D$147,4,0)),0,VLOOKUP(Schichtfolgetabelle!AD8,Berechnung!$A$98:$D$147,4,0)))</f>
        <v>0</v>
      </c>
      <c r="AF234" s="29">
        <f>IF(OR(Schichtfolgetabelle!AE8=Schichten!$B$3,Schichtfolgetabelle!AE8=Schichten!$B$4),INDEX($D$98:$D$147,MATCH(CODE(Schichtfolgetabelle!AE8),$H$98:$H$147,0)),IF(ISERROR(VLOOKUP(Schichtfolgetabelle!AE8,Berechnung!$A$98:$D$147,4,0)),0,VLOOKUP(Schichtfolgetabelle!AE8,Berechnung!$A$98:$D$147,4,0)))</f>
        <v>0</v>
      </c>
      <c r="AG234" s="29">
        <f>IF(OR(Schichtfolgetabelle!AF8=Schichten!$B$3,Schichtfolgetabelle!AF8=Schichten!$B$4),INDEX($D$98:$D$147,MATCH(CODE(Schichtfolgetabelle!AF8),$H$98:$H$147,0)),IF(ISERROR(VLOOKUP(Schichtfolgetabelle!AF8,Berechnung!$A$98:$D$147,4,0)),0,VLOOKUP(Schichtfolgetabelle!AF8,Berechnung!$A$98:$D$147,4,0)))</f>
        <v>0</v>
      </c>
      <c r="AH234" s="29">
        <f>IF(OR(Schichtfolgetabelle!AG8=Schichten!$B$3,Schichtfolgetabelle!AG8=Schichten!$B$4),INDEX($D$98:$D$147,MATCH(CODE(Schichtfolgetabelle!AG8),$H$98:$H$147,0)),IF(ISERROR(VLOOKUP(Schichtfolgetabelle!AG8,Berechnung!$A$98:$D$147,4,0)),0,VLOOKUP(Schichtfolgetabelle!AG8,Berechnung!$A$98:$D$147,4,0)))</f>
        <v>0</v>
      </c>
      <c r="AI234" s="29">
        <f>IF(OR(Schichtfolgetabelle!AH8=Schichten!$B$3,Schichtfolgetabelle!AH8=Schichten!$B$4),INDEX($D$98:$D$147,MATCH(CODE(Schichtfolgetabelle!AH8),$H$98:$H$147,0)),IF(ISERROR(VLOOKUP(Schichtfolgetabelle!AH8,Berechnung!$A$98:$D$147,4,0)),0,VLOOKUP(Schichtfolgetabelle!AH8,Berechnung!$A$98:$D$147,4,0)))</f>
        <v>0</v>
      </c>
      <c r="AJ234" s="29">
        <f>IF(OR(Schichtfolgetabelle!AI8=Schichten!$B$3,Schichtfolgetabelle!AI8=Schichten!$B$4),INDEX($D$98:$D$147,MATCH(CODE(Schichtfolgetabelle!AI8),$H$98:$H$147,0)),IF(ISERROR(VLOOKUP(Schichtfolgetabelle!AI8,Berechnung!$A$98:$D$147,4,0)),0,VLOOKUP(Schichtfolgetabelle!AI8,Berechnung!$A$98:$D$147,4,0)))</f>
        <v>0</v>
      </c>
      <c r="AK234" s="29">
        <f>IF(OR(Schichtfolgetabelle!AJ8=Schichten!$B$3,Schichtfolgetabelle!AJ8=Schichten!$B$4),INDEX($D$98:$D$147,MATCH(CODE(Schichtfolgetabelle!AJ8),$H$98:$H$147,0)),IF(ISERROR(VLOOKUP(Schichtfolgetabelle!AJ8,Berechnung!$A$98:$D$147,4,0)),0,VLOOKUP(Schichtfolgetabelle!AJ8,Berechnung!$A$98:$D$147,4,0)))</f>
        <v>0</v>
      </c>
      <c r="AM234" t="str">
        <f t="shared" si="18"/>
        <v>00:00</v>
      </c>
      <c r="AN234" s="29">
        <f>IF(OR(Schichtfolge!F7=Schichten!$B$3,Schichtfolge!F7=Schichten!$B$4),INDEX($D$98:$D$147,MATCH(CODE(Schichtfolge!F7),$H$98:$H$147,0)),IF(ISERROR(VLOOKUP(Schichtfolge!F7,Berechnung!$A$98:$D$147,4,0)),0,VLOOKUP(Schichtfolge!F7,Berechnung!$A$98:$D$147,4,0)))</f>
        <v>0</v>
      </c>
      <c r="AO234" s="29">
        <f>IF(OR(Schichtfolge!G7=Schichten!$B$3,Schichtfolge!G7=Schichten!$B$4),INDEX($D$98:$D$147,MATCH(CODE(Schichtfolge!G7),$H$98:$H$147,0)),IF(ISERROR(VLOOKUP(Schichtfolge!G7,Berechnung!$A$98:$D$147,4,0)),0,VLOOKUP(Schichtfolge!G7,Berechnung!$A$98:$D$147,4,0)))</f>
        <v>0</v>
      </c>
      <c r="AP234" s="29">
        <f>IF(OR(Schichtfolge!H7=Schichten!$B$3,Schichtfolge!H7=Schichten!$B$4),INDEX($D$98:$D$147,MATCH(CODE(Schichtfolge!H7),$H$98:$H$147,0)),IF(ISERROR(VLOOKUP(Schichtfolge!H7,Berechnung!$A$98:$D$147,4,0)),0,VLOOKUP(Schichtfolge!H7,Berechnung!$A$98:$D$147,4,0)))</f>
        <v>0</v>
      </c>
      <c r="AQ234" s="29">
        <f>IF(OR(Schichtfolge!I7=Schichten!$B$3,Schichtfolge!I7=Schichten!$B$4),INDEX($D$98:$D$147,MATCH(CODE(Schichtfolge!I7),$H$98:$H$147,0)),IF(ISERROR(VLOOKUP(Schichtfolge!I7,Berechnung!$A$98:$D$147,4,0)),0,VLOOKUP(Schichtfolge!I7,Berechnung!$A$98:$D$147,4,0)))</f>
        <v>0</v>
      </c>
      <c r="AR234" s="29">
        <f>IF(OR(Schichtfolge!J7=Schichten!$B$3,Schichtfolge!J7=Schichten!$B$4),INDEX($D$98:$D$147,MATCH(CODE(Schichtfolge!J7),$H$98:$H$147,0)),IF(ISERROR(VLOOKUP(Schichtfolge!J7,Berechnung!$A$98:$D$147,4,0)),0,VLOOKUP(Schichtfolge!J7,Berechnung!$A$98:$D$147,4,0)))</f>
        <v>0</v>
      </c>
      <c r="AS234" s="29">
        <f>IF(OR(Schichtfolge!K7=Schichten!$B$3,Schichtfolge!K7=Schichten!$B$4),INDEX($D$98:$D$147,MATCH(CODE(Schichtfolge!K7),$H$98:$H$147,0)),IF(ISERROR(VLOOKUP(Schichtfolge!K7,Berechnung!$A$98:$D$147,4,0)),0,VLOOKUP(Schichtfolge!K7,Berechnung!$A$98:$D$147,4,0)))</f>
        <v>0</v>
      </c>
      <c r="AT234" s="29">
        <f>IF(OR(Schichtfolge!L7=Schichten!$B$3,Schichtfolge!L7=Schichten!$B$4),INDEX($D$98:$D$147,MATCH(CODE(Schichtfolge!L7),$H$98:$H$147,0)),IF(ISERROR(VLOOKUP(Schichtfolge!L7,Berechnung!$A$98:$D$147,4,0)),0,VLOOKUP(Schichtfolge!L7,Berechnung!$A$98:$D$147,4,0)))</f>
        <v>0</v>
      </c>
      <c r="AU234" s="29">
        <f>IF(OR(Schichtfolge!M7=Schichten!$B$3,Schichtfolge!M7=Schichten!$B$4),INDEX($D$98:$D$147,MATCH(CODE(Schichtfolge!M7),$H$98:$H$147,0)),IF(ISERROR(VLOOKUP(Schichtfolge!M7,Berechnung!$A$98:$D$147,4,0)),0,VLOOKUP(Schichtfolge!M7,Berechnung!$A$98:$D$147,4,0)))</f>
        <v>0</v>
      </c>
      <c r="AV234" s="29">
        <f>IF(OR(Schichtfolge!N7=Schichten!$B$3,Schichtfolge!N7=Schichten!$B$4),INDEX($D$98:$D$147,MATCH(CODE(Schichtfolge!N7),$H$98:$H$147,0)),IF(ISERROR(VLOOKUP(Schichtfolge!N7,Berechnung!$A$98:$D$147,4,0)),0,VLOOKUP(Schichtfolge!N7,Berechnung!$A$98:$D$147,4,0)))</f>
        <v>0</v>
      </c>
      <c r="AW234" s="29">
        <f>IF(OR(Schichtfolge!O7=Schichten!$B$3,Schichtfolge!O7=Schichten!$B$4),INDEX($D$98:$D$147,MATCH(CODE(Schichtfolge!O7),$H$98:$H$147,0)),IF(ISERROR(VLOOKUP(Schichtfolge!O7,Berechnung!$A$98:$D$147,4,0)),0,VLOOKUP(Schichtfolge!O7,Berechnung!$A$98:$D$147,4,0)))</f>
        <v>0</v>
      </c>
      <c r="AX234" s="29">
        <f>IF(OR(Schichtfolge!P7=Schichten!$B$3,Schichtfolge!P7=Schichten!$B$4),INDEX($D$98:$D$147,MATCH(CODE(Schichtfolge!P7),$H$98:$H$147,0)),IF(ISERROR(VLOOKUP(Schichtfolge!P7,Berechnung!$A$98:$D$147,4,0)),0,VLOOKUP(Schichtfolge!P7,Berechnung!$A$98:$D$147,4,0)))</f>
        <v>0</v>
      </c>
      <c r="AY234" s="29">
        <f>IF(OR(Schichtfolge!Q7=Schichten!$B$3,Schichtfolge!Q7=Schichten!$B$4),INDEX($D$98:$D$147,MATCH(CODE(Schichtfolge!Q7),$H$98:$H$147,0)),IF(ISERROR(VLOOKUP(Schichtfolge!Q7,Berechnung!$A$98:$D$147,4,0)),0,VLOOKUP(Schichtfolge!Q7,Berechnung!$A$98:$D$147,4,0)))</f>
        <v>0</v>
      </c>
      <c r="AZ234" s="29">
        <f>IF(OR(Schichtfolge!R7=Schichten!$B$3,Schichtfolge!R7=Schichten!$B$4),INDEX($D$98:$D$147,MATCH(CODE(Schichtfolge!R7),$H$98:$H$147,0)),IF(ISERROR(VLOOKUP(Schichtfolge!R7,Berechnung!$A$98:$D$147,4,0)),0,VLOOKUP(Schichtfolge!R7,Berechnung!$A$98:$D$147,4,0)))</f>
        <v>0</v>
      </c>
      <c r="BA234" s="29">
        <f>IF(OR(Schichtfolge!S7=Schichten!$B$3,Schichtfolge!S7=Schichten!$B$4),INDEX($D$98:$D$147,MATCH(CODE(Schichtfolge!S7),$H$98:$H$147,0)),IF(ISERROR(VLOOKUP(Schichtfolge!S7,Berechnung!$A$98:$D$147,4,0)),0,VLOOKUP(Schichtfolge!S7,Berechnung!$A$98:$D$147,4,0)))</f>
        <v>0</v>
      </c>
      <c r="BB234" s="29">
        <f>IF(OR(Schichtfolge!T7=Schichten!$B$3,Schichtfolge!T7=Schichten!$B$4),INDEX($D$98:$D$147,MATCH(CODE(Schichtfolge!T7),$H$98:$H$147,0)),IF(ISERROR(VLOOKUP(Schichtfolge!T7,Berechnung!$A$98:$D$147,4,0)),0,VLOOKUP(Schichtfolge!T7,Berechnung!$A$98:$D$147,4,0)))</f>
        <v>0</v>
      </c>
      <c r="BC234" s="29">
        <f>IF(OR(Schichtfolge!U7=Schichten!$B$3,Schichtfolge!U7=Schichten!$B$4),INDEX($D$98:$D$147,MATCH(CODE(Schichtfolge!U7),$H$98:$H$147,0)),IF(ISERROR(VLOOKUP(Schichtfolge!U7,Berechnung!$A$98:$D$147,4,0)),0,VLOOKUP(Schichtfolge!U7,Berechnung!$A$98:$D$147,4,0)))</f>
        <v>0</v>
      </c>
      <c r="BD234" s="29">
        <f>IF(OR(Schichtfolge!V7=Schichten!$B$3,Schichtfolge!V7=Schichten!$B$4),INDEX($D$98:$D$147,MATCH(CODE(Schichtfolge!V7),$H$98:$H$147,0)),IF(ISERROR(VLOOKUP(Schichtfolge!V7,Berechnung!$A$98:$D$147,4,0)),0,VLOOKUP(Schichtfolge!V7,Berechnung!$A$98:$D$147,4,0)))</f>
        <v>0</v>
      </c>
      <c r="BE234" s="29">
        <f>IF(OR(Schichtfolge!W7=Schichten!$B$3,Schichtfolge!W7=Schichten!$B$4),INDEX($D$98:$D$147,MATCH(CODE(Schichtfolge!W7),$H$98:$H$147,0)),IF(ISERROR(VLOOKUP(Schichtfolge!W7,Berechnung!$A$98:$D$147,4,0)),0,VLOOKUP(Schichtfolge!W7,Berechnung!$A$98:$D$147,4,0)))</f>
        <v>0</v>
      </c>
      <c r="BF234" s="29">
        <f>IF(OR(Schichtfolge!X7=Schichten!$B$3,Schichtfolge!X7=Schichten!$B$4),INDEX($D$98:$D$147,MATCH(CODE(Schichtfolge!X7),$H$98:$H$147,0)),IF(ISERROR(VLOOKUP(Schichtfolge!X7,Berechnung!$A$98:$D$147,4,0)),0,VLOOKUP(Schichtfolge!X7,Berechnung!$A$98:$D$147,4,0)))</f>
        <v>0</v>
      </c>
      <c r="BG234" s="29">
        <f>IF(OR(Schichtfolge!Y7=Schichten!$B$3,Schichtfolge!Y7=Schichten!$B$4),INDEX($D$98:$D$147,MATCH(CODE(Schichtfolge!Y7),$H$98:$H$147,0)),IF(ISERROR(VLOOKUP(Schichtfolge!Y7,Berechnung!$A$98:$D$147,4,0)),0,VLOOKUP(Schichtfolge!Y7,Berechnung!$A$98:$D$147,4,0)))</f>
        <v>0</v>
      </c>
      <c r="BH234" s="29">
        <f>IF(OR(Schichtfolge!Z7=Schichten!$B$3,Schichtfolge!Z7=Schichten!$B$4),INDEX($D$98:$D$147,MATCH(CODE(Schichtfolge!Z7),$H$98:$H$147,0)),IF(ISERROR(VLOOKUP(Schichtfolge!Z7,Berechnung!$A$98:$D$147,4,0)),0,VLOOKUP(Schichtfolge!Z7,Berechnung!$A$98:$D$147,4,0)))</f>
        <v>0</v>
      </c>
      <c r="BI234" s="29">
        <f>IF(OR(Schichtfolge!AA7=Schichten!$B$3,Schichtfolge!AA7=Schichten!$B$4),INDEX($D$98:$D$147,MATCH(CODE(Schichtfolge!AA7),$H$98:$H$147,0)),IF(ISERROR(VLOOKUP(Schichtfolge!AA7,Berechnung!$A$98:$D$147,4,0)),0,VLOOKUP(Schichtfolge!AA7,Berechnung!$A$98:$D$147,4,0)))</f>
        <v>0</v>
      </c>
      <c r="BJ234" s="29">
        <f>IF(OR(Schichtfolge!AB7=Schichten!$B$3,Schichtfolge!AB7=Schichten!$B$4),INDEX($D$98:$D$147,MATCH(CODE(Schichtfolge!AB7),$H$98:$H$147,0)),IF(ISERROR(VLOOKUP(Schichtfolge!AB7,Berechnung!$A$98:$D$147,4,0)),0,VLOOKUP(Schichtfolge!AB7,Berechnung!$A$98:$D$147,4,0)))</f>
        <v>0</v>
      </c>
      <c r="BK234" s="29">
        <f>IF(OR(Schichtfolge!AC7=Schichten!$B$3,Schichtfolge!AC7=Schichten!$B$4),INDEX($D$98:$D$147,MATCH(CODE(Schichtfolge!AC7),$H$98:$H$147,0)),IF(ISERROR(VLOOKUP(Schichtfolge!AC7,Berechnung!$A$98:$D$147,4,0)),0,VLOOKUP(Schichtfolge!AC7,Berechnung!$A$98:$D$147,4,0)))</f>
        <v>0</v>
      </c>
      <c r="BL234" s="29">
        <f>IF(OR(Schichtfolge!AD7=Schichten!$B$3,Schichtfolge!AD7=Schichten!$B$4),INDEX($D$98:$D$147,MATCH(CODE(Schichtfolge!AD7),$H$98:$H$147,0)),IF(ISERROR(VLOOKUP(Schichtfolge!AD7,Berechnung!$A$98:$D$147,4,0)),0,VLOOKUP(Schichtfolge!AD7,Berechnung!$A$98:$D$147,4,0)))</f>
        <v>0</v>
      </c>
      <c r="BM234" s="29">
        <f>IF(OR(Schichtfolge!AE7=Schichten!$B$3,Schichtfolge!AE7=Schichten!$B$4),INDEX($D$98:$D$147,MATCH(CODE(Schichtfolge!AE7),$H$98:$H$147,0)),IF(ISERROR(VLOOKUP(Schichtfolge!AE7,Berechnung!$A$98:$D$147,4,0)),0,VLOOKUP(Schichtfolge!AE7,Berechnung!$A$98:$D$147,4,0)))</f>
        <v>0</v>
      </c>
      <c r="BN234" s="29">
        <f>IF(OR(Schichtfolge!AF7=Schichten!$B$3,Schichtfolge!AF7=Schichten!$B$4),INDEX($D$98:$D$147,MATCH(CODE(Schichtfolge!AF7),$H$98:$H$147,0)),IF(ISERROR(VLOOKUP(Schichtfolge!AF7,Berechnung!$A$98:$D$147,4,0)),0,VLOOKUP(Schichtfolge!AF7,Berechnung!$A$98:$D$147,4,0)))</f>
        <v>0</v>
      </c>
      <c r="BO234" s="29">
        <f>IF(OR(Schichtfolge!AG7=Schichten!$B$3,Schichtfolge!AG7=Schichten!$B$4),INDEX($D$98:$D$147,MATCH(CODE(Schichtfolge!AG7),$H$98:$H$147,0)),IF(ISERROR(VLOOKUP(Schichtfolge!AG7,Berechnung!$A$98:$D$147,4,0)),0,VLOOKUP(Schichtfolge!AG7,Berechnung!$A$98:$D$147,4,0)))</f>
        <v>0</v>
      </c>
    </row>
    <row r="235" spans="1:68" x14ac:dyDescent="0.25">
      <c r="A235" s="82" t="str">
        <f>IF(Feiertage!D85&lt;&gt;"",Feiertage!B85,"")</f>
        <v/>
      </c>
      <c r="C235">
        <f>Schichtfolgetabelle!B9</f>
        <v>4</v>
      </c>
      <c r="D235" t="str">
        <f>Schichtfolgetabelle!C9</f>
        <v>Vorname4</v>
      </c>
      <c r="E235" t="str">
        <f>Schichtfolgetabelle!D9</f>
        <v>Nachname4</v>
      </c>
      <c r="F235" s="29" t="str">
        <f t="shared" si="17"/>
        <v>00:00</v>
      </c>
      <c r="G235" s="29">
        <f>IF(OR(Schichtfolgetabelle!F9=Schichten!$B$3,Schichtfolgetabelle!F9=Schichten!$B$4),INDEX($D$98:$D$147,MATCH(CODE(Schichtfolgetabelle!F9),$H$98:$H$147,0)),IF(ISERROR(VLOOKUP(Schichtfolgetabelle!F9,Berechnung!$A$98:$D$147,4,0)),0,VLOOKUP(Schichtfolgetabelle!F9,Berechnung!$A$98:$D$147,4,0)))</f>
        <v>0</v>
      </c>
      <c r="H235" s="29">
        <f>IF(OR(Schichtfolgetabelle!G9=Schichten!$B$3,Schichtfolgetabelle!G9=Schichten!$B$4),INDEX($D$98:$D$147,MATCH(CODE(Schichtfolgetabelle!G9),$H$98:$H$147,0)),IF(ISERROR(VLOOKUP(Schichtfolgetabelle!G9,Berechnung!$A$98:$D$147,4,0)),0,VLOOKUP(Schichtfolgetabelle!G9,Berechnung!$A$98:$D$147,4,0)))</f>
        <v>0</v>
      </c>
      <c r="I235" s="29">
        <f>IF(OR(Schichtfolgetabelle!H9=Schichten!$B$3,Schichtfolgetabelle!H9=Schichten!$B$4),INDEX($D$98:$D$147,MATCH(CODE(Schichtfolgetabelle!H9),$H$98:$H$147,0)),IF(ISERROR(VLOOKUP(Schichtfolgetabelle!H9,Berechnung!$A$98:$D$147,4,0)),0,VLOOKUP(Schichtfolgetabelle!H9,Berechnung!$A$98:$D$147,4,0)))</f>
        <v>0</v>
      </c>
      <c r="J235" s="29">
        <f>IF(OR(Schichtfolgetabelle!I9=Schichten!$B$3,Schichtfolgetabelle!I9=Schichten!$B$4),INDEX($D$98:$D$147,MATCH(CODE(Schichtfolgetabelle!I9),$H$98:$H$147,0)),IF(ISERROR(VLOOKUP(Schichtfolgetabelle!I9,Berechnung!$A$98:$D$147,4,0)),0,VLOOKUP(Schichtfolgetabelle!I9,Berechnung!$A$98:$D$147,4,0)))</f>
        <v>0</v>
      </c>
      <c r="K235" s="29">
        <f>IF(OR(Schichtfolgetabelle!J9=Schichten!$B$3,Schichtfolgetabelle!J9=Schichten!$B$4),INDEX($D$98:$D$147,MATCH(CODE(Schichtfolgetabelle!J9),$H$98:$H$147,0)),IF(ISERROR(VLOOKUP(Schichtfolgetabelle!J9,Berechnung!$A$98:$D$147,4,0)),0,VLOOKUP(Schichtfolgetabelle!J9,Berechnung!$A$98:$D$147,4,0)))</f>
        <v>0</v>
      </c>
      <c r="L235" s="29">
        <f>IF(OR(Schichtfolgetabelle!K9=Schichten!$B$3,Schichtfolgetabelle!K9=Schichten!$B$4),INDEX($D$98:$D$147,MATCH(CODE(Schichtfolgetabelle!K9),$H$98:$H$147,0)),IF(ISERROR(VLOOKUP(Schichtfolgetabelle!K9,Berechnung!$A$98:$D$147,4,0)),0,VLOOKUP(Schichtfolgetabelle!K9,Berechnung!$A$98:$D$147,4,0)))</f>
        <v>0</v>
      </c>
      <c r="M235" s="29">
        <f>IF(OR(Schichtfolgetabelle!L9=Schichten!$B$3,Schichtfolgetabelle!L9=Schichten!$B$4),INDEX($D$98:$D$147,MATCH(CODE(Schichtfolgetabelle!L9),$H$98:$H$147,0)),IF(ISERROR(VLOOKUP(Schichtfolgetabelle!L9,Berechnung!$A$98:$D$147,4,0)),0,VLOOKUP(Schichtfolgetabelle!L9,Berechnung!$A$98:$D$147,4,0)))</f>
        <v>0</v>
      </c>
      <c r="N235" s="29">
        <f>IF(OR(Schichtfolgetabelle!M9=Schichten!$B$3,Schichtfolgetabelle!M9=Schichten!$B$4),INDEX($D$98:$D$147,MATCH(CODE(Schichtfolgetabelle!M9),$H$98:$H$147,0)),IF(ISERROR(VLOOKUP(Schichtfolgetabelle!M9,Berechnung!$A$98:$D$147,4,0)),0,VLOOKUP(Schichtfolgetabelle!M9,Berechnung!$A$98:$D$147,4,0)))</f>
        <v>0</v>
      </c>
      <c r="O235" s="29">
        <f>IF(OR(Schichtfolgetabelle!N9=Schichten!$B$3,Schichtfolgetabelle!N9=Schichten!$B$4),INDEX($D$98:$D$147,MATCH(CODE(Schichtfolgetabelle!N9),$H$98:$H$147,0)),IF(ISERROR(VLOOKUP(Schichtfolgetabelle!N9,Berechnung!$A$98:$D$147,4,0)),0,VLOOKUP(Schichtfolgetabelle!N9,Berechnung!$A$98:$D$147,4,0)))</f>
        <v>0</v>
      </c>
      <c r="P235" s="29">
        <f>IF(OR(Schichtfolgetabelle!O9=Schichten!$B$3,Schichtfolgetabelle!O9=Schichten!$B$4),INDEX($D$98:$D$147,MATCH(CODE(Schichtfolgetabelle!O9),$H$98:$H$147,0)),IF(ISERROR(VLOOKUP(Schichtfolgetabelle!O9,Berechnung!$A$98:$D$147,4,0)),0,VLOOKUP(Schichtfolgetabelle!O9,Berechnung!$A$98:$D$147,4,0)))</f>
        <v>0</v>
      </c>
      <c r="Q235" s="29">
        <f>IF(OR(Schichtfolgetabelle!P9=Schichten!$B$3,Schichtfolgetabelle!P9=Schichten!$B$4),INDEX($D$98:$D$147,MATCH(CODE(Schichtfolgetabelle!P9),$H$98:$H$147,0)),IF(ISERROR(VLOOKUP(Schichtfolgetabelle!P9,Berechnung!$A$98:$D$147,4,0)),0,VLOOKUP(Schichtfolgetabelle!P9,Berechnung!$A$98:$D$147,4,0)))</f>
        <v>0</v>
      </c>
      <c r="R235" s="29">
        <f>IF(OR(Schichtfolgetabelle!Q9=Schichten!$B$3,Schichtfolgetabelle!Q9=Schichten!$B$4),INDEX($D$98:$D$147,MATCH(CODE(Schichtfolgetabelle!Q9),$H$98:$H$147,0)),IF(ISERROR(VLOOKUP(Schichtfolgetabelle!Q9,Berechnung!$A$98:$D$147,4,0)),0,VLOOKUP(Schichtfolgetabelle!Q9,Berechnung!$A$98:$D$147,4,0)))</f>
        <v>0</v>
      </c>
      <c r="S235" s="29">
        <f>IF(OR(Schichtfolgetabelle!R9=Schichten!$B$3,Schichtfolgetabelle!R9=Schichten!$B$4),INDEX($D$98:$D$147,MATCH(CODE(Schichtfolgetabelle!R9),$H$98:$H$147,0)),IF(ISERROR(VLOOKUP(Schichtfolgetabelle!R9,Berechnung!$A$98:$D$147,4,0)),0,VLOOKUP(Schichtfolgetabelle!R9,Berechnung!$A$98:$D$147,4,0)))</f>
        <v>0</v>
      </c>
      <c r="T235" s="29">
        <f>IF(OR(Schichtfolgetabelle!S9=Schichten!$B$3,Schichtfolgetabelle!S9=Schichten!$B$4),INDEX($D$98:$D$147,MATCH(CODE(Schichtfolgetabelle!S9),$H$98:$H$147,0)),IF(ISERROR(VLOOKUP(Schichtfolgetabelle!S9,Berechnung!$A$98:$D$147,4,0)),0,VLOOKUP(Schichtfolgetabelle!S9,Berechnung!$A$98:$D$147,4,0)))</f>
        <v>0</v>
      </c>
      <c r="U235" s="29">
        <f>IF(OR(Schichtfolgetabelle!T9=Schichten!$B$3,Schichtfolgetabelle!T9=Schichten!$B$4),INDEX($D$98:$D$147,MATCH(CODE(Schichtfolgetabelle!T9),$H$98:$H$147,0)),IF(ISERROR(VLOOKUP(Schichtfolgetabelle!T9,Berechnung!$A$98:$D$147,4,0)),0,VLOOKUP(Schichtfolgetabelle!T9,Berechnung!$A$98:$D$147,4,0)))</f>
        <v>0</v>
      </c>
      <c r="V235" s="29">
        <f>IF(OR(Schichtfolgetabelle!U9=Schichten!$B$3,Schichtfolgetabelle!U9=Schichten!$B$4),INDEX($D$98:$D$147,MATCH(CODE(Schichtfolgetabelle!U9),$H$98:$H$147,0)),IF(ISERROR(VLOOKUP(Schichtfolgetabelle!U9,Berechnung!$A$98:$D$147,4,0)),0,VLOOKUP(Schichtfolgetabelle!U9,Berechnung!$A$98:$D$147,4,0)))</f>
        <v>0</v>
      </c>
      <c r="W235" s="29">
        <f>IF(OR(Schichtfolgetabelle!V9=Schichten!$B$3,Schichtfolgetabelle!V9=Schichten!$B$4),INDEX($D$98:$D$147,MATCH(CODE(Schichtfolgetabelle!V9),$H$98:$H$147,0)),IF(ISERROR(VLOOKUP(Schichtfolgetabelle!V9,Berechnung!$A$98:$D$147,4,0)),0,VLOOKUP(Schichtfolgetabelle!V9,Berechnung!$A$98:$D$147,4,0)))</f>
        <v>0</v>
      </c>
      <c r="X235" s="29">
        <f>IF(OR(Schichtfolgetabelle!W9=Schichten!$B$3,Schichtfolgetabelle!W9=Schichten!$B$4),INDEX($D$98:$D$147,MATCH(CODE(Schichtfolgetabelle!W9),$H$98:$H$147,0)),IF(ISERROR(VLOOKUP(Schichtfolgetabelle!W9,Berechnung!$A$98:$D$147,4,0)),0,VLOOKUP(Schichtfolgetabelle!W9,Berechnung!$A$98:$D$147,4,0)))</f>
        <v>0</v>
      </c>
      <c r="Y235" s="29">
        <f>IF(OR(Schichtfolgetabelle!X9=Schichten!$B$3,Schichtfolgetabelle!X9=Schichten!$B$4),INDEX($D$98:$D$147,MATCH(CODE(Schichtfolgetabelle!X9),$H$98:$H$147,0)),IF(ISERROR(VLOOKUP(Schichtfolgetabelle!X9,Berechnung!$A$98:$D$147,4,0)),0,VLOOKUP(Schichtfolgetabelle!X9,Berechnung!$A$98:$D$147,4,0)))</f>
        <v>0</v>
      </c>
      <c r="Z235" s="29">
        <f>IF(OR(Schichtfolgetabelle!Y9=Schichten!$B$3,Schichtfolgetabelle!Y9=Schichten!$B$4),INDEX($D$98:$D$147,MATCH(CODE(Schichtfolgetabelle!Y9),$H$98:$H$147,0)),IF(ISERROR(VLOOKUP(Schichtfolgetabelle!Y9,Berechnung!$A$98:$D$147,4,0)),0,VLOOKUP(Schichtfolgetabelle!Y9,Berechnung!$A$98:$D$147,4,0)))</f>
        <v>0</v>
      </c>
      <c r="AA235" s="29">
        <f>IF(OR(Schichtfolgetabelle!Z9=Schichten!$B$3,Schichtfolgetabelle!Z9=Schichten!$B$4),INDEX($D$98:$D$147,MATCH(CODE(Schichtfolgetabelle!Z9),$H$98:$H$147,0)),IF(ISERROR(VLOOKUP(Schichtfolgetabelle!Z9,Berechnung!$A$98:$D$147,4,0)),0,VLOOKUP(Schichtfolgetabelle!Z9,Berechnung!$A$98:$D$147,4,0)))</f>
        <v>0</v>
      </c>
      <c r="AB235" s="29">
        <f>IF(OR(Schichtfolgetabelle!AA9=Schichten!$B$3,Schichtfolgetabelle!AA9=Schichten!$B$4),INDEX($D$98:$D$147,MATCH(CODE(Schichtfolgetabelle!AA9),$H$98:$H$147,0)),IF(ISERROR(VLOOKUP(Schichtfolgetabelle!AA9,Berechnung!$A$98:$D$147,4,0)),0,VLOOKUP(Schichtfolgetabelle!AA9,Berechnung!$A$98:$D$147,4,0)))</f>
        <v>0</v>
      </c>
      <c r="AC235" s="29">
        <f>IF(OR(Schichtfolgetabelle!AB9=Schichten!$B$3,Schichtfolgetabelle!AB9=Schichten!$B$4),INDEX($D$98:$D$147,MATCH(CODE(Schichtfolgetabelle!AB9),$H$98:$H$147,0)),IF(ISERROR(VLOOKUP(Schichtfolgetabelle!AB9,Berechnung!$A$98:$D$147,4,0)),0,VLOOKUP(Schichtfolgetabelle!AB9,Berechnung!$A$98:$D$147,4,0)))</f>
        <v>0</v>
      </c>
      <c r="AD235" s="29">
        <f>IF(OR(Schichtfolgetabelle!AC9=Schichten!$B$3,Schichtfolgetabelle!AC9=Schichten!$B$4),INDEX($D$98:$D$147,MATCH(CODE(Schichtfolgetabelle!AC9),$H$98:$H$147,0)),IF(ISERROR(VLOOKUP(Schichtfolgetabelle!AC9,Berechnung!$A$98:$D$147,4,0)),0,VLOOKUP(Schichtfolgetabelle!AC9,Berechnung!$A$98:$D$147,4,0)))</f>
        <v>0</v>
      </c>
      <c r="AE235" s="29">
        <f>IF(OR(Schichtfolgetabelle!AD9=Schichten!$B$3,Schichtfolgetabelle!AD9=Schichten!$B$4),INDEX($D$98:$D$147,MATCH(CODE(Schichtfolgetabelle!AD9),$H$98:$H$147,0)),IF(ISERROR(VLOOKUP(Schichtfolgetabelle!AD9,Berechnung!$A$98:$D$147,4,0)),0,VLOOKUP(Schichtfolgetabelle!AD9,Berechnung!$A$98:$D$147,4,0)))</f>
        <v>0</v>
      </c>
      <c r="AF235" s="29">
        <f>IF(OR(Schichtfolgetabelle!AE9=Schichten!$B$3,Schichtfolgetabelle!AE9=Schichten!$B$4),INDEX($D$98:$D$147,MATCH(CODE(Schichtfolgetabelle!AE9),$H$98:$H$147,0)),IF(ISERROR(VLOOKUP(Schichtfolgetabelle!AE9,Berechnung!$A$98:$D$147,4,0)),0,VLOOKUP(Schichtfolgetabelle!AE9,Berechnung!$A$98:$D$147,4,0)))</f>
        <v>0</v>
      </c>
      <c r="AG235" s="29">
        <f>IF(OR(Schichtfolgetabelle!AF9=Schichten!$B$3,Schichtfolgetabelle!AF9=Schichten!$B$4),INDEX($D$98:$D$147,MATCH(CODE(Schichtfolgetabelle!AF9),$H$98:$H$147,0)),IF(ISERROR(VLOOKUP(Schichtfolgetabelle!AF9,Berechnung!$A$98:$D$147,4,0)),0,VLOOKUP(Schichtfolgetabelle!AF9,Berechnung!$A$98:$D$147,4,0)))</f>
        <v>0</v>
      </c>
      <c r="AH235" s="29">
        <f>IF(OR(Schichtfolgetabelle!AG9=Schichten!$B$3,Schichtfolgetabelle!AG9=Schichten!$B$4),INDEX($D$98:$D$147,MATCH(CODE(Schichtfolgetabelle!AG9),$H$98:$H$147,0)),IF(ISERROR(VLOOKUP(Schichtfolgetabelle!AG9,Berechnung!$A$98:$D$147,4,0)),0,VLOOKUP(Schichtfolgetabelle!AG9,Berechnung!$A$98:$D$147,4,0)))</f>
        <v>0</v>
      </c>
      <c r="AI235" s="29">
        <f>IF(OR(Schichtfolgetabelle!AH9=Schichten!$B$3,Schichtfolgetabelle!AH9=Schichten!$B$4),INDEX($D$98:$D$147,MATCH(CODE(Schichtfolgetabelle!AH9),$H$98:$H$147,0)),IF(ISERROR(VLOOKUP(Schichtfolgetabelle!AH9,Berechnung!$A$98:$D$147,4,0)),0,VLOOKUP(Schichtfolgetabelle!AH9,Berechnung!$A$98:$D$147,4,0)))</f>
        <v>0</v>
      </c>
      <c r="AJ235" s="29">
        <f>IF(OR(Schichtfolgetabelle!AI9=Schichten!$B$3,Schichtfolgetabelle!AI9=Schichten!$B$4),INDEX($D$98:$D$147,MATCH(CODE(Schichtfolgetabelle!AI9),$H$98:$H$147,0)),IF(ISERROR(VLOOKUP(Schichtfolgetabelle!AI9,Berechnung!$A$98:$D$147,4,0)),0,VLOOKUP(Schichtfolgetabelle!AI9,Berechnung!$A$98:$D$147,4,0)))</f>
        <v>0</v>
      </c>
      <c r="AK235" s="29">
        <f>IF(OR(Schichtfolgetabelle!AJ9=Schichten!$B$3,Schichtfolgetabelle!AJ9=Schichten!$B$4),INDEX($D$98:$D$147,MATCH(CODE(Schichtfolgetabelle!AJ9),$H$98:$H$147,0)),IF(ISERROR(VLOOKUP(Schichtfolgetabelle!AJ9,Berechnung!$A$98:$D$147,4,0)),0,VLOOKUP(Schichtfolgetabelle!AJ9,Berechnung!$A$98:$D$147,4,0)))</f>
        <v>0</v>
      </c>
      <c r="AM235" t="str">
        <f t="shared" si="18"/>
        <v>00:00</v>
      </c>
      <c r="AN235" s="29">
        <f>IF(OR(Schichtfolge!F8=Schichten!$B$3,Schichtfolge!F8=Schichten!$B$4),INDEX($D$98:$D$147,MATCH(CODE(Schichtfolge!F8),$H$98:$H$147,0)),IF(ISERROR(VLOOKUP(Schichtfolge!F8,Berechnung!$A$98:$D$147,4,0)),0,VLOOKUP(Schichtfolge!F8,Berechnung!$A$98:$D$147,4,0)))</f>
        <v>0</v>
      </c>
      <c r="AO235" s="29">
        <f>IF(OR(Schichtfolge!G8=Schichten!$B$3,Schichtfolge!G8=Schichten!$B$4),INDEX($D$98:$D$147,MATCH(CODE(Schichtfolge!G8),$H$98:$H$147,0)),IF(ISERROR(VLOOKUP(Schichtfolge!G8,Berechnung!$A$98:$D$147,4,0)),0,VLOOKUP(Schichtfolge!G8,Berechnung!$A$98:$D$147,4,0)))</f>
        <v>0</v>
      </c>
      <c r="AP235" s="29">
        <f>IF(OR(Schichtfolge!H8=Schichten!$B$3,Schichtfolge!H8=Schichten!$B$4),INDEX($D$98:$D$147,MATCH(CODE(Schichtfolge!H8),$H$98:$H$147,0)),IF(ISERROR(VLOOKUP(Schichtfolge!H8,Berechnung!$A$98:$D$147,4,0)),0,VLOOKUP(Schichtfolge!H8,Berechnung!$A$98:$D$147,4,0)))</f>
        <v>0</v>
      </c>
      <c r="AQ235" s="29">
        <f>IF(OR(Schichtfolge!I8=Schichten!$B$3,Schichtfolge!I8=Schichten!$B$4),INDEX($D$98:$D$147,MATCH(CODE(Schichtfolge!I8),$H$98:$H$147,0)),IF(ISERROR(VLOOKUP(Schichtfolge!I8,Berechnung!$A$98:$D$147,4,0)),0,VLOOKUP(Schichtfolge!I8,Berechnung!$A$98:$D$147,4,0)))</f>
        <v>0</v>
      </c>
      <c r="AR235" s="29">
        <f>IF(OR(Schichtfolge!J8=Schichten!$B$3,Schichtfolge!J8=Schichten!$B$4),INDEX($D$98:$D$147,MATCH(CODE(Schichtfolge!J8),$H$98:$H$147,0)),IF(ISERROR(VLOOKUP(Schichtfolge!J8,Berechnung!$A$98:$D$147,4,0)),0,VLOOKUP(Schichtfolge!J8,Berechnung!$A$98:$D$147,4,0)))</f>
        <v>0</v>
      </c>
      <c r="AS235" s="29">
        <f>IF(OR(Schichtfolge!K8=Schichten!$B$3,Schichtfolge!K8=Schichten!$B$4),INDEX($D$98:$D$147,MATCH(CODE(Schichtfolge!K8),$H$98:$H$147,0)),IF(ISERROR(VLOOKUP(Schichtfolge!K8,Berechnung!$A$98:$D$147,4,0)),0,VLOOKUP(Schichtfolge!K8,Berechnung!$A$98:$D$147,4,0)))</f>
        <v>0</v>
      </c>
      <c r="AT235" s="29">
        <f>IF(OR(Schichtfolge!L8=Schichten!$B$3,Schichtfolge!L8=Schichten!$B$4),INDEX($D$98:$D$147,MATCH(CODE(Schichtfolge!L8),$H$98:$H$147,0)),IF(ISERROR(VLOOKUP(Schichtfolge!L8,Berechnung!$A$98:$D$147,4,0)),0,VLOOKUP(Schichtfolge!L8,Berechnung!$A$98:$D$147,4,0)))</f>
        <v>0</v>
      </c>
      <c r="AU235" s="29">
        <f>IF(OR(Schichtfolge!M8=Schichten!$B$3,Schichtfolge!M8=Schichten!$B$4),INDEX($D$98:$D$147,MATCH(CODE(Schichtfolge!M8),$H$98:$H$147,0)),IF(ISERROR(VLOOKUP(Schichtfolge!M8,Berechnung!$A$98:$D$147,4,0)),0,VLOOKUP(Schichtfolge!M8,Berechnung!$A$98:$D$147,4,0)))</f>
        <v>0</v>
      </c>
      <c r="AV235" s="29">
        <f>IF(OR(Schichtfolge!N8=Schichten!$B$3,Schichtfolge!N8=Schichten!$B$4),INDEX($D$98:$D$147,MATCH(CODE(Schichtfolge!N8),$H$98:$H$147,0)),IF(ISERROR(VLOOKUP(Schichtfolge!N8,Berechnung!$A$98:$D$147,4,0)),0,VLOOKUP(Schichtfolge!N8,Berechnung!$A$98:$D$147,4,0)))</f>
        <v>0</v>
      </c>
      <c r="AW235" s="29">
        <f>IF(OR(Schichtfolge!O8=Schichten!$B$3,Schichtfolge!O8=Schichten!$B$4),INDEX($D$98:$D$147,MATCH(CODE(Schichtfolge!O8),$H$98:$H$147,0)),IF(ISERROR(VLOOKUP(Schichtfolge!O8,Berechnung!$A$98:$D$147,4,0)),0,VLOOKUP(Schichtfolge!O8,Berechnung!$A$98:$D$147,4,0)))</f>
        <v>0</v>
      </c>
      <c r="AX235" s="29">
        <f>IF(OR(Schichtfolge!P8=Schichten!$B$3,Schichtfolge!P8=Schichten!$B$4),INDEX($D$98:$D$147,MATCH(CODE(Schichtfolge!P8),$H$98:$H$147,0)),IF(ISERROR(VLOOKUP(Schichtfolge!P8,Berechnung!$A$98:$D$147,4,0)),0,VLOOKUP(Schichtfolge!P8,Berechnung!$A$98:$D$147,4,0)))</f>
        <v>0</v>
      </c>
      <c r="AY235" s="29">
        <f>IF(OR(Schichtfolge!Q8=Schichten!$B$3,Schichtfolge!Q8=Schichten!$B$4),INDEX($D$98:$D$147,MATCH(CODE(Schichtfolge!Q8),$H$98:$H$147,0)),IF(ISERROR(VLOOKUP(Schichtfolge!Q8,Berechnung!$A$98:$D$147,4,0)),0,VLOOKUP(Schichtfolge!Q8,Berechnung!$A$98:$D$147,4,0)))</f>
        <v>0</v>
      </c>
      <c r="AZ235" s="29">
        <f>IF(OR(Schichtfolge!R8=Schichten!$B$3,Schichtfolge!R8=Schichten!$B$4),INDEX($D$98:$D$147,MATCH(CODE(Schichtfolge!R8),$H$98:$H$147,0)),IF(ISERROR(VLOOKUP(Schichtfolge!R8,Berechnung!$A$98:$D$147,4,0)),0,VLOOKUP(Schichtfolge!R8,Berechnung!$A$98:$D$147,4,0)))</f>
        <v>0</v>
      </c>
      <c r="BA235" s="29">
        <f>IF(OR(Schichtfolge!S8=Schichten!$B$3,Schichtfolge!S8=Schichten!$B$4),INDEX($D$98:$D$147,MATCH(CODE(Schichtfolge!S8),$H$98:$H$147,0)),IF(ISERROR(VLOOKUP(Schichtfolge!S8,Berechnung!$A$98:$D$147,4,0)),0,VLOOKUP(Schichtfolge!S8,Berechnung!$A$98:$D$147,4,0)))</f>
        <v>0</v>
      </c>
      <c r="BB235" s="29">
        <f>IF(OR(Schichtfolge!T8=Schichten!$B$3,Schichtfolge!T8=Schichten!$B$4),INDEX($D$98:$D$147,MATCH(CODE(Schichtfolge!T8),$H$98:$H$147,0)),IF(ISERROR(VLOOKUP(Schichtfolge!T8,Berechnung!$A$98:$D$147,4,0)),0,VLOOKUP(Schichtfolge!T8,Berechnung!$A$98:$D$147,4,0)))</f>
        <v>0</v>
      </c>
      <c r="BC235" s="29">
        <f>IF(OR(Schichtfolge!U8=Schichten!$B$3,Schichtfolge!U8=Schichten!$B$4),INDEX($D$98:$D$147,MATCH(CODE(Schichtfolge!U8),$H$98:$H$147,0)),IF(ISERROR(VLOOKUP(Schichtfolge!U8,Berechnung!$A$98:$D$147,4,0)),0,VLOOKUP(Schichtfolge!U8,Berechnung!$A$98:$D$147,4,0)))</f>
        <v>0</v>
      </c>
      <c r="BD235" s="29">
        <f>IF(OR(Schichtfolge!V8=Schichten!$B$3,Schichtfolge!V8=Schichten!$B$4),INDEX($D$98:$D$147,MATCH(CODE(Schichtfolge!V8),$H$98:$H$147,0)),IF(ISERROR(VLOOKUP(Schichtfolge!V8,Berechnung!$A$98:$D$147,4,0)),0,VLOOKUP(Schichtfolge!V8,Berechnung!$A$98:$D$147,4,0)))</f>
        <v>0</v>
      </c>
      <c r="BE235" s="29">
        <f>IF(OR(Schichtfolge!W8=Schichten!$B$3,Schichtfolge!W8=Schichten!$B$4),INDEX($D$98:$D$147,MATCH(CODE(Schichtfolge!W8),$H$98:$H$147,0)),IF(ISERROR(VLOOKUP(Schichtfolge!W8,Berechnung!$A$98:$D$147,4,0)),0,VLOOKUP(Schichtfolge!W8,Berechnung!$A$98:$D$147,4,0)))</f>
        <v>0</v>
      </c>
      <c r="BF235" s="29">
        <f>IF(OR(Schichtfolge!X8=Schichten!$B$3,Schichtfolge!X8=Schichten!$B$4),INDEX($D$98:$D$147,MATCH(CODE(Schichtfolge!X8),$H$98:$H$147,0)),IF(ISERROR(VLOOKUP(Schichtfolge!X8,Berechnung!$A$98:$D$147,4,0)),0,VLOOKUP(Schichtfolge!X8,Berechnung!$A$98:$D$147,4,0)))</f>
        <v>0</v>
      </c>
      <c r="BG235" s="29">
        <f>IF(OR(Schichtfolge!Y8=Schichten!$B$3,Schichtfolge!Y8=Schichten!$B$4),INDEX($D$98:$D$147,MATCH(CODE(Schichtfolge!Y8),$H$98:$H$147,0)),IF(ISERROR(VLOOKUP(Schichtfolge!Y8,Berechnung!$A$98:$D$147,4,0)),0,VLOOKUP(Schichtfolge!Y8,Berechnung!$A$98:$D$147,4,0)))</f>
        <v>0</v>
      </c>
      <c r="BH235" s="29">
        <f>IF(OR(Schichtfolge!Z8=Schichten!$B$3,Schichtfolge!Z8=Schichten!$B$4),INDEX($D$98:$D$147,MATCH(CODE(Schichtfolge!Z8),$H$98:$H$147,0)),IF(ISERROR(VLOOKUP(Schichtfolge!Z8,Berechnung!$A$98:$D$147,4,0)),0,VLOOKUP(Schichtfolge!Z8,Berechnung!$A$98:$D$147,4,0)))</f>
        <v>0</v>
      </c>
      <c r="BI235" s="29">
        <f>IF(OR(Schichtfolge!AA8=Schichten!$B$3,Schichtfolge!AA8=Schichten!$B$4),INDEX($D$98:$D$147,MATCH(CODE(Schichtfolge!AA8),$H$98:$H$147,0)),IF(ISERROR(VLOOKUP(Schichtfolge!AA8,Berechnung!$A$98:$D$147,4,0)),0,VLOOKUP(Schichtfolge!AA8,Berechnung!$A$98:$D$147,4,0)))</f>
        <v>0</v>
      </c>
      <c r="BJ235" s="29">
        <f>IF(OR(Schichtfolge!AB8=Schichten!$B$3,Schichtfolge!AB8=Schichten!$B$4),INDEX($D$98:$D$147,MATCH(CODE(Schichtfolge!AB8),$H$98:$H$147,0)),IF(ISERROR(VLOOKUP(Schichtfolge!AB8,Berechnung!$A$98:$D$147,4,0)),0,VLOOKUP(Schichtfolge!AB8,Berechnung!$A$98:$D$147,4,0)))</f>
        <v>0</v>
      </c>
      <c r="BK235" s="29">
        <f>IF(OR(Schichtfolge!AC8=Schichten!$B$3,Schichtfolge!AC8=Schichten!$B$4),INDEX($D$98:$D$147,MATCH(CODE(Schichtfolge!AC8),$H$98:$H$147,0)),IF(ISERROR(VLOOKUP(Schichtfolge!AC8,Berechnung!$A$98:$D$147,4,0)),0,VLOOKUP(Schichtfolge!AC8,Berechnung!$A$98:$D$147,4,0)))</f>
        <v>0</v>
      </c>
      <c r="BL235" s="29">
        <f>IF(OR(Schichtfolge!AD8=Schichten!$B$3,Schichtfolge!AD8=Schichten!$B$4),INDEX($D$98:$D$147,MATCH(CODE(Schichtfolge!AD8),$H$98:$H$147,0)),IF(ISERROR(VLOOKUP(Schichtfolge!AD8,Berechnung!$A$98:$D$147,4,0)),0,VLOOKUP(Schichtfolge!AD8,Berechnung!$A$98:$D$147,4,0)))</f>
        <v>0</v>
      </c>
      <c r="BM235" s="29">
        <f>IF(OR(Schichtfolge!AE8=Schichten!$B$3,Schichtfolge!AE8=Schichten!$B$4),INDEX($D$98:$D$147,MATCH(CODE(Schichtfolge!AE8),$H$98:$H$147,0)),IF(ISERROR(VLOOKUP(Schichtfolge!AE8,Berechnung!$A$98:$D$147,4,0)),0,VLOOKUP(Schichtfolge!AE8,Berechnung!$A$98:$D$147,4,0)))</f>
        <v>0</v>
      </c>
      <c r="BN235" s="29">
        <f>IF(OR(Schichtfolge!AF8=Schichten!$B$3,Schichtfolge!AF8=Schichten!$B$4),INDEX($D$98:$D$147,MATCH(CODE(Schichtfolge!AF8),$H$98:$H$147,0)),IF(ISERROR(VLOOKUP(Schichtfolge!AF8,Berechnung!$A$98:$D$147,4,0)),0,VLOOKUP(Schichtfolge!AF8,Berechnung!$A$98:$D$147,4,0)))</f>
        <v>0</v>
      </c>
      <c r="BO235" s="29">
        <f>IF(OR(Schichtfolge!AG8=Schichten!$B$3,Schichtfolge!AG8=Schichten!$B$4),INDEX($D$98:$D$147,MATCH(CODE(Schichtfolge!AG8),$H$98:$H$147,0)),IF(ISERROR(VLOOKUP(Schichtfolge!AG8,Berechnung!$A$98:$D$147,4,0)),0,VLOOKUP(Schichtfolge!AG8,Berechnung!$A$98:$D$147,4,0)))</f>
        <v>0</v>
      </c>
    </row>
    <row r="236" spans="1:68" x14ac:dyDescent="0.25">
      <c r="A236" s="82" t="str">
        <f>IF(Feiertage!D86&lt;&gt;"",Feiertage!B86,"")</f>
        <v/>
      </c>
      <c r="C236">
        <f>Schichtfolgetabelle!B10</f>
        <v>5</v>
      </c>
      <c r="D236" t="str">
        <f>Schichtfolgetabelle!C10</f>
        <v>Vorname5</v>
      </c>
      <c r="E236" t="str">
        <f>Schichtfolgetabelle!D10</f>
        <v>Nachname5</v>
      </c>
      <c r="F236" s="29" t="str">
        <f t="shared" si="17"/>
        <v>00:00</v>
      </c>
      <c r="G236" s="29">
        <f>IF(OR(Schichtfolgetabelle!F10=Schichten!$B$3,Schichtfolgetabelle!F10=Schichten!$B$4),INDEX($D$98:$D$147,MATCH(CODE(Schichtfolgetabelle!F10),$H$98:$H$147,0)),IF(ISERROR(VLOOKUP(Schichtfolgetabelle!F10,Berechnung!$A$98:$D$147,4,0)),0,VLOOKUP(Schichtfolgetabelle!F10,Berechnung!$A$98:$D$147,4,0)))</f>
        <v>0</v>
      </c>
      <c r="H236" s="29">
        <f>IF(OR(Schichtfolgetabelle!G10=Schichten!$B$3,Schichtfolgetabelle!G10=Schichten!$B$4),INDEX($D$98:$D$147,MATCH(CODE(Schichtfolgetabelle!G10),$H$98:$H$147,0)),IF(ISERROR(VLOOKUP(Schichtfolgetabelle!G10,Berechnung!$A$98:$D$147,4,0)),0,VLOOKUP(Schichtfolgetabelle!G10,Berechnung!$A$98:$D$147,4,0)))</f>
        <v>0</v>
      </c>
      <c r="I236" s="29">
        <f>IF(OR(Schichtfolgetabelle!H10=Schichten!$B$3,Schichtfolgetabelle!H10=Schichten!$B$4),INDEX($D$98:$D$147,MATCH(CODE(Schichtfolgetabelle!H10),$H$98:$H$147,0)),IF(ISERROR(VLOOKUP(Schichtfolgetabelle!H10,Berechnung!$A$98:$D$147,4,0)),0,VLOOKUP(Schichtfolgetabelle!H10,Berechnung!$A$98:$D$147,4,0)))</f>
        <v>0</v>
      </c>
      <c r="J236" s="29">
        <f>IF(OR(Schichtfolgetabelle!I10=Schichten!$B$3,Schichtfolgetabelle!I10=Schichten!$B$4),INDEX($D$98:$D$147,MATCH(CODE(Schichtfolgetabelle!I10),$H$98:$H$147,0)),IF(ISERROR(VLOOKUP(Schichtfolgetabelle!I10,Berechnung!$A$98:$D$147,4,0)),0,VLOOKUP(Schichtfolgetabelle!I10,Berechnung!$A$98:$D$147,4,0)))</f>
        <v>0</v>
      </c>
      <c r="K236" s="29">
        <f>IF(OR(Schichtfolgetabelle!J10=Schichten!$B$3,Schichtfolgetabelle!J10=Schichten!$B$4),INDEX($D$98:$D$147,MATCH(CODE(Schichtfolgetabelle!J10),$H$98:$H$147,0)),IF(ISERROR(VLOOKUP(Schichtfolgetabelle!J10,Berechnung!$A$98:$D$147,4,0)),0,VLOOKUP(Schichtfolgetabelle!J10,Berechnung!$A$98:$D$147,4,0)))</f>
        <v>0</v>
      </c>
      <c r="L236" s="29">
        <f>IF(OR(Schichtfolgetabelle!K10=Schichten!$B$3,Schichtfolgetabelle!K10=Schichten!$B$4),INDEX($D$98:$D$147,MATCH(CODE(Schichtfolgetabelle!K10),$H$98:$H$147,0)),IF(ISERROR(VLOOKUP(Schichtfolgetabelle!K10,Berechnung!$A$98:$D$147,4,0)),0,VLOOKUP(Schichtfolgetabelle!K10,Berechnung!$A$98:$D$147,4,0)))</f>
        <v>0</v>
      </c>
      <c r="M236" s="29">
        <f>IF(OR(Schichtfolgetabelle!L10=Schichten!$B$3,Schichtfolgetabelle!L10=Schichten!$B$4),INDEX($D$98:$D$147,MATCH(CODE(Schichtfolgetabelle!L10),$H$98:$H$147,0)),IF(ISERROR(VLOOKUP(Schichtfolgetabelle!L10,Berechnung!$A$98:$D$147,4,0)),0,VLOOKUP(Schichtfolgetabelle!L10,Berechnung!$A$98:$D$147,4,0)))</f>
        <v>0</v>
      </c>
      <c r="N236" s="29">
        <f>IF(OR(Schichtfolgetabelle!M10=Schichten!$B$3,Schichtfolgetabelle!M10=Schichten!$B$4),INDEX($D$98:$D$147,MATCH(CODE(Schichtfolgetabelle!M10),$H$98:$H$147,0)),IF(ISERROR(VLOOKUP(Schichtfolgetabelle!M10,Berechnung!$A$98:$D$147,4,0)),0,VLOOKUP(Schichtfolgetabelle!M10,Berechnung!$A$98:$D$147,4,0)))</f>
        <v>0</v>
      </c>
      <c r="O236" s="29">
        <f>IF(OR(Schichtfolgetabelle!N10=Schichten!$B$3,Schichtfolgetabelle!N10=Schichten!$B$4),INDEX($D$98:$D$147,MATCH(CODE(Schichtfolgetabelle!N10),$H$98:$H$147,0)),IF(ISERROR(VLOOKUP(Schichtfolgetabelle!N10,Berechnung!$A$98:$D$147,4,0)),0,VLOOKUP(Schichtfolgetabelle!N10,Berechnung!$A$98:$D$147,4,0)))</f>
        <v>0</v>
      </c>
      <c r="P236" s="29">
        <f>IF(OR(Schichtfolgetabelle!O10=Schichten!$B$3,Schichtfolgetabelle!O10=Schichten!$B$4),INDEX($D$98:$D$147,MATCH(CODE(Schichtfolgetabelle!O10),$H$98:$H$147,0)),IF(ISERROR(VLOOKUP(Schichtfolgetabelle!O10,Berechnung!$A$98:$D$147,4,0)),0,VLOOKUP(Schichtfolgetabelle!O10,Berechnung!$A$98:$D$147,4,0)))</f>
        <v>0</v>
      </c>
      <c r="Q236" s="29">
        <f>IF(OR(Schichtfolgetabelle!P10=Schichten!$B$3,Schichtfolgetabelle!P10=Schichten!$B$4),INDEX($D$98:$D$147,MATCH(CODE(Schichtfolgetabelle!P10),$H$98:$H$147,0)),IF(ISERROR(VLOOKUP(Schichtfolgetabelle!P10,Berechnung!$A$98:$D$147,4,0)),0,VLOOKUP(Schichtfolgetabelle!P10,Berechnung!$A$98:$D$147,4,0)))</f>
        <v>0</v>
      </c>
      <c r="R236" s="29">
        <f>IF(OR(Schichtfolgetabelle!Q10=Schichten!$B$3,Schichtfolgetabelle!Q10=Schichten!$B$4),INDEX($D$98:$D$147,MATCH(CODE(Schichtfolgetabelle!Q10),$H$98:$H$147,0)),IF(ISERROR(VLOOKUP(Schichtfolgetabelle!Q10,Berechnung!$A$98:$D$147,4,0)),0,VLOOKUP(Schichtfolgetabelle!Q10,Berechnung!$A$98:$D$147,4,0)))</f>
        <v>0</v>
      </c>
      <c r="S236" s="29">
        <f>IF(OR(Schichtfolgetabelle!R10=Schichten!$B$3,Schichtfolgetabelle!R10=Schichten!$B$4),INDEX($D$98:$D$147,MATCH(CODE(Schichtfolgetabelle!R10),$H$98:$H$147,0)),IF(ISERROR(VLOOKUP(Schichtfolgetabelle!R10,Berechnung!$A$98:$D$147,4,0)),0,VLOOKUP(Schichtfolgetabelle!R10,Berechnung!$A$98:$D$147,4,0)))</f>
        <v>0</v>
      </c>
      <c r="T236" s="29">
        <f>IF(OR(Schichtfolgetabelle!S10=Schichten!$B$3,Schichtfolgetabelle!S10=Schichten!$B$4),INDEX($D$98:$D$147,MATCH(CODE(Schichtfolgetabelle!S10),$H$98:$H$147,0)),IF(ISERROR(VLOOKUP(Schichtfolgetabelle!S10,Berechnung!$A$98:$D$147,4,0)),0,VLOOKUP(Schichtfolgetabelle!S10,Berechnung!$A$98:$D$147,4,0)))</f>
        <v>0</v>
      </c>
      <c r="U236" s="29">
        <f>IF(OR(Schichtfolgetabelle!T10=Schichten!$B$3,Schichtfolgetabelle!T10=Schichten!$B$4),INDEX($D$98:$D$147,MATCH(CODE(Schichtfolgetabelle!T10),$H$98:$H$147,0)),IF(ISERROR(VLOOKUP(Schichtfolgetabelle!T10,Berechnung!$A$98:$D$147,4,0)),0,VLOOKUP(Schichtfolgetabelle!T10,Berechnung!$A$98:$D$147,4,0)))</f>
        <v>0</v>
      </c>
      <c r="V236" s="29">
        <f>IF(OR(Schichtfolgetabelle!U10=Schichten!$B$3,Schichtfolgetabelle!U10=Schichten!$B$4),INDEX($D$98:$D$147,MATCH(CODE(Schichtfolgetabelle!U10),$H$98:$H$147,0)),IF(ISERROR(VLOOKUP(Schichtfolgetabelle!U10,Berechnung!$A$98:$D$147,4,0)),0,VLOOKUP(Schichtfolgetabelle!U10,Berechnung!$A$98:$D$147,4,0)))</f>
        <v>0</v>
      </c>
      <c r="W236" s="29">
        <f>IF(OR(Schichtfolgetabelle!V10=Schichten!$B$3,Schichtfolgetabelle!V10=Schichten!$B$4),INDEX($D$98:$D$147,MATCH(CODE(Schichtfolgetabelle!V10),$H$98:$H$147,0)),IF(ISERROR(VLOOKUP(Schichtfolgetabelle!V10,Berechnung!$A$98:$D$147,4,0)),0,VLOOKUP(Schichtfolgetabelle!V10,Berechnung!$A$98:$D$147,4,0)))</f>
        <v>0</v>
      </c>
      <c r="X236" s="29">
        <f>IF(OR(Schichtfolgetabelle!W10=Schichten!$B$3,Schichtfolgetabelle!W10=Schichten!$B$4),INDEX($D$98:$D$147,MATCH(CODE(Schichtfolgetabelle!W10),$H$98:$H$147,0)),IF(ISERROR(VLOOKUP(Schichtfolgetabelle!W10,Berechnung!$A$98:$D$147,4,0)),0,VLOOKUP(Schichtfolgetabelle!W10,Berechnung!$A$98:$D$147,4,0)))</f>
        <v>0</v>
      </c>
      <c r="Y236" s="29">
        <f>IF(OR(Schichtfolgetabelle!X10=Schichten!$B$3,Schichtfolgetabelle!X10=Schichten!$B$4),INDEX($D$98:$D$147,MATCH(CODE(Schichtfolgetabelle!X10),$H$98:$H$147,0)),IF(ISERROR(VLOOKUP(Schichtfolgetabelle!X10,Berechnung!$A$98:$D$147,4,0)),0,VLOOKUP(Schichtfolgetabelle!X10,Berechnung!$A$98:$D$147,4,0)))</f>
        <v>0</v>
      </c>
      <c r="Z236" s="29">
        <f>IF(OR(Schichtfolgetabelle!Y10=Schichten!$B$3,Schichtfolgetabelle!Y10=Schichten!$B$4),INDEX($D$98:$D$147,MATCH(CODE(Schichtfolgetabelle!Y10),$H$98:$H$147,0)),IF(ISERROR(VLOOKUP(Schichtfolgetabelle!Y10,Berechnung!$A$98:$D$147,4,0)),0,VLOOKUP(Schichtfolgetabelle!Y10,Berechnung!$A$98:$D$147,4,0)))</f>
        <v>0</v>
      </c>
      <c r="AA236" s="29">
        <f>IF(OR(Schichtfolgetabelle!Z10=Schichten!$B$3,Schichtfolgetabelle!Z10=Schichten!$B$4),INDEX($D$98:$D$147,MATCH(CODE(Schichtfolgetabelle!Z10),$H$98:$H$147,0)),IF(ISERROR(VLOOKUP(Schichtfolgetabelle!Z10,Berechnung!$A$98:$D$147,4,0)),0,VLOOKUP(Schichtfolgetabelle!Z10,Berechnung!$A$98:$D$147,4,0)))</f>
        <v>0</v>
      </c>
      <c r="AB236" s="29">
        <f>IF(OR(Schichtfolgetabelle!AA10=Schichten!$B$3,Schichtfolgetabelle!AA10=Schichten!$B$4),INDEX($D$98:$D$147,MATCH(CODE(Schichtfolgetabelle!AA10),$H$98:$H$147,0)),IF(ISERROR(VLOOKUP(Schichtfolgetabelle!AA10,Berechnung!$A$98:$D$147,4,0)),0,VLOOKUP(Schichtfolgetabelle!AA10,Berechnung!$A$98:$D$147,4,0)))</f>
        <v>0</v>
      </c>
      <c r="AC236" s="29">
        <f>IF(OR(Schichtfolgetabelle!AB10=Schichten!$B$3,Schichtfolgetabelle!AB10=Schichten!$B$4),INDEX($D$98:$D$147,MATCH(CODE(Schichtfolgetabelle!AB10),$H$98:$H$147,0)),IF(ISERROR(VLOOKUP(Schichtfolgetabelle!AB10,Berechnung!$A$98:$D$147,4,0)),0,VLOOKUP(Schichtfolgetabelle!AB10,Berechnung!$A$98:$D$147,4,0)))</f>
        <v>0</v>
      </c>
      <c r="AD236" s="29">
        <f>IF(OR(Schichtfolgetabelle!AC10=Schichten!$B$3,Schichtfolgetabelle!AC10=Schichten!$B$4),INDEX($D$98:$D$147,MATCH(CODE(Schichtfolgetabelle!AC10),$H$98:$H$147,0)),IF(ISERROR(VLOOKUP(Schichtfolgetabelle!AC10,Berechnung!$A$98:$D$147,4,0)),0,VLOOKUP(Schichtfolgetabelle!AC10,Berechnung!$A$98:$D$147,4,0)))</f>
        <v>0</v>
      </c>
      <c r="AE236" s="29">
        <f>IF(OR(Schichtfolgetabelle!AD10=Schichten!$B$3,Schichtfolgetabelle!AD10=Schichten!$B$4),INDEX($D$98:$D$147,MATCH(CODE(Schichtfolgetabelle!AD10),$H$98:$H$147,0)),IF(ISERROR(VLOOKUP(Schichtfolgetabelle!AD10,Berechnung!$A$98:$D$147,4,0)),0,VLOOKUP(Schichtfolgetabelle!AD10,Berechnung!$A$98:$D$147,4,0)))</f>
        <v>0</v>
      </c>
      <c r="AF236" s="29">
        <f>IF(OR(Schichtfolgetabelle!AE10=Schichten!$B$3,Schichtfolgetabelle!AE10=Schichten!$B$4),INDEX($D$98:$D$147,MATCH(CODE(Schichtfolgetabelle!AE10),$H$98:$H$147,0)),IF(ISERROR(VLOOKUP(Schichtfolgetabelle!AE10,Berechnung!$A$98:$D$147,4,0)),0,VLOOKUP(Schichtfolgetabelle!AE10,Berechnung!$A$98:$D$147,4,0)))</f>
        <v>0</v>
      </c>
      <c r="AG236" s="29">
        <f>IF(OR(Schichtfolgetabelle!AF10=Schichten!$B$3,Schichtfolgetabelle!AF10=Schichten!$B$4),INDEX($D$98:$D$147,MATCH(CODE(Schichtfolgetabelle!AF10),$H$98:$H$147,0)),IF(ISERROR(VLOOKUP(Schichtfolgetabelle!AF10,Berechnung!$A$98:$D$147,4,0)),0,VLOOKUP(Schichtfolgetabelle!AF10,Berechnung!$A$98:$D$147,4,0)))</f>
        <v>0</v>
      </c>
      <c r="AH236" s="29">
        <f>IF(OR(Schichtfolgetabelle!AG10=Schichten!$B$3,Schichtfolgetabelle!AG10=Schichten!$B$4),INDEX($D$98:$D$147,MATCH(CODE(Schichtfolgetabelle!AG10),$H$98:$H$147,0)),IF(ISERROR(VLOOKUP(Schichtfolgetabelle!AG10,Berechnung!$A$98:$D$147,4,0)),0,VLOOKUP(Schichtfolgetabelle!AG10,Berechnung!$A$98:$D$147,4,0)))</f>
        <v>0</v>
      </c>
      <c r="AI236" s="29">
        <f>IF(OR(Schichtfolgetabelle!AH10=Schichten!$B$3,Schichtfolgetabelle!AH10=Schichten!$B$4),INDEX($D$98:$D$147,MATCH(CODE(Schichtfolgetabelle!AH10),$H$98:$H$147,0)),IF(ISERROR(VLOOKUP(Schichtfolgetabelle!AH10,Berechnung!$A$98:$D$147,4,0)),0,VLOOKUP(Schichtfolgetabelle!AH10,Berechnung!$A$98:$D$147,4,0)))</f>
        <v>0</v>
      </c>
      <c r="AJ236" s="29">
        <f>IF(OR(Schichtfolgetabelle!AI10=Schichten!$B$3,Schichtfolgetabelle!AI10=Schichten!$B$4),INDEX($D$98:$D$147,MATCH(CODE(Schichtfolgetabelle!AI10),$H$98:$H$147,0)),IF(ISERROR(VLOOKUP(Schichtfolgetabelle!AI10,Berechnung!$A$98:$D$147,4,0)),0,VLOOKUP(Schichtfolgetabelle!AI10,Berechnung!$A$98:$D$147,4,0)))</f>
        <v>0</v>
      </c>
      <c r="AK236" s="29">
        <f>IF(OR(Schichtfolgetabelle!AJ10=Schichten!$B$3,Schichtfolgetabelle!AJ10=Schichten!$B$4),INDEX($D$98:$D$147,MATCH(CODE(Schichtfolgetabelle!AJ10),$H$98:$H$147,0)),IF(ISERROR(VLOOKUP(Schichtfolgetabelle!AJ10,Berechnung!$A$98:$D$147,4,0)),0,VLOOKUP(Schichtfolgetabelle!AJ10,Berechnung!$A$98:$D$147,4,0)))</f>
        <v>0</v>
      </c>
      <c r="AM236" t="str">
        <f t="shared" si="18"/>
        <v>00:00</v>
      </c>
      <c r="AN236" s="29">
        <f>IF(OR(Schichtfolge!F9=Schichten!$B$3,Schichtfolge!F9=Schichten!$B$4),INDEX($D$98:$D$147,MATCH(CODE(Schichtfolge!F9),$H$98:$H$147,0)),IF(ISERROR(VLOOKUP(Schichtfolge!F9,Berechnung!$A$98:$D$147,4,0)),0,VLOOKUP(Schichtfolge!F9,Berechnung!$A$98:$D$147,4,0)))</f>
        <v>0</v>
      </c>
      <c r="AO236" s="29">
        <f>IF(OR(Schichtfolge!G9=Schichten!$B$3,Schichtfolge!G9=Schichten!$B$4),INDEX($D$98:$D$147,MATCH(CODE(Schichtfolge!G9),$H$98:$H$147,0)),IF(ISERROR(VLOOKUP(Schichtfolge!G9,Berechnung!$A$98:$D$147,4,0)),0,VLOOKUP(Schichtfolge!G9,Berechnung!$A$98:$D$147,4,0)))</f>
        <v>0</v>
      </c>
      <c r="AP236" s="29">
        <f>IF(OR(Schichtfolge!H9=Schichten!$B$3,Schichtfolge!H9=Schichten!$B$4),INDEX($D$98:$D$147,MATCH(CODE(Schichtfolge!H9),$H$98:$H$147,0)),IF(ISERROR(VLOOKUP(Schichtfolge!H9,Berechnung!$A$98:$D$147,4,0)),0,VLOOKUP(Schichtfolge!H9,Berechnung!$A$98:$D$147,4,0)))</f>
        <v>0</v>
      </c>
      <c r="AQ236" s="29">
        <f>IF(OR(Schichtfolge!I9=Schichten!$B$3,Schichtfolge!I9=Schichten!$B$4),INDEX($D$98:$D$147,MATCH(CODE(Schichtfolge!I9),$H$98:$H$147,0)),IF(ISERROR(VLOOKUP(Schichtfolge!I9,Berechnung!$A$98:$D$147,4,0)),0,VLOOKUP(Schichtfolge!I9,Berechnung!$A$98:$D$147,4,0)))</f>
        <v>0</v>
      </c>
      <c r="AR236" s="29">
        <f>IF(OR(Schichtfolge!J9=Schichten!$B$3,Schichtfolge!J9=Schichten!$B$4),INDEX($D$98:$D$147,MATCH(CODE(Schichtfolge!J9),$H$98:$H$147,0)),IF(ISERROR(VLOOKUP(Schichtfolge!J9,Berechnung!$A$98:$D$147,4,0)),0,VLOOKUP(Schichtfolge!J9,Berechnung!$A$98:$D$147,4,0)))</f>
        <v>0</v>
      </c>
      <c r="AS236" s="29">
        <f>IF(OR(Schichtfolge!K9=Schichten!$B$3,Schichtfolge!K9=Schichten!$B$4),INDEX($D$98:$D$147,MATCH(CODE(Schichtfolge!K9),$H$98:$H$147,0)),IF(ISERROR(VLOOKUP(Schichtfolge!K9,Berechnung!$A$98:$D$147,4,0)),0,VLOOKUP(Schichtfolge!K9,Berechnung!$A$98:$D$147,4,0)))</f>
        <v>0</v>
      </c>
      <c r="AT236" s="29">
        <f>IF(OR(Schichtfolge!L9=Schichten!$B$3,Schichtfolge!L9=Schichten!$B$4),INDEX($D$98:$D$147,MATCH(CODE(Schichtfolge!L9),$H$98:$H$147,0)),IF(ISERROR(VLOOKUP(Schichtfolge!L9,Berechnung!$A$98:$D$147,4,0)),0,VLOOKUP(Schichtfolge!L9,Berechnung!$A$98:$D$147,4,0)))</f>
        <v>0</v>
      </c>
      <c r="AU236" s="29">
        <f>IF(OR(Schichtfolge!M9=Schichten!$B$3,Schichtfolge!M9=Schichten!$B$4),INDEX($D$98:$D$147,MATCH(CODE(Schichtfolge!M9),$H$98:$H$147,0)),IF(ISERROR(VLOOKUP(Schichtfolge!M9,Berechnung!$A$98:$D$147,4,0)),0,VLOOKUP(Schichtfolge!M9,Berechnung!$A$98:$D$147,4,0)))</f>
        <v>0</v>
      </c>
      <c r="AV236" s="29">
        <f>IF(OR(Schichtfolge!N9=Schichten!$B$3,Schichtfolge!N9=Schichten!$B$4),INDEX($D$98:$D$147,MATCH(CODE(Schichtfolge!N9),$H$98:$H$147,0)),IF(ISERROR(VLOOKUP(Schichtfolge!N9,Berechnung!$A$98:$D$147,4,0)),0,VLOOKUP(Schichtfolge!N9,Berechnung!$A$98:$D$147,4,0)))</f>
        <v>0</v>
      </c>
      <c r="AW236" s="29">
        <f>IF(OR(Schichtfolge!O9=Schichten!$B$3,Schichtfolge!O9=Schichten!$B$4),INDEX($D$98:$D$147,MATCH(CODE(Schichtfolge!O9),$H$98:$H$147,0)),IF(ISERROR(VLOOKUP(Schichtfolge!O9,Berechnung!$A$98:$D$147,4,0)),0,VLOOKUP(Schichtfolge!O9,Berechnung!$A$98:$D$147,4,0)))</f>
        <v>0</v>
      </c>
      <c r="AX236" s="29">
        <f>IF(OR(Schichtfolge!P9=Schichten!$B$3,Schichtfolge!P9=Schichten!$B$4),INDEX($D$98:$D$147,MATCH(CODE(Schichtfolge!P9),$H$98:$H$147,0)),IF(ISERROR(VLOOKUP(Schichtfolge!P9,Berechnung!$A$98:$D$147,4,0)),0,VLOOKUP(Schichtfolge!P9,Berechnung!$A$98:$D$147,4,0)))</f>
        <v>0</v>
      </c>
      <c r="AY236" s="29">
        <f>IF(OR(Schichtfolge!Q9=Schichten!$B$3,Schichtfolge!Q9=Schichten!$B$4),INDEX($D$98:$D$147,MATCH(CODE(Schichtfolge!Q9),$H$98:$H$147,0)),IF(ISERROR(VLOOKUP(Schichtfolge!Q9,Berechnung!$A$98:$D$147,4,0)),0,VLOOKUP(Schichtfolge!Q9,Berechnung!$A$98:$D$147,4,0)))</f>
        <v>0</v>
      </c>
      <c r="AZ236" s="29">
        <f>IF(OR(Schichtfolge!R9=Schichten!$B$3,Schichtfolge!R9=Schichten!$B$4),INDEX($D$98:$D$147,MATCH(CODE(Schichtfolge!R9),$H$98:$H$147,0)),IF(ISERROR(VLOOKUP(Schichtfolge!R9,Berechnung!$A$98:$D$147,4,0)),0,VLOOKUP(Schichtfolge!R9,Berechnung!$A$98:$D$147,4,0)))</f>
        <v>0</v>
      </c>
      <c r="BA236" s="29">
        <f>IF(OR(Schichtfolge!S9=Schichten!$B$3,Schichtfolge!S9=Schichten!$B$4),INDEX($D$98:$D$147,MATCH(CODE(Schichtfolge!S9),$H$98:$H$147,0)),IF(ISERROR(VLOOKUP(Schichtfolge!S9,Berechnung!$A$98:$D$147,4,0)),0,VLOOKUP(Schichtfolge!S9,Berechnung!$A$98:$D$147,4,0)))</f>
        <v>0</v>
      </c>
      <c r="BB236" s="29">
        <f>IF(OR(Schichtfolge!T9=Schichten!$B$3,Schichtfolge!T9=Schichten!$B$4),INDEX($D$98:$D$147,MATCH(CODE(Schichtfolge!T9),$H$98:$H$147,0)),IF(ISERROR(VLOOKUP(Schichtfolge!T9,Berechnung!$A$98:$D$147,4,0)),0,VLOOKUP(Schichtfolge!T9,Berechnung!$A$98:$D$147,4,0)))</f>
        <v>0</v>
      </c>
      <c r="BC236" s="29">
        <f>IF(OR(Schichtfolge!U9=Schichten!$B$3,Schichtfolge!U9=Schichten!$B$4),INDEX($D$98:$D$147,MATCH(CODE(Schichtfolge!U9),$H$98:$H$147,0)),IF(ISERROR(VLOOKUP(Schichtfolge!U9,Berechnung!$A$98:$D$147,4,0)),0,VLOOKUP(Schichtfolge!U9,Berechnung!$A$98:$D$147,4,0)))</f>
        <v>0</v>
      </c>
      <c r="BD236" s="29">
        <f>IF(OR(Schichtfolge!V9=Schichten!$B$3,Schichtfolge!V9=Schichten!$B$4),INDEX($D$98:$D$147,MATCH(CODE(Schichtfolge!V9),$H$98:$H$147,0)),IF(ISERROR(VLOOKUP(Schichtfolge!V9,Berechnung!$A$98:$D$147,4,0)),0,VLOOKUP(Schichtfolge!V9,Berechnung!$A$98:$D$147,4,0)))</f>
        <v>0</v>
      </c>
      <c r="BE236" s="29">
        <f>IF(OR(Schichtfolge!W9=Schichten!$B$3,Schichtfolge!W9=Schichten!$B$4),INDEX($D$98:$D$147,MATCH(CODE(Schichtfolge!W9),$H$98:$H$147,0)),IF(ISERROR(VLOOKUP(Schichtfolge!W9,Berechnung!$A$98:$D$147,4,0)),0,VLOOKUP(Schichtfolge!W9,Berechnung!$A$98:$D$147,4,0)))</f>
        <v>0</v>
      </c>
      <c r="BF236" s="29">
        <f>IF(OR(Schichtfolge!X9=Schichten!$B$3,Schichtfolge!X9=Schichten!$B$4),INDEX($D$98:$D$147,MATCH(CODE(Schichtfolge!X9),$H$98:$H$147,0)),IF(ISERROR(VLOOKUP(Schichtfolge!X9,Berechnung!$A$98:$D$147,4,0)),0,VLOOKUP(Schichtfolge!X9,Berechnung!$A$98:$D$147,4,0)))</f>
        <v>0</v>
      </c>
      <c r="BG236" s="29">
        <f>IF(OR(Schichtfolge!Y9=Schichten!$B$3,Schichtfolge!Y9=Schichten!$B$4),INDEX($D$98:$D$147,MATCH(CODE(Schichtfolge!Y9),$H$98:$H$147,0)),IF(ISERROR(VLOOKUP(Schichtfolge!Y9,Berechnung!$A$98:$D$147,4,0)),0,VLOOKUP(Schichtfolge!Y9,Berechnung!$A$98:$D$147,4,0)))</f>
        <v>0</v>
      </c>
      <c r="BH236" s="29">
        <f>IF(OR(Schichtfolge!Z9=Schichten!$B$3,Schichtfolge!Z9=Schichten!$B$4),INDEX($D$98:$D$147,MATCH(CODE(Schichtfolge!Z9),$H$98:$H$147,0)),IF(ISERROR(VLOOKUP(Schichtfolge!Z9,Berechnung!$A$98:$D$147,4,0)),0,VLOOKUP(Schichtfolge!Z9,Berechnung!$A$98:$D$147,4,0)))</f>
        <v>0</v>
      </c>
      <c r="BI236" s="29">
        <f>IF(OR(Schichtfolge!AA9=Schichten!$B$3,Schichtfolge!AA9=Schichten!$B$4),INDEX($D$98:$D$147,MATCH(CODE(Schichtfolge!AA9),$H$98:$H$147,0)),IF(ISERROR(VLOOKUP(Schichtfolge!AA9,Berechnung!$A$98:$D$147,4,0)),0,VLOOKUP(Schichtfolge!AA9,Berechnung!$A$98:$D$147,4,0)))</f>
        <v>0</v>
      </c>
      <c r="BJ236" s="29">
        <f>IF(OR(Schichtfolge!AB9=Schichten!$B$3,Schichtfolge!AB9=Schichten!$B$4),INDEX($D$98:$D$147,MATCH(CODE(Schichtfolge!AB9),$H$98:$H$147,0)),IF(ISERROR(VLOOKUP(Schichtfolge!AB9,Berechnung!$A$98:$D$147,4,0)),0,VLOOKUP(Schichtfolge!AB9,Berechnung!$A$98:$D$147,4,0)))</f>
        <v>0</v>
      </c>
      <c r="BK236" s="29">
        <f>IF(OR(Schichtfolge!AC9=Schichten!$B$3,Schichtfolge!AC9=Schichten!$B$4),INDEX($D$98:$D$147,MATCH(CODE(Schichtfolge!AC9),$H$98:$H$147,0)),IF(ISERROR(VLOOKUP(Schichtfolge!AC9,Berechnung!$A$98:$D$147,4,0)),0,VLOOKUP(Schichtfolge!AC9,Berechnung!$A$98:$D$147,4,0)))</f>
        <v>0</v>
      </c>
      <c r="BL236" s="29">
        <f>IF(OR(Schichtfolge!AD9=Schichten!$B$3,Schichtfolge!AD9=Schichten!$B$4),INDEX($D$98:$D$147,MATCH(CODE(Schichtfolge!AD9),$H$98:$H$147,0)),IF(ISERROR(VLOOKUP(Schichtfolge!AD9,Berechnung!$A$98:$D$147,4,0)),0,VLOOKUP(Schichtfolge!AD9,Berechnung!$A$98:$D$147,4,0)))</f>
        <v>0</v>
      </c>
      <c r="BM236" s="29">
        <f>IF(OR(Schichtfolge!AE9=Schichten!$B$3,Schichtfolge!AE9=Schichten!$B$4),INDEX($D$98:$D$147,MATCH(CODE(Schichtfolge!AE9),$H$98:$H$147,0)),IF(ISERROR(VLOOKUP(Schichtfolge!AE9,Berechnung!$A$98:$D$147,4,0)),0,VLOOKUP(Schichtfolge!AE9,Berechnung!$A$98:$D$147,4,0)))</f>
        <v>0</v>
      </c>
      <c r="BN236" s="29">
        <f>IF(OR(Schichtfolge!AF9=Schichten!$B$3,Schichtfolge!AF9=Schichten!$B$4),INDEX($D$98:$D$147,MATCH(CODE(Schichtfolge!AF9),$H$98:$H$147,0)),IF(ISERROR(VLOOKUP(Schichtfolge!AF9,Berechnung!$A$98:$D$147,4,0)),0,VLOOKUP(Schichtfolge!AF9,Berechnung!$A$98:$D$147,4,0)))</f>
        <v>0</v>
      </c>
      <c r="BO236" s="29">
        <f>IF(OR(Schichtfolge!AG9=Schichten!$B$3,Schichtfolge!AG9=Schichten!$B$4),INDEX($D$98:$D$147,MATCH(CODE(Schichtfolge!AG9),$H$98:$H$147,0)),IF(ISERROR(VLOOKUP(Schichtfolge!AG9,Berechnung!$A$98:$D$147,4,0)),0,VLOOKUP(Schichtfolge!AG9,Berechnung!$A$98:$D$147,4,0)))</f>
        <v>0</v>
      </c>
    </row>
    <row r="237" spans="1:68" x14ac:dyDescent="0.25">
      <c r="A237" s="82" t="str">
        <f>IF(Feiertage!D87&lt;&gt;"",Feiertage!B87,"")</f>
        <v/>
      </c>
      <c r="C237">
        <f>Schichtfolgetabelle!B11</f>
        <v>6</v>
      </c>
      <c r="D237" t="str">
        <f>Schichtfolgetabelle!C11</f>
        <v>Vorname6</v>
      </c>
      <c r="E237" t="str">
        <f>Schichtfolgetabelle!D11</f>
        <v>Nachname6</v>
      </c>
      <c r="F237" s="29" t="str">
        <f t="shared" si="17"/>
        <v>00:00</v>
      </c>
      <c r="G237" s="29">
        <f>IF(OR(Schichtfolgetabelle!F11=Schichten!$B$3,Schichtfolgetabelle!F11=Schichten!$B$4),INDEX($D$98:$D$147,MATCH(CODE(Schichtfolgetabelle!F11),$H$98:$H$147,0)),IF(ISERROR(VLOOKUP(Schichtfolgetabelle!F11,Berechnung!$A$98:$D$147,4,0)),0,VLOOKUP(Schichtfolgetabelle!F11,Berechnung!$A$98:$D$147,4,0)))</f>
        <v>0</v>
      </c>
      <c r="H237" s="29">
        <f>IF(OR(Schichtfolgetabelle!G11=Schichten!$B$3,Schichtfolgetabelle!G11=Schichten!$B$4),INDEX($D$98:$D$147,MATCH(CODE(Schichtfolgetabelle!G11),$H$98:$H$147,0)),IF(ISERROR(VLOOKUP(Schichtfolgetabelle!G11,Berechnung!$A$98:$D$147,4,0)),0,VLOOKUP(Schichtfolgetabelle!G11,Berechnung!$A$98:$D$147,4,0)))</f>
        <v>0</v>
      </c>
      <c r="I237" s="29">
        <f>IF(OR(Schichtfolgetabelle!H11=Schichten!$B$3,Schichtfolgetabelle!H11=Schichten!$B$4),INDEX($D$98:$D$147,MATCH(CODE(Schichtfolgetabelle!H11),$H$98:$H$147,0)),IF(ISERROR(VLOOKUP(Schichtfolgetabelle!H11,Berechnung!$A$98:$D$147,4,0)),0,VLOOKUP(Schichtfolgetabelle!H11,Berechnung!$A$98:$D$147,4,0)))</f>
        <v>0</v>
      </c>
      <c r="J237" s="29">
        <f>IF(OR(Schichtfolgetabelle!I11=Schichten!$B$3,Schichtfolgetabelle!I11=Schichten!$B$4),INDEX($D$98:$D$147,MATCH(CODE(Schichtfolgetabelle!I11),$H$98:$H$147,0)),IF(ISERROR(VLOOKUP(Schichtfolgetabelle!I11,Berechnung!$A$98:$D$147,4,0)),0,VLOOKUP(Schichtfolgetabelle!I11,Berechnung!$A$98:$D$147,4,0)))</f>
        <v>0</v>
      </c>
      <c r="K237" s="29">
        <f>IF(OR(Schichtfolgetabelle!J11=Schichten!$B$3,Schichtfolgetabelle!J11=Schichten!$B$4),INDEX($D$98:$D$147,MATCH(CODE(Schichtfolgetabelle!J11),$H$98:$H$147,0)),IF(ISERROR(VLOOKUP(Schichtfolgetabelle!J11,Berechnung!$A$98:$D$147,4,0)),0,VLOOKUP(Schichtfolgetabelle!J11,Berechnung!$A$98:$D$147,4,0)))</f>
        <v>0</v>
      </c>
      <c r="L237" s="29">
        <f>IF(OR(Schichtfolgetabelle!K11=Schichten!$B$3,Schichtfolgetabelle!K11=Schichten!$B$4),INDEX($D$98:$D$147,MATCH(CODE(Schichtfolgetabelle!K11),$H$98:$H$147,0)),IF(ISERROR(VLOOKUP(Schichtfolgetabelle!K11,Berechnung!$A$98:$D$147,4,0)),0,VLOOKUP(Schichtfolgetabelle!K11,Berechnung!$A$98:$D$147,4,0)))</f>
        <v>0</v>
      </c>
      <c r="M237" s="29">
        <f>IF(OR(Schichtfolgetabelle!L11=Schichten!$B$3,Schichtfolgetabelle!L11=Schichten!$B$4),INDEX($D$98:$D$147,MATCH(CODE(Schichtfolgetabelle!L11),$H$98:$H$147,0)),IF(ISERROR(VLOOKUP(Schichtfolgetabelle!L11,Berechnung!$A$98:$D$147,4,0)),0,VLOOKUP(Schichtfolgetabelle!L11,Berechnung!$A$98:$D$147,4,0)))</f>
        <v>0</v>
      </c>
      <c r="N237" s="29">
        <f>IF(OR(Schichtfolgetabelle!M11=Schichten!$B$3,Schichtfolgetabelle!M11=Schichten!$B$4),INDEX($D$98:$D$147,MATCH(CODE(Schichtfolgetabelle!M11),$H$98:$H$147,0)),IF(ISERROR(VLOOKUP(Schichtfolgetabelle!M11,Berechnung!$A$98:$D$147,4,0)),0,VLOOKUP(Schichtfolgetabelle!M11,Berechnung!$A$98:$D$147,4,0)))</f>
        <v>0</v>
      </c>
      <c r="O237" s="29">
        <f>IF(OR(Schichtfolgetabelle!N11=Schichten!$B$3,Schichtfolgetabelle!N11=Schichten!$B$4),INDEX($D$98:$D$147,MATCH(CODE(Schichtfolgetabelle!N11),$H$98:$H$147,0)),IF(ISERROR(VLOOKUP(Schichtfolgetabelle!N11,Berechnung!$A$98:$D$147,4,0)),0,VLOOKUP(Schichtfolgetabelle!N11,Berechnung!$A$98:$D$147,4,0)))</f>
        <v>0</v>
      </c>
      <c r="P237" s="29">
        <f>IF(OR(Schichtfolgetabelle!O11=Schichten!$B$3,Schichtfolgetabelle!O11=Schichten!$B$4),INDEX($D$98:$D$147,MATCH(CODE(Schichtfolgetabelle!O11),$H$98:$H$147,0)),IF(ISERROR(VLOOKUP(Schichtfolgetabelle!O11,Berechnung!$A$98:$D$147,4,0)),0,VLOOKUP(Schichtfolgetabelle!O11,Berechnung!$A$98:$D$147,4,0)))</f>
        <v>0</v>
      </c>
      <c r="Q237" s="29">
        <f>IF(OR(Schichtfolgetabelle!P11=Schichten!$B$3,Schichtfolgetabelle!P11=Schichten!$B$4),INDEX($D$98:$D$147,MATCH(CODE(Schichtfolgetabelle!P11),$H$98:$H$147,0)),IF(ISERROR(VLOOKUP(Schichtfolgetabelle!P11,Berechnung!$A$98:$D$147,4,0)),0,VLOOKUP(Schichtfolgetabelle!P11,Berechnung!$A$98:$D$147,4,0)))</f>
        <v>0</v>
      </c>
      <c r="R237" s="29">
        <f>IF(OR(Schichtfolgetabelle!Q11=Schichten!$B$3,Schichtfolgetabelle!Q11=Schichten!$B$4),INDEX($D$98:$D$147,MATCH(CODE(Schichtfolgetabelle!Q11),$H$98:$H$147,0)),IF(ISERROR(VLOOKUP(Schichtfolgetabelle!Q11,Berechnung!$A$98:$D$147,4,0)),0,VLOOKUP(Schichtfolgetabelle!Q11,Berechnung!$A$98:$D$147,4,0)))</f>
        <v>0</v>
      </c>
      <c r="S237" s="29">
        <f>IF(OR(Schichtfolgetabelle!R11=Schichten!$B$3,Schichtfolgetabelle!R11=Schichten!$B$4),INDEX($D$98:$D$147,MATCH(CODE(Schichtfolgetabelle!R11),$H$98:$H$147,0)),IF(ISERROR(VLOOKUP(Schichtfolgetabelle!R11,Berechnung!$A$98:$D$147,4,0)),0,VLOOKUP(Schichtfolgetabelle!R11,Berechnung!$A$98:$D$147,4,0)))</f>
        <v>0</v>
      </c>
      <c r="T237" s="29">
        <f>IF(OR(Schichtfolgetabelle!S11=Schichten!$B$3,Schichtfolgetabelle!S11=Schichten!$B$4),INDEX($D$98:$D$147,MATCH(CODE(Schichtfolgetabelle!S11),$H$98:$H$147,0)),IF(ISERROR(VLOOKUP(Schichtfolgetabelle!S11,Berechnung!$A$98:$D$147,4,0)),0,VLOOKUP(Schichtfolgetabelle!S11,Berechnung!$A$98:$D$147,4,0)))</f>
        <v>0</v>
      </c>
      <c r="U237" s="29">
        <f>IF(OR(Schichtfolgetabelle!T11=Schichten!$B$3,Schichtfolgetabelle!T11=Schichten!$B$4),INDEX($D$98:$D$147,MATCH(CODE(Schichtfolgetabelle!T11),$H$98:$H$147,0)),IF(ISERROR(VLOOKUP(Schichtfolgetabelle!T11,Berechnung!$A$98:$D$147,4,0)),0,VLOOKUP(Schichtfolgetabelle!T11,Berechnung!$A$98:$D$147,4,0)))</f>
        <v>0</v>
      </c>
      <c r="V237" s="29">
        <f>IF(OR(Schichtfolgetabelle!U11=Schichten!$B$3,Schichtfolgetabelle!U11=Schichten!$B$4),INDEX($D$98:$D$147,MATCH(CODE(Schichtfolgetabelle!U11),$H$98:$H$147,0)),IF(ISERROR(VLOOKUP(Schichtfolgetabelle!U11,Berechnung!$A$98:$D$147,4,0)),0,VLOOKUP(Schichtfolgetabelle!U11,Berechnung!$A$98:$D$147,4,0)))</f>
        <v>0</v>
      </c>
      <c r="W237" s="29">
        <f>IF(OR(Schichtfolgetabelle!V11=Schichten!$B$3,Schichtfolgetabelle!V11=Schichten!$B$4),INDEX($D$98:$D$147,MATCH(CODE(Schichtfolgetabelle!V11),$H$98:$H$147,0)),IF(ISERROR(VLOOKUP(Schichtfolgetabelle!V11,Berechnung!$A$98:$D$147,4,0)),0,VLOOKUP(Schichtfolgetabelle!V11,Berechnung!$A$98:$D$147,4,0)))</f>
        <v>0</v>
      </c>
      <c r="X237" s="29">
        <f>IF(OR(Schichtfolgetabelle!W11=Schichten!$B$3,Schichtfolgetabelle!W11=Schichten!$B$4),INDEX($D$98:$D$147,MATCH(CODE(Schichtfolgetabelle!W11),$H$98:$H$147,0)),IF(ISERROR(VLOOKUP(Schichtfolgetabelle!W11,Berechnung!$A$98:$D$147,4,0)),0,VLOOKUP(Schichtfolgetabelle!W11,Berechnung!$A$98:$D$147,4,0)))</f>
        <v>0</v>
      </c>
      <c r="Y237" s="29">
        <f>IF(OR(Schichtfolgetabelle!X11=Schichten!$B$3,Schichtfolgetabelle!X11=Schichten!$B$4),INDEX($D$98:$D$147,MATCH(CODE(Schichtfolgetabelle!X11),$H$98:$H$147,0)),IF(ISERROR(VLOOKUP(Schichtfolgetabelle!X11,Berechnung!$A$98:$D$147,4,0)),0,VLOOKUP(Schichtfolgetabelle!X11,Berechnung!$A$98:$D$147,4,0)))</f>
        <v>0</v>
      </c>
      <c r="Z237" s="29">
        <f>IF(OR(Schichtfolgetabelle!Y11=Schichten!$B$3,Schichtfolgetabelle!Y11=Schichten!$B$4),INDEX($D$98:$D$147,MATCH(CODE(Schichtfolgetabelle!Y11),$H$98:$H$147,0)),IF(ISERROR(VLOOKUP(Schichtfolgetabelle!Y11,Berechnung!$A$98:$D$147,4,0)),0,VLOOKUP(Schichtfolgetabelle!Y11,Berechnung!$A$98:$D$147,4,0)))</f>
        <v>0</v>
      </c>
      <c r="AA237" s="29">
        <f>IF(OR(Schichtfolgetabelle!Z11=Schichten!$B$3,Schichtfolgetabelle!Z11=Schichten!$B$4),INDEX($D$98:$D$147,MATCH(CODE(Schichtfolgetabelle!Z11),$H$98:$H$147,0)),IF(ISERROR(VLOOKUP(Schichtfolgetabelle!Z11,Berechnung!$A$98:$D$147,4,0)),0,VLOOKUP(Schichtfolgetabelle!Z11,Berechnung!$A$98:$D$147,4,0)))</f>
        <v>0</v>
      </c>
      <c r="AB237" s="29">
        <f>IF(OR(Schichtfolgetabelle!AA11=Schichten!$B$3,Schichtfolgetabelle!AA11=Schichten!$B$4),INDEX($D$98:$D$147,MATCH(CODE(Schichtfolgetabelle!AA11),$H$98:$H$147,0)),IF(ISERROR(VLOOKUP(Schichtfolgetabelle!AA11,Berechnung!$A$98:$D$147,4,0)),0,VLOOKUP(Schichtfolgetabelle!AA11,Berechnung!$A$98:$D$147,4,0)))</f>
        <v>0</v>
      </c>
      <c r="AC237" s="29">
        <f>IF(OR(Schichtfolgetabelle!AB11=Schichten!$B$3,Schichtfolgetabelle!AB11=Schichten!$B$4),INDEX($D$98:$D$147,MATCH(CODE(Schichtfolgetabelle!AB11),$H$98:$H$147,0)),IF(ISERROR(VLOOKUP(Schichtfolgetabelle!AB11,Berechnung!$A$98:$D$147,4,0)),0,VLOOKUP(Schichtfolgetabelle!AB11,Berechnung!$A$98:$D$147,4,0)))</f>
        <v>0</v>
      </c>
      <c r="AD237" s="29">
        <f>IF(OR(Schichtfolgetabelle!AC11=Schichten!$B$3,Schichtfolgetabelle!AC11=Schichten!$B$4),INDEX($D$98:$D$147,MATCH(CODE(Schichtfolgetabelle!AC11),$H$98:$H$147,0)),IF(ISERROR(VLOOKUP(Schichtfolgetabelle!AC11,Berechnung!$A$98:$D$147,4,0)),0,VLOOKUP(Schichtfolgetabelle!AC11,Berechnung!$A$98:$D$147,4,0)))</f>
        <v>0</v>
      </c>
      <c r="AE237" s="29">
        <f>IF(OR(Schichtfolgetabelle!AD11=Schichten!$B$3,Schichtfolgetabelle!AD11=Schichten!$B$4),INDEX($D$98:$D$147,MATCH(CODE(Schichtfolgetabelle!AD11),$H$98:$H$147,0)),IF(ISERROR(VLOOKUP(Schichtfolgetabelle!AD11,Berechnung!$A$98:$D$147,4,0)),0,VLOOKUP(Schichtfolgetabelle!AD11,Berechnung!$A$98:$D$147,4,0)))</f>
        <v>0</v>
      </c>
      <c r="AF237" s="29">
        <f>IF(OR(Schichtfolgetabelle!AE11=Schichten!$B$3,Schichtfolgetabelle!AE11=Schichten!$B$4),INDEX($D$98:$D$147,MATCH(CODE(Schichtfolgetabelle!AE11),$H$98:$H$147,0)),IF(ISERROR(VLOOKUP(Schichtfolgetabelle!AE11,Berechnung!$A$98:$D$147,4,0)),0,VLOOKUP(Schichtfolgetabelle!AE11,Berechnung!$A$98:$D$147,4,0)))</f>
        <v>0</v>
      </c>
      <c r="AG237" s="29">
        <f>IF(OR(Schichtfolgetabelle!AF11=Schichten!$B$3,Schichtfolgetabelle!AF11=Schichten!$B$4),INDEX($D$98:$D$147,MATCH(CODE(Schichtfolgetabelle!AF11),$H$98:$H$147,0)),IF(ISERROR(VLOOKUP(Schichtfolgetabelle!AF11,Berechnung!$A$98:$D$147,4,0)),0,VLOOKUP(Schichtfolgetabelle!AF11,Berechnung!$A$98:$D$147,4,0)))</f>
        <v>0</v>
      </c>
      <c r="AH237" s="29">
        <f>IF(OR(Schichtfolgetabelle!AG11=Schichten!$B$3,Schichtfolgetabelle!AG11=Schichten!$B$4),INDEX($D$98:$D$147,MATCH(CODE(Schichtfolgetabelle!AG11),$H$98:$H$147,0)),IF(ISERROR(VLOOKUP(Schichtfolgetabelle!AG11,Berechnung!$A$98:$D$147,4,0)),0,VLOOKUP(Schichtfolgetabelle!AG11,Berechnung!$A$98:$D$147,4,0)))</f>
        <v>0</v>
      </c>
      <c r="AI237" s="29">
        <f>IF(OR(Schichtfolgetabelle!AH11=Schichten!$B$3,Schichtfolgetabelle!AH11=Schichten!$B$4),INDEX($D$98:$D$147,MATCH(CODE(Schichtfolgetabelle!AH11),$H$98:$H$147,0)),IF(ISERROR(VLOOKUP(Schichtfolgetabelle!AH11,Berechnung!$A$98:$D$147,4,0)),0,VLOOKUP(Schichtfolgetabelle!AH11,Berechnung!$A$98:$D$147,4,0)))</f>
        <v>0</v>
      </c>
      <c r="AJ237" s="29">
        <f>IF(OR(Schichtfolgetabelle!AI11=Schichten!$B$3,Schichtfolgetabelle!AI11=Schichten!$B$4),INDEX($D$98:$D$147,MATCH(CODE(Schichtfolgetabelle!AI11),$H$98:$H$147,0)),IF(ISERROR(VLOOKUP(Schichtfolgetabelle!AI11,Berechnung!$A$98:$D$147,4,0)),0,VLOOKUP(Schichtfolgetabelle!AI11,Berechnung!$A$98:$D$147,4,0)))</f>
        <v>0</v>
      </c>
      <c r="AK237" s="29">
        <f>IF(OR(Schichtfolgetabelle!AJ11=Schichten!$B$3,Schichtfolgetabelle!AJ11=Schichten!$B$4),INDEX($D$98:$D$147,MATCH(CODE(Schichtfolgetabelle!AJ11),$H$98:$H$147,0)),IF(ISERROR(VLOOKUP(Schichtfolgetabelle!AJ11,Berechnung!$A$98:$D$147,4,0)),0,VLOOKUP(Schichtfolgetabelle!AJ11,Berechnung!$A$98:$D$147,4,0)))</f>
        <v>0</v>
      </c>
      <c r="AM237" t="str">
        <f t="shared" si="18"/>
        <v>00:00</v>
      </c>
      <c r="AN237" s="29">
        <f>IF(OR(Schichtfolge!F10=Schichten!$B$3,Schichtfolge!F10=Schichten!$B$4),INDEX($D$98:$D$147,MATCH(CODE(Schichtfolge!F10),$H$98:$H$147,0)),IF(ISERROR(VLOOKUP(Schichtfolge!F10,Berechnung!$A$98:$D$147,4,0)),0,VLOOKUP(Schichtfolge!F10,Berechnung!$A$98:$D$147,4,0)))</f>
        <v>0</v>
      </c>
      <c r="AO237" s="29">
        <f>IF(OR(Schichtfolge!G10=Schichten!$B$3,Schichtfolge!G10=Schichten!$B$4),INDEX($D$98:$D$147,MATCH(CODE(Schichtfolge!G10),$H$98:$H$147,0)),IF(ISERROR(VLOOKUP(Schichtfolge!G10,Berechnung!$A$98:$D$147,4,0)),0,VLOOKUP(Schichtfolge!G10,Berechnung!$A$98:$D$147,4,0)))</f>
        <v>0</v>
      </c>
      <c r="AP237" s="29">
        <f>IF(OR(Schichtfolge!H10=Schichten!$B$3,Schichtfolge!H10=Schichten!$B$4),INDEX($D$98:$D$147,MATCH(CODE(Schichtfolge!H10),$H$98:$H$147,0)),IF(ISERROR(VLOOKUP(Schichtfolge!H10,Berechnung!$A$98:$D$147,4,0)),0,VLOOKUP(Schichtfolge!H10,Berechnung!$A$98:$D$147,4,0)))</f>
        <v>0</v>
      </c>
      <c r="AQ237" s="29">
        <f>IF(OR(Schichtfolge!I10=Schichten!$B$3,Schichtfolge!I10=Schichten!$B$4),INDEX($D$98:$D$147,MATCH(CODE(Schichtfolge!I10),$H$98:$H$147,0)),IF(ISERROR(VLOOKUP(Schichtfolge!I10,Berechnung!$A$98:$D$147,4,0)),0,VLOOKUP(Schichtfolge!I10,Berechnung!$A$98:$D$147,4,0)))</f>
        <v>0</v>
      </c>
      <c r="AR237" s="29">
        <f>IF(OR(Schichtfolge!J10=Schichten!$B$3,Schichtfolge!J10=Schichten!$B$4),INDEX($D$98:$D$147,MATCH(CODE(Schichtfolge!J10),$H$98:$H$147,0)),IF(ISERROR(VLOOKUP(Schichtfolge!J10,Berechnung!$A$98:$D$147,4,0)),0,VLOOKUP(Schichtfolge!J10,Berechnung!$A$98:$D$147,4,0)))</f>
        <v>0</v>
      </c>
      <c r="AS237" s="29">
        <f>IF(OR(Schichtfolge!K10=Schichten!$B$3,Schichtfolge!K10=Schichten!$B$4),INDEX($D$98:$D$147,MATCH(CODE(Schichtfolge!K10),$H$98:$H$147,0)),IF(ISERROR(VLOOKUP(Schichtfolge!K10,Berechnung!$A$98:$D$147,4,0)),0,VLOOKUP(Schichtfolge!K10,Berechnung!$A$98:$D$147,4,0)))</f>
        <v>0</v>
      </c>
      <c r="AT237" s="29">
        <f>IF(OR(Schichtfolge!L10=Schichten!$B$3,Schichtfolge!L10=Schichten!$B$4),INDEX($D$98:$D$147,MATCH(CODE(Schichtfolge!L10),$H$98:$H$147,0)),IF(ISERROR(VLOOKUP(Schichtfolge!L10,Berechnung!$A$98:$D$147,4,0)),0,VLOOKUP(Schichtfolge!L10,Berechnung!$A$98:$D$147,4,0)))</f>
        <v>0</v>
      </c>
      <c r="AU237" s="29">
        <f>IF(OR(Schichtfolge!M10=Schichten!$B$3,Schichtfolge!M10=Schichten!$B$4),INDEX($D$98:$D$147,MATCH(CODE(Schichtfolge!M10),$H$98:$H$147,0)),IF(ISERROR(VLOOKUP(Schichtfolge!M10,Berechnung!$A$98:$D$147,4,0)),0,VLOOKUP(Schichtfolge!M10,Berechnung!$A$98:$D$147,4,0)))</f>
        <v>0</v>
      </c>
      <c r="AV237" s="29">
        <f>IF(OR(Schichtfolge!N10=Schichten!$B$3,Schichtfolge!N10=Schichten!$B$4),INDEX($D$98:$D$147,MATCH(CODE(Schichtfolge!N10),$H$98:$H$147,0)),IF(ISERROR(VLOOKUP(Schichtfolge!N10,Berechnung!$A$98:$D$147,4,0)),0,VLOOKUP(Schichtfolge!N10,Berechnung!$A$98:$D$147,4,0)))</f>
        <v>0</v>
      </c>
      <c r="AW237" s="29">
        <f>IF(OR(Schichtfolge!O10=Schichten!$B$3,Schichtfolge!O10=Schichten!$B$4),INDEX($D$98:$D$147,MATCH(CODE(Schichtfolge!O10),$H$98:$H$147,0)),IF(ISERROR(VLOOKUP(Schichtfolge!O10,Berechnung!$A$98:$D$147,4,0)),0,VLOOKUP(Schichtfolge!O10,Berechnung!$A$98:$D$147,4,0)))</f>
        <v>0</v>
      </c>
      <c r="AX237" s="29">
        <f>IF(OR(Schichtfolge!P10=Schichten!$B$3,Schichtfolge!P10=Schichten!$B$4),INDEX($D$98:$D$147,MATCH(CODE(Schichtfolge!P10),$H$98:$H$147,0)),IF(ISERROR(VLOOKUP(Schichtfolge!P10,Berechnung!$A$98:$D$147,4,0)),0,VLOOKUP(Schichtfolge!P10,Berechnung!$A$98:$D$147,4,0)))</f>
        <v>0</v>
      </c>
      <c r="AY237" s="29">
        <f>IF(OR(Schichtfolge!Q10=Schichten!$B$3,Schichtfolge!Q10=Schichten!$B$4),INDEX($D$98:$D$147,MATCH(CODE(Schichtfolge!Q10),$H$98:$H$147,0)),IF(ISERROR(VLOOKUP(Schichtfolge!Q10,Berechnung!$A$98:$D$147,4,0)),0,VLOOKUP(Schichtfolge!Q10,Berechnung!$A$98:$D$147,4,0)))</f>
        <v>0</v>
      </c>
      <c r="AZ237" s="29">
        <f>IF(OR(Schichtfolge!R10=Schichten!$B$3,Schichtfolge!R10=Schichten!$B$4),INDEX($D$98:$D$147,MATCH(CODE(Schichtfolge!R10),$H$98:$H$147,0)),IF(ISERROR(VLOOKUP(Schichtfolge!R10,Berechnung!$A$98:$D$147,4,0)),0,VLOOKUP(Schichtfolge!R10,Berechnung!$A$98:$D$147,4,0)))</f>
        <v>0</v>
      </c>
      <c r="BA237" s="29">
        <f>IF(OR(Schichtfolge!S10=Schichten!$B$3,Schichtfolge!S10=Schichten!$B$4),INDEX($D$98:$D$147,MATCH(CODE(Schichtfolge!S10),$H$98:$H$147,0)),IF(ISERROR(VLOOKUP(Schichtfolge!S10,Berechnung!$A$98:$D$147,4,0)),0,VLOOKUP(Schichtfolge!S10,Berechnung!$A$98:$D$147,4,0)))</f>
        <v>0</v>
      </c>
      <c r="BB237" s="29">
        <f>IF(OR(Schichtfolge!T10=Schichten!$B$3,Schichtfolge!T10=Schichten!$B$4),INDEX($D$98:$D$147,MATCH(CODE(Schichtfolge!T10),$H$98:$H$147,0)),IF(ISERROR(VLOOKUP(Schichtfolge!T10,Berechnung!$A$98:$D$147,4,0)),0,VLOOKUP(Schichtfolge!T10,Berechnung!$A$98:$D$147,4,0)))</f>
        <v>0</v>
      </c>
      <c r="BC237" s="29">
        <f>IF(OR(Schichtfolge!U10=Schichten!$B$3,Schichtfolge!U10=Schichten!$B$4),INDEX($D$98:$D$147,MATCH(CODE(Schichtfolge!U10),$H$98:$H$147,0)),IF(ISERROR(VLOOKUP(Schichtfolge!U10,Berechnung!$A$98:$D$147,4,0)),0,VLOOKUP(Schichtfolge!U10,Berechnung!$A$98:$D$147,4,0)))</f>
        <v>0</v>
      </c>
      <c r="BD237" s="29">
        <f>IF(OR(Schichtfolge!V10=Schichten!$B$3,Schichtfolge!V10=Schichten!$B$4),INDEX($D$98:$D$147,MATCH(CODE(Schichtfolge!V10),$H$98:$H$147,0)),IF(ISERROR(VLOOKUP(Schichtfolge!V10,Berechnung!$A$98:$D$147,4,0)),0,VLOOKUP(Schichtfolge!V10,Berechnung!$A$98:$D$147,4,0)))</f>
        <v>0</v>
      </c>
      <c r="BE237" s="29">
        <f>IF(OR(Schichtfolge!W10=Schichten!$B$3,Schichtfolge!W10=Schichten!$B$4),INDEX($D$98:$D$147,MATCH(CODE(Schichtfolge!W10),$H$98:$H$147,0)),IF(ISERROR(VLOOKUP(Schichtfolge!W10,Berechnung!$A$98:$D$147,4,0)),0,VLOOKUP(Schichtfolge!W10,Berechnung!$A$98:$D$147,4,0)))</f>
        <v>0</v>
      </c>
      <c r="BF237" s="29">
        <f>IF(OR(Schichtfolge!X10=Schichten!$B$3,Schichtfolge!X10=Schichten!$B$4),INDEX($D$98:$D$147,MATCH(CODE(Schichtfolge!X10),$H$98:$H$147,0)),IF(ISERROR(VLOOKUP(Schichtfolge!X10,Berechnung!$A$98:$D$147,4,0)),0,VLOOKUP(Schichtfolge!X10,Berechnung!$A$98:$D$147,4,0)))</f>
        <v>0</v>
      </c>
      <c r="BG237" s="29">
        <f>IF(OR(Schichtfolge!Y10=Schichten!$B$3,Schichtfolge!Y10=Schichten!$B$4),INDEX($D$98:$D$147,MATCH(CODE(Schichtfolge!Y10),$H$98:$H$147,0)),IF(ISERROR(VLOOKUP(Schichtfolge!Y10,Berechnung!$A$98:$D$147,4,0)),0,VLOOKUP(Schichtfolge!Y10,Berechnung!$A$98:$D$147,4,0)))</f>
        <v>0</v>
      </c>
      <c r="BH237" s="29">
        <f>IF(OR(Schichtfolge!Z10=Schichten!$B$3,Schichtfolge!Z10=Schichten!$B$4),INDEX($D$98:$D$147,MATCH(CODE(Schichtfolge!Z10),$H$98:$H$147,0)),IF(ISERROR(VLOOKUP(Schichtfolge!Z10,Berechnung!$A$98:$D$147,4,0)),0,VLOOKUP(Schichtfolge!Z10,Berechnung!$A$98:$D$147,4,0)))</f>
        <v>0</v>
      </c>
      <c r="BI237" s="29">
        <f>IF(OR(Schichtfolge!AA10=Schichten!$B$3,Schichtfolge!AA10=Schichten!$B$4),INDEX($D$98:$D$147,MATCH(CODE(Schichtfolge!AA10),$H$98:$H$147,0)),IF(ISERROR(VLOOKUP(Schichtfolge!AA10,Berechnung!$A$98:$D$147,4,0)),0,VLOOKUP(Schichtfolge!AA10,Berechnung!$A$98:$D$147,4,0)))</f>
        <v>0</v>
      </c>
      <c r="BJ237" s="29">
        <f>IF(OR(Schichtfolge!AB10=Schichten!$B$3,Schichtfolge!AB10=Schichten!$B$4),INDEX($D$98:$D$147,MATCH(CODE(Schichtfolge!AB10),$H$98:$H$147,0)),IF(ISERROR(VLOOKUP(Schichtfolge!AB10,Berechnung!$A$98:$D$147,4,0)),0,VLOOKUP(Schichtfolge!AB10,Berechnung!$A$98:$D$147,4,0)))</f>
        <v>0</v>
      </c>
      <c r="BK237" s="29">
        <f>IF(OR(Schichtfolge!AC10=Schichten!$B$3,Schichtfolge!AC10=Schichten!$B$4),INDEX($D$98:$D$147,MATCH(CODE(Schichtfolge!AC10),$H$98:$H$147,0)),IF(ISERROR(VLOOKUP(Schichtfolge!AC10,Berechnung!$A$98:$D$147,4,0)),0,VLOOKUP(Schichtfolge!AC10,Berechnung!$A$98:$D$147,4,0)))</f>
        <v>0</v>
      </c>
      <c r="BL237" s="29">
        <f>IF(OR(Schichtfolge!AD10=Schichten!$B$3,Schichtfolge!AD10=Schichten!$B$4),INDEX($D$98:$D$147,MATCH(CODE(Schichtfolge!AD10),$H$98:$H$147,0)),IF(ISERROR(VLOOKUP(Schichtfolge!AD10,Berechnung!$A$98:$D$147,4,0)),0,VLOOKUP(Schichtfolge!AD10,Berechnung!$A$98:$D$147,4,0)))</f>
        <v>0</v>
      </c>
      <c r="BM237" s="29">
        <f>IF(OR(Schichtfolge!AE10=Schichten!$B$3,Schichtfolge!AE10=Schichten!$B$4),INDEX($D$98:$D$147,MATCH(CODE(Schichtfolge!AE10),$H$98:$H$147,0)),IF(ISERROR(VLOOKUP(Schichtfolge!AE10,Berechnung!$A$98:$D$147,4,0)),0,VLOOKUP(Schichtfolge!AE10,Berechnung!$A$98:$D$147,4,0)))</f>
        <v>0</v>
      </c>
      <c r="BN237" s="29">
        <f>IF(OR(Schichtfolge!AF10=Schichten!$B$3,Schichtfolge!AF10=Schichten!$B$4),INDEX($D$98:$D$147,MATCH(CODE(Schichtfolge!AF10),$H$98:$H$147,0)),IF(ISERROR(VLOOKUP(Schichtfolge!AF10,Berechnung!$A$98:$D$147,4,0)),0,VLOOKUP(Schichtfolge!AF10,Berechnung!$A$98:$D$147,4,0)))</f>
        <v>0</v>
      </c>
      <c r="BO237" s="29">
        <f>IF(OR(Schichtfolge!AG10=Schichten!$B$3,Schichtfolge!AG10=Schichten!$B$4),INDEX($D$98:$D$147,MATCH(CODE(Schichtfolge!AG10),$H$98:$H$147,0)),IF(ISERROR(VLOOKUP(Schichtfolge!AG10,Berechnung!$A$98:$D$147,4,0)),0,VLOOKUP(Schichtfolge!AG10,Berechnung!$A$98:$D$147,4,0)))</f>
        <v>0</v>
      </c>
    </row>
    <row r="238" spans="1:68" x14ac:dyDescent="0.25">
      <c r="A238" s="82" t="str">
        <f>IF(Feiertage!D88&lt;&gt;"",Feiertage!B88,"")</f>
        <v/>
      </c>
      <c r="C238">
        <f>Schichtfolgetabelle!B12</f>
        <v>7</v>
      </c>
      <c r="D238" t="str">
        <f>Schichtfolgetabelle!C12</f>
        <v>Vorname7</v>
      </c>
      <c r="E238" t="str">
        <f>Schichtfolgetabelle!D12</f>
        <v>Nachname7</v>
      </c>
      <c r="F238" s="29" t="str">
        <f t="shared" si="17"/>
        <v>00:00</v>
      </c>
      <c r="G238" s="29">
        <f>IF(OR(Schichtfolgetabelle!F12=Schichten!$B$3,Schichtfolgetabelle!F12=Schichten!$B$4),INDEX($D$98:$D$147,MATCH(CODE(Schichtfolgetabelle!F12),$H$98:$H$147,0)),IF(ISERROR(VLOOKUP(Schichtfolgetabelle!F12,Berechnung!$A$98:$D$147,4,0)),0,VLOOKUP(Schichtfolgetabelle!F12,Berechnung!$A$98:$D$147,4,0)))</f>
        <v>0</v>
      </c>
      <c r="H238" s="29">
        <f>IF(OR(Schichtfolgetabelle!G12=Schichten!$B$3,Schichtfolgetabelle!G12=Schichten!$B$4),INDEX($D$98:$D$147,MATCH(CODE(Schichtfolgetabelle!G12),$H$98:$H$147,0)),IF(ISERROR(VLOOKUP(Schichtfolgetabelle!G12,Berechnung!$A$98:$D$147,4,0)),0,VLOOKUP(Schichtfolgetabelle!G12,Berechnung!$A$98:$D$147,4,0)))</f>
        <v>0</v>
      </c>
      <c r="I238" s="29">
        <f>IF(OR(Schichtfolgetabelle!H12=Schichten!$B$3,Schichtfolgetabelle!H12=Schichten!$B$4),INDEX($D$98:$D$147,MATCH(CODE(Schichtfolgetabelle!H12),$H$98:$H$147,0)),IF(ISERROR(VLOOKUP(Schichtfolgetabelle!H12,Berechnung!$A$98:$D$147,4,0)),0,VLOOKUP(Schichtfolgetabelle!H12,Berechnung!$A$98:$D$147,4,0)))</f>
        <v>0</v>
      </c>
      <c r="J238" s="29">
        <f>IF(OR(Schichtfolgetabelle!I12=Schichten!$B$3,Schichtfolgetabelle!I12=Schichten!$B$4),INDEX($D$98:$D$147,MATCH(CODE(Schichtfolgetabelle!I12),$H$98:$H$147,0)),IF(ISERROR(VLOOKUP(Schichtfolgetabelle!I12,Berechnung!$A$98:$D$147,4,0)),0,VLOOKUP(Schichtfolgetabelle!I12,Berechnung!$A$98:$D$147,4,0)))</f>
        <v>0</v>
      </c>
      <c r="K238" s="29">
        <f>IF(OR(Schichtfolgetabelle!J12=Schichten!$B$3,Schichtfolgetabelle!J12=Schichten!$B$4),INDEX($D$98:$D$147,MATCH(CODE(Schichtfolgetabelle!J12),$H$98:$H$147,0)),IF(ISERROR(VLOOKUP(Schichtfolgetabelle!J12,Berechnung!$A$98:$D$147,4,0)),0,VLOOKUP(Schichtfolgetabelle!J12,Berechnung!$A$98:$D$147,4,0)))</f>
        <v>0</v>
      </c>
      <c r="L238" s="29">
        <f>IF(OR(Schichtfolgetabelle!K12=Schichten!$B$3,Schichtfolgetabelle!K12=Schichten!$B$4),INDEX($D$98:$D$147,MATCH(CODE(Schichtfolgetabelle!K12),$H$98:$H$147,0)),IF(ISERROR(VLOOKUP(Schichtfolgetabelle!K12,Berechnung!$A$98:$D$147,4,0)),0,VLOOKUP(Schichtfolgetabelle!K12,Berechnung!$A$98:$D$147,4,0)))</f>
        <v>0</v>
      </c>
      <c r="M238" s="29">
        <f>IF(OR(Schichtfolgetabelle!L12=Schichten!$B$3,Schichtfolgetabelle!L12=Schichten!$B$4),INDEX($D$98:$D$147,MATCH(CODE(Schichtfolgetabelle!L12),$H$98:$H$147,0)),IF(ISERROR(VLOOKUP(Schichtfolgetabelle!L12,Berechnung!$A$98:$D$147,4,0)),0,VLOOKUP(Schichtfolgetabelle!L12,Berechnung!$A$98:$D$147,4,0)))</f>
        <v>0</v>
      </c>
      <c r="N238" s="29">
        <f>IF(OR(Schichtfolgetabelle!M12=Schichten!$B$3,Schichtfolgetabelle!M12=Schichten!$B$4),INDEX($D$98:$D$147,MATCH(CODE(Schichtfolgetabelle!M12),$H$98:$H$147,0)),IF(ISERROR(VLOOKUP(Schichtfolgetabelle!M12,Berechnung!$A$98:$D$147,4,0)),0,VLOOKUP(Schichtfolgetabelle!M12,Berechnung!$A$98:$D$147,4,0)))</f>
        <v>0</v>
      </c>
      <c r="O238" s="29">
        <f>IF(OR(Schichtfolgetabelle!N12=Schichten!$B$3,Schichtfolgetabelle!N12=Schichten!$B$4),INDEX($D$98:$D$147,MATCH(CODE(Schichtfolgetabelle!N12),$H$98:$H$147,0)),IF(ISERROR(VLOOKUP(Schichtfolgetabelle!N12,Berechnung!$A$98:$D$147,4,0)),0,VLOOKUP(Schichtfolgetabelle!N12,Berechnung!$A$98:$D$147,4,0)))</f>
        <v>0</v>
      </c>
      <c r="P238" s="29">
        <f>IF(OR(Schichtfolgetabelle!O12=Schichten!$B$3,Schichtfolgetabelle!O12=Schichten!$B$4),INDEX($D$98:$D$147,MATCH(CODE(Schichtfolgetabelle!O12),$H$98:$H$147,0)),IF(ISERROR(VLOOKUP(Schichtfolgetabelle!O12,Berechnung!$A$98:$D$147,4,0)),0,VLOOKUP(Schichtfolgetabelle!O12,Berechnung!$A$98:$D$147,4,0)))</f>
        <v>0</v>
      </c>
      <c r="Q238" s="29">
        <f>IF(OR(Schichtfolgetabelle!P12=Schichten!$B$3,Schichtfolgetabelle!P12=Schichten!$B$4),INDEX($D$98:$D$147,MATCH(CODE(Schichtfolgetabelle!P12),$H$98:$H$147,0)),IF(ISERROR(VLOOKUP(Schichtfolgetabelle!P12,Berechnung!$A$98:$D$147,4,0)),0,VLOOKUP(Schichtfolgetabelle!P12,Berechnung!$A$98:$D$147,4,0)))</f>
        <v>0</v>
      </c>
      <c r="R238" s="29">
        <f>IF(OR(Schichtfolgetabelle!Q12=Schichten!$B$3,Schichtfolgetabelle!Q12=Schichten!$B$4),INDEX($D$98:$D$147,MATCH(CODE(Schichtfolgetabelle!Q12),$H$98:$H$147,0)),IF(ISERROR(VLOOKUP(Schichtfolgetabelle!Q12,Berechnung!$A$98:$D$147,4,0)),0,VLOOKUP(Schichtfolgetabelle!Q12,Berechnung!$A$98:$D$147,4,0)))</f>
        <v>0</v>
      </c>
      <c r="S238" s="29">
        <f>IF(OR(Schichtfolgetabelle!R12=Schichten!$B$3,Schichtfolgetabelle!R12=Schichten!$B$4),INDEX($D$98:$D$147,MATCH(CODE(Schichtfolgetabelle!R12),$H$98:$H$147,0)),IF(ISERROR(VLOOKUP(Schichtfolgetabelle!R12,Berechnung!$A$98:$D$147,4,0)),0,VLOOKUP(Schichtfolgetabelle!R12,Berechnung!$A$98:$D$147,4,0)))</f>
        <v>0</v>
      </c>
      <c r="T238" s="29">
        <f>IF(OR(Schichtfolgetabelle!S12=Schichten!$B$3,Schichtfolgetabelle!S12=Schichten!$B$4),INDEX($D$98:$D$147,MATCH(CODE(Schichtfolgetabelle!S12),$H$98:$H$147,0)),IF(ISERROR(VLOOKUP(Schichtfolgetabelle!S12,Berechnung!$A$98:$D$147,4,0)),0,VLOOKUP(Schichtfolgetabelle!S12,Berechnung!$A$98:$D$147,4,0)))</f>
        <v>0</v>
      </c>
      <c r="U238" s="29">
        <f>IF(OR(Schichtfolgetabelle!T12=Schichten!$B$3,Schichtfolgetabelle!T12=Schichten!$B$4),INDEX($D$98:$D$147,MATCH(CODE(Schichtfolgetabelle!T12),$H$98:$H$147,0)),IF(ISERROR(VLOOKUP(Schichtfolgetabelle!T12,Berechnung!$A$98:$D$147,4,0)),0,VLOOKUP(Schichtfolgetabelle!T12,Berechnung!$A$98:$D$147,4,0)))</f>
        <v>0</v>
      </c>
      <c r="V238" s="29">
        <f>IF(OR(Schichtfolgetabelle!U12=Schichten!$B$3,Schichtfolgetabelle!U12=Schichten!$B$4),INDEX($D$98:$D$147,MATCH(CODE(Schichtfolgetabelle!U12),$H$98:$H$147,0)),IF(ISERROR(VLOOKUP(Schichtfolgetabelle!U12,Berechnung!$A$98:$D$147,4,0)),0,VLOOKUP(Schichtfolgetabelle!U12,Berechnung!$A$98:$D$147,4,0)))</f>
        <v>0</v>
      </c>
      <c r="W238" s="29">
        <f>IF(OR(Schichtfolgetabelle!V12=Schichten!$B$3,Schichtfolgetabelle!V12=Schichten!$B$4),INDEX($D$98:$D$147,MATCH(CODE(Schichtfolgetabelle!V12),$H$98:$H$147,0)),IF(ISERROR(VLOOKUP(Schichtfolgetabelle!V12,Berechnung!$A$98:$D$147,4,0)),0,VLOOKUP(Schichtfolgetabelle!V12,Berechnung!$A$98:$D$147,4,0)))</f>
        <v>0</v>
      </c>
      <c r="X238" s="29">
        <f>IF(OR(Schichtfolgetabelle!W12=Schichten!$B$3,Schichtfolgetabelle!W12=Schichten!$B$4),INDEX($D$98:$D$147,MATCH(CODE(Schichtfolgetabelle!W12),$H$98:$H$147,0)),IF(ISERROR(VLOOKUP(Schichtfolgetabelle!W12,Berechnung!$A$98:$D$147,4,0)),0,VLOOKUP(Schichtfolgetabelle!W12,Berechnung!$A$98:$D$147,4,0)))</f>
        <v>0</v>
      </c>
      <c r="Y238" s="29">
        <f>IF(OR(Schichtfolgetabelle!X12=Schichten!$B$3,Schichtfolgetabelle!X12=Schichten!$B$4),INDEX($D$98:$D$147,MATCH(CODE(Schichtfolgetabelle!X12),$H$98:$H$147,0)),IF(ISERROR(VLOOKUP(Schichtfolgetabelle!X12,Berechnung!$A$98:$D$147,4,0)),0,VLOOKUP(Schichtfolgetabelle!X12,Berechnung!$A$98:$D$147,4,0)))</f>
        <v>0</v>
      </c>
      <c r="Z238" s="29">
        <f>IF(OR(Schichtfolgetabelle!Y12=Schichten!$B$3,Schichtfolgetabelle!Y12=Schichten!$B$4),INDEX($D$98:$D$147,MATCH(CODE(Schichtfolgetabelle!Y12),$H$98:$H$147,0)),IF(ISERROR(VLOOKUP(Schichtfolgetabelle!Y12,Berechnung!$A$98:$D$147,4,0)),0,VLOOKUP(Schichtfolgetabelle!Y12,Berechnung!$A$98:$D$147,4,0)))</f>
        <v>0</v>
      </c>
      <c r="AA238" s="29">
        <f>IF(OR(Schichtfolgetabelle!Z12=Schichten!$B$3,Schichtfolgetabelle!Z12=Schichten!$B$4),INDEX($D$98:$D$147,MATCH(CODE(Schichtfolgetabelle!Z12),$H$98:$H$147,0)),IF(ISERROR(VLOOKUP(Schichtfolgetabelle!Z12,Berechnung!$A$98:$D$147,4,0)),0,VLOOKUP(Schichtfolgetabelle!Z12,Berechnung!$A$98:$D$147,4,0)))</f>
        <v>0</v>
      </c>
      <c r="AB238" s="29">
        <f>IF(OR(Schichtfolgetabelle!AA12=Schichten!$B$3,Schichtfolgetabelle!AA12=Schichten!$B$4),INDEX($D$98:$D$147,MATCH(CODE(Schichtfolgetabelle!AA12),$H$98:$H$147,0)),IF(ISERROR(VLOOKUP(Schichtfolgetabelle!AA12,Berechnung!$A$98:$D$147,4,0)),0,VLOOKUP(Schichtfolgetabelle!AA12,Berechnung!$A$98:$D$147,4,0)))</f>
        <v>0</v>
      </c>
      <c r="AC238" s="29">
        <f>IF(OR(Schichtfolgetabelle!AB12=Schichten!$B$3,Schichtfolgetabelle!AB12=Schichten!$B$4),INDEX($D$98:$D$147,MATCH(CODE(Schichtfolgetabelle!AB12),$H$98:$H$147,0)),IF(ISERROR(VLOOKUP(Schichtfolgetabelle!AB12,Berechnung!$A$98:$D$147,4,0)),0,VLOOKUP(Schichtfolgetabelle!AB12,Berechnung!$A$98:$D$147,4,0)))</f>
        <v>0</v>
      </c>
      <c r="AD238" s="29">
        <f>IF(OR(Schichtfolgetabelle!AC12=Schichten!$B$3,Schichtfolgetabelle!AC12=Schichten!$B$4),INDEX($D$98:$D$147,MATCH(CODE(Schichtfolgetabelle!AC12),$H$98:$H$147,0)),IF(ISERROR(VLOOKUP(Schichtfolgetabelle!AC12,Berechnung!$A$98:$D$147,4,0)),0,VLOOKUP(Schichtfolgetabelle!AC12,Berechnung!$A$98:$D$147,4,0)))</f>
        <v>0</v>
      </c>
      <c r="AE238" s="29">
        <f>IF(OR(Schichtfolgetabelle!AD12=Schichten!$B$3,Schichtfolgetabelle!AD12=Schichten!$B$4),INDEX($D$98:$D$147,MATCH(CODE(Schichtfolgetabelle!AD12),$H$98:$H$147,0)),IF(ISERROR(VLOOKUP(Schichtfolgetabelle!AD12,Berechnung!$A$98:$D$147,4,0)),0,VLOOKUP(Schichtfolgetabelle!AD12,Berechnung!$A$98:$D$147,4,0)))</f>
        <v>0</v>
      </c>
      <c r="AF238" s="29">
        <f>IF(OR(Schichtfolgetabelle!AE12=Schichten!$B$3,Schichtfolgetabelle!AE12=Schichten!$B$4),INDEX($D$98:$D$147,MATCH(CODE(Schichtfolgetabelle!AE12),$H$98:$H$147,0)),IF(ISERROR(VLOOKUP(Schichtfolgetabelle!AE12,Berechnung!$A$98:$D$147,4,0)),0,VLOOKUP(Schichtfolgetabelle!AE12,Berechnung!$A$98:$D$147,4,0)))</f>
        <v>0</v>
      </c>
      <c r="AG238" s="29">
        <f>IF(OR(Schichtfolgetabelle!AF12=Schichten!$B$3,Schichtfolgetabelle!AF12=Schichten!$B$4),INDEX($D$98:$D$147,MATCH(CODE(Schichtfolgetabelle!AF12),$H$98:$H$147,0)),IF(ISERROR(VLOOKUP(Schichtfolgetabelle!AF12,Berechnung!$A$98:$D$147,4,0)),0,VLOOKUP(Schichtfolgetabelle!AF12,Berechnung!$A$98:$D$147,4,0)))</f>
        <v>0</v>
      </c>
      <c r="AH238" s="29">
        <f>IF(OR(Schichtfolgetabelle!AG12=Schichten!$B$3,Schichtfolgetabelle!AG12=Schichten!$B$4),INDEX($D$98:$D$147,MATCH(CODE(Schichtfolgetabelle!AG12),$H$98:$H$147,0)),IF(ISERROR(VLOOKUP(Schichtfolgetabelle!AG12,Berechnung!$A$98:$D$147,4,0)),0,VLOOKUP(Schichtfolgetabelle!AG12,Berechnung!$A$98:$D$147,4,0)))</f>
        <v>0</v>
      </c>
      <c r="AI238" s="29">
        <f>IF(OR(Schichtfolgetabelle!AH12=Schichten!$B$3,Schichtfolgetabelle!AH12=Schichten!$B$4),INDEX($D$98:$D$147,MATCH(CODE(Schichtfolgetabelle!AH12),$H$98:$H$147,0)),IF(ISERROR(VLOOKUP(Schichtfolgetabelle!AH12,Berechnung!$A$98:$D$147,4,0)),0,VLOOKUP(Schichtfolgetabelle!AH12,Berechnung!$A$98:$D$147,4,0)))</f>
        <v>0</v>
      </c>
      <c r="AJ238" s="29">
        <f>IF(OR(Schichtfolgetabelle!AI12=Schichten!$B$3,Schichtfolgetabelle!AI12=Schichten!$B$4),INDEX($D$98:$D$147,MATCH(CODE(Schichtfolgetabelle!AI12),$H$98:$H$147,0)),IF(ISERROR(VLOOKUP(Schichtfolgetabelle!AI12,Berechnung!$A$98:$D$147,4,0)),0,VLOOKUP(Schichtfolgetabelle!AI12,Berechnung!$A$98:$D$147,4,0)))</f>
        <v>0</v>
      </c>
      <c r="AK238" s="29">
        <f>IF(OR(Schichtfolgetabelle!AJ12=Schichten!$B$3,Schichtfolgetabelle!AJ12=Schichten!$B$4),INDEX($D$98:$D$147,MATCH(CODE(Schichtfolgetabelle!AJ12),$H$98:$H$147,0)),IF(ISERROR(VLOOKUP(Schichtfolgetabelle!AJ12,Berechnung!$A$98:$D$147,4,0)),0,VLOOKUP(Schichtfolgetabelle!AJ12,Berechnung!$A$98:$D$147,4,0)))</f>
        <v>0</v>
      </c>
      <c r="AM238" t="str">
        <f t="shared" si="18"/>
        <v>00:00</v>
      </c>
      <c r="AN238" s="29">
        <f>IF(OR(Schichtfolge!F11=Schichten!$B$3,Schichtfolge!F11=Schichten!$B$4),INDEX($D$98:$D$147,MATCH(CODE(Schichtfolge!F11),$H$98:$H$147,0)),IF(ISERROR(VLOOKUP(Schichtfolge!F11,Berechnung!$A$98:$D$147,4,0)),0,VLOOKUP(Schichtfolge!F11,Berechnung!$A$98:$D$147,4,0)))</f>
        <v>0</v>
      </c>
      <c r="AO238" s="29">
        <f>IF(OR(Schichtfolge!G11=Schichten!$B$3,Schichtfolge!G11=Schichten!$B$4),INDEX($D$98:$D$147,MATCH(CODE(Schichtfolge!G11),$H$98:$H$147,0)),IF(ISERROR(VLOOKUP(Schichtfolge!G11,Berechnung!$A$98:$D$147,4,0)),0,VLOOKUP(Schichtfolge!G11,Berechnung!$A$98:$D$147,4,0)))</f>
        <v>0</v>
      </c>
      <c r="AP238" s="29">
        <f>IF(OR(Schichtfolge!H11=Schichten!$B$3,Schichtfolge!H11=Schichten!$B$4),INDEX($D$98:$D$147,MATCH(CODE(Schichtfolge!H11),$H$98:$H$147,0)),IF(ISERROR(VLOOKUP(Schichtfolge!H11,Berechnung!$A$98:$D$147,4,0)),0,VLOOKUP(Schichtfolge!H11,Berechnung!$A$98:$D$147,4,0)))</f>
        <v>0</v>
      </c>
      <c r="AQ238" s="29">
        <f>IF(OR(Schichtfolge!I11=Schichten!$B$3,Schichtfolge!I11=Schichten!$B$4),INDEX($D$98:$D$147,MATCH(CODE(Schichtfolge!I11),$H$98:$H$147,0)),IF(ISERROR(VLOOKUP(Schichtfolge!I11,Berechnung!$A$98:$D$147,4,0)),0,VLOOKUP(Schichtfolge!I11,Berechnung!$A$98:$D$147,4,0)))</f>
        <v>0</v>
      </c>
      <c r="AR238" s="29">
        <f>IF(OR(Schichtfolge!J11=Schichten!$B$3,Schichtfolge!J11=Schichten!$B$4),INDEX($D$98:$D$147,MATCH(CODE(Schichtfolge!J11),$H$98:$H$147,0)),IF(ISERROR(VLOOKUP(Schichtfolge!J11,Berechnung!$A$98:$D$147,4,0)),0,VLOOKUP(Schichtfolge!J11,Berechnung!$A$98:$D$147,4,0)))</f>
        <v>0</v>
      </c>
      <c r="AS238" s="29">
        <f>IF(OR(Schichtfolge!K11=Schichten!$B$3,Schichtfolge!K11=Schichten!$B$4),INDEX($D$98:$D$147,MATCH(CODE(Schichtfolge!K11),$H$98:$H$147,0)),IF(ISERROR(VLOOKUP(Schichtfolge!K11,Berechnung!$A$98:$D$147,4,0)),0,VLOOKUP(Schichtfolge!K11,Berechnung!$A$98:$D$147,4,0)))</f>
        <v>0</v>
      </c>
      <c r="AT238" s="29">
        <f>IF(OR(Schichtfolge!L11=Schichten!$B$3,Schichtfolge!L11=Schichten!$B$4),INDEX($D$98:$D$147,MATCH(CODE(Schichtfolge!L11),$H$98:$H$147,0)),IF(ISERROR(VLOOKUP(Schichtfolge!L11,Berechnung!$A$98:$D$147,4,0)),0,VLOOKUP(Schichtfolge!L11,Berechnung!$A$98:$D$147,4,0)))</f>
        <v>0</v>
      </c>
      <c r="AU238" s="29">
        <f>IF(OR(Schichtfolge!M11=Schichten!$B$3,Schichtfolge!M11=Schichten!$B$4),INDEX($D$98:$D$147,MATCH(CODE(Schichtfolge!M11),$H$98:$H$147,0)),IF(ISERROR(VLOOKUP(Schichtfolge!M11,Berechnung!$A$98:$D$147,4,0)),0,VLOOKUP(Schichtfolge!M11,Berechnung!$A$98:$D$147,4,0)))</f>
        <v>0</v>
      </c>
      <c r="AV238" s="29">
        <f>IF(OR(Schichtfolge!N11=Schichten!$B$3,Schichtfolge!N11=Schichten!$B$4),INDEX($D$98:$D$147,MATCH(CODE(Schichtfolge!N11),$H$98:$H$147,0)),IF(ISERROR(VLOOKUP(Schichtfolge!N11,Berechnung!$A$98:$D$147,4,0)),0,VLOOKUP(Schichtfolge!N11,Berechnung!$A$98:$D$147,4,0)))</f>
        <v>0</v>
      </c>
      <c r="AW238" s="29">
        <f>IF(OR(Schichtfolge!O11=Schichten!$B$3,Schichtfolge!O11=Schichten!$B$4),INDEX($D$98:$D$147,MATCH(CODE(Schichtfolge!O11),$H$98:$H$147,0)),IF(ISERROR(VLOOKUP(Schichtfolge!O11,Berechnung!$A$98:$D$147,4,0)),0,VLOOKUP(Schichtfolge!O11,Berechnung!$A$98:$D$147,4,0)))</f>
        <v>0</v>
      </c>
      <c r="AX238" s="29">
        <f>IF(OR(Schichtfolge!P11=Schichten!$B$3,Schichtfolge!P11=Schichten!$B$4),INDEX($D$98:$D$147,MATCH(CODE(Schichtfolge!P11),$H$98:$H$147,0)),IF(ISERROR(VLOOKUP(Schichtfolge!P11,Berechnung!$A$98:$D$147,4,0)),0,VLOOKUP(Schichtfolge!P11,Berechnung!$A$98:$D$147,4,0)))</f>
        <v>0</v>
      </c>
      <c r="AY238" s="29">
        <f>IF(OR(Schichtfolge!Q11=Schichten!$B$3,Schichtfolge!Q11=Schichten!$B$4),INDEX($D$98:$D$147,MATCH(CODE(Schichtfolge!Q11),$H$98:$H$147,0)),IF(ISERROR(VLOOKUP(Schichtfolge!Q11,Berechnung!$A$98:$D$147,4,0)),0,VLOOKUP(Schichtfolge!Q11,Berechnung!$A$98:$D$147,4,0)))</f>
        <v>0</v>
      </c>
      <c r="AZ238" s="29">
        <f>IF(OR(Schichtfolge!R11=Schichten!$B$3,Schichtfolge!R11=Schichten!$B$4),INDEX($D$98:$D$147,MATCH(CODE(Schichtfolge!R11),$H$98:$H$147,0)),IF(ISERROR(VLOOKUP(Schichtfolge!R11,Berechnung!$A$98:$D$147,4,0)),0,VLOOKUP(Schichtfolge!R11,Berechnung!$A$98:$D$147,4,0)))</f>
        <v>0</v>
      </c>
      <c r="BA238" s="29">
        <f>IF(OR(Schichtfolge!S11=Schichten!$B$3,Schichtfolge!S11=Schichten!$B$4),INDEX($D$98:$D$147,MATCH(CODE(Schichtfolge!S11),$H$98:$H$147,0)),IF(ISERROR(VLOOKUP(Schichtfolge!S11,Berechnung!$A$98:$D$147,4,0)),0,VLOOKUP(Schichtfolge!S11,Berechnung!$A$98:$D$147,4,0)))</f>
        <v>0</v>
      </c>
      <c r="BB238" s="29">
        <f>IF(OR(Schichtfolge!T11=Schichten!$B$3,Schichtfolge!T11=Schichten!$B$4),INDEX($D$98:$D$147,MATCH(CODE(Schichtfolge!T11),$H$98:$H$147,0)),IF(ISERROR(VLOOKUP(Schichtfolge!T11,Berechnung!$A$98:$D$147,4,0)),0,VLOOKUP(Schichtfolge!T11,Berechnung!$A$98:$D$147,4,0)))</f>
        <v>0</v>
      </c>
      <c r="BC238" s="29">
        <f>IF(OR(Schichtfolge!U11=Schichten!$B$3,Schichtfolge!U11=Schichten!$B$4),INDEX($D$98:$D$147,MATCH(CODE(Schichtfolge!U11),$H$98:$H$147,0)),IF(ISERROR(VLOOKUP(Schichtfolge!U11,Berechnung!$A$98:$D$147,4,0)),0,VLOOKUP(Schichtfolge!U11,Berechnung!$A$98:$D$147,4,0)))</f>
        <v>0</v>
      </c>
      <c r="BD238" s="29">
        <f>IF(OR(Schichtfolge!V11=Schichten!$B$3,Schichtfolge!V11=Schichten!$B$4),INDEX($D$98:$D$147,MATCH(CODE(Schichtfolge!V11),$H$98:$H$147,0)),IF(ISERROR(VLOOKUP(Schichtfolge!V11,Berechnung!$A$98:$D$147,4,0)),0,VLOOKUP(Schichtfolge!V11,Berechnung!$A$98:$D$147,4,0)))</f>
        <v>0</v>
      </c>
      <c r="BE238" s="29">
        <f>IF(OR(Schichtfolge!W11=Schichten!$B$3,Schichtfolge!W11=Schichten!$B$4),INDEX($D$98:$D$147,MATCH(CODE(Schichtfolge!W11),$H$98:$H$147,0)),IF(ISERROR(VLOOKUP(Schichtfolge!W11,Berechnung!$A$98:$D$147,4,0)),0,VLOOKUP(Schichtfolge!W11,Berechnung!$A$98:$D$147,4,0)))</f>
        <v>0</v>
      </c>
      <c r="BF238" s="29">
        <f>IF(OR(Schichtfolge!X11=Schichten!$B$3,Schichtfolge!X11=Schichten!$B$4),INDEX($D$98:$D$147,MATCH(CODE(Schichtfolge!X11),$H$98:$H$147,0)),IF(ISERROR(VLOOKUP(Schichtfolge!X11,Berechnung!$A$98:$D$147,4,0)),0,VLOOKUP(Schichtfolge!X11,Berechnung!$A$98:$D$147,4,0)))</f>
        <v>0</v>
      </c>
      <c r="BG238" s="29">
        <f>IF(OR(Schichtfolge!Y11=Schichten!$B$3,Schichtfolge!Y11=Schichten!$B$4),INDEX($D$98:$D$147,MATCH(CODE(Schichtfolge!Y11),$H$98:$H$147,0)),IF(ISERROR(VLOOKUP(Schichtfolge!Y11,Berechnung!$A$98:$D$147,4,0)),0,VLOOKUP(Schichtfolge!Y11,Berechnung!$A$98:$D$147,4,0)))</f>
        <v>0</v>
      </c>
      <c r="BH238" s="29">
        <f>IF(OR(Schichtfolge!Z11=Schichten!$B$3,Schichtfolge!Z11=Schichten!$B$4),INDEX($D$98:$D$147,MATCH(CODE(Schichtfolge!Z11),$H$98:$H$147,0)),IF(ISERROR(VLOOKUP(Schichtfolge!Z11,Berechnung!$A$98:$D$147,4,0)),0,VLOOKUP(Schichtfolge!Z11,Berechnung!$A$98:$D$147,4,0)))</f>
        <v>0</v>
      </c>
      <c r="BI238" s="29">
        <f>IF(OR(Schichtfolge!AA11=Schichten!$B$3,Schichtfolge!AA11=Schichten!$B$4),INDEX($D$98:$D$147,MATCH(CODE(Schichtfolge!AA11),$H$98:$H$147,0)),IF(ISERROR(VLOOKUP(Schichtfolge!AA11,Berechnung!$A$98:$D$147,4,0)),0,VLOOKUP(Schichtfolge!AA11,Berechnung!$A$98:$D$147,4,0)))</f>
        <v>0</v>
      </c>
      <c r="BJ238" s="29">
        <f>IF(OR(Schichtfolge!AB11=Schichten!$B$3,Schichtfolge!AB11=Schichten!$B$4),INDEX($D$98:$D$147,MATCH(CODE(Schichtfolge!AB11),$H$98:$H$147,0)),IF(ISERROR(VLOOKUP(Schichtfolge!AB11,Berechnung!$A$98:$D$147,4,0)),0,VLOOKUP(Schichtfolge!AB11,Berechnung!$A$98:$D$147,4,0)))</f>
        <v>0</v>
      </c>
      <c r="BK238" s="29">
        <f>IF(OR(Schichtfolge!AC11=Schichten!$B$3,Schichtfolge!AC11=Schichten!$B$4),INDEX($D$98:$D$147,MATCH(CODE(Schichtfolge!AC11),$H$98:$H$147,0)),IF(ISERROR(VLOOKUP(Schichtfolge!AC11,Berechnung!$A$98:$D$147,4,0)),0,VLOOKUP(Schichtfolge!AC11,Berechnung!$A$98:$D$147,4,0)))</f>
        <v>0</v>
      </c>
      <c r="BL238" s="29">
        <f>IF(OR(Schichtfolge!AD11=Schichten!$B$3,Schichtfolge!AD11=Schichten!$B$4),INDEX($D$98:$D$147,MATCH(CODE(Schichtfolge!AD11),$H$98:$H$147,0)),IF(ISERROR(VLOOKUP(Schichtfolge!AD11,Berechnung!$A$98:$D$147,4,0)),0,VLOOKUP(Schichtfolge!AD11,Berechnung!$A$98:$D$147,4,0)))</f>
        <v>0</v>
      </c>
      <c r="BM238" s="29">
        <f>IF(OR(Schichtfolge!AE11=Schichten!$B$3,Schichtfolge!AE11=Schichten!$B$4),INDEX($D$98:$D$147,MATCH(CODE(Schichtfolge!AE11),$H$98:$H$147,0)),IF(ISERROR(VLOOKUP(Schichtfolge!AE11,Berechnung!$A$98:$D$147,4,0)),0,VLOOKUP(Schichtfolge!AE11,Berechnung!$A$98:$D$147,4,0)))</f>
        <v>0</v>
      </c>
      <c r="BN238" s="29">
        <f>IF(OR(Schichtfolge!AF11=Schichten!$B$3,Schichtfolge!AF11=Schichten!$B$4),INDEX($D$98:$D$147,MATCH(CODE(Schichtfolge!AF11),$H$98:$H$147,0)),IF(ISERROR(VLOOKUP(Schichtfolge!AF11,Berechnung!$A$98:$D$147,4,0)),0,VLOOKUP(Schichtfolge!AF11,Berechnung!$A$98:$D$147,4,0)))</f>
        <v>0</v>
      </c>
      <c r="BO238" s="29">
        <f>IF(OR(Schichtfolge!AG11=Schichten!$B$3,Schichtfolge!AG11=Schichten!$B$4),INDEX($D$98:$D$147,MATCH(CODE(Schichtfolge!AG11),$H$98:$H$147,0)),IF(ISERROR(VLOOKUP(Schichtfolge!AG11,Berechnung!$A$98:$D$147,4,0)),0,VLOOKUP(Schichtfolge!AG11,Berechnung!$A$98:$D$147,4,0)))</f>
        <v>0</v>
      </c>
    </row>
    <row r="239" spans="1:68" x14ac:dyDescent="0.25">
      <c r="A239" s="82" t="str">
        <f>IF(Feiertage!D89&lt;&gt;"",Feiertage!B89,"")</f>
        <v/>
      </c>
      <c r="C239">
        <f>Schichtfolgetabelle!B13</f>
        <v>8</v>
      </c>
      <c r="D239" t="str">
        <f>Schichtfolgetabelle!C13</f>
        <v>Vorname8</v>
      </c>
      <c r="E239" t="str">
        <f>Schichtfolgetabelle!D13</f>
        <v>Nachname8</v>
      </c>
      <c r="F239" s="29" t="str">
        <f t="shared" si="17"/>
        <v>00:00</v>
      </c>
      <c r="G239" s="29">
        <f>IF(OR(Schichtfolgetabelle!F13=Schichten!$B$3,Schichtfolgetabelle!F13=Schichten!$B$4),INDEX($D$98:$D$147,MATCH(CODE(Schichtfolgetabelle!F13),$H$98:$H$147,0)),IF(ISERROR(VLOOKUP(Schichtfolgetabelle!F13,Berechnung!$A$98:$D$147,4,0)),0,VLOOKUP(Schichtfolgetabelle!F13,Berechnung!$A$98:$D$147,4,0)))</f>
        <v>0</v>
      </c>
      <c r="H239" s="29">
        <f>IF(OR(Schichtfolgetabelle!G13=Schichten!$B$3,Schichtfolgetabelle!G13=Schichten!$B$4),INDEX($D$98:$D$147,MATCH(CODE(Schichtfolgetabelle!G13),$H$98:$H$147,0)),IF(ISERROR(VLOOKUP(Schichtfolgetabelle!G13,Berechnung!$A$98:$D$147,4,0)),0,VLOOKUP(Schichtfolgetabelle!G13,Berechnung!$A$98:$D$147,4,0)))</f>
        <v>0</v>
      </c>
      <c r="I239" s="29">
        <f>IF(OR(Schichtfolgetabelle!H13=Schichten!$B$3,Schichtfolgetabelle!H13=Schichten!$B$4),INDEX($D$98:$D$147,MATCH(CODE(Schichtfolgetabelle!H13),$H$98:$H$147,0)),IF(ISERROR(VLOOKUP(Schichtfolgetabelle!H13,Berechnung!$A$98:$D$147,4,0)),0,VLOOKUP(Schichtfolgetabelle!H13,Berechnung!$A$98:$D$147,4,0)))</f>
        <v>0</v>
      </c>
      <c r="J239" s="29">
        <f>IF(OR(Schichtfolgetabelle!I13=Schichten!$B$3,Schichtfolgetabelle!I13=Schichten!$B$4),INDEX($D$98:$D$147,MATCH(CODE(Schichtfolgetabelle!I13),$H$98:$H$147,0)),IF(ISERROR(VLOOKUP(Schichtfolgetabelle!I13,Berechnung!$A$98:$D$147,4,0)),0,VLOOKUP(Schichtfolgetabelle!I13,Berechnung!$A$98:$D$147,4,0)))</f>
        <v>0</v>
      </c>
      <c r="K239" s="29">
        <f>IF(OR(Schichtfolgetabelle!J13=Schichten!$B$3,Schichtfolgetabelle!J13=Schichten!$B$4),INDEX($D$98:$D$147,MATCH(CODE(Schichtfolgetabelle!J13),$H$98:$H$147,0)),IF(ISERROR(VLOOKUP(Schichtfolgetabelle!J13,Berechnung!$A$98:$D$147,4,0)),0,VLOOKUP(Schichtfolgetabelle!J13,Berechnung!$A$98:$D$147,4,0)))</f>
        <v>0</v>
      </c>
      <c r="L239" s="29">
        <f>IF(OR(Schichtfolgetabelle!K13=Schichten!$B$3,Schichtfolgetabelle!K13=Schichten!$B$4),INDEX($D$98:$D$147,MATCH(CODE(Schichtfolgetabelle!K13),$H$98:$H$147,0)),IF(ISERROR(VLOOKUP(Schichtfolgetabelle!K13,Berechnung!$A$98:$D$147,4,0)),0,VLOOKUP(Schichtfolgetabelle!K13,Berechnung!$A$98:$D$147,4,0)))</f>
        <v>0</v>
      </c>
      <c r="M239" s="29">
        <f>IF(OR(Schichtfolgetabelle!L13=Schichten!$B$3,Schichtfolgetabelle!L13=Schichten!$B$4),INDEX($D$98:$D$147,MATCH(CODE(Schichtfolgetabelle!L13),$H$98:$H$147,0)),IF(ISERROR(VLOOKUP(Schichtfolgetabelle!L13,Berechnung!$A$98:$D$147,4,0)),0,VLOOKUP(Schichtfolgetabelle!L13,Berechnung!$A$98:$D$147,4,0)))</f>
        <v>0</v>
      </c>
      <c r="N239" s="29">
        <f>IF(OR(Schichtfolgetabelle!M13=Schichten!$B$3,Schichtfolgetabelle!M13=Schichten!$B$4),INDEX($D$98:$D$147,MATCH(CODE(Schichtfolgetabelle!M13),$H$98:$H$147,0)),IF(ISERROR(VLOOKUP(Schichtfolgetabelle!M13,Berechnung!$A$98:$D$147,4,0)),0,VLOOKUP(Schichtfolgetabelle!M13,Berechnung!$A$98:$D$147,4,0)))</f>
        <v>0</v>
      </c>
      <c r="O239" s="29">
        <f>IF(OR(Schichtfolgetabelle!N13=Schichten!$B$3,Schichtfolgetabelle!N13=Schichten!$B$4),INDEX($D$98:$D$147,MATCH(CODE(Schichtfolgetabelle!N13),$H$98:$H$147,0)),IF(ISERROR(VLOOKUP(Schichtfolgetabelle!N13,Berechnung!$A$98:$D$147,4,0)),0,VLOOKUP(Schichtfolgetabelle!N13,Berechnung!$A$98:$D$147,4,0)))</f>
        <v>0</v>
      </c>
      <c r="P239" s="29">
        <f>IF(OR(Schichtfolgetabelle!O13=Schichten!$B$3,Schichtfolgetabelle!O13=Schichten!$B$4),INDEX($D$98:$D$147,MATCH(CODE(Schichtfolgetabelle!O13),$H$98:$H$147,0)),IF(ISERROR(VLOOKUP(Schichtfolgetabelle!O13,Berechnung!$A$98:$D$147,4,0)),0,VLOOKUP(Schichtfolgetabelle!O13,Berechnung!$A$98:$D$147,4,0)))</f>
        <v>0</v>
      </c>
      <c r="Q239" s="29">
        <f>IF(OR(Schichtfolgetabelle!P13=Schichten!$B$3,Schichtfolgetabelle!P13=Schichten!$B$4),INDEX($D$98:$D$147,MATCH(CODE(Schichtfolgetabelle!P13),$H$98:$H$147,0)),IF(ISERROR(VLOOKUP(Schichtfolgetabelle!P13,Berechnung!$A$98:$D$147,4,0)),0,VLOOKUP(Schichtfolgetabelle!P13,Berechnung!$A$98:$D$147,4,0)))</f>
        <v>0</v>
      </c>
      <c r="R239" s="29">
        <f>IF(OR(Schichtfolgetabelle!Q13=Schichten!$B$3,Schichtfolgetabelle!Q13=Schichten!$B$4),INDEX($D$98:$D$147,MATCH(CODE(Schichtfolgetabelle!Q13),$H$98:$H$147,0)),IF(ISERROR(VLOOKUP(Schichtfolgetabelle!Q13,Berechnung!$A$98:$D$147,4,0)),0,VLOOKUP(Schichtfolgetabelle!Q13,Berechnung!$A$98:$D$147,4,0)))</f>
        <v>0</v>
      </c>
      <c r="S239" s="29">
        <f>IF(OR(Schichtfolgetabelle!R13=Schichten!$B$3,Schichtfolgetabelle!R13=Schichten!$B$4),INDEX($D$98:$D$147,MATCH(CODE(Schichtfolgetabelle!R13),$H$98:$H$147,0)),IF(ISERROR(VLOOKUP(Schichtfolgetabelle!R13,Berechnung!$A$98:$D$147,4,0)),0,VLOOKUP(Schichtfolgetabelle!R13,Berechnung!$A$98:$D$147,4,0)))</f>
        <v>0</v>
      </c>
      <c r="T239" s="29">
        <f>IF(OR(Schichtfolgetabelle!S13=Schichten!$B$3,Schichtfolgetabelle!S13=Schichten!$B$4),INDEX($D$98:$D$147,MATCH(CODE(Schichtfolgetabelle!S13),$H$98:$H$147,0)),IF(ISERROR(VLOOKUP(Schichtfolgetabelle!S13,Berechnung!$A$98:$D$147,4,0)),0,VLOOKUP(Schichtfolgetabelle!S13,Berechnung!$A$98:$D$147,4,0)))</f>
        <v>0</v>
      </c>
      <c r="U239" s="29">
        <f>IF(OR(Schichtfolgetabelle!T13=Schichten!$B$3,Schichtfolgetabelle!T13=Schichten!$B$4),INDEX($D$98:$D$147,MATCH(CODE(Schichtfolgetabelle!T13),$H$98:$H$147,0)),IF(ISERROR(VLOOKUP(Schichtfolgetabelle!T13,Berechnung!$A$98:$D$147,4,0)),0,VLOOKUP(Schichtfolgetabelle!T13,Berechnung!$A$98:$D$147,4,0)))</f>
        <v>0</v>
      </c>
      <c r="V239" s="29">
        <f>IF(OR(Schichtfolgetabelle!U13=Schichten!$B$3,Schichtfolgetabelle!U13=Schichten!$B$4),INDEX($D$98:$D$147,MATCH(CODE(Schichtfolgetabelle!U13),$H$98:$H$147,0)),IF(ISERROR(VLOOKUP(Schichtfolgetabelle!U13,Berechnung!$A$98:$D$147,4,0)),0,VLOOKUP(Schichtfolgetabelle!U13,Berechnung!$A$98:$D$147,4,0)))</f>
        <v>0</v>
      </c>
      <c r="W239" s="29">
        <f>IF(OR(Schichtfolgetabelle!V13=Schichten!$B$3,Schichtfolgetabelle!V13=Schichten!$B$4),INDEX($D$98:$D$147,MATCH(CODE(Schichtfolgetabelle!V13),$H$98:$H$147,0)),IF(ISERROR(VLOOKUP(Schichtfolgetabelle!V13,Berechnung!$A$98:$D$147,4,0)),0,VLOOKUP(Schichtfolgetabelle!V13,Berechnung!$A$98:$D$147,4,0)))</f>
        <v>0</v>
      </c>
      <c r="X239" s="29">
        <f>IF(OR(Schichtfolgetabelle!W13=Schichten!$B$3,Schichtfolgetabelle!W13=Schichten!$B$4),INDEX($D$98:$D$147,MATCH(CODE(Schichtfolgetabelle!W13),$H$98:$H$147,0)),IF(ISERROR(VLOOKUP(Schichtfolgetabelle!W13,Berechnung!$A$98:$D$147,4,0)),0,VLOOKUP(Schichtfolgetabelle!W13,Berechnung!$A$98:$D$147,4,0)))</f>
        <v>0</v>
      </c>
      <c r="Y239" s="29">
        <f>IF(OR(Schichtfolgetabelle!X13=Schichten!$B$3,Schichtfolgetabelle!X13=Schichten!$B$4),INDEX($D$98:$D$147,MATCH(CODE(Schichtfolgetabelle!X13),$H$98:$H$147,0)),IF(ISERROR(VLOOKUP(Schichtfolgetabelle!X13,Berechnung!$A$98:$D$147,4,0)),0,VLOOKUP(Schichtfolgetabelle!X13,Berechnung!$A$98:$D$147,4,0)))</f>
        <v>0</v>
      </c>
      <c r="Z239" s="29">
        <f>IF(OR(Schichtfolgetabelle!Y13=Schichten!$B$3,Schichtfolgetabelle!Y13=Schichten!$B$4),INDEX($D$98:$D$147,MATCH(CODE(Schichtfolgetabelle!Y13),$H$98:$H$147,0)),IF(ISERROR(VLOOKUP(Schichtfolgetabelle!Y13,Berechnung!$A$98:$D$147,4,0)),0,VLOOKUP(Schichtfolgetabelle!Y13,Berechnung!$A$98:$D$147,4,0)))</f>
        <v>0</v>
      </c>
      <c r="AA239" s="29">
        <f>IF(OR(Schichtfolgetabelle!Z13=Schichten!$B$3,Schichtfolgetabelle!Z13=Schichten!$B$4),INDEX($D$98:$D$147,MATCH(CODE(Schichtfolgetabelle!Z13),$H$98:$H$147,0)),IF(ISERROR(VLOOKUP(Schichtfolgetabelle!Z13,Berechnung!$A$98:$D$147,4,0)),0,VLOOKUP(Schichtfolgetabelle!Z13,Berechnung!$A$98:$D$147,4,0)))</f>
        <v>0</v>
      </c>
      <c r="AB239" s="29">
        <f>IF(OR(Schichtfolgetabelle!AA13=Schichten!$B$3,Schichtfolgetabelle!AA13=Schichten!$B$4),INDEX($D$98:$D$147,MATCH(CODE(Schichtfolgetabelle!AA13),$H$98:$H$147,0)),IF(ISERROR(VLOOKUP(Schichtfolgetabelle!AA13,Berechnung!$A$98:$D$147,4,0)),0,VLOOKUP(Schichtfolgetabelle!AA13,Berechnung!$A$98:$D$147,4,0)))</f>
        <v>0</v>
      </c>
      <c r="AC239" s="29">
        <f>IF(OR(Schichtfolgetabelle!AB13=Schichten!$B$3,Schichtfolgetabelle!AB13=Schichten!$B$4),INDEX($D$98:$D$147,MATCH(CODE(Schichtfolgetabelle!AB13),$H$98:$H$147,0)),IF(ISERROR(VLOOKUP(Schichtfolgetabelle!AB13,Berechnung!$A$98:$D$147,4,0)),0,VLOOKUP(Schichtfolgetabelle!AB13,Berechnung!$A$98:$D$147,4,0)))</f>
        <v>0</v>
      </c>
      <c r="AD239" s="29">
        <f>IF(OR(Schichtfolgetabelle!AC13=Schichten!$B$3,Schichtfolgetabelle!AC13=Schichten!$B$4),INDEX($D$98:$D$147,MATCH(CODE(Schichtfolgetabelle!AC13),$H$98:$H$147,0)),IF(ISERROR(VLOOKUP(Schichtfolgetabelle!AC13,Berechnung!$A$98:$D$147,4,0)),0,VLOOKUP(Schichtfolgetabelle!AC13,Berechnung!$A$98:$D$147,4,0)))</f>
        <v>0</v>
      </c>
      <c r="AE239" s="29">
        <f>IF(OR(Schichtfolgetabelle!AD13=Schichten!$B$3,Schichtfolgetabelle!AD13=Schichten!$B$4),INDEX($D$98:$D$147,MATCH(CODE(Schichtfolgetabelle!AD13),$H$98:$H$147,0)),IF(ISERROR(VLOOKUP(Schichtfolgetabelle!AD13,Berechnung!$A$98:$D$147,4,0)),0,VLOOKUP(Schichtfolgetabelle!AD13,Berechnung!$A$98:$D$147,4,0)))</f>
        <v>0</v>
      </c>
      <c r="AF239" s="29">
        <f>IF(OR(Schichtfolgetabelle!AE13=Schichten!$B$3,Schichtfolgetabelle!AE13=Schichten!$B$4),INDEX($D$98:$D$147,MATCH(CODE(Schichtfolgetabelle!AE13),$H$98:$H$147,0)),IF(ISERROR(VLOOKUP(Schichtfolgetabelle!AE13,Berechnung!$A$98:$D$147,4,0)),0,VLOOKUP(Schichtfolgetabelle!AE13,Berechnung!$A$98:$D$147,4,0)))</f>
        <v>0</v>
      </c>
      <c r="AG239" s="29">
        <f>IF(OR(Schichtfolgetabelle!AF13=Schichten!$B$3,Schichtfolgetabelle!AF13=Schichten!$B$4),INDEX($D$98:$D$147,MATCH(CODE(Schichtfolgetabelle!AF13),$H$98:$H$147,0)),IF(ISERROR(VLOOKUP(Schichtfolgetabelle!AF13,Berechnung!$A$98:$D$147,4,0)),0,VLOOKUP(Schichtfolgetabelle!AF13,Berechnung!$A$98:$D$147,4,0)))</f>
        <v>0</v>
      </c>
      <c r="AH239" s="29">
        <f>IF(OR(Schichtfolgetabelle!AG13=Schichten!$B$3,Schichtfolgetabelle!AG13=Schichten!$B$4),INDEX($D$98:$D$147,MATCH(CODE(Schichtfolgetabelle!AG13),$H$98:$H$147,0)),IF(ISERROR(VLOOKUP(Schichtfolgetabelle!AG13,Berechnung!$A$98:$D$147,4,0)),0,VLOOKUP(Schichtfolgetabelle!AG13,Berechnung!$A$98:$D$147,4,0)))</f>
        <v>0</v>
      </c>
      <c r="AI239" s="29">
        <f>IF(OR(Schichtfolgetabelle!AH13=Schichten!$B$3,Schichtfolgetabelle!AH13=Schichten!$B$4),INDEX($D$98:$D$147,MATCH(CODE(Schichtfolgetabelle!AH13),$H$98:$H$147,0)),IF(ISERROR(VLOOKUP(Schichtfolgetabelle!AH13,Berechnung!$A$98:$D$147,4,0)),0,VLOOKUP(Schichtfolgetabelle!AH13,Berechnung!$A$98:$D$147,4,0)))</f>
        <v>0</v>
      </c>
      <c r="AJ239" s="29">
        <f>IF(OR(Schichtfolgetabelle!AI13=Schichten!$B$3,Schichtfolgetabelle!AI13=Schichten!$B$4),INDEX($D$98:$D$147,MATCH(CODE(Schichtfolgetabelle!AI13),$H$98:$H$147,0)),IF(ISERROR(VLOOKUP(Schichtfolgetabelle!AI13,Berechnung!$A$98:$D$147,4,0)),0,VLOOKUP(Schichtfolgetabelle!AI13,Berechnung!$A$98:$D$147,4,0)))</f>
        <v>0</v>
      </c>
      <c r="AK239" s="29">
        <f>IF(OR(Schichtfolgetabelle!AJ13=Schichten!$B$3,Schichtfolgetabelle!AJ13=Schichten!$B$4),INDEX($D$98:$D$147,MATCH(CODE(Schichtfolgetabelle!AJ13),$H$98:$H$147,0)),IF(ISERROR(VLOOKUP(Schichtfolgetabelle!AJ13,Berechnung!$A$98:$D$147,4,0)),0,VLOOKUP(Schichtfolgetabelle!AJ13,Berechnung!$A$98:$D$147,4,0)))</f>
        <v>0</v>
      </c>
      <c r="AM239" t="str">
        <f t="shared" si="18"/>
        <v>00:00</v>
      </c>
      <c r="AN239" s="29">
        <f>IF(OR(Schichtfolge!F12=Schichten!$B$3,Schichtfolge!F12=Schichten!$B$4),INDEX($D$98:$D$147,MATCH(CODE(Schichtfolge!F12),$H$98:$H$147,0)),IF(ISERROR(VLOOKUP(Schichtfolge!F12,Berechnung!$A$98:$D$147,4,0)),0,VLOOKUP(Schichtfolge!F12,Berechnung!$A$98:$D$147,4,0)))</f>
        <v>0</v>
      </c>
      <c r="AO239" s="29">
        <f>IF(OR(Schichtfolge!G12=Schichten!$B$3,Schichtfolge!G12=Schichten!$B$4),INDEX($D$98:$D$147,MATCH(CODE(Schichtfolge!G12),$H$98:$H$147,0)),IF(ISERROR(VLOOKUP(Schichtfolge!G12,Berechnung!$A$98:$D$147,4,0)),0,VLOOKUP(Schichtfolge!G12,Berechnung!$A$98:$D$147,4,0)))</f>
        <v>0</v>
      </c>
      <c r="AP239" s="29">
        <f>IF(OR(Schichtfolge!H12=Schichten!$B$3,Schichtfolge!H12=Schichten!$B$4),INDEX($D$98:$D$147,MATCH(CODE(Schichtfolge!H12),$H$98:$H$147,0)),IF(ISERROR(VLOOKUP(Schichtfolge!H12,Berechnung!$A$98:$D$147,4,0)),0,VLOOKUP(Schichtfolge!H12,Berechnung!$A$98:$D$147,4,0)))</f>
        <v>0</v>
      </c>
      <c r="AQ239" s="29">
        <f>IF(OR(Schichtfolge!I12=Schichten!$B$3,Schichtfolge!I12=Schichten!$B$4),INDEX($D$98:$D$147,MATCH(CODE(Schichtfolge!I12),$H$98:$H$147,0)),IF(ISERROR(VLOOKUP(Schichtfolge!I12,Berechnung!$A$98:$D$147,4,0)),0,VLOOKUP(Schichtfolge!I12,Berechnung!$A$98:$D$147,4,0)))</f>
        <v>0</v>
      </c>
      <c r="AR239" s="29">
        <f>IF(OR(Schichtfolge!J12=Schichten!$B$3,Schichtfolge!J12=Schichten!$B$4),INDEX($D$98:$D$147,MATCH(CODE(Schichtfolge!J12),$H$98:$H$147,0)),IF(ISERROR(VLOOKUP(Schichtfolge!J12,Berechnung!$A$98:$D$147,4,0)),0,VLOOKUP(Schichtfolge!J12,Berechnung!$A$98:$D$147,4,0)))</f>
        <v>0</v>
      </c>
      <c r="AS239" s="29">
        <f>IF(OR(Schichtfolge!K12=Schichten!$B$3,Schichtfolge!K12=Schichten!$B$4),INDEX($D$98:$D$147,MATCH(CODE(Schichtfolge!K12),$H$98:$H$147,0)),IF(ISERROR(VLOOKUP(Schichtfolge!K12,Berechnung!$A$98:$D$147,4,0)),0,VLOOKUP(Schichtfolge!K12,Berechnung!$A$98:$D$147,4,0)))</f>
        <v>0</v>
      </c>
      <c r="AT239" s="29">
        <f>IF(OR(Schichtfolge!L12=Schichten!$B$3,Schichtfolge!L12=Schichten!$B$4),INDEX($D$98:$D$147,MATCH(CODE(Schichtfolge!L12),$H$98:$H$147,0)),IF(ISERROR(VLOOKUP(Schichtfolge!L12,Berechnung!$A$98:$D$147,4,0)),0,VLOOKUP(Schichtfolge!L12,Berechnung!$A$98:$D$147,4,0)))</f>
        <v>0</v>
      </c>
      <c r="AU239" s="29">
        <f>IF(OR(Schichtfolge!M12=Schichten!$B$3,Schichtfolge!M12=Schichten!$B$4),INDEX($D$98:$D$147,MATCH(CODE(Schichtfolge!M12),$H$98:$H$147,0)),IF(ISERROR(VLOOKUP(Schichtfolge!M12,Berechnung!$A$98:$D$147,4,0)),0,VLOOKUP(Schichtfolge!M12,Berechnung!$A$98:$D$147,4,0)))</f>
        <v>0</v>
      </c>
      <c r="AV239" s="29">
        <f>IF(OR(Schichtfolge!N12=Schichten!$B$3,Schichtfolge!N12=Schichten!$B$4),INDEX($D$98:$D$147,MATCH(CODE(Schichtfolge!N12),$H$98:$H$147,0)),IF(ISERROR(VLOOKUP(Schichtfolge!N12,Berechnung!$A$98:$D$147,4,0)),0,VLOOKUP(Schichtfolge!N12,Berechnung!$A$98:$D$147,4,0)))</f>
        <v>0</v>
      </c>
      <c r="AW239" s="29">
        <f>IF(OR(Schichtfolge!O12=Schichten!$B$3,Schichtfolge!O12=Schichten!$B$4),INDEX($D$98:$D$147,MATCH(CODE(Schichtfolge!O12),$H$98:$H$147,0)),IF(ISERROR(VLOOKUP(Schichtfolge!O12,Berechnung!$A$98:$D$147,4,0)),0,VLOOKUP(Schichtfolge!O12,Berechnung!$A$98:$D$147,4,0)))</f>
        <v>0</v>
      </c>
      <c r="AX239" s="29">
        <f>IF(OR(Schichtfolge!P12=Schichten!$B$3,Schichtfolge!P12=Schichten!$B$4),INDEX($D$98:$D$147,MATCH(CODE(Schichtfolge!P12),$H$98:$H$147,0)),IF(ISERROR(VLOOKUP(Schichtfolge!P12,Berechnung!$A$98:$D$147,4,0)),0,VLOOKUP(Schichtfolge!P12,Berechnung!$A$98:$D$147,4,0)))</f>
        <v>0</v>
      </c>
      <c r="AY239" s="29">
        <f>IF(OR(Schichtfolge!Q12=Schichten!$B$3,Schichtfolge!Q12=Schichten!$B$4),INDEX($D$98:$D$147,MATCH(CODE(Schichtfolge!Q12),$H$98:$H$147,0)),IF(ISERROR(VLOOKUP(Schichtfolge!Q12,Berechnung!$A$98:$D$147,4,0)),0,VLOOKUP(Schichtfolge!Q12,Berechnung!$A$98:$D$147,4,0)))</f>
        <v>0</v>
      </c>
      <c r="AZ239" s="29">
        <f>IF(OR(Schichtfolge!R12=Schichten!$B$3,Schichtfolge!R12=Schichten!$B$4),INDEX($D$98:$D$147,MATCH(CODE(Schichtfolge!R12),$H$98:$H$147,0)),IF(ISERROR(VLOOKUP(Schichtfolge!R12,Berechnung!$A$98:$D$147,4,0)),0,VLOOKUP(Schichtfolge!R12,Berechnung!$A$98:$D$147,4,0)))</f>
        <v>0</v>
      </c>
      <c r="BA239" s="29">
        <f>IF(OR(Schichtfolge!S12=Schichten!$B$3,Schichtfolge!S12=Schichten!$B$4),INDEX($D$98:$D$147,MATCH(CODE(Schichtfolge!S12),$H$98:$H$147,0)),IF(ISERROR(VLOOKUP(Schichtfolge!S12,Berechnung!$A$98:$D$147,4,0)),0,VLOOKUP(Schichtfolge!S12,Berechnung!$A$98:$D$147,4,0)))</f>
        <v>0</v>
      </c>
      <c r="BB239" s="29">
        <f>IF(OR(Schichtfolge!T12=Schichten!$B$3,Schichtfolge!T12=Schichten!$B$4),INDEX($D$98:$D$147,MATCH(CODE(Schichtfolge!T12),$H$98:$H$147,0)),IF(ISERROR(VLOOKUP(Schichtfolge!T12,Berechnung!$A$98:$D$147,4,0)),0,VLOOKUP(Schichtfolge!T12,Berechnung!$A$98:$D$147,4,0)))</f>
        <v>0</v>
      </c>
      <c r="BC239" s="29">
        <f>IF(OR(Schichtfolge!U12=Schichten!$B$3,Schichtfolge!U12=Schichten!$B$4),INDEX($D$98:$D$147,MATCH(CODE(Schichtfolge!U12),$H$98:$H$147,0)),IF(ISERROR(VLOOKUP(Schichtfolge!U12,Berechnung!$A$98:$D$147,4,0)),0,VLOOKUP(Schichtfolge!U12,Berechnung!$A$98:$D$147,4,0)))</f>
        <v>0</v>
      </c>
      <c r="BD239" s="29">
        <f>IF(OR(Schichtfolge!V12=Schichten!$B$3,Schichtfolge!V12=Schichten!$B$4),INDEX($D$98:$D$147,MATCH(CODE(Schichtfolge!V12),$H$98:$H$147,0)),IF(ISERROR(VLOOKUP(Schichtfolge!V12,Berechnung!$A$98:$D$147,4,0)),0,VLOOKUP(Schichtfolge!V12,Berechnung!$A$98:$D$147,4,0)))</f>
        <v>0</v>
      </c>
      <c r="BE239" s="29">
        <f>IF(OR(Schichtfolge!W12=Schichten!$B$3,Schichtfolge!W12=Schichten!$B$4),INDEX($D$98:$D$147,MATCH(CODE(Schichtfolge!W12),$H$98:$H$147,0)),IF(ISERROR(VLOOKUP(Schichtfolge!W12,Berechnung!$A$98:$D$147,4,0)),0,VLOOKUP(Schichtfolge!W12,Berechnung!$A$98:$D$147,4,0)))</f>
        <v>0</v>
      </c>
      <c r="BF239" s="29">
        <f>IF(OR(Schichtfolge!X12=Schichten!$B$3,Schichtfolge!X12=Schichten!$B$4),INDEX($D$98:$D$147,MATCH(CODE(Schichtfolge!X12),$H$98:$H$147,0)),IF(ISERROR(VLOOKUP(Schichtfolge!X12,Berechnung!$A$98:$D$147,4,0)),0,VLOOKUP(Schichtfolge!X12,Berechnung!$A$98:$D$147,4,0)))</f>
        <v>0</v>
      </c>
      <c r="BG239" s="29">
        <f>IF(OR(Schichtfolge!Y12=Schichten!$B$3,Schichtfolge!Y12=Schichten!$B$4),INDEX($D$98:$D$147,MATCH(CODE(Schichtfolge!Y12),$H$98:$H$147,0)),IF(ISERROR(VLOOKUP(Schichtfolge!Y12,Berechnung!$A$98:$D$147,4,0)),0,VLOOKUP(Schichtfolge!Y12,Berechnung!$A$98:$D$147,4,0)))</f>
        <v>0</v>
      </c>
      <c r="BH239" s="29">
        <f>IF(OR(Schichtfolge!Z12=Schichten!$B$3,Schichtfolge!Z12=Schichten!$B$4),INDEX($D$98:$D$147,MATCH(CODE(Schichtfolge!Z12),$H$98:$H$147,0)),IF(ISERROR(VLOOKUP(Schichtfolge!Z12,Berechnung!$A$98:$D$147,4,0)),0,VLOOKUP(Schichtfolge!Z12,Berechnung!$A$98:$D$147,4,0)))</f>
        <v>0</v>
      </c>
      <c r="BI239" s="29">
        <f>IF(OR(Schichtfolge!AA12=Schichten!$B$3,Schichtfolge!AA12=Schichten!$B$4),INDEX($D$98:$D$147,MATCH(CODE(Schichtfolge!AA12),$H$98:$H$147,0)),IF(ISERROR(VLOOKUP(Schichtfolge!AA12,Berechnung!$A$98:$D$147,4,0)),0,VLOOKUP(Schichtfolge!AA12,Berechnung!$A$98:$D$147,4,0)))</f>
        <v>0</v>
      </c>
      <c r="BJ239" s="29">
        <f>IF(OR(Schichtfolge!AB12=Schichten!$B$3,Schichtfolge!AB12=Schichten!$B$4),INDEX($D$98:$D$147,MATCH(CODE(Schichtfolge!AB12),$H$98:$H$147,0)),IF(ISERROR(VLOOKUP(Schichtfolge!AB12,Berechnung!$A$98:$D$147,4,0)),0,VLOOKUP(Schichtfolge!AB12,Berechnung!$A$98:$D$147,4,0)))</f>
        <v>0</v>
      </c>
      <c r="BK239" s="29">
        <f>IF(OR(Schichtfolge!AC12=Schichten!$B$3,Schichtfolge!AC12=Schichten!$B$4),INDEX($D$98:$D$147,MATCH(CODE(Schichtfolge!AC12),$H$98:$H$147,0)),IF(ISERROR(VLOOKUP(Schichtfolge!AC12,Berechnung!$A$98:$D$147,4,0)),0,VLOOKUP(Schichtfolge!AC12,Berechnung!$A$98:$D$147,4,0)))</f>
        <v>0</v>
      </c>
      <c r="BL239" s="29">
        <f>IF(OR(Schichtfolge!AD12=Schichten!$B$3,Schichtfolge!AD12=Schichten!$B$4),INDEX($D$98:$D$147,MATCH(CODE(Schichtfolge!AD12),$H$98:$H$147,0)),IF(ISERROR(VLOOKUP(Schichtfolge!AD12,Berechnung!$A$98:$D$147,4,0)),0,VLOOKUP(Schichtfolge!AD12,Berechnung!$A$98:$D$147,4,0)))</f>
        <v>0</v>
      </c>
      <c r="BM239" s="29">
        <f>IF(OR(Schichtfolge!AE12=Schichten!$B$3,Schichtfolge!AE12=Schichten!$B$4),INDEX($D$98:$D$147,MATCH(CODE(Schichtfolge!AE12),$H$98:$H$147,0)),IF(ISERROR(VLOOKUP(Schichtfolge!AE12,Berechnung!$A$98:$D$147,4,0)),0,VLOOKUP(Schichtfolge!AE12,Berechnung!$A$98:$D$147,4,0)))</f>
        <v>0</v>
      </c>
      <c r="BN239" s="29">
        <f>IF(OR(Schichtfolge!AF12=Schichten!$B$3,Schichtfolge!AF12=Schichten!$B$4),INDEX($D$98:$D$147,MATCH(CODE(Schichtfolge!AF12),$H$98:$H$147,0)),IF(ISERROR(VLOOKUP(Schichtfolge!AF12,Berechnung!$A$98:$D$147,4,0)),0,VLOOKUP(Schichtfolge!AF12,Berechnung!$A$98:$D$147,4,0)))</f>
        <v>0</v>
      </c>
      <c r="BO239" s="29">
        <f>IF(OR(Schichtfolge!AG12=Schichten!$B$3,Schichtfolge!AG12=Schichten!$B$4),INDEX($D$98:$D$147,MATCH(CODE(Schichtfolge!AG12),$H$98:$H$147,0)),IF(ISERROR(VLOOKUP(Schichtfolge!AG12,Berechnung!$A$98:$D$147,4,0)),0,VLOOKUP(Schichtfolge!AG12,Berechnung!$A$98:$D$147,4,0)))</f>
        <v>0</v>
      </c>
    </row>
    <row r="240" spans="1:68" x14ac:dyDescent="0.25">
      <c r="A240" s="82" t="str">
        <f>IF(Feiertage!D90&lt;&gt;"",Feiertage!B90,"")</f>
        <v/>
      </c>
      <c r="C240">
        <f>Schichtfolgetabelle!B14</f>
        <v>9</v>
      </c>
      <c r="D240" t="str">
        <f>Schichtfolgetabelle!C14</f>
        <v>Vorname9</v>
      </c>
      <c r="E240" t="str">
        <f>Schichtfolgetabelle!D14</f>
        <v>Nachname9</v>
      </c>
      <c r="F240" s="29" t="str">
        <f t="shared" si="17"/>
        <v>00:00</v>
      </c>
      <c r="G240" s="29">
        <f>IF(OR(Schichtfolgetabelle!F14=Schichten!$B$3,Schichtfolgetabelle!F14=Schichten!$B$4),INDEX($D$98:$D$147,MATCH(CODE(Schichtfolgetabelle!F14),$H$98:$H$147,0)),IF(ISERROR(VLOOKUP(Schichtfolgetabelle!F14,Berechnung!$A$98:$D$147,4,0)),0,VLOOKUP(Schichtfolgetabelle!F14,Berechnung!$A$98:$D$147,4,0)))</f>
        <v>0</v>
      </c>
      <c r="H240" s="29">
        <f>IF(OR(Schichtfolgetabelle!G14=Schichten!$B$3,Schichtfolgetabelle!G14=Schichten!$B$4),INDEX($D$98:$D$147,MATCH(CODE(Schichtfolgetabelle!G14),$H$98:$H$147,0)),IF(ISERROR(VLOOKUP(Schichtfolgetabelle!G14,Berechnung!$A$98:$D$147,4,0)),0,VLOOKUP(Schichtfolgetabelle!G14,Berechnung!$A$98:$D$147,4,0)))</f>
        <v>0</v>
      </c>
      <c r="I240" s="29">
        <f>IF(OR(Schichtfolgetabelle!H14=Schichten!$B$3,Schichtfolgetabelle!H14=Schichten!$B$4),INDEX($D$98:$D$147,MATCH(CODE(Schichtfolgetabelle!H14),$H$98:$H$147,0)),IF(ISERROR(VLOOKUP(Schichtfolgetabelle!H14,Berechnung!$A$98:$D$147,4,0)),0,VLOOKUP(Schichtfolgetabelle!H14,Berechnung!$A$98:$D$147,4,0)))</f>
        <v>0</v>
      </c>
      <c r="J240" s="29">
        <f>IF(OR(Schichtfolgetabelle!I14=Schichten!$B$3,Schichtfolgetabelle!I14=Schichten!$B$4),INDEX($D$98:$D$147,MATCH(CODE(Schichtfolgetabelle!I14),$H$98:$H$147,0)),IF(ISERROR(VLOOKUP(Schichtfolgetabelle!I14,Berechnung!$A$98:$D$147,4,0)),0,VLOOKUP(Schichtfolgetabelle!I14,Berechnung!$A$98:$D$147,4,0)))</f>
        <v>0</v>
      </c>
      <c r="K240" s="29">
        <f>IF(OR(Schichtfolgetabelle!J14=Schichten!$B$3,Schichtfolgetabelle!J14=Schichten!$B$4),INDEX($D$98:$D$147,MATCH(CODE(Schichtfolgetabelle!J14),$H$98:$H$147,0)),IF(ISERROR(VLOOKUP(Schichtfolgetabelle!J14,Berechnung!$A$98:$D$147,4,0)),0,VLOOKUP(Schichtfolgetabelle!J14,Berechnung!$A$98:$D$147,4,0)))</f>
        <v>0</v>
      </c>
      <c r="L240" s="29">
        <f>IF(OR(Schichtfolgetabelle!K14=Schichten!$B$3,Schichtfolgetabelle!K14=Schichten!$B$4),INDEX($D$98:$D$147,MATCH(CODE(Schichtfolgetabelle!K14),$H$98:$H$147,0)),IF(ISERROR(VLOOKUP(Schichtfolgetabelle!K14,Berechnung!$A$98:$D$147,4,0)),0,VLOOKUP(Schichtfolgetabelle!K14,Berechnung!$A$98:$D$147,4,0)))</f>
        <v>0</v>
      </c>
      <c r="M240" s="29">
        <f>IF(OR(Schichtfolgetabelle!L14=Schichten!$B$3,Schichtfolgetabelle!L14=Schichten!$B$4),INDEX($D$98:$D$147,MATCH(CODE(Schichtfolgetabelle!L14),$H$98:$H$147,0)),IF(ISERROR(VLOOKUP(Schichtfolgetabelle!L14,Berechnung!$A$98:$D$147,4,0)),0,VLOOKUP(Schichtfolgetabelle!L14,Berechnung!$A$98:$D$147,4,0)))</f>
        <v>0</v>
      </c>
      <c r="N240" s="29">
        <f>IF(OR(Schichtfolgetabelle!M14=Schichten!$B$3,Schichtfolgetabelle!M14=Schichten!$B$4),INDEX($D$98:$D$147,MATCH(CODE(Schichtfolgetabelle!M14),$H$98:$H$147,0)),IF(ISERROR(VLOOKUP(Schichtfolgetabelle!M14,Berechnung!$A$98:$D$147,4,0)),0,VLOOKUP(Schichtfolgetabelle!M14,Berechnung!$A$98:$D$147,4,0)))</f>
        <v>0</v>
      </c>
      <c r="O240" s="29">
        <f>IF(OR(Schichtfolgetabelle!N14=Schichten!$B$3,Schichtfolgetabelle!N14=Schichten!$B$4),INDEX($D$98:$D$147,MATCH(CODE(Schichtfolgetabelle!N14),$H$98:$H$147,0)),IF(ISERROR(VLOOKUP(Schichtfolgetabelle!N14,Berechnung!$A$98:$D$147,4,0)),0,VLOOKUP(Schichtfolgetabelle!N14,Berechnung!$A$98:$D$147,4,0)))</f>
        <v>0</v>
      </c>
      <c r="P240" s="29">
        <f>IF(OR(Schichtfolgetabelle!O14=Schichten!$B$3,Schichtfolgetabelle!O14=Schichten!$B$4),INDEX($D$98:$D$147,MATCH(CODE(Schichtfolgetabelle!O14),$H$98:$H$147,0)),IF(ISERROR(VLOOKUP(Schichtfolgetabelle!O14,Berechnung!$A$98:$D$147,4,0)),0,VLOOKUP(Schichtfolgetabelle!O14,Berechnung!$A$98:$D$147,4,0)))</f>
        <v>0</v>
      </c>
      <c r="Q240" s="29">
        <f>IF(OR(Schichtfolgetabelle!P14=Schichten!$B$3,Schichtfolgetabelle!P14=Schichten!$B$4),INDEX($D$98:$D$147,MATCH(CODE(Schichtfolgetabelle!P14),$H$98:$H$147,0)),IF(ISERROR(VLOOKUP(Schichtfolgetabelle!P14,Berechnung!$A$98:$D$147,4,0)),0,VLOOKUP(Schichtfolgetabelle!P14,Berechnung!$A$98:$D$147,4,0)))</f>
        <v>0</v>
      </c>
      <c r="R240" s="29">
        <f>IF(OR(Schichtfolgetabelle!Q14=Schichten!$B$3,Schichtfolgetabelle!Q14=Schichten!$B$4),INDEX($D$98:$D$147,MATCH(CODE(Schichtfolgetabelle!Q14),$H$98:$H$147,0)),IF(ISERROR(VLOOKUP(Schichtfolgetabelle!Q14,Berechnung!$A$98:$D$147,4,0)),0,VLOOKUP(Schichtfolgetabelle!Q14,Berechnung!$A$98:$D$147,4,0)))</f>
        <v>0</v>
      </c>
      <c r="S240" s="29">
        <f>IF(OR(Schichtfolgetabelle!R14=Schichten!$B$3,Schichtfolgetabelle!R14=Schichten!$B$4),INDEX($D$98:$D$147,MATCH(CODE(Schichtfolgetabelle!R14),$H$98:$H$147,0)),IF(ISERROR(VLOOKUP(Schichtfolgetabelle!R14,Berechnung!$A$98:$D$147,4,0)),0,VLOOKUP(Schichtfolgetabelle!R14,Berechnung!$A$98:$D$147,4,0)))</f>
        <v>0</v>
      </c>
      <c r="T240" s="29">
        <f>IF(OR(Schichtfolgetabelle!S14=Schichten!$B$3,Schichtfolgetabelle!S14=Schichten!$B$4),INDEX($D$98:$D$147,MATCH(CODE(Schichtfolgetabelle!S14),$H$98:$H$147,0)),IF(ISERROR(VLOOKUP(Schichtfolgetabelle!S14,Berechnung!$A$98:$D$147,4,0)),0,VLOOKUP(Schichtfolgetabelle!S14,Berechnung!$A$98:$D$147,4,0)))</f>
        <v>0</v>
      </c>
      <c r="U240" s="29">
        <f>IF(OR(Schichtfolgetabelle!T14=Schichten!$B$3,Schichtfolgetabelle!T14=Schichten!$B$4),INDEX($D$98:$D$147,MATCH(CODE(Schichtfolgetabelle!T14),$H$98:$H$147,0)),IF(ISERROR(VLOOKUP(Schichtfolgetabelle!T14,Berechnung!$A$98:$D$147,4,0)),0,VLOOKUP(Schichtfolgetabelle!T14,Berechnung!$A$98:$D$147,4,0)))</f>
        <v>0</v>
      </c>
      <c r="V240" s="29">
        <f>IF(OR(Schichtfolgetabelle!U14=Schichten!$B$3,Schichtfolgetabelle!U14=Schichten!$B$4),INDEX($D$98:$D$147,MATCH(CODE(Schichtfolgetabelle!U14),$H$98:$H$147,0)),IF(ISERROR(VLOOKUP(Schichtfolgetabelle!U14,Berechnung!$A$98:$D$147,4,0)),0,VLOOKUP(Schichtfolgetabelle!U14,Berechnung!$A$98:$D$147,4,0)))</f>
        <v>0</v>
      </c>
      <c r="W240" s="29">
        <f>IF(OR(Schichtfolgetabelle!V14=Schichten!$B$3,Schichtfolgetabelle!V14=Schichten!$B$4),INDEX($D$98:$D$147,MATCH(CODE(Schichtfolgetabelle!V14),$H$98:$H$147,0)),IF(ISERROR(VLOOKUP(Schichtfolgetabelle!V14,Berechnung!$A$98:$D$147,4,0)),0,VLOOKUP(Schichtfolgetabelle!V14,Berechnung!$A$98:$D$147,4,0)))</f>
        <v>0</v>
      </c>
      <c r="X240" s="29">
        <f>IF(OR(Schichtfolgetabelle!W14=Schichten!$B$3,Schichtfolgetabelle!W14=Schichten!$B$4),INDEX($D$98:$D$147,MATCH(CODE(Schichtfolgetabelle!W14),$H$98:$H$147,0)),IF(ISERROR(VLOOKUP(Schichtfolgetabelle!W14,Berechnung!$A$98:$D$147,4,0)),0,VLOOKUP(Schichtfolgetabelle!W14,Berechnung!$A$98:$D$147,4,0)))</f>
        <v>0</v>
      </c>
      <c r="Y240" s="29">
        <f>IF(OR(Schichtfolgetabelle!X14=Schichten!$B$3,Schichtfolgetabelle!X14=Schichten!$B$4),INDEX($D$98:$D$147,MATCH(CODE(Schichtfolgetabelle!X14),$H$98:$H$147,0)),IF(ISERROR(VLOOKUP(Schichtfolgetabelle!X14,Berechnung!$A$98:$D$147,4,0)),0,VLOOKUP(Schichtfolgetabelle!X14,Berechnung!$A$98:$D$147,4,0)))</f>
        <v>0</v>
      </c>
      <c r="Z240" s="29">
        <f>IF(OR(Schichtfolgetabelle!Y14=Schichten!$B$3,Schichtfolgetabelle!Y14=Schichten!$B$4),INDEX($D$98:$D$147,MATCH(CODE(Schichtfolgetabelle!Y14),$H$98:$H$147,0)),IF(ISERROR(VLOOKUP(Schichtfolgetabelle!Y14,Berechnung!$A$98:$D$147,4,0)),0,VLOOKUP(Schichtfolgetabelle!Y14,Berechnung!$A$98:$D$147,4,0)))</f>
        <v>0</v>
      </c>
      <c r="AA240" s="29">
        <f>IF(OR(Schichtfolgetabelle!Z14=Schichten!$B$3,Schichtfolgetabelle!Z14=Schichten!$B$4),INDEX($D$98:$D$147,MATCH(CODE(Schichtfolgetabelle!Z14),$H$98:$H$147,0)),IF(ISERROR(VLOOKUP(Schichtfolgetabelle!Z14,Berechnung!$A$98:$D$147,4,0)),0,VLOOKUP(Schichtfolgetabelle!Z14,Berechnung!$A$98:$D$147,4,0)))</f>
        <v>0</v>
      </c>
      <c r="AB240" s="29">
        <f>IF(OR(Schichtfolgetabelle!AA14=Schichten!$B$3,Schichtfolgetabelle!AA14=Schichten!$B$4),INDEX($D$98:$D$147,MATCH(CODE(Schichtfolgetabelle!AA14),$H$98:$H$147,0)),IF(ISERROR(VLOOKUP(Schichtfolgetabelle!AA14,Berechnung!$A$98:$D$147,4,0)),0,VLOOKUP(Schichtfolgetabelle!AA14,Berechnung!$A$98:$D$147,4,0)))</f>
        <v>0</v>
      </c>
      <c r="AC240" s="29">
        <f>IF(OR(Schichtfolgetabelle!AB14=Schichten!$B$3,Schichtfolgetabelle!AB14=Schichten!$B$4),INDEX($D$98:$D$147,MATCH(CODE(Schichtfolgetabelle!AB14),$H$98:$H$147,0)),IF(ISERROR(VLOOKUP(Schichtfolgetabelle!AB14,Berechnung!$A$98:$D$147,4,0)),0,VLOOKUP(Schichtfolgetabelle!AB14,Berechnung!$A$98:$D$147,4,0)))</f>
        <v>0</v>
      </c>
      <c r="AD240" s="29">
        <f>IF(OR(Schichtfolgetabelle!AC14=Schichten!$B$3,Schichtfolgetabelle!AC14=Schichten!$B$4),INDEX($D$98:$D$147,MATCH(CODE(Schichtfolgetabelle!AC14),$H$98:$H$147,0)),IF(ISERROR(VLOOKUP(Schichtfolgetabelle!AC14,Berechnung!$A$98:$D$147,4,0)),0,VLOOKUP(Schichtfolgetabelle!AC14,Berechnung!$A$98:$D$147,4,0)))</f>
        <v>0</v>
      </c>
      <c r="AE240" s="29">
        <f>IF(OR(Schichtfolgetabelle!AD14=Schichten!$B$3,Schichtfolgetabelle!AD14=Schichten!$B$4),INDEX($D$98:$D$147,MATCH(CODE(Schichtfolgetabelle!AD14),$H$98:$H$147,0)),IF(ISERROR(VLOOKUP(Schichtfolgetabelle!AD14,Berechnung!$A$98:$D$147,4,0)),0,VLOOKUP(Schichtfolgetabelle!AD14,Berechnung!$A$98:$D$147,4,0)))</f>
        <v>0</v>
      </c>
      <c r="AF240" s="29">
        <f>IF(OR(Schichtfolgetabelle!AE14=Schichten!$B$3,Schichtfolgetabelle!AE14=Schichten!$B$4),INDEX($D$98:$D$147,MATCH(CODE(Schichtfolgetabelle!AE14),$H$98:$H$147,0)),IF(ISERROR(VLOOKUP(Schichtfolgetabelle!AE14,Berechnung!$A$98:$D$147,4,0)),0,VLOOKUP(Schichtfolgetabelle!AE14,Berechnung!$A$98:$D$147,4,0)))</f>
        <v>0</v>
      </c>
      <c r="AG240" s="29">
        <f>IF(OR(Schichtfolgetabelle!AF14=Schichten!$B$3,Schichtfolgetabelle!AF14=Schichten!$B$4),INDEX($D$98:$D$147,MATCH(CODE(Schichtfolgetabelle!AF14),$H$98:$H$147,0)),IF(ISERROR(VLOOKUP(Schichtfolgetabelle!AF14,Berechnung!$A$98:$D$147,4,0)),0,VLOOKUP(Schichtfolgetabelle!AF14,Berechnung!$A$98:$D$147,4,0)))</f>
        <v>0</v>
      </c>
      <c r="AH240" s="29">
        <f>IF(OR(Schichtfolgetabelle!AG14=Schichten!$B$3,Schichtfolgetabelle!AG14=Schichten!$B$4),INDEX($D$98:$D$147,MATCH(CODE(Schichtfolgetabelle!AG14),$H$98:$H$147,0)),IF(ISERROR(VLOOKUP(Schichtfolgetabelle!AG14,Berechnung!$A$98:$D$147,4,0)),0,VLOOKUP(Schichtfolgetabelle!AG14,Berechnung!$A$98:$D$147,4,0)))</f>
        <v>0</v>
      </c>
      <c r="AI240" s="29">
        <f>IF(OR(Schichtfolgetabelle!AH14=Schichten!$B$3,Schichtfolgetabelle!AH14=Schichten!$B$4),INDEX($D$98:$D$147,MATCH(CODE(Schichtfolgetabelle!AH14),$H$98:$H$147,0)),IF(ISERROR(VLOOKUP(Schichtfolgetabelle!AH14,Berechnung!$A$98:$D$147,4,0)),0,VLOOKUP(Schichtfolgetabelle!AH14,Berechnung!$A$98:$D$147,4,0)))</f>
        <v>0</v>
      </c>
      <c r="AJ240" s="29">
        <f>IF(OR(Schichtfolgetabelle!AI14=Schichten!$B$3,Schichtfolgetabelle!AI14=Schichten!$B$4),INDEX($D$98:$D$147,MATCH(CODE(Schichtfolgetabelle!AI14),$H$98:$H$147,0)),IF(ISERROR(VLOOKUP(Schichtfolgetabelle!AI14,Berechnung!$A$98:$D$147,4,0)),0,VLOOKUP(Schichtfolgetabelle!AI14,Berechnung!$A$98:$D$147,4,0)))</f>
        <v>0</v>
      </c>
      <c r="AK240" s="29">
        <f>IF(OR(Schichtfolgetabelle!AJ14=Schichten!$B$3,Schichtfolgetabelle!AJ14=Schichten!$B$4),INDEX($D$98:$D$147,MATCH(CODE(Schichtfolgetabelle!AJ14),$H$98:$H$147,0)),IF(ISERROR(VLOOKUP(Schichtfolgetabelle!AJ14,Berechnung!$A$98:$D$147,4,0)),0,VLOOKUP(Schichtfolgetabelle!AJ14,Berechnung!$A$98:$D$147,4,0)))</f>
        <v>0</v>
      </c>
      <c r="AM240" t="str">
        <f t="shared" si="18"/>
        <v>00:00</v>
      </c>
      <c r="AN240" s="29">
        <f>IF(OR(Schichtfolge!F13=Schichten!$B$3,Schichtfolge!F13=Schichten!$B$4),INDEX($D$98:$D$147,MATCH(CODE(Schichtfolge!F13),$H$98:$H$147,0)),IF(ISERROR(VLOOKUP(Schichtfolge!F13,Berechnung!$A$98:$D$147,4,0)),0,VLOOKUP(Schichtfolge!F13,Berechnung!$A$98:$D$147,4,0)))</f>
        <v>0</v>
      </c>
      <c r="AO240" s="29">
        <f>IF(OR(Schichtfolge!G13=Schichten!$B$3,Schichtfolge!G13=Schichten!$B$4),INDEX($D$98:$D$147,MATCH(CODE(Schichtfolge!G13),$H$98:$H$147,0)),IF(ISERROR(VLOOKUP(Schichtfolge!G13,Berechnung!$A$98:$D$147,4,0)),0,VLOOKUP(Schichtfolge!G13,Berechnung!$A$98:$D$147,4,0)))</f>
        <v>0</v>
      </c>
      <c r="AP240" s="29">
        <f>IF(OR(Schichtfolge!H13=Schichten!$B$3,Schichtfolge!H13=Schichten!$B$4),INDEX($D$98:$D$147,MATCH(CODE(Schichtfolge!H13),$H$98:$H$147,0)),IF(ISERROR(VLOOKUP(Schichtfolge!H13,Berechnung!$A$98:$D$147,4,0)),0,VLOOKUP(Schichtfolge!H13,Berechnung!$A$98:$D$147,4,0)))</f>
        <v>0</v>
      </c>
      <c r="AQ240" s="29">
        <f>IF(OR(Schichtfolge!I13=Schichten!$B$3,Schichtfolge!I13=Schichten!$B$4),INDEX($D$98:$D$147,MATCH(CODE(Schichtfolge!I13),$H$98:$H$147,0)),IF(ISERROR(VLOOKUP(Schichtfolge!I13,Berechnung!$A$98:$D$147,4,0)),0,VLOOKUP(Schichtfolge!I13,Berechnung!$A$98:$D$147,4,0)))</f>
        <v>0</v>
      </c>
      <c r="AR240" s="29">
        <f>IF(OR(Schichtfolge!J13=Schichten!$B$3,Schichtfolge!J13=Schichten!$B$4),INDEX($D$98:$D$147,MATCH(CODE(Schichtfolge!J13),$H$98:$H$147,0)),IF(ISERROR(VLOOKUP(Schichtfolge!J13,Berechnung!$A$98:$D$147,4,0)),0,VLOOKUP(Schichtfolge!J13,Berechnung!$A$98:$D$147,4,0)))</f>
        <v>0</v>
      </c>
      <c r="AS240" s="29">
        <f>IF(OR(Schichtfolge!K13=Schichten!$B$3,Schichtfolge!K13=Schichten!$B$4),INDEX($D$98:$D$147,MATCH(CODE(Schichtfolge!K13),$H$98:$H$147,0)),IF(ISERROR(VLOOKUP(Schichtfolge!K13,Berechnung!$A$98:$D$147,4,0)),0,VLOOKUP(Schichtfolge!K13,Berechnung!$A$98:$D$147,4,0)))</f>
        <v>0</v>
      </c>
      <c r="AT240" s="29">
        <f>IF(OR(Schichtfolge!L13=Schichten!$B$3,Schichtfolge!L13=Schichten!$B$4),INDEX($D$98:$D$147,MATCH(CODE(Schichtfolge!L13),$H$98:$H$147,0)),IF(ISERROR(VLOOKUP(Schichtfolge!L13,Berechnung!$A$98:$D$147,4,0)),0,VLOOKUP(Schichtfolge!L13,Berechnung!$A$98:$D$147,4,0)))</f>
        <v>0</v>
      </c>
      <c r="AU240" s="29">
        <f>IF(OR(Schichtfolge!M13=Schichten!$B$3,Schichtfolge!M13=Schichten!$B$4),INDEX($D$98:$D$147,MATCH(CODE(Schichtfolge!M13),$H$98:$H$147,0)),IF(ISERROR(VLOOKUP(Schichtfolge!M13,Berechnung!$A$98:$D$147,4,0)),0,VLOOKUP(Schichtfolge!M13,Berechnung!$A$98:$D$147,4,0)))</f>
        <v>0</v>
      </c>
      <c r="AV240" s="29">
        <f>IF(OR(Schichtfolge!N13=Schichten!$B$3,Schichtfolge!N13=Schichten!$B$4),INDEX($D$98:$D$147,MATCH(CODE(Schichtfolge!N13),$H$98:$H$147,0)),IF(ISERROR(VLOOKUP(Schichtfolge!N13,Berechnung!$A$98:$D$147,4,0)),0,VLOOKUP(Schichtfolge!N13,Berechnung!$A$98:$D$147,4,0)))</f>
        <v>0</v>
      </c>
      <c r="AW240" s="29">
        <f>IF(OR(Schichtfolge!O13=Schichten!$B$3,Schichtfolge!O13=Schichten!$B$4),INDEX($D$98:$D$147,MATCH(CODE(Schichtfolge!O13),$H$98:$H$147,0)),IF(ISERROR(VLOOKUP(Schichtfolge!O13,Berechnung!$A$98:$D$147,4,0)),0,VLOOKUP(Schichtfolge!O13,Berechnung!$A$98:$D$147,4,0)))</f>
        <v>0</v>
      </c>
      <c r="AX240" s="29">
        <f>IF(OR(Schichtfolge!P13=Schichten!$B$3,Schichtfolge!P13=Schichten!$B$4),INDEX($D$98:$D$147,MATCH(CODE(Schichtfolge!P13),$H$98:$H$147,0)),IF(ISERROR(VLOOKUP(Schichtfolge!P13,Berechnung!$A$98:$D$147,4,0)),0,VLOOKUP(Schichtfolge!P13,Berechnung!$A$98:$D$147,4,0)))</f>
        <v>0</v>
      </c>
      <c r="AY240" s="29">
        <f>IF(OR(Schichtfolge!Q13=Schichten!$B$3,Schichtfolge!Q13=Schichten!$B$4),INDEX($D$98:$D$147,MATCH(CODE(Schichtfolge!Q13),$H$98:$H$147,0)),IF(ISERROR(VLOOKUP(Schichtfolge!Q13,Berechnung!$A$98:$D$147,4,0)),0,VLOOKUP(Schichtfolge!Q13,Berechnung!$A$98:$D$147,4,0)))</f>
        <v>0</v>
      </c>
      <c r="AZ240" s="29">
        <f>IF(OR(Schichtfolge!R13=Schichten!$B$3,Schichtfolge!R13=Schichten!$B$4),INDEX($D$98:$D$147,MATCH(CODE(Schichtfolge!R13),$H$98:$H$147,0)),IF(ISERROR(VLOOKUP(Schichtfolge!R13,Berechnung!$A$98:$D$147,4,0)),0,VLOOKUP(Schichtfolge!R13,Berechnung!$A$98:$D$147,4,0)))</f>
        <v>0</v>
      </c>
      <c r="BA240" s="29">
        <f>IF(OR(Schichtfolge!S13=Schichten!$B$3,Schichtfolge!S13=Schichten!$B$4),INDEX($D$98:$D$147,MATCH(CODE(Schichtfolge!S13),$H$98:$H$147,0)),IF(ISERROR(VLOOKUP(Schichtfolge!S13,Berechnung!$A$98:$D$147,4,0)),0,VLOOKUP(Schichtfolge!S13,Berechnung!$A$98:$D$147,4,0)))</f>
        <v>0</v>
      </c>
      <c r="BB240" s="29">
        <f>IF(OR(Schichtfolge!T13=Schichten!$B$3,Schichtfolge!T13=Schichten!$B$4),INDEX($D$98:$D$147,MATCH(CODE(Schichtfolge!T13),$H$98:$H$147,0)),IF(ISERROR(VLOOKUP(Schichtfolge!T13,Berechnung!$A$98:$D$147,4,0)),0,VLOOKUP(Schichtfolge!T13,Berechnung!$A$98:$D$147,4,0)))</f>
        <v>0</v>
      </c>
      <c r="BC240" s="29">
        <f>IF(OR(Schichtfolge!U13=Schichten!$B$3,Schichtfolge!U13=Schichten!$B$4),INDEX($D$98:$D$147,MATCH(CODE(Schichtfolge!U13),$H$98:$H$147,0)),IF(ISERROR(VLOOKUP(Schichtfolge!U13,Berechnung!$A$98:$D$147,4,0)),0,VLOOKUP(Schichtfolge!U13,Berechnung!$A$98:$D$147,4,0)))</f>
        <v>0</v>
      </c>
      <c r="BD240" s="29">
        <f>IF(OR(Schichtfolge!V13=Schichten!$B$3,Schichtfolge!V13=Schichten!$B$4),INDEX($D$98:$D$147,MATCH(CODE(Schichtfolge!V13),$H$98:$H$147,0)),IF(ISERROR(VLOOKUP(Schichtfolge!V13,Berechnung!$A$98:$D$147,4,0)),0,VLOOKUP(Schichtfolge!V13,Berechnung!$A$98:$D$147,4,0)))</f>
        <v>0</v>
      </c>
      <c r="BE240" s="29">
        <f>IF(OR(Schichtfolge!W13=Schichten!$B$3,Schichtfolge!W13=Schichten!$B$4),INDEX($D$98:$D$147,MATCH(CODE(Schichtfolge!W13),$H$98:$H$147,0)),IF(ISERROR(VLOOKUP(Schichtfolge!W13,Berechnung!$A$98:$D$147,4,0)),0,VLOOKUP(Schichtfolge!W13,Berechnung!$A$98:$D$147,4,0)))</f>
        <v>0</v>
      </c>
      <c r="BF240" s="29">
        <f>IF(OR(Schichtfolge!X13=Schichten!$B$3,Schichtfolge!X13=Schichten!$B$4),INDEX($D$98:$D$147,MATCH(CODE(Schichtfolge!X13),$H$98:$H$147,0)),IF(ISERROR(VLOOKUP(Schichtfolge!X13,Berechnung!$A$98:$D$147,4,0)),0,VLOOKUP(Schichtfolge!X13,Berechnung!$A$98:$D$147,4,0)))</f>
        <v>0</v>
      </c>
      <c r="BG240" s="29">
        <f>IF(OR(Schichtfolge!Y13=Schichten!$B$3,Schichtfolge!Y13=Schichten!$B$4),INDEX($D$98:$D$147,MATCH(CODE(Schichtfolge!Y13),$H$98:$H$147,0)),IF(ISERROR(VLOOKUP(Schichtfolge!Y13,Berechnung!$A$98:$D$147,4,0)),0,VLOOKUP(Schichtfolge!Y13,Berechnung!$A$98:$D$147,4,0)))</f>
        <v>0</v>
      </c>
      <c r="BH240" s="29">
        <f>IF(OR(Schichtfolge!Z13=Schichten!$B$3,Schichtfolge!Z13=Schichten!$B$4),INDEX($D$98:$D$147,MATCH(CODE(Schichtfolge!Z13),$H$98:$H$147,0)),IF(ISERROR(VLOOKUP(Schichtfolge!Z13,Berechnung!$A$98:$D$147,4,0)),0,VLOOKUP(Schichtfolge!Z13,Berechnung!$A$98:$D$147,4,0)))</f>
        <v>0</v>
      </c>
      <c r="BI240" s="29">
        <f>IF(OR(Schichtfolge!AA13=Schichten!$B$3,Schichtfolge!AA13=Schichten!$B$4),INDEX($D$98:$D$147,MATCH(CODE(Schichtfolge!AA13),$H$98:$H$147,0)),IF(ISERROR(VLOOKUP(Schichtfolge!AA13,Berechnung!$A$98:$D$147,4,0)),0,VLOOKUP(Schichtfolge!AA13,Berechnung!$A$98:$D$147,4,0)))</f>
        <v>0</v>
      </c>
      <c r="BJ240" s="29">
        <f>IF(OR(Schichtfolge!AB13=Schichten!$B$3,Schichtfolge!AB13=Schichten!$B$4),INDEX($D$98:$D$147,MATCH(CODE(Schichtfolge!AB13),$H$98:$H$147,0)),IF(ISERROR(VLOOKUP(Schichtfolge!AB13,Berechnung!$A$98:$D$147,4,0)),0,VLOOKUP(Schichtfolge!AB13,Berechnung!$A$98:$D$147,4,0)))</f>
        <v>0</v>
      </c>
      <c r="BK240" s="29">
        <f>IF(OR(Schichtfolge!AC13=Schichten!$B$3,Schichtfolge!AC13=Schichten!$B$4),INDEX($D$98:$D$147,MATCH(CODE(Schichtfolge!AC13),$H$98:$H$147,0)),IF(ISERROR(VLOOKUP(Schichtfolge!AC13,Berechnung!$A$98:$D$147,4,0)),0,VLOOKUP(Schichtfolge!AC13,Berechnung!$A$98:$D$147,4,0)))</f>
        <v>0</v>
      </c>
      <c r="BL240" s="29">
        <f>IF(OR(Schichtfolge!AD13=Schichten!$B$3,Schichtfolge!AD13=Schichten!$B$4),INDEX($D$98:$D$147,MATCH(CODE(Schichtfolge!AD13),$H$98:$H$147,0)),IF(ISERROR(VLOOKUP(Schichtfolge!AD13,Berechnung!$A$98:$D$147,4,0)),0,VLOOKUP(Schichtfolge!AD13,Berechnung!$A$98:$D$147,4,0)))</f>
        <v>0</v>
      </c>
      <c r="BM240" s="29">
        <f>IF(OR(Schichtfolge!AE13=Schichten!$B$3,Schichtfolge!AE13=Schichten!$B$4),INDEX($D$98:$D$147,MATCH(CODE(Schichtfolge!AE13),$H$98:$H$147,0)),IF(ISERROR(VLOOKUP(Schichtfolge!AE13,Berechnung!$A$98:$D$147,4,0)),0,VLOOKUP(Schichtfolge!AE13,Berechnung!$A$98:$D$147,4,0)))</f>
        <v>0</v>
      </c>
      <c r="BN240" s="29">
        <f>IF(OR(Schichtfolge!AF13=Schichten!$B$3,Schichtfolge!AF13=Schichten!$B$4),INDEX($D$98:$D$147,MATCH(CODE(Schichtfolge!AF13),$H$98:$H$147,0)),IF(ISERROR(VLOOKUP(Schichtfolge!AF13,Berechnung!$A$98:$D$147,4,0)),0,VLOOKUP(Schichtfolge!AF13,Berechnung!$A$98:$D$147,4,0)))</f>
        <v>0</v>
      </c>
      <c r="BO240" s="29">
        <f>IF(OR(Schichtfolge!AG13=Schichten!$B$3,Schichtfolge!AG13=Schichten!$B$4),INDEX($D$98:$D$147,MATCH(CODE(Schichtfolge!AG13),$H$98:$H$147,0)),IF(ISERROR(VLOOKUP(Schichtfolge!AG13,Berechnung!$A$98:$D$147,4,0)),0,VLOOKUP(Schichtfolge!AG13,Berechnung!$A$98:$D$147,4,0)))</f>
        <v>0</v>
      </c>
    </row>
    <row r="241" spans="1:67" x14ac:dyDescent="0.25">
      <c r="A241" s="82" t="str">
        <f>IF(Feiertage!D91&lt;&gt;"",Feiertage!B91,"")</f>
        <v/>
      </c>
      <c r="C241">
        <f>Schichtfolgetabelle!B15</f>
        <v>10</v>
      </c>
      <c r="D241" t="str">
        <f>Schichtfolgetabelle!C15</f>
        <v>Vorname10</v>
      </c>
      <c r="E241" t="str">
        <f>Schichtfolgetabelle!D15</f>
        <v>Nachname10</v>
      </c>
      <c r="F241" s="29" t="str">
        <f t="shared" si="17"/>
        <v>00:00</v>
      </c>
      <c r="G241" s="29">
        <f>IF(OR(Schichtfolgetabelle!F15=Schichten!$B$3,Schichtfolgetabelle!F15=Schichten!$B$4),INDEX($D$98:$D$147,MATCH(CODE(Schichtfolgetabelle!F15),$H$98:$H$147,0)),IF(ISERROR(VLOOKUP(Schichtfolgetabelle!F15,Berechnung!$A$98:$D$147,4,0)),0,VLOOKUP(Schichtfolgetabelle!F15,Berechnung!$A$98:$D$147,4,0)))</f>
        <v>0</v>
      </c>
      <c r="H241" s="29">
        <f>IF(OR(Schichtfolgetabelle!G15=Schichten!$B$3,Schichtfolgetabelle!G15=Schichten!$B$4),INDEX($D$98:$D$147,MATCH(CODE(Schichtfolgetabelle!G15),$H$98:$H$147,0)),IF(ISERROR(VLOOKUP(Schichtfolgetabelle!G15,Berechnung!$A$98:$D$147,4,0)),0,VLOOKUP(Schichtfolgetabelle!G15,Berechnung!$A$98:$D$147,4,0)))</f>
        <v>0</v>
      </c>
      <c r="I241" s="29">
        <f>IF(OR(Schichtfolgetabelle!H15=Schichten!$B$3,Schichtfolgetabelle!H15=Schichten!$B$4),INDEX($D$98:$D$147,MATCH(CODE(Schichtfolgetabelle!H15),$H$98:$H$147,0)),IF(ISERROR(VLOOKUP(Schichtfolgetabelle!H15,Berechnung!$A$98:$D$147,4,0)),0,VLOOKUP(Schichtfolgetabelle!H15,Berechnung!$A$98:$D$147,4,0)))</f>
        <v>0</v>
      </c>
      <c r="J241" s="29">
        <f>IF(OR(Schichtfolgetabelle!I15=Schichten!$B$3,Schichtfolgetabelle!I15=Schichten!$B$4),INDEX($D$98:$D$147,MATCH(CODE(Schichtfolgetabelle!I15),$H$98:$H$147,0)),IF(ISERROR(VLOOKUP(Schichtfolgetabelle!I15,Berechnung!$A$98:$D$147,4,0)),0,VLOOKUP(Schichtfolgetabelle!I15,Berechnung!$A$98:$D$147,4,0)))</f>
        <v>0</v>
      </c>
      <c r="K241" s="29">
        <f>IF(OR(Schichtfolgetabelle!J15=Schichten!$B$3,Schichtfolgetabelle!J15=Schichten!$B$4),INDEX($D$98:$D$147,MATCH(CODE(Schichtfolgetabelle!J15),$H$98:$H$147,0)),IF(ISERROR(VLOOKUP(Schichtfolgetabelle!J15,Berechnung!$A$98:$D$147,4,0)),0,VLOOKUP(Schichtfolgetabelle!J15,Berechnung!$A$98:$D$147,4,0)))</f>
        <v>0</v>
      </c>
      <c r="L241" s="29">
        <f>IF(OR(Schichtfolgetabelle!K15=Schichten!$B$3,Schichtfolgetabelle!K15=Schichten!$B$4),INDEX($D$98:$D$147,MATCH(CODE(Schichtfolgetabelle!K15),$H$98:$H$147,0)),IF(ISERROR(VLOOKUP(Schichtfolgetabelle!K15,Berechnung!$A$98:$D$147,4,0)),0,VLOOKUP(Schichtfolgetabelle!K15,Berechnung!$A$98:$D$147,4,0)))</f>
        <v>0</v>
      </c>
      <c r="M241" s="29">
        <f>IF(OR(Schichtfolgetabelle!L15=Schichten!$B$3,Schichtfolgetabelle!L15=Schichten!$B$4),INDEX($D$98:$D$147,MATCH(CODE(Schichtfolgetabelle!L15),$H$98:$H$147,0)),IF(ISERROR(VLOOKUP(Schichtfolgetabelle!L15,Berechnung!$A$98:$D$147,4,0)),0,VLOOKUP(Schichtfolgetabelle!L15,Berechnung!$A$98:$D$147,4,0)))</f>
        <v>0</v>
      </c>
      <c r="N241" s="29">
        <f>IF(OR(Schichtfolgetabelle!M15=Schichten!$B$3,Schichtfolgetabelle!M15=Schichten!$B$4),INDEX($D$98:$D$147,MATCH(CODE(Schichtfolgetabelle!M15),$H$98:$H$147,0)),IF(ISERROR(VLOOKUP(Schichtfolgetabelle!M15,Berechnung!$A$98:$D$147,4,0)),0,VLOOKUP(Schichtfolgetabelle!M15,Berechnung!$A$98:$D$147,4,0)))</f>
        <v>0</v>
      </c>
      <c r="O241" s="29">
        <f>IF(OR(Schichtfolgetabelle!N15=Schichten!$B$3,Schichtfolgetabelle!N15=Schichten!$B$4),INDEX($D$98:$D$147,MATCH(CODE(Schichtfolgetabelle!N15),$H$98:$H$147,0)),IF(ISERROR(VLOOKUP(Schichtfolgetabelle!N15,Berechnung!$A$98:$D$147,4,0)),0,VLOOKUP(Schichtfolgetabelle!N15,Berechnung!$A$98:$D$147,4,0)))</f>
        <v>0</v>
      </c>
      <c r="P241" s="29">
        <f>IF(OR(Schichtfolgetabelle!O15=Schichten!$B$3,Schichtfolgetabelle!O15=Schichten!$B$4),INDEX($D$98:$D$147,MATCH(CODE(Schichtfolgetabelle!O15),$H$98:$H$147,0)),IF(ISERROR(VLOOKUP(Schichtfolgetabelle!O15,Berechnung!$A$98:$D$147,4,0)),0,VLOOKUP(Schichtfolgetabelle!O15,Berechnung!$A$98:$D$147,4,0)))</f>
        <v>0</v>
      </c>
      <c r="Q241" s="29">
        <f>IF(OR(Schichtfolgetabelle!P15=Schichten!$B$3,Schichtfolgetabelle!P15=Schichten!$B$4),INDEX($D$98:$D$147,MATCH(CODE(Schichtfolgetabelle!P15),$H$98:$H$147,0)),IF(ISERROR(VLOOKUP(Schichtfolgetabelle!P15,Berechnung!$A$98:$D$147,4,0)),0,VLOOKUP(Schichtfolgetabelle!P15,Berechnung!$A$98:$D$147,4,0)))</f>
        <v>0</v>
      </c>
      <c r="R241" s="29">
        <f>IF(OR(Schichtfolgetabelle!Q15=Schichten!$B$3,Schichtfolgetabelle!Q15=Schichten!$B$4),INDEX($D$98:$D$147,MATCH(CODE(Schichtfolgetabelle!Q15),$H$98:$H$147,0)),IF(ISERROR(VLOOKUP(Schichtfolgetabelle!Q15,Berechnung!$A$98:$D$147,4,0)),0,VLOOKUP(Schichtfolgetabelle!Q15,Berechnung!$A$98:$D$147,4,0)))</f>
        <v>0</v>
      </c>
      <c r="S241" s="29">
        <f>IF(OR(Schichtfolgetabelle!R15=Schichten!$B$3,Schichtfolgetabelle!R15=Schichten!$B$4),INDEX($D$98:$D$147,MATCH(CODE(Schichtfolgetabelle!R15),$H$98:$H$147,0)),IF(ISERROR(VLOOKUP(Schichtfolgetabelle!R15,Berechnung!$A$98:$D$147,4,0)),0,VLOOKUP(Schichtfolgetabelle!R15,Berechnung!$A$98:$D$147,4,0)))</f>
        <v>0</v>
      </c>
      <c r="T241" s="29">
        <f>IF(OR(Schichtfolgetabelle!S15=Schichten!$B$3,Schichtfolgetabelle!S15=Schichten!$B$4),INDEX($D$98:$D$147,MATCH(CODE(Schichtfolgetabelle!S15),$H$98:$H$147,0)),IF(ISERROR(VLOOKUP(Schichtfolgetabelle!S15,Berechnung!$A$98:$D$147,4,0)),0,VLOOKUP(Schichtfolgetabelle!S15,Berechnung!$A$98:$D$147,4,0)))</f>
        <v>0</v>
      </c>
      <c r="U241" s="29">
        <f>IF(OR(Schichtfolgetabelle!T15=Schichten!$B$3,Schichtfolgetabelle!T15=Schichten!$B$4),INDEX($D$98:$D$147,MATCH(CODE(Schichtfolgetabelle!T15),$H$98:$H$147,0)),IF(ISERROR(VLOOKUP(Schichtfolgetabelle!T15,Berechnung!$A$98:$D$147,4,0)),0,VLOOKUP(Schichtfolgetabelle!T15,Berechnung!$A$98:$D$147,4,0)))</f>
        <v>0</v>
      </c>
      <c r="V241" s="29">
        <f>IF(OR(Schichtfolgetabelle!U15=Schichten!$B$3,Schichtfolgetabelle!U15=Schichten!$B$4),INDEX($D$98:$D$147,MATCH(CODE(Schichtfolgetabelle!U15),$H$98:$H$147,0)),IF(ISERROR(VLOOKUP(Schichtfolgetabelle!U15,Berechnung!$A$98:$D$147,4,0)),0,VLOOKUP(Schichtfolgetabelle!U15,Berechnung!$A$98:$D$147,4,0)))</f>
        <v>0</v>
      </c>
      <c r="W241" s="29">
        <f>IF(OR(Schichtfolgetabelle!V15=Schichten!$B$3,Schichtfolgetabelle!V15=Schichten!$B$4),INDEX($D$98:$D$147,MATCH(CODE(Schichtfolgetabelle!V15),$H$98:$H$147,0)),IF(ISERROR(VLOOKUP(Schichtfolgetabelle!V15,Berechnung!$A$98:$D$147,4,0)),0,VLOOKUP(Schichtfolgetabelle!V15,Berechnung!$A$98:$D$147,4,0)))</f>
        <v>0</v>
      </c>
      <c r="X241" s="29">
        <f>IF(OR(Schichtfolgetabelle!W15=Schichten!$B$3,Schichtfolgetabelle!W15=Schichten!$B$4),INDEX($D$98:$D$147,MATCH(CODE(Schichtfolgetabelle!W15),$H$98:$H$147,0)),IF(ISERROR(VLOOKUP(Schichtfolgetabelle!W15,Berechnung!$A$98:$D$147,4,0)),0,VLOOKUP(Schichtfolgetabelle!W15,Berechnung!$A$98:$D$147,4,0)))</f>
        <v>0</v>
      </c>
      <c r="Y241" s="29">
        <f>IF(OR(Schichtfolgetabelle!X15=Schichten!$B$3,Schichtfolgetabelle!X15=Schichten!$B$4),INDEX($D$98:$D$147,MATCH(CODE(Schichtfolgetabelle!X15),$H$98:$H$147,0)),IF(ISERROR(VLOOKUP(Schichtfolgetabelle!X15,Berechnung!$A$98:$D$147,4,0)),0,VLOOKUP(Schichtfolgetabelle!X15,Berechnung!$A$98:$D$147,4,0)))</f>
        <v>0</v>
      </c>
      <c r="Z241" s="29">
        <f>IF(OR(Schichtfolgetabelle!Y15=Schichten!$B$3,Schichtfolgetabelle!Y15=Schichten!$B$4),INDEX($D$98:$D$147,MATCH(CODE(Schichtfolgetabelle!Y15),$H$98:$H$147,0)),IF(ISERROR(VLOOKUP(Schichtfolgetabelle!Y15,Berechnung!$A$98:$D$147,4,0)),0,VLOOKUP(Schichtfolgetabelle!Y15,Berechnung!$A$98:$D$147,4,0)))</f>
        <v>0</v>
      </c>
      <c r="AA241" s="29">
        <f>IF(OR(Schichtfolgetabelle!Z15=Schichten!$B$3,Schichtfolgetabelle!Z15=Schichten!$B$4),INDEX($D$98:$D$147,MATCH(CODE(Schichtfolgetabelle!Z15),$H$98:$H$147,0)),IF(ISERROR(VLOOKUP(Schichtfolgetabelle!Z15,Berechnung!$A$98:$D$147,4,0)),0,VLOOKUP(Schichtfolgetabelle!Z15,Berechnung!$A$98:$D$147,4,0)))</f>
        <v>0</v>
      </c>
      <c r="AB241" s="29">
        <f>IF(OR(Schichtfolgetabelle!AA15=Schichten!$B$3,Schichtfolgetabelle!AA15=Schichten!$B$4),INDEX($D$98:$D$147,MATCH(CODE(Schichtfolgetabelle!AA15),$H$98:$H$147,0)),IF(ISERROR(VLOOKUP(Schichtfolgetabelle!AA15,Berechnung!$A$98:$D$147,4,0)),0,VLOOKUP(Schichtfolgetabelle!AA15,Berechnung!$A$98:$D$147,4,0)))</f>
        <v>0</v>
      </c>
      <c r="AC241" s="29">
        <f>IF(OR(Schichtfolgetabelle!AB15=Schichten!$B$3,Schichtfolgetabelle!AB15=Schichten!$B$4),INDEX($D$98:$D$147,MATCH(CODE(Schichtfolgetabelle!AB15),$H$98:$H$147,0)),IF(ISERROR(VLOOKUP(Schichtfolgetabelle!AB15,Berechnung!$A$98:$D$147,4,0)),0,VLOOKUP(Schichtfolgetabelle!AB15,Berechnung!$A$98:$D$147,4,0)))</f>
        <v>0</v>
      </c>
      <c r="AD241" s="29">
        <f>IF(OR(Schichtfolgetabelle!AC15=Schichten!$B$3,Schichtfolgetabelle!AC15=Schichten!$B$4),INDEX($D$98:$D$147,MATCH(CODE(Schichtfolgetabelle!AC15),$H$98:$H$147,0)),IF(ISERROR(VLOOKUP(Schichtfolgetabelle!AC15,Berechnung!$A$98:$D$147,4,0)),0,VLOOKUP(Schichtfolgetabelle!AC15,Berechnung!$A$98:$D$147,4,0)))</f>
        <v>0</v>
      </c>
      <c r="AE241" s="29">
        <f>IF(OR(Schichtfolgetabelle!AD15=Schichten!$B$3,Schichtfolgetabelle!AD15=Schichten!$B$4),INDEX($D$98:$D$147,MATCH(CODE(Schichtfolgetabelle!AD15),$H$98:$H$147,0)),IF(ISERROR(VLOOKUP(Schichtfolgetabelle!AD15,Berechnung!$A$98:$D$147,4,0)),0,VLOOKUP(Schichtfolgetabelle!AD15,Berechnung!$A$98:$D$147,4,0)))</f>
        <v>0</v>
      </c>
      <c r="AF241" s="29">
        <f>IF(OR(Schichtfolgetabelle!AE15=Schichten!$B$3,Schichtfolgetabelle!AE15=Schichten!$B$4),INDEX($D$98:$D$147,MATCH(CODE(Schichtfolgetabelle!AE15),$H$98:$H$147,0)),IF(ISERROR(VLOOKUP(Schichtfolgetabelle!AE15,Berechnung!$A$98:$D$147,4,0)),0,VLOOKUP(Schichtfolgetabelle!AE15,Berechnung!$A$98:$D$147,4,0)))</f>
        <v>0</v>
      </c>
      <c r="AG241" s="29">
        <f>IF(OR(Schichtfolgetabelle!AF15=Schichten!$B$3,Schichtfolgetabelle!AF15=Schichten!$B$4),INDEX($D$98:$D$147,MATCH(CODE(Schichtfolgetabelle!AF15),$H$98:$H$147,0)),IF(ISERROR(VLOOKUP(Schichtfolgetabelle!AF15,Berechnung!$A$98:$D$147,4,0)),0,VLOOKUP(Schichtfolgetabelle!AF15,Berechnung!$A$98:$D$147,4,0)))</f>
        <v>0</v>
      </c>
      <c r="AH241" s="29">
        <f>IF(OR(Schichtfolgetabelle!AG15=Schichten!$B$3,Schichtfolgetabelle!AG15=Schichten!$B$4),INDEX($D$98:$D$147,MATCH(CODE(Schichtfolgetabelle!AG15),$H$98:$H$147,0)),IF(ISERROR(VLOOKUP(Schichtfolgetabelle!AG15,Berechnung!$A$98:$D$147,4,0)),0,VLOOKUP(Schichtfolgetabelle!AG15,Berechnung!$A$98:$D$147,4,0)))</f>
        <v>0</v>
      </c>
      <c r="AI241" s="29">
        <f>IF(OR(Schichtfolgetabelle!AH15=Schichten!$B$3,Schichtfolgetabelle!AH15=Schichten!$B$4),INDEX($D$98:$D$147,MATCH(CODE(Schichtfolgetabelle!AH15),$H$98:$H$147,0)),IF(ISERROR(VLOOKUP(Schichtfolgetabelle!AH15,Berechnung!$A$98:$D$147,4,0)),0,VLOOKUP(Schichtfolgetabelle!AH15,Berechnung!$A$98:$D$147,4,0)))</f>
        <v>0</v>
      </c>
      <c r="AJ241" s="29">
        <f>IF(OR(Schichtfolgetabelle!AI15=Schichten!$B$3,Schichtfolgetabelle!AI15=Schichten!$B$4),INDEX($D$98:$D$147,MATCH(CODE(Schichtfolgetabelle!AI15),$H$98:$H$147,0)),IF(ISERROR(VLOOKUP(Schichtfolgetabelle!AI15,Berechnung!$A$98:$D$147,4,0)),0,VLOOKUP(Schichtfolgetabelle!AI15,Berechnung!$A$98:$D$147,4,0)))</f>
        <v>0</v>
      </c>
      <c r="AK241" s="29">
        <f>IF(OR(Schichtfolgetabelle!AJ15=Schichten!$B$3,Schichtfolgetabelle!AJ15=Schichten!$B$4),INDEX($D$98:$D$147,MATCH(CODE(Schichtfolgetabelle!AJ15),$H$98:$H$147,0)),IF(ISERROR(VLOOKUP(Schichtfolgetabelle!AJ15,Berechnung!$A$98:$D$147,4,0)),0,VLOOKUP(Schichtfolgetabelle!AJ15,Berechnung!$A$98:$D$147,4,0)))</f>
        <v>0</v>
      </c>
      <c r="AM241" t="str">
        <f t="shared" si="18"/>
        <v>00:00</v>
      </c>
      <c r="AN241" s="29">
        <f>IF(OR(Schichtfolge!F14=Schichten!$B$3,Schichtfolge!F14=Schichten!$B$4),INDEX($D$98:$D$147,MATCH(CODE(Schichtfolge!F14),$H$98:$H$147,0)),IF(ISERROR(VLOOKUP(Schichtfolge!F14,Berechnung!$A$98:$D$147,4,0)),0,VLOOKUP(Schichtfolge!F14,Berechnung!$A$98:$D$147,4,0)))</f>
        <v>0</v>
      </c>
      <c r="AO241" s="29">
        <f>IF(OR(Schichtfolge!G14=Schichten!$B$3,Schichtfolge!G14=Schichten!$B$4),INDEX($D$98:$D$147,MATCH(CODE(Schichtfolge!G14),$H$98:$H$147,0)),IF(ISERROR(VLOOKUP(Schichtfolge!G14,Berechnung!$A$98:$D$147,4,0)),0,VLOOKUP(Schichtfolge!G14,Berechnung!$A$98:$D$147,4,0)))</f>
        <v>0</v>
      </c>
      <c r="AP241" s="29">
        <f>IF(OR(Schichtfolge!H14=Schichten!$B$3,Schichtfolge!H14=Schichten!$B$4),INDEX($D$98:$D$147,MATCH(CODE(Schichtfolge!H14),$H$98:$H$147,0)),IF(ISERROR(VLOOKUP(Schichtfolge!H14,Berechnung!$A$98:$D$147,4,0)),0,VLOOKUP(Schichtfolge!H14,Berechnung!$A$98:$D$147,4,0)))</f>
        <v>0</v>
      </c>
      <c r="AQ241" s="29">
        <f>IF(OR(Schichtfolge!I14=Schichten!$B$3,Schichtfolge!I14=Schichten!$B$4),INDEX($D$98:$D$147,MATCH(CODE(Schichtfolge!I14),$H$98:$H$147,0)),IF(ISERROR(VLOOKUP(Schichtfolge!I14,Berechnung!$A$98:$D$147,4,0)),0,VLOOKUP(Schichtfolge!I14,Berechnung!$A$98:$D$147,4,0)))</f>
        <v>0</v>
      </c>
      <c r="AR241" s="29">
        <f>IF(OR(Schichtfolge!J14=Schichten!$B$3,Schichtfolge!J14=Schichten!$B$4),INDEX($D$98:$D$147,MATCH(CODE(Schichtfolge!J14),$H$98:$H$147,0)),IF(ISERROR(VLOOKUP(Schichtfolge!J14,Berechnung!$A$98:$D$147,4,0)),0,VLOOKUP(Schichtfolge!J14,Berechnung!$A$98:$D$147,4,0)))</f>
        <v>0</v>
      </c>
      <c r="AS241" s="29">
        <f>IF(OR(Schichtfolge!K14=Schichten!$B$3,Schichtfolge!K14=Schichten!$B$4),INDEX($D$98:$D$147,MATCH(CODE(Schichtfolge!K14),$H$98:$H$147,0)),IF(ISERROR(VLOOKUP(Schichtfolge!K14,Berechnung!$A$98:$D$147,4,0)),0,VLOOKUP(Schichtfolge!K14,Berechnung!$A$98:$D$147,4,0)))</f>
        <v>0</v>
      </c>
      <c r="AT241" s="29">
        <f>IF(OR(Schichtfolge!L14=Schichten!$B$3,Schichtfolge!L14=Schichten!$B$4),INDEX($D$98:$D$147,MATCH(CODE(Schichtfolge!L14),$H$98:$H$147,0)),IF(ISERROR(VLOOKUP(Schichtfolge!L14,Berechnung!$A$98:$D$147,4,0)),0,VLOOKUP(Schichtfolge!L14,Berechnung!$A$98:$D$147,4,0)))</f>
        <v>0</v>
      </c>
      <c r="AU241" s="29">
        <f>IF(OR(Schichtfolge!M14=Schichten!$B$3,Schichtfolge!M14=Schichten!$B$4),INDEX($D$98:$D$147,MATCH(CODE(Schichtfolge!M14),$H$98:$H$147,0)),IF(ISERROR(VLOOKUP(Schichtfolge!M14,Berechnung!$A$98:$D$147,4,0)),0,VLOOKUP(Schichtfolge!M14,Berechnung!$A$98:$D$147,4,0)))</f>
        <v>0</v>
      </c>
      <c r="AV241" s="29">
        <f>IF(OR(Schichtfolge!N14=Schichten!$B$3,Schichtfolge!N14=Schichten!$B$4),INDEX($D$98:$D$147,MATCH(CODE(Schichtfolge!N14),$H$98:$H$147,0)),IF(ISERROR(VLOOKUP(Schichtfolge!N14,Berechnung!$A$98:$D$147,4,0)),0,VLOOKUP(Schichtfolge!N14,Berechnung!$A$98:$D$147,4,0)))</f>
        <v>0</v>
      </c>
      <c r="AW241" s="29">
        <f>IF(OR(Schichtfolge!O14=Schichten!$B$3,Schichtfolge!O14=Schichten!$B$4),INDEX($D$98:$D$147,MATCH(CODE(Schichtfolge!O14),$H$98:$H$147,0)),IF(ISERROR(VLOOKUP(Schichtfolge!O14,Berechnung!$A$98:$D$147,4,0)),0,VLOOKUP(Schichtfolge!O14,Berechnung!$A$98:$D$147,4,0)))</f>
        <v>0</v>
      </c>
      <c r="AX241" s="29">
        <f>IF(OR(Schichtfolge!P14=Schichten!$B$3,Schichtfolge!P14=Schichten!$B$4),INDEX($D$98:$D$147,MATCH(CODE(Schichtfolge!P14),$H$98:$H$147,0)),IF(ISERROR(VLOOKUP(Schichtfolge!P14,Berechnung!$A$98:$D$147,4,0)),0,VLOOKUP(Schichtfolge!P14,Berechnung!$A$98:$D$147,4,0)))</f>
        <v>0</v>
      </c>
      <c r="AY241" s="29">
        <f>IF(OR(Schichtfolge!Q14=Schichten!$B$3,Schichtfolge!Q14=Schichten!$B$4),INDEX($D$98:$D$147,MATCH(CODE(Schichtfolge!Q14),$H$98:$H$147,0)),IF(ISERROR(VLOOKUP(Schichtfolge!Q14,Berechnung!$A$98:$D$147,4,0)),0,VLOOKUP(Schichtfolge!Q14,Berechnung!$A$98:$D$147,4,0)))</f>
        <v>0</v>
      </c>
      <c r="AZ241" s="29">
        <f>IF(OR(Schichtfolge!R14=Schichten!$B$3,Schichtfolge!R14=Schichten!$B$4),INDEX($D$98:$D$147,MATCH(CODE(Schichtfolge!R14),$H$98:$H$147,0)),IF(ISERROR(VLOOKUP(Schichtfolge!R14,Berechnung!$A$98:$D$147,4,0)),0,VLOOKUP(Schichtfolge!R14,Berechnung!$A$98:$D$147,4,0)))</f>
        <v>0</v>
      </c>
      <c r="BA241" s="29">
        <f>IF(OR(Schichtfolge!S14=Schichten!$B$3,Schichtfolge!S14=Schichten!$B$4),INDEX($D$98:$D$147,MATCH(CODE(Schichtfolge!S14),$H$98:$H$147,0)),IF(ISERROR(VLOOKUP(Schichtfolge!S14,Berechnung!$A$98:$D$147,4,0)),0,VLOOKUP(Schichtfolge!S14,Berechnung!$A$98:$D$147,4,0)))</f>
        <v>0</v>
      </c>
      <c r="BB241" s="29">
        <f>IF(OR(Schichtfolge!T14=Schichten!$B$3,Schichtfolge!T14=Schichten!$B$4),INDEX($D$98:$D$147,MATCH(CODE(Schichtfolge!T14),$H$98:$H$147,0)),IF(ISERROR(VLOOKUP(Schichtfolge!T14,Berechnung!$A$98:$D$147,4,0)),0,VLOOKUP(Schichtfolge!T14,Berechnung!$A$98:$D$147,4,0)))</f>
        <v>0</v>
      </c>
      <c r="BC241" s="29">
        <f>IF(OR(Schichtfolge!U14=Schichten!$B$3,Schichtfolge!U14=Schichten!$B$4),INDEX($D$98:$D$147,MATCH(CODE(Schichtfolge!U14),$H$98:$H$147,0)),IF(ISERROR(VLOOKUP(Schichtfolge!U14,Berechnung!$A$98:$D$147,4,0)),0,VLOOKUP(Schichtfolge!U14,Berechnung!$A$98:$D$147,4,0)))</f>
        <v>0</v>
      </c>
      <c r="BD241" s="29">
        <f>IF(OR(Schichtfolge!V14=Schichten!$B$3,Schichtfolge!V14=Schichten!$B$4),INDEX($D$98:$D$147,MATCH(CODE(Schichtfolge!V14),$H$98:$H$147,0)),IF(ISERROR(VLOOKUP(Schichtfolge!V14,Berechnung!$A$98:$D$147,4,0)),0,VLOOKUP(Schichtfolge!V14,Berechnung!$A$98:$D$147,4,0)))</f>
        <v>0</v>
      </c>
      <c r="BE241" s="29">
        <f>IF(OR(Schichtfolge!W14=Schichten!$B$3,Schichtfolge!W14=Schichten!$B$4),INDEX($D$98:$D$147,MATCH(CODE(Schichtfolge!W14),$H$98:$H$147,0)),IF(ISERROR(VLOOKUP(Schichtfolge!W14,Berechnung!$A$98:$D$147,4,0)),0,VLOOKUP(Schichtfolge!W14,Berechnung!$A$98:$D$147,4,0)))</f>
        <v>0</v>
      </c>
      <c r="BF241" s="29">
        <f>IF(OR(Schichtfolge!X14=Schichten!$B$3,Schichtfolge!X14=Schichten!$B$4),INDEX($D$98:$D$147,MATCH(CODE(Schichtfolge!X14),$H$98:$H$147,0)),IF(ISERROR(VLOOKUP(Schichtfolge!X14,Berechnung!$A$98:$D$147,4,0)),0,VLOOKUP(Schichtfolge!X14,Berechnung!$A$98:$D$147,4,0)))</f>
        <v>0</v>
      </c>
      <c r="BG241" s="29">
        <f>IF(OR(Schichtfolge!Y14=Schichten!$B$3,Schichtfolge!Y14=Schichten!$B$4),INDEX($D$98:$D$147,MATCH(CODE(Schichtfolge!Y14),$H$98:$H$147,0)),IF(ISERROR(VLOOKUP(Schichtfolge!Y14,Berechnung!$A$98:$D$147,4,0)),0,VLOOKUP(Schichtfolge!Y14,Berechnung!$A$98:$D$147,4,0)))</f>
        <v>0</v>
      </c>
      <c r="BH241" s="29">
        <f>IF(OR(Schichtfolge!Z14=Schichten!$B$3,Schichtfolge!Z14=Schichten!$B$4),INDEX($D$98:$D$147,MATCH(CODE(Schichtfolge!Z14),$H$98:$H$147,0)),IF(ISERROR(VLOOKUP(Schichtfolge!Z14,Berechnung!$A$98:$D$147,4,0)),0,VLOOKUP(Schichtfolge!Z14,Berechnung!$A$98:$D$147,4,0)))</f>
        <v>0</v>
      </c>
      <c r="BI241" s="29">
        <f>IF(OR(Schichtfolge!AA14=Schichten!$B$3,Schichtfolge!AA14=Schichten!$B$4),INDEX($D$98:$D$147,MATCH(CODE(Schichtfolge!AA14),$H$98:$H$147,0)),IF(ISERROR(VLOOKUP(Schichtfolge!AA14,Berechnung!$A$98:$D$147,4,0)),0,VLOOKUP(Schichtfolge!AA14,Berechnung!$A$98:$D$147,4,0)))</f>
        <v>0</v>
      </c>
      <c r="BJ241" s="29">
        <f>IF(OR(Schichtfolge!AB14=Schichten!$B$3,Schichtfolge!AB14=Schichten!$B$4),INDEX($D$98:$D$147,MATCH(CODE(Schichtfolge!AB14),$H$98:$H$147,0)),IF(ISERROR(VLOOKUP(Schichtfolge!AB14,Berechnung!$A$98:$D$147,4,0)),0,VLOOKUP(Schichtfolge!AB14,Berechnung!$A$98:$D$147,4,0)))</f>
        <v>0</v>
      </c>
      <c r="BK241" s="29">
        <f>IF(OR(Schichtfolge!AC14=Schichten!$B$3,Schichtfolge!AC14=Schichten!$B$4),INDEX($D$98:$D$147,MATCH(CODE(Schichtfolge!AC14),$H$98:$H$147,0)),IF(ISERROR(VLOOKUP(Schichtfolge!AC14,Berechnung!$A$98:$D$147,4,0)),0,VLOOKUP(Schichtfolge!AC14,Berechnung!$A$98:$D$147,4,0)))</f>
        <v>0</v>
      </c>
      <c r="BL241" s="29">
        <f>IF(OR(Schichtfolge!AD14=Schichten!$B$3,Schichtfolge!AD14=Schichten!$B$4),INDEX($D$98:$D$147,MATCH(CODE(Schichtfolge!AD14),$H$98:$H$147,0)),IF(ISERROR(VLOOKUP(Schichtfolge!AD14,Berechnung!$A$98:$D$147,4,0)),0,VLOOKUP(Schichtfolge!AD14,Berechnung!$A$98:$D$147,4,0)))</f>
        <v>0</v>
      </c>
      <c r="BM241" s="29">
        <f>IF(OR(Schichtfolge!AE14=Schichten!$B$3,Schichtfolge!AE14=Schichten!$B$4),INDEX($D$98:$D$147,MATCH(CODE(Schichtfolge!AE14),$H$98:$H$147,0)),IF(ISERROR(VLOOKUP(Schichtfolge!AE14,Berechnung!$A$98:$D$147,4,0)),0,VLOOKUP(Schichtfolge!AE14,Berechnung!$A$98:$D$147,4,0)))</f>
        <v>0</v>
      </c>
      <c r="BN241" s="29">
        <f>IF(OR(Schichtfolge!AF14=Schichten!$B$3,Schichtfolge!AF14=Schichten!$B$4),INDEX($D$98:$D$147,MATCH(CODE(Schichtfolge!AF14),$H$98:$H$147,0)),IF(ISERROR(VLOOKUP(Schichtfolge!AF14,Berechnung!$A$98:$D$147,4,0)),0,VLOOKUP(Schichtfolge!AF14,Berechnung!$A$98:$D$147,4,0)))</f>
        <v>0</v>
      </c>
      <c r="BO241" s="29">
        <f>IF(OR(Schichtfolge!AG14=Schichten!$B$3,Schichtfolge!AG14=Schichten!$B$4),INDEX($D$98:$D$147,MATCH(CODE(Schichtfolge!AG14),$H$98:$H$147,0)),IF(ISERROR(VLOOKUP(Schichtfolge!AG14,Berechnung!$A$98:$D$147,4,0)),0,VLOOKUP(Schichtfolge!AG14,Berechnung!$A$98:$D$147,4,0)))</f>
        <v>0</v>
      </c>
    </row>
    <row r="242" spans="1:67" x14ac:dyDescent="0.25">
      <c r="A242" s="82" t="str">
        <f>IF(Feiertage!D92&lt;&gt;"",Feiertage!B92,"")</f>
        <v/>
      </c>
      <c r="C242">
        <f>Schichtfolgetabelle!B16</f>
        <v>11</v>
      </c>
      <c r="D242" t="str">
        <f>Schichtfolgetabelle!C16</f>
        <v>Vorname11</v>
      </c>
      <c r="E242" t="str">
        <f>Schichtfolgetabelle!D16</f>
        <v>Nachname11</v>
      </c>
      <c r="F242" s="29" t="str">
        <f t="shared" si="17"/>
        <v>00:00</v>
      </c>
      <c r="G242" s="29">
        <f>IF(OR(Schichtfolgetabelle!F16=Schichten!$B$3,Schichtfolgetabelle!F16=Schichten!$B$4),INDEX($D$98:$D$147,MATCH(CODE(Schichtfolgetabelle!F16),$H$98:$H$147,0)),IF(ISERROR(VLOOKUP(Schichtfolgetabelle!F16,Berechnung!$A$98:$D$147,4,0)),0,VLOOKUP(Schichtfolgetabelle!F16,Berechnung!$A$98:$D$147,4,0)))</f>
        <v>0</v>
      </c>
      <c r="H242" s="29">
        <f>IF(OR(Schichtfolgetabelle!G16=Schichten!$B$3,Schichtfolgetabelle!G16=Schichten!$B$4),INDEX($D$98:$D$147,MATCH(CODE(Schichtfolgetabelle!G16),$H$98:$H$147,0)),IF(ISERROR(VLOOKUP(Schichtfolgetabelle!G16,Berechnung!$A$98:$D$147,4,0)),0,VLOOKUP(Schichtfolgetabelle!G16,Berechnung!$A$98:$D$147,4,0)))</f>
        <v>0</v>
      </c>
      <c r="I242" s="29">
        <f>IF(OR(Schichtfolgetabelle!H16=Schichten!$B$3,Schichtfolgetabelle!H16=Schichten!$B$4),INDEX($D$98:$D$147,MATCH(CODE(Schichtfolgetabelle!H16),$H$98:$H$147,0)),IF(ISERROR(VLOOKUP(Schichtfolgetabelle!H16,Berechnung!$A$98:$D$147,4,0)),0,VLOOKUP(Schichtfolgetabelle!H16,Berechnung!$A$98:$D$147,4,0)))</f>
        <v>0</v>
      </c>
      <c r="J242" s="29">
        <f>IF(OR(Schichtfolgetabelle!I16=Schichten!$B$3,Schichtfolgetabelle!I16=Schichten!$B$4),INDEX($D$98:$D$147,MATCH(CODE(Schichtfolgetabelle!I16),$H$98:$H$147,0)),IF(ISERROR(VLOOKUP(Schichtfolgetabelle!I16,Berechnung!$A$98:$D$147,4,0)),0,VLOOKUP(Schichtfolgetabelle!I16,Berechnung!$A$98:$D$147,4,0)))</f>
        <v>0</v>
      </c>
      <c r="K242" s="29">
        <f>IF(OR(Schichtfolgetabelle!J16=Schichten!$B$3,Schichtfolgetabelle!J16=Schichten!$B$4),INDEX($D$98:$D$147,MATCH(CODE(Schichtfolgetabelle!J16),$H$98:$H$147,0)),IF(ISERROR(VLOOKUP(Schichtfolgetabelle!J16,Berechnung!$A$98:$D$147,4,0)),0,VLOOKUP(Schichtfolgetabelle!J16,Berechnung!$A$98:$D$147,4,0)))</f>
        <v>0</v>
      </c>
      <c r="L242" s="29">
        <f>IF(OR(Schichtfolgetabelle!K16=Schichten!$B$3,Schichtfolgetabelle!K16=Schichten!$B$4),INDEX($D$98:$D$147,MATCH(CODE(Schichtfolgetabelle!K16),$H$98:$H$147,0)),IF(ISERROR(VLOOKUP(Schichtfolgetabelle!K16,Berechnung!$A$98:$D$147,4,0)),0,VLOOKUP(Schichtfolgetabelle!K16,Berechnung!$A$98:$D$147,4,0)))</f>
        <v>0</v>
      </c>
      <c r="M242" s="29">
        <f>IF(OR(Schichtfolgetabelle!L16=Schichten!$B$3,Schichtfolgetabelle!L16=Schichten!$B$4),INDEX($D$98:$D$147,MATCH(CODE(Schichtfolgetabelle!L16),$H$98:$H$147,0)),IF(ISERROR(VLOOKUP(Schichtfolgetabelle!L16,Berechnung!$A$98:$D$147,4,0)),0,VLOOKUP(Schichtfolgetabelle!L16,Berechnung!$A$98:$D$147,4,0)))</f>
        <v>0</v>
      </c>
      <c r="N242" s="29">
        <f>IF(OR(Schichtfolgetabelle!M16=Schichten!$B$3,Schichtfolgetabelle!M16=Schichten!$B$4),INDEX($D$98:$D$147,MATCH(CODE(Schichtfolgetabelle!M16),$H$98:$H$147,0)),IF(ISERROR(VLOOKUP(Schichtfolgetabelle!M16,Berechnung!$A$98:$D$147,4,0)),0,VLOOKUP(Schichtfolgetabelle!M16,Berechnung!$A$98:$D$147,4,0)))</f>
        <v>0</v>
      </c>
      <c r="O242" s="29">
        <f>IF(OR(Schichtfolgetabelle!N16=Schichten!$B$3,Schichtfolgetabelle!N16=Schichten!$B$4),INDEX($D$98:$D$147,MATCH(CODE(Schichtfolgetabelle!N16),$H$98:$H$147,0)),IF(ISERROR(VLOOKUP(Schichtfolgetabelle!N16,Berechnung!$A$98:$D$147,4,0)),0,VLOOKUP(Schichtfolgetabelle!N16,Berechnung!$A$98:$D$147,4,0)))</f>
        <v>0</v>
      </c>
      <c r="P242" s="29">
        <f>IF(OR(Schichtfolgetabelle!O16=Schichten!$B$3,Schichtfolgetabelle!O16=Schichten!$B$4),INDEX($D$98:$D$147,MATCH(CODE(Schichtfolgetabelle!O16),$H$98:$H$147,0)),IF(ISERROR(VLOOKUP(Schichtfolgetabelle!O16,Berechnung!$A$98:$D$147,4,0)),0,VLOOKUP(Schichtfolgetabelle!O16,Berechnung!$A$98:$D$147,4,0)))</f>
        <v>0</v>
      </c>
      <c r="Q242" s="29">
        <f>IF(OR(Schichtfolgetabelle!P16=Schichten!$B$3,Schichtfolgetabelle!P16=Schichten!$B$4),INDEX($D$98:$D$147,MATCH(CODE(Schichtfolgetabelle!P16),$H$98:$H$147,0)),IF(ISERROR(VLOOKUP(Schichtfolgetabelle!P16,Berechnung!$A$98:$D$147,4,0)),0,VLOOKUP(Schichtfolgetabelle!P16,Berechnung!$A$98:$D$147,4,0)))</f>
        <v>0</v>
      </c>
      <c r="R242" s="29">
        <f>IF(OR(Schichtfolgetabelle!Q16=Schichten!$B$3,Schichtfolgetabelle!Q16=Schichten!$B$4),INDEX($D$98:$D$147,MATCH(CODE(Schichtfolgetabelle!Q16),$H$98:$H$147,0)),IF(ISERROR(VLOOKUP(Schichtfolgetabelle!Q16,Berechnung!$A$98:$D$147,4,0)),0,VLOOKUP(Schichtfolgetabelle!Q16,Berechnung!$A$98:$D$147,4,0)))</f>
        <v>0</v>
      </c>
      <c r="S242" s="29">
        <f>IF(OR(Schichtfolgetabelle!R16=Schichten!$B$3,Schichtfolgetabelle!R16=Schichten!$B$4),INDEX($D$98:$D$147,MATCH(CODE(Schichtfolgetabelle!R16),$H$98:$H$147,0)),IF(ISERROR(VLOOKUP(Schichtfolgetabelle!R16,Berechnung!$A$98:$D$147,4,0)),0,VLOOKUP(Schichtfolgetabelle!R16,Berechnung!$A$98:$D$147,4,0)))</f>
        <v>0</v>
      </c>
      <c r="T242" s="29">
        <f>IF(OR(Schichtfolgetabelle!S16=Schichten!$B$3,Schichtfolgetabelle!S16=Schichten!$B$4),INDEX($D$98:$D$147,MATCH(CODE(Schichtfolgetabelle!S16),$H$98:$H$147,0)),IF(ISERROR(VLOOKUP(Schichtfolgetabelle!S16,Berechnung!$A$98:$D$147,4,0)),0,VLOOKUP(Schichtfolgetabelle!S16,Berechnung!$A$98:$D$147,4,0)))</f>
        <v>0</v>
      </c>
      <c r="U242" s="29">
        <f>IF(OR(Schichtfolgetabelle!T16=Schichten!$B$3,Schichtfolgetabelle!T16=Schichten!$B$4),INDEX($D$98:$D$147,MATCH(CODE(Schichtfolgetabelle!T16),$H$98:$H$147,0)),IF(ISERROR(VLOOKUP(Schichtfolgetabelle!T16,Berechnung!$A$98:$D$147,4,0)),0,VLOOKUP(Schichtfolgetabelle!T16,Berechnung!$A$98:$D$147,4,0)))</f>
        <v>0</v>
      </c>
      <c r="V242" s="29">
        <f>IF(OR(Schichtfolgetabelle!U16=Schichten!$B$3,Schichtfolgetabelle!U16=Schichten!$B$4),INDEX($D$98:$D$147,MATCH(CODE(Schichtfolgetabelle!U16),$H$98:$H$147,0)),IF(ISERROR(VLOOKUP(Schichtfolgetabelle!U16,Berechnung!$A$98:$D$147,4,0)),0,VLOOKUP(Schichtfolgetabelle!U16,Berechnung!$A$98:$D$147,4,0)))</f>
        <v>0</v>
      </c>
      <c r="W242" s="29">
        <f>IF(OR(Schichtfolgetabelle!V16=Schichten!$B$3,Schichtfolgetabelle!V16=Schichten!$B$4),INDEX($D$98:$D$147,MATCH(CODE(Schichtfolgetabelle!V16),$H$98:$H$147,0)),IF(ISERROR(VLOOKUP(Schichtfolgetabelle!V16,Berechnung!$A$98:$D$147,4,0)),0,VLOOKUP(Schichtfolgetabelle!V16,Berechnung!$A$98:$D$147,4,0)))</f>
        <v>0</v>
      </c>
      <c r="X242" s="29">
        <f>IF(OR(Schichtfolgetabelle!W16=Schichten!$B$3,Schichtfolgetabelle!W16=Schichten!$B$4),INDEX($D$98:$D$147,MATCH(CODE(Schichtfolgetabelle!W16),$H$98:$H$147,0)),IF(ISERROR(VLOOKUP(Schichtfolgetabelle!W16,Berechnung!$A$98:$D$147,4,0)),0,VLOOKUP(Schichtfolgetabelle!W16,Berechnung!$A$98:$D$147,4,0)))</f>
        <v>0</v>
      </c>
      <c r="Y242" s="29">
        <f>IF(OR(Schichtfolgetabelle!X16=Schichten!$B$3,Schichtfolgetabelle!X16=Schichten!$B$4),INDEX($D$98:$D$147,MATCH(CODE(Schichtfolgetabelle!X16),$H$98:$H$147,0)),IF(ISERROR(VLOOKUP(Schichtfolgetabelle!X16,Berechnung!$A$98:$D$147,4,0)),0,VLOOKUP(Schichtfolgetabelle!X16,Berechnung!$A$98:$D$147,4,0)))</f>
        <v>0</v>
      </c>
      <c r="Z242" s="29">
        <f>IF(OR(Schichtfolgetabelle!Y16=Schichten!$B$3,Schichtfolgetabelle!Y16=Schichten!$B$4),INDEX($D$98:$D$147,MATCH(CODE(Schichtfolgetabelle!Y16),$H$98:$H$147,0)),IF(ISERROR(VLOOKUP(Schichtfolgetabelle!Y16,Berechnung!$A$98:$D$147,4,0)),0,VLOOKUP(Schichtfolgetabelle!Y16,Berechnung!$A$98:$D$147,4,0)))</f>
        <v>0</v>
      </c>
      <c r="AA242" s="29">
        <f>IF(OR(Schichtfolgetabelle!Z16=Schichten!$B$3,Schichtfolgetabelle!Z16=Schichten!$B$4),INDEX($D$98:$D$147,MATCH(CODE(Schichtfolgetabelle!Z16),$H$98:$H$147,0)),IF(ISERROR(VLOOKUP(Schichtfolgetabelle!Z16,Berechnung!$A$98:$D$147,4,0)),0,VLOOKUP(Schichtfolgetabelle!Z16,Berechnung!$A$98:$D$147,4,0)))</f>
        <v>0</v>
      </c>
      <c r="AB242" s="29">
        <f>IF(OR(Schichtfolgetabelle!AA16=Schichten!$B$3,Schichtfolgetabelle!AA16=Schichten!$B$4),INDEX($D$98:$D$147,MATCH(CODE(Schichtfolgetabelle!AA16),$H$98:$H$147,0)),IF(ISERROR(VLOOKUP(Schichtfolgetabelle!AA16,Berechnung!$A$98:$D$147,4,0)),0,VLOOKUP(Schichtfolgetabelle!AA16,Berechnung!$A$98:$D$147,4,0)))</f>
        <v>0</v>
      </c>
      <c r="AC242" s="29">
        <f>IF(OR(Schichtfolgetabelle!AB16=Schichten!$B$3,Schichtfolgetabelle!AB16=Schichten!$B$4),INDEX($D$98:$D$147,MATCH(CODE(Schichtfolgetabelle!AB16),$H$98:$H$147,0)),IF(ISERROR(VLOOKUP(Schichtfolgetabelle!AB16,Berechnung!$A$98:$D$147,4,0)),0,VLOOKUP(Schichtfolgetabelle!AB16,Berechnung!$A$98:$D$147,4,0)))</f>
        <v>0</v>
      </c>
      <c r="AD242" s="29">
        <f>IF(OR(Schichtfolgetabelle!AC16=Schichten!$B$3,Schichtfolgetabelle!AC16=Schichten!$B$4),INDEX($D$98:$D$147,MATCH(CODE(Schichtfolgetabelle!AC16),$H$98:$H$147,0)),IF(ISERROR(VLOOKUP(Schichtfolgetabelle!AC16,Berechnung!$A$98:$D$147,4,0)),0,VLOOKUP(Schichtfolgetabelle!AC16,Berechnung!$A$98:$D$147,4,0)))</f>
        <v>0</v>
      </c>
      <c r="AE242" s="29">
        <f>IF(OR(Schichtfolgetabelle!AD16=Schichten!$B$3,Schichtfolgetabelle!AD16=Schichten!$B$4),INDEX($D$98:$D$147,MATCH(CODE(Schichtfolgetabelle!AD16),$H$98:$H$147,0)),IF(ISERROR(VLOOKUP(Schichtfolgetabelle!AD16,Berechnung!$A$98:$D$147,4,0)),0,VLOOKUP(Schichtfolgetabelle!AD16,Berechnung!$A$98:$D$147,4,0)))</f>
        <v>0</v>
      </c>
      <c r="AF242" s="29">
        <f>IF(OR(Schichtfolgetabelle!AE16=Schichten!$B$3,Schichtfolgetabelle!AE16=Schichten!$B$4),INDEX($D$98:$D$147,MATCH(CODE(Schichtfolgetabelle!AE16),$H$98:$H$147,0)),IF(ISERROR(VLOOKUP(Schichtfolgetabelle!AE16,Berechnung!$A$98:$D$147,4,0)),0,VLOOKUP(Schichtfolgetabelle!AE16,Berechnung!$A$98:$D$147,4,0)))</f>
        <v>0</v>
      </c>
      <c r="AG242" s="29">
        <f>IF(OR(Schichtfolgetabelle!AF16=Schichten!$B$3,Schichtfolgetabelle!AF16=Schichten!$B$4),INDEX($D$98:$D$147,MATCH(CODE(Schichtfolgetabelle!AF16),$H$98:$H$147,0)),IF(ISERROR(VLOOKUP(Schichtfolgetabelle!AF16,Berechnung!$A$98:$D$147,4,0)),0,VLOOKUP(Schichtfolgetabelle!AF16,Berechnung!$A$98:$D$147,4,0)))</f>
        <v>0</v>
      </c>
      <c r="AH242" s="29">
        <f>IF(OR(Schichtfolgetabelle!AG16=Schichten!$B$3,Schichtfolgetabelle!AG16=Schichten!$B$4),INDEX($D$98:$D$147,MATCH(CODE(Schichtfolgetabelle!AG16),$H$98:$H$147,0)),IF(ISERROR(VLOOKUP(Schichtfolgetabelle!AG16,Berechnung!$A$98:$D$147,4,0)),0,VLOOKUP(Schichtfolgetabelle!AG16,Berechnung!$A$98:$D$147,4,0)))</f>
        <v>0</v>
      </c>
      <c r="AI242" s="29">
        <f>IF(OR(Schichtfolgetabelle!AH16=Schichten!$B$3,Schichtfolgetabelle!AH16=Schichten!$B$4),INDEX($D$98:$D$147,MATCH(CODE(Schichtfolgetabelle!AH16),$H$98:$H$147,0)),IF(ISERROR(VLOOKUP(Schichtfolgetabelle!AH16,Berechnung!$A$98:$D$147,4,0)),0,VLOOKUP(Schichtfolgetabelle!AH16,Berechnung!$A$98:$D$147,4,0)))</f>
        <v>0</v>
      </c>
      <c r="AJ242" s="29">
        <f>IF(OR(Schichtfolgetabelle!AI16=Schichten!$B$3,Schichtfolgetabelle!AI16=Schichten!$B$4),INDEX($D$98:$D$147,MATCH(CODE(Schichtfolgetabelle!AI16),$H$98:$H$147,0)),IF(ISERROR(VLOOKUP(Schichtfolgetabelle!AI16,Berechnung!$A$98:$D$147,4,0)),0,VLOOKUP(Schichtfolgetabelle!AI16,Berechnung!$A$98:$D$147,4,0)))</f>
        <v>0</v>
      </c>
      <c r="AK242" s="29">
        <f>IF(OR(Schichtfolgetabelle!AJ16=Schichten!$B$3,Schichtfolgetabelle!AJ16=Schichten!$B$4),INDEX($D$98:$D$147,MATCH(CODE(Schichtfolgetabelle!AJ16),$H$98:$H$147,0)),IF(ISERROR(VLOOKUP(Schichtfolgetabelle!AJ16,Berechnung!$A$98:$D$147,4,0)),0,VLOOKUP(Schichtfolgetabelle!AJ16,Berechnung!$A$98:$D$147,4,0)))</f>
        <v>0</v>
      </c>
      <c r="AM242" t="str">
        <f t="shared" si="18"/>
        <v>00:00</v>
      </c>
      <c r="AN242" s="29">
        <f>IF(OR(Schichtfolge!F15=Schichten!$B$3,Schichtfolge!F15=Schichten!$B$4),INDEX($D$98:$D$147,MATCH(CODE(Schichtfolge!F15),$H$98:$H$147,0)),IF(ISERROR(VLOOKUP(Schichtfolge!F15,Berechnung!$A$98:$D$147,4,0)),0,VLOOKUP(Schichtfolge!F15,Berechnung!$A$98:$D$147,4,0)))</f>
        <v>0</v>
      </c>
      <c r="AO242" s="29">
        <f>IF(OR(Schichtfolge!G15=Schichten!$B$3,Schichtfolge!G15=Schichten!$B$4),INDEX($D$98:$D$147,MATCH(CODE(Schichtfolge!G15),$H$98:$H$147,0)),IF(ISERROR(VLOOKUP(Schichtfolge!G15,Berechnung!$A$98:$D$147,4,0)),0,VLOOKUP(Schichtfolge!G15,Berechnung!$A$98:$D$147,4,0)))</f>
        <v>0</v>
      </c>
      <c r="AP242" s="29">
        <f>IF(OR(Schichtfolge!H15=Schichten!$B$3,Schichtfolge!H15=Schichten!$B$4),INDEX($D$98:$D$147,MATCH(CODE(Schichtfolge!H15),$H$98:$H$147,0)),IF(ISERROR(VLOOKUP(Schichtfolge!H15,Berechnung!$A$98:$D$147,4,0)),0,VLOOKUP(Schichtfolge!H15,Berechnung!$A$98:$D$147,4,0)))</f>
        <v>0</v>
      </c>
      <c r="AQ242" s="29">
        <f>IF(OR(Schichtfolge!I15=Schichten!$B$3,Schichtfolge!I15=Schichten!$B$4),INDEX($D$98:$D$147,MATCH(CODE(Schichtfolge!I15),$H$98:$H$147,0)),IF(ISERROR(VLOOKUP(Schichtfolge!I15,Berechnung!$A$98:$D$147,4,0)),0,VLOOKUP(Schichtfolge!I15,Berechnung!$A$98:$D$147,4,0)))</f>
        <v>0</v>
      </c>
      <c r="AR242" s="29">
        <f>IF(OR(Schichtfolge!J15=Schichten!$B$3,Schichtfolge!J15=Schichten!$B$4),INDEX($D$98:$D$147,MATCH(CODE(Schichtfolge!J15),$H$98:$H$147,0)),IF(ISERROR(VLOOKUP(Schichtfolge!J15,Berechnung!$A$98:$D$147,4,0)),0,VLOOKUP(Schichtfolge!J15,Berechnung!$A$98:$D$147,4,0)))</f>
        <v>0</v>
      </c>
      <c r="AS242" s="29">
        <f>IF(OR(Schichtfolge!K15=Schichten!$B$3,Schichtfolge!K15=Schichten!$B$4),INDEX($D$98:$D$147,MATCH(CODE(Schichtfolge!K15),$H$98:$H$147,0)),IF(ISERROR(VLOOKUP(Schichtfolge!K15,Berechnung!$A$98:$D$147,4,0)),0,VLOOKUP(Schichtfolge!K15,Berechnung!$A$98:$D$147,4,0)))</f>
        <v>0</v>
      </c>
      <c r="AT242" s="29">
        <f>IF(OR(Schichtfolge!L15=Schichten!$B$3,Schichtfolge!L15=Schichten!$B$4),INDEX($D$98:$D$147,MATCH(CODE(Schichtfolge!L15),$H$98:$H$147,0)),IF(ISERROR(VLOOKUP(Schichtfolge!L15,Berechnung!$A$98:$D$147,4,0)),0,VLOOKUP(Schichtfolge!L15,Berechnung!$A$98:$D$147,4,0)))</f>
        <v>0</v>
      </c>
      <c r="AU242" s="29">
        <f>IF(OR(Schichtfolge!M15=Schichten!$B$3,Schichtfolge!M15=Schichten!$B$4),INDEX($D$98:$D$147,MATCH(CODE(Schichtfolge!M15),$H$98:$H$147,0)),IF(ISERROR(VLOOKUP(Schichtfolge!M15,Berechnung!$A$98:$D$147,4,0)),0,VLOOKUP(Schichtfolge!M15,Berechnung!$A$98:$D$147,4,0)))</f>
        <v>0</v>
      </c>
      <c r="AV242" s="29">
        <f>IF(OR(Schichtfolge!N15=Schichten!$B$3,Schichtfolge!N15=Schichten!$B$4),INDEX($D$98:$D$147,MATCH(CODE(Schichtfolge!N15),$H$98:$H$147,0)),IF(ISERROR(VLOOKUP(Schichtfolge!N15,Berechnung!$A$98:$D$147,4,0)),0,VLOOKUP(Schichtfolge!N15,Berechnung!$A$98:$D$147,4,0)))</f>
        <v>0</v>
      </c>
      <c r="AW242" s="29">
        <f>IF(OR(Schichtfolge!O15=Schichten!$B$3,Schichtfolge!O15=Schichten!$B$4),INDEX($D$98:$D$147,MATCH(CODE(Schichtfolge!O15),$H$98:$H$147,0)),IF(ISERROR(VLOOKUP(Schichtfolge!O15,Berechnung!$A$98:$D$147,4,0)),0,VLOOKUP(Schichtfolge!O15,Berechnung!$A$98:$D$147,4,0)))</f>
        <v>0</v>
      </c>
      <c r="AX242" s="29">
        <f>IF(OR(Schichtfolge!P15=Schichten!$B$3,Schichtfolge!P15=Schichten!$B$4),INDEX($D$98:$D$147,MATCH(CODE(Schichtfolge!P15),$H$98:$H$147,0)),IF(ISERROR(VLOOKUP(Schichtfolge!P15,Berechnung!$A$98:$D$147,4,0)),0,VLOOKUP(Schichtfolge!P15,Berechnung!$A$98:$D$147,4,0)))</f>
        <v>0</v>
      </c>
      <c r="AY242" s="29">
        <f>IF(OR(Schichtfolge!Q15=Schichten!$B$3,Schichtfolge!Q15=Schichten!$B$4),INDEX($D$98:$D$147,MATCH(CODE(Schichtfolge!Q15),$H$98:$H$147,0)),IF(ISERROR(VLOOKUP(Schichtfolge!Q15,Berechnung!$A$98:$D$147,4,0)),0,VLOOKUP(Schichtfolge!Q15,Berechnung!$A$98:$D$147,4,0)))</f>
        <v>0</v>
      </c>
      <c r="AZ242" s="29">
        <f>IF(OR(Schichtfolge!R15=Schichten!$B$3,Schichtfolge!R15=Schichten!$B$4),INDEX($D$98:$D$147,MATCH(CODE(Schichtfolge!R15),$H$98:$H$147,0)),IF(ISERROR(VLOOKUP(Schichtfolge!R15,Berechnung!$A$98:$D$147,4,0)),0,VLOOKUP(Schichtfolge!R15,Berechnung!$A$98:$D$147,4,0)))</f>
        <v>0</v>
      </c>
      <c r="BA242" s="29">
        <f>IF(OR(Schichtfolge!S15=Schichten!$B$3,Schichtfolge!S15=Schichten!$B$4),INDEX($D$98:$D$147,MATCH(CODE(Schichtfolge!S15),$H$98:$H$147,0)),IF(ISERROR(VLOOKUP(Schichtfolge!S15,Berechnung!$A$98:$D$147,4,0)),0,VLOOKUP(Schichtfolge!S15,Berechnung!$A$98:$D$147,4,0)))</f>
        <v>0</v>
      </c>
      <c r="BB242" s="29">
        <f>IF(OR(Schichtfolge!T15=Schichten!$B$3,Schichtfolge!T15=Schichten!$B$4),INDEX($D$98:$D$147,MATCH(CODE(Schichtfolge!T15),$H$98:$H$147,0)),IF(ISERROR(VLOOKUP(Schichtfolge!T15,Berechnung!$A$98:$D$147,4,0)),0,VLOOKUP(Schichtfolge!T15,Berechnung!$A$98:$D$147,4,0)))</f>
        <v>0</v>
      </c>
      <c r="BC242" s="29">
        <f>IF(OR(Schichtfolge!U15=Schichten!$B$3,Schichtfolge!U15=Schichten!$B$4),INDEX($D$98:$D$147,MATCH(CODE(Schichtfolge!U15),$H$98:$H$147,0)),IF(ISERROR(VLOOKUP(Schichtfolge!U15,Berechnung!$A$98:$D$147,4,0)),0,VLOOKUP(Schichtfolge!U15,Berechnung!$A$98:$D$147,4,0)))</f>
        <v>0</v>
      </c>
      <c r="BD242" s="29">
        <f>IF(OR(Schichtfolge!V15=Schichten!$B$3,Schichtfolge!V15=Schichten!$B$4),INDEX($D$98:$D$147,MATCH(CODE(Schichtfolge!V15),$H$98:$H$147,0)),IF(ISERROR(VLOOKUP(Schichtfolge!V15,Berechnung!$A$98:$D$147,4,0)),0,VLOOKUP(Schichtfolge!V15,Berechnung!$A$98:$D$147,4,0)))</f>
        <v>0</v>
      </c>
      <c r="BE242" s="29">
        <f>IF(OR(Schichtfolge!W15=Schichten!$B$3,Schichtfolge!W15=Schichten!$B$4),INDEX($D$98:$D$147,MATCH(CODE(Schichtfolge!W15),$H$98:$H$147,0)),IF(ISERROR(VLOOKUP(Schichtfolge!W15,Berechnung!$A$98:$D$147,4,0)),0,VLOOKUP(Schichtfolge!W15,Berechnung!$A$98:$D$147,4,0)))</f>
        <v>0</v>
      </c>
      <c r="BF242" s="29">
        <f>IF(OR(Schichtfolge!X15=Schichten!$B$3,Schichtfolge!X15=Schichten!$B$4),INDEX($D$98:$D$147,MATCH(CODE(Schichtfolge!X15),$H$98:$H$147,0)),IF(ISERROR(VLOOKUP(Schichtfolge!X15,Berechnung!$A$98:$D$147,4,0)),0,VLOOKUP(Schichtfolge!X15,Berechnung!$A$98:$D$147,4,0)))</f>
        <v>0</v>
      </c>
      <c r="BG242" s="29">
        <f>IF(OR(Schichtfolge!Y15=Schichten!$B$3,Schichtfolge!Y15=Schichten!$B$4),INDEX($D$98:$D$147,MATCH(CODE(Schichtfolge!Y15),$H$98:$H$147,0)),IF(ISERROR(VLOOKUP(Schichtfolge!Y15,Berechnung!$A$98:$D$147,4,0)),0,VLOOKUP(Schichtfolge!Y15,Berechnung!$A$98:$D$147,4,0)))</f>
        <v>0</v>
      </c>
      <c r="BH242" s="29">
        <f>IF(OR(Schichtfolge!Z15=Schichten!$B$3,Schichtfolge!Z15=Schichten!$B$4),INDEX($D$98:$D$147,MATCH(CODE(Schichtfolge!Z15),$H$98:$H$147,0)),IF(ISERROR(VLOOKUP(Schichtfolge!Z15,Berechnung!$A$98:$D$147,4,0)),0,VLOOKUP(Schichtfolge!Z15,Berechnung!$A$98:$D$147,4,0)))</f>
        <v>0</v>
      </c>
      <c r="BI242" s="29">
        <f>IF(OR(Schichtfolge!AA15=Schichten!$B$3,Schichtfolge!AA15=Schichten!$B$4),INDEX($D$98:$D$147,MATCH(CODE(Schichtfolge!AA15),$H$98:$H$147,0)),IF(ISERROR(VLOOKUP(Schichtfolge!AA15,Berechnung!$A$98:$D$147,4,0)),0,VLOOKUP(Schichtfolge!AA15,Berechnung!$A$98:$D$147,4,0)))</f>
        <v>0</v>
      </c>
      <c r="BJ242" s="29">
        <f>IF(OR(Schichtfolge!AB15=Schichten!$B$3,Schichtfolge!AB15=Schichten!$B$4),INDEX($D$98:$D$147,MATCH(CODE(Schichtfolge!AB15),$H$98:$H$147,0)),IF(ISERROR(VLOOKUP(Schichtfolge!AB15,Berechnung!$A$98:$D$147,4,0)),0,VLOOKUP(Schichtfolge!AB15,Berechnung!$A$98:$D$147,4,0)))</f>
        <v>0</v>
      </c>
      <c r="BK242" s="29">
        <f>IF(OR(Schichtfolge!AC15=Schichten!$B$3,Schichtfolge!AC15=Schichten!$B$4),INDEX($D$98:$D$147,MATCH(CODE(Schichtfolge!AC15),$H$98:$H$147,0)),IF(ISERROR(VLOOKUP(Schichtfolge!AC15,Berechnung!$A$98:$D$147,4,0)),0,VLOOKUP(Schichtfolge!AC15,Berechnung!$A$98:$D$147,4,0)))</f>
        <v>0</v>
      </c>
      <c r="BL242" s="29">
        <f>IF(OR(Schichtfolge!AD15=Schichten!$B$3,Schichtfolge!AD15=Schichten!$B$4),INDEX($D$98:$D$147,MATCH(CODE(Schichtfolge!AD15),$H$98:$H$147,0)),IF(ISERROR(VLOOKUP(Schichtfolge!AD15,Berechnung!$A$98:$D$147,4,0)),0,VLOOKUP(Schichtfolge!AD15,Berechnung!$A$98:$D$147,4,0)))</f>
        <v>0</v>
      </c>
      <c r="BM242" s="29">
        <f>IF(OR(Schichtfolge!AE15=Schichten!$B$3,Schichtfolge!AE15=Schichten!$B$4),INDEX($D$98:$D$147,MATCH(CODE(Schichtfolge!AE15),$H$98:$H$147,0)),IF(ISERROR(VLOOKUP(Schichtfolge!AE15,Berechnung!$A$98:$D$147,4,0)),0,VLOOKUP(Schichtfolge!AE15,Berechnung!$A$98:$D$147,4,0)))</f>
        <v>0</v>
      </c>
      <c r="BN242" s="29">
        <f>IF(OR(Schichtfolge!AF15=Schichten!$B$3,Schichtfolge!AF15=Schichten!$B$4),INDEX($D$98:$D$147,MATCH(CODE(Schichtfolge!AF15),$H$98:$H$147,0)),IF(ISERROR(VLOOKUP(Schichtfolge!AF15,Berechnung!$A$98:$D$147,4,0)),0,VLOOKUP(Schichtfolge!AF15,Berechnung!$A$98:$D$147,4,0)))</f>
        <v>0</v>
      </c>
      <c r="BO242" s="29">
        <f>IF(OR(Schichtfolge!AG15=Schichten!$B$3,Schichtfolge!AG15=Schichten!$B$4),INDEX($D$98:$D$147,MATCH(CODE(Schichtfolge!AG15),$H$98:$H$147,0)),IF(ISERROR(VLOOKUP(Schichtfolge!AG15,Berechnung!$A$98:$D$147,4,0)),0,VLOOKUP(Schichtfolge!AG15,Berechnung!$A$98:$D$147,4,0)))</f>
        <v>0</v>
      </c>
    </row>
    <row r="243" spans="1:67" x14ac:dyDescent="0.25">
      <c r="A243" s="82" t="str">
        <f>IF(Feiertage!D93&lt;&gt;"",Feiertage!B93,"")</f>
        <v/>
      </c>
      <c r="C243">
        <f>Schichtfolgetabelle!B17</f>
        <v>12</v>
      </c>
      <c r="D243" t="str">
        <f>Schichtfolgetabelle!C17</f>
        <v>Vorname12</v>
      </c>
      <c r="E243" t="str">
        <f>Schichtfolgetabelle!D17</f>
        <v>Nachname12</v>
      </c>
      <c r="F243" s="29" t="str">
        <f t="shared" si="17"/>
        <v>00:00</v>
      </c>
      <c r="G243" s="29">
        <f>IF(OR(Schichtfolgetabelle!F17=Schichten!$B$3,Schichtfolgetabelle!F17=Schichten!$B$4),INDEX($D$98:$D$147,MATCH(CODE(Schichtfolgetabelle!F17),$H$98:$H$147,0)),IF(ISERROR(VLOOKUP(Schichtfolgetabelle!F17,Berechnung!$A$98:$D$147,4,0)),0,VLOOKUP(Schichtfolgetabelle!F17,Berechnung!$A$98:$D$147,4,0)))</f>
        <v>0</v>
      </c>
      <c r="H243" s="29">
        <f>IF(OR(Schichtfolgetabelle!G17=Schichten!$B$3,Schichtfolgetabelle!G17=Schichten!$B$4),INDEX($D$98:$D$147,MATCH(CODE(Schichtfolgetabelle!G17),$H$98:$H$147,0)),IF(ISERROR(VLOOKUP(Schichtfolgetabelle!G17,Berechnung!$A$98:$D$147,4,0)),0,VLOOKUP(Schichtfolgetabelle!G17,Berechnung!$A$98:$D$147,4,0)))</f>
        <v>0</v>
      </c>
      <c r="I243" s="29">
        <f>IF(OR(Schichtfolgetabelle!H17=Schichten!$B$3,Schichtfolgetabelle!H17=Schichten!$B$4),INDEX($D$98:$D$147,MATCH(CODE(Schichtfolgetabelle!H17),$H$98:$H$147,0)),IF(ISERROR(VLOOKUP(Schichtfolgetabelle!H17,Berechnung!$A$98:$D$147,4,0)),0,VLOOKUP(Schichtfolgetabelle!H17,Berechnung!$A$98:$D$147,4,0)))</f>
        <v>0</v>
      </c>
      <c r="J243" s="29">
        <f>IF(OR(Schichtfolgetabelle!I17=Schichten!$B$3,Schichtfolgetabelle!I17=Schichten!$B$4),INDEX($D$98:$D$147,MATCH(CODE(Schichtfolgetabelle!I17),$H$98:$H$147,0)),IF(ISERROR(VLOOKUP(Schichtfolgetabelle!I17,Berechnung!$A$98:$D$147,4,0)),0,VLOOKUP(Schichtfolgetabelle!I17,Berechnung!$A$98:$D$147,4,0)))</f>
        <v>0</v>
      </c>
      <c r="K243" s="29">
        <f>IF(OR(Schichtfolgetabelle!J17=Schichten!$B$3,Schichtfolgetabelle!J17=Schichten!$B$4),INDEX($D$98:$D$147,MATCH(CODE(Schichtfolgetabelle!J17),$H$98:$H$147,0)),IF(ISERROR(VLOOKUP(Schichtfolgetabelle!J17,Berechnung!$A$98:$D$147,4,0)),0,VLOOKUP(Schichtfolgetabelle!J17,Berechnung!$A$98:$D$147,4,0)))</f>
        <v>0</v>
      </c>
      <c r="L243" s="29">
        <f>IF(OR(Schichtfolgetabelle!K17=Schichten!$B$3,Schichtfolgetabelle!K17=Schichten!$B$4),INDEX($D$98:$D$147,MATCH(CODE(Schichtfolgetabelle!K17),$H$98:$H$147,0)),IF(ISERROR(VLOOKUP(Schichtfolgetabelle!K17,Berechnung!$A$98:$D$147,4,0)),0,VLOOKUP(Schichtfolgetabelle!K17,Berechnung!$A$98:$D$147,4,0)))</f>
        <v>0</v>
      </c>
      <c r="M243" s="29">
        <f>IF(OR(Schichtfolgetabelle!L17=Schichten!$B$3,Schichtfolgetabelle!L17=Schichten!$B$4),INDEX($D$98:$D$147,MATCH(CODE(Schichtfolgetabelle!L17),$H$98:$H$147,0)),IF(ISERROR(VLOOKUP(Schichtfolgetabelle!L17,Berechnung!$A$98:$D$147,4,0)),0,VLOOKUP(Schichtfolgetabelle!L17,Berechnung!$A$98:$D$147,4,0)))</f>
        <v>0</v>
      </c>
      <c r="N243" s="29">
        <f>IF(OR(Schichtfolgetabelle!M17=Schichten!$B$3,Schichtfolgetabelle!M17=Schichten!$B$4),INDEX($D$98:$D$147,MATCH(CODE(Schichtfolgetabelle!M17),$H$98:$H$147,0)),IF(ISERROR(VLOOKUP(Schichtfolgetabelle!M17,Berechnung!$A$98:$D$147,4,0)),0,VLOOKUP(Schichtfolgetabelle!M17,Berechnung!$A$98:$D$147,4,0)))</f>
        <v>0</v>
      </c>
      <c r="O243" s="29">
        <f>IF(OR(Schichtfolgetabelle!N17=Schichten!$B$3,Schichtfolgetabelle!N17=Schichten!$B$4),INDEX($D$98:$D$147,MATCH(CODE(Schichtfolgetabelle!N17),$H$98:$H$147,0)),IF(ISERROR(VLOOKUP(Schichtfolgetabelle!N17,Berechnung!$A$98:$D$147,4,0)),0,VLOOKUP(Schichtfolgetabelle!N17,Berechnung!$A$98:$D$147,4,0)))</f>
        <v>0</v>
      </c>
      <c r="P243" s="29">
        <f>IF(OR(Schichtfolgetabelle!O17=Schichten!$B$3,Schichtfolgetabelle!O17=Schichten!$B$4),INDEX($D$98:$D$147,MATCH(CODE(Schichtfolgetabelle!O17),$H$98:$H$147,0)),IF(ISERROR(VLOOKUP(Schichtfolgetabelle!O17,Berechnung!$A$98:$D$147,4,0)),0,VLOOKUP(Schichtfolgetabelle!O17,Berechnung!$A$98:$D$147,4,0)))</f>
        <v>0</v>
      </c>
      <c r="Q243" s="29">
        <f>IF(OR(Schichtfolgetabelle!P17=Schichten!$B$3,Schichtfolgetabelle!P17=Schichten!$B$4),INDEX($D$98:$D$147,MATCH(CODE(Schichtfolgetabelle!P17),$H$98:$H$147,0)),IF(ISERROR(VLOOKUP(Schichtfolgetabelle!P17,Berechnung!$A$98:$D$147,4,0)),0,VLOOKUP(Schichtfolgetabelle!P17,Berechnung!$A$98:$D$147,4,0)))</f>
        <v>0</v>
      </c>
      <c r="R243" s="29">
        <f>IF(OR(Schichtfolgetabelle!Q17=Schichten!$B$3,Schichtfolgetabelle!Q17=Schichten!$B$4),INDEX($D$98:$D$147,MATCH(CODE(Schichtfolgetabelle!Q17),$H$98:$H$147,0)),IF(ISERROR(VLOOKUP(Schichtfolgetabelle!Q17,Berechnung!$A$98:$D$147,4,0)),0,VLOOKUP(Schichtfolgetabelle!Q17,Berechnung!$A$98:$D$147,4,0)))</f>
        <v>0</v>
      </c>
      <c r="S243" s="29">
        <f>IF(OR(Schichtfolgetabelle!R17=Schichten!$B$3,Schichtfolgetabelle!R17=Schichten!$B$4),INDEX($D$98:$D$147,MATCH(CODE(Schichtfolgetabelle!R17),$H$98:$H$147,0)),IF(ISERROR(VLOOKUP(Schichtfolgetabelle!R17,Berechnung!$A$98:$D$147,4,0)),0,VLOOKUP(Schichtfolgetabelle!R17,Berechnung!$A$98:$D$147,4,0)))</f>
        <v>0</v>
      </c>
      <c r="T243" s="29">
        <f>IF(OR(Schichtfolgetabelle!S17=Schichten!$B$3,Schichtfolgetabelle!S17=Schichten!$B$4),INDEX($D$98:$D$147,MATCH(CODE(Schichtfolgetabelle!S17),$H$98:$H$147,0)),IF(ISERROR(VLOOKUP(Schichtfolgetabelle!S17,Berechnung!$A$98:$D$147,4,0)),0,VLOOKUP(Schichtfolgetabelle!S17,Berechnung!$A$98:$D$147,4,0)))</f>
        <v>0</v>
      </c>
      <c r="U243" s="29">
        <f>IF(OR(Schichtfolgetabelle!T17=Schichten!$B$3,Schichtfolgetabelle!T17=Schichten!$B$4),INDEX($D$98:$D$147,MATCH(CODE(Schichtfolgetabelle!T17),$H$98:$H$147,0)),IF(ISERROR(VLOOKUP(Schichtfolgetabelle!T17,Berechnung!$A$98:$D$147,4,0)),0,VLOOKUP(Schichtfolgetabelle!T17,Berechnung!$A$98:$D$147,4,0)))</f>
        <v>0</v>
      </c>
      <c r="V243" s="29">
        <f>IF(OR(Schichtfolgetabelle!U17=Schichten!$B$3,Schichtfolgetabelle!U17=Schichten!$B$4),INDEX($D$98:$D$147,MATCH(CODE(Schichtfolgetabelle!U17),$H$98:$H$147,0)),IF(ISERROR(VLOOKUP(Schichtfolgetabelle!U17,Berechnung!$A$98:$D$147,4,0)),0,VLOOKUP(Schichtfolgetabelle!U17,Berechnung!$A$98:$D$147,4,0)))</f>
        <v>0</v>
      </c>
      <c r="W243" s="29">
        <f>IF(OR(Schichtfolgetabelle!V17=Schichten!$B$3,Schichtfolgetabelle!V17=Schichten!$B$4),INDEX($D$98:$D$147,MATCH(CODE(Schichtfolgetabelle!V17),$H$98:$H$147,0)),IF(ISERROR(VLOOKUP(Schichtfolgetabelle!V17,Berechnung!$A$98:$D$147,4,0)),0,VLOOKUP(Schichtfolgetabelle!V17,Berechnung!$A$98:$D$147,4,0)))</f>
        <v>0</v>
      </c>
      <c r="X243" s="29">
        <f>IF(OR(Schichtfolgetabelle!W17=Schichten!$B$3,Schichtfolgetabelle!W17=Schichten!$B$4),INDEX($D$98:$D$147,MATCH(CODE(Schichtfolgetabelle!W17),$H$98:$H$147,0)),IF(ISERROR(VLOOKUP(Schichtfolgetabelle!W17,Berechnung!$A$98:$D$147,4,0)),0,VLOOKUP(Schichtfolgetabelle!W17,Berechnung!$A$98:$D$147,4,0)))</f>
        <v>0</v>
      </c>
      <c r="Y243" s="29">
        <f>IF(OR(Schichtfolgetabelle!X17=Schichten!$B$3,Schichtfolgetabelle!X17=Schichten!$B$4),INDEX($D$98:$D$147,MATCH(CODE(Schichtfolgetabelle!X17),$H$98:$H$147,0)),IF(ISERROR(VLOOKUP(Schichtfolgetabelle!X17,Berechnung!$A$98:$D$147,4,0)),0,VLOOKUP(Schichtfolgetabelle!X17,Berechnung!$A$98:$D$147,4,0)))</f>
        <v>0</v>
      </c>
      <c r="Z243" s="29">
        <f>IF(OR(Schichtfolgetabelle!Y17=Schichten!$B$3,Schichtfolgetabelle!Y17=Schichten!$B$4),INDEX($D$98:$D$147,MATCH(CODE(Schichtfolgetabelle!Y17),$H$98:$H$147,0)),IF(ISERROR(VLOOKUP(Schichtfolgetabelle!Y17,Berechnung!$A$98:$D$147,4,0)),0,VLOOKUP(Schichtfolgetabelle!Y17,Berechnung!$A$98:$D$147,4,0)))</f>
        <v>0</v>
      </c>
      <c r="AA243" s="29">
        <f>IF(OR(Schichtfolgetabelle!Z17=Schichten!$B$3,Schichtfolgetabelle!Z17=Schichten!$B$4),INDEX($D$98:$D$147,MATCH(CODE(Schichtfolgetabelle!Z17),$H$98:$H$147,0)),IF(ISERROR(VLOOKUP(Schichtfolgetabelle!Z17,Berechnung!$A$98:$D$147,4,0)),0,VLOOKUP(Schichtfolgetabelle!Z17,Berechnung!$A$98:$D$147,4,0)))</f>
        <v>0</v>
      </c>
      <c r="AB243" s="29">
        <f>IF(OR(Schichtfolgetabelle!AA17=Schichten!$B$3,Schichtfolgetabelle!AA17=Schichten!$B$4),INDEX($D$98:$D$147,MATCH(CODE(Schichtfolgetabelle!AA17),$H$98:$H$147,0)),IF(ISERROR(VLOOKUP(Schichtfolgetabelle!AA17,Berechnung!$A$98:$D$147,4,0)),0,VLOOKUP(Schichtfolgetabelle!AA17,Berechnung!$A$98:$D$147,4,0)))</f>
        <v>0</v>
      </c>
      <c r="AC243" s="29">
        <f>IF(OR(Schichtfolgetabelle!AB17=Schichten!$B$3,Schichtfolgetabelle!AB17=Schichten!$B$4),INDEX($D$98:$D$147,MATCH(CODE(Schichtfolgetabelle!AB17),$H$98:$H$147,0)),IF(ISERROR(VLOOKUP(Schichtfolgetabelle!AB17,Berechnung!$A$98:$D$147,4,0)),0,VLOOKUP(Schichtfolgetabelle!AB17,Berechnung!$A$98:$D$147,4,0)))</f>
        <v>0</v>
      </c>
      <c r="AD243" s="29">
        <f>IF(OR(Schichtfolgetabelle!AC17=Schichten!$B$3,Schichtfolgetabelle!AC17=Schichten!$B$4),INDEX($D$98:$D$147,MATCH(CODE(Schichtfolgetabelle!AC17),$H$98:$H$147,0)),IF(ISERROR(VLOOKUP(Schichtfolgetabelle!AC17,Berechnung!$A$98:$D$147,4,0)),0,VLOOKUP(Schichtfolgetabelle!AC17,Berechnung!$A$98:$D$147,4,0)))</f>
        <v>0</v>
      </c>
      <c r="AE243" s="29">
        <f>IF(OR(Schichtfolgetabelle!AD17=Schichten!$B$3,Schichtfolgetabelle!AD17=Schichten!$B$4),INDEX($D$98:$D$147,MATCH(CODE(Schichtfolgetabelle!AD17),$H$98:$H$147,0)),IF(ISERROR(VLOOKUP(Schichtfolgetabelle!AD17,Berechnung!$A$98:$D$147,4,0)),0,VLOOKUP(Schichtfolgetabelle!AD17,Berechnung!$A$98:$D$147,4,0)))</f>
        <v>0</v>
      </c>
      <c r="AF243" s="29">
        <f>IF(OR(Schichtfolgetabelle!AE17=Schichten!$B$3,Schichtfolgetabelle!AE17=Schichten!$B$4),INDEX($D$98:$D$147,MATCH(CODE(Schichtfolgetabelle!AE17),$H$98:$H$147,0)),IF(ISERROR(VLOOKUP(Schichtfolgetabelle!AE17,Berechnung!$A$98:$D$147,4,0)),0,VLOOKUP(Schichtfolgetabelle!AE17,Berechnung!$A$98:$D$147,4,0)))</f>
        <v>0</v>
      </c>
      <c r="AG243" s="29">
        <f>IF(OR(Schichtfolgetabelle!AF17=Schichten!$B$3,Schichtfolgetabelle!AF17=Schichten!$B$4),INDEX($D$98:$D$147,MATCH(CODE(Schichtfolgetabelle!AF17),$H$98:$H$147,0)),IF(ISERROR(VLOOKUP(Schichtfolgetabelle!AF17,Berechnung!$A$98:$D$147,4,0)),0,VLOOKUP(Schichtfolgetabelle!AF17,Berechnung!$A$98:$D$147,4,0)))</f>
        <v>0</v>
      </c>
      <c r="AH243" s="29">
        <f>IF(OR(Schichtfolgetabelle!AG17=Schichten!$B$3,Schichtfolgetabelle!AG17=Schichten!$B$4),INDEX($D$98:$D$147,MATCH(CODE(Schichtfolgetabelle!AG17),$H$98:$H$147,0)),IF(ISERROR(VLOOKUP(Schichtfolgetabelle!AG17,Berechnung!$A$98:$D$147,4,0)),0,VLOOKUP(Schichtfolgetabelle!AG17,Berechnung!$A$98:$D$147,4,0)))</f>
        <v>0</v>
      </c>
      <c r="AI243" s="29">
        <f>IF(OR(Schichtfolgetabelle!AH17=Schichten!$B$3,Schichtfolgetabelle!AH17=Schichten!$B$4),INDEX($D$98:$D$147,MATCH(CODE(Schichtfolgetabelle!AH17),$H$98:$H$147,0)),IF(ISERROR(VLOOKUP(Schichtfolgetabelle!AH17,Berechnung!$A$98:$D$147,4,0)),0,VLOOKUP(Schichtfolgetabelle!AH17,Berechnung!$A$98:$D$147,4,0)))</f>
        <v>0</v>
      </c>
      <c r="AJ243" s="29">
        <f>IF(OR(Schichtfolgetabelle!AI17=Schichten!$B$3,Schichtfolgetabelle!AI17=Schichten!$B$4),INDEX($D$98:$D$147,MATCH(CODE(Schichtfolgetabelle!AI17),$H$98:$H$147,0)),IF(ISERROR(VLOOKUP(Schichtfolgetabelle!AI17,Berechnung!$A$98:$D$147,4,0)),0,VLOOKUP(Schichtfolgetabelle!AI17,Berechnung!$A$98:$D$147,4,0)))</f>
        <v>0</v>
      </c>
      <c r="AK243" s="29">
        <f>IF(OR(Schichtfolgetabelle!AJ17=Schichten!$B$3,Schichtfolgetabelle!AJ17=Schichten!$B$4),INDEX($D$98:$D$147,MATCH(CODE(Schichtfolgetabelle!AJ17),$H$98:$H$147,0)),IF(ISERROR(VLOOKUP(Schichtfolgetabelle!AJ17,Berechnung!$A$98:$D$147,4,0)),0,VLOOKUP(Schichtfolgetabelle!AJ17,Berechnung!$A$98:$D$147,4,0)))</f>
        <v>0</v>
      </c>
      <c r="AM243" t="str">
        <f t="shared" si="18"/>
        <v>00:00</v>
      </c>
      <c r="AN243" s="29">
        <f>IF(OR(Schichtfolge!F16=Schichten!$B$3,Schichtfolge!F16=Schichten!$B$4),INDEX($D$98:$D$147,MATCH(CODE(Schichtfolge!F16),$H$98:$H$147,0)),IF(ISERROR(VLOOKUP(Schichtfolge!F16,Berechnung!$A$98:$D$147,4,0)),0,VLOOKUP(Schichtfolge!F16,Berechnung!$A$98:$D$147,4,0)))</f>
        <v>0</v>
      </c>
      <c r="AO243" s="29">
        <f>IF(OR(Schichtfolge!G16=Schichten!$B$3,Schichtfolge!G16=Schichten!$B$4),INDEX($D$98:$D$147,MATCH(CODE(Schichtfolge!G16),$H$98:$H$147,0)),IF(ISERROR(VLOOKUP(Schichtfolge!G16,Berechnung!$A$98:$D$147,4,0)),0,VLOOKUP(Schichtfolge!G16,Berechnung!$A$98:$D$147,4,0)))</f>
        <v>0</v>
      </c>
      <c r="AP243" s="29">
        <f>IF(OR(Schichtfolge!H16=Schichten!$B$3,Schichtfolge!H16=Schichten!$B$4),INDEX($D$98:$D$147,MATCH(CODE(Schichtfolge!H16),$H$98:$H$147,0)),IF(ISERROR(VLOOKUP(Schichtfolge!H16,Berechnung!$A$98:$D$147,4,0)),0,VLOOKUP(Schichtfolge!H16,Berechnung!$A$98:$D$147,4,0)))</f>
        <v>0</v>
      </c>
      <c r="AQ243" s="29">
        <f>IF(OR(Schichtfolge!I16=Schichten!$B$3,Schichtfolge!I16=Schichten!$B$4),INDEX($D$98:$D$147,MATCH(CODE(Schichtfolge!I16),$H$98:$H$147,0)),IF(ISERROR(VLOOKUP(Schichtfolge!I16,Berechnung!$A$98:$D$147,4,0)),0,VLOOKUP(Schichtfolge!I16,Berechnung!$A$98:$D$147,4,0)))</f>
        <v>0</v>
      </c>
      <c r="AR243" s="29">
        <f>IF(OR(Schichtfolge!J16=Schichten!$B$3,Schichtfolge!J16=Schichten!$B$4),INDEX($D$98:$D$147,MATCH(CODE(Schichtfolge!J16),$H$98:$H$147,0)),IF(ISERROR(VLOOKUP(Schichtfolge!J16,Berechnung!$A$98:$D$147,4,0)),0,VLOOKUP(Schichtfolge!J16,Berechnung!$A$98:$D$147,4,0)))</f>
        <v>0</v>
      </c>
      <c r="AS243" s="29">
        <f>IF(OR(Schichtfolge!K16=Schichten!$B$3,Schichtfolge!K16=Schichten!$B$4),INDEX($D$98:$D$147,MATCH(CODE(Schichtfolge!K16),$H$98:$H$147,0)),IF(ISERROR(VLOOKUP(Schichtfolge!K16,Berechnung!$A$98:$D$147,4,0)),0,VLOOKUP(Schichtfolge!K16,Berechnung!$A$98:$D$147,4,0)))</f>
        <v>0</v>
      </c>
      <c r="AT243" s="29">
        <f>IF(OR(Schichtfolge!L16=Schichten!$B$3,Schichtfolge!L16=Schichten!$B$4),INDEX($D$98:$D$147,MATCH(CODE(Schichtfolge!L16),$H$98:$H$147,0)),IF(ISERROR(VLOOKUP(Schichtfolge!L16,Berechnung!$A$98:$D$147,4,0)),0,VLOOKUP(Schichtfolge!L16,Berechnung!$A$98:$D$147,4,0)))</f>
        <v>0</v>
      </c>
      <c r="AU243" s="29">
        <f>IF(OR(Schichtfolge!M16=Schichten!$B$3,Schichtfolge!M16=Schichten!$B$4),INDEX($D$98:$D$147,MATCH(CODE(Schichtfolge!M16),$H$98:$H$147,0)),IF(ISERROR(VLOOKUP(Schichtfolge!M16,Berechnung!$A$98:$D$147,4,0)),0,VLOOKUP(Schichtfolge!M16,Berechnung!$A$98:$D$147,4,0)))</f>
        <v>0</v>
      </c>
      <c r="AV243" s="29">
        <f>IF(OR(Schichtfolge!N16=Schichten!$B$3,Schichtfolge!N16=Schichten!$B$4),INDEX($D$98:$D$147,MATCH(CODE(Schichtfolge!N16),$H$98:$H$147,0)),IF(ISERROR(VLOOKUP(Schichtfolge!N16,Berechnung!$A$98:$D$147,4,0)),0,VLOOKUP(Schichtfolge!N16,Berechnung!$A$98:$D$147,4,0)))</f>
        <v>0</v>
      </c>
      <c r="AW243" s="29">
        <f>IF(OR(Schichtfolge!O16=Schichten!$B$3,Schichtfolge!O16=Schichten!$B$4),INDEX($D$98:$D$147,MATCH(CODE(Schichtfolge!O16),$H$98:$H$147,0)),IF(ISERROR(VLOOKUP(Schichtfolge!O16,Berechnung!$A$98:$D$147,4,0)),0,VLOOKUP(Schichtfolge!O16,Berechnung!$A$98:$D$147,4,0)))</f>
        <v>0</v>
      </c>
      <c r="AX243" s="29">
        <f>IF(OR(Schichtfolge!P16=Schichten!$B$3,Schichtfolge!P16=Schichten!$B$4),INDEX($D$98:$D$147,MATCH(CODE(Schichtfolge!P16),$H$98:$H$147,0)),IF(ISERROR(VLOOKUP(Schichtfolge!P16,Berechnung!$A$98:$D$147,4,0)),0,VLOOKUP(Schichtfolge!P16,Berechnung!$A$98:$D$147,4,0)))</f>
        <v>0</v>
      </c>
      <c r="AY243" s="29">
        <f>IF(OR(Schichtfolge!Q16=Schichten!$B$3,Schichtfolge!Q16=Schichten!$B$4),INDEX($D$98:$D$147,MATCH(CODE(Schichtfolge!Q16),$H$98:$H$147,0)),IF(ISERROR(VLOOKUP(Schichtfolge!Q16,Berechnung!$A$98:$D$147,4,0)),0,VLOOKUP(Schichtfolge!Q16,Berechnung!$A$98:$D$147,4,0)))</f>
        <v>0</v>
      </c>
      <c r="AZ243" s="29">
        <f>IF(OR(Schichtfolge!R16=Schichten!$B$3,Schichtfolge!R16=Schichten!$B$4),INDEX($D$98:$D$147,MATCH(CODE(Schichtfolge!R16),$H$98:$H$147,0)),IF(ISERROR(VLOOKUP(Schichtfolge!R16,Berechnung!$A$98:$D$147,4,0)),0,VLOOKUP(Schichtfolge!R16,Berechnung!$A$98:$D$147,4,0)))</f>
        <v>0</v>
      </c>
      <c r="BA243" s="29">
        <f>IF(OR(Schichtfolge!S16=Schichten!$B$3,Schichtfolge!S16=Schichten!$B$4),INDEX($D$98:$D$147,MATCH(CODE(Schichtfolge!S16),$H$98:$H$147,0)),IF(ISERROR(VLOOKUP(Schichtfolge!S16,Berechnung!$A$98:$D$147,4,0)),0,VLOOKUP(Schichtfolge!S16,Berechnung!$A$98:$D$147,4,0)))</f>
        <v>0</v>
      </c>
      <c r="BB243" s="29">
        <f>IF(OR(Schichtfolge!T16=Schichten!$B$3,Schichtfolge!T16=Schichten!$B$4),INDEX($D$98:$D$147,MATCH(CODE(Schichtfolge!T16),$H$98:$H$147,0)),IF(ISERROR(VLOOKUP(Schichtfolge!T16,Berechnung!$A$98:$D$147,4,0)),0,VLOOKUP(Schichtfolge!T16,Berechnung!$A$98:$D$147,4,0)))</f>
        <v>0</v>
      </c>
      <c r="BC243" s="29">
        <f>IF(OR(Schichtfolge!U16=Schichten!$B$3,Schichtfolge!U16=Schichten!$B$4),INDEX($D$98:$D$147,MATCH(CODE(Schichtfolge!U16),$H$98:$H$147,0)),IF(ISERROR(VLOOKUP(Schichtfolge!U16,Berechnung!$A$98:$D$147,4,0)),0,VLOOKUP(Schichtfolge!U16,Berechnung!$A$98:$D$147,4,0)))</f>
        <v>0</v>
      </c>
      <c r="BD243" s="29">
        <f>IF(OR(Schichtfolge!V16=Schichten!$B$3,Schichtfolge!V16=Schichten!$B$4),INDEX($D$98:$D$147,MATCH(CODE(Schichtfolge!V16),$H$98:$H$147,0)),IF(ISERROR(VLOOKUP(Schichtfolge!V16,Berechnung!$A$98:$D$147,4,0)),0,VLOOKUP(Schichtfolge!V16,Berechnung!$A$98:$D$147,4,0)))</f>
        <v>0</v>
      </c>
      <c r="BE243" s="29">
        <f>IF(OR(Schichtfolge!W16=Schichten!$B$3,Schichtfolge!W16=Schichten!$B$4),INDEX($D$98:$D$147,MATCH(CODE(Schichtfolge!W16),$H$98:$H$147,0)),IF(ISERROR(VLOOKUP(Schichtfolge!W16,Berechnung!$A$98:$D$147,4,0)),0,VLOOKUP(Schichtfolge!W16,Berechnung!$A$98:$D$147,4,0)))</f>
        <v>0</v>
      </c>
      <c r="BF243" s="29">
        <f>IF(OR(Schichtfolge!X16=Schichten!$B$3,Schichtfolge!X16=Schichten!$B$4),INDEX($D$98:$D$147,MATCH(CODE(Schichtfolge!X16),$H$98:$H$147,0)),IF(ISERROR(VLOOKUP(Schichtfolge!X16,Berechnung!$A$98:$D$147,4,0)),0,VLOOKUP(Schichtfolge!X16,Berechnung!$A$98:$D$147,4,0)))</f>
        <v>0</v>
      </c>
      <c r="BG243" s="29">
        <f>IF(OR(Schichtfolge!Y16=Schichten!$B$3,Schichtfolge!Y16=Schichten!$B$4),INDEX($D$98:$D$147,MATCH(CODE(Schichtfolge!Y16),$H$98:$H$147,0)),IF(ISERROR(VLOOKUP(Schichtfolge!Y16,Berechnung!$A$98:$D$147,4,0)),0,VLOOKUP(Schichtfolge!Y16,Berechnung!$A$98:$D$147,4,0)))</f>
        <v>0</v>
      </c>
      <c r="BH243" s="29">
        <f>IF(OR(Schichtfolge!Z16=Schichten!$B$3,Schichtfolge!Z16=Schichten!$B$4),INDEX($D$98:$D$147,MATCH(CODE(Schichtfolge!Z16),$H$98:$H$147,0)),IF(ISERROR(VLOOKUP(Schichtfolge!Z16,Berechnung!$A$98:$D$147,4,0)),0,VLOOKUP(Schichtfolge!Z16,Berechnung!$A$98:$D$147,4,0)))</f>
        <v>0</v>
      </c>
      <c r="BI243" s="29">
        <f>IF(OR(Schichtfolge!AA16=Schichten!$B$3,Schichtfolge!AA16=Schichten!$B$4),INDEX($D$98:$D$147,MATCH(CODE(Schichtfolge!AA16),$H$98:$H$147,0)),IF(ISERROR(VLOOKUP(Schichtfolge!AA16,Berechnung!$A$98:$D$147,4,0)),0,VLOOKUP(Schichtfolge!AA16,Berechnung!$A$98:$D$147,4,0)))</f>
        <v>0</v>
      </c>
      <c r="BJ243" s="29">
        <f>IF(OR(Schichtfolge!AB16=Schichten!$B$3,Schichtfolge!AB16=Schichten!$B$4),INDEX($D$98:$D$147,MATCH(CODE(Schichtfolge!AB16),$H$98:$H$147,0)),IF(ISERROR(VLOOKUP(Schichtfolge!AB16,Berechnung!$A$98:$D$147,4,0)),0,VLOOKUP(Schichtfolge!AB16,Berechnung!$A$98:$D$147,4,0)))</f>
        <v>0</v>
      </c>
      <c r="BK243" s="29">
        <f>IF(OR(Schichtfolge!AC16=Schichten!$B$3,Schichtfolge!AC16=Schichten!$B$4),INDEX($D$98:$D$147,MATCH(CODE(Schichtfolge!AC16),$H$98:$H$147,0)),IF(ISERROR(VLOOKUP(Schichtfolge!AC16,Berechnung!$A$98:$D$147,4,0)),0,VLOOKUP(Schichtfolge!AC16,Berechnung!$A$98:$D$147,4,0)))</f>
        <v>0</v>
      </c>
      <c r="BL243" s="29">
        <f>IF(OR(Schichtfolge!AD16=Schichten!$B$3,Schichtfolge!AD16=Schichten!$B$4),INDEX($D$98:$D$147,MATCH(CODE(Schichtfolge!AD16),$H$98:$H$147,0)),IF(ISERROR(VLOOKUP(Schichtfolge!AD16,Berechnung!$A$98:$D$147,4,0)),0,VLOOKUP(Schichtfolge!AD16,Berechnung!$A$98:$D$147,4,0)))</f>
        <v>0</v>
      </c>
      <c r="BM243" s="29">
        <f>IF(OR(Schichtfolge!AE16=Schichten!$B$3,Schichtfolge!AE16=Schichten!$B$4),INDEX($D$98:$D$147,MATCH(CODE(Schichtfolge!AE16),$H$98:$H$147,0)),IF(ISERROR(VLOOKUP(Schichtfolge!AE16,Berechnung!$A$98:$D$147,4,0)),0,VLOOKUP(Schichtfolge!AE16,Berechnung!$A$98:$D$147,4,0)))</f>
        <v>0</v>
      </c>
      <c r="BN243" s="29">
        <f>IF(OR(Schichtfolge!AF16=Schichten!$B$3,Schichtfolge!AF16=Schichten!$B$4),INDEX($D$98:$D$147,MATCH(CODE(Schichtfolge!AF16),$H$98:$H$147,0)),IF(ISERROR(VLOOKUP(Schichtfolge!AF16,Berechnung!$A$98:$D$147,4,0)),0,VLOOKUP(Schichtfolge!AF16,Berechnung!$A$98:$D$147,4,0)))</f>
        <v>0</v>
      </c>
      <c r="BO243" s="29">
        <f>IF(OR(Schichtfolge!AG16=Schichten!$B$3,Schichtfolge!AG16=Schichten!$B$4),INDEX($D$98:$D$147,MATCH(CODE(Schichtfolge!AG16),$H$98:$H$147,0)),IF(ISERROR(VLOOKUP(Schichtfolge!AG16,Berechnung!$A$98:$D$147,4,0)),0,VLOOKUP(Schichtfolge!AG16,Berechnung!$A$98:$D$147,4,0)))</f>
        <v>0</v>
      </c>
    </row>
    <row r="244" spans="1:67" x14ac:dyDescent="0.25">
      <c r="A244" s="82" t="str">
        <f>IF(Feiertage!D94&lt;&gt;"",Feiertage!B94,"")</f>
        <v/>
      </c>
      <c r="C244">
        <f>Schichtfolgetabelle!B18</f>
        <v>13</v>
      </c>
      <c r="D244" t="str">
        <f>Schichtfolgetabelle!C18</f>
        <v>Vorname13</v>
      </c>
      <c r="E244" t="str">
        <f>Schichtfolgetabelle!D18</f>
        <v>Nachname13</v>
      </c>
      <c r="F244" s="29" t="str">
        <f t="shared" si="17"/>
        <v>00:00</v>
      </c>
      <c r="G244" s="29">
        <f>IF(OR(Schichtfolgetabelle!F18=Schichten!$B$3,Schichtfolgetabelle!F18=Schichten!$B$4),INDEX($D$98:$D$147,MATCH(CODE(Schichtfolgetabelle!F18),$H$98:$H$147,0)),IF(ISERROR(VLOOKUP(Schichtfolgetabelle!F18,Berechnung!$A$98:$D$147,4,0)),0,VLOOKUP(Schichtfolgetabelle!F18,Berechnung!$A$98:$D$147,4,0)))</f>
        <v>0</v>
      </c>
      <c r="H244" s="29">
        <f>IF(OR(Schichtfolgetabelle!G18=Schichten!$B$3,Schichtfolgetabelle!G18=Schichten!$B$4),INDEX($D$98:$D$147,MATCH(CODE(Schichtfolgetabelle!G18),$H$98:$H$147,0)),IF(ISERROR(VLOOKUP(Schichtfolgetabelle!G18,Berechnung!$A$98:$D$147,4,0)),0,VLOOKUP(Schichtfolgetabelle!G18,Berechnung!$A$98:$D$147,4,0)))</f>
        <v>0</v>
      </c>
      <c r="I244" s="29">
        <f>IF(OR(Schichtfolgetabelle!H18=Schichten!$B$3,Schichtfolgetabelle!H18=Schichten!$B$4),INDEX($D$98:$D$147,MATCH(CODE(Schichtfolgetabelle!H18),$H$98:$H$147,0)),IF(ISERROR(VLOOKUP(Schichtfolgetabelle!H18,Berechnung!$A$98:$D$147,4,0)),0,VLOOKUP(Schichtfolgetabelle!H18,Berechnung!$A$98:$D$147,4,0)))</f>
        <v>0</v>
      </c>
      <c r="J244" s="29">
        <f>IF(OR(Schichtfolgetabelle!I18=Schichten!$B$3,Schichtfolgetabelle!I18=Schichten!$B$4),INDEX($D$98:$D$147,MATCH(CODE(Schichtfolgetabelle!I18),$H$98:$H$147,0)),IF(ISERROR(VLOOKUP(Schichtfolgetabelle!I18,Berechnung!$A$98:$D$147,4,0)),0,VLOOKUP(Schichtfolgetabelle!I18,Berechnung!$A$98:$D$147,4,0)))</f>
        <v>0</v>
      </c>
      <c r="K244" s="29">
        <f>IF(OR(Schichtfolgetabelle!J18=Schichten!$B$3,Schichtfolgetabelle!J18=Schichten!$B$4),INDEX($D$98:$D$147,MATCH(CODE(Schichtfolgetabelle!J18),$H$98:$H$147,0)),IF(ISERROR(VLOOKUP(Schichtfolgetabelle!J18,Berechnung!$A$98:$D$147,4,0)),0,VLOOKUP(Schichtfolgetabelle!J18,Berechnung!$A$98:$D$147,4,0)))</f>
        <v>0</v>
      </c>
      <c r="L244" s="29">
        <f>IF(OR(Schichtfolgetabelle!K18=Schichten!$B$3,Schichtfolgetabelle!K18=Schichten!$B$4),INDEX($D$98:$D$147,MATCH(CODE(Schichtfolgetabelle!K18),$H$98:$H$147,0)),IF(ISERROR(VLOOKUP(Schichtfolgetabelle!K18,Berechnung!$A$98:$D$147,4,0)),0,VLOOKUP(Schichtfolgetabelle!K18,Berechnung!$A$98:$D$147,4,0)))</f>
        <v>0</v>
      </c>
      <c r="M244" s="29">
        <f>IF(OR(Schichtfolgetabelle!L18=Schichten!$B$3,Schichtfolgetabelle!L18=Schichten!$B$4),INDEX($D$98:$D$147,MATCH(CODE(Schichtfolgetabelle!L18),$H$98:$H$147,0)),IF(ISERROR(VLOOKUP(Schichtfolgetabelle!L18,Berechnung!$A$98:$D$147,4,0)),0,VLOOKUP(Schichtfolgetabelle!L18,Berechnung!$A$98:$D$147,4,0)))</f>
        <v>0</v>
      </c>
      <c r="N244" s="29">
        <f>IF(OR(Schichtfolgetabelle!M18=Schichten!$B$3,Schichtfolgetabelle!M18=Schichten!$B$4),INDEX($D$98:$D$147,MATCH(CODE(Schichtfolgetabelle!M18),$H$98:$H$147,0)),IF(ISERROR(VLOOKUP(Schichtfolgetabelle!M18,Berechnung!$A$98:$D$147,4,0)),0,VLOOKUP(Schichtfolgetabelle!M18,Berechnung!$A$98:$D$147,4,0)))</f>
        <v>0</v>
      </c>
      <c r="O244" s="29">
        <f>IF(OR(Schichtfolgetabelle!N18=Schichten!$B$3,Schichtfolgetabelle!N18=Schichten!$B$4),INDEX($D$98:$D$147,MATCH(CODE(Schichtfolgetabelle!N18),$H$98:$H$147,0)),IF(ISERROR(VLOOKUP(Schichtfolgetabelle!N18,Berechnung!$A$98:$D$147,4,0)),0,VLOOKUP(Schichtfolgetabelle!N18,Berechnung!$A$98:$D$147,4,0)))</f>
        <v>0</v>
      </c>
      <c r="P244" s="29">
        <f>IF(OR(Schichtfolgetabelle!O18=Schichten!$B$3,Schichtfolgetabelle!O18=Schichten!$B$4),INDEX($D$98:$D$147,MATCH(CODE(Schichtfolgetabelle!O18),$H$98:$H$147,0)),IF(ISERROR(VLOOKUP(Schichtfolgetabelle!O18,Berechnung!$A$98:$D$147,4,0)),0,VLOOKUP(Schichtfolgetabelle!O18,Berechnung!$A$98:$D$147,4,0)))</f>
        <v>0</v>
      </c>
      <c r="Q244" s="29">
        <f>IF(OR(Schichtfolgetabelle!P18=Schichten!$B$3,Schichtfolgetabelle!P18=Schichten!$B$4),INDEX($D$98:$D$147,MATCH(CODE(Schichtfolgetabelle!P18),$H$98:$H$147,0)),IF(ISERROR(VLOOKUP(Schichtfolgetabelle!P18,Berechnung!$A$98:$D$147,4,0)),0,VLOOKUP(Schichtfolgetabelle!P18,Berechnung!$A$98:$D$147,4,0)))</f>
        <v>0</v>
      </c>
      <c r="R244" s="29">
        <f>IF(OR(Schichtfolgetabelle!Q18=Schichten!$B$3,Schichtfolgetabelle!Q18=Schichten!$B$4),INDEX($D$98:$D$147,MATCH(CODE(Schichtfolgetabelle!Q18),$H$98:$H$147,0)),IF(ISERROR(VLOOKUP(Schichtfolgetabelle!Q18,Berechnung!$A$98:$D$147,4,0)),0,VLOOKUP(Schichtfolgetabelle!Q18,Berechnung!$A$98:$D$147,4,0)))</f>
        <v>0</v>
      </c>
      <c r="S244" s="29">
        <f>IF(OR(Schichtfolgetabelle!R18=Schichten!$B$3,Schichtfolgetabelle!R18=Schichten!$B$4),INDEX($D$98:$D$147,MATCH(CODE(Schichtfolgetabelle!R18),$H$98:$H$147,0)),IF(ISERROR(VLOOKUP(Schichtfolgetabelle!R18,Berechnung!$A$98:$D$147,4,0)),0,VLOOKUP(Schichtfolgetabelle!R18,Berechnung!$A$98:$D$147,4,0)))</f>
        <v>0</v>
      </c>
      <c r="T244" s="29">
        <f>IF(OR(Schichtfolgetabelle!S18=Schichten!$B$3,Schichtfolgetabelle!S18=Schichten!$B$4),INDEX($D$98:$D$147,MATCH(CODE(Schichtfolgetabelle!S18),$H$98:$H$147,0)),IF(ISERROR(VLOOKUP(Schichtfolgetabelle!S18,Berechnung!$A$98:$D$147,4,0)),0,VLOOKUP(Schichtfolgetabelle!S18,Berechnung!$A$98:$D$147,4,0)))</f>
        <v>0</v>
      </c>
      <c r="U244" s="29">
        <f>IF(OR(Schichtfolgetabelle!T18=Schichten!$B$3,Schichtfolgetabelle!T18=Schichten!$B$4),INDEX($D$98:$D$147,MATCH(CODE(Schichtfolgetabelle!T18),$H$98:$H$147,0)),IF(ISERROR(VLOOKUP(Schichtfolgetabelle!T18,Berechnung!$A$98:$D$147,4,0)),0,VLOOKUP(Schichtfolgetabelle!T18,Berechnung!$A$98:$D$147,4,0)))</f>
        <v>0</v>
      </c>
      <c r="V244" s="29">
        <f>IF(OR(Schichtfolgetabelle!U18=Schichten!$B$3,Schichtfolgetabelle!U18=Schichten!$B$4),INDEX($D$98:$D$147,MATCH(CODE(Schichtfolgetabelle!U18),$H$98:$H$147,0)),IF(ISERROR(VLOOKUP(Schichtfolgetabelle!U18,Berechnung!$A$98:$D$147,4,0)),0,VLOOKUP(Schichtfolgetabelle!U18,Berechnung!$A$98:$D$147,4,0)))</f>
        <v>0</v>
      </c>
      <c r="W244" s="29">
        <f>IF(OR(Schichtfolgetabelle!V18=Schichten!$B$3,Schichtfolgetabelle!V18=Schichten!$B$4),INDEX($D$98:$D$147,MATCH(CODE(Schichtfolgetabelle!V18),$H$98:$H$147,0)),IF(ISERROR(VLOOKUP(Schichtfolgetabelle!V18,Berechnung!$A$98:$D$147,4,0)),0,VLOOKUP(Schichtfolgetabelle!V18,Berechnung!$A$98:$D$147,4,0)))</f>
        <v>0</v>
      </c>
      <c r="X244" s="29">
        <f>IF(OR(Schichtfolgetabelle!W18=Schichten!$B$3,Schichtfolgetabelle!W18=Schichten!$B$4),INDEX($D$98:$D$147,MATCH(CODE(Schichtfolgetabelle!W18),$H$98:$H$147,0)),IF(ISERROR(VLOOKUP(Schichtfolgetabelle!W18,Berechnung!$A$98:$D$147,4,0)),0,VLOOKUP(Schichtfolgetabelle!W18,Berechnung!$A$98:$D$147,4,0)))</f>
        <v>0</v>
      </c>
      <c r="Y244" s="29">
        <f>IF(OR(Schichtfolgetabelle!X18=Schichten!$B$3,Schichtfolgetabelle!X18=Schichten!$B$4),INDEX($D$98:$D$147,MATCH(CODE(Schichtfolgetabelle!X18),$H$98:$H$147,0)),IF(ISERROR(VLOOKUP(Schichtfolgetabelle!X18,Berechnung!$A$98:$D$147,4,0)),0,VLOOKUP(Schichtfolgetabelle!X18,Berechnung!$A$98:$D$147,4,0)))</f>
        <v>0</v>
      </c>
      <c r="Z244" s="29">
        <f>IF(OR(Schichtfolgetabelle!Y18=Schichten!$B$3,Schichtfolgetabelle!Y18=Schichten!$B$4),INDEX($D$98:$D$147,MATCH(CODE(Schichtfolgetabelle!Y18),$H$98:$H$147,0)),IF(ISERROR(VLOOKUP(Schichtfolgetabelle!Y18,Berechnung!$A$98:$D$147,4,0)),0,VLOOKUP(Schichtfolgetabelle!Y18,Berechnung!$A$98:$D$147,4,0)))</f>
        <v>0</v>
      </c>
      <c r="AA244" s="29">
        <f>IF(OR(Schichtfolgetabelle!Z18=Schichten!$B$3,Schichtfolgetabelle!Z18=Schichten!$B$4),INDEX($D$98:$D$147,MATCH(CODE(Schichtfolgetabelle!Z18),$H$98:$H$147,0)),IF(ISERROR(VLOOKUP(Schichtfolgetabelle!Z18,Berechnung!$A$98:$D$147,4,0)),0,VLOOKUP(Schichtfolgetabelle!Z18,Berechnung!$A$98:$D$147,4,0)))</f>
        <v>0</v>
      </c>
      <c r="AB244" s="29">
        <f>IF(OR(Schichtfolgetabelle!AA18=Schichten!$B$3,Schichtfolgetabelle!AA18=Schichten!$B$4),INDEX($D$98:$D$147,MATCH(CODE(Schichtfolgetabelle!AA18),$H$98:$H$147,0)),IF(ISERROR(VLOOKUP(Schichtfolgetabelle!AA18,Berechnung!$A$98:$D$147,4,0)),0,VLOOKUP(Schichtfolgetabelle!AA18,Berechnung!$A$98:$D$147,4,0)))</f>
        <v>0</v>
      </c>
      <c r="AC244" s="29">
        <f>IF(OR(Schichtfolgetabelle!AB18=Schichten!$B$3,Schichtfolgetabelle!AB18=Schichten!$B$4),INDEX($D$98:$D$147,MATCH(CODE(Schichtfolgetabelle!AB18),$H$98:$H$147,0)),IF(ISERROR(VLOOKUP(Schichtfolgetabelle!AB18,Berechnung!$A$98:$D$147,4,0)),0,VLOOKUP(Schichtfolgetabelle!AB18,Berechnung!$A$98:$D$147,4,0)))</f>
        <v>0</v>
      </c>
      <c r="AD244" s="29">
        <f>IF(OR(Schichtfolgetabelle!AC18=Schichten!$B$3,Schichtfolgetabelle!AC18=Schichten!$B$4),INDEX($D$98:$D$147,MATCH(CODE(Schichtfolgetabelle!AC18),$H$98:$H$147,0)),IF(ISERROR(VLOOKUP(Schichtfolgetabelle!AC18,Berechnung!$A$98:$D$147,4,0)),0,VLOOKUP(Schichtfolgetabelle!AC18,Berechnung!$A$98:$D$147,4,0)))</f>
        <v>0</v>
      </c>
      <c r="AE244" s="29">
        <f>IF(OR(Schichtfolgetabelle!AD18=Schichten!$B$3,Schichtfolgetabelle!AD18=Schichten!$B$4),INDEX($D$98:$D$147,MATCH(CODE(Schichtfolgetabelle!AD18),$H$98:$H$147,0)),IF(ISERROR(VLOOKUP(Schichtfolgetabelle!AD18,Berechnung!$A$98:$D$147,4,0)),0,VLOOKUP(Schichtfolgetabelle!AD18,Berechnung!$A$98:$D$147,4,0)))</f>
        <v>0</v>
      </c>
      <c r="AF244" s="29">
        <f>IF(OR(Schichtfolgetabelle!AE18=Schichten!$B$3,Schichtfolgetabelle!AE18=Schichten!$B$4),INDEX($D$98:$D$147,MATCH(CODE(Schichtfolgetabelle!AE18),$H$98:$H$147,0)),IF(ISERROR(VLOOKUP(Schichtfolgetabelle!AE18,Berechnung!$A$98:$D$147,4,0)),0,VLOOKUP(Schichtfolgetabelle!AE18,Berechnung!$A$98:$D$147,4,0)))</f>
        <v>0</v>
      </c>
      <c r="AG244" s="29">
        <f>IF(OR(Schichtfolgetabelle!AF18=Schichten!$B$3,Schichtfolgetabelle!AF18=Schichten!$B$4),INDEX($D$98:$D$147,MATCH(CODE(Schichtfolgetabelle!AF18),$H$98:$H$147,0)),IF(ISERROR(VLOOKUP(Schichtfolgetabelle!AF18,Berechnung!$A$98:$D$147,4,0)),0,VLOOKUP(Schichtfolgetabelle!AF18,Berechnung!$A$98:$D$147,4,0)))</f>
        <v>0</v>
      </c>
      <c r="AH244" s="29">
        <f>IF(OR(Schichtfolgetabelle!AG18=Schichten!$B$3,Schichtfolgetabelle!AG18=Schichten!$B$4),INDEX($D$98:$D$147,MATCH(CODE(Schichtfolgetabelle!AG18),$H$98:$H$147,0)),IF(ISERROR(VLOOKUP(Schichtfolgetabelle!AG18,Berechnung!$A$98:$D$147,4,0)),0,VLOOKUP(Schichtfolgetabelle!AG18,Berechnung!$A$98:$D$147,4,0)))</f>
        <v>0</v>
      </c>
      <c r="AI244" s="29">
        <f>IF(OR(Schichtfolgetabelle!AH18=Schichten!$B$3,Schichtfolgetabelle!AH18=Schichten!$B$4),INDEX($D$98:$D$147,MATCH(CODE(Schichtfolgetabelle!AH18),$H$98:$H$147,0)),IF(ISERROR(VLOOKUP(Schichtfolgetabelle!AH18,Berechnung!$A$98:$D$147,4,0)),0,VLOOKUP(Schichtfolgetabelle!AH18,Berechnung!$A$98:$D$147,4,0)))</f>
        <v>0</v>
      </c>
      <c r="AJ244" s="29">
        <f>IF(OR(Schichtfolgetabelle!AI18=Schichten!$B$3,Schichtfolgetabelle!AI18=Schichten!$B$4),INDEX($D$98:$D$147,MATCH(CODE(Schichtfolgetabelle!AI18),$H$98:$H$147,0)),IF(ISERROR(VLOOKUP(Schichtfolgetabelle!AI18,Berechnung!$A$98:$D$147,4,0)),0,VLOOKUP(Schichtfolgetabelle!AI18,Berechnung!$A$98:$D$147,4,0)))</f>
        <v>0</v>
      </c>
      <c r="AK244" s="29">
        <f>IF(OR(Schichtfolgetabelle!AJ18=Schichten!$B$3,Schichtfolgetabelle!AJ18=Schichten!$B$4),INDEX($D$98:$D$147,MATCH(CODE(Schichtfolgetabelle!AJ18),$H$98:$H$147,0)),IF(ISERROR(VLOOKUP(Schichtfolgetabelle!AJ18,Berechnung!$A$98:$D$147,4,0)),0,VLOOKUP(Schichtfolgetabelle!AJ18,Berechnung!$A$98:$D$147,4,0)))</f>
        <v>0</v>
      </c>
      <c r="AM244" t="str">
        <f t="shared" si="18"/>
        <v>00:00</v>
      </c>
      <c r="AN244" s="29">
        <f>IF(OR(Schichtfolge!F17=Schichten!$B$3,Schichtfolge!F17=Schichten!$B$4),INDEX($D$98:$D$147,MATCH(CODE(Schichtfolge!F17),$H$98:$H$147,0)),IF(ISERROR(VLOOKUP(Schichtfolge!F17,Berechnung!$A$98:$D$147,4,0)),0,VLOOKUP(Schichtfolge!F17,Berechnung!$A$98:$D$147,4,0)))</f>
        <v>0</v>
      </c>
      <c r="AO244" s="29">
        <f>IF(OR(Schichtfolge!G17=Schichten!$B$3,Schichtfolge!G17=Schichten!$B$4),INDEX($D$98:$D$147,MATCH(CODE(Schichtfolge!G17),$H$98:$H$147,0)),IF(ISERROR(VLOOKUP(Schichtfolge!G17,Berechnung!$A$98:$D$147,4,0)),0,VLOOKUP(Schichtfolge!G17,Berechnung!$A$98:$D$147,4,0)))</f>
        <v>0</v>
      </c>
      <c r="AP244" s="29">
        <f>IF(OR(Schichtfolge!H17=Schichten!$B$3,Schichtfolge!H17=Schichten!$B$4),INDEX($D$98:$D$147,MATCH(CODE(Schichtfolge!H17),$H$98:$H$147,0)),IF(ISERROR(VLOOKUP(Schichtfolge!H17,Berechnung!$A$98:$D$147,4,0)),0,VLOOKUP(Schichtfolge!H17,Berechnung!$A$98:$D$147,4,0)))</f>
        <v>0</v>
      </c>
      <c r="AQ244" s="29">
        <f>IF(OR(Schichtfolge!I17=Schichten!$B$3,Schichtfolge!I17=Schichten!$B$4),INDEX($D$98:$D$147,MATCH(CODE(Schichtfolge!I17),$H$98:$H$147,0)),IF(ISERROR(VLOOKUP(Schichtfolge!I17,Berechnung!$A$98:$D$147,4,0)),0,VLOOKUP(Schichtfolge!I17,Berechnung!$A$98:$D$147,4,0)))</f>
        <v>0</v>
      </c>
      <c r="AR244" s="29">
        <f>IF(OR(Schichtfolge!J17=Schichten!$B$3,Schichtfolge!J17=Schichten!$B$4),INDEX($D$98:$D$147,MATCH(CODE(Schichtfolge!J17),$H$98:$H$147,0)),IF(ISERROR(VLOOKUP(Schichtfolge!J17,Berechnung!$A$98:$D$147,4,0)),0,VLOOKUP(Schichtfolge!J17,Berechnung!$A$98:$D$147,4,0)))</f>
        <v>0</v>
      </c>
      <c r="AS244" s="29">
        <f>IF(OR(Schichtfolge!K17=Schichten!$B$3,Schichtfolge!K17=Schichten!$B$4),INDEX($D$98:$D$147,MATCH(CODE(Schichtfolge!K17),$H$98:$H$147,0)),IF(ISERROR(VLOOKUP(Schichtfolge!K17,Berechnung!$A$98:$D$147,4,0)),0,VLOOKUP(Schichtfolge!K17,Berechnung!$A$98:$D$147,4,0)))</f>
        <v>0</v>
      </c>
      <c r="AT244" s="29">
        <f>IF(OR(Schichtfolge!L17=Schichten!$B$3,Schichtfolge!L17=Schichten!$B$4),INDEX($D$98:$D$147,MATCH(CODE(Schichtfolge!L17),$H$98:$H$147,0)),IF(ISERROR(VLOOKUP(Schichtfolge!L17,Berechnung!$A$98:$D$147,4,0)),0,VLOOKUP(Schichtfolge!L17,Berechnung!$A$98:$D$147,4,0)))</f>
        <v>0</v>
      </c>
      <c r="AU244" s="29">
        <f>IF(OR(Schichtfolge!M17=Schichten!$B$3,Schichtfolge!M17=Schichten!$B$4),INDEX($D$98:$D$147,MATCH(CODE(Schichtfolge!M17),$H$98:$H$147,0)),IF(ISERROR(VLOOKUP(Schichtfolge!M17,Berechnung!$A$98:$D$147,4,0)),0,VLOOKUP(Schichtfolge!M17,Berechnung!$A$98:$D$147,4,0)))</f>
        <v>0</v>
      </c>
      <c r="AV244" s="29">
        <f>IF(OR(Schichtfolge!N17=Schichten!$B$3,Schichtfolge!N17=Schichten!$B$4),INDEX($D$98:$D$147,MATCH(CODE(Schichtfolge!N17),$H$98:$H$147,0)),IF(ISERROR(VLOOKUP(Schichtfolge!N17,Berechnung!$A$98:$D$147,4,0)),0,VLOOKUP(Schichtfolge!N17,Berechnung!$A$98:$D$147,4,0)))</f>
        <v>0</v>
      </c>
      <c r="AW244" s="29">
        <f>IF(OR(Schichtfolge!O17=Schichten!$B$3,Schichtfolge!O17=Schichten!$B$4),INDEX($D$98:$D$147,MATCH(CODE(Schichtfolge!O17),$H$98:$H$147,0)),IF(ISERROR(VLOOKUP(Schichtfolge!O17,Berechnung!$A$98:$D$147,4,0)),0,VLOOKUP(Schichtfolge!O17,Berechnung!$A$98:$D$147,4,0)))</f>
        <v>0</v>
      </c>
      <c r="AX244" s="29">
        <f>IF(OR(Schichtfolge!P17=Schichten!$B$3,Schichtfolge!P17=Schichten!$B$4),INDEX($D$98:$D$147,MATCH(CODE(Schichtfolge!P17),$H$98:$H$147,0)),IF(ISERROR(VLOOKUP(Schichtfolge!P17,Berechnung!$A$98:$D$147,4,0)),0,VLOOKUP(Schichtfolge!P17,Berechnung!$A$98:$D$147,4,0)))</f>
        <v>0</v>
      </c>
      <c r="AY244" s="29">
        <f>IF(OR(Schichtfolge!Q17=Schichten!$B$3,Schichtfolge!Q17=Schichten!$B$4),INDEX($D$98:$D$147,MATCH(CODE(Schichtfolge!Q17),$H$98:$H$147,0)),IF(ISERROR(VLOOKUP(Schichtfolge!Q17,Berechnung!$A$98:$D$147,4,0)),0,VLOOKUP(Schichtfolge!Q17,Berechnung!$A$98:$D$147,4,0)))</f>
        <v>0</v>
      </c>
      <c r="AZ244" s="29">
        <f>IF(OR(Schichtfolge!R17=Schichten!$B$3,Schichtfolge!R17=Schichten!$B$4),INDEX($D$98:$D$147,MATCH(CODE(Schichtfolge!R17),$H$98:$H$147,0)),IF(ISERROR(VLOOKUP(Schichtfolge!R17,Berechnung!$A$98:$D$147,4,0)),0,VLOOKUP(Schichtfolge!R17,Berechnung!$A$98:$D$147,4,0)))</f>
        <v>0</v>
      </c>
      <c r="BA244" s="29">
        <f>IF(OR(Schichtfolge!S17=Schichten!$B$3,Schichtfolge!S17=Schichten!$B$4),INDEX($D$98:$D$147,MATCH(CODE(Schichtfolge!S17),$H$98:$H$147,0)),IF(ISERROR(VLOOKUP(Schichtfolge!S17,Berechnung!$A$98:$D$147,4,0)),0,VLOOKUP(Schichtfolge!S17,Berechnung!$A$98:$D$147,4,0)))</f>
        <v>0</v>
      </c>
      <c r="BB244" s="29">
        <f>IF(OR(Schichtfolge!T17=Schichten!$B$3,Schichtfolge!T17=Schichten!$B$4),INDEX($D$98:$D$147,MATCH(CODE(Schichtfolge!T17),$H$98:$H$147,0)),IF(ISERROR(VLOOKUP(Schichtfolge!T17,Berechnung!$A$98:$D$147,4,0)),0,VLOOKUP(Schichtfolge!T17,Berechnung!$A$98:$D$147,4,0)))</f>
        <v>0</v>
      </c>
      <c r="BC244" s="29">
        <f>IF(OR(Schichtfolge!U17=Schichten!$B$3,Schichtfolge!U17=Schichten!$B$4),INDEX($D$98:$D$147,MATCH(CODE(Schichtfolge!U17),$H$98:$H$147,0)),IF(ISERROR(VLOOKUP(Schichtfolge!U17,Berechnung!$A$98:$D$147,4,0)),0,VLOOKUP(Schichtfolge!U17,Berechnung!$A$98:$D$147,4,0)))</f>
        <v>0</v>
      </c>
      <c r="BD244" s="29">
        <f>IF(OR(Schichtfolge!V17=Schichten!$B$3,Schichtfolge!V17=Schichten!$B$4),INDEX($D$98:$D$147,MATCH(CODE(Schichtfolge!V17),$H$98:$H$147,0)),IF(ISERROR(VLOOKUP(Schichtfolge!V17,Berechnung!$A$98:$D$147,4,0)),0,VLOOKUP(Schichtfolge!V17,Berechnung!$A$98:$D$147,4,0)))</f>
        <v>0</v>
      </c>
      <c r="BE244" s="29">
        <f>IF(OR(Schichtfolge!W17=Schichten!$B$3,Schichtfolge!W17=Schichten!$B$4),INDEX($D$98:$D$147,MATCH(CODE(Schichtfolge!W17),$H$98:$H$147,0)),IF(ISERROR(VLOOKUP(Schichtfolge!W17,Berechnung!$A$98:$D$147,4,0)),0,VLOOKUP(Schichtfolge!W17,Berechnung!$A$98:$D$147,4,0)))</f>
        <v>0</v>
      </c>
      <c r="BF244" s="29">
        <f>IF(OR(Schichtfolge!X17=Schichten!$B$3,Schichtfolge!X17=Schichten!$B$4),INDEX($D$98:$D$147,MATCH(CODE(Schichtfolge!X17),$H$98:$H$147,0)),IF(ISERROR(VLOOKUP(Schichtfolge!X17,Berechnung!$A$98:$D$147,4,0)),0,VLOOKUP(Schichtfolge!X17,Berechnung!$A$98:$D$147,4,0)))</f>
        <v>0</v>
      </c>
      <c r="BG244" s="29">
        <f>IF(OR(Schichtfolge!Y17=Schichten!$B$3,Schichtfolge!Y17=Schichten!$B$4),INDEX($D$98:$D$147,MATCH(CODE(Schichtfolge!Y17),$H$98:$H$147,0)),IF(ISERROR(VLOOKUP(Schichtfolge!Y17,Berechnung!$A$98:$D$147,4,0)),0,VLOOKUP(Schichtfolge!Y17,Berechnung!$A$98:$D$147,4,0)))</f>
        <v>0</v>
      </c>
      <c r="BH244" s="29">
        <f>IF(OR(Schichtfolge!Z17=Schichten!$B$3,Schichtfolge!Z17=Schichten!$B$4),INDEX($D$98:$D$147,MATCH(CODE(Schichtfolge!Z17),$H$98:$H$147,0)),IF(ISERROR(VLOOKUP(Schichtfolge!Z17,Berechnung!$A$98:$D$147,4,0)),0,VLOOKUP(Schichtfolge!Z17,Berechnung!$A$98:$D$147,4,0)))</f>
        <v>0</v>
      </c>
      <c r="BI244" s="29">
        <f>IF(OR(Schichtfolge!AA17=Schichten!$B$3,Schichtfolge!AA17=Schichten!$B$4),INDEX($D$98:$D$147,MATCH(CODE(Schichtfolge!AA17),$H$98:$H$147,0)),IF(ISERROR(VLOOKUP(Schichtfolge!AA17,Berechnung!$A$98:$D$147,4,0)),0,VLOOKUP(Schichtfolge!AA17,Berechnung!$A$98:$D$147,4,0)))</f>
        <v>0</v>
      </c>
      <c r="BJ244" s="29">
        <f>IF(OR(Schichtfolge!AB17=Schichten!$B$3,Schichtfolge!AB17=Schichten!$B$4),INDEX($D$98:$D$147,MATCH(CODE(Schichtfolge!AB17),$H$98:$H$147,0)),IF(ISERROR(VLOOKUP(Schichtfolge!AB17,Berechnung!$A$98:$D$147,4,0)),0,VLOOKUP(Schichtfolge!AB17,Berechnung!$A$98:$D$147,4,0)))</f>
        <v>0</v>
      </c>
      <c r="BK244" s="29">
        <f>IF(OR(Schichtfolge!AC17=Schichten!$B$3,Schichtfolge!AC17=Schichten!$B$4),INDEX($D$98:$D$147,MATCH(CODE(Schichtfolge!AC17),$H$98:$H$147,0)),IF(ISERROR(VLOOKUP(Schichtfolge!AC17,Berechnung!$A$98:$D$147,4,0)),0,VLOOKUP(Schichtfolge!AC17,Berechnung!$A$98:$D$147,4,0)))</f>
        <v>0</v>
      </c>
      <c r="BL244" s="29">
        <f>IF(OR(Schichtfolge!AD17=Schichten!$B$3,Schichtfolge!AD17=Schichten!$B$4),INDEX($D$98:$D$147,MATCH(CODE(Schichtfolge!AD17),$H$98:$H$147,0)),IF(ISERROR(VLOOKUP(Schichtfolge!AD17,Berechnung!$A$98:$D$147,4,0)),0,VLOOKUP(Schichtfolge!AD17,Berechnung!$A$98:$D$147,4,0)))</f>
        <v>0</v>
      </c>
      <c r="BM244" s="29">
        <f>IF(OR(Schichtfolge!AE17=Schichten!$B$3,Schichtfolge!AE17=Schichten!$B$4),INDEX($D$98:$D$147,MATCH(CODE(Schichtfolge!AE17),$H$98:$H$147,0)),IF(ISERROR(VLOOKUP(Schichtfolge!AE17,Berechnung!$A$98:$D$147,4,0)),0,VLOOKUP(Schichtfolge!AE17,Berechnung!$A$98:$D$147,4,0)))</f>
        <v>0</v>
      </c>
      <c r="BN244" s="29">
        <f>IF(OR(Schichtfolge!AF17=Schichten!$B$3,Schichtfolge!AF17=Schichten!$B$4),INDEX($D$98:$D$147,MATCH(CODE(Schichtfolge!AF17),$H$98:$H$147,0)),IF(ISERROR(VLOOKUP(Schichtfolge!AF17,Berechnung!$A$98:$D$147,4,0)),0,VLOOKUP(Schichtfolge!AF17,Berechnung!$A$98:$D$147,4,0)))</f>
        <v>0</v>
      </c>
      <c r="BO244" s="29">
        <f>IF(OR(Schichtfolge!AG17=Schichten!$B$3,Schichtfolge!AG17=Schichten!$B$4),INDEX($D$98:$D$147,MATCH(CODE(Schichtfolge!AG17),$H$98:$H$147,0)),IF(ISERROR(VLOOKUP(Schichtfolge!AG17,Berechnung!$A$98:$D$147,4,0)),0,VLOOKUP(Schichtfolge!AG17,Berechnung!$A$98:$D$147,4,0)))</f>
        <v>0</v>
      </c>
    </row>
    <row r="245" spans="1:67" x14ac:dyDescent="0.25">
      <c r="A245" s="82" t="str">
        <f>IF(Feiertage!D95&lt;&gt;"",Feiertage!B95,"")</f>
        <v/>
      </c>
      <c r="C245">
        <f>Schichtfolgetabelle!B19</f>
        <v>14</v>
      </c>
      <c r="D245" t="str">
        <f>Schichtfolgetabelle!C19</f>
        <v>Vorname14</v>
      </c>
      <c r="E245" t="str">
        <f>Schichtfolgetabelle!D19</f>
        <v>Nachname14</v>
      </c>
      <c r="F245" s="29" t="str">
        <f t="shared" si="17"/>
        <v>00:00</v>
      </c>
      <c r="G245" s="29">
        <f>IF(OR(Schichtfolgetabelle!F19=Schichten!$B$3,Schichtfolgetabelle!F19=Schichten!$B$4),INDEX($D$98:$D$147,MATCH(CODE(Schichtfolgetabelle!F19),$H$98:$H$147,0)),IF(ISERROR(VLOOKUP(Schichtfolgetabelle!F19,Berechnung!$A$98:$D$147,4,0)),0,VLOOKUP(Schichtfolgetabelle!F19,Berechnung!$A$98:$D$147,4,0)))</f>
        <v>0</v>
      </c>
      <c r="H245" s="29">
        <f>IF(OR(Schichtfolgetabelle!G19=Schichten!$B$3,Schichtfolgetabelle!G19=Schichten!$B$4),INDEX($D$98:$D$147,MATCH(CODE(Schichtfolgetabelle!G19),$H$98:$H$147,0)),IF(ISERROR(VLOOKUP(Schichtfolgetabelle!G19,Berechnung!$A$98:$D$147,4,0)),0,VLOOKUP(Schichtfolgetabelle!G19,Berechnung!$A$98:$D$147,4,0)))</f>
        <v>0</v>
      </c>
      <c r="I245" s="29">
        <f>IF(OR(Schichtfolgetabelle!H19=Schichten!$B$3,Schichtfolgetabelle!H19=Schichten!$B$4),INDEX($D$98:$D$147,MATCH(CODE(Schichtfolgetabelle!H19),$H$98:$H$147,0)),IF(ISERROR(VLOOKUP(Schichtfolgetabelle!H19,Berechnung!$A$98:$D$147,4,0)),0,VLOOKUP(Schichtfolgetabelle!H19,Berechnung!$A$98:$D$147,4,0)))</f>
        <v>0</v>
      </c>
      <c r="J245" s="29">
        <f>IF(OR(Schichtfolgetabelle!I19=Schichten!$B$3,Schichtfolgetabelle!I19=Schichten!$B$4),INDEX($D$98:$D$147,MATCH(CODE(Schichtfolgetabelle!I19),$H$98:$H$147,0)),IF(ISERROR(VLOOKUP(Schichtfolgetabelle!I19,Berechnung!$A$98:$D$147,4,0)),0,VLOOKUP(Schichtfolgetabelle!I19,Berechnung!$A$98:$D$147,4,0)))</f>
        <v>0</v>
      </c>
      <c r="K245" s="29">
        <f>IF(OR(Schichtfolgetabelle!J19=Schichten!$B$3,Schichtfolgetabelle!J19=Schichten!$B$4),INDEX($D$98:$D$147,MATCH(CODE(Schichtfolgetabelle!J19),$H$98:$H$147,0)),IF(ISERROR(VLOOKUP(Schichtfolgetabelle!J19,Berechnung!$A$98:$D$147,4,0)),0,VLOOKUP(Schichtfolgetabelle!J19,Berechnung!$A$98:$D$147,4,0)))</f>
        <v>0</v>
      </c>
      <c r="L245" s="29">
        <f>IF(OR(Schichtfolgetabelle!K19=Schichten!$B$3,Schichtfolgetabelle!K19=Schichten!$B$4),INDEX($D$98:$D$147,MATCH(CODE(Schichtfolgetabelle!K19),$H$98:$H$147,0)),IF(ISERROR(VLOOKUP(Schichtfolgetabelle!K19,Berechnung!$A$98:$D$147,4,0)),0,VLOOKUP(Schichtfolgetabelle!K19,Berechnung!$A$98:$D$147,4,0)))</f>
        <v>0</v>
      </c>
      <c r="M245" s="29">
        <f>IF(OR(Schichtfolgetabelle!L19=Schichten!$B$3,Schichtfolgetabelle!L19=Schichten!$B$4),INDEX($D$98:$D$147,MATCH(CODE(Schichtfolgetabelle!L19),$H$98:$H$147,0)),IF(ISERROR(VLOOKUP(Schichtfolgetabelle!L19,Berechnung!$A$98:$D$147,4,0)),0,VLOOKUP(Schichtfolgetabelle!L19,Berechnung!$A$98:$D$147,4,0)))</f>
        <v>0</v>
      </c>
      <c r="N245" s="29">
        <f>IF(OR(Schichtfolgetabelle!M19=Schichten!$B$3,Schichtfolgetabelle!M19=Schichten!$B$4),INDEX($D$98:$D$147,MATCH(CODE(Schichtfolgetabelle!M19),$H$98:$H$147,0)),IF(ISERROR(VLOOKUP(Schichtfolgetabelle!M19,Berechnung!$A$98:$D$147,4,0)),0,VLOOKUP(Schichtfolgetabelle!M19,Berechnung!$A$98:$D$147,4,0)))</f>
        <v>0</v>
      </c>
      <c r="O245" s="29">
        <f>IF(OR(Schichtfolgetabelle!N19=Schichten!$B$3,Schichtfolgetabelle!N19=Schichten!$B$4),INDEX($D$98:$D$147,MATCH(CODE(Schichtfolgetabelle!N19),$H$98:$H$147,0)),IF(ISERROR(VLOOKUP(Schichtfolgetabelle!N19,Berechnung!$A$98:$D$147,4,0)),0,VLOOKUP(Schichtfolgetabelle!N19,Berechnung!$A$98:$D$147,4,0)))</f>
        <v>0</v>
      </c>
      <c r="P245" s="29">
        <f>IF(OR(Schichtfolgetabelle!O19=Schichten!$B$3,Schichtfolgetabelle!O19=Schichten!$B$4),INDEX($D$98:$D$147,MATCH(CODE(Schichtfolgetabelle!O19),$H$98:$H$147,0)),IF(ISERROR(VLOOKUP(Schichtfolgetabelle!O19,Berechnung!$A$98:$D$147,4,0)),0,VLOOKUP(Schichtfolgetabelle!O19,Berechnung!$A$98:$D$147,4,0)))</f>
        <v>0</v>
      </c>
      <c r="Q245" s="29">
        <f>IF(OR(Schichtfolgetabelle!P19=Schichten!$B$3,Schichtfolgetabelle!P19=Schichten!$B$4),INDEX($D$98:$D$147,MATCH(CODE(Schichtfolgetabelle!P19),$H$98:$H$147,0)),IF(ISERROR(VLOOKUP(Schichtfolgetabelle!P19,Berechnung!$A$98:$D$147,4,0)),0,VLOOKUP(Schichtfolgetabelle!P19,Berechnung!$A$98:$D$147,4,0)))</f>
        <v>0</v>
      </c>
      <c r="R245" s="29">
        <f>IF(OR(Schichtfolgetabelle!Q19=Schichten!$B$3,Schichtfolgetabelle!Q19=Schichten!$B$4),INDEX($D$98:$D$147,MATCH(CODE(Schichtfolgetabelle!Q19),$H$98:$H$147,0)),IF(ISERROR(VLOOKUP(Schichtfolgetabelle!Q19,Berechnung!$A$98:$D$147,4,0)),0,VLOOKUP(Schichtfolgetabelle!Q19,Berechnung!$A$98:$D$147,4,0)))</f>
        <v>0</v>
      </c>
      <c r="S245" s="29">
        <f>IF(OR(Schichtfolgetabelle!R19=Schichten!$B$3,Schichtfolgetabelle!R19=Schichten!$B$4),INDEX($D$98:$D$147,MATCH(CODE(Schichtfolgetabelle!R19),$H$98:$H$147,0)),IF(ISERROR(VLOOKUP(Schichtfolgetabelle!R19,Berechnung!$A$98:$D$147,4,0)),0,VLOOKUP(Schichtfolgetabelle!R19,Berechnung!$A$98:$D$147,4,0)))</f>
        <v>0</v>
      </c>
      <c r="T245" s="29">
        <f>IF(OR(Schichtfolgetabelle!S19=Schichten!$B$3,Schichtfolgetabelle!S19=Schichten!$B$4),INDEX($D$98:$D$147,MATCH(CODE(Schichtfolgetabelle!S19),$H$98:$H$147,0)),IF(ISERROR(VLOOKUP(Schichtfolgetabelle!S19,Berechnung!$A$98:$D$147,4,0)),0,VLOOKUP(Schichtfolgetabelle!S19,Berechnung!$A$98:$D$147,4,0)))</f>
        <v>0</v>
      </c>
      <c r="U245" s="29">
        <f>IF(OR(Schichtfolgetabelle!T19=Schichten!$B$3,Schichtfolgetabelle!T19=Schichten!$B$4),INDEX($D$98:$D$147,MATCH(CODE(Schichtfolgetabelle!T19),$H$98:$H$147,0)),IF(ISERROR(VLOOKUP(Schichtfolgetabelle!T19,Berechnung!$A$98:$D$147,4,0)),0,VLOOKUP(Schichtfolgetabelle!T19,Berechnung!$A$98:$D$147,4,0)))</f>
        <v>0</v>
      </c>
      <c r="V245" s="29">
        <f>IF(OR(Schichtfolgetabelle!U19=Schichten!$B$3,Schichtfolgetabelle!U19=Schichten!$B$4),INDEX($D$98:$D$147,MATCH(CODE(Schichtfolgetabelle!U19),$H$98:$H$147,0)),IF(ISERROR(VLOOKUP(Schichtfolgetabelle!U19,Berechnung!$A$98:$D$147,4,0)),0,VLOOKUP(Schichtfolgetabelle!U19,Berechnung!$A$98:$D$147,4,0)))</f>
        <v>0</v>
      </c>
      <c r="W245" s="29">
        <f>IF(OR(Schichtfolgetabelle!V19=Schichten!$B$3,Schichtfolgetabelle!V19=Schichten!$B$4),INDEX($D$98:$D$147,MATCH(CODE(Schichtfolgetabelle!V19),$H$98:$H$147,0)),IF(ISERROR(VLOOKUP(Schichtfolgetabelle!V19,Berechnung!$A$98:$D$147,4,0)),0,VLOOKUP(Schichtfolgetabelle!V19,Berechnung!$A$98:$D$147,4,0)))</f>
        <v>0</v>
      </c>
      <c r="X245" s="29">
        <f>IF(OR(Schichtfolgetabelle!W19=Schichten!$B$3,Schichtfolgetabelle!W19=Schichten!$B$4),INDEX($D$98:$D$147,MATCH(CODE(Schichtfolgetabelle!W19),$H$98:$H$147,0)),IF(ISERROR(VLOOKUP(Schichtfolgetabelle!W19,Berechnung!$A$98:$D$147,4,0)),0,VLOOKUP(Schichtfolgetabelle!W19,Berechnung!$A$98:$D$147,4,0)))</f>
        <v>0</v>
      </c>
      <c r="Y245" s="29">
        <f>IF(OR(Schichtfolgetabelle!X19=Schichten!$B$3,Schichtfolgetabelle!X19=Schichten!$B$4),INDEX($D$98:$D$147,MATCH(CODE(Schichtfolgetabelle!X19),$H$98:$H$147,0)),IF(ISERROR(VLOOKUP(Schichtfolgetabelle!X19,Berechnung!$A$98:$D$147,4,0)),0,VLOOKUP(Schichtfolgetabelle!X19,Berechnung!$A$98:$D$147,4,0)))</f>
        <v>0</v>
      </c>
      <c r="Z245" s="29">
        <f>IF(OR(Schichtfolgetabelle!Y19=Schichten!$B$3,Schichtfolgetabelle!Y19=Schichten!$B$4),INDEX($D$98:$D$147,MATCH(CODE(Schichtfolgetabelle!Y19),$H$98:$H$147,0)),IF(ISERROR(VLOOKUP(Schichtfolgetabelle!Y19,Berechnung!$A$98:$D$147,4,0)),0,VLOOKUP(Schichtfolgetabelle!Y19,Berechnung!$A$98:$D$147,4,0)))</f>
        <v>0</v>
      </c>
      <c r="AA245" s="29">
        <f>IF(OR(Schichtfolgetabelle!Z19=Schichten!$B$3,Schichtfolgetabelle!Z19=Schichten!$B$4),INDEX($D$98:$D$147,MATCH(CODE(Schichtfolgetabelle!Z19),$H$98:$H$147,0)),IF(ISERROR(VLOOKUP(Schichtfolgetabelle!Z19,Berechnung!$A$98:$D$147,4,0)),0,VLOOKUP(Schichtfolgetabelle!Z19,Berechnung!$A$98:$D$147,4,0)))</f>
        <v>0</v>
      </c>
      <c r="AB245" s="29">
        <f>IF(OR(Schichtfolgetabelle!AA19=Schichten!$B$3,Schichtfolgetabelle!AA19=Schichten!$B$4),INDEX($D$98:$D$147,MATCH(CODE(Schichtfolgetabelle!AA19),$H$98:$H$147,0)),IF(ISERROR(VLOOKUP(Schichtfolgetabelle!AA19,Berechnung!$A$98:$D$147,4,0)),0,VLOOKUP(Schichtfolgetabelle!AA19,Berechnung!$A$98:$D$147,4,0)))</f>
        <v>0</v>
      </c>
      <c r="AC245" s="29">
        <f>IF(OR(Schichtfolgetabelle!AB19=Schichten!$B$3,Schichtfolgetabelle!AB19=Schichten!$B$4),INDEX($D$98:$D$147,MATCH(CODE(Schichtfolgetabelle!AB19),$H$98:$H$147,0)),IF(ISERROR(VLOOKUP(Schichtfolgetabelle!AB19,Berechnung!$A$98:$D$147,4,0)),0,VLOOKUP(Schichtfolgetabelle!AB19,Berechnung!$A$98:$D$147,4,0)))</f>
        <v>0</v>
      </c>
      <c r="AD245" s="29">
        <f>IF(OR(Schichtfolgetabelle!AC19=Schichten!$B$3,Schichtfolgetabelle!AC19=Schichten!$B$4),INDEX($D$98:$D$147,MATCH(CODE(Schichtfolgetabelle!AC19),$H$98:$H$147,0)),IF(ISERROR(VLOOKUP(Schichtfolgetabelle!AC19,Berechnung!$A$98:$D$147,4,0)),0,VLOOKUP(Schichtfolgetabelle!AC19,Berechnung!$A$98:$D$147,4,0)))</f>
        <v>0</v>
      </c>
      <c r="AE245" s="29">
        <f>IF(OR(Schichtfolgetabelle!AD19=Schichten!$B$3,Schichtfolgetabelle!AD19=Schichten!$B$4),INDEX($D$98:$D$147,MATCH(CODE(Schichtfolgetabelle!AD19),$H$98:$H$147,0)),IF(ISERROR(VLOOKUP(Schichtfolgetabelle!AD19,Berechnung!$A$98:$D$147,4,0)),0,VLOOKUP(Schichtfolgetabelle!AD19,Berechnung!$A$98:$D$147,4,0)))</f>
        <v>0</v>
      </c>
      <c r="AF245" s="29">
        <f>IF(OR(Schichtfolgetabelle!AE19=Schichten!$B$3,Schichtfolgetabelle!AE19=Schichten!$B$4),INDEX($D$98:$D$147,MATCH(CODE(Schichtfolgetabelle!AE19),$H$98:$H$147,0)),IF(ISERROR(VLOOKUP(Schichtfolgetabelle!AE19,Berechnung!$A$98:$D$147,4,0)),0,VLOOKUP(Schichtfolgetabelle!AE19,Berechnung!$A$98:$D$147,4,0)))</f>
        <v>0</v>
      </c>
      <c r="AG245" s="29">
        <f>IF(OR(Schichtfolgetabelle!AF19=Schichten!$B$3,Schichtfolgetabelle!AF19=Schichten!$B$4),INDEX($D$98:$D$147,MATCH(CODE(Schichtfolgetabelle!AF19),$H$98:$H$147,0)),IF(ISERROR(VLOOKUP(Schichtfolgetabelle!AF19,Berechnung!$A$98:$D$147,4,0)),0,VLOOKUP(Schichtfolgetabelle!AF19,Berechnung!$A$98:$D$147,4,0)))</f>
        <v>0</v>
      </c>
      <c r="AH245" s="29">
        <f>IF(OR(Schichtfolgetabelle!AG19=Schichten!$B$3,Schichtfolgetabelle!AG19=Schichten!$B$4),INDEX($D$98:$D$147,MATCH(CODE(Schichtfolgetabelle!AG19),$H$98:$H$147,0)),IF(ISERROR(VLOOKUP(Schichtfolgetabelle!AG19,Berechnung!$A$98:$D$147,4,0)),0,VLOOKUP(Schichtfolgetabelle!AG19,Berechnung!$A$98:$D$147,4,0)))</f>
        <v>0</v>
      </c>
      <c r="AI245" s="29">
        <f>IF(OR(Schichtfolgetabelle!AH19=Schichten!$B$3,Schichtfolgetabelle!AH19=Schichten!$B$4),INDEX($D$98:$D$147,MATCH(CODE(Schichtfolgetabelle!AH19),$H$98:$H$147,0)),IF(ISERROR(VLOOKUP(Schichtfolgetabelle!AH19,Berechnung!$A$98:$D$147,4,0)),0,VLOOKUP(Schichtfolgetabelle!AH19,Berechnung!$A$98:$D$147,4,0)))</f>
        <v>0</v>
      </c>
      <c r="AJ245" s="29">
        <f>IF(OR(Schichtfolgetabelle!AI19=Schichten!$B$3,Schichtfolgetabelle!AI19=Schichten!$B$4),INDEX($D$98:$D$147,MATCH(CODE(Schichtfolgetabelle!AI19),$H$98:$H$147,0)),IF(ISERROR(VLOOKUP(Schichtfolgetabelle!AI19,Berechnung!$A$98:$D$147,4,0)),0,VLOOKUP(Schichtfolgetabelle!AI19,Berechnung!$A$98:$D$147,4,0)))</f>
        <v>0</v>
      </c>
      <c r="AK245" s="29">
        <f>IF(OR(Schichtfolgetabelle!AJ19=Schichten!$B$3,Schichtfolgetabelle!AJ19=Schichten!$B$4),INDEX($D$98:$D$147,MATCH(CODE(Schichtfolgetabelle!AJ19),$H$98:$H$147,0)),IF(ISERROR(VLOOKUP(Schichtfolgetabelle!AJ19,Berechnung!$A$98:$D$147,4,0)),0,VLOOKUP(Schichtfolgetabelle!AJ19,Berechnung!$A$98:$D$147,4,0)))</f>
        <v>0</v>
      </c>
      <c r="AM245" t="str">
        <f t="shared" si="18"/>
        <v>00:00</v>
      </c>
      <c r="AN245" s="29">
        <f>IF(OR(Schichtfolge!F18=Schichten!$B$3,Schichtfolge!F18=Schichten!$B$4),INDEX($D$98:$D$147,MATCH(CODE(Schichtfolge!F18),$H$98:$H$147,0)),IF(ISERROR(VLOOKUP(Schichtfolge!F18,Berechnung!$A$98:$D$147,4,0)),0,VLOOKUP(Schichtfolge!F18,Berechnung!$A$98:$D$147,4,0)))</f>
        <v>0</v>
      </c>
      <c r="AO245" s="29">
        <f>IF(OR(Schichtfolge!G18=Schichten!$B$3,Schichtfolge!G18=Schichten!$B$4),INDEX($D$98:$D$147,MATCH(CODE(Schichtfolge!G18),$H$98:$H$147,0)),IF(ISERROR(VLOOKUP(Schichtfolge!G18,Berechnung!$A$98:$D$147,4,0)),0,VLOOKUP(Schichtfolge!G18,Berechnung!$A$98:$D$147,4,0)))</f>
        <v>0</v>
      </c>
      <c r="AP245" s="29">
        <f>IF(OR(Schichtfolge!H18=Schichten!$B$3,Schichtfolge!H18=Schichten!$B$4),INDEX($D$98:$D$147,MATCH(CODE(Schichtfolge!H18),$H$98:$H$147,0)),IF(ISERROR(VLOOKUP(Schichtfolge!H18,Berechnung!$A$98:$D$147,4,0)),0,VLOOKUP(Schichtfolge!H18,Berechnung!$A$98:$D$147,4,0)))</f>
        <v>0</v>
      </c>
      <c r="AQ245" s="29">
        <f>IF(OR(Schichtfolge!I18=Schichten!$B$3,Schichtfolge!I18=Schichten!$B$4),INDEX($D$98:$D$147,MATCH(CODE(Schichtfolge!I18),$H$98:$H$147,0)),IF(ISERROR(VLOOKUP(Schichtfolge!I18,Berechnung!$A$98:$D$147,4,0)),0,VLOOKUP(Schichtfolge!I18,Berechnung!$A$98:$D$147,4,0)))</f>
        <v>0</v>
      </c>
      <c r="AR245" s="29">
        <f>IF(OR(Schichtfolge!J18=Schichten!$B$3,Schichtfolge!J18=Schichten!$B$4),INDEX($D$98:$D$147,MATCH(CODE(Schichtfolge!J18),$H$98:$H$147,0)),IF(ISERROR(VLOOKUP(Schichtfolge!J18,Berechnung!$A$98:$D$147,4,0)),0,VLOOKUP(Schichtfolge!J18,Berechnung!$A$98:$D$147,4,0)))</f>
        <v>0</v>
      </c>
      <c r="AS245" s="29">
        <f>IF(OR(Schichtfolge!K18=Schichten!$B$3,Schichtfolge!K18=Schichten!$B$4),INDEX($D$98:$D$147,MATCH(CODE(Schichtfolge!K18),$H$98:$H$147,0)),IF(ISERROR(VLOOKUP(Schichtfolge!K18,Berechnung!$A$98:$D$147,4,0)),0,VLOOKUP(Schichtfolge!K18,Berechnung!$A$98:$D$147,4,0)))</f>
        <v>0</v>
      </c>
      <c r="AT245" s="29">
        <f>IF(OR(Schichtfolge!L18=Schichten!$B$3,Schichtfolge!L18=Schichten!$B$4),INDEX($D$98:$D$147,MATCH(CODE(Schichtfolge!L18),$H$98:$H$147,0)),IF(ISERROR(VLOOKUP(Schichtfolge!L18,Berechnung!$A$98:$D$147,4,0)),0,VLOOKUP(Schichtfolge!L18,Berechnung!$A$98:$D$147,4,0)))</f>
        <v>0</v>
      </c>
      <c r="AU245" s="29">
        <f>IF(OR(Schichtfolge!M18=Schichten!$B$3,Schichtfolge!M18=Schichten!$B$4),INDEX($D$98:$D$147,MATCH(CODE(Schichtfolge!M18),$H$98:$H$147,0)),IF(ISERROR(VLOOKUP(Schichtfolge!M18,Berechnung!$A$98:$D$147,4,0)),0,VLOOKUP(Schichtfolge!M18,Berechnung!$A$98:$D$147,4,0)))</f>
        <v>0</v>
      </c>
      <c r="AV245" s="29">
        <f>IF(OR(Schichtfolge!N18=Schichten!$B$3,Schichtfolge!N18=Schichten!$B$4),INDEX($D$98:$D$147,MATCH(CODE(Schichtfolge!N18),$H$98:$H$147,0)),IF(ISERROR(VLOOKUP(Schichtfolge!N18,Berechnung!$A$98:$D$147,4,0)),0,VLOOKUP(Schichtfolge!N18,Berechnung!$A$98:$D$147,4,0)))</f>
        <v>0</v>
      </c>
      <c r="AW245" s="29">
        <f>IF(OR(Schichtfolge!O18=Schichten!$B$3,Schichtfolge!O18=Schichten!$B$4),INDEX($D$98:$D$147,MATCH(CODE(Schichtfolge!O18),$H$98:$H$147,0)),IF(ISERROR(VLOOKUP(Schichtfolge!O18,Berechnung!$A$98:$D$147,4,0)),0,VLOOKUP(Schichtfolge!O18,Berechnung!$A$98:$D$147,4,0)))</f>
        <v>0</v>
      </c>
      <c r="AX245" s="29">
        <f>IF(OR(Schichtfolge!P18=Schichten!$B$3,Schichtfolge!P18=Schichten!$B$4),INDEX($D$98:$D$147,MATCH(CODE(Schichtfolge!P18),$H$98:$H$147,0)),IF(ISERROR(VLOOKUP(Schichtfolge!P18,Berechnung!$A$98:$D$147,4,0)),0,VLOOKUP(Schichtfolge!P18,Berechnung!$A$98:$D$147,4,0)))</f>
        <v>0</v>
      </c>
      <c r="AY245" s="29">
        <f>IF(OR(Schichtfolge!Q18=Schichten!$B$3,Schichtfolge!Q18=Schichten!$B$4),INDEX($D$98:$D$147,MATCH(CODE(Schichtfolge!Q18),$H$98:$H$147,0)),IF(ISERROR(VLOOKUP(Schichtfolge!Q18,Berechnung!$A$98:$D$147,4,0)),0,VLOOKUP(Schichtfolge!Q18,Berechnung!$A$98:$D$147,4,0)))</f>
        <v>0</v>
      </c>
      <c r="AZ245" s="29">
        <f>IF(OR(Schichtfolge!R18=Schichten!$B$3,Schichtfolge!R18=Schichten!$B$4),INDEX($D$98:$D$147,MATCH(CODE(Schichtfolge!R18),$H$98:$H$147,0)),IF(ISERROR(VLOOKUP(Schichtfolge!R18,Berechnung!$A$98:$D$147,4,0)),0,VLOOKUP(Schichtfolge!R18,Berechnung!$A$98:$D$147,4,0)))</f>
        <v>0</v>
      </c>
      <c r="BA245" s="29">
        <f>IF(OR(Schichtfolge!S18=Schichten!$B$3,Schichtfolge!S18=Schichten!$B$4),INDEX($D$98:$D$147,MATCH(CODE(Schichtfolge!S18),$H$98:$H$147,0)),IF(ISERROR(VLOOKUP(Schichtfolge!S18,Berechnung!$A$98:$D$147,4,0)),0,VLOOKUP(Schichtfolge!S18,Berechnung!$A$98:$D$147,4,0)))</f>
        <v>0</v>
      </c>
      <c r="BB245" s="29">
        <f>IF(OR(Schichtfolge!T18=Schichten!$B$3,Schichtfolge!T18=Schichten!$B$4),INDEX($D$98:$D$147,MATCH(CODE(Schichtfolge!T18),$H$98:$H$147,0)),IF(ISERROR(VLOOKUP(Schichtfolge!T18,Berechnung!$A$98:$D$147,4,0)),0,VLOOKUP(Schichtfolge!T18,Berechnung!$A$98:$D$147,4,0)))</f>
        <v>0</v>
      </c>
      <c r="BC245" s="29">
        <f>IF(OR(Schichtfolge!U18=Schichten!$B$3,Schichtfolge!U18=Schichten!$B$4),INDEX($D$98:$D$147,MATCH(CODE(Schichtfolge!U18),$H$98:$H$147,0)),IF(ISERROR(VLOOKUP(Schichtfolge!U18,Berechnung!$A$98:$D$147,4,0)),0,VLOOKUP(Schichtfolge!U18,Berechnung!$A$98:$D$147,4,0)))</f>
        <v>0</v>
      </c>
      <c r="BD245" s="29">
        <f>IF(OR(Schichtfolge!V18=Schichten!$B$3,Schichtfolge!V18=Schichten!$B$4),INDEX($D$98:$D$147,MATCH(CODE(Schichtfolge!V18),$H$98:$H$147,0)),IF(ISERROR(VLOOKUP(Schichtfolge!V18,Berechnung!$A$98:$D$147,4,0)),0,VLOOKUP(Schichtfolge!V18,Berechnung!$A$98:$D$147,4,0)))</f>
        <v>0</v>
      </c>
      <c r="BE245" s="29">
        <f>IF(OR(Schichtfolge!W18=Schichten!$B$3,Schichtfolge!W18=Schichten!$B$4),INDEX($D$98:$D$147,MATCH(CODE(Schichtfolge!W18),$H$98:$H$147,0)),IF(ISERROR(VLOOKUP(Schichtfolge!W18,Berechnung!$A$98:$D$147,4,0)),0,VLOOKUP(Schichtfolge!W18,Berechnung!$A$98:$D$147,4,0)))</f>
        <v>0</v>
      </c>
      <c r="BF245" s="29">
        <f>IF(OR(Schichtfolge!X18=Schichten!$B$3,Schichtfolge!X18=Schichten!$B$4),INDEX($D$98:$D$147,MATCH(CODE(Schichtfolge!X18),$H$98:$H$147,0)),IF(ISERROR(VLOOKUP(Schichtfolge!X18,Berechnung!$A$98:$D$147,4,0)),0,VLOOKUP(Schichtfolge!X18,Berechnung!$A$98:$D$147,4,0)))</f>
        <v>0</v>
      </c>
      <c r="BG245" s="29">
        <f>IF(OR(Schichtfolge!Y18=Schichten!$B$3,Schichtfolge!Y18=Schichten!$B$4),INDEX($D$98:$D$147,MATCH(CODE(Schichtfolge!Y18),$H$98:$H$147,0)),IF(ISERROR(VLOOKUP(Schichtfolge!Y18,Berechnung!$A$98:$D$147,4,0)),0,VLOOKUP(Schichtfolge!Y18,Berechnung!$A$98:$D$147,4,0)))</f>
        <v>0</v>
      </c>
      <c r="BH245" s="29">
        <f>IF(OR(Schichtfolge!Z18=Schichten!$B$3,Schichtfolge!Z18=Schichten!$B$4),INDEX($D$98:$D$147,MATCH(CODE(Schichtfolge!Z18),$H$98:$H$147,0)),IF(ISERROR(VLOOKUP(Schichtfolge!Z18,Berechnung!$A$98:$D$147,4,0)),0,VLOOKUP(Schichtfolge!Z18,Berechnung!$A$98:$D$147,4,0)))</f>
        <v>0</v>
      </c>
      <c r="BI245" s="29">
        <f>IF(OR(Schichtfolge!AA18=Schichten!$B$3,Schichtfolge!AA18=Schichten!$B$4),INDEX($D$98:$D$147,MATCH(CODE(Schichtfolge!AA18),$H$98:$H$147,0)),IF(ISERROR(VLOOKUP(Schichtfolge!AA18,Berechnung!$A$98:$D$147,4,0)),0,VLOOKUP(Schichtfolge!AA18,Berechnung!$A$98:$D$147,4,0)))</f>
        <v>0</v>
      </c>
      <c r="BJ245" s="29">
        <f>IF(OR(Schichtfolge!AB18=Schichten!$B$3,Schichtfolge!AB18=Schichten!$B$4),INDEX($D$98:$D$147,MATCH(CODE(Schichtfolge!AB18),$H$98:$H$147,0)),IF(ISERROR(VLOOKUP(Schichtfolge!AB18,Berechnung!$A$98:$D$147,4,0)),0,VLOOKUP(Schichtfolge!AB18,Berechnung!$A$98:$D$147,4,0)))</f>
        <v>0</v>
      </c>
      <c r="BK245" s="29">
        <f>IF(OR(Schichtfolge!AC18=Schichten!$B$3,Schichtfolge!AC18=Schichten!$B$4),INDEX($D$98:$D$147,MATCH(CODE(Schichtfolge!AC18),$H$98:$H$147,0)),IF(ISERROR(VLOOKUP(Schichtfolge!AC18,Berechnung!$A$98:$D$147,4,0)),0,VLOOKUP(Schichtfolge!AC18,Berechnung!$A$98:$D$147,4,0)))</f>
        <v>0</v>
      </c>
      <c r="BL245" s="29">
        <f>IF(OR(Schichtfolge!AD18=Schichten!$B$3,Schichtfolge!AD18=Schichten!$B$4),INDEX($D$98:$D$147,MATCH(CODE(Schichtfolge!AD18),$H$98:$H$147,0)),IF(ISERROR(VLOOKUP(Schichtfolge!AD18,Berechnung!$A$98:$D$147,4,0)),0,VLOOKUP(Schichtfolge!AD18,Berechnung!$A$98:$D$147,4,0)))</f>
        <v>0</v>
      </c>
      <c r="BM245" s="29">
        <f>IF(OR(Schichtfolge!AE18=Schichten!$B$3,Schichtfolge!AE18=Schichten!$B$4),INDEX($D$98:$D$147,MATCH(CODE(Schichtfolge!AE18),$H$98:$H$147,0)),IF(ISERROR(VLOOKUP(Schichtfolge!AE18,Berechnung!$A$98:$D$147,4,0)),0,VLOOKUP(Schichtfolge!AE18,Berechnung!$A$98:$D$147,4,0)))</f>
        <v>0</v>
      </c>
      <c r="BN245" s="29">
        <f>IF(OR(Schichtfolge!AF18=Schichten!$B$3,Schichtfolge!AF18=Schichten!$B$4),INDEX($D$98:$D$147,MATCH(CODE(Schichtfolge!AF18),$H$98:$H$147,0)),IF(ISERROR(VLOOKUP(Schichtfolge!AF18,Berechnung!$A$98:$D$147,4,0)),0,VLOOKUP(Schichtfolge!AF18,Berechnung!$A$98:$D$147,4,0)))</f>
        <v>0</v>
      </c>
      <c r="BO245" s="29">
        <f>IF(OR(Schichtfolge!AG18=Schichten!$B$3,Schichtfolge!AG18=Schichten!$B$4),INDEX($D$98:$D$147,MATCH(CODE(Schichtfolge!AG18),$H$98:$H$147,0)),IF(ISERROR(VLOOKUP(Schichtfolge!AG18,Berechnung!$A$98:$D$147,4,0)),0,VLOOKUP(Schichtfolge!AG18,Berechnung!$A$98:$D$147,4,0)))</f>
        <v>0</v>
      </c>
    </row>
    <row r="246" spans="1:67" x14ac:dyDescent="0.25">
      <c r="A246" s="82" t="str">
        <f>IF(Feiertage!D96&lt;&gt;"",Feiertage!B96,"")</f>
        <v/>
      </c>
      <c r="C246">
        <f>Schichtfolgetabelle!B20</f>
        <v>15</v>
      </c>
      <c r="D246" t="str">
        <f>Schichtfolgetabelle!C20</f>
        <v>Vorname15</v>
      </c>
      <c r="E246" t="str">
        <f>Schichtfolgetabelle!D20</f>
        <v>Nachname15</v>
      </c>
      <c r="F246" s="29" t="str">
        <f t="shared" si="17"/>
        <v>00:00</v>
      </c>
      <c r="G246" s="29">
        <f>IF(OR(Schichtfolgetabelle!F20=Schichten!$B$3,Schichtfolgetabelle!F20=Schichten!$B$4),INDEX($D$98:$D$147,MATCH(CODE(Schichtfolgetabelle!F20),$H$98:$H$147,0)),IF(ISERROR(VLOOKUP(Schichtfolgetabelle!F20,Berechnung!$A$98:$D$147,4,0)),0,VLOOKUP(Schichtfolgetabelle!F20,Berechnung!$A$98:$D$147,4,0)))</f>
        <v>0</v>
      </c>
      <c r="H246" s="29">
        <f>IF(OR(Schichtfolgetabelle!G20=Schichten!$B$3,Schichtfolgetabelle!G20=Schichten!$B$4),INDEX($D$98:$D$147,MATCH(CODE(Schichtfolgetabelle!G20),$H$98:$H$147,0)),IF(ISERROR(VLOOKUP(Schichtfolgetabelle!G20,Berechnung!$A$98:$D$147,4,0)),0,VLOOKUP(Schichtfolgetabelle!G20,Berechnung!$A$98:$D$147,4,0)))</f>
        <v>0</v>
      </c>
      <c r="I246" s="29">
        <f>IF(OR(Schichtfolgetabelle!H20=Schichten!$B$3,Schichtfolgetabelle!H20=Schichten!$B$4),INDEX($D$98:$D$147,MATCH(CODE(Schichtfolgetabelle!H20),$H$98:$H$147,0)),IF(ISERROR(VLOOKUP(Schichtfolgetabelle!H20,Berechnung!$A$98:$D$147,4,0)),0,VLOOKUP(Schichtfolgetabelle!H20,Berechnung!$A$98:$D$147,4,0)))</f>
        <v>0</v>
      </c>
      <c r="J246" s="29">
        <f>IF(OR(Schichtfolgetabelle!I20=Schichten!$B$3,Schichtfolgetabelle!I20=Schichten!$B$4),INDEX($D$98:$D$147,MATCH(CODE(Schichtfolgetabelle!I20),$H$98:$H$147,0)),IF(ISERROR(VLOOKUP(Schichtfolgetabelle!I20,Berechnung!$A$98:$D$147,4,0)),0,VLOOKUP(Schichtfolgetabelle!I20,Berechnung!$A$98:$D$147,4,0)))</f>
        <v>0</v>
      </c>
      <c r="K246" s="29">
        <f>IF(OR(Schichtfolgetabelle!J20=Schichten!$B$3,Schichtfolgetabelle!J20=Schichten!$B$4),INDEX($D$98:$D$147,MATCH(CODE(Schichtfolgetabelle!J20),$H$98:$H$147,0)),IF(ISERROR(VLOOKUP(Schichtfolgetabelle!J20,Berechnung!$A$98:$D$147,4,0)),0,VLOOKUP(Schichtfolgetabelle!J20,Berechnung!$A$98:$D$147,4,0)))</f>
        <v>0</v>
      </c>
      <c r="L246" s="29">
        <f>IF(OR(Schichtfolgetabelle!K20=Schichten!$B$3,Schichtfolgetabelle!K20=Schichten!$B$4),INDEX($D$98:$D$147,MATCH(CODE(Schichtfolgetabelle!K20),$H$98:$H$147,0)),IF(ISERROR(VLOOKUP(Schichtfolgetabelle!K20,Berechnung!$A$98:$D$147,4,0)),0,VLOOKUP(Schichtfolgetabelle!K20,Berechnung!$A$98:$D$147,4,0)))</f>
        <v>0</v>
      </c>
      <c r="M246" s="29">
        <f>IF(OR(Schichtfolgetabelle!L20=Schichten!$B$3,Schichtfolgetabelle!L20=Schichten!$B$4),INDEX($D$98:$D$147,MATCH(CODE(Schichtfolgetabelle!L20),$H$98:$H$147,0)),IF(ISERROR(VLOOKUP(Schichtfolgetabelle!L20,Berechnung!$A$98:$D$147,4,0)),0,VLOOKUP(Schichtfolgetabelle!L20,Berechnung!$A$98:$D$147,4,0)))</f>
        <v>0</v>
      </c>
      <c r="N246" s="29">
        <f>IF(OR(Schichtfolgetabelle!M20=Schichten!$B$3,Schichtfolgetabelle!M20=Schichten!$B$4),INDEX($D$98:$D$147,MATCH(CODE(Schichtfolgetabelle!M20),$H$98:$H$147,0)),IF(ISERROR(VLOOKUP(Schichtfolgetabelle!M20,Berechnung!$A$98:$D$147,4,0)),0,VLOOKUP(Schichtfolgetabelle!M20,Berechnung!$A$98:$D$147,4,0)))</f>
        <v>0</v>
      </c>
      <c r="O246" s="29">
        <f>IF(OR(Schichtfolgetabelle!N20=Schichten!$B$3,Schichtfolgetabelle!N20=Schichten!$B$4),INDEX($D$98:$D$147,MATCH(CODE(Schichtfolgetabelle!N20),$H$98:$H$147,0)),IF(ISERROR(VLOOKUP(Schichtfolgetabelle!N20,Berechnung!$A$98:$D$147,4,0)),0,VLOOKUP(Schichtfolgetabelle!N20,Berechnung!$A$98:$D$147,4,0)))</f>
        <v>0</v>
      </c>
      <c r="P246" s="29">
        <f>IF(OR(Schichtfolgetabelle!O20=Schichten!$B$3,Schichtfolgetabelle!O20=Schichten!$B$4),INDEX($D$98:$D$147,MATCH(CODE(Schichtfolgetabelle!O20),$H$98:$H$147,0)),IF(ISERROR(VLOOKUP(Schichtfolgetabelle!O20,Berechnung!$A$98:$D$147,4,0)),0,VLOOKUP(Schichtfolgetabelle!O20,Berechnung!$A$98:$D$147,4,0)))</f>
        <v>0</v>
      </c>
      <c r="Q246" s="29">
        <f>IF(OR(Schichtfolgetabelle!P20=Schichten!$B$3,Schichtfolgetabelle!P20=Schichten!$B$4),INDEX($D$98:$D$147,MATCH(CODE(Schichtfolgetabelle!P20),$H$98:$H$147,0)),IF(ISERROR(VLOOKUP(Schichtfolgetabelle!P20,Berechnung!$A$98:$D$147,4,0)),0,VLOOKUP(Schichtfolgetabelle!P20,Berechnung!$A$98:$D$147,4,0)))</f>
        <v>0</v>
      </c>
      <c r="R246" s="29">
        <f>IF(OR(Schichtfolgetabelle!Q20=Schichten!$B$3,Schichtfolgetabelle!Q20=Schichten!$B$4),INDEX($D$98:$D$147,MATCH(CODE(Schichtfolgetabelle!Q20),$H$98:$H$147,0)),IF(ISERROR(VLOOKUP(Schichtfolgetabelle!Q20,Berechnung!$A$98:$D$147,4,0)),0,VLOOKUP(Schichtfolgetabelle!Q20,Berechnung!$A$98:$D$147,4,0)))</f>
        <v>0</v>
      </c>
      <c r="S246" s="29">
        <f>IF(OR(Schichtfolgetabelle!R20=Schichten!$B$3,Schichtfolgetabelle!R20=Schichten!$B$4),INDEX($D$98:$D$147,MATCH(CODE(Schichtfolgetabelle!R20),$H$98:$H$147,0)),IF(ISERROR(VLOOKUP(Schichtfolgetabelle!R20,Berechnung!$A$98:$D$147,4,0)),0,VLOOKUP(Schichtfolgetabelle!R20,Berechnung!$A$98:$D$147,4,0)))</f>
        <v>0</v>
      </c>
      <c r="T246" s="29">
        <f>IF(OR(Schichtfolgetabelle!S20=Schichten!$B$3,Schichtfolgetabelle!S20=Schichten!$B$4),INDEX($D$98:$D$147,MATCH(CODE(Schichtfolgetabelle!S20),$H$98:$H$147,0)),IF(ISERROR(VLOOKUP(Schichtfolgetabelle!S20,Berechnung!$A$98:$D$147,4,0)),0,VLOOKUP(Schichtfolgetabelle!S20,Berechnung!$A$98:$D$147,4,0)))</f>
        <v>0</v>
      </c>
      <c r="U246" s="29">
        <f>IF(OR(Schichtfolgetabelle!T20=Schichten!$B$3,Schichtfolgetabelle!T20=Schichten!$B$4),INDEX($D$98:$D$147,MATCH(CODE(Schichtfolgetabelle!T20),$H$98:$H$147,0)),IF(ISERROR(VLOOKUP(Schichtfolgetabelle!T20,Berechnung!$A$98:$D$147,4,0)),0,VLOOKUP(Schichtfolgetabelle!T20,Berechnung!$A$98:$D$147,4,0)))</f>
        <v>0</v>
      </c>
      <c r="V246" s="29">
        <f>IF(OR(Schichtfolgetabelle!U20=Schichten!$B$3,Schichtfolgetabelle!U20=Schichten!$B$4),INDEX($D$98:$D$147,MATCH(CODE(Schichtfolgetabelle!U20),$H$98:$H$147,0)),IF(ISERROR(VLOOKUP(Schichtfolgetabelle!U20,Berechnung!$A$98:$D$147,4,0)),0,VLOOKUP(Schichtfolgetabelle!U20,Berechnung!$A$98:$D$147,4,0)))</f>
        <v>0</v>
      </c>
      <c r="W246" s="29">
        <f>IF(OR(Schichtfolgetabelle!V20=Schichten!$B$3,Schichtfolgetabelle!V20=Schichten!$B$4),INDEX($D$98:$D$147,MATCH(CODE(Schichtfolgetabelle!V20),$H$98:$H$147,0)),IF(ISERROR(VLOOKUP(Schichtfolgetabelle!V20,Berechnung!$A$98:$D$147,4,0)),0,VLOOKUP(Schichtfolgetabelle!V20,Berechnung!$A$98:$D$147,4,0)))</f>
        <v>0</v>
      </c>
      <c r="X246" s="29">
        <f>IF(OR(Schichtfolgetabelle!W20=Schichten!$B$3,Schichtfolgetabelle!W20=Schichten!$B$4),INDEX($D$98:$D$147,MATCH(CODE(Schichtfolgetabelle!W20),$H$98:$H$147,0)),IF(ISERROR(VLOOKUP(Schichtfolgetabelle!W20,Berechnung!$A$98:$D$147,4,0)),0,VLOOKUP(Schichtfolgetabelle!W20,Berechnung!$A$98:$D$147,4,0)))</f>
        <v>0</v>
      </c>
      <c r="Y246" s="29">
        <f>IF(OR(Schichtfolgetabelle!X20=Schichten!$B$3,Schichtfolgetabelle!X20=Schichten!$B$4),INDEX($D$98:$D$147,MATCH(CODE(Schichtfolgetabelle!X20),$H$98:$H$147,0)),IF(ISERROR(VLOOKUP(Schichtfolgetabelle!X20,Berechnung!$A$98:$D$147,4,0)),0,VLOOKUP(Schichtfolgetabelle!X20,Berechnung!$A$98:$D$147,4,0)))</f>
        <v>0</v>
      </c>
      <c r="Z246" s="29">
        <f>IF(OR(Schichtfolgetabelle!Y20=Schichten!$B$3,Schichtfolgetabelle!Y20=Schichten!$B$4),INDEX($D$98:$D$147,MATCH(CODE(Schichtfolgetabelle!Y20),$H$98:$H$147,0)),IF(ISERROR(VLOOKUP(Schichtfolgetabelle!Y20,Berechnung!$A$98:$D$147,4,0)),0,VLOOKUP(Schichtfolgetabelle!Y20,Berechnung!$A$98:$D$147,4,0)))</f>
        <v>0</v>
      </c>
      <c r="AA246" s="29">
        <f>IF(OR(Schichtfolgetabelle!Z20=Schichten!$B$3,Schichtfolgetabelle!Z20=Schichten!$B$4),INDEX($D$98:$D$147,MATCH(CODE(Schichtfolgetabelle!Z20),$H$98:$H$147,0)),IF(ISERROR(VLOOKUP(Schichtfolgetabelle!Z20,Berechnung!$A$98:$D$147,4,0)),0,VLOOKUP(Schichtfolgetabelle!Z20,Berechnung!$A$98:$D$147,4,0)))</f>
        <v>0</v>
      </c>
      <c r="AB246" s="29">
        <f>IF(OR(Schichtfolgetabelle!AA20=Schichten!$B$3,Schichtfolgetabelle!AA20=Schichten!$B$4),INDEX($D$98:$D$147,MATCH(CODE(Schichtfolgetabelle!AA20),$H$98:$H$147,0)),IF(ISERROR(VLOOKUP(Schichtfolgetabelle!AA20,Berechnung!$A$98:$D$147,4,0)),0,VLOOKUP(Schichtfolgetabelle!AA20,Berechnung!$A$98:$D$147,4,0)))</f>
        <v>0</v>
      </c>
      <c r="AC246" s="29">
        <f>IF(OR(Schichtfolgetabelle!AB20=Schichten!$B$3,Schichtfolgetabelle!AB20=Schichten!$B$4),INDEX($D$98:$D$147,MATCH(CODE(Schichtfolgetabelle!AB20),$H$98:$H$147,0)),IF(ISERROR(VLOOKUP(Schichtfolgetabelle!AB20,Berechnung!$A$98:$D$147,4,0)),0,VLOOKUP(Schichtfolgetabelle!AB20,Berechnung!$A$98:$D$147,4,0)))</f>
        <v>0</v>
      </c>
      <c r="AD246" s="29">
        <f>IF(OR(Schichtfolgetabelle!AC20=Schichten!$B$3,Schichtfolgetabelle!AC20=Schichten!$B$4),INDEX($D$98:$D$147,MATCH(CODE(Schichtfolgetabelle!AC20),$H$98:$H$147,0)),IF(ISERROR(VLOOKUP(Schichtfolgetabelle!AC20,Berechnung!$A$98:$D$147,4,0)),0,VLOOKUP(Schichtfolgetabelle!AC20,Berechnung!$A$98:$D$147,4,0)))</f>
        <v>0</v>
      </c>
      <c r="AE246" s="29">
        <f>IF(OR(Schichtfolgetabelle!AD20=Schichten!$B$3,Schichtfolgetabelle!AD20=Schichten!$B$4),INDEX($D$98:$D$147,MATCH(CODE(Schichtfolgetabelle!AD20),$H$98:$H$147,0)),IF(ISERROR(VLOOKUP(Schichtfolgetabelle!AD20,Berechnung!$A$98:$D$147,4,0)),0,VLOOKUP(Schichtfolgetabelle!AD20,Berechnung!$A$98:$D$147,4,0)))</f>
        <v>0</v>
      </c>
      <c r="AF246" s="29">
        <f>IF(OR(Schichtfolgetabelle!AE20=Schichten!$B$3,Schichtfolgetabelle!AE20=Schichten!$B$4),INDEX($D$98:$D$147,MATCH(CODE(Schichtfolgetabelle!AE20),$H$98:$H$147,0)),IF(ISERROR(VLOOKUP(Schichtfolgetabelle!AE20,Berechnung!$A$98:$D$147,4,0)),0,VLOOKUP(Schichtfolgetabelle!AE20,Berechnung!$A$98:$D$147,4,0)))</f>
        <v>0</v>
      </c>
      <c r="AG246" s="29">
        <f>IF(OR(Schichtfolgetabelle!AF20=Schichten!$B$3,Schichtfolgetabelle!AF20=Schichten!$B$4),INDEX($D$98:$D$147,MATCH(CODE(Schichtfolgetabelle!AF20),$H$98:$H$147,0)),IF(ISERROR(VLOOKUP(Schichtfolgetabelle!AF20,Berechnung!$A$98:$D$147,4,0)),0,VLOOKUP(Schichtfolgetabelle!AF20,Berechnung!$A$98:$D$147,4,0)))</f>
        <v>0</v>
      </c>
      <c r="AH246" s="29">
        <f>IF(OR(Schichtfolgetabelle!AG20=Schichten!$B$3,Schichtfolgetabelle!AG20=Schichten!$B$4),INDEX($D$98:$D$147,MATCH(CODE(Schichtfolgetabelle!AG20),$H$98:$H$147,0)),IF(ISERROR(VLOOKUP(Schichtfolgetabelle!AG20,Berechnung!$A$98:$D$147,4,0)),0,VLOOKUP(Schichtfolgetabelle!AG20,Berechnung!$A$98:$D$147,4,0)))</f>
        <v>0</v>
      </c>
      <c r="AI246" s="29">
        <f>IF(OR(Schichtfolgetabelle!AH20=Schichten!$B$3,Schichtfolgetabelle!AH20=Schichten!$B$4),INDEX($D$98:$D$147,MATCH(CODE(Schichtfolgetabelle!AH20),$H$98:$H$147,0)),IF(ISERROR(VLOOKUP(Schichtfolgetabelle!AH20,Berechnung!$A$98:$D$147,4,0)),0,VLOOKUP(Schichtfolgetabelle!AH20,Berechnung!$A$98:$D$147,4,0)))</f>
        <v>0</v>
      </c>
      <c r="AJ246" s="29">
        <f>IF(OR(Schichtfolgetabelle!AI20=Schichten!$B$3,Schichtfolgetabelle!AI20=Schichten!$B$4),INDEX($D$98:$D$147,MATCH(CODE(Schichtfolgetabelle!AI20),$H$98:$H$147,0)),IF(ISERROR(VLOOKUP(Schichtfolgetabelle!AI20,Berechnung!$A$98:$D$147,4,0)),0,VLOOKUP(Schichtfolgetabelle!AI20,Berechnung!$A$98:$D$147,4,0)))</f>
        <v>0</v>
      </c>
      <c r="AK246" s="29">
        <f>IF(OR(Schichtfolgetabelle!AJ20=Schichten!$B$3,Schichtfolgetabelle!AJ20=Schichten!$B$4),INDEX($D$98:$D$147,MATCH(CODE(Schichtfolgetabelle!AJ20),$H$98:$H$147,0)),IF(ISERROR(VLOOKUP(Schichtfolgetabelle!AJ20,Berechnung!$A$98:$D$147,4,0)),0,VLOOKUP(Schichtfolgetabelle!AJ20,Berechnung!$A$98:$D$147,4,0)))</f>
        <v>0</v>
      </c>
      <c r="AM246" t="str">
        <f t="shared" si="18"/>
        <v>00:00</v>
      </c>
      <c r="AN246" s="29">
        <f>IF(OR(Schichtfolge!F19=Schichten!$B$3,Schichtfolge!F19=Schichten!$B$4),INDEX($D$98:$D$147,MATCH(CODE(Schichtfolge!F19),$H$98:$H$147,0)),IF(ISERROR(VLOOKUP(Schichtfolge!F19,Berechnung!$A$98:$D$147,4,0)),0,VLOOKUP(Schichtfolge!F19,Berechnung!$A$98:$D$147,4,0)))</f>
        <v>0</v>
      </c>
      <c r="AO246" s="29">
        <f>IF(OR(Schichtfolge!G19=Schichten!$B$3,Schichtfolge!G19=Schichten!$B$4),INDEX($D$98:$D$147,MATCH(CODE(Schichtfolge!G19),$H$98:$H$147,0)),IF(ISERROR(VLOOKUP(Schichtfolge!G19,Berechnung!$A$98:$D$147,4,0)),0,VLOOKUP(Schichtfolge!G19,Berechnung!$A$98:$D$147,4,0)))</f>
        <v>0</v>
      </c>
      <c r="AP246" s="29">
        <f>IF(OR(Schichtfolge!H19=Schichten!$B$3,Schichtfolge!H19=Schichten!$B$4),INDEX($D$98:$D$147,MATCH(CODE(Schichtfolge!H19),$H$98:$H$147,0)),IF(ISERROR(VLOOKUP(Schichtfolge!H19,Berechnung!$A$98:$D$147,4,0)),0,VLOOKUP(Schichtfolge!H19,Berechnung!$A$98:$D$147,4,0)))</f>
        <v>0</v>
      </c>
      <c r="AQ246" s="29">
        <f>IF(OR(Schichtfolge!I19=Schichten!$B$3,Schichtfolge!I19=Schichten!$B$4),INDEX($D$98:$D$147,MATCH(CODE(Schichtfolge!I19),$H$98:$H$147,0)),IF(ISERROR(VLOOKUP(Schichtfolge!I19,Berechnung!$A$98:$D$147,4,0)),0,VLOOKUP(Schichtfolge!I19,Berechnung!$A$98:$D$147,4,0)))</f>
        <v>0</v>
      </c>
      <c r="AR246" s="29">
        <f>IF(OR(Schichtfolge!J19=Schichten!$B$3,Schichtfolge!J19=Schichten!$B$4),INDEX($D$98:$D$147,MATCH(CODE(Schichtfolge!J19),$H$98:$H$147,0)),IF(ISERROR(VLOOKUP(Schichtfolge!J19,Berechnung!$A$98:$D$147,4,0)),0,VLOOKUP(Schichtfolge!J19,Berechnung!$A$98:$D$147,4,0)))</f>
        <v>0</v>
      </c>
      <c r="AS246" s="29">
        <f>IF(OR(Schichtfolge!K19=Schichten!$B$3,Schichtfolge!K19=Schichten!$B$4),INDEX($D$98:$D$147,MATCH(CODE(Schichtfolge!K19),$H$98:$H$147,0)),IF(ISERROR(VLOOKUP(Schichtfolge!K19,Berechnung!$A$98:$D$147,4,0)),0,VLOOKUP(Schichtfolge!K19,Berechnung!$A$98:$D$147,4,0)))</f>
        <v>0</v>
      </c>
      <c r="AT246" s="29">
        <f>IF(OR(Schichtfolge!L19=Schichten!$B$3,Schichtfolge!L19=Schichten!$B$4),INDEX($D$98:$D$147,MATCH(CODE(Schichtfolge!L19),$H$98:$H$147,0)),IF(ISERROR(VLOOKUP(Schichtfolge!L19,Berechnung!$A$98:$D$147,4,0)),0,VLOOKUP(Schichtfolge!L19,Berechnung!$A$98:$D$147,4,0)))</f>
        <v>0</v>
      </c>
      <c r="AU246" s="29">
        <f>IF(OR(Schichtfolge!M19=Schichten!$B$3,Schichtfolge!M19=Schichten!$B$4),INDEX($D$98:$D$147,MATCH(CODE(Schichtfolge!M19),$H$98:$H$147,0)),IF(ISERROR(VLOOKUP(Schichtfolge!M19,Berechnung!$A$98:$D$147,4,0)),0,VLOOKUP(Schichtfolge!M19,Berechnung!$A$98:$D$147,4,0)))</f>
        <v>0</v>
      </c>
      <c r="AV246" s="29">
        <f>IF(OR(Schichtfolge!N19=Schichten!$B$3,Schichtfolge!N19=Schichten!$B$4),INDEX($D$98:$D$147,MATCH(CODE(Schichtfolge!N19),$H$98:$H$147,0)),IF(ISERROR(VLOOKUP(Schichtfolge!N19,Berechnung!$A$98:$D$147,4,0)),0,VLOOKUP(Schichtfolge!N19,Berechnung!$A$98:$D$147,4,0)))</f>
        <v>0</v>
      </c>
      <c r="AW246" s="29">
        <f>IF(OR(Schichtfolge!O19=Schichten!$B$3,Schichtfolge!O19=Schichten!$B$4),INDEX($D$98:$D$147,MATCH(CODE(Schichtfolge!O19),$H$98:$H$147,0)),IF(ISERROR(VLOOKUP(Schichtfolge!O19,Berechnung!$A$98:$D$147,4,0)),0,VLOOKUP(Schichtfolge!O19,Berechnung!$A$98:$D$147,4,0)))</f>
        <v>0</v>
      </c>
      <c r="AX246" s="29">
        <f>IF(OR(Schichtfolge!P19=Schichten!$B$3,Schichtfolge!P19=Schichten!$B$4),INDEX($D$98:$D$147,MATCH(CODE(Schichtfolge!P19),$H$98:$H$147,0)),IF(ISERROR(VLOOKUP(Schichtfolge!P19,Berechnung!$A$98:$D$147,4,0)),0,VLOOKUP(Schichtfolge!P19,Berechnung!$A$98:$D$147,4,0)))</f>
        <v>0</v>
      </c>
      <c r="AY246" s="29">
        <f>IF(OR(Schichtfolge!Q19=Schichten!$B$3,Schichtfolge!Q19=Schichten!$B$4),INDEX($D$98:$D$147,MATCH(CODE(Schichtfolge!Q19),$H$98:$H$147,0)),IF(ISERROR(VLOOKUP(Schichtfolge!Q19,Berechnung!$A$98:$D$147,4,0)),0,VLOOKUP(Schichtfolge!Q19,Berechnung!$A$98:$D$147,4,0)))</f>
        <v>0</v>
      </c>
      <c r="AZ246" s="29">
        <f>IF(OR(Schichtfolge!R19=Schichten!$B$3,Schichtfolge!R19=Schichten!$B$4),INDEX($D$98:$D$147,MATCH(CODE(Schichtfolge!R19),$H$98:$H$147,0)),IF(ISERROR(VLOOKUP(Schichtfolge!R19,Berechnung!$A$98:$D$147,4,0)),0,VLOOKUP(Schichtfolge!R19,Berechnung!$A$98:$D$147,4,0)))</f>
        <v>0</v>
      </c>
      <c r="BA246" s="29">
        <f>IF(OR(Schichtfolge!S19=Schichten!$B$3,Schichtfolge!S19=Schichten!$B$4),INDEX($D$98:$D$147,MATCH(CODE(Schichtfolge!S19),$H$98:$H$147,0)),IF(ISERROR(VLOOKUP(Schichtfolge!S19,Berechnung!$A$98:$D$147,4,0)),0,VLOOKUP(Schichtfolge!S19,Berechnung!$A$98:$D$147,4,0)))</f>
        <v>0</v>
      </c>
      <c r="BB246" s="29">
        <f>IF(OR(Schichtfolge!T19=Schichten!$B$3,Schichtfolge!T19=Schichten!$B$4),INDEX($D$98:$D$147,MATCH(CODE(Schichtfolge!T19),$H$98:$H$147,0)),IF(ISERROR(VLOOKUP(Schichtfolge!T19,Berechnung!$A$98:$D$147,4,0)),0,VLOOKUP(Schichtfolge!T19,Berechnung!$A$98:$D$147,4,0)))</f>
        <v>0</v>
      </c>
      <c r="BC246" s="29">
        <f>IF(OR(Schichtfolge!U19=Schichten!$B$3,Schichtfolge!U19=Schichten!$B$4),INDEX($D$98:$D$147,MATCH(CODE(Schichtfolge!U19),$H$98:$H$147,0)),IF(ISERROR(VLOOKUP(Schichtfolge!U19,Berechnung!$A$98:$D$147,4,0)),0,VLOOKUP(Schichtfolge!U19,Berechnung!$A$98:$D$147,4,0)))</f>
        <v>0</v>
      </c>
      <c r="BD246" s="29">
        <f>IF(OR(Schichtfolge!V19=Schichten!$B$3,Schichtfolge!V19=Schichten!$B$4),INDEX($D$98:$D$147,MATCH(CODE(Schichtfolge!V19),$H$98:$H$147,0)),IF(ISERROR(VLOOKUP(Schichtfolge!V19,Berechnung!$A$98:$D$147,4,0)),0,VLOOKUP(Schichtfolge!V19,Berechnung!$A$98:$D$147,4,0)))</f>
        <v>0</v>
      </c>
      <c r="BE246" s="29">
        <f>IF(OR(Schichtfolge!W19=Schichten!$B$3,Schichtfolge!W19=Schichten!$B$4),INDEX($D$98:$D$147,MATCH(CODE(Schichtfolge!W19),$H$98:$H$147,0)),IF(ISERROR(VLOOKUP(Schichtfolge!W19,Berechnung!$A$98:$D$147,4,0)),0,VLOOKUP(Schichtfolge!W19,Berechnung!$A$98:$D$147,4,0)))</f>
        <v>0</v>
      </c>
      <c r="BF246" s="29">
        <f>IF(OR(Schichtfolge!X19=Schichten!$B$3,Schichtfolge!X19=Schichten!$B$4),INDEX($D$98:$D$147,MATCH(CODE(Schichtfolge!X19),$H$98:$H$147,0)),IF(ISERROR(VLOOKUP(Schichtfolge!X19,Berechnung!$A$98:$D$147,4,0)),0,VLOOKUP(Schichtfolge!X19,Berechnung!$A$98:$D$147,4,0)))</f>
        <v>0</v>
      </c>
      <c r="BG246" s="29">
        <f>IF(OR(Schichtfolge!Y19=Schichten!$B$3,Schichtfolge!Y19=Schichten!$B$4),INDEX($D$98:$D$147,MATCH(CODE(Schichtfolge!Y19),$H$98:$H$147,0)),IF(ISERROR(VLOOKUP(Schichtfolge!Y19,Berechnung!$A$98:$D$147,4,0)),0,VLOOKUP(Schichtfolge!Y19,Berechnung!$A$98:$D$147,4,0)))</f>
        <v>0</v>
      </c>
      <c r="BH246" s="29">
        <f>IF(OR(Schichtfolge!Z19=Schichten!$B$3,Schichtfolge!Z19=Schichten!$B$4),INDEX($D$98:$D$147,MATCH(CODE(Schichtfolge!Z19),$H$98:$H$147,0)),IF(ISERROR(VLOOKUP(Schichtfolge!Z19,Berechnung!$A$98:$D$147,4,0)),0,VLOOKUP(Schichtfolge!Z19,Berechnung!$A$98:$D$147,4,0)))</f>
        <v>0</v>
      </c>
      <c r="BI246" s="29">
        <f>IF(OR(Schichtfolge!AA19=Schichten!$B$3,Schichtfolge!AA19=Schichten!$B$4),INDEX($D$98:$D$147,MATCH(CODE(Schichtfolge!AA19),$H$98:$H$147,0)),IF(ISERROR(VLOOKUP(Schichtfolge!AA19,Berechnung!$A$98:$D$147,4,0)),0,VLOOKUP(Schichtfolge!AA19,Berechnung!$A$98:$D$147,4,0)))</f>
        <v>0</v>
      </c>
      <c r="BJ246" s="29">
        <f>IF(OR(Schichtfolge!AB19=Schichten!$B$3,Schichtfolge!AB19=Schichten!$B$4),INDEX($D$98:$D$147,MATCH(CODE(Schichtfolge!AB19),$H$98:$H$147,0)),IF(ISERROR(VLOOKUP(Schichtfolge!AB19,Berechnung!$A$98:$D$147,4,0)),0,VLOOKUP(Schichtfolge!AB19,Berechnung!$A$98:$D$147,4,0)))</f>
        <v>0</v>
      </c>
      <c r="BK246" s="29">
        <f>IF(OR(Schichtfolge!AC19=Schichten!$B$3,Schichtfolge!AC19=Schichten!$B$4),INDEX($D$98:$D$147,MATCH(CODE(Schichtfolge!AC19),$H$98:$H$147,0)),IF(ISERROR(VLOOKUP(Schichtfolge!AC19,Berechnung!$A$98:$D$147,4,0)),0,VLOOKUP(Schichtfolge!AC19,Berechnung!$A$98:$D$147,4,0)))</f>
        <v>0</v>
      </c>
      <c r="BL246" s="29">
        <f>IF(OR(Schichtfolge!AD19=Schichten!$B$3,Schichtfolge!AD19=Schichten!$B$4),INDEX($D$98:$D$147,MATCH(CODE(Schichtfolge!AD19),$H$98:$H$147,0)),IF(ISERROR(VLOOKUP(Schichtfolge!AD19,Berechnung!$A$98:$D$147,4,0)),0,VLOOKUP(Schichtfolge!AD19,Berechnung!$A$98:$D$147,4,0)))</f>
        <v>0</v>
      </c>
      <c r="BM246" s="29">
        <f>IF(OR(Schichtfolge!AE19=Schichten!$B$3,Schichtfolge!AE19=Schichten!$B$4),INDEX($D$98:$D$147,MATCH(CODE(Schichtfolge!AE19),$H$98:$H$147,0)),IF(ISERROR(VLOOKUP(Schichtfolge!AE19,Berechnung!$A$98:$D$147,4,0)),0,VLOOKUP(Schichtfolge!AE19,Berechnung!$A$98:$D$147,4,0)))</f>
        <v>0</v>
      </c>
      <c r="BN246" s="29">
        <f>IF(OR(Schichtfolge!AF19=Schichten!$B$3,Schichtfolge!AF19=Schichten!$B$4),INDEX($D$98:$D$147,MATCH(CODE(Schichtfolge!AF19),$H$98:$H$147,0)),IF(ISERROR(VLOOKUP(Schichtfolge!AF19,Berechnung!$A$98:$D$147,4,0)),0,VLOOKUP(Schichtfolge!AF19,Berechnung!$A$98:$D$147,4,0)))</f>
        <v>0</v>
      </c>
      <c r="BO246" s="29">
        <f>IF(OR(Schichtfolge!AG19=Schichten!$B$3,Schichtfolge!AG19=Schichten!$B$4),INDEX($D$98:$D$147,MATCH(CODE(Schichtfolge!AG19),$H$98:$H$147,0)),IF(ISERROR(VLOOKUP(Schichtfolge!AG19,Berechnung!$A$98:$D$147,4,0)),0,VLOOKUP(Schichtfolge!AG19,Berechnung!$A$98:$D$147,4,0)))</f>
        <v>0</v>
      </c>
    </row>
    <row r="247" spans="1:67" x14ac:dyDescent="0.25">
      <c r="A247" s="82" t="str">
        <f>IF(Feiertage!D97&lt;&gt;"",Feiertage!B97,"")</f>
        <v/>
      </c>
      <c r="C247">
        <f>Schichtfolgetabelle!B21</f>
        <v>16</v>
      </c>
      <c r="D247" t="str">
        <f>Schichtfolgetabelle!C21</f>
        <v>Vorname16</v>
      </c>
      <c r="E247" t="str">
        <f>Schichtfolgetabelle!D21</f>
        <v>Nachname16</v>
      </c>
      <c r="F247" s="29" t="str">
        <f t="shared" si="17"/>
        <v>00:00</v>
      </c>
      <c r="G247" s="29">
        <f>IF(OR(Schichtfolgetabelle!F21=Schichten!$B$3,Schichtfolgetabelle!F21=Schichten!$B$4),INDEX($D$98:$D$147,MATCH(CODE(Schichtfolgetabelle!F21),$H$98:$H$147,0)),IF(ISERROR(VLOOKUP(Schichtfolgetabelle!F21,Berechnung!$A$98:$D$147,4,0)),0,VLOOKUP(Schichtfolgetabelle!F21,Berechnung!$A$98:$D$147,4,0)))</f>
        <v>0</v>
      </c>
      <c r="H247" s="29">
        <f>IF(OR(Schichtfolgetabelle!G21=Schichten!$B$3,Schichtfolgetabelle!G21=Schichten!$B$4),INDEX($D$98:$D$147,MATCH(CODE(Schichtfolgetabelle!G21),$H$98:$H$147,0)),IF(ISERROR(VLOOKUP(Schichtfolgetabelle!G21,Berechnung!$A$98:$D$147,4,0)),0,VLOOKUP(Schichtfolgetabelle!G21,Berechnung!$A$98:$D$147,4,0)))</f>
        <v>0</v>
      </c>
      <c r="I247" s="29">
        <f>IF(OR(Schichtfolgetabelle!H21=Schichten!$B$3,Schichtfolgetabelle!H21=Schichten!$B$4),INDEX($D$98:$D$147,MATCH(CODE(Schichtfolgetabelle!H21),$H$98:$H$147,0)),IF(ISERROR(VLOOKUP(Schichtfolgetabelle!H21,Berechnung!$A$98:$D$147,4,0)),0,VLOOKUP(Schichtfolgetabelle!H21,Berechnung!$A$98:$D$147,4,0)))</f>
        <v>0</v>
      </c>
      <c r="J247" s="29">
        <f>IF(OR(Schichtfolgetabelle!I21=Schichten!$B$3,Schichtfolgetabelle!I21=Schichten!$B$4),INDEX($D$98:$D$147,MATCH(CODE(Schichtfolgetabelle!I21),$H$98:$H$147,0)),IF(ISERROR(VLOOKUP(Schichtfolgetabelle!I21,Berechnung!$A$98:$D$147,4,0)),0,VLOOKUP(Schichtfolgetabelle!I21,Berechnung!$A$98:$D$147,4,0)))</f>
        <v>0</v>
      </c>
      <c r="K247" s="29">
        <f>IF(OR(Schichtfolgetabelle!J21=Schichten!$B$3,Schichtfolgetabelle!J21=Schichten!$B$4),INDEX($D$98:$D$147,MATCH(CODE(Schichtfolgetabelle!J21),$H$98:$H$147,0)),IF(ISERROR(VLOOKUP(Schichtfolgetabelle!J21,Berechnung!$A$98:$D$147,4,0)),0,VLOOKUP(Schichtfolgetabelle!J21,Berechnung!$A$98:$D$147,4,0)))</f>
        <v>0</v>
      </c>
      <c r="L247" s="29">
        <f>IF(OR(Schichtfolgetabelle!K21=Schichten!$B$3,Schichtfolgetabelle!K21=Schichten!$B$4),INDEX($D$98:$D$147,MATCH(CODE(Schichtfolgetabelle!K21),$H$98:$H$147,0)),IF(ISERROR(VLOOKUP(Schichtfolgetabelle!K21,Berechnung!$A$98:$D$147,4,0)),0,VLOOKUP(Schichtfolgetabelle!K21,Berechnung!$A$98:$D$147,4,0)))</f>
        <v>0</v>
      </c>
      <c r="M247" s="29">
        <f>IF(OR(Schichtfolgetabelle!L21=Schichten!$B$3,Schichtfolgetabelle!L21=Schichten!$B$4),INDEX($D$98:$D$147,MATCH(CODE(Schichtfolgetabelle!L21),$H$98:$H$147,0)),IF(ISERROR(VLOOKUP(Schichtfolgetabelle!L21,Berechnung!$A$98:$D$147,4,0)),0,VLOOKUP(Schichtfolgetabelle!L21,Berechnung!$A$98:$D$147,4,0)))</f>
        <v>0</v>
      </c>
      <c r="N247" s="29">
        <f>IF(OR(Schichtfolgetabelle!M21=Schichten!$B$3,Schichtfolgetabelle!M21=Schichten!$B$4),INDEX($D$98:$D$147,MATCH(CODE(Schichtfolgetabelle!M21),$H$98:$H$147,0)),IF(ISERROR(VLOOKUP(Schichtfolgetabelle!M21,Berechnung!$A$98:$D$147,4,0)),0,VLOOKUP(Schichtfolgetabelle!M21,Berechnung!$A$98:$D$147,4,0)))</f>
        <v>0</v>
      </c>
      <c r="O247" s="29">
        <f>IF(OR(Schichtfolgetabelle!N21=Schichten!$B$3,Schichtfolgetabelle!N21=Schichten!$B$4),INDEX($D$98:$D$147,MATCH(CODE(Schichtfolgetabelle!N21),$H$98:$H$147,0)),IF(ISERROR(VLOOKUP(Schichtfolgetabelle!N21,Berechnung!$A$98:$D$147,4,0)),0,VLOOKUP(Schichtfolgetabelle!N21,Berechnung!$A$98:$D$147,4,0)))</f>
        <v>0</v>
      </c>
      <c r="P247" s="29">
        <f>IF(OR(Schichtfolgetabelle!O21=Schichten!$B$3,Schichtfolgetabelle!O21=Schichten!$B$4),INDEX($D$98:$D$147,MATCH(CODE(Schichtfolgetabelle!O21),$H$98:$H$147,0)),IF(ISERROR(VLOOKUP(Schichtfolgetabelle!O21,Berechnung!$A$98:$D$147,4,0)),0,VLOOKUP(Schichtfolgetabelle!O21,Berechnung!$A$98:$D$147,4,0)))</f>
        <v>0</v>
      </c>
      <c r="Q247" s="29">
        <f>IF(OR(Schichtfolgetabelle!P21=Schichten!$B$3,Schichtfolgetabelle!P21=Schichten!$B$4),INDEX($D$98:$D$147,MATCH(CODE(Schichtfolgetabelle!P21),$H$98:$H$147,0)),IF(ISERROR(VLOOKUP(Schichtfolgetabelle!P21,Berechnung!$A$98:$D$147,4,0)),0,VLOOKUP(Schichtfolgetabelle!P21,Berechnung!$A$98:$D$147,4,0)))</f>
        <v>0</v>
      </c>
      <c r="R247" s="29">
        <f>IF(OR(Schichtfolgetabelle!Q21=Schichten!$B$3,Schichtfolgetabelle!Q21=Schichten!$B$4),INDEX($D$98:$D$147,MATCH(CODE(Schichtfolgetabelle!Q21),$H$98:$H$147,0)),IF(ISERROR(VLOOKUP(Schichtfolgetabelle!Q21,Berechnung!$A$98:$D$147,4,0)),0,VLOOKUP(Schichtfolgetabelle!Q21,Berechnung!$A$98:$D$147,4,0)))</f>
        <v>0</v>
      </c>
      <c r="S247" s="29">
        <f>IF(OR(Schichtfolgetabelle!R21=Schichten!$B$3,Schichtfolgetabelle!R21=Schichten!$B$4),INDEX($D$98:$D$147,MATCH(CODE(Schichtfolgetabelle!R21),$H$98:$H$147,0)),IF(ISERROR(VLOOKUP(Schichtfolgetabelle!R21,Berechnung!$A$98:$D$147,4,0)),0,VLOOKUP(Schichtfolgetabelle!R21,Berechnung!$A$98:$D$147,4,0)))</f>
        <v>0</v>
      </c>
      <c r="T247" s="29">
        <f>IF(OR(Schichtfolgetabelle!S21=Schichten!$B$3,Schichtfolgetabelle!S21=Schichten!$B$4),INDEX($D$98:$D$147,MATCH(CODE(Schichtfolgetabelle!S21),$H$98:$H$147,0)),IF(ISERROR(VLOOKUP(Schichtfolgetabelle!S21,Berechnung!$A$98:$D$147,4,0)),0,VLOOKUP(Schichtfolgetabelle!S21,Berechnung!$A$98:$D$147,4,0)))</f>
        <v>0</v>
      </c>
      <c r="U247" s="29">
        <f>IF(OR(Schichtfolgetabelle!T21=Schichten!$B$3,Schichtfolgetabelle!T21=Schichten!$B$4),INDEX($D$98:$D$147,MATCH(CODE(Schichtfolgetabelle!T21),$H$98:$H$147,0)),IF(ISERROR(VLOOKUP(Schichtfolgetabelle!T21,Berechnung!$A$98:$D$147,4,0)),0,VLOOKUP(Schichtfolgetabelle!T21,Berechnung!$A$98:$D$147,4,0)))</f>
        <v>0</v>
      </c>
      <c r="V247" s="29">
        <f>IF(OR(Schichtfolgetabelle!U21=Schichten!$B$3,Schichtfolgetabelle!U21=Schichten!$B$4),INDEX($D$98:$D$147,MATCH(CODE(Schichtfolgetabelle!U21),$H$98:$H$147,0)),IF(ISERROR(VLOOKUP(Schichtfolgetabelle!U21,Berechnung!$A$98:$D$147,4,0)),0,VLOOKUP(Schichtfolgetabelle!U21,Berechnung!$A$98:$D$147,4,0)))</f>
        <v>0</v>
      </c>
      <c r="W247" s="29">
        <f>IF(OR(Schichtfolgetabelle!V21=Schichten!$B$3,Schichtfolgetabelle!V21=Schichten!$B$4),INDEX($D$98:$D$147,MATCH(CODE(Schichtfolgetabelle!V21),$H$98:$H$147,0)),IF(ISERROR(VLOOKUP(Schichtfolgetabelle!V21,Berechnung!$A$98:$D$147,4,0)),0,VLOOKUP(Schichtfolgetabelle!V21,Berechnung!$A$98:$D$147,4,0)))</f>
        <v>0</v>
      </c>
      <c r="X247" s="29">
        <f>IF(OR(Schichtfolgetabelle!W21=Schichten!$B$3,Schichtfolgetabelle!W21=Schichten!$B$4),INDEX($D$98:$D$147,MATCH(CODE(Schichtfolgetabelle!W21),$H$98:$H$147,0)),IF(ISERROR(VLOOKUP(Schichtfolgetabelle!W21,Berechnung!$A$98:$D$147,4,0)),0,VLOOKUP(Schichtfolgetabelle!W21,Berechnung!$A$98:$D$147,4,0)))</f>
        <v>0</v>
      </c>
      <c r="Y247" s="29">
        <f>IF(OR(Schichtfolgetabelle!X21=Schichten!$B$3,Schichtfolgetabelle!X21=Schichten!$B$4),INDEX($D$98:$D$147,MATCH(CODE(Schichtfolgetabelle!X21),$H$98:$H$147,0)),IF(ISERROR(VLOOKUP(Schichtfolgetabelle!X21,Berechnung!$A$98:$D$147,4,0)),0,VLOOKUP(Schichtfolgetabelle!X21,Berechnung!$A$98:$D$147,4,0)))</f>
        <v>0</v>
      </c>
      <c r="Z247" s="29">
        <f>IF(OR(Schichtfolgetabelle!Y21=Schichten!$B$3,Schichtfolgetabelle!Y21=Schichten!$B$4),INDEX($D$98:$D$147,MATCH(CODE(Schichtfolgetabelle!Y21),$H$98:$H$147,0)),IF(ISERROR(VLOOKUP(Schichtfolgetabelle!Y21,Berechnung!$A$98:$D$147,4,0)),0,VLOOKUP(Schichtfolgetabelle!Y21,Berechnung!$A$98:$D$147,4,0)))</f>
        <v>0</v>
      </c>
      <c r="AA247" s="29">
        <f>IF(OR(Schichtfolgetabelle!Z21=Schichten!$B$3,Schichtfolgetabelle!Z21=Schichten!$B$4),INDEX($D$98:$D$147,MATCH(CODE(Schichtfolgetabelle!Z21),$H$98:$H$147,0)),IF(ISERROR(VLOOKUP(Schichtfolgetabelle!Z21,Berechnung!$A$98:$D$147,4,0)),0,VLOOKUP(Schichtfolgetabelle!Z21,Berechnung!$A$98:$D$147,4,0)))</f>
        <v>0</v>
      </c>
      <c r="AB247" s="29">
        <f>IF(OR(Schichtfolgetabelle!AA21=Schichten!$B$3,Schichtfolgetabelle!AA21=Schichten!$B$4),INDEX($D$98:$D$147,MATCH(CODE(Schichtfolgetabelle!AA21),$H$98:$H$147,0)),IF(ISERROR(VLOOKUP(Schichtfolgetabelle!AA21,Berechnung!$A$98:$D$147,4,0)),0,VLOOKUP(Schichtfolgetabelle!AA21,Berechnung!$A$98:$D$147,4,0)))</f>
        <v>0</v>
      </c>
      <c r="AC247" s="29">
        <f>IF(OR(Schichtfolgetabelle!AB21=Schichten!$B$3,Schichtfolgetabelle!AB21=Schichten!$B$4),INDEX($D$98:$D$147,MATCH(CODE(Schichtfolgetabelle!AB21),$H$98:$H$147,0)),IF(ISERROR(VLOOKUP(Schichtfolgetabelle!AB21,Berechnung!$A$98:$D$147,4,0)),0,VLOOKUP(Schichtfolgetabelle!AB21,Berechnung!$A$98:$D$147,4,0)))</f>
        <v>0</v>
      </c>
      <c r="AD247" s="29">
        <f>IF(OR(Schichtfolgetabelle!AC21=Schichten!$B$3,Schichtfolgetabelle!AC21=Schichten!$B$4),INDEX($D$98:$D$147,MATCH(CODE(Schichtfolgetabelle!AC21),$H$98:$H$147,0)),IF(ISERROR(VLOOKUP(Schichtfolgetabelle!AC21,Berechnung!$A$98:$D$147,4,0)),0,VLOOKUP(Schichtfolgetabelle!AC21,Berechnung!$A$98:$D$147,4,0)))</f>
        <v>0</v>
      </c>
      <c r="AE247" s="29">
        <f>IF(OR(Schichtfolgetabelle!AD21=Schichten!$B$3,Schichtfolgetabelle!AD21=Schichten!$B$4),INDEX($D$98:$D$147,MATCH(CODE(Schichtfolgetabelle!AD21),$H$98:$H$147,0)),IF(ISERROR(VLOOKUP(Schichtfolgetabelle!AD21,Berechnung!$A$98:$D$147,4,0)),0,VLOOKUP(Schichtfolgetabelle!AD21,Berechnung!$A$98:$D$147,4,0)))</f>
        <v>0</v>
      </c>
      <c r="AF247" s="29">
        <f>IF(OR(Schichtfolgetabelle!AE21=Schichten!$B$3,Schichtfolgetabelle!AE21=Schichten!$B$4),INDEX($D$98:$D$147,MATCH(CODE(Schichtfolgetabelle!AE21),$H$98:$H$147,0)),IF(ISERROR(VLOOKUP(Schichtfolgetabelle!AE21,Berechnung!$A$98:$D$147,4,0)),0,VLOOKUP(Schichtfolgetabelle!AE21,Berechnung!$A$98:$D$147,4,0)))</f>
        <v>0</v>
      </c>
      <c r="AG247" s="29">
        <f>IF(OR(Schichtfolgetabelle!AF21=Schichten!$B$3,Schichtfolgetabelle!AF21=Schichten!$B$4),INDEX($D$98:$D$147,MATCH(CODE(Schichtfolgetabelle!AF21),$H$98:$H$147,0)),IF(ISERROR(VLOOKUP(Schichtfolgetabelle!AF21,Berechnung!$A$98:$D$147,4,0)),0,VLOOKUP(Schichtfolgetabelle!AF21,Berechnung!$A$98:$D$147,4,0)))</f>
        <v>0</v>
      </c>
      <c r="AH247" s="29">
        <f>IF(OR(Schichtfolgetabelle!AG21=Schichten!$B$3,Schichtfolgetabelle!AG21=Schichten!$B$4),INDEX($D$98:$D$147,MATCH(CODE(Schichtfolgetabelle!AG21),$H$98:$H$147,0)),IF(ISERROR(VLOOKUP(Schichtfolgetabelle!AG21,Berechnung!$A$98:$D$147,4,0)),0,VLOOKUP(Schichtfolgetabelle!AG21,Berechnung!$A$98:$D$147,4,0)))</f>
        <v>0</v>
      </c>
      <c r="AI247" s="29">
        <f>IF(OR(Schichtfolgetabelle!AH21=Schichten!$B$3,Schichtfolgetabelle!AH21=Schichten!$B$4),INDEX($D$98:$D$147,MATCH(CODE(Schichtfolgetabelle!AH21),$H$98:$H$147,0)),IF(ISERROR(VLOOKUP(Schichtfolgetabelle!AH21,Berechnung!$A$98:$D$147,4,0)),0,VLOOKUP(Schichtfolgetabelle!AH21,Berechnung!$A$98:$D$147,4,0)))</f>
        <v>0</v>
      </c>
      <c r="AJ247" s="29">
        <f>IF(OR(Schichtfolgetabelle!AI21=Schichten!$B$3,Schichtfolgetabelle!AI21=Schichten!$B$4),INDEX($D$98:$D$147,MATCH(CODE(Schichtfolgetabelle!AI21),$H$98:$H$147,0)),IF(ISERROR(VLOOKUP(Schichtfolgetabelle!AI21,Berechnung!$A$98:$D$147,4,0)),0,VLOOKUP(Schichtfolgetabelle!AI21,Berechnung!$A$98:$D$147,4,0)))</f>
        <v>0</v>
      </c>
      <c r="AK247" s="29">
        <f>IF(OR(Schichtfolgetabelle!AJ21=Schichten!$B$3,Schichtfolgetabelle!AJ21=Schichten!$B$4),INDEX($D$98:$D$147,MATCH(CODE(Schichtfolgetabelle!AJ21),$H$98:$H$147,0)),IF(ISERROR(VLOOKUP(Schichtfolgetabelle!AJ21,Berechnung!$A$98:$D$147,4,0)),0,VLOOKUP(Schichtfolgetabelle!AJ21,Berechnung!$A$98:$D$147,4,0)))</f>
        <v>0</v>
      </c>
      <c r="AM247" t="str">
        <f t="shared" si="18"/>
        <v>00:00</v>
      </c>
      <c r="AN247" s="29">
        <f>IF(OR(Schichtfolge!F20=Schichten!$B$3,Schichtfolge!F20=Schichten!$B$4),INDEX($D$98:$D$147,MATCH(CODE(Schichtfolge!F20),$H$98:$H$147,0)),IF(ISERROR(VLOOKUP(Schichtfolge!F20,Berechnung!$A$98:$D$147,4,0)),0,VLOOKUP(Schichtfolge!F20,Berechnung!$A$98:$D$147,4,0)))</f>
        <v>0</v>
      </c>
      <c r="AO247" s="29">
        <f>IF(OR(Schichtfolge!G20=Schichten!$B$3,Schichtfolge!G20=Schichten!$B$4),INDEX($D$98:$D$147,MATCH(CODE(Schichtfolge!G20),$H$98:$H$147,0)),IF(ISERROR(VLOOKUP(Schichtfolge!G20,Berechnung!$A$98:$D$147,4,0)),0,VLOOKUP(Schichtfolge!G20,Berechnung!$A$98:$D$147,4,0)))</f>
        <v>0</v>
      </c>
      <c r="AP247" s="29">
        <f>IF(OR(Schichtfolge!H20=Schichten!$B$3,Schichtfolge!H20=Schichten!$B$4),INDEX($D$98:$D$147,MATCH(CODE(Schichtfolge!H20),$H$98:$H$147,0)),IF(ISERROR(VLOOKUP(Schichtfolge!H20,Berechnung!$A$98:$D$147,4,0)),0,VLOOKUP(Schichtfolge!H20,Berechnung!$A$98:$D$147,4,0)))</f>
        <v>0</v>
      </c>
      <c r="AQ247" s="29">
        <f>IF(OR(Schichtfolge!I20=Schichten!$B$3,Schichtfolge!I20=Schichten!$B$4),INDEX($D$98:$D$147,MATCH(CODE(Schichtfolge!I20),$H$98:$H$147,0)),IF(ISERROR(VLOOKUP(Schichtfolge!I20,Berechnung!$A$98:$D$147,4,0)),0,VLOOKUP(Schichtfolge!I20,Berechnung!$A$98:$D$147,4,0)))</f>
        <v>0</v>
      </c>
      <c r="AR247" s="29">
        <f>IF(OR(Schichtfolge!J20=Schichten!$B$3,Schichtfolge!J20=Schichten!$B$4),INDEX($D$98:$D$147,MATCH(CODE(Schichtfolge!J20),$H$98:$H$147,0)),IF(ISERROR(VLOOKUP(Schichtfolge!J20,Berechnung!$A$98:$D$147,4,0)),0,VLOOKUP(Schichtfolge!J20,Berechnung!$A$98:$D$147,4,0)))</f>
        <v>0</v>
      </c>
      <c r="AS247" s="29">
        <f>IF(OR(Schichtfolge!K20=Schichten!$B$3,Schichtfolge!K20=Schichten!$B$4),INDEX($D$98:$D$147,MATCH(CODE(Schichtfolge!K20),$H$98:$H$147,0)),IF(ISERROR(VLOOKUP(Schichtfolge!K20,Berechnung!$A$98:$D$147,4,0)),0,VLOOKUP(Schichtfolge!K20,Berechnung!$A$98:$D$147,4,0)))</f>
        <v>0</v>
      </c>
      <c r="AT247" s="29">
        <f>IF(OR(Schichtfolge!L20=Schichten!$B$3,Schichtfolge!L20=Schichten!$B$4),INDEX($D$98:$D$147,MATCH(CODE(Schichtfolge!L20),$H$98:$H$147,0)),IF(ISERROR(VLOOKUP(Schichtfolge!L20,Berechnung!$A$98:$D$147,4,0)),0,VLOOKUP(Schichtfolge!L20,Berechnung!$A$98:$D$147,4,0)))</f>
        <v>0</v>
      </c>
      <c r="AU247" s="29">
        <f>IF(OR(Schichtfolge!M20=Schichten!$B$3,Schichtfolge!M20=Schichten!$B$4),INDEX($D$98:$D$147,MATCH(CODE(Schichtfolge!M20),$H$98:$H$147,0)),IF(ISERROR(VLOOKUP(Schichtfolge!M20,Berechnung!$A$98:$D$147,4,0)),0,VLOOKUP(Schichtfolge!M20,Berechnung!$A$98:$D$147,4,0)))</f>
        <v>0</v>
      </c>
      <c r="AV247" s="29">
        <f>IF(OR(Schichtfolge!N20=Schichten!$B$3,Schichtfolge!N20=Schichten!$B$4),INDEX($D$98:$D$147,MATCH(CODE(Schichtfolge!N20),$H$98:$H$147,0)),IF(ISERROR(VLOOKUP(Schichtfolge!N20,Berechnung!$A$98:$D$147,4,0)),0,VLOOKUP(Schichtfolge!N20,Berechnung!$A$98:$D$147,4,0)))</f>
        <v>0</v>
      </c>
      <c r="AW247" s="29">
        <f>IF(OR(Schichtfolge!O20=Schichten!$B$3,Schichtfolge!O20=Schichten!$B$4),INDEX($D$98:$D$147,MATCH(CODE(Schichtfolge!O20),$H$98:$H$147,0)),IF(ISERROR(VLOOKUP(Schichtfolge!O20,Berechnung!$A$98:$D$147,4,0)),0,VLOOKUP(Schichtfolge!O20,Berechnung!$A$98:$D$147,4,0)))</f>
        <v>0</v>
      </c>
      <c r="AX247" s="29">
        <f>IF(OR(Schichtfolge!P20=Schichten!$B$3,Schichtfolge!P20=Schichten!$B$4),INDEX($D$98:$D$147,MATCH(CODE(Schichtfolge!P20),$H$98:$H$147,0)),IF(ISERROR(VLOOKUP(Schichtfolge!P20,Berechnung!$A$98:$D$147,4,0)),0,VLOOKUP(Schichtfolge!P20,Berechnung!$A$98:$D$147,4,0)))</f>
        <v>0</v>
      </c>
      <c r="AY247" s="29">
        <f>IF(OR(Schichtfolge!Q20=Schichten!$B$3,Schichtfolge!Q20=Schichten!$B$4),INDEX($D$98:$D$147,MATCH(CODE(Schichtfolge!Q20),$H$98:$H$147,0)),IF(ISERROR(VLOOKUP(Schichtfolge!Q20,Berechnung!$A$98:$D$147,4,0)),0,VLOOKUP(Schichtfolge!Q20,Berechnung!$A$98:$D$147,4,0)))</f>
        <v>0</v>
      </c>
      <c r="AZ247" s="29">
        <f>IF(OR(Schichtfolge!R20=Schichten!$B$3,Schichtfolge!R20=Schichten!$B$4),INDEX($D$98:$D$147,MATCH(CODE(Schichtfolge!R20),$H$98:$H$147,0)),IF(ISERROR(VLOOKUP(Schichtfolge!R20,Berechnung!$A$98:$D$147,4,0)),0,VLOOKUP(Schichtfolge!R20,Berechnung!$A$98:$D$147,4,0)))</f>
        <v>0</v>
      </c>
      <c r="BA247" s="29">
        <f>IF(OR(Schichtfolge!S20=Schichten!$B$3,Schichtfolge!S20=Schichten!$B$4),INDEX($D$98:$D$147,MATCH(CODE(Schichtfolge!S20),$H$98:$H$147,0)),IF(ISERROR(VLOOKUP(Schichtfolge!S20,Berechnung!$A$98:$D$147,4,0)),0,VLOOKUP(Schichtfolge!S20,Berechnung!$A$98:$D$147,4,0)))</f>
        <v>0</v>
      </c>
      <c r="BB247" s="29">
        <f>IF(OR(Schichtfolge!T20=Schichten!$B$3,Schichtfolge!T20=Schichten!$B$4),INDEX($D$98:$D$147,MATCH(CODE(Schichtfolge!T20),$H$98:$H$147,0)),IF(ISERROR(VLOOKUP(Schichtfolge!T20,Berechnung!$A$98:$D$147,4,0)),0,VLOOKUP(Schichtfolge!T20,Berechnung!$A$98:$D$147,4,0)))</f>
        <v>0</v>
      </c>
      <c r="BC247" s="29">
        <f>IF(OR(Schichtfolge!U20=Schichten!$B$3,Schichtfolge!U20=Schichten!$B$4),INDEX($D$98:$D$147,MATCH(CODE(Schichtfolge!U20),$H$98:$H$147,0)),IF(ISERROR(VLOOKUP(Schichtfolge!U20,Berechnung!$A$98:$D$147,4,0)),0,VLOOKUP(Schichtfolge!U20,Berechnung!$A$98:$D$147,4,0)))</f>
        <v>0</v>
      </c>
      <c r="BD247" s="29">
        <f>IF(OR(Schichtfolge!V20=Schichten!$B$3,Schichtfolge!V20=Schichten!$B$4),INDEX($D$98:$D$147,MATCH(CODE(Schichtfolge!V20),$H$98:$H$147,0)),IF(ISERROR(VLOOKUP(Schichtfolge!V20,Berechnung!$A$98:$D$147,4,0)),0,VLOOKUP(Schichtfolge!V20,Berechnung!$A$98:$D$147,4,0)))</f>
        <v>0</v>
      </c>
      <c r="BE247" s="29">
        <f>IF(OR(Schichtfolge!W20=Schichten!$B$3,Schichtfolge!W20=Schichten!$B$4),INDEX($D$98:$D$147,MATCH(CODE(Schichtfolge!W20),$H$98:$H$147,0)),IF(ISERROR(VLOOKUP(Schichtfolge!W20,Berechnung!$A$98:$D$147,4,0)),0,VLOOKUP(Schichtfolge!W20,Berechnung!$A$98:$D$147,4,0)))</f>
        <v>0</v>
      </c>
      <c r="BF247" s="29">
        <f>IF(OR(Schichtfolge!X20=Schichten!$B$3,Schichtfolge!X20=Schichten!$B$4),INDEX($D$98:$D$147,MATCH(CODE(Schichtfolge!X20),$H$98:$H$147,0)),IF(ISERROR(VLOOKUP(Schichtfolge!X20,Berechnung!$A$98:$D$147,4,0)),0,VLOOKUP(Schichtfolge!X20,Berechnung!$A$98:$D$147,4,0)))</f>
        <v>0</v>
      </c>
      <c r="BG247" s="29">
        <f>IF(OR(Schichtfolge!Y20=Schichten!$B$3,Schichtfolge!Y20=Schichten!$B$4),INDEX($D$98:$D$147,MATCH(CODE(Schichtfolge!Y20),$H$98:$H$147,0)),IF(ISERROR(VLOOKUP(Schichtfolge!Y20,Berechnung!$A$98:$D$147,4,0)),0,VLOOKUP(Schichtfolge!Y20,Berechnung!$A$98:$D$147,4,0)))</f>
        <v>0</v>
      </c>
      <c r="BH247" s="29">
        <f>IF(OR(Schichtfolge!Z20=Schichten!$B$3,Schichtfolge!Z20=Schichten!$B$4),INDEX($D$98:$D$147,MATCH(CODE(Schichtfolge!Z20),$H$98:$H$147,0)),IF(ISERROR(VLOOKUP(Schichtfolge!Z20,Berechnung!$A$98:$D$147,4,0)),0,VLOOKUP(Schichtfolge!Z20,Berechnung!$A$98:$D$147,4,0)))</f>
        <v>0</v>
      </c>
      <c r="BI247" s="29">
        <f>IF(OR(Schichtfolge!AA20=Schichten!$B$3,Schichtfolge!AA20=Schichten!$B$4),INDEX($D$98:$D$147,MATCH(CODE(Schichtfolge!AA20),$H$98:$H$147,0)),IF(ISERROR(VLOOKUP(Schichtfolge!AA20,Berechnung!$A$98:$D$147,4,0)),0,VLOOKUP(Schichtfolge!AA20,Berechnung!$A$98:$D$147,4,0)))</f>
        <v>0</v>
      </c>
      <c r="BJ247" s="29">
        <f>IF(OR(Schichtfolge!AB20=Schichten!$B$3,Schichtfolge!AB20=Schichten!$B$4),INDEX($D$98:$D$147,MATCH(CODE(Schichtfolge!AB20),$H$98:$H$147,0)),IF(ISERROR(VLOOKUP(Schichtfolge!AB20,Berechnung!$A$98:$D$147,4,0)),0,VLOOKUP(Schichtfolge!AB20,Berechnung!$A$98:$D$147,4,0)))</f>
        <v>0</v>
      </c>
      <c r="BK247" s="29">
        <f>IF(OR(Schichtfolge!AC20=Schichten!$B$3,Schichtfolge!AC20=Schichten!$B$4),INDEX($D$98:$D$147,MATCH(CODE(Schichtfolge!AC20),$H$98:$H$147,0)),IF(ISERROR(VLOOKUP(Schichtfolge!AC20,Berechnung!$A$98:$D$147,4,0)),0,VLOOKUP(Schichtfolge!AC20,Berechnung!$A$98:$D$147,4,0)))</f>
        <v>0</v>
      </c>
      <c r="BL247" s="29">
        <f>IF(OR(Schichtfolge!AD20=Schichten!$B$3,Schichtfolge!AD20=Schichten!$B$4),INDEX($D$98:$D$147,MATCH(CODE(Schichtfolge!AD20),$H$98:$H$147,0)),IF(ISERROR(VLOOKUP(Schichtfolge!AD20,Berechnung!$A$98:$D$147,4,0)),0,VLOOKUP(Schichtfolge!AD20,Berechnung!$A$98:$D$147,4,0)))</f>
        <v>0</v>
      </c>
      <c r="BM247" s="29">
        <f>IF(OR(Schichtfolge!AE20=Schichten!$B$3,Schichtfolge!AE20=Schichten!$B$4),INDEX($D$98:$D$147,MATCH(CODE(Schichtfolge!AE20),$H$98:$H$147,0)),IF(ISERROR(VLOOKUP(Schichtfolge!AE20,Berechnung!$A$98:$D$147,4,0)),0,VLOOKUP(Schichtfolge!AE20,Berechnung!$A$98:$D$147,4,0)))</f>
        <v>0</v>
      </c>
      <c r="BN247" s="29">
        <f>IF(OR(Schichtfolge!AF20=Schichten!$B$3,Schichtfolge!AF20=Schichten!$B$4),INDEX($D$98:$D$147,MATCH(CODE(Schichtfolge!AF20),$H$98:$H$147,0)),IF(ISERROR(VLOOKUP(Schichtfolge!AF20,Berechnung!$A$98:$D$147,4,0)),0,VLOOKUP(Schichtfolge!AF20,Berechnung!$A$98:$D$147,4,0)))</f>
        <v>0</v>
      </c>
      <c r="BO247" s="29">
        <f>IF(OR(Schichtfolge!AG20=Schichten!$B$3,Schichtfolge!AG20=Schichten!$B$4),INDEX($D$98:$D$147,MATCH(CODE(Schichtfolge!AG20),$H$98:$H$147,0)),IF(ISERROR(VLOOKUP(Schichtfolge!AG20,Berechnung!$A$98:$D$147,4,0)),0,VLOOKUP(Schichtfolge!AG20,Berechnung!$A$98:$D$147,4,0)))</f>
        <v>0</v>
      </c>
    </row>
    <row r="248" spans="1:67" x14ac:dyDescent="0.25">
      <c r="A248" s="82" t="str">
        <f>IF(Feiertage!D98&lt;&gt;"",Feiertage!B98,"")</f>
        <v/>
      </c>
      <c r="C248">
        <f>Schichtfolgetabelle!B22</f>
        <v>17</v>
      </c>
      <c r="D248" t="str">
        <f>Schichtfolgetabelle!C22</f>
        <v>Vorname17</v>
      </c>
      <c r="E248" t="str">
        <f>Schichtfolgetabelle!D22</f>
        <v>Nachname17</v>
      </c>
      <c r="F248" s="29" t="str">
        <f t="shared" si="17"/>
        <v>00:00</v>
      </c>
      <c r="G248" s="29">
        <f>IF(OR(Schichtfolgetabelle!F22=Schichten!$B$3,Schichtfolgetabelle!F22=Schichten!$B$4),INDEX($D$98:$D$147,MATCH(CODE(Schichtfolgetabelle!F22),$H$98:$H$147,0)),IF(ISERROR(VLOOKUP(Schichtfolgetabelle!F22,Berechnung!$A$98:$D$147,4,0)),0,VLOOKUP(Schichtfolgetabelle!F22,Berechnung!$A$98:$D$147,4,0)))</f>
        <v>0</v>
      </c>
      <c r="H248" s="29">
        <f>IF(OR(Schichtfolgetabelle!G22=Schichten!$B$3,Schichtfolgetabelle!G22=Schichten!$B$4),INDEX($D$98:$D$147,MATCH(CODE(Schichtfolgetabelle!G22),$H$98:$H$147,0)),IF(ISERROR(VLOOKUP(Schichtfolgetabelle!G22,Berechnung!$A$98:$D$147,4,0)),0,VLOOKUP(Schichtfolgetabelle!G22,Berechnung!$A$98:$D$147,4,0)))</f>
        <v>0</v>
      </c>
      <c r="I248" s="29">
        <f>IF(OR(Schichtfolgetabelle!H22=Schichten!$B$3,Schichtfolgetabelle!H22=Schichten!$B$4),INDEX($D$98:$D$147,MATCH(CODE(Schichtfolgetabelle!H22),$H$98:$H$147,0)),IF(ISERROR(VLOOKUP(Schichtfolgetabelle!H22,Berechnung!$A$98:$D$147,4,0)),0,VLOOKUP(Schichtfolgetabelle!H22,Berechnung!$A$98:$D$147,4,0)))</f>
        <v>0</v>
      </c>
      <c r="J248" s="29">
        <f>IF(OR(Schichtfolgetabelle!I22=Schichten!$B$3,Schichtfolgetabelle!I22=Schichten!$B$4),INDEX($D$98:$D$147,MATCH(CODE(Schichtfolgetabelle!I22),$H$98:$H$147,0)),IF(ISERROR(VLOOKUP(Schichtfolgetabelle!I22,Berechnung!$A$98:$D$147,4,0)),0,VLOOKUP(Schichtfolgetabelle!I22,Berechnung!$A$98:$D$147,4,0)))</f>
        <v>0</v>
      </c>
      <c r="K248" s="29">
        <f>IF(OR(Schichtfolgetabelle!J22=Schichten!$B$3,Schichtfolgetabelle!J22=Schichten!$B$4),INDEX($D$98:$D$147,MATCH(CODE(Schichtfolgetabelle!J22),$H$98:$H$147,0)),IF(ISERROR(VLOOKUP(Schichtfolgetabelle!J22,Berechnung!$A$98:$D$147,4,0)),0,VLOOKUP(Schichtfolgetabelle!J22,Berechnung!$A$98:$D$147,4,0)))</f>
        <v>0</v>
      </c>
      <c r="L248" s="29">
        <f>IF(OR(Schichtfolgetabelle!K22=Schichten!$B$3,Schichtfolgetabelle!K22=Schichten!$B$4),INDEX($D$98:$D$147,MATCH(CODE(Schichtfolgetabelle!K22),$H$98:$H$147,0)),IF(ISERROR(VLOOKUP(Schichtfolgetabelle!K22,Berechnung!$A$98:$D$147,4,0)),0,VLOOKUP(Schichtfolgetabelle!K22,Berechnung!$A$98:$D$147,4,0)))</f>
        <v>0</v>
      </c>
      <c r="M248" s="29">
        <f>IF(OR(Schichtfolgetabelle!L22=Schichten!$B$3,Schichtfolgetabelle!L22=Schichten!$B$4),INDEX($D$98:$D$147,MATCH(CODE(Schichtfolgetabelle!L22),$H$98:$H$147,0)),IF(ISERROR(VLOOKUP(Schichtfolgetabelle!L22,Berechnung!$A$98:$D$147,4,0)),0,VLOOKUP(Schichtfolgetabelle!L22,Berechnung!$A$98:$D$147,4,0)))</f>
        <v>0</v>
      </c>
      <c r="N248" s="29">
        <f>IF(OR(Schichtfolgetabelle!M22=Schichten!$B$3,Schichtfolgetabelle!M22=Schichten!$B$4),INDEX($D$98:$D$147,MATCH(CODE(Schichtfolgetabelle!M22),$H$98:$H$147,0)),IF(ISERROR(VLOOKUP(Schichtfolgetabelle!M22,Berechnung!$A$98:$D$147,4,0)),0,VLOOKUP(Schichtfolgetabelle!M22,Berechnung!$A$98:$D$147,4,0)))</f>
        <v>0</v>
      </c>
      <c r="O248" s="29">
        <f>IF(OR(Schichtfolgetabelle!N22=Schichten!$B$3,Schichtfolgetabelle!N22=Schichten!$B$4),INDEX($D$98:$D$147,MATCH(CODE(Schichtfolgetabelle!N22),$H$98:$H$147,0)),IF(ISERROR(VLOOKUP(Schichtfolgetabelle!N22,Berechnung!$A$98:$D$147,4,0)),0,VLOOKUP(Schichtfolgetabelle!N22,Berechnung!$A$98:$D$147,4,0)))</f>
        <v>0</v>
      </c>
      <c r="P248" s="29">
        <f>IF(OR(Schichtfolgetabelle!O22=Schichten!$B$3,Schichtfolgetabelle!O22=Schichten!$B$4),INDEX($D$98:$D$147,MATCH(CODE(Schichtfolgetabelle!O22),$H$98:$H$147,0)),IF(ISERROR(VLOOKUP(Schichtfolgetabelle!O22,Berechnung!$A$98:$D$147,4,0)),0,VLOOKUP(Schichtfolgetabelle!O22,Berechnung!$A$98:$D$147,4,0)))</f>
        <v>0</v>
      </c>
      <c r="Q248" s="29">
        <f>IF(OR(Schichtfolgetabelle!P22=Schichten!$B$3,Schichtfolgetabelle!P22=Schichten!$B$4),INDEX($D$98:$D$147,MATCH(CODE(Schichtfolgetabelle!P22),$H$98:$H$147,0)),IF(ISERROR(VLOOKUP(Schichtfolgetabelle!P22,Berechnung!$A$98:$D$147,4,0)),0,VLOOKUP(Schichtfolgetabelle!P22,Berechnung!$A$98:$D$147,4,0)))</f>
        <v>0</v>
      </c>
      <c r="R248" s="29">
        <f>IF(OR(Schichtfolgetabelle!Q22=Schichten!$B$3,Schichtfolgetabelle!Q22=Schichten!$B$4),INDEX($D$98:$D$147,MATCH(CODE(Schichtfolgetabelle!Q22),$H$98:$H$147,0)),IF(ISERROR(VLOOKUP(Schichtfolgetabelle!Q22,Berechnung!$A$98:$D$147,4,0)),0,VLOOKUP(Schichtfolgetabelle!Q22,Berechnung!$A$98:$D$147,4,0)))</f>
        <v>0</v>
      </c>
      <c r="S248" s="29">
        <f>IF(OR(Schichtfolgetabelle!R22=Schichten!$B$3,Schichtfolgetabelle!R22=Schichten!$B$4),INDEX($D$98:$D$147,MATCH(CODE(Schichtfolgetabelle!R22),$H$98:$H$147,0)),IF(ISERROR(VLOOKUP(Schichtfolgetabelle!R22,Berechnung!$A$98:$D$147,4,0)),0,VLOOKUP(Schichtfolgetabelle!R22,Berechnung!$A$98:$D$147,4,0)))</f>
        <v>0</v>
      </c>
      <c r="T248" s="29">
        <f>IF(OR(Schichtfolgetabelle!S22=Schichten!$B$3,Schichtfolgetabelle!S22=Schichten!$B$4),INDEX($D$98:$D$147,MATCH(CODE(Schichtfolgetabelle!S22),$H$98:$H$147,0)),IF(ISERROR(VLOOKUP(Schichtfolgetabelle!S22,Berechnung!$A$98:$D$147,4,0)),0,VLOOKUP(Schichtfolgetabelle!S22,Berechnung!$A$98:$D$147,4,0)))</f>
        <v>0</v>
      </c>
      <c r="U248" s="29">
        <f>IF(OR(Schichtfolgetabelle!T22=Schichten!$B$3,Schichtfolgetabelle!T22=Schichten!$B$4),INDEX($D$98:$D$147,MATCH(CODE(Schichtfolgetabelle!T22),$H$98:$H$147,0)),IF(ISERROR(VLOOKUP(Schichtfolgetabelle!T22,Berechnung!$A$98:$D$147,4,0)),0,VLOOKUP(Schichtfolgetabelle!T22,Berechnung!$A$98:$D$147,4,0)))</f>
        <v>0</v>
      </c>
      <c r="V248" s="29">
        <f>IF(OR(Schichtfolgetabelle!U22=Schichten!$B$3,Schichtfolgetabelle!U22=Schichten!$B$4),INDEX($D$98:$D$147,MATCH(CODE(Schichtfolgetabelle!U22),$H$98:$H$147,0)),IF(ISERROR(VLOOKUP(Schichtfolgetabelle!U22,Berechnung!$A$98:$D$147,4,0)),0,VLOOKUP(Schichtfolgetabelle!U22,Berechnung!$A$98:$D$147,4,0)))</f>
        <v>0</v>
      </c>
      <c r="W248" s="29">
        <f>IF(OR(Schichtfolgetabelle!V22=Schichten!$B$3,Schichtfolgetabelle!V22=Schichten!$B$4),INDEX($D$98:$D$147,MATCH(CODE(Schichtfolgetabelle!V22),$H$98:$H$147,0)),IF(ISERROR(VLOOKUP(Schichtfolgetabelle!V22,Berechnung!$A$98:$D$147,4,0)),0,VLOOKUP(Schichtfolgetabelle!V22,Berechnung!$A$98:$D$147,4,0)))</f>
        <v>0</v>
      </c>
      <c r="X248" s="29">
        <f>IF(OR(Schichtfolgetabelle!W22=Schichten!$B$3,Schichtfolgetabelle!W22=Schichten!$B$4),INDEX($D$98:$D$147,MATCH(CODE(Schichtfolgetabelle!W22),$H$98:$H$147,0)),IF(ISERROR(VLOOKUP(Schichtfolgetabelle!W22,Berechnung!$A$98:$D$147,4,0)),0,VLOOKUP(Schichtfolgetabelle!W22,Berechnung!$A$98:$D$147,4,0)))</f>
        <v>0</v>
      </c>
      <c r="Y248" s="29">
        <f>IF(OR(Schichtfolgetabelle!X22=Schichten!$B$3,Schichtfolgetabelle!X22=Schichten!$B$4),INDEX($D$98:$D$147,MATCH(CODE(Schichtfolgetabelle!X22),$H$98:$H$147,0)),IF(ISERROR(VLOOKUP(Schichtfolgetabelle!X22,Berechnung!$A$98:$D$147,4,0)),0,VLOOKUP(Schichtfolgetabelle!X22,Berechnung!$A$98:$D$147,4,0)))</f>
        <v>0</v>
      </c>
      <c r="Z248" s="29">
        <f>IF(OR(Schichtfolgetabelle!Y22=Schichten!$B$3,Schichtfolgetabelle!Y22=Schichten!$B$4),INDEX($D$98:$D$147,MATCH(CODE(Schichtfolgetabelle!Y22),$H$98:$H$147,0)),IF(ISERROR(VLOOKUP(Schichtfolgetabelle!Y22,Berechnung!$A$98:$D$147,4,0)),0,VLOOKUP(Schichtfolgetabelle!Y22,Berechnung!$A$98:$D$147,4,0)))</f>
        <v>0</v>
      </c>
      <c r="AA248" s="29">
        <f>IF(OR(Schichtfolgetabelle!Z22=Schichten!$B$3,Schichtfolgetabelle!Z22=Schichten!$B$4),INDEX($D$98:$D$147,MATCH(CODE(Schichtfolgetabelle!Z22),$H$98:$H$147,0)),IF(ISERROR(VLOOKUP(Schichtfolgetabelle!Z22,Berechnung!$A$98:$D$147,4,0)),0,VLOOKUP(Schichtfolgetabelle!Z22,Berechnung!$A$98:$D$147,4,0)))</f>
        <v>0</v>
      </c>
      <c r="AB248" s="29">
        <f>IF(OR(Schichtfolgetabelle!AA22=Schichten!$B$3,Schichtfolgetabelle!AA22=Schichten!$B$4),INDEX($D$98:$D$147,MATCH(CODE(Schichtfolgetabelle!AA22),$H$98:$H$147,0)),IF(ISERROR(VLOOKUP(Schichtfolgetabelle!AA22,Berechnung!$A$98:$D$147,4,0)),0,VLOOKUP(Schichtfolgetabelle!AA22,Berechnung!$A$98:$D$147,4,0)))</f>
        <v>0</v>
      </c>
      <c r="AC248" s="29">
        <f>IF(OR(Schichtfolgetabelle!AB22=Schichten!$B$3,Schichtfolgetabelle!AB22=Schichten!$B$4),INDEX($D$98:$D$147,MATCH(CODE(Schichtfolgetabelle!AB22),$H$98:$H$147,0)),IF(ISERROR(VLOOKUP(Schichtfolgetabelle!AB22,Berechnung!$A$98:$D$147,4,0)),0,VLOOKUP(Schichtfolgetabelle!AB22,Berechnung!$A$98:$D$147,4,0)))</f>
        <v>0</v>
      </c>
      <c r="AD248" s="29">
        <f>IF(OR(Schichtfolgetabelle!AC22=Schichten!$B$3,Schichtfolgetabelle!AC22=Schichten!$B$4),INDEX($D$98:$D$147,MATCH(CODE(Schichtfolgetabelle!AC22),$H$98:$H$147,0)),IF(ISERROR(VLOOKUP(Schichtfolgetabelle!AC22,Berechnung!$A$98:$D$147,4,0)),0,VLOOKUP(Schichtfolgetabelle!AC22,Berechnung!$A$98:$D$147,4,0)))</f>
        <v>0</v>
      </c>
      <c r="AE248" s="29">
        <f>IF(OR(Schichtfolgetabelle!AD22=Schichten!$B$3,Schichtfolgetabelle!AD22=Schichten!$B$4),INDEX($D$98:$D$147,MATCH(CODE(Schichtfolgetabelle!AD22),$H$98:$H$147,0)),IF(ISERROR(VLOOKUP(Schichtfolgetabelle!AD22,Berechnung!$A$98:$D$147,4,0)),0,VLOOKUP(Schichtfolgetabelle!AD22,Berechnung!$A$98:$D$147,4,0)))</f>
        <v>0</v>
      </c>
      <c r="AF248" s="29">
        <f>IF(OR(Schichtfolgetabelle!AE22=Schichten!$B$3,Schichtfolgetabelle!AE22=Schichten!$B$4),INDEX($D$98:$D$147,MATCH(CODE(Schichtfolgetabelle!AE22),$H$98:$H$147,0)),IF(ISERROR(VLOOKUP(Schichtfolgetabelle!AE22,Berechnung!$A$98:$D$147,4,0)),0,VLOOKUP(Schichtfolgetabelle!AE22,Berechnung!$A$98:$D$147,4,0)))</f>
        <v>0</v>
      </c>
      <c r="AG248" s="29">
        <f>IF(OR(Schichtfolgetabelle!AF22=Schichten!$B$3,Schichtfolgetabelle!AF22=Schichten!$B$4),INDEX($D$98:$D$147,MATCH(CODE(Schichtfolgetabelle!AF22),$H$98:$H$147,0)),IF(ISERROR(VLOOKUP(Schichtfolgetabelle!AF22,Berechnung!$A$98:$D$147,4,0)),0,VLOOKUP(Schichtfolgetabelle!AF22,Berechnung!$A$98:$D$147,4,0)))</f>
        <v>0</v>
      </c>
      <c r="AH248" s="29">
        <f>IF(OR(Schichtfolgetabelle!AG22=Schichten!$B$3,Schichtfolgetabelle!AG22=Schichten!$B$4),INDEX($D$98:$D$147,MATCH(CODE(Schichtfolgetabelle!AG22),$H$98:$H$147,0)),IF(ISERROR(VLOOKUP(Schichtfolgetabelle!AG22,Berechnung!$A$98:$D$147,4,0)),0,VLOOKUP(Schichtfolgetabelle!AG22,Berechnung!$A$98:$D$147,4,0)))</f>
        <v>0</v>
      </c>
      <c r="AI248" s="29">
        <f>IF(OR(Schichtfolgetabelle!AH22=Schichten!$B$3,Schichtfolgetabelle!AH22=Schichten!$B$4),INDEX($D$98:$D$147,MATCH(CODE(Schichtfolgetabelle!AH22),$H$98:$H$147,0)),IF(ISERROR(VLOOKUP(Schichtfolgetabelle!AH22,Berechnung!$A$98:$D$147,4,0)),0,VLOOKUP(Schichtfolgetabelle!AH22,Berechnung!$A$98:$D$147,4,0)))</f>
        <v>0</v>
      </c>
      <c r="AJ248" s="29">
        <f>IF(OR(Schichtfolgetabelle!AI22=Schichten!$B$3,Schichtfolgetabelle!AI22=Schichten!$B$4),INDEX($D$98:$D$147,MATCH(CODE(Schichtfolgetabelle!AI22),$H$98:$H$147,0)),IF(ISERROR(VLOOKUP(Schichtfolgetabelle!AI22,Berechnung!$A$98:$D$147,4,0)),0,VLOOKUP(Schichtfolgetabelle!AI22,Berechnung!$A$98:$D$147,4,0)))</f>
        <v>0</v>
      </c>
      <c r="AK248" s="29">
        <f>IF(OR(Schichtfolgetabelle!AJ22=Schichten!$B$3,Schichtfolgetabelle!AJ22=Schichten!$B$4),INDEX($D$98:$D$147,MATCH(CODE(Schichtfolgetabelle!AJ22),$H$98:$H$147,0)),IF(ISERROR(VLOOKUP(Schichtfolgetabelle!AJ22,Berechnung!$A$98:$D$147,4,0)),0,VLOOKUP(Schichtfolgetabelle!AJ22,Berechnung!$A$98:$D$147,4,0)))</f>
        <v>0</v>
      </c>
      <c r="AM248" t="str">
        <f t="shared" si="18"/>
        <v>00:00</v>
      </c>
      <c r="AN248" s="29">
        <f>IF(OR(Schichtfolge!F21=Schichten!$B$3,Schichtfolge!F21=Schichten!$B$4),INDEX($D$98:$D$147,MATCH(CODE(Schichtfolge!F21),$H$98:$H$147,0)),IF(ISERROR(VLOOKUP(Schichtfolge!F21,Berechnung!$A$98:$D$147,4,0)),0,VLOOKUP(Schichtfolge!F21,Berechnung!$A$98:$D$147,4,0)))</f>
        <v>0</v>
      </c>
      <c r="AO248" s="29">
        <f>IF(OR(Schichtfolge!G21=Schichten!$B$3,Schichtfolge!G21=Schichten!$B$4),INDEX($D$98:$D$147,MATCH(CODE(Schichtfolge!G21),$H$98:$H$147,0)),IF(ISERROR(VLOOKUP(Schichtfolge!G21,Berechnung!$A$98:$D$147,4,0)),0,VLOOKUP(Schichtfolge!G21,Berechnung!$A$98:$D$147,4,0)))</f>
        <v>0</v>
      </c>
      <c r="AP248" s="29">
        <f>IF(OR(Schichtfolge!H21=Schichten!$B$3,Schichtfolge!H21=Schichten!$B$4),INDEX($D$98:$D$147,MATCH(CODE(Schichtfolge!H21),$H$98:$H$147,0)),IF(ISERROR(VLOOKUP(Schichtfolge!H21,Berechnung!$A$98:$D$147,4,0)),0,VLOOKUP(Schichtfolge!H21,Berechnung!$A$98:$D$147,4,0)))</f>
        <v>0</v>
      </c>
      <c r="AQ248" s="29">
        <f>IF(OR(Schichtfolge!I21=Schichten!$B$3,Schichtfolge!I21=Schichten!$B$4),INDEX($D$98:$D$147,MATCH(CODE(Schichtfolge!I21),$H$98:$H$147,0)),IF(ISERROR(VLOOKUP(Schichtfolge!I21,Berechnung!$A$98:$D$147,4,0)),0,VLOOKUP(Schichtfolge!I21,Berechnung!$A$98:$D$147,4,0)))</f>
        <v>0</v>
      </c>
      <c r="AR248" s="29">
        <f>IF(OR(Schichtfolge!J21=Schichten!$B$3,Schichtfolge!J21=Schichten!$B$4),INDEX($D$98:$D$147,MATCH(CODE(Schichtfolge!J21),$H$98:$H$147,0)),IF(ISERROR(VLOOKUP(Schichtfolge!J21,Berechnung!$A$98:$D$147,4,0)),0,VLOOKUP(Schichtfolge!J21,Berechnung!$A$98:$D$147,4,0)))</f>
        <v>0</v>
      </c>
      <c r="AS248" s="29">
        <f>IF(OR(Schichtfolge!K21=Schichten!$B$3,Schichtfolge!K21=Schichten!$B$4),INDEX($D$98:$D$147,MATCH(CODE(Schichtfolge!K21),$H$98:$H$147,0)),IF(ISERROR(VLOOKUP(Schichtfolge!K21,Berechnung!$A$98:$D$147,4,0)),0,VLOOKUP(Schichtfolge!K21,Berechnung!$A$98:$D$147,4,0)))</f>
        <v>0</v>
      </c>
      <c r="AT248" s="29">
        <f>IF(OR(Schichtfolge!L21=Schichten!$B$3,Schichtfolge!L21=Schichten!$B$4),INDEX($D$98:$D$147,MATCH(CODE(Schichtfolge!L21),$H$98:$H$147,0)),IF(ISERROR(VLOOKUP(Schichtfolge!L21,Berechnung!$A$98:$D$147,4,0)),0,VLOOKUP(Schichtfolge!L21,Berechnung!$A$98:$D$147,4,0)))</f>
        <v>0</v>
      </c>
      <c r="AU248" s="29">
        <f>IF(OR(Schichtfolge!M21=Schichten!$B$3,Schichtfolge!M21=Schichten!$B$4),INDEX($D$98:$D$147,MATCH(CODE(Schichtfolge!M21),$H$98:$H$147,0)),IF(ISERROR(VLOOKUP(Schichtfolge!M21,Berechnung!$A$98:$D$147,4,0)),0,VLOOKUP(Schichtfolge!M21,Berechnung!$A$98:$D$147,4,0)))</f>
        <v>0</v>
      </c>
      <c r="AV248" s="29">
        <f>IF(OR(Schichtfolge!N21=Schichten!$B$3,Schichtfolge!N21=Schichten!$B$4),INDEX($D$98:$D$147,MATCH(CODE(Schichtfolge!N21),$H$98:$H$147,0)),IF(ISERROR(VLOOKUP(Schichtfolge!N21,Berechnung!$A$98:$D$147,4,0)),0,VLOOKUP(Schichtfolge!N21,Berechnung!$A$98:$D$147,4,0)))</f>
        <v>0</v>
      </c>
      <c r="AW248" s="29">
        <f>IF(OR(Schichtfolge!O21=Schichten!$B$3,Schichtfolge!O21=Schichten!$B$4),INDEX($D$98:$D$147,MATCH(CODE(Schichtfolge!O21),$H$98:$H$147,0)),IF(ISERROR(VLOOKUP(Schichtfolge!O21,Berechnung!$A$98:$D$147,4,0)),0,VLOOKUP(Schichtfolge!O21,Berechnung!$A$98:$D$147,4,0)))</f>
        <v>0</v>
      </c>
      <c r="AX248" s="29">
        <f>IF(OR(Schichtfolge!P21=Schichten!$B$3,Schichtfolge!P21=Schichten!$B$4),INDEX($D$98:$D$147,MATCH(CODE(Schichtfolge!P21),$H$98:$H$147,0)),IF(ISERROR(VLOOKUP(Schichtfolge!P21,Berechnung!$A$98:$D$147,4,0)),0,VLOOKUP(Schichtfolge!P21,Berechnung!$A$98:$D$147,4,0)))</f>
        <v>0</v>
      </c>
      <c r="AY248" s="29">
        <f>IF(OR(Schichtfolge!Q21=Schichten!$B$3,Schichtfolge!Q21=Schichten!$B$4),INDEX($D$98:$D$147,MATCH(CODE(Schichtfolge!Q21),$H$98:$H$147,0)),IF(ISERROR(VLOOKUP(Schichtfolge!Q21,Berechnung!$A$98:$D$147,4,0)),0,VLOOKUP(Schichtfolge!Q21,Berechnung!$A$98:$D$147,4,0)))</f>
        <v>0</v>
      </c>
      <c r="AZ248" s="29">
        <f>IF(OR(Schichtfolge!R21=Schichten!$B$3,Schichtfolge!R21=Schichten!$B$4),INDEX($D$98:$D$147,MATCH(CODE(Schichtfolge!R21),$H$98:$H$147,0)),IF(ISERROR(VLOOKUP(Schichtfolge!R21,Berechnung!$A$98:$D$147,4,0)),0,VLOOKUP(Schichtfolge!R21,Berechnung!$A$98:$D$147,4,0)))</f>
        <v>0</v>
      </c>
      <c r="BA248" s="29">
        <f>IF(OR(Schichtfolge!S21=Schichten!$B$3,Schichtfolge!S21=Schichten!$B$4),INDEX($D$98:$D$147,MATCH(CODE(Schichtfolge!S21),$H$98:$H$147,0)),IF(ISERROR(VLOOKUP(Schichtfolge!S21,Berechnung!$A$98:$D$147,4,0)),0,VLOOKUP(Schichtfolge!S21,Berechnung!$A$98:$D$147,4,0)))</f>
        <v>0</v>
      </c>
      <c r="BB248" s="29">
        <f>IF(OR(Schichtfolge!T21=Schichten!$B$3,Schichtfolge!T21=Schichten!$B$4),INDEX($D$98:$D$147,MATCH(CODE(Schichtfolge!T21),$H$98:$H$147,0)),IF(ISERROR(VLOOKUP(Schichtfolge!T21,Berechnung!$A$98:$D$147,4,0)),0,VLOOKUP(Schichtfolge!T21,Berechnung!$A$98:$D$147,4,0)))</f>
        <v>0</v>
      </c>
      <c r="BC248" s="29">
        <f>IF(OR(Schichtfolge!U21=Schichten!$B$3,Schichtfolge!U21=Schichten!$B$4),INDEX($D$98:$D$147,MATCH(CODE(Schichtfolge!U21),$H$98:$H$147,0)),IF(ISERROR(VLOOKUP(Schichtfolge!U21,Berechnung!$A$98:$D$147,4,0)),0,VLOOKUP(Schichtfolge!U21,Berechnung!$A$98:$D$147,4,0)))</f>
        <v>0</v>
      </c>
      <c r="BD248" s="29">
        <f>IF(OR(Schichtfolge!V21=Schichten!$B$3,Schichtfolge!V21=Schichten!$B$4),INDEX($D$98:$D$147,MATCH(CODE(Schichtfolge!V21),$H$98:$H$147,0)),IF(ISERROR(VLOOKUP(Schichtfolge!V21,Berechnung!$A$98:$D$147,4,0)),0,VLOOKUP(Schichtfolge!V21,Berechnung!$A$98:$D$147,4,0)))</f>
        <v>0</v>
      </c>
      <c r="BE248" s="29">
        <f>IF(OR(Schichtfolge!W21=Schichten!$B$3,Schichtfolge!W21=Schichten!$B$4),INDEX($D$98:$D$147,MATCH(CODE(Schichtfolge!W21),$H$98:$H$147,0)),IF(ISERROR(VLOOKUP(Schichtfolge!W21,Berechnung!$A$98:$D$147,4,0)),0,VLOOKUP(Schichtfolge!W21,Berechnung!$A$98:$D$147,4,0)))</f>
        <v>0</v>
      </c>
      <c r="BF248" s="29">
        <f>IF(OR(Schichtfolge!X21=Schichten!$B$3,Schichtfolge!X21=Schichten!$B$4),INDEX($D$98:$D$147,MATCH(CODE(Schichtfolge!X21),$H$98:$H$147,0)),IF(ISERROR(VLOOKUP(Schichtfolge!X21,Berechnung!$A$98:$D$147,4,0)),0,VLOOKUP(Schichtfolge!X21,Berechnung!$A$98:$D$147,4,0)))</f>
        <v>0</v>
      </c>
      <c r="BG248" s="29">
        <f>IF(OR(Schichtfolge!Y21=Schichten!$B$3,Schichtfolge!Y21=Schichten!$B$4),INDEX($D$98:$D$147,MATCH(CODE(Schichtfolge!Y21),$H$98:$H$147,0)),IF(ISERROR(VLOOKUP(Schichtfolge!Y21,Berechnung!$A$98:$D$147,4,0)),0,VLOOKUP(Schichtfolge!Y21,Berechnung!$A$98:$D$147,4,0)))</f>
        <v>0</v>
      </c>
      <c r="BH248" s="29">
        <f>IF(OR(Schichtfolge!Z21=Schichten!$B$3,Schichtfolge!Z21=Schichten!$B$4),INDEX($D$98:$D$147,MATCH(CODE(Schichtfolge!Z21),$H$98:$H$147,0)),IF(ISERROR(VLOOKUP(Schichtfolge!Z21,Berechnung!$A$98:$D$147,4,0)),0,VLOOKUP(Schichtfolge!Z21,Berechnung!$A$98:$D$147,4,0)))</f>
        <v>0</v>
      </c>
      <c r="BI248" s="29">
        <f>IF(OR(Schichtfolge!AA21=Schichten!$B$3,Schichtfolge!AA21=Schichten!$B$4),INDEX($D$98:$D$147,MATCH(CODE(Schichtfolge!AA21),$H$98:$H$147,0)),IF(ISERROR(VLOOKUP(Schichtfolge!AA21,Berechnung!$A$98:$D$147,4,0)),0,VLOOKUP(Schichtfolge!AA21,Berechnung!$A$98:$D$147,4,0)))</f>
        <v>0</v>
      </c>
      <c r="BJ248" s="29">
        <f>IF(OR(Schichtfolge!AB21=Schichten!$B$3,Schichtfolge!AB21=Schichten!$B$4),INDEX($D$98:$D$147,MATCH(CODE(Schichtfolge!AB21),$H$98:$H$147,0)),IF(ISERROR(VLOOKUP(Schichtfolge!AB21,Berechnung!$A$98:$D$147,4,0)),0,VLOOKUP(Schichtfolge!AB21,Berechnung!$A$98:$D$147,4,0)))</f>
        <v>0</v>
      </c>
      <c r="BK248" s="29">
        <f>IF(OR(Schichtfolge!AC21=Schichten!$B$3,Schichtfolge!AC21=Schichten!$B$4),INDEX($D$98:$D$147,MATCH(CODE(Schichtfolge!AC21),$H$98:$H$147,0)),IF(ISERROR(VLOOKUP(Schichtfolge!AC21,Berechnung!$A$98:$D$147,4,0)),0,VLOOKUP(Schichtfolge!AC21,Berechnung!$A$98:$D$147,4,0)))</f>
        <v>0</v>
      </c>
      <c r="BL248" s="29">
        <f>IF(OR(Schichtfolge!AD21=Schichten!$B$3,Schichtfolge!AD21=Schichten!$B$4),INDEX($D$98:$D$147,MATCH(CODE(Schichtfolge!AD21),$H$98:$H$147,0)),IF(ISERROR(VLOOKUP(Schichtfolge!AD21,Berechnung!$A$98:$D$147,4,0)),0,VLOOKUP(Schichtfolge!AD21,Berechnung!$A$98:$D$147,4,0)))</f>
        <v>0</v>
      </c>
      <c r="BM248" s="29">
        <f>IF(OR(Schichtfolge!AE21=Schichten!$B$3,Schichtfolge!AE21=Schichten!$B$4),INDEX($D$98:$D$147,MATCH(CODE(Schichtfolge!AE21),$H$98:$H$147,0)),IF(ISERROR(VLOOKUP(Schichtfolge!AE21,Berechnung!$A$98:$D$147,4,0)),0,VLOOKUP(Schichtfolge!AE21,Berechnung!$A$98:$D$147,4,0)))</f>
        <v>0</v>
      </c>
      <c r="BN248" s="29">
        <f>IF(OR(Schichtfolge!AF21=Schichten!$B$3,Schichtfolge!AF21=Schichten!$B$4),INDEX($D$98:$D$147,MATCH(CODE(Schichtfolge!AF21),$H$98:$H$147,0)),IF(ISERROR(VLOOKUP(Schichtfolge!AF21,Berechnung!$A$98:$D$147,4,0)),0,VLOOKUP(Schichtfolge!AF21,Berechnung!$A$98:$D$147,4,0)))</f>
        <v>0</v>
      </c>
      <c r="BO248" s="29">
        <f>IF(OR(Schichtfolge!AG21=Schichten!$B$3,Schichtfolge!AG21=Schichten!$B$4),INDEX($D$98:$D$147,MATCH(CODE(Schichtfolge!AG21),$H$98:$H$147,0)),IF(ISERROR(VLOOKUP(Schichtfolge!AG21,Berechnung!$A$98:$D$147,4,0)),0,VLOOKUP(Schichtfolge!AG21,Berechnung!$A$98:$D$147,4,0)))</f>
        <v>0</v>
      </c>
    </row>
    <row r="249" spans="1:67" x14ac:dyDescent="0.25">
      <c r="A249" s="82" t="str">
        <f>IF(Feiertage!D99&lt;&gt;"",Feiertage!B99,"")</f>
        <v/>
      </c>
      <c r="C249">
        <f>Schichtfolgetabelle!B23</f>
        <v>18</v>
      </c>
      <c r="D249" t="str">
        <f>Schichtfolgetabelle!C23</f>
        <v>Vorname18</v>
      </c>
      <c r="E249" t="str">
        <f>Schichtfolgetabelle!D23</f>
        <v>Nachname18</v>
      </c>
      <c r="F249" s="29" t="str">
        <f t="shared" si="17"/>
        <v>00:00</v>
      </c>
      <c r="G249" s="29">
        <f>IF(OR(Schichtfolgetabelle!F23=Schichten!$B$3,Schichtfolgetabelle!F23=Schichten!$B$4),INDEX($D$98:$D$147,MATCH(CODE(Schichtfolgetabelle!F23),$H$98:$H$147,0)),IF(ISERROR(VLOOKUP(Schichtfolgetabelle!F23,Berechnung!$A$98:$D$147,4,0)),0,VLOOKUP(Schichtfolgetabelle!F23,Berechnung!$A$98:$D$147,4,0)))</f>
        <v>0</v>
      </c>
      <c r="H249" s="29">
        <f>IF(OR(Schichtfolgetabelle!G23=Schichten!$B$3,Schichtfolgetabelle!G23=Schichten!$B$4),INDEX($D$98:$D$147,MATCH(CODE(Schichtfolgetabelle!G23),$H$98:$H$147,0)),IF(ISERROR(VLOOKUP(Schichtfolgetabelle!G23,Berechnung!$A$98:$D$147,4,0)),0,VLOOKUP(Schichtfolgetabelle!G23,Berechnung!$A$98:$D$147,4,0)))</f>
        <v>0</v>
      </c>
      <c r="I249" s="29">
        <f>IF(OR(Schichtfolgetabelle!H23=Schichten!$B$3,Schichtfolgetabelle!H23=Schichten!$B$4),INDEX($D$98:$D$147,MATCH(CODE(Schichtfolgetabelle!H23),$H$98:$H$147,0)),IF(ISERROR(VLOOKUP(Schichtfolgetabelle!H23,Berechnung!$A$98:$D$147,4,0)),0,VLOOKUP(Schichtfolgetabelle!H23,Berechnung!$A$98:$D$147,4,0)))</f>
        <v>0</v>
      </c>
      <c r="J249" s="29">
        <f>IF(OR(Schichtfolgetabelle!I23=Schichten!$B$3,Schichtfolgetabelle!I23=Schichten!$B$4),INDEX($D$98:$D$147,MATCH(CODE(Schichtfolgetabelle!I23),$H$98:$H$147,0)),IF(ISERROR(VLOOKUP(Schichtfolgetabelle!I23,Berechnung!$A$98:$D$147,4,0)),0,VLOOKUP(Schichtfolgetabelle!I23,Berechnung!$A$98:$D$147,4,0)))</f>
        <v>0</v>
      </c>
      <c r="K249" s="29">
        <f>IF(OR(Schichtfolgetabelle!J23=Schichten!$B$3,Schichtfolgetabelle!J23=Schichten!$B$4),INDEX($D$98:$D$147,MATCH(CODE(Schichtfolgetabelle!J23),$H$98:$H$147,0)),IF(ISERROR(VLOOKUP(Schichtfolgetabelle!J23,Berechnung!$A$98:$D$147,4,0)),0,VLOOKUP(Schichtfolgetabelle!J23,Berechnung!$A$98:$D$147,4,0)))</f>
        <v>0</v>
      </c>
      <c r="L249" s="29">
        <f>IF(OR(Schichtfolgetabelle!K23=Schichten!$B$3,Schichtfolgetabelle!K23=Schichten!$B$4),INDEX($D$98:$D$147,MATCH(CODE(Schichtfolgetabelle!K23),$H$98:$H$147,0)),IF(ISERROR(VLOOKUP(Schichtfolgetabelle!K23,Berechnung!$A$98:$D$147,4,0)),0,VLOOKUP(Schichtfolgetabelle!K23,Berechnung!$A$98:$D$147,4,0)))</f>
        <v>0</v>
      </c>
      <c r="M249" s="29">
        <f>IF(OR(Schichtfolgetabelle!L23=Schichten!$B$3,Schichtfolgetabelle!L23=Schichten!$B$4),INDEX($D$98:$D$147,MATCH(CODE(Schichtfolgetabelle!L23),$H$98:$H$147,0)),IF(ISERROR(VLOOKUP(Schichtfolgetabelle!L23,Berechnung!$A$98:$D$147,4,0)),0,VLOOKUP(Schichtfolgetabelle!L23,Berechnung!$A$98:$D$147,4,0)))</f>
        <v>0</v>
      </c>
      <c r="N249" s="29">
        <f>IF(OR(Schichtfolgetabelle!M23=Schichten!$B$3,Schichtfolgetabelle!M23=Schichten!$B$4),INDEX($D$98:$D$147,MATCH(CODE(Schichtfolgetabelle!M23),$H$98:$H$147,0)),IF(ISERROR(VLOOKUP(Schichtfolgetabelle!M23,Berechnung!$A$98:$D$147,4,0)),0,VLOOKUP(Schichtfolgetabelle!M23,Berechnung!$A$98:$D$147,4,0)))</f>
        <v>0</v>
      </c>
      <c r="O249" s="29">
        <f>IF(OR(Schichtfolgetabelle!N23=Schichten!$B$3,Schichtfolgetabelle!N23=Schichten!$B$4),INDEX($D$98:$D$147,MATCH(CODE(Schichtfolgetabelle!N23),$H$98:$H$147,0)),IF(ISERROR(VLOOKUP(Schichtfolgetabelle!N23,Berechnung!$A$98:$D$147,4,0)),0,VLOOKUP(Schichtfolgetabelle!N23,Berechnung!$A$98:$D$147,4,0)))</f>
        <v>0</v>
      </c>
      <c r="P249" s="29">
        <f>IF(OR(Schichtfolgetabelle!O23=Schichten!$B$3,Schichtfolgetabelle!O23=Schichten!$B$4),INDEX($D$98:$D$147,MATCH(CODE(Schichtfolgetabelle!O23),$H$98:$H$147,0)),IF(ISERROR(VLOOKUP(Schichtfolgetabelle!O23,Berechnung!$A$98:$D$147,4,0)),0,VLOOKUP(Schichtfolgetabelle!O23,Berechnung!$A$98:$D$147,4,0)))</f>
        <v>0</v>
      </c>
      <c r="Q249" s="29">
        <f>IF(OR(Schichtfolgetabelle!P23=Schichten!$B$3,Schichtfolgetabelle!P23=Schichten!$B$4),INDEX($D$98:$D$147,MATCH(CODE(Schichtfolgetabelle!P23),$H$98:$H$147,0)),IF(ISERROR(VLOOKUP(Schichtfolgetabelle!P23,Berechnung!$A$98:$D$147,4,0)),0,VLOOKUP(Schichtfolgetabelle!P23,Berechnung!$A$98:$D$147,4,0)))</f>
        <v>0</v>
      </c>
      <c r="R249" s="29">
        <f>IF(OR(Schichtfolgetabelle!Q23=Schichten!$B$3,Schichtfolgetabelle!Q23=Schichten!$B$4),INDEX($D$98:$D$147,MATCH(CODE(Schichtfolgetabelle!Q23),$H$98:$H$147,0)),IF(ISERROR(VLOOKUP(Schichtfolgetabelle!Q23,Berechnung!$A$98:$D$147,4,0)),0,VLOOKUP(Schichtfolgetabelle!Q23,Berechnung!$A$98:$D$147,4,0)))</f>
        <v>0</v>
      </c>
      <c r="S249" s="29">
        <f>IF(OR(Schichtfolgetabelle!R23=Schichten!$B$3,Schichtfolgetabelle!R23=Schichten!$B$4),INDEX($D$98:$D$147,MATCH(CODE(Schichtfolgetabelle!R23),$H$98:$H$147,0)),IF(ISERROR(VLOOKUP(Schichtfolgetabelle!R23,Berechnung!$A$98:$D$147,4,0)),0,VLOOKUP(Schichtfolgetabelle!R23,Berechnung!$A$98:$D$147,4,0)))</f>
        <v>0</v>
      </c>
      <c r="T249" s="29">
        <f>IF(OR(Schichtfolgetabelle!S23=Schichten!$B$3,Schichtfolgetabelle!S23=Schichten!$B$4),INDEX($D$98:$D$147,MATCH(CODE(Schichtfolgetabelle!S23),$H$98:$H$147,0)),IF(ISERROR(VLOOKUP(Schichtfolgetabelle!S23,Berechnung!$A$98:$D$147,4,0)),0,VLOOKUP(Schichtfolgetabelle!S23,Berechnung!$A$98:$D$147,4,0)))</f>
        <v>0</v>
      </c>
      <c r="U249" s="29">
        <f>IF(OR(Schichtfolgetabelle!T23=Schichten!$B$3,Schichtfolgetabelle!T23=Schichten!$B$4),INDEX($D$98:$D$147,MATCH(CODE(Schichtfolgetabelle!T23),$H$98:$H$147,0)),IF(ISERROR(VLOOKUP(Schichtfolgetabelle!T23,Berechnung!$A$98:$D$147,4,0)),0,VLOOKUP(Schichtfolgetabelle!T23,Berechnung!$A$98:$D$147,4,0)))</f>
        <v>0</v>
      </c>
      <c r="V249" s="29">
        <f>IF(OR(Schichtfolgetabelle!U23=Schichten!$B$3,Schichtfolgetabelle!U23=Schichten!$B$4),INDEX($D$98:$D$147,MATCH(CODE(Schichtfolgetabelle!U23),$H$98:$H$147,0)),IF(ISERROR(VLOOKUP(Schichtfolgetabelle!U23,Berechnung!$A$98:$D$147,4,0)),0,VLOOKUP(Schichtfolgetabelle!U23,Berechnung!$A$98:$D$147,4,0)))</f>
        <v>0</v>
      </c>
      <c r="W249" s="29">
        <f>IF(OR(Schichtfolgetabelle!V23=Schichten!$B$3,Schichtfolgetabelle!V23=Schichten!$B$4),INDEX($D$98:$D$147,MATCH(CODE(Schichtfolgetabelle!V23),$H$98:$H$147,0)),IF(ISERROR(VLOOKUP(Schichtfolgetabelle!V23,Berechnung!$A$98:$D$147,4,0)),0,VLOOKUP(Schichtfolgetabelle!V23,Berechnung!$A$98:$D$147,4,0)))</f>
        <v>0</v>
      </c>
      <c r="X249" s="29">
        <f>IF(OR(Schichtfolgetabelle!W23=Schichten!$B$3,Schichtfolgetabelle!W23=Schichten!$B$4),INDEX($D$98:$D$147,MATCH(CODE(Schichtfolgetabelle!W23),$H$98:$H$147,0)),IF(ISERROR(VLOOKUP(Schichtfolgetabelle!W23,Berechnung!$A$98:$D$147,4,0)),0,VLOOKUP(Schichtfolgetabelle!W23,Berechnung!$A$98:$D$147,4,0)))</f>
        <v>0</v>
      </c>
      <c r="Y249" s="29">
        <f>IF(OR(Schichtfolgetabelle!X23=Schichten!$B$3,Schichtfolgetabelle!X23=Schichten!$B$4),INDEX($D$98:$D$147,MATCH(CODE(Schichtfolgetabelle!X23),$H$98:$H$147,0)),IF(ISERROR(VLOOKUP(Schichtfolgetabelle!X23,Berechnung!$A$98:$D$147,4,0)),0,VLOOKUP(Schichtfolgetabelle!X23,Berechnung!$A$98:$D$147,4,0)))</f>
        <v>0</v>
      </c>
      <c r="Z249" s="29">
        <f>IF(OR(Schichtfolgetabelle!Y23=Schichten!$B$3,Schichtfolgetabelle!Y23=Schichten!$B$4),INDEX($D$98:$D$147,MATCH(CODE(Schichtfolgetabelle!Y23),$H$98:$H$147,0)),IF(ISERROR(VLOOKUP(Schichtfolgetabelle!Y23,Berechnung!$A$98:$D$147,4,0)),0,VLOOKUP(Schichtfolgetabelle!Y23,Berechnung!$A$98:$D$147,4,0)))</f>
        <v>0</v>
      </c>
      <c r="AA249" s="29">
        <f>IF(OR(Schichtfolgetabelle!Z23=Schichten!$B$3,Schichtfolgetabelle!Z23=Schichten!$B$4),INDEX($D$98:$D$147,MATCH(CODE(Schichtfolgetabelle!Z23),$H$98:$H$147,0)),IF(ISERROR(VLOOKUP(Schichtfolgetabelle!Z23,Berechnung!$A$98:$D$147,4,0)),0,VLOOKUP(Schichtfolgetabelle!Z23,Berechnung!$A$98:$D$147,4,0)))</f>
        <v>0</v>
      </c>
      <c r="AB249" s="29">
        <f>IF(OR(Schichtfolgetabelle!AA23=Schichten!$B$3,Schichtfolgetabelle!AA23=Schichten!$B$4),INDEX($D$98:$D$147,MATCH(CODE(Schichtfolgetabelle!AA23),$H$98:$H$147,0)),IF(ISERROR(VLOOKUP(Schichtfolgetabelle!AA23,Berechnung!$A$98:$D$147,4,0)),0,VLOOKUP(Schichtfolgetabelle!AA23,Berechnung!$A$98:$D$147,4,0)))</f>
        <v>0</v>
      </c>
      <c r="AC249" s="29">
        <f>IF(OR(Schichtfolgetabelle!AB23=Schichten!$B$3,Schichtfolgetabelle!AB23=Schichten!$B$4),INDEX($D$98:$D$147,MATCH(CODE(Schichtfolgetabelle!AB23),$H$98:$H$147,0)),IF(ISERROR(VLOOKUP(Schichtfolgetabelle!AB23,Berechnung!$A$98:$D$147,4,0)),0,VLOOKUP(Schichtfolgetabelle!AB23,Berechnung!$A$98:$D$147,4,0)))</f>
        <v>0</v>
      </c>
      <c r="AD249" s="29">
        <f>IF(OR(Schichtfolgetabelle!AC23=Schichten!$B$3,Schichtfolgetabelle!AC23=Schichten!$B$4),INDEX($D$98:$D$147,MATCH(CODE(Schichtfolgetabelle!AC23),$H$98:$H$147,0)),IF(ISERROR(VLOOKUP(Schichtfolgetabelle!AC23,Berechnung!$A$98:$D$147,4,0)),0,VLOOKUP(Schichtfolgetabelle!AC23,Berechnung!$A$98:$D$147,4,0)))</f>
        <v>0</v>
      </c>
      <c r="AE249" s="29">
        <f>IF(OR(Schichtfolgetabelle!AD23=Schichten!$B$3,Schichtfolgetabelle!AD23=Schichten!$B$4),INDEX($D$98:$D$147,MATCH(CODE(Schichtfolgetabelle!AD23),$H$98:$H$147,0)),IF(ISERROR(VLOOKUP(Schichtfolgetabelle!AD23,Berechnung!$A$98:$D$147,4,0)),0,VLOOKUP(Schichtfolgetabelle!AD23,Berechnung!$A$98:$D$147,4,0)))</f>
        <v>0</v>
      </c>
      <c r="AF249" s="29">
        <f>IF(OR(Schichtfolgetabelle!AE23=Schichten!$B$3,Schichtfolgetabelle!AE23=Schichten!$B$4),INDEX($D$98:$D$147,MATCH(CODE(Schichtfolgetabelle!AE23),$H$98:$H$147,0)),IF(ISERROR(VLOOKUP(Schichtfolgetabelle!AE23,Berechnung!$A$98:$D$147,4,0)),0,VLOOKUP(Schichtfolgetabelle!AE23,Berechnung!$A$98:$D$147,4,0)))</f>
        <v>0</v>
      </c>
      <c r="AG249" s="29">
        <f>IF(OR(Schichtfolgetabelle!AF23=Schichten!$B$3,Schichtfolgetabelle!AF23=Schichten!$B$4),INDEX($D$98:$D$147,MATCH(CODE(Schichtfolgetabelle!AF23),$H$98:$H$147,0)),IF(ISERROR(VLOOKUP(Schichtfolgetabelle!AF23,Berechnung!$A$98:$D$147,4,0)),0,VLOOKUP(Schichtfolgetabelle!AF23,Berechnung!$A$98:$D$147,4,0)))</f>
        <v>0</v>
      </c>
      <c r="AH249" s="29">
        <f>IF(OR(Schichtfolgetabelle!AG23=Schichten!$B$3,Schichtfolgetabelle!AG23=Schichten!$B$4),INDEX($D$98:$D$147,MATCH(CODE(Schichtfolgetabelle!AG23),$H$98:$H$147,0)),IF(ISERROR(VLOOKUP(Schichtfolgetabelle!AG23,Berechnung!$A$98:$D$147,4,0)),0,VLOOKUP(Schichtfolgetabelle!AG23,Berechnung!$A$98:$D$147,4,0)))</f>
        <v>0</v>
      </c>
      <c r="AI249" s="29">
        <f>IF(OR(Schichtfolgetabelle!AH23=Schichten!$B$3,Schichtfolgetabelle!AH23=Schichten!$B$4),INDEX($D$98:$D$147,MATCH(CODE(Schichtfolgetabelle!AH23),$H$98:$H$147,0)),IF(ISERROR(VLOOKUP(Schichtfolgetabelle!AH23,Berechnung!$A$98:$D$147,4,0)),0,VLOOKUP(Schichtfolgetabelle!AH23,Berechnung!$A$98:$D$147,4,0)))</f>
        <v>0</v>
      </c>
      <c r="AJ249" s="29">
        <f>IF(OR(Schichtfolgetabelle!AI23=Schichten!$B$3,Schichtfolgetabelle!AI23=Schichten!$B$4),INDEX($D$98:$D$147,MATCH(CODE(Schichtfolgetabelle!AI23),$H$98:$H$147,0)),IF(ISERROR(VLOOKUP(Schichtfolgetabelle!AI23,Berechnung!$A$98:$D$147,4,0)),0,VLOOKUP(Schichtfolgetabelle!AI23,Berechnung!$A$98:$D$147,4,0)))</f>
        <v>0</v>
      </c>
      <c r="AK249" s="29">
        <f>IF(OR(Schichtfolgetabelle!AJ23=Schichten!$B$3,Schichtfolgetabelle!AJ23=Schichten!$B$4),INDEX($D$98:$D$147,MATCH(CODE(Schichtfolgetabelle!AJ23),$H$98:$H$147,0)),IF(ISERROR(VLOOKUP(Schichtfolgetabelle!AJ23,Berechnung!$A$98:$D$147,4,0)),0,VLOOKUP(Schichtfolgetabelle!AJ23,Berechnung!$A$98:$D$147,4,0)))</f>
        <v>0</v>
      </c>
      <c r="AM249" t="str">
        <f t="shared" si="18"/>
        <v>00:00</v>
      </c>
      <c r="AN249" s="29">
        <f>IF(OR(Schichtfolge!F22=Schichten!$B$3,Schichtfolge!F22=Schichten!$B$4),INDEX($D$98:$D$147,MATCH(CODE(Schichtfolge!F22),$H$98:$H$147,0)),IF(ISERROR(VLOOKUP(Schichtfolge!F22,Berechnung!$A$98:$D$147,4,0)),0,VLOOKUP(Schichtfolge!F22,Berechnung!$A$98:$D$147,4,0)))</f>
        <v>0</v>
      </c>
      <c r="AO249" s="29">
        <f>IF(OR(Schichtfolge!G22=Schichten!$B$3,Schichtfolge!G22=Schichten!$B$4),INDEX($D$98:$D$147,MATCH(CODE(Schichtfolge!G22),$H$98:$H$147,0)),IF(ISERROR(VLOOKUP(Schichtfolge!G22,Berechnung!$A$98:$D$147,4,0)),0,VLOOKUP(Schichtfolge!G22,Berechnung!$A$98:$D$147,4,0)))</f>
        <v>0</v>
      </c>
      <c r="AP249" s="29">
        <f>IF(OR(Schichtfolge!H22=Schichten!$B$3,Schichtfolge!H22=Schichten!$B$4),INDEX($D$98:$D$147,MATCH(CODE(Schichtfolge!H22),$H$98:$H$147,0)),IF(ISERROR(VLOOKUP(Schichtfolge!H22,Berechnung!$A$98:$D$147,4,0)),0,VLOOKUP(Schichtfolge!H22,Berechnung!$A$98:$D$147,4,0)))</f>
        <v>0</v>
      </c>
      <c r="AQ249" s="29">
        <f>IF(OR(Schichtfolge!I22=Schichten!$B$3,Schichtfolge!I22=Schichten!$B$4),INDEX($D$98:$D$147,MATCH(CODE(Schichtfolge!I22),$H$98:$H$147,0)),IF(ISERROR(VLOOKUP(Schichtfolge!I22,Berechnung!$A$98:$D$147,4,0)),0,VLOOKUP(Schichtfolge!I22,Berechnung!$A$98:$D$147,4,0)))</f>
        <v>0</v>
      </c>
      <c r="AR249" s="29">
        <f>IF(OR(Schichtfolge!J22=Schichten!$B$3,Schichtfolge!J22=Schichten!$B$4),INDEX($D$98:$D$147,MATCH(CODE(Schichtfolge!J22),$H$98:$H$147,0)),IF(ISERROR(VLOOKUP(Schichtfolge!J22,Berechnung!$A$98:$D$147,4,0)),0,VLOOKUP(Schichtfolge!J22,Berechnung!$A$98:$D$147,4,0)))</f>
        <v>0</v>
      </c>
      <c r="AS249" s="29">
        <f>IF(OR(Schichtfolge!K22=Schichten!$B$3,Schichtfolge!K22=Schichten!$B$4),INDEX($D$98:$D$147,MATCH(CODE(Schichtfolge!K22),$H$98:$H$147,0)),IF(ISERROR(VLOOKUP(Schichtfolge!K22,Berechnung!$A$98:$D$147,4,0)),0,VLOOKUP(Schichtfolge!K22,Berechnung!$A$98:$D$147,4,0)))</f>
        <v>0</v>
      </c>
      <c r="AT249" s="29">
        <f>IF(OR(Schichtfolge!L22=Schichten!$B$3,Schichtfolge!L22=Schichten!$B$4),INDEX($D$98:$D$147,MATCH(CODE(Schichtfolge!L22),$H$98:$H$147,0)),IF(ISERROR(VLOOKUP(Schichtfolge!L22,Berechnung!$A$98:$D$147,4,0)),0,VLOOKUP(Schichtfolge!L22,Berechnung!$A$98:$D$147,4,0)))</f>
        <v>0</v>
      </c>
      <c r="AU249" s="29">
        <f>IF(OR(Schichtfolge!M22=Schichten!$B$3,Schichtfolge!M22=Schichten!$B$4),INDEX($D$98:$D$147,MATCH(CODE(Schichtfolge!M22),$H$98:$H$147,0)),IF(ISERROR(VLOOKUP(Schichtfolge!M22,Berechnung!$A$98:$D$147,4,0)),0,VLOOKUP(Schichtfolge!M22,Berechnung!$A$98:$D$147,4,0)))</f>
        <v>0</v>
      </c>
      <c r="AV249" s="29">
        <f>IF(OR(Schichtfolge!N22=Schichten!$B$3,Schichtfolge!N22=Schichten!$B$4),INDEX($D$98:$D$147,MATCH(CODE(Schichtfolge!N22),$H$98:$H$147,0)),IF(ISERROR(VLOOKUP(Schichtfolge!N22,Berechnung!$A$98:$D$147,4,0)),0,VLOOKUP(Schichtfolge!N22,Berechnung!$A$98:$D$147,4,0)))</f>
        <v>0</v>
      </c>
      <c r="AW249" s="29">
        <f>IF(OR(Schichtfolge!O22=Schichten!$B$3,Schichtfolge!O22=Schichten!$B$4),INDEX($D$98:$D$147,MATCH(CODE(Schichtfolge!O22),$H$98:$H$147,0)),IF(ISERROR(VLOOKUP(Schichtfolge!O22,Berechnung!$A$98:$D$147,4,0)),0,VLOOKUP(Schichtfolge!O22,Berechnung!$A$98:$D$147,4,0)))</f>
        <v>0</v>
      </c>
      <c r="AX249" s="29">
        <f>IF(OR(Schichtfolge!P22=Schichten!$B$3,Schichtfolge!P22=Schichten!$B$4),INDEX($D$98:$D$147,MATCH(CODE(Schichtfolge!P22),$H$98:$H$147,0)),IF(ISERROR(VLOOKUP(Schichtfolge!P22,Berechnung!$A$98:$D$147,4,0)),0,VLOOKUP(Schichtfolge!P22,Berechnung!$A$98:$D$147,4,0)))</f>
        <v>0</v>
      </c>
      <c r="AY249" s="29">
        <f>IF(OR(Schichtfolge!Q22=Schichten!$B$3,Schichtfolge!Q22=Schichten!$B$4),INDEX($D$98:$D$147,MATCH(CODE(Schichtfolge!Q22),$H$98:$H$147,0)),IF(ISERROR(VLOOKUP(Schichtfolge!Q22,Berechnung!$A$98:$D$147,4,0)),0,VLOOKUP(Schichtfolge!Q22,Berechnung!$A$98:$D$147,4,0)))</f>
        <v>0</v>
      </c>
      <c r="AZ249" s="29">
        <f>IF(OR(Schichtfolge!R22=Schichten!$B$3,Schichtfolge!R22=Schichten!$B$4),INDEX($D$98:$D$147,MATCH(CODE(Schichtfolge!R22),$H$98:$H$147,0)),IF(ISERROR(VLOOKUP(Schichtfolge!R22,Berechnung!$A$98:$D$147,4,0)),0,VLOOKUP(Schichtfolge!R22,Berechnung!$A$98:$D$147,4,0)))</f>
        <v>0</v>
      </c>
      <c r="BA249" s="29">
        <f>IF(OR(Schichtfolge!S22=Schichten!$B$3,Schichtfolge!S22=Schichten!$B$4),INDEX($D$98:$D$147,MATCH(CODE(Schichtfolge!S22),$H$98:$H$147,0)),IF(ISERROR(VLOOKUP(Schichtfolge!S22,Berechnung!$A$98:$D$147,4,0)),0,VLOOKUP(Schichtfolge!S22,Berechnung!$A$98:$D$147,4,0)))</f>
        <v>0</v>
      </c>
      <c r="BB249" s="29">
        <f>IF(OR(Schichtfolge!T22=Schichten!$B$3,Schichtfolge!T22=Schichten!$B$4),INDEX($D$98:$D$147,MATCH(CODE(Schichtfolge!T22),$H$98:$H$147,0)),IF(ISERROR(VLOOKUP(Schichtfolge!T22,Berechnung!$A$98:$D$147,4,0)),0,VLOOKUP(Schichtfolge!T22,Berechnung!$A$98:$D$147,4,0)))</f>
        <v>0</v>
      </c>
      <c r="BC249" s="29">
        <f>IF(OR(Schichtfolge!U22=Schichten!$B$3,Schichtfolge!U22=Schichten!$B$4),INDEX($D$98:$D$147,MATCH(CODE(Schichtfolge!U22),$H$98:$H$147,0)),IF(ISERROR(VLOOKUP(Schichtfolge!U22,Berechnung!$A$98:$D$147,4,0)),0,VLOOKUP(Schichtfolge!U22,Berechnung!$A$98:$D$147,4,0)))</f>
        <v>0</v>
      </c>
      <c r="BD249" s="29">
        <f>IF(OR(Schichtfolge!V22=Schichten!$B$3,Schichtfolge!V22=Schichten!$B$4),INDEX($D$98:$D$147,MATCH(CODE(Schichtfolge!V22),$H$98:$H$147,0)),IF(ISERROR(VLOOKUP(Schichtfolge!V22,Berechnung!$A$98:$D$147,4,0)),0,VLOOKUP(Schichtfolge!V22,Berechnung!$A$98:$D$147,4,0)))</f>
        <v>0</v>
      </c>
      <c r="BE249" s="29">
        <f>IF(OR(Schichtfolge!W22=Schichten!$B$3,Schichtfolge!W22=Schichten!$B$4),INDEX($D$98:$D$147,MATCH(CODE(Schichtfolge!W22),$H$98:$H$147,0)),IF(ISERROR(VLOOKUP(Schichtfolge!W22,Berechnung!$A$98:$D$147,4,0)),0,VLOOKUP(Schichtfolge!W22,Berechnung!$A$98:$D$147,4,0)))</f>
        <v>0</v>
      </c>
      <c r="BF249" s="29">
        <f>IF(OR(Schichtfolge!X22=Schichten!$B$3,Schichtfolge!X22=Schichten!$B$4),INDEX($D$98:$D$147,MATCH(CODE(Schichtfolge!X22),$H$98:$H$147,0)),IF(ISERROR(VLOOKUP(Schichtfolge!X22,Berechnung!$A$98:$D$147,4,0)),0,VLOOKUP(Schichtfolge!X22,Berechnung!$A$98:$D$147,4,0)))</f>
        <v>0</v>
      </c>
      <c r="BG249" s="29">
        <f>IF(OR(Schichtfolge!Y22=Schichten!$B$3,Schichtfolge!Y22=Schichten!$B$4),INDEX($D$98:$D$147,MATCH(CODE(Schichtfolge!Y22),$H$98:$H$147,0)),IF(ISERROR(VLOOKUP(Schichtfolge!Y22,Berechnung!$A$98:$D$147,4,0)),0,VLOOKUP(Schichtfolge!Y22,Berechnung!$A$98:$D$147,4,0)))</f>
        <v>0</v>
      </c>
      <c r="BH249" s="29">
        <f>IF(OR(Schichtfolge!Z22=Schichten!$B$3,Schichtfolge!Z22=Schichten!$B$4),INDEX($D$98:$D$147,MATCH(CODE(Schichtfolge!Z22),$H$98:$H$147,0)),IF(ISERROR(VLOOKUP(Schichtfolge!Z22,Berechnung!$A$98:$D$147,4,0)),0,VLOOKUP(Schichtfolge!Z22,Berechnung!$A$98:$D$147,4,0)))</f>
        <v>0</v>
      </c>
      <c r="BI249" s="29">
        <f>IF(OR(Schichtfolge!AA22=Schichten!$B$3,Schichtfolge!AA22=Schichten!$B$4),INDEX($D$98:$D$147,MATCH(CODE(Schichtfolge!AA22),$H$98:$H$147,0)),IF(ISERROR(VLOOKUP(Schichtfolge!AA22,Berechnung!$A$98:$D$147,4,0)),0,VLOOKUP(Schichtfolge!AA22,Berechnung!$A$98:$D$147,4,0)))</f>
        <v>0</v>
      </c>
      <c r="BJ249" s="29">
        <f>IF(OR(Schichtfolge!AB22=Schichten!$B$3,Schichtfolge!AB22=Schichten!$B$4),INDEX($D$98:$D$147,MATCH(CODE(Schichtfolge!AB22),$H$98:$H$147,0)),IF(ISERROR(VLOOKUP(Schichtfolge!AB22,Berechnung!$A$98:$D$147,4,0)),0,VLOOKUP(Schichtfolge!AB22,Berechnung!$A$98:$D$147,4,0)))</f>
        <v>0</v>
      </c>
      <c r="BK249" s="29">
        <f>IF(OR(Schichtfolge!AC22=Schichten!$B$3,Schichtfolge!AC22=Schichten!$B$4),INDEX($D$98:$D$147,MATCH(CODE(Schichtfolge!AC22),$H$98:$H$147,0)),IF(ISERROR(VLOOKUP(Schichtfolge!AC22,Berechnung!$A$98:$D$147,4,0)),0,VLOOKUP(Schichtfolge!AC22,Berechnung!$A$98:$D$147,4,0)))</f>
        <v>0</v>
      </c>
      <c r="BL249" s="29">
        <f>IF(OR(Schichtfolge!AD22=Schichten!$B$3,Schichtfolge!AD22=Schichten!$B$4),INDEX($D$98:$D$147,MATCH(CODE(Schichtfolge!AD22),$H$98:$H$147,0)),IF(ISERROR(VLOOKUP(Schichtfolge!AD22,Berechnung!$A$98:$D$147,4,0)),0,VLOOKUP(Schichtfolge!AD22,Berechnung!$A$98:$D$147,4,0)))</f>
        <v>0</v>
      </c>
      <c r="BM249" s="29">
        <f>IF(OR(Schichtfolge!AE22=Schichten!$B$3,Schichtfolge!AE22=Schichten!$B$4),INDEX($D$98:$D$147,MATCH(CODE(Schichtfolge!AE22),$H$98:$H$147,0)),IF(ISERROR(VLOOKUP(Schichtfolge!AE22,Berechnung!$A$98:$D$147,4,0)),0,VLOOKUP(Schichtfolge!AE22,Berechnung!$A$98:$D$147,4,0)))</f>
        <v>0</v>
      </c>
      <c r="BN249" s="29">
        <f>IF(OR(Schichtfolge!AF22=Schichten!$B$3,Schichtfolge!AF22=Schichten!$B$4),INDEX($D$98:$D$147,MATCH(CODE(Schichtfolge!AF22),$H$98:$H$147,0)),IF(ISERROR(VLOOKUP(Schichtfolge!AF22,Berechnung!$A$98:$D$147,4,0)),0,VLOOKUP(Schichtfolge!AF22,Berechnung!$A$98:$D$147,4,0)))</f>
        <v>0</v>
      </c>
      <c r="BO249" s="29">
        <f>IF(OR(Schichtfolge!AG22=Schichten!$B$3,Schichtfolge!AG22=Schichten!$B$4),INDEX($D$98:$D$147,MATCH(CODE(Schichtfolge!AG22),$H$98:$H$147,0)),IF(ISERROR(VLOOKUP(Schichtfolge!AG22,Berechnung!$A$98:$D$147,4,0)),0,VLOOKUP(Schichtfolge!AG22,Berechnung!$A$98:$D$147,4,0)))</f>
        <v>0</v>
      </c>
    </row>
    <row r="250" spans="1:67" x14ac:dyDescent="0.25">
      <c r="A250" s="82" t="str">
        <f>IF(Feiertage!D100&lt;&gt;"",Feiertage!B100,"")</f>
        <v/>
      </c>
      <c r="C250">
        <f>Schichtfolgetabelle!B24</f>
        <v>19</v>
      </c>
      <c r="D250" t="str">
        <f>Schichtfolgetabelle!C24</f>
        <v>Vorname19</v>
      </c>
      <c r="E250" t="str">
        <f>Schichtfolgetabelle!D24</f>
        <v>Nachname19</v>
      </c>
      <c r="F250" s="29" t="str">
        <f t="shared" si="17"/>
        <v>00:00</v>
      </c>
      <c r="G250" s="29">
        <f>IF(OR(Schichtfolgetabelle!F24=Schichten!$B$3,Schichtfolgetabelle!F24=Schichten!$B$4),INDEX($D$98:$D$147,MATCH(CODE(Schichtfolgetabelle!F24),$H$98:$H$147,0)),IF(ISERROR(VLOOKUP(Schichtfolgetabelle!F24,Berechnung!$A$98:$D$147,4,0)),0,VLOOKUP(Schichtfolgetabelle!F24,Berechnung!$A$98:$D$147,4,0)))</f>
        <v>0</v>
      </c>
      <c r="H250" s="29">
        <f>IF(OR(Schichtfolgetabelle!G24=Schichten!$B$3,Schichtfolgetabelle!G24=Schichten!$B$4),INDEX($D$98:$D$147,MATCH(CODE(Schichtfolgetabelle!G24),$H$98:$H$147,0)),IF(ISERROR(VLOOKUP(Schichtfolgetabelle!G24,Berechnung!$A$98:$D$147,4,0)),0,VLOOKUP(Schichtfolgetabelle!G24,Berechnung!$A$98:$D$147,4,0)))</f>
        <v>0</v>
      </c>
      <c r="I250" s="29">
        <f>IF(OR(Schichtfolgetabelle!H24=Schichten!$B$3,Schichtfolgetabelle!H24=Schichten!$B$4),INDEX($D$98:$D$147,MATCH(CODE(Schichtfolgetabelle!H24),$H$98:$H$147,0)),IF(ISERROR(VLOOKUP(Schichtfolgetabelle!H24,Berechnung!$A$98:$D$147,4,0)),0,VLOOKUP(Schichtfolgetabelle!H24,Berechnung!$A$98:$D$147,4,0)))</f>
        <v>0</v>
      </c>
      <c r="J250" s="29">
        <f>IF(OR(Schichtfolgetabelle!I24=Schichten!$B$3,Schichtfolgetabelle!I24=Schichten!$B$4),INDEX($D$98:$D$147,MATCH(CODE(Schichtfolgetabelle!I24),$H$98:$H$147,0)),IF(ISERROR(VLOOKUP(Schichtfolgetabelle!I24,Berechnung!$A$98:$D$147,4,0)),0,VLOOKUP(Schichtfolgetabelle!I24,Berechnung!$A$98:$D$147,4,0)))</f>
        <v>0</v>
      </c>
      <c r="K250" s="29">
        <f>IF(OR(Schichtfolgetabelle!J24=Schichten!$B$3,Schichtfolgetabelle!J24=Schichten!$B$4),INDEX($D$98:$D$147,MATCH(CODE(Schichtfolgetabelle!J24),$H$98:$H$147,0)),IF(ISERROR(VLOOKUP(Schichtfolgetabelle!J24,Berechnung!$A$98:$D$147,4,0)),0,VLOOKUP(Schichtfolgetabelle!J24,Berechnung!$A$98:$D$147,4,0)))</f>
        <v>0</v>
      </c>
      <c r="L250" s="29">
        <f>IF(OR(Schichtfolgetabelle!K24=Schichten!$B$3,Schichtfolgetabelle!K24=Schichten!$B$4),INDEX($D$98:$D$147,MATCH(CODE(Schichtfolgetabelle!K24),$H$98:$H$147,0)),IF(ISERROR(VLOOKUP(Schichtfolgetabelle!K24,Berechnung!$A$98:$D$147,4,0)),0,VLOOKUP(Schichtfolgetabelle!K24,Berechnung!$A$98:$D$147,4,0)))</f>
        <v>0</v>
      </c>
      <c r="M250" s="29">
        <f>IF(OR(Schichtfolgetabelle!L24=Schichten!$B$3,Schichtfolgetabelle!L24=Schichten!$B$4),INDEX($D$98:$D$147,MATCH(CODE(Schichtfolgetabelle!L24),$H$98:$H$147,0)),IF(ISERROR(VLOOKUP(Schichtfolgetabelle!L24,Berechnung!$A$98:$D$147,4,0)),0,VLOOKUP(Schichtfolgetabelle!L24,Berechnung!$A$98:$D$147,4,0)))</f>
        <v>0</v>
      </c>
      <c r="N250" s="29">
        <f>IF(OR(Schichtfolgetabelle!M24=Schichten!$B$3,Schichtfolgetabelle!M24=Schichten!$B$4),INDEX($D$98:$D$147,MATCH(CODE(Schichtfolgetabelle!M24),$H$98:$H$147,0)),IF(ISERROR(VLOOKUP(Schichtfolgetabelle!M24,Berechnung!$A$98:$D$147,4,0)),0,VLOOKUP(Schichtfolgetabelle!M24,Berechnung!$A$98:$D$147,4,0)))</f>
        <v>0</v>
      </c>
      <c r="O250" s="29">
        <f>IF(OR(Schichtfolgetabelle!N24=Schichten!$B$3,Schichtfolgetabelle!N24=Schichten!$B$4),INDEX($D$98:$D$147,MATCH(CODE(Schichtfolgetabelle!N24),$H$98:$H$147,0)),IF(ISERROR(VLOOKUP(Schichtfolgetabelle!N24,Berechnung!$A$98:$D$147,4,0)),0,VLOOKUP(Schichtfolgetabelle!N24,Berechnung!$A$98:$D$147,4,0)))</f>
        <v>0</v>
      </c>
      <c r="P250" s="29">
        <f>IF(OR(Schichtfolgetabelle!O24=Schichten!$B$3,Schichtfolgetabelle!O24=Schichten!$B$4),INDEX($D$98:$D$147,MATCH(CODE(Schichtfolgetabelle!O24),$H$98:$H$147,0)),IF(ISERROR(VLOOKUP(Schichtfolgetabelle!O24,Berechnung!$A$98:$D$147,4,0)),0,VLOOKUP(Schichtfolgetabelle!O24,Berechnung!$A$98:$D$147,4,0)))</f>
        <v>0</v>
      </c>
      <c r="Q250" s="29">
        <f>IF(OR(Schichtfolgetabelle!P24=Schichten!$B$3,Schichtfolgetabelle!P24=Schichten!$B$4),INDEX($D$98:$D$147,MATCH(CODE(Schichtfolgetabelle!P24),$H$98:$H$147,0)),IF(ISERROR(VLOOKUP(Schichtfolgetabelle!P24,Berechnung!$A$98:$D$147,4,0)),0,VLOOKUP(Schichtfolgetabelle!P24,Berechnung!$A$98:$D$147,4,0)))</f>
        <v>0</v>
      </c>
      <c r="R250" s="29">
        <f>IF(OR(Schichtfolgetabelle!Q24=Schichten!$B$3,Schichtfolgetabelle!Q24=Schichten!$B$4),INDEX($D$98:$D$147,MATCH(CODE(Schichtfolgetabelle!Q24),$H$98:$H$147,0)),IF(ISERROR(VLOOKUP(Schichtfolgetabelle!Q24,Berechnung!$A$98:$D$147,4,0)),0,VLOOKUP(Schichtfolgetabelle!Q24,Berechnung!$A$98:$D$147,4,0)))</f>
        <v>0</v>
      </c>
      <c r="S250" s="29">
        <f>IF(OR(Schichtfolgetabelle!R24=Schichten!$B$3,Schichtfolgetabelle!R24=Schichten!$B$4),INDEX($D$98:$D$147,MATCH(CODE(Schichtfolgetabelle!R24),$H$98:$H$147,0)),IF(ISERROR(VLOOKUP(Schichtfolgetabelle!R24,Berechnung!$A$98:$D$147,4,0)),0,VLOOKUP(Schichtfolgetabelle!R24,Berechnung!$A$98:$D$147,4,0)))</f>
        <v>0</v>
      </c>
      <c r="T250" s="29">
        <f>IF(OR(Schichtfolgetabelle!S24=Schichten!$B$3,Schichtfolgetabelle!S24=Schichten!$B$4),INDEX($D$98:$D$147,MATCH(CODE(Schichtfolgetabelle!S24),$H$98:$H$147,0)),IF(ISERROR(VLOOKUP(Schichtfolgetabelle!S24,Berechnung!$A$98:$D$147,4,0)),0,VLOOKUP(Schichtfolgetabelle!S24,Berechnung!$A$98:$D$147,4,0)))</f>
        <v>0</v>
      </c>
      <c r="U250" s="29">
        <f>IF(OR(Schichtfolgetabelle!T24=Schichten!$B$3,Schichtfolgetabelle!T24=Schichten!$B$4),INDEX($D$98:$D$147,MATCH(CODE(Schichtfolgetabelle!T24),$H$98:$H$147,0)),IF(ISERROR(VLOOKUP(Schichtfolgetabelle!T24,Berechnung!$A$98:$D$147,4,0)),0,VLOOKUP(Schichtfolgetabelle!T24,Berechnung!$A$98:$D$147,4,0)))</f>
        <v>0</v>
      </c>
      <c r="V250" s="29">
        <f>IF(OR(Schichtfolgetabelle!U24=Schichten!$B$3,Schichtfolgetabelle!U24=Schichten!$B$4),INDEX($D$98:$D$147,MATCH(CODE(Schichtfolgetabelle!U24),$H$98:$H$147,0)),IF(ISERROR(VLOOKUP(Schichtfolgetabelle!U24,Berechnung!$A$98:$D$147,4,0)),0,VLOOKUP(Schichtfolgetabelle!U24,Berechnung!$A$98:$D$147,4,0)))</f>
        <v>0</v>
      </c>
      <c r="W250" s="29">
        <f>IF(OR(Schichtfolgetabelle!V24=Schichten!$B$3,Schichtfolgetabelle!V24=Schichten!$B$4),INDEX($D$98:$D$147,MATCH(CODE(Schichtfolgetabelle!V24),$H$98:$H$147,0)),IF(ISERROR(VLOOKUP(Schichtfolgetabelle!V24,Berechnung!$A$98:$D$147,4,0)),0,VLOOKUP(Schichtfolgetabelle!V24,Berechnung!$A$98:$D$147,4,0)))</f>
        <v>0</v>
      </c>
      <c r="X250" s="29">
        <f>IF(OR(Schichtfolgetabelle!W24=Schichten!$B$3,Schichtfolgetabelle!W24=Schichten!$B$4),INDEX($D$98:$D$147,MATCH(CODE(Schichtfolgetabelle!W24),$H$98:$H$147,0)),IF(ISERROR(VLOOKUP(Schichtfolgetabelle!W24,Berechnung!$A$98:$D$147,4,0)),0,VLOOKUP(Schichtfolgetabelle!W24,Berechnung!$A$98:$D$147,4,0)))</f>
        <v>0</v>
      </c>
      <c r="Y250" s="29">
        <f>IF(OR(Schichtfolgetabelle!X24=Schichten!$B$3,Schichtfolgetabelle!X24=Schichten!$B$4),INDEX($D$98:$D$147,MATCH(CODE(Schichtfolgetabelle!X24),$H$98:$H$147,0)),IF(ISERROR(VLOOKUP(Schichtfolgetabelle!X24,Berechnung!$A$98:$D$147,4,0)),0,VLOOKUP(Schichtfolgetabelle!X24,Berechnung!$A$98:$D$147,4,0)))</f>
        <v>0</v>
      </c>
      <c r="Z250" s="29">
        <f>IF(OR(Schichtfolgetabelle!Y24=Schichten!$B$3,Schichtfolgetabelle!Y24=Schichten!$B$4),INDEX($D$98:$D$147,MATCH(CODE(Schichtfolgetabelle!Y24),$H$98:$H$147,0)),IF(ISERROR(VLOOKUP(Schichtfolgetabelle!Y24,Berechnung!$A$98:$D$147,4,0)),0,VLOOKUP(Schichtfolgetabelle!Y24,Berechnung!$A$98:$D$147,4,0)))</f>
        <v>0</v>
      </c>
      <c r="AA250" s="29">
        <f>IF(OR(Schichtfolgetabelle!Z24=Schichten!$B$3,Schichtfolgetabelle!Z24=Schichten!$B$4),INDEX($D$98:$D$147,MATCH(CODE(Schichtfolgetabelle!Z24),$H$98:$H$147,0)),IF(ISERROR(VLOOKUP(Schichtfolgetabelle!Z24,Berechnung!$A$98:$D$147,4,0)),0,VLOOKUP(Schichtfolgetabelle!Z24,Berechnung!$A$98:$D$147,4,0)))</f>
        <v>0</v>
      </c>
      <c r="AB250" s="29">
        <f>IF(OR(Schichtfolgetabelle!AA24=Schichten!$B$3,Schichtfolgetabelle!AA24=Schichten!$B$4),INDEX($D$98:$D$147,MATCH(CODE(Schichtfolgetabelle!AA24),$H$98:$H$147,0)),IF(ISERROR(VLOOKUP(Schichtfolgetabelle!AA24,Berechnung!$A$98:$D$147,4,0)),0,VLOOKUP(Schichtfolgetabelle!AA24,Berechnung!$A$98:$D$147,4,0)))</f>
        <v>0</v>
      </c>
      <c r="AC250" s="29">
        <f>IF(OR(Schichtfolgetabelle!AB24=Schichten!$B$3,Schichtfolgetabelle!AB24=Schichten!$B$4),INDEX($D$98:$D$147,MATCH(CODE(Schichtfolgetabelle!AB24),$H$98:$H$147,0)),IF(ISERROR(VLOOKUP(Schichtfolgetabelle!AB24,Berechnung!$A$98:$D$147,4,0)),0,VLOOKUP(Schichtfolgetabelle!AB24,Berechnung!$A$98:$D$147,4,0)))</f>
        <v>0</v>
      </c>
      <c r="AD250" s="29">
        <f>IF(OR(Schichtfolgetabelle!AC24=Schichten!$B$3,Schichtfolgetabelle!AC24=Schichten!$B$4),INDEX($D$98:$D$147,MATCH(CODE(Schichtfolgetabelle!AC24),$H$98:$H$147,0)),IF(ISERROR(VLOOKUP(Schichtfolgetabelle!AC24,Berechnung!$A$98:$D$147,4,0)),0,VLOOKUP(Schichtfolgetabelle!AC24,Berechnung!$A$98:$D$147,4,0)))</f>
        <v>0</v>
      </c>
      <c r="AE250" s="29">
        <f>IF(OR(Schichtfolgetabelle!AD24=Schichten!$B$3,Schichtfolgetabelle!AD24=Schichten!$B$4),INDEX($D$98:$D$147,MATCH(CODE(Schichtfolgetabelle!AD24),$H$98:$H$147,0)),IF(ISERROR(VLOOKUP(Schichtfolgetabelle!AD24,Berechnung!$A$98:$D$147,4,0)),0,VLOOKUP(Schichtfolgetabelle!AD24,Berechnung!$A$98:$D$147,4,0)))</f>
        <v>0</v>
      </c>
      <c r="AF250" s="29">
        <f>IF(OR(Schichtfolgetabelle!AE24=Schichten!$B$3,Schichtfolgetabelle!AE24=Schichten!$B$4),INDEX($D$98:$D$147,MATCH(CODE(Schichtfolgetabelle!AE24),$H$98:$H$147,0)),IF(ISERROR(VLOOKUP(Schichtfolgetabelle!AE24,Berechnung!$A$98:$D$147,4,0)),0,VLOOKUP(Schichtfolgetabelle!AE24,Berechnung!$A$98:$D$147,4,0)))</f>
        <v>0</v>
      </c>
      <c r="AG250" s="29">
        <f>IF(OR(Schichtfolgetabelle!AF24=Schichten!$B$3,Schichtfolgetabelle!AF24=Schichten!$B$4),INDEX($D$98:$D$147,MATCH(CODE(Schichtfolgetabelle!AF24),$H$98:$H$147,0)),IF(ISERROR(VLOOKUP(Schichtfolgetabelle!AF24,Berechnung!$A$98:$D$147,4,0)),0,VLOOKUP(Schichtfolgetabelle!AF24,Berechnung!$A$98:$D$147,4,0)))</f>
        <v>0</v>
      </c>
      <c r="AH250" s="29">
        <f>IF(OR(Schichtfolgetabelle!AG24=Schichten!$B$3,Schichtfolgetabelle!AG24=Schichten!$B$4),INDEX($D$98:$D$147,MATCH(CODE(Schichtfolgetabelle!AG24),$H$98:$H$147,0)),IF(ISERROR(VLOOKUP(Schichtfolgetabelle!AG24,Berechnung!$A$98:$D$147,4,0)),0,VLOOKUP(Schichtfolgetabelle!AG24,Berechnung!$A$98:$D$147,4,0)))</f>
        <v>0</v>
      </c>
      <c r="AI250" s="29">
        <f>IF(OR(Schichtfolgetabelle!AH24=Schichten!$B$3,Schichtfolgetabelle!AH24=Schichten!$B$4),INDEX($D$98:$D$147,MATCH(CODE(Schichtfolgetabelle!AH24),$H$98:$H$147,0)),IF(ISERROR(VLOOKUP(Schichtfolgetabelle!AH24,Berechnung!$A$98:$D$147,4,0)),0,VLOOKUP(Schichtfolgetabelle!AH24,Berechnung!$A$98:$D$147,4,0)))</f>
        <v>0</v>
      </c>
      <c r="AJ250" s="29">
        <f>IF(OR(Schichtfolgetabelle!AI24=Schichten!$B$3,Schichtfolgetabelle!AI24=Schichten!$B$4),INDEX($D$98:$D$147,MATCH(CODE(Schichtfolgetabelle!AI24),$H$98:$H$147,0)),IF(ISERROR(VLOOKUP(Schichtfolgetabelle!AI24,Berechnung!$A$98:$D$147,4,0)),0,VLOOKUP(Schichtfolgetabelle!AI24,Berechnung!$A$98:$D$147,4,0)))</f>
        <v>0</v>
      </c>
      <c r="AK250" s="29">
        <f>IF(OR(Schichtfolgetabelle!AJ24=Schichten!$B$3,Schichtfolgetabelle!AJ24=Schichten!$B$4),INDEX($D$98:$D$147,MATCH(CODE(Schichtfolgetabelle!AJ24),$H$98:$H$147,0)),IF(ISERROR(VLOOKUP(Schichtfolgetabelle!AJ24,Berechnung!$A$98:$D$147,4,0)),0,VLOOKUP(Schichtfolgetabelle!AJ24,Berechnung!$A$98:$D$147,4,0)))</f>
        <v>0</v>
      </c>
      <c r="AM250" t="str">
        <f t="shared" si="18"/>
        <v>00:00</v>
      </c>
      <c r="AN250" s="29">
        <f>IF(OR(Schichtfolge!F23=Schichten!$B$3,Schichtfolge!F23=Schichten!$B$4),INDEX($D$98:$D$147,MATCH(CODE(Schichtfolge!F23),$H$98:$H$147,0)),IF(ISERROR(VLOOKUP(Schichtfolge!F23,Berechnung!$A$98:$D$147,4,0)),0,VLOOKUP(Schichtfolge!F23,Berechnung!$A$98:$D$147,4,0)))</f>
        <v>0</v>
      </c>
      <c r="AO250" s="29">
        <f>IF(OR(Schichtfolge!G23=Schichten!$B$3,Schichtfolge!G23=Schichten!$B$4),INDEX($D$98:$D$147,MATCH(CODE(Schichtfolge!G23),$H$98:$H$147,0)),IF(ISERROR(VLOOKUP(Schichtfolge!G23,Berechnung!$A$98:$D$147,4,0)),0,VLOOKUP(Schichtfolge!G23,Berechnung!$A$98:$D$147,4,0)))</f>
        <v>0</v>
      </c>
      <c r="AP250" s="29">
        <f>IF(OR(Schichtfolge!H23=Schichten!$B$3,Schichtfolge!H23=Schichten!$B$4),INDEX($D$98:$D$147,MATCH(CODE(Schichtfolge!H23),$H$98:$H$147,0)),IF(ISERROR(VLOOKUP(Schichtfolge!H23,Berechnung!$A$98:$D$147,4,0)),0,VLOOKUP(Schichtfolge!H23,Berechnung!$A$98:$D$147,4,0)))</f>
        <v>0</v>
      </c>
      <c r="AQ250" s="29">
        <f>IF(OR(Schichtfolge!I23=Schichten!$B$3,Schichtfolge!I23=Schichten!$B$4),INDEX($D$98:$D$147,MATCH(CODE(Schichtfolge!I23),$H$98:$H$147,0)),IF(ISERROR(VLOOKUP(Schichtfolge!I23,Berechnung!$A$98:$D$147,4,0)),0,VLOOKUP(Schichtfolge!I23,Berechnung!$A$98:$D$147,4,0)))</f>
        <v>0</v>
      </c>
      <c r="AR250" s="29">
        <f>IF(OR(Schichtfolge!J23=Schichten!$B$3,Schichtfolge!J23=Schichten!$B$4),INDEX($D$98:$D$147,MATCH(CODE(Schichtfolge!J23),$H$98:$H$147,0)),IF(ISERROR(VLOOKUP(Schichtfolge!J23,Berechnung!$A$98:$D$147,4,0)),0,VLOOKUP(Schichtfolge!J23,Berechnung!$A$98:$D$147,4,0)))</f>
        <v>0</v>
      </c>
      <c r="AS250" s="29">
        <f>IF(OR(Schichtfolge!K23=Schichten!$B$3,Schichtfolge!K23=Schichten!$B$4),INDEX($D$98:$D$147,MATCH(CODE(Schichtfolge!K23),$H$98:$H$147,0)),IF(ISERROR(VLOOKUP(Schichtfolge!K23,Berechnung!$A$98:$D$147,4,0)),0,VLOOKUP(Schichtfolge!K23,Berechnung!$A$98:$D$147,4,0)))</f>
        <v>0</v>
      </c>
      <c r="AT250" s="29">
        <f>IF(OR(Schichtfolge!L23=Schichten!$B$3,Schichtfolge!L23=Schichten!$B$4),INDEX($D$98:$D$147,MATCH(CODE(Schichtfolge!L23),$H$98:$H$147,0)),IF(ISERROR(VLOOKUP(Schichtfolge!L23,Berechnung!$A$98:$D$147,4,0)),0,VLOOKUP(Schichtfolge!L23,Berechnung!$A$98:$D$147,4,0)))</f>
        <v>0</v>
      </c>
      <c r="AU250" s="29">
        <f>IF(OR(Schichtfolge!M23=Schichten!$B$3,Schichtfolge!M23=Schichten!$B$4),INDEX($D$98:$D$147,MATCH(CODE(Schichtfolge!M23),$H$98:$H$147,0)),IF(ISERROR(VLOOKUP(Schichtfolge!M23,Berechnung!$A$98:$D$147,4,0)),0,VLOOKUP(Schichtfolge!M23,Berechnung!$A$98:$D$147,4,0)))</f>
        <v>0</v>
      </c>
      <c r="AV250" s="29">
        <f>IF(OR(Schichtfolge!N23=Schichten!$B$3,Schichtfolge!N23=Schichten!$B$4),INDEX($D$98:$D$147,MATCH(CODE(Schichtfolge!N23),$H$98:$H$147,0)),IF(ISERROR(VLOOKUP(Schichtfolge!N23,Berechnung!$A$98:$D$147,4,0)),0,VLOOKUP(Schichtfolge!N23,Berechnung!$A$98:$D$147,4,0)))</f>
        <v>0</v>
      </c>
      <c r="AW250" s="29">
        <f>IF(OR(Schichtfolge!O23=Schichten!$B$3,Schichtfolge!O23=Schichten!$B$4),INDEX($D$98:$D$147,MATCH(CODE(Schichtfolge!O23),$H$98:$H$147,0)),IF(ISERROR(VLOOKUP(Schichtfolge!O23,Berechnung!$A$98:$D$147,4,0)),0,VLOOKUP(Schichtfolge!O23,Berechnung!$A$98:$D$147,4,0)))</f>
        <v>0</v>
      </c>
      <c r="AX250" s="29">
        <f>IF(OR(Schichtfolge!P23=Schichten!$B$3,Schichtfolge!P23=Schichten!$B$4),INDEX($D$98:$D$147,MATCH(CODE(Schichtfolge!P23),$H$98:$H$147,0)),IF(ISERROR(VLOOKUP(Schichtfolge!P23,Berechnung!$A$98:$D$147,4,0)),0,VLOOKUP(Schichtfolge!P23,Berechnung!$A$98:$D$147,4,0)))</f>
        <v>0</v>
      </c>
      <c r="AY250" s="29">
        <f>IF(OR(Schichtfolge!Q23=Schichten!$B$3,Schichtfolge!Q23=Schichten!$B$4),INDEX($D$98:$D$147,MATCH(CODE(Schichtfolge!Q23),$H$98:$H$147,0)),IF(ISERROR(VLOOKUP(Schichtfolge!Q23,Berechnung!$A$98:$D$147,4,0)),0,VLOOKUP(Schichtfolge!Q23,Berechnung!$A$98:$D$147,4,0)))</f>
        <v>0</v>
      </c>
      <c r="AZ250" s="29">
        <f>IF(OR(Schichtfolge!R23=Schichten!$B$3,Schichtfolge!R23=Schichten!$B$4),INDEX($D$98:$D$147,MATCH(CODE(Schichtfolge!R23),$H$98:$H$147,0)),IF(ISERROR(VLOOKUP(Schichtfolge!R23,Berechnung!$A$98:$D$147,4,0)),0,VLOOKUP(Schichtfolge!R23,Berechnung!$A$98:$D$147,4,0)))</f>
        <v>0</v>
      </c>
      <c r="BA250" s="29">
        <f>IF(OR(Schichtfolge!S23=Schichten!$B$3,Schichtfolge!S23=Schichten!$B$4),INDEX($D$98:$D$147,MATCH(CODE(Schichtfolge!S23),$H$98:$H$147,0)),IF(ISERROR(VLOOKUP(Schichtfolge!S23,Berechnung!$A$98:$D$147,4,0)),0,VLOOKUP(Schichtfolge!S23,Berechnung!$A$98:$D$147,4,0)))</f>
        <v>0</v>
      </c>
      <c r="BB250" s="29">
        <f>IF(OR(Schichtfolge!T23=Schichten!$B$3,Schichtfolge!T23=Schichten!$B$4),INDEX($D$98:$D$147,MATCH(CODE(Schichtfolge!T23),$H$98:$H$147,0)),IF(ISERROR(VLOOKUP(Schichtfolge!T23,Berechnung!$A$98:$D$147,4,0)),0,VLOOKUP(Schichtfolge!T23,Berechnung!$A$98:$D$147,4,0)))</f>
        <v>0</v>
      </c>
      <c r="BC250" s="29">
        <f>IF(OR(Schichtfolge!U23=Schichten!$B$3,Schichtfolge!U23=Schichten!$B$4),INDEX($D$98:$D$147,MATCH(CODE(Schichtfolge!U23),$H$98:$H$147,0)),IF(ISERROR(VLOOKUP(Schichtfolge!U23,Berechnung!$A$98:$D$147,4,0)),0,VLOOKUP(Schichtfolge!U23,Berechnung!$A$98:$D$147,4,0)))</f>
        <v>0</v>
      </c>
      <c r="BD250" s="29">
        <f>IF(OR(Schichtfolge!V23=Schichten!$B$3,Schichtfolge!V23=Schichten!$B$4),INDEX($D$98:$D$147,MATCH(CODE(Schichtfolge!V23),$H$98:$H$147,0)),IF(ISERROR(VLOOKUP(Schichtfolge!V23,Berechnung!$A$98:$D$147,4,0)),0,VLOOKUP(Schichtfolge!V23,Berechnung!$A$98:$D$147,4,0)))</f>
        <v>0</v>
      </c>
      <c r="BE250" s="29">
        <f>IF(OR(Schichtfolge!W23=Schichten!$B$3,Schichtfolge!W23=Schichten!$B$4),INDEX($D$98:$D$147,MATCH(CODE(Schichtfolge!W23),$H$98:$H$147,0)),IF(ISERROR(VLOOKUP(Schichtfolge!W23,Berechnung!$A$98:$D$147,4,0)),0,VLOOKUP(Schichtfolge!W23,Berechnung!$A$98:$D$147,4,0)))</f>
        <v>0</v>
      </c>
      <c r="BF250" s="29">
        <f>IF(OR(Schichtfolge!X23=Schichten!$B$3,Schichtfolge!X23=Schichten!$B$4),INDEX($D$98:$D$147,MATCH(CODE(Schichtfolge!X23),$H$98:$H$147,0)),IF(ISERROR(VLOOKUP(Schichtfolge!X23,Berechnung!$A$98:$D$147,4,0)),0,VLOOKUP(Schichtfolge!X23,Berechnung!$A$98:$D$147,4,0)))</f>
        <v>0</v>
      </c>
      <c r="BG250" s="29">
        <f>IF(OR(Schichtfolge!Y23=Schichten!$B$3,Schichtfolge!Y23=Schichten!$B$4),INDEX($D$98:$D$147,MATCH(CODE(Schichtfolge!Y23),$H$98:$H$147,0)),IF(ISERROR(VLOOKUP(Schichtfolge!Y23,Berechnung!$A$98:$D$147,4,0)),0,VLOOKUP(Schichtfolge!Y23,Berechnung!$A$98:$D$147,4,0)))</f>
        <v>0</v>
      </c>
      <c r="BH250" s="29">
        <f>IF(OR(Schichtfolge!Z23=Schichten!$B$3,Schichtfolge!Z23=Schichten!$B$4),INDEX($D$98:$D$147,MATCH(CODE(Schichtfolge!Z23),$H$98:$H$147,0)),IF(ISERROR(VLOOKUP(Schichtfolge!Z23,Berechnung!$A$98:$D$147,4,0)),0,VLOOKUP(Schichtfolge!Z23,Berechnung!$A$98:$D$147,4,0)))</f>
        <v>0</v>
      </c>
      <c r="BI250" s="29">
        <f>IF(OR(Schichtfolge!AA23=Schichten!$B$3,Schichtfolge!AA23=Schichten!$B$4),INDEX($D$98:$D$147,MATCH(CODE(Schichtfolge!AA23),$H$98:$H$147,0)),IF(ISERROR(VLOOKUP(Schichtfolge!AA23,Berechnung!$A$98:$D$147,4,0)),0,VLOOKUP(Schichtfolge!AA23,Berechnung!$A$98:$D$147,4,0)))</f>
        <v>0</v>
      </c>
      <c r="BJ250" s="29">
        <f>IF(OR(Schichtfolge!AB23=Schichten!$B$3,Schichtfolge!AB23=Schichten!$B$4),INDEX($D$98:$D$147,MATCH(CODE(Schichtfolge!AB23),$H$98:$H$147,0)),IF(ISERROR(VLOOKUP(Schichtfolge!AB23,Berechnung!$A$98:$D$147,4,0)),0,VLOOKUP(Schichtfolge!AB23,Berechnung!$A$98:$D$147,4,0)))</f>
        <v>0</v>
      </c>
      <c r="BK250" s="29">
        <f>IF(OR(Schichtfolge!AC23=Schichten!$B$3,Schichtfolge!AC23=Schichten!$B$4),INDEX($D$98:$D$147,MATCH(CODE(Schichtfolge!AC23),$H$98:$H$147,0)),IF(ISERROR(VLOOKUP(Schichtfolge!AC23,Berechnung!$A$98:$D$147,4,0)),0,VLOOKUP(Schichtfolge!AC23,Berechnung!$A$98:$D$147,4,0)))</f>
        <v>0</v>
      </c>
      <c r="BL250" s="29">
        <f>IF(OR(Schichtfolge!AD23=Schichten!$B$3,Schichtfolge!AD23=Schichten!$B$4),INDEX($D$98:$D$147,MATCH(CODE(Schichtfolge!AD23),$H$98:$H$147,0)),IF(ISERROR(VLOOKUP(Schichtfolge!AD23,Berechnung!$A$98:$D$147,4,0)),0,VLOOKUP(Schichtfolge!AD23,Berechnung!$A$98:$D$147,4,0)))</f>
        <v>0</v>
      </c>
      <c r="BM250" s="29">
        <f>IF(OR(Schichtfolge!AE23=Schichten!$B$3,Schichtfolge!AE23=Schichten!$B$4),INDEX($D$98:$D$147,MATCH(CODE(Schichtfolge!AE23),$H$98:$H$147,0)),IF(ISERROR(VLOOKUP(Schichtfolge!AE23,Berechnung!$A$98:$D$147,4,0)),0,VLOOKUP(Schichtfolge!AE23,Berechnung!$A$98:$D$147,4,0)))</f>
        <v>0</v>
      </c>
      <c r="BN250" s="29">
        <f>IF(OR(Schichtfolge!AF23=Schichten!$B$3,Schichtfolge!AF23=Schichten!$B$4),INDEX($D$98:$D$147,MATCH(CODE(Schichtfolge!AF23),$H$98:$H$147,0)),IF(ISERROR(VLOOKUP(Schichtfolge!AF23,Berechnung!$A$98:$D$147,4,0)),0,VLOOKUP(Schichtfolge!AF23,Berechnung!$A$98:$D$147,4,0)))</f>
        <v>0</v>
      </c>
      <c r="BO250" s="29">
        <f>IF(OR(Schichtfolge!AG23=Schichten!$B$3,Schichtfolge!AG23=Schichten!$B$4),INDEX($D$98:$D$147,MATCH(CODE(Schichtfolge!AG23),$H$98:$H$147,0)),IF(ISERROR(VLOOKUP(Schichtfolge!AG23,Berechnung!$A$98:$D$147,4,0)),0,VLOOKUP(Schichtfolge!AG23,Berechnung!$A$98:$D$147,4,0)))</f>
        <v>0</v>
      </c>
    </row>
    <row r="251" spans="1:67" x14ac:dyDescent="0.25">
      <c r="A251" s="82" t="str">
        <f>IF(Feiertage!D101&lt;&gt;"",Feiertage!B101,"")</f>
        <v/>
      </c>
      <c r="C251">
        <f>Schichtfolgetabelle!B25</f>
        <v>20</v>
      </c>
      <c r="D251" t="str">
        <f>Schichtfolgetabelle!C25</f>
        <v>Vorname20</v>
      </c>
      <c r="E251" t="str">
        <f>Schichtfolgetabelle!D25</f>
        <v>Nachname20</v>
      </c>
      <c r="F251" s="29" t="str">
        <f t="shared" si="17"/>
        <v>00:00</v>
      </c>
      <c r="G251" s="29">
        <f>IF(OR(Schichtfolgetabelle!F25=Schichten!$B$3,Schichtfolgetabelle!F25=Schichten!$B$4),INDEX($D$98:$D$147,MATCH(CODE(Schichtfolgetabelle!F25),$H$98:$H$147,0)),IF(ISERROR(VLOOKUP(Schichtfolgetabelle!F25,Berechnung!$A$98:$D$147,4,0)),0,VLOOKUP(Schichtfolgetabelle!F25,Berechnung!$A$98:$D$147,4,0)))</f>
        <v>0</v>
      </c>
      <c r="H251" s="29">
        <f>IF(OR(Schichtfolgetabelle!G25=Schichten!$B$3,Schichtfolgetabelle!G25=Schichten!$B$4),INDEX($D$98:$D$147,MATCH(CODE(Schichtfolgetabelle!G25),$H$98:$H$147,0)),IF(ISERROR(VLOOKUP(Schichtfolgetabelle!G25,Berechnung!$A$98:$D$147,4,0)),0,VLOOKUP(Schichtfolgetabelle!G25,Berechnung!$A$98:$D$147,4,0)))</f>
        <v>0</v>
      </c>
      <c r="I251" s="29">
        <f>IF(OR(Schichtfolgetabelle!H25=Schichten!$B$3,Schichtfolgetabelle!H25=Schichten!$B$4),INDEX($D$98:$D$147,MATCH(CODE(Schichtfolgetabelle!H25),$H$98:$H$147,0)),IF(ISERROR(VLOOKUP(Schichtfolgetabelle!H25,Berechnung!$A$98:$D$147,4,0)),0,VLOOKUP(Schichtfolgetabelle!H25,Berechnung!$A$98:$D$147,4,0)))</f>
        <v>0</v>
      </c>
      <c r="J251" s="29">
        <f>IF(OR(Schichtfolgetabelle!I25=Schichten!$B$3,Schichtfolgetabelle!I25=Schichten!$B$4),INDEX($D$98:$D$147,MATCH(CODE(Schichtfolgetabelle!I25),$H$98:$H$147,0)),IF(ISERROR(VLOOKUP(Schichtfolgetabelle!I25,Berechnung!$A$98:$D$147,4,0)),0,VLOOKUP(Schichtfolgetabelle!I25,Berechnung!$A$98:$D$147,4,0)))</f>
        <v>0</v>
      </c>
      <c r="K251" s="29">
        <f>IF(OR(Schichtfolgetabelle!J25=Schichten!$B$3,Schichtfolgetabelle!J25=Schichten!$B$4),INDEX($D$98:$D$147,MATCH(CODE(Schichtfolgetabelle!J25),$H$98:$H$147,0)),IF(ISERROR(VLOOKUP(Schichtfolgetabelle!J25,Berechnung!$A$98:$D$147,4,0)),0,VLOOKUP(Schichtfolgetabelle!J25,Berechnung!$A$98:$D$147,4,0)))</f>
        <v>0</v>
      </c>
      <c r="L251" s="29">
        <f>IF(OR(Schichtfolgetabelle!K25=Schichten!$B$3,Schichtfolgetabelle!K25=Schichten!$B$4),INDEX($D$98:$D$147,MATCH(CODE(Schichtfolgetabelle!K25),$H$98:$H$147,0)),IF(ISERROR(VLOOKUP(Schichtfolgetabelle!K25,Berechnung!$A$98:$D$147,4,0)),0,VLOOKUP(Schichtfolgetabelle!K25,Berechnung!$A$98:$D$147,4,0)))</f>
        <v>0</v>
      </c>
      <c r="M251" s="29">
        <f>IF(OR(Schichtfolgetabelle!L25=Schichten!$B$3,Schichtfolgetabelle!L25=Schichten!$B$4),INDEX($D$98:$D$147,MATCH(CODE(Schichtfolgetabelle!L25),$H$98:$H$147,0)),IF(ISERROR(VLOOKUP(Schichtfolgetabelle!L25,Berechnung!$A$98:$D$147,4,0)),0,VLOOKUP(Schichtfolgetabelle!L25,Berechnung!$A$98:$D$147,4,0)))</f>
        <v>0</v>
      </c>
      <c r="N251" s="29">
        <f>IF(OR(Schichtfolgetabelle!M25=Schichten!$B$3,Schichtfolgetabelle!M25=Schichten!$B$4),INDEX($D$98:$D$147,MATCH(CODE(Schichtfolgetabelle!M25),$H$98:$H$147,0)),IF(ISERROR(VLOOKUP(Schichtfolgetabelle!M25,Berechnung!$A$98:$D$147,4,0)),0,VLOOKUP(Schichtfolgetabelle!M25,Berechnung!$A$98:$D$147,4,0)))</f>
        <v>0</v>
      </c>
      <c r="O251" s="29">
        <f>IF(OR(Schichtfolgetabelle!N25=Schichten!$B$3,Schichtfolgetabelle!N25=Schichten!$B$4),INDEX($D$98:$D$147,MATCH(CODE(Schichtfolgetabelle!N25),$H$98:$H$147,0)),IF(ISERROR(VLOOKUP(Schichtfolgetabelle!N25,Berechnung!$A$98:$D$147,4,0)),0,VLOOKUP(Schichtfolgetabelle!N25,Berechnung!$A$98:$D$147,4,0)))</f>
        <v>0</v>
      </c>
      <c r="P251" s="29">
        <f>IF(OR(Schichtfolgetabelle!O25=Schichten!$B$3,Schichtfolgetabelle!O25=Schichten!$B$4),INDEX($D$98:$D$147,MATCH(CODE(Schichtfolgetabelle!O25),$H$98:$H$147,0)),IF(ISERROR(VLOOKUP(Schichtfolgetabelle!O25,Berechnung!$A$98:$D$147,4,0)),0,VLOOKUP(Schichtfolgetabelle!O25,Berechnung!$A$98:$D$147,4,0)))</f>
        <v>0</v>
      </c>
      <c r="Q251" s="29">
        <f>IF(OR(Schichtfolgetabelle!P25=Schichten!$B$3,Schichtfolgetabelle!P25=Schichten!$B$4),INDEX($D$98:$D$147,MATCH(CODE(Schichtfolgetabelle!P25),$H$98:$H$147,0)),IF(ISERROR(VLOOKUP(Schichtfolgetabelle!P25,Berechnung!$A$98:$D$147,4,0)),0,VLOOKUP(Schichtfolgetabelle!P25,Berechnung!$A$98:$D$147,4,0)))</f>
        <v>0</v>
      </c>
      <c r="R251" s="29">
        <f>IF(OR(Schichtfolgetabelle!Q25=Schichten!$B$3,Schichtfolgetabelle!Q25=Schichten!$B$4),INDEX($D$98:$D$147,MATCH(CODE(Schichtfolgetabelle!Q25),$H$98:$H$147,0)),IF(ISERROR(VLOOKUP(Schichtfolgetabelle!Q25,Berechnung!$A$98:$D$147,4,0)),0,VLOOKUP(Schichtfolgetabelle!Q25,Berechnung!$A$98:$D$147,4,0)))</f>
        <v>0</v>
      </c>
      <c r="S251" s="29">
        <f>IF(OR(Schichtfolgetabelle!R25=Schichten!$B$3,Schichtfolgetabelle!R25=Schichten!$B$4),INDEX($D$98:$D$147,MATCH(CODE(Schichtfolgetabelle!R25),$H$98:$H$147,0)),IF(ISERROR(VLOOKUP(Schichtfolgetabelle!R25,Berechnung!$A$98:$D$147,4,0)),0,VLOOKUP(Schichtfolgetabelle!R25,Berechnung!$A$98:$D$147,4,0)))</f>
        <v>0</v>
      </c>
      <c r="T251" s="29">
        <f>IF(OR(Schichtfolgetabelle!S25=Schichten!$B$3,Schichtfolgetabelle!S25=Schichten!$B$4),INDEX($D$98:$D$147,MATCH(CODE(Schichtfolgetabelle!S25),$H$98:$H$147,0)),IF(ISERROR(VLOOKUP(Schichtfolgetabelle!S25,Berechnung!$A$98:$D$147,4,0)),0,VLOOKUP(Schichtfolgetabelle!S25,Berechnung!$A$98:$D$147,4,0)))</f>
        <v>0</v>
      </c>
      <c r="U251" s="29">
        <f>IF(OR(Schichtfolgetabelle!T25=Schichten!$B$3,Schichtfolgetabelle!T25=Schichten!$B$4),INDEX($D$98:$D$147,MATCH(CODE(Schichtfolgetabelle!T25),$H$98:$H$147,0)),IF(ISERROR(VLOOKUP(Schichtfolgetabelle!T25,Berechnung!$A$98:$D$147,4,0)),0,VLOOKUP(Schichtfolgetabelle!T25,Berechnung!$A$98:$D$147,4,0)))</f>
        <v>0</v>
      </c>
      <c r="V251" s="29">
        <f>IF(OR(Schichtfolgetabelle!U25=Schichten!$B$3,Schichtfolgetabelle!U25=Schichten!$B$4),INDEX($D$98:$D$147,MATCH(CODE(Schichtfolgetabelle!U25),$H$98:$H$147,0)),IF(ISERROR(VLOOKUP(Schichtfolgetabelle!U25,Berechnung!$A$98:$D$147,4,0)),0,VLOOKUP(Schichtfolgetabelle!U25,Berechnung!$A$98:$D$147,4,0)))</f>
        <v>0</v>
      </c>
      <c r="W251" s="29">
        <f>IF(OR(Schichtfolgetabelle!V25=Schichten!$B$3,Schichtfolgetabelle!V25=Schichten!$B$4),INDEX($D$98:$D$147,MATCH(CODE(Schichtfolgetabelle!V25),$H$98:$H$147,0)),IF(ISERROR(VLOOKUP(Schichtfolgetabelle!V25,Berechnung!$A$98:$D$147,4,0)),0,VLOOKUP(Schichtfolgetabelle!V25,Berechnung!$A$98:$D$147,4,0)))</f>
        <v>0</v>
      </c>
      <c r="X251" s="29">
        <f>IF(OR(Schichtfolgetabelle!W25=Schichten!$B$3,Schichtfolgetabelle!W25=Schichten!$B$4),INDEX($D$98:$D$147,MATCH(CODE(Schichtfolgetabelle!W25),$H$98:$H$147,0)),IF(ISERROR(VLOOKUP(Schichtfolgetabelle!W25,Berechnung!$A$98:$D$147,4,0)),0,VLOOKUP(Schichtfolgetabelle!W25,Berechnung!$A$98:$D$147,4,0)))</f>
        <v>0</v>
      </c>
      <c r="Y251" s="29">
        <f>IF(OR(Schichtfolgetabelle!X25=Schichten!$B$3,Schichtfolgetabelle!X25=Schichten!$B$4),INDEX($D$98:$D$147,MATCH(CODE(Schichtfolgetabelle!X25),$H$98:$H$147,0)),IF(ISERROR(VLOOKUP(Schichtfolgetabelle!X25,Berechnung!$A$98:$D$147,4,0)),0,VLOOKUP(Schichtfolgetabelle!X25,Berechnung!$A$98:$D$147,4,0)))</f>
        <v>0</v>
      </c>
      <c r="Z251" s="29">
        <f>IF(OR(Schichtfolgetabelle!Y25=Schichten!$B$3,Schichtfolgetabelle!Y25=Schichten!$B$4),INDEX($D$98:$D$147,MATCH(CODE(Schichtfolgetabelle!Y25),$H$98:$H$147,0)),IF(ISERROR(VLOOKUP(Schichtfolgetabelle!Y25,Berechnung!$A$98:$D$147,4,0)),0,VLOOKUP(Schichtfolgetabelle!Y25,Berechnung!$A$98:$D$147,4,0)))</f>
        <v>0</v>
      </c>
      <c r="AA251" s="29">
        <f>IF(OR(Schichtfolgetabelle!Z25=Schichten!$B$3,Schichtfolgetabelle!Z25=Schichten!$B$4),INDEX($D$98:$D$147,MATCH(CODE(Schichtfolgetabelle!Z25),$H$98:$H$147,0)),IF(ISERROR(VLOOKUP(Schichtfolgetabelle!Z25,Berechnung!$A$98:$D$147,4,0)),0,VLOOKUP(Schichtfolgetabelle!Z25,Berechnung!$A$98:$D$147,4,0)))</f>
        <v>0</v>
      </c>
      <c r="AB251" s="29">
        <f>IF(OR(Schichtfolgetabelle!AA25=Schichten!$B$3,Schichtfolgetabelle!AA25=Schichten!$B$4),INDEX($D$98:$D$147,MATCH(CODE(Schichtfolgetabelle!AA25),$H$98:$H$147,0)),IF(ISERROR(VLOOKUP(Schichtfolgetabelle!AA25,Berechnung!$A$98:$D$147,4,0)),0,VLOOKUP(Schichtfolgetabelle!AA25,Berechnung!$A$98:$D$147,4,0)))</f>
        <v>0</v>
      </c>
      <c r="AC251" s="29">
        <f>IF(OR(Schichtfolgetabelle!AB25=Schichten!$B$3,Schichtfolgetabelle!AB25=Schichten!$B$4),INDEX($D$98:$D$147,MATCH(CODE(Schichtfolgetabelle!AB25),$H$98:$H$147,0)),IF(ISERROR(VLOOKUP(Schichtfolgetabelle!AB25,Berechnung!$A$98:$D$147,4,0)),0,VLOOKUP(Schichtfolgetabelle!AB25,Berechnung!$A$98:$D$147,4,0)))</f>
        <v>0</v>
      </c>
      <c r="AD251" s="29">
        <f>IF(OR(Schichtfolgetabelle!AC25=Schichten!$B$3,Schichtfolgetabelle!AC25=Schichten!$B$4),INDEX($D$98:$D$147,MATCH(CODE(Schichtfolgetabelle!AC25),$H$98:$H$147,0)),IF(ISERROR(VLOOKUP(Schichtfolgetabelle!AC25,Berechnung!$A$98:$D$147,4,0)),0,VLOOKUP(Schichtfolgetabelle!AC25,Berechnung!$A$98:$D$147,4,0)))</f>
        <v>0</v>
      </c>
      <c r="AE251" s="29">
        <f>IF(OR(Schichtfolgetabelle!AD25=Schichten!$B$3,Schichtfolgetabelle!AD25=Schichten!$B$4),INDEX($D$98:$D$147,MATCH(CODE(Schichtfolgetabelle!AD25),$H$98:$H$147,0)),IF(ISERROR(VLOOKUP(Schichtfolgetabelle!AD25,Berechnung!$A$98:$D$147,4,0)),0,VLOOKUP(Schichtfolgetabelle!AD25,Berechnung!$A$98:$D$147,4,0)))</f>
        <v>0</v>
      </c>
      <c r="AF251" s="29">
        <f>IF(OR(Schichtfolgetabelle!AE25=Schichten!$B$3,Schichtfolgetabelle!AE25=Schichten!$B$4),INDEX($D$98:$D$147,MATCH(CODE(Schichtfolgetabelle!AE25),$H$98:$H$147,0)),IF(ISERROR(VLOOKUP(Schichtfolgetabelle!AE25,Berechnung!$A$98:$D$147,4,0)),0,VLOOKUP(Schichtfolgetabelle!AE25,Berechnung!$A$98:$D$147,4,0)))</f>
        <v>0</v>
      </c>
      <c r="AG251" s="29">
        <f>IF(OR(Schichtfolgetabelle!AF25=Schichten!$B$3,Schichtfolgetabelle!AF25=Schichten!$B$4),INDEX($D$98:$D$147,MATCH(CODE(Schichtfolgetabelle!AF25),$H$98:$H$147,0)),IF(ISERROR(VLOOKUP(Schichtfolgetabelle!AF25,Berechnung!$A$98:$D$147,4,0)),0,VLOOKUP(Schichtfolgetabelle!AF25,Berechnung!$A$98:$D$147,4,0)))</f>
        <v>0</v>
      </c>
      <c r="AH251" s="29">
        <f>IF(OR(Schichtfolgetabelle!AG25=Schichten!$B$3,Schichtfolgetabelle!AG25=Schichten!$B$4),INDEX($D$98:$D$147,MATCH(CODE(Schichtfolgetabelle!AG25),$H$98:$H$147,0)),IF(ISERROR(VLOOKUP(Schichtfolgetabelle!AG25,Berechnung!$A$98:$D$147,4,0)),0,VLOOKUP(Schichtfolgetabelle!AG25,Berechnung!$A$98:$D$147,4,0)))</f>
        <v>0</v>
      </c>
      <c r="AI251" s="29">
        <f>IF(OR(Schichtfolgetabelle!AH25=Schichten!$B$3,Schichtfolgetabelle!AH25=Schichten!$B$4),INDEX($D$98:$D$147,MATCH(CODE(Schichtfolgetabelle!AH25),$H$98:$H$147,0)),IF(ISERROR(VLOOKUP(Schichtfolgetabelle!AH25,Berechnung!$A$98:$D$147,4,0)),0,VLOOKUP(Schichtfolgetabelle!AH25,Berechnung!$A$98:$D$147,4,0)))</f>
        <v>0</v>
      </c>
      <c r="AJ251" s="29">
        <f>IF(OR(Schichtfolgetabelle!AI25=Schichten!$B$3,Schichtfolgetabelle!AI25=Schichten!$B$4),INDEX($D$98:$D$147,MATCH(CODE(Schichtfolgetabelle!AI25),$H$98:$H$147,0)),IF(ISERROR(VLOOKUP(Schichtfolgetabelle!AI25,Berechnung!$A$98:$D$147,4,0)),0,VLOOKUP(Schichtfolgetabelle!AI25,Berechnung!$A$98:$D$147,4,0)))</f>
        <v>0</v>
      </c>
      <c r="AK251" s="29">
        <f>IF(OR(Schichtfolgetabelle!AJ25=Schichten!$B$3,Schichtfolgetabelle!AJ25=Schichten!$B$4),INDEX($D$98:$D$147,MATCH(CODE(Schichtfolgetabelle!AJ25),$H$98:$H$147,0)),IF(ISERROR(VLOOKUP(Schichtfolgetabelle!AJ25,Berechnung!$A$98:$D$147,4,0)),0,VLOOKUP(Schichtfolgetabelle!AJ25,Berechnung!$A$98:$D$147,4,0)))</f>
        <v>0</v>
      </c>
      <c r="AM251" t="str">
        <f t="shared" si="18"/>
        <v>00:00</v>
      </c>
      <c r="AN251" s="29">
        <f>IF(OR(Schichtfolge!F24=Schichten!$B$3,Schichtfolge!F24=Schichten!$B$4),INDEX($D$98:$D$147,MATCH(CODE(Schichtfolge!F24),$H$98:$H$147,0)),IF(ISERROR(VLOOKUP(Schichtfolge!F24,Berechnung!$A$98:$D$147,4,0)),0,VLOOKUP(Schichtfolge!F24,Berechnung!$A$98:$D$147,4,0)))</f>
        <v>0</v>
      </c>
      <c r="AO251" s="29">
        <f>IF(OR(Schichtfolge!G24=Schichten!$B$3,Schichtfolge!G24=Schichten!$B$4),INDEX($D$98:$D$147,MATCH(CODE(Schichtfolge!G24),$H$98:$H$147,0)),IF(ISERROR(VLOOKUP(Schichtfolge!G24,Berechnung!$A$98:$D$147,4,0)),0,VLOOKUP(Schichtfolge!G24,Berechnung!$A$98:$D$147,4,0)))</f>
        <v>0</v>
      </c>
      <c r="AP251" s="29">
        <f>IF(OR(Schichtfolge!H24=Schichten!$B$3,Schichtfolge!H24=Schichten!$B$4),INDEX($D$98:$D$147,MATCH(CODE(Schichtfolge!H24),$H$98:$H$147,0)),IF(ISERROR(VLOOKUP(Schichtfolge!H24,Berechnung!$A$98:$D$147,4,0)),0,VLOOKUP(Schichtfolge!H24,Berechnung!$A$98:$D$147,4,0)))</f>
        <v>0</v>
      </c>
      <c r="AQ251" s="29">
        <f>IF(OR(Schichtfolge!I24=Schichten!$B$3,Schichtfolge!I24=Schichten!$B$4),INDEX($D$98:$D$147,MATCH(CODE(Schichtfolge!I24),$H$98:$H$147,0)),IF(ISERROR(VLOOKUP(Schichtfolge!I24,Berechnung!$A$98:$D$147,4,0)),0,VLOOKUP(Schichtfolge!I24,Berechnung!$A$98:$D$147,4,0)))</f>
        <v>0</v>
      </c>
      <c r="AR251" s="29">
        <f>IF(OR(Schichtfolge!J24=Schichten!$B$3,Schichtfolge!J24=Schichten!$B$4),INDEX($D$98:$D$147,MATCH(CODE(Schichtfolge!J24),$H$98:$H$147,0)),IF(ISERROR(VLOOKUP(Schichtfolge!J24,Berechnung!$A$98:$D$147,4,0)),0,VLOOKUP(Schichtfolge!J24,Berechnung!$A$98:$D$147,4,0)))</f>
        <v>0</v>
      </c>
      <c r="AS251" s="29">
        <f>IF(OR(Schichtfolge!K24=Schichten!$B$3,Schichtfolge!K24=Schichten!$B$4),INDEX($D$98:$D$147,MATCH(CODE(Schichtfolge!K24),$H$98:$H$147,0)),IF(ISERROR(VLOOKUP(Schichtfolge!K24,Berechnung!$A$98:$D$147,4,0)),0,VLOOKUP(Schichtfolge!K24,Berechnung!$A$98:$D$147,4,0)))</f>
        <v>0</v>
      </c>
      <c r="AT251" s="29">
        <f>IF(OR(Schichtfolge!L24=Schichten!$B$3,Schichtfolge!L24=Schichten!$B$4),INDEX($D$98:$D$147,MATCH(CODE(Schichtfolge!L24),$H$98:$H$147,0)),IF(ISERROR(VLOOKUP(Schichtfolge!L24,Berechnung!$A$98:$D$147,4,0)),0,VLOOKUP(Schichtfolge!L24,Berechnung!$A$98:$D$147,4,0)))</f>
        <v>0</v>
      </c>
      <c r="AU251" s="29">
        <f>IF(OR(Schichtfolge!M24=Schichten!$B$3,Schichtfolge!M24=Schichten!$B$4),INDEX($D$98:$D$147,MATCH(CODE(Schichtfolge!M24),$H$98:$H$147,0)),IF(ISERROR(VLOOKUP(Schichtfolge!M24,Berechnung!$A$98:$D$147,4,0)),0,VLOOKUP(Schichtfolge!M24,Berechnung!$A$98:$D$147,4,0)))</f>
        <v>0</v>
      </c>
      <c r="AV251" s="29">
        <f>IF(OR(Schichtfolge!N24=Schichten!$B$3,Schichtfolge!N24=Schichten!$B$4),INDEX($D$98:$D$147,MATCH(CODE(Schichtfolge!N24),$H$98:$H$147,0)),IF(ISERROR(VLOOKUP(Schichtfolge!N24,Berechnung!$A$98:$D$147,4,0)),0,VLOOKUP(Schichtfolge!N24,Berechnung!$A$98:$D$147,4,0)))</f>
        <v>0</v>
      </c>
      <c r="AW251" s="29">
        <f>IF(OR(Schichtfolge!O24=Schichten!$B$3,Schichtfolge!O24=Schichten!$B$4),INDEX($D$98:$D$147,MATCH(CODE(Schichtfolge!O24),$H$98:$H$147,0)),IF(ISERROR(VLOOKUP(Schichtfolge!O24,Berechnung!$A$98:$D$147,4,0)),0,VLOOKUP(Schichtfolge!O24,Berechnung!$A$98:$D$147,4,0)))</f>
        <v>0</v>
      </c>
      <c r="AX251" s="29">
        <f>IF(OR(Schichtfolge!P24=Schichten!$B$3,Schichtfolge!P24=Schichten!$B$4),INDEX($D$98:$D$147,MATCH(CODE(Schichtfolge!P24),$H$98:$H$147,0)),IF(ISERROR(VLOOKUP(Schichtfolge!P24,Berechnung!$A$98:$D$147,4,0)),0,VLOOKUP(Schichtfolge!P24,Berechnung!$A$98:$D$147,4,0)))</f>
        <v>0</v>
      </c>
      <c r="AY251" s="29">
        <f>IF(OR(Schichtfolge!Q24=Schichten!$B$3,Schichtfolge!Q24=Schichten!$B$4),INDEX($D$98:$D$147,MATCH(CODE(Schichtfolge!Q24),$H$98:$H$147,0)),IF(ISERROR(VLOOKUP(Schichtfolge!Q24,Berechnung!$A$98:$D$147,4,0)),0,VLOOKUP(Schichtfolge!Q24,Berechnung!$A$98:$D$147,4,0)))</f>
        <v>0</v>
      </c>
      <c r="AZ251" s="29">
        <f>IF(OR(Schichtfolge!R24=Schichten!$B$3,Schichtfolge!R24=Schichten!$B$4),INDEX($D$98:$D$147,MATCH(CODE(Schichtfolge!R24),$H$98:$H$147,0)),IF(ISERROR(VLOOKUP(Schichtfolge!R24,Berechnung!$A$98:$D$147,4,0)),0,VLOOKUP(Schichtfolge!R24,Berechnung!$A$98:$D$147,4,0)))</f>
        <v>0</v>
      </c>
      <c r="BA251" s="29">
        <f>IF(OR(Schichtfolge!S24=Schichten!$B$3,Schichtfolge!S24=Schichten!$B$4),INDEX($D$98:$D$147,MATCH(CODE(Schichtfolge!S24),$H$98:$H$147,0)),IF(ISERROR(VLOOKUP(Schichtfolge!S24,Berechnung!$A$98:$D$147,4,0)),0,VLOOKUP(Schichtfolge!S24,Berechnung!$A$98:$D$147,4,0)))</f>
        <v>0</v>
      </c>
      <c r="BB251" s="29">
        <f>IF(OR(Schichtfolge!T24=Schichten!$B$3,Schichtfolge!T24=Schichten!$B$4),INDEX($D$98:$D$147,MATCH(CODE(Schichtfolge!T24),$H$98:$H$147,0)),IF(ISERROR(VLOOKUP(Schichtfolge!T24,Berechnung!$A$98:$D$147,4,0)),0,VLOOKUP(Schichtfolge!T24,Berechnung!$A$98:$D$147,4,0)))</f>
        <v>0</v>
      </c>
      <c r="BC251" s="29">
        <f>IF(OR(Schichtfolge!U24=Schichten!$B$3,Schichtfolge!U24=Schichten!$B$4),INDEX($D$98:$D$147,MATCH(CODE(Schichtfolge!U24),$H$98:$H$147,0)),IF(ISERROR(VLOOKUP(Schichtfolge!U24,Berechnung!$A$98:$D$147,4,0)),0,VLOOKUP(Schichtfolge!U24,Berechnung!$A$98:$D$147,4,0)))</f>
        <v>0</v>
      </c>
      <c r="BD251" s="29">
        <f>IF(OR(Schichtfolge!V24=Schichten!$B$3,Schichtfolge!V24=Schichten!$B$4),INDEX($D$98:$D$147,MATCH(CODE(Schichtfolge!V24),$H$98:$H$147,0)),IF(ISERROR(VLOOKUP(Schichtfolge!V24,Berechnung!$A$98:$D$147,4,0)),0,VLOOKUP(Schichtfolge!V24,Berechnung!$A$98:$D$147,4,0)))</f>
        <v>0</v>
      </c>
      <c r="BE251" s="29">
        <f>IF(OR(Schichtfolge!W24=Schichten!$B$3,Schichtfolge!W24=Schichten!$B$4),INDEX($D$98:$D$147,MATCH(CODE(Schichtfolge!W24),$H$98:$H$147,0)),IF(ISERROR(VLOOKUP(Schichtfolge!W24,Berechnung!$A$98:$D$147,4,0)),0,VLOOKUP(Schichtfolge!W24,Berechnung!$A$98:$D$147,4,0)))</f>
        <v>0</v>
      </c>
      <c r="BF251" s="29">
        <f>IF(OR(Schichtfolge!X24=Schichten!$B$3,Schichtfolge!X24=Schichten!$B$4),INDEX($D$98:$D$147,MATCH(CODE(Schichtfolge!X24),$H$98:$H$147,0)),IF(ISERROR(VLOOKUP(Schichtfolge!X24,Berechnung!$A$98:$D$147,4,0)),0,VLOOKUP(Schichtfolge!X24,Berechnung!$A$98:$D$147,4,0)))</f>
        <v>0</v>
      </c>
      <c r="BG251" s="29">
        <f>IF(OR(Schichtfolge!Y24=Schichten!$B$3,Schichtfolge!Y24=Schichten!$B$4),INDEX($D$98:$D$147,MATCH(CODE(Schichtfolge!Y24),$H$98:$H$147,0)),IF(ISERROR(VLOOKUP(Schichtfolge!Y24,Berechnung!$A$98:$D$147,4,0)),0,VLOOKUP(Schichtfolge!Y24,Berechnung!$A$98:$D$147,4,0)))</f>
        <v>0</v>
      </c>
      <c r="BH251" s="29">
        <f>IF(OR(Schichtfolge!Z24=Schichten!$B$3,Schichtfolge!Z24=Schichten!$B$4),INDEX($D$98:$D$147,MATCH(CODE(Schichtfolge!Z24),$H$98:$H$147,0)),IF(ISERROR(VLOOKUP(Schichtfolge!Z24,Berechnung!$A$98:$D$147,4,0)),0,VLOOKUP(Schichtfolge!Z24,Berechnung!$A$98:$D$147,4,0)))</f>
        <v>0</v>
      </c>
      <c r="BI251" s="29">
        <f>IF(OR(Schichtfolge!AA24=Schichten!$B$3,Schichtfolge!AA24=Schichten!$B$4),INDEX($D$98:$D$147,MATCH(CODE(Schichtfolge!AA24),$H$98:$H$147,0)),IF(ISERROR(VLOOKUP(Schichtfolge!AA24,Berechnung!$A$98:$D$147,4,0)),0,VLOOKUP(Schichtfolge!AA24,Berechnung!$A$98:$D$147,4,0)))</f>
        <v>0</v>
      </c>
      <c r="BJ251" s="29">
        <f>IF(OR(Schichtfolge!AB24=Schichten!$B$3,Schichtfolge!AB24=Schichten!$B$4),INDEX($D$98:$D$147,MATCH(CODE(Schichtfolge!AB24),$H$98:$H$147,0)),IF(ISERROR(VLOOKUP(Schichtfolge!AB24,Berechnung!$A$98:$D$147,4,0)),0,VLOOKUP(Schichtfolge!AB24,Berechnung!$A$98:$D$147,4,0)))</f>
        <v>0</v>
      </c>
      <c r="BK251" s="29">
        <f>IF(OR(Schichtfolge!AC24=Schichten!$B$3,Schichtfolge!AC24=Schichten!$B$4),INDEX($D$98:$D$147,MATCH(CODE(Schichtfolge!AC24),$H$98:$H$147,0)),IF(ISERROR(VLOOKUP(Schichtfolge!AC24,Berechnung!$A$98:$D$147,4,0)),0,VLOOKUP(Schichtfolge!AC24,Berechnung!$A$98:$D$147,4,0)))</f>
        <v>0</v>
      </c>
      <c r="BL251" s="29">
        <f>IF(OR(Schichtfolge!AD24=Schichten!$B$3,Schichtfolge!AD24=Schichten!$B$4),INDEX($D$98:$D$147,MATCH(CODE(Schichtfolge!AD24),$H$98:$H$147,0)),IF(ISERROR(VLOOKUP(Schichtfolge!AD24,Berechnung!$A$98:$D$147,4,0)),0,VLOOKUP(Schichtfolge!AD24,Berechnung!$A$98:$D$147,4,0)))</f>
        <v>0</v>
      </c>
      <c r="BM251" s="29">
        <f>IF(OR(Schichtfolge!AE24=Schichten!$B$3,Schichtfolge!AE24=Schichten!$B$4),INDEX($D$98:$D$147,MATCH(CODE(Schichtfolge!AE24),$H$98:$H$147,0)),IF(ISERROR(VLOOKUP(Schichtfolge!AE24,Berechnung!$A$98:$D$147,4,0)),0,VLOOKUP(Schichtfolge!AE24,Berechnung!$A$98:$D$147,4,0)))</f>
        <v>0</v>
      </c>
      <c r="BN251" s="29">
        <f>IF(OR(Schichtfolge!AF24=Schichten!$B$3,Schichtfolge!AF24=Schichten!$B$4),INDEX($D$98:$D$147,MATCH(CODE(Schichtfolge!AF24),$H$98:$H$147,0)),IF(ISERROR(VLOOKUP(Schichtfolge!AF24,Berechnung!$A$98:$D$147,4,0)),0,VLOOKUP(Schichtfolge!AF24,Berechnung!$A$98:$D$147,4,0)))</f>
        <v>0</v>
      </c>
      <c r="BO251" s="29">
        <f>IF(OR(Schichtfolge!AG24=Schichten!$B$3,Schichtfolge!AG24=Schichten!$B$4),INDEX($D$98:$D$147,MATCH(CODE(Schichtfolge!AG24),$H$98:$H$147,0)),IF(ISERROR(VLOOKUP(Schichtfolge!AG24,Berechnung!$A$98:$D$147,4,0)),0,VLOOKUP(Schichtfolge!AG24,Berechnung!$A$98:$D$147,4,0)))</f>
        <v>0</v>
      </c>
    </row>
    <row r="252" spans="1:67" x14ac:dyDescent="0.25">
      <c r="A252" s="82" t="str">
        <f>IF(Feiertage!D102&lt;&gt;"",Feiertage!B102,"")</f>
        <v/>
      </c>
      <c r="C252">
        <f>Schichtfolgetabelle!B26</f>
        <v>21</v>
      </c>
      <c r="D252" t="str">
        <f>Schichtfolgetabelle!C26</f>
        <v>Vorname21</v>
      </c>
      <c r="E252" t="str">
        <f>Schichtfolgetabelle!D26</f>
        <v>Nachname21</v>
      </c>
      <c r="F252" s="29" t="str">
        <f t="shared" si="17"/>
        <v>00:00</v>
      </c>
      <c r="G252" s="29">
        <f>IF(OR(Schichtfolgetabelle!F26=Schichten!$B$3,Schichtfolgetabelle!F26=Schichten!$B$4),INDEX($D$98:$D$147,MATCH(CODE(Schichtfolgetabelle!F26),$H$98:$H$147,0)),IF(ISERROR(VLOOKUP(Schichtfolgetabelle!F26,Berechnung!$A$98:$D$147,4,0)),0,VLOOKUP(Schichtfolgetabelle!F26,Berechnung!$A$98:$D$147,4,0)))</f>
        <v>0</v>
      </c>
      <c r="H252" s="29">
        <f>IF(OR(Schichtfolgetabelle!G26=Schichten!$B$3,Schichtfolgetabelle!G26=Schichten!$B$4),INDEX($D$98:$D$147,MATCH(CODE(Schichtfolgetabelle!G26),$H$98:$H$147,0)),IF(ISERROR(VLOOKUP(Schichtfolgetabelle!G26,Berechnung!$A$98:$D$147,4,0)),0,VLOOKUP(Schichtfolgetabelle!G26,Berechnung!$A$98:$D$147,4,0)))</f>
        <v>0</v>
      </c>
      <c r="I252" s="29">
        <f>IF(OR(Schichtfolgetabelle!H26=Schichten!$B$3,Schichtfolgetabelle!H26=Schichten!$B$4),INDEX($D$98:$D$147,MATCH(CODE(Schichtfolgetabelle!H26),$H$98:$H$147,0)),IF(ISERROR(VLOOKUP(Schichtfolgetabelle!H26,Berechnung!$A$98:$D$147,4,0)),0,VLOOKUP(Schichtfolgetabelle!H26,Berechnung!$A$98:$D$147,4,0)))</f>
        <v>0</v>
      </c>
      <c r="J252" s="29">
        <f>IF(OR(Schichtfolgetabelle!I26=Schichten!$B$3,Schichtfolgetabelle!I26=Schichten!$B$4),INDEX($D$98:$D$147,MATCH(CODE(Schichtfolgetabelle!I26),$H$98:$H$147,0)),IF(ISERROR(VLOOKUP(Schichtfolgetabelle!I26,Berechnung!$A$98:$D$147,4,0)),0,VLOOKUP(Schichtfolgetabelle!I26,Berechnung!$A$98:$D$147,4,0)))</f>
        <v>0</v>
      </c>
      <c r="K252" s="29">
        <f>IF(OR(Schichtfolgetabelle!J26=Schichten!$B$3,Schichtfolgetabelle!J26=Schichten!$B$4),INDEX($D$98:$D$147,MATCH(CODE(Schichtfolgetabelle!J26),$H$98:$H$147,0)),IF(ISERROR(VLOOKUP(Schichtfolgetabelle!J26,Berechnung!$A$98:$D$147,4,0)),0,VLOOKUP(Schichtfolgetabelle!J26,Berechnung!$A$98:$D$147,4,0)))</f>
        <v>0</v>
      </c>
      <c r="L252" s="29">
        <f>IF(OR(Schichtfolgetabelle!K26=Schichten!$B$3,Schichtfolgetabelle!K26=Schichten!$B$4),INDEX($D$98:$D$147,MATCH(CODE(Schichtfolgetabelle!K26),$H$98:$H$147,0)),IF(ISERROR(VLOOKUP(Schichtfolgetabelle!K26,Berechnung!$A$98:$D$147,4,0)),0,VLOOKUP(Schichtfolgetabelle!K26,Berechnung!$A$98:$D$147,4,0)))</f>
        <v>0</v>
      </c>
      <c r="M252" s="29">
        <f>IF(OR(Schichtfolgetabelle!L26=Schichten!$B$3,Schichtfolgetabelle!L26=Schichten!$B$4),INDEX($D$98:$D$147,MATCH(CODE(Schichtfolgetabelle!L26),$H$98:$H$147,0)),IF(ISERROR(VLOOKUP(Schichtfolgetabelle!L26,Berechnung!$A$98:$D$147,4,0)),0,VLOOKUP(Schichtfolgetabelle!L26,Berechnung!$A$98:$D$147,4,0)))</f>
        <v>0</v>
      </c>
      <c r="N252" s="29">
        <f>IF(OR(Schichtfolgetabelle!M26=Schichten!$B$3,Schichtfolgetabelle!M26=Schichten!$B$4),INDEX($D$98:$D$147,MATCH(CODE(Schichtfolgetabelle!M26),$H$98:$H$147,0)),IF(ISERROR(VLOOKUP(Schichtfolgetabelle!M26,Berechnung!$A$98:$D$147,4,0)),0,VLOOKUP(Schichtfolgetabelle!M26,Berechnung!$A$98:$D$147,4,0)))</f>
        <v>0</v>
      </c>
      <c r="O252" s="29">
        <f>IF(OR(Schichtfolgetabelle!N26=Schichten!$B$3,Schichtfolgetabelle!N26=Schichten!$B$4),INDEX($D$98:$D$147,MATCH(CODE(Schichtfolgetabelle!N26),$H$98:$H$147,0)),IF(ISERROR(VLOOKUP(Schichtfolgetabelle!N26,Berechnung!$A$98:$D$147,4,0)),0,VLOOKUP(Schichtfolgetabelle!N26,Berechnung!$A$98:$D$147,4,0)))</f>
        <v>0</v>
      </c>
      <c r="P252" s="29">
        <f>IF(OR(Schichtfolgetabelle!O26=Schichten!$B$3,Schichtfolgetabelle!O26=Schichten!$B$4),INDEX($D$98:$D$147,MATCH(CODE(Schichtfolgetabelle!O26),$H$98:$H$147,0)),IF(ISERROR(VLOOKUP(Schichtfolgetabelle!O26,Berechnung!$A$98:$D$147,4,0)),0,VLOOKUP(Schichtfolgetabelle!O26,Berechnung!$A$98:$D$147,4,0)))</f>
        <v>0</v>
      </c>
      <c r="Q252" s="29">
        <f>IF(OR(Schichtfolgetabelle!P26=Schichten!$B$3,Schichtfolgetabelle!P26=Schichten!$B$4),INDEX($D$98:$D$147,MATCH(CODE(Schichtfolgetabelle!P26),$H$98:$H$147,0)),IF(ISERROR(VLOOKUP(Schichtfolgetabelle!P26,Berechnung!$A$98:$D$147,4,0)),0,VLOOKUP(Schichtfolgetabelle!P26,Berechnung!$A$98:$D$147,4,0)))</f>
        <v>0</v>
      </c>
      <c r="R252" s="29">
        <f>IF(OR(Schichtfolgetabelle!Q26=Schichten!$B$3,Schichtfolgetabelle!Q26=Schichten!$B$4),INDEX($D$98:$D$147,MATCH(CODE(Schichtfolgetabelle!Q26),$H$98:$H$147,0)),IF(ISERROR(VLOOKUP(Schichtfolgetabelle!Q26,Berechnung!$A$98:$D$147,4,0)),0,VLOOKUP(Schichtfolgetabelle!Q26,Berechnung!$A$98:$D$147,4,0)))</f>
        <v>0</v>
      </c>
      <c r="S252" s="29">
        <f>IF(OR(Schichtfolgetabelle!R26=Schichten!$B$3,Schichtfolgetabelle!R26=Schichten!$B$4),INDEX($D$98:$D$147,MATCH(CODE(Schichtfolgetabelle!R26),$H$98:$H$147,0)),IF(ISERROR(VLOOKUP(Schichtfolgetabelle!R26,Berechnung!$A$98:$D$147,4,0)),0,VLOOKUP(Schichtfolgetabelle!R26,Berechnung!$A$98:$D$147,4,0)))</f>
        <v>0</v>
      </c>
      <c r="T252" s="29">
        <f>IF(OR(Schichtfolgetabelle!S26=Schichten!$B$3,Schichtfolgetabelle!S26=Schichten!$B$4),INDEX($D$98:$D$147,MATCH(CODE(Schichtfolgetabelle!S26),$H$98:$H$147,0)),IF(ISERROR(VLOOKUP(Schichtfolgetabelle!S26,Berechnung!$A$98:$D$147,4,0)),0,VLOOKUP(Schichtfolgetabelle!S26,Berechnung!$A$98:$D$147,4,0)))</f>
        <v>0</v>
      </c>
      <c r="U252" s="29">
        <f>IF(OR(Schichtfolgetabelle!T26=Schichten!$B$3,Schichtfolgetabelle!T26=Schichten!$B$4),INDEX($D$98:$D$147,MATCH(CODE(Schichtfolgetabelle!T26),$H$98:$H$147,0)),IF(ISERROR(VLOOKUP(Schichtfolgetabelle!T26,Berechnung!$A$98:$D$147,4,0)),0,VLOOKUP(Schichtfolgetabelle!T26,Berechnung!$A$98:$D$147,4,0)))</f>
        <v>0</v>
      </c>
      <c r="V252" s="29">
        <f>IF(OR(Schichtfolgetabelle!U26=Schichten!$B$3,Schichtfolgetabelle!U26=Schichten!$B$4),INDEX($D$98:$D$147,MATCH(CODE(Schichtfolgetabelle!U26),$H$98:$H$147,0)),IF(ISERROR(VLOOKUP(Schichtfolgetabelle!U26,Berechnung!$A$98:$D$147,4,0)),0,VLOOKUP(Schichtfolgetabelle!U26,Berechnung!$A$98:$D$147,4,0)))</f>
        <v>0</v>
      </c>
      <c r="W252" s="29">
        <f>IF(OR(Schichtfolgetabelle!V26=Schichten!$B$3,Schichtfolgetabelle!V26=Schichten!$B$4),INDEX($D$98:$D$147,MATCH(CODE(Schichtfolgetabelle!V26),$H$98:$H$147,0)),IF(ISERROR(VLOOKUP(Schichtfolgetabelle!V26,Berechnung!$A$98:$D$147,4,0)),0,VLOOKUP(Schichtfolgetabelle!V26,Berechnung!$A$98:$D$147,4,0)))</f>
        <v>0</v>
      </c>
      <c r="X252" s="29">
        <f>IF(OR(Schichtfolgetabelle!W26=Schichten!$B$3,Schichtfolgetabelle!W26=Schichten!$B$4),INDEX($D$98:$D$147,MATCH(CODE(Schichtfolgetabelle!W26),$H$98:$H$147,0)),IF(ISERROR(VLOOKUP(Schichtfolgetabelle!W26,Berechnung!$A$98:$D$147,4,0)),0,VLOOKUP(Schichtfolgetabelle!W26,Berechnung!$A$98:$D$147,4,0)))</f>
        <v>0</v>
      </c>
      <c r="Y252" s="29">
        <f>IF(OR(Schichtfolgetabelle!X26=Schichten!$B$3,Schichtfolgetabelle!X26=Schichten!$B$4),INDEX($D$98:$D$147,MATCH(CODE(Schichtfolgetabelle!X26),$H$98:$H$147,0)),IF(ISERROR(VLOOKUP(Schichtfolgetabelle!X26,Berechnung!$A$98:$D$147,4,0)),0,VLOOKUP(Schichtfolgetabelle!X26,Berechnung!$A$98:$D$147,4,0)))</f>
        <v>0</v>
      </c>
      <c r="Z252" s="29">
        <f>IF(OR(Schichtfolgetabelle!Y26=Schichten!$B$3,Schichtfolgetabelle!Y26=Schichten!$B$4),INDEX($D$98:$D$147,MATCH(CODE(Schichtfolgetabelle!Y26),$H$98:$H$147,0)),IF(ISERROR(VLOOKUP(Schichtfolgetabelle!Y26,Berechnung!$A$98:$D$147,4,0)),0,VLOOKUP(Schichtfolgetabelle!Y26,Berechnung!$A$98:$D$147,4,0)))</f>
        <v>0</v>
      </c>
      <c r="AA252" s="29">
        <f>IF(OR(Schichtfolgetabelle!Z26=Schichten!$B$3,Schichtfolgetabelle!Z26=Schichten!$B$4),INDEX($D$98:$D$147,MATCH(CODE(Schichtfolgetabelle!Z26),$H$98:$H$147,0)),IF(ISERROR(VLOOKUP(Schichtfolgetabelle!Z26,Berechnung!$A$98:$D$147,4,0)),0,VLOOKUP(Schichtfolgetabelle!Z26,Berechnung!$A$98:$D$147,4,0)))</f>
        <v>0</v>
      </c>
      <c r="AB252" s="29">
        <f>IF(OR(Schichtfolgetabelle!AA26=Schichten!$B$3,Schichtfolgetabelle!AA26=Schichten!$B$4),INDEX($D$98:$D$147,MATCH(CODE(Schichtfolgetabelle!AA26),$H$98:$H$147,0)),IF(ISERROR(VLOOKUP(Schichtfolgetabelle!AA26,Berechnung!$A$98:$D$147,4,0)),0,VLOOKUP(Schichtfolgetabelle!AA26,Berechnung!$A$98:$D$147,4,0)))</f>
        <v>0</v>
      </c>
      <c r="AC252" s="29">
        <f>IF(OR(Schichtfolgetabelle!AB26=Schichten!$B$3,Schichtfolgetabelle!AB26=Schichten!$B$4),INDEX($D$98:$D$147,MATCH(CODE(Schichtfolgetabelle!AB26),$H$98:$H$147,0)),IF(ISERROR(VLOOKUP(Schichtfolgetabelle!AB26,Berechnung!$A$98:$D$147,4,0)),0,VLOOKUP(Schichtfolgetabelle!AB26,Berechnung!$A$98:$D$147,4,0)))</f>
        <v>0</v>
      </c>
      <c r="AD252" s="29">
        <f>IF(OR(Schichtfolgetabelle!AC26=Schichten!$B$3,Schichtfolgetabelle!AC26=Schichten!$B$4),INDEX($D$98:$D$147,MATCH(CODE(Schichtfolgetabelle!AC26),$H$98:$H$147,0)),IF(ISERROR(VLOOKUP(Schichtfolgetabelle!AC26,Berechnung!$A$98:$D$147,4,0)),0,VLOOKUP(Schichtfolgetabelle!AC26,Berechnung!$A$98:$D$147,4,0)))</f>
        <v>0</v>
      </c>
      <c r="AE252" s="29">
        <f>IF(OR(Schichtfolgetabelle!AD26=Schichten!$B$3,Schichtfolgetabelle!AD26=Schichten!$B$4),INDEX($D$98:$D$147,MATCH(CODE(Schichtfolgetabelle!AD26),$H$98:$H$147,0)),IF(ISERROR(VLOOKUP(Schichtfolgetabelle!AD26,Berechnung!$A$98:$D$147,4,0)),0,VLOOKUP(Schichtfolgetabelle!AD26,Berechnung!$A$98:$D$147,4,0)))</f>
        <v>0</v>
      </c>
      <c r="AF252" s="29">
        <f>IF(OR(Schichtfolgetabelle!AE26=Schichten!$B$3,Schichtfolgetabelle!AE26=Schichten!$B$4),INDEX($D$98:$D$147,MATCH(CODE(Schichtfolgetabelle!AE26),$H$98:$H$147,0)),IF(ISERROR(VLOOKUP(Schichtfolgetabelle!AE26,Berechnung!$A$98:$D$147,4,0)),0,VLOOKUP(Schichtfolgetabelle!AE26,Berechnung!$A$98:$D$147,4,0)))</f>
        <v>0</v>
      </c>
      <c r="AG252" s="29">
        <f>IF(OR(Schichtfolgetabelle!AF26=Schichten!$B$3,Schichtfolgetabelle!AF26=Schichten!$B$4),INDEX($D$98:$D$147,MATCH(CODE(Schichtfolgetabelle!AF26),$H$98:$H$147,0)),IF(ISERROR(VLOOKUP(Schichtfolgetabelle!AF26,Berechnung!$A$98:$D$147,4,0)),0,VLOOKUP(Schichtfolgetabelle!AF26,Berechnung!$A$98:$D$147,4,0)))</f>
        <v>0</v>
      </c>
      <c r="AH252" s="29">
        <f>IF(OR(Schichtfolgetabelle!AG26=Schichten!$B$3,Schichtfolgetabelle!AG26=Schichten!$B$4),INDEX($D$98:$D$147,MATCH(CODE(Schichtfolgetabelle!AG26),$H$98:$H$147,0)),IF(ISERROR(VLOOKUP(Schichtfolgetabelle!AG26,Berechnung!$A$98:$D$147,4,0)),0,VLOOKUP(Schichtfolgetabelle!AG26,Berechnung!$A$98:$D$147,4,0)))</f>
        <v>0</v>
      </c>
      <c r="AI252" s="29">
        <f>IF(OR(Schichtfolgetabelle!AH26=Schichten!$B$3,Schichtfolgetabelle!AH26=Schichten!$B$4),INDEX($D$98:$D$147,MATCH(CODE(Schichtfolgetabelle!AH26),$H$98:$H$147,0)),IF(ISERROR(VLOOKUP(Schichtfolgetabelle!AH26,Berechnung!$A$98:$D$147,4,0)),0,VLOOKUP(Schichtfolgetabelle!AH26,Berechnung!$A$98:$D$147,4,0)))</f>
        <v>0</v>
      </c>
      <c r="AJ252" s="29">
        <f>IF(OR(Schichtfolgetabelle!AI26=Schichten!$B$3,Schichtfolgetabelle!AI26=Schichten!$B$4),INDEX($D$98:$D$147,MATCH(CODE(Schichtfolgetabelle!AI26),$H$98:$H$147,0)),IF(ISERROR(VLOOKUP(Schichtfolgetabelle!AI26,Berechnung!$A$98:$D$147,4,0)),0,VLOOKUP(Schichtfolgetabelle!AI26,Berechnung!$A$98:$D$147,4,0)))</f>
        <v>0</v>
      </c>
      <c r="AK252" s="29">
        <f>IF(OR(Schichtfolgetabelle!AJ26=Schichten!$B$3,Schichtfolgetabelle!AJ26=Schichten!$B$4),INDEX($D$98:$D$147,MATCH(CODE(Schichtfolgetabelle!AJ26),$H$98:$H$147,0)),IF(ISERROR(VLOOKUP(Schichtfolgetabelle!AJ26,Berechnung!$A$98:$D$147,4,0)),0,VLOOKUP(Schichtfolgetabelle!AJ26,Berechnung!$A$98:$D$147,4,0)))</f>
        <v>0</v>
      </c>
      <c r="AM252" t="str">
        <f t="shared" si="18"/>
        <v>00:00</v>
      </c>
      <c r="AN252" s="29">
        <f>IF(OR(Schichtfolge!F25=Schichten!$B$3,Schichtfolge!F25=Schichten!$B$4),INDEX($D$98:$D$147,MATCH(CODE(Schichtfolge!F25),$H$98:$H$147,0)),IF(ISERROR(VLOOKUP(Schichtfolge!F25,Berechnung!$A$98:$D$147,4,0)),0,VLOOKUP(Schichtfolge!F25,Berechnung!$A$98:$D$147,4,0)))</f>
        <v>0</v>
      </c>
      <c r="AO252" s="29">
        <f>IF(OR(Schichtfolge!G25=Schichten!$B$3,Schichtfolge!G25=Schichten!$B$4),INDEX($D$98:$D$147,MATCH(CODE(Schichtfolge!G25),$H$98:$H$147,0)),IF(ISERROR(VLOOKUP(Schichtfolge!G25,Berechnung!$A$98:$D$147,4,0)),0,VLOOKUP(Schichtfolge!G25,Berechnung!$A$98:$D$147,4,0)))</f>
        <v>0</v>
      </c>
      <c r="AP252" s="29">
        <f>IF(OR(Schichtfolge!H25=Schichten!$B$3,Schichtfolge!H25=Schichten!$B$4),INDEX($D$98:$D$147,MATCH(CODE(Schichtfolge!H25),$H$98:$H$147,0)),IF(ISERROR(VLOOKUP(Schichtfolge!H25,Berechnung!$A$98:$D$147,4,0)),0,VLOOKUP(Schichtfolge!H25,Berechnung!$A$98:$D$147,4,0)))</f>
        <v>0</v>
      </c>
      <c r="AQ252" s="29">
        <f>IF(OR(Schichtfolge!I25=Schichten!$B$3,Schichtfolge!I25=Schichten!$B$4),INDEX($D$98:$D$147,MATCH(CODE(Schichtfolge!I25),$H$98:$H$147,0)),IF(ISERROR(VLOOKUP(Schichtfolge!I25,Berechnung!$A$98:$D$147,4,0)),0,VLOOKUP(Schichtfolge!I25,Berechnung!$A$98:$D$147,4,0)))</f>
        <v>0</v>
      </c>
      <c r="AR252" s="29">
        <f>IF(OR(Schichtfolge!J25=Schichten!$B$3,Schichtfolge!J25=Schichten!$B$4),INDEX($D$98:$D$147,MATCH(CODE(Schichtfolge!J25),$H$98:$H$147,0)),IF(ISERROR(VLOOKUP(Schichtfolge!J25,Berechnung!$A$98:$D$147,4,0)),0,VLOOKUP(Schichtfolge!J25,Berechnung!$A$98:$D$147,4,0)))</f>
        <v>0</v>
      </c>
      <c r="AS252" s="29">
        <f>IF(OR(Schichtfolge!K25=Schichten!$B$3,Schichtfolge!K25=Schichten!$B$4),INDEX($D$98:$D$147,MATCH(CODE(Schichtfolge!K25),$H$98:$H$147,0)),IF(ISERROR(VLOOKUP(Schichtfolge!K25,Berechnung!$A$98:$D$147,4,0)),0,VLOOKUP(Schichtfolge!K25,Berechnung!$A$98:$D$147,4,0)))</f>
        <v>0</v>
      </c>
      <c r="AT252" s="29">
        <f>IF(OR(Schichtfolge!L25=Schichten!$B$3,Schichtfolge!L25=Schichten!$B$4),INDEX($D$98:$D$147,MATCH(CODE(Schichtfolge!L25),$H$98:$H$147,0)),IF(ISERROR(VLOOKUP(Schichtfolge!L25,Berechnung!$A$98:$D$147,4,0)),0,VLOOKUP(Schichtfolge!L25,Berechnung!$A$98:$D$147,4,0)))</f>
        <v>0</v>
      </c>
      <c r="AU252" s="29">
        <f>IF(OR(Schichtfolge!M25=Schichten!$B$3,Schichtfolge!M25=Schichten!$B$4),INDEX($D$98:$D$147,MATCH(CODE(Schichtfolge!M25),$H$98:$H$147,0)),IF(ISERROR(VLOOKUP(Schichtfolge!M25,Berechnung!$A$98:$D$147,4,0)),0,VLOOKUP(Schichtfolge!M25,Berechnung!$A$98:$D$147,4,0)))</f>
        <v>0</v>
      </c>
      <c r="AV252" s="29">
        <f>IF(OR(Schichtfolge!N25=Schichten!$B$3,Schichtfolge!N25=Schichten!$B$4),INDEX($D$98:$D$147,MATCH(CODE(Schichtfolge!N25),$H$98:$H$147,0)),IF(ISERROR(VLOOKUP(Schichtfolge!N25,Berechnung!$A$98:$D$147,4,0)),0,VLOOKUP(Schichtfolge!N25,Berechnung!$A$98:$D$147,4,0)))</f>
        <v>0</v>
      </c>
      <c r="AW252" s="29">
        <f>IF(OR(Schichtfolge!O25=Schichten!$B$3,Schichtfolge!O25=Schichten!$B$4),INDEX($D$98:$D$147,MATCH(CODE(Schichtfolge!O25),$H$98:$H$147,0)),IF(ISERROR(VLOOKUP(Schichtfolge!O25,Berechnung!$A$98:$D$147,4,0)),0,VLOOKUP(Schichtfolge!O25,Berechnung!$A$98:$D$147,4,0)))</f>
        <v>0</v>
      </c>
      <c r="AX252" s="29">
        <f>IF(OR(Schichtfolge!P25=Schichten!$B$3,Schichtfolge!P25=Schichten!$B$4),INDEX($D$98:$D$147,MATCH(CODE(Schichtfolge!P25),$H$98:$H$147,0)),IF(ISERROR(VLOOKUP(Schichtfolge!P25,Berechnung!$A$98:$D$147,4,0)),0,VLOOKUP(Schichtfolge!P25,Berechnung!$A$98:$D$147,4,0)))</f>
        <v>0</v>
      </c>
      <c r="AY252" s="29">
        <f>IF(OR(Schichtfolge!Q25=Schichten!$B$3,Schichtfolge!Q25=Schichten!$B$4),INDEX($D$98:$D$147,MATCH(CODE(Schichtfolge!Q25),$H$98:$H$147,0)),IF(ISERROR(VLOOKUP(Schichtfolge!Q25,Berechnung!$A$98:$D$147,4,0)),0,VLOOKUP(Schichtfolge!Q25,Berechnung!$A$98:$D$147,4,0)))</f>
        <v>0</v>
      </c>
      <c r="AZ252" s="29">
        <f>IF(OR(Schichtfolge!R25=Schichten!$B$3,Schichtfolge!R25=Schichten!$B$4),INDEX($D$98:$D$147,MATCH(CODE(Schichtfolge!R25),$H$98:$H$147,0)),IF(ISERROR(VLOOKUP(Schichtfolge!R25,Berechnung!$A$98:$D$147,4,0)),0,VLOOKUP(Schichtfolge!R25,Berechnung!$A$98:$D$147,4,0)))</f>
        <v>0</v>
      </c>
      <c r="BA252" s="29">
        <f>IF(OR(Schichtfolge!S25=Schichten!$B$3,Schichtfolge!S25=Schichten!$B$4),INDEX($D$98:$D$147,MATCH(CODE(Schichtfolge!S25),$H$98:$H$147,0)),IF(ISERROR(VLOOKUP(Schichtfolge!S25,Berechnung!$A$98:$D$147,4,0)),0,VLOOKUP(Schichtfolge!S25,Berechnung!$A$98:$D$147,4,0)))</f>
        <v>0</v>
      </c>
      <c r="BB252" s="29">
        <f>IF(OR(Schichtfolge!T25=Schichten!$B$3,Schichtfolge!T25=Schichten!$B$4),INDEX($D$98:$D$147,MATCH(CODE(Schichtfolge!T25),$H$98:$H$147,0)),IF(ISERROR(VLOOKUP(Schichtfolge!T25,Berechnung!$A$98:$D$147,4,0)),0,VLOOKUP(Schichtfolge!T25,Berechnung!$A$98:$D$147,4,0)))</f>
        <v>0</v>
      </c>
      <c r="BC252" s="29">
        <f>IF(OR(Schichtfolge!U25=Schichten!$B$3,Schichtfolge!U25=Schichten!$B$4),INDEX($D$98:$D$147,MATCH(CODE(Schichtfolge!U25),$H$98:$H$147,0)),IF(ISERROR(VLOOKUP(Schichtfolge!U25,Berechnung!$A$98:$D$147,4,0)),0,VLOOKUP(Schichtfolge!U25,Berechnung!$A$98:$D$147,4,0)))</f>
        <v>0</v>
      </c>
      <c r="BD252" s="29">
        <f>IF(OR(Schichtfolge!V25=Schichten!$B$3,Schichtfolge!V25=Schichten!$B$4),INDEX($D$98:$D$147,MATCH(CODE(Schichtfolge!V25),$H$98:$H$147,0)),IF(ISERROR(VLOOKUP(Schichtfolge!V25,Berechnung!$A$98:$D$147,4,0)),0,VLOOKUP(Schichtfolge!V25,Berechnung!$A$98:$D$147,4,0)))</f>
        <v>0</v>
      </c>
      <c r="BE252" s="29">
        <f>IF(OR(Schichtfolge!W25=Schichten!$B$3,Schichtfolge!W25=Schichten!$B$4),INDEX($D$98:$D$147,MATCH(CODE(Schichtfolge!W25),$H$98:$H$147,0)),IF(ISERROR(VLOOKUP(Schichtfolge!W25,Berechnung!$A$98:$D$147,4,0)),0,VLOOKUP(Schichtfolge!W25,Berechnung!$A$98:$D$147,4,0)))</f>
        <v>0</v>
      </c>
      <c r="BF252" s="29">
        <f>IF(OR(Schichtfolge!X25=Schichten!$B$3,Schichtfolge!X25=Schichten!$B$4),INDEX($D$98:$D$147,MATCH(CODE(Schichtfolge!X25),$H$98:$H$147,0)),IF(ISERROR(VLOOKUP(Schichtfolge!X25,Berechnung!$A$98:$D$147,4,0)),0,VLOOKUP(Schichtfolge!X25,Berechnung!$A$98:$D$147,4,0)))</f>
        <v>0</v>
      </c>
      <c r="BG252" s="29">
        <f>IF(OR(Schichtfolge!Y25=Schichten!$B$3,Schichtfolge!Y25=Schichten!$B$4),INDEX($D$98:$D$147,MATCH(CODE(Schichtfolge!Y25),$H$98:$H$147,0)),IF(ISERROR(VLOOKUP(Schichtfolge!Y25,Berechnung!$A$98:$D$147,4,0)),0,VLOOKUP(Schichtfolge!Y25,Berechnung!$A$98:$D$147,4,0)))</f>
        <v>0</v>
      </c>
      <c r="BH252" s="29">
        <f>IF(OR(Schichtfolge!Z25=Schichten!$B$3,Schichtfolge!Z25=Schichten!$B$4),INDEX($D$98:$D$147,MATCH(CODE(Schichtfolge!Z25),$H$98:$H$147,0)),IF(ISERROR(VLOOKUP(Schichtfolge!Z25,Berechnung!$A$98:$D$147,4,0)),0,VLOOKUP(Schichtfolge!Z25,Berechnung!$A$98:$D$147,4,0)))</f>
        <v>0</v>
      </c>
      <c r="BI252" s="29">
        <f>IF(OR(Schichtfolge!AA25=Schichten!$B$3,Schichtfolge!AA25=Schichten!$B$4),INDEX($D$98:$D$147,MATCH(CODE(Schichtfolge!AA25),$H$98:$H$147,0)),IF(ISERROR(VLOOKUP(Schichtfolge!AA25,Berechnung!$A$98:$D$147,4,0)),0,VLOOKUP(Schichtfolge!AA25,Berechnung!$A$98:$D$147,4,0)))</f>
        <v>0</v>
      </c>
      <c r="BJ252" s="29">
        <f>IF(OR(Schichtfolge!AB25=Schichten!$B$3,Schichtfolge!AB25=Schichten!$B$4),INDEX($D$98:$D$147,MATCH(CODE(Schichtfolge!AB25),$H$98:$H$147,0)),IF(ISERROR(VLOOKUP(Schichtfolge!AB25,Berechnung!$A$98:$D$147,4,0)),0,VLOOKUP(Schichtfolge!AB25,Berechnung!$A$98:$D$147,4,0)))</f>
        <v>0</v>
      </c>
      <c r="BK252" s="29">
        <f>IF(OR(Schichtfolge!AC25=Schichten!$B$3,Schichtfolge!AC25=Schichten!$B$4),INDEX($D$98:$D$147,MATCH(CODE(Schichtfolge!AC25),$H$98:$H$147,0)),IF(ISERROR(VLOOKUP(Schichtfolge!AC25,Berechnung!$A$98:$D$147,4,0)),0,VLOOKUP(Schichtfolge!AC25,Berechnung!$A$98:$D$147,4,0)))</f>
        <v>0</v>
      </c>
      <c r="BL252" s="29">
        <f>IF(OR(Schichtfolge!AD25=Schichten!$B$3,Schichtfolge!AD25=Schichten!$B$4),INDEX($D$98:$D$147,MATCH(CODE(Schichtfolge!AD25),$H$98:$H$147,0)),IF(ISERROR(VLOOKUP(Schichtfolge!AD25,Berechnung!$A$98:$D$147,4,0)),0,VLOOKUP(Schichtfolge!AD25,Berechnung!$A$98:$D$147,4,0)))</f>
        <v>0</v>
      </c>
      <c r="BM252" s="29">
        <f>IF(OR(Schichtfolge!AE25=Schichten!$B$3,Schichtfolge!AE25=Schichten!$B$4),INDEX($D$98:$D$147,MATCH(CODE(Schichtfolge!AE25),$H$98:$H$147,0)),IF(ISERROR(VLOOKUP(Schichtfolge!AE25,Berechnung!$A$98:$D$147,4,0)),0,VLOOKUP(Schichtfolge!AE25,Berechnung!$A$98:$D$147,4,0)))</f>
        <v>0</v>
      </c>
      <c r="BN252" s="29">
        <f>IF(OR(Schichtfolge!AF25=Schichten!$B$3,Schichtfolge!AF25=Schichten!$B$4),INDEX($D$98:$D$147,MATCH(CODE(Schichtfolge!AF25),$H$98:$H$147,0)),IF(ISERROR(VLOOKUP(Schichtfolge!AF25,Berechnung!$A$98:$D$147,4,0)),0,VLOOKUP(Schichtfolge!AF25,Berechnung!$A$98:$D$147,4,0)))</f>
        <v>0</v>
      </c>
      <c r="BO252" s="29">
        <f>IF(OR(Schichtfolge!AG25=Schichten!$B$3,Schichtfolge!AG25=Schichten!$B$4),INDEX($D$98:$D$147,MATCH(CODE(Schichtfolge!AG25),$H$98:$H$147,0)),IF(ISERROR(VLOOKUP(Schichtfolge!AG25,Berechnung!$A$98:$D$147,4,0)),0,VLOOKUP(Schichtfolge!AG25,Berechnung!$A$98:$D$147,4,0)))</f>
        <v>0</v>
      </c>
    </row>
    <row r="253" spans="1:67" x14ac:dyDescent="0.25">
      <c r="A253" s="82" t="str">
        <f>IF(Feiertage!D103&lt;&gt;"",Feiertage!B103,"")</f>
        <v/>
      </c>
      <c r="C253">
        <f>Schichtfolgetabelle!B27</f>
        <v>22</v>
      </c>
      <c r="D253" t="str">
        <f>Schichtfolgetabelle!C27</f>
        <v>Vorname22</v>
      </c>
      <c r="E253" t="str">
        <f>Schichtfolgetabelle!D27</f>
        <v>Nachname22</v>
      </c>
      <c r="F253" s="29" t="str">
        <f t="shared" si="17"/>
        <v>00:00</v>
      </c>
      <c r="G253" s="29">
        <f>IF(OR(Schichtfolgetabelle!F27=Schichten!$B$3,Schichtfolgetabelle!F27=Schichten!$B$4),INDEX($D$98:$D$147,MATCH(CODE(Schichtfolgetabelle!F27),$H$98:$H$147,0)),IF(ISERROR(VLOOKUP(Schichtfolgetabelle!F27,Berechnung!$A$98:$D$147,4,0)),0,VLOOKUP(Schichtfolgetabelle!F27,Berechnung!$A$98:$D$147,4,0)))</f>
        <v>0</v>
      </c>
      <c r="H253" s="29">
        <f>IF(OR(Schichtfolgetabelle!G27=Schichten!$B$3,Schichtfolgetabelle!G27=Schichten!$B$4),INDEX($D$98:$D$147,MATCH(CODE(Schichtfolgetabelle!G27),$H$98:$H$147,0)),IF(ISERROR(VLOOKUP(Schichtfolgetabelle!G27,Berechnung!$A$98:$D$147,4,0)),0,VLOOKUP(Schichtfolgetabelle!G27,Berechnung!$A$98:$D$147,4,0)))</f>
        <v>0</v>
      </c>
      <c r="I253" s="29">
        <f>IF(OR(Schichtfolgetabelle!H27=Schichten!$B$3,Schichtfolgetabelle!H27=Schichten!$B$4),INDEX($D$98:$D$147,MATCH(CODE(Schichtfolgetabelle!H27),$H$98:$H$147,0)),IF(ISERROR(VLOOKUP(Schichtfolgetabelle!H27,Berechnung!$A$98:$D$147,4,0)),0,VLOOKUP(Schichtfolgetabelle!H27,Berechnung!$A$98:$D$147,4,0)))</f>
        <v>0</v>
      </c>
      <c r="J253" s="29">
        <f>IF(OR(Schichtfolgetabelle!I27=Schichten!$B$3,Schichtfolgetabelle!I27=Schichten!$B$4),INDEX($D$98:$D$147,MATCH(CODE(Schichtfolgetabelle!I27),$H$98:$H$147,0)),IF(ISERROR(VLOOKUP(Schichtfolgetabelle!I27,Berechnung!$A$98:$D$147,4,0)),0,VLOOKUP(Schichtfolgetabelle!I27,Berechnung!$A$98:$D$147,4,0)))</f>
        <v>0</v>
      </c>
      <c r="K253" s="29">
        <f>IF(OR(Schichtfolgetabelle!J27=Schichten!$B$3,Schichtfolgetabelle!J27=Schichten!$B$4),INDEX($D$98:$D$147,MATCH(CODE(Schichtfolgetabelle!J27),$H$98:$H$147,0)),IF(ISERROR(VLOOKUP(Schichtfolgetabelle!J27,Berechnung!$A$98:$D$147,4,0)),0,VLOOKUP(Schichtfolgetabelle!J27,Berechnung!$A$98:$D$147,4,0)))</f>
        <v>0</v>
      </c>
      <c r="L253" s="29">
        <f>IF(OR(Schichtfolgetabelle!K27=Schichten!$B$3,Schichtfolgetabelle!K27=Schichten!$B$4),INDEX($D$98:$D$147,MATCH(CODE(Schichtfolgetabelle!K27),$H$98:$H$147,0)),IF(ISERROR(VLOOKUP(Schichtfolgetabelle!K27,Berechnung!$A$98:$D$147,4,0)),0,VLOOKUP(Schichtfolgetabelle!K27,Berechnung!$A$98:$D$147,4,0)))</f>
        <v>0</v>
      </c>
      <c r="M253" s="29">
        <f>IF(OR(Schichtfolgetabelle!L27=Schichten!$B$3,Schichtfolgetabelle!L27=Schichten!$B$4),INDEX($D$98:$D$147,MATCH(CODE(Schichtfolgetabelle!L27),$H$98:$H$147,0)),IF(ISERROR(VLOOKUP(Schichtfolgetabelle!L27,Berechnung!$A$98:$D$147,4,0)),0,VLOOKUP(Schichtfolgetabelle!L27,Berechnung!$A$98:$D$147,4,0)))</f>
        <v>0</v>
      </c>
      <c r="N253" s="29">
        <f>IF(OR(Schichtfolgetabelle!M27=Schichten!$B$3,Schichtfolgetabelle!M27=Schichten!$B$4),INDEX($D$98:$D$147,MATCH(CODE(Schichtfolgetabelle!M27),$H$98:$H$147,0)),IF(ISERROR(VLOOKUP(Schichtfolgetabelle!M27,Berechnung!$A$98:$D$147,4,0)),0,VLOOKUP(Schichtfolgetabelle!M27,Berechnung!$A$98:$D$147,4,0)))</f>
        <v>0</v>
      </c>
      <c r="O253" s="29">
        <f>IF(OR(Schichtfolgetabelle!N27=Schichten!$B$3,Schichtfolgetabelle!N27=Schichten!$B$4),INDEX($D$98:$D$147,MATCH(CODE(Schichtfolgetabelle!N27),$H$98:$H$147,0)),IF(ISERROR(VLOOKUP(Schichtfolgetabelle!N27,Berechnung!$A$98:$D$147,4,0)),0,VLOOKUP(Schichtfolgetabelle!N27,Berechnung!$A$98:$D$147,4,0)))</f>
        <v>0</v>
      </c>
      <c r="P253" s="29">
        <f>IF(OR(Schichtfolgetabelle!O27=Schichten!$B$3,Schichtfolgetabelle!O27=Schichten!$B$4),INDEX($D$98:$D$147,MATCH(CODE(Schichtfolgetabelle!O27),$H$98:$H$147,0)),IF(ISERROR(VLOOKUP(Schichtfolgetabelle!O27,Berechnung!$A$98:$D$147,4,0)),0,VLOOKUP(Schichtfolgetabelle!O27,Berechnung!$A$98:$D$147,4,0)))</f>
        <v>0</v>
      </c>
      <c r="Q253" s="29">
        <f>IF(OR(Schichtfolgetabelle!P27=Schichten!$B$3,Schichtfolgetabelle!P27=Schichten!$B$4),INDEX($D$98:$D$147,MATCH(CODE(Schichtfolgetabelle!P27),$H$98:$H$147,0)),IF(ISERROR(VLOOKUP(Schichtfolgetabelle!P27,Berechnung!$A$98:$D$147,4,0)),0,VLOOKUP(Schichtfolgetabelle!P27,Berechnung!$A$98:$D$147,4,0)))</f>
        <v>0</v>
      </c>
      <c r="R253" s="29">
        <f>IF(OR(Schichtfolgetabelle!Q27=Schichten!$B$3,Schichtfolgetabelle!Q27=Schichten!$B$4),INDEX($D$98:$D$147,MATCH(CODE(Schichtfolgetabelle!Q27),$H$98:$H$147,0)),IF(ISERROR(VLOOKUP(Schichtfolgetabelle!Q27,Berechnung!$A$98:$D$147,4,0)),0,VLOOKUP(Schichtfolgetabelle!Q27,Berechnung!$A$98:$D$147,4,0)))</f>
        <v>0</v>
      </c>
      <c r="S253" s="29">
        <f>IF(OR(Schichtfolgetabelle!R27=Schichten!$B$3,Schichtfolgetabelle!R27=Schichten!$B$4),INDEX($D$98:$D$147,MATCH(CODE(Schichtfolgetabelle!R27),$H$98:$H$147,0)),IF(ISERROR(VLOOKUP(Schichtfolgetabelle!R27,Berechnung!$A$98:$D$147,4,0)),0,VLOOKUP(Schichtfolgetabelle!R27,Berechnung!$A$98:$D$147,4,0)))</f>
        <v>0</v>
      </c>
      <c r="T253" s="29">
        <f>IF(OR(Schichtfolgetabelle!S27=Schichten!$B$3,Schichtfolgetabelle!S27=Schichten!$B$4),INDEX($D$98:$D$147,MATCH(CODE(Schichtfolgetabelle!S27),$H$98:$H$147,0)),IF(ISERROR(VLOOKUP(Schichtfolgetabelle!S27,Berechnung!$A$98:$D$147,4,0)),0,VLOOKUP(Schichtfolgetabelle!S27,Berechnung!$A$98:$D$147,4,0)))</f>
        <v>0</v>
      </c>
      <c r="U253" s="29">
        <f>IF(OR(Schichtfolgetabelle!T27=Schichten!$B$3,Schichtfolgetabelle!T27=Schichten!$B$4),INDEX($D$98:$D$147,MATCH(CODE(Schichtfolgetabelle!T27),$H$98:$H$147,0)),IF(ISERROR(VLOOKUP(Schichtfolgetabelle!T27,Berechnung!$A$98:$D$147,4,0)),0,VLOOKUP(Schichtfolgetabelle!T27,Berechnung!$A$98:$D$147,4,0)))</f>
        <v>0</v>
      </c>
      <c r="V253" s="29">
        <f>IF(OR(Schichtfolgetabelle!U27=Schichten!$B$3,Schichtfolgetabelle!U27=Schichten!$B$4),INDEX($D$98:$D$147,MATCH(CODE(Schichtfolgetabelle!U27),$H$98:$H$147,0)),IF(ISERROR(VLOOKUP(Schichtfolgetabelle!U27,Berechnung!$A$98:$D$147,4,0)),0,VLOOKUP(Schichtfolgetabelle!U27,Berechnung!$A$98:$D$147,4,0)))</f>
        <v>0</v>
      </c>
      <c r="W253" s="29">
        <f>IF(OR(Schichtfolgetabelle!V27=Schichten!$B$3,Schichtfolgetabelle!V27=Schichten!$B$4),INDEX($D$98:$D$147,MATCH(CODE(Schichtfolgetabelle!V27),$H$98:$H$147,0)),IF(ISERROR(VLOOKUP(Schichtfolgetabelle!V27,Berechnung!$A$98:$D$147,4,0)),0,VLOOKUP(Schichtfolgetabelle!V27,Berechnung!$A$98:$D$147,4,0)))</f>
        <v>0</v>
      </c>
      <c r="X253" s="29">
        <f>IF(OR(Schichtfolgetabelle!W27=Schichten!$B$3,Schichtfolgetabelle!W27=Schichten!$B$4),INDEX($D$98:$D$147,MATCH(CODE(Schichtfolgetabelle!W27),$H$98:$H$147,0)),IF(ISERROR(VLOOKUP(Schichtfolgetabelle!W27,Berechnung!$A$98:$D$147,4,0)),0,VLOOKUP(Schichtfolgetabelle!W27,Berechnung!$A$98:$D$147,4,0)))</f>
        <v>0</v>
      </c>
      <c r="Y253" s="29">
        <f>IF(OR(Schichtfolgetabelle!X27=Schichten!$B$3,Schichtfolgetabelle!X27=Schichten!$B$4),INDEX($D$98:$D$147,MATCH(CODE(Schichtfolgetabelle!X27),$H$98:$H$147,0)),IF(ISERROR(VLOOKUP(Schichtfolgetabelle!X27,Berechnung!$A$98:$D$147,4,0)),0,VLOOKUP(Schichtfolgetabelle!X27,Berechnung!$A$98:$D$147,4,0)))</f>
        <v>0</v>
      </c>
      <c r="Z253" s="29">
        <f>IF(OR(Schichtfolgetabelle!Y27=Schichten!$B$3,Schichtfolgetabelle!Y27=Schichten!$B$4),INDEX($D$98:$D$147,MATCH(CODE(Schichtfolgetabelle!Y27),$H$98:$H$147,0)),IF(ISERROR(VLOOKUP(Schichtfolgetabelle!Y27,Berechnung!$A$98:$D$147,4,0)),0,VLOOKUP(Schichtfolgetabelle!Y27,Berechnung!$A$98:$D$147,4,0)))</f>
        <v>0</v>
      </c>
      <c r="AA253" s="29">
        <f>IF(OR(Schichtfolgetabelle!Z27=Schichten!$B$3,Schichtfolgetabelle!Z27=Schichten!$B$4),INDEX($D$98:$D$147,MATCH(CODE(Schichtfolgetabelle!Z27),$H$98:$H$147,0)),IF(ISERROR(VLOOKUP(Schichtfolgetabelle!Z27,Berechnung!$A$98:$D$147,4,0)),0,VLOOKUP(Schichtfolgetabelle!Z27,Berechnung!$A$98:$D$147,4,0)))</f>
        <v>0</v>
      </c>
      <c r="AB253" s="29">
        <f>IF(OR(Schichtfolgetabelle!AA27=Schichten!$B$3,Schichtfolgetabelle!AA27=Schichten!$B$4),INDEX($D$98:$D$147,MATCH(CODE(Schichtfolgetabelle!AA27),$H$98:$H$147,0)),IF(ISERROR(VLOOKUP(Schichtfolgetabelle!AA27,Berechnung!$A$98:$D$147,4,0)),0,VLOOKUP(Schichtfolgetabelle!AA27,Berechnung!$A$98:$D$147,4,0)))</f>
        <v>0</v>
      </c>
      <c r="AC253" s="29">
        <f>IF(OR(Schichtfolgetabelle!AB27=Schichten!$B$3,Schichtfolgetabelle!AB27=Schichten!$B$4),INDEX($D$98:$D$147,MATCH(CODE(Schichtfolgetabelle!AB27),$H$98:$H$147,0)),IF(ISERROR(VLOOKUP(Schichtfolgetabelle!AB27,Berechnung!$A$98:$D$147,4,0)),0,VLOOKUP(Schichtfolgetabelle!AB27,Berechnung!$A$98:$D$147,4,0)))</f>
        <v>0</v>
      </c>
      <c r="AD253" s="29">
        <f>IF(OR(Schichtfolgetabelle!AC27=Schichten!$B$3,Schichtfolgetabelle!AC27=Schichten!$B$4),INDEX($D$98:$D$147,MATCH(CODE(Schichtfolgetabelle!AC27),$H$98:$H$147,0)),IF(ISERROR(VLOOKUP(Schichtfolgetabelle!AC27,Berechnung!$A$98:$D$147,4,0)),0,VLOOKUP(Schichtfolgetabelle!AC27,Berechnung!$A$98:$D$147,4,0)))</f>
        <v>0</v>
      </c>
      <c r="AE253" s="29">
        <f>IF(OR(Schichtfolgetabelle!AD27=Schichten!$B$3,Schichtfolgetabelle!AD27=Schichten!$B$4),INDEX($D$98:$D$147,MATCH(CODE(Schichtfolgetabelle!AD27),$H$98:$H$147,0)),IF(ISERROR(VLOOKUP(Schichtfolgetabelle!AD27,Berechnung!$A$98:$D$147,4,0)),0,VLOOKUP(Schichtfolgetabelle!AD27,Berechnung!$A$98:$D$147,4,0)))</f>
        <v>0</v>
      </c>
      <c r="AF253" s="29">
        <f>IF(OR(Schichtfolgetabelle!AE27=Schichten!$B$3,Schichtfolgetabelle!AE27=Schichten!$B$4),INDEX($D$98:$D$147,MATCH(CODE(Schichtfolgetabelle!AE27),$H$98:$H$147,0)),IF(ISERROR(VLOOKUP(Schichtfolgetabelle!AE27,Berechnung!$A$98:$D$147,4,0)),0,VLOOKUP(Schichtfolgetabelle!AE27,Berechnung!$A$98:$D$147,4,0)))</f>
        <v>0</v>
      </c>
      <c r="AG253" s="29">
        <f>IF(OR(Schichtfolgetabelle!AF27=Schichten!$B$3,Schichtfolgetabelle!AF27=Schichten!$B$4),INDEX($D$98:$D$147,MATCH(CODE(Schichtfolgetabelle!AF27),$H$98:$H$147,0)),IF(ISERROR(VLOOKUP(Schichtfolgetabelle!AF27,Berechnung!$A$98:$D$147,4,0)),0,VLOOKUP(Schichtfolgetabelle!AF27,Berechnung!$A$98:$D$147,4,0)))</f>
        <v>0</v>
      </c>
      <c r="AH253" s="29">
        <f>IF(OR(Schichtfolgetabelle!AG27=Schichten!$B$3,Schichtfolgetabelle!AG27=Schichten!$B$4),INDEX($D$98:$D$147,MATCH(CODE(Schichtfolgetabelle!AG27),$H$98:$H$147,0)),IF(ISERROR(VLOOKUP(Schichtfolgetabelle!AG27,Berechnung!$A$98:$D$147,4,0)),0,VLOOKUP(Schichtfolgetabelle!AG27,Berechnung!$A$98:$D$147,4,0)))</f>
        <v>0</v>
      </c>
      <c r="AI253" s="29">
        <f>IF(OR(Schichtfolgetabelle!AH27=Schichten!$B$3,Schichtfolgetabelle!AH27=Schichten!$B$4),INDEX($D$98:$D$147,MATCH(CODE(Schichtfolgetabelle!AH27),$H$98:$H$147,0)),IF(ISERROR(VLOOKUP(Schichtfolgetabelle!AH27,Berechnung!$A$98:$D$147,4,0)),0,VLOOKUP(Schichtfolgetabelle!AH27,Berechnung!$A$98:$D$147,4,0)))</f>
        <v>0</v>
      </c>
      <c r="AJ253" s="29">
        <f>IF(OR(Schichtfolgetabelle!AI27=Schichten!$B$3,Schichtfolgetabelle!AI27=Schichten!$B$4),INDEX($D$98:$D$147,MATCH(CODE(Schichtfolgetabelle!AI27),$H$98:$H$147,0)),IF(ISERROR(VLOOKUP(Schichtfolgetabelle!AI27,Berechnung!$A$98:$D$147,4,0)),0,VLOOKUP(Schichtfolgetabelle!AI27,Berechnung!$A$98:$D$147,4,0)))</f>
        <v>0</v>
      </c>
      <c r="AK253" s="29">
        <f>IF(OR(Schichtfolgetabelle!AJ27=Schichten!$B$3,Schichtfolgetabelle!AJ27=Schichten!$B$4),INDEX($D$98:$D$147,MATCH(CODE(Schichtfolgetabelle!AJ27),$H$98:$H$147,0)),IF(ISERROR(VLOOKUP(Schichtfolgetabelle!AJ27,Berechnung!$A$98:$D$147,4,0)),0,VLOOKUP(Schichtfolgetabelle!AJ27,Berechnung!$A$98:$D$147,4,0)))</f>
        <v>0</v>
      </c>
      <c r="AM253" t="str">
        <f t="shared" si="18"/>
        <v>00:00</v>
      </c>
      <c r="AN253" s="29">
        <f>IF(OR(Schichtfolge!F26=Schichten!$B$3,Schichtfolge!F26=Schichten!$B$4),INDEX($D$98:$D$147,MATCH(CODE(Schichtfolge!F26),$H$98:$H$147,0)),IF(ISERROR(VLOOKUP(Schichtfolge!F26,Berechnung!$A$98:$D$147,4,0)),0,VLOOKUP(Schichtfolge!F26,Berechnung!$A$98:$D$147,4,0)))</f>
        <v>0</v>
      </c>
      <c r="AO253" s="29">
        <f>IF(OR(Schichtfolge!G26=Schichten!$B$3,Schichtfolge!G26=Schichten!$B$4),INDEX($D$98:$D$147,MATCH(CODE(Schichtfolge!G26),$H$98:$H$147,0)),IF(ISERROR(VLOOKUP(Schichtfolge!G26,Berechnung!$A$98:$D$147,4,0)),0,VLOOKUP(Schichtfolge!G26,Berechnung!$A$98:$D$147,4,0)))</f>
        <v>0</v>
      </c>
      <c r="AP253" s="29">
        <f>IF(OR(Schichtfolge!H26=Schichten!$B$3,Schichtfolge!H26=Schichten!$B$4),INDEX($D$98:$D$147,MATCH(CODE(Schichtfolge!H26),$H$98:$H$147,0)),IF(ISERROR(VLOOKUP(Schichtfolge!H26,Berechnung!$A$98:$D$147,4,0)),0,VLOOKUP(Schichtfolge!H26,Berechnung!$A$98:$D$147,4,0)))</f>
        <v>0</v>
      </c>
      <c r="AQ253" s="29">
        <f>IF(OR(Schichtfolge!I26=Schichten!$B$3,Schichtfolge!I26=Schichten!$B$4),INDEX($D$98:$D$147,MATCH(CODE(Schichtfolge!I26),$H$98:$H$147,0)),IF(ISERROR(VLOOKUP(Schichtfolge!I26,Berechnung!$A$98:$D$147,4,0)),0,VLOOKUP(Schichtfolge!I26,Berechnung!$A$98:$D$147,4,0)))</f>
        <v>0</v>
      </c>
      <c r="AR253" s="29">
        <f>IF(OR(Schichtfolge!J26=Schichten!$B$3,Schichtfolge!J26=Schichten!$B$4),INDEX($D$98:$D$147,MATCH(CODE(Schichtfolge!J26),$H$98:$H$147,0)),IF(ISERROR(VLOOKUP(Schichtfolge!J26,Berechnung!$A$98:$D$147,4,0)),0,VLOOKUP(Schichtfolge!J26,Berechnung!$A$98:$D$147,4,0)))</f>
        <v>0</v>
      </c>
      <c r="AS253" s="29">
        <f>IF(OR(Schichtfolge!K26=Schichten!$B$3,Schichtfolge!K26=Schichten!$B$4),INDEX($D$98:$D$147,MATCH(CODE(Schichtfolge!K26),$H$98:$H$147,0)),IF(ISERROR(VLOOKUP(Schichtfolge!K26,Berechnung!$A$98:$D$147,4,0)),0,VLOOKUP(Schichtfolge!K26,Berechnung!$A$98:$D$147,4,0)))</f>
        <v>0</v>
      </c>
      <c r="AT253" s="29">
        <f>IF(OR(Schichtfolge!L26=Schichten!$B$3,Schichtfolge!L26=Schichten!$B$4),INDEX($D$98:$D$147,MATCH(CODE(Schichtfolge!L26),$H$98:$H$147,0)),IF(ISERROR(VLOOKUP(Schichtfolge!L26,Berechnung!$A$98:$D$147,4,0)),0,VLOOKUP(Schichtfolge!L26,Berechnung!$A$98:$D$147,4,0)))</f>
        <v>0</v>
      </c>
      <c r="AU253" s="29">
        <f>IF(OR(Schichtfolge!M26=Schichten!$B$3,Schichtfolge!M26=Schichten!$B$4),INDEX($D$98:$D$147,MATCH(CODE(Schichtfolge!M26),$H$98:$H$147,0)),IF(ISERROR(VLOOKUP(Schichtfolge!M26,Berechnung!$A$98:$D$147,4,0)),0,VLOOKUP(Schichtfolge!M26,Berechnung!$A$98:$D$147,4,0)))</f>
        <v>0</v>
      </c>
      <c r="AV253" s="29">
        <f>IF(OR(Schichtfolge!N26=Schichten!$B$3,Schichtfolge!N26=Schichten!$B$4),INDEX($D$98:$D$147,MATCH(CODE(Schichtfolge!N26),$H$98:$H$147,0)),IF(ISERROR(VLOOKUP(Schichtfolge!N26,Berechnung!$A$98:$D$147,4,0)),0,VLOOKUP(Schichtfolge!N26,Berechnung!$A$98:$D$147,4,0)))</f>
        <v>0</v>
      </c>
      <c r="AW253" s="29">
        <f>IF(OR(Schichtfolge!O26=Schichten!$B$3,Schichtfolge!O26=Schichten!$B$4),INDEX($D$98:$D$147,MATCH(CODE(Schichtfolge!O26),$H$98:$H$147,0)),IF(ISERROR(VLOOKUP(Schichtfolge!O26,Berechnung!$A$98:$D$147,4,0)),0,VLOOKUP(Schichtfolge!O26,Berechnung!$A$98:$D$147,4,0)))</f>
        <v>0</v>
      </c>
      <c r="AX253" s="29">
        <f>IF(OR(Schichtfolge!P26=Schichten!$B$3,Schichtfolge!P26=Schichten!$B$4),INDEX($D$98:$D$147,MATCH(CODE(Schichtfolge!P26),$H$98:$H$147,0)),IF(ISERROR(VLOOKUP(Schichtfolge!P26,Berechnung!$A$98:$D$147,4,0)),0,VLOOKUP(Schichtfolge!P26,Berechnung!$A$98:$D$147,4,0)))</f>
        <v>0</v>
      </c>
      <c r="AY253" s="29">
        <f>IF(OR(Schichtfolge!Q26=Schichten!$B$3,Schichtfolge!Q26=Schichten!$B$4),INDEX($D$98:$D$147,MATCH(CODE(Schichtfolge!Q26),$H$98:$H$147,0)),IF(ISERROR(VLOOKUP(Schichtfolge!Q26,Berechnung!$A$98:$D$147,4,0)),0,VLOOKUP(Schichtfolge!Q26,Berechnung!$A$98:$D$147,4,0)))</f>
        <v>0</v>
      </c>
      <c r="AZ253" s="29">
        <f>IF(OR(Schichtfolge!R26=Schichten!$B$3,Schichtfolge!R26=Schichten!$B$4),INDEX($D$98:$D$147,MATCH(CODE(Schichtfolge!R26),$H$98:$H$147,0)),IF(ISERROR(VLOOKUP(Schichtfolge!R26,Berechnung!$A$98:$D$147,4,0)),0,VLOOKUP(Schichtfolge!R26,Berechnung!$A$98:$D$147,4,0)))</f>
        <v>0</v>
      </c>
      <c r="BA253" s="29">
        <f>IF(OR(Schichtfolge!S26=Schichten!$B$3,Schichtfolge!S26=Schichten!$B$4),INDEX($D$98:$D$147,MATCH(CODE(Schichtfolge!S26),$H$98:$H$147,0)),IF(ISERROR(VLOOKUP(Schichtfolge!S26,Berechnung!$A$98:$D$147,4,0)),0,VLOOKUP(Schichtfolge!S26,Berechnung!$A$98:$D$147,4,0)))</f>
        <v>0</v>
      </c>
      <c r="BB253" s="29">
        <f>IF(OR(Schichtfolge!T26=Schichten!$B$3,Schichtfolge!T26=Schichten!$B$4),INDEX($D$98:$D$147,MATCH(CODE(Schichtfolge!T26),$H$98:$H$147,0)),IF(ISERROR(VLOOKUP(Schichtfolge!T26,Berechnung!$A$98:$D$147,4,0)),0,VLOOKUP(Schichtfolge!T26,Berechnung!$A$98:$D$147,4,0)))</f>
        <v>0</v>
      </c>
      <c r="BC253" s="29">
        <f>IF(OR(Schichtfolge!U26=Schichten!$B$3,Schichtfolge!U26=Schichten!$B$4),INDEX($D$98:$D$147,MATCH(CODE(Schichtfolge!U26),$H$98:$H$147,0)),IF(ISERROR(VLOOKUP(Schichtfolge!U26,Berechnung!$A$98:$D$147,4,0)),0,VLOOKUP(Schichtfolge!U26,Berechnung!$A$98:$D$147,4,0)))</f>
        <v>0</v>
      </c>
      <c r="BD253" s="29">
        <f>IF(OR(Schichtfolge!V26=Schichten!$B$3,Schichtfolge!V26=Schichten!$B$4),INDEX($D$98:$D$147,MATCH(CODE(Schichtfolge!V26),$H$98:$H$147,0)),IF(ISERROR(VLOOKUP(Schichtfolge!V26,Berechnung!$A$98:$D$147,4,0)),0,VLOOKUP(Schichtfolge!V26,Berechnung!$A$98:$D$147,4,0)))</f>
        <v>0</v>
      </c>
      <c r="BE253" s="29">
        <f>IF(OR(Schichtfolge!W26=Schichten!$B$3,Schichtfolge!W26=Schichten!$B$4),INDEX($D$98:$D$147,MATCH(CODE(Schichtfolge!W26),$H$98:$H$147,0)),IF(ISERROR(VLOOKUP(Schichtfolge!W26,Berechnung!$A$98:$D$147,4,0)),0,VLOOKUP(Schichtfolge!W26,Berechnung!$A$98:$D$147,4,0)))</f>
        <v>0</v>
      </c>
      <c r="BF253" s="29">
        <f>IF(OR(Schichtfolge!X26=Schichten!$B$3,Schichtfolge!X26=Schichten!$B$4),INDEX($D$98:$D$147,MATCH(CODE(Schichtfolge!X26),$H$98:$H$147,0)),IF(ISERROR(VLOOKUP(Schichtfolge!X26,Berechnung!$A$98:$D$147,4,0)),0,VLOOKUP(Schichtfolge!X26,Berechnung!$A$98:$D$147,4,0)))</f>
        <v>0</v>
      </c>
      <c r="BG253" s="29">
        <f>IF(OR(Schichtfolge!Y26=Schichten!$B$3,Schichtfolge!Y26=Schichten!$B$4),INDEX($D$98:$D$147,MATCH(CODE(Schichtfolge!Y26),$H$98:$H$147,0)),IF(ISERROR(VLOOKUP(Schichtfolge!Y26,Berechnung!$A$98:$D$147,4,0)),0,VLOOKUP(Schichtfolge!Y26,Berechnung!$A$98:$D$147,4,0)))</f>
        <v>0</v>
      </c>
      <c r="BH253" s="29">
        <f>IF(OR(Schichtfolge!Z26=Schichten!$B$3,Schichtfolge!Z26=Schichten!$B$4),INDEX($D$98:$D$147,MATCH(CODE(Schichtfolge!Z26),$H$98:$H$147,0)),IF(ISERROR(VLOOKUP(Schichtfolge!Z26,Berechnung!$A$98:$D$147,4,0)),0,VLOOKUP(Schichtfolge!Z26,Berechnung!$A$98:$D$147,4,0)))</f>
        <v>0</v>
      </c>
      <c r="BI253" s="29">
        <f>IF(OR(Schichtfolge!AA26=Schichten!$B$3,Schichtfolge!AA26=Schichten!$B$4),INDEX($D$98:$D$147,MATCH(CODE(Schichtfolge!AA26),$H$98:$H$147,0)),IF(ISERROR(VLOOKUP(Schichtfolge!AA26,Berechnung!$A$98:$D$147,4,0)),0,VLOOKUP(Schichtfolge!AA26,Berechnung!$A$98:$D$147,4,0)))</f>
        <v>0</v>
      </c>
      <c r="BJ253" s="29">
        <f>IF(OR(Schichtfolge!AB26=Schichten!$B$3,Schichtfolge!AB26=Schichten!$B$4),INDEX($D$98:$D$147,MATCH(CODE(Schichtfolge!AB26),$H$98:$H$147,0)),IF(ISERROR(VLOOKUP(Schichtfolge!AB26,Berechnung!$A$98:$D$147,4,0)),0,VLOOKUP(Schichtfolge!AB26,Berechnung!$A$98:$D$147,4,0)))</f>
        <v>0</v>
      </c>
      <c r="BK253" s="29">
        <f>IF(OR(Schichtfolge!AC26=Schichten!$B$3,Schichtfolge!AC26=Schichten!$B$4),INDEX($D$98:$D$147,MATCH(CODE(Schichtfolge!AC26),$H$98:$H$147,0)),IF(ISERROR(VLOOKUP(Schichtfolge!AC26,Berechnung!$A$98:$D$147,4,0)),0,VLOOKUP(Schichtfolge!AC26,Berechnung!$A$98:$D$147,4,0)))</f>
        <v>0</v>
      </c>
      <c r="BL253" s="29">
        <f>IF(OR(Schichtfolge!AD26=Schichten!$B$3,Schichtfolge!AD26=Schichten!$B$4),INDEX($D$98:$D$147,MATCH(CODE(Schichtfolge!AD26),$H$98:$H$147,0)),IF(ISERROR(VLOOKUP(Schichtfolge!AD26,Berechnung!$A$98:$D$147,4,0)),0,VLOOKUP(Schichtfolge!AD26,Berechnung!$A$98:$D$147,4,0)))</f>
        <v>0</v>
      </c>
      <c r="BM253" s="29">
        <f>IF(OR(Schichtfolge!AE26=Schichten!$B$3,Schichtfolge!AE26=Schichten!$B$4),INDEX($D$98:$D$147,MATCH(CODE(Schichtfolge!AE26),$H$98:$H$147,0)),IF(ISERROR(VLOOKUP(Schichtfolge!AE26,Berechnung!$A$98:$D$147,4,0)),0,VLOOKUP(Schichtfolge!AE26,Berechnung!$A$98:$D$147,4,0)))</f>
        <v>0</v>
      </c>
      <c r="BN253" s="29">
        <f>IF(OR(Schichtfolge!AF26=Schichten!$B$3,Schichtfolge!AF26=Schichten!$B$4),INDEX($D$98:$D$147,MATCH(CODE(Schichtfolge!AF26),$H$98:$H$147,0)),IF(ISERROR(VLOOKUP(Schichtfolge!AF26,Berechnung!$A$98:$D$147,4,0)),0,VLOOKUP(Schichtfolge!AF26,Berechnung!$A$98:$D$147,4,0)))</f>
        <v>0</v>
      </c>
      <c r="BO253" s="29">
        <f>IF(OR(Schichtfolge!AG26=Schichten!$B$3,Schichtfolge!AG26=Schichten!$B$4),INDEX($D$98:$D$147,MATCH(CODE(Schichtfolge!AG26),$H$98:$H$147,0)),IF(ISERROR(VLOOKUP(Schichtfolge!AG26,Berechnung!$A$98:$D$147,4,0)),0,VLOOKUP(Schichtfolge!AG26,Berechnung!$A$98:$D$147,4,0)))</f>
        <v>0</v>
      </c>
    </row>
    <row r="254" spans="1:67" x14ac:dyDescent="0.25">
      <c r="A254" s="82" t="str">
        <f>IF(Feiertage!D104&lt;&gt;"",Feiertage!B104,"")</f>
        <v/>
      </c>
      <c r="C254">
        <f>Schichtfolgetabelle!B28</f>
        <v>23</v>
      </c>
      <c r="D254" t="str">
        <f>Schichtfolgetabelle!C28</f>
        <v>Vorname23</v>
      </c>
      <c r="E254" t="str">
        <f>Schichtfolgetabelle!D28</f>
        <v>Nachname23</v>
      </c>
      <c r="F254" s="29" t="str">
        <f t="shared" si="17"/>
        <v>00:00</v>
      </c>
      <c r="G254" s="29">
        <f>IF(OR(Schichtfolgetabelle!F28=Schichten!$B$3,Schichtfolgetabelle!F28=Schichten!$B$4),INDEX($D$98:$D$147,MATCH(CODE(Schichtfolgetabelle!F28),$H$98:$H$147,0)),IF(ISERROR(VLOOKUP(Schichtfolgetabelle!F28,Berechnung!$A$98:$D$147,4,0)),0,VLOOKUP(Schichtfolgetabelle!F28,Berechnung!$A$98:$D$147,4,0)))</f>
        <v>0</v>
      </c>
      <c r="H254" s="29">
        <f>IF(OR(Schichtfolgetabelle!G28=Schichten!$B$3,Schichtfolgetabelle!G28=Schichten!$B$4),INDEX($D$98:$D$147,MATCH(CODE(Schichtfolgetabelle!G28),$H$98:$H$147,0)),IF(ISERROR(VLOOKUP(Schichtfolgetabelle!G28,Berechnung!$A$98:$D$147,4,0)),0,VLOOKUP(Schichtfolgetabelle!G28,Berechnung!$A$98:$D$147,4,0)))</f>
        <v>0</v>
      </c>
      <c r="I254" s="29">
        <f>IF(OR(Schichtfolgetabelle!H28=Schichten!$B$3,Schichtfolgetabelle!H28=Schichten!$B$4),INDEX($D$98:$D$147,MATCH(CODE(Schichtfolgetabelle!H28),$H$98:$H$147,0)),IF(ISERROR(VLOOKUP(Schichtfolgetabelle!H28,Berechnung!$A$98:$D$147,4,0)),0,VLOOKUP(Schichtfolgetabelle!H28,Berechnung!$A$98:$D$147,4,0)))</f>
        <v>0</v>
      </c>
      <c r="J254" s="29">
        <f>IF(OR(Schichtfolgetabelle!I28=Schichten!$B$3,Schichtfolgetabelle!I28=Schichten!$B$4),INDEX($D$98:$D$147,MATCH(CODE(Schichtfolgetabelle!I28),$H$98:$H$147,0)),IF(ISERROR(VLOOKUP(Schichtfolgetabelle!I28,Berechnung!$A$98:$D$147,4,0)),0,VLOOKUP(Schichtfolgetabelle!I28,Berechnung!$A$98:$D$147,4,0)))</f>
        <v>0</v>
      </c>
      <c r="K254" s="29">
        <f>IF(OR(Schichtfolgetabelle!J28=Schichten!$B$3,Schichtfolgetabelle!J28=Schichten!$B$4),INDEX($D$98:$D$147,MATCH(CODE(Schichtfolgetabelle!J28),$H$98:$H$147,0)),IF(ISERROR(VLOOKUP(Schichtfolgetabelle!J28,Berechnung!$A$98:$D$147,4,0)),0,VLOOKUP(Schichtfolgetabelle!J28,Berechnung!$A$98:$D$147,4,0)))</f>
        <v>0</v>
      </c>
      <c r="L254" s="29">
        <f>IF(OR(Schichtfolgetabelle!K28=Schichten!$B$3,Schichtfolgetabelle!K28=Schichten!$B$4),INDEX($D$98:$D$147,MATCH(CODE(Schichtfolgetabelle!K28),$H$98:$H$147,0)),IF(ISERROR(VLOOKUP(Schichtfolgetabelle!K28,Berechnung!$A$98:$D$147,4,0)),0,VLOOKUP(Schichtfolgetabelle!K28,Berechnung!$A$98:$D$147,4,0)))</f>
        <v>0</v>
      </c>
      <c r="M254" s="29">
        <f>IF(OR(Schichtfolgetabelle!L28=Schichten!$B$3,Schichtfolgetabelle!L28=Schichten!$B$4),INDEX($D$98:$D$147,MATCH(CODE(Schichtfolgetabelle!L28),$H$98:$H$147,0)),IF(ISERROR(VLOOKUP(Schichtfolgetabelle!L28,Berechnung!$A$98:$D$147,4,0)),0,VLOOKUP(Schichtfolgetabelle!L28,Berechnung!$A$98:$D$147,4,0)))</f>
        <v>0</v>
      </c>
      <c r="N254" s="29">
        <f>IF(OR(Schichtfolgetabelle!M28=Schichten!$B$3,Schichtfolgetabelle!M28=Schichten!$B$4),INDEX($D$98:$D$147,MATCH(CODE(Schichtfolgetabelle!M28),$H$98:$H$147,0)),IF(ISERROR(VLOOKUP(Schichtfolgetabelle!M28,Berechnung!$A$98:$D$147,4,0)),0,VLOOKUP(Schichtfolgetabelle!M28,Berechnung!$A$98:$D$147,4,0)))</f>
        <v>0</v>
      </c>
      <c r="O254" s="29">
        <f>IF(OR(Schichtfolgetabelle!N28=Schichten!$B$3,Schichtfolgetabelle!N28=Schichten!$B$4),INDEX($D$98:$D$147,MATCH(CODE(Schichtfolgetabelle!N28),$H$98:$H$147,0)),IF(ISERROR(VLOOKUP(Schichtfolgetabelle!N28,Berechnung!$A$98:$D$147,4,0)),0,VLOOKUP(Schichtfolgetabelle!N28,Berechnung!$A$98:$D$147,4,0)))</f>
        <v>0</v>
      </c>
      <c r="P254" s="29">
        <f>IF(OR(Schichtfolgetabelle!O28=Schichten!$B$3,Schichtfolgetabelle!O28=Schichten!$B$4),INDEX($D$98:$D$147,MATCH(CODE(Schichtfolgetabelle!O28),$H$98:$H$147,0)),IF(ISERROR(VLOOKUP(Schichtfolgetabelle!O28,Berechnung!$A$98:$D$147,4,0)),0,VLOOKUP(Schichtfolgetabelle!O28,Berechnung!$A$98:$D$147,4,0)))</f>
        <v>0</v>
      </c>
      <c r="Q254" s="29">
        <f>IF(OR(Schichtfolgetabelle!P28=Schichten!$B$3,Schichtfolgetabelle!P28=Schichten!$B$4),INDEX($D$98:$D$147,MATCH(CODE(Schichtfolgetabelle!P28),$H$98:$H$147,0)),IF(ISERROR(VLOOKUP(Schichtfolgetabelle!P28,Berechnung!$A$98:$D$147,4,0)),0,VLOOKUP(Schichtfolgetabelle!P28,Berechnung!$A$98:$D$147,4,0)))</f>
        <v>0</v>
      </c>
      <c r="R254" s="29">
        <f>IF(OR(Schichtfolgetabelle!Q28=Schichten!$B$3,Schichtfolgetabelle!Q28=Schichten!$B$4),INDEX($D$98:$D$147,MATCH(CODE(Schichtfolgetabelle!Q28),$H$98:$H$147,0)),IF(ISERROR(VLOOKUP(Schichtfolgetabelle!Q28,Berechnung!$A$98:$D$147,4,0)),0,VLOOKUP(Schichtfolgetabelle!Q28,Berechnung!$A$98:$D$147,4,0)))</f>
        <v>0</v>
      </c>
      <c r="S254" s="29">
        <f>IF(OR(Schichtfolgetabelle!R28=Schichten!$B$3,Schichtfolgetabelle!R28=Schichten!$B$4),INDEX($D$98:$D$147,MATCH(CODE(Schichtfolgetabelle!R28),$H$98:$H$147,0)),IF(ISERROR(VLOOKUP(Schichtfolgetabelle!R28,Berechnung!$A$98:$D$147,4,0)),0,VLOOKUP(Schichtfolgetabelle!R28,Berechnung!$A$98:$D$147,4,0)))</f>
        <v>0</v>
      </c>
      <c r="T254" s="29">
        <f>IF(OR(Schichtfolgetabelle!S28=Schichten!$B$3,Schichtfolgetabelle!S28=Schichten!$B$4),INDEX($D$98:$D$147,MATCH(CODE(Schichtfolgetabelle!S28),$H$98:$H$147,0)),IF(ISERROR(VLOOKUP(Schichtfolgetabelle!S28,Berechnung!$A$98:$D$147,4,0)),0,VLOOKUP(Schichtfolgetabelle!S28,Berechnung!$A$98:$D$147,4,0)))</f>
        <v>0</v>
      </c>
      <c r="U254" s="29">
        <f>IF(OR(Schichtfolgetabelle!T28=Schichten!$B$3,Schichtfolgetabelle!T28=Schichten!$B$4),INDEX($D$98:$D$147,MATCH(CODE(Schichtfolgetabelle!T28),$H$98:$H$147,0)),IF(ISERROR(VLOOKUP(Schichtfolgetabelle!T28,Berechnung!$A$98:$D$147,4,0)),0,VLOOKUP(Schichtfolgetabelle!T28,Berechnung!$A$98:$D$147,4,0)))</f>
        <v>0</v>
      </c>
      <c r="V254" s="29">
        <f>IF(OR(Schichtfolgetabelle!U28=Schichten!$B$3,Schichtfolgetabelle!U28=Schichten!$B$4),INDEX($D$98:$D$147,MATCH(CODE(Schichtfolgetabelle!U28),$H$98:$H$147,0)),IF(ISERROR(VLOOKUP(Schichtfolgetabelle!U28,Berechnung!$A$98:$D$147,4,0)),0,VLOOKUP(Schichtfolgetabelle!U28,Berechnung!$A$98:$D$147,4,0)))</f>
        <v>0</v>
      </c>
      <c r="W254" s="29">
        <f>IF(OR(Schichtfolgetabelle!V28=Schichten!$B$3,Schichtfolgetabelle!V28=Schichten!$B$4),INDEX($D$98:$D$147,MATCH(CODE(Schichtfolgetabelle!V28),$H$98:$H$147,0)),IF(ISERROR(VLOOKUP(Schichtfolgetabelle!V28,Berechnung!$A$98:$D$147,4,0)),0,VLOOKUP(Schichtfolgetabelle!V28,Berechnung!$A$98:$D$147,4,0)))</f>
        <v>0</v>
      </c>
      <c r="X254" s="29">
        <f>IF(OR(Schichtfolgetabelle!W28=Schichten!$B$3,Schichtfolgetabelle!W28=Schichten!$B$4),INDEX($D$98:$D$147,MATCH(CODE(Schichtfolgetabelle!W28),$H$98:$H$147,0)),IF(ISERROR(VLOOKUP(Schichtfolgetabelle!W28,Berechnung!$A$98:$D$147,4,0)),0,VLOOKUP(Schichtfolgetabelle!W28,Berechnung!$A$98:$D$147,4,0)))</f>
        <v>0</v>
      </c>
      <c r="Y254" s="29">
        <f>IF(OR(Schichtfolgetabelle!X28=Schichten!$B$3,Schichtfolgetabelle!X28=Schichten!$B$4),INDEX($D$98:$D$147,MATCH(CODE(Schichtfolgetabelle!X28),$H$98:$H$147,0)),IF(ISERROR(VLOOKUP(Schichtfolgetabelle!X28,Berechnung!$A$98:$D$147,4,0)),0,VLOOKUP(Schichtfolgetabelle!X28,Berechnung!$A$98:$D$147,4,0)))</f>
        <v>0</v>
      </c>
      <c r="Z254" s="29">
        <f>IF(OR(Schichtfolgetabelle!Y28=Schichten!$B$3,Schichtfolgetabelle!Y28=Schichten!$B$4),INDEX($D$98:$D$147,MATCH(CODE(Schichtfolgetabelle!Y28),$H$98:$H$147,0)),IF(ISERROR(VLOOKUP(Schichtfolgetabelle!Y28,Berechnung!$A$98:$D$147,4,0)),0,VLOOKUP(Schichtfolgetabelle!Y28,Berechnung!$A$98:$D$147,4,0)))</f>
        <v>0</v>
      </c>
      <c r="AA254" s="29">
        <f>IF(OR(Schichtfolgetabelle!Z28=Schichten!$B$3,Schichtfolgetabelle!Z28=Schichten!$B$4),INDEX($D$98:$D$147,MATCH(CODE(Schichtfolgetabelle!Z28),$H$98:$H$147,0)),IF(ISERROR(VLOOKUP(Schichtfolgetabelle!Z28,Berechnung!$A$98:$D$147,4,0)),0,VLOOKUP(Schichtfolgetabelle!Z28,Berechnung!$A$98:$D$147,4,0)))</f>
        <v>0</v>
      </c>
      <c r="AB254" s="29">
        <f>IF(OR(Schichtfolgetabelle!AA28=Schichten!$B$3,Schichtfolgetabelle!AA28=Schichten!$B$4),INDEX($D$98:$D$147,MATCH(CODE(Schichtfolgetabelle!AA28),$H$98:$H$147,0)),IF(ISERROR(VLOOKUP(Schichtfolgetabelle!AA28,Berechnung!$A$98:$D$147,4,0)),0,VLOOKUP(Schichtfolgetabelle!AA28,Berechnung!$A$98:$D$147,4,0)))</f>
        <v>0</v>
      </c>
      <c r="AC254" s="29">
        <f>IF(OR(Schichtfolgetabelle!AB28=Schichten!$B$3,Schichtfolgetabelle!AB28=Schichten!$B$4),INDEX($D$98:$D$147,MATCH(CODE(Schichtfolgetabelle!AB28),$H$98:$H$147,0)),IF(ISERROR(VLOOKUP(Schichtfolgetabelle!AB28,Berechnung!$A$98:$D$147,4,0)),0,VLOOKUP(Schichtfolgetabelle!AB28,Berechnung!$A$98:$D$147,4,0)))</f>
        <v>0</v>
      </c>
      <c r="AD254" s="29">
        <f>IF(OR(Schichtfolgetabelle!AC28=Schichten!$B$3,Schichtfolgetabelle!AC28=Schichten!$B$4),INDEX($D$98:$D$147,MATCH(CODE(Schichtfolgetabelle!AC28),$H$98:$H$147,0)),IF(ISERROR(VLOOKUP(Schichtfolgetabelle!AC28,Berechnung!$A$98:$D$147,4,0)),0,VLOOKUP(Schichtfolgetabelle!AC28,Berechnung!$A$98:$D$147,4,0)))</f>
        <v>0</v>
      </c>
      <c r="AE254" s="29">
        <f>IF(OR(Schichtfolgetabelle!AD28=Schichten!$B$3,Schichtfolgetabelle!AD28=Schichten!$B$4),INDEX($D$98:$D$147,MATCH(CODE(Schichtfolgetabelle!AD28),$H$98:$H$147,0)),IF(ISERROR(VLOOKUP(Schichtfolgetabelle!AD28,Berechnung!$A$98:$D$147,4,0)),0,VLOOKUP(Schichtfolgetabelle!AD28,Berechnung!$A$98:$D$147,4,0)))</f>
        <v>0</v>
      </c>
      <c r="AF254" s="29">
        <f>IF(OR(Schichtfolgetabelle!AE28=Schichten!$B$3,Schichtfolgetabelle!AE28=Schichten!$B$4),INDEX($D$98:$D$147,MATCH(CODE(Schichtfolgetabelle!AE28),$H$98:$H$147,0)),IF(ISERROR(VLOOKUP(Schichtfolgetabelle!AE28,Berechnung!$A$98:$D$147,4,0)),0,VLOOKUP(Schichtfolgetabelle!AE28,Berechnung!$A$98:$D$147,4,0)))</f>
        <v>0</v>
      </c>
      <c r="AG254" s="29">
        <f>IF(OR(Schichtfolgetabelle!AF28=Schichten!$B$3,Schichtfolgetabelle!AF28=Schichten!$B$4),INDEX($D$98:$D$147,MATCH(CODE(Schichtfolgetabelle!AF28),$H$98:$H$147,0)),IF(ISERROR(VLOOKUP(Schichtfolgetabelle!AF28,Berechnung!$A$98:$D$147,4,0)),0,VLOOKUP(Schichtfolgetabelle!AF28,Berechnung!$A$98:$D$147,4,0)))</f>
        <v>0</v>
      </c>
      <c r="AH254" s="29">
        <f>IF(OR(Schichtfolgetabelle!AG28=Schichten!$B$3,Schichtfolgetabelle!AG28=Schichten!$B$4),INDEX($D$98:$D$147,MATCH(CODE(Schichtfolgetabelle!AG28),$H$98:$H$147,0)),IF(ISERROR(VLOOKUP(Schichtfolgetabelle!AG28,Berechnung!$A$98:$D$147,4,0)),0,VLOOKUP(Schichtfolgetabelle!AG28,Berechnung!$A$98:$D$147,4,0)))</f>
        <v>0</v>
      </c>
      <c r="AI254" s="29">
        <f>IF(OR(Schichtfolgetabelle!AH28=Schichten!$B$3,Schichtfolgetabelle!AH28=Schichten!$B$4),INDEX($D$98:$D$147,MATCH(CODE(Schichtfolgetabelle!AH28),$H$98:$H$147,0)),IF(ISERROR(VLOOKUP(Schichtfolgetabelle!AH28,Berechnung!$A$98:$D$147,4,0)),0,VLOOKUP(Schichtfolgetabelle!AH28,Berechnung!$A$98:$D$147,4,0)))</f>
        <v>0</v>
      </c>
      <c r="AJ254" s="29">
        <f>IF(OR(Schichtfolgetabelle!AI28=Schichten!$B$3,Schichtfolgetabelle!AI28=Schichten!$B$4),INDEX($D$98:$D$147,MATCH(CODE(Schichtfolgetabelle!AI28),$H$98:$H$147,0)),IF(ISERROR(VLOOKUP(Schichtfolgetabelle!AI28,Berechnung!$A$98:$D$147,4,0)),0,VLOOKUP(Schichtfolgetabelle!AI28,Berechnung!$A$98:$D$147,4,0)))</f>
        <v>0</v>
      </c>
      <c r="AK254" s="29">
        <f>IF(OR(Schichtfolgetabelle!AJ28=Schichten!$B$3,Schichtfolgetabelle!AJ28=Schichten!$B$4),INDEX($D$98:$D$147,MATCH(CODE(Schichtfolgetabelle!AJ28),$H$98:$H$147,0)),IF(ISERROR(VLOOKUP(Schichtfolgetabelle!AJ28,Berechnung!$A$98:$D$147,4,0)),0,VLOOKUP(Schichtfolgetabelle!AJ28,Berechnung!$A$98:$D$147,4,0)))</f>
        <v>0</v>
      </c>
      <c r="AM254" t="str">
        <f t="shared" si="18"/>
        <v>00:00</v>
      </c>
      <c r="AN254" s="29">
        <f>IF(OR(Schichtfolge!F27=Schichten!$B$3,Schichtfolge!F27=Schichten!$B$4),INDEX($D$98:$D$147,MATCH(CODE(Schichtfolge!F27),$H$98:$H$147,0)),IF(ISERROR(VLOOKUP(Schichtfolge!F27,Berechnung!$A$98:$D$147,4,0)),0,VLOOKUP(Schichtfolge!F27,Berechnung!$A$98:$D$147,4,0)))</f>
        <v>0</v>
      </c>
      <c r="AO254" s="29">
        <f>IF(OR(Schichtfolge!G27=Schichten!$B$3,Schichtfolge!G27=Schichten!$B$4),INDEX($D$98:$D$147,MATCH(CODE(Schichtfolge!G27),$H$98:$H$147,0)),IF(ISERROR(VLOOKUP(Schichtfolge!G27,Berechnung!$A$98:$D$147,4,0)),0,VLOOKUP(Schichtfolge!G27,Berechnung!$A$98:$D$147,4,0)))</f>
        <v>0</v>
      </c>
      <c r="AP254" s="29">
        <f>IF(OR(Schichtfolge!H27=Schichten!$B$3,Schichtfolge!H27=Schichten!$B$4),INDEX($D$98:$D$147,MATCH(CODE(Schichtfolge!H27),$H$98:$H$147,0)),IF(ISERROR(VLOOKUP(Schichtfolge!H27,Berechnung!$A$98:$D$147,4,0)),0,VLOOKUP(Schichtfolge!H27,Berechnung!$A$98:$D$147,4,0)))</f>
        <v>0</v>
      </c>
      <c r="AQ254" s="29">
        <f>IF(OR(Schichtfolge!I27=Schichten!$B$3,Schichtfolge!I27=Schichten!$B$4),INDEX($D$98:$D$147,MATCH(CODE(Schichtfolge!I27),$H$98:$H$147,0)),IF(ISERROR(VLOOKUP(Schichtfolge!I27,Berechnung!$A$98:$D$147,4,0)),0,VLOOKUP(Schichtfolge!I27,Berechnung!$A$98:$D$147,4,0)))</f>
        <v>0</v>
      </c>
      <c r="AR254" s="29">
        <f>IF(OR(Schichtfolge!J27=Schichten!$B$3,Schichtfolge!J27=Schichten!$B$4),INDEX($D$98:$D$147,MATCH(CODE(Schichtfolge!J27),$H$98:$H$147,0)),IF(ISERROR(VLOOKUP(Schichtfolge!J27,Berechnung!$A$98:$D$147,4,0)),0,VLOOKUP(Schichtfolge!J27,Berechnung!$A$98:$D$147,4,0)))</f>
        <v>0</v>
      </c>
      <c r="AS254" s="29">
        <f>IF(OR(Schichtfolge!K27=Schichten!$B$3,Schichtfolge!K27=Schichten!$B$4),INDEX($D$98:$D$147,MATCH(CODE(Schichtfolge!K27),$H$98:$H$147,0)),IF(ISERROR(VLOOKUP(Schichtfolge!K27,Berechnung!$A$98:$D$147,4,0)),0,VLOOKUP(Schichtfolge!K27,Berechnung!$A$98:$D$147,4,0)))</f>
        <v>0</v>
      </c>
      <c r="AT254" s="29">
        <f>IF(OR(Schichtfolge!L27=Schichten!$B$3,Schichtfolge!L27=Schichten!$B$4),INDEX($D$98:$D$147,MATCH(CODE(Schichtfolge!L27),$H$98:$H$147,0)),IF(ISERROR(VLOOKUP(Schichtfolge!L27,Berechnung!$A$98:$D$147,4,0)),0,VLOOKUP(Schichtfolge!L27,Berechnung!$A$98:$D$147,4,0)))</f>
        <v>0</v>
      </c>
      <c r="AU254" s="29">
        <f>IF(OR(Schichtfolge!M27=Schichten!$B$3,Schichtfolge!M27=Schichten!$B$4),INDEX($D$98:$D$147,MATCH(CODE(Schichtfolge!M27),$H$98:$H$147,0)),IF(ISERROR(VLOOKUP(Schichtfolge!M27,Berechnung!$A$98:$D$147,4,0)),0,VLOOKUP(Schichtfolge!M27,Berechnung!$A$98:$D$147,4,0)))</f>
        <v>0</v>
      </c>
      <c r="AV254" s="29">
        <f>IF(OR(Schichtfolge!N27=Schichten!$B$3,Schichtfolge!N27=Schichten!$B$4),INDEX($D$98:$D$147,MATCH(CODE(Schichtfolge!N27),$H$98:$H$147,0)),IF(ISERROR(VLOOKUP(Schichtfolge!N27,Berechnung!$A$98:$D$147,4,0)),0,VLOOKUP(Schichtfolge!N27,Berechnung!$A$98:$D$147,4,0)))</f>
        <v>0</v>
      </c>
      <c r="AW254" s="29">
        <f>IF(OR(Schichtfolge!O27=Schichten!$B$3,Schichtfolge!O27=Schichten!$B$4),INDEX($D$98:$D$147,MATCH(CODE(Schichtfolge!O27),$H$98:$H$147,0)),IF(ISERROR(VLOOKUP(Schichtfolge!O27,Berechnung!$A$98:$D$147,4,0)),0,VLOOKUP(Schichtfolge!O27,Berechnung!$A$98:$D$147,4,0)))</f>
        <v>0</v>
      </c>
      <c r="AX254" s="29">
        <f>IF(OR(Schichtfolge!P27=Schichten!$B$3,Schichtfolge!P27=Schichten!$B$4),INDEX($D$98:$D$147,MATCH(CODE(Schichtfolge!P27),$H$98:$H$147,0)),IF(ISERROR(VLOOKUP(Schichtfolge!P27,Berechnung!$A$98:$D$147,4,0)),0,VLOOKUP(Schichtfolge!P27,Berechnung!$A$98:$D$147,4,0)))</f>
        <v>0</v>
      </c>
      <c r="AY254" s="29">
        <f>IF(OR(Schichtfolge!Q27=Schichten!$B$3,Schichtfolge!Q27=Schichten!$B$4),INDEX($D$98:$D$147,MATCH(CODE(Schichtfolge!Q27),$H$98:$H$147,0)),IF(ISERROR(VLOOKUP(Schichtfolge!Q27,Berechnung!$A$98:$D$147,4,0)),0,VLOOKUP(Schichtfolge!Q27,Berechnung!$A$98:$D$147,4,0)))</f>
        <v>0</v>
      </c>
      <c r="AZ254" s="29">
        <f>IF(OR(Schichtfolge!R27=Schichten!$B$3,Schichtfolge!R27=Schichten!$B$4),INDEX($D$98:$D$147,MATCH(CODE(Schichtfolge!R27),$H$98:$H$147,0)),IF(ISERROR(VLOOKUP(Schichtfolge!R27,Berechnung!$A$98:$D$147,4,0)),0,VLOOKUP(Schichtfolge!R27,Berechnung!$A$98:$D$147,4,0)))</f>
        <v>0</v>
      </c>
      <c r="BA254" s="29">
        <f>IF(OR(Schichtfolge!S27=Schichten!$B$3,Schichtfolge!S27=Schichten!$B$4),INDEX($D$98:$D$147,MATCH(CODE(Schichtfolge!S27),$H$98:$H$147,0)),IF(ISERROR(VLOOKUP(Schichtfolge!S27,Berechnung!$A$98:$D$147,4,0)),0,VLOOKUP(Schichtfolge!S27,Berechnung!$A$98:$D$147,4,0)))</f>
        <v>0</v>
      </c>
      <c r="BB254" s="29">
        <f>IF(OR(Schichtfolge!T27=Schichten!$B$3,Schichtfolge!T27=Schichten!$B$4),INDEX($D$98:$D$147,MATCH(CODE(Schichtfolge!T27),$H$98:$H$147,0)),IF(ISERROR(VLOOKUP(Schichtfolge!T27,Berechnung!$A$98:$D$147,4,0)),0,VLOOKUP(Schichtfolge!T27,Berechnung!$A$98:$D$147,4,0)))</f>
        <v>0</v>
      </c>
      <c r="BC254" s="29">
        <f>IF(OR(Schichtfolge!U27=Schichten!$B$3,Schichtfolge!U27=Schichten!$B$4),INDEX($D$98:$D$147,MATCH(CODE(Schichtfolge!U27),$H$98:$H$147,0)),IF(ISERROR(VLOOKUP(Schichtfolge!U27,Berechnung!$A$98:$D$147,4,0)),0,VLOOKUP(Schichtfolge!U27,Berechnung!$A$98:$D$147,4,0)))</f>
        <v>0</v>
      </c>
      <c r="BD254" s="29">
        <f>IF(OR(Schichtfolge!V27=Schichten!$B$3,Schichtfolge!V27=Schichten!$B$4),INDEX($D$98:$D$147,MATCH(CODE(Schichtfolge!V27),$H$98:$H$147,0)),IF(ISERROR(VLOOKUP(Schichtfolge!V27,Berechnung!$A$98:$D$147,4,0)),0,VLOOKUP(Schichtfolge!V27,Berechnung!$A$98:$D$147,4,0)))</f>
        <v>0</v>
      </c>
      <c r="BE254" s="29">
        <f>IF(OR(Schichtfolge!W27=Schichten!$B$3,Schichtfolge!W27=Schichten!$B$4),INDEX($D$98:$D$147,MATCH(CODE(Schichtfolge!W27),$H$98:$H$147,0)),IF(ISERROR(VLOOKUP(Schichtfolge!W27,Berechnung!$A$98:$D$147,4,0)),0,VLOOKUP(Schichtfolge!W27,Berechnung!$A$98:$D$147,4,0)))</f>
        <v>0</v>
      </c>
      <c r="BF254" s="29">
        <f>IF(OR(Schichtfolge!X27=Schichten!$B$3,Schichtfolge!X27=Schichten!$B$4),INDEX($D$98:$D$147,MATCH(CODE(Schichtfolge!X27),$H$98:$H$147,0)),IF(ISERROR(VLOOKUP(Schichtfolge!X27,Berechnung!$A$98:$D$147,4,0)),0,VLOOKUP(Schichtfolge!X27,Berechnung!$A$98:$D$147,4,0)))</f>
        <v>0</v>
      </c>
      <c r="BG254" s="29">
        <f>IF(OR(Schichtfolge!Y27=Schichten!$B$3,Schichtfolge!Y27=Schichten!$B$4),INDEX($D$98:$D$147,MATCH(CODE(Schichtfolge!Y27),$H$98:$H$147,0)),IF(ISERROR(VLOOKUP(Schichtfolge!Y27,Berechnung!$A$98:$D$147,4,0)),0,VLOOKUP(Schichtfolge!Y27,Berechnung!$A$98:$D$147,4,0)))</f>
        <v>0</v>
      </c>
      <c r="BH254" s="29">
        <f>IF(OR(Schichtfolge!Z27=Schichten!$B$3,Schichtfolge!Z27=Schichten!$B$4),INDEX($D$98:$D$147,MATCH(CODE(Schichtfolge!Z27),$H$98:$H$147,0)),IF(ISERROR(VLOOKUP(Schichtfolge!Z27,Berechnung!$A$98:$D$147,4,0)),0,VLOOKUP(Schichtfolge!Z27,Berechnung!$A$98:$D$147,4,0)))</f>
        <v>0</v>
      </c>
      <c r="BI254" s="29">
        <f>IF(OR(Schichtfolge!AA27=Schichten!$B$3,Schichtfolge!AA27=Schichten!$B$4),INDEX($D$98:$D$147,MATCH(CODE(Schichtfolge!AA27),$H$98:$H$147,0)),IF(ISERROR(VLOOKUP(Schichtfolge!AA27,Berechnung!$A$98:$D$147,4,0)),0,VLOOKUP(Schichtfolge!AA27,Berechnung!$A$98:$D$147,4,0)))</f>
        <v>0</v>
      </c>
      <c r="BJ254" s="29">
        <f>IF(OR(Schichtfolge!AB27=Schichten!$B$3,Schichtfolge!AB27=Schichten!$B$4),INDEX($D$98:$D$147,MATCH(CODE(Schichtfolge!AB27),$H$98:$H$147,0)),IF(ISERROR(VLOOKUP(Schichtfolge!AB27,Berechnung!$A$98:$D$147,4,0)),0,VLOOKUP(Schichtfolge!AB27,Berechnung!$A$98:$D$147,4,0)))</f>
        <v>0</v>
      </c>
      <c r="BK254" s="29">
        <f>IF(OR(Schichtfolge!AC27=Schichten!$B$3,Schichtfolge!AC27=Schichten!$B$4),INDEX($D$98:$D$147,MATCH(CODE(Schichtfolge!AC27),$H$98:$H$147,0)),IF(ISERROR(VLOOKUP(Schichtfolge!AC27,Berechnung!$A$98:$D$147,4,0)),0,VLOOKUP(Schichtfolge!AC27,Berechnung!$A$98:$D$147,4,0)))</f>
        <v>0</v>
      </c>
      <c r="BL254" s="29">
        <f>IF(OR(Schichtfolge!AD27=Schichten!$B$3,Schichtfolge!AD27=Schichten!$B$4),INDEX($D$98:$D$147,MATCH(CODE(Schichtfolge!AD27),$H$98:$H$147,0)),IF(ISERROR(VLOOKUP(Schichtfolge!AD27,Berechnung!$A$98:$D$147,4,0)),0,VLOOKUP(Schichtfolge!AD27,Berechnung!$A$98:$D$147,4,0)))</f>
        <v>0</v>
      </c>
      <c r="BM254" s="29">
        <f>IF(OR(Schichtfolge!AE27=Schichten!$B$3,Schichtfolge!AE27=Schichten!$B$4),INDEX($D$98:$D$147,MATCH(CODE(Schichtfolge!AE27),$H$98:$H$147,0)),IF(ISERROR(VLOOKUP(Schichtfolge!AE27,Berechnung!$A$98:$D$147,4,0)),0,VLOOKUP(Schichtfolge!AE27,Berechnung!$A$98:$D$147,4,0)))</f>
        <v>0</v>
      </c>
      <c r="BN254" s="29">
        <f>IF(OR(Schichtfolge!AF27=Schichten!$B$3,Schichtfolge!AF27=Schichten!$B$4),INDEX($D$98:$D$147,MATCH(CODE(Schichtfolge!AF27),$H$98:$H$147,0)),IF(ISERROR(VLOOKUP(Schichtfolge!AF27,Berechnung!$A$98:$D$147,4,0)),0,VLOOKUP(Schichtfolge!AF27,Berechnung!$A$98:$D$147,4,0)))</f>
        <v>0</v>
      </c>
      <c r="BO254" s="29">
        <f>IF(OR(Schichtfolge!AG27=Schichten!$B$3,Schichtfolge!AG27=Schichten!$B$4),INDEX($D$98:$D$147,MATCH(CODE(Schichtfolge!AG27),$H$98:$H$147,0)),IF(ISERROR(VLOOKUP(Schichtfolge!AG27,Berechnung!$A$98:$D$147,4,0)),0,VLOOKUP(Schichtfolge!AG27,Berechnung!$A$98:$D$147,4,0)))</f>
        <v>0</v>
      </c>
    </row>
    <row r="255" spans="1:67" x14ac:dyDescent="0.25">
      <c r="A255" s="82" t="str">
        <f>IF(Feiertage!D105&lt;&gt;"",Feiertage!B105,"")</f>
        <v/>
      </c>
      <c r="C255">
        <f>Schichtfolgetabelle!B29</f>
        <v>24</v>
      </c>
      <c r="D255" t="str">
        <f>Schichtfolgetabelle!C29</f>
        <v>Vorname24</v>
      </c>
      <c r="E255" t="str">
        <f>Schichtfolgetabelle!D29</f>
        <v>Nachname24</v>
      </c>
      <c r="F255" s="29" t="str">
        <f t="shared" si="17"/>
        <v>00:00</v>
      </c>
      <c r="G255" s="29">
        <f>IF(OR(Schichtfolgetabelle!F29=Schichten!$B$3,Schichtfolgetabelle!F29=Schichten!$B$4),INDEX($D$98:$D$147,MATCH(CODE(Schichtfolgetabelle!F29),$H$98:$H$147,0)),IF(ISERROR(VLOOKUP(Schichtfolgetabelle!F29,Berechnung!$A$98:$D$147,4,0)),0,VLOOKUP(Schichtfolgetabelle!F29,Berechnung!$A$98:$D$147,4,0)))</f>
        <v>0</v>
      </c>
      <c r="H255" s="29">
        <f>IF(OR(Schichtfolgetabelle!G29=Schichten!$B$3,Schichtfolgetabelle!G29=Schichten!$B$4),INDEX($D$98:$D$147,MATCH(CODE(Schichtfolgetabelle!G29),$H$98:$H$147,0)),IF(ISERROR(VLOOKUP(Schichtfolgetabelle!G29,Berechnung!$A$98:$D$147,4,0)),0,VLOOKUP(Schichtfolgetabelle!G29,Berechnung!$A$98:$D$147,4,0)))</f>
        <v>0</v>
      </c>
      <c r="I255" s="29">
        <f>IF(OR(Schichtfolgetabelle!H29=Schichten!$B$3,Schichtfolgetabelle!H29=Schichten!$B$4),INDEX($D$98:$D$147,MATCH(CODE(Schichtfolgetabelle!H29),$H$98:$H$147,0)),IF(ISERROR(VLOOKUP(Schichtfolgetabelle!H29,Berechnung!$A$98:$D$147,4,0)),0,VLOOKUP(Schichtfolgetabelle!H29,Berechnung!$A$98:$D$147,4,0)))</f>
        <v>0</v>
      </c>
      <c r="J255" s="29">
        <f>IF(OR(Schichtfolgetabelle!I29=Schichten!$B$3,Schichtfolgetabelle!I29=Schichten!$B$4),INDEX($D$98:$D$147,MATCH(CODE(Schichtfolgetabelle!I29),$H$98:$H$147,0)),IF(ISERROR(VLOOKUP(Schichtfolgetabelle!I29,Berechnung!$A$98:$D$147,4,0)),0,VLOOKUP(Schichtfolgetabelle!I29,Berechnung!$A$98:$D$147,4,0)))</f>
        <v>0</v>
      </c>
      <c r="K255" s="29">
        <f>IF(OR(Schichtfolgetabelle!J29=Schichten!$B$3,Schichtfolgetabelle!J29=Schichten!$B$4),INDEX($D$98:$D$147,MATCH(CODE(Schichtfolgetabelle!J29),$H$98:$H$147,0)),IF(ISERROR(VLOOKUP(Schichtfolgetabelle!J29,Berechnung!$A$98:$D$147,4,0)),0,VLOOKUP(Schichtfolgetabelle!J29,Berechnung!$A$98:$D$147,4,0)))</f>
        <v>0</v>
      </c>
      <c r="L255" s="29">
        <f>IF(OR(Schichtfolgetabelle!K29=Schichten!$B$3,Schichtfolgetabelle!K29=Schichten!$B$4),INDEX($D$98:$D$147,MATCH(CODE(Schichtfolgetabelle!K29),$H$98:$H$147,0)),IF(ISERROR(VLOOKUP(Schichtfolgetabelle!K29,Berechnung!$A$98:$D$147,4,0)),0,VLOOKUP(Schichtfolgetabelle!K29,Berechnung!$A$98:$D$147,4,0)))</f>
        <v>0</v>
      </c>
      <c r="M255" s="29">
        <f>IF(OR(Schichtfolgetabelle!L29=Schichten!$B$3,Schichtfolgetabelle!L29=Schichten!$B$4),INDEX($D$98:$D$147,MATCH(CODE(Schichtfolgetabelle!L29),$H$98:$H$147,0)),IF(ISERROR(VLOOKUP(Schichtfolgetabelle!L29,Berechnung!$A$98:$D$147,4,0)),0,VLOOKUP(Schichtfolgetabelle!L29,Berechnung!$A$98:$D$147,4,0)))</f>
        <v>0</v>
      </c>
      <c r="N255" s="29">
        <f>IF(OR(Schichtfolgetabelle!M29=Schichten!$B$3,Schichtfolgetabelle!M29=Schichten!$B$4),INDEX($D$98:$D$147,MATCH(CODE(Schichtfolgetabelle!M29),$H$98:$H$147,0)),IF(ISERROR(VLOOKUP(Schichtfolgetabelle!M29,Berechnung!$A$98:$D$147,4,0)),0,VLOOKUP(Schichtfolgetabelle!M29,Berechnung!$A$98:$D$147,4,0)))</f>
        <v>0</v>
      </c>
      <c r="O255" s="29">
        <f>IF(OR(Schichtfolgetabelle!N29=Schichten!$B$3,Schichtfolgetabelle!N29=Schichten!$B$4),INDEX($D$98:$D$147,MATCH(CODE(Schichtfolgetabelle!N29),$H$98:$H$147,0)),IF(ISERROR(VLOOKUP(Schichtfolgetabelle!N29,Berechnung!$A$98:$D$147,4,0)),0,VLOOKUP(Schichtfolgetabelle!N29,Berechnung!$A$98:$D$147,4,0)))</f>
        <v>0</v>
      </c>
      <c r="P255" s="29">
        <f>IF(OR(Schichtfolgetabelle!O29=Schichten!$B$3,Schichtfolgetabelle!O29=Schichten!$B$4),INDEX($D$98:$D$147,MATCH(CODE(Schichtfolgetabelle!O29),$H$98:$H$147,0)),IF(ISERROR(VLOOKUP(Schichtfolgetabelle!O29,Berechnung!$A$98:$D$147,4,0)),0,VLOOKUP(Schichtfolgetabelle!O29,Berechnung!$A$98:$D$147,4,0)))</f>
        <v>0</v>
      </c>
      <c r="Q255" s="29">
        <f>IF(OR(Schichtfolgetabelle!P29=Schichten!$B$3,Schichtfolgetabelle!P29=Schichten!$B$4),INDEX($D$98:$D$147,MATCH(CODE(Schichtfolgetabelle!P29),$H$98:$H$147,0)),IF(ISERROR(VLOOKUP(Schichtfolgetabelle!P29,Berechnung!$A$98:$D$147,4,0)),0,VLOOKUP(Schichtfolgetabelle!P29,Berechnung!$A$98:$D$147,4,0)))</f>
        <v>0</v>
      </c>
      <c r="R255" s="29">
        <f>IF(OR(Schichtfolgetabelle!Q29=Schichten!$B$3,Schichtfolgetabelle!Q29=Schichten!$B$4),INDEX($D$98:$D$147,MATCH(CODE(Schichtfolgetabelle!Q29),$H$98:$H$147,0)),IF(ISERROR(VLOOKUP(Schichtfolgetabelle!Q29,Berechnung!$A$98:$D$147,4,0)),0,VLOOKUP(Schichtfolgetabelle!Q29,Berechnung!$A$98:$D$147,4,0)))</f>
        <v>0</v>
      </c>
      <c r="S255" s="29">
        <f>IF(OR(Schichtfolgetabelle!R29=Schichten!$B$3,Schichtfolgetabelle!R29=Schichten!$B$4),INDEX($D$98:$D$147,MATCH(CODE(Schichtfolgetabelle!R29),$H$98:$H$147,0)),IF(ISERROR(VLOOKUP(Schichtfolgetabelle!R29,Berechnung!$A$98:$D$147,4,0)),0,VLOOKUP(Schichtfolgetabelle!R29,Berechnung!$A$98:$D$147,4,0)))</f>
        <v>0</v>
      </c>
      <c r="T255" s="29">
        <f>IF(OR(Schichtfolgetabelle!S29=Schichten!$B$3,Schichtfolgetabelle!S29=Schichten!$B$4),INDEX($D$98:$D$147,MATCH(CODE(Schichtfolgetabelle!S29),$H$98:$H$147,0)),IF(ISERROR(VLOOKUP(Schichtfolgetabelle!S29,Berechnung!$A$98:$D$147,4,0)),0,VLOOKUP(Schichtfolgetabelle!S29,Berechnung!$A$98:$D$147,4,0)))</f>
        <v>0</v>
      </c>
      <c r="U255" s="29">
        <f>IF(OR(Schichtfolgetabelle!T29=Schichten!$B$3,Schichtfolgetabelle!T29=Schichten!$B$4),INDEX($D$98:$D$147,MATCH(CODE(Schichtfolgetabelle!T29),$H$98:$H$147,0)),IF(ISERROR(VLOOKUP(Schichtfolgetabelle!T29,Berechnung!$A$98:$D$147,4,0)),0,VLOOKUP(Schichtfolgetabelle!T29,Berechnung!$A$98:$D$147,4,0)))</f>
        <v>0</v>
      </c>
      <c r="V255" s="29">
        <f>IF(OR(Schichtfolgetabelle!U29=Schichten!$B$3,Schichtfolgetabelle!U29=Schichten!$B$4),INDEX($D$98:$D$147,MATCH(CODE(Schichtfolgetabelle!U29),$H$98:$H$147,0)),IF(ISERROR(VLOOKUP(Schichtfolgetabelle!U29,Berechnung!$A$98:$D$147,4,0)),0,VLOOKUP(Schichtfolgetabelle!U29,Berechnung!$A$98:$D$147,4,0)))</f>
        <v>0</v>
      </c>
      <c r="W255" s="29">
        <f>IF(OR(Schichtfolgetabelle!V29=Schichten!$B$3,Schichtfolgetabelle!V29=Schichten!$B$4),INDEX($D$98:$D$147,MATCH(CODE(Schichtfolgetabelle!V29),$H$98:$H$147,0)),IF(ISERROR(VLOOKUP(Schichtfolgetabelle!V29,Berechnung!$A$98:$D$147,4,0)),0,VLOOKUP(Schichtfolgetabelle!V29,Berechnung!$A$98:$D$147,4,0)))</f>
        <v>0</v>
      </c>
      <c r="X255" s="29">
        <f>IF(OR(Schichtfolgetabelle!W29=Schichten!$B$3,Schichtfolgetabelle!W29=Schichten!$B$4),INDEX($D$98:$D$147,MATCH(CODE(Schichtfolgetabelle!W29),$H$98:$H$147,0)),IF(ISERROR(VLOOKUP(Schichtfolgetabelle!W29,Berechnung!$A$98:$D$147,4,0)),0,VLOOKUP(Schichtfolgetabelle!W29,Berechnung!$A$98:$D$147,4,0)))</f>
        <v>0</v>
      </c>
      <c r="Y255" s="29">
        <f>IF(OR(Schichtfolgetabelle!X29=Schichten!$B$3,Schichtfolgetabelle!X29=Schichten!$B$4),INDEX($D$98:$D$147,MATCH(CODE(Schichtfolgetabelle!X29),$H$98:$H$147,0)),IF(ISERROR(VLOOKUP(Schichtfolgetabelle!X29,Berechnung!$A$98:$D$147,4,0)),0,VLOOKUP(Schichtfolgetabelle!X29,Berechnung!$A$98:$D$147,4,0)))</f>
        <v>0</v>
      </c>
      <c r="Z255" s="29">
        <f>IF(OR(Schichtfolgetabelle!Y29=Schichten!$B$3,Schichtfolgetabelle!Y29=Schichten!$B$4),INDEX($D$98:$D$147,MATCH(CODE(Schichtfolgetabelle!Y29),$H$98:$H$147,0)),IF(ISERROR(VLOOKUP(Schichtfolgetabelle!Y29,Berechnung!$A$98:$D$147,4,0)),0,VLOOKUP(Schichtfolgetabelle!Y29,Berechnung!$A$98:$D$147,4,0)))</f>
        <v>0</v>
      </c>
      <c r="AA255" s="29">
        <f>IF(OR(Schichtfolgetabelle!Z29=Schichten!$B$3,Schichtfolgetabelle!Z29=Schichten!$B$4),INDEX($D$98:$D$147,MATCH(CODE(Schichtfolgetabelle!Z29),$H$98:$H$147,0)),IF(ISERROR(VLOOKUP(Schichtfolgetabelle!Z29,Berechnung!$A$98:$D$147,4,0)),0,VLOOKUP(Schichtfolgetabelle!Z29,Berechnung!$A$98:$D$147,4,0)))</f>
        <v>0</v>
      </c>
      <c r="AB255" s="29">
        <f>IF(OR(Schichtfolgetabelle!AA29=Schichten!$B$3,Schichtfolgetabelle!AA29=Schichten!$B$4),INDEX($D$98:$D$147,MATCH(CODE(Schichtfolgetabelle!AA29),$H$98:$H$147,0)),IF(ISERROR(VLOOKUP(Schichtfolgetabelle!AA29,Berechnung!$A$98:$D$147,4,0)),0,VLOOKUP(Schichtfolgetabelle!AA29,Berechnung!$A$98:$D$147,4,0)))</f>
        <v>0</v>
      </c>
      <c r="AC255" s="29">
        <f>IF(OR(Schichtfolgetabelle!AB29=Schichten!$B$3,Schichtfolgetabelle!AB29=Schichten!$B$4),INDEX($D$98:$D$147,MATCH(CODE(Schichtfolgetabelle!AB29),$H$98:$H$147,0)),IF(ISERROR(VLOOKUP(Schichtfolgetabelle!AB29,Berechnung!$A$98:$D$147,4,0)),0,VLOOKUP(Schichtfolgetabelle!AB29,Berechnung!$A$98:$D$147,4,0)))</f>
        <v>0</v>
      </c>
      <c r="AD255" s="29">
        <f>IF(OR(Schichtfolgetabelle!AC29=Schichten!$B$3,Schichtfolgetabelle!AC29=Schichten!$B$4),INDEX($D$98:$D$147,MATCH(CODE(Schichtfolgetabelle!AC29),$H$98:$H$147,0)),IF(ISERROR(VLOOKUP(Schichtfolgetabelle!AC29,Berechnung!$A$98:$D$147,4,0)),0,VLOOKUP(Schichtfolgetabelle!AC29,Berechnung!$A$98:$D$147,4,0)))</f>
        <v>0</v>
      </c>
      <c r="AE255" s="29">
        <f>IF(OR(Schichtfolgetabelle!AD29=Schichten!$B$3,Schichtfolgetabelle!AD29=Schichten!$B$4),INDEX($D$98:$D$147,MATCH(CODE(Schichtfolgetabelle!AD29),$H$98:$H$147,0)),IF(ISERROR(VLOOKUP(Schichtfolgetabelle!AD29,Berechnung!$A$98:$D$147,4,0)),0,VLOOKUP(Schichtfolgetabelle!AD29,Berechnung!$A$98:$D$147,4,0)))</f>
        <v>0</v>
      </c>
      <c r="AF255" s="29">
        <f>IF(OR(Schichtfolgetabelle!AE29=Schichten!$B$3,Schichtfolgetabelle!AE29=Schichten!$B$4),INDEX($D$98:$D$147,MATCH(CODE(Schichtfolgetabelle!AE29),$H$98:$H$147,0)),IF(ISERROR(VLOOKUP(Schichtfolgetabelle!AE29,Berechnung!$A$98:$D$147,4,0)),0,VLOOKUP(Schichtfolgetabelle!AE29,Berechnung!$A$98:$D$147,4,0)))</f>
        <v>0</v>
      </c>
      <c r="AG255" s="29">
        <f>IF(OR(Schichtfolgetabelle!AF29=Schichten!$B$3,Schichtfolgetabelle!AF29=Schichten!$B$4),INDEX($D$98:$D$147,MATCH(CODE(Schichtfolgetabelle!AF29),$H$98:$H$147,0)),IF(ISERROR(VLOOKUP(Schichtfolgetabelle!AF29,Berechnung!$A$98:$D$147,4,0)),0,VLOOKUP(Schichtfolgetabelle!AF29,Berechnung!$A$98:$D$147,4,0)))</f>
        <v>0</v>
      </c>
      <c r="AH255" s="29">
        <f>IF(OR(Schichtfolgetabelle!AG29=Schichten!$B$3,Schichtfolgetabelle!AG29=Schichten!$B$4),INDEX($D$98:$D$147,MATCH(CODE(Schichtfolgetabelle!AG29),$H$98:$H$147,0)),IF(ISERROR(VLOOKUP(Schichtfolgetabelle!AG29,Berechnung!$A$98:$D$147,4,0)),0,VLOOKUP(Schichtfolgetabelle!AG29,Berechnung!$A$98:$D$147,4,0)))</f>
        <v>0</v>
      </c>
      <c r="AI255" s="29">
        <f>IF(OR(Schichtfolgetabelle!AH29=Schichten!$B$3,Schichtfolgetabelle!AH29=Schichten!$B$4),INDEX($D$98:$D$147,MATCH(CODE(Schichtfolgetabelle!AH29),$H$98:$H$147,0)),IF(ISERROR(VLOOKUP(Schichtfolgetabelle!AH29,Berechnung!$A$98:$D$147,4,0)),0,VLOOKUP(Schichtfolgetabelle!AH29,Berechnung!$A$98:$D$147,4,0)))</f>
        <v>0</v>
      </c>
      <c r="AJ255" s="29">
        <f>IF(OR(Schichtfolgetabelle!AI29=Schichten!$B$3,Schichtfolgetabelle!AI29=Schichten!$B$4),INDEX($D$98:$D$147,MATCH(CODE(Schichtfolgetabelle!AI29),$H$98:$H$147,0)),IF(ISERROR(VLOOKUP(Schichtfolgetabelle!AI29,Berechnung!$A$98:$D$147,4,0)),0,VLOOKUP(Schichtfolgetabelle!AI29,Berechnung!$A$98:$D$147,4,0)))</f>
        <v>0</v>
      </c>
      <c r="AK255" s="29">
        <f>IF(OR(Schichtfolgetabelle!AJ29=Schichten!$B$3,Schichtfolgetabelle!AJ29=Schichten!$B$4),INDEX($D$98:$D$147,MATCH(CODE(Schichtfolgetabelle!AJ29),$H$98:$H$147,0)),IF(ISERROR(VLOOKUP(Schichtfolgetabelle!AJ29,Berechnung!$A$98:$D$147,4,0)),0,VLOOKUP(Schichtfolgetabelle!AJ29,Berechnung!$A$98:$D$147,4,0)))</f>
        <v>0</v>
      </c>
      <c r="AM255" t="str">
        <f t="shared" si="18"/>
        <v>00:00</v>
      </c>
      <c r="AN255" s="29">
        <f>IF(OR(Schichtfolge!F28=Schichten!$B$3,Schichtfolge!F28=Schichten!$B$4),INDEX($D$98:$D$147,MATCH(CODE(Schichtfolge!F28),$H$98:$H$147,0)),IF(ISERROR(VLOOKUP(Schichtfolge!F28,Berechnung!$A$98:$D$147,4,0)),0,VLOOKUP(Schichtfolge!F28,Berechnung!$A$98:$D$147,4,0)))</f>
        <v>0</v>
      </c>
      <c r="AO255" s="29">
        <f>IF(OR(Schichtfolge!G28=Schichten!$B$3,Schichtfolge!G28=Schichten!$B$4),INDEX($D$98:$D$147,MATCH(CODE(Schichtfolge!G28),$H$98:$H$147,0)),IF(ISERROR(VLOOKUP(Schichtfolge!G28,Berechnung!$A$98:$D$147,4,0)),0,VLOOKUP(Schichtfolge!G28,Berechnung!$A$98:$D$147,4,0)))</f>
        <v>0</v>
      </c>
      <c r="AP255" s="29">
        <f>IF(OR(Schichtfolge!H28=Schichten!$B$3,Schichtfolge!H28=Schichten!$B$4),INDEX($D$98:$D$147,MATCH(CODE(Schichtfolge!H28),$H$98:$H$147,0)),IF(ISERROR(VLOOKUP(Schichtfolge!H28,Berechnung!$A$98:$D$147,4,0)),0,VLOOKUP(Schichtfolge!H28,Berechnung!$A$98:$D$147,4,0)))</f>
        <v>0</v>
      </c>
      <c r="AQ255" s="29">
        <f>IF(OR(Schichtfolge!I28=Schichten!$B$3,Schichtfolge!I28=Schichten!$B$4),INDEX($D$98:$D$147,MATCH(CODE(Schichtfolge!I28),$H$98:$H$147,0)),IF(ISERROR(VLOOKUP(Schichtfolge!I28,Berechnung!$A$98:$D$147,4,0)),0,VLOOKUP(Schichtfolge!I28,Berechnung!$A$98:$D$147,4,0)))</f>
        <v>0</v>
      </c>
      <c r="AR255" s="29">
        <f>IF(OR(Schichtfolge!J28=Schichten!$B$3,Schichtfolge!J28=Schichten!$B$4),INDEX($D$98:$D$147,MATCH(CODE(Schichtfolge!J28),$H$98:$H$147,0)),IF(ISERROR(VLOOKUP(Schichtfolge!J28,Berechnung!$A$98:$D$147,4,0)),0,VLOOKUP(Schichtfolge!J28,Berechnung!$A$98:$D$147,4,0)))</f>
        <v>0</v>
      </c>
      <c r="AS255" s="29">
        <f>IF(OR(Schichtfolge!K28=Schichten!$B$3,Schichtfolge!K28=Schichten!$B$4),INDEX($D$98:$D$147,MATCH(CODE(Schichtfolge!K28),$H$98:$H$147,0)),IF(ISERROR(VLOOKUP(Schichtfolge!K28,Berechnung!$A$98:$D$147,4,0)),0,VLOOKUP(Schichtfolge!K28,Berechnung!$A$98:$D$147,4,0)))</f>
        <v>0</v>
      </c>
      <c r="AT255" s="29">
        <f>IF(OR(Schichtfolge!L28=Schichten!$B$3,Schichtfolge!L28=Schichten!$B$4),INDEX($D$98:$D$147,MATCH(CODE(Schichtfolge!L28),$H$98:$H$147,0)),IF(ISERROR(VLOOKUP(Schichtfolge!L28,Berechnung!$A$98:$D$147,4,0)),0,VLOOKUP(Schichtfolge!L28,Berechnung!$A$98:$D$147,4,0)))</f>
        <v>0</v>
      </c>
      <c r="AU255" s="29">
        <f>IF(OR(Schichtfolge!M28=Schichten!$B$3,Schichtfolge!M28=Schichten!$B$4),INDEX($D$98:$D$147,MATCH(CODE(Schichtfolge!M28),$H$98:$H$147,0)),IF(ISERROR(VLOOKUP(Schichtfolge!M28,Berechnung!$A$98:$D$147,4,0)),0,VLOOKUP(Schichtfolge!M28,Berechnung!$A$98:$D$147,4,0)))</f>
        <v>0</v>
      </c>
      <c r="AV255" s="29">
        <f>IF(OR(Schichtfolge!N28=Schichten!$B$3,Schichtfolge!N28=Schichten!$B$4),INDEX($D$98:$D$147,MATCH(CODE(Schichtfolge!N28),$H$98:$H$147,0)),IF(ISERROR(VLOOKUP(Schichtfolge!N28,Berechnung!$A$98:$D$147,4,0)),0,VLOOKUP(Schichtfolge!N28,Berechnung!$A$98:$D$147,4,0)))</f>
        <v>0</v>
      </c>
      <c r="AW255" s="29">
        <f>IF(OR(Schichtfolge!O28=Schichten!$B$3,Schichtfolge!O28=Schichten!$B$4),INDEX($D$98:$D$147,MATCH(CODE(Schichtfolge!O28),$H$98:$H$147,0)),IF(ISERROR(VLOOKUP(Schichtfolge!O28,Berechnung!$A$98:$D$147,4,0)),0,VLOOKUP(Schichtfolge!O28,Berechnung!$A$98:$D$147,4,0)))</f>
        <v>0</v>
      </c>
      <c r="AX255" s="29">
        <f>IF(OR(Schichtfolge!P28=Schichten!$B$3,Schichtfolge!P28=Schichten!$B$4),INDEX($D$98:$D$147,MATCH(CODE(Schichtfolge!P28),$H$98:$H$147,0)),IF(ISERROR(VLOOKUP(Schichtfolge!P28,Berechnung!$A$98:$D$147,4,0)),0,VLOOKUP(Schichtfolge!P28,Berechnung!$A$98:$D$147,4,0)))</f>
        <v>0</v>
      </c>
      <c r="AY255" s="29">
        <f>IF(OR(Schichtfolge!Q28=Schichten!$B$3,Schichtfolge!Q28=Schichten!$B$4),INDEX($D$98:$D$147,MATCH(CODE(Schichtfolge!Q28),$H$98:$H$147,0)),IF(ISERROR(VLOOKUP(Schichtfolge!Q28,Berechnung!$A$98:$D$147,4,0)),0,VLOOKUP(Schichtfolge!Q28,Berechnung!$A$98:$D$147,4,0)))</f>
        <v>0</v>
      </c>
      <c r="AZ255" s="29">
        <f>IF(OR(Schichtfolge!R28=Schichten!$B$3,Schichtfolge!R28=Schichten!$B$4),INDEX($D$98:$D$147,MATCH(CODE(Schichtfolge!R28),$H$98:$H$147,0)),IF(ISERROR(VLOOKUP(Schichtfolge!R28,Berechnung!$A$98:$D$147,4,0)),0,VLOOKUP(Schichtfolge!R28,Berechnung!$A$98:$D$147,4,0)))</f>
        <v>0</v>
      </c>
      <c r="BA255" s="29">
        <f>IF(OR(Schichtfolge!S28=Schichten!$B$3,Schichtfolge!S28=Schichten!$B$4),INDEX($D$98:$D$147,MATCH(CODE(Schichtfolge!S28),$H$98:$H$147,0)),IF(ISERROR(VLOOKUP(Schichtfolge!S28,Berechnung!$A$98:$D$147,4,0)),0,VLOOKUP(Schichtfolge!S28,Berechnung!$A$98:$D$147,4,0)))</f>
        <v>0</v>
      </c>
      <c r="BB255" s="29">
        <f>IF(OR(Schichtfolge!T28=Schichten!$B$3,Schichtfolge!T28=Schichten!$B$4),INDEX($D$98:$D$147,MATCH(CODE(Schichtfolge!T28),$H$98:$H$147,0)),IF(ISERROR(VLOOKUP(Schichtfolge!T28,Berechnung!$A$98:$D$147,4,0)),0,VLOOKUP(Schichtfolge!T28,Berechnung!$A$98:$D$147,4,0)))</f>
        <v>0</v>
      </c>
      <c r="BC255" s="29">
        <f>IF(OR(Schichtfolge!U28=Schichten!$B$3,Schichtfolge!U28=Schichten!$B$4),INDEX($D$98:$D$147,MATCH(CODE(Schichtfolge!U28),$H$98:$H$147,0)),IF(ISERROR(VLOOKUP(Schichtfolge!U28,Berechnung!$A$98:$D$147,4,0)),0,VLOOKUP(Schichtfolge!U28,Berechnung!$A$98:$D$147,4,0)))</f>
        <v>0</v>
      </c>
      <c r="BD255" s="29">
        <f>IF(OR(Schichtfolge!V28=Schichten!$B$3,Schichtfolge!V28=Schichten!$B$4),INDEX($D$98:$D$147,MATCH(CODE(Schichtfolge!V28),$H$98:$H$147,0)),IF(ISERROR(VLOOKUP(Schichtfolge!V28,Berechnung!$A$98:$D$147,4,0)),0,VLOOKUP(Schichtfolge!V28,Berechnung!$A$98:$D$147,4,0)))</f>
        <v>0</v>
      </c>
      <c r="BE255" s="29">
        <f>IF(OR(Schichtfolge!W28=Schichten!$B$3,Schichtfolge!W28=Schichten!$B$4),INDEX($D$98:$D$147,MATCH(CODE(Schichtfolge!W28),$H$98:$H$147,0)),IF(ISERROR(VLOOKUP(Schichtfolge!W28,Berechnung!$A$98:$D$147,4,0)),0,VLOOKUP(Schichtfolge!W28,Berechnung!$A$98:$D$147,4,0)))</f>
        <v>0</v>
      </c>
      <c r="BF255" s="29">
        <f>IF(OR(Schichtfolge!X28=Schichten!$B$3,Schichtfolge!X28=Schichten!$B$4),INDEX($D$98:$D$147,MATCH(CODE(Schichtfolge!X28),$H$98:$H$147,0)),IF(ISERROR(VLOOKUP(Schichtfolge!X28,Berechnung!$A$98:$D$147,4,0)),0,VLOOKUP(Schichtfolge!X28,Berechnung!$A$98:$D$147,4,0)))</f>
        <v>0</v>
      </c>
      <c r="BG255" s="29">
        <f>IF(OR(Schichtfolge!Y28=Schichten!$B$3,Schichtfolge!Y28=Schichten!$B$4),INDEX($D$98:$D$147,MATCH(CODE(Schichtfolge!Y28),$H$98:$H$147,0)),IF(ISERROR(VLOOKUP(Schichtfolge!Y28,Berechnung!$A$98:$D$147,4,0)),0,VLOOKUP(Schichtfolge!Y28,Berechnung!$A$98:$D$147,4,0)))</f>
        <v>0</v>
      </c>
      <c r="BH255" s="29">
        <f>IF(OR(Schichtfolge!Z28=Schichten!$B$3,Schichtfolge!Z28=Schichten!$B$4),INDEX($D$98:$D$147,MATCH(CODE(Schichtfolge!Z28),$H$98:$H$147,0)),IF(ISERROR(VLOOKUP(Schichtfolge!Z28,Berechnung!$A$98:$D$147,4,0)),0,VLOOKUP(Schichtfolge!Z28,Berechnung!$A$98:$D$147,4,0)))</f>
        <v>0</v>
      </c>
      <c r="BI255" s="29">
        <f>IF(OR(Schichtfolge!AA28=Schichten!$B$3,Schichtfolge!AA28=Schichten!$B$4),INDEX($D$98:$D$147,MATCH(CODE(Schichtfolge!AA28),$H$98:$H$147,0)),IF(ISERROR(VLOOKUP(Schichtfolge!AA28,Berechnung!$A$98:$D$147,4,0)),0,VLOOKUP(Schichtfolge!AA28,Berechnung!$A$98:$D$147,4,0)))</f>
        <v>0</v>
      </c>
      <c r="BJ255" s="29">
        <f>IF(OR(Schichtfolge!AB28=Schichten!$B$3,Schichtfolge!AB28=Schichten!$B$4),INDEX($D$98:$D$147,MATCH(CODE(Schichtfolge!AB28),$H$98:$H$147,0)),IF(ISERROR(VLOOKUP(Schichtfolge!AB28,Berechnung!$A$98:$D$147,4,0)),0,VLOOKUP(Schichtfolge!AB28,Berechnung!$A$98:$D$147,4,0)))</f>
        <v>0</v>
      </c>
      <c r="BK255" s="29">
        <f>IF(OR(Schichtfolge!AC28=Schichten!$B$3,Schichtfolge!AC28=Schichten!$B$4),INDEX($D$98:$D$147,MATCH(CODE(Schichtfolge!AC28),$H$98:$H$147,0)),IF(ISERROR(VLOOKUP(Schichtfolge!AC28,Berechnung!$A$98:$D$147,4,0)),0,VLOOKUP(Schichtfolge!AC28,Berechnung!$A$98:$D$147,4,0)))</f>
        <v>0</v>
      </c>
      <c r="BL255" s="29">
        <f>IF(OR(Schichtfolge!AD28=Schichten!$B$3,Schichtfolge!AD28=Schichten!$B$4),INDEX($D$98:$D$147,MATCH(CODE(Schichtfolge!AD28),$H$98:$H$147,0)),IF(ISERROR(VLOOKUP(Schichtfolge!AD28,Berechnung!$A$98:$D$147,4,0)),0,VLOOKUP(Schichtfolge!AD28,Berechnung!$A$98:$D$147,4,0)))</f>
        <v>0</v>
      </c>
      <c r="BM255" s="29">
        <f>IF(OR(Schichtfolge!AE28=Schichten!$B$3,Schichtfolge!AE28=Schichten!$B$4),INDEX($D$98:$D$147,MATCH(CODE(Schichtfolge!AE28),$H$98:$H$147,0)),IF(ISERROR(VLOOKUP(Schichtfolge!AE28,Berechnung!$A$98:$D$147,4,0)),0,VLOOKUP(Schichtfolge!AE28,Berechnung!$A$98:$D$147,4,0)))</f>
        <v>0</v>
      </c>
      <c r="BN255" s="29">
        <f>IF(OR(Schichtfolge!AF28=Schichten!$B$3,Schichtfolge!AF28=Schichten!$B$4),INDEX($D$98:$D$147,MATCH(CODE(Schichtfolge!AF28),$H$98:$H$147,0)),IF(ISERROR(VLOOKUP(Schichtfolge!AF28,Berechnung!$A$98:$D$147,4,0)),0,VLOOKUP(Schichtfolge!AF28,Berechnung!$A$98:$D$147,4,0)))</f>
        <v>0</v>
      </c>
      <c r="BO255" s="29">
        <f>IF(OR(Schichtfolge!AG28=Schichten!$B$3,Schichtfolge!AG28=Schichten!$B$4),INDEX($D$98:$D$147,MATCH(CODE(Schichtfolge!AG28),$H$98:$H$147,0)),IF(ISERROR(VLOOKUP(Schichtfolge!AG28,Berechnung!$A$98:$D$147,4,0)),0,VLOOKUP(Schichtfolge!AG28,Berechnung!$A$98:$D$147,4,0)))</f>
        <v>0</v>
      </c>
    </row>
    <row r="256" spans="1:67" x14ac:dyDescent="0.25">
      <c r="A256" s="82" t="str">
        <f>IF(Feiertage!D106&lt;&gt;"",Feiertage!B106,"")</f>
        <v/>
      </c>
      <c r="C256">
        <f>Schichtfolgetabelle!B30</f>
        <v>25</v>
      </c>
      <c r="D256" t="str">
        <f>Schichtfolgetabelle!C30</f>
        <v>Vorname25</v>
      </c>
      <c r="E256" t="str">
        <f>Schichtfolgetabelle!D30</f>
        <v>Nachname25</v>
      </c>
      <c r="F256" s="29" t="str">
        <f t="shared" si="17"/>
        <v>00:00</v>
      </c>
      <c r="G256" s="29">
        <f>IF(OR(Schichtfolgetabelle!F30=Schichten!$B$3,Schichtfolgetabelle!F30=Schichten!$B$4),INDEX($D$98:$D$147,MATCH(CODE(Schichtfolgetabelle!F30),$H$98:$H$147,0)),IF(ISERROR(VLOOKUP(Schichtfolgetabelle!F30,Berechnung!$A$98:$D$147,4,0)),0,VLOOKUP(Schichtfolgetabelle!F30,Berechnung!$A$98:$D$147,4,0)))</f>
        <v>0</v>
      </c>
      <c r="H256" s="29">
        <f>IF(OR(Schichtfolgetabelle!G30=Schichten!$B$3,Schichtfolgetabelle!G30=Schichten!$B$4),INDEX($D$98:$D$147,MATCH(CODE(Schichtfolgetabelle!G30),$H$98:$H$147,0)),IF(ISERROR(VLOOKUP(Schichtfolgetabelle!G30,Berechnung!$A$98:$D$147,4,0)),0,VLOOKUP(Schichtfolgetabelle!G30,Berechnung!$A$98:$D$147,4,0)))</f>
        <v>0</v>
      </c>
      <c r="I256" s="29">
        <f>IF(OR(Schichtfolgetabelle!H30=Schichten!$B$3,Schichtfolgetabelle!H30=Schichten!$B$4),INDEX($D$98:$D$147,MATCH(CODE(Schichtfolgetabelle!H30),$H$98:$H$147,0)),IF(ISERROR(VLOOKUP(Schichtfolgetabelle!H30,Berechnung!$A$98:$D$147,4,0)),0,VLOOKUP(Schichtfolgetabelle!H30,Berechnung!$A$98:$D$147,4,0)))</f>
        <v>0</v>
      </c>
      <c r="J256" s="29">
        <f>IF(OR(Schichtfolgetabelle!I30=Schichten!$B$3,Schichtfolgetabelle!I30=Schichten!$B$4),INDEX($D$98:$D$147,MATCH(CODE(Schichtfolgetabelle!I30),$H$98:$H$147,0)),IF(ISERROR(VLOOKUP(Schichtfolgetabelle!I30,Berechnung!$A$98:$D$147,4,0)),0,VLOOKUP(Schichtfolgetabelle!I30,Berechnung!$A$98:$D$147,4,0)))</f>
        <v>0</v>
      </c>
      <c r="K256" s="29">
        <f>IF(OR(Schichtfolgetabelle!J30=Schichten!$B$3,Schichtfolgetabelle!J30=Schichten!$B$4),INDEX($D$98:$D$147,MATCH(CODE(Schichtfolgetabelle!J30),$H$98:$H$147,0)),IF(ISERROR(VLOOKUP(Schichtfolgetabelle!J30,Berechnung!$A$98:$D$147,4,0)),0,VLOOKUP(Schichtfolgetabelle!J30,Berechnung!$A$98:$D$147,4,0)))</f>
        <v>0</v>
      </c>
      <c r="L256" s="29">
        <f>IF(OR(Schichtfolgetabelle!K30=Schichten!$B$3,Schichtfolgetabelle!K30=Schichten!$B$4),INDEX($D$98:$D$147,MATCH(CODE(Schichtfolgetabelle!K30),$H$98:$H$147,0)),IF(ISERROR(VLOOKUP(Schichtfolgetabelle!K30,Berechnung!$A$98:$D$147,4,0)),0,VLOOKUP(Schichtfolgetabelle!K30,Berechnung!$A$98:$D$147,4,0)))</f>
        <v>0</v>
      </c>
      <c r="M256" s="29">
        <f>IF(OR(Schichtfolgetabelle!L30=Schichten!$B$3,Schichtfolgetabelle!L30=Schichten!$B$4),INDEX($D$98:$D$147,MATCH(CODE(Schichtfolgetabelle!L30),$H$98:$H$147,0)),IF(ISERROR(VLOOKUP(Schichtfolgetabelle!L30,Berechnung!$A$98:$D$147,4,0)),0,VLOOKUP(Schichtfolgetabelle!L30,Berechnung!$A$98:$D$147,4,0)))</f>
        <v>0</v>
      </c>
      <c r="N256" s="29">
        <f>IF(OR(Schichtfolgetabelle!M30=Schichten!$B$3,Schichtfolgetabelle!M30=Schichten!$B$4),INDEX($D$98:$D$147,MATCH(CODE(Schichtfolgetabelle!M30),$H$98:$H$147,0)),IF(ISERROR(VLOOKUP(Schichtfolgetabelle!M30,Berechnung!$A$98:$D$147,4,0)),0,VLOOKUP(Schichtfolgetabelle!M30,Berechnung!$A$98:$D$147,4,0)))</f>
        <v>0</v>
      </c>
      <c r="O256" s="29">
        <f>IF(OR(Schichtfolgetabelle!N30=Schichten!$B$3,Schichtfolgetabelle!N30=Schichten!$B$4),INDEX($D$98:$D$147,MATCH(CODE(Schichtfolgetabelle!N30),$H$98:$H$147,0)),IF(ISERROR(VLOOKUP(Schichtfolgetabelle!N30,Berechnung!$A$98:$D$147,4,0)),0,VLOOKUP(Schichtfolgetabelle!N30,Berechnung!$A$98:$D$147,4,0)))</f>
        <v>0</v>
      </c>
      <c r="P256" s="29">
        <f>IF(OR(Schichtfolgetabelle!O30=Schichten!$B$3,Schichtfolgetabelle!O30=Schichten!$B$4),INDEX($D$98:$D$147,MATCH(CODE(Schichtfolgetabelle!O30),$H$98:$H$147,0)),IF(ISERROR(VLOOKUP(Schichtfolgetabelle!O30,Berechnung!$A$98:$D$147,4,0)),0,VLOOKUP(Schichtfolgetabelle!O30,Berechnung!$A$98:$D$147,4,0)))</f>
        <v>0</v>
      </c>
      <c r="Q256" s="29">
        <f>IF(OR(Schichtfolgetabelle!P30=Schichten!$B$3,Schichtfolgetabelle!P30=Schichten!$B$4),INDEX($D$98:$D$147,MATCH(CODE(Schichtfolgetabelle!P30),$H$98:$H$147,0)),IF(ISERROR(VLOOKUP(Schichtfolgetabelle!P30,Berechnung!$A$98:$D$147,4,0)),0,VLOOKUP(Schichtfolgetabelle!P30,Berechnung!$A$98:$D$147,4,0)))</f>
        <v>0</v>
      </c>
      <c r="R256" s="29">
        <f>IF(OR(Schichtfolgetabelle!Q30=Schichten!$B$3,Schichtfolgetabelle!Q30=Schichten!$B$4),INDEX($D$98:$D$147,MATCH(CODE(Schichtfolgetabelle!Q30),$H$98:$H$147,0)),IF(ISERROR(VLOOKUP(Schichtfolgetabelle!Q30,Berechnung!$A$98:$D$147,4,0)),0,VLOOKUP(Schichtfolgetabelle!Q30,Berechnung!$A$98:$D$147,4,0)))</f>
        <v>0</v>
      </c>
      <c r="S256" s="29">
        <f>IF(OR(Schichtfolgetabelle!R30=Schichten!$B$3,Schichtfolgetabelle!R30=Schichten!$B$4),INDEX($D$98:$D$147,MATCH(CODE(Schichtfolgetabelle!R30),$H$98:$H$147,0)),IF(ISERROR(VLOOKUP(Schichtfolgetabelle!R30,Berechnung!$A$98:$D$147,4,0)),0,VLOOKUP(Schichtfolgetabelle!R30,Berechnung!$A$98:$D$147,4,0)))</f>
        <v>0</v>
      </c>
      <c r="T256" s="29">
        <f>IF(OR(Schichtfolgetabelle!S30=Schichten!$B$3,Schichtfolgetabelle!S30=Schichten!$B$4),INDEX($D$98:$D$147,MATCH(CODE(Schichtfolgetabelle!S30),$H$98:$H$147,0)),IF(ISERROR(VLOOKUP(Schichtfolgetabelle!S30,Berechnung!$A$98:$D$147,4,0)),0,VLOOKUP(Schichtfolgetabelle!S30,Berechnung!$A$98:$D$147,4,0)))</f>
        <v>0</v>
      </c>
      <c r="U256" s="29">
        <f>IF(OR(Schichtfolgetabelle!T30=Schichten!$B$3,Schichtfolgetabelle!T30=Schichten!$B$4),INDEX($D$98:$D$147,MATCH(CODE(Schichtfolgetabelle!T30),$H$98:$H$147,0)),IF(ISERROR(VLOOKUP(Schichtfolgetabelle!T30,Berechnung!$A$98:$D$147,4,0)),0,VLOOKUP(Schichtfolgetabelle!T30,Berechnung!$A$98:$D$147,4,0)))</f>
        <v>0</v>
      </c>
      <c r="V256" s="29">
        <f>IF(OR(Schichtfolgetabelle!U30=Schichten!$B$3,Schichtfolgetabelle!U30=Schichten!$B$4),INDEX($D$98:$D$147,MATCH(CODE(Schichtfolgetabelle!U30),$H$98:$H$147,0)),IF(ISERROR(VLOOKUP(Schichtfolgetabelle!U30,Berechnung!$A$98:$D$147,4,0)),0,VLOOKUP(Schichtfolgetabelle!U30,Berechnung!$A$98:$D$147,4,0)))</f>
        <v>0</v>
      </c>
      <c r="W256" s="29">
        <f>IF(OR(Schichtfolgetabelle!V30=Schichten!$B$3,Schichtfolgetabelle!V30=Schichten!$B$4),INDEX($D$98:$D$147,MATCH(CODE(Schichtfolgetabelle!V30),$H$98:$H$147,0)),IF(ISERROR(VLOOKUP(Schichtfolgetabelle!V30,Berechnung!$A$98:$D$147,4,0)),0,VLOOKUP(Schichtfolgetabelle!V30,Berechnung!$A$98:$D$147,4,0)))</f>
        <v>0</v>
      </c>
      <c r="X256" s="29">
        <f>IF(OR(Schichtfolgetabelle!W30=Schichten!$B$3,Schichtfolgetabelle!W30=Schichten!$B$4),INDEX($D$98:$D$147,MATCH(CODE(Schichtfolgetabelle!W30),$H$98:$H$147,0)),IF(ISERROR(VLOOKUP(Schichtfolgetabelle!W30,Berechnung!$A$98:$D$147,4,0)),0,VLOOKUP(Schichtfolgetabelle!W30,Berechnung!$A$98:$D$147,4,0)))</f>
        <v>0</v>
      </c>
      <c r="Y256" s="29">
        <f>IF(OR(Schichtfolgetabelle!X30=Schichten!$B$3,Schichtfolgetabelle!X30=Schichten!$B$4),INDEX($D$98:$D$147,MATCH(CODE(Schichtfolgetabelle!X30),$H$98:$H$147,0)),IF(ISERROR(VLOOKUP(Schichtfolgetabelle!X30,Berechnung!$A$98:$D$147,4,0)),0,VLOOKUP(Schichtfolgetabelle!X30,Berechnung!$A$98:$D$147,4,0)))</f>
        <v>0</v>
      </c>
      <c r="Z256" s="29">
        <f>IF(OR(Schichtfolgetabelle!Y30=Schichten!$B$3,Schichtfolgetabelle!Y30=Schichten!$B$4),INDEX($D$98:$D$147,MATCH(CODE(Schichtfolgetabelle!Y30),$H$98:$H$147,0)),IF(ISERROR(VLOOKUP(Schichtfolgetabelle!Y30,Berechnung!$A$98:$D$147,4,0)),0,VLOOKUP(Schichtfolgetabelle!Y30,Berechnung!$A$98:$D$147,4,0)))</f>
        <v>0</v>
      </c>
      <c r="AA256" s="29">
        <f>IF(OR(Schichtfolgetabelle!Z30=Schichten!$B$3,Schichtfolgetabelle!Z30=Schichten!$B$4),INDEX($D$98:$D$147,MATCH(CODE(Schichtfolgetabelle!Z30),$H$98:$H$147,0)),IF(ISERROR(VLOOKUP(Schichtfolgetabelle!Z30,Berechnung!$A$98:$D$147,4,0)),0,VLOOKUP(Schichtfolgetabelle!Z30,Berechnung!$A$98:$D$147,4,0)))</f>
        <v>0</v>
      </c>
      <c r="AB256" s="29">
        <f>IF(OR(Schichtfolgetabelle!AA30=Schichten!$B$3,Schichtfolgetabelle!AA30=Schichten!$B$4),INDEX($D$98:$D$147,MATCH(CODE(Schichtfolgetabelle!AA30),$H$98:$H$147,0)),IF(ISERROR(VLOOKUP(Schichtfolgetabelle!AA30,Berechnung!$A$98:$D$147,4,0)),0,VLOOKUP(Schichtfolgetabelle!AA30,Berechnung!$A$98:$D$147,4,0)))</f>
        <v>0</v>
      </c>
      <c r="AC256" s="29">
        <f>IF(OR(Schichtfolgetabelle!AB30=Schichten!$B$3,Schichtfolgetabelle!AB30=Schichten!$B$4),INDEX($D$98:$D$147,MATCH(CODE(Schichtfolgetabelle!AB30),$H$98:$H$147,0)),IF(ISERROR(VLOOKUP(Schichtfolgetabelle!AB30,Berechnung!$A$98:$D$147,4,0)),0,VLOOKUP(Schichtfolgetabelle!AB30,Berechnung!$A$98:$D$147,4,0)))</f>
        <v>0</v>
      </c>
      <c r="AD256" s="29">
        <f>IF(OR(Schichtfolgetabelle!AC30=Schichten!$B$3,Schichtfolgetabelle!AC30=Schichten!$B$4),INDEX($D$98:$D$147,MATCH(CODE(Schichtfolgetabelle!AC30),$H$98:$H$147,0)),IF(ISERROR(VLOOKUP(Schichtfolgetabelle!AC30,Berechnung!$A$98:$D$147,4,0)),0,VLOOKUP(Schichtfolgetabelle!AC30,Berechnung!$A$98:$D$147,4,0)))</f>
        <v>0</v>
      </c>
      <c r="AE256" s="29">
        <f>IF(OR(Schichtfolgetabelle!AD30=Schichten!$B$3,Schichtfolgetabelle!AD30=Schichten!$B$4),INDEX($D$98:$D$147,MATCH(CODE(Schichtfolgetabelle!AD30),$H$98:$H$147,0)),IF(ISERROR(VLOOKUP(Schichtfolgetabelle!AD30,Berechnung!$A$98:$D$147,4,0)),0,VLOOKUP(Schichtfolgetabelle!AD30,Berechnung!$A$98:$D$147,4,0)))</f>
        <v>0</v>
      </c>
      <c r="AF256" s="29">
        <f>IF(OR(Schichtfolgetabelle!AE30=Schichten!$B$3,Schichtfolgetabelle!AE30=Schichten!$B$4),INDEX($D$98:$D$147,MATCH(CODE(Schichtfolgetabelle!AE30),$H$98:$H$147,0)),IF(ISERROR(VLOOKUP(Schichtfolgetabelle!AE30,Berechnung!$A$98:$D$147,4,0)),0,VLOOKUP(Schichtfolgetabelle!AE30,Berechnung!$A$98:$D$147,4,0)))</f>
        <v>0</v>
      </c>
      <c r="AG256" s="29">
        <f>IF(OR(Schichtfolgetabelle!AF30=Schichten!$B$3,Schichtfolgetabelle!AF30=Schichten!$B$4),INDEX($D$98:$D$147,MATCH(CODE(Schichtfolgetabelle!AF30),$H$98:$H$147,0)),IF(ISERROR(VLOOKUP(Schichtfolgetabelle!AF30,Berechnung!$A$98:$D$147,4,0)),0,VLOOKUP(Schichtfolgetabelle!AF30,Berechnung!$A$98:$D$147,4,0)))</f>
        <v>0</v>
      </c>
      <c r="AH256" s="29">
        <f>IF(OR(Schichtfolgetabelle!AG30=Schichten!$B$3,Schichtfolgetabelle!AG30=Schichten!$B$4),INDEX($D$98:$D$147,MATCH(CODE(Schichtfolgetabelle!AG30),$H$98:$H$147,0)),IF(ISERROR(VLOOKUP(Schichtfolgetabelle!AG30,Berechnung!$A$98:$D$147,4,0)),0,VLOOKUP(Schichtfolgetabelle!AG30,Berechnung!$A$98:$D$147,4,0)))</f>
        <v>0</v>
      </c>
      <c r="AI256" s="29">
        <f>IF(OR(Schichtfolgetabelle!AH30=Schichten!$B$3,Schichtfolgetabelle!AH30=Schichten!$B$4),INDEX($D$98:$D$147,MATCH(CODE(Schichtfolgetabelle!AH30),$H$98:$H$147,0)),IF(ISERROR(VLOOKUP(Schichtfolgetabelle!AH30,Berechnung!$A$98:$D$147,4,0)),0,VLOOKUP(Schichtfolgetabelle!AH30,Berechnung!$A$98:$D$147,4,0)))</f>
        <v>0</v>
      </c>
      <c r="AJ256" s="29">
        <f>IF(OR(Schichtfolgetabelle!AI30=Schichten!$B$3,Schichtfolgetabelle!AI30=Schichten!$B$4),INDEX($D$98:$D$147,MATCH(CODE(Schichtfolgetabelle!AI30),$H$98:$H$147,0)),IF(ISERROR(VLOOKUP(Schichtfolgetabelle!AI30,Berechnung!$A$98:$D$147,4,0)),0,VLOOKUP(Schichtfolgetabelle!AI30,Berechnung!$A$98:$D$147,4,0)))</f>
        <v>0</v>
      </c>
      <c r="AK256" s="29">
        <f>IF(OR(Schichtfolgetabelle!AJ30=Schichten!$B$3,Schichtfolgetabelle!AJ30=Schichten!$B$4),INDEX($D$98:$D$147,MATCH(CODE(Schichtfolgetabelle!AJ30),$H$98:$H$147,0)),IF(ISERROR(VLOOKUP(Schichtfolgetabelle!AJ30,Berechnung!$A$98:$D$147,4,0)),0,VLOOKUP(Schichtfolgetabelle!AJ30,Berechnung!$A$98:$D$147,4,0)))</f>
        <v>0</v>
      </c>
      <c r="AM256" t="str">
        <f t="shared" si="18"/>
        <v>00:00</v>
      </c>
      <c r="AN256" s="29">
        <f>IF(OR(Schichtfolge!F29=Schichten!$B$3,Schichtfolge!F29=Schichten!$B$4),INDEX($D$98:$D$147,MATCH(CODE(Schichtfolge!F29),$H$98:$H$147,0)),IF(ISERROR(VLOOKUP(Schichtfolge!F29,Berechnung!$A$98:$D$147,4,0)),0,VLOOKUP(Schichtfolge!F29,Berechnung!$A$98:$D$147,4,0)))</f>
        <v>0</v>
      </c>
      <c r="AO256" s="29">
        <f>IF(OR(Schichtfolge!G29=Schichten!$B$3,Schichtfolge!G29=Schichten!$B$4),INDEX($D$98:$D$147,MATCH(CODE(Schichtfolge!G29),$H$98:$H$147,0)),IF(ISERROR(VLOOKUP(Schichtfolge!G29,Berechnung!$A$98:$D$147,4,0)),0,VLOOKUP(Schichtfolge!G29,Berechnung!$A$98:$D$147,4,0)))</f>
        <v>0</v>
      </c>
      <c r="AP256" s="29">
        <f>IF(OR(Schichtfolge!H29=Schichten!$B$3,Schichtfolge!H29=Schichten!$B$4),INDEX($D$98:$D$147,MATCH(CODE(Schichtfolge!H29),$H$98:$H$147,0)),IF(ISERROR(VLOOKUP(Schichtfolge!H29,Berechnung!$A$98:$D$147,4,0)),0,VLOOKUP(Schichtfolge!H29,Berechnung!$A$98:$D$147,4,0)))</f>
        <v>0</v>
      </c>
      <c r="AQ256" s="29">
        <f>IF(OR(Schichtfolge!I29=Schichten!$B$3,Schichtfolge!I29=Schichten!$B$4),INDEX($D$98:$D$147,MATCH(CODE(Schichtfolge!I29),$H$98:$H$147,0)),IF(ISERROR(VLOOKUP(Schichtfolge!I29,Berechnung!$A$98:$D$147,4,0)),0,VLOOKUP(Schichtfolge!I29,Berechnung!$A$98:$D$147,4,0)))</f>
        <v>0</v>
      </c>
      <c r="AR256" s="29">
        <f>IF(OR(Schichtfolge!J29=Schichten!$B$3,Schichtfolge!J29=Schichten!$B$4),INDEX($D$98:$D$147,MATCH(CODE(Schichtfolge!J29),$H$98:$H$147,0)),IF(ISERROR(VLOOKUP(Schichtfolge!J29,Berechnung!$A$98:$D$147,4,0)),0,VLOOKUP(Schichtfolge!J29,Berechnung!$A$98:$D$147,4,0)))</f>
        <v>0</v>
      </c>
      <c r="AS256" s="29">
        <f>IF(OR(Schichtfolge!K29=Schichten!$B$3,Schichtfolge!K29=Schichten!$B$4),INDEX($D$98:$D$147,MATCH(CODE(Schichtfolge!K29),$H$98:$H$147,0)),IF(ISERROR(VLOOKUP(Schichtfolge!K29,Berechnung!$A$98:$D$147,4,0)),0,VLOOKUP(Schichtfolge!K29,Berechnung!$A$98:$D$147,4,0)))</f>
        <v>0</v>
      </c>
      <c r="AT256" s="29">
        <f>IF(OR(Schichtfolge!L29=Schichten!$B$3,Schichtfolge!L29=Schichten!$B$4),INDEX($D$98:$D$147,MATCH(CODE(Schichtfolge!L29),$H$98:$H$147,0)),IF(ISERROR(VLOOKUP(Schichtfolge!L29,Berechnung!$A$98:$D$147,4,0)),0,VLOOKUP(Schichtfolge!L29,Berechnung!$A$98:$D$147,4,0)))</f>
        <v>0</v>
      </c>
      <c r="AU256" s="29">
        <f>IF(OR(Schichtfolge!M29=Schichten!$B$3,Schichtfolge!M29=Schichten!$B$4),INDEX($D$98:$D$147,MATCH(CODE(Schichtfolge!M29),$H$98:$H$147,0)),IF(ISERROR(VLOOKUP(Schichtfolge!M29,Berechnung!$A$98:$D$147,4,0)),0,VLOOKUP(Schichtfolge!M29,Berechnung!$A$98:$D$147,4,0)))</f>
        <v>0</v>
      </c>
      <c r="AV256" s="29">
        <f>IF(OR(Schichtfolge!N29=Schichten!$B$3,Schichtfolge!N29=Schichten!$B$4),INDEX($D$98:$D$147,MATCH(CODE(Schichtfolge!N29),$H$98:$H$147,0)),IF(ISERROR(VLOOKUP(Schichtfolge!N29,Berechnung!$A$98:$D$147,4,0)),0,VLOOKUP(Schichtfolge!N29,Berechnung!$A$98:$D$147,4,0)))</f>
        <v>0</v>
      </c>
      <c r="AW256" s="29">
        <f>IF(OR(Schichtfolge!O29=Schichten!$B$3,Schichtfolge!O29=Schichten!$B$4),INDEX($D$98:$D$147,MATCH(CODE(Schichtfolge!O29),$H$98:$H$147,0)),IF(ISERROR(VLOOKUP(Schichtfolge!O29,Berechnung!$A$98:$D$147,4,0)),0,VLOOKUP(Schichtfolge!O29,Berechnung!$A$98:$D$147,4,0)))</f>
        <v>0</v>
      </c>
      <c r="AX256" s="29">
        <f>IF(OR(Schichtfolge!P29=Schichten!$B$3,Schichtfolge!P29=Schichten!$B$4),INDEX($D$98:$D$147,MATCH(CODE(Schichtfolge!P29),$H$98:$H$147,0)),IF(ISERROR(VLOOKUP(Schichtfolge!P29,Berechnung!$A$98:$D$147,4,0)),0,VLOOKUP(Schichtfolge!P29,Berechnung!$A$98:$D$147,4,0)))</f>
        <v>0</v>
      </c>
      <c r="AY256" s="29">
        <f>IF(OR(Schichtfolge!Q29=Schichten!$B$3,Schichtfolge!Q29=Schichten!$B$4),INDEX($D$98:$D$147,MATCH(CODE(Schichtfolge!Q29),$H$98:$H$147,0)),IF(ISERROR(VLOOKUP(Schichtfolge!Q29,Berechnung!$A$98:$D$147,4,0)),0,VLOOKUP(Schichtfolge!Q29,Berechnung!$A$98:$D$147,4,0)))</f>
        <v>0</v>
      </c>
      <c r="AZ256" s="29">
        <f>IF(OR(Schichtfolge!R29=Schichten!$B$3,Schichtfolge!R29=Schichten!$B$4),INDEX($D$98:$D$147,MATCH(CODE(Schichtfolge!R29),$H$98:$H$147,0)),IF(ISERROR(VLOOKUP(Schichtfolge!R29,Berechnung!$A$98:$D$147,4,0)),0,VLOOKUP(Schichtfolge!R29,Berechnung!$A$98:$D$147,4,0)))</f>
        <v>0</v>
      </c>
      <c r="BA256" s="29">
        <f>IF(OR(Schichtfolge!S29=Schichten!$B$3,Schichtfolge!S29=Schichten!$B$4),INDEX($D$98:$D$147,MATCH(CODE(Schichtfolge!S29),$H$98:$H$147,0)),IF(ISERROR(VLOOKUP(Schichtfolge!S29,Berechnung!$A$98:$D$147,4,0)),0,VLOOKUP(Schichtfolge!S29,Berechnung!$A$98:$D$147,4,0)))</f>
        <v>0</v>
      </c>
      <c r="BB256" s="29">
        <f>IF(OR(Schichtfolge!T29=Schichten!$B$3,Schichtfolge!T29=Schichten!$B$4),INDEX($D$98:$D$147,MATCH(CODE(Schichtfolge!T29),$H$98:$H$147,0)),IF(ISERROR(VLOOKUP(Schichtfolge!T29,Berechnung!$A$98:$D$147,4,0)),0,VLOOKUP(Schichtfolge!T29,Berechnung!$A$98:$D$147,4,0)))</f>
        <v>0</v>
      </c>
      <c r="BC256" s="29">
        <f>IF(OR(Schichtfolge!U29=Schichten!$B$3,Schichtfolge!U29=Schichten!$B$4),INDEX($D$98:$D$147,MATCH(CODE(Schichtfolge!U29),$H$98:$H$147,0)),IF(ISERROR(VLOOKUP(Schichtfolge!U29,Berechnung!$A$98:$D$147,4,0)),0,VLOOKUP(Schichtfolge!U29,Berechnung!$A$98:$D$147,4,0)))</f>
        <v>0</v>
      </c>
      <c r="BD256" s="29">
        <f>IF(OR(Schichtfolge!V29=Schichten!$B$3,Schichtfolge!V29=Schichten!$B$4),INDEX($D$98:$D$147,MATCH(CODE(Schichtfolge!V29),$H$98:$H$147,0)),IF(ISERROR(VLOOKUP(Schichtfolge!V29,Berechnung!$A$98:$D$147,4,0)),0,VLOOKUP(Schichtfolge!V29,Berechnung!$A$98:$D$147,4,0)))</f>
        <v>0</v>
      </c>
      <c r="BE256" s="29">
        <f>IF(OR(Schichtfolge!W29=Schichten!$B$3,Schichtfolge!W29=Schichten!$B$4),INDEX($D$98:$D$147,MATCH(CODE(Schichtfolge!W29),$H$98:$H$147,0)),IF(ISERROR(VLOOKUP(Schichtfolge!W29,Berechnung!$A$98:$D$147,4,0)),0,VLOOKUP(Schichtfolge!W29,Berechnung!$A$98:$D$147,4,0)))</f>
        <v>0</v>
      </c>
      <c r="BF256" s="29">
        <f>IF(OR(Schichtfolge!X29=Schichten!$B$3,Schichtfolge!X29=Schichten!$B$4),INDEX($D$98:$D$147,MATCH(CODE(Schichtfolge!X29),$H$98:$H$147,0)),IF(ISERROR(VLOOKUP(Schichtfolge!X29,Berechnung!$A$98:$D$147,4,0)),0,VLOOKUP(Schichtfolge!X29,Berechnung!$A$98:$D$147,4,0)))</f>
        <v>0</v>
      </c>
      <c r="BG256" s="29">
        <f>IF(OR(Schichtfolge!Y29=Schichten!$B$3,Schichtfolge!Y29=Schichten!$B$4),INDEX($D$98:$D$147,MATCH(CODE(Schichtfolge!Y29),$H$98:$H$147,0)),IF(ISERROR(VLOOKUP(Schichtfolge!Y29,Berechnung!$A$98:$D$147,4,0)),0,VLOOKUP(Schichtfolge!Y29,Berechnung!$A$98:$D$147,4,0)))</f>
        <v>0</v>
      </c>
      <c r="BH256" s="29">
        <f>IF(OR(Schichtfolge!Z29=Schichten!$B$3,Schichtfolge!Z29=Schichten!$B$4),INDEX($D$98:$D$147,MATCH(CODE(Schichtfolge!Z29),$H$98:$H$147,0)),IF(ISERROR(VLOOKUP(Schichtfolge!Z29,Berechnung!$A$98:$D$147,4,0)),0,VLOOKUP(Schichtfolge!Z29,Berechnung!$A$98:$D$147,4,0)))</f>
        <v>0</v>
      </c>
      <c r="BI256" s="29">
        <f>IF(OR(Schichtfolge!AA29=Schichten!$B$3,Schichtfolge!AA29=Schichten!$B$4),INDEX($D$98:$D$147,MATCH(CODE(Schichtfolge!AA29),$H$98:$H$147,0)),IF(ISERROR(VLOOKUP(Schichtfolge!AA29,Berechnung!$A$98:$D$147,4,0)),0,VLOOKUP(Schichtfolge!AA29,Berechnung!$A$98:$D$147,4,0)))</f>
        <v>0</v>
      </c>
      <c r="BJ256" s="29">
        <f>IF(OR(Schichtfolge!AB29=Schichten!$B$3,Schichtfolge!AB29=Schichten!$B$4),INDEX($D$98:$D$147,MATCH(CODE(Schichtfolge!AB29),$H$98:$H$147,0)),IF(ISERROR(VLOOKUP(Schichtfolge!AB29,Berechnung!$A$98:$D$147,4,0)),0,VLOOKUP(Schichtfolge!AB29,Berechnung!$A$98:$D$147,4,0)))</f>
        <v>0</v>
      </c>
      <c r="BK256" s="29">
        <f>IF(OR(Schichtfolge!AC29=Schichten!$B$3,Schichtfolge!AC29=Schichten!$B$4),INDEX($D$98:$D$147,MATCH(CODE(Schichtfolge!AC29),$H$98:$H$147,0)),IF(ISERROR(VLOOKUP(Schichtfolge!AC29,Berechnung!$A$98:$D$147,4,0)),0,VLOOKUP(Schichtfolge!AC29,Berechnung!$A$98:$D$147,4,0)))</f>
        <v>0</v>
      </c>
      <c r="BL256" s="29">
        <f>IF(OR(Schichtfolge!AD29=Schichten!$B$3,Schichtfolge!AD29=Schichten!$B$4),INDEX($D$98:$D$147,MATCH(CODE(Schichtfolge!AD29),$H$98:$H$147,0)),IF(ISERROR(VLOOKUP(Schichtfolge!AD29,Berechnung!$A$98:$D$147,4,0)),0,VLOOKUP(Schichtfolge!AD29,Berechnung!$A$98:$D$147,4,0)))</f>
        <v>0</v>
      </c>
      <c r="BM256" s="29">
        <f>IF(OR(Schichtfolge!AE29=Schichten!$B$3,Schichtfolge!AE29=Schichten!$B$4),INDEX($D$98:$D$147,MATCH(CODE(Schichtfolge!AE29),$H$98:$H$147,0)),IF(ISERROR(VLOOKUP(Schichtfolge!AE29,Berechnung!$A$98:$D$147,4,0)),0,VLOOKUP(Schichtfolge!AE29,Berechnung!$A$98:$D$147,4,0)))</f>
        <v>0</v>
      </c>
      <c r="BN256" s="29">
        <f>IF(OR(Schichtfolge!AF29=Schichten!$B$3,Schichtfolge!AF29=Schichten!$B$4),INDEX($D$98:$D$147,MATCH(CODE(Schichtfolge!AF29),$H$98:$H$147,0)),IF(ISERROR(VLOOKUP(Schichtfolge!AF29,Berechnung!$A$98:$D$147,4,0)),0,VLOOKUP(Schichtfolge!AF29,Berechnung!$A$98:$D$147,4,0)))</f>
        <v>0</v>
      </c>
      <c r="BO256" s="29">
        <f>IF(OR(Schichtfolge!AG29=Schichten!$B$3,Schichtfolge!AG29=Schichten!$B$4),INDEX($D$98:$D$147,MATCH(CODE(Schichtfolge!AG29),$H$98:$H$147,0)),IF(ISERROR(VLOOKUP(Schichtfolge!AG29,Berechnung!$A$98:$D$147,4,0)),0,VLOOKUP(Schichtfolge!AG29,Berechnung!$A$98:$D$147,4,0)))</f>
        <v>0</v>
      </c>
    </row>
    <row r="257" spans="1:67" x14ac:dyDescent="0.25">
      <c r="A257" s="82" t="str">
        <f>IF(Feiertage!D107&lt;&gt;"",Feiertage!B107,"")</f>
        <v/>
      </c>
      <c r="C257">
        <f>Schichtfolgetabelle!B31</f>
        <v>26</v>
      </c>
      <c r="D257" t="str">
        <f>Schichtfolgetabelle!C31</f>
        <v>Vorname26</v>
      </c>
      <c r="E257" t="str">
        <f>Schichtfolgetabelle!D31</f>
        <v>Nachname26</v>
      </c>
      <c r="F257" s="29" t="str">
        <f t="shared" si="17"/>
        <v>00:00</v>
      </c>
      <c r="G257" s="29">
        <f>IF(OR(Schichtfolgetabelle!F31=Schichten!$B$3,Schichtfolgetabelle!F31=Schichten!$B$4),INDEX($D$98:$D$147,MATCH(CODE(Schichtfolgetabelle!F31),$H$98:$H$147,0)),IF(ISERROR(VLOOKUP(Schichtfolgetabelle!F31,Berechnung!$A$98:$D$147,4,0)),0,VLOOKUP(Schichtfolgetabelle!F31,Berechnung!$A$98:$D$147,4,0)))</f>
        <v>0</v>
      </c>
      <c r="H257" s="29">
        <f>IF(OR(Schichtfolgetabelle!G31=Schichten!$B$3,Schichtfolgetabelle!G31=Schichten!$B$4),INDEX($D$98:$D$147,MATCH(CODE(Schichtfolgetabelle!G31),$H$98:$H$147,0)),IF(ISERROR(VLOOKUP(Schichtfolgetabelle!G31,Berechnung!$A$98:$D$147,4,0)),0,VLOOKUP(Schichtfolgetabelle!G31,Berechnung!$A$98:$D$147,4,0)))</f>
        <v>0</v>
      </c>
      <c r="I257" s="29">
        <f>IF(OR(Schichtfolgetabelle!H31=Schichten!$B$3,Schichtfolgetabelle!H31=Schichten!$B$4),INDEX($D$98:$D$147,MATCH(CODE(Schichtfolgetabelle!H31),$H$98:$H$147,0)),IF(ISERROR(VLOOKUP(Schichtfolgetabelle!H31,Berechnung!$A$98:$D$147,4,0)),0,VLOOKUP(Schichtfolgetabelle!H31,Berechnung!$A$98:$D$147,4,0)))</f>
        <v>0</v>
      </c>
      <c r="J257" s="29">
        <f>IF(OR(Schichtfolgetabelle!I31=Schichten!$B$3,Schichtfolgetabelle!I31=Schichten!$B$4),INDEX($D$98:$D$147,MATCH(CODE(Schichtfolgetabelle!I31),$H$98:$H$147,0)),IF(ISERROR(VLOOKUP(Schichtfolgetabelle!I31,Berechnung!$A$98:$D$147,4,0)),0,VLOOKUP(Schichtfolgetabelle!I31,Berechnung!$A$98:$D$147,4,0)))</f>
        <v>0</v>
      </c>
      <c r="K257" s="29">
        <f>IF(OR(Schichtfolgetabelle!J31=Schichten!$B$3,Schichtfolgetabelle!J31=Schichten!$B$4),INDEX($D$98:$D$147,MATCH(CODE(Schichtfolgetabelle!J31),$H$98:$H$147,0)),IF(ISERROR(VLOOKUP(Schichtfolgetabelle!J31,Berechnung!$A$98:$D$147,4,0)),0,VLOOKUP(Schichtfolgetabelle!J31,Berechnung!$A$98:$D$147,4,0)))</f>
        <v>0</v>
      </c>
      <c r="L257" s="29">
        <f>IF(OR(Schichtfolgetabelle!K31=Schichten!$B$3,Schichtfolgetabelle!K31=Schichten!$B$4),INDEX($D$98:$D$147,MATCH(CODE(Schichtfolgetabelle!K31),$H$98:$H$147,0)),IF(ISERROR(VLOOKUP(Schichtfolgetabelle!K31,Berechnung!$A$98:$D$147,4,0)),0,VLOOKUP(Schichtfolgetabelle!K31,Berechnung!$A$98:$D$147,4,0)))</f>
        <v>0</v>
      </c>
      <c r="M257" s="29">
        <f>IF(OR(Schichtfolgetabelle!L31=Schichten!$B$3,Schichtfolgetabelle!L31=Schichten!$B$4),INDEX($D$98:$D$147,MATCH(CODE(Schichtfolgetabelle!L31),$H$98:$H$147,0)),IF(ISERROR(VLOOKUP(Schichtfolgetabelle!L31,Berechnung!$A$98:$D$147,4,0)),0,VLOOKUP(Schichtfolgetabelle!L31,Berechnung!$A$98:$D$147,4,0)))</f>
        <v>0</v>
      </c>
      <c r="N257" s="29">
        <f>IF(OR(Schichtfolgetabelle!M31=Schichten!$B$3,Schichtfolgetabelle!M31=Schichten!$B$4),INDEX($D$98:$D$147,MATCH(CODE(Schichtfolgetabelle!M31),$H$98:$H$147,0)),IF(ISERROR(VLOOKUP(Schichtfolgetabelle!M31,Berechnung!$A$98:$D$147,4,0)),0,VLOOKUP(Schichtfolgetabelle!M31,Berechnung!$A$98:$D$147,4,0)))</f>
        <v>0</v>
      </c>
      <c r="O257" s="29">
        <f>IF(OR(Schichtfolgetabelle!N31=Schichten!$B$3,Schichtfolgetabelle!N31=Schichten!$B$4),INDEX($D$98:$D$147,MATCH(CODE(Schichtfolgetabelle!N31),$H$98:$H$147,0)),IF(ISERROR(VLOOKUP(Schichtfolgetabelle!N31,Berechnung!$A$98:$D$147,4,0)),0,VLOOKUP(Schichtfolgetabelle!N31,Berechnung!$A$98:$D$147,4,0)))</f>
        <v>0</v>
      </c>
      <c r="P257" s="29">
        <f>IF(OR(Schichtfolgetabelle!O31=Schichten!$B$3,Schichtfolgetabelle!O31=Schichten!$B$4),INDEX($D$98:$D$147,MATCH(CODE(Schichtfolgetabelle!O31),$H$98:$H$147,0)),IF(ISERROR(VLOOKUP(Schichtfolgetabelle!O31,Berechnung!$A$98:$D$147,4,0)),0,VLOOKUP(Schichtfolgetabelle!O31,Berechnung!$A$98:$D$147,4,0)))</f>
        <v>0</v>
      </c>
      <c r="Q257" s="29">
        <f>IF(OR(Schichtfolgetabelle!P31=Schichten!$B$3,Schichtfolgetabelle!P31=Schichten!$B$4),INDEX($D$98:$D$147,MATCH(CODE(Schichtfolgetabelle!P31),$H$98:$H$147,0)),IF(ISERROR(VLOOKUP(Schichtfolgetabelle!P31,Berechnung!$A$98:$D$147,4,0)),0,VLOOKUP(Schichtfolgetabelle!P31,Berechnung!$A$98:$D$147,4,0)))</f>
        <v>0</v>
      </c>
      <c r="R257" s="29">
        <f>IF(OR(Schichtfolgetabelle!Q31=Schichten!$B$3,Schichtfolgetabelle!Q31=Schichten!$B$4),INDEX($D$98:$D$147,MATCH(CODE(Schichtfolgetabelle!Q31),$H$98:$H$147,0)),IF(ISERROR(VLOOKUP(Schichtfolgetabelle!Q31,Berechnung!$A$98:$D$147,4,0)),0,VLOOKUP(Schichtfolgetabelle!Q31,Berechnung!$A$98:$D$147,4,0)))</f>
        <v>0</v>
      </c>
      <c r="S257" s="29">
        <f>IF(OR(Schichtfolgetabelle!R31=Schichten!$B$3,Schichtfolgetabelle!R31=Schichten!$B$4),INDEX($D$98:$D$147,MATCH(CODE(Schichtfolgetabelle!R31),$H$98:$H$147,0)),IF(ISERROR(VLOOKUP(Schichtfolgetabelle!R31,Berechnung!$A$98:$D$147,4,0)),0,VLOOKUP(Schichtfolgetabelle!R31,Berechnung!$A$98:$D$147,4,0)))</f>
        <v>0</v>
      </c>
      <c r="T257" s="29">
        <f>IF(OR(Schichtfolgetabelle!S31=Schichten!$B$3,Schichtfolgetabelle!S31=Schichten!$B$4),INDEX($D$98:$D$147,MATCH(CODE(Schichtfolgetabelle!S31),$H$98:$H$147,0)),IF(ISERROR(VLOOKUP(Schichtfolgetabelle!S31,Berechnung!$A$98:$D$147,4,0)),0,VLOOKUP(Schichtfolgetabelle!S31,Berechnung!$A$98:$D$147,4,0)))</f>
        <v>0</v>
      </c>
      <c r="U257" s="29">
        <f>IF(OR(Schichtfolgetabelle!T31=Schichten!$B$3,Schichtfolgetabelle!T31=Schichten!$B$4),INDEX($D$98:$D$147,MATCH(CODE(Schichtfolgetabelle!T31),$H$98:$H$147,0)),IF(ISERROR(VLOOKUP(Schichtfolgetabelle!T31,Berechnung!$A$98:$D$147,4,0)),0,VLOOKUP(Schichtfolgetabelle!T31,Berechnung!$A$98:$D$147,4,0)))</f>
        <v>0</v>
      </c>
      <c r="V257" s="29">
        <f>IF(OR(Schichtfolgetabelle!U31=Schichten!$B$3,Schichtfolgetabelle!U31=Schichten!$B$4),INDEX($D$98:$D$147,MATCH(CODE(Schichtfolgetabelle!U31),$H$98:$H$147,0)),IF(ISERROR(VLOOKUP(Schichtfolgetabelle!U31,Berechnung!$A$98:$D$147,4,0)),0,VLOOKUP(Schichtfolgetabelle!U31,Berechnung!$A$98:$D$147,4,0)))</f>
        <v>0</v>
      </c>
      <c r="W257" s="29">
        <f>IF(OR(Schichtfolgetabelle!V31=Schichten!$B$3,Schichtfolgetabelle!V31=Schichten!$B$4),INDEX($D$98:$D$147,MATCH(CODE(Schichtfolgetabelle!V31),$H$98:$H$147,0)),IF(ISERROR(VLOOKUP(Schichtfolgetabelle!V31,Berechnung!$A$98:$D$147,4,0)),0,VLOOKUP(Schichtfolgetabelle!V31,Berechnung!$A$98:$D$147,4,0)))</f>
        <v>0</v>
      </c>
      <c r="X257" s="29">
        <f>IF(OR(Schichtfolgetabelle!W31=Schichten!$B$3,Schichtfolgetabelle!W31=Schichten!$B$4),INDEX($D$98:$D$147,MATCH(CODE(Schichtfolgetabelle!W31),$H$98:$H$147,0)),IF(ISERROR(VLOOKUP(Schichtfolgetabelle!W31,Berechnung!$A$98:$D$147,4,0)),0,VLOOKUP(Schichtfolgetabelle!W31,Berechnung!$A$98:$D$147,4,0)))</f>
        <v>0</v>
      </c>
      <c r="Y257" s="29">
        <f>IF(OR(Schichtfolgetabelle!X31=Schichten!$B$3,Schichtfolgetabelle!X31=Schichten!$B$4),INDEX($D$98:$D$147,MATCH(CODE(Schichtfolgetabelle!X31),$H$98:$H$147,0)),IF(ISERROR(VLOOKUP(Schichtfolgetabelle!X31,Berechnung!$A$98:$D$147,4,0)),0,VLOOKUP(Schichtfolgetabelle!X31,Berechnung!$A$98:$D$147,4,0)))</f>
        <v>0</v>
      </c>
      <c r="Z257" s="29">
        <f>IF(OR(Schichtfolgetabelle!Y31=Schichten!$B$3,Schichtfolgetabelle!Y31=Schichten!$B$4),INDEX($D$98:$D$147,MATCH(CODE(Schichtfolgetabelle!Y31),$H$98:$H$147,0)),IF(ISERROR(VLOOKUP(Schichtfolgetabelle!Y31,Berechnung!$A$98:$D$147,4,0)),0,VLOOKUP(Schichtfolgetabelle!Y31,Berechnung!$A$98:$D$147,4,0)))</f>
        <v>0</v>
      </c>
      <c r="AA257" s="29">
        <f>IF(OR(Schichtfolgetabelle!Z31=Schichten!$B$3,Schichtfolgetabelle!Z31=Schichten!$B$4),INDEX($D$98:$D$147,MATCH(CODE(Schichtfolgetabelle!Z31),$H$98:$H$147,0)),IF(ISERROR(VLOOKUP(Schichtfolgetabelle!Z31,Berechnung!$A$98:$D$147,4,0)),0,VLOOKUP(Schichtfolgetabelle!Z31,Berechnung!$A$98:$D$147,4,0)))</f>
        <v>0</v>
      </c>
      <c r="AB257" s="29">
        <f>IF(OR(Schichtfolgetabelle!AA31=Schichten!$B$3,Schichtfolgetabelle!AA31=Schichten!$B$4),INDEX($D$98:$D$147,MATCH(CODE(Schichtfolgetabelle!AA31),$H$98:$H$147,0)),IF(ISERROR(VLOOKUP(Schichtfolgetabelle!AA31,Berechnung!$A$98:$D$147,4,0)),0,VLOOKUP(Schichtfolgetabelle!AA31,Berechnung!$A$98:$D$147,4,0)))</f>
        <v>0</v>
      </c>
      <c r="AC257" s="29">
        <f>IF(OR(Schichtfolgetabelle!AB31=Schichten!$B$3,Schichtfolgetabelle!AB31=Schichten!$B$4),INDEX($D$98:$D$147,MATCH(CODE(Schichtfolgetabelle!AB31),$H$98:$H$147,0)),IF(ISERROR(VLOOKUP(Schichtfolgetabelle!AB31,Berechnung!$A$98:$D$147,4,0)),0,VLOOKUP(Schichtfolgetabelle!AB31,Berechnung!$A$98:$D$147,4,0)))</f>
        <v>0</v>
      </c>
      <c r="AD257" s="29">
        <f>IF(OR(Schichtfolgetabelle!AC31=Schichten!$B$3,Schichtfolgetabelle!AC31=Schichten!$B$4),INDEX($D$98:$D$147,MATCH(CODE(Schichtfolgetabelle!AC31),$H$98:$H$147,0)),IF(ISERROR(VLOOKUP(Schichtfolgetabelle!AC31,Berechnung!$A$98:$D$147,4,0)),0,VLOOKUP(Schichtfolgetabelle!AC31,Berechnung!$A$98:$D$147,4,0)))</f>
        <v>0</v>
      </c>
      <c r="AE257" s="29">
        <f>IF(OR(Schichtfolgetabelle!AD31=Schichten!$B$3,Schichtfolgetabelle!AD31=Schichten!$B$4),INDEX($D$98:$D$147,MATCH(CODE(Schichtfolgetabelle!AD31),$H$98:$H$147,0)),IF(ISERROR(VLOOKUP(Schichtfolgetabelle!AD31,Berechnung!$A$98:$D$147,4,0)),0,VLOOKUP(Schichtfolgetabelle!AD31,Berechnung!$A$98:$D$147,4,0)))</f>
        <v>0</v>
      </c>
      <c r="AF257" s="29">
        <f>IF(OR(Schichtfolgetabelle!AE31=Schichten!$B$3,Schichtfolgetabelle!AE31=Schichten!$B$4),INDEX($D$98:$D$147,MATCH(CODE(Schichtfolgetabelle!AE31),$H$98:$H$147,0)),IF(ISERROR(VLOOKUP(Schichtfolgetabelle!AE31,Berechnung!$A$98:$D$147,4,0)),0,VLOOKUP(Schichtfolgetabelle!AE31,Berechnung!$A$98:$D$147,4,0)))</f>
        <v>0</v>
      </c>
      <c r="AG257" s="29">
        <f>IF(OR(Schichtfolgetabelle!AF31=Schichten!$B$3,Schichtfolgetabelle!AF31=Schichten!$B$4),INDEX($D$98:$D$147,MATCH(CODE(Schichtfolgetabelle!AF31),$H$98:$H$147,0)),IF(ISERROR(VLOOKUP(Schichtfolgetabelle!AF31,Berechnung!$A$98:$D$147,4,0)),0,VLOOKUP(Schichtfolgetabelle!AF31,Berechnung!$A$98:$D$147,4,0)))</f>
        <v>0</v>
      </c>
      <c r="AH257" s="29">
        <f>IF(OR(Schichtfolgetabelle!AG31=Schichten!$B$3,Schichtfolgetabelle!AG31=Schichten!$B$4),INDEX($D$98:$D$147,MATCH(CODE(Schichtfolgetabelle!AG31),$H$98:$H$147,0)),IF(ISERROR(VLOOKUP(Schichtfolgetabelle!AG31,Berechnung!$A$98:$D$147,4,0)),0,VLOOKUP(Schichtfolgetabelle!AG31,Berechnung!$A$98:$D$147,4,0)))</f>
        <v>0</v>
      </c>
      <c r="AI257" s="29">
        <f>IF(OR(Schichtfolgetabelle!AH31=Schichten!$B$3,Schichtfolgetabelle!AH31=Schichten!$B$4),INDEX($D$98:$D$147,MATCH(CODE(Schichtfolgetabelle!AH31),$H$98:$H$147,0)),IF(ISERROR(VLOOKUP(Schichtfolgetabelle!AH31,Berechnung!$A$98:$D$147,4,0)),0,VLOOKUP(Schichtfolgetabelle!AH31,Berechnung!$A$98:$D$147,4,0)))</f>
        <v>0</v>
      </c>
      <c r="AJ257" s="29">
        <f>IF(OR(Schichtfolgetabelle!AI31=Schichten!$B$3,Schichtfolgetabelle!AI31=Schichten!$B$4),INDEX($D$98:$D$147,MATCH(CODE(Schichtfolgetabelle!AI31),$H$98:$H$147,0)),IF(ISERROR(VLOOKUP(Schichtfolgetabelle!AI31,Berechnung!$A$98:$D$147,4,0)),0,VLOOKUP(Schichtfolgetabelle!AI31,Berechnung!$A$98:$D$147,4,0)))</f>
        <v>0</v>
      </c>
      <c r="AK257" s="29">
        <f>IF(OR(Schichtfolgetabelle!AJ31=Schichten!$B$3,Schichtfolgetabelle!AJ31=Schichten!$B$4),INDEX($D$98:$D$147,MATCH(CODE(Schichtfolgetabelle!AJ31),$H$98:$H$147,0)),IF(ISERROR(VLOOKUP(Schichtfolgetabelle!AJ31,Berechnung!$A$98:$D$147,4,0)),0,VLOOKUP(Schichtfolgetabelle!AJ31,Berechnung!$A$98:$D$147,4,0)))</f>
        <v>0</v>
      </c>
      <c r="AM257" t="str">
        <f t="shared" si="18"/>
        <v>00:00</v>
      </c>
      <c r="AN257" s="29">
        <f>IF(OR(Schichtfolge!F30=Schichten!$B$3,Schichtfolge!F30=Schichten!$B$4),INDEX($D$98:$D$147,MATCH(CODE(Schichtfolge!F30),$H$98:$H$147,0)),IF(ISERROR(VLOOKUP(Schichtfolge!F30,Berechnung!$A$98:$D$147,4,0)),0,VLOOKUP(Schichtfolge!F30,Berechnung!$A$98:$D$147,4,0)))</f>
        <v>0</v>
      </c>
      <c r="AO257" s="29">
        <f>IF(OR(Schichtfolge!G30=Schichten!$B$3,Schichtfolge!G30=Schichten!$B$4),INDEX($D$98:$D$147,MATCH(CODE(Schichtfolge!G30),$H$98:$H$147,0)),IF(ISERROR(VLOOKUP(Schichtfolge!G30,Berechnung!$A$98:$D$147,4,0)),0,VLOOKUP(Schichtfolge!G30,Berechnung!$A$98:$D$147,4,0)))</f>
        <v>0</v>
      </c>
      <c r="AP257" s="29">
        <f>IF(OR(Schichtfolge!H30=Schichten!$B$3,Schichtfolge!H30=Schichten!$B$4),INDEX($D$98:$D$147,MATCH(CODE(Schichtfolge!H30),$H$98:$H$147,0)),IF(ISERROR(VLOOKUP(Schichtfolge!H30,Berechnung!$A$98:$D$147,4,0)),0,VLOOKUP(Schichtfolge!H30,Berechnung!$A$98:$D$147,4,0)))</f>
        <v>0</v>
      </c>
      <c r="AQ257" s="29">
        <f>IF(OR(Schichtfolge!I30=Schichten!$B$3,Schichtfolge!I30=Schichten!$B$4),INDEX($D$98:$D$147,MATCH(CODE(Schichtfolge!I30),$H$98:$H$147,0)),IF(ISERROR(VLOOKUP(Schichtfolge!I30,Berechnung!$A$98:$D$147,4,0)),0,VLOOKUP(Schichtfolge!I30,Berechnung!$A$98:$D$147,4,0)))</f>
        <v>0</v>
      </c>
      <c r="AR257" s="29">
        <f>IF(OR(Schichtfolge!J30=Schichten!$B$3,Schichtfolge!J30=Schichten!$B$4),INDEX($D$98:$D$147,MATCH(CODE(Schichtfolge!J30),$H$98:$H$147,0)),IF(ISERROR(VLOOKUP(Schichtfolge!J30,Berechnung!$A$98:$D$147,4,0)),0,VLOOKUP(Schichtfolge!J30,Berechnung!$A$98:$D$147,4,0)))</f>
        <v>0</v>
      </c>
      <c r="AS257" s="29">
        <f>IF(OR(Schichtfolge!K30=Schichten!$B$3,Schichtfolge!K30=Schichten!$B$4),INDEX($D$98:$D$147,MATCH(CODE(Schichtfolge!K30),$H$98:$H$147,0)),IF(ISERROR(VLOOKUP(Schichtfolge!K30,Berechnung!$A$98:$D$147,4,0)),0,VLOOKUP(Schichtfolge!K30,Berechnung!$A$98:$D$147,4,0)))</f>
        <v>0</v>
      </c>
      <c r="AT257" s="29">
        <f>IF(OR(Schichtfolge!L30=Schichten!$B$3,Schichtfolge!L30=Schichten!$B$4),INDEX($D$98:$D$147,MATCH(CODE(Schichtfolge!L30),$H$98:$H$147,0)),IF(ISERROR(VLOOKUP(Schichtfolge!L30,Berechnung!$A$98:$D$147,4,0)),0,VLOOKUP(Schichtfolge!L30,Berechnung!$A$98:$D$147,4,0)))</f>
        <v>0</v>
      </c>
      <c r="AU257" s="29">
        <f>IF(OR(Schichtfolge!M30=Schichten!$B$3,Schichtfolge!M30=Schichten!$B$4),INDEX($D$98:$D$147,MATCH(CODE(Schichtfolge!M30),$H$98:$H$147,0)),IF(ISERROR(VLOOKUP(Schichtfolge!M30,Berechnung!$A$98:$D$147,4,0)),0,VLOOKUP(Schichtfolge!M30,Berechnung!$A$98:$D$147,4,0)))</f>
        <v>0</v>
      </c>
      <c r="AV257" s="29">
        <f>IF(OR(Schichtfolge!N30=Schichten!$B$3,Schichtfolge!N30=Schichten!$B$4),INDEX($D$98:$D$147,MATCH(CODE(Schichtfolge!N30),$H$98:$H$147,0)),IF(ISERROR(VLOOKUP(Schichtfolge!N30,Berechnung!$A$98:$D$147,4,0)),0,VLOOKUP(Schichtfolge!N30,Berechnung!$A$98:$D$147,4,0)))</f>
        <v>0</v>
      </c>
      <c r="AW257" s="29">
        <f>IF(OR(Schichtfolge!O30=Schichten!$B$3,Schichtfolge!O30=Schichten!$B$4),INDEX($D$98:$D$147,MATCH(CODE(Schichtfolge!O30),$H$98:$H$147,0)),IF(ISERROR(VLOOKUP(Schichtfolge!O30,Berechnung!$A$98:$D$147,4,0)),0,VLOOKUP(Schichtfolge!O30,Berechnung!$A$98:$D$147,4,0)))</f>
        <v>0</v>
      </c>
      <c r="AX257" s="29">
        <f>IF(OR(Schichtfolge!P30=Schichten!$B$3,Schichtfolge!P30=Schichten!$B$4),INDEX($D$98:$D$147,MATCH(CODE(Schichtfolge!P30),$H$98:$H$147,0)),IF(ISERROR(VLOOKUP(Schichtfolge!P30,Berechnung!$A$98:$D$147,4,0)),0,VLOOKUP(Schichtfolge!P30,Berechnung!$A$98:$D$147,4,0)))</f>
        <v>0</v>
      </c>
      <c r="AY257" s="29">
        <f>IF(OR(Schichtfolge!Q30=Schichten!$B$3,Schichtfolge!Q30=Schichten!$B$4),INDEX($D$98:$D$147,MATCH(CODE(Schichtfolge!Q30),$H$98:$H$147,0)),IF(ISERROR(VLOOKUP(Schichtfolge!Q30,Berechnung!$A$98:$D$147,4,0)),0,VLOOKUP(Schichtfolge!Q30,Berechnung!$A$98:$D$147,4,0)))</f>
        <v>0</v>
      </c>
      <c r="AZ257" s="29">
        <f>IF(OR(Schichtfolge!R30=Schichten!$B$3,Schichtfolge!R30=Schichten!$B$4),INDEX($D$98:$D$147,MATCH(CODE(Schichtfolge!R30),$H$98:$H$147,0)),IF(ISERROR(VLOOKUP(Schichtfolge!R30,Berechnung!$A$98:$D$147,4,0)),0,VLOOKUP(Schichtfolge!R30,Berechnung!$A$98:$D$147,4,0)))</f>
        <v>0</v>
      </c>
      <c r="BA257" s="29">
        <f>IF(OR(Schichtfolge!S30=Schichten!$B$3,Schichtfolge!S30=Schichten!$B$4),INDEX($D$98:$D$147,MATCH(CODE(Schichtfolge!S30),$H$98:$H$147,0)),IF(ISERROR(VLOOKUP(Schichtfolge!S30,Berechnung!$A$98:$D$147,4,0)),0,VLOOKUP(Schichtfolge!S30,Berechnung!$A$98:$D$147,4,0)))</f>
        <v>0</v>
      </c>
      <c r="BB257" s="29">
        <f>IF(OR(Schichtfolge!T30=Schichten!$B$3,Schichtfolge!T30=Schichten!$B$4),INDEX($D$98:$D$147,MATCH(CODE(Schichtfolge!T30),$H$98:$H$147,0)),IF(ISERROR(VLOOKUP(Schichtfolge!T30,Berechnung!$A$98:$D$147,4,0)),0,VLOOKUP(Schichtfolge!T30,Berechnung!$A$98:$D$147,4,0)))</f>
        <v>0</v>
      </c>
      <c r="BC257" s="29">
        <f>IF(OR(Schichtfolge!U30=Schichten!$B$3,Schichtfolge!U30=Schichten!$B$4),INDEX($D$98:$D$147,MATCH(CODE(Schichtfolge!U30),$H$98:$H$147,0)),IF(ISERROR(VLOOKUP(Schichtfolge!U30,Berechnung!$A$98:$D$147,4,0)),0,VLOOKUP(Schichtfolge!U30,Berechnung!$A$98:$D$147,4,0)))</f>
        <v>0</v>
      </c>
      <c r="BD257" s="29">
        <f>IF(OR(Schichtfolge!V30=Schichten!$B$3,Schichtfolge!V30=Schichten!$B$4),INDEX($D$98:$D$147,MATCH(CODE(Schichtfolge!V30),$H$98:$H$147,0)),IF(ISERROR(VLOOKUP(Schichtfolge!V30,Berechnung!$A$98:$D$147,4,0)),0,VLOOKUP(Schichtfolge!V30,Berechnung!$A$98:$D$147,4,0)))</f>
        <v>0</v>
      </c>
      <c r="BE257" s="29">
        <f>IF(OR(Schichtfolge!W30=Schichten!$B$3,Schichtfolge!W30=Schichten!$B$4),INDEX($D$98:$D$147,MATCH(CODE(Schichtfolge!W30),$H$98:$H$147,0)),IF(ISERROR(VLOOKUP(Schichtfolge!W30,Berechnung!$A$98:$D$147,4,0)),0,VLOOKUP(Schichtfolge!W30,Berechnung!$A$98:$D$147,4,0)))</f>
        <v>0</v>
      </c>
      <c r="BF257" s="29">
        <f>IF(OR(Schichtfolge!X30=Schichten!$B$3,Schichtfolge!X30=Schichten!$B$4),INDEX($D$98:$D$147,MATCH(CODE(Schichtfolge!X30),$H$98:$H$147,0)),IF(ISERROR(VLOOKUP(Schichtfolge!X30,Berechnung!$A$98:$D$147,4,0)),0,VLOOKUP(Schichtfolge!X30,Berechnung!$A$98:$D$147,4,0)))</f>
        <v>0</v>
      </c>
      <c r="BG257" s="29">
        <f>IF(OR(Schichtfolge!Y30=Schichten!$B$3,Schichtfolge!Y30=Schichten!$B$4),INDEX($D$98:$D$147,MATCH(CODE(Schichtfolge!Y30),$H$98:$H$147,0)),IF(ISERROR(VLOOKUP(Schichtfolge!Y30,Berechnung!$A$98:$D$147,4,0)),0,VLOOKUP(Schichtfolge!Y30,Berechnung!$A$98:$D$147,4,0)))</f>
        <v>0</v>
      </c>
      <c r="BH257" s="29">
        <f>IF(OR(Schichtfolge!Z30=Schichten!$B$3,Schichtfolge!Z30=Schichten!$B$4),INDEX($D$98:$D$147,MATCH(CODE(Schichtfolge!Z30),$H$98:$H$147,0)),IF(ISERROR(VLOOKUP(Schichtfolge!Z30,Berechnung!$A$98:$D$147,4,0)),0,VLOOKUP(Schichtfolge!Z30,Berechnung!$A$98:$D$147,4,0)))</f>
        <v>0</v>
      </c>
      <c r="BI257" s="29">
        <f>IF(OR(Schichtfolge!AA30=Schichten!$B$3,Schichtfolge!AA30=Schichten!$B$4),INDEX($D$98:$D$147,MATCH(CODE(Schichtfolge!AA30),$H$98:$H$147,0)),IF(ISERROR(VLOOKUP(Schichtfolge!AA30,Berechnung!$A$98:$D$147,4,0)),0,VLOOKUP(Schichtfolge!AA30,Berechnung!$A$98:$D$147,4,0)))</f>
        <v>0</v>
      </c>
      <c r="BJ257" s="29">
        <f>IF(OR(Schichtfolge!AB30=Schichten!$B$3,Schichtfolge!AB30=Schichten!$B$4),INDEX($D$98:$D$147,MATCH(CODE(Schichtfolge!AB30),$H$98:$H$147,0)),IF(ISERROR(VLOOKUP(Schichtfolge!AB30,Berechnung!$A$98:$D$147,4,0)),0,VLOOKUP(Schichtfolge!AB30,Berechnung!$A$98:$D$147,4,0)))</f>
        <v>0</v>
      </c>
      <c r="BK257" s="29">
        <f>IF(OR(Schichtfolge!AC30=Schichten!$B$3,Schichtfolge!AC30=Schichten!$B$4),INDEX($D$98:$D$147,MATCH(CODE(Schichtfolge!AC30),$H$98:$H$147,0)),IF(ISERROR(VLOOKUP(Schichtfolge!AC30,Berechnung!$A$98:$D$147,4,0)),0,VLOOKUP(Schichtfolge!AC30,Berechnung!$A$98:$D$147,4,0)))</f>
        <v>0</v>
      </c>
      <c r="BL257" s="29">
        <f>IF(OR(Schichtfolge!AD30=Schichten!$B$3,Schichtfolge!AD30=Schichten!$B$4),INDEX($D$98:$D$147,MATCH(CODE(Schichtfolge!AD30),$H$98:$H$147,0)),IF(ISERROR(VLOOKUP(Schichtfolge!AD30,Berechnung!$A$98:$D$147,4,0)),0,VLOOKUP(Schichtfolge!AD30,Berechnung!$A$98:$D$147,4,0)))</f>
        <v>0</v>
      </c>
      <c r="BM257" s="29">
        <f>IF(OR(Schichtfolge!AE30=Schichten!$B$3,Schichtfolge!AE30=Schichten!$B$4),INDEX($D$98:$D$147,MATCH(CODE(Schichtfolge!AE30),$H$98:$H$147,0)),IF(ISERROR(VLOOKUP(Schichtfolge!AE30,Berechnung!$A$98:$D$147,4,0)),0,VLOOKUP(Schichtfolge!AE30,Berechnung!$A$98:$D$147,4,0)))</f>
        <v>0</v>
      </c>
      <c r="BN257" s="29">
        <f>IF(OR(Schichtfolge!AF30=Schichten!$B$3,Schichtfolge!AF30=Schichten!$B$4),INDEX($D$98:$D$147,MATCH(CODE(Schichtfolge!AF30),$H$98:$H$147,0)),IF(ISERROR(VLOOKUP(Schichtfolge!AF30,Berechnung!$A$98:$D$147,4,0)),0,VLOOKUP(Schichtfolge!AF30,Berechnung!$A$98:$D$147,4,0)))</f>
        <v>0</v>
      </c>
      <c r="BO257" s="29">
        <f>IF(OR(Schichtfolge!AG30=Schichten!$B$3,Schichtfolge!AG30=Schichten!$B$4),INDEX($D$98:$D$147,MATCH(CODE(Schichtfolge!AG30),$H$98:$H$147,0)),IF(ISERROR(VLOOKUP(Schichtfolge!AG30,Berechnung!$A$98:$D$147,4,0)),0,VLOOKUP(Schichtfolge!AG30,Berechnung!$A$98:$D$147,4,0)))</f>
        <v>0</v>
      </c>
    </row>
    <row r="258" spans="1:67" x14ac:dyDescent="0.25">
      <c r="A258" s="82" t="str">
        <f>IF(Feiertage!D108&lt;&gt;"",Feiertage!B108,"")</f>
        <v/>
      </c>
      <c r="C258">
        <f>Schichtfolgetabelle!B32</f>
        <v>27</v>
      </c>
      <c r="D258" t="str">
        <f>Schichtfolgetabelle!C32</f>
        <v>Vorname27</v>
      </c>
      <c r="E258" t="str">
        <f>Schichtfolgetabelle!D32</f>
        <v>Nachname27</v>
      </c>
      <c r="F258" s="29" t="str">
        <f t="shared" si="17"/>
        <v>00:00</v>
      </c>
      <c r="G258" s="29">
        <f>IF(OR(Schichtfolgetabelle!F32=Schichten!$B$3,Schichtfolgetabelle!F32=Schichten!$B$4),INDEX($D$98:$D$147,MATCH(CODE(Schichtfolgetabelle!F32),$H$98:$H$147,0)),IF(ISERROR(VLOOKUP(Schichtfolgetabelle!F32,Berechnung!$A$98:$D$147,4,0)),0,VLOOKUP(Schichtfolgetabelle!F32,Berechnung!$A$98:$D$147,4,0)))</f>
        <v>0</v>
      </c>
      <c r="H258" s="29">
        <f>IF(OR(Schichtfolgetabelle!G32=Schichten!$B$3,Schichtfolgetabelle!G32=Schichten!$B$4),INDEX($D$98:$D$147,MATCH(CODE(Schichtfolgetabelle!G32),$H$98:$H$147,0)),IF(ISERROR(VLOOKUP(Schichtfolgetabelle!G32,Berechnung!$A$98:$D$147,4,0)),0,VLOOKUP(Schichtfolgetabelle!G32,Berechnung!$A$98:$D$147,4,0)))</f>
        <v>0</v>
      </c>
      <c r="I258" s="29">
        <f>IF(OR(Schichtfolgetabelle!H32=Schichten!$B$3,Schichtfolgetabelle!H32=Schichten!$B$4),INDEX($D$98:$D$147,MATCH(CODE(Schichtfolgetabelle!H32),$H$98:$H$147,0)),IF(ISERROR(VLOOKUP(Schichtfolgetabelle!H32,Berechnung!$A$98:$D$147,4,0)),0,VLOOKUP(Schichtfolgetabelle!H32,Berechnung!$A$98:$D$147,4,0)))</f>
        <v>0</v>
      </c>
      <c r="J258" s="29">
        <f>IF(OR(Schichtfolgetabelle!I32=Schichten!$B$3,Schichtfolgetabelle!I32=Schichten!$B$4),INDEX($D$98:$D$147,MATCH(CODE(Schichtfolgetabelle!I32),$H$98:$H$147,0)),IF(ISERROR(VLOOKUP(Schichtfolgetabelle!I32,Berechnung!$A$98:$D$147,4,0)),0,VLOOKUP(Schichtfolgetabelle!I32,Berechnung!$A$98:$D$147,4,0)))</f>
        <v>0</v>
      </c>
      <c r="K258" s="29">
        <f>IF(OR(Schichtfolgetabelle!J32=Schichten!$B$3,Schichtfolgetabelle!J32=Schichten!$B$4),INDEX($D$98:$D$147,MATCH(CODE(Schichtfolgetabelle!J32),$H$98:$H$147,0)),IF(ISERROR(VLOOKUP(Schichtfolgetabelle!J32,Berechnung!$A$98:$D$147,4,0)),0,VLOOKUP(Schichtfolgetabelle!J32,Berechnung!$A$98:$D$147,4,0)))</f>
        <v>0</v>
      </c>
      <c r="L258" s="29">
        <f>IF(OR(Schichtfolgetabelle!K32=Schichten!$B$3,Schichtfolgetabelle!K32=Schichten!$B$4),INDEX($D$98:$D$147,MATCH(CODE(Schichtfolgetabelle!K32),$H$98:$H$147,0)),IF(ISERROR(VLOOKUP(Schichtfolgetabelle!K32,Berechnung!$A$98:$D$147,4,0)),0,VLOOKUP(Schichtfolgetabelle!K32,Berechnung!$A$98:$D$147,4,0)))</f>
        <v>0</v>
      </c>
      <c r="M258" s="29">
        <f>IF(OR(Schichtfolgetabelle!L32=Schichten!$B$3,Schichtfolgetabelle!L32=Schichten!$B$4),INDEX($D$98:$D$147,MATCH(CODE(Schichtfolgetabelle!L32),$H$98:$H$147,0)),IF(ISERROR(VLOOKUP(Schichtfolgetabelle!L32,Berechnung!$A$98:$D$147,4,0)),0,VLOOKUP(Schichtfolgetabelle!L32,Berechnung!$A$98:$D$147,4,0)))</f>
        <v>0</v>
      </c>
      <c r="N258" s="29">
        <f>IF(OR(Schichtfolgetabelle!M32=Schichten!$B$3,Schichtfolgetabelle!M32=Schichten!$B$4),INDEX($D$98:$D$147,MATCH(CODE(Schichtfolgetabelle!M32),$H$98:$H$147,0)),IF(ISERROR(VLOOKUP(Schichtfolgetabelle!M32,Berechnung!$A$98:$D$147,4,0)),0,VLOOKUP(Schichtfolgetabelle!M32,Berechnung!$A$98:$D$147,4,0)))</f>
        <v>0</v>
      </c>
      <c r="O258" s="29">
        <f>IF(OR(Schichtfolgetabelle!N32=Schichten!$B$3,Schichtfolgetabelle!N32=Schichten!$B$4),INDEX($D$98:$D$147,MATCH(CODE(Schichtfolgetabelle!N32),$H$98:$H$147,0)),IF(ISERROR(VLOOKUP(Schichtfolgetabelle!N32,Berechnung!$A$98:$D$147,4,0)),0,VLOOKUP(Schichtfolgetabelle!N32,Berechnung!$A$98:$D$147,4,0)))</f>
        <v>0</v>
      </c>
      <c r="P258" s="29">
        <f>IF(OR(Schichtfolgetabelle!O32=Schichten!$B$3,Schichtfolgetabelle!O32=Schichten!$B$4),INDEX($D$98:$D$147,MATCH(CODE(Schichtfolgetabelle!O32),$H$98:$H$147,0)),IF(ISERROR(VLOOKUP(Schichtfolgetabelle!O32,Berechnung!$A$98:$D$147,4,0)),0,VLOOKUP(Schichtfolgetabelle!O32,Berechnung!$A$98:$D$147,4,0)))</f>
        <v>0</v>
      </c>
      <c r="Q258" s="29">
        <f>IF(OR(Schichtfolgetabelle!P32=Schichten!$B$3,Schichtfolgetabelle!P32=Schichten!$B$4),INDEX($D$98:$D$147,MATCH(CODE(Schichtfolgetabelle!P32),$H$98:$H$147,0)),IF(ISERROR(VLOOKUP(Schichtfolgetabelle!P32,Berechnung!$A$98:$D$147,4,0)),0,VLOOKUP(Schichtfolgetabelle!P32,Berechnung!$A$98:$D$147,4,0)))</f>
        <v>0</v>
      </c>
      <c r="R258" s="29">
        <f>IF(OR(Schichtfolgetabelle!Q32=Schichten!$B$3,Schichtfolgetabelle!Q32=Schichten!$B$4),INDEX($D$98:$D$147,MATCH(CODE(Schichtfolgetabelle!Q32),$H$98:$H$147,0)),IF(ISERROR(VLOOKUP(Schichtfolgetabelle!Q32,Berechnung!$A$98:$D$147,4,0)),0,VLOOKUP(Schichtfolgetabelle!Q32,Berechnung!$A$98:$D$147,4,0)))</f>
        <v>0</v>
      </c>
      <c r="S258" s="29">
        <f>IF(OR(Schichtfolgetabelle!R32=Schichten!$B$3,Schichtfolgetabelle!R32=Schichten!$B$4),INDEX($D$98:$D$147,MATCH(CODE(Schichtfolgetabelle!R32),$H$98:$H$147,0)),IF(ISERROR(VLOOKUP(Schichtfolgetabelle!R32,Berechnung!$A$98:$D$147,4,0)),0,VLOOKUP(Schichtfolgetabelle!R32,Berechnung!$A$98:$D$147,4,0)))</f>
        <v>0</v>
      </c>
      <c r="T258" s="29">
        <f>IF(OR(Schichtfolgetabelle!S32=Schichten!$B$3,Schichtfolgetabelle!S32=Schichten!$B$4),INDEX($D$98:$D$147,MATCH(CODE(Schichtfolgetabelle!S32),$H$98:$H$147,0)),IF(ISERROR(VLOOKUP(Schichtfolgetabelle!S32,Berechnung!$A$98:$D$147,4,0)),0,VLOOKUP(Schichtfolgetabelle!S32,Berechnung!$A$98:$D$147,4,0)))</f>
        <v>0</v>
      </c>
      <c r="U258" s="29">
        <f>IF(OR(Schichtfolgetabelle!T32=Schichten!$B$3,Schichtfolgetabelle!T32=Schichten!$B$4),INDEX($D$98:$D$147,MATCH(CODE(Schichtfolgetabelle!T32),$H$98:$H$147,0)),IF(ISERROR(VLOOKUP(Schichtfolgetabelle!T32,Berechnung!$A$98:$D$147,4,0)),0,VLOOKUP(Schichtfolgetabelle!T32,Berechnung!$A$98:$D$147,4,0)))</f>
        <v>0</v>
      </c>
      <c r="V258" s="29">
        <f>IF(OR(Schichtfolgetabelle!U32=Schichten!$B$3,Schichtfolgetabelle!U32=Schichten!$B$4),INDEX($D$98:$D$147,MATCH(CODE(Schichtfolgetabelle!U32),$H$98:$H$147,0)),IF(ISERROR(VLOOKUP(Schichtfolgetabelle!U32,Berechnung!$A$98:$D$147,4,0)),0,VLOOKUP(Schichtfolgetabelle!U32,Berechnung!$A$98:$D$147,4,0)))</f>
        <v>0</v>
      </c>
      <c r="W258" s="29">
        <f>IF(OR(Schichtfolgetabelle!V32=Schichten!$B$3,Schichtfolgetabelle!V32=Schichten!$B$4),INDEX($D$98:$D$147,MATCH(CODE(Schichtfolgetabelle!V32),$H$98:$H$147,0)),IF(ISERROR(VLOOKUP(Schichtfolgetabelle!V32,Berechnung!$A$98:$D$147,4,0)),0,VLOOKUP(Schichtfolgetabelle!V32,Berechnung!$A$98:$D$147,4,0)))</f>
        <v>0</v>
      </c>
      <c r="X258" s="29">
        <f>IF(OR(Schichtfolgetabelle!W32=Schichten!$B$3,Schichtfolgetabelle!W32=Schichten!$B$4),INDEX($D$98:$D$147,MATCH(CODE(Schichtfolgetabelle!W32),$H$98:$H$147,0)),IF(ISERROR(VLOOKUP(Schichtfolgetabelle!W32,Berechnung!$A$98:$D$147,4,0)),0,VLOOKUP(Schichtfolgetabelle!W32,Berechnung!$A$98:$D$147,4,0)))</f>
        <v>0</v>
      </c>
      <c r="Y258" s="29">
        <f>IF(OR(Schichtfolgetabelle!X32=Schichten!$B$3,Schichtfolgetabelle!X32=Schichten!$B$4),INDEX($D$98:$D$147,MATCH(CODE(Schichtfolgetabelle!X32),$H$98:$H$147,0)),IF(ISERROR(VLOOKUP(Schichtfolgetabelle!X32,Berechnung!$A$98:$D$147,4,0)),0,VLOOKUP(Schichtfolgetabelle!X32,Berechnung!$A$98:$D$147,4,0)))</f>
        <v>0</v>
      </c>
      <c r="Z258" s="29">
        <f>IF(OR(Schichtfolgetabelle!Y32=Schichten!$B$3,Schichtfolgetabelle!Y32=Schichten!$B$4),INDEX($D$98:$D$147,MATCH(CODE(Schichtfolgetabelle!Y32),$H$98:$H$147,0)),IF(ISERROR(VLOOKUP(Schichtfolgetabelle!Y32,Berechnung!$A$98:$D$147,4,0)),0,VLOOKUP(Schichtfolgetabelle!Y32,Berechnung!$A$98:$D$147,4,0)))</f>
        <v>0</v>
      </c>
      <c r="AA258" s="29">
        <f>IF(OR(Schichtfolgetabelle!Z32=Schichten!$B$3,Schichtfolgetabelle!Z32=Schichten!$B$4),INDEX($D$98:$D$147,MATCH(CODE(Schichtfolgetabelle!Z32),$H$98:$H$147,0)),IF(ISERROR(VLOOKUP(Schichtfolgetabelle!Z32,Berechnung!$A$98:$D$147,4,0)),0,VLOOKUP(Schichtfolgetabelle!Z32,Berechnung!$A$98:$D$147,4,0)))</f>
        <v>0</v>
      </c>
      <c r="AB258" s="29">
        <f>IF(OR(Schichtfolgetabelle!AA32=Schichten!$B$3,Schichtfolgetabelle!AA32=Schichten!$B$4),INDEX($D$98:$D$147,MATCH(CODE(Schichtfolgetabelle!AA32),$H$98:$H$147,0)),IF(ISERROR(VLOOKUP(Schichtfolgetabelle!AA32,Berechnung!$A$98:$D$147,4,0)),0,VLOOKUP(Schichtfolgetabelle!AA32,Berechnung!$A$98:$D$147,4,0)))</f>
        <v>0</v>
      </c>
      <c r="AC258" s="29">
        <f>IF(OR(Schichtfolgetabelle!AB32=Schichten!$B$3,Schichtfolgetabelle!AB32=Schichten!$B$4),INDEX($D$98:$D$147,MATCH(CODE(Schichtfolgetabelle!AB32),$H$98:$H$147,0)),IF(ISERROR(VLOOKUP(Schichtfolgetabelle!AB32,Berechnung!$A$98:$D$147,4,0)),0,VLOOKUP(Schichtfolgetabelle!AB32,Berechnung!$A$98:$D$147,4,0)))</f>
        <v>0</v>
      </c>
      <c r="AD258" s="29">
        <f>IF(OR(Schichtfolgetabelle!AC32=Schichten!$B$3,Schichtfolgetabelle!AC32=Schichten!$B$4),INDEX($D$98:$D$147,MATCH(CODE(Schichtfolgetabelle!AC32),$H$98:$H$147,0)),IF(ISERROR(VLOOKUP(Schichtfolgetabelle!AC32,Berechnung!$A$98:$D$147,4,0)),0,VLOOKUP(Schichtfolgetabelle!AC32,Berechnung!$A$98:$D$147,4,0)))</f>
        <v>0</v>
      </c>
      <c r="AE258" s="29">
        <f>IF(OR(Schichtfolgetabelle!AD32=Schichten!$B$3,Schichtfolgetabelle!AD32=Schichten!$B$4),INDEX($D$98:$D$147,MATCH(CODE(Schichtfolgetabelle!AD32),$H$98:$H$147,0)),IF(ISERROR(VLOOKUP(Schichtfolgetabelle!AD32,Berechnung!$A$98:$D$147,4,0)),0,VLOOKUP(Schichtfolgetabelle!AD32,Berechnung!$A$98:$D$147,4,0)))</f>
        <v>0</v>
      </c>
      <c r="AF258" s="29">
        <f>IF(OR(Schichtfolgetabelle!AE32=Schichten!$B$3,Schichtfolgetabelle!AE32=Schichten!$B$4),INDEX($D$98:$D$147,MATCH(CODE(Schichtfolgetabelle!AE32),$H$98:$H$147,0)),IF(ISERROR(VLOOKUP(Schichtfolgetabelle!AE32,Berechnung!$A$98:$D$147,4,0)),0,VLOOKUP(Schichtfolgetabelle!AE32,Berechnung!$A$98:$D$147,4,0)))</f>
        <v>0</v>
      </c>
      <c r="AG258" s="29">
        <f>IF(OR(Schichtfolgetabelle!AF32=Schichten!$B$3,Schichtfolgetabelle!AF32=Schichten!$B$4),INDEX($D$98:$D$147,MATCH(CODE(Schichtfolgetabelle!AF32),$H$98:$H$147,0)),IF(ISERROR(VLOOKUP(Schichtfolgetabelle!AF32,Berechnung!$A$98:$D$147,4,0)),0,VLOOKUP(Schichtfolgetabelle!AF32,Berechnung!$A$98:$D$147,4,0)))</f>
        <v>0</v>
      </c>
      <c r="AH258" s="29">
        <f>IF(OR(Schichtfolgetabelle!AG32=Schichten!$B$3,Schichtfolgetabelle!AG32=Schichten!$B$4),INDEX($D$98:$D$147,MATCH(CODE(Schichtfolgetabelle!AG32),$H$98:$H$147,0)),IF(ISERROR(VLOOKUP(Schichtfolgetabelle!AG32,Berechnung!$A$98:$D$147,4,0)),0,VLOOKUP(Schichtfolgetabelle!AG32,Berechnung!$A$98:$D$147,4,0)))</f>
        <v>0</v>
      </c>
      <c r="AI258" s="29">
        <f>IF(OR(Schichtfolgetabelle!AH32=Schichten!$B$3,Schichtfolgetabelle!AH32=Schichten!$B$4),INDEX($D$98:$D$147,MATCH(CODE(Schichtfolgetabelle!AH32),$H$98:$H$147,0)),IF(ISERROR(VLOOKUP(Schichtfolgetabelle!AH32,Berechnung!$A$98:$D$147,4,0)),0,VLOOKUP(Schichtfolgetabelle!AH32,Berechnung!$A$98:$D$147,4,0)))</f>
        <v>0</v>
      </c>
      <c r="AJ258" s="29">
        <f>IF(OR(Schichtfolgetabelle!AI32=Schichten!$B$3,Schichtfolgetabelle!AI32=Schichten!$B$4),INDEX($D$98:$D$147,MATCH(CODE(Schichtfolgetabelle!AI32),$H$98:$H$147,0)),IF(ISERROR(VLOOKUP(Schichtfolgetabelle!AI32,Berechnung!$A$98:$D$147,4,0)),0,VLOOKUP(Schichtfolgetabelle!AI32,Berechnung!$A$98:$D$147,4,0)))</f>
        <v>0</v>
      </c>
      <c r="AK258" s="29">
        <f>IF(OR(Schichtfolgetabelle!AJ32=Schichten!$B$3,Schichtfolgetabelle!AJ32=Schichten!$B$4),INDEX($D$98:$D$147,MATCH(CODE(Schichtfolgetabelle!AJ32),$H$98:$H$147,0)),IF(ISERROR(VLOOKUP(Schichtfolgetabelle!AJ32,Berechnung!$A$98:$D$147,4,0)),0,VLOOKUP(Schichtfolgetabelle!AJ32,Berechnung!$A$98:$D$147,4,0)))</f>
        <v>0</v>
      </c>
      <c r="AM258" t="str">
        <f t="shared" si="18"/>
        <v>00:00</v>
      </c>
      <c r="AN258" s="29">
        <f>IF(OR(Schichtfolge!F31=Schichten!$B$3,Schichtfolge!F31=Schichten!$B$4),INDEX($D$98:$D$147,MATCH(CODE(Schichtfolge!F31),$H$98:$H$147,0)),IF(ISERROR(VLOOKUP(Schichtfolge!F31,Berechnung!$A$98:$D$147,4,0)),0,VLOOKUP(Schichtfolge!F31,Berechnung!$A$98:$D$147,4,0)))</f>
        <v>0</v>
      </c>
      <c r="AO258" s="29">
        <f>IF(OR(Schichtfolge!G31=Schichten!$B$3,Schichtfolge!G31=Schichten!$B$4),INDEX($D$98:$D$147,MATCH(CODE(Schichtfolge!G31),$H$98:$H$147,0)),IF(ISERROR(VLOOKUP(Schichtfolge!G31,Berechnung!$A$98:$D$147,4,0)),0,VLOOKUP(Schichtfolge!G31,Berechnung!$A$98:$D$147,4,0)))</f>
        <v>0</v>
      </c>
      <c r="AP258" s="29">
        <f>IF(OR(Schichtfolge!H31=Schichten!$B$3,Schichtfolge!H31=Schichten!$B$4),INDEX($D$98:$D$147,MATCH(CODE(Schichtfolge!H31),$H$98:$H$147,0)),IF(ISERROR(VLOOKUP(Schichtfolge!H31,Berechnung!$A$98:$D$147,4,0)),0,VLOOKUP(Schichtfolge!H31,Berechnung!$A$98:$D$147,4,0)))</f>
        <v>0</v>
      </c>
      <c r="AQ258" s="29">
        <f>IF(OR(Schichtfolge!I31=Schichten!$B$3,Schichtfolge!I31=Schichten!$B$4),INDEX($D$98:$D$147,MATCH(CODE(Schichtfolge!I31),$H$98:$H$147,0)),IF(ISERROR(VLOOKUP(Schichtfolge!I31,Berechnung!$A$98:$D$147,4,0)),0,VLOOKUP(Schichtfolge!I31,Berechnung!$A$98:$D$147,4,0)))</f>
        <v>0</v>
      </c>
      <c r="AR258" s="29">
        <f>IF(OR(Schichtfolge!J31=Schichten!$B$3,Schichtfolge!J31=Schichten!$B$4),INDEX($D$98:$D$147,MATCH(CODE(Schichtfolge!J31),$H$98:$H$147,0)),IF(ISERROR(VLOOKUP(Schichtfolge!J31,Berechnung!$A$98:$D$147,4,0)),0,VLOOKUP(Schichtfolge!J31,Berechnung!$A$98:$D$147,4,0)))</f>
        <v>0</v>
      </c>
      <c r="AS258" s="29">
        <f>IF(OR(Schichtfolge!K31=Schichten!$B$3,Schichtfolge!K31=Schichten!$B$4),INDEX($D$98:$D$147,MATCH(CODE(Schichtfolge!K31),$H$98:$H$147,0)),IF(ISERROR(VLOOKUP(Schichtfolge!K31,Berechnung!$A$98:$D$147,4,0)),0,VLOOKUP(Schichtfolge!K31,Berechnung!$A$98:$D$147,4,0)))</f>
        <v>0</v>
      </c>
      <c r="AT258" s="29">
        <f>IF(OR(Schichtfolge!L31=Schichten!$B$3,Schichtfolge!L31=Schichten!$B$4),INDEX($D$98:$D$147,MATCH(CODE(Schichtfolge!L31),$H$98:$H$147,0)),IF(ISERROR(VLOOKUP(Schichtfolge!L31,Berechnung!$A$98:$D$147,4,0)),0,VLOOKUP(Schichtfolge!L31,Berechnung!$A$98:$D$147,4,0)))</f>
        <v>0</v>
      </c>
      <c r="AU258" s="29">
        <f>IF(OR(Schichtfolge!M31=Schichten!$B$3,Schichtfolge!M31=Schichten!$B$4),INDEX($D$98:$D$147,MATCH(CODE(Schichtfolge!M31),$H$98:$H$147,0)),IF(ISERROR(VLOOKUP(Schichtfolge!M31,Berechnung!$A$98:$D$147,4,0)),0,VLOOKUP(Schichtfolge!M31,Berechnung!$A$98:$D$147,4,0)))</f>
        <v>0</v>
      </c>
      <c r="AV258" s="29">
        <f>IF(OR(Schichtfolge!N31=Schichten!$B$3,Schichtfolge!N31=Schichten!$B$4),INDEX($D$98:$D$147,MATCH(CODE(Schichtfolge!N31),$H$98:$H$147,0)),IF(ISERROR(VLOOKUP(Schichtfolge!N31,Berechnung!$A$98:$D$147,4,0)),0,VLOOKUP(Schichtfolge!N31,Berechnung!$A$98:$D$147,4,0)))</f>
        <v>0</v>
      </c>
      <c r="AW258" s="29">
        <f>IF(OR(Schichtfolge!O31=Schichten!$B$3,Schichtfolge!O31=Schichten!$B$4),INDEX($D$98:$D$147,MATCH(CODE(Schichtfolge!O31),$H$98:$H$147,0)),IF(ISERROR(VLOOKUP(Schichtfolge!O31,Berechnung!$A$98:$D$147,4,0)),0,VLOOKUP(Schichtfolge!O31,Berechnung!$A$98:$D$147,4,0)))</f>
        <v>0</v>
      </c>
      <c r="AX258" s="29">
        <f>IF(OR(Schichtfolge!P31=Schichten!$B$3,Schichtfolge!P31=Schichten!$B$4),INDEX($D$98:$D$147,MATCH(CODE(Schichtfolge!P31),$H$98:$H$147,0)),IF(ISERROR(VLOOKUP(Schichtfolge!P31,Berechnung!$A$98:$D$147,4,0)),0,VLOOKUP(Schichtfolge!P31,Berechnung!$A$98:$D$147,4,0)))</f>
        <v>0</v>
      </c>
      <c r="AY258" s="29">
        <f>IF(OR(Schichtfolge!Q31=Schichten!$B$3,Schichtfolge!Q31=Schichten!$B$4),INDEX($D$98:$D$147,MATCH(CODE(Schichtfolge!Q31),$H$98:$H$147,0)),IF(ISERROR(VLOOKUP(Schichtfolge!Q31,Berechnung!$A$98:$D$147,4,0)),0,VLOOKUP(Schichtfolge!Q31,Berechnung!$A$98:$D$147,4,0)))</f>
        <v>0</v>
      </c>
      <c r="AZ258" s="29">
        <f>IF(OR(Schichtfolge!R31=Schichten!$B$3,Schichtfolge!R31=Schichten!$B$4),INDEX($D$98:$D$147,MATCH(CODE(Schichtfolge!R31),$H$98:$H$147,0)),IF(ISERROR(VLOOKUP(Schichtfolge!R31,Berechnung!$A$98:$D$147,4,0)),0,VLOOKUP(Schichtfolge!R31,Berechnung!$A$98:$D$147,4,0)))</f>
        <v>0</v>
      </c>
      <c r="BA258" s="29">
        <f>IF(OR(Schichtfolge!S31=Schichten!$B$3,Schichtfolge!S31=Schichten!$B$4),INDEX($D$98:$D$147,MATCH(CODE(Schichtfolge!S31),$H$98:$H$147,0)),IF(ISERROR(VLOOKUP(Schichtfolge!S31,Berechnung!$A$98:$D$147,4,0)),0,VLOOKUP(Schichtfolge!S31,Berechnung!$A$98:$D$147,4,0)))</f>
        <v>0</v>
      </c>
      <c r="BB258" s="29">
        <f>IF(OR(Schichtfolge!T31=Schichten!$B$3,Schichtfolge!T31=Schichten!$B$4),INDEX($D$98:$D$147,MATCH(CODE(Schichtfolge!T31),$H$98:$H$147,0)),IF(ISERROR(VLOOKUP(Schichtfolge!T31,Berechnung!$A$98:$D$147,4,0)),0,VLOOKUP(Schichtfolge!T31,Berechnung!$A$98:$D$147,4,0)))</f>
        <v>0</v>
      </c>
      <c r="BC258" s="29">
        <f>IF(OR(Schichtfolge!U31=Schichten!$B$3,Schichtfolge!U31=Schichten!$B$4),INDEX($D$98:$D$147,MATCH(CODE(Schichtfolge!U31),$H$98:$H$147,0)),IF(ISERROR(VLOOKUP(Schichtfolge!U31,Berechnung!$A$98:$D$147,4,0)),0,VLOOKUP(Schichtfolge!U31,Berechnung!$A$98:$D$147,4,0)))</f>
        <v>0</v>
      </c>
      <c r="BD258" s="29">
        <f>IF(OR(Schichtfolge!V31=Schichten!$B$3,Schichtfolge!V31=Schichten!$B$4),INDEX($D$98:$D$147,MATCH(CODE(Schichtfolge!V31),$H$98:$H$147,0)),IF(ISERROR(VLOOKUP(Schichtfolge!V31,Berechnung!$A$98:$D$147,4,0)),0,VLOOKUP(Schichtfolge!V31,Berechnung!$A$98:$D$147,4,0)))</f>
        <v>0</v>
      </c>
      <c r="BE258" s="29">
        <f>IF(OR(Schichtfolge!W31=Schichten!$B$3,Schichtfolge!W31=Schichten!$B$4),INDEX($D$98:$D$147,MATCH(CODE(Schichtfolge!W31),$H$98:$H$147,0)),IF(ISERROR(VLOOKUP(Schichtfolge!W31,Berechnung!$A$98:$D$147,4,0)),0,VLOOKUP(Schichtfolge!W31,Berechnung!$A$98:$D$147,4,0)))</f>
        <v>0</v>
      </c>
      <c r="BF258" s="29">
        <f>IF(OR(Schichtfolge!X31=Schichten!$B$3,Schichtfolge!X31=Schichten!$B$4),INDEX($D$98:$D$147,MATCH(CODE(Schichtfolge!X31),$H$98:$H$147,0)),IF(ISERROR(VLOOKUP(Schichtfolge!X31,Berechnung!$A$98:$D$147,4,0)),0,VLOOKUP(Schichtfolge!X31,Berechnung!$A$98:$D$147,4,0)))</f>
        <v>0</v>
      </c>
      <c r="BG258" s="29">
        <f>IF(OR(Schichtfolge!Y31=Schichten!$B$3,Schichtfolge!Y31=Schichten!$B$4),INDEX($D$98:$D$147,MATCH(CODE(Schichtfolge!Y31),$H$98:$H$147,0)),IF(ISERROR(VLOOKUP(Schichtfolge!Y31,Berechnung!$A$98:$D$147,4,0)),0,VLOOKUP(Schichtfolge!Y31,Berechnung!$A$98:$D$147,4,0)))</f>
        <v>0</v>
      </c>
      <c r="BH258" s="29">
        <f>IF(OR(Schichtfolge!Z31=Schichten!$B$3,Schichtfolge!Z31=Schichten!$B$4),INDEX($D$98:$D$147,MATCH(CODE(Schichtfolge!Z31),$H$98:$H$147,0)),IF(ISERROR(VLOOKUP(Schichtfolge!Z31,Berechnung!$A$98:$D$147,4,0)),0,VLOOKUP(Schichtfolge!Z31,Berechnung!$A$98:$D$147,4,0)))</f>
        <v>0</v>
      </c>
      <c r="BI258" s="29">
        <f>IF(OR(Schichtfolge!AA31=Schichten!$B$3,Schichtfolge!AA31=Schichten!$B$4),INDEX($D$98:$D$147,MATCH(CODE(Schichtfolge!AA31),$H$98:$H$147,0)),IF(ISERROR(VLOOKUP(Schichtfolge!AA31,Berechnung!$A$98:$D$147,4,0)),0,VLOOKUP(Schichtfolge!AA31,Berechnung!$A$98:$D$147,4,0)))</f>
        <v>0</v>
      </c>
      <c r="BJ258" s="29">
        <f>IF(OR(Schichtfolge!AB31=Schichten!$B$3,Schichtfolge!AB31=Schichten!$B$4),INDEX($D$98:$D$147,MATCH(CODE(Schichtfolge!AB31),$H$98:$H$147,0)),IF(ISERROR(VLOOKUP(Schichtfolge!AB31,Berechnung!$A$98:$D$147,4,0)),0,VLOOKUP(Schichtfolge!AB31,Berechnung!$A$98:$D$147,4,0)))</f>
        <v>0</v>
      </c>
      <c r="BK258" s="29">
        <f>IF(OR(Schichtfolge!AC31=Schichten!$B$3,Schichtfolge!AC31=Schichten!$B$4),INDEX($D$98:$D$147,MATCH(CODE(Schichtfolge!AC31),$H$98:$H$147,0)),IF(ISERROR(VLOOKUP(Schichtfolge!AC31,Berechnung!$A$98:$D$147,4,0)),0,VLOOKUP(Schichtfolge!AC31,Berechnung!$A$98:$D$147,4,0)))</f>
        <v>0</v>
      </c>
      <c r="BL258" s="29">
        <f>IF(OR(Schichtfolge!AD31=Schichten!$B$3,Schichtfolge!AD31=Schichten!$B$4),INDEX($D$98:$D$147,MATCH(CODE(Schichtfolge!AD31),$H$98:$H$147,0)),IF(ISERROR(VLOOKUP(Schichtfolge!AD31,Berechnung!$A$98:$D$147,4,0)),0,VLOOKUP(Schichtfolge!AD31,Berechnung!$A$98:$D$147,4,0)))</f>
        <v>0</v>
      </c>
      <c r="BM258" s="29">
        <f>IF(OR(Schichtfolge!AE31=Schichten!$B$3,Schichtfolge!AE31=Schichten!$B$4),INDEX($D$98:$D$147,MATCH(CODE(Schichtfolge!AE31),$H$98:$H$147,0)),IF(ISERROR(VLOOKUP(Schichtfolge!AE31,Berechnung!$A$98:$D$147,4,0)),0,VLOOKUP(Schichtfolge!AE31,Berechnung!$A$98:$D$147,4,0)))</f>
        <v>0</v>
      </c>
      <c r="BN258" s="29">
        <f>IF(OR(Schichtfolge!AF31=Schichten!$B$3,Schichtfolge!AF31=Schichten!$B$4),INDEX($D$98:$D$147,MATCH(CODE(Schichtfolge!AF31),$H$98:$H$147,0)),IF(ISERROR(VLOOKUP(Schichtfolge!AF31,Berechnung!$A$98:$D$147,4,0)),0,VLOOKUP(Schichtfolge!AF31,Berechnung!$A$98:$D$147,4,0)))</f>
        <v>0</v>
      </c>
      <c r="BO258" s="29">
        <f>IF(OR(Schichtfolge!AG31=Schichten!$B$3,Schichtfolge!AG31=Schichten!$B$4),INDEX($D$98:$D$147,MATCH(CODE(Schichtfolge!AG31),$H$98:$H$147,0)),IF(ISERROR(VLOOKUP(Schichtfolge!AG31,Berechnung!$A$98:$D$147,4,0)),0,VLOOKUP(Schichtfolge!AG31,Berechnung!$A$98:$D$147,4,0)))</f>
        <v>0</v>
      </c>
    </row>
    <row r="259" spans="1:67" x14ac:dyDescent="0.25">
      <c r="A259" s="82" t="str">
        <f>IF(Feiertage!D109&lt;&gt;"",Feiertage!B109,"")</f>
        <v/>
      </c>
      <c r="C259">
        <f>Schichtfolgetabelle!B33</f>
        <v>28</v>
      </c>
      <c r="D259" t="str">
        <f>Schichtfolgetabelle!C33</f>
        <v>Vorname28</v>
      </c>
      <c r="E259" t="str">
        <f>Schichtfolgetabelle!D33</f>
        <v>Nachname28</v>
      </c>
      <c r="F259" s="29" t="str">
        <f t="shared" si="17"/>
        <v>00:00</v>
      </c>
      <c r="G259" s="29">
        <f>IF(OR(Schichtfolgetabelle!F33=Schichten!$B$3,Schichtfolgetabelle!F33=Schichten!$B$4),INDEX($D$98:$D$147,MATCH(CODE(Schichtfolgetabelle!F33),$H$98:$H$147,0)),IF(ISERROR(VLOOKUP(Schichtfolgetabelle!F33,Berechnung!$A$98:$D$147,4,0)),0,VLOOKUP(Schichtfolgetabelle!F33,Berechnung!$A$98:$D$147,4,0)))</f>
        <v>0</v>
      </c>
      <c r="H259" s="29">
        <f>IF(OR(Schichtfolgetabelle!G33=Schichten!$B$3,Schichtfolgetabelle!G33=Schichten!$B$4),INDEX($D$98:$D$147,MATCH(CODE(Schichtfolgetabelle!G33),$H$98:$H$147,0)),IF(ISERROR(VLOOKUP(Schichtfolgetabelle!G33,Berechnung!$A$98:$D$147,4,0)),0,VLOOKUP(Schichtfolgetabelle!G33,Berechnung!$A$98:$D$147,4,0)))</f>
        <v>0</v>
      </c>
      <c r="I259" s="29">
        <f>IF(OR(Schichtfolgetabelle!H33=Schichten!$B$3,Schichtfolgetabelle!H33=Schichten!$B$4),INDEX($D$98:$D$147,MATCH(CODE(Schichtfolgetabelle!H33),$H$98:$H$147,0)),IF(ISERROR(VLOOKUP(Schichtfolgetabelle!H33,Berechnung!$A$98:$D$147,4,0)),0,VLOOKUP(Schichtfolgetabelle!H33,Berechnung!$A$98:$D$147,4,0)))</f>
        <v>0</v>
      </c>
      <c r="J259" s="29">
        <f>IF(OR(Schichtfolgetabelle!I33=Schichten!$B$3,Schichtfolgetabelle!I33=Schichten!$B$4),INDEX($D$98:$D$147,MATCH(CODE(Schichtfolgetabelle!I33),$H$98:$H$147,0)),IF(ISERROR(VLOOKUP(Schichtfolgetabelle!I33,Berechnung!$A$98:$D$147,4,0)),0,VLOOKUP(Schichtfolgetabelle!I33,Berechnung!$A$98:$D$147,4,0)))</f>
        <v>0</v>
      </c>
      <c r="K259" s="29">
        <f>IF(OR(Schichtfolgetabelle!J33=Schichten!$B$3,Schichtfolgetabelle!J33=Schichten!$B$4),INDEX($D$98:$D$147,MATCH(CODE(Schichtfolgetabelle!J33),$H$98:$H$147,0)),IF(ISERROR(VLOOKUP(Schichtfolgetabelle!J33,Berechnung!$A$98:$D$147,4,0)),0,VLOOKUP(Schichtfolgetabelle!J33,Berechnung!$A$98:$D$147,4,0)))</f>
        <v>0</v>
      </c>
      <c r="L259" s="29">
        <f>IF(OR(Schichtfolgetabelle!K33=Schichten!$B$3,Schichtfolgetabelle!K33=Schichten!$B$4),INDEX($D$98:$D$147,MATCH(CODE(Schichtfolgetabelle!K33),$H$98:$H$147,0)),IF(ISERROR(VLOOKUP(Schichtfolgetabelle!K33,Berechnung!$A$98:$D$147,4,0)),0,VLOOKUP(Schichtfolgetabelle!K33,Berechnung!$A$98:$D$147,4,0)))</f>
        <v>0</v>
      </c>
      <c r="M259" s="29">
        <f>IF(OR(Schichtfolgetabelle!L33=Schichten!$B$3,Schichtfolgetabelle!L33=Schichten!$B$4),INDEX($D$98:$D$147,MATCH(CODE(Schichtfolgetabelle!L33),$H$98:$H$147,0)),IF(ISERROR(VLOOKUP(Schichtfolgetabelle!L33,Berechnung!$A$98:$D$147,4,0)),0,VLOOKUP(Schichtfolgetabelle!L33,Berechnung!$A$98:$D$147,4,0)))</f>
        <v>0</v>
      </c>
      <c r="N259" s="29">
        <f>IF(OR(Schichtfolgetabelle!M33=Schichten!$B$3,Schichtfolgetabelle!M33=Schichten!$B$4),INDEX($D$98:$D$147,MATCH(CODE(Schichtfolgetabelle!M33),$H$98:$H$147,0)),IF(ISERROR(VLOOKUP(Schichtfolgetabelle!M33,Berechnung!$A$98:$D$147,4,0)),0,VLOOKUP(Schichtfolgetabelle!M33,Berechnung!$A$98:$D$147,4,0)))</f>
        <v>0</v>
      </c>
      <c r="O259" s="29">
        <f>IF(OR(Schichtfolgetabelle!N33=Schichten!$B$3,Schichtfolgetabelle!N33=Schichten!$B$4),INDEX($D$98:$D$147,MATCH(CODE(Schichtfolgetabelle!N33),$H$98:$H$147,0)),IF(ISERROR(VLOOKUP(Schichtfolgetabelle!N33,Berechnung!$A$98:$D$147,4,0)),0,VLOOKUP(Schichtfolgetabelle!N33,Berechnung!$A$98:$D$147,4,0)))</f>
        <v>0</v>
      </c>
      <c r="P259" s="29">
        <f>IF(OR(Schichtfolgetabelle!O33=Schichten!$B$3,Schichtfolgetabelle!O33=Schichten!$B$4),INDEX($D$98:$D$147,MATCH(CODE(Schichtfolgetabelle!O33),$H$98:$H$147,0)),IF(ISERROR(VLOOKUP(Schichtfolgetabelle!O33,Berechnung!$A$98:$D$147,4,0)),0,VLOOKUP(Schichtfolgetabelle!O33,Berechnung!$A$98:$D$147,4,0)))</f>
        <v>0</v>
      </c>
      <c r="Q259" s="29">
        <f>IF(OR(Schichtfolgetabelle!P33=Schichten!$B$3,Schichtfolgetabelle!P33=Schichten!$B$4),INDEX($D$98:$D$147,MATCH(CODE(Schichtfolgetabelle!P33),$H$98:$H$147,0)),IF(ISERROR(VLOOKUP(Schichtfolgetabelle!P33,Berechnung!$A$98:$D$147,4,0)),0,VLOOKUP(Schichtfolgetabelle!P33,Berechnung!$A$98:$D$147,4,0)))</f>
        <v>0</v>
      </c>
      <c r="R259" s="29">
        <f>IF(OR(Schichtfolgetabelle!Q33=Schichten!$B$3,Schichtfolgetabelle!Q33=Schichten!$B$4),INDEX($D$98:$D$147,MATCH(CODE(Schichtfolgetabelle!Q33),$H$98:$H$147,0)),IF(ISERROR(VLOOKUP(Schichtfolgetabelle!Q33,Berechnung!$A$98:$D$147,4,0)),0,VLOOKUP(Schichtfolgetabelle!Q33,Berechnung!$A$98:$D$147,4,0)))</f>
        <v>0</v>
      </c>
      <c r="S259" s="29">
        <f>IF(OR(Schichtfolgetabelle!R33=Schichten!$B$3,Schichtfolgetabelle!R33=Schichten!$B$4),INDEX($D$98:$D$147,MATCH(CODE(Schichtfolgetabelle!R33),$H$98:$H$147,0)),IF(ISERROR(VLOOKUP(Schichtfolgetabelle!R33,Berechnung!$A$98:$D$147,4,0)),0,VLOOKUP(Schichtfolgetabelle!R33,Berechnung!$A$98:$D$147,4,0)))</f>
        <v>0</v>
      </c>
      <c r="T259" s="29">
        <f>IF(OR(Schichtfolgetabelle!S33=Schichten!$B$3,Schichtfolgetabelle!S33=Schichten!$B$4),INDEX($D$98:$D$147,MATCH(CODE(Schichtfolgetabelle!S33),$H$98:$H$147,0)),IF(ISERROR(VLOOKUP(Schichtfolgetabelle!S33,Berechnung!$A$98:$D$147,4,0)),0,VLOOKUP(Schichtfolgetabelle!S33,Berechnung!$A$98:$D$147,4,0)))</f>
        <v>0</v>
      </c>
      <c r="U259" s="29">
        <f>IF(OR(Schichtfolgetabelle!T33=Schichten!$B$3,Schichtfolgetabelle!T33=Schichten!$B$4),INDEX($D$98:$D$147,MATCH(CODE(Schichtfolgetabelle!T33),$H$98:$H$147,0)),IF(ISERROR(VLOOKUP(Schichtfolgetabelle!T33,Berechnung!$A$98:$D$147,4,0)),0,VLOOKUP(Schichtfolgetabelle!T33,Berechnung!$A$98:$D$147,4,0)))</f>
        <v>0</v>
      </c>
      <c r="V259" s="29">
        <f>IF(OR(Schichtfolgetabelle!U33=Schichten!$B$3,Schichtfolgetabelle!U33=Schichten!$B$4),INDEX($D$98:$D$147,MATCH(CODE(Schichtfolgetabelle!U33),$H$98:$H$147,0)),IF(ISERROR(VLOOKUP(Schichtfolgetabelle!U33,Berechnung!$A$98:$D$147,4,0)),0,VLOOKUP(Schichtfolgetabelle!U33,Berechnung!$A$98:$D$147,4,0)))</f>
        <v>0</v>
      </c>
      <c r="W259" s="29">
        <f>IF(OR(Schichtfolgetabelle!V33=Schichten!$B$3,Schichtfolgetabelle!V33=Schichten!$B$4),INDEX($D$98:$D$147,MATCH(CODE(Schichtfolgetabelle!V33),$H$98:$H$147,0)),IF(ISERROR(VLOOKUP(Schichtfolgetabelle!V33,Berechnung!$A$98:$D$147,4,0)),0,VLOOKUP(Schichtfolgetabelle!V33,Berechnung!$A$98:$D$147,4,0)))</f>
        <v>0</v>
      </c>
      <c r="X259" s="29">
        <f>IF(OR(Schichtfolgetabelle!W33=Schichten!$B$3,Schichtfolgetabelle!W33=Schichten!$B$4),INDEX($D$98:$D$147,MATCH(CODE(Schichtfolgetabelle!W33),$H$98:$H$147,0)),IF(ISERROR(VLOOKUP(Schichtfolgetabelle!W33,Berechnung!$A$98:$D$147,4,0)),0,VLOOKUP(Schichtfolgetabelle!W33,Berechnung!$A$98:$D$147,4,0)))</f>
        <v>0</v>
      </c>
      <c r="Y259" s="29">
        <f>IF(OR(Schichtfolgetabelle!X33=Schichten!$B$3,Schichtfolgetabelle!X33=Schichten!$B$4),INDEX($D$98:$D$147,MATCH(CODE(Schichtfolgetabelle!X33),$H$98:$H$147,0)),IF(ISERROR(VLOOKUP(Schichtfolgetabelle!X33,Berechnung!$A$98:$D$147,4,0)),0,VLOOKUP(Schichtfolgetabelle!X33,Berechnung!$A$98:$D$147,4,0)))</f>
        <v>0</v>
      </c>
      <c r="Z259" s="29">
        <f>IF(OR(Schichtfolgetabelle!Y33=Schichten!$B$3,Schichtfolgetabelle!Y33=Schichten!$B$4),INDEX($D$98:$D$147,MATCH(CODE(Schichtfolgetabelle!Y33),$H$98:$H$147,0)),IF(ISERROR(VLOOKUP(Schichtfolgetabelle!Y33,Berechnung!$A$98:$D$147,4,0)),0,VLOOKUP(Schichtfolgetabelle!Y33,Berechnung!$A$98:$D$147,4,0)))</f>
        <v>0</v>
      </c>
      <c r="AA259" s="29">
        <f>IF(OR(Schichtfolgetabelle!Z33=Schichten!$B$3,Schichtfolgetabelle!Z33=Schichten!$B$4),INDEX($D$98:$D$147,MATCH(CODE(Schichtfolgetabelle!Z33),$H$98:$H$147,0)),IF(ISERROR(VLOOKUP(Schichtfolgetabelle!Z33,Berechnung!$A$98:$D$147,4,0)),0,VLOOKUP(Schichtfolgetabelle!Z33,Berechnung!$A$98:$D$147,4,0)))</f>
        <v>0</v>
      </c>
      <c r="AB259" s="29">
        <f>IF(OR(Schichtfolgetabelle!AA33=Schichten!$B$3,Schichtfolgetabelle!AA33=Schichten!$B$4),INDEX($D$98:$D$147,MATCH(CODE(Schichtfolgetabelle!AA33),$H$98:$H$147,0)),IF(ISERROR(VLOOKUP(Schichtfolgetabelle!AA33,Berechnung!$A$98:$D$147,4,0)),0,VLOOKUP(Schichtfolgetabelle!AA33,Berechnung!$A$98:$D$147,4,0)))</f>
        <v>0</v>
      </c>
      <c r="AC259" s="29">
        <f>IF(OR(Schichtfolgetabelle!AB33=Schichten!$B$3,Schichtfolgetabelle!AB33=Schichten!$B$4),INDEX($D$98:$D$147,MATCH(CODE(Schichtfolgetabelle!AB33),$H$98:$H$147,0)),IF(ISERROR(VLOOKUP(Schichtfolgetabelle!AB33,Berechnung!$A$98:$D$147,4,0)),0,VLOOKUP(Schichtfolgetabelle!AB33,Berechnung!$A$98:$D$147,4,0)))</f>
        <v>0</v>
      </c>
      <c r="AD259" s="29">
        <f>IF(OR(Schichtfolgetabelle!AC33=Schichten!$B$3,Schichtfolgetabelle!AC33=Schichten!$B$4),INDEX($D$98:$D$147,MATCH(CODE(Schichtfolgetabelle!AC33),$H$98:$H$147,0)),IF(ISERROR(VLOOKUP(Schichtfolgetabelle!AC33,Berechnung!$A$98:$D$147,4,0)),0,VLOOKUP(Schichtfolgetabelle!AC33,Berechnung!$A$98:$D$147,4,0)))</f>
        <v>0</v>
      </c>
      <c r="AE259" s="29">
        <f>IF(OR(Schichtfolgetabelle!AD33=Schichten!$B$3,Schichtfolgetabelle!AD33=Schichten!$B$4),INDEX($D$98:$D$147,MATCH(CODE(Schichtfolgetabelle!AD33),$H$98:$H$147,0)),IF(ISERROR(VLOOKUP(Schichtfolgetabelle!AD33,Berechnung!$A$98:$D$147,4,0)),0,VLOOKUP(Schichtfolgetabelle!AD33,Berechnung!$A$98:$D$147,4,0)))</f>
        <v>0</v>
      </c>
      <c r="AF259" s="29">
        <f>IF(OR(Schichtfolgetabelle!AE33=Schichten!$B$3,Schichtfolgetabelle!AE33=Schichten!$B$4),INDEX($D$98:$D$147,MATCH(CODE(Schichtfolgetabelle!AE33),$H$98:$H$147,0)),IF(ISERROR(VLOOKUP(Schichtfolgetabelle!AE33,Berechnung!$A$98:$D$147,4,0)),0,VLOOKUP(Schichtfolgetabelle!AE33,Berechnung!$A$98:$D$147,4,0)))</f>
        <v>0</v>
      </c>
      <c r="AG259" s="29">
        <f>IF(OR(Schichtfolgetabelle!AF33=Schichten!$B$3,Schichtfolgetabelle!AF33=Schichten!$B$4),INDEX($D$98:$D$147,MATCH(CODE(Schichtfolgetabelle!AF33),$H$98:$H$147,0)),IF(ISERROR(VLOOKUP(Schichtfolgetabelle!AF33,Berechnung!$A$98:$D$147,4,0)),0,VLOOKUP(Schichtfolgetabelle!AF33,Berechnung!$A$98:$D$147,4,0)))</f>
        <v>0</v>
      </c>
      <c r="AH259" s="29">
        <f>IF(OR(Schichtfolgetabelle!AG33=Schichten!$B$3,Schichtfolgetabelle!AG33=Schichten!$B$4),INDEX($D$98:$D$147,MATCH(CODE(Schichtfolgetabelle!AG33),$H$98:$H$147,0)),IF(ISERROR(VLOOKUP(Schichtfolgetabelle!AG33,Berechnung!$A$98:$D$147,4,0)),0,VLOOKUP(Schichtfolgetabelle!AG33,Berechnung!$A$98:$D$147,4,0)))</f>
        <v>0</v>
      </c>
      <c r="AI259" s="29">
        <f>IF(OR(Schichtfolgetabelle!AH33=Schichten!$B$3,Schichtfolgetabelle!AH33=Schichten!$B$4),INDEX($D$98:$D$147,MATCH(CODE(Schichtfolgetabelle!AH33),$H$98:$H$147,0)),IF(ISERROR(VLOOKUP(Schichtfolgetabelle!AH33,Berechnung!$A$98:$D$147,4,0)),0,VLOOKUP(Schichtfolgetabelle!AH33,Berechnung!$A$98:$D$147,4,0)))</f>
        <v>0</v>
      </c>
      <c r="AJ259" s="29">
        <f>IF(OR(Schichtfolgetabelle!AI33=Schichten!$B$3,Schichtfolgetabelle!AI33=Schichten!$B$4),INDEX($D$98:$D$147,MATCH(CODE(Schichtfolgetabelle!AI33),$H$98:$H$147,0)),IF(ISERROR(VLOOKUP(Schichtfolgetabelle!AI33,Berechnung!$A$98:$D$147,4,0)),0,VLOOKUP(Schichtfolgetabelle!AI33,Berechnung!$A$98:$D$147,4,0)))</f>
        <v>0</v>
      </c>
      <c r="AK259" s="29">
        <f>IF(OR(Schichtfolgetabelle!AJ33=Schichten!$B$3,Schichtfolgetabelle!AJ33=Schichten!$B$4),INDEX($D$98:$D$147,MATCH(CODE(Schichtfolgetabelle!AJ33),$H$98:$H$147,0)),IF(ISERROR(VLOOKUP(Schichtfolgetabelle!AJ33,Berechnung!$A$98:$D$147,4,0)),0,VLOOKUP(Schichtfolgetabelle!AJ33,Berechnung!$A$98:$D$147,4,0)))</f>
        <v>0</v>
      </c>
      <c r="AM259" t="str">
        <f t="shared" si="18"/>
        <v>00:00</v>
      </c>
      <c r="AN259" s="29">
        <f>IF(OR(Schichtfolge!F32=Schichten!$B$3,Schichtfolge!F32=Schichten!$B$4),INDEX($D$98:$D$147,MATCH(CODE(Schichtfolge!F32),$H$98:$H$147,0)),IF(ISERROR(VLOOKUP(Schichtfolge!F32,Berechnung!$A$98:$D$147,4,0)),0,VLOOKUP(Schichtfolge!F32,Berechnung!$A$98:$D$147,4,0)))</f>
        <v>0</v>
      </c>
      <c r="AO259" s="29">
        <f>IF(OR(Schichtfolge!G32=Schichten!$B$3,Schichtfolge!G32=Schichten!$B$4),INDEX($D$98:$D$147,MATCH(CODE(Schichtfolge!G32),$H$98:$H$147,0)),IF(ISERROR(VLOOKUP(Schichtfolge!G32,Berechnung!$A$98:$D$147,4,0)),0,VLOOKUP(Schichtfolge!G32,Berechnung!$A$98:$D$147,4,0)))</f>
        <v>0</v>
      </c>
      <c r="AP259" s="29">
        <f>IF(OR(Schichtfolge!H32=Schichten!$B$3,Schichtfolge!H32=Schichten!$B$4),INDEX($D$98:$D$147,MATCH(CODE(Schichtfolge!H32),$H$98:$H$147,0)),IF(ISERROR(VLOOKUP(Schichtfolge!H32,Berechnung!$A$98:$D$147,4,0)),0,VLOOKUP(Schichtfolge!H32,Berechnung!$A$98:$D$147,4,0)))</f>
        <v>0</v>
      </c>
      <c r="AQ259" s="29">
        <f>IF(OR(Schichtfolge!I32=Schichten!$B$3,Schichtfolge!I32=Schichten!$B$4),INDEX($D$98:$D$147,MATCH(CODE(Schichtfolge!I32),$H$98:$H$147,0)),IF(ISERROR(VLOOKUP(Schichtfolge!I32,Berechnung!$A$98:$D$147,4,0)),0,VLOOKUP(Schichtfolge!I32,Berechnung!$A$98:$D$147,4,0)))</f>
        <v>0</v>
      </c>
      <c r="AR259" s="29">
        <f>IF(OR(Schichtfolge!J32=Schichten!$B$3,Schichtfolge!J32=Schichten!$B$4),INDEX($D$98:$D$147,MATCH(CODE(Schichtfolge!J32),$H$98:$H$147,0)),IF(ISERROR(VLOOKUP(Schichtfolge!J32,Berechnung!$A$98:$D$147,4,0)),0,VLOOKUP(Schichtfolge!J32,Berechnung!$A$98:$D$147,4,0)))</f>
        <v>0</v>
      </c>
      <c r="AS259" s="29">
        <f>IF(OR(Schichtfolge!K32=Schichten!$B$3,Schichtfolge!K32=Schichten!$B$4),INDEX($D$98:$D$147,MATCH(CODE(Schichtfolge!K32),$H$98:$H$147,0)),IF(ISERROR(VLOOKUP(Schichtfolge!K32,Berechnung!$A$98:$D$147,4,0)),0,VLOOKUP(Schichtfolge!K32,Berechnung!$A$98:$D$147,4,0)))</f>
        <v>0</v>
      </c>
      <c r="AT259" s="29">
        <f>IF(OR(Schichtfolge!L32=Schichten!$B$3,Schichtfolge!L32=Schichten!$B$4),INDEX($D$98:$D$147,MATCH(CODE(Schichtfolge!L32),$H$98:$H$147,0)),IF(ISERROR(VLOOKUP(Schichtfolge!L32,Berechnung!$A$98:$D$147,4,0)),0,VLOOKUP(Schichtfolge!L32,Berechnung!$A$98:$D$147,4,0)))</f>
        <v>0</v>
      </c>
      <c r="AU259" s="29">
        <f>IF(OR(Schichtfolge!M32=Schichten!$B$3,Schichtfolge!M32=Schichten!$B$4),INDEX($D$98:$D$147,MATCH(CODE(Schichtfolge!M32),$H$98:$H$147,0)),IF(ISERROR(VLOOKUP(Schichtfolge!M32,Berechnung!$A$98:$D$147,4,0)),0,VLOOKUP(Schichtfolge!M32,Berechnung!$A$98:$D$147,4,0)))</f>
        <v>0</v>
      </c>
      <c r="AV259" s="29">
        <f>IF(OR(Schichtfolge!N32=Schichten!$B$3,Schichtfolge!N32=Schichten!$B$4),INDEX($D$98:$D$147,MATCH(CODE(Schichtfolge!N32),$H$98:$H$147,0)),IF(ISERROR(VLOOKUP(Schichtfolge!N32,Berechnung!$A$98:$D$147,4,0)),0,VLOOKUP(Schichtfolge!N32,Berechnung!$A$98:$D$147,4,0)))</f>
        <v>0</v>
      </c>
      <c r="AW259" s="29">
        <f>IF(OR(Schichtfolge!O32=Schichten!$B$3,Schichtfolge!O32=Schichten!$B$4),INDEX($D$98:$D$147,MATCH(CODE(Schichtfolge!O32),$H$98:$H$147,0)),IF(ISERROR(VLOOKUP(Schichtfolge!O32,Berechnung!$A$98:$D$147,4,0)),0,VLOOKUP(Schichtfolge!O32,Berechnung!$A$98:$D$147,4,0)))</f>
        <v>0</v>
      </c>
      <c r="AX259" s="29">
        <f>IF(OR(Schichtfolge!P32=Schichten!$B$3,Schichtfolge!P32=Schichten!$B$4),INDEX($D$98:$D$147,MATCH(CODE(Schichtfolge!P32),$H$98:$H$147,0)),IF(ISERROR(VLOOKUP(Schichtfolge!P32,Berechnung!$A$98:$D$147,4,0)),0,VLOOKUP(Schichtfolge!P32,Berechnung!$A$98:$D$147,4,0)))</f>
        <v>0</v>
      </c>
      <c r="AY259" s="29">
        <f>IF(OR(Schichtfolge!Q32=Schichten!$B$3,Schichtfolge!Q32=Schichten!$B$4),INDEX($D$98:$D$147,MATCH(CODE(Schichtfolge!Q32),$H$98:$H$147,0)),IF(ISERROR(VLOOKUP(Schichtfolge!Q32,Berechnung!$A$98:$D$147,4,0)),0,VLOOKUP(Schichtfolge!Q32,Berechnung!$A$98:$D$147,4,0)))</f>
        <v>0</v>
      </c>
      <c r="AZ259" s="29">
        <f>IF(OR(Schichtfolge!R32=Schichten!$B$3,Schichtfolge!R32=Schichten!$B$4),INDEX($D$98:$D$147,MATCH(CODE(Schichtfolge!R32),$H$98:$H$147,0)),IF(ISERROR(VLOOKUP(Schichtfolge!R32,Berechnung!$A$98:$D$147,4,0)),0,VLOOKUP(Schichtfolge!R32,Berechnung!$A$98:$D$147,4,0)))</f>
        <v>0</v>
      </c>
      <c r="BA259" s="29">
        <f>IF(OR(Schichtfolge!S32=Schichten!$B$3,Schichtfolge!S32=Schichten!$B$4),INDEX($D$98:$D$147,MATCH(CODE(Schichtfolge!S32),$H$98:$H$147,0)),IF(ISERROR(VLOOKUP(Schichtfolge!S32,Berechnung!$A$98:$D$147,4,0)),0,VLOOKUP(Schichtfolge!S32,Berechnung!$A$98:$D$147,4,0)))</f>
        <v>0</v>
      </c>
      <c r="BB259" s="29">
        <f>IF(OR(Schichtfolge!T32=Schichten!$B$3,Schichtfolge!T32=Schichten!$B$4),INDEX($D$98:$D$147,MATCH(CODE(Schichtfolge!T32),$H$98:$H$147,0)),IF(ISERROR(VLOOKUP(Schichtfolge!T32,Berechnung!$A$98:$D$147,4,0)),0,VLOOKUP(Schichtfolge!T32,Berechnung!$A$98:$D$147,4,0)))</f>
        <v>0</v>
      </c>
      <c r="BC259" s="29">
        <f>IF(OR(Schichtfolge!U32=Schichten!$B$3,Schichtfolge!U32=Schichten!$B$4),INDEX($D$98:$D$147,MATCH(CODE(Schichtfolge!U32),$H$98:$H$147,0)),IF(ISERROR(VLOOKUP(Schichtfolge!U32,Berechnung!$A$98:$D$147,4,0)),0,VLOOKUP(Schichtfolge!U32,Berechnung!$A$98:$D$147,4,0)))</f>
        <v>0</v>
      </c>
      <c r="BD259" s="29">
        <f>IF(OR(Schichtfolge!V32=Schichten!$B$3,Schichtfolge!V32=Schichten!$B$4),INDEX($D$98:$D$147,MATCH(CODE(Schichtfolge!V32),$H$98:$H$147,0)),IF(ISERROR(VLOOKUP(Schichtfolge!V32,Berechnung!$A$98:$D$147,4,0)),0,VLOOKUP(Schichtfolge!V32,Berechnung!$A$98:$D$147,4,0)))</f>
        <v>0</v>
      </c>
      <c r="BE259" s="29">
        <f>IF(OR(Schichtfolge!W32=Schichten!$B$3,Schichtfolge!W32=Schichten!$B$4),INDEX($D$98:$D$147,MATCH(CODE(Schichtfolge!W32),$H$98:$H$147,0)),IF(ISERROR(VLOOKUP(Schichtfolge!W32,Berechnung!$A$98:$D$147,4,0)),0,VLOOKUP(Schichtfolge!W32,Berechnung!$A$98:$D$147,4,0)))</f>
        <v>0</v>
      </c>
      <c r="BF259" s="29">
        <f>IF(OR(Schichtfolge!X32=Schichten!$B$3,Schichtfolge!X32=Schichten!$B$4),INDEX($D$98:$D$147,MATCH(CODE(Schichtfolge!X32),$H$98:$H$147,0)),IF(ISERROR(VLOOKUP(Schichtfolge!X32,Berechnung!$A$98:$D$147,4,0)),0,VLOOKUP(Schichtfolge!X32,Berechnung!$A$98:$D$147,4,0)))</f>
        <v>0</v>
      </c>
      <c r="BG259" s="29">
        <f>IF(OR(Schichtfolge!Y32=Schichten!$B$3,Schichtfolge!Y32=Schichten!$B$4),INDEX($D$98:$D$147,MATCH(CODE(Schichtfolge!Y32),$H$98:$H$147,0)),IF(ISERROR(VLOOKUP(Schichtfolge!Y32,Berechnung!$A$98:$D$147,4,0)),0,VLOOKUP(Schichtfolge!Y32,Berechnung!$A$98:$D$147,4,0)))</f>
        <v>0</v>
      </c>
      <c r="BH259" s="29">
        <f>IF(OR(Schichtfolge!Z32=Schichten!$B$3,Schichtfolge!Z32=Schichten!$B$4),INDEX($D$98:$D$147,MATCH(CODE(Schichtfolge!Z32),$H$98:$H$147,0)),IF(ISERROR(VLOOKUP(Schichtfolge!Z32,Berechnung!$A$98:$D$147,4,0)),0,VLOOKUP(Schichtfolge!Z32,Berechnung!$A$98:$D$147,4,0)))</f>
        <v>0</v>
      </c>
      <c r="BI259" s="29">
        <f>IF(OR(Schichtfolge!AA32=Schichten!$B$3,Schichtfolge!AA32=Schichten!$B$4),INDEX($D$98:$D$147,MATCH(CODE(Schichtfolge!AA32),$H$98:$H$147,0)),IF(ISERROR(VLOOKUP(Schichtfolge!AA32,Berechnung!$A$98:$D$147,4,0)),0,VLOOKUP(Schichtfolge!AA32,Berechnung!$A$98:$D$147,4,0)))</f>
        <v>0</v>
      </c>
      <c r="BJ259" s="29">
        <f>IF(OR(Schichtfolge!AB32=Schichten!$B$3,Schichtfolge!AB32=Schichten!$B$4),INDEX($D$98:$D$147,MATCH(CODE(Schichtfolge!AB32),$H$98:$H$147,0)),IF(ISERROR(VLOOKUP(Schichtfolge!AB32,Berechnung!$A$98:$D$147,4,0)),0,VLOOKUP(Schichtfolge!AB32,Berechnung!$A$98:$D$147,4,0)))</f>
        <v>0</v>
      </c>
      <c r="BK259" s="29">
        <f>IF(OR(Schichtfolge!AC32=Schichten!$B$3,Schichtfolge!AC32=Schichten!$B$4),INDEX($D$98:$D$147,MATCH(CODE(Schichtfolge!AC32),$H$98:$H$147,0)),IF(ISERROR(VLOOKUP(Schichtfolge!AC32,Berechnung!$A$98:$D$147,4,0)),0,VLOOKUP(Schichtfolge!AC32,Berechnung!$A$98:$D$147,4,0)))</f>
        <v>0</v>
      </c>
      <c r="BL259" s="29">
        <f>IF(OR(Schichtfolge!AD32=Schichten!$B$3,Schichtfolge!AD32=Schichten!$B$4),INDEX($D$98:$D$147,MATCH(CODE(Schichtfolge!AD32),$H$98:$H$147,0)),IF(ISERROR(VLOOKUP(Schichtfolge!AD32,Berechnung!$A$98:$D$147,4,0)),0,VLOOKUP(Schichtfolge!AD32,Berechnung!$A$98:$D$147,4,0)))</f>
        <v>0</v>
      </c>
      <c r="BM259" s="29">
        <f>IF(OR(Schichtfolge!AE32=Schichten!$B$3,Schichtfolge!AE32=Schichten!$B$4),INDEX($D$98:$D$147,MATCH(CODE(Schichtfolge!AE32),$H$98:$H$147,0)),IF(ISERROR(VLOOKUP(Schichtfolge!AE32,Berechnung!$A$98:$D$147,4,0)),0,VLOOKUP(Schichtfolge!AE32,Berechnung!$A$98:$D$147,4,0)))</f>
        <v>0</v>
      </c>
      <c r="BN259" s="29">
        <f>IF(OR(Schichtfolge!AF32=Schichten!$B$3,Schichtfolge!AF32=Schichten!$B$4),INDEX($D$98:$D$147,MATCH(CODE(Schichtfolge!AF32),$H$98:$H$147,0)),IF(ISERROR(VLOOKUP(Schichtfolge!AF32,Berechnung!$A$98:$D$147,4,0)),0,VLOOKUP(Schichtfolge!AF32,Berechnung!$A$98:$D$147,4,0)))</f>
        <v>0</v>
      </c>
      <c r="BO259" s="29">
        <f>IF(OR(Schichtfolge!AG32=Schichten!$B$3,Schichtfolge!AG32=Schichten!$B$4),INDEX($D$98:$D$147,MATCH(CODE(Schichtfolge!AG32),$H$98:$H$147,0)),IF(ISERROR(VLOOKUP(Schichtfolge!AG32,Berechnung!$A$98:$D$147,4,0)),0,VLOOKUP(Schichtfolge!AG32,Berechnung!$A$98:$D$147,4,0)))</f>
        <v>0</v>
      </c>
    </row>
    <row r="260" spans="1:67" x14ac:dyDescent="0.25">
      <c r="A260" s="82" t="str">
        <f>IF(Feiertage!D110&lt;&gt;"",Feiertage!B110,"")</f>
        <v/>
      </c>
      <c r="C260">
        <f>Schichtfolgetabelle!B34</f>
        <v>29</v>
      </c>
      <c r="D260" t="str">
        <f>Schichtfolgetabelle!C34</f>
        <v>Vorname29</v>
      </c>
      <c r="E260" t="str">
        <f>Schichtfolgetabelle!D34</f>
        <v>Nachname29</v>
      </c>
      <c r="F260" s="29" t="str">
        <f t="shared" si="17"/>
        <v>00:00</v>
      </c>
      <c r="G260" s="29">
        <f>IF(OR(Schichtfolgetabelle!F34=Schichten!$B$3,Schichtfolgetabelle!F34=Schichten!$B$4),INDEX($D$98:$D$147,MATCH(CODE(Schichtfolgetabelle!F34),$H$98:$H$147,0)),IF(ISERROR(VLOOKUP(Schichtfolgetabelle!F34,Berechnung!$A$98:$D$147,4,0)),0,VLOOKUP(Schichtfolgetabelle!F34,Berechnung!$A$98:$D$147,4,0)))</f>
        <v>0</v>
      </c>
      <c r="H260" s="29">
        <f>IF(OR(Schichtfolgetabelle!G34=Schichten!$B$3,Schichtfolgetabelle!G34=Schichten!$B$4),INDEX($D$98:$D$147,MATCH(CODE(Schichtfolgetabelle!G34),$H$98:$H$147,0)),IF(ISERROR(VLOOKUP(Schichtfolgetabelle!G34,Berechnung!$A$98:$D$147,4,0)),0,VLOOKUP(Schichtfolgetabelle!G34,Berechnung!$A$98:$D$147,4,0)))</f>
        <v>0</v>
      </c>
      <c r="I260" s="29">
        <f>IF(OR(Schichtfolgetabelle!H34=Schichten!$B$3,Schichtfolgetabelle!H34=Schichten!$B$4),INDEX($D$98:$D$147,MATCH(CODE(Schichtfolgetabelle!H34),$H$98:$H$147,0)),IF(ISERROR(VLOOKUP(Schichtfolgetabelle!H34,Berechnung!$A$98:$D$147,4,0)),0,VLOOKUP(Schichtfolgetabelle!H34,Berechnung!$A$98:$D$147,4,0)))</f>
        <v>0</v>
      </c>
      <c r="J260" s="29">
        <f>IF(OR(Schichtfolgetabelle!I34=Schichten!$B$3,Schichtfolgetabelle!I34=Schichten!$B$4),INDEX($D$98:$D$147,MATCH(CODE(Schichtfolgetabelle!I34),$H$98:$H$147,0)),IF(ISERROR(VLOOKUP(Schichtfolgetabelle!I34,Berechnung!$A$98:$D$147,4,0)),0,VLOOKUP(Schichtfolgetabelle!I34,Berechnung!$A$98:$D$147,4,0)))</f>
        <v>0</v>
      </c>
      <c r="K260" s="29">
        <f>IF(OR(Schichtfolgetabelle!J34=Schichten!$B$3,Schichtfolgetabelle!J34=Schichten!$B$4),INDEX($D$98:$D$147,MATCH(CODE(Schichtfolgetabelle!J34),$H$98:$H$147,0)),IF(ISERROR(VLOOKUP(Schichtfolgetabelle!J34,Berechnung!$A$98:$D$147,4,0)),0,VLOOKUP(Schichtfolgetabelle!J34,Berechnung!$A$98:$D$147,4,0)))</f>
        <v>0</v>
      </c>
      <c r="L260" s="29">
        <f>IF(OR(Schichtfolgetabelle!K34=Schichten!$B$3,Schichtfolgetabelle!K34=Schichten!$B$4),INDEX($D$98:$D$147,MATCH(CODE(Schichtfolgetabelle!K34),$H$98:$H$147,0)),IF(ISERROR(VLOOKUP(Schichtfolgetabelle!K34,Berechnung!$A$98:$D$147,4,0)),0,VLOOKUP(Schichtfolgetabelle!K34,Berechnung!$A$98:$D$147,4,0)))</f>
        <v>0</v>
      </c>
      <c r="M260" s="29">
        <f>IF(OR(Schichtfolgetabelle!L34=Schichten!$B$3,Schichtfolgetabelle!L34=Schichten!$B$4),INDEX($D$98:$D$147,MATCH(CODE(Schichtfolgetabelle!L34),$H$98:$H$147,0)),IF(ISERROR(VLOOKUP(Schichtfolgetabelle!L34,Berechnung!$A$98:$D$147,4,0)),0,VLOOKUP(Schichtfolgetabelle!L34,Berechnung!$A$98:$D$147,4,0)))</f>
        <v>0</v>
      </c>
      <c r="N260" s="29">
        <f>IF(OR(Schichtfolgetabelle!M34=Schichten!$B$3,Schichtfolgetabelle!M34=Schichten!$B$4),INDEX($D$98:$D$147,MATCH(CODE(Schichtfolgetabelle!M34),$H$98:$H$147,0)),IF(ISERROR(VLOOKUP(Schichtfolgetabelle!M34,Berechnung!$A$98:$D$147,4,0)),0,VLOOKUP(Schichtfolgetabelle!M34,Berechnung!$A$98:$D$147,4,0)))</f>
        <v>0</v>
      </c>
      <c r="O260" s="29">
        <f>IF(OR(Schichtfolgetabelle!N34=Schichten!$B$3,Schichtfolgetabelle!N34=Schichten!$B$4),INDEX($D$98:$D$147,MATCH(CODE(Schichtfolgetabelle!N34),$H$98:$H$147,0)),IF(ISERROR(VLOOKUP(Schichtfolgetabelle!N34,Berechnung!$A$98:$D$147,4,0)),0,VLOOKUP(Schichtfolgetabelle!N34,Berechnung!$A$98:$D$147,4,0)))</f>
        <v>0</v>
      </c>
      <c r="P260" s="29">
        <f>IF(OR(Schichtfolgetabelle!O34=Schichten!$B$3,Schichtfolgetabelle!O34=Schichten!$B$4),INDEX($D$98:$D$147,MATCH(CODE(Schichtfolgetabelle!O34),$H$98:$H$147,0)),IF(ISERROR(VLOOKUP(Schichtfolgetabelle!O34,Berechnung!$A$98:$D$147,4,0)),0,VLOOKUP(Schichtfolgetabelle!O34,Berechnung!$A$98:$D$147,4,0)))</f>
        <v>0</v>
      </c>
      <c r="Q260" s="29">
        <f>IF(OR(Schichtfolgetabelle!P34=Schichten!$B$3,Schichtfolgetabelle!P34=Schichten!$B$4),INDEX($D$98:$D$147,MATCH(CODE(Schichtfolgetabelle!P34),$H$98:$H$147,0)),IF(ISERROR(VLOOKUP(Schichtfolgetabelle!P34,Berechnung!$A$98:$D$147,4,0)),0,VLOOKUP(Schichtfolgetabelle!P34,Berechnung!$A$98:$D$147,4,0)))</f>
        <v>0</v>
      </c>
      <c r="R260" s="29">
        <f>IF(OR(Schichtfolgetabelle!Q34=Schichten!$B$3,Schichtfolgetabelle!Q34=Schichten!$B$4),INDEX($D$98:$D$147,MATCH(CODE(Schichtfolgetabelle!Q34),$H$98:$H$147,0)),IF(ISERROR(VLOOKUP(Schichtfolgetabelle!Q34,Berechnung!$A$98:$D$147,4,0)),0,VLOOKUP(Schichtfolgetabelle!Q34,Berechnung!$A$98:$D$147,4,0)))</f>
        <v>0</v>
      </c>
      <c r="S260" s="29">
        <f>IF(OR(Schichtfolgetabelle!R34=Schichten!$B$3,Schichtfolgetabelle!R34=Schichten!$B$4),INDEX($D$98:$D$147,MATCH(CODE(Schichtfolgetabelle!R34),$H$98:$H$147,0)),IF(ISERROR(VLOOKUP(Schichtfolgetabelle!R34,Berechnung!$A$98:$D$147,4,0)),0,VLOOKUP(Schichtfolgetabelle!R34,Berechnung!$A$98:$D$147,4,0)))</f>
        <v>0</v>
      </c>
      <c r="T260" s="29">
        <f>IF(OR(Schichtfolgetabelle!S34=Schichten!$B$3,Schichtfolgetabelle!S34=Schichten!$B$4),INDEX($D$98:$D$147,MATCH(CODE(Schichtfolgetabelle!S34),$H$98:$H$147,0)),IF(ISERROR(VLOOKUP(Schichtfolgetabelle!S34,Berechnung!$A$98:$D$147,4,0)),0,VLOOKUP(Schichtfolgetabelle!S34,Berechnung!$A$98:$D$147,4,0)))</f>
        <v>0</v>
      </c>
      <c r="U260" s="29">
        <f>IF(OR(Schichtfolgetabelle!T34=Schichten!$B$3,Schichtfolgetabelle!T34=Schichten!$B$4),INDEX($D$98:$D$147,MATCH(CODE(Schichtfolgetabelle!T34),$H$98:$H$147,0)),IF(ISERROR(VLOOKUP(Schichtfolgetabelle!T34,Berechnung!$A$98:$D$147,4,0)),0,VLOOKUP(Schichtfolgetabelle!T34,Berechnung!$A$98:$D$147,4,0)))</f>
        <v>0</v>
      </c>
      <c r="V260" s="29">
        <f>IF(OR(Schichtfolgetabelle!U34=Schichten!$B$3,Schichtfolgetabelle!U34=Schichten!$B$4),INDEX($D$98:$D$147,MATCH(CODE(Schichtfolgetabelle!U34),$H$98:$H$147,0)),IF(ISERROR(VLOOKUP(Schichtfolgetabelle!U34,Berechnung!$A$98:$D$147,4,0)),0,VLOOKUP(Schichtfolgetabelle!U34,Berechnung!$A$98:$D$147,4,0)))</f>
        <v>0</v>
      </c>
      <c r="W260" s="29">
        <f>IF(OR(Schichtfolgetabelle!V34=Schichten!$B$3,Schichtfolgetabelle!V34=Schichten!$B$4),INDEX($D$98:$D$147,MATCH(CODE(Schichtfolgetabelle!V34),$H$98:$H$147,0)),IF(ISERROR(VLOOKUP(Schichtfolgetabelle!V34,Berechnung!$A$98:$D$147,4,0)),0,VLOOKUP(Schichtfolgetabelle!V34,Berechnung!$A$98:$D$147,4,0)))</f>
        <v>0</v>
      </c>
      <c r="X260" s="29">
        <f>IF(OR(Schichtfolgetabelle!W34=Schichten!$B$3,Schichtfolgetabelle!W34=Schichten!$B$4),INDEX($D$98:$D$147,MATCH(CODE(Schichtfolgetabelle!W34),$H$98:$H$147,0)),IF(ISERROR(VLOOKUP(Schichtfolgetabelle!W34,Berechnung!$A$98:$D$147,4,0)),0,VLOOKUP(Schichtfolgetabelle!W34,Berechnung!$A$98:$D$147,4,0)))</f>
        <v>0</v>
      </c>
      <c r="Y260" s="29">
        <f>IF(OR(Schichtfolgetabelle!X34=Schichten!$B$3,Schichtfolgetabelle!X34=Schichten!$B$4),INDEX($D$98:$D$147,MATCH(CODE(Schichtfolgetabelle!X34),$H$98:$H$147,0)),IF(ISERROR(VLOOKUP(Schichtfolgetabelle!X34,Berechnung!$A$98:$D$147,4,0)),0,VLOOKUP(Schichtfolgetabelle!X34,Berechnung!$A$98:$D$147,4,0)))</f>
        <v>0</v>
      </c>
      <c r="Z260" s="29">
        <f>IF(OR(Schichtfolgetabelle!Y34=Schichten!$B$3,Schichtfolgetabelle!Y34=Schichten!$B$4),INDEX($D$98:$D$147,MATCH(CODE(Schichtfolgetabelle!Y34),$H$98:$H$147,0)),IF(ISERROR(VLOOKUP(Schichtfolgetabelle!Y34,Berechnung!$A$98:$D$147,4,0)),0,VLOOKUP(Schichtfolgetabelle!Y34,Berechnung!$A$98:$D$147,4,0)))</f>
        <v>0</v>
      </c>
      <c r="AA260" s="29">
        <f>IF(OR(Schichtfolgetabelle!Z34=Schichten!$B$3,Schichtfolgetabelle!Z34=Schichten!$B$4),INDEX($D$98:$D$147,MATCH(CODE(Schichtfolgetabelle!Z34),$H$98:$H$147,0)),IF(ISERROR(VLOOKUP(Schichtfolgetabelle!Z34,Berechnung!$A$98:$D$147,4,0)),0,VLOOKUP(Schichtfolgetabelle!Z34,Berechnung!$A$98:$D$147,4,0)))</f>
        <v>0</v>
      </c>
      <c r="AB260" s="29">
        <f>IF(OR(Schichtfolgetabelle!AA34=Schichten!$B$3,Schichtfolgetabelle!AA34=Schichten!$B$4),INDEX($D$98:$D$147,MATCH(CODE(Schichtfolgetabelle!AA34),$H$98:$H$147,0)),IF(ISERROR(VLOOKUP(Schichtfolgetabelle!AA34,Berechnung!$A$98:$D$147,4,0)),0,VLOOKUP(Schichtfolgetabelle!AA34,Berechnung!$A$98:$D$147,4,0)))</f>
        <v>0</v>
      </c>
      <c r="AC260" s="29">
        <f>IF(OR(Schichtfolgetabelle!AB34=Schichten!$B$3,Schichtfolgetabelle!AB34=Schichten!$B$4),INDEX($D$98:$D$147,MATCH(CODE(Schichtfolgetabelle!AB34),$H$98:$H$147,0)),IF(ISERROR(VLOOKUP(Schichtfolgetabelle!AB34,Berechnung!$A$98:$D$147,4,0)),0,VLOOKUP(Schichtfolgetabelle!AB34,Berechnung!$A$98:$D$147,4,0)))</f>
        <v>0</v>
      </c>
      <c r="AD260" s="29">
        <f>IF(OR(Schichtfolgetabelle!AC34=Schichten!$B$3,Schichtfolgetabelle!AC34=Schichten!$B$4),INDEX($D$98:$D$147,MATCH(CODE(Schichtfolgetabelle!AC34),$H$98:$H$147,0)),IF(ISERROR(VLOOKUP(Schichtfolgetabelle!AC34,Berechnung!$A$98:$D$147,4,0)),0,VLOOKUP(Schichtfolgetabelle!AC34,Berechnung!$A$98:$D$147,4,0)))</f>
        <v>0</v>
      </c>
      <c r="AE260" s="29">
        <f>IF(OR(Schichtfolgetabelle!AD34=Schichten!$B$3,Schichtfolgetabelle!AD34=Schichten!$B$4),INDEX($D$98:$D$147,MATCH(CODE(Schichtfolgetabelle!AD34),$H$98:$H$147,0)),IF(ISERROR(VLOOKUP(Schichtfolgetabelle!AD34,Berechnung!$A$98:$D$147,4,0)),0,VLOOKUP(Schichtfolgetabelle!AD34,Berechnung!$A$98:$D$147,4,0)))</f>
        <v>0</v>
      </c>
      <c r="AF260" s="29">
        <f>IF(OR(Schichtfolgetabelle!AE34=Schichten!$B$3,Schichtfolgetabelle!AE34=Schichten!$B$4),INDEX($D$98:$D$147,MATCH(CODE(Schichtfolgetabelle!AE34),$H$98:$H$147,0)),IF(ISERROR(VLOOKUP(Schichtfolgetabelle!AE34,Berechnung!$A$98:$D$147,4,0)),0,VLOOKUP(Schichtfolgetabelle!AE34,Berechnung!$A$98:$D$147,4,0)))</f>
        <v>0</v>
      </c>
      <c r="AG260" s="29">
        <f>IF(OR(Schichtfolgetabelle!AF34=Schichten!$B$3,Schichtfolgetabelle!AF34=Schichten!$B$4),INDEX($D$98:$D$147,MATCH(CODE(Schichtfolgetabelle!AF34),$H$98:$H$147,0)),IF(ISERROR(VLOOKUP(Schichtfolgetabelle!AF34,Berechnung!$A$98:$D$147,4,0)),0,VLOOKUP(Schichtfolgetabelle!AF34,Berechnung!$A$98:$D$147,4,0)))</f>
        <v>0</v>
      </c>
      <c r="AH260" s="29">
        <f>IF(OR(Schichtfolgetabelle!AG34=Schichten!$B$3,Schichtfolgetabelle!AG34=Schichten!$B$4),INDEX($D$98:$D$147,MATCH(CODE(Schichtfolgetabelle!AG34),$H$98:$H$147,0)),IF(ISERROR(VLOOKUP(Schichtfolgetabelle!AG34,Berechnung!$A$98:$D$147,4,0)),0,VLOOKUP(Schichtfolgetabelle!AG34,Berechnung!$A$98:$D$147,4,0)))</f>
        <v>0</v>
      </c>
      <c r="AI260" s="29">
        <f>IF(OR(Schichtfolgetabelle!AH34=Schichten!$B$3,Schichtfolgetabelle!AH34=Schichten!$B$4),INDEX($D$98:$D$147,MATCH(CODE(Schichtfolgetabelle!AH34),$H$98:$H$147,0)),IF(ISERROR(VLOOKUP(Schichtfolgetabelle!AH34,Berechnung!$A$98:$D$147,4,0)),0,VLOOKUP(Schichtfolgetabelle!AH34,Berechnung!$A$98:$D$147,4,0)))</f>
        <v>0</v>
      </c>
      <c r="AJ260" s="29">
        <f>IF(OR(Schichtfolgetabelle!AI34=Schichten!$B$3,Schichtfolgetabelle!AI34=Schichten!$B$4),INDEX($D$98:$D$147,MATCH(CODE(Schichtfolgetabelle!AI34),$H$98:$H$147,0)),IF(ISERROR(VLOOKUP(Schichtfolgetabelle!AI34,Berechnung!$A$98:$D$147,4,0)),0,VLOOKUP(Schichtfolgetabelle!AI34,Berechnung!$A$98:$D$147,4,0)))</f>
        <v>0</v>
      </c>
      <c r="AK260" s="29">
        <f>IF(OR(Schichtfolgetabelle!AJ34=Schichten!$B$3,Schichtfolgetabelle!AJ34=Schichten!$B$4),INDEX($D$98:$D$147,MATCH(CODE(Schichtfolgetabelle!AJ34),$H$98:$H$147,0)),IF(ISERROR(VLOOKUP(Schichtfolgetabelle!AJ34,Berechnung!$A$98:$D$147,4,0)),0,VLOOKUP(Schichtfolgetabelle!AJ34,Berechnung!$A$98:$D$147,4,0)))</f>
        <v>0</v>
      </c>
      <c r="AM260" t="str">
        <f t="shared" si="18"/>
        <v>00:00</v>
      </c>
      <c r="AN260" s="29">
        <f>IF(OR(Schichtfolge!F33=Schichten!$B$3,Schichtfolge!F33=Schichten!$B$4),INDEX($D$98:$D$147,MATCH(CODE(Schichtfolge!F33),$H$98:$H$147,0)),IF(ISERROR(VLOOKUP(Schichtfolge!F33,Berechnung!$A$98:$D$147,4,0)),0,VLOOKUP(Schichtfolge!F33,Berechnung!$A$98:$D$147,4,0)))</f>
        <v>0</v>
      </c>
      <c r="AO260" s="29">
        <f>IF(OR(Schichtfolge!G33=Schichten!$B$3,Schichtfolge!G33=Schichten!$B$4),INDEX($D$98:$D$147,MATCH(CODE(Schichtfolge!G33),$H$98:$H$147,0)),IF(ISERROR(VLOOKUP(Schichtfolge!G33,Berechnung!$A$98:$D$147,4,0)),0,VLOOKUP(Schichtfolge!G33,Berechnung!$A$98:$D$147,4,0)))</f>
        <v>0</v>
      </c>
      <c r="AP260" s="29">
        <f>IF(OR(Schichtfolge!H33=Schichten!$B$3,Schichtfolge!H33=Schichten!$B$4),INDEX($D$98:$D$147,MATCH(CODE(Schichtfolge!H33),$H$98:$H$147,0)),IF(ISERROR(VLOOKUP(Schichtfolge!H33,Berechnung!$A$98:$D$147,4,0)),0,VLOOKUP(Schichtfolge!H33,Berechnung!$A$98:$D$147,4,0)))</f>
        <v>0</v>
      </c>
      <c r="AQ260" s="29">
        <f>IF(OR(Schichtfolge!I33=Schichten!$B$3,Schichtfolge!I33=Schichten!$B$4),INDEX($D$98:$D$147,MATCH(CODE(Schichtfolge!I33),$H$98:$H$147,0)),IF(ISERROR(VLOOKUP(Schichtfolge!I33,Berechnung!$A$98:$D$147,4,0)),0,VLOOKUP(Schichtfolge!I33,Berechnung!$A$98:$D$147,4,0)))</f>
        <v>0</v>
      </c>
      <c r="AR260" s="29">
        <f>IF(OR(Schichtfolge!J33=Schichten!$B$3,Schichtfolge!J33=Schichten!$B$4),INDEX($D$98:$D$147,MATCH(CODE(Schichtfolge!J33),$H$98:$H$147,0)),IF(ISERROR(VLOOKUP(Schichtfolge!J33,Berechnung!$A$98:$D$147,4,0)),0,VLOOKUP(Schichtfolge!J33,Berechnung!$A$98:$D$147,4,0)))</f>
        <v>0</v>
      </c>
      <c r="AS260" s="29">
        <f>IF(OR(Schichtfolge!K33=Schichten!$B$3,Schichtfolge!K33=Schichten!$B$4),INDEX($D$98:$D$147,MATCH(CODE(Schichtfolge!K33),$H$98:$H$147,0)),IF(ISERROR(VLOOKUP(Schichtfolge!K33,Berechnung!$A$98:$D$147,4,0)),0,VLOOKUP(Schichtfolge!K33,Berechnung!$A$98:$D$147,4,0)))</f>
        <v>0</v>
      </c>
      <c r="AT260" s="29">
        <f>IF(OR(Schichtfolge!L33=Schichten!$B$3,Schichtfolge!L33=Schichten!$B$4),INDEX($D$98:$D$147,MATCH(CODE(Schichtfolge!L33),$H$98:$H$147,0)),IF(ISERROR(VLOOKUP(Schichtfolge!L33,Berechnung!$A$98:$D$147,4,0)),0,VLOOKUP(Schichtfolge!L33,Berechnung!$A$98:$D$147,4,0)))</f>
        <v>0</v>
      </c>
      <c r="AU260" s="29">
        <f>IF(OR(Schichtfolge!M33=Schichten!$B$3,Schichtfolge!M33=Schichten!$B$4),INDEX($D$98:$D$147,MATCH(CODE(Schichtfolge!M33),$H$98:$H$147,0)),IF(ISERROR(VLOOKUP(Schichtfolge!M33,Berechnung!$A$98:$D$147,4,0)),0,VLOOKUP(Schichtfolge!M33,Berechnung!$A$98:$D$147,4,0)))</f>
        <v>0</v>
      </c>
      <c r="AV260" s="29">
        <f>IF(OR(Schichtfolge!N33=Schichten!$B$3,Schichtfolge!N33=Schichten!$B$4),INDEX($D$98:$D$147,MATCH(CODE(Schichtfolge!N33),$H$98:$H$147,0)),IF(ISERROR(VLOOKUP(Schichtfolge!N33,Berechnung!$A$98:$D$147,4,0)),0,VLOOKUP(Schichtfolge!N33,Berechnung!$A$98:$D$147,4,0)))</f>
        <v>0</v>
      </c>
      <c r="AW260" s="29">
        <f>IF(OR(Schichtfolge!O33=Schichten!$B$3,Schichtfolge!O33=Schichten!$B$4),INDEX($D$98:$D$147,MATCH(CODE(Schichtfolge!O33),$H$98:$H$147,0)),IF(ISERROR(VLOOKUP(Schichtfolge!O33,Berechnung!$A$98:$D$147,4,0)),0,VLOOKUP(Schichtfolge!O33,Berechnung!$A$98:$D$147,4,0)))</f>
        <v>0</v>
      </c>
      <c r="AX260" s="29">
        <f>IF(OR(Schichtfolge!P33=Schichten!$B$3,Schichtfolge!P33=Schichten!$B$4),INDEX($D$98:$D$147,MATCH(CODE(Schichtfolge!P33),$H$98:$H$147,0)),IF(ISERROR(VLOOKUP(Schichtfolge!P33,Berechnung!$A$98:$D$147,4,0)),0,VLOOKUP(Schichtfolge!P33,Berechnung!$A$98:$D$147,4,0)))</f>
        <v>0</v>
      </c>
      <c r="AY260" s="29">
        <f>IF(OR(Schichtfolge!Q33=Schichten!$B$3,Schichtfolge!Q33=Schichten!$B$4),INDEX($D$98:$D$147,MATCH(CODE(Schichtfolge!Q33),$H$98:$H$147,0)),IF(ISERROR(VLOOKUP(Schichtfolge!Q33,Berechnung!$A$98:$D$147,4,0)),0,VLOOKUP(Schichtfolge!Q33,Berechnung!$A$98:$D$147,4,0)))</f>
        <v>0</v>
      </c>
      <c r="AZ260" s="29">
        <f>IF(OR(Schichtfolge!R33=Schichten!$B$3,Schichtfolge!R33=Schichten!$B$4),INDEX($D$98:$D$147,MATCH(CODE(Schichtfolge!R33),$H$98:$H$147,0)),IF(ISERROR(VLOOKUP(Schichtfolge!R33,Berechnung!$A$98:$D$147,4,0)),0,VLOOKUP(Schichtfolge!R33,Berechnung!$A$98:$D$147,4,0)))</f>
        <v>0</v>
      </c>
      <c r="BA260" s="29">
        <f>IF(OR(Schichtfolge!S33=Schichten!$B$3,Schichtfolge!S33=Schichten!$B$4),INDEX($D$98:$D$147,MATCH(CODE(Schichtfolge!S33),$H$98:$H$147,0)),IF(ISERROR(VLOOKUP(Schichtfolge!S33,Berechnung!$A$98:$D$147,4,0)),0,VLOOKUP(Schichtfolge!S33,Berechnung!$A$98:$D$147,4,0)))</f>
        <v>0</v>
      </c>
      <c r="BB260" s="29">
        <f>IF(OR(Schichtfolge!T33=Schichten!$B$3,Schichtfolge!T33=Schichten!$B$4),INDEX($D$98:$D$147,MATCH(CODE(Schichtfolge!T33),$H$98:$H$147,0)),IF(ISERROR(VLOOKUP(Schichtfolge!T33,Berechnung!$A$98:$D$147,4,0)),0,VLOOKUP(Schichtfolge!T33,Berechnung!$A$98:$D$147,4,0)))</f>
        <v>0</v>
      </c>
      <c r="BC260" s="29">
        <f>IF(OR(Schichtfolge!U33=Schichten!$B$3,Schichtfolge!U33=Schichten!$B$4),INDEX($D$98:$D$147,MATCH(CODE(Schichtfolge!U33),$H$98:$H$147,0)),IF(ISERROR(VLOOKUP(Schichtfolge!U33,Berechnung!$A$98:$D$147,4,0)),0,VLOOKUP(Schichtfolge!U33,Berechnung!$A$98:$D$147,4,0)))</f>
        <v>0</v>
      </c>
      <c r="BD260" s="29">
        <f>IF(OR(Schichtfolge!V33=Schichten!$B$3,Schichtfolge!V33=Schichten!$B$4),INDEX($D$98:$D$147,MATCH(CODE(Schichtfolge!V33),$H$98:$H$147,0)),IF(ISERROR(VLOOKUP(Schichtfolge!V33,Berechnung!$A$98:$D$147,4,0)),0,VLOOKUP(Schichtfolge!V33,Berechnung!$A$98:$D$147,4,0)))</f>
        <v>0</v>
      </c>
      <c r="BE260" s="29">
        <f>IF(OR(Schichtfolge!W33=Schichten!$B$3,Schichtfolge!W33=Schichten!$B$4),INDEX($D$98:$D$147,MATCH(CODE(Schichtfolge!W33),$H$98:$H$147,0)),IF(ISERROR(VLOOKUP(Schichtfolge!W33,Berechnung!$A$98:$D$147,4,0)),0,VLOOKUP(Schichtfolge!W33,Berechnung!$A$98:$D$147,4,0)))</f>
        <v>0</v>
      </c>
      <c r="BF260" s="29">
        <f>IF(OR(Schichtfolge!X33=Schichten!$B$3,Schichtfolge!X33=Schichten!$B$4),INDEX($D$98:$D$147,MATCH(CODE(Schichtfolge!X33),$H$98:$H$147,0)),IF(ISERROR(VLOOKUP(Schichtfolge!X33,Berechnung!$A$98:$D$147,4,0)),0,VLOOKUP(Schichtfolge!X33,Berechnung!$A$98:$D$147,4,0)))</f>
        <v>0</v>
      </c>
      <c r="BG260" s="29">
        <f>IF(OR(Schichtfolge!Y33=Schichten!$B$3,Schichtfolge!Y33=Schichten!$B$4),INDEX($D$98:$D$147,MATCH(CODE(Schichtfolge!Y33),$H$98:$H$147,0)),IF(ISERROR(VLOOKUP(Schichtfolge!Y33,Berechnung!$A$98:$D$147,4,0)),0,VLOOKUP(Schichtfolge!Y33,Berechnung!$A$98:$D$147,4,0)))</f>
        <v>0</v>
      </c>
      <c r="BH260" s="29">
        <f>IF(OR(Schichtfolge!Z33=Schichten!$B$3,Schichtfolge!Z33=Schichten!$B$4),INDEX($D$98:$D$147,MATCH(CODE(Schichtfolge!Z33),$H$98:$H$147,0)),IF(ISERROR(VLOOKUP(Schichtfolge!Z33,Berechnung!$A$98:$D$147,4,0)),0,VLOOKUP(Schichtfolge!Z33,Berechnung!$A$98:$D$147,4,0)))</f>
        <v>0</v>
      </c>
      <c r="BI260" s="29">
        <f>IF(OR(Schichtfolge!AA33=Schichten!$B$3,Schichtfolge!AA33=Schichten!$B$4),INDEX($D$98:$D$147,MATCH(CODE(Schichtfolge!AA33),$H$98:$H$147,0)),IF(ISERROR(VLOOKUP(Schichtfolge!AA33,Berechnung!$A$98:$D$147,4,0)),0,VLOOKUP(Schichtfolge!AA33,Berechnung!$A$98:$D$147,4,0)))</f>
        <v>0</v>
      </c>
      <c r="BJ260" s="29">
        <f>IF(OR(Schichtfolge!AB33=Schichten!$B$3,Schichtfolge!AB33=Schichten!$B$4),INDEX($D$98:$D$147,MATCH(CODE(Schichtfolge!AB33),$H$98:$H$147,0)),IF(ISERROR(VLOOKUP(Schichtfolge!AB33,Berechnung!$A$98:$D$147,4,0)),0,VLOOKUP(Schichtfolge!AB33,Berechnung!$A$98:$D$147,4,0)))</f>
        <v>0</v>
      </c>
      <c r="BK260" s="29">
        <f>IF(OR(Schichtfolge!AC33=Schichten!$B$3,Schichtfolge!AC33=Schichten!$B$4),INDEX($D$98:$D$147,MATCH(CODE(Schichtfolge!AC33),$H$98:$H$147,0)),IF(ISERROR(VLOOKUP(Schichtfolge!AC33,Berechnung!$A$98:$D$147,4,0)),0,VLOOKUP(Schichtfolge!AC33,Berechnung!$A$98:$D$147,4,0)))</f>
        <v>0</v>
      </c>
      <c r="BL260" s="29">
        <f>IF(OR(Schichtfolge!AD33=Schichten!$B$3,Schichtfolge!AD33=Schichten!$B$4),INDEX($D$98:$D$147,MATCH(CODE(Schichtfolge!AD33),$H$98:$H$147,0)),IF(ISERROR(VLOOKUP(Schichtfolge!AD33,Berechnung!$A$98:$D$147,4,0)),0,VLOOKUP(Schichtfolge!AD33,Berechnung!$A$98:$D$147,4,0)))</f>
        <v>0</v>
      </c>
      <c r="BM260" s="29">
        <f>IF(OR(Schichtfolge!AE33=Schichten!$B$3,Schichtfolge!AE33=Schichten!$B$4),INDEX($D$98:$D$147,MATCH(CODE(Schichtfolge!AE33),$H$98:$H$147,0)),IF(ISERROR(VLOOKUP(Schichtfolge!AE33,Berechnung!$A$98:$D$147,4,0)),0,VLOOKUP(Schichtfolge!AE33,Berechnung!$A$98:$D$147,4,0)))</f>
        <v>0</v>
      </c>
      <c r="BN260" s="29">
        <f>IF(OR(Schichtfolge!AF33=Schichten!$B$3,Schichtfolge!AF33=Schichten!$B$4),INDEX($D$98:$D$147,MATCH(CODE(Schichtfolge!AF33),$H$98:$H$147,0)),IF(ISERROR(VLOOKUP(Schichtfolge!AF33,Berechnung!$A$98:$D$147,4,0)),0,VLOOKUP(Schichtfolge!AF33,Berechnung!$A$98:$D$147,4,0)))</f>
        <v>0</v>
      </c>
      <c r="BO260" s="29">
        <f>IF(OR(Schichtfolge!AG33=Schichten!$B$3,Schichtfolge!AG33=Schichten!$B$4),INDEX($D$98:$D$147,MATCH(CODE(Schichtfolge!AG33),$H$98:$H$147,0)),IF(ISERROR(VLOOKUP(Schichtfolge!AG33,Berechnung!$A$98:$D$147,4,0)),0,VLOOKUP(Schichtfolge!AG33,Berechnung!$A$98:$D$147,4,0)))</f>
        <v>0</v>
      </c>
    </row>
    <row r="261" spans="1:67" x14ac:dyDescent="0.25">
      <c r="A261" s="82" t="str">
        <f>IF(Feiertage!D111&lt;&gt;"",Feiertage!B111,"")</f>
        <v/>
      </c>
      <c r="C261">
        <f>Schichtfolgetabelle!B35</f>
        <v>30</v>
      </c>
      <c r="D261" t="str">
        <f>Schichtfolgetabelle!C35</f>
        <v>Vorname30</v>
      </c>
      <c r="E261" t="str">
        <f>Schichtfolgetabelle!D35</f>
        <v>Nachname30</v>
      </c>
      <c r="F261" s="29" t="str">
        <f t="shared" si="17"/>
        <v>00:00</v>
      </c>
      <c r="G261" s="29">
        <f>IF(OR(Schichtfolgetabelle!F35=Schichten!$B$3,Schichtfolgetabelle!F35=Schichten!$B$4),INDEX($D$98:$D$147,MATCH(CODE(Schichtfolgetabelle!F35),$H$98:$H$147,0)),IF(ISERROR(VLOOKUP(Schichtfolgetabelle!F35,Berechnung!$A$98:$D$147,4,0)),0,VLOOKUP(Schichtfolgetabelle!F35,Berechnung!$A$98:$D$147,4,0)))</f>
        <v>0</v>
      </c>
      <c r="H261" s="29">
        <f>IF(OR(Schichtfolgetabelle!G35=Schichten!$B$3,Schichtfolgetabelle!G35=Schichten!$B$4),INDEX($D$98:$D$147,MATCH(CODE(Schichtfolgetabelle!G35),$H$98:$H$147,0)),IF(ISERROR(VLOOKUP(Schichtfolgetabelle!G35,Berechnung!$A$98:$D$147,4,0)),0,VLOOKUP(Schichtfolgetabelle!G35,Berechnung!$A$98:$D$147,4,0)))</f>
        <v>0</v>
      </c>
      <c r="I261" s="29">
        <f>IF(OR(Schichtfolgetabelle!H35=Schichten!$B$3,Schichtfolgetabelle!H35=Schichten!$B$4),INDEX($D$98:$D$147,MATCH(CODE(Schichtfolgetabelle!H35),$H$98:$H$147,0)),IF(ISERROR(VLOOKUP(Schichtfolgetabelle!H35,Berechnung!$A$98:$D$147,4,0)),0,VLOOKUP(Schichtfolgetabelle!H35,Berechnung!$A$98:$D$147,4,0)))</f>
        <v>0</v>
      </c>
      <c r="J261" s="29">
        <f>IF(OR(Schichtfolgetabelle!I35=Schichten!$B$3,Schichtfolgetabelle!I35=Schichten!$B$4),INDEX($D$98:$D$147,MATCH(CODE(Schichtfolgetabelle!I35),$H$98:$H$147,0)),IF(ISERROR(VLOOKUP(Schichtfolgetabelle!I35,Berechnung!$A$98:$D$147,4,0)),0,VLOOKUP(Schichtfolgetabelle!I35,Berechnung!$A$98:$D$147,4,0)))</f>
        <v>0</v>
      </c>
      <c r="K261" s="29">
        <f>IF(OR(Schichtfolgetabelle!J35=Schichten!$B$3,Schichtfolgetabelle!J35=Schichten!$B$4),INDEX($D$98:$D$147,MATCH(CODE(Schichtfolgetabelle!J35),$H$98:$H$147,0)),IF(ISERROR(VLOOKUP(Schichtfolgetabelle!J35,Berechnung!$A$98:$D$147,4,0)),0,VLOOKUP(Schichtfolgetabelle!J35,Berechnung!$A$98:$D$147,4,0)))</f>
        <v>0</v>
      </c>
      <c r="L261" s="29">
        <f>IF(OR(Schichtfolgetabelle!K35=Schichten!$B$3,Schichtfolgetabelle!K35=Schichten!$B$4),INDEX($D$98:$D$147,MATCH(CODE(Schichtfolgetabelle!K35),$H$98:$H$147,0)),IF(ISERROR(VLOOKUP(Schichtfolgetabelle!K35,Berechnung!$A$98:$D$147,4,0)),0,VLOOKUP(Schichtfolgetabelle!K35,Berechnung!$A$98:$D$147,4,0)))</f>
        <v>0</v>
      </c>
      <c r="M261" s="29">
        <f>IF(OR(Schichtfolgetabelle!L35=Schichten!$B$3,Schichtfolgetabelle!L35=Schichten!$B$4),INDEX($D$98:$D$147,MATCH(CODE(Schichtfolgetabelle!L35),$H$98:$H$147,0)),IF(ISERROR(VLOOKUP(Schichtfolgetabelle!L35,Berechnung!$A$98:$D$147,4,0)),0,VLOOKUP(Schichtfolgetabelle!L35,Berechnung!$A$98:$D$147,4,0)))</f>
        <v>0</v>
      </c>
      <c r="N261" s="29">
        <f>IF(OR(Schichtfolgetabelle!M35=Schichten!$B$3,Schichtfolgetabelle!M35=Schichten!$B$4),INDEX($D$98:$D$147,MATCH(CODE(Schichtfolgetabelle!M35),$H$98:$H$147,0)),IF(ISERROR(VLOOKUP(Schichtfolgetabelle!M35,Berechnung!$A$98:$D$147,4,0)),0,VLOOKUP(Schichtfolgetabelle!M35,Berechnung!$A$98:$D$147,4,0)))</f>
        <v>0</v>
      </c>
      <c r="O261" s="29">
        <f>IF(OR(Schichtfolgetabelle!N35=Schichten!$B$3,Schichtfolgetabelle!N35=Schichten!$B$4),INDEX($D$98:$D$147,MATCH(CODE(Schichtfolgetabelle!N35),$H$98:$H$147,0)),IF(ISERROR(VLOOKUP(Schichtfolgetabelle!N35,Berechnung!$A$98:$D$147,4,0)),0,VLOOKUP(Schichtfolgetabelle!N35,Berechnung!$A$98:$D$147,4,0)))</f>
        <v>0</v>
      </c>
      <c r="P261" s="29">
        <f>IF(OR(Schichtfolgetabelle!O35=Schichten!$B$3,Schichtfolgetabelle!O35=Schichten!$B$4),INDEX($D$98:$D$147,MATCH(CODE(Schichtfolgetabelle!O35),$H$98:$H$147,0)),IF(ISERROR(VLOOKUP(Schichtfolgetabelle!O35,Berechnung!$A$98:$D$147,4,0)),0,VLOOKUP(Schichtfolgetabelle!O35,Berechnung!$A$98:$D$147,4,0)))</f>
        <v>0</v>
      </c>
      <c r="Q261" s="29">
        <f>IF(OR(Schichtfolgetabelle!P35=Schichten!$B$3,Schichtfolgetabelle!P35=Schichten!$B$4),INDEX($D$98:$D$147,MATCH(CODE(Schichtfolgetabelle!P35),$H$98:$H$147,0)),IF(ISERROR(VLOOKUP(Schichtfolgetabelle!P35,Berechnung!$A$98:$D$147,4,0)),0,VLOOKUP(Schichtfolgetabelle!P35,Berechnung!$A$98:$D$147,4,0)))</f>
        <v>0</v>
      </c>
      <c r="R261" s="29">
        <f>IF(OR(Schichtfolgetabelle!Q35=Schichten!$B$3,Schichtfolgetabelle!Q35=Schichten!$B$4),INDEX($D$98:$D$147,MATCH(CODE(Schichtfolgetabelle!Q35),$H$98:$H$147,0)),IF(ISERROR(VLOOKUP(Schichtfolgetabelle!Q35,Berechnung!$A$98:$D$147,4,0)),0,VLOOKUP(Schichtfolgetabelle!Q35,Berechnung!$A$98:$D$147,4,0)))</f>
        <v>0</v>
      </c>
      <c r="S261" s="29">
        <f>IF(OR(Schichtfolgetabelle!R35=Schichten!$B$3,Schichtfolgetabelle!R35=Schichten!$B$4),INDEX($D$98:$D$147,MATCH(CODE(Schichtfolgetabelle!R35),$H$98:$H$147,0)),IF(ISERROR(VLOOKUP(Schichtfolgetabelle!R35,Berechnung!$A$98:$D$147,4,0)),0,VLOOKUP(Schichtfolgetabelle!R35,Berechnung!$A$98:$D$147,4,0)))</f>
        <v>0</v>
      </c>
      <c r="T261" s="29">
        <f>IF(OR(Schichtfolgetabelle!S35=Schichten!$B$3,Schichtfolgetabelle!S35=Schichten!$B$4),INDEX($D$98:$D$147,MATCH(CODE(Schichtfolgetabelle!S35),$H$98:$H$147,0)),IF(ISERROR(VLOOKUP(Schichtfolgetabelle!S35,Berechnung!$A$98:$D$147,4,0)),0,VLOOKUP(Schichtfolgetabelle!S35,Berechnung!$A$98:$D$147,4,0)))</f>
        <v>0</v>
      </c>
      <c r="U261" s="29">
        <f>IF(OR(Schichtfolgetabelle!T35=Schichten!$B$3,Schichtfolgetabelle!T35=Schichten!$B$4),INDEX($D$98:$D$147,MATCH(CODE(Schichtfolgetabelle!T35),$H$98:$H$147,0)),IF(ISERROR(VLOOKUP(Schichtfolgetabelle!T35,Berechnung!$A$98:$D$147,4,0)),0,VLOOKUP(Schichtfolgetabelle!T35,Berechnung!$A$98:$D$147,4,0)))</f>
        <v>0</v>
      </c>
      <c r="V261" s="29">
        <f>IF(OR(Schichtfolgetabelle!U35=Schichten!$B$3,Schichtfolgetabelle!U35=Schichten!$B$4),INDEX($D$98:$D$147,MATCH(CODE(Schichtfolgetabelle!U35),$H$98:$H$147,0)),IF(ISERROR(VLOOKUP(Schichtfolgetabelle!U35,Berechnung!$A$98:$D$147,4,0)),0,VLOOKUP(Schichtfolgetabelle!U35,Berechnung!$A$98:$D$147,4,0)))</f>
        <v>0</v>
      </c>
      <c r="W261" s="29">
        <f>IF(OR(Schichtfolgetabelle!V35=Schichten!$B$3,Schichtfolgetabelle!V35=Schichten!$B$4),INDEX($D$98:$D$147,MATCH(CODE(Schichtfolgetabelle!V35),$H$98:$H$147,0)),IF(ISERROR(VLOOKUP(Schichtfolgetabelle!V35,Berechnung!$A$98:$D$147,4,0)),0,VLOOKUP(Schichtfolgetabelle!V35,Berechnung!$A$98:$D$147,4,0)))</f>
        <v>0</v>
      </c>
      <c r="X261" s="29">
        <f>IF(OR(Schichtfolgetabelle!W35=Schichten!$B$3,Schichtfolgetabelle!W35=Schichten!$B$4),INDEX($D$98:$D$147,MATCH(CODE(Schichtfolgetabelle!W35),$H$98:$H$147,0)),IF(ISERROR(VLOOKUP(Schichtfolgetabelle!W35,Berechnung!$A$98:$D$147,4,0)),0,VLOOKUP(Schichtfolgetabelle!W35,Berechnung!$A$98:$D$147,4,0)))</f>
        <v>0</v>
      </c>
      <c r="Y261" s="29">
        <f>IF(OR(Schichtfolgetabelle!X35=Schichten!$B$3,Schichtfolgetabelle!X35=Schichten!$B$4),INDEX($D$98:$D$147,MATCH(CODE(Schichtfolgetabelle!X35),$H$98:$H$147,0)),IF(ISERROR(VLOOKUP(Schichtfolgetabelle!X35,Berechnung!$A$98:$D$147,4,0)),0,VLOOKUP(Schichtfolgetabelle!X35,Berechnung!$A$98:$D$147,4,0)))</f>
        <v>0</v>
      </c>
      <c r="Z261" s="29">
        <f>IF(OR(Schichtfolgetabelle!Y35=Schichten!$B$3,Schichtfolgetabelle!Y35=Schichten!$B$4),INDEX($D$98:$D$147,MATCH(CODE(Schichtfolgetabelle!Y35),$H$98:$H$147,0)),IF(ISERROR(VLOOKUP(Schichtfolgetabelle!Y35,Berechnung!$A$98:$D$147,4,0)),0,VLOOKUP(Schichtfolgetabelle!Y35,Berechnung!$A$98:$D$147,4,0)))</f>
        <v>0</v>
      </c>
      <c r="AA261" s="29">
        <f>IF(OR(Schichtfolgetabelle!Z35=Schichten!$B$3,Schichtfolgetabelle!Z35=Schichten!$B$4),INDEX($D$98:$D$147,MATCH(CODE(Schichtfolgetabelle!Z35),$H$98:$H$147,0)),IF(ISERROR(VLOOKUP(Schichtfolgetabelle!Z35,Berechnung!$A$98:$D$147,4,0)),0,VLOOKUP(Schichtfolgetabelle!Z35,Berechnung!$A$98:$D$147,4,0)))</f>
        <v>0</v>
      </c>
      <c r="AB261" s="29">
        <f>IF(OR(Schichtfolgetabelle!AA35=Schichten!$B$3,Schichtfolgetabelle!AA35=Schichten!$B$4),INDEX($D$98:$D$147,MATCH(CODE(Schichtfolgetabelle!AA35),$H$98:$H$147,0)),IF(ISERROR(VLOOKUP(Schichtfolgetabelle!AA35,Berechnung!$A$98:$D$147,4,0)),0,VLOOKUP(Schichtfolgetabelle!AA35,Berechnung!$A$98:$D$147,4,0)))</f>
        <v>0</v>
      </c>
      <c r="AC261" s="29">
        <f>IF(OR(Schichtfolgetabelle!AB35=Schichten!$B$3,Schichtfolgetabelle!AB35=Schichten!$B$4),INDEX($D$98:$D$147,MATCH(CODE(Schichtfolgetabelle!AB35),$H$98:$H$147,0)),IF(ISERROR(VLOOKUP(Schichtfolgetabelle!AB35,Berechnung!$A$98:$D$147,4,0)),0,VLOOKUP(Schichtfolgetabelle!AB35,Berechnung!$A$98:$D$147,4,0)))</f>
        <v>0</v>
      </c>
      <c r="AD261" s="29">
        <f>IF(OR(Schichtfolgetabelle!AC35=Schichten!$B$3,Schichtfolgetabelle!AC35=Schichten!$B$4),INDEX($D$98:$D$147,MATCH(CODE(Schichtfolgetabelle!AC35),$H$98:$H$147,0)),IF(ISERROR(VLOOKUP(Schichtfolgetabelle!AC35,Berechnung!$A$98:$D$147,4,0)),0,VLOOKUP(Schichtfolgetabelle!AC35,Berechnung!$A$98:$D$147,4,0)))</f>
        <v>0</v>
      </c>
      <c r="AE261" s="29">
        <f>IF(OR(Schichtfolgetabelle!AD35=Schichten!$B$3,Schichtfolgetabelle!AD35=Schichten!$B$4),INDEX($D$98:$D$147,MATCH(CODE(Schichtfolgetabelle!AD35),$H$98:$H$147,0)),IF(ISERROR(VLOOKUP(Schichtfolgetabelle!AD35,Berechnung!$A$98:$D$147,4,0)),0,VLOOKUP(Schichtfolgetabelle!AD35,Berechnung!$A$98:$D$147,4,0)))</f>
        <v>0</v>
      </c>
      <c r="AF261" s="29">
        <f>IF(OR(Schichtfolgetabelle!AE35=Schichten!$B$3,Schichtfolgetabelle!AE35=Schichten!$B$4),INDEX($D$98:$D$147,MATCH(CODE(Schichtfolgetabelle!AE35),$H$98:$H$147,0)),IF(ISERROR(VLOOKUP(Schichtfolgetabelle!AE35,Berechnung!$A$98:$D$147,4,0)),0,VLOOKUP(Schichtfolgetabelle!AE35,Berechnung!$A$98:$D$147,4,0)))</f>
        <v>0</v>
      </c>
      <c r="AG261" s="29">
        <f>IF(OR(Schichtfolgetabelle!AF35=Schichten!$B$3,Schichtfolgetabelle!AF35=Schichten!$B$4),INDEX($D$98:$D$147,MATCH(CODE(Schichtfolgetabelle!AF35),$H$98:$H$147,0)),IF(ISERROR(VLOOKUP(Schichtfolgetabelle!AF35,Berechnung!$A$98:$D$147,4,0)),0,VLOOKUP(Schichtfolgetabelle!AF35,Berechnung!$A$98:$D$147,4,0)))</f>
        <v>0</v>
      </c>
      <c r="AH261" s="29">
        <f>IF(OR(Schichtfolgetabelle!AG35=Schichten!$B$3,Schichtfolgetabelle!AG35=Schichten!$B$4),INDEX($D$98:$D$147,MATCH(CODE(Schichtfolgetabelle!AG35),$H$98:$H$147,0)),IF(ISERROR(VLOOKUP(Schichtfolgetabelle!AG35,Berechnung!$A$98:$D$147,4,0)),0,VLOOKUP(Schichtfolgetabelle!AG35,Berechnung!$A$98:$D$147,4,0)))</f>
        <v>0</v>
      </c>
      <c r="AI261" s="29">
        <f>IF(OR(Schichtfolgetabelle!AH35=Schichten!$B$3,Schichtfolgetabelle!AH35=Schichten!$B$4),INDEX($D$98:$D$147,MATCH(CODE(Schichtfolgetabelle!AH35),$H$98:$H$147,0)),IF(ISERROR(VLOOKUP(Schichtfolgetabelle!AH35,Berechnung!$A$98:$D$147,4,0)),0,VLOOKUP(Schichtfolgetabelle!AH35,Berechnung!$A$98:$D$147,4,0)))</f>
        <v>0</v>
      </c>
      <c r="AJ261" s="29">
        <f>IF(OR(Schichtfolgetabelle!AI35=Schichten!$B$3,Schichtfolgetabelle!AI35=Schichten!$B$4),INDEX($D$98:$D$147,MATCH(CODE(Schichtfolgetabelle!AI35),$H$98:$H$147,0)),IF(ISERROR(VLOOKUP(Schichtfolgetabelle!AI35,Berechnung!$A$98:$D$147,4,0)),0,VLOOKUP(Schichtfolgetabelle!AI35,Berechnung!$A$98:$D$147,4,0)))</f>
        <v>0</v>
      </c>
      <c r="AK261" s="29">
        <f>IF(OR(Schichtfolgetabelle!AJ35=Schichten!$B$3,Schichtfolgetabelle!AJ35=Schichten!$B$4),INDEX($D$98:$D$147,MATCH(CODE(Schichtfolgetabelle!AJ35),$H$98:$H$147,0)),IF(ISERROR(VLOOKUP(Schichtfolgetabelle!AJ35,Berechnung!$A$98:$D$147,4,0)),0,VLOOKUP(Schichtfolgetabelle!AJ35,Berechnung!$A$98:$D$147,4,0)))</f>
        <v>0</v>
      </c>
      <c r="AM261" t="str">
        <f t="shared" si="18"/>
        <v>00:00</v>
      </c>
      <c r="AN261" s="29">
        <f>IF(OR(Schichtfolge!F34=Schichten!$B$3,Schichtfolge!F34=Schichten!$B$4),INDEX($D$98:$D$147,MATCH(CODE(Schichtfolge!F34),$H$98:$H$147,0)),IF(ISERROR(VLOOKUP(Schichtfolge!F34,Berechnung!$A$98:$D$147,4,0)),0,VLOOKUP(Schichtfolge!F34,Berechnung!$A$98:$D$147,4,0)))</f>
        <v>0</v>
      </c>
      <c r="AO261" s="29">
        <f>IF(OR(Schichtfolge!G34=Schichten!$B$3,Schichtfolge!G34=Schichten!$B$4),INDEX($D$98:$D$147,MATCH(CODE(Schichtfolge!G34),$H$98:$H$147,0)),IF(ISERROR(VLOOKUP(Schichtfolge!G34,Berechnung!$A$98:$D$147,4,0)),0,VLOOKUP(Schichtfolge!G34,Berechnung!$A$98:$D$147,4,0)))</f>
        <v>0</v>
      </c>
      <c r="AP261" s="29">
        <f>IF(OR(Schichtfolge!H34=Schichten!$B$3,Schichtfolge!H34=Schichten!$B$4),INDEX($D$98:$D$147,MATCH(CODE(Schichtfolge!H34),$H$98:$H$147,0)),IF(ISERROR(VLOOKUP(Schichtfolge!H34,Berechnung!$A$98:$D$147,4,0)),0,VLOOKUP(Schichtfolge!H34,Berechnung!$A$98:$D$147,4,0)))</f>
        <v>0</v>
      </c>
      <c r="AQ261" s="29">
        <f>IF(OR(Schichtfolge!I34=Schichten!$B$3,Schichtfolge!I34=Schichten!$B$4),INDEX($D$98:$D$147,MATCH(CODE(Schichtfolge!I34),$H$98:$H$147,0)),IF(ISERROR(VLOOKUP(Schichtfolge!I34,Berechnung!$A$98:$D$147,4,0)),0,VLOOKUP(Schichtfolge!I34,Berechnung!$A$98:$D$147,4,0)))</f>
        <v>0</v>
      </c>
      <c r="AR261" s="29">
        <f>IF(OR(Schichtfolge!J34=Schichten!$B$3,Schichtfolge!J34=Schichten!$B$4),INDEX($D$98:$D$147,MATCH(CODE(Schichtfolge!J34),$H$98:$H$147,0)),IF(ISERROR(VLOOKUP(Schichtfolge!J34,Berechnung!$A$98:$D$147,4,0)),0,VLOOKUP(Schichtfolge!J34,Berechnung!$A$98:$D$147,4,0)))</f>
        <v>0</v>
      </c>
      <c r="AS261" s="29">
        <f>IF(OR(Schichtfolge!K34=Schichten!$B$3,Schichtfolge!K34=Schichten!$B$4),INDEX($D$98:$D$147,MATCH(CODE(Schichtfolge!K34),$H$98:$H$147,0)),IF(ISERROR(VLOOKUP(Schichtfolge!K34,Berechnung!$A$98:$D$147,4,0)),0,VLOOKUP(Schichtfolge!K34,Berechnung!$A$98:$D$147,4,0)))</f>
        <v>0</v>
      </c>
      <c r="AT261" s="29">
        <f>IF(OR(Schichtfolge!L34=Schichten!$B$3,Schichtfolge!L34=Schichten!$B$4),INDEX($D$98:$D$147,MATCH(CODE(Schichtfolge!L34),$H$98:$H$147,0)),IF(ISERROR(VLOOKUP(Schichtfolge!L34,Berechnung!$A$98:$D$147,4,0)),0,VLOOKUP(Schichtfolge!L34,Berechnung!$A$98:$D$147,4,0)))</f>
        <v>0</v>
      </c>
      <c r="AU261" s="29">
        <f>IF(OR(Schichtfolge!M34=Schichten!$B$3,Schichtfolge!M34=Schichten!$B$4),INDEX($D$98:$D$147,MATCH(CODE(Schichtfolge!M34),$H$98:$H$147,0)),IF(ISERROR(VLOOKUP(Schichtfolge!M34,Berechnung!$A$98:$D$147,4,0)),0,VLOOKUP(Schichtfolge!M34,Berechnung!$A$98:$D$147,4,0)))</f>
        <v>0</v>
      </c>
      <c r="AV261" s="29">
        <f>IF(OR(Schichtfolge!N34=Schichten!$B$3,Schichtfolge!N34=Schichten!$B$4),INDEX($D$98:$D$147,MATCH(CODE(Schichtfolge!N34),$H$98:$H$147,0)),IF(ISERROR(VLOOKUP(Schichtfolge!N34,Berechnung!$A$98:$D$147,4,0)),0,VLOOKUP(Schichtfolge!N34,Berechnung!$A$98:$D$147,4,0)))</f>
        <v>0</v>
      </c>
      <c r="AW261" s="29">
        <f>IF(OR(Schichtfolge!O34=Schichten!$B$3,Schichtfolge!O34=Schichten!$B$4),INDEX($D$98:$D$147,MATCH(CODE(Schichtfolge!O34),$H$98:$H$147,0)),IF(ISERROR(VLOOKUP(Schichtfolge!O34,Berechnung!$A$98:$D$147,4,0)),0,VLOOKUP(Schichtfolge!O34,Berechnung!$A$98:$D$147,4,0)))</f>
        <v>0</v>
      </c>
      <c r="AX261" s="29">
        <f>IF(OR(Schichtfolge!P34=Schichten!$B$3,Schichtfolge!P34=Schichten!$B$4),INDEX($D$98:$D$147,MATCH(CODE(Schichtfolge!P34),$H$98:$H$147,0)),IF(ISERROR(VLOOKUP(Schichtfolge!P34,Berechnung!$A$98:$D$147,4,0)),0,VLOOKUP(Schichtfolge!P34,Berechnung!$A$98:$D$147,4,0)))</f>
        <v>0</v>
      </c>
      <c r="AY261" s="29">
        <f>IF(OR(Schichtfolge!Q34=Schichten!$B$3,Schichtfolge!Q34=Schichten!$B$4),INDEX($D$98:$D$147,MATCH(CODE(Schichtfolge!Q34),$H$98:$H$147,0)),IF(ISERROR(VLOOKUP(Schichtfolge!Q34,Berechnung!$A$98:$D$147,4,0)),0,VLOOKUP(Schichtfolge!Q34,Berechnung!$A$98:$D$147,4,0)))</f>
        <v>0</v>
      </c>
      <c r="AZ261" s="29">
        <f>IF(OR(Schichtfolge!R34=Schichten!$B$3,Schichtfolge!R34=Schichten!$B$4),INDEX($D$98:$D$147,MATCH(CODE(Schichtfolge!R34),$H$98:$H$147,0)),IF(ISERROR(VLOOKUP(Schichtfolge!R34,Berechnung!$A$98:$D$147,4,0)),0,VLOOKUP(Schichtfolge!R34,Berechnung!$A$98:$D$147,4,0)))</f>
        <v>0</v>
      </c>
      <c r="BA261" s="29">
        <f>IF(OR(Schichtfolge!S34=Schichten!$B$3,Schichtfolge!S34=Schichten!$B$4),INDEX($D$98:$D$147,MATCH(CODE(Schichtfolge!S34),$H$98:$H$147,0)),IF(ISERROR(VLOOKUP(Schichtfolge!S34,Berechnung!$A$98:$D$147,4,0)),0,VLOOKUP(Schichtfolge!S34,Berechnung!$A$98:$D$147,4,0)))</f>
        <v>0</v>
      </c>
      <c r="BB261" s="29">
        <f>IF(OR(Schichtfolge!T34=Schichten!$B$3,Schichtfolge!T34=Schichten!$B$4),INDEX($D$98:$D$147,MATCH(CODE(Schichtfolge!T34),$H$98:$H$147,0)),IF(ISERROR(VLOOKUP(Schichtfolge!T34,Berechnung!$A$98:$D$147,4,0)),0,VLOOKUP(Schichtfolge!T34,Berechnung!$A$98:$D$147,4,0)))</f>
        <v>0</v>
      </c>
      <c r="BC261" s="29">
        <f>IF(OR(Schichtfolge!U34=Schichten!$B$3,Schichtfolge!U34=Schichten!$B$4),INDEX($D$98:$D$147,MATCH(CODE(Schichtfolge!U34),$H$98:$H$147,0)),IF(ISERROR(VLOOKUP(Schichtfolge!U34,Berechnung!$A$98:$D$147,4,0)),0,VLOOKUP(Schichtfolge!U34,Berechnung!$A$98:$D$147,4,0)))</f>
        <v>0</v>
      </c>
      <c r="BD261" s="29">
        <f>IF(OR(Schichtfolge!V34=Schichten!$B$3,Schichtfolge!V34=Schichten!$B$4),INDEX($D$98:$D$147,MATCH(CODE(Schichtfolge!V34),$H$98:$H$147,0)),IF(ISERROR(VLOOKUP(Schichtfolge!V34,Berechnung!$A$98:$D$147,4,0)),0,VLOOKUP(Schichtfolge!V34,Berechnung!$A$98:$D$147,4,0)))</f>
        <v>0</v>
      </c>
      <c r="BE261" s="29">
        <f>IF(OR(Schichtfolge!W34=Schichten!$B$3,Schichtfolge!W34=Schichten!$B$4),INDEX($D$98:$D$147,MATCH(CODE(Schichtfolge!W34),$H$98:$H$147,0)),IF(ISERROR(VLOOKUP(Schichtfolge!W34,Berechnung!$A$98:$D$147,4,0)),0,VLOOKUP(Schichtfolge!W34,Berechnung!$A$98:$D$147,4,0)))</f>
        <v>0</v>
      </c>
      <c r="BF261" s="29">
        <f>IF(OR(Schichtfolge!X34=Schichten!$B$3,Schichtfolge!X34=Schichten!$B$4),INDEX($D$98:$D$147,MATCH(CODE(Schichtfolge!X34),$H$98:$H$147,0)),IF(ISERROR(VLOOKUP(Schichtfolge!X34,Berechnung!$A$98:$D$147,4,0)),0,VLOOKUP(Schichtfolge!X34,Berechnung!$A$98:$D$147,4,0)))</f>
        <v>0</v>
      </c>
      <c r="BG261" s="29">
        <f>IF(OR(Schichtfolge!Y34=Schichten!$B$3,Schichtfolge!Y34=Schichten!$B$4),INDEX($D$98:$D$147,MATCH(CODE(Schichtfolge!Y34),$H$98:$H$147,0)),IF(ISERROR(VLOOKUP(Schichtfolge!Y34,Berechnung!$A$98:$D$147,4,0)),0,VLOOKUP(Schichtfolge!Y34,Berechnung!$A$98:$D$147,4,0)))</f>
        <v>0</v>
      </c>
      <c r="BH261" s="29">
        <f>IF(OR(Schichtfolge!Z34=Schichten!$B$3,Schichtfolge!Z34=Schichten!$B$4),INDEX($D$98:$D$147,MATCH(CODE(Schichtfolge!Z34),$H$98:$H$147,0)),IF(ISERROR(VLOOKUP(Schichtfolge!Z34,Berechnung!$A$98:$D$147,4,0)),0,VLOOKUP(Schichtfolge!Z34,Berechnung!$A$98:$D$147,4,0)))</f>
        <v>0</v>
      </c>
      <c r="BI261" s="29">
        <f>IF(OR(Schichtfolge!AA34=Schichten!$B$3,Schichtfolge!AA34=Schichten!$B$4),INDEX($D$98:$D$147,MATCH(CODE(Schichtfolge!AA34),$H$98:$H$147,0)),IF(ISERROR(VLOOKUP(Schichtfolge!AA34,Berechnung!$A$98:$D$147,4,0)),0,VLOOKUP(Schichtfolge!AA34,Berechnung!$A$98:$D$147,4,0)))</f>
        <v>0</v>
      </c>
      <c r="BJ261" s="29">
        <f>IF(OR(Schichtfolge!AB34=Schichten!$B$3,Schichtfolge!AB34=Schichten!$B$4),INDEX($D$98:$D$147,MATCH(CODE(Schichtfolge!AB34),$H$98:$H$147,0)),IF(ISERROR(VLOOKUP(Schichtfolge!AB34,Berechnung!$A$98:$D$147,4,0)),0,VLOOKUP(Schichtfolge!AB34,Berechnung!$A$98:$D$147,4,0)))</f>
        <v>0</v>
      </c>
      <c r="BK261" s="29">
        <f>IF(OR(Schichtfolge!AC34=Schichten!$B$3,Schichtfolge!AC34=Schichten!$B$4),INDEX($D$98:$D$147,MATCH(CODE(Schichtfolge!AC34),$H$98:$H$147,0)),IF(ISERROR(VLOOKUP(Schichtfolge!AC34,Berechnung!$A$98:$D$147,4,0)),0,VLOOKUP(Schichtfolge!AC34,Berechnung!$A$98:$D$147,4,0)))</f>
        <v>0</v>
      </c>
      <c r="BL261" s="29">
        <f>IF(OR(Schichtfolge!AD34=Schichten!$B$3,Schichtfolge!AD34=Schichten!$B$4),INDEX($D$98:$D$147,MATCH(CODE(Schichtfolge!AD34),$H$98:$H$147,0)),IF(ISERROR(VLOOKUP(Schichtfolge!AD34,Berechnung!$A$98:$D$147,4,0)),0,VLOOKUP(Schichtfolge!AD34,Berechnung!$A$98:$D$147,4,0)))</f>
        <v>0</v>
      </c>
      <c r="BM261" s="29">
        <f>IF(OR(Schichtfolge!AE34=Schichten!$B$3,Schichtfolge!AE34=Schichten!$B$4),INDEX($D$98:$D$147,MATCH(CODE(Schichtfolge!AE34),$H$98:$H$147,0)),IF(ISERROR(VLOOKUP(Schichtfolge!AE34,Berechnung!$A$98:$D$147,4,0)),0,VLOOKUP(Schichtfolge!AE34,Berechnung!$A$98:$D$147,4,0)))</f>
        <v>0</v>
      </c>
      <c r="BN261" s="29">
        <f>IF(OR(Schichtfolge!AF34=Schichten!$B$3,Schichtfolge!AF34=Schichten!$B$4),INDEX($D$98:$D$147,MATCH(CODE(Schichtfolge!AF34),$H$98:$H$147,0)),IF(ISERROR(VLOOKUP(Schichtfolge!AF34,Berechnung!$A$98:$D$147,4,0)),0,VLOOKUP(Schichtfolge!AF34,Berechnung!$A$98:$D$147,4,0)))</f>
        <v>0</v>
      </c>
      <c r="BO261" s="29">
        <f>IF(OR(Schichtfolge!AG34=Schichten!$B$3,Schichtfolge!AG34=Schichten!$B$4),INDEX($D$98:$D$147,MATCH(CODE(Schichtfolge!AG34),$H$98:$H$147,0)),IF(ISERROR(VLOOKUP(Schichtfolge!AG34,Berechnung!$A$98:$D$147,4,0)),0,VLOOKUP(Schichtfolge!AG34,Berechnung!$A$98:$D$147,4,0)))</f>
        <v>0</v>
      </c>
    </row>
    <row r="262" spans="1:67" x14ac:dyDescent="0.25">
      <c r="A262" s="82" t="str">
        <f>IF(Feiertage!D112&lt;&gt;"",Feiertage!B112,"")</f>
        <v/>
      </c>
      <c r="C262">
        <f>Schichtfolgetabelle!B36</f>
        <v>31</v>
      </c>
      <c r="D262" t="str">
        <f>Schichtfolgetabelle!C36</f>
        <v>Vorname31</v>
      </c>
      <c r="E262" t="str">
        <f>Schichtfolgetabelle!D36</f>
        <v>Nachname31</v>
      </c>
      <c r="F262" s="29" t="str">
        <f t="shared" si="17"/>
        <v>00:00</v>
      </c>
      <c r="G262" s="29">
        <f>IF(OR(Schichtfolgetabelle!F36=Schichten!$B$3,Schichtfolgetabelle!F36=Schichten!$B$4),INDEX($D$98:$D$147,MATCH(CODE(Schichtfolgetabelle!F36),$H$98:$H$147,0)),IF(ISERROR(VLOOKUP(Schichtfolgetabelle!F36,Berechnung!$A$98:$D$147,4,0)),0,VLOOKUP(Schichtfolgetabelle!F36,Berechnung!$A$98:$D$147,4,0)))</f>
        <v>0</v>
      </c>
      <c r="H262" s="29">
        <f>IF(OR(Schichtfolgetabelle!G36=Schichten!$B$3,Schichtfolgetabelle!G36=Schichten!$B$4),INDEX($D$98:$D$147,MATCH(CODE(Schichtfolgetabelle!G36),$H$98:$H$147,0)),IF(ISERROR(VLOOKUP(Schichtfolgetabelle!G36,Berechnung!$A$98:$D$147,4,0)),0,VLOOKUP(Schichtfolgetabelle!G36,Berechnung!$A$98:$D$147,4,0)))</f>
        <v>0</v>
      </c>
      <c r="I262" s="29">
        <f>IF(OR(Schichtfolgetabelle!H36=Schichten!$B$3,Schichtfolgetabelle!H36=Schichten!$B$4),INDEX($D$98:$D$147,MATCH(CODE(Schichtfolgetabelle!H36),$H$98:$H$147,0)),IF(ISERROR(VLOOKUP(Schichtfolgetabelle!H36,Berechnung!$A$98:$D$147,4,0)),0,VLOOKUP(Schichtfolgetabelle!H36,Berechnung!$A$98:$D$147,4,0)))</f>
        <v>0</v>
      </c>
      <c r="J262" s="29">
        <f>IF(OR(Schichtfolgetabelle!I36=Schichten!$B$3,Schichtfolgetabelle!I36=Schichten!$B$4),INDEX($D$98:$D$147,MATCH(CODE(Schichtfolgetabelle!I36),$H$98:$H$147,0)),IF(ISERROR(VLOOKUP(Schichtfolgetabelle!I36,Berechnung!$A$98:$D$147,4,0)),0,VLOOKUP(Schichtfolgetabelle!I36,Berechnung!$A$98:$D$147,4,0)))</f>
        <v>0</v>
      </c>
      <c r="K262" s="29">
        <f>IF(OR(Schichtfolgetabelle!J36=Schichten!$B$3,Schichtfolgetabelle!J36=Schichten!$B$4),INDEX($D$98:$D$147,MATCH(CODE(Schichtfolgetabelle!J36),$H$98:$H$147,0)),IF(ISERROR(VLOOKUP(Schichtfolgetabelle!J36,Berechnung!$A$98:$D$147,4,0)),0,VLOOKUP(Schichtfolgetabelle!J36,Berechnung!$A$98:$D$147,4,0)))</f>
        <v>0</v>
      </c>
      <c r="L262" s="29">
        <f>IF(OR(Schichtfolgetabelle!K36=Schichten!$B$3,Schichtfolgetabelle!K36=Schichten!$B$4),INDEX($D$98:$D$147,MATCH(CODE(Schichtfolgetabelle!K36),$H$98:$H$147,0)),IF(ISERROR(VLOOKUP(Schichtfolgetabelle!K36,Berechnung!$A$98:$D$147,4,0)),0,VLOOKUP(Schichtfolgetabelle!K36,Berechnung!$A$98:$D$147,4,0)))</f>
        <v>0</v>
      </c>
      <c r="M262" s="29">
        <f>IF(OR(Schichtfolgetabelle!L36=Schichten!$B$3,Schichtfolgetabelle!L36=Schichten!$B$4),INDEX($D$98:$D$147,MATCH(CODE(Schichtfolgetabelle!L36),$H$98:$H$147,0)),IF(ISERROR(VLOOKUP(Schichtfolgetabelle!L36,Berechnung!$A$98:$D$147,4,0)),0,VLOOKUP(Schichtfolgetabelle!L36,Berechnung!$A$98:$D$147,4,0)))</f>
        <v>0</v>
      </c>
      <c r="N262" s="29">
        <f>IF(OR(Schichtfolgetabelle!M36=Schichten!$B$3,Schichtfolgetabelle!M36=Schichten!$B$4),INDEX($D$98:$D$147,MATCH(CODE(Schichtfolgetabelle!M36),$H$98:$H$147,0)),IF(ISERROR(VLOOKUP(Schichtfolgetabelle!M36,Berechnung!$A$98:$D$147,4,0)),0,VLOOKUP(Schichtfolgetabelle!M36,Berechnung!$A$98:$D$147,4,0)))</f>
        <v>0</v>
      </c>
      <c r="O262" s="29">
        <f>IF(OR(Schichtfolgetabelle!N36=Schichten!$B$3,Schichtfolgetabelle!N36=Schichten!$B$4),INDEX($D$98:$D$147,MATCH(CODE(Schichtfolgetabelle!N36),$H$98:$H$147,0)),IF(ISERROR(VLOOKUP(Schichtfolgetabelle!N36,Berechnung!$A$98:$D$147,4,0)),0,VLOOKUP(Schichtfolgetabelle!N36,Berechnung!$A$98:$D$147,4,0)))</f>
        <v>0</v>
      </c>
      <c r="P262" s="29">
        <f>IF(OR(Schichtfolgetabelle!O36=Schichten!$B$3,Schichtfolgetabelle!O36=Schichten!$B$4),INDEX($D$98:$D$147,MATCH(CODE(Schichtfolgetabelle!O36),$H$98:$H$147,0)),IF(ISERROR(VLOOKUP(Schichtfolgetabelle!O36,Berechnung!$A$98:$D$147,4,0)),0,VLOOKUP(Schichtfolgetabelle!O36,Berechnung!$A$98:$D$147,4,0)))</f>
        <v>0</v>
      </c>
      <c r="Q262" s="29">
        <f>IF(OR(Schichtfolgetabelle!P36=Schichten!$B$3,Schichtfolgetabelle!P36=Schichten!$B$4),INDEX($D$98:$D$147,MATCH(CODE(Schichtfolgetabelle!P36),$H$98:$H$147,0)),IF(ISERROR(VLOOKUP(Schichtfolgetabelle!P36,Berechnung!$A$98:$D$147,4,0)),0,VLOOKUP(Schichtfolgetabelle!P36,Berechnung!$A$98:$D$147,4,0)))</f>
        <v>0</v>
      </c>
      <c r="R262" s="29">
        <f>IF(OR(Schichtfolgetabelle!Q36=Schichten!$B$3,Schichtfolgetabelle!Q36=Schichten!$B$4),INDEX($D$98:$D$147,MATCH(CODE(Schichtfolgetabelle!Q36),$H$98:$H$147,0)),IF(ISERROR(VLOOKUP(Schichtfolgetabelle!Q36,Berechnung!$A$98:$D$147,4,0)),0,VLOOKUP(Schichtfolgetabelle!Q36,Berechnung!$A$98:$D$147,4,0)))</f>
        <v>0</v>
      </c>
      <c r="S262" s="29">
        <f>IF(OR(Schichtfolgetabelle!R36=Schichten!$B$3,Schichtfolgetabelle!R36=Schichten!$B$4),INDEX($D$98:$D$147,MATCH(CODE(Schichtfolgetabelle!R36),$H$98:$H$147,0)),IF(ISERROR(VLOOKUP(Schichtfolgetabelle!R36,Berechnung!$A$98:$D$147,4,0)),0,VLOOKUP(Schichtfolgetabelle!R36,Berechnung!$A$98:$D$147,4,0)))</f>
        <v>0</v>
      </c>
      <c r="T262" s="29">
        <f>IF(OR(Schichtfolgetabelle!S36=Schichten!$B$3,Schichtfolgetabelle!S36=Schichten!$B$4),INDEX($D$98:$D$147,MATCH(CODE(Schichtfolgetabelle!S36),$H$98:$H$147,0)),IF(ISERROR(VLOOKUP(Schichtfolgetabelle!S36,Berechnung!$A$98:$D$147,4,0)),0,VLOOKUP(Schichtfolgetabelle!S36,Berechnung!$A$98:$D$147,4,0)))</f>
        <v>0</v>
      </c>
      <c r="U262" s="29">
        <f>IF(OR(Schichtfolgetabelle!T36=Schichten!$B$3,Schichtfolgetabelle!T36=Schichten!$B$4),INDEX($D$98:$D$147,MATCH(CODE(Schichtfolgetabelle!T36),$H$98:$H$147,0)),IF(ISERROR(VLOOKUP(Schichtfolgetabelle!T36,Berechnung!$A$98:$D$147,4,0)),0,VLOOKUP(Schichtfolgetabelle!T36,Berechnung!$A$98:$D$147,4,0)))</f>
        <v>0</v>
      </c>
      <c r="V262" s="29">
        <f>IF(OR(Schichtfolgetabelle!U36=Schichten!$B$3,Schichtfolgetabelle!U36=Schichten!$B$4),INDEX($D$98:$D$147,MATCH(CODE(Schichtfolgetabelle!U36),$H$98:$H$147,0)),IF(ISERROR(VLOOKUP(Schichtfolgetabelle!U36,Berechnung!$A$98:$D$147,4,0)),0,VLOOKUP(Schichtfolgetabelle!U36,Berechnung!$A$98:$D$147,4,0)))</f>
        <v>0</v>
      </c>
      <c r="W262" s="29">
        <f>IF(OR(Schichtfolgetabelle!V36=Schichten!$B$3,Schichtfolgetabelle!V36=Schichten!$B$4),INDEX($D$98:$D$147,MATCH(CODE(Schichtfolgetabelle!V36),$H$98:$H$147,0)),IF(ISERROR(VLOOKUP(Schichtfolgetabelle!V36,Berechnung!$A$98:$D$147,4,0)),0,VLOOKUP(Schichtfolgetabelle!V36,Berechnung!$A$98:$D$147,4,0)))</f>
        <v>0</v>
      </c>
      <c r="X262" s="29">
        <f>IF(OR(Schichtfolgetabelle!W36=Schichten!$B$3,Schichtfolgetabelle!W36=Schichten!$B$4),INDEX($D$98:$D$147,MATCH(CODE(Schichtfolgetabelle!W36),$H$98:$H$147,0)),IF(ISERROR(VLOOKUP(Schichtfolgetabelle!W36,Berechnung!$A$98:$D$147,4,0)),0,VLOOKUP(Schichtfolgetabelle!W36,Berechnung!$A$98:$D$147,4,0)))</f>
        <v>0</v>
      </c>
      <c r="Y262" s="29">
        <f>IF(OR(Schichtfolgetabelle!X36=Schichten!$B$3,Schichtfolgetabelle!X36=Schichten!$B$4),INDEX($D$98:$D$147,MATCH(CODE(Schichtfolgetabelle!X36),$H$98:$H$147,0)),IF(ISERROR(VLOOKUP(Schichtfolgetabelle!X36,Berechnung!$A$98:$D$147,4,0)),0,VLOOKUP(Schichtfolgetabelle!X36,Berechnung!$A$98:$D$147,4,0)))</f>
        <v>0</v>
      </c>
      <c r="Z262" s="29">
        <f>IF(OR(Schichtfolgetabelle!Y36=Schichten!$B$3,Schichtfolgetabelle!Y36=Schichten!$B$4),INDEX($D$98:$D$147,MATCH(CODE(Schichtfolgetabelle!Y36),$H$98:$H$147,0)),IF(ISERROR(VLOOKUP(Schichtfolgetabelle!Y36,Berechnung!$A$98:$D$147,4,0)),0,VLOOKUP(Schichtfolgetabelle!Y36,Berechnung!$A$98:$D$147,4,0)))</f>
        <v>0</v>
      </c>
      <c r="AA262" s="29">
        <f>IF(OR(Schichtfolgetabelle!Z36=Schichten!$B$3,Schichtfolgetabelle!Z36=Schichten!$B$4),INDEX($D$98:$D$147,MATCH(CODE(Schichtfolgetabelle!Z36),$H$98:$H$147,0)),IF(ISERROR(VLOOKUP(Schichtfolgetabelle!Z36,Berechnung!$A$98:$D$147,4,0)),0,VLOOKUP(Schichtfolgetabelle!Z36,Berechnung!$A$98:$D$147,4,0)))</f>
        <v>0</v>
      </c>
      <c r="AB262" s="29">
        <f>IF(OR(Schichtfolgetabelle!AA36=Schichten!$B$3,Schichtfolgetabelle!AA36=Schichten!$B$4),INDEX($D$98:$D$147,MATCH(CODE(Schichtfolgetabelle!AA36),$H$98:$H$147,0)),IF(ISERROR(VLOOKUP(Schichtfolgetabelle!AA36,Berechnung!$A$98:$D$147,4,0)),0,VLOOKUP(Schichtfolgetabelle!AA36,Berechnung!$A$98:$D$147,4,0)))</f>
        <v>0</v>
      </c>
      <c r="AC262" s="29">
        <f>IF(OR(Schichtfolgetabelle!AB36=Schichten!$B$3,Schichtfolgetabelle!AB36=Schichten!$B$4),INDEX($D$98:$D$147,MATCH(CODE(Schichtfolgetabelle!AB36),$H$98:$H$147,0)),IF(ISERROR(VLOOKUP(Schichtfolgetabelle!AB36,Berechnung!$A$98:$D$147,4,0)),0,VLOOKUP(Schichtfolgetabelle!AB36,Berechnung!$A$98:$D$147,4,0)))</f>
        <v>0</v>
      </c>
      <c r="AD262" s="29">
        <f>IF(OR(Schichtfolgetabelle!AC36=Schichten!$B$3,Schichtfolgetabelle!AC36=Schichten!$B$4),INDEX($D$98:$D$147,MATCH(CODE(Schichtfolgetabelle!AC36),$H$98:$H$147,0)),IF(ISERROR(VLOOKUP(Schichtfolgetabelle!AC36,Berechnung!$A$98:$D$147,4,0)),0,VLOOKUP(Schichtfolgetabelle!AC36,Berechnung!$A$98:$D$147,4,0)))</f>
        <v>0</v>
      </c>
      <c r="AE262" s="29">
        <f>IF(OR(Schichtfolgetabelle!AD36=Schichten!$B$3,Schichtfolgetabelle!AD36=Schichten!$B$4),INDEX($D$98:$D$147,MATCH(CODE(Schichtfolgetabelle!AD36),$H$98:$H$147,0)),IF(ISERROR(VLOOKUP(Schichtfolgetabelle!AD36,Berechnung!$A$98:$D$147,4,0)),0,VLOOKUP(Schichtfolgetabelle!AD36,Berechnung!$A$98:$D$147,4,0)))</f>
        <v>0</v>
      </c>
      <c r="AF262" s="29">
        <f>IF(OR(Schichtfolgetabelle!AE36=Schichten!$B$3,Schichtfolgetabelle!AE36=Schichten!$B$4),INDEX($D$98:$D$147,MATCH(CODE(Schichtfolgetabelle!AE36),$H$98:$H$147,0)),IF(ISERROR(VLOOKUP(Schichtfolgetabelle!AE36,Berechnung!$A$98:$D$147,4,0)),0,VLOOKUP(Schichtfolgetabelle!AE36,Berechnung!$A$98:$D$147,4,0)))</f>
        <v>0</v>
      </c>
      <c r="AG262" s="29">
        <f>IF(OR(Schichtfolgetabelle!AF36=Schichten!$B$3,Schichtfolgetabelle!AF36=Schichten!$B$4),INDEX($D$98:$D$147,MATCH(CODE(Schichtfolgetabelle!AF36),$H$98:$H$147,0)),IF(ISERROR(VLOOKUP(Schichtfolgetabelle!AF36,Berechnung!$A$98:$D$147,4,0)),0,VLOOKUP(Schichtfolgetabelle!AF36,Berechnung!$A$98:$D$147,4,0)))</f>
        <v>0</v>
      </c>
      <c r="AH262" s="29">
        <f>IF(OR(Schichtfolgetabelle!AG36=Schichten!$B$3,Schichtfolgetabelle!AG36=Schichten!$B$4),INDEX($D$98:$D$147,MATCH(CODE(Schichtfolgetabelle!AG36),$H$98:$H$147,0)),IF(ISERROR(VLOOKUP(Schichtfolgetabelle!AG36,Berechnung!$A$98:$D$147,4,0)),0,VLOOKUP(Schichtfolgetabelle!AG36,Berechnung!$A$98:$D$147,4,0)))</f>
        <v>0</v>
      </c>
      <c r="AI262" s="29">
        <f>IF(OR(Schichtfolgetabelle!AH36=Schichten!$B$3,Schichtfolgetabelle!AH36=Schichten!$B$4),INDEX($D$98:$D$147,MATCH(CODE(Schichtfolgetabelle!AH36),$H$98:$H$147,0)),IF(ISERROR(VLOOKUP(Schichtfolgetabelle!AH36,Berechnung!$A$98:$D$147,4,0)),0,VLOOKUP(Schichtfolgetabelle!AH36,Berechnung!$A$98:$D$147,4,0)))</f>
        <v>0</v>
      </c>
      <c r="AJ262" s="29">
        <f>IF(OR(Schichtfolgetabelle!AI36=Schichten!$B$3,Schichtfolgetabelle!AI36=Schichten!$B$4),INDEX($D$98:$D$147,MATCH(CODE(Schichtfolgetabelle!AI36),$H$98:$H$147,0)),IF(ISERROR(VLOOKUP(Schichtfolgetabelle!AI36,Berechnung!$A$98:$D$147,4,0)),0,VLOOKUP(Schichtfolgetabelle!AI36,Berechnung!$A$98:$D$147,4,0)))</f>
        <v>0</v>
      </c>
      <c r="AK262" s="29">
        <f>IF(OR(Schichtfolgetabelle!AJ36=Schichten!$B$3,Schichtfolgetabelle!AJ36=Schichten!$B$4),INDEX($D$98:$D$147,MATCH(CODE(Schichtfolgetabelle!AJ36),$H$98:$H$147,0)),IF(ISERROR(VLOOKUP(Schichtfolgetabelle!AJ36,Berechnung!$A$98:$D$147,4,0)),0,VLOOKUP(Schichtfolgetabelle!AJ36,Berechnung!$A$98:$D$147,4,0)))</f>
        <v>0</v>
      </c>
      <c r="AM262" t="str">
        <f t="shared" si="18"/>
        <v>00:00</v>
      </c>
      <c r="AN262" s="29">
        <f>IF(OR(Schichtfolge!F35=Schichten!$B$3,Schichtfolge!F35=Schichten!$B$4),INDEX($D$98:$D$147,MATCH(CODE(Schichtfolge!F35),$H$98:$H$147,0)),IF(ISERROR(VLOOKUP(Schichtfolge!F35,Berechnung!$A$98:$D$147,4,0)),0,VLOOKUP(Schichtfolge!F35,Berechnung!$A$98:$D$147,4,0)))</f>
        <v>0</v>
      </c>
      <c r="AO262" s="29">
        <f>IF(OR(Schichtfolge!G35=Schichten!$B$3,Schichtfolge!G35=Schichten!$B$4),INDEX($D$98:$D$147,MATCH(CODE(Schichtfolge!G35),$H$98:$H$147,0)),IF(ISERROR(VLOOKUP(Schichtfolge!G35,Berechnung!$A$98:$D$147,4,0)),0,VLOOKUP(Schichtfolge!G35,Berechnung!$A$98:$D$147,4,0)))</f>
        <v>0</v>
      </c>
      <c r="AP262" s="29">
        <f>IF(OR(Schichtfolge!H35=Schichten!$B$3,Schichtfolge!H35=Schichten!$B$4),INDEX($D$98:$D$147,MATCH(CODE(Schichtfolge!H35),$H$98:$H$147,0)),IF(ISERROR(VLOOKUP(Schichtfolge!H35,Berechnung!$A$98:$D$147,4,0)),0,VLOOKUP(Schichtfolge!H35,Berechnung!$A$98:$D$147,4,0)))</f>
        <v>0</v>
      </c>
      <c r="AQ262" s="29">
        <f>IF(OR(Schichtfolge!I35=Schichten!$B$3,Schichtfolge!I35=Schichten!$B$4),INDEX($D$98:$D$147,MATCH(CODE(Schichtfolge!I35),$H$98:$H$147,0)),IF(ISERROR(VLOOKUP(Schichtfolge!I35,Berechnung!$A$98:$D$147,4,0)),0,VLOOKUP(Schichtfolge!I35,Berechnung!$A$98:$D$147,4,0)))</f>
        <v>0</v>
      </c>
      <c r="AR262" s="29">
        <f>IF(OR(Schichtfolge!J35=Schichten!$B$3,Schichtfolge!J35=Schichten!$B$4),INDEX($D$98:$D$147,MATCH(CODE(Schichtfolge!J35),$H$98:$H$147,0)),IF(ISERROR(VLOOKUP(Schichtfolge!J35,Berechnung!$A$98:$D$147,4,0)),0,VLOOKUP(Schichtfolge!J35,Berechnung!$A$98:$D$147,4,0)))</f>
        <v>0</v>
      </c>
      <c r="AS262" s="29">
        <f>IF(OR(Schichtfolge!K35=Schichten!$B$3,Schichtfolge!K35=Schichten!$B$4),INDEX($D$98:$D$147,MATCH(CODE(Schichtfolge!K35),$H$98:$H$147,0)),IF(ISERROR(VLOOKUP(Schichtfolge!K35,Berechnung!$A$98:$D$147,4,0)),0,VLOOKUP(Schichtfolge!K35,Berechnung!$A$98:$D$147,4,0)))</f>
        <v>0</v>
      </c>
      <c r="AT262" s="29">
        <f>IF(OR(Schichtfolge!L35=Schichten!$B$3,Schichtfolge!L35=Schichten!$B$4),INDEX($D$98:$D$147,MATCH(CODE(Schichtfolge!L35),$H$98:$H$147,0)),IF(ISERROR(VLOOKUP(Schichtfolge!L35,Berechnung!$A$98:$D$147,4,0)),0,VLOOKUP(Schichtfolge!L35,Berechnung!$A$98:$D$147,4,0)))</f>
        <v>0</v>
      </c>
      <c r="AU262" s="29">
        <f>IF(OR(Schichtfolge!M35=Schichten!$B$3,Schichtfolge!M35=Schichten!$B$4),INDEX($D$98:$D$147,MATCH(CODE(Schichtfolge!M35),$H$98:$H$147,0)),IF(ISERROR(VLOOKUP(Schichtfolge!M35,Berechnung!$A$98:$D$147,4,0)),0,VLOOKUP(Schichtfolge!M35,Berechnung!$A$98:$D$147,4,0)))</f>
        <v>0</v>
      </c>
      <c r="AV262" s="29">
        <f>IF(OR(Schichtfolge!N35=Schichten!$B$3,Schichtfolge!N35=Schichten!$B$4),INDEX($D$98:$D$147,MATCH(CODE(Schichtfolge!N35),$H$98:$H$147,0)),IF(ISERROR(VLOOKUP(Schichtfolge!N35,Berechnung!$A$98:$D$147,4,0)),0,VLOOKUP(Schichtfolge!N35,Berechnung!$A$98:$D$147,4,0)))</f>
        <v>0</v>
      </c>
      <c r="AW262" s="29">
        <f>IF(OR(Schichtfolge!O35=Schichten!$B$3,Schichtfolge!O35=Schichten!$B$4),INDEX($D$98:$D$147,MATCH(CODE(Schichtfolge!O35),$H$98:$H$147,0)),IF(ISERROR(VLOOKUP(Schichtfolge!O35,Berechnung!$A$98:$D$147,4,0)),0,VLOOKUP(Schichtfolge!O35,Berechnung!$A$98:$D$147,4,0)))</f>
        <v>0</v>
      </c>
      <c r="AX262" s="29">
        <f>IF(OR(Schichtfolge!P35=Schichten!$B$3,Schichtfolge!P35=Schichten!$B$4),INDEX($D$98:$D$147,MATCH(CODE(Schichtfolge!P35),$H$98:$H$147,0)),IF(ISERROR(VLOOKUP(Schichtfolge!P35,Berechnung!$A$98:$D$147,4,0)),0,VLOOKUP(Schichtfolge!P35,Berechnung!$A$98:$D$147,4,0)))</f>
        <v>0</v>
      </c>
      <c r="AY262" s="29">
        <f>IF(OR(Schichtfolge!Q35=Schichten!$B$3,Schichtfolge!Q35=Schichten!$B$4),INDEX($D$98:$D$147,MATCH(CODE(Schichtfolge!Q35),$H$98:$H$147,0)),IF(ISERROR(VLOOKUP(Schichtfolge!Q35,Berechnung!$A$98:$D$147,4,0)),0,VLOOKUP(Schichtfolge!Q35,Berechnung!$A$98:$D$147,4,0)))</f>
        <v>0</v>
      </c>
      <c r="AZ262" s="29">
        <f>IF(OR(Schichtfolge!R35=Schichten!$B$3,Schichtfolge!R35=Schichten!$B$4),INDEX($D$98:$D$147,MATCH(CODE(Schichtfolge!R35),$H$98:$H$147,0)),IF(ISERROR(VLOOKUP(Schichtfolge!R35,Berechnung!$A$98:$D$147,4,0)),0,VLOOKUP(Schichtfolge!R35,Berechnung!$A$98:$D$147,4,0)))</f>
        <v>0</v>
      </c>
      <c r="BA262" s="29">
        <f>IF(OR(Schichtfolge!S35=Schichten!$B$3,Schichtfolge!S35=Schichten!$B$4),INDEX($D$98:$D$147,MATCH(CODE(Schichtfolge!S35),$H$98:$H$147,0)),IF(ISERROR(VLOOKUP(Schichtfolge!S35,Berechnung!$A$98:$D$147,4,0)),0,VLOOKUP(Schichtfolge!S35,Berechnung!$A$98:$D$147,4,0)))</f>
        <v>0</v>
      </c>
      <c r="BB262" s="29">
        <f>IF(OR(Schichtfolge!T35=Schichten!$B$3,Schichtfolge!T35=Schichten!$B$4),INDEX($D$98:$D$147,MATCH(CODE(Schichtfolge!T35),$H$98:$H$147,0)),IF(ISERROR(VLOOKUP(Schichtfolge!T35,Berechnung!$A$98:$D$147,4,0)),0,VLOOKUP(Schichtfolge!T35,Berechnung!$A$98:$D$147,4,0)))</f>
        <v>0</v>
      </c>
      <c r="BC262" s="29">
        <f>IF(OR(Schichtfolge!U35=Schichten!$B$3,Schichtfolge!U35=Schichten!$B$4),INDEX($D$98:$D$147,MATCH(CODE(Schichtfolge!U35),$H$98:$H$147,0)),IF(ISERROR(VLOOKUP(Schichtfolge!U35,Berechnung!$A$98:$D$147,4,0)),0,VLOOKUP(Schichtfolge!U35,Berechnung!$A$98:$D$147,4,0)))</f>
        <v>0</v>
      </c>
      <c r="BD262" s="29">
        <f>IF(OR(Schichtfolge!V35=Schichten!$B$3,Schichtfolge!V35=Schichten!$B$4),INDEX($D$98:$D$147,MATCH(CODE(Schichtfolge!V35),$H$98:$H$147,0)),IF(ISERROR(VLOOKUP(Schichtfolge!V35,Berechnung!$A$98:$D$147,4,0)),0,VLOOKUP(Schichtfolge!V35,Berechnung!$A$98:$D$147,4,0)))</f>
        <v>0</v>
      </c>
      <c r="BE262" s="29">
        <f>IF(OR(Schichtfolge!W35=Schichten!$B$3,Schichtfolge!W35=Schichten!$B$4),INDEX($D$98:$D$147,MATCH(CODE(Schichtfolge!W35),$H$98:$H$147,0)),IF(ISERROR(VLOOKUP(Schichtfolge!W35,Berechnung!$A$98:$D$147,4,0)),0,VLOOKUP(Schichtfolge!W35,Berechnung!$A$98:$D$147,4,0)))</f>
        <v>0</v>
      </c>
      <c r="BF262" s="29">
        <f>IF(OR(Schichtfolge!X35=Schichten!$B$3,Schichtfolge!X35=Schichten!$B$4),INDEX($D$98:$D$147,MATCH(CODE(Schichtfolge!X35),$H$98:$H$147,0)),IF(ISERROR(VLOOKUP(Schichtfolge!X35,Berechnung!$A$98:$D$147,4,0)),0,VLOOKUP(Schichtfolge!X35,Berechnung!$A$98:$D$147,4,0)))</f>
        <v>0</v>
      </c>
      <c r="BG262" s="29">
        <f>IF(OR(Schichtfolge!Y35=Schichten!$B$3,Schichtfolge!Y35=Schichten!$B$4),INDEX($D$98:$D$147,MATCH(CODE(Schichtfolge!Y35),$H$98:$H$147,0)),IF(ISERROR(VLOOKUP(Schichtfolge!Y35,Berechnung!$A$98:$D$147,4,0)),0,VLOOKUP(Schichtfolge!Y35,Berechnung!$A$98:$D$147,4,0)))</f>
        <v>0</v>
      </c>
      <c r="BH262" s="29">
        <f>IF(OR(Schichtfolge!Z35=Schichten!$B$3,Schichtfolge!Z35=Schichten!$B$4),INDEX($D$98:$D$147,MATCH(CODE(Schichtfolge!Z35),$H$98:$H$147,0)),IF(ISERROR(VLOOKUP(Schichtfolge!Z35,Berechnung!$A$98:$D$147,4,0)),0,VLOOKUP(Schichtfolge!Z35,Berechnung!$A$98:$D$147,4,0)))</f>
        <v>0</v>
      </c>
      <c r="BI262" s="29">
        <f>IF(OR(Schichtfolge!AA35=Schichten!$B$3,Schichtfolge!AA35=Schichten!$B$4),INDEX($D$98:$D$147,MATCH(CODE(Schichtfolge!AA35),$H$98:$H$147,0)),IF(ISERROR(VLOOKUP(Schichtfolge!AA35,Berechnung!$A$98:$D$147,4,0)),0,VLOOKUP(Schichtfolge!AA35,Berechnung!$A$98:$D$147,4,0)))</f>
        <v>0</v>
      </c>
      <c r="BJ262" s="29">
        <f>IF(OR(Schichtfolge!AB35=Schichten!$B$3,Schichtfolge!AB35=Schichten!$B$4),INDEX($D$98:$D$147,MATCH(CODE(Schichtfolge!AB35),$H$98:$H$147,0)),IF(ISERROR(VLOOKUP(Schichtfolge!AB35,Berechnung!$A$98:$D$147,4,0)),0,VLOOKUP(Schichtfolge!AB35,Berechnung!$A$98:$D$147,4,0)))</f>
        <v>0</v>
      </c>
      <c r="BK262" s="29">
        <f>IF(OR(Schichtfolge!AC35=Schichten!$B$3,Schichtfolge!AC35=Schichten!$B$4),INDEX($D$98:$D$147,MATCH(CODE(Schichtfolge!AC35),$H$98:$H$147,0)),IF(ISERROR(VLOOKUP(Schichtfolge!AC35,Berechnung!$A$98:$D$147,4,0)),0,VLOOKUP(Schichtfolge!AC35,Berechnung!$A$98:$D$147,4,0)))</f>
        <v>0</v>
      </c>
      <c r="BL262" s="29">
        <f>IF(OR(Schichtfolge!AD35=Schichten!$B$3,Schichtfolge!AD35=Schichten!$B$4),INDEX($D$98:$D$147,MATCH(CODE(Schichtfolge!AD35),$H$98:$H$147,0)),IF(ISERROR(VLOOKUP(Schichtfolge!AD35,Berechnung!$A$98:$D$147,4,0)),0,VLOOKUP(Schichtfolge!AD35,Berechnung!$A$98:$D$147,4,0)))</f>
        <v>0</v>
      </c>
      <c r="BM262" s="29">
        <f>IF(OR(Schichtfolge!AE35=Schichten!$B$3,Schichtfolge!AE35=Schichten!$B$4),INDEX($D$98:$D$147,MATCH(CODE(Schichtfolge!AE35),$H$98:$H$147,0)),IF(ISERROR(VLOOKUP(Schichtfolge!AE35,Berechnung!$A$98:$D$147,4,0)),0,VLOOKUP(Schichtfolge!AE35,Berechnung!$A$98:$D$147,4,0)))</f>
        <v>0</v>
      </c>
      <c r="BN262" s="29">
        <f>IF(OR(Schichtfolge!AF35=Schichten!$B$3,Schichtfolge!AF35=Schichten!$B$4),INDEX($D$98:$D$147,MATCH(CODE(Schichtfolge!AF35),$H$98:$H$147,0)),IF(ISERROR(VLOOKUP(Schichtfolge!AF35,Berechnung!$A$98:$D$147,4,0)),0,VLOOKUP(Schichtfolge!AF35,Berechnung!$A$98:$D$147,4,0)))</f>
        <v>0</v>
      </c>
      <c r="BO262" s="29">
        <f>IF(OR(Schichtfolge!AG35=Schichten!$B$3,Schichtfolge!AG35=Schichten!$B$4),INDEX($D$98:$D$147,MATCH(CODE(Schichtfolge!AG35),$H$98:$H$147,0)),IF(ISERROR(VLOOKUP(Schichtfolge!AG35,Berechnung!$A$98:$D$147,4,0)),0,VLOOKUP(Schichtfolge!AG35,Berechnung!$A$98:$D$147,4,0)))</f>
        <v>0</v>
      </c>
    </row>
    <row r="263" spans="1:67" x14ac:dyDescent="0.25">
      <c r="A263" s="82" t="str">
        <f>IF(Feiertage!D113&lt;&gt;"",Feiertage!B113,"")</f>
        <v/>
      </c>
      <c r="C263">
        <f>Schichtfolgetabelle!B37</f>
        <v>32</v>
      </c>
      <c r="D263" t="str">
        <f>Schichtfolgetabelle!C37</f>
        <v>Vorname32</v>
      </c>
      <c r="E263" t="str">
        <f>Schichtfolgetabelle!D37</f>
        <v>Nachname32</v>
      </c>
      <c r="F263" s="29" t="str">
        <f t="shared" si="17"/>
        <v>00:00</v>
      </c>
      <c r="G263" s="29">
        <f>IF(OR(Schichtfolgetabelle!F37=Schichten!$B$3,Schichtfolgetabelle!F37=Schichten!$B$4),INDEX($D$98:$D$147,MATCH(CODE(Schichtfolgetabelle!F37),$H$98:$H$147,0)),IF(ISERROR(VLOOKUP(Schichtfolgetabelle!F37,Berechnung!$A$98:$D$147,4,0)),0,VLOOKUP(Schichtfolgetabelle!F37,Berechnung!$A$98:$D$147,4,0)))</f>
        <v>0</v>
      </c>
      <c r="H263" s="29">
        <f>IF(OR(Schichtfolgetabelle!G37=Schichten!$B$3,Schichtfolgetabelle!G37=Schichten!$B$4),INDEX($D$98:$D$147,MATCH(CODE(Schichtfolgetabelle!G37),$H$98:$H$147,0)),IF(ISERROR(VLOOKUP(Schichtfolgetabelle!G37,Berechnung!$A$98:$D$147,4,0)),0,VLOOKUP(Schichtfolgetabelle!G37,Berechnung!$A$98:$D$147,4,0)))</f>
        <v>0</v>
      </c>
      <c r="I263" s="29">
        <f>IF(OR(Schichtfolgetabelle!H37=Schichten!$B$3,Schichtfolgetabelle!H37=Schichten!$B$4),INDEX($D$98:$D$147,MATCH(CODE(Schichtfolgetabelle!H37),$H$98:$H$147,0)),IF(ISERROR(VLOOKUP(Schichtfolgetabelle!H37,Berechnung!$A$98:$D$147,4,0)),0,VLOOKUP(Schichtfolgetabelle!H37,Berechnung!$A$98:$D$147,4,0)))</f>
        <v>0</v>
      </c>
      <c r="J263" s="29">
        <f>IF(OR(Schichtfolgetabelle!I37=Schichten!$B$3,Schichtfolgetabelle!I37=Schichten!$B$4),INDEX($D$98:$D$147,MATCH(CODE(Schichtfolgetabelle!I37),$H$98:$H$147,0)),IF(ISERROR(VLOOKUP(Schichtfolgetabelle!I37,Berechnung!$A$98:$D$147,4,0)),0,VLOOKUP(Schichtfolgetabelle!I37,Berechnung!$A$98:$D$147,4,0)))</f>
        <v>0</v>
      </c>
      <c r="K263" s="29">
        <f>IF(OR(Schichtfolgetabelle!J37=Schichten!$B$3,Schichtfolgetabelle!J37=Schichten!$B$4),INDEX($D$98:$D$147,MATCH(CODE(Schichtfolgetabelle!J37),$H$98:$H$147,0)),IF(ISERROR(VLOOKUP(Schichtfolgetabelle!J37,Berechnung!$A$98:$D$147,4,0)),0,VLOOKUP(Schichtfolgetabelle!J37,Berechnung!$A$98:$D$147,4,0)))</f>
        <v>0</v>
      </c>
      <c r="L263" s="29">
        <f>IF(OR(Schichtfolgetabelle!K37=Schichten!$B$3,Schichtfolgetabelle!K37=Schichten!$B$4),INDEX($D$98:$D$147,MATCH(CODE(Schichtfolgetabelle!K37),$H$98:$H$147,0)),IF(ISERROR(VLOOKUP(Schichtfolgetabelle!K37,Berechnung!$A$98:$D$147,4,0)),0,VLOOKUP(Schichtfolgetabelle!K37,Berechnung!$A$98:$D$147,4,0)))</f>
        <v>0</v>
      </c>
      <c r="M263" s="29">
        <f>IF(OR(Schichtfolgetabelle!L37=Schichten!$B$3,Schichtfolgetabelle!L37=Schichten!$B$4),INDEX($D$98:$D$147,MATCH(CODE(Schichtfolgetabelle!L37),$H$98:$H$147,0)),IF(ISERROR(VLOOKUP(Schichtfolgetabelle!L37,Berechnung!$A$98:$D$147,4,0)),0,VLOOKUP(Schichtfolgetabelle!L37,Berechnung!$A$98:$D$147,4,0)))</f>
        <v>0</v>
      </c>
      <c r="N263" s="29">
        <f>IF(OR(Schichtfolgetabelle!M37=Schichten!$B$3,Schichtfolgetabelle!M37=Schichten!$B$4),INDEX($D$98:$D$147,MATCH(CODE(Schichtfolgetabelle!M37),$H$98:$H$147,0)),IF(ISERROR(VLOOKUP(Schichtfolgetabelle!M37,Berechnung!$A$98:$D$147,4,0)),0,VLOOKUP(Schichtfolgetabelle!M37,Berechnung!$A$98:$D$147,4,0)))</f>
        <v>0</v>
      </c>
      <c r="O263" s="29">
        <f>IF(OR(Schichtfolgetabelle!N37=Schichten!$B$3,Schichtfolgetabelle!N37=Schichten!$B$4),INDEX($D$98:$D$147,MATCH(CODE(Schichtfolgetabelle!N37),$H$98:$H$147,0)),IF(ISERROR(VLOOKUP(Schichtfolgetabelle!N37,Berechnung!$A$98:$D$147,4,0)),0,VLOOKUP(Schichtfolgetabelle!N37,Berechnung!$A$98:$D$147,4,0)))</f>
        <v>0</v>
      </c>
      <c r="P263" s="29">
        <f>IF(OR(Schichtfolgetabelle!O37=Schichten!$B$3,Schichtfolgetabelle!O37=Schichten!$B$4),INDEX($D$98:$D$147,MATCH(CODE(Schichtfolgetabelle!O37),$H$98:$H$147,0)),IF(ISERROR(VLOOKUP(Schichtfolgetabelle!O37,Berechnung!$A$98:$D$147,4,0)),0,VLOOKUP(Schichtfolgetabelle!O37,Berechnung!$A$98:$D$147,4,0)))</f>
        <v>0</v>
      </c>
      <c r="Q263" s="29">
        <f>IF(OR(Schichtfolgetabelle!P37=Schichten!$B$3,Schichtfolgetabelle!P37=Schichten!$B$4),INDEX($D$98:$D$147,MATCH(CODE(Schichtfolgetabelle!P37),$H$98:$H$147,0)),IF(ISERROR(VLOOKUP(Schichtfolgetabelle!P37,Berechnung!$A$98:$D$147,4,0)),0,VLOOKUP(Schichtfolgetabelle!P37,Berechnung!$A$98:$D$147,4,0)))</f>
        <v>0</v>
      </c>
      <c r="R263" s="29">
        <f>IF(OR(Schichtfolgetabelle!Q37=Schichten!$B$3,Schichtfolgetabelle!Q37=Schichten!$B$4),INDEX($D$98:$D$147,MATCH(CODE(Schichtfolgetabelle!Q37),$H$98:$H$147,0)),IF(ISERROR(VLOOKUP(Schichtfolgetabelle!Q37,Berechnung!$A$98:$D$147,4,0)),0,VLOOKUP(Schichtfolgetabelle!Q37,Berechnung!$A$98:$D$147,4,0)))</f>
        <v>0</v>
      </c>
      <c r="S263" s="29">
        <f>IF(OR(Schichtfolgetabelle!R37=Schichten!$B$3,Schichtfolgetabelle!R37=Schichten!$B$4),INDEX($D$98:$D$147,MATCH(CODE(Schichtfolgetabelle!R37),$H$98:$H$147,0)),IF(ISERROR(VLOOKUP(Schichtfolgetabelle!R37,Berechnung!$A$98:$D$147,4,0)),0,VLOOKUP(Schichtfolgetabelle!R37,Berechnung!$A$98:$D$147,4,0)))</f>
        <v>0</v>
      </c>
      <c r="T263" s="29">
        <f>IF(OR(Schichtfolgetabelle!S37=Schichten!$B$3,Schichtfolgetabelle!S37=Schichten!$B$4),INDEX($D$98:$D$147,MATCH(CODE(Schichtfolgetabelle!S37),$H$98:$H$147,0)),IF(ISERROR(VLOOKUP(Schichtfolgetabelle!S37,Berechnung!$A$98:$D$147,4,0)),0,VLOOKUP(Schichtfolgetabelle!S37,Berechnung!$A$98:$D$147,4,0)))</f>
        <v>0</v>
      </c>
      <c r="U263" s="29">
        <f>IF(OR(Schichtfolgetabelle!T37=Schichten!$B$3,Schichtfolgetabelle!T37=Schichten!$B$4),INDEX($D$98:$D$147,MATCH(CODE(Schichtfolgetabelle!T37),$H$98:$H$147,0)),IF(ISERROR(VLOOKUP(Schichtfolgetabelle!T37,Berechnung!$A$98:$D$147,4,0)),0,VLOOKUP(Schichtfolgetabelle!T37,Berechnung!$A$98:$D$147,4,0)))</f>
        <v>0</v>
      </c>
      <c r="V263" s="29">
        <f>IF(OR(Schichtfolgetabelle!U37=Schichten!$B$3,Schichtfolgetabelle!U37=Schichten!$B$4),INDEX($D$98:$D$147,MATCH(CODE(Schichtfolgetabelle!U37),$H$98:$H$147,0)),IF(ISERROR(VLOOKUP(Schichtfolgetabelle!U37,Berechnung!$A$98:$D$147,4,0)),0,VLOOKUP(Schichtfolgetabelle!U37,Berechnung!$A$98:$D$147,4,0)))</f>
        <v>0</v>
      </c>
      <c r="W263" s="29">
        <f>IF(OR(Schichtfolgetabelle!V37=Schichten!$B$3,Schichtfolgetabelle!V37=Schichten!$B$4),INDEX($D$98:$D$147,MATCH(CODE(Schichtfolgetabelle!V37),$H$98:$H$147,0)),IF(ISERROR(VLOOKUP(Schichtfolgetabelle!V37,Berechnung!$A$98:$D$147,4,0)),0,VLOOKUP(Schichtfolgetabelle!V37,Berechnung!$A$98:$D$147,4,0)))</f>
        <v>0</v>
      </c>
      <c r="X263" s="29">
        <f>IF(OR(Schichtfolgetabelle!W37=Schichten!$B$3,Schichtfolgetabelle!W37=Schichten!$B$4),INDEX($D$98:$D$147,MATCH(CODE(Schichtfolgetabelle!W37),$H$98:$H$147,0)),IF(ISERROR(VLOOKUP(Schichtfolgetabelle!W37,Berechnung!$A$98:$D$147,4,0)),0,VLOOKUP(Schichtfolgetabelle!W37,Berechnung!$A$98:$D$147,4,0)))</f>
        <v>0</v>
      </c>
      <c r="Y263" s="29">
        <f>IF(OR(Schichtfolgetabelle!X37=Schichten!$B$3,Schichtfolgetabelle!X37=Schichten!$B$4),INDEX($D$98:$D$147,MATCH(CODE(Schichtfolgetabelle!X37),$H$98:$H$147,0)),IF(ISERROR(VLOOKUP(Schichtfolgetabelle!X37,Berechnung!$A$98:$D$147,4,0)),0,VLOOKUP(Schichtfolgetabelle!X37,Berechnung!$A$98:$D$147,4,0)))</f>
        <v>0</v>
      </c>
      <c r="Z263" s="29">
        <f>IF(OR(Schichtfolgetabelle!Y37=Schichten!$B$3,Schichtfolgetabelle!Y37=Schichten!$B$4),INDEX($D$98:$D$147,MATCH(CODE(Schichtfolgetabelle!Y37),$H$98:$H$147,0)),IF(ISERROR(VLOOKUP(Schichtfolgetabelle!Y37,Berechnung!$A$98:$D$147,4,0)),0,VLOOKUP(Schichtfolgetabelle!Y37,Berechnung!$A$98:$D$147,4,0)))</f>
        <v>0</v>
      </c>
      <c r="AA263" s="29">
        <f>IF(OR(Schichtfolgetabelle!Z37=Schichten!$B$3,Schichtfolgetabelle!Z37=Schichten!$B$4),INDEX($D$98:$D$147,MATCH(CODE(Schichtfolgetabelle!Z37),$H$98:$H$147,0)),IF(ISERROR(VLOOKUP(Schichtfolgetabelle!Z37,Berechnung!$A$98:$D$147,4,0)),0,VLOOKUP(Schichtfolgetabelle!Z37,Berechnung!$A$98:$D$147,4,0)))</f>
        <v>0</v>
      </c>
      <c r="AB263" s="29">
        <f>IF(OR(Schichtfolgetabelle!AA37=Schichten!$B$3,Schichtfolgetabelle!AA37=Schichten!$B$4),INDEX($D$98:$D$147,MATCH(CODE(Schichtfolgetabelle!AA37),$H$98:$H$147,0)),IF(ISERROR(VLOOKUP(Schichtfolgetabelle!AA37,Berechnung!$A$98:$D$147,4,0)),0,VLOOKUP(Schichtfolgetabelle!AA37,Berechnung!$A$98:$D$147,4,0)))</f>
        <v>0</v>
      </c>
      <c r="AC263" s="29">
        <f>IF(OR(Schichtfolgetabelle!AB37=Schichten!$B$3,Schichtfolgetabelle!AB37=Schichten!$B$4),INDEX($D$98:$D$147,MATCH(CODE(Schichtfolgetabelle!AB37),$H$98:$H$147,0)),IF(ISERROR(VLOOKUP(Schichtfolgetabelle!AB37,Berechnung!$A$98:$D$147,4,0)),0,VLOOKUP(Schichtfolgetabelle!AB37,Berechnung!$A$98:$D$147,4,0)))</f>
        <v>0</v>
      </c>
      <c r="AD263" s="29">
        <f>IF(OR(Schichtfolgetabelle!AC37=Schichten!$B$3,Schichtfolgetabelle!AC37=Schichten!$B$4),INDEX($D$98:$D$147,MATCH(CODE(Schichtfolgetabelle!AC37),$H$98:$H$147,0)),IF(ISERROR(VLOOKUP(Schichtfolgetabelle!AC37,Berechnung!$A$98:$D$147,4,0)),0,VLOOKUP(Schichtfolgetabelle!AC37,Berechnung!$A$98:$D$147,4,0)))</f>
        <v>0</v>
      </c>
      <c r="AE263" s="29">
        <f>IF(OR(Schichtfolgetabelle!AD37=Schichten!$B$3,Schichtfolgetabelle!AD37=Schichten!$B$4),INDEX($D$98:$D$147,MATCH(CODE(Schichtfolgetabelle!AD37),$H$98:$H$147,0)),IF(ISERROR(VLOOKUP(Schichtfolgetabelle!AD37,Berechnung!$A$98:$D$147,4,0)),0,VLOOKUP(Schichtfolgetabelle!AD37,Berechnung!$A$98:$D$147,4,0)))</f>
        <v>0</v>
      </c>
      <c r="AF263" s="29">
        <f>IF(OR(Schichtfolgetabelle!AE37=Schichten!$B$3,Schichtfolgetabelle!AE37=Schichten!$B$4),INDEX($D$98:$D$147,MATCH(CODE(Schichtfolgetabelle!AE37),$H$98:$H$147,0)),IF(ISERROR(VLOOKUP(Schichtfolgetabelle!AE37,Berechnung!$A$98:$D$147,4,0)),0,VLOOKUP(Schichtfolgetabelle!AE37,Berechnung!$A$98:$D$147,4,0)))</f>
        <v>0</v>
      </c>
      <c r="AG263" s="29">
        <f>IF(OR(Schichtfolgetabelle!AF37=Schichten!$B$3,Schichtfolgetabelle!AF37=Schichten!$B$4),INDEX($D$98:$D$147,MATCH(CODE(Schichtfolgetabelle!AF37),$H$98:$H$147,0)),IF(ISERROR(VLOOKUP(Schichtfolgetabelle!AF37,Berechnung!$A$98:$D$147,4,0)),0,VLOOKUP(Schichtfolgetabelle!AF37,Berechnung!$A$98:$D$147,4,0)))</f>
        <v>0</v>
      </c>
      <c r="AH263" s="29">
        <f>IF(OR(Schichtfolgetabelle!AG37=Schichten!$B$3,Schichtfolgetabelle!AG37=Schichten!$B$4),INDEX($D$98:$D$147,MATCH(CODE(Schichtfolgetabelle!AG37),$H$98:$H$147,0)),IF(ISERROR(VLOOKUP(Schichtfolgetabelle!AG37,Berechnung!$A$98:$D$147,4,0)),0,VLOOKUP(Schichtfolgetabelle!AG37,Berechnung!$A$98:$D$147,4,0)))</f>
        <v>0</v>
      </c>
      <c r="AI263" s="29">
        <f>IF(OR(Schichtfolgetabelle!AH37=Schichten!$B$3,Schichtfolgetabelle!AH37=Schichten!$B$4),INDEX($D$98:$D$147,MATCH(CODE(Schichtfolgetabelle!AH37),$H$98:$H$147,0)),IF(ISERROR(VLOOKUP(Schichtfolgetabelle!AH37,Berechnung!$A$98:$D$147,4,0)),0,VLOOKUP(Schichtfolgetabelle!AH37,Berechnung!$A$98:$D$147,4,0)))</f>
        <v>0</v>
      </c>
      <c r="AJ263" s="29">
        <f>IF(OR(Schichtfolgetabelle!AI37=Schichten!$B$3,Schichtfolgetabelle!AI37=Schichten!$B$4),INDEX($D$98:$D$147,MATCH(CODE(Schichtfolgetabelle!AI37),$H$98:$H$147,0)),IF(ISERROR(VLOOKUP(Schichtfolgetabelle!AI37,Berechnung!$A$98:$D$147,4,0)),0,VLOOKUP(Schichtfolgetabelle!AI37,Berechnung!$A$98:$D$147,4,0)))</f>
        <v>0</v>
      </c>
      <c r="AK263" s="29">
        <f>IF(OR(Schichtfolgetabelle!AJ37=Schichten!$B$3,Schichtfolgetabelle!AJ37=Schichten!$B$4),INDEX($D$98:$D$147,MATCH(CODE(Schichtfolgetabelle!AJ37),$H$98:$H$147,0)),IF(ISERROR(VLOOKUP(Schichtfolgetabelle!AJ37,Berechnung!$A$98:$D$147,4,0)),0,VLOOKUP(Schichtfolgetabelle!AJ37,Berechnung!$A$98:$D$147,4,0)))</f>
        <v>0</v>
      </c>
      <c r="AM263" t="str">
        <f t="shared" si="18"/>
        <v>00:00</v>
      </c>
      <c r="AN263" s="29">
        <f>IF(OR(Schichtfolge!F36=Schichten!$B$3,Schichtfolge!F36=Schichten!$B$4),INDEX($D$98:$D$147,MATCH(CODE(Schichtfolge!F36),$H$98:$H$147,0)),IF(ISERROR(VLOOKUP(Schichtfolge!F36,Berechnung!$A$98:$D$147,4,0)),0,VLOOKUP(Schichtfolge!F36,Berechnung!$A$98:$D$147,4,0)))</f>
        <v>0</v>
      </c>
      <c r="AO263" s="29">
        <f>IF(OR(Schichtfolge!G36=Schichten!$B$3,Schichtfolge!G36=Schichten!$B$4),INDEX($D$98:$D$147,MATCH(CODE(Schichtfolge!G36),$H$98:$H$147,0)),IF(ISERROR(VLOOKUP(Schichtfolge!G36,Berechnung!$A$98:$D$147,4,0)),0,VLOOKUP(Schichtfolge!G36,Berechnung!$A$98:$D$147,4,0)))</f>
        <v>0</v>
      </c>
      <c r="AP263" s="29">
        <f>IF(OR(Schichtfolge!H36=Schichten!$B$3,Schichtfolge!H36=Schichten!$B$4),INDEX($D$98:$D$147,MATCH(CODE(Schichtfolge!H36),$H$98:$H$147,0)),IF(ISERROR(VLOOKUP(Schichtfolge!H36,Berechnung!$A$98:$D$147,4,0)),0,VLOOKUP(Schichtfolge!H36,Berechnung!$A$98:$D$147,4,0)))</f>
        <v>0</v>
      </c>
      <c r="AQ263" s="29">
        <f>IF(OR(Schichtfolge!I36=Schichten!$B$3,Schichtfolge!I36=Schichten!$B$4),INDEX($D$98:$D$147,MATCH(CODE(Schichtfolge!I36),$H$98:$H$147,0)),IF(ISERROR(VLOOKUP(Schichtfolge!I36,Berechnung!$A$98:$D$147,4,0)),0,VLOOKUP(Schichtfolge!I36,Berechnung!$A$98:$D$147,4,0)))</f>
        <v>0</v>
      </c>
      <c r="AR263" s="29">
        <f>IF(OR(Schichtfolge!J36=Schichten!$B$3,Schichtfolge!J36=Schichten!$B$4),INDEX($D$98:$D$147,MATCH(CODE(Schichtfolge!J36),$H$98:$H$147,0)),IF(ISERROR(VLOOKUP(Schichtfolge!J36,Berechnung!$A$98:$D$147,4,0)),0,VLOOKUP(Schichtfolge!J36,Berechnung!$A$98:$D$147,4,0)))</f>
        <v>0</v>
      </c>
      <c r="AS263" s="29">
        <f>IF(OR(Schichtfolge!K36=Schichten!$B$3,Schichtfolge!K36=Schichten!$B$4),INDEX($D$98:$D$147,MATCH(CODE(Schichtfolge!K36),$H$98:$H$147,0)),IF(ISERROR(VLOOKUP(Schichtfolge!K36,Berechnung!$A$98:$D$147,4,0)),0,VLOOKUP(Schichtfolge!K36,Berechnung!$A$98:$D$147,4,0)))</f>
        <v>0</v>
      </c>
      <c r="AT263" s="29">
        <f>IF(OR(Schichtfolge!L36=Schichten!$B$3,Schichtfolge!L36=Schichten!$B$4),INDEX($D$98:$D$147,MATCH(CODE(Schichtfolge!L36),$H$98:$H$147,0)),IF(ISERROR(VLOOKUP(Schichtfolge!L36,Berechnung!$A$98:$D$147,4,0)),0,VLOOKUP(Schichtfolge!L36,Berechnung!$A$98:$D$147,4,0)))</f>
        <v>0</v>
      </c>
      <c r="AU263" s="29">
        <f>IF(OR(Schichtfolge!M36=Schichten!$B$3,Schichtfolge!M36=Schichten!$B$4),INDEX($D$98:$D$147,MATCH(CODE(Schichtfolge!M36),$H$98:$H$147,0)),IF(ISERROR(VLOOKUP(Schichtfolge!M36,Berechnung!$A$98:$D$147,4,0)),0,VLOOKUP(Schichtfolge!M36,Berechnung!$A$98:$D$147,4,0)))</f>
        <v>0</v>
      </c>
      <c r="AV263" s="29">
        <f>IF(OR(Schichtfolge!N36=Schichten!$B$3,Schichtfolge!N36=Schichten!$B$4),INDEX($D$98:$D$147,MATCH(CODE(Schichtfolge!N36),$H$98:$H$147,0)),IF(ISERROR(VLOOKUP(Schichtfolge!N36,Berechnung!$A$98:$D$147,4,0)),0,VLOOKUP(Schichtfolge!N36,Berechnung!$A$98:$D$147,4,0)))</f>
        <v>0</v>
      </c>
      <c r="AW263" s="29">
        <f>IF(OR(Schichtfolge!O36=Schichten!$B$3,Schichtfolge!O36=Schichten!$B$4),INDEX($D$98:$D$147,MATCH(CODE(Schichtfolge!O36),$H$98:$H$147,0)),IF(ISERROR(VLOOKUP(Schichtfolge!O36,Berechnung!$A$98:$D$147,4,0)),0,VLOOKUP(Schichtfolge!O36,Berechnung!$A$98:$D$147,4,0)))</f>
        <v>0</v>
      </c>
      <c r="AX263" s="29">
        <f>IF(OR(Schichtfolge!P36=Schichten!$B$3,Schichtfolge!P36=Schichten!$B$4),INDEX($D$98:$D$147,MATCH(CODE(Schichtfolge!P36),$H$98:$H$147,0)),IF(ISERROR(VLOOKUP(Schichtfolge!P36,Berechnung!$A$98:$D$147,4,0)),0,VLOOKUP(Schichtfolge!P36,Berechnung!$A$98:$D$147,4,0)))</f>
        <v>0</v>
      </c>
      <c r="AY263" s="29">
        <f>IF(OR(Schichtfolge!Q36=Schichten!$B$3,Schichtfolge!Q36=Schichten!$B$4),INDEX($D$98:$D$147,MATCH(CODE(Schichtfolge!Q36),$H$98:$H$147,0)),IF(ISERROR(VLOOKUP(Schichtfolge!Q36,Berechnung!$A$98:$D$147,4,0)),0,VLOOKUP(Schichtfolge!Q36,Berechnung!$A$98:$D$147,4,0)))</f>
        <v>0</v>
      </c>
      <c r="AZ263" s="29">
        <f>IF(OR(Schichtfolge!R36=Schichten!$B$3,Schichtfolge!R36=Schichten!$B$4),INDEX($D$98:$D$147,MATCH(CODE(Schichtfolge!R36),$H$98:$H$147,0)),IF(ISERROR(VLOOKUP(Schichtfolge!R36,Berechnung!$A$98:$D$147,4,0)),0,VLOOKUP(Schichtfolge!R36,Berechnung!$A$98:$D$147,4,0)))</f>
        <v>0</v>
      </c>
      <c r="BA263" s="29">
        <f>IF(OR(Schichtfolge!S36=Schichten!$B$3,Schichtfolge!S36=Schichten!$B$4),INDEX($D$98:$D$147,MATCH(CODE(Schichtfolge!S36),$H$98:$H$147,0)),IF(ISERROR(VLOOKUP(Schichtfolge!S36,Berechnung!$A$98:$D$147,4,0)),0,VLOOKUP(Schichtfolge!S36,Berechnung!$A$98:$D$147,4,0)))</f>
        <v>0</v>
      </c>
      <c r="BB263" s="29">
        <f>IF(OR(Schichtfolge!T36=Schichten!$B$3,Schichtfolge!T36=Schichten!$B$4),INDEX($D$98:$D$147,MATCH(CODE(Schichtfolge!T36),$H$98:$H$147,0)),IF(ISERROR(VLOOKUP(Schichtfolge!T36,Berechnung!$A$98:$D$147,4,0)),0,VLOOKUP(Schichtfolge!T36,Berechnung!$A$98:$D$147,4,0)))</f>
        <v>0</v>
      </c>
      <c r="BC263" s="29">
        <f>IF(OR(Schichtfolge!U36=Schichten!$B$3,Schichtfolge!U36=Schichten!$B$4),INDEX($D$98:$D$147,MATCH(CODE(Schichtfolge!U36),$H$98:$H$147,0)),IF(ISERROR(VLOOKUP(Schichtfolge!U36,Berechnung!$A$98:$D$147,4,0)),0,VLOOKUP(Schichtfolge!U36,Berechnung!$A$98:$D$147,4,0)))</f>
        <v>0</v>
      </c>
      <c r="BD263" s="29">
        <f>IF(OR(Schichtfolge!V36=Schichten!$B$3,Schichtfolge!V36=Schichten!$B$4),INDEX($D$98:$D$147,MATCH(CODE(Schichtfolge!V36),$H$98:$H$147,0)),IF(ISERROR(VLOOKUP(Schichtfolge!V36,Berechnung!$A$98:$D$147,4,0)),0,VLOOKUP(Schichtfolge!V36,Berechnung!$A$98:$D$147,4,0)))</f>
        <v>0</v>
      </c>
      <c r="BE263" s="29">
        <f>IF(OR(Schichtfolge!W36=Schichten!$B$3,Schichtfolge!W36=Schichten!$B$4),INDEX($D$98:$D$147,MATCH(CODE(Schichtfolge!W36),$H$98:$H$147,0)),IF(ISERROR(VLOOKUP(Schichtfolge!W36,Berechnung!$A$98:$D$147,4,0)),0,VLOOKUP(Schichtfolge!W36,Berechnung!$A$98:$D$147,4,0)))</f>
        <v>0</v>
      </c>
      <c r="BF263" s="29">
        <f>IF(OR(Schichtfolge!X36=Schichten!$B$3,Schichtfolge!X36=Schichten!$B$4),INDEX($D$98:$D$147,MATCH(CODE(Schichtfolge!X36),$H$98:$H$147,0)),IF(ISERROR(VLOOKUP(Schichtfolge!X36,Berechnung!$A$98:$D$147,4,0)),0,VLOOKUP(Schichtfolge!X36,Berechnung!$A$98:$D$147,4,0)))</f>
        <v>0</v>
      </c>
      <c r="BG263" s="29">
        <f>IF(OR(Schichtfolge!Y36=Schichten!$B$3,Schichtfolge!Y36=Schichten!$B$4),INDEX($D$98:$D$147,MATCH(CODE(Schichtfolge!Y36),$H$98:$H$147,0)),IF(ISERROR(VLOOKUP(Schichtfolge!Y36,Berechnung!$A$98:$D$147,4,0)),0,VLOOKUP(Schichtfolge!Y36,Berechnung!$A$98:$D$147,4,0)))</f>
        <v>0</v>
      </c>
      <c r="BH263" s="29">
        <f>IF(OR(Schichtfolge!Z36=Schichten!$B$3,Schichtfolge!Z36=Schichten!$B$4),INDEX($D$98:$D$147,MATCH(CODE(Schichtfolge!Z36),$H$98:$H$147,0)),IF(ISERROR(VLOOKUP(Schichtfolge!Z36,Berechnung!$A$98:$D$147,4,0)),0,VLOOKUP(Schichtfolge!Z36,Berechnung!$A$98:$D$147,4,0)))</f>
        <v>0</v>
      </c>
      <c r="BI263" s="29">
        <f>IF(OR(Schichtfolge!AA36=Schichten!$B$3,Schichtfolge!AA36=Schichten!$B$4),INDEX($D$98:$D$147,MATCH(CODE(Schichtfolge!AA36),$H$98:$H$147,0)),IF(ISERROR(VLOOKUP(Schichtfolge!AA36,Berechnung!$A$98:$D$147,4,0)),0,VLOOKUP(Schichtfolge!AA36,Berechnung!$A$98:$D$147,4,0)))</f>
        <v>0</v>
      </c>
      <c r="BJ263" s="29">
        <f>IF(OR(Schichtfolge!AB36=Schichten!$B$3,Schichtfolge!AB36=Schichten!$B$4),INDEX($D$98:$D$147,MATCH(CODE(Schichtfolge!AB36),$H$98:$H$147,0)),IF(ISERROR(VLOOKUP(Schichtfolge!AB36,Berechnung!$A$98:$D$147,4,0)),0,VLOOKUP(Schichtfolge!AB36,Berechnung!$A$98:$D$147,4,0)))</f>
        <v>0</v>
      </c>
      <c r="BK263" s="29">
        <f>IF(OR(Schichtfolge!AC36=Schichten!$B$3,Schichtfolge!AC36=Schichten!$B$4),INDEX($D$98:$D$147,MATCH(CODE(Schichtfolge!AC36),$H$98:$H$147,0)),IF(ISERROR(VLOOKUP(Schichtfolge!AC36,Berechnung!$A$98:$D$147,4,0)),0,VLOOKUP(Schichtfolge!AC36,Berechnung!$A$98:$D$147,4,0)))</f>
        <v>0</v>
      </c>
      <c r="BL263" s="29">
        <f>IF(OR(Schichtfolge!AD36=Schichten!$B$3,Schichtfolge!AD36=Schichten!$B$4),INDEX($D$98:$D$147,MATCH(CODE(Schichtfolge!AD36),$H$98:$H$147,0)),IF(ISERROR(VLOOKUP(Schichtfolge!AD36,Berechnung!$A$98:$D$147,4,0)),0,VLOOKUP(Schichtfolge!AD36,Berechnung!$A$98:$D$147,4,0)))</f>
        <v>0</v>
      </c>
      <c r="BM263" s="29">
        <f>IF(OR(Schichtfolge!AE36=Schichten!$B$3,Schichtfolge!AE36=Schichten!$B$4),INDEX($D$98:$D$147,MATCH(CODE(Schichtfolge!AE36),$H$98:$H$147,0)),IF(ISERROR(VLOOKUP(Schichtfolge!AE36,Berechnung!$A$98:$D$147,4,0)),0,VLOOKUP(Schichtfolge!AE36,Berechnung!$A$98:$D$147,4,0)))</f>
        <v>0</v>
      </c>
      <c r="BN263" s="29">
        <f>IF(OR(Schichtfolge!AF36=Schichten!$B$3,Schichtfolge!AF36=Schichten!$B$4),INDEX($D$98:$D$147,MATCH(CODE(Schichtfolge!AF36),$H$98:$H$147,0)),IF(ISERROR(VLOOKUP(Schichtfolge!AF36,Berechnung!$A$98:$D$147,4,0)),0,VLOOKUP(Schichtfolge!AF36,Berechnung!$A$98:$D$147,4,0)))</f>
        <v>0</v>
      </c>
      <c r="BO263" s="29">
        <f>IF(OR(Schichtfolge!AG36=Schichten!$B$3,Schichtfolge!AG36=Schichten!$B$4),INDEX($D$98:$D$147,MATCH(CODE(Schichtfolge!AG36),$H$98:$H$147,0)),IF(ISERROR(VLOOKUP(Schichtfolge!AG36,Berechnung!$A$98:$D$147,4,0)),0,VLOOKUP(Schichtfolge!AG36,Berechnung!$A$98:$D$147,4,0)))</f>
        <v>0</v>
      </c>
    </row>
    <row r="264" spans="1:67" x14ac:dyDescent="0.25">
      <c r="A264" s="82" t="str">
        <f>IF(Feiertage!D114&lt;&gt;"",Feiertage!B114,"")</f>
        <v/>
      </c>
      <c r="C264">
        <f>Schichtfolgetabelle!B38</f>
        <v>33</v>
      </c>
      <c r="D264" t="str">
        <f>Schichtfolgetabelle!C38</f>
        <v>Vorname33</v>
      </c>
      <c r="E264" t="str">
        <f>Schichtfolgetabelle!D38</f>
        <v>Nachname33</v>
      </c>
      <c r="F264" s="29" t="str">
        <f t="shared" si="17"/>
        <v>00:00</v>
      </c>
      <c r="G264" s="29">
        <f>IF(OR(Schichtfolgetabelle!F38=Schichten!$B$3,Schichtfolgetabelle!F38=Schichten!$B$4),INDEX($D$98:$D$147,MATCH(CODE(Schichtfolgetabelle!F38),$H$98:$H$147,0)),IF(ISERROR(VLOOKUP(Schichtfolgetabelle!F38,Berechnung!$A$98:$D$147,4,0)),0,VLOOKUP(Schichtfolgetabelle!F38,Berechnung!$A$98:$D$147,4,0)))</f>
        <v>0</v>
      </c>
      <c r="H264" s="29">
        <f>IF(OR(Schichtfolgetabelle!G38=Schichten!$B$3,Schichtfolgetabelle!G38=Schichten!$B$4),INDEX($D$98:$D$147,MATCH(CODE(Schichtfolgetabelle!G38),$H$98:$H$147,0)),IF(ISERROR(VLOOKUP(Schichtfolgetabelle!G38,Berechnung!$A$98:$D$147,4,0)),0,VLOOKUP(Schichtfolgetabelle!G38,Berechnung!$A$98:$D$147,4,0)))</f>
        <v>0</v>
      </c>
      <c r="I264" s="29">
        <f>IF(OR(Schichtfolgetabelle!H38=Schichten!$B$3,Schichtfolgetabelle!H38=Schichten!$B$4),INDEX($D$98:$D$147,MATCH(CODE(Schichtfolgetabelle!H38),$H$98:$H$147,0)),IF(ISERROR(VLOOKUP(Schichtfolgetabelle!H38,Berechnung!$A$98:$D$147,4,0)),0,VLOOKUP(Schichtfolgetabelle!H38,Berechnung!$A$98:$D$147,4,0)))</f>
        <v>0</v>
      </c>
      <c r="J264" s="29">
        <f>IF(OR(Schichtfolgetabelle!I38=Schichten!$B$3,Schichtfolgetabelle!I38=Schichten!$B$4),INDEX($D$98:$D$147,MATCH(CODE(Schichtfolgetabelle!I38),$H$98:$H$147,0)),IF(ISERROR(VLOOKUP(Schichtfolgetabelle!I38,Berechnung!$A$98:$D$147,4,0)),0,VLOOKUP(Schichtfolgetabelle!I38,Berechnung!$A$98:$D$147,4,0)))</f>
        <v>0</v>
      </c>
      <c r="K264" s="29">
        <f>IF(OR(Schichtfolgetabelle!J38=Schichten!$B$3,Schichtfolgetabelle!J38=Schichten!$B$4),INDEX($D$98:$D$147,MATCH(CODE(Schichtfolgetabelle!J38),$H$98:$H$147,0)),IF(ISERROR(VLOOKUP(Schichtfolgetabelle!J38,Berechnung!$A$98:$D$147,4,0)),0,VLOOKUP(Schichtfolgetabelle!J38,Berechnung!$A$98:$D$147,4,0)))</f>
        <v>0</v>
      </c>
      <c r="L264" s="29">
        <f>IF(OR(Schichtfolgetabelle!K38=Schichten!$B$3,Schichtfolgetabelle!K38=Schichten!$B$4),INDEX($D$98:$D$147,MATCH(CODE(Schichtfolgetabelle!K38),$H$98:$H$147,0)),IF(ISERROR(VLOOKUP(Schichtfolgetabelle!K38,Berechnung!$A$98:$D$147,4,0)),0,VLOOKUP(Schichtfolgetabelle!K38,Berechnung!$A$98:$D$147,4,0)))</f>
        <v>0</v>
      </c>
      <c r="M264" s="29">
        <f>IF(OR(Schichtfolgetabelle!L38=Schichten!$B$3,Schichtfolgetabelle!L38=Schichten!$B$4),INDEX($D$98:$D$147,MATCH(CODE(Schichtfolgetabelle!L38),$H$98:$H$147,0)),IF(ISERROR(VLOOKUP(Schichtfolgetabelle!L38,Berechnung!$A$98:$D$147,4,0)),0,VLOOKUP(Schichtfolgetabelle!L38,Berechnung!$A$98:$D$147,4,0)))</f>
        <v>0</v>
      </c>
      <c r="N264" s="29">
        <f>IF(OR(Schichtfolgetabelle!M38=Schichten!$B$3,Schichtfolgetabelle!M38=Schichten!$B$4),INDEX($D$98:$D$147,MATCH(CODE(Schichtfolgetabelle!M38),$H$98:$H$147,0)),IF(ISERROR(VLOOKUP(Schichtfolgetabelle!M38,Berechnung!$A$98:$D$147,4,0)),0,VLOOKUP(Schichtfolgetabelle!M38,Berechnung!$A$98:$D$147,4,0)))</f>
        <v>0</v>
      </c>
      <c r="O264" s="29">
        <f>IF(OR(Schichtfolgetabelle!N38=Schichten!$B$3,Schichtfolgetabelle!N38=Schichten!$B$4),INDEX($D$98:$D$147,MATCH(CODE(Schichtfolgetabelle!N38),$H$98:$H$147,0)),IF(ISERROR(VLOOKUP(Schichtfolgetabelle!N38,Berechnung!$A$98:$D$147,4,0)),0,VLOOKUP(Schichtfolgetabelle!N38,Berechnung!$A$98:$D$147,4,0)))</f>
        <v>0</v>
      </c>
      <c r="P264" s="29">
        <f>IF(OR(Schichtfolgetabelle!O38=Schichten!$B$3,Schichtfolgetabelle!O38=Schichten!$B$4),INDEX($D$98:$D$147,MATCH(CODE(Schichtfolgetabelle!O38),$H$98:$H$147,0)),IF(ISERROR(VLOOKUP(Schichtfolgetabelle!O38,Berechnung!$A$98:$D$147,4,0)),0,VLOOKUP(Schichtfolgetabelle!O38,Berechnung!$A$98:$D$147,4,0)))</f>
        <v>0</v>
      </c>
      <c r="Q264" s="29">
        <f>IF(OR(Schichtfolgetabelle!P38=Schichten!$B$3,Schichtfolgetabelle!P38=Schichten!$B$4),INDEX($D$98:$D$147,MATCH(CODE(Schichtfolgetabelle!P38),$H$98:$H$147,0)),IF(ISERROR(VLOOKUP(Schichtfolgetabelle!P38,Berechnung!$A$98:$D$147,4,0)),0,VLOOKUP(Schichtfolgetabelle!P38,Berechnung!$A$98:$D$147,4,0)))</f>
        <v>0</v>
      </c>
      <c r="R264" s="29">
        <f>IF(OR(Schichtfolgetabelle!Q38=Schichten!$B$3,Schichtfolgetabelle!Q38=Schichten!$B$4),INDEX($D$98:$D$147,MATCH(CODE(Schichtfolgetabelle!Q38),$H$98:$H$147,0)),IF(ISERROR(VLOOKUP(Schichtfolgetabelle!Q38,Berechnung!$A$98:$D$147,4,0)),0,VLOOKUP(Schichtfolgetabelle!Q38,Berechnung!$A$98:$D$147,4,0)))</f>
        <v>0</v>
      </c>
      <c r="S264" s="29">
        <f>IF(OR(Schichtfolgetabelle!R38=Schichten!$B$3,Schichtfolgetabelle!R38=Schichten!$B$4),INDEX($D$98:$D$147,MATCH(CODE(Schichtfolgetabelle!R38),$H$98:$H$147,0)),IF(ISERROR(VLOOKUP(Schichtfolgetabelle!R38,Berechnung!$A$98:$D$147,4,0)),0,VLOOKUP(Schichtfolgetabelle!R38,Berechnung!$A$98:$D$147,4,0)))</f>
        <v>0</v>
      </c>
      <c r="T264" s="29">
        <f>IF(OR(Schichtfolgetabelle!S38=Schichten!$B$3,Schichtfolgetabelle!S38=Schichten!$B$4),INDEX($D$98:$D$147,MATCH(CODE(Schichtfolgetabelle!S38),$H$98:$H$147,0)),IF(ISERROR(VLOOKUP(Schichtfolgetabelle!S38,Berechnung!$A$98:$D$147,4,0)),0,VLOOKUP(Schichtfolgetabelle!S38,Berechnung!$A$98:$D$147,4,0)))</f>
        <v>0</v>
      </c>
      <c r="U264" s="29">
        <f>IF(OR(Schichtfolgetabelle!T38=Schichten!$B$3,Schichtfolgetabelle!T38=Schichten!$B$4),INDEX($D$98:$D$147,MATCH(CODE(Schichtfolgetabelle!T38),$H$98:$H$147,0)),IF(ISERROR(VLOOKUP(Schichtfolgetabelle!T38,Berechnung!$A$98:$D$147,4,0)),0,VLOOKUP(Schichtfolgetabelle!T38,Berechnung!$A$98:$D$147,4,0)))</f>
        <v>0</v>
      </c>
      <c r="V264" s="29">
        <f>IF(OR(Schichtfolgetabelle!U38=Schichten!$B$3,Schichtfolgetabelle!U38=Schichten!$B$4),INDEX($D$98:$D$147,MATCH(CODE(Schichtfolgetabelle!U38),$H$98:$H$147,0)),IF(ISERROR(VLOOKUP(Schichtfolgetabelle!U38,Berechnung!$A$98:$D$147,4,0)),0,VLOOKUP(Schichtfolgetabelle!U38,Berechnung!$A$98:$D$147,4,0)))</f>
        <v>0</v>
      </c>
      <c r="W264" s="29">
        <f>IF(OR(Schichtfolgetabelle!V38=Schichten!$B$3,Schichtfolgetabelle!V38=Schichten!$B$4),INDEX($D$98:$D$147,MATCH(CODE(Schichtfolgetabelle!V38),$H$98:$H$147,0)),IF(ISERROR(VLOOKUP(Schichtfolgetabelle!V38,Berechnung!$A$98:$D$147,4,0)),0,VLOOKUP(Schichtfolgetabelle!V38,Berechnung!$A$98:$D$147,4,0)))</f>
        <v>0</v>
      </c>
      <c r="X264" s="29">
        <f>IF(OR(Schichtfolgetabelle!W38=Schichten!$B$3,Schichtfolgetabelle!W38=Schichten!$B$4),INDEX($D$98:$D$147,MATCH(CODE(Schichtfolgetabelle!W38),$H$98:$H$147,0)),IF(ISERROR(VLOOKUP(Schichtfolgetabelle!W38,Berechnung!$A$98:$D$147,4,0)),0,VLOOKUP(Schichtfolgetabelle!W38,Berechnung!$A$98:$D$147,4,0)))</f>
        <v>0</v>
      </c>
      <c r="Y264" s="29">
        <f>IF(OR(Schichtfolgetabelle!X38=Schichten!$B$3,Schichtfolgetabelle!X38=Schichten!$B$4),INDEX($D$98:$D$147,MATCH(CODE(Schichtfolgetabelle!X38),$H$98:$H$147,0)),IF(ISERROR(VLOOKUP(Schichtfolgetabelle!X38,Berechnung!$A$98:$D$147,4,0)),0,VLOOKUP(Schichtfolgetabelle!X38,Berechnung!$A$98:$D$147,4,0)))</f>
        <v>0</v>
      </c>
      <c r="Z264" s="29">
        <f>IF(OR(Schichtfolgetabelle!Y38=Schichten!$B$3,Schichtfolgetabelle!Y38=Schichten!$B$4),INDEX($D$98:$D$147,MATCH(CODE(Schichtfolgetabelle!Y38),$H$98:$H$147,0)),IF(ISERROR(VLOOKUP(Schichtfolgetabelle!Y38,Berechnung!$A$98:$D$147,4,0)),0,VLOOKUP(Schichtfolgetabelle!Y38,Berechnung!$A$98:$D$147,4,0)))</f>
        <v>0</v>
      </c>
      <c r="AA264" s="29">
        <f>IF(OR(Schichtfolgetabelle!Z38=Schichten!$B$3,Schichtfolgetabelle!Z38=Schichten!$B$4),INDEX($D$98:$D$147,MATCH(CODE(Schichtfolgetabelle!Z38),$H$98:$H$147,0)),IF(ISERROR(VLOOKUP(Schichtfolgetabelle!Z38,Berechnung!$A$98:$D$147,4,0)),0,VLOOKUP(Schichtfolgetabelle!Z38,Berechnung!$A$98:$D$147,4,0)))</f>
        <v>0</v>
      </c>
      <c r="AB264" s="29">
        <f>IF(OR(Schichtfolgetabelle!AA38=Schichten!$B$3,Schichtfolgetabelle!AA38=Schichten!$B$4),INDEX($D$98:$D$147,MATCH(CODE(Schichtfolgetabelle!AA38),$H$98:$H$147,0)),IF(ISERROR(VLOOKUP(Schichtfolgetabelle!AA38,Berechnung!$A$98:$D$147,4,0)),0,VLOOKUP(Schichtfolgetabelle!AA38,Berechnung!$A$98:$D$147,4,0)))</f>
        <v>0</v>
      </c>
      <c r="AC264" s="29">
        <f>IF(OR(Schichtfolgetabelle!AB38=Schichten!$B$3,Schichtfolgetabelle!AB38=Schichten!$B$4),INDEX($D$98:$D$147,MATCH(CODE(Schichtfolgetabelle!AB38),$H$98:$H$147,0)),IF(ISERROR(VLOOKUP(Schichtfolgetabelle!AB38,Berechnung!$A$98:$D$147,4,0)),0,VLOOKUP(Schichtfolgetabelle!AB38,Berechnung!$A$98:$D$147,4,0)))</f>
        <v>0</v>
      </c>
      <c r="AD264" s="29">
        <f>IF(OR(Schichtfolgetabelle!AC38=Schichten!$B$3,Schichtfolgetabelle!AC38=Schichten!$B$4),INDEX($D$98:$D$147,MATCH(CODE(Schichtfolgetabelle!AC38),$H$98:$H$147,0)),IF(ISERROR(VLOOKUP(Schichtfolgetabelle!AC38,Berechnung!$A$98:$D$147,4,0)),0,VLOOKUP(Schichtfolgetabelle!AC38,Berechnung!$A$98:$D$147,4,0)))</f>
        <v>0</v>
      </c>
      <c r="AE264" s="29">
        <f>IF(OR(Schichtfolgetabelle!AD38=Schichten!$B$3,Schichtfolgetabelle!AD38=Schichten!$B$4),INDEX($D$98:$D$147,MATCH(CODE(Schichtfolgetabelle!AD38),$H$98:$H$147,0)),IF(ISERROR(VLOOKUP(Schichtfolgetabelle!AD38,Berechnung!$A$98:$D$147,4,0)),0,VLOOKUP(Schichtfolgetabelle!AD38,Berechnung!$A$98:$D$147,4,0)))</f>
        <v>0</v>
      </c>
      <c r="AF264" s="29">
        <f>IF(OR(Schichtfolgetabelle!AE38=Schichten!$B$3,Schichtfolgetabelle!AE38=Schichten!$B$4),INDEX($D$98:$D$147,MATCH(CODE(Schichtfolgetabelle!AE38),$H$98:$H$147,0)),IF(ISERROR(VLOOKUP(Schichtfolgetabelle!AE38,Berechnung!$A$98:$D$147,4,0)),0,VLOOKUP(Schichtfolgetabelle!AE38,Berechnung!$A$98:$D$147,4,0)))</f>
        <v>0</v>
      </c>
      <c r="AG264" s="29">
        <f>IF(OR(Schichtfolgetabelle!AF38=Schichten!$B$3,Schichtfolgetabelle!AF38=Schichten!$B$4),INDEX($D$98:$D$147,MATCH(CODE(Schichtfolgetabelle!AF38),$H$98:$H$147,0)),IF(ISERROR(VLOOKUP(Schichtfolgetabelle!AF38,Berechnung!$A$98:$D$147,4,0)),0,VLOOKUP(Schichtfolgetabelle!AF38,Berechnung!$A$98:$D$147,4,0)))</f>
        <v>0</v>
      </c>
      <c r="AH264" s="29">
        <f>IF(OR(Schichtfolgetabelle!AG38=Schichten!$B$3,Schichtfolgetabelle!AG38=Schichten!$B$4),INDEX($D$98:$D$147,MATCH(CODE(Schichtfolgetabelle!AG38),$H$98:$H$147,0)),IF(ISERROR(VLOOKUP(Schichtfolgetabelle!AG38,Berechnung!$A$98:$D$147,4,0)),0,VLOOKUP(Schichtfolgetabelle!AG38,Berechnung!$A$98:$D$147,4,0)))</f>
        <v>0</v>
      </c>
      <c r="AI264" s="29">
        <f>IF(OR(Schichtfolgetabelle!AH38=Schichten!$B$3,Schichtfolgetabelle!AH38=Schichten!$B$4),INDEX($D$98:$D$147,MATCH(CODE(Schichtfolgetabelle!AH38),$H$98:$H$147,0)),IF(ISERROR(VLOOKUP(Schichtfolgetabelle!AH38,Berechnung!$A$98:$D$147,4,0)),0,VLOOKUP(Schichtfolgetabelle!AH38,Berechnung!$A$98:$D$147,4,0)))</f>
        <v>0</v>
      </c>
      <c r="AJ264" s="29">
        <f>IF(OR(Schichtfolgetabelle!AI38=Schichten!$B$3,Schichtfolgetabelle!AI38=Schichten!$B$4),INDEX($D$98:$D$147,MATCH(CODE(Schichtfolgetabelle!AI38),$H$98:$H$147,0)),IF(ISERROR(VLOOKUP(Schichtfolgetabelle!AI38,Berechnung!$A$98:$D$147,4,0)),0,VLOOKUP(Schichtfolgetabelle!AI38,Berechnung!$A$98:$D$147,4,0)))</f>
        <v>0</v>
      </c>
      <c r="AK264" s="29">
        <f>IF(OR(Schichtfolgetabelle!AJ38=Schichten!$B$3,Schichtfolgetabelle!AJ38=Schichten!$B$4),INDEX($D$98:$D$147,MATCH(CODE(Schichtfolgetabelle!AJ38),$H$98:$H$147,0)),IF(ISERROR(VLOOKUP(Schichtfolgetabelle!AJ38,Berechnung!$A$98:$D$147,4,0)),0,VLOOKUP(Schichtfolgetabelle!AJ38,Berechnung!$A$98:$D$147,4,0)))</f>
        <v>0</v>
      </c>
      <c r="AM264" t="str">
        <f t="shared" si="18"/>
        <v>00:00</v>
      </c>
      <c r="AN264" s="29">
        <f>IF(OR(Schichtfolge!F37=Schichten!$B$3,Schichtfolge!F37=Schichten!$B$4),INDEX($D$98:$D$147,MATCH(CODE(Schichtfolge!F37),$H$98:$H$147,0)),IF(ISERROR(VLOOKUP(Schichtfolge!F37,Berechnung!$A$98:$D$147,4,0)),0,VLOOKUP(Schichtfolge!F37,Berechnung!$A$98:$D$147,4,0)))</f>
        <v>0</v>
      </c>
      <c r="AO264" s="29">
        <f>IF(OR(Schichtfolge!G37=Schichten!$B$3,Schichtfolge!G37=Schichten!$B$4),INDEX($D$98:$D$147,MATCH(CODE(Schichtfolge!G37),$H$98:$H$147,0)),IF(ISERROR(VLOOKUP(Schichtfolge!G37,Berechnung!$A$98:$D$147,4,0)),0,VLOOKUP(Schichtfolge!G37,Berechnung!$A$98:$D$147,4,0)))</f>
        <v>0</v>
      </c>
      <c r="AP264" s="29">
        <f>IF(OR(Schichtfolge!H37=Schichten!$B$3,Schichtfolge!H37=Schichten!$B$4),INDEX($D$98:$D$147,MATCH(CODE(Schichtfolge!H37),$H$98:$H$147,0)),IF(ISERROR(VLOOKUP(Schichtfolge!H37,Berechnung!$A$98:$D$147,4,0)),0,VLOOKUP(Schichtfolge!H37,Berechnung!$A$98:$D$147,4,0)))</f>
        <v>0</v>
      </c>
      <c r="AQ264" s="29">
        <f>IF(OR(Schichtfolge!I37=Schichten!$B$3,Schichtfolge!I37=Schichten!$B$4),INDEX($D$98:$D$147,MATCH(CODE(Schichtfolge!I37),$H$98:$H$147,0)),IF(ISERROR(VLOOKUP(Schichtfolge!I37,Berechnung!$A$98:$D$147,4,0)),0,VLOOKUP(Schichtfolge!I37,Berechnung!$A$98:$D$147,4,0)))</f>
        <v>0</v>
      </c>
      <c r="AR264" s="29">
        <f>IF(OR(Schichtfolge!J37=Schichten!$B$3,Schichtfolge!J37=Schichten!$B$4),INDEX($D$98:$D$147,MATCH(CODE(Schichtfolge!J37),$H$98:$H$147,0)),IF(ISERROR(VLOOKUP(Schichtfolge!J37,Berechnung!$A$98:$D$147,4,0)),0,VLOOKUP(Schichtfolge!J37,Berechnung!$A$98:$D$147,4,0)))</f>
        <v>0</v>
      </c>
      <c r="AS264" s="29">
        <f>IF(OR(Schichtfolge!K37=Schichten!$B$3,Schichtfolge!K37=Schichten!$B$4),INDEX($D$98:$D$147,MATCH(CODE(Schichtfolge!K37),$H$98:$H$147,0)),IF(ISERROR(VLOOKUP(Schichtfolge!K37,Berechnung!$A$98:$D$147,4,0)),0,VLOOKUP(Schichtfolge!K37,Berechnung!$A$98:$D$147,4,0)))</f>
        <v>0</v>
      </c>
      <c r="AT264" s="29">
        <f>IF(OR(Schichtfolge!L37=Schichten!$B$3,Schichtfolge!L37=Schichten!$B$4),INDEX($D$98:$D$147,MATCH(CODE(Schichtfolge!L37),$H$98:$H$147,0)),IF(ISERROR(VLOOKUP(Schichtfolge!L37,Berechnung!$A$98:$D$147,4,0)),0,VLOOKUP(Schichtfolge!L37,Berechnung!$A$98:$D$147,4,0)))</f>
        <v>0</v>
      </c>
      <c r="AU264" s="29">
        <f>IF(OR(Schichtfolge!M37=Schichten!$B$3,Schichtfolge!M37=Schichten!$B$4),INDEX($D$98:$D$147,MATCH(CODE(Schichtfolge!M37),$H$98:$H$147,0)),IF(ISERROR(VLOOKUP(Schichtfolge!M37,Berechnung!$A$98:$D$147,4,0)),0,VLOOKUP(Schichtfolge!M37,Berechnung!$A$98:$D$147,4,0)))</f>
        <v>0</v>
      </c>
      <c r="AV264" s="29">
        <f>IF(OR(Schichtfolge!N37=Schichten!$B$3,Schichtfolge!N37=Schichten!$B$4),INDEX($D$98:$D$147,MATCH(CODE(Schichtfolge!N37),$H$98:$H$147,0)),IF(ISERROR(VLOOKUP(Schichtfolge!N37,Berechnung!$A$98:$D$147,4,0)),0,VLOOKUP(Schichtfolge!N37,Berechnung!$A$98:$D$147,4,0)))</f>
        <v>0</v>
      </c>
      <c r="AW264" s="29">
        <f>IF(OR(Schichtfolge!O37=Schichten!$B$3,Schichtfolge!O37=Schichten!$B$4),INDEX($D$98:$D$147,MATCH(CODE(Schichtfolge!O37),$H$98:$H$147,0)),IF(ISERROR(VLOOKUP(Schichtfolge!O37,Berechnung!$A$98:$D$147,4,0)),0,VLOOKUP(Schichtfolge!O37,Berechnung!$A$98:$D$147,4,0)))</f>
        <v>0</v>
      </c>
      <c r="AX264" s="29">
        <f>IF(OR(Schichtfolge!P37=Schichten!$B$3,Schichtfolge!P37=Schichten!$B$4),INDEX($D$98:$D$147,MATCH(CODE(Schichtfolge!P37),$H$98:$H$147,0)),IF(ISERROR(VLOOKUP(Schichtfolge!P37,Berechnung!$A$98:$D$147,4,0)),0,VLOOKUP(Schichtfolge!P37,Berechnung!$A$98:$D$147,4,0)))</f>
        <v>0</v>
      </c>
      <c r="AY264" s="29">
        <f>IF(OR(Schichtfolge!Q37=Schichten!$B$3,Schichtfolge!Q37=Schichten!$B$4),INDEX($D$98:$D$147,MATCH(CODE(Schichtfolge!Q37),$H$98:$H$147,0)),IF(ISERROR(VLOOKUP(Schichtfolge!Q37,Berechnung!$A$98:$D$147,4,0)),0,VLOOKUP(Schichtfolge!Q37,Berechnung!$A$98:$D$147,4,0)))</f>
        <v>0</v>
      </c>
      <c r="AZ264" s="29">
        <f>IF(OR(Schichtfolge!R37=Schichten!$B$3,Schichtfolge!R37=Schichten!$B$4),INDEX($D$98:$D$147,MATCH(CODE(Schichtfolge!R37),$H$98:$H$147,0)),IF(ISERROR(VLOOKUP(Schichtfolge!R37,Berechnung!$A$98:$D$147,4,0)),0,VLOOKUP(Schichtfolge!R37,Berechnung!$A$98:$D$147,4,0)))</f>
        <v>0</v>
      </c>
      <c r="BA264" s="29">
        <f>IF(OR(Schichtfolge!S37=Schichten!$B$3,Schichtfolge!S37=Schichten!$B$4),INDEX($D$98:$D$147,MATCH(CODE(Schichtfolge!S37),$H$98:$H$147,0)),IF(ISERROR(VLOOKUP(Schichtfolge!S37,Berechnung!$A$98:$D$147,4,0)),0,VLOOKUP(Schichtfolge!S37,Berechnung!$A$98:$D$147,4,0)))</f>
        <v>0</v>
      </c>
      <c r="BB264" s="29">
        <f>IF(OR(Schichtfolge!T37=Schichten!$B$3,Schichtfolge!T37=Schichten!$B$4),INDEX($D$98:$D$147,MATCH(CODE(Schichtfolge!T37),$H$98:$H$147,0)),IF(ISERROR(VLOOKUP(Schichtfolge!T37,Berechnung!$A$98:$D$147,4,0)),0,VLOOKUP(Schichtfolge!T37,Berechnung!$A$98:$D$147,4,0)))</f>
        <v>0</v>
      </c>
      <c r="BC264" s="29">
        <f>IF(OR(Schichtfolge!U37=Schichten!$B$3,Schichtfolge!U37=Schichten!$B$4),INDEX($D$98:$D$147,MATCH(CODE(Schichtfolge!U37),$H$98:$H$147,0)),IF(ISERROR(VLOOKUP(Schichtfolge!U37,Berechnung!$A$98:$D$147,4,0)),0,VLOOKUP(Schichtfolge!U37,Berechnung!$A$98:$D$147,4,0)))</f>
        <v>0</v>
      </c>
      <c r="BD264" s="29">
        <f>IF(OR(Schichtfolge!V37=Schichten!$B$3,Schichtfolge!V37=Schichten!$B$4),INDEX($D$98:$D$147,MATCH(CODE(Schichtfolge!V37),$H$98:$H$147,0)),IF(ISERROR(VLOOKUP(Schichtfolge!V37,Berechnung!$A$98:$D$147,4,0)),0,VLOOKUP(Schichtfolge!V37,Berechnung!$A$98:$D$147,4,0)))</f>
        <v>0</v>
      </c>
      <c r="BE264" s="29">
        <f>IF(OR(Schichtfolge!W37=Schichten!$B$3,Schichtfolge!W37=Schichten!$B$4),INDEX($D$98:$D$147,MATCH(CODE(Schichtfolge!W37),$H$98:$H$147,0)),IF(ISERROR(VLOOKUP(Schichtfolge!W37,Berechnung!$A$98:$D$147,4,0)),0,VLOOKUP(Schichtfolge!W37,Berechnung!$A$98:$D$147,4,0)))</f>
        <v>0</v>
      </c>
      <c r="BF264" s="29">
        <f>IF(OR(Schichtfolge!X37=Schichten!$B$3,Schichtfolge!X37=Schichten!$B$4),INDEX($D$98:$D$147,MATCH(CODE(Schichtfolge!X37),$H$98:$H$147,0)),IF(ISERROR(VLOOKUP(Schichtfolge!X37,Berechnung!$A$98:$D$147,4,0)),0,VLOOKUP(Schichtfolge!X37,Berechnung!$A$98:$D$147,4,0)))</f>
        <v>0</v>
      </c>
      <c r="BG264" s="29">
        <f>IF(OR(Schichtfolge!Y37=Schichten!$B$3,Schichtfolge!Y37=Schichten!$B$4),INDEX($D$98:$D$147,MATCH(CODE(Schichtfolge!Y37),$H$98:$H$147,0)),IF(ISERROR(VLOOKUP(Schichtfolge!Y37,Berechnung!$A$98:$D$147,4,0)),0,VLOOKUP(Schichtfolge!Y37,Berechnung!$A$98:$D$147,4,0)))</f>
        <v>0</v>
      </c>
      <c r="BH264" s="29">
        <f>IF(OR(Schichtfolge!Z37=Schichten!$B$3,Schichtfolge!Z37=Schichten!$B$4),INDEX($D$98:$D$147,MATCH(CODE(Schichtfolge!Z37),$H$98:$H$147,0)),IF(ISERROR(VLOOKUP(Schichtfolge!Z37,Berechnung!$A$98:$D$147,4,0)),0,VLOOKUP(Schichtfolge!Z37,Berechnung!$A$98:$D$147,4,0)))</f>
        <v>0</v>
      </c>
      <c r="BI264" s="29">
        <f>IF(OR(Schichtfolge!AA37=Schichten!$B$3,Schichtfolge!AA37=Schichten!$B$4),INDEX($D$98:$D$147,MATCH(CODE(Schichtfolge!AA37),$H$98:$H$147,0)),IF(ISERROR(VLOOKUP(Schichtfolge!AA37,Berechnung!$A$98:$D$147,4,0)),0,VLOOKUP(Schichtfolge!AA37,Berechnung!$A$98:$D$147,4,0)))</f>
        <v>0</v>
      </c>
      <c r="BJ264" s="29">
        <f>IF(OR(Schichtfolge!AB37=Schichten!$B$3,Schichtfolge!AB37=Schichten!$B$4),INDEX($D$98:$D$147,MATCH(CODE(Schichtfolge!AB37),$H$98:$H$147,0)),IF(ISERROR(VLOOKUP(Schichtfolge!AB37,Berechnung!$A$98:$D$147,4,0)),0,VLOOKUP(Schichtfolge!AB37,Berechnung!$A$98:$D$147,4,0)))</f>
        <v>0</v>
      </c>
      <c r="BK264" s="29">
        <f>IF(OR(Schichtfolge!AC37=Schichten!$B$3,Schichtfolge!AC37=Schichten!$B$4),INDEX($D$98:$D$147,MATCH(CODE(Schichtfolge!AC37),$H$98:$H$147,0)),IF(ISERROR(VLOOKUP(Schichtfolge!AC37,Berechnung!$A$98:$D$147,4,0)),0,VLOOKUP(Schichtfolge!AC37,Berechnung!$A$98:$D$147,4,0)))</f>
        <v>0</v>
      </c>
      <c r="BL264" s="29">
        <f>IF(OR(Schichtfolge!AD37=Schichten!$B$3,Schichtfolge!AD37=Schichten!$B$4),INDEX($D$98:$D$147,MATCH(CODE(Schichtfolge!AD37),$H$98:$H$147,0)),IF(ISERROR(VLOOKUP(Schichtfolge!AD37,Berechnung!$A$98:$D$147,4,0)),0,VLOOKUP(Schichtfolge!AD37,Berechnung!$A$98:$D$147,4,0)))</f>
        <v>0</v>
      </c>
      <c r="BM264" s="29">
        <f>IF(OR(Schichtfolge!AE37=Schichten!$B$3,Schichtfolge!AE37=Schichten!$B$4),INDEX($D$98:$D$147,MATCH(CODE(Schichtfolge!AE37),$H$98:$H$147,0)),IF(ISERROR(VLOOKUP(Schichtfolge!AE37,Berechnung!$A$98:$D$147,4,0)),0,VLOOKUP(Schichtfolge!AE37,Berechnung!$A$98:$D$147,4,0)))</f>
        <v>0</v>
      </c>
      <c r="BN264" s="29">
        <f>IF(OR(Schichtfolge!AF37=Schichten!$B$3,Schichtfolge!AF37=Schichten!$B$4),INDEX($D$98:$D$147,MATCH(CODE(Schichtfolge!AF37),$H$98:$H$147,0)),IF(ISERROR(VLOOKUP(Schichtfolge!AF37,Berechnung!$A$98:$D$147,4,0)),0,VLOOKUP(Schichtfolge!AF37,Berechnung!$A$98:$D$147,4,0)))</f>
        <v>0</v>
      </c>
      <c r="BO264" s="29">
        <f>IF(OR(Schichtfolge!AG37=Schichten!$B$3,Schichtfolge!AG37=Schichten!$B$4),INDEX($D$98:$D$147,MATCH(CODE(Schichtfolge!AG37),$H$98:$H$147,0)),IF(ISERROR(VLOOKUP(Schichtfolge!AG37,Berechnung!$A$98:$D$147,4,0)),0,VLOOKUP(Schichtfolge!AG37,Berechnung!$A$98:$D$147,4,0)))</f>
        <v>0</v>
      </c>
    </row>
    <row r="265" spans="1:67" x14ac:dyDescent="0.25">
      <c r="A265" s="82" t="str">
        <f>IF(Feiertage!D115&lt;&gt;"",Feiertage!B115,"")</f>
        <v/>
      </c>
      <c r="C265">
        <f>Schichtfolgetabelle!B39</f>
        <v>34</v>
      </c>
      <c r="D265" t="str">
        <f>Schichtfolgetabelle!C39</f>
        <v>Vorname34</v>
      </c>
      <c r="E265" t="str">
        <f>Schichtfolgetabelle!D39</f>
        <v>Nachname34</v>
      </c>
      <c r="F265" s="29" t="str">
        <f t="shared" si="17"/>
        <v>00:00</v>
      </c>
      <c r="G265" s="29">
        <f>IF(OR(Schichtfolgetabelle!F39=Schichten!$B$3,Schichtfolgetabelle!F39=Schichten!$B$4),INDEX($D$98:$D$147,MATCH(CODE(Schichtfolgetabelle!F39),$H$98:$H$147,0)),IF(ISERROR(VLOOKUP(Schichtfolgetabelle!F39,Berechnung!$A$98:$D$147,4,0)),0,VLOOKUP(Schichtfolgetabelle!F39,Berechnung!$A$98:$D$147,4,0)))</f>
        <v>0</v>
      </c>
      <c r="H265" s="29">
        <f>IF(OR(Schichtfolgetabelle!G39=Schichten!$B$3,Schichtfolgetabelle!G39=Schichten!$B$4),INDEX($D$98:$D$147,MATCH(CODE(Schichtfolgetabelle!G39),$H$98:$H$147,0)),IF(ISERROR(VLOOKUP(Schichtfolgetabelle!G39,Berechnung!$A$98:$D$147,4,0)),0,VLOOKUP(Schichtfolgetabelle!G39,Berechnung!$A$98:$D$147,4,0)))</f>
        <v>0</v>
      </c>
      <c r="I265" s="29">
        <f>IF(OR(Schichtfolgetabelle!H39=Schichten!$B$3,Schichtfolgetabelle!H39=Schichten!$B$4),INDEX($D$98:$D$147,MATCH(CODE(Schichtfolgetabelle!H39),$H$98:$H$147,0)),IF(ISERROR(VLOOKUP(Schichtfolgetabelle!H39,Berechnung!$A$98:$D$147,4,0)),0,VLOOKUP(Schichtfolgetabelle!H39,Berechnung!$A$98:$D$147,4,0)))</f>
        <v>0</v>
      </c>
      <c r="J265" s="29">
        <f>IF(OR(Schichtfolgetabelle!I39=Schichten!$B$3,Schichtfolgetabelle!I39=Schichten!$B$4),INDEX($D$98:$D$147,MATCH(CODE(Schichtfolgetabelle!I39),$H$98:$H$147,0)),IF(ISERROR(VLOOKUP(Schichtfolgetabelle!I39,Berechnung!$A$98:$D$147,4,0)),0,VLOOKUP(Schichtfolgetabelle!I39,Berechnung!$A$98:$D$147,4,0)))</f>
        <v>0</v>
      </c>
      <c r="K265" s="29">
        <f>IF(OR(Schichtfolgetabelle!J39=Schichten!$B$3,Schichtfolgetabelle!J39=Schichten!$B$4),INDEX($D$98:$D$147,MATCH(CODE(Schichtfolgetabelle!J39),$H$98:$H$147,0)),IF(ISERROR(VLOOKUP(Schichtfolgetabelle!J39,Berechnung!$A$98:$D$147,4,0)),0,VLOOKUP(Schichtfolgetabelle!J39,Berechnung!$A$98:$D$147,4,0)))</f>
        <v>0</v>
      </c>
      <c r="L265" s="29">
        <f>IF(OR(Schichtfolgetabelle!K39=Schichten!$B$3,Schichtfolgetabelle!K39=Schichten!$B$4),INDEX($D$98:$D$147,MATCH(CODE(Schichtfolgetabelle!K39),$H$98:$H$147,0)),IF(ISERROR(VLOOKUP(Schichtfolgetabelle!K39,Berechnung!$A$98:$D$147,4,0)),0,VLOOKUP(Schichtfolgetabelle!K39,Berechnung!$A$98:$D$147,4,0)))</f>
        <v>0</v>
      </c>
      <c r="M265" s="29">
        <f>IF(OR(Schichtfolgetabelle!L39=Schichten!$B$3,Schichtfolgetabelle!L39=Schichten!$B$4),INDEX($D$98:$D$147,MATCH(CODE(Schichtfolgetabelle!L39),$H$98:$H$147,0)),IF(ISERROR(VLOOKUP(Schichtfolgetabelle!L39,Berechnung!$A$98:$D$147,4,0)),0,VLOOKUP(Schichtfolgetabelle!L39,Berechnung!$A$98:$D$147,4,0)))</f>
        <v>0</v>
      </c>
      <c r="N265" s="29">
        <f>IF(OR(Schichtfolgetabelle!M39=Schichten!$B$3,Schichtfolgetabelle!M39=Schichten!$B$4),INDEX($D$98:$D$147,MATCH(CODE(Schichtfolgetabelle!M39),$H$98:$H$147,0)),IF(ISERROR(VLOOKUP(Schichtfolgetabelle!M39,Berechnung!$A$98:$D$147,4,0)),0,VLOOKUP(Schichtfolgetabelle!M39,Berechnung!$A$98:$D$147,4,0)))</f>
        <v>0</v>
      </c>
      <c r="O265" s="29">
        <f>IF(OR(Schichtfolgetabelle!N39=Schichten!$B$3,Schichtfolgetabelle!N39=Schichten!$B$4),INDEX($D$98:$D$147,MATCH(CODE(Schichtfolgetabelle!N39),$H$98:$H$147,0)),IF(ISERROR(VLOOKUP(Schichtfolgetabelle!N39,Berechnung!$A$98:$D$147,4,0)),0,VLOOKUP(Schichtfolgetabelle!N39,Berechnung!$A$98:$D$147,4,0)))</f>
        <v>0</v>
      </c>
      <c r="P265" s="29">
        <f>IF(OR(Schichtfolgetabelle!O39=Schichten!$B$3,Schichtfolgetabelle!O39=Schichten!$B$4),INDEX($D$98:$D$147,MATCH(CODE(Schichtfolgetabelle!O39),$H$98:$H$147,0)),IF(ISERROR(VLOOKUP(Schichtfolgetabelle!O39,Berechnung!$A$98:$D$147,4,0)),0,VLOOKUP(Schichtfolgetabelle!O39,Berechnung!$A$98:$D$147,4,0)))</f>
        <v>0</v>
      </c>
      <c r="Q265" s="29">
        <f>IF(OR(Schichtfolgetabelle!P39=Schichten!$B$3,Schichtfolgetabelle!P39=Schichten!$B$4),INDEX($D$98:$D$147,MATCH(CODE(Schichtfolgetabelle!P39),$H$98:$H$147,0)),IF(ISERROR(VLOOKUP(Schichtfolgetabelle!P39,Berechnung!$A$98:$D$147,4,0)),0,VLOOKUP(Schichtfolgetabelle!P39,Berechnung!$A$98:$D$147,4,0)))</f>
        <v>0</v>
      </c>
      <c r="R265" s="29">
        <f>IF(OR(Schichtfolgetabelle!Q39=Schichten!$B$3,Schichtfolgetabelle!Q39=Schichten!$B$4),INDEX($D$98:$D$147,MATCH(CODE(Schichtfolgetabelle!Q39),$H$98:$H$147,0)),IF(ISERROR(VLOOKUP(Schichtfolgetabelle!Q39,Berechnung!$A$98:$D$147,4,0)),0,VLOOKUP(Schichtfolgetabelle!Q39,Berechnung!$A$98:$D$147,4,0)))</f>
        <v>0</v>
      </c>
      <c r="S265" s="29">
        <f>IF(OR(Schichtfolgetabelle!R39=Schichten!$B$3,Schichtfolgetabelle!R39=Schichten!$B$4),INDEX($D$98:$D$147,MATCH(CODE(Schichtfolgetabelle!R39),$H$98:$H$147,0)),IF(ISERROR(VLOOKUP(Schichtfolgetabelle!R39,Berechnung!$A$98:$D$147,4,0)),0,VLOOKUP(Schichtfolgetabelle!R39,Berechnung!$A$98:$D$147,4,0)))</f>
        <v>0</v>
      </c>
      <c r="T265" s="29">
        <f>IF(OR(Schichtfolgetabelle!S39=Schichten!$B$3,Schichtfolgetabelle!S39=Schichten!$B$4),INDEX($D$98:$D$147,MATCH(CODE(Schichtfolgetabelle!S39),$H$98:$H$147,0)),IF(ISERROR(VLOOKUP(Schichtfolgetabelle!S39,Berechnung!$A$98:$D$147,4,0)),0,VLOOKUP(Schichtfolgetabelle!S39,Berechnung!$A$98:$D$147,4,0)))</f>
        <v>0</v>
      </c>
      <c r="U265" s="29">
        <f>IF(OR(Schichtfolgetabelle!T39=Schichten!$B$3,Schichtfolgetabelle!T39=Schichten!$B$4),INDEX($D$98:$D$147,MATCH(CODE(Schichtfolgetabelle!T39),$H$98:$H$147,0)),IF(ISERROR(VLOOKUP(Schichtfolgetabelle!T39,Berechnung!$A$98:$D$147,4,0)),0,VLOOKUP(Schichtfolgetabelle!T39,Berechnung!$A$98:$D$147,4,0)))</f>
        <v>0</v>
      </c>
      <c r="V265" s="29">
        <f>IF(OR(Schichtfolgetabelle!U39=Schichten!$B$3,Schichtfolgetabelle!U39=Schichten!$B$4),INDEX($D$98:$D$147,MATCH(CODE(Schichtfolgetabelle!U39),$H$98:$H$147,0)),IF(ISERROR(VLOOKUP(Schichtfolgetabelle!U39,Berechnung!$A$98:$D$147,4,0)),0,VLOOKUP(Schichtfolgetabelle!U39,Berechnung!$A$98:$D$147,4,0)))</f>
        <v>0</v>
      </c>
      <c r="W265" s="29">
        <f>IF(OR(Schichtfolgetabelle!V39=Schichten!$B$3,Schichtfolgetabelle!V39=Schichten!$B$4),INDEX($D$98:$D$147,MATCH(CODE(Schichtfolgetabelle!V39),$H$98:$H$147,0)),IF(ISERROR(VLOOKUP(Schichtfolgetabelle!V39,Berechnung!$A$98:$D$147,4,0)),0,VLOOKUP(Schichtfolgetabelle!V39,Berechnung!$A$98:$D$147,4,0)))</f>
        <v>0</v>
      </c>
      <c r="X265" s="29">
        <f>IF(OR(Schichtfolgetabelle!W39=Schichten!$B$3,Schichtfolgetabelle!W39=Schichten!$B$4),INDEX($D$98:$D$147,MATCH(CODE(Schichtfolgetabelle!W39),$H$98:$H$147,0)),IF(ISERROR(VLOOKUP(Schichtfolgetabelle!W39,Berechnung!$A$98:$D$147,4,0)),0,VLOOKUP(Schichtfolgetabelle!W39,Berechnung!$A$98:$D$147,4,0)))</f>
        <v>0</v>
      </c>
      <c r="Y265" s="29">
        <f>IF(OR(Schichtfolgetabelle!X39=Schichten!$B$3,Schichtfolgetabelle!X39=Schichten!$B$4),INDEX($D$98:$D$147,MATCH(CODE(Schichtfolgetabelle!X39),$H$98:$H$147,0)),IF(ISERROR(VLOOKUP(Schichtfolgetabelle!X39,Berechnung!$A$98:$D$147,4,0)),0,VLOOKUP(Schichtfolgetabelle!X39,Berechnung!$A$98:$D$147,4,0)))</f>
        <v>0</v>
      </c>
      <c r="Z265" s="29">
        <f>IF(OR(Schichtfolgetabelle!Y39=Schichten!$B$3,Schichtfolgetabelle!Y39=Schichten!$B$4),INDEX($D$98:$D$147,MATCH(CODE(Schichtfolgetabelle!Y39),$H$98:$H$147,0)),IF(ISERROR(VLOOKUP(Schichtfolgetabelle!Y39,Berechnung!$A$98:$D$147,4,0)),0,VLOOKUP(Schichtfolgetabelle!Y39,Berechnung!$A$98:$D$147,4,0)))</f>
        <v>0</v>
      </c>
      <c r="AA265" s="29">
        <f>IF(OR(Schichtfolgetabelle!Z39=Schichten!$B$3,Schichtfolgetabelle!Z39=Schichten!$B$4),INDEX($D$98:$D$147,MATCH(CODE(Schichtfolgetabelle!Z39),$H$98:$H$147,0)),IF(ISERROR(VLOOKUP(Schichtfolgetabelle!Z39,Berechnung!$A$98:$D$147,4,0)),0,VLOOKUP(Schichtfolgetabelle!Z39,Berechnung!$A$98:$D$147,4,0)))</f>
        <v>0</v>
      </c>
      <c r="AB265" s="29">
        <f>IF(OR(Schichtfolgetabelle!AA39=Schichten!$B$3,Schichtfolgetabelle!AA39=Schichten!$B$4),INDEX($D$98:$D$147,MATCH(CODE(Schichtfolgetabelle!AA39),$H$98:$H$147,0)),IF(ISERROR(VLOOKUP(Schichtfolgetabelle!AA39,Berechnung!$A$98:$D$147,4,0)),0,VLOOKUP(Schichtfolgetabelle!AA39,Berechnung!$A$98:$D$147,4,0)))</f>
        <v>0</v>
      </c>
      <c r="AC265" s="29">
        <f>IF(OR(Schichtfolgetabelle!AB39=Schichten!$B$3,Schichtfolgetabelle!AB39=Schichten!$B$4),INDEX($D$98:$D$147,MATCH(CODE(Schichtfolgetabelle!AB39),$H$98:$H$147,0)),IF(ISERROR(VLOOKUP(Schichtfolgetabelle!AB39,Berechnung!$A$98:$D$147,4,0)),0,VLOOKUP(Schichtfolgetabelle!AB39,Berechnung!$A$98:$D$147,4,0)))</f>
        <v>0</v>
      </c>
      <c r="AD265" s="29">
        <f>IF(OR(Schichtfolgetabelle!AC39=Schichten!$B$3,Schichtfolgetabelle!AC39=Schichten!$B$4),INDEX($D$98:$D$147,MATCH(CODE(Schichtfolgetabelle!AC39),$H$98:$H$147,0)),IF(ISERROR(VLOOKUP(Schichtfolgetabelle!AC39,Berechnung!$A$98:$D$147,4,0)),0,VLOOKUP(Schichtfolgetabelle!AC39,Berechnung!$A$98:$D$147,4,0)))</f>
        <v>0</v>
      </c>
      <c r="AE265" s="29">
        <f>IF(OR(Schichtfolgetabelle!AD39=Schichten!$B$3,Schichtfolgetabelle!AD39=Schichten!$B$4),INDEX($D$98:$D$147,MATCH(CODE(Schichtfolgetabelle!AD39),$H$98:$H$147,0)),IF(ISERROR(VLOOKUP(Schichtfolgetabelle!AD39,Berechnung!$A$98:$D$147,4,0)),0,VLOOKUP(Schichtfolgetabelle!AD39,Berechnung!$A$98:$D$147,4,0)))</f>
        <v>0</v>
      </c>
      <c r="AF265" s="29">
        <f>IF(OR(Schichtfolgetabelle!AE39=Schichten!$B$3,Schichtfolgetabelle!AE39=Schichten!$B$4),INDEX($D$98:$D$147,MATCH(CODE(Schichtfolgetabelle!AE39),$H$98:$H$147,0)),IF(ISERROR(VLOOKUP(Schichtfolgetabelle!AE39,Berechnung!$A$98:$D$147,4,0)),0,VLOOKUP(Schichtfolgetabelle!AE39,Berechnung!$A$98:$D$147,4,0)))</f>
        <v>0</v>
      </c>
      <c r="AG265" s="29">
        <f>IF(OR(Schichtfolgetabelle!AF39=Schichten!$B$3,Schichtfolgetabelle!AF39=Schichten!$B$4),INDEX($D$98:$D$147,MATCH(CODE(Schichtfolgetabelle!AF39),$H$98:$H$147,0)),IF(ISERROR(VLOOKUP(Schichtfolgetabelle!AF39,Berechnung!$A$98:$D$147,4,0)),0,VLOOKUP(Schichtfolgetabelle!AF39,Berechnung!$A$98:$D$147,4,0)))</f>
        <v>0</v>
      </c>
      <c r="AH265" s="29">
        <f>IF(OR(Schichtfolgetabelle!AG39=Schichten!$B$3,Schichtfolgetabelle!AG39=Schichten!$B$4),INDEX($D$98:$D$147,MATCH(CODE(Schichtfolgetabelle!AG39),$H$98:$H$147,0)),IF(ISERROR(VLOOKUP(Schichtfolgetabelle!AG39,Berechnung!$A$98:$D$147,4,0)),0,VLOOKUP(Schichtfolgetabelle!AG39,Berechnung!$A$98:$D$147,4,0)))</f>
        <v>0</v>
      </c>
      <c r="AI265" s="29">
        <f>IF(OR(Schichtfolgetabelle!AH39=Schichten!$B$3,Schichtfolgetabelle!AH39=Schichten!$B$4),INDEX($D$98:$D$147,MATCH(CODE(Schichtfolgetabelle!AH39),$H$98:$H$147,0)),IF(ISERROR(VLOOKUP(Schichtfolgetabelle!AH39,Berechnung!$A$98:$D$147,4,0)),0,VLOOKUP(Schichtfolgetabelle!AH39,Berechnung!$A$98:$D$147,4,0)))</f>
        <v>0</v>
      </c>
      <c r="AJ265" s="29">
        <f>IF(OR(Schichtfolgetabelle!AI39=Schichten!$B$3,Schichtfolgetabelle!AI39=Schichten!$B$4),INDEX($D$98:$D$147,MATCH(CODE(Schichtfolgetabelle!AI39),$H$98:$H$147,0)),IF(ISERROR(VLOOKUP(Schichtfolgetabelle!AI39,Berechnung!$A$98:$D$147,4,0)),0,VLOOKUP(Schichtfolgetabelle!AI39,Berechnung!$A$98:$D$147,4,0)))</f>
        <v>0</v>
      </c>
      <c r="AK265" s="29">
        <f>IF(OR(Schichtfolgetabelle!AJ39=Schichten!$B$3,Schichtfolgetabelle!AJ39=Schichten!$B$4),INDEX($D$98:$D$147,MATCH(CODE(Schichtfolgetabelle!AJ39),$H$98:$H$147,0)),IF(ISERROR(VLOOKUP(Schichtfolgetabelle!AJ39,Berechnung!$A$98:$D$147,4,0)),0,VLOOKUP(Schichtfolgetabelle!AJ39,Berechnung!$A$98:$D$147,4,0)))</f>
        <v>0</v>
      </c>
      <c r="AM265" t="str">
        <f t="shared" si="18"/>
        <v>00:00</v>
      </c>
      <c r="AN265" s="29">
        <f>IF(OR(Schichtfolge!F38=Schichten!$B$3,Schichtfolge!F38=Schichten!$B$4),INDEX($D$98:$D$147,MATCH(CODE(Schichtfolge!F38),$H$98:$H$147,0)),IF(ISERROR(VLOOKUP(Schichtfolge!F38,Berechnung!$A$98:$D$147,4,0)),0,VLOOKUP(Schichtfolge!F38,Berechnung!$A$98:$D$147,4,0)))</f>
        <v>0</v>
      </c>
      <c r="AO265" s="29">
        <f>IF(OR(Schichtfolge!G38=Schichten!$B$3,Schichtfolge!G38=Schichten!$B$4),INDEX($D$98:$D$147,MATCH(CODE(Schichtfolge!G38),$H$98:$H$147,0)),IF(ISERROR(VLOOKUP(Schichtfolge!G38,Berechnung!$A$98:$D$147,4,0)),0,VLOOKUP(Schichtfolge!G38,Berechnung!$A$98:$D$147,4,0)))</f>
        <v>0</v>
      </c>
      <c r="AP265" s="29">
        <f>IF(OR(Schichtfolge!H38=Schichten!$B$3,Schichtfolge!H38=Schichten!$B$4),INDEX($D$98:$D$147,MATCH(CODE(Schichtfolge!H38),$H$98:$H$147,0)),IF(ISERROR(VLOOKUP(Schichtfolge!H38,Berechnung!$A$98:$D$147,4,0)),0,VLOOKUP(Schichtfolge!H38,Berechnung!$A$98:$D$147,4,0)))</f>
        <v>0</v>
      </c>
      <c r="AQ265" s="29">
        <f>IF(OR(Schichtfolge!I38=Schichten!$B$3,Schichtfolge!I38=Schichten!$B$4),INDEX($D$98:$D$147,MATCH(CODE(Schichtfolge!I38),$H$98:$H$147,0)),IF(ISERROR(VLOOKUP(Schichtfolge!I38,Berechnung!$A$98:$D$147,4,0)),0,VLOOKUP(Schichtfolge!I38,Berechnung!$A$98:$D$147,4,0)))</f>
        <v>0</v>
      </c>
      <c r="AR265" s="29">
        <f>IF(OR(Schichtfolge!J38=Schichten!$B$3,Schichtfolge!J38=Schichten!$B$4),INDEX($D$98:$D$147,MATCH(CODE(Schichtfolge!J38),$H$98:$H$147,0)),IF(ISERROR(VLOOKUP(Schichtfolge!J38,Berechnung!$A$98:$D$147,4,0)),0,VLOOKUP(Schichtfolge!J38,Berechnung!$A$98:$D$147,4,0)))</f>
        <v>0</v>
      </c>
      <c r="AS265" s="29">
        <f>IF(OR(Schichtfolge!K38=Schichten!$B$3,Schichtfolge!K38=Schichten!$B$4),INDEX($D$98:$D$147,MATCH(CODE(Schichtfolge!K38),$H$98:$H$147,0)),IF(ISERROR(VLOOKUP(Schichtfolge!K38,Berechnung!$A$98:$D$147,4,0)),0,VLOOKUP(Schichtfolge!K38,Berechnung!$A$98:$D$147,4,0)))</f>
        <v>0</v>
      </c>
      <c r="AT265" s="29">
        <f>IF(OR(Schichtfolge!L38=Schichten!$B$3,Schichtfolge!L38=Schichten!$B$4),INDEX($D$98:$D$147,MATCH(CODE(Schichtfolge!L38),$H$98:$H$147,0)),IF(ISERROR(VLOOKUP(Schichtfolge!L38,Berechnung!$A$98:$D$147,4,0)),0,VLOOKUP(Schichtfolge!L38,Berechnung!$A$98:$D$147,4,0)))</f>
        <v>0</v>
      </c>
      <c r="AU265" s="29">
        <f>IF(OR(Schichtfolge!M38=Schichten!$B$3,Schichtfolge!M38=Schichten!$B$4),INDEX($D$98:$D$147,MATCH(CODE(Schichtfolge!M38),$H$98:$H$147,0)),IF(ISERROR(VLOOKUP(Schichtfolge!M38,Berechnung!$A$98:$D$147,4,0)),0,VLOOKUP(Schichtfolge!M38,Berechnung!$A$98:$D$147,4,0)))</f>
        <v>0</v>
      </c>
      <c r="AV265" s="29">
        <f>IF(OR(Schichtfolge!N38=Schichten!$B$3,Schichtfolge!N38=Schichten!$B$4),INDEX($D$98:$D$147,MATCH(CODE(Schichtfolge!N38),$H$98:$H$147,0)),IF(ISERROR(VLOOKUP(Schichtfolge!N38,Berechnung!$A$98:$D$147,4,0)),0,VLOOKUP(Schichtfolge!N38,Berechnung!$A$98:$D$147,4,0)))</f>
        <v>0</v>
      </c>
      <c r="AW265" s="29">
        <f>IF(OR(Schichtfolge!O38=Schichten!$B$3,Schichtfolge!O38=Schichten!$B$4),INDEX($D$98:$D$147,MATCH(CODE(Schichtfolge!O38),$H$98:$H$147,0)),IF(ISERROR(VLOOKUP(Schichtfolge!O38,Berechnung!$A$98:$D$147,4,0)),0,VLOOKUP(Schichtfolge!O38,Berechnung!$A$98:$D$147,4,0)))</f>
        <v>0</v>
      </c>
      <c r="AX265" s="29">
        <f>IF(OR(Schichtfolge!P38=Schichten!$B$3,Schichtfolge!P38=Schichten!$B$4),INDEX($D$98:$D$147,MATCH(CODE(Schichtfolge!P38),$H$98:$H$147,0)),IF(ISERROR(VLOOKUP(Schichtfolge!P38,Berechnung!$A$98:$D$147,4,0)),0,VLOOKUP(Schichtfolge!P38,Berechnung!$A$98:$D$147,4,0)))</f>
        <v>0</v>
      </c>
      <c r="AY265" s="29">
        <f>IF(OR(Schichtfolge!Q38=Schichten!$B$3,Schichtfolge!Q38=Schichten!$B$4),INDEX($D$98:$D$147,MATCH(CODE(Schichtfolge!Q38),$H$98:$H$147,0)),IF(ISERROR(VLOOKUP(Schichtfolge!Q38,Berechnung!$A$98:$D$147,4,0)),0,VLOOKUP(Schichtfolge!Q38,Berechnung!$A$98:$D$147,4,0)))</f>
        <v>0</v>
      </c>
      <c r="AZ265" s="29">
        <f>IF(OR(Schichtfolge!R38=Schichten!$B$3,Schichtfolge!R38=Schichten!$B$4),INDEX($D$98:$D$147,MATCH(CODE(Schichtfolge!R38),$H$98:$H$147,0)),IF(ISERROR(VLOOKUP(Schichtfolge!R38,Berechnung!$A$98:$D$147,4,0)),0,VLOOKUP(Schichtfolge!R38,Berechnung!$A$98:$D$147,4,0)))</f>
        <v>0</v>
      </c>
      <c r="BA265" s="29">
        <f>IF(OR(Schichtfolge!S38=Schichten!$B$3,Schichtfolge!S38=Schichten!$B$4),INDEX($D$98:$D$147,MATCH(CODE(Schichtfolge!S38),$H$98:$H$147,0)),IF(ISERROR(VLOOKUP(Schichtfolge!S38,Berechnung!$A$98:$D$147,4,0)),0,VLOOKUP(Schichtfolge!S38,Berechnung!$A$98:$D$147,4,0)))</f>
        <v>0</v>
      </c>
      <c r="BB265" s="29">
        <f>IF(OR(Schichtfolge!T38=Schichten!$B$3,Schichtfolge!T38=Schichten!$B$4),INDEX($D$98:$D$147,MATCH(CODE(Schichtfolge!T38),$H$98:$H$147,0)),IF(ISERROR(VLOOKUP(Schichtfolge!T38,Berechnung!$A$98:$D$147,4,0)),0,VLOOKUP(Schichtfolge!T38,Berechnung!$A$98:$D$147,4,0)))</f>
        <v>0</v>
      </c>
      <c r="BC265" s="29">
        <f>IF(OR(Schichtfolge!U38=Schichten!$B$3,Schichtfolge!U38=Schichten!$B$4),INDEX($D$98:$D$147,MATCH(CODE(Schichtfolge!U38),$H$98:$H$147,0)),IF(ISERROR(VLOOKUP(Schichtfolge!U38,Berechnung!$A$98:$D$147,4,0)),0,VLOOKUP(Schichtfolge!U38,Berechnung!$A$98:$D$147,4,0)))</f>
        <v>0</v>
      </c>
      <c r="BD265" s="29">
        <f>IF(OR(Schichtfolge!V38=Schichten!$B$3,Schichtfolge!V38=Schichten!$B$4),INDEX($D$98:$D$147,MATCH(CODE(Schichtfolge!V38),$H$98:$H$147,0)),IF(ISERROR(VLOOKUP(Schichtfolge!V38,Berechnung!$A$98:$D$147,4,0)),0,VLOOKUP(Schichtfolge!V38,Berechnung!$A$98:$D$147,4,0)))</f>
        <v>0</v>
      </c>
      <c r="BE265" s="29">
        <f>IF(OR(Schichtfolge!W38=Schichten!$B$3,Schichtfolge!W38=Schichten!$B$4),INDEX($D$98:$D$147,MATCH(CODE(Schichtfolge!W38),$H$98:$H$147,0)),IF(ISERROR(VLOOKUP(Schichtfolge!W38,Berechnung!$A$98:$D$147,4,0)),0,VLOOKUP(Schichtfolge!W38,Berechnung!$A$98:$D$147,4,0)))</f>
        <v>0</v>
      </c>
      <c r="BF265" s="29">
        <f>IF(OR(Schichtfolge!X38=Schichten!$B$3,Schichtfolge!X38=Schichten!$B$4),INDEX($D$98:$D$147,MATCH(CODE(Schichtfolge!X38),$H$98:$H$147,0)),IF(ISERROR(VLOOKUP(Schichtfolge!X38,Berechnung!$A$98:$D$147,4,0)),0,VLOOKUP(Schichtfolge!X38,Berechnung!$A$98:$D$147,4,0)))</f>
        <v>0</v>
      </c>
      <c r="BG265" s="29">
        <f>IF(OR(Schichtfolge!Y38=Schichten!$B$3,Schichtfolge!Y38=Schichten!$B$4),INDEX($D$98:$D$147,MATCH(CODE(Schichtfolge!Y38),$H$98:$H$147,0)),IF(ISERROR(VLOOKUP(Schichtfolge!Y38,Berechnung!$A$98:$D$147,4,0)),0,VLOOKUP(Schichtfolge!Y38,Berechnung!$A$98:$D$147,4,0)))</f>
        <v>0</v>
      </c>
      <c r="BH265" s="29">
        <f>IF(OR(Schichtfolge!Z38=Schichten!$B$3,Schichtfolge!Z38=Schichten!$B$4),INDEX($D$98:$D$147,MATCH(CODE(Schichtfolge!Z38),$H$98:$H$147,0)),IF(ISERROR(VLOOKUP(Schichtfolge!Z38,Berechnung!$A$98:$D$147,4,0)),0,VLOOKUP(Schichtfolge!Z38,Berechnung!$A$98:$D$147,4,0)))</f>
        <v>0</v>
      </c>
      <c r="BI265" s="29">
        <f>IF(OR(Schichtfolge!AA38=Schichten!$B$3,Schichtfolge!AA38=Schichten!$B$4),INDEX($D$98:$D$147,MATCH(CODE(Schichtfolge!AA38),$H$98:$H$147,0)),IF(ISERROR(VLOOKUP(Schichtfolge!AA38,Berechnung!$A$98:$D$147,4,0)),0,VLOOKUP(Schichtfolge!AA38,Berechnung!$A$98:$D$147,4,0)))</f>
        <v>0</v>
      </c>
      <c r="BJ265" s="29">
        <f>IF(OR(Schichtfolge!AB38=Schichten!$B$3,Schichtfolge!AB38=Schichten!$B$4),INDEX($D$98:$D$147,MATCH(CODE(Schichtfolge!AB38),$H$98:$H$147,0)),IF(ISERROR(VLOOKUP(Schichtfolge!AB38,Berechnung!$A$98:$D$147,4,0)),0,VLOOKUP(Schichtfolge!AB38,Berechnung!$A$98:$D$147,4,0)))</f>
        <v>0</v>
      </c>
      <c r="BK265" s="29">
        <f>IF(OR(Schichtfolge!AC38=Schichten!$B$3,Schichtfolge!AC38=Schichten!$B$4),INDEX($D$98:$D$147,MATCH(CODE(Schichtfolge!AC38),$H$98:$H$147,0)),IF(ISERROR(VLOOKUP(Schichtfolge!AC38,Berechnung!$A$98:$D$147,4,0)),0,VLOOKUP(Schichtfolge!AC38,Berechnung!$A$98:$D$147,4,0)))</f>
        <v>0</v>
      </c>
      <c r="BL265" s="29">
        <f>IF(OR(Schichtfolge!AD38=Schichten!$B$3,Schichtfolge!AD38=Schichten!$B$4),INDEX($D$98:$D$147,MATCH(CODE(Schichtfolge!AD38),$H$98:$H$147,0)),IF(ISERROR(VLOOKUP(Schichtfolge!AD38,Berechnung!$A$98:$D$147,4,0)),0,VLOOKUP(Schichtfolge!AD38,Berechnung!$A$98:$D$147,4,0)))</f>
        <v>0</v>
      </c>
      <c r="BM265" s="29">
        <f>IF(OR(Schichtfolge!AE38=Schichten!$B$3,Schichtfolge!AE38=Schichten!$B$4),INDEX($D$98:$D$147,MATCH(CODE(Schichtfolge!AE38),$H$98:$H$147,0)),IF(ISERROR(VLOOKUP(Schichtfolge!AE38,Berechnung!$A$98:$D$147,4,0)),0,VLOOKUP(Schichtfolge!AE38,Berechnung!$A$98:$D$147,4,0)))</f>
        <v>0</v>
      </c>
      <c r="BN265" s="29">
        <f>IF(OR(Schichtfolge!AF38=Schichten!$B$3,Schichtfolge!AF38=Schichten!$B$4),INDEX($D$98:$D$147,MATCH(CODE(Schichtfolge!AF38),$H$98:$H$147,0)),IF(ISERROR(VLOOKUP(Schichtfolge!AF38,Berechnung!$A$98:$D$147,4,0)),0,VLOOKUP(Schichtfolge!AF38,Berechnung!$A$98:$D$147,4,0)))</f>
        <v>0</v>
      </c>
      <c r="BO265" s="29">
        <f>IF(OR(Schichtfolge!AG38=Schichten!$B$3,Schichtfolge!AG38=Schichten!$B$4),INDEX($D$98:$D$147,MATCH(CODE(Schichtfolge!AG38),$H$98:$H$147,0)),IF(ISERROR(VLOOKUP(Schichtfolge!AG38,Berechnung!$A$98:$D$147,4,0)),0,VLOOKUP(Schichtfolge!AG38,Berechnung!$A$98:$D$147,4,0)))</f>
        <v>0</v>
      </c>
    </row>
    <row r="266" spans="1:67" x14ac:dyDescent="0.25">
      <c r="A266" s="82" t="str">
        <f>IF(Feiertage!D116&lt;&gt;"",Feiertage!B116,"")</f>
        <v/>
      </c>
      <c r="C266">
        <f>Schichtfolgetabelle!B40</f>
        <v>35</v>
      </c>
      <c r="D266" t="str">
        <f>Schichtfolgetabelle!C40</f>
        <v>Vorname35</v>
      </c>
      <c r="E266" t="str">
        <f>Schichtfolgetabelle!D40</f>
        <v>Nachname35</v>
      </c>
      <c r="F266" s="29" t="str">
        <f t="shared" si="17"/>
        <v>00:00</v>
      </c>
      <c r="G266" s="29">
        <f>IF(OR(Schichtfolgetabelle!F40=Schichten!$B$3,Schichtfolgetabelle!F40=Schichten!$B$4),INDEX($D$98:$D$147,MATCH(CODE(Schichtfolgetabelle!F40),$H$98:$H$147,0)),IF(ISERROR(VLOOKUP(Schichtfolgetabelle!F40,Berechnung!$A$98:$D$147,4,0)),0,VLOOKUP(Schichtfolgetabelle!F40,Berechnung!$A$98:$D$147,4,0)))</f>
        <v>0</v>
      </c>
      <c r="H266" s="29">
        <f>IF(OR(Schichtfolgetabelle!G40=Schichten!$B$3,Schichtfolgetabelle!G40=Schichten!$B$4),INDEX($D$98:$D$147,MATCH(CODE(Schichtfolgetabelle!G40),$H$98:$H$147,0)),IF(ISERROR(VLOOKUP(Schichtfolgetabelle!G40,Berechnung!$A$98:$D$147,4,0)),0,VLOOKUP(Schichtfolgetabelle!G40,Berechnung!$A$98:$D$147,4,0)))</f>
        <v>0</v>
      </c>
      <c r="I266" s="29">
        <f>IF(OR(Schichtfolgetabelle!H40=Schichten!$B$3,Schichtfolgetabelle!H40=Schichten!$B$4),INDEX($D$98:$D$147,MATCH(CODE(Schichtfolgetabelle!H40),$H$98:$H$147,0)),IF(ISERROR(VLOOKUP(Schichtfolgetabelle!H40,Berechnung!$A$98:$D$147,4,0)),0,VLOOKUP(Schichtfolgetabelle!H40,Berechnung!$A$98:$D$147,4,0)))</f>
        <v>0</v>
      </c>
      <c r="J266" s="29">
        <f>IF(OR(Schichtfolgetabelle!I40=Schichten!$B$3,Schichtfolgetabelle!I40=Schichten!$B$4),INDEX($D$98:$D$147,MATCH(CODE(Schichtfolgetabelle!I40),$H$98:$H$147,0)),IF(ISERROR(VLOOKUP(Schichtfolgetabelle!I40,Berechnung!$A$98:$D$147,4,0)),0,VLOOKUP(Schichtfolgetabelle!I40,Berechnung!$A$98:$D$147,4,0)))</f>
        <v>0</v>
      </c>
      <c r="K266" s="29">
        <f>IF(OR(Schichtfolgetabelle!J40=Schichten!$B$3,Schichtfolgetabelle!J40=Schichten!$B$4),INDEX($D$98:$D$147,MATCH(CODE(Schichtfolgetabelle!J40),$H$98:$H$147,0)),IF(ISERROR(VLOOKUP(Schichtfolgetabelle!J40,Berechnung!$A$98:$D$147,4,0)),0,VLOOKUP(Schichtfolgetabelle!J40,Berechnung!$A$98:$D$147,4,0)))</f>
        <v>0</v>
      </c>
      <c r="L266" s="29">
        <f>IF(OR(Schichtfolgetabelle!K40=Schichten!$B$3,Schichtfolgetabelle!K40=Schichten!$B$4),INDEX($D$98:$D$147,MATCH(CODE(Schichtfolgetabelle!K40),$H$98:$H$147,0)),IF(ISERROR(VLOOKUP(Schichtfolgetabelle!K40,Berechnung!$A$98:$D$147,4,0)),0,VLOOKUP(Schichtfolgetabelle!K40,Berechnung!$A$98:$D$147,4,0)))</f>
        <v>0</v>
      </c>
      <c r="M266" s="29">
        <f>IF(OR(Schichtfolgetabelle!L40=Schichten!$B$3,Schichtfolgetabelle!L40=Schichten!$B$4),INDEX($D$98:$D$147,MATCH(CODE(Schichtfolgetabelle!L40),$H$98:$H$147,0)),IF(ISERROR(VLOOKUP(Schichtfolgetabelle!L40,Berechnung!$A$98:$D$147,4,0)),0,VLOOKUP(Schichtfolgetabelle!L40,Berechnung!$A$98:$D$147,4,0)))</f>
        <v>0</v>
      </c>
      <c r="N266" s="29">
        <f>IF(OR(Schichtfolgetabelle!M40=Schichten!$B$3,Schichtfolgetabelle!M40=Schichten!$B$4),INDEX($D$98:$D$147,MATCH(CODE(Schichtfolgetabelle!M40),$H$98:$H$147,0)),IF(ISERROR(VLOOKUP(Schichtfolgetabelle!M40,Berechnung!$A$98:$D$147,4,0)),0,VLOOKUP(Schichtfolgetabelle!M40,Berechnung!$A$98:$D$147,4,0)))</f>
        <v>0</v>
      </c>
      <c r="O266" s="29">
        <f>IF(OR(Schichtfolgetabelle!N40=Schichten!$B$3,Schichtfolgetabelle!N40=Schichten!$B$4),INDEX($D$98:$D$147,MATCH(CODE(Schichtfolgetabelle!N40),$H$98:$H$147,0)),IF(ISERROR(VLOOKUP(Schichtfolgetabelle!N40,Berechnung!$A$98:$D$147,4,0)),0,VLOOKUP(Schichtfolgetabelle!N40,Berechnung!$A$98:$D$147,4,0)))</f>
        <v>0</v>
      </c>
      <c r="P266" s="29">
        <f>IF(OR(Schichtfolgetabelle!O40=Schichten!$B$3,Schichtfolgetabelle!O40=Schichten!$B$4),INDEX($D$98:$D$147,MATCH(CODE(Schichtfolgetabelle!O40),$H$98:$H$147,0)),IF(ISERROR(VLOOKUP(Schichtfolgetabelle!O40,Berechnung!$A$98:$D$147,4,0)),0,VLOOKUP(Schichtfolgetabelle!O40,Berechnung!$A$98:$D$147,4,0)))</f>
        <v>0</v>
      </c>
      <c r="Q266" s="29">
        <f>IF(OR(Schichtfolgetabelle!P40=Schichten!$B$3,Schichtfolgetabelle!P40=Schichten!$B$4),INDEX($D$98:$D$147,MATCH(CODE(Schichtfolgetabelle!P40),$H$98:$H$147,0)),IF(ISERROR(VLOOKUP(Schichtfolgetabelle!P40,Berechnung!$A$98:$D$147,4,0)),0,VLOOKUP(Schichtfolgetabelle!P40,Berechnung!$A$98:$D$147,4,0)))</f>
        <v>0</v>
      </c>
      <c r="R266" s="29">
        <f>IF(OR(Schichtfolgetabelle!Q40=Schichten!$B$3,Schichtfolgetabelle!Q40=Schichten!$B$4),INDEX($D$98:$D$147,MATCH(CODE(Schichtfolgetabelle!Q40),$H$98:$H$147,0)),IF(ISERROR(VLOOKUP(Schichtfolgetabelle!Q40,Berechnung!$A$98:$D$147,4,0)),0,VLOOKUP(Schichtfolgetabelle!Q40,Berechnung!$A$98:$D$147,4,0)))</f>
        <v>0</v>
      </c>
      <c r="S266" s="29">
        <f>IF(OR(Schichtfolgetabelle!R40=Schichten!$B$3,Schichtfolgetabelle!R40=Schichten!$B$4),INDEX($D$98:$D$147,MATCH(CODE(Schichtfolgetabelle!R40),$H$98:$H$147,0)),IF(ISERROR(VLOOKUP(Schichtfolgetabelle!R40,Berechnung!$A$98:$D$147,4,0)),0,VLOOKUP(Schichtfolgetabelle!R40,Berechnung!$A$98:$D$147,4,0)))</f>
        <v>0</v>
      </c>
      <c r="T266" s="29">
        <f>IF(OR(Schichtfolgetabelle!S40=Schichten!$B$3,Schichtfolgetabelle!S40=Schichten!$B$4),INDEX($D$98:$D$147,MATCH(CODE(Schichtfolgetabelle!S40),$H$98:$H$147,0)),IF(ISERROR(VLOOKUP(Schichtfolgetabelle!S40,Berechnung!$A$98:$D$147,4,0)),0,VLOOKUP(Schichtfolgetabelle!S40,Berechnung!$A$98:$D$147,4,0)))</f>
        <v>0</v>
      </c>
      <c r="U266" s="29">
        <f>IF(OR(Schichtfolgetabelle!T40=Schichten!$B$3,Schichtfolgetabelle!T40=Schichten!$B$4),INDEX($D$98:$D$147,MATCH(CODE(Schichtfolgetabelle!T40),$H$98:$H$147,0)),IF(ISERROR(VLOOKUP(Schichtfolgetabelle!T40,Berechnung!$A$98:$D$147,4,0)),0,VLOOKUP(Schichtfolgetabelle!T40,Berechnung!$A$98:$D$147,4,0)))</f>
        <v>0</v>
      </c>
      <c r="V266" s="29">
        <f>IF(OR(Schichtfolgetabelle!U40=Schichten!$B$3,Schichtfolgetabelle!U40=Schichten!$B$4),INDEX($D$98:$D$147,MATCH(CODE(Schichtfolgetabelle!U40),$H$98:$H$147,0)),IF(ISERROR(VLOOKUP(Schichtfolgetabelle!U40,Berechnung!$A$98:$D$147,4,0)),0,VLOOKUP(Schichtfolgetabelle!U40,Berechnung!$A$98:$D$147,4,0)))</f>
        <v>0</v>
      </c>
      <c r="W266" s="29">
        <f>IF(OR(Schichtfolgetabelle!V40=Schichten!$B$3,Schichtfolgetabelle!V40=Schichten!$B$4),INDEX($D$98:$D$147,MATCH(CODE(Schichtfolgetabelle!V40),$H$98:$H$147,0)),IF(ISERROR(VLOOKUP(Schichtfolgetabelle!V40,Berechnung!$A$98:$D$147,4,0)),0,VLOOKUP(Schichtfolgetabelle!V40,Berechnung!$A$98:$D$147,4,0)))</f>
        <v>0</v>
      </c>
      <c r="X266" s="29">
        <f>IF(OR(Schichtfolgetabelle!W40=Schichten!$B$3,Schichtfolgetabelle!W40=Schichten!$B$4),INDEX($D$98:$D$147,MATCH(CODE(Schichtfolgetabelle!W40),$H$98:$H$147,0)),IF(ISERROR(VLOOKUP(Schichtfolgetabelle!W40,Berechnung!$A$98:$D$147,4,0)),0,VLOOKUP(Schichtfolgetabelle!W40,Berechnung!$A$98:$D$147,4,0)))</f>
        <v>0</v>
      </c>
      <c r="Y266" s="29">
        <f>IF(OR(Schichtfolgetabelle!X40=Schichten!$B$3,Schichtfolgetabelle!X40=Schichten!$B$4),INDEX($D$98:$D$147,MATCH(CODE(Schichtfolgetabelle!X40),$H$98:$H$147,0)),IF(ISERROR(VLOOKUP(Schichtfolgetabelle!X40,Berechnung!$A$98:$D$147,4,0)),0,VLOOKUP(Schichtfolgetabelle!X40,Berechnung!$A$98:$D$147,4,0)))</f>
        <v>0</v>
      </c>
      <c r="Z266" s="29">
        <f>IF(OR(Schichtfolgetabelle!Y40=Schichten!$B$3,Schichtfolgetabelle!Y40=Schichten!$B$4),INDEX($D$98:$D$147,MATCH(CODE(Schichtfolgetabelle!Y40),$H$98:$H$147,0)),IF(ISERROR(VLOOKUP(Schichtfolgetabelle!Y40,Berechnung!$A$98:$D$147,4,0)),0,VLOOKUP(Schichtfolgetabelle!Y40,Berechnung!$A$98:$D$147,4,0)))</f>
        <v>0</v>
      </c>
      <c r="AA266" s="29">
        <f>IF(OR(Schichtfolgetabelle!Z40=Schichten!$B$3,Schichtfolgetabelle!Z40=Schichten!$B$4),INDEX($D$98:$D$147,MATCH(CODE(Schichtfolgetabelle!Z40),$H$98:$H$147,0)),IF(ISERROR(VLOOKUP(Schichtfolgetabelle!Z40,Berechnung!$A$98:$D$147,4,0)),0,VLOOKUP(Schichtfolgetabelle!Z40,Berechnung!$A$98:$D$147,4,0)))</f>
        <v>0</v>
      </c>
      <c r="AB266" s="29">
        <f>IF(OR(Schichtfolgetabelle!AA40=Schichten!$B$3,Schichtfolgetabelle!AA40=Schichten!$B$4),INDEX($D$98:$D$147,MATCH(CODE(Schichtfolgetabelle!AA40),$H$98:$H$147,0)),IF(ISERROR(VLOOKUP(Schichtfolgetabelle!AA40,Berechnung!$A$98:$D$147,4,0)),0,VLOOKUP(Schichtfolgetabelle!AA40,Berechnung!$A$98:$D$147,4,0)))</f>
        <v>0</v>
      </c>
      <c r="AC266" s="29">
        <f>IF(OR(Schichtfolgetabelle!AB40=Schichten!$B$3,Schichtfolgetabelle!AB40=Schichten!$B$4),INDEX($D$98:$D$147,MATCH(CODE(Schichtfolgetabelle!AB40),$H$98:$H$147,0)),IF(ISERROR(VLOOKUP(Schichtfolgetabelle!AB40,Berechnung!$A$98:$D$147,4,0)),0,VLOOKUP(Schichtfolgetabelle!AB40,Berechnung!$A$98:$D$147,4,0)))</f>
        <v>0</v>
      </c>
      <c r="AD266" s="29">
        <f>IF(OR(Schichtfolgetabelle!AC40=Schichten!$B$3,Schichtfolgetabelle!AC40=Schichten!$B$4),INDEX($D$98:$D$147,MATCH(CODE(Schichtfolgetabelle!AC40),$H$98:$H$147,0)),IF(ISERROR(VLOOKUP(Schichtfolgetabelle!AC40,Berechnung!$A$98:$D$147,4,0)),0,VLOOKUP(Schichtfolgetabelle!AC40,Berechnung!$A$98:$D$147,4,0)))</f>
        <v>0</v>
      </c>
      <c r="AE266" s="29">
        <f>IF(OR(Schichtfolgetabelle!AD40=Schichten!$B$3,Schichtfolgetabelle!AD40=Schichten!$B$4),INDEX($D$98:$D$147,MATCH(CODE(Schichtfolgetabelle!AD40),$H$98:$H$147,0)),IF(ISERROR(VLOOKUP(Schichtfolgetabelle!AD40,Berechnung!$A$98:$D$147,4,0)),0,VLOOKUP(Schichtfolgetabelle!AD40,Berechnung!$A$98:$D$147,4,0)))</f>
        <v>0</v>
      </c>
      <c r="AF266" s="29">
        <f>IF(OR(Schichtfolgetabelle!AE40=Schichten!$B$3,Schichtfolgetabelle!AE40=Schichten!$B$4),INDEX($D$98:$D$147,MATCH(CODE(Schichtfolgetabelle!AE40),$H$98:$H$147,0)),IF(ISERROR(VLOOKUP(Schichtfolgetabelle!AE40,Berechnung!$A$98:$D$147,4,0)),0,VLOOKUP(Schichtfolgetabelle!AE40,Berechnung!$A$98:$D$147,4,0)))</f>
        <v>0</v>
      </c>
      <c r="AG266" s="29">
        <f>IF(OR(Schichtfolgetabelle!AF40=Schichten!$B$3,Schichtfolgetabelle!AF40=Schichten!$B$4),INDEX($D$98:$D$147,MATCH(CODE(Schichtfolgetabelle!AF40),$H$98:$H$147,0)),IF(ISERROR(VLOOKUP(Schichtfolgetabelle!AF40,Berechnung!$A$98:$D$147,4,0)),0,VLOOKUP(Schichtfolgetabelle!AF40,Berechnung!$A$98:$D$147,4,0)))</f>
        <v>0</v>
      </c>
      <c r="AH266" s="29">
        <f>IF(OR(Schichtfolgetabelle!AG40=Schichten!$B$3,Schichtfolgetabelle!AG40=Schichten!$B$4),INDEX($D$98:$D$147,MATCH(CODE(Schichtfolgetabelle!AG40),$H$98:$H$147,0)),IF(ISERROR(VLOOKUP(Schichtfolgetabelle!AG40,Berechnung!$A$98:$D$147,4,0)),0,VLOOKUP(Schichtfolgetabelle!AG40,Berechnung!$A$98:$D$147,4,0)))</f>
        <v>0</v>
      </c>
      <c r="AI266" s="29">
        <f>IF(OR(Schichtfolgetabelle!AH40=Schichten!$B$3,Schichtfolgetabelle!AH40=Schichten!$B$4),INDEX($D$98:$D$147,MATCH(CODE(Schichtfolgetabelle!AH40),$H$98:$H$147,0)),IF(ISERROR(VLOOKUP(Schichtfolgetabelle!AH40,Berechnung!$A$98:$D$147,4,0)),0,VLOOKUP(Schichtfolgetabelle!AH40,Berechnung!$A$98:$D$147,4,0)))</f>
        <v>0</v>
      </c>
      <c r="AJ266" s="29">
        <f>IF(OR(Schichtfolgetabelle!AI40=Schichten!$B$3,Schichtfolgetabelle!AI40=Schichten!$B$4),INDEX($D$98:$D$147,MATCH(CODE(Schichtfolgetabelle!AI40),$H$98:$H$147,0)),IF(ISERROR(VLOOKUP(Schichtfolgetabelle!AI40,Berechnung!$A$98:$D$147,4,0)),0,VLOOKUP(Schichtfolgetabelle!AI40,Berechnung!$A$98:$D$147,4,0)))</f>
        <v>0</v>
      </c>
      <c r="AK266" s="29">
        <f>IF(OR(Schichtfolgetabelle!AJ40=Schichten!$B$3,Schichtfolgetabelle!AJ40=Schichten!$B$4),INDEX($D$98:$D$147,MATCH(CODE(Schichtfolgetabelle!AJ40),$H$98:$H$147,0)),IF(ISERROR(VLOOKUP(Schichtfolgetabelle!AJ40,Berechnung!$A$98:$D$147,4,0)),0,VLOOKUP(Schichtfolgetabelle!AJ40,Berechnung!$A$98:$D$147,4,0)))</f>
        <v>0</v>
      </c>
      <c r="AM266" t="str">
        <f t="shared" si="18"/>
        <v>00:00</v>
      </c>
      <c r="AN266" s="29">
        <f>IF(OR(Schichtfolge!F39=Schichten!$B$3,Schichtfolge!F39=Schichten!$B$4),INDEX($D$98:$D$147,MATCH(CODE(Schichtfolge!F39),$H$98:$H$147,0)),IF(ISERROR(VLOOKUP(Schichtfolge!F39,Berechnung!$A$98:$D$147,4,0)),0,VLOOKUP(Schichtfolge!F39,Berechnung!$A$98:$D$147,4,0)))</f>
        <v>0</v>
      </c>
      <c r="AO266" s="29">
        <f>IF(OR(Schichtfolge!G39=Schichten!$B$3,Schichtfolge!G39=Schichten!$B$4),INDEX($D$98:$D$147,MATCH(CODE(Schichtfolge!G39),$H$98:$H$147,0)),IF(ISERROR(VLOOKUP(Schichtfolge!G39,Berechnung!$A$98:$D$147,4,0)),0,VLOOKUP(Schichtfolge!G39,Berechnung!$A$98:$D$147,4,0)))</f>
        <v>0</v>
      </c>
      <c r="AP266" s="29">
        <f>IF(OR(Schichtfolge!H39=Schichten!$B$3,Schichtfolge!H39=Schichten!$B$4),INDEX($D$98:$D$147,MATCH(CODE(Schichtfolge!H39),$H$98:$H$147,0)),IF(ISERROR(VLOOKUP(Schichtfolge!H39,Berechnung!$A$98:$D$147,4,0)),0,VLOOKUP(Schichtfolge!H39,Berechnung!$A$98:$D$147,4,0)))</f>
        <v>0</v>
      </c>
      <c r="AQ266" s="29">
        <f>IF(OR(Schichtfolge!I39=Schichten!$B$3,Schichtfolge!I39=Schichten!$B$4),INDEX($D$98:$D$147,MATCH(CODE(Schichtfolge!I39),$H$98:$H$147,0)),IF(ISERROR(VLOOKUP(Schichtfolge!I39,Berechnung!$A$98:$D$147,4,0)),0,VLOOKUP(Schichtfolge!I39,Berechnung!$A$98:$D$147,4,0)))</f>
        <v>0</v>
      </c>
      <c r="AR266" s="29">
        <f>IF(OR(Schichtfolge!J39=Schichten!$B$3,Schichtfolge!J39=Schichten!$B$4),INDEX($D$98:$D$147,MATCH(CODE(Schichtfolge!J39),$H$98:$H$147,0)),IF(ISERROR(VLOOKUP(Schichtfolge!J39,Berechnung!$A$98:$D$147,4,0)),0,VLOOKUP(Schichtfolge!J39,Berechnung!$A$98:$D$147,4,0)))</f>
        <v>0</v>
      </c>
      <c r="AS266" s="29">
        <f>IF(OR(Schichtfolge!K39=Schichten!$B$3,Schichtfolge!K39=Schichten!$B$4),INDEX($D$98:$D$147,MATCH(CODE(Schichtfolge!K39),$H$98:$H$147,0)),IF(ISERROR(VLOOKUP(Schichtfolge!K39,Berechnung!$A$98:$D$147,4,0)),0,VLOOKUP(Schichtfolge!K39,Berechnung!$A$98:$D$147,4,0)))</f>
        <v>0</v>
      </c>
      <c r="AT266" s="29">
        <f>IF(OR(Schichtfolge!L39=Schichten!$B$3,Schichtfolge!L39=Schichten!$B$4),INDEX($D$98:$D$147,MATCH(CODE(Schichtfolge!L39),$H$98:$H$147,0)),IF(ISERROR(VLOOKUP(Schichtfolge!L39,Berechnung!$A$98:$D$147,4,0)),0,VLOOKUP(Schichtfolge!L39,Berechnung!$A$98:$D$147,4,0)))</f>
        <v>0</v>
      </c>
      <c r="AU266" s="29">
        <f>IF(OR(Schichtfolge!M39=Schichten!$B$3,Schichtfolge!M39=Schichten!$B$4),INDEX($D$98:$D$147,MATCH(CODE(Schichtfolge!M39),$H$98:$H$147,0)),IF(ISERROR(VLOOKUP(Schichtfolge!M39,Berechnung!$A$98:$D$147,4,0)),0,VLOOKUP(Schichtfolge!M39,Berechnung!$A$98:$D$147,4,0)))</f>
        <v>0</v>
      </c>
      <c r="AV266" s="29">
        <f>IF(OR(Schichtfolge!N39=Schichten!$B$3,Schichtfolge!N39=Schichten!$B$4),INDEX($D$98:$D$147,MATCH(CODE(Schichtfolge!N39),$H$98:$H$147,0)),IF(ISERROR(VLOOKUP(Schichtfolge!N39,Berechnung!$A$98:$D$147,4,0)),0,VLOOKUP(Schichtfolge!N39,Berechnung!$A$98:$D$147,4,0)))</f>
        <v>0</v>
      </c>
      <c r="AW266" s="29">
        <f>IF(OR(Schichtfolge!O39=Schichten!$B$3,Schichtfolge!O39=Schichten!$B$4),INDEX($D$98:$D$147,MATCH(CODE(Schichtfolge!O39),$H$98:$H$147,0)),IF(ISERROR(VLOOKUP(Schichtfolge!O39,Berechnung!$A$98:$D$147,4,0)),0,VLOOKUP(Schichtfolge!O39,Berechnung!$A$98:$D$147,4,0)))</f>
        <v>0</v>
      </c>
      <c r="AX266" s="29">
        <f>IF(OR(Schichtfolge!P39=Schichten!$B$3,Schichtfolge!P39=Schichten!$B$4),INDEX($D$98:$D$147,MATCH(CODE(Schichtfolge!P39),$H$98:$H$147,0)),IF(ISERROR(VLOOKUP(Schichtfolge!P39,Berechnung!$A$98:$D$147,4,0)),0,VLOOKUP(Schichtfolge!P39,Berechnung!$A$98:$D$147,4,0)))</f>
        <v>0</v>
      </c>
      <c r="AY266" s="29">
        <f>IF(OR(Schichtfolge!Q39=Schichten!$B$3,Schichtfolge!Q39=Schichten!$B$4),INDEX($D$98:$D$147,MATCH(CODE(Schichtfolge!Q39),$H$98:$H$147,0)),IF(ISERROR(VLOOKUP(Schichtfolge!Q39,Berechnung!$A$98:$D$147,4,0)),0,VLOOKUP(Schichtfolge!Q39,Berechnung!$A$98:$D$147,4,0)))</f>
        <v>0</v>
      </c>
      <c r="AZ266" s="29">
        <f>IF(OR(Schichtfolge!R39=Schichten!$B$3,Schichtfolge!R39=Schichten!$B$4),INDEX($D$98:$D$147,MATCH(CODE(Schichtfolge!R39),$H$98:$H$147,0)),IF(ISERROR(VLOOKUP(Schichtfolge!R39,Berechnung!$A$98:$D$147,4,0)),0,VLOOKUP(Schichtfolge!R39,Berechnung!$A$98:$D$147,4,0)))</f>
        <v>0</v>
      </c>
      <c r="BA266" s="29">
        <f>IF(OR(Schichtfolge!S39=Schichten!$B$3,Schichtfolge!S39=Schichten!$B$4),INDEX($D$98:$D$147,MATCH(CODE(Schichtfolge!S39),$H$98:$H$147,0)),IF(ISERROR(VLOOKUP(Schichtfolge!S39,Berechnung!$A$98:$D$147,4,0)),0,VLOOKUP(Schichtfolge!S39,Berechnung!$A$98:$D$147,4,0)))</f>
        <v>0</v>
      </c>
      <c r="BB266" s="29">
        <f>IF(OR(Schichtfolge!T39=Schichten!$B$3,Schichtfolge!T39=Schichten!$B$4),INDEX($D$98:$D$147,MATCH(CODE(Schichtfolge!T39),$H$98:$H$147,0)),IF(ISERROR(VLOOKUP(Schichtfolge!T39,Berechnung!$A$98:$D$147,4,0)),0,VLOOKUP(Schichtfolge!T39,Berechnung!$A$98:$D$147,4,0)))</f>
        <v>0</v>
      </c>
      <c r="BC266" s="29">
        <f>IF(OR(Schichtfolge!U39=Schichten!$B$3,Schichtfolge!U39=Schichten!$B$4),INDEX($D$98:$D$147,MATCH(CODE(Schichtfolge!U39),$H$98:$H$147,0)),IF(ISERROR(VLOOKUP(Schichtfolge!U39,Berechnung!$A$98:$D$147,4,0)),0,VLOOKUP(Schichtfolge!U39,Berechnung!$A$98:$D$147,4,0)))</f>
        <v>0</v>
      </c>
      <c r="BD266" s="29">
        <f>IF(OR(Schichtfolge!V39=Schichten!$B$3,Schichtfolge!V39=Schichten!$B$4),INDEX($D$98:$D$147,MATCH(CODE(Schichtfolge!V39),$H$98:$H$147,0)),IF(ISERROR(VLOOKUP(Schichtfolge!V39,Berechnung!$A$98:$D$147,4,0)),0,VLOOKUP(Schichtfolge!V39,Berechnung!$A$98:$D$147,4,0)))</f>
        <v>0</v>
      </c>
      <c r="BE266" s="29">
        <f>IF(OR(Schichtfolge!W39=Schichten!$B$3,Schichtfolge!W39=Schichten!$B$4),INDEX($D$98:$D$147,MATCH(CODE(Schichtfolge!W39),$H$98:$H$147,0)),IF(ISERROR(VLOOKUP(Schichtfolge!W39,Berechnung!$A$98:$D$147,4,0)),0,VLOOKUP(Schichtfolge!W39,Berechnung!$A$98:$D$147,4,0)))</f>
        <v>0</v>
      </c>
      <c r="BF266" s="29">
        <f>IF(OR(Schichtfolge!X39=Schichten!$B$3,Schichtfolge!X39=Schichten!$B$4),INDEX($D$98:$D$147,MATCH(CODE(Schichtfolge!X39),$H$98:$H$147,0)),IF(ISERROR(VLOOKUP(Schichtfolge!X39,Berechnung!$A$98:$D$147,4,0)),0,VLOOKUP(Schichtfolge!X39,Berechnung!$A$98:$D$147,4,0)))</f>
        <v>0</v>
      </c>
      <c r="BG266" s="29">
        <f>IF(OR(Schichtfolge!Y39=Schichten!$B$3,Schichtfolge!Y39=Schichten!$B$4),INDEX($D$98:$D$147,MATCH(CODE(Schichtfolge!Y39),$H$98:$H$147,0)),IF(ISERROR(VLOOKUP(Schichtfolge!Y39,Berechnung!$A$98:$D$147,4,0)),0,VLOOKUP(Schichtfolge!Y39,Berechnung!$A$98:$D$147,4,0)))</f>
        <v>0</v>
      </c>
      <c r="BH266" s="29">
        <f>IF(OR(Schichtfolge!Z39=Schichten!$B$3,Schichtfolge!Z39=Schichten!$B$4),INDEX($D$98:$D$147,MATCH(CODE(Schichtfolge!Z39),$H$98:$H$147,0)),IF(ISERROR(VLOOKUP(Schichtfolge!Z39,Berechnung!$A$98:$D$147,4,0)),0,VLOOKUP(Schichtfolge!Z39,Berechnung!$A$98:$D$147,4,0)))</f>
        <v>0</v>
      </c>
      <c r="BI266" s="29">
        <f>IF(OR(Schichtfolge!AA39=Schichten!$B$3,Schichtfolge!AA39=Schichten!$B$4),INDEX($D$98:$D$147,MATCH(CODE(Schichtfolge!AA39),$H$98:$H$147,0)),IF(ISERROR(VLOOKUP(Schichtfolge!AA39,Berechnung!$A$98:$D$147,4,0)),0,VLOOKUP(Schichtfolge!AA39,Berechnung!$A$98:$D$147,4,0)))</f>
        <v>0</v>
      </c>
      <c r="BJ266" s="29">
        <f>IF(OR(Schichtfolge!AB39=Schichten!$B$3,Schichtfolge!AB39=Schichten!$B$4),INDEX($D$98:$D$147,MATCH(CODE(Schichtfolge!AB39),$H$98:$H$147,0)),IF(ISERROR(VLOOKUP(Schichtfolge!AB39,Berechnung!$A$98:$D$147,4,0)),0,VLOOKUP(Schichtfolge!AB39,Berechnung!$A$98:$D$147,4,0)))</f>
        <v>0</v>
      </c>
      <c r="BK266" s="29">
        <f>IF(OR(Schichtfolge!AC39=Schichten!$B$3,Schichtfolge!AC39=Schichten!$B$4),INDEX($D$98:$D$147,MATCH(CODE(Schichtfolge!AC39),$H$98:$H$147,0)),IF(ISERROR(VLOOKUP(Schichtfolge!AC39,Berechnung!$A$98:$D$147,4,0)),0,VLOOKUP(Schichtfolge!AC39,Berechnung!$A$98:$D$147,4,0)))</f>
        <v>0</v>
      </c>
      <c r="BL266" s="29">
        <f>IF(OR(Schichtfolge!AD39=Schichten!$B$3,Schichtfolge!AD39=Schichten!$B$4),INDEX($D$98:$D$147,MATCH(CODE(Schichtfolge!AD39),$H$98:$H$147,0)),IF(ISERROR(VLOOKUP(Schichtfolge!AD39,Berechnung!$A$98:$D$147,4,0)),0,VLOOKUP(Schichtfolge!AD39,Berechnung!$A$98:$D$147,4,0)))</f>
        <v>0</v>
      </c>
      <c r="BM266" s="29">
        <f>IF(OR(Schichtfolge!AE39=Schichten!$B$3,Schichtfolge!AE39=Schichten!$B$4),INDEX($D$98:$D$147,MATCH(CODE(Schichtfolge!AE39),$H$98:$H$147,0)),IF(ISERROR(VLOOKUP(Schichtfolge!AE39,Berechnung!$A$98:$D$147,4,0)),0,VLOOKUP(Schichtfolge!AE39,Berechnung!$A$98:$D$147,4,0)))</f>
        <v>0</v>
      </c>
      <c r="BN266" s="29">
        <f>IF(OR(Schichtfolge!AF39=Schichten!$B$3,Schichtfolge!AF39=Schichten!$B$4),INDEX($D$98:$D$147,MATCH(CODE(Schichtfolge!AF39),$H$98:$H$147,0)),IF(ISERROR(VLOOKUP(Schichtfolge!AF39,Berechnung!$A$98:$D$147,4,0)),0,VLOOKUP(Schichtfolge!AF39,Berechnung!$A$98:$D$147,4,0)))</f>
        <v>0</v>
      </c>
      <c r="BO266" s="29">
        <f>IF(OR(Schichtfolge!AG39=Schichten!$B$3,Schichtfolge!AG39=Schichten!$B$4),INDEX($D$98:$D$147,MATCH(CODE(Schichtfolge!AG39),$H$98:$H$147,0)),IF(ISERROR(VLOOKUP(Schichtfolge!AG39,Berechnung!$A$98:$D$147,4,0)),0,VLOOKUP(Schichtfolge!AG39,Berechnung!$A$98:$D$147,4,0)))</f>
        <v>0</v>
      </c>
    </row>
    <row r="267" spans="1:67" x14ac:dyDescent="0.25">
      <c r="A267" s="82" t="str">
        <f>IF(Feiertage!D117&lt;&gt;"",Feiertage!B117,"")</f>
        <v/>
      </c>
      <c r="C267">
        <f>Schichtfolgetabelle!B41</f>
        <v>36</v>
      </c>
      <c r="D267" t="str">
        <f>Schichtfolgetabelle!C41</f>
        <v>Vorname36</v>
      </c>
      <c r="E267" t="str">
        <f>Schichtfolgetabelle!D41</f>
        <v>Nachname36</v>
      </c>
      <c r="F267" s="29" t="str">
        <f t="shared" si="17"/>
        <v>00:00</v>
      </c>
      <c r="G267" s="29">
        <f>IF(OR(Schichtfolgetabelle!F41=Schichten!$B$3,Schichtfolgetabelle!F41=Schichten!$B$4),INDEX($D$98:$D$147,MATCH(CODE(Schichtfolgetabelle!F41),$H$98:$H$147,0)),IF(ISERROR(VLOOKUP(Schichtfolgetabelle!F41,Berechnung!$A$98:$D$147,4,0)),0,VLOOKUP(Schichtfolgetabelle!F41,Berechnung!$A$98:$D$147,4,0)))</f>
        <v>0</v>
      </c>
      <c r="H267" s="29">
        <f>IF(OR(Schichtfolgetabelle!G41=Schichten!$B$3,Schichtfolgetabelle!G41=Schichten!$B$4),INDEX($D$98:$D$147,MATCH(CODE(Schichtfolgetabelle!G41),$H$98:$H$147,0)),IF(ISERROR(VLOOKUP(Schichtfolgetabelle!G41,Berechnung!$A$98:$D$147,4,0)),0,VLOOKUP(Schichtfolgetabelle!G41,Berechnung!$A$98:$D$147,4,0)))</f>
        <v>0</v>
      </c>
      <c r="I267" s="29">
        <f>IF(OR(Schichtfolgetabelle!H41=Schichten!$B$3,Schichtfolgetabelle!H41=Schichten!$B$4),INDEX($D$98:$D$147,MATCH(CODE(Schichtfolgetabelle!H41),$H$98:$H$147,0)),IF(ISERROR(VLOOKUP(Schichtfolgetabelle!H41,Berechnung!$A$98:$D$147,4,0)),0,VLOOKUP(Schichtfolgetabelle!H41,Berechnung!$A$98:$D$147,4,0)))</f>
        <v>0</v>
      </c>
      <c r="J267" s="29">
        <f>IF(OR(Schichtfolgetabelle!I41=Schichten!$B$3,Schichtfolgetabelle!I41=Schichten!$B$4),INDEX($D$98:$D$147,MATCH(CODE(Schichtfolgetabelle!I41),$H$98:$H$147,0)),IF(ISERROR(VLOOKUP(Schichtfolgetabelle!I41,Berechnung!$A$98:$D$147,4,0)),0,VLOOKUP(Schichtfolgetabelle!I41,Berechnung!$A$98:$D$147,4,0)))</f>
        <v>0</v>
      </c>
      <c r="K267" s="29">
        <f>IF(OR(Schichtfolgetabelle!J41=Schichten!$B$3,Schichtfolgetabelle!J41=Schichten!$B$4),INDEX($D$98:$D$147,MATCH(CODE(Schichtfolgetabelle!J41),$H$98:$H$147,0)),IF(ISERROR(VLOOKUP(Schichtfolgetabelle!J41,Berechnung!$A$98:$D$147,4,0)),0,VLOOKUP(Schichtfolgetabelle!J41,Berechnung!$A$98:$D$147,4,0)))</f>
        <v>0</v>
      </c>
      <c r="L267" s="29">
        <f>IF(OR(Schichtfolgetabelle!K41=Schichten!$B$3,Schichtfolgetabelle!K41=Schichten!$B$4),INDEX($D$98:$D$147,MATCH(CODE(Schichtfolgetabelle!K41),$H$98:$H$147,0)),IF(ISERROR(VLOOKUP(Schichtfolgetabelle!K41,Berechnung!$A$98:$D$147,4,0)),0,VLOOKUP(Schichtfolgetabelle!K41,Berechnung!$A$98:$D$147,4,0)))</f>
        <v>0</v>
      </c>
      <c r="M267" s="29">
        <f>IF(OR(Schichtfolgetabelle!L41=Schichten!$B$3,Schichtfolgetabelle!L41=Schichten!$B$4),INDEX($D$98:$D$147,MATCH(CODE(Schichtfolgetabelle!L41),$H$98:$H$147,0)),IF(ISERROR(VLOOKUP(Schichtfolgetabelle!L41,Berechnung!$A$98:$D$147,4,0)),0,VLOOKUP(Schichtfolgetabelle!L41,Berechnung!$A$98:$D$147,4,0)))</f>
        <v>0</v>
      </c>
      <c r="N267" s="29">
        <f>IF(OR(Schichtfolgetabelle!M41=Schichten!$B$3,Schichtfolgetabelle!M41=Schichten!$B$4),INDEX($D$98:$D$147,MATCH(CODE(Schichtfolgetabelle!M41),$H$98:$H$147,0)),IF(ISERROR(VLOOKUP(Schichtfolgetabelle!M41,Berechnung!$A$98:$D$147,4,0)),0,VLOOKUP(Schichtfolgetabelle!M41,Berechnung!$A$98:$D$147,4,0)))</f>
        <v>0</v>
      </c>
      <c r="O267" s="29">
        <f>IF(OR(Schichtfolgetabelle!N41=Schichten!$B$3,Schichtfolgetabelle!N41=Schichten!$B$4),INDEX($D$98:$D$147,MATCH(CODE(Schichtfolgetabelle!N41),$H$98:$H$147,0)),IF(ISERROR(VLOOKUP(Schichtfolgetabelle!N41,Berechnung!$A$98:$D$147,4,0)),0,VLOOKUP(Schichtfolgetabelle!N41,Berechnung!$A$98:$D$147,4,0)))</f>
        <v>0</v>
      </c>
      <c r="P267" s="29">
        <f>IF(OR(Schichtfolgetabelle!O41=Schichten!$B$3,Schichtfolgetabelle!O41=Schichten!$B$4),INDEX($D$98:$D$147,MATCH(CODE(Schichtfolgetabelle!O41),$H$98:$H$147,0)),IF(ISERROR(VLOOKUP(Schichtfolgetabelle!O41,Berechnung!$A$98:$D$147,4,0)),0,VLOOKUP(Schichtfolgetabelle!O41,Berechnung!$A$98:$D$147,4,0)))</f>
        <v>0</v>
      </c>
      <c r="Q267" s="29">
        <f>IF(OR(Schichtfolgetabelle!P41=Schichten!$B$3,Schichtfolgetabelle!P41=Schichten!$B$4),INDEX($D$98:$D$147,MATCH(CODE(Schichtfolgetabelle!P41),$H$98:$H$147,0)),IF(ISERROR(VLOOKUP(Schichtfolgetabelle!P41,Berechnung!$A$98:$D$147,4,0)),0,VLOOKUP(Schichtfolgetabelle!P41,Berechnung!$A$98:$D$147,4,0)))</f>
        <v>0</v>
      </c>
      <c r="R267" s="29">
        <f>IF(OR(Schichtfolgetabelle!Q41=Schichten!$B$3,Schichtfolgetabelle!Q41=Schichten!$B$4),INDEX($D$98:$D$147,MATCH(CODE(Schichtfolgetabelle!Q41),$H$98:$H$147,0)),IF(ISERROR(VLOOKUP(Schichtfolgetabelle!Q41,Berechnung!$A$98:$D$147,4,0)),0,VLOOKUP(Schichtfolgetabelle!Q41,Berechnung!$A$98:$D$147,4,0)))</f>
        <v>0</v>
      </c>
      <c r="S267" s="29">
        <f>IF(OR(Schichtfolgetabelle!R41=Schichten!$B$3,Schichtfolgetabelle!R41=Schichten!$B$4),INDEX($D$98:$D$147,MATCH(CODE(Schichtfolgetabelle!R41),$H$98:$H$147,0)),IF(ISERROR(VLOOKUP(Schichtfolgetabelle!R41,Berechnung!$A$98:$D$147,4,0)),0,VLOOKUP(Schichtfolgetabelle!R41,Berechnung!$A$98:$D$147,4,0)))</f>
        <v>0</v>
      </c>
      <c r="T267" s="29">
        <f>IF(OR(Schichtfolgetabelle!S41=Schichten!$B$3,Schichtfolgetabelle!S41=Schichten!$B$4),INDEX($D$98:$D$147,MATCH(CODE(Schichtfolgetabelle!S41),$H$98:$H$147,0)),IF(ISERROR(VLOOKUP(Schichtfolgetabelle!S41,Berechnung!$A$98:$D$147,4,0)),0,VLOOKUP(Schichtfolgetabelle!S41,Berechnung!$A$98:$D$147,4,0)))</f>
        <v>0</v>
      </c>
      <c r="U267" s="29">
        <f>IF(OR(Schichtfolgetabelle!T41=Schichten!$B$3,Schichtfolgetabelle!T41=Schichten!$B$4),INDEX($D$98:$D$147,MATCH(CODE(Schichtfolgetabelle!T41),$H$98:$H$147,0)),IF(ISERROR(VLOOKUP(Schichtfolgetabelle!T41,Berechnung!$A$98:$D$147,4,0)),0,VLOOKUP(Schichtfolgetabelle!T41,Berechnung!$A$98:$D$147,4,0)))</f>
        <v>0</v>
      </c>
      <c r="V267" s="29">
        <f>IF(OR(Schichtfolgetabelle!U41=Schichten!$B$3,Schichtfolgetabelle!U41=Schichten!$B$4),INDEX($D$98:$D$147,MATCH(CODE(Schichtfolgetabelle!U41),$H$98:$H$147,0)),IF(ISERROR(VLOOKUP(Schichtfolgetabelle!U41,Berechnung!$A$98:$D$147,4,0)),0,VLOOKUP(Schichtfolgetabelle!U41,Berechnung!$A$98:$D$147,4,0)))</f>
        <v>0</v>
      </c>
      <c r="W267" s="29">
        <f>IF(OR(Schichtfolgetabelle!V41=Schichten!$B$3,Schichtfolgetabelle!V41=Schichten!$B$4),INDEX($D$98:$D$147,MATCH(CODE(Schichtfolgetabelle!V41),$H$98:$H$147,0)),IF(ISERROR(VLOOKUP(Schichtfolgetabelle!V41,Berechnung!$A$98:$D$147,4,0)),0,VLOOKUP(Schichtfolgetabelle!V41,Berechnung!$A$98:$D$147,4,0)))</f>
        <v>0</v>
      </c>
      <c r="X267" s="29">
        <f>IF(OR(Schichtfolgetabelle!W41=Schichten!$B$3,Schichtfolgetabelle!W41=Schichten!$B$4),INDEX($D$98:$D$147,MATCH(CODE(Schichtfolgetabelle!W41),$H$98:$H$147,0)),IF(ISERROR(VLOOKUP(Schichtfolgetabelle!W41,Berechnung!$A$98:$D$147,4,0)),0,VLOOKUP(Schichtfolgetabelle!W41,Berechnung!$A$98:$D$147,4,0)))</f>
        <v>0</v>
      </c>
      <c r="Y267" s="29">
        <f>IF(OR(Schichtfolgetabelle!X41=Schichten!$B$3,Schichtfolgetabelle!X41=Schichten!$B$4),INDEX($D$98:$D$147,MATCH(CODE(Schichtfolgetabelle!X41),$H$98:$H$147,0)),IF(ISERROR(VLOOKUP(Schichtfolgetabelle!X41,Berechnung!$A$98:$D$147,4,0)),0,VLOOKUP(Schichtfolgetabelle!X41,Berechnung!$A$98:$D$147,4,0)))</f>
        <v>0</v>
      </c>
      <c r="Z267" s="29">
        <f>IF(OR(Schichtfolgetabelle!Y41=Schichten!$B$3,Schichtfolgetabelle!Y41=Schichten!$B$4),INDEX($D$98:$D$147,MATCH(CODE(Schichtfolgetabelle!Y41),$H$98:$H$147,0)),IF(ISERROR(VLOOKUP(Schichtfolgetabelle!Y41,Berechnung!$A$98:$D$147,4,0)),0,VLOOKUP(Schichtfolgetabelle!Y41,Berechnung!$A$98:$D$147,4,0)))</f>
        <v>0</v>
      </c>
      <c r="AA267" s="29">
        <f>IF(OR(Schichtfolgetabelle!Z41=Schichten!$B$3,Schichtfolgetabelle!Z41=Schichten!$B$4),INDEX($D$98:$D$147,MATCH(CODE(Schichtfolgetabelle!Z41),$H$98:$H$147,0)),IF(ISERROR(VLOOKUP(Schichtfolgetabelle!Z41,Berechnung!$A$98:$D$147,4,0)),0,VLOOKUP(Schichtfolgetabelle!Z41,Berechnung!$A$98:$D$147,4,0)))</f>
        <v>0</v>
      </c>
      <c r="AB267" s="29">
        <f>IF(OR(Schichtfolgetabelle!AA41=Schichten!$B$3,Schichtfolgetabelle!AA41=Schichten!$B$4),INDEX($D$98:$D$147,MATCH(CODE(Schichtfolgetabelle!AA41),$H$98:$H$147,0)),IF(ISERROR(VLOOKUP(Schichtfolgetabelle!AA41,Berechnung!$A$98:$D$147,4,0)),0,VLOOKUP(Schichtfolgetabelle!AA41,Berechnung!$A$98:$D$147,4,0)))</f>
        <v>0</v>
      </c>
      <c r="AC267" s="29">
        <f>IF(OR(Schichtfolgetabelle!AB41=Schichten!$B$3,Schichtfolgetabelle!AB41=Schichten!$B$4),INDEX($D$98:$D$147,MATCH(CODE(Schichtfolgetabelle!AB41),$H$98:$H$147,0)),IF(ISERROR(VLOOKUP(Schichtfolgetabelle!AB41,Berechnung!$A$98:$D$147,4,0)),0,VLOOKUP(Schichtfolgetabelle!AB41,Berechnung!$A$98:$D$147,4,0)))</f>
        <v>0</v>
      </c>
      <c r="AD267" s="29">
        <f>IF(OR(Schichtfolgetabelle!AC41=Schichten!$B$3,Schichtfolgetabelle!AC41=Schichten!$B$4),INDEX($D$98:$D$147,MATCH(CODE(Schichtfolgetabelle!AC41),$H$98:$H$147,0)),IF(ISERROR(VLOOKUP(Schichtfolgetabelle!AC41,Berechnung!$A$98:$D$147,4,0)),0,VLOOKUP(Schichtfolgetabelle!AC41,Berechnung!$A$98:$D$147,4,0)))</f>
        <v>0</v>
      </c>
      <c r="AE267" s="29">
        <f>IF(OR(Schichtfolgetabelle!AD41=Schichten!$B$3,Schichtfolgetabelle!AD41=Schichten!$B$4),INDEX($D$98:$D$147,MATCH(CODE(Schichtfolgetabelle!AD41),$H$98:$H$147,0)),IF(ISERROR(VLOOKUP(Schichtfolgetabelle!AD41,Berechnung!$A$98:$D$147,4,0)),0,VLOOKUP(Schichtfolgetabelle!AD41,Berechnung!$A$98:$D$147,4,0)))</f>
        <v>0</v>
      </c>
      <c r="AF267" s="29">
        <f>IF(OR(Schichtfolgetabelle!AE41=Schichten!$B$3,Schichtfolgetabelle!AE41=Schichten!$B$4),INDEX($D$98:$D$147,MATCH(CODE(Schichtfolgetabelle!AE41),$H$98:$H$147,0)),IF(ISERROR(VLOOKUP(Schichtfolgetabelle!AE41,Berechnung!$A$98:$D$147,4,0)),0,VLOOKUP(Schichtfolgetabelle!AE41,Berechnung!$A$98:$D$147,4,0)))</f>
        <v>0</v>
      </c>
      <c r="AG267" s="29">
        <f>IF(OR(Schichtfolgetabelle!AF41=Schichten!$B$3,Schichtfolgetabelle!AF41=Schichten!$B$4),INDEX($D$98:$D$147,MATCH(CODE(Schichtfolgetabelle!AF41),$H$98:$H$147,0)),IF(ISERROR(VLOOKUP(Schichtfolgetabelle!AF41,Berechnung!$A$98:$D$147,4,0)),0,VLOOKUP(Schichtfolgetabelle!AF41,Berechnung!$A$98:$D$147,4,0)))</f>
        <v>0</v>
      </c>
      <c r="AH267" s="29">
        <f>IF(OR(Schichtfolgetabelle!AG41=Schichten!$B$3,Schichtfolgetabelle!AG41=Schichten!$B$4),INDEX($D$98:$D$147,MATCH(CODE(Schichtfolgetabelle!AG41),$H$98:$H$147,0)),IF(ISERROR(VLOOKUP(Schichtfolgetabelle!AG41,Berechnung!$A$98:$D$147,4,0)),0,VLOOKUP(Schichtfolgetabelle!AG41,Berechnung!$A$98:$D$147,4,0)))</f>
        <v>0</v>
      </c>
      <c r="AI267" s="29">
        <f>IF(OR(Schichtfolgetabelle!AH41=Schichten!$B$3,Schichtfolgetabelle!AH41=Schichten!$B$4),INDEX($D$98:$D$147,MATCH(CODE(Schichtfolgetabelle!AH41),$H$98:$H$147,0)),IF(ISERROR(VLOOKUP(Schichtfolgetabelle!AH41,Berechnung!$A$98:$D$147,4,0)),0,VLOOKUP(Schichtfolgetabelle!AH41,Berechnung!$A$98:$D$147,4,0)))</f>
        <v>0</v>
      </c>
      <c r="AJ267" s="29">
        <f>IF(OR(Schichtfolgetabelle!AI41=Schichten!$B$3,Schichtfolgetabelle!AI41=Schichten!$B$4),INDEX($D$98:$D$147,MATCH(CODE(Schichtfolgetabelle!AI41),$H$98:$H$147,0)),IF(ISERROR(VLOOKUP(Schichtfolgetabelle!AI41,Berechnung!$A$98:$D$147,4,0)),0,VLOOKUP(Schichtfolgetabelle!AI41,Berechnung!$A$98:$D$147,4,0)))</f>
        <v>0</v>
      </c>
      <c r="AK267" s="29">
        <f>IF(OR(Schichtfolgetabelle!AJ41=Schichten!$B$3,Schichtfolgetabelle!AJ41=Schichten!$B$4),INDEX($D$98:$D$147,MATCH(CODE(Schichtfolgetabelle!AJ41),$H$98:$H$147,0)),IF(ISERROR(VLOOKUP(Schichtfolgetabelle!AJ41,Berechnung!$A$98:$D$147,4,0)),0,VLOOKUP(Schichtfolgetabelle!AJ41,Berechnung!$A$98:$D$147,4,0)))</f>
        <v>0</v>
      </c>
      <c r="AM267" t="str">
        <f t="shared" si="18"/>
        <v>00:00</v>
      </c>
      <c r="AN267" s="29">
        <f>IF(OR(Schichtfolge!F40=Schichten!$B$3,Schichtfolge!F40=Schichten!$B$4),INDEX($D$98:$D$147,MATCH(CODE(Schichtfolge!F40),$H$98:$H$147,0)),IF(ISERROR(VLOOKUP(Schichtfolge!F40,Berechnung!$A$98:$D$147,4,0)),0,VLOOKUP(Schichtfolge!F40,Berechnung!$A$98:$D$147,4,0)))</f>
        <v>0</v>
      </c>
      <c r="AO267" s="29">
        <f>IF(OR(Schichtfolge!G40=Schichten!$B$3,Schichtfolge!G40=Schichten!$B$4),INDEX($D$98:$D$147,MATCH(CODE(Schichtfolge!G40),$H$98:$H$147,0)),IF(ISERROR(VLOOKUP(Schichtfolge!G40,Berechnung!$A$98:$D$147,4,0)),0,VLOOKUP(Schichtfolge!G40,Berechnung!$A$98:$D$147,4,0)))</f>
        <v>0</v>
      </c>
      <c r="AP267" s="29">
        <f>IF(OR(Schichtfolge!H40=Schichten!$B$3,Schichtfolge!H40=Schichten!$B$4),INDEX($D$98:$D$147,MATCH(CODE(Schichtfolge!H40),$H$98:$H$147,0)),IF(ISERROR(VLOOKUP(Schichtfolge!H40,Berechnung!$A$98:$D$147,4,0)),0,VLOOKUP(Schichtfolge!H40,Berechnung!$A$98:$D$147,4,0)))</f>
        <v>0</v>
      </c>
      <c r="AQ267" s="29">
        <f>IF(OR(Schichtfolge!I40=Schichten!$B$3,Schichtfolge!I40=Schichten!$B$4),INDEX($D$98:$D$147,MATCH(CODE(Schichtfolge!I40),$H$98:$H$147,0)),IF(ISERROR(VLOOKUP(Schichtfolge!I40,Berechnung!$A$98:$D$147,4,0)),0,VLOOKUP(Schichtfolge!I40,Berechnung!$A$98:$D$147,4,0)))</f>
        <v>0</v>
      </c>
      <c r="AR267" s="29">
        <f>IF(OR(Schichtfolge!J40=Schichten!$B$3,Schichtfolge!J40=Schichten!$B$4),INDEX($D$98:$D$147,MATCH(CODE(Schichtfolge!J40),$H$98:$H$147,0)),IF(ISERROR(VLOOKUP(Schichtfolge!J40,Berechnung!$A$98:$D$147,4,0)),0,VLOOKUP(Schichtfolge!J40,Berechnung!$A$98:$D$147,4,0)))</f>
        <v>0</v>
      </c>
      <c r="AS267" s="29">
        <f>IF(OR(Schichtfolge!K40=Schichten!$B$3,Schichtfolge!K40=Schichten!$B$4),INDEX($D$98:$D$147,MATCH(CODE(Schichtfolge!K40),$H$98:$H$147,0)),IF(ISERROR(VLOOKUP(Schichtfolge!K40,Berechnung!$A$98:$D$147,4,0)),0,VLOOKUP(Schichtfolge!K40,Berechnung!$A$98:$D$147,4,0)))</f>
        <v>0</v>
      </c>
      <c r="AT267" s="29">
        <f>IF(OR(Schichtfolge!L40=Schichten!$B$3,Schichtfolge!L40=Schichten!$B$4),INDEX($D$98:$D$147,MATCH(CODE(Schichtfolge!L40),$H$98:$H$147,0)),IF(ISERROR(VLOOKUP(Schichtfolge!L40,Berechnung!$A$98:$D$147,4,0)),0,VLOOKUP(Schichtfolge!L40,Berechnung!$A$98:$D$147,4,0)))</f>
        <v>0</v>
      </c>
      <c r="AU267" s="29">
        <f>IF(OR(Schichtfolge!M40=Schichten!$B$3,Schichtfolge!M40=Schichten!$B$4),INDEX($D$98:$D$147,MATCH(CODE(Schichtfolge!M40),$H$98:$H$147,0)),IF(ISERROR(VLOOKUP(Schichtfolge!M40,Berechnung!$A$98:$D$147,4,0)),0,VLOOKUP(Schichtfolge!M40,Berechnung!$A$98:$D$147,4,0)))</f>
        <v>0</v>
      </c>
      <c r="AV267" s="29">
        <f>IF(OR(Schichtfolge!N40=Schichten!$B$3,Schichtfolge!N40=Schichten!$B$4),INDEX($D$98:$D$147,MATCH(CODE(Schichtfolge!N40),$H$98:$H$147,0)),IF(ISERROR(VLOOKUP(Schichtfolge!N40,Berechnung!$A$98:$D$147,4,0)),0,VLOOKUP(Schichtfolge!N40,Berechnung!$A$98:$D$147,4,0)))</f>
        <v>0</v>
      </c>
      <c r="AW267" s="29">
        <f>IF(OR(Schichtfolge!O40=Schichten!$B$3,Schichtfolge!O40=Schichten!$B$4),INDEX($D$98:$D$147,MATCH(CODE(Schichtfolge!O40),$H$98:$H$147,0)),IF(ISERROR(VLOOKUP(Schichtfolge!O40,Berechnung!$A$98:$D$147,4,0)),0,VLOOKUP(Schichtfolge!O40,Berechnung!$A$98:$D$147,4,0)))</f>
        <v>0</v>
      </c>
      <c r="AX267" s="29">
        <f>IF(OR(Schichtfolge!P40=Schichten!$B$3,Schichtfolge!P40=Schichten!$B$4),INDEX($D$98:$D$147,MATCH(CODE(Schichtfolge!P40),$H$98:$H$147,0)),IF(ISERROR(VLOOKUP(Schichtfolge!P40,Berechnung!$A$98:$D$147,4,0)),0,VLOOKUP(Schichtfolge!P40,Berechnung!$A$98:$D$147,4,0)))</f>
        <v>0</v>
      </c>
      <c r="AY267" s="29">
        <f>IF(OR(Schichtfolge!Q40=Schichten!$B$3,Schichtfolge!Q40=Schichten!$B$4),INDEX($D$98:$D$147,MATCH(CODE(Schichtfolge!Q40),$H$98:$H$147,0)),IF(ISERROR(VLOOKUP(Schichtfolge!Q40,Berechnung!$A$98:$D$147,4,0)),0,VLOOKUP(Schichtfolge!Q40,Berechnung!$A$98:$D$147,4,0)))</f>
        <v>0</v>
      </c>
      <c r="AZ267" s="29">
        <f>IF(OR(Schichtfolge!R40=Schichten!$B$3,Schichtfolge!R40=Schichten!$B$4),INDEX($D$98:$D$147,MATCH(CODE(Schichtfolge!R40),$H$98:$H$147,0)),IF(ISERROR(VLOOKUP(Schichtfolge!R40,Berechnung!$A$98:$D$147,4,0)),0,VLOOKUP(Schichtfolge!R40,Berechnung!$A$98:$D$147,4,0)))</f>
        <v>0</v>
      </c>
      <c r="BA267" s="29">
        <f>IF(OR(Schichtfolge!S40=Schichten!$B$3,Schichtfolge!S40=Schichten!$B$4),INDEX($D$98:$D$147,MATCH(CODE(Schichtfolge!S40),$H$98:$H$147,0)),IF(ISERROR(VLOOKUP(Schichtfolge!S40,Berechnung!$A$98:$D$147,4,0)),0,VLOOKUP(Schichtfolge!S40,Berechnung!$A$98:$D$147,4,0)))</f>
        <v>0</v>
      </c>
      <c r="BB267" s="29">
        <f>IF(OR(Schichtfolge!T40=Schichten!$B$3,Schichtfolge!T40=Schichten!$B$4),INDEX($D$98:$D$147,MATCH(CODE(Schichtfolge!T40),$H$98:$H$147,0)),IF(ISERROR(VLOOKUP(Schichtfolge!T40,Berechnung!$A$98:$D$147,4,0)),0,VLOOKUP(Schichtfolge!T40,Berechnung!$A$98:$D$147,4,0)))</f>
        <v>0</v>
      </c>
      <c r="BC267" s="29">
        <f>IF(OR(Schichtfolge!U40=Schichten!$B$3,Schichtfolge!U40=Schichten!$B$4),INDEX($D$98:$D$147,MATCH(CODE(Schichtfolge!U40),$H$98:$H$147,0)),IF(ISERROR(VLOOKUP(Schichtfolge!U40,Berechnung!$A$98:$D$147,4,0)),0,VLOOKUP(Schichtfolge!U40,Berechnung!$A$98:$D$147,4,0)))</f>
        <v>0</v>
      </c>
      <c r="BD267" s="29">
        <f>IF(OR(Schichtfolge!V40=Schichten!$B$3,Schichtfolge!V40=Schichten!$B$4),INDEX($D$98:$D$147,MATCH(CODE(Schichtfolge!V40),$H$98:$H$147,0)),IF(ISERROR(VLOOKUP(Schichtfolge!V40,Berechnung!$A$98:$D$147,4,0)),0,VLOOKUP(Schichtfolge!V40,Berechnung!$A$98:$D$147,4,0)))</f>
        <v>0</v>
      </c>
      <c r="BE267" s="29">
        <f>IF(OR(Schichtfolge!W40=Schichten!$B$3,Schichtfolge!W40=Schichten!$B$4),INDEX($D$98:$D$147,MATCH(CODE(Schichtfolge!W40),$H$98:$H$147,0)),IF(ISERROR(VLOOKUP(Schichtfolge!W40,Berechnung!$A$98:$D$147,4,0)),0,VLOOKUP(Schichtfolge!W40,Berechnung!$A$98:$D$147,4,0)))</f>
        <v>0</v>
      </c>
      <c r="BF267" s="29">
        <f>IF(OR(Schichtfolge!X40=Schichten!$B$3,Schichtfolge!X40=Schichten!$B$4),INDEX($D$98:$D$147,MATCH(CODE(Schichtfolge!X40),$H$98:$H$147,0)),IF(ISERROR(VLOOKUP(Schichtfolge!X40,Berechnung!$A$98:$D$147,4,0)),0,VLOOKUP(Schichtfolge!X40,Berechnung!$A$98:$D$147,4,0)))</f>
        <v>0</v>
      </c>
      <c r="BG267" s="29">
        <f>IF(OR(Schichtfolge!Y40=Schichten!$B$3,Schichtfolge!Y40=Schichten!$B$4),INDEX($D$98:$D$147,MATCH(CODE(Schichtfolge!Y40),$H$98:$H$147,0)),IF(ISERROR(VLOOKUP(Schichtfolge!Y40,Berechnung!$A$98:$D$147,4,0)),0,VLOOKUP(Schichtfolge!Y40,Berechnung!$A$98:$D$147,4,0)))</f>
        <v>0</v>
      </c>
      <c r="BH267" s="29">
        <f>IF(OR(Schichtfolge!Z40=Schichten!$B$3,Schichtfolge!Z40=Schichten!$B$4),INDEX($D$98:$D$147,MATCH(CODE(Schichtfolge!Z40),$H$98:$H$147,0)),IF(ISERROR(VLOOKUP(Schichtfolge!Z40,Berechnung!$A$98:$D$147,4,0)),0,VLOOKUP(Schichtfolge!Z40,Berechnung!$A$98:$D$147,4,0)))</f>
        <v>0</v>
      </c>
      <c r="BI267" s="29">
        <f>IF(OR(Schichtfolge!AA40=Schichten!$B$3,Schichtfolge!AA40=Schichten!$B$4),INDEX($D$98:$D$147,MATCH(CODE(Schichtfolge!AA40),$H$98:$H$147,0)),IF(ISERROR(VLOOKUP(Schichtfolge!AA40,Berechnung!$A$98:$D$147,4,0)),0,VLOOKUP(Schichtfolge!AA40,Berechnung!$A$98:$D$147,4,0)))</f>
        <v>0</v>
      </c>
      <c r="BJ267" s="29">
        <f>IF(OR(Schichtfolge!AB40=Schichten!$B$3,Schichtfolge!AB40=Schichten!$B$4),INDEX($D$98:$D$147,MATCH(CODE(Schichtfolge!AB40),$H$98:$H$147,0)),IF(ISERROR(VLOOKUP(Schichtfolge!AB40,Berechnung!$A$98:$D$147,4,0)),0,VLOOKUP(Schichtfolge!AB40,Berechnung!$A$98:$D$147,4,0)))</f>
        <v>0</v>
      </c>
      <c r="BK267" s="29">
        <f>IF(OR(Schichtfolge!AC40=Schichten!$B$3,Schichtfolge!AC40=Schichten!$B$4),INDEX($D$98:$D$147,MATCH(CODE(Schichtfolge!AC40),$H$98:$H$147,0)),IF(ISERROR(VLOOKUP(Schichtfolge!AC40,Berechnung!$A$98:$D$147,4,0)),0,VLOOKUP(Schichtfolge!AC40,Berechnung!$A$98:$D$147,4,0)))</f>
        <v>0</v>
      </c>
      <c r="BL267" s="29">
        <f>IF(OR(Schichtfolge!AD40=Schichten!$B$3,Schichtfolge!AD40=Schichten!$B$4),INDEX($D$98:$D$147,MATCH(CODE(Schichtfolge!AD40),$H$98:$H$147,0)),IF(ISERROR(VLOOKUP(Schichtfolge!AD40,Berechnung!$A$98:$D$147,4,0)),0,VLOOKUP(Schichtfolge!AD40,Berechnung!$A$98:$D$147,4,0)))</f>
        <v>0</v>
      </c>
      <c r="BM267" s="29">
        <f>IF(OR(Schichtfolge!AE40=Schichten!$B$3,Schichtfolge!AE40=Schichten!$B$4),INDEX($D$98:$D$147,MATCH(CODE(Schichtfolge!AE40),$H$98:$H$147,0)),IF(ISERROR(VLOOKUP(Schichtfolge!AE40,Berechnung!$A$98:$D$147,4,0)),0,VLOOKUP(Schichtfolge!AE40,Berechnung!$A$98:$D$147,4,0)))</f>
        <v>0</v>
      </c>
      <c r="BN267" s="29">
        <f>IF(OR(Schichtfolge!AF40=Schichten!$B$3,Schichtfolge!AF40=Schichten!$B$4),INDEX($D$98:$D$147,MATCH(CODE(Schichtfolge!AF40),$H$98:$H$147,0)),IF(ISERROR(VLOOKUP(Schichtfolge!AF40,Berechnung!$A$98:$D$147,4,0)),0,VLOOKUP(Schichtfolge!AF40,Berechnung!$A$98:$D$147,4,0)))</f>
        <v>0</v>
      </c>
      <c r="BO267" s="29">
        <f>IF(OR(Schichtfolge!AG40=Schichten!$B$3,Schichtfolge!AG40=Schichten!$B$4),INDEX($D$98:$D$147,MATCH(CODE(Schichtfolge!AG40),$H$98:$H$147,0)),IF(ISERROR(VLOOKUP(Schichtfolge!AG40,Berechnung!$A$98:$D$147,4,0)),0,VLOOKUP(Schichtfolge!AG40,Berechnung!$A$98:$D$147,4,0)))</f>
        <v>0</v>
      </c>
    </row>
    <row r="268" spans="1:67" x14ac:dyDescent="0.25">
      <c r="A268" s="82" t="str">
        <f>IF(Feiertage!D118&lt;&gt;"",Feiertage!B118,"")</f>
        <v/>
      </c>
      <c r="C268">
        <f>Schichtfolgetabelle!B42</f>
        <v>37</v>
      </c>
      <c r="D268" t="str">
        <f>Schichtfolgetabelle!C42</f>
        <v>Vorname37</v>
      </c>
      <c r="E268" t="str">
        <f>Schichtfolgetabelle!D42</f>
        <v>Nachname37</v>
      </c>
      <c r="F268" s="29" t="str">
        <f t="shared" si="17"/>
        <v>00:00</v>
      </c>
      <c r="G268" s="29">
        <f>IF(OR(Schichtfolgetabelle!F42=Schichten!$B$3,Schichtfolgetabelle!F42=Schichten!$B$4),INDEX($D$98:$D$147,MATCH(CODE(Schichtfolgetabelle!F42),$H$98:$H$147,0)),IF(ISERROR(VLOOKUP(Schichtfolgetabelle!F42,Berechnung!$A$98:$D$147,4,0)),0,VLOOKUP(Schichtfolgetabelle!F42,Berechnung!$A$98:$D$147,4,0)))</f>
        <v>0</v>
      </c>
      <c r="H268" s="29">
        <f>IF(OR(Schichtfolgetabelle!G42=Schichten!$B$3,Schichtfolgetabelle!G42=Schichten!$B$4),INDEX($D$98:$D$147,MATCH(CODE(Schichtfolgetabelle!G42),$H$98:$H$147,0)),IF(ISERROR(VLOOKUP(Schichtfolgetabelle!G42,Berechnung!$A$98:$D$147,4,0)),0,VLOOKUP(Schichtfolgetabelle!G42,Berechnung!$A$98:$D$147,4,0)))</f>
        <v>0</v>
      </c>
      <c r="I268" s="29">
        <f>IF(OR(Schichtfolgetabelle!H42=Schichten!$B$3,Schichtfolgetabelle!H42=Schichten!$B$4),INDEX($D$98:$D$147,MATCH(CODE(Schichtfolgetabelle!H42),$H$98:$H$147,0)),IF(ISERROR(VLOOKUP(Schichtfolgetabelle!H42,Berechnung!$A$98:$D$147,4,0)),0,VLOOKUP(Schichtfolgetabelle!H42,Berechnung!$A$98:$D$147,4,0)))</f>
        <v>0</v>
      </c>
      <c r="J268" s="29">
        <f>IF(OR(Schichtfolgetabelle!I42=Schichten!$B$3,Schichtfolgetabelle!I42=Schichten!$B$4),INDEX($D$98:$D$147,MATCH(CODE(Schichtfolgetabelle!I42),$H$98:$H$147,0)),IF(ISERROR(VLOOKUP(Schichtfolgetabelle!I42,Berechnung!$A$98:$D$147,4,0)),0,VLOOKUP(Schichtfolgetabelle!I42,Berechnung!$A$98:$D$147,4,0)))</f>
        <v>0</v>
      </c>
      <c r="K268" s="29">
        <f>IF(OR(Schichtfolgetabelle!J42=Schichten!$B$3,Schichtfolgetabelle!J42=Schichten!$B$4),INDEX($D$98:$D$147,MATCH(CODE(Schichtfolgetabelle!J42),$H$98:$H$147,0)),IF(ISERROR(VLOOKUP(Schichtfolgetabelle!J42,Berechnung!$A$98:$D$147,4,0)),0,VLOOKUP(Schichtfolgetabelle!J42,Berechnung!$A$98:$D$147,4,0)))</f>
        <v>0</v>
      </c>
      <c r="L268" s="29">
        <f>IF(OR(Schichtfolgetabelle!K42=Schichten!$B$3,Schichtfolgetabelle!K42=Schichten!$B$4),INDEX($D$98:$D$147,MATCH(CODE(Schichtfolgetabelle!K42),$H$98:$H$147,0)),IF(ISERROR(VLOOKUP(Schichtfolgetabelle!K42,Berechnung!$A$98:$D$147,4,0)),0,VLOOKUP(Schichtfolgetabelle!K42,Berechnung!$A$98:$D$147,4,0)))</f>
        <v>0</v>
      </c>
      <c r="M268" s="29">
        <f>IF(OR(Schichtfolgetabelle!L42=Schichten!$B$3,Schichtfolgetabelle!L42=Schichten!$B$4),INDEX($D$98:$D$147,MATCH(CODE(Schichtfolgetabelle!L42),$H$98:$H$147,0)),IF(ISERROR(VLOOKUP(Schichtfolgetabelle!L42,Berechnung!$A$98:$D$147,4,0)),0,VLOOKUP(Schichtfolgetabelle!L42,Berechnung!$A$98:$D$147,4,0)))</f>
        <v>0</v>
      </c>
      <c r="N268" s="29">
        <f>IF(OR(Schichtfolgetabelle!M42=Schichten!$B$3,Schichtfolgetabelle!M42=Schichten!$B$4),INDEX($D$98:$D$147,MATCH(CODE(Schichtfolgetabelle!M42),$H$98:$H$147,0)),IF(ISERROR(VLOOKUP(Schichtfolgetabelle!M42,Berechnung!$A$98:$D$147,4,0)),0,VLOOKUP(Schichtfolgetabelle!M42,Berechnung!$A$98:$D$147,4,0)))</f>
        <v>0</v>
      </c>
      <c r="O268" s="29">
        <f>IF(OR(Schichtfolgetabelle!N42=Schichten!$B$3,Schichtfolgetabelle!N42=Schichten!$B$4),INDEX($D$98:$D$147,MATCH(CODE(Schichtfolgetabelle!N42),$H$98:$H$147,0)),IF(ISERROR(VLOOKUP(Schichtfolgetabelle!N42,Berechnung!$A$98:$D$147,4,0)),0,VLOOKUP(Schichtfolgetabelle!N42,Berechnung!$A$98:$D$147,4,0)))</f>
        <v>0</v>
      </c>
      <c r="P268" s="29">
        <f>IF(OR(Schichtfolgetabelle!O42=Schichten!$B$3,Schichtfolgetabelle!O42=Schichten!$B$4),INDEX($D$98:$D$147,MATCH(CODE(Schichtfolgetabelle!O42),$H$98:$H$147,0)),IF(ISERROR(VLOOKUP(Schichtfolgetabelle!O42,Berechnung!$A$98:$D$147,4,0)),0,VLOOKUP(Schichtfolgetabelle!O42,Berechnung!$A$98:$D$147,4,0)))</f>
        <v>0</v>
      </c>
      <c r="Q268" s="29">
        <f>IF(OR(Schichtfolgetabelle!P42=Schichten!$B$3,Schichtfolgetabelle!P42=Schichten!$B$4),INDEX($D$98:$D$147,MATCH(CODE(Schichtfolgetabelle!P42),$H$98:$H$147,0)),IF(ISERROR(VLOOKUP(Schichtfolgetabelle!P42,Berechnung!$A$98:$D$147,4,0)),0,VLOOKUP(Schichtfolgetabelle!P42,Berechnung!$A$98:$D$147,4,0)))</f>
        <v>0</v>
      </c>
      <c r="R268" s="29">
        <f>IF(OR(Schichtfolgetabelle!Q42=Schichten!$B$3,Schichtfolgetabelle!Q42=Schichten!$B$4),INDEX($D$98:$D$147,MATCH(CODE(Schichtfolgetabelle!Q42),$H$98:$H$147,0)),IF(ISERROR(VLOOKUP(Schichtfolgetabelle!Q42,Berechnung!$A$98:$D$147,4,0)),0,VLOOKUP(Schichtfolgetabelle!Q42,Berechnung!$A$98:$D$147,4,0)))</f>
        <v>0</v>
      </c>
      <c r="S268" s="29">
        <f>IF(OR(Schichtfolgetabelle!R42=Schichten!$B$3,Schichtfolgetabelle!R42=Schichten!$B$4),INDEX($D$98:$D$147,MATCH(CODE(Schichtfolgetabelle!R42),$H$98:$H$147,0)),IF(ISERROR(VLOOKUP(Schichtfolgetabelle!R42,Berechnung!$A$98:$D$147,4,0)),0,VLOOKUP(Schichtfolgetabelle!R42,Berechnung!$A$98:$D$147,4,0)))</f>
        <v>0</v>
      </c>
      <c r="T268" s="29">
        <f>IF(OR(Schichtfolgetabelle!S42=Schichten!$B$3,Schichtfolgetabelle!S42=Schichten!$B$4),INDEX($D$98:$D$147,MATCH(CODE(Schichtfolgetabelle!S42),$H$98:$H$147,0)),IF(ISERROR(VLOOKUP(Schichtfolgetabelle!S42,Berechnung!$A$98:$D$147,4,0)),0,VLOOKUP(Schichtfolgetabelle!S42,Berechnung!$A$98:$D$147,4,0)))</f>
        <v>0</v>
      </c>
      <c r="U268" s="29">
        <f>IF(OR(Schichtfolgetabelle!T42=Schichten!$B$3,Schichtfolgetabelle!T42=Schichten!$B$4),INDEX($D$98:$D$147,MATCH(CODE(Schichtfolgetabelle!T42),$H$98:$H$147,0)),IF(ISERROR(VLOOKUP(Schichtfolgetabelle!T42,Berechnung!$A$98:$D$147,4,0)),0,VLOOKUP(Schichtfolgetabelle!T42,Berechnung!$A$98:$D$147,4,0)))</f>
        <v>0</v>
      </c>
      <c r="V268" s="29">
        <f>IF(OR(Schichtfolgetabelle!U42=Schichten!$B$3,Schichtfolgetabelle!U42=Schichten!$B$4),INDEX($D$98:$D$147,MATCH(CODE(Schichtfolgetabelle!U42),$H$98:$H$147,0)),IF(ISERROR(VLOOKUP(Schichtfolgetabelle!U42,Berechnung!$A$98:$D$147,4,0)),0,VLOOKUP(Schichtfolgetabelle!U42,Berechnung!$A$98:$D$147,4,0)))</f>
        <v>0</v>
      </c>
      <c r="W268" s="29">
        <f>IF(OR(Schichtfolgetabelle!V42=Schichten!$B$3,Schichtfolgetabelle!V42=Schichten!$B$4),INDEX($D$98:$D$147,MATCH(CODE(Schichtfolgetabelle!V42),$H$98:$H$147,0)),IF(ISERROR(VLOOKUP(Schichtfolgetabelle!V42,Berechnung!$A$98:$D$147,4,0)),0,VLOOKUP(Schichtfolgetabelle!V42,Berechnung!$A$98:$D$147,4,0)))</f>
        <v>0</v>
      </c>
      <c r="X268" s="29">
        <f>IF(OR(Schichtfolgetabelle!W42=Schichten!$B$3,Schichtfolgetabelle!W42=Schichten!$B$4),INDEX($D$98:$D$147,MATCH(CODE(Schichtfolgetabelle!W42),$H$98:$H$147,0)),IF(ISERROR(VLOOKUP(Schichtfolgetabelle!W42,Berechnung!$A$98:$D$147,4,0)),0,VLOOKUP(Schichtfolgetabelle!W42,Berechnung!$A$98:$D$147,4,0)))</f>
        <v>0</v>
      </c>
      <c r="Y268" s="29">
        <f>IF(OR(Schichtfolgetabelle!X42=Schichten!$B$3,Schichtfolgetabelle!X42=Schichten!$B$4),INDEX($D$98:$D$147,MATCH(CODE(Schichtfolgetabelle!X42),$H$98:$H$147,0)),IF(ISERROR(VLOOKUP(Schichtfolgetabelle!X42,Berechnung!$A$98:$D$147,4,0)),0,VLOOKUP(Schichtfolgetabelle!X42,Berechnung!$A$98:$D$147,4,0)))</f>
        <v>0</v>
      </c>
      <c r="Z268" s="29">
        <f>IF(OR(Schichtfolgetabelle!Y42=Schichten!$B$3,Schichtfolgetabelle!Y42=Schichten!$B$4),INDEX($D$98:$D$147,MATCH(CODE(Schichtfolgetabelle!Y42),$H$98:$H$147,0)),IF(ISERROR(VLOOKUP(Schichtfolgetabelle!Y42,Berechnung!$A$98:$D$147,4,0)),0,VLOOKUP(Schichtfolgetabelle!Y42,Berechnung!$A$98:$D$147,4,0)))</f>
        <v>0</v>
      </c>
      <c r="AA268" s="29">
        <f>IF(OR(Schichtfolgetabelle!Z42=Schichten!$B$3,Schichtfolgetabelle!Z42=Schichten!$B$4),INDEX($D$98:$D$147,MATCH(CODE(Schichtfolgetabelle!Z42),$H$98:$H$147,0)),IF(ISERROR(VLOOKUP(Schichtfolgetabelle!Z42,Berechnung!$A$98:$D$147,4,0)),0,VLOOKUP(Schichtfolgetabelle!Z42,Berechnung!$A$98:$D$147,4,0)))</f>
        <v>0</v>
      </c>
      <c r="AB268" s="29">
        <f>IF(OR(Schichtfolgetabelle!AA42=Schichten!$B$3,Schichtfolgetabelle!AA42=Schichten!$B$4),INDEX($D$98:$D$147,MATCH(CODE(Schichtfolgetabelle!AA42),$H$98:$H$147,0)),IF(ISERROR(VLOOKUP(Schichtfolgetabelle!AA42,Berechnung!$A$98:$D$147,4,0)),0,VLOOKUP(Schichtfolgetabelle!AA42,Berechnung!$A$98:$D$147,4,0)))</f>
        <v>0</v>
      </c>
      <c r="AC268" s="29">
        <f>IF(OR(Schichtfolgetabelle!AB42=Schichten!$B$3,Schichtfolgetabelle!AB42=Schichten!$B$4),INDEX($D$98:$D$147,MATCH(CODE(Schichtfolgetabelle!AB42),$H$98:$H$147,0)),IF(ISERROR(VLOOKUP(Schichtfolgetabelle!AB42,Berechnung!$A$98:$D$147,4,0)),0,VLOOKUP(Schichtfolgetabelle!AB42,Berechnung!$A$98:$D$147,4,0)))</f>
        <v>0</v>
      </c>
      <c r="AD268" s="29">
        <f>IF(OR(Schichtfolgetabelle!AC42=Schichten!$B$3,Schichtfolgetabelle!AC42=Schichten!$B$4),INDEX($D$98:$D$147,MATCH(CODE(Schichtfolgetabelle!AC42),$H$98:$H$147,0)),IF(ISERROR(VLOOKUP(Schichtfolgetabelle!AC42,Berechnung!$A$98:$D$147,4,0)),0,VLOOKUP(Schichtfolgetabelle!AC42,Berechnung!$A$98:$D$147,4,0)))</f>
        <v>0</v>
      </c>
      <c r="AE268" s="29">
        <f>IF(OR(Schichtfolgetabelle!AD42=Schichten!$B$3,Schichtfolgetabelle!AD42=Schichten!$B$4),INDEX($D$98:$D$147,MATCH(CODE(Schichtfolgetabelle!AD42),$H$98:$H$147,0)),IF(ISERROR(VLOOKUP(Schichtfolgetabelle!AD42,Berechnung!$A$98:$D$147,4,0)),0,VLOOKUP(Schichtfolgetabelle!AD42,Berechnung!$A$98:$D$147,4,0)))</f>
        <v>0</v>
      </c>
      <c r="AF268" s="29">
        <f>IF(OR(Schichtfolgetabelle!AE42=Schichten!$B$3,Schichtfolgetabelle!AE42=Schichten!$B$4),INDEX($D$98:$D$147,MATCH(CODE(Schichtfolgetabelle!AE42),$H$98:$H$147,0)),IF(ISERROR(VLOOKUP(Schichtfolgetabelle!AE42,Berechnung!$A$98:$D$147,4,0)),0,VLOOKUP(Schichtfolgetabelle!AE42,Berechnung!$A$98:$D$147,4,0)))</f>
        <v>0</v>
      </c>
      <c r="AG268" s="29">
        <f>IF(OR(Schichtfolgetabelle!AF42=Schichten!$B$3,Schichtfolgetabelle!AF42=Schichten!$B$4),INDEX($D$98:$D$147,MATCH(CODE(Schichtfolgetabelle!AF42),$H$98:$H$147,0)),IF(ISERROR(VLOOKUP(Schichtfolgetabelle!AF42,Berechnung!$A$98:$D$147,4,0)),0,VLOOKUP(Schichtfolgetabelle!AF42,Berechnung!$A$98:$D$147,4,0)))</f>
        <v>0</v>
      </c>
      <c r="AH268" s="29">
        <f>IF(OR(Schichtfolgetabelle!AG42=Schichten!$B$3,Schichtfolgetabelle!AG42=Schichten!$B$4),INDEX($D$98:$D$147,MATCH(CODE(Schichtfolgetabelle!AG42),$H$98:$H$147,0)),IF(ISERROR(VLOOKUP(Schichtfolgetabelle!AG42,Berechnung!$A$98:$D$147,4,0)),0,VLOOKUP(Schichtfolgetabelle!AG42,Berechnung!$A$98:$D$147,4,0)))</f>
        <v>0</v>
      </c>
      <c r="AI268" s="29">
        <f>IF(OR(Schichtfolgetabelle!AH42=Schichten!$B$3,Schichtfolgetabelle!AH42=Schichten!$B$4),INDEX($D$98:$D$147,MATCH(CODE(Schichtfolgetabelle!AH42),$H$98:$H$147,0)),IF(ISERROR(VLOOKUP(Schichtfolgetabelle!AH42,Berechnung!$A$98:$D$147,4,0)),0,VLOOKUP(Schichtfolgetabelle!AH42,Berechnung!$A$98:$D$147,4,0)))</f>
        <v>0</v>
      </c>
      <c r="AJ268" s="29">
        <f>IF(OR(Schichtfolgetabelle!AI42=Schichten!$B$3,Schichtfolgetabelle!AI42=Schichten!$B$4),INDEX($D$98:$D$147,MATCH(CODE(Schichtfolgetabelle!AI42),$H$98:$H$147,0)),IF(ISERROR(VLOOKUP(Schichtfolgetabelle!AI42,Berechnung!$A$98:$D$147,4,0)),0,VLOOKUP(Schichtfolgetabelle!AI42,Berechnung!$A$98:$D$147,4,0)))</f>
        <v>0</v>
      </c>
      <c r="AK268" s="29">
        <f>IF(OR(Schichtfolgetabelle!AJ42=Schichten!$B$3,Schichtfolgetabelle!AJ42=Schichten!$B$4),INDEX($D$98:$D$147,MATCH(CODE(Schichtfolgetabelle!AJ42),$H$98:$H$147,0)),IF(ISERROR(VLOOKUP(Schichtfolgetabelle!AJ42,Berechnung!$A$98:$D$147,4,0)),0,VLOOKUP(Schichtfolgetabelle!AJ42,Berechnung!$A$98:$D$147,4,0)))</f>
        <v>0</v>
      </c>
      <c r="AM268" t="str">
        <f t="shared" si="18"/>
        <v>00:00</v>
      </c>
      <c r="AN268" s="29">
        <f>IF(OR(Schichtfolge!F41=Schichten!$B$3,Schichtfolge!F41=Schichten!$B$4),INDEX($D$98:$D$147,MATCH(CODE(Schichtfolge!F41),$H$98:$H$147,0)),IF(ISERROR(VLOOKUP(Schichtfolge!F41,Berechnung!$A$98:$D$147,4,0)),0,VLOOKUP(Schichtfolge!F41,Berechnung!$A$98:$D$147,4,0)))</f>
        <v>0</v>
      </c>
      <c r="AO268" s="29">
        <f>IF(OR(Schichtfolge!G41=Schichten!$B$3,Schichtfolge!G41=Schichten!$B$4),INDEX($D$98:$D$147,MATCH(CODE(Schichtfolge!G41),$H$98:$H$147,0)),IF(ISERROR(VLOOKUP(Schichtfolge!G41,Berechnung!$A$98:$D$147,4,0)),0,VLOOKUP(Schichtfolge!G41,Berechnung!$A$98:$D$147,4,0)))</f>
        <v>0</v>
      </c>
      <c r="AP268" s="29">
        <f>IF(OR(Schichtfolge!H41=Schichten!$B$3,Schichtfolge!H41=Schichten!$B$4),INDEX($D$98:$D$147,MATCH(CODE(Schichtfolge!H41),$H$98:$H$147,0)),IF(ISERROR(VLOOKUP(Schichtfolge!H41,Berechnung!$A$98:$D$147,4,0)),0,VLOOKUP(Schichtfolge!H41,Berechnung!$A$98:$D$147,4,0)))</f>
        <v>0</v>
      </c>
      <c r="AQ268" s="29">
        <f>IF(OR(Schichtfolge!I41=Schichten!$B$3,Schichtfolge!I41=Schichten!$B$4),INDEX($D$98:$D$147,MATCH(CODE(Schichtfolge!I41),$H$98:$H$147,0)),IF(ISERROR(VLOOKUP(Schichtfolge!I41,Berechnung!$A$98:$D$147,4,0)),0,VLOOKUP(Schichtfolge!I41,Berechnung!$A$98:$D$147,4,0)))</f>
        <v>0</v>
      </c>
      <c r="AR268" s="29">
        <f>IF(OR(Schichtfolge!J41=Schichten!$B$3,Schichtfolge!J41=Schichten!$B$4),INDEX($D$98:$D$147,MATCH(CODE(Schichtfolge!J41),$H$98:$H$147,0)),IF(ISERROR(VLOOKUP(Schichtfolge!J41,Berechnung!$A$98:$D$147,4,0)),0,VLOOKUP(Schichtfolge!J41,Berechnung!$A$98:$D$147,4,0)))</f>
        <v>0</v>
      </c>
      <c r="AS268" s="29">
        <f>IF(OR(Schichtfolge!K41=Schichten!$B$3,Schichtfolge!K41=Schichten!$B$4),INDEX($D$98:$D$147,MATCH(CODE(Schichtfolge!K41),$H$98:$H$147,0)),IF(ISERROR(VLOOKUP(Schichtfolge!K41,Berechnung!$A$98:$D$147,4,0)),0,VLOOKUP(Schichtfolge!K41,Berechnung!$A$98:$D$147,4,0)))</f>
        <v>0</v>
      </c>
      <c r="AT268" s="29">
        <f>IF(OR(Schichtfolge!L41=Schichten!$B$3,Schichtfolge!L41=Schichten!$B$4),INDEX($D$98:$D$147,MATCH(CODE(Schichtfolge!L41),$H$98:$H$147,0)),IF(ISERROR(VLOOKUP(Schichtfolge!L41,Berechnung!$A$98:$D$147,4,0)),0,VLOOKUP(Schichtfolge!L41,Berechnung!$A$98:$D$147,4,0)))</f>
        <v>0</v>
      </c>
      <c r="AU268" s="29">
        <f>IF(OR(Schichtfolge!M41=Schichten!$B$3,Schichtfolge!M41=Schichten!$B$4),INDEX($D$98:$D$147,MATCH(CODE(Schichtfolge!M41),$H$98:$H$147,0)),IF(ISERROR(VLOOKUP(Schichtfolge!M41,Berechnung!$A$98:$D$147,4,0)),0,VLOOKUP(Schichtfolge!M41,Berechnung!$A$98:$D$147,4,0)))</f>
        <v>0</v>
      </c>
      <c r="AV268" s="29">
        <f>IF(OR(Schichtfolge!N41=Schichten!$B$3,Schichtfolge!N41=Schichten!$B$4),INDEX($D$98:$D$147,MATCH(CODE(Schichtfolge!N41),$H$98:$H$147,0)),IF(ISERROR(VLOOKUP(Schichtfolge!N41,Berechnung!$A$98:$D$147,4,0)),0,VLOOKUP(Schichtfolge!N41,Berechnung!$A$98:$D$147,4,0)))</f>
        <v>0</v>
      </c>
      <c r="AW268" s="29">
        <f>IF(OR(Schichtfolge!O41=Schichten!$B$3,Schichtfolge!O41=Schichten!$B$4),INDEX($D$98:$D$147,MATCH(CODE(Schichtfolge!O41),$H$98:$H$147,0)),IF(ISERROR(VLOOKUP(Schichtfolge!O41,Berechnung!$A$98:$D$147,4,0)),0,VLOOKUP(Schichtfolge!O41,Berechnung!$A$98:$D$147,4,0)))</f>
        <v>0</v>
      </c>
      <c r="AX268" s="29">
        <f>IF(OR(Schichtfolge!P41=Schichten!$B$3,Schichtfolge!P41=Schichten!$B$4),INDEX($D$98:$D$147,MATCH(CODE(Schichtfolge!P41),$H$98:$H$147,0)),IF(ISERROR(VLOOKUP(Schichtfolge!P41,Berechnung!$A$98:$D$147,4,0)),0,VLOOKUP(Schichtfolge!P41,Berechnung!$A$98:$D$147,4,0)))</f>
        <v>0</v>
      </c>
      <c r="AY268" s="29">
        <f>IF(OR(Schichtfolge!Q41=Schichten!$B$3,Schichtfolge!Q41=Schichten!$B$4),INDEX($D$98:$D$147,MATCH(CODE(Schichtfolge!Q41),$H$98:$H$147,0)),IF(ISERROR(VLOOKUP(Schichtfolge!Q41,Berechnung!$A$98:$D$147,4,0)),0,VLOOKUP(Schichtfolge!Q41,Berechnung!$A$98:$D$147,4,0)))</f>
        <v>0</v>
      </c>
      <c r="AZ268" s="29">
        <f>IF(OR(Schichtfolge!R41=Schichten!$B$3,Schichtfolge!R41=Schichten!$B$4),INDEX($D$98:$D$147,MATCH(CODE(Schichtfolge!R41),$H$98:$H$147,0)),IF(ISERROR(VLOOKUP(Schichtfolge!R41,Berechnung!$A$98:$D$147,4,0)),0,VLOOKUP(Schichtfolge!R41,Berechnung!$A$98:$D$147,4,0)))</f>
        <v>0</v>
      </c>
      <c r="BA268" s="29">
        <f>IF(OR(Schichtfolge!S41=Schichten!$B$3,Schichtfolge!S41=Schichten!$B$4),INDEX($D$98:$D$147,MATCH(CODE(Schichtfolge!S41),$H$98:$H$147,0)),IF(ISERROR(VLOOKUP(Schichtfolge!S41,Berechnung!$A$98:$D$147,4,0)),0,VLOOKUP(Schichtfolge!S41,Berechnung!$A$98:$D$147,4,0)))</f>
        <v>0</v>
      </c>
      <c r="BB268" s="29">
        <f>IF(OR(Schichtfolge!T41=Schichten!$B$3,Schichtfolge!T41=Schichten!$B$4),INDEX($D$98:$D$147,MATCH(CODE(Schichtfolge!T41),$H$98:$H$147,0)),IF(ISERROR(VLOOKUP(Schichtfolge!T41,Berechnung!$A$98:$D$147,4,0)),0,VLOOKUP(Schichtfolge!T41,Berechnung!$A$98:$D$147,4,0)))</f>
        <v>0</v>
      </c>
      <c r="BC268" s="29">
        <f>IF(OR(Schichtfolge!U41=Schichten!$B$3,Schichtfolge!U41=Schichten!$B$4),INDEX($D$98:$D$147,MATCH(CODE(Schichtfolge!U41),$H$98:$H$147,0)),IF(ISERROR(VLOOKUP(Schichtfolge!U41,Berechnung!$A$98:$D$147,4,0)),0,VLOOKUP(Schichtfolge!U41,Berechnung!$A$98:$D$147,4,0)))</f>
        <v>0</v>
      </c>
      <c r="BD268" s="29">
        <f>IF(OR(Schichtfolge!V41=Schichten!$B$3,Schichtfolge!V41=Schichten!$B$4),INDEX($D$98:$D$147,MATCH(CODE(Schichtfolge!V41),$H$98:$H$147,0)),IF(ISERROR(VLOOKUP(Schichtfolge!V41,Berechnung!$A$98:$D$147,4,0)),0,VLOOKUP(Schichtfolge!V41,Berechnung!$A$98:$D$147,4,0)))</f>
        <v>0</v>
      </c>
      <c r="BE268" s="29">
        <f>IF(OR(Schichtfolge!W41=Schichten!$B$3,Schichtfolge!W41=Schichten!$B$4),INDEX($D$98:$D$147,MATCH(CODE(Schichtfolge!W41),$H$98:$H$147,0)),IF(ISERROR(VLOOKUP(Schichtfolge!W41,Berechnung!$A$98:$D$147,4,0)),0,VLOOKUP(Schichtfolge!W41,Berechnung!$A$98:$D$147,4,0)))</f>
        <v>0</v>
      </c>
      <c r="BF268" s="29">
        <f>IF(OR(Schichtfolge!X41=Schichten!$B$3,Schichtfolge!X41=Schichten!$B$4),INDEX($D$98:$D$147,MATCH(CODE(Schichtfolge!X41),$H$98:$H$147,0)),IF(ISERROR(VLOOKUP(Schichtfolge!X41,Berechnung!$A$98:$D$147,4,0)),0,VLOOKUP(Schichtfolge!X41,Berechnung!$A$98:$D$147,4,0)))</f>
        <v>0</v>
      </c>
      <c r="BG268" s="29">
        <f>IF(OR(Schichtfolge!Y41=Schichten!$B$3,Schichtfolge!Y41=Schichten!$B$4),INDEX($D$98:$D$147,MATCH(CODE(Schichtfolge!Y41),$H$98:$H$147,0)),IF(ISERROR(VLOOKUP(Schichtfolge!Y41,Berechnung!$A$98:$D$147,4,0)),0,VLOOKUP(Schichtfolge!Y41,Berechnung!$A$98:$D$147,4,0)))</f>
        <v>0</v>
      </c>
      <c r="BH268" s="29">
        <f>IF(OR(Schichtfolge!Z41=Schichten!$B$3,Schichtfolge!Z41=Schichten!$B$4),INDEX($D$98:$D$147,MATCH(CODE(Schichtfolge!Z41),$H$98:$H$147,0)),IF(ISERROR(VLOOKUP(Schichtfolge!Z41,Berechnung!$A$98:$D$147,4,0)),0,VLOOKUP(Schichtfolge!Z41,Berechnung!$A$98:$D$147,4,0)))</f>
        <v>0</v>
      </c>
      <c r="BI268" s="29">
        <f>IF(OR(Schichtfolge!AA41=Schichten!$B$3,Schichtfolge!AA41=Schichten!$B$4),INDEX($D$98:$D$147,MATCH(CODE(Schichtfolge!AA41),$H$98:$H$147,0)),IF(ISERROR(VLOOKUP(Schichtfolge!AA41,Berechnung!$A$98:$D$147,4,0)),0,VLOOKUP(Schichtfolge!AA41,Berechnung!$A$98:$D$147,4,0)))</f>
        <v>0</v>
      </c>
      <c r="BJ268" s="29">
        <f>IF(OR(Schichtfolge!AB41=Schichten!$B$3,Schichtfolge!AB41=Schichten!$B$4),INDEX($D$98:$D$147,MATCH(CODE(Schichtfolge!AB41),$H$98:$H$147,0)),IF(ISERROR(VLOOKUP(Schichtfolge!AB41,Berechnung!$A$98:$D$147,4,0)),0,VLOOKUP(Schichtfolge!AB41,Berechnung!$A$98:$D$147,4,0)))</f>
        <v>0</v>
      </c>
      <c r="BK268" s="29">
        <f>IF(OR(Schichtfolge!AC41=Schichten!$B$3,Schichtfolge!AC41=Schichten!$B$4),INDEX($D$98:$D$147,MATCH(CODE(Schichtfolge!AC41),$H$98:$H$147,0)),IF(ISERROR(VLOOKUP(Schichtfolge!AC41,Berechnung!$A$98:$D$147,4,0)),0,VLOOKUP(Schichtfolge!AC41,Berechnung!$A$98:$D$147,4,0)))</f>
        <v>0</v>
      </c>
      <c r="BL268" s="29">
        <f>IF(OR(Schichtfolge!AD41=Schichten!$B$3,Schichtfolge!AD41=Schichten!$B$4),INDEX($D$98:$D$147,MATCH(CODE(Schichtfolge!AD41),$H$98:$H$147,0)),IF(ISERROR(VLOOKUP(Schichtfolge!AD41,Berechnung!$A$98:$D$147,4,0)),0,VLOOKUP(Schichtfolge!AD41,Berechnung!$A$98:$D$147,4,0)))</f>
        <v>0</v>
      </c>
      <c r="BM268" s="29">
        <f>IF(OR(Schichtfolge!AE41=Schichten!$B$3,Schichtfolge!AE41=Schichten!$B$4),INDEX($D$98:$D$147,MATCH(CODE(Schichtfolge!AE41),$H$98:$H$147,0)),IF(ISERROR(VLOOKUP(Schichtfolge!AE41,Berechnung!$A$98:$D$147,4,0)),0,VLOOKUP(Schichtfolge!AE41,Berechnung!$A$98:$D$147,4,0)))</f>
        <v>0</v>
      </c>
      <c r="BN268" s="29">
        <f>IF(OR(Schichtfolge!AF41=Schichten!$B$3,Schichtfolge!AF41=Schichten!$B$4),INDEX($D$98:$D$147,MATCH(CODE(Schichtfolge!AF41),$H$98:$H$147,0)),IF(ISERROR(VLOOKUP(Schichtfolge!AF41,Berechnung!$A$98:$D$147,4,0)),0,VLOOKUP(Schichtfolge!AF41,Berechnung!$A$98:$D$147,4,0)))</f>
        <v>0</v>
      </c>
      <c r="BO268" s="29">
        <f>IF(OR(Schichtfolge!AG41=Schichten!$B$3,Schichtfolge!AG41=Schichten!$B$4),INDEX($D$98:$D$147,MATCH(CODE(Schichtfolge!AG41),$H$98:$H$147,0)),IF(ISERROR(VLOOKUP(Schichtfolge!AG41,Berechnung!$A$98:$D$147,4,0)),0,VLOOKUP(Schichtfolge!AG41,Berechnung!$A$98:$D$147,4,0)))</f>
        <v>0</v>
      </c>
    </row>
    <row r="269" spans="1:67" x14ac:dyDescent="0.25">
      <c r="A269" s="82" t="str">
        <f>IF(Feiertage!D119&lt;&gt;"",Feiertage!B119,"")</f>
        <v/>
      </c>
      <c r="C269">
        <f>Schichtfolgetabelle!B43</f>
        <v>38</v>
      </c>
      <c r="D269" t="str">
        <f>Schichtfolgetabelle!C43</f>
        <v>Vorname38</v>
      </c>
      <c r="E269" t="str">
        <f>Schichtfolgetabelle!D43</f>
        <v>Nachname38</v>
      </c>
      <c r="F269" s="29" t="str">
        <f t="shared" si="17"/>
        <v>00:00</v>
      </c>
      <c r="G269" s="29">
        <f>IF(OR(Schichtfolgetabelle!F43=Schichten!$B$3,Schichtfolgetabelle!F43=Schichten!$B$4),INDEX($D$98:$D$147,MATCH(CODE(Schichtfolgetabelle!F43),$H$98:$H$147,0)),IF(ISERROR(VLOOKUP(Schichtfolgetabelle!F43,Berechnung!$A$98:$D$147,4,0)),0,VLOOKUP(Schichtfolgetabelle!F43,Berechnung!$A$98:$D$147,4,0)))</f>
        <v>0</v>
      </c>
      <c r="H269" s="29">
        <f>IF(OR(Schichtfolgetabelle!G43=Schichten!$B$3,Schichtfolgetabelle!G43=Schichten!$B$4),INDEX($D$98:$D$147,MATCH(CODE(Schichtfolgetabelle!G43),$H$98:$H$147,0)),IF(ISERROR(VLOOKUP(Schichtfolgetabelle!G43,Berechnung!$A$98:$D$147,4,0)),0,VLOOKUP(Schichtfolgetabelle!G43,Berechnung!$A$98:$D$147,4,0)))</f>
        <v>0</v>
      </c>
      <c r="I269" s="29">
        <f>IF(OR(Schichtfolgetabelle!H43=Schichten!$B$3,Schichtfolgetabelle!H43=Schichten!$B$4),INDEX($D$98:$D$147,MATCH(CODE(Schichtfolgetabelle!H43),$H$98:$H$147,0)),IF(ISERROR(VLOOKUP(Schichtfolgetabelle!H43,Berechnung!$A$98:$D$147,4,0)),0,VLOOKUP(Schichtfolgetabelle!H43,Berechnung!$A$98:$D$147,4,0)))</f>
        <v>0</v>
      </c>
      <c r="J269" s="29">
        <f>IF(OR(Schichtfolgetabelle!I43=Schichten!$B$3,Schichtfolgetabelle!I43=Schichten!$B$4),INDEX($D$98:$D$147,MATCH(CODE(Schichtfolgetabelle!I43),$H$98:$H$147,0)),IF(ISERROR(VLOOKUP(Schichtfolgetabelle!I43,Berechnung!$A$98:$D$147,4,0)),0,VLOOKUP(Schichtfolgetabelle!I43,Berechnung!$A$98:$D$147,4,0)))</f>
        <v>0</v>
      </c>
      <c r="K269" s="29">
        <f>IF(OR(Schichtfolgetabelle!J43=Schichten!$B$3,Schichtfolgetabelle!J43=Schichten!$B$4),INDEX($D$98:$D$147,MATCH(CODE(Schichtfolgetabelle!J43),$H$98:$H$147,0)),IF(ISERROR(VLOOKUP(Schichtfolgetabelle!J43,Berechnung!$A$98:$D$147,4,0)),0,VLOOKUP(Schichtfolgetabelle!J43,Berechnung!$A$98:$D$147,4,0)))</f>
        <v>0</v>
      </c>
      <c r="L269" s="29">
        <f>IF(OR(Schichtfolgetabelle!K43=Schichten!$B$3,Schichtfolgetabelle!K43=Schichten!$B$4),INDEX($D$98:$D$147,MATCH(CODE(Schichtfolgetabelle!K43),$H$98:$H$147,0)),IF(ISERROR(VLOOKUP(Schichtfolgetabelle!K43,Berechnung!$A$98:$D$147,4,0)),0,VLOOKUP(Schichtfolgetabelle!K43,Berechnung!$A$98:$D$147,4,0)))</f>
        <v>0</v>
      </c>
      <c r="M269" s="29">
        <f>IF(OR(Schichtfolgetabelle!L43=Schichten!$B$3,Schichtfolgetabelle!L43=Schichten!$B$4),INDEX($D$98:$D$147,MATCH(CODE(Schichtfolgetabelle!L43),$H$98:$H$147,0)),IF(ISERROR(VLOOKUP(Schichtfolgetabelle!L43,Berechnung!$A$98:$D$147,4,0)),0,VLOOKUP(Schichtfolgetabelle!L43,Berechnung!$A$98:$D$147,4,0)))</f>
        <v>0</v>
      </c>
      <c r="N269" s="29">
        <f>IF(OR(Schichtfolgetabelle!M43=Schichten!$B$3,Schichtfolgetabelle!M43=Schichten!$B$4),INDEX($D$98:$D$147,MATCH(CODE(Schichtfolgetabelle!M43),$H$98:$H$147,0)),IF(ISERROR(VLOOKUP(Schichtfolgetabelle!M43,Berechnung!$A$98:$D$147,4,0)),0,VLOOKUP(Schichtfolgetabelle!M43,Berechnung!$A$98:$D$147,4,0)))</f>
        <v>0</v>
      </c>
      <c r="O269" s="29">
        <f>IF(OR(Schichtfolgetabelle!N43=Schichten!$B$3,Schichtfolgetabelle!N43=Schichten!$B$4),INDEX($D$98:$D$147,MATCH(CODE(Schichtfolgetabelle!N43),$H$98:$H$147,0)),IF(ISERROR(VLOOKUP(Schichtfolgetabelle!N43,Berechnung!$A$98:$D$147,4,0)),0,VLOOKUP(Schichtfolgetabelle!N43,Berechnung!$A$98:$D$147,4,0)))</f>
        <v>0</v>
      </c>
      <c r="P269" s="29">
        <f>IF(OR(Schichtfolgetabelle!O43=Schichten!$B$3,Schichtfolgetabelle!O43=Schichten!$B$4),INDEX($D$98:$D$147,MATCH(CODE(Schichtfolgetabelle!O43),$H$98:$H$147,0)),IF(ISERROR(VLOOKUP(Schichtfolgetabelle!O43,Berechnung!$A$98:$D$147,4,0)),0,VLOOKUP(Schichtfolgetabelle!O43,Berechnung!$A$98:$D$147,4,0)))</f>
        <v>0</v>
      </c>
      <c r="Q269" s="29">
        <f>IF(OR(Schichtfolgetabelle!P43=Schichten!$B$3,Schichtfolgetabelle!P43=Schichten!$B$4),INDEX($D$98:$D$147,MATCH(CODE(Schichtfolgetabelle!P43),$H$98:$H$147,0)),IF(ISERROR(VLOOKUP(Schichtfolgetabelle!P43,Berechnung!$A$98:$D$147,4,0)),0,VLOOKUP(Schichtfolgetabelle!P43,Berechnung!$A$98:$D$147,4,0)))</f>
        <v>0</v>
      </c>
      <c r="R269" s="29">
        <f>IF(OR(Schichtfolgetabelle!Q43=Schichten!$B$3,Schichtfolgetabelle!Q43=Schichten!$B$4),INDEX($D$98:$D$147,MATCH(CODE(Schichtfolgetabelle!Q43),$H$98:$H$147,0)),IF(ISERROR(VLOOKUP(Schichtfolgetabelle!Q43,Berechnung!$A$98:$D$147,4,0)),0,VLOOKUP(Schichtfolgetabelle!Q43,Berechnung!$A$98:$D$147,4,0)))</f>
        <v>0</v>
      </c>
      <c r="S269" s="29">
        <f>IF(OR(Schichtfolgetabelle!R43=Schichten!$B$3,Schichtfolgetabelle!R43=Schichten!$B$4),INDEX($D$98:$D$147,MATCH(CODE(Schichtfolgetabelle!R43),$H$98:$H$147,0)),IF(ISERROR(VLOOKUP(Schichtfolgetabelle!R43,Berechnung!$A$98:$D$147,4,0)),0,VLOOKUP(Schichtfolgetabelle!R43,Berechnung!$A$98:$D$147,4,0)))</f>
        <v>0</v>
      </c>
      <c r="T269" s="29">
        <f>IF(OR(Schichtfolgetabelle!S43=Schichten!$B$3,Schichtfolgetabelle!S43=Schichten!$B$4),INDEX($D$98:$D$147,MATCH(CODE(Schichtfolgetabelle!S43),$H$98:$H$147,0)),IF(ISERROR(VLOOKUP(Schichtfolgetabelle!S43,Berechnung!$A$98:$D$147,4,0)),0,VLOOKUP(Schichtfolgetabelle!S43,Berechnung!$A$98:$D$147,4,0)))</f>
        <v>0</v>
      </c>
      <c r="U269" s="29">
        <f>IF(OR(Schichtfolgetabelle!T43=Schichten!$B$3,Schichtfolgetabelle!T43=Schichten!$B$4),INDEX($D$98:$D$147,MATCH(CODE(Schichtfolgetabelle!T43),$H$98:$H$147,0)),IF(ISERROR(VLOOKUP(Schichtfolgetabelle!T43,Berechnung!$A$98:$D$147,4,0)),0,VLOOKUP(Schichtfolgetabelle!T43,Berechnung!$A$98:$D$147,4,0)))</f>
        <v>0</v>
      </c>
      <c r="V269" s="29">
        <f>IF(OR(Schichtfolgetabelle!U43=Schichten!$B$3,Schichtfolgetabelle!U43=Schichten!$B$4),INDEX($D$98:$D$147,MATCH(CODE(Schichtfolgetabelle!U43),$H$98:$H$147,0)),IF(ISERROR(VLOOKUP(Schichtfolgetabelle!U43,Berechnung!$A$98:$D$147,4,0)),0,VLOOKUP(Schichtfolgetabelle!U43,Berechnung!$A$98:$D$147,4,0)))</f>
        <v>0</v>
      </c>
      <c r="W269" s="29">
        <f>IF(OR(Schichtfolgetabelle!V43=Schichten!$B$3,Schichtfolgetabelle!V43=Schichten!$B$4),INDEX($D$98:$D$147,MATCH(CODE(Schichtfolgetabelle!V43),$H$98:$H$147,0)),IF(ISERROR(VLOOKUP(Schichtfolgetabelle!V43,Berechnung!$A$98:$D$147,4,0)),0,VLOOKUP(Schichtfolgetabelle!V43,Berechnung!$A$98:$D$147,4,0)))</f>
        <v>0</v>
      </c>
      <c r="X269" s="29">
        <f>IF(OR(Schichtfolgetabelle!W43=Schichten!$B$3,Schichtfolgetabelle!W43=Schichten!$B$4),INDEX($D$98:$D$147,MATCH(CODE(Schichtfolgetabelle!W43),$H$98:$H$147,0)),IF(ISERROR(VLOOKUP(Schichtfolgetabelle!W43,Berechnung!$A$98:$D$147,4,0)),0,VLOOKUP(Schichtfolgetabelle!W43,Berechnung!$A$98:$D$147,4,0)))</f>
        <v>0</v>
      </c>
      <c r="Y269" s="29">
        <f>IF(OR(Schichtfolgetabelle!X43=Schichten!$B$3,Schichtfolgetabelle!X43=Schichten!$B$4),INDEX($D$98:$D$147,MATCH(CODE(Schichtfolgetabelle!X43),$H$98:$H$147,0)),IF(ISERROR(VLOOKUP(Schichtfolgetabelle!X43,Berechnung!$A$98:$D$147,4,0)),0,VLOOKUP(Schichtfolgetabelle!X43,Berechnung!$A$98:$D$147,4,0)))</f>
        <v>0</v>
      </c>
      <c r="Z269" s="29">
        <f>IF(OR(Schichtfolgetabelle!Y43=Schichten!$B$3,Schichtfolgetabelle!Y43=Schichten!$B$4),INDEX($D$98:$D$147,MATCH(CODE(Schichtfolgetabelle!Y43),$H$98:$H$147,0)),IF(ISERROR(VLOOKUP(Schichtfolgetabelle!Y43,Berechnung!$A$98:$D$147,4,0)),0,VLOOKUP(Schichtfolgetabelle!Y43,Berechnung!$A$98:$D$147,4,0)))</f>
        <v>0</v>
      </c>
      <c r="AA269" s="29">
        <f>IF(OR(Schichtfolgetabelle!Z43=Schichten!$B$3,Schichtfolgetabelle!Z43=Schichten!$B$4),INDEX($D$98:$D$147,MATCH(CODE(Schichtfolgetabelle!Z43),$H$98:$H$147,0)),IF(ISERROR(VLOOKUP(Schichtfolgetabelle!Z43,Berechnung!$A$98:$D$147,4,0)),0,VLOOKUP(Schichtfolgetabelle!Z43,Berechnung!$A$98:$D$147,4,0)))</f>
        <v>0</v>
      </c>
      <c r="AB269" s="29">
        <f>IF(OR(Schichtfolgetabelle!AA43=Schichten!$B$3,Schichtfolgetabelle!AA43=Schichten!$B$4),INDEX($D$98:$D$147,MATCH(CODE(Schichtfolgetabelle!AA43),$H$98:$H$147,0)),IF(ISERROR(VLOOKUP(Schichtfolgetabelle!AA43,Berechnung!$A$98:$D$147,4,0)),0,VLOOKUP(Schichtfolgetabelle!AA43,Berechnung!$A$98:$D$147,4,0)))</f>
        <v>0</v>
      </c>
      <c r="AC269" s="29">
        <f>IF(OR(Schichtfolgetabelle!AB43=Schichten!$B$3,Schichtfolgetabelle!AB43=Schichten!$B$4),INDEX($D$98:$D$147,MATCH(CODE(Schichtfolgetabelle!AB43),$H$98:$H$147,0)),IF(ISERROR(VLOOKUP(Schichtfolgetabelle!AB43,Berechnung!$A$98:$D$147,4,0)),0,VLOOKUP(Schichtfolgetabelle!AB43,Berechnung!$A$98:$D$147,4,0)))</f>
        <v>0</v>
      </c>
      <c r="AD269" s="29">
        <f>IF(OR(Schichtfolgetabelle!AC43=Schichten!$B$3,Schichtfolgetabelle!AC43=Schichten!$B$4),INDEX($D$98:$D$147,MATCH(CODE(Schichtfolgetabelle!AC43),$H$98:$H$147,0)),IF(ISERROR(VLOOKUP(Schichtfolgetabelle!AC43,Berechnung!$A$98:$D$147,4,0)),0,VLOOKUP(Schichtfolgetabelle!AC43,Berechnung!$A$98:$D$147,4,0)))</f>
        <v>0</v>
      </c>
      <c r="AE269" s="29">
        <f>IF(OR(Schichtfolgetabelle!AD43=Schichten!$B$3,Schichtfolgetabelle!AD43=Schichten!$B$4),INDEX($D$98:$D$147,MATCH(CODE(Schichtfolgetabelle!AD43),$H$98:$H$147,0)),IF(ISERROR(VLOOKUP(Schichtfolgetabelle!AD43,Berechnung!$A$98:$D$147,4,0)),0,VLOOKUP(Schichtfolgetabelle!AD43,Berechnung!$A$98:$D$147,4,0)))</f>
        <v>0</v>
      </c>
      <c r="AF269" s="29">
        <f>IF(OR(Schichtfolgetabelle!AE43=Schichten!$B$3,Schichtfolgetabelle!AE43=Schichten!$B$4),INDEX($D$98:$D$147,MATCH(CODE(Schichtfolgetabelle!AE43),$H$98:$H$147,0)),IF(ISERROR(VLOOKUP(Schichtfolgetabelle!AE43,Berechnung!$A$98:$D$147,4,0)),0,VLOOKUP(Schichtfolgetabelle!AE43,Berechnung!$A$98:$D$147,4,0)))</f>
        <v>0</v>
      </c>
      <c r="AG269" s="29">
        <f>IF(OR(Schichtfolgetabelle!AF43=Schichten!$B$3,Schichtfolgetabelle!AF43=Schichten!$B$4),INDEX($D$98:$D$147,MATCH(CODE(Schichtfolgetabelle!AF43),$H$98:$H$147,0)),IF(ISERROR(VLOOKUP(Schichtfolgetabelle!AF43,Berechnung!$A$98:$D$147,4,0)),0,VLOOKUP(Schichtfolgetabelle!AF43,Berechnung!$A$98:$D$147,4,0)))</f>
        <v>0</v>
      </c>
      <c r="AH269" s="29">
        <f>IF(OR(Schichtfolgetabelle!AG43=Schichten!$B$3,Schichtfolgetabelle!AG43=Schichten!$B$4),INDEX($D$98:$D$147,MATCH(CODE(Schichtfolgetabelle!AG43),$H$98:$H$147,0)),IF(ISERROR(VLOOKUP(Schichtfolgetabelle!AG43,Berechnung!$A$98:$D$147,4,0)),0,VLOOKUP(Schichtfolgetabelle!AG43,Berechnung!$A$98:$D$147,4,0)))</f>
        <v>0</v>
      </c>
      <c r="AI269" s="29">
        <f>IF(OR(Schichtfolgetabelle!AH43=Schichten!$B$3,Schichtfolgetabelle!AH43=Schichten!$B$4),INDEX($D$98:$D$147,MATCH(CODE(Schichtfolgetabelle!AH43),$H$98:$H$147,0)),IF(ISERROR(VLOOKUP(Schichtfolgetabelle!AH43,Berechnung!$A$98:$D$147,4,0)),0,VLOOKUP(Schichtfolgetabelle!AH43,Berechnung!$A$98:$D$147,4,0)))</f>
        <v>0</v>
      </c>
      <c r="AJ269" s="29">
        <f>IF(OR(Schichtfolgetabelle!AI43=Schichten!$B$3,Schichtfolgetabelle!AI43=Schichten!$B$4),INDEX($D$98:$D$147,MATCH(CODE(Schichtfolgetabelle!AI43),$H$98:$H$147,0)),IF(ISERROR(VLOOKUP(Schichtfolgetabelle!AI43,Berechnung!$A$98:$D$147,4,0)),0,VLOOKUP(Schichtfolgetabelle!AI43,Berechnung!$A$98:$D$147,4,0)))</f>
        <v>0</v>
      </c>
      <c r="AK269" s="29">
        <f>IF(OR(Schichtfolgetabelle!AJ43=Schichten!$B$3,Schichtfolgetabelle!AJ43=Schichten!$B$4),INDEX($D$98:$D$147,MATCH(CODE(Schichtfolgetabelle!AJ43),$H$98:$H$147,0)),IF(ISERROR(VLOOKUP(Schichtfolgetabelle!AJ43,Berechnung!$A$98:$D$147,4,0)),0,VLOOKUP(Schichtfolgetabelle!AJ43,Berechnung!$A$98:$D$147,4,0)))</f>
        <v>0</v>
      </c>
      <c r="AM269" t="str">
        <f t="shared" si="18"/>
        <v>00:00</v>
      </c>
      <c r="AN269" s="29">
        <f>IF(OR(Schichtfolge!F42=Schichten!$B$3,Schichtfolge!F42=Schichten!$B$4),INDEX($D$98:$D$147,MATCH(CODE(Schichtfolge!F42),$H$98:$H$147,0)),IF(ISERROR(VLOOKUP(Schichtfolge!F42,Berechnung!$A$98:$D$147,4,0)),0,VLOOKUP(Schichtfolge!F42,Berechnung!$A$98:$D$147,4,0)))</f>
        <v>0</v>
      </c>
      <c r="AO269" s="29">
        <f>IF(OR(Schichtfolge!G42=Schichten!$B$3,Schichtfolge!G42=Schichten!$B$4),INDEX($D$98:$D$147,MATCH(CODE(Schichtfolge!G42),$H$98:$H$147,0)),IF(ISERROR(VLOOKUP(Schichtfolge!G42,Berechnung!$A$98:$D$147,4,0)),0,VLOOKUP(Schichtfolge!G42,Berechnung!$A$98:$D$147,4,0)))</f>
        <v>0</v>
      </c>
      <c r="AP269" s="29">
        <f>IF(OR(Schichtfolge!H42=Schichten!$B$3,Schichtfolge!H42=Schichten!$B$4),INDEX($D$98:$D$147,MATCH(CODE(Schichtfolge!H42),$H$98:$H$147,0)),IF(ISERROR(VLOOKUP(Schichtfolge!H42,Berechnung!$A$98:$D$147,4,0)),0,VLOOKUP(Schichtfolge!H42,Berechnung!$A$98:$D$147,4,0)))</f>
        <v>0</v>
      </c>
      <c r="AQ269" s="29">
        <f>IF(OR(Schichtfolge!I42=Schichten!$B$3,Schichtfolge!I42=Schichten!$B$4),INDEX($D$98:$D$147,MATCH(CODE(Schichtfolge!I42),$H$98:$H$147,0)),IF(ISERROR(VLOOKUP(Schichtfolge!I42,Berechnung!$A$98:$D$147,4,0)),0,VLOOKUP(Schichtfolge!I42,Berechnung!$A$98:$D$147,4,0)))</f>
        <v>0</v>
      </c>
      <c r="AR269" s="29">
        <f>IF(OR(Schichtfolge!J42=Schichten!$B$3,Schichtfolge!J42=Schichten!$B$4),INDEX($D$98:$D$147,MATCH(CODE(Schichtfolge!J42),$H$98:$H$147,0)),IF(ISERROR(VLOOKUP(Schichtfolge!J42,Berechnung!$A$98:$D$147,4,0)),0,VLOOKUP(Schichtfolge!J42,Berechnung!$A$98:$D$147,4,0)))</f>
        <v>0</v>
      </c>
      <c r="AS269" s="29">
        <f>IF(OR(Schichtfolge!K42=Schichten!$B$3,Schichtfolge!K42=Schichten!$B$4),INDEX($D$98:$D$147,MATCH(CODE(Schichtfolge!K42),$H$98:$H$147,0)),IF(ISERROR(VLOOKUP(Schichtfolge!K42,Berechnung!$A$98:$D$147,4,0)),0,VLOOKUP(Schichtfolge!K42,Berechnung!$A$98:$D$147,4,0)))</f>
        <v>0</v>
      </c>
      <c r="AT269" s="29">
        <f>IF(OR(Schichtfolge!L42=Schichten!$B$3,Schichtfolge!L42=Schichten!$B$4),INDEX($D$98:$D$147,MATCH(CODE(Schichtfolge!L42),$H$98:$H$147,0)),IF(ISERROR(VLOOKUP(Schichtfolge!L42,Berechnung!$A$98:$D$147,4,0)),0,VLOOKUP(Schichtfolge!L42,Berechnung!$A$98:$D$147,4,0)))</f>
        <v>0</v>
      </c>
      <c r="AU269" s="29">
        <f>IF(OR(Schichtfolge!M42=Schichten!$B$3,Schichtfolge!M42=Schichten!$B$4),INDEX($D$98:$D$147,MATCH(CODE(Schichtfolge!M42),$H$98:$H$147,0)),IF(ISERROR(VLOOKUP(Schichtfolge!M42,Berechnung!$A$98:$D$147,4,0)),0,VLOOKUP(Schichtfolge!M42,Berechnung!$A$98:$D$147,4,0)))</f>
        <v>0</v>
      </c>
      <c r="AV269" s="29">
        <f>IF(OR(Schichtfolge!N42=Schichten!$B$3,Schichtfolge!N42=Schichten!$B$4),INDEX($D$98:$D$147,MATCH(CODE(Schichtfolge!N42),$H$98:$H$147,0)),IF(ISERROR(VLOOKUP(Schichtfolge!N42,Berechnung!$A$98:$D$147,4,0)),0,VLOOKUP(Schichtfolge!N42,Berechnung!$A$98:$D$147,4,0)))</f>
        <v>0</v>
      </c>
      <c r="AW269" s="29">
        <f>IF(OR(Schichtfolge!O42=Schichten!$B$3,Schichtfolge!O42=Schichten!$B$4),INDEX($D$98:$D$147,MATCH(CODE(Schichtfolge!O42),$H$98:$H$147,0)),IF(ISERROR(VLOOKUP(Schichtfolge!O42,Berechnung!$A$98:$D$147,4,0)),0,VLOOKUP(Schichtfolge!O42,Berechnung!$A$98:$D$147,4,0)))</f>
        <v>0</v>
      </c>
      <c r="AX269" s="29">
        <f>IF(OR(Schichtfolge!P42=Schichten!$B$3,Schichtfolge!P42=Schichten!$B$4),INDEX($D$98:$D$147,MATCH(CODE(Schichtfolge!P42),$H$98:$H$147,0)),IF(ISERROR(VLOOKUP(Schichtfolge!P42,Berechnung!$A$98:$D$147,4,0)),0,VLOOKUP(Schichtfolge!P42,Berechnung!$A$98:$D$147,4,0)))</f>
        <v>0</v>
      </c>
      <c r="AY269" s="29">
        <f>IF(OR(Schichtfolge!Q42=Schichten!$B$3,Schichtfolge!Q42=Schichten!$B$4),INDEX($D$98:$D$147,MATCH(CODE(Schichtfolge!Q42),$H$98:$H$147,0)),IF(ISERROR(VLOOKUP(Schichtfolge!Q42,Berechnung!$A$98:$D$147,4,0)),0,VLOOKUP(Schichtfolge!Q42,Berechnung!$A$98:$D$147,4,0)))</f>
        <v>0</v>
      </c>
      <c r="AZ269" s="29">
        <f>IF(OR(Schichtfolge!R42=Schichten!$B$3,Schichtfolge!R42=Schichten!$B$4),INDEX($D$98:$D$147,MATCH(CODE(Schichtfolge!R42),$H$98:$H$147,0)),IF(ISERROR(VLOOKUP(Schichtfolge!R42,Berechnung!$A$98:$D$147,4,0)),0,VLOOKUP(Schichtfolge!R42,Berechnung!$A$98:$D$147,4,0)))</f>
        <v>0</v>
      </c>
      <c r="BA269" s="29">
        <f>IF(OR(Schichtfolge!S42=Schichten!$B$3,Schichtfolge!S42=Schichten!$B$4),INDEX($D$98:$D$147,MATCH(CODE(Schichtfolge!S42),$H$98:$H$147,0)),IF(ISERROR(VLOOKUP(Schichtfolge!S42,Berechnung!$A$98:$D$147,4,0)),0,VLOOKUP(Schichtfolge!S42,Berechnung!$A$98:$D$147,4,0)))</f>
        <v>0</v>
      </c>
      <c r="BB269" s="29">
        <f>IF(OR(Schichtfolge!T42=Schichten!$B$3,Schichtfolge!T42=Schichten!$B$4),INDEX($D$98:$D$147,MATCH(CODE(Schichtfolge!T42),$H$98:$H$147,0)),IF(ISERROR(VLOOKUP(Schichtfolge!T42,Berechnung!$A$98:$D$147,4,0)),0,VLOOKUP(Schichtfolge!T42,Berechnung!$A$98:$D$147,4,0)))</f>
        <v>0</v>
      </c>
      <c r="BC269" s="29">
        <f>IF(OR(Schichtfolge!U42=Schichten!$B$3,Schichtfolge!U42=Schichten!$B$4),INDEX($D$98:$D$147,MATCH(CODE(Schichtfolge!U42),$H$98:$H$147,0)),IF(ISERROR(VLOOKUP(Schichtfolge!U42,Berechnung!$A$98:$D$147,4,0)),0,VLOOKUP(Schichtfolge!U42,Berechnung!$A$98:$D$147,4,0)))</f>
        <v>0</v>
      </c>
      <c r="BD269" s="29">
        <f>IF(OR(Schichtfolge!V42=Schichten!$B$3,Schichtfolge!V42=Schichten!$B$4),INDEX($D$98:$D$147,MATCH(CODE(Schichtfolge!V42),$H$98:$H$147,0)),IF(ISERROR(VLOOKUP(Schichtfolge!V42,Berechnung!$A$98:$D$147,4,0)),0,VLOOKUP(Schichtfolge!V42,Berechnung!$A$98:$D$147,4,0)))</f>
        <v>0</v>
      </c>
      <c r="BE269" s="29">
        <f>IF(OR(Schichtfolge!W42=Schichten!$B$3,Schichtfolge!W42=Schichten!$B$4),INDEX($D$98:$D$147,MATCH(CODE(Schichtfolge!W42),$H$98:$H$147,0)),IF(ISERROR(VLOOKUP(Schichtfolge!W42,Berechnung!$A$98:$D$147,4,0)),0,VLOOKUP(Schichtfolge!W42,Berechnung!$A$98:$D$147,4,0)))</f>
        <v>0</v>
      </c>
      <c r="BF269" s="29">
        <f>IF(OR(Schichtfolge!X42=Schichten!$B$3,Schichtfolge!X42=Schichten!$B$4),INDEX($D$98:$D$147,MATCH(CODE(Schichtfolge!X42),$H$98:$H$147,0)),IF(ISERROR(VLOOKUP(Schichtfolge!X42,Berechnung!$A$98:$D$147,4,0)),0,VLOOKUP(Schichtfolge!X42,Berechnung!$A$98:$D$147,4,0)))</f>
        <v>0</v>
      </c>
      <c r="BG269" s="29">
        <f>IF(OR(Schichtfolge!Y42=Schichten!$B$3,Schichtfolge!Y42=Schichten!$B$4),INDEX($D$98:$D$147,MATCH(CODE(Schichtfolge!Y42),$H$98:$H$147,0)),IF(ISERROR(VLOOKUP(Schichtfolge!Y42,Berechnung!$A$98:$D$147,4,0)),0,VLOOKUP(Schichtfolge!Y42,Berechnung!$A$98:$D$147,4,0)))</f>
        <v>0</v>
      </c>
      <c r="BH269" s="29">
        <f>IF(OR(Schichtfolge!Z42=Schichten!$B$3,Schichtfolge!Z42=Schichten!$B$4),INDEX($D$98:$D$147,MATCH(CODE(Schichtfolge!Z42),$H$98:$H$147,0)),IF(ISERROR(VLOOKUP(Schichtfolge!Z42,Berechnung!$A$98:$D$147,4,0)),0,VLOOKUP(Schichtfolge!Z42,Berechnung!$A$98:$D$147,4,0)))</f>
        <v>0</v>
      </c>
      <c r="BI269" s="29">
        <f>IF(OR(Schichtfolge!AA42=Schichten!$B$3,Schichtfolge!AA42=Schichten!$B$4),INDEX($D$98:$D$147,MATCH(CODE(Schichtfolge!AA42),$H$98:$H$147,0)),IF(ISERROR(VLOOKUP(Schichtfolge!AA42,Berechnung!$A$98:$D$147,4,0)),0,VLOOKUP(Schichtfolge!AA42,Berechnung!$A$98:$D$147,4,0)))</f>
        <v>0</v>
      </c>
      <c r="BJ269" s="29">
        <f>IF(OR(Schichtfolge!AB42=Schichten!$B$3,Schichtfolge!AB42=Schichten!$B$4),INDEX($D$98:$D$147,MATCH(CODE(Schichtfolge!AB42),$H$98:$H$147,0)),IF(ISERROR(VLOOKUP(Schichtfolge!AB42,Berechnung!$A$98:$D$147,4,0)),0,VLOOKUP(Schichtfolge!AB42,Berechnung!$A$98:$D$147,4,0)))</f>
        <v>0</v>
      </c>
      <c r="BK269" s="29">
        <f>IF(OR(Schichtfolge!AC42=Schichten!$B$3,Schichtfolge!AC42=Schichten!$B$4),INDEX($D$98:$D$147,MATCH(CODE(Schichtfolge!AC42),$H$98:$H$147,0)),IF(ISERROR(VLOOKUP(Schichtfolge!AC42,Berechnung!$A$98:$D$147,4,0)),0,VLOOKUP(Schichtfolge!AC42,Berechnung!$A$98:$D$147,4,0)))</f>
        <v>0</v>
      </c>
      <c r="BL269" s="29">
        <f>IF(OR(Schichtfolge!AD42=Schichten!$B$3,Schichtfolge!AD42=Schichten!$B$4),INDEX($D$98:$D$147,MATCH(CODE(Schichtfolge!AD42),$H$98:$H$147,0)),IF(ISERROR(VLOOKUP(Schichtfolge!AD42,Berechnung!$A$98:$D$147,4,0)),0,VLOOKUP(Schichtfolge!AD42,Berechnung!$A$98:$D$147,4,0)))</f>
        <v>0</v>
      </c>
      <c r="BM269" s="29">
        <f>IF(OR(Schichtfolge!AE42=Schichten!$B$3,Schichtfolge!AE42=Schichten!$B$4),INDEX($D$98:$D$147,MATCH(CODE(Schichtfolge!AE42),$H$98:$H$147,0)),IF(ISERROR(VLOOKUP(Schichtfolge!AE42,Berechnung!$A$98:$D$147,4,0)),0,VLOOKUP(Schichtfolge!AE42,Berechnung!$A$98:$D$147,4,0)))</f>
        <v>0</v>
      </c>
      <c r="BN269" s="29">
        <f>IF(OR(Schichtfolge!AF42=Schichten!$B$3,Schichtfolge!AF42=Schichten!$B$4),INDEX($D$98:$D$147,MATCH(CODE(Schichtfolge!AF42),$H$98:$H$147,0)),IF(ISERROR(VLOOKUP(Schichtfolge!AF42,Berechnung!$A$98:$D$147,4,0)),0,VLOOKUP(Schichtfolge!AF42,Berechnung!$A$98:$D$147,4,0)))</f>
        <v>0</v>
      </c>
      <c r="BO269" s="29">
        <f>IF(OR(Schichtfolge!AG42=Schichten!$B$3,Schichtfolge!AG42=Schichten!$B$4),INDEX($D$98:$D$147,MATCH(CODE(Schichtfolge!AG42),$H$98:$H$147,0)),IF(ISERROR(VLOOKUP(Schichtfolge!AG42,Berechnung!$A$98:$D$147,4,0)),0,VLOOKUP(Schichtfolge!AG42,Berechnung!$A$98:$D$147,4,0)))</f>
        <v>0</v>
      </c>
    </row>
    <row r="270" spans="1:67" x14ac:dyDescent="0.25">
      <c r="A270" s="82" t="str">
        <f>IF(Feiertage!D120&lt;&gt;"",Feiertage!B120,"")</f>
        <v/>
      </c>
      <c r="C270">
        <f>Schichtfolgetabelle!B44</f>
        <v>39</v>
      </c>
      <c r="D270" t="str">
        <f>Schichtfolgetabelle!C44</f>
        <v>Vorname39</v>
      </c>
      <c r="E270" t="str">
        <f>Schichtfolgetabelle!D44</f>
        <v>Nachname39</v>
      </c>
      <c r="F270" s="29" t="str">
        <f t="shared" si="17"/>
        <v>00:00</v>
      </c>
      <c r="G270" s="29">
        <f>IF(OR(Schichtfolgetabelle!F44=Schichten!$B$3,Schichtfolgetabelle!F44=Schichten!$B$4),INDEX($D$98:$D$147,MATCH(CODE(Schichtfolgetabelle!F44),$H$98:$H$147,0)),IF(ISERROR(VLOOKUP(Schichtfolgetabelle!F44,Berechnung!$A$98:$D$147,4,0)),0,VLOOKUP(Schichtfolgetabelle!F44,Berechnung!$A$98:$D$147,4,0)))</f>
        <v>0</v>
      </c>
      <c r="H270" s="29">
        <f>IF(OR(Schichtfolgetabelle!G44=Schichten!$B$3,Schichtfolgetabelle!G44=Schichten!$B$4),INDEX($D$98:$D$147,MATCH(CODE(Schichtfolgetabelle!G44),$H$98:$H$147,0)),IF(ISERROR(VLOOKUP(Schichtfolgetabelle!G44,Berechnung!$A$98:$D$147,4,0)),0,VLOOKUP(Schichtfolgetabelle!G44,Berechnung!$A$98:$D$147,4,0)))</f>
        <v>0</v>
      </c>
      <c r="I270" s="29">
        <f>IF(OR(Schichtfolgetabelle!H44=Schichten!$B$3,Schichtfolgetabelle!H44=Schichten!$B$4),INDEX($D$98:$D$147,MATCH(CODE(Schichtfolgetabelle!H44),$H$98:$H$147,0)),IF(ISERROR(VLOOKUP(Schichtfolgetabelle!H44,Berechnung!$A$98:$D$147,4,0)),0,VLOOKUP(Schichtfolgetabelle!H44,Berechnung!$A$98:$D$147,4,0)))</f>
        <v>0</v>
      </c>
      <c r="J270" s="29">
        <f>IF(OR(Schichtfolgetabelle!I44=Schichten!$B$3,Schichtfolgetabelle!I44=Schichten!$B$4),INDEX($D$98:$D$147,MATCH(CODE(Schichtfolgetabelle!I44),$H$98:$H$147,0)),IF(ISERROR(VLOOKUP(Schichtfolgetabelle!I44,Berechnung!$A$98:$D$147,4,0)),0,VLOOKUP(Schichtfolgetabelle!I44,Berechnung!$A$98:$D$147,4,0)))</f>
        <v>0</v>
      </c>
      <c r="K270" s="29">
        <f>IF(OR(Schichtfolgetabelle!J44=Schichten!$B$3,Schichtfolgetabelle!J44=Schichten!$B$4),INDEX($D$98:$D$147,MATCH(CODE(Schichtfolgetabelle!J44),$H$98:$H$147,0)),IF(ISERROR(VLOOKUP(Schichtfolgetabelle!J44,Berechnung!$A$98:$D$147,4,0)),0,VLOOKUP(Schichtfolgetabelle!J44,Berechnung!$A$98:$D$147,4,0)))</f>
        <v>0</v>
      </c>
      <c r="L270" s="29">
        <f>IF(OR(Schichtfolgetabelle!K44=Schichten!$B$3,Schichtfolgetabelle!K44=Schichten!$B$4),INDEX($D$98:$D$147,MATCH(CODE(Schichtfolgetabelle!K44),$H$98:$H$147,0)),IF(ISERROR(VLOOKUP(Schichtfolgetabelle!K44,Berechnung!$A$98:$D$147,4,0)),0,VLOOKUP(Schichtfolgetabelle!K44,Berechnung!$A$98:$D$147,4,0)))</f>
        <v>0</v>
      </c>
      <c r="M270" s="29">
        <f>IF(OR(Schichtfolgetabelle!L44=Schichten!$B$3,Schichtfolgetabelle!L44=Schichten!$B$4),INDEX($D$98:$D$147,MATCH(CODE(Schichtfolgetabelle!L44),$H$98:$H$147,0)),IF(ISERROR(VLOOKUP(Schichtfolgetabelle!L44,Berechnung!$A$98:$D$147,4,0)),0,VLOOKUP(Schichtfolgetabelle!L44,Berechnung!$A$98:$D$147,4,0)))</f>
        <v>0</v>
      </c>
      <c r="N270" s="29">
        <f>IF(OR(Schichtfolgetabelle!M44=Schichten!$B$3,Schichtfolgetabelle!M44=Schichten!$B$4),INDEX($D$98:$D$147,MATCH(CODE(Schichtfolgetabelle!M44),$H$98:$H$147,0)),IF(ISERROR(VLOOKUP(Schichtfolgetabelle!M44,Berechnung!$A$98:$D$147,4,0)),0,VLOOKUP(Schichtfolgetabelle!M44,Berechnung!$A$98:$D$147,4,0)))</f>
        <v>0</v>
      </c>
      <c r="O270" s="29">
        <f>IF(OR(Schichtfolgetabelle!N44=Schichten!$B$3,Schichtfolgetabelle!N44=Schichten!$B$4),INDEX($D$98:$D$147,MATCH(CODE(Schichtfolgetabelle!N44),$H$98:$H$147,0)),IF(ISERROR(VLOOKUP(Schichtfolgetabelle!N44,Berechnung!$A$98:$D$147,4,0)),0,VLOOKUP(Schichtfolgetabelle!N44,Berechnung!$A$98:$D$147,4,0)))</f>
        <v>0</v>
      </c>
      <c r="P270" s="29">
        <f>IF(OR(Schichtfolgetabelle!O44=Schichten!$B$3,Schichtfolgetabelle!O44=Schichten!$B$4),INDEX($D$98:$D$147,MATCH(CODE(Schichtfolgetabelle!O44),$H$98:$H$147,0)),IF(ISERROR(VLOOKUP(Schichtfolgetabelle!O44,Berechnung!$A$98:$D$147,4,0)),0,VLOOKUP(Schichtfolgetabelle!O44,Berechnung!$A$98:$D$147,4,0)))</f>
        <v>0</v>
      </c>
      <c r="Q270" s="29">
        <f>IF(OR(Schichtfolgetabelle!P44=Schichten!$B$3,Schichtfolgetabelle!P44=Schichten!$B$4),INDEX($D$98:$D$147,MATCH(CODE(Schichtfolgetabelle!P44),$H$98:$H$147,0)),IF(ISERROR(VLOOKUP(Schichtfolgetabelle!P44,Berechnung!$A$98:$D$147,4,0)),0,VLOOKUP(Schichtfolgetabelle!P44,Berechnung!$A$98:$D$147,4,0)))</f>
        <v>0</v>
      </c>
      <c r="R270" s="29">
        <f>IF(OR(Schichtfolgetabelle!Q44=Schichten!$B$3,Schichtfolgetabelle!Q44=Schichten!$B$4),INDEX($D$98:$D$147,MATCH(CODE(Schichtfolgetabelle!Q44),$H$98:$H$147,0)),IF(ISERROR(VLOOKUP(Schichtfolgetabelle!Q44,Berechnung!$A$98:$D$147,4,0)),0,VLOOKUP(Schichtfolgetabelle!Q44,Berechnung!$A$98:$D$147,4,0)))</f>
        <v>0</v>
      </c>
      <c r="S270" s="29">
        <f>IF(OR(Schichtfolgetabelle!R44=Schichten!$B$3,Schichtfolgetabelle!R44=Schichten!$B$4),INDEX($D$98:$D$147,MATCH(CODE(Schichtfolgetabelle!R44),$H$98:$H$147,0)),IF(ISERROR(VLOOKUP(Schichtfolgetabelle!R44,Berechnung!$A$98:$D$147,4,0)),0,VLOOKUP(Schichtfolgetabelle!R44,Berechnung!$A$98:$D$147,4,0)))</f>
        <v>0</v>
      </c>
      <c r="T270" s="29">
        <f>IF(OR(Schichtfolgetabelle!S44=Schichten!$B$3,Schichtfolgetabelle!S44=Schichten!$B$4),INDEX($D$98:$D$147,MATCH(CODE(Schichtfolgetabelle!S44),$H$98:$H$147,0)),IF(ISERROR(VLOOKUP(Schichtfolgetabelle!S44,Berechnung!$A$98:$D$147,4,0)),0,VLOOKUP(Schichtfolgetabelle!S44,Berechnung!$A$98:$D$147,4,0)))</f>
        <v>0</v>
      </c>
      <c r="U270" s="29">
        <f>IF(OR(Schichtfolgetabelle!T44=Schichten!$B$3,Schichtfolgetabelle!T44=Schichten!$B$4),INDEX($D$98:$D$147,MATCH(CODE(Schichtfolgetabelle!T44),$H$98:$H$147,0)),IF(ISERROR(VLOOKUP(Schichtfolgetabelle!T44,Berechnung!$A$98:$D$147,4,0)),0,VLOOKUP(Schichtfolgetabelle!T44,Berechnung!$A$98:$D$147,4,0)))</f>
        <v>0</v>
      </c>
      <c r="V270" s="29">
        <f>IF(OR(Schichtfolgetabelle!U44=Schichten!$B$3,Schichtfolgetabelle!U44=Schichten!$B$4),INDEX($D$98:$D$147,MATCH(CODE(Schichtfolgetabelle!U44),$H$98:$H$147,0)),IF(ISERROR(VLOOKUP(Schichtfolgetabelle!U44,Berechnung!$A$98:$D$147,4,0)),0,VLOOKUP(Schichtfolgetabelle!U44,Berechnung!$A$98:$D$147,4,0)))</f>
        <v>0</v>
      </c>
      <c r="W270" s="29">
        <f>IF(OR(Schichtfolgetabelle!V44=Schichten!$B$3,Schichtfolgetabelle!V44=Schichten!$B$4),INDEX($D$98:$D$147,MATCH(CODE(Schichtfolgetabelle!V44),$H$98:$H$147,0)),IF(ISERROR(VLOOKUP(Schichtfolgetabelle!V44,Berechnung!$A$98:$D$147,4,0)),0,VLOOKUP(Schichtfolgetabelle!V44,Berechnung!$A$98:$D$147,4,0)))</f>
        <v>0</v>
      </c>
      <c r="X270" s="29">
        <f>IF(OR(Schichtfolgetabelle!W44=Schichten!$B$3,Schichtfolgetabelle!W44=Schichten!$B$4),INDEX($D$98:$D$147,MATCH(CODE(Schichtfolgetabelle!W44),$H$98:$H$147,0)),IF(ISERROR(VLOOKUP(Schichtfolgetabelle!W44,Berechnung!$A$98:$D$147,4,0)),0,VLOOKUP(Schichtfolgetabelle!W44,Berechnung!$A$98:$D$147,4,0)))</f>
        <v>0</v>
      </c>
      <c r="Y270" s="29">
        <f>IF(OR(Schichtfolgetabelle!X44=Schichten!$B$3,Schichtfolgetabelle!X44=Schichten!$B$4),INDEX($D$98:$D$147,MATCH(CODE(Schichtfolgetabelle!X44),$H$98:$H$147,0)),IF(ISERROR(VLOOKUP(Schichtfolgetabelle!X44,Berechnung!$A$98:$D$147,4,0)),0,VLOOKUP(Schichtfolgetabelle!X44,Berechnung!$A$98:$D$147,4,0)))</f>
        <v>0</v>
      </c>
      <c r="Z270" s="29">
        <f>IF(OR(Schichtfolgetabelle!Y44=Schichten!$B$3,Schichtfolgetabelle!Y44=Schichten!$B$4),INDEX($D$98:$D$147,MATCH(CODE(Schichtfolgetabelle!Y44),$H$98:$H$147,0)),IF(ISERROR(VLOOKUP(Schichtfolgetabelle!Y44,Berechnung!$A$98:$D$147,4,0)),0,VLOOKUP(Schichtfolgetabelle!Y44,Berechnung!$A$98:$D$147,4,0)))</f>
        <v>0</v>
      </c>
      <c r="AA270" s="29">
        <f>IF(OR(Schichtfolgetabelle!Z44=Schichten!$B$3,Schichtfolgetabelle!Z44=Schichten!$B$4),INDEX($D$98:$D$147,MATCH(CODE(Schichtfolgetabelle!Z44),$H$98:$H$147,0)),IF(ISERROR(VLOOKUP(Schichtfolgetabelle!Z44,Berechnung!$A$98:$D$147,4,0)),0,VLOOKUP(Schichtfolgetabelle!Z44,Berechnung!$A$98:$D$147,4,0)))</f>
        <v>0</v>
      </c>
      <c r="AB270" s="29">
        <f>IF(OR(Schichtfolgetabelle!AA44=Schichten!$B$3,Schichtfolgetabelle!AA44=Schichten!$B$4),INDEX($D$98:$D$147,MATCH(CODE(Schichtfolgetabelle!AA44),$H$98:$H$147,0)),IF(ISERROR(VLOOKUP(Schichtfolgetabelle!AA44,Berechnung!$A$98:$D$147,4,0)),0,VLOOKUP(Schichtfolgetabelle!AA44,Berechnung!$A$98:$D$147,4,0)))</f>
        <v>0</v>
      </c>
      <c r="AC270" s="29">
        <f>IF(OR(Schichtfolgetabelle!AB44=Schichten!$B$3,Schichtfolgetabelle!AB44=Schichten!$B$4),INDEX($D$98:$D$147,MATCH(CODE(Schichtfolgetabelle!AB44),$H$98:$H$147,0)),IF(ISERROR(VLOOKUP(Schichtfolgetabelle!AB44,Berechnung!$A$98:$D$147,4,0)),0,VLOOKUP(Schichtfolgetabelle!AB44,Berechnung!$A$98:$D$147,4,0)))</f>
        <v>0</v>
      </c>
      <c r="AD270" s="29">
        <f>IF(OR(Schichtfolgetabelle!AC44=Schichten!$B$3,Schichtfolgetabelle!AC44=Schichten!$B$4),INDEX($D$98:$D$147,MATCH(CODE(Schichtfolgetabelle!AC44),$H$98:$H$147,0)),IF(ISERROR(VLOOKUP(Schichtfolgetabelle!AC44,Berechnung!$A$98:$D$147,4,0)),0,VLOOKUP(Schichtfolgetabelle!AC44,Berechnung!$A$98:$D$147,4,0)))</f>
        <v>0</v>
      </c>
      <c r="AE270" s="29">
        <f>IF(OR(Schichtfolgetabelle!AD44=Schichten!$B$3,Schichtfolgetabelle!AD44=Schichten!$B$4),INDEX($D$98:$D$147,MATCH(CODE(Schichtfolgetabelle!AD44),$H$98:$H$147,0)),IF(ISERROR(VLOOKUP(Schichtfolgetabelle!AD44,Berechnung!$A$98:$D$147,4,0)),0,VLOOKUP(Schichtfolgetabelle!AD44,Berechnung!$A$98:$D$147,4,0)))</f>
        <v>0</v>
      </c>
      <c r="AF270" s="29">
        <f>IF(OR(Schichtfolgetabelle!AE44=Schichten!$B$3,Schichtfolgetabelle!AE44=Schichten!$B$4),INDEX($D$98:$D$147,MATCH(CODE(Schichtfolgetabelle!AE44),$H$98:$H$147,0)),IF(ISERROR(VLOOKUP(Schichtfolgetabelle!AE44,Berechnung!$A$98:$D$147,4,0)),0,VLOOKUP(Schichtfolgetabelle!AE44,Berechnung!$A$98:$D$147,4,0)))</f>
        <v>0</v>
      </c>
      <c r="AG270" s="29">
        <f>IF(OR(Schichtfolgetabelle!AF44=Schichten!$B$3,Schichtfolgetabelle!AF44=Schichten!$B$4),INDEX($D$98:$D$147,MATCH(CODE(Schichtfolgetabelle!AF44),$H$98:$H$147,0)),IF(ISERROR(VLOOKUP(Schichtfolgetabelle!AF44,Berechnung!$A$98:$D$147,4,0)),0,VLOOKUP(Schichtfolgetabelle!AF44,Berechnung!$A$98:$D$147,4,0)))</f>
        <v>0</v>
      </c>
      <c r="AH270" s="29">
        <f>IF(OR(Schichtfolgetabelle!AG44=Schichten!$B$3,Schichtfolgetabelle!AG44=Schichten!$B$4),INDEX($D$98:$D$147,MATCH(CODE(Schichtfolgetabelle!AG44),$H$98:$H$147,0)),IF(ISERROR(VLOOKUP(Schichtfolgetabelle!AG44,Berechnung!$A$98:$D$147,4,0)),0,VLOOKUP(Schichtfolgetabelle!AG44,Berechnung!$A$98:$D$147,4,0)))</f>
        <v>0</v>
      </c>
      <c r="AI270" s="29">
        <f>IF(OR(Schichtfolgetabelle!AH44=Schichten!$B$3,Schichtfolgetabelle!AH44=Schichten!$B$4),INDEX($D$98:$D$147,MATCH(CODE(Schichtfolgetabelle!AH44),$H$98:$H$147,0)),IF(ISERROR(VLOOKUP(Schichtfolgetabelle!AH44,Berechnung!$A$98:$D$147,4,0)),0,VLOOKUP(Schichtfolgetabelle!AH44,Berechnung!$A$98:$D$147,4,0)))</f>
        <v>0</v>
      </c>
      <c r="AJ270" s="29">
        <f>IF(OR(Schichtfolgetabelle!AI44=Schichten!$B$3,Schichtfolgetabelle!AI44=Schichten!$B$4),INDEX($D$98:$D$147,MATCH(CODE(Schichtfolgetabelle!AI44),$H$98:$H$147,0)),IF(ISERROR(VLOOKUP(Schichtfolgetabelle!AI44,Berechnung!$A$98:$D$147,4,0)),0,VLOOKUP(Schichtfolgetabelle!AI44,Berechnung!$A$98:$D$147,4,0)))</f>
        <v>0</v>
      </c>
      <c r="AK270" s="29">
        <f>IF(OR(Schichtfolgetabelle!AJ44=Schichten!$B$3,Schichtfolgetabelle!AJ44=Schichten!$B$4),INDEX($D$98:$D$147,MATCH(CODE(Schichtfolgetabelle!AJ44),$H$98:$H$147,0)),IF(ISERROR(VLOOKUP(Schichtfolgetabelle!AJ44,Berechnung!$A$98:$D$147,4,0)),0,VLOOKUP(Schichtfolgetabelle!AJ44,Berechnung!$A$98:$D$147,4,0)))</f>
        <v>0</v>
      </c>
      <c r="AM270" t="str">
        <f t="shared" si="18"/>
        <v>00:00</v>
      </c>
      <c r="AN270" s="29">
        <f>IF(OR(Schichtfolge!F43=Schichten!$B$3,Schichtfolge!F43=Schichten!$B$4),INDEX($D$98:$D$147,MATCH(CODE(Schichtfolge!F43),$H$98:$H$147,0)),IF(ISERROR(VLOOKUP(Schichtfolge!F43,Berechnung!$A$98:$D$147,4,0)),0,VLOOKUP(Schichtfolge!F43,Berechnung!$A$98:$D$147,4,0)))</f>
        <v>0</v>
      </c>
      <c r="AO270" s="29">
        <f>IF(OR(Schichtfolge!G43=Schichten!$B$3,Schichtfolge!G43=Schichten!$B$4),INDEX($D$98:$D$147,MATCH(CODE(Schichtfolge!G43),$H$98:$H$147,0)),IF(ISERROR(VLOOKUP(Schichtfolge!G43,Berechnung!$A$98:$D$147,4,0)),0,VLOOKUP(Schichtfolge!G43,Berechnung!$A$98:$D$147,4,0)))</f>
        <v>0</v>
      </c>
      <c r="AP270" s="29">
        <f>IF(OR(Schichtfolge!H43=Schichten!$B$3,Schichtfolge!H43=Schichten!$B$4),INDEX($D$98:$D$147,MATCH(CODE(Schichtfolge!H43),$H$98:$H$147,0)),IF(ISERROR(VLOOKUP(Schichtfolge!H43,Berechnung!$A$98:$D$147,4,0)),0,VLOOKUP(Schichtfolge!H43,Berechnung!$A$98:$D$147,4,0)))</f>
        <v>0</v>
      </c>
      <c r="AQ270" s="29">
        <f>IF(OR(Schichtfolge!I43=Schichten!$B$3,Schichtfolge!I43=Schichten!$B$4),INDEX($D$98:$D$147,MATCH(CODE(Schichtfolge!I43),$H$98:$H$147,0)),IF(ISERROR(VLOOKUP(Schichtfolge!I43,Berechnung!$A$98:$D$147,4,0)),0,VLOOKUP(Schichtfolge!I43,Berechnung!$A$98:$D$147,4,0)))</f>
        <v>0</v>
      </c>
      <c r="AR270" s="29">
        <f>IF(OR(Schichtfolge!J43=Schichten!$B$3,Schichtfolge!J43=Schichten!$B$4),INDEX($D$98:$D$147,MATCH(CODE(Schichtfolge!J43),$H$98:$H$147,0)),IF(ISERROR(VLOOKUP(Schichtfolge!J43,Berechnung!$A$98:$D$147,4,0)),0,VLOOKUP(Schichtfolge!J43,Berechnung!$A$98:$D$147,4,0)))</f>
        <v>0</v>
      </c>
      <c r="AS270" s="29">
        <f>IF(OR(Schichtfolge!K43=Schichten!$B$3,Schichtfolge!K43=Schichten!$B$4),INDEX($D$98:$D$147,MATCH(CODE(Schichtfolge!K43),$H$98:$H$147,0)),IF(ISERROR(VLOOKUP(Schichtfolge!K43,Berechnung!$A$98:$D$147,4,0)),0,VLOOKUP(Schichtfolge!K43,Berechnung!$A$98:$D$147,4,0)))</f>
        <v>0</v>
      </c>
      <c r="AT270" s="29">
        <f>IF(OR(Schichtfolge!L43=Schichten!$B$3,Schichtfolge!L43=Schichten!$B$4),INDEX($D$98:$D$147,MATCH(CODE(Schichtfolge!L43),$H$98:$H$147,0)),IF(ISERROR(VLOOKUP(Schichtfolge!L43,Berechnung!$A$98:$D$147,4,0)),0,VLOOKUP(Schichtfolge!L43,Berechnung!$A$98:$D$147,4,0)))</f>
        <v>0</v>
      </c>
      <c r="AU270" s="29">
        <f>IF(OR(Schichtfolge!M43=Schichten!$B$3,Schichtfolge!M43=Schichten!$B$4),INDEX($D$98:$D$147,MATCH(CODE(Schichtfolge!M43),$H$98:$H$147,0)),IF(ISERROR(VLOOKUP(Schichtfolge!M43,Berechnung!$A$98:$D$147,4,0)),0,VLOOKUP(Schichtfolge!M43,Berechnung!$A$98:$D$147,4,0)))</f>
        <v>0</v>
      </c>
      <c r="AV270" s="29">
        <f>IF(OR(Schichtfolge!N43=Schichten!$B$3,Schichtfolge!N43=Schichten!$B$4),INDEX($D$98:$D$147,MATCH(CODE(Schichtfolge!N43),$H$98:$H$147,0)),IF(ISERROR(VLOOKUP(Schichtfolge!N43,Berechnung!$A$98:$D$147,4,0)),0,VLOOKUP(Schichtfolge!N43,Berechnung!$A$98:$D$147,4,0)))</f>
        <v>0</v>
      </c>
      <c r="AW270" s="29">
        <f>IF(OR(Schichtfolge!O43=Schichten!$B$3,Schichtfolge!O43=Schichten!$B$4),INDEX($D$98:$D$147,MATCH(CODE(Schichtfolge!O43),$H$98:$H$147,0)),IF(ISERROR(VLOOKUP(Schichtfolge!O43,Berechnung!$A$98:$D$147,4,0)),0,VLOOKUP(Schichtfolge!O43,Berechnung!$A$98:$D$147,4,0)))</f>
        <v>0</v>
      </c>
      <c r="AX270" s="29">
        <f>IF(OR(Schichtfolge!P43=Schichten!$B$3,Schichtfolge!P43=Schichten!$B$4),INDEX($D$98:$D$147,MATCH(CODE(Schichtfolge!P43),$H$98:$H$147,0)),IF(ISERROR(VLOOKUP(Schichtfolge!P43,Berechnung!$A$98:$D$147,4,0)),0,VLOOKUP(Schichtfolge!P43,Berechnung!$A$98:$D$147,4,0)))</f>
        <v>0</v>
      </c>
      <c r="AY270" s="29">
        <f>IF(OR(Schichtfolge!Q43=Schichten!$B$3,Schichtfolge!Q43=Schichten!$B$4),INDEX($D$98:$D$147,MATCH(CODE(Schichtfolge!Q43),$H$98:$H$147,0)),IF(ISERROR(VLOOKUP(Schichtfolge!Q43,Berechnung!$A$98:$D$147,4,0)),0,VLOOKUP(Schichtfolge!Q43,Berechnung!$A$98:$D$147,4,0)))</f>
        <v>0</v>
      </c>
      <c r="AZ270" s="29">
        <f>IF(OR(Schichtfolge!R43=Schichten!$B$3,Schichtfolge!R43=Schichten!$B$4),INDEX($D$98:$D$147,MATCH(CODE(Schichtfolge!R43),$H$98:$H$147,0)),IF(ISERROR(VLOOKUP(Schichtfolge!R43,Berechnung!$A$98:$D$147,4,0)),0,VLOOKUP(Schichtfolge!R43,Berechnung!$A$98:$D$147,4,0)))</f>
        <v>0</v>
      </c>
      <c r="BA270" s="29">
        <f>IF(OR(Schichtfolge!S43=Schichten!$B$3,Schichtfolge!S43=Schichten!$B$4),INDEX($D$98:$D$147,MATCH(CODE(Schichtfolge!S43),$H$98:$H$147,0)),IF(ISERROR(VLOOKUP(Schichtfolge!S43,Berechnung!$A$98:$D$147,4,0)),0,VLOOKUP(Schichtfolge!S43,Berechnung!$A$98:$D$147,4,0)))</f>
        <v>0</v>
      </c>
      <c r="BB270" s="29">
        <f>IF(OR(Schichtfolge!T43=Schichten!$B$3,Schichtfolge!T43=Schichten!$B$4),INDEX($D$98:$D$147,MATCH(CODE(Schichtfolge!T43),$H$98:$H$147,0)),IF(ISERROR(VLOOKUP(Schichtfolge!T43,Berechnung!$A$98:$D$147,4,0)),0,VLOOKUP(Schichtfolge!T43,Berechnung!$A$98:$D$147,4,0)))</f>
        <v>0</v>
      </c>
      <c r="BC270" s="29">
        <f>IF(OR(Schichtfolge!U43=Schichten!$B$3,Schichtfolge!U43=Schichten!$B$4),INDEX($D$98:$D$147,MATCH(CODE(Schichtfolge!U43),$H$98:$H$147,0)),IF(ISERROR(VLOOKUP(Schichtfolge!U43,Berechnung!$A$98:$D$147,4,0)),0,VLOOKUP(Schichtfolge!U43,Berechnung!$A$98:$D$147,4,0)))</f>
        <v>0</v>
      </c>
      <c r="BD270" s="29">
        <f>IF(OR(Schichtfolge!V43=Schichten!$B$3,Schichtfolge!V43=Schichten!$B$4),INDEX($D$98:$D$147,MATCH(CODE(Schichtfolge!V43),$H$98:$H$147,0)),IF(ISERROR(VLOOKUP(Schichtfolge!V43,Berechnung!$A$98:$D$147,4,0)),0,VLOOKUP(Schichtfolge!V43,Berechnung!$A$98:$D$147,4,0)))</f>
        <v>0</v>
      </c>
      <c r="BE270" s="29">
        <f>IF(OR(Schichtfolge!W43=Schichten!$B$3,Schichtfolge!W43=Schichten!$B$4),INDEX($D$98:$D$147,MATCH(CODE(Schichtfolge!W43),$H$98:$H$147,0)),IF(ISERROR(VLOOKUP(Schichtfolge!W43,Berechnung!$A$98:$D$147,4,0)),0,VLOOKUP(Schichtfolge!W43,Berechnung!$A$98:$D$147,4,0)))</f>
        <v>0</v>
      </c>
      <c r="BF270" s="29">
        <f>IF(OR(Schichtfolge!X43=Schichten!$B$3,Schichtfolge!X43=Schichten!$B$4),INDEX($D$98:$D$147,MATCH(CODE(Schichtfolge!X43),$H$98:$H$147,0)),IF(ISERROR(VLOOKUP(Schichtfolge!X43,Berechnung!$A$98:$D$147,4,0)),0,VLOOKUP(Schichtfolge!X43,Berechnung!$A$98:$D$147,4,0)))</f>
        <v>0</v>
      </c>
      <c r="BG270" s="29">
        <f>IF(OR(Schichtfolge!Y43=Schichten!$B$3,Schichtfolge!Y43=Schichten!$B$4),INDEX($D$98:$D$147,MATCH(CODE(Schichtfolge!Y43),$H$98:$H$147,0)),IF(ISERROR(VLOOKUP(Schichtfolge!Y43,Berechnung!$A$98:$D$147,4,0)),0,VLOOKUP(Schichtfolge!Y43,Berechnung!$A$98:$D$147,4,0)))</f>
        <v>0</v>
      </c>
      <c r="BH270" s="29">
        <f>IF(OR(Schichtfolge!Z43=Schichten!$B$3,Schichtfolge!Z43=Schichten!$B$4),INDEX($D$98:$D$147,MATCH(CODE(Schichtfolge!Z43),$H$98:$H$147,0)),IF(ISERROR(VLOOKUP(Schichtfolge!Z43,Berechnung!$A$98:$D$147,4,0)),0,VLOOKUP(Schichtfolge!Z43,Berechnung!$A$98:$D$147,4,0)))</f>
        <v>0</v>
      </c>
      <c r="BI270" s="29">
        <f>IF(OR(Schichtfolge!AA43=Schichten!$B$3,Schichtfolge!AA43=Schichten!$B$4),INDEX($D$98:$D$147,MATCH(CODE(Schichtfolge!AA43),$H$98:$H$147,0)),IF(ISERROR(VLOOKUP(Schichtfolge!AA43,Berechnung!$A$98:$D$147,4,0)),0,VLOOKUP(Schichtfolge!AA43,Berechnung!$A$98:$D$147,4,0)))</f>
        <v>0</v>
      </c>
      <c r="BJ270" s="29">
        <f>IF(OR(Schichtfolge!AB43=Schichten!$B$3,Schichtfolge!AB43=Schichten!$B$4),INDEX($D$98:$D$147,MATCH(CODE(Schichtfolge!AB43),$H$98:$H$147,0)),IF(ISERROR(VLOOKUP(Schichtfolge!AB43,Berechnung!$A$98:$D$147,4,0)),0,VLOOKUP(Schichtfolge!AB43,Berechnung!$A$98:$D$147,4,0)))</f>
        <v>0</v>
      </c>
      <c r="BK270" s="29">
        <f>IF(OR(Schichtfolge!AC43=Schichten!$B$3,Schichtfolge!AC43=Schichten!$B$4),INDEX($D$98:$D$147,MATCH(CODE(Schichtfolge!AC43),$H$98:$H$147,0)),IF(ISERROR(VLOOKUP(Schichtfolge!AC43,Berechnung!$A$98:$D$147,4,0)),0,VLOOKUP(Schichtfolge!AC43,Berechnung!$A$98:$D$147,4,0)))</f>
        <v>0</v>
      </c>
      <c r="BL270" s="29">
        <f>IF(OR(Schichtfolge!AD43=Schichten!$B$3,Schichtfolge!AD43=Schichten!$B$4),INDEX($D$98:$D$147,MATCH(CODE(Schichtfolge!AD43),$H$98:$H$147,0)),IF(ISERROR(VLOOKUP(Schichtfolge!AD43,Berechnung!$A$98:$D$147,4,0)),0,VLOOKUP(Schichtfolge!AD43,Berechnung!$A$98:$D$147,4,0)))</f>
        <v>0</v>
      </c>
      <c r="BM270" s="29">
        <f>IF(OR(Schichtfolge!AE43=Schichten!$B$3,Schichtfolge!AE43=Schichten!$B$4),INDEX($D$98:$D$147,MATCH(CODE(Schichtfolge!AE43),$H$98:$H$147,0)),IF(ISERROR(VLOOKUP(Schichtfolge!AE43,Berechnung!$A$98:$D$147,4,0)),0,VLOOKUP(Schichtfolge!AE43,Berechnung!$A$98:$D$147,4,0)))</f>
        <v>0</v>
      </c>
      <c r="BN270" s="29">
        <f>IF(OR(Schichtfolge!AF43=Schichten!$B$3,Schichtfolge!AF43=Schichten!$B$4),INDEX($D$98:$D$147,MATCH(CODE(Schichtfolge!AF43),$H$98:$H$147,0)),IF(ISERROR(VLOOKUP(Schichtfolge!AF43,Berechnung!$A$98:$D$147,4,0)),0,VLOOKUP(Schichtfolge!AF43,Berechnung!$A$98:$D$147,4,0)))</f>
        <v>0</v>
      </c>
      <c r="BO270" s="29">
        <f>IF(OR(Schichtfolge!AG43=Schichten!$B$3,Schichtfolge!AG43=Schichten!$B$4),INDEX($D$98:$D$147,MATCH(CODE(Schichtfolge!AG43),$H$98:$H$147,0)),IF(ISERROR(VLOOKUP(Schichtfolge!AG43,Berechnung!$A$98:$D$147,4,0)),0,VLOOKUP(Schichtfolge!AG43,Berechnung!$A$98:$D$147,4,0)))</f>
        <v>0</v>
      </c>
    </row>
    <row r="271" spans="1:67" x14ac:dyDescent="0.25">
      <c r="A271" s="82" t="str">
        <f>IF(Feiertage!D121&lt;&gt;"",Feiertage!B121,"")</f>
        <v/>
      </c>
      <c r="C271">
        <f>Schichtfolgetabelle!B45</f>
        <v>40</v>
      </c>
      <c r="D271" t="str">
        <f>Schichtfolgetabelle!C45</f>
        <v>Vorname40</v>
      </c>
      <c r="E271" t="str">
        <f>Schichtfolgetabelle!D45</f>
        <v>Nachname40</v>
      </c>
      <c r="F271" s="29" t="str">
        <f t="shared" si="17"/>
        <v>00:00</v>
      </c>
      <c r="G271" s="29">
        <f>IF(OR(Schichtfolgetabelle!F45=Schichten!$B$3,Schichtfolgetabelle!F45=Schichten!$B$4),INDEX($D$98:$D$147,MATCH(CODE(Schichtfolgetabelle!F45),$H$98:$H$147,0)),IF(ISERROR(VLOOKUP(Schichtfolgetabelle!F45,Berechnung!$A$98:$D$147,4,0)),0,VLOOKUP(Schichtfolgetabelle!F45,Berechnung!$A$98:$D$147,4,0)))</f>
        <v>0</v>
      </c>
      <c r="H271" s="29">
        <f>IF(OR(Schichtfolgetabelle!G45=Schichten!$B$3,Schichtfolgetabelle!G45=Schichten!$B$4),INDEX($D$98:$D$147,MATCH(CODE(Schichtfolgetabelle!G45),$H$98:$H$147,0)),IF(ISERROR(VLOOKUP(Schichtfolgetabelle!G45,Berechnung!$A$98:$D$147,4,0)),0,VLOOKUP(Schichtfolgetabelle!G45,Berechnung!$A$98:$D$147,4,0)))</f>
        <v>0</v>
      </c>
      <c r="I271" s="29">
        <f>IF(OR(Schichtfolgetabelle!H45=Schichten!$B$3,Schichtfolgetabelle!H45=Schichten!$B$4),INDEX($D$98:$D$147,MATCH(CODE(Schichtfolgetabelle!H45),$H$98:$H$147,0)),IF(ISERROR(VLOOKUP(Schichtfolgetabelle!H45,Berechnung!$A$98:$D$147,4,0)),0,VLOOKUP(Schichtfolgetabelle!H45,Berechnung!$A$98:$D$147,4,0)))</f>
        <v>0</v>
      </c>
      <c r="J271" s="29">
        <f>IF(OR(Schichtfolgetabelle!I45=Schichten!$B$3,Schichtfolgetabelle!I45=Schichten!$B$4),INDEX($D$98:$D$147,MATCH(CODE(Schichtfolgetabelle!I45),$H$98:$H$147,0)),IF(ISERROR(VLOOKUP(Schichtfolgetabelle!I45,Berechnung!$A$98:$D$147,4,0)),0,VLOOKUP(Schichtfolgetabelle!I45,Berechnung!$A$98:$D$147,4,0)))</f>
        <v>0</v>
      </c>
      <c r="K271" s="29">
        <f>IF(OR(Schichtfolgetabelle!J45=Schichten!$B$3,Schichtfolgetabelle!J45=Schichten!$B$4),INDEX($D$98:$D$147,MATCH(CODE(Schichtfolgetabelle!J45),$H$98:$H$147,0)),IF(ISERROR(VLOOKUP(Schichtfolgetabelle!J45,Berechnung!$A$98:$D$147,4,0)),0,VLOOKUP(Schichtfolgetabelle!J45,Berechnung!$A$98:$D$147,4,0)))</f>
        <v>0</v>
      </c>
      <c r="L271" s="29">
        <f>IF(OR(Schichtfolgetabelle!K45=Schichten!$B$3,Schichtfolgetabelle!K45=Schichten!$B$4),INDEX($D$98:$D$147,MATCH(CODE(Schichtfolgetabelle!K45),$H$98:$H$147,0)),IF(ISERROR(VLOOKUP(Schichtfolgetabelle!K45,Berechnung!$A$98:$D$147,4,0)),0,VLOOKUP(Schichtfolgetabelle!K45,Berechnung!$A$98:$D$147,4,0)))</f>
        <v>0</v>
      </c>
      <c r="M271" s="29">
        <f>IF(OR(Schichtfolgetabelle!L45=Schichten!$B$3,Schichtfolgetabelle!L45=Schichten!$B$4),INDEX($D$98:$D$147,MATCH(CODE(Schichtfolgetabelle!L45),$H$98:$H$147,0)),IF(ISERROR(VLOOKUP(Schichtfolgetabelle!L45,Berechnung!$A$98:$D$147,4,0)),0,VLOOKUP(Schichtfolgetabelle!L45,Berechnung!$A$98:$D$147,4,0)))</f>
        <v>0</v>
      </c>
      <c r="N271" s="29">
        <f>IF(OR(Schichtfolgetabelle!M45=Schichten!$B$3,Schichtfolgetabelle!M45=Schichten!$B$4),INDEX($D$98:$D$147,MATCH(CODE(Schichtfolgetabelle!M45),$H$98:$H$147,0)),IF(ISERROR(VLOOKUP(Schichtfolgetabelle!M45,Berechnung!$A$98:$D$147,4,0)),0,VLOOKUP(Schichtfolgetabelle!M45,Berechnung!$A$98:$D$147,4,0)))</f>
        <v>0</v>
      </c>
      <c r="O271" s="29">
        <f>IF(OR(Schichtfolgetabelle!N45=Schichten!$B$3,Schichtfolgetabelle!N45=Schichten!$B$4),INDEX($D$98:$D$147,MATCH(CODE(Schichtfolgetabelle!N45),$H$98:$H$147,0)),IF(ISERROR(VLOOKUP(Schichtfolgetabelle!N45,Berechnung!$A$98:$D$147,4,0)),0,VLOOKUP(Schichtfolgetabelle!N45,Berechnung!$A$98:$D$147,4,0)))</f>
        <v>0</v>
      </c>
      <c r="P271" s="29">
        <f>IF(OR(Schichtfolgetabelle!O45=Schichten!$B$3,Schichtfolgetabelle!O45=Schichten!$B$4),INDEX($D$98:$D$147,MATCH(CODE(Schichtfolgetabelle!O45),$H$98:$H$147,0)),IF(ISERROR(VLOOKUP(Schichtfolgetabelle!O45,Berechnung!$A$98:$D$147,4,0)),0,VLOOKUP(Schichtfolgetabelle!O45,Berechnung!$A$98:$D$147,4,0)))</f>
        <v>0</v>
      </c>
      <c r="Q271" s="29">
        <f>IF(OR(Schichtfolgetabelle!P45=Schichten!$B$3,Schichtfolgetabelle!P45=Schichten!$B$4),INDEX($D$98:$D$147,MATCH(CODE(Schichtfolgetabelle!P45),$H$98:$H$147,0)),IF(ISERROR(VLOOKUP(Schichtfolgetabelle!P45,Berechnung!$A$98:$D$147,4,0)),0,VLOOKUP(Schichtfolgetabelle!P45,Berechnung!$A$98:$D$147,4,0)))</f>
        <v>0</v>
      </c>
      <c r="R271" s="29">
        <f>IF(OR(Schichtfolgetabelle!Q45=Schichten!$B$3,Schichtfolgetabelle!Q45=Schichten!$B$4),INDEX($D$98:$D$147,MATCH(CODE(Schichtfolgetabelle!Q45),$H$98:$H$147,0)),IF(ISERROR(VLOOKUP(Schichtfolgetabelle!Q45,Berechnung!$A$98:$D$147,4,0)),0,VLOOKUP(Schichtfolgetabelle!Q45,Berechnung!$A$98:$D$147,4,0)))</f>
        <v>0</v>
      </c>
      <c r="S271" s="29">
        <f>IF(OR(Schichtfolgetabelle!R45=Schichten!$B$3,Schichtfolgetabelle!R45=Schichten!$B$4),INDEX($D$98:$D$147,MATCH(CODE(Schichtfolgetabelle!R45),$H$98:$H$147,0)),IF(ISERROR(VLOOKUP(Schichtfolgetabelle!R45,Berechnung!$A$98:$D$147,4,0)),0,VLOOKUP(Schichtfolgetabelle!R45,Berechnung!$A$98:$D$147,4,0)))</f>
        <v>0</v>
      </c>
      <c r="T271" s="29">
        <f>IF(OR(Schichtfolgetabelle!S45=Schichten!$B$3,Schichtfolgetabelle!S45=Schichten!$B$4),INDEX($D$98:$D$147,MATCH(CODE(Schichtfolgetabelle!S45),$H$98:$H$147,0)),IF(ISERROR(VLOOKUP(Schichtfolgetabelle!S45,Berechnung!$A$98:$D$147,4,0)),0,VLOOKUP(Schichtfolgetabelle!S45,Berechnung!$A$98:$D$147,4,0)))</f>
        <v>0</v>
      </c>
      <c r="U271" s="29">
        <f>IF(OR(Schichtfolgetabelle!T45=Schichten!$B$3,Schichtfolgetabelle!T45=Schichten!$B$4),INDEX($D$98:$D$147,MATCH(CODE(Schichtfolgetabelle!T45),$H$98:$H$147,0)),IF(ISERROR(VLOOKUP(Schichtfolgetabelle!T45,Berechnung!$A$98:$D$147,4,0)),0,VLOOKUP(Schichtfolgetabelle!T45,Berechnung!$A$98:$D$147,4,0)))</f>
        <v>0</v>
      </c>
      <c r="V271" s="29">
        <f>IF(OR(Schichtfolgetabelle!U45=Schichten!$B$3,Schichtfolgetabelle!U45=Schichten!$B$4),INDEX($D$98:$D$147,MATCH(CODE(Schichtfolgetabelle!U45),$H$98:$H$147,0)),IF(ISERROR(VLOOKUP(Schichtfolgetabelle!U45,Berechnung!$A$98:$D$147,4,0)),0,VLOOKUP(Schichtfolgetabelle!U45,Berechnung!$A$98:$D$147,4,0)))</f>
        <v>0</v>
      </c>
      <c r="W271" s="29">
        <f>IF(OR(Schichtfolgetabelle!V45=Schichten!$B$3,Schichtfolgetabelle!V45=Schichten!$B$4),INDEX($D$98:$D$147,MATCH(CODE(Schichtfolgetabelle!V45),$H$98:$H$147,0)),IF(ISERROR(VLOOKUP(Schichtfolgetabelle!V45,Berechnung!$A$98:$D$147,4,0)),0,VLOOKUP(Schichtfolgetabelle!V45,Berechnung!$A$98:$D$147,4,0)))</f>
        <v>0</v>
      </c>
      <c r="X271" s="29">
        <f>IF(OR(Schichtfolgetabelle!W45=Schichten!$B$3,Schichtfolgetabelle!W45=Schichten!$B$4),INDEX($D$98:$D$147,MATCH(CODE(Schichtfolgetabelle!W45),$H$98:$H$147,0)),IF(ISERROR(VLOOKUP(Schichtfolgetabelle!W45,Berechnung!$A$98:$D$147,4,0)),0,VLOOKUP(Schichtfolgetabelle!W45,Berechnung!$A$98:$D$147,4,0)))</f>
        <v>0</v>
      </c>
      <c r="Y271" s="29">
        <f>IF(OR(Schichtfolgetabelle!X45=Schichten!$B$3,Schichtfolgetabelle!X45=Schichten!$B$4),INDEX($D$98:$D$147,MATCH(CODE(Schichtfolgetabelle!X45),$H$98:$H$147,0)),IF(ISERROR(VLOOKUP(Schichtfolgetabelle!X45,Berechnung!$A$98:$D$147,4,0)),0,VLOOKUP(Schichtfolgetabelle!X45,Berechnung!$A$98:$D$147,4,0)))</f>
        <v>0</v>
      </c>
      <c r="Z271" s="29">
        <f>IF(OR(Schichtfolgetabelle!Y45=Schichten!$B$3,Schichtfolgetabelle!Y45=Schichten!$B$4),INDEX($D$98:$D$147,MATCH(CODE(Schichtfolgetabelle!Y45),$H$98:$H$147,0)),IF(ISERROR(VLOOKUP(Schichtfolgetabelle!Y45,Berechnung!$A$98:$D$147,4,0)),0,VLOOKUP(Schichtfolgetabelle!Y45,Berechnung!$A$98:$D$147,4,0)))</f>
        <v>0</v>
      </c>
      <c r="AA271" s="29">
        <f>IF(OR(Schichtfolgetabelle!Z45=Schichten!$B$3,Schichtfolgetabelle!Z45=Schichten!$B$4),INDEX($D$98:$D$147,MATCH(CODE(Schichtfolgetabelle!Z45),$H$98:$H$147,0)),IF(ISERROR(VLOOKUP(Schichtfolgetabelle!Z45,Berechnung!$A$98:$D$147,4,0)),0,VLOOKUP(Schichtfolgetabelle!Z45,Berechnung!$A$98:$D$147,4,0)))</f>
        <v>0</v>
      </c>
      <c r="AB271" s="29">
        <f>IF(OR(Schichtfolgetabelle!AA45=Schichten!$B$3,Schichtfolgetabelle!AA45=Schichten!$B$4),INDEX($D$98:$D$147,MATCH(CODE(Schichtfolgetabelle!AA45),$H$98:$H$147,0)),IF(ISERROR(VLOOKUP(Schichtfolgetabelle!AA45,Berechnung!$A$98:$D$147,4,0)),0,VLOOKUP(Schichtfolgetabelle!AA45,Berechnung!$A$98:$D$147,4,0)))</f>
        <v>0</v>
      </c>
      <c r="AC271" s="29">
        <f>IF(OR(Schichtfolgetabelle!AB45=Schichten!$B$3,Schichtfolgetabelle!AB45=Schichten!$B$4),INDEX($D$98:$D$147,MATCH(CODE(Schichtfolgetabelle!AB45),$H$98:$H$147,0)),IF(ISERROR(VLOOKUP(Schichtfolgetabelle!AB45,Berechnung!$A$98:$D$147,4,0)),0,VLOOKUP(Schichtfolgetabelle!AB45,Berechnung!$A$98:$D$147,4,0)))</f>
        <v>0</v>
      </c>
      <c r="AD271" s="29">
        <f>IF(OR(Schichtfolgetabelle!AC45=Schichten!$B$3,Schichtfolgetabelle!AC45=Schichten!$B$4),INDEX($D$98:$D$147,MATCH(CODE(Schichtfolgetabelle!AC45),$H$98:$H$147,0)),IF(ISERROR(VLOOKUP(Schichtfolgetabelle!AC45,Berechnung!$A$98:$D$147,4,0)),0,VLOOKUP(Schichtfolgetabelle!AC45,Berechnung!$A$98:$D$147,4,0)))</f>
        <v>0</v>
      </c>
      <c r="AE271" s="29">
        <f>IF(OR(Schichtfolgetabelle!AD45=Schichten!$B$3,Schichtfolgetabelle!AD45=Schichten!$B$4),INDEX($D$98:$D$147,MATCH(CODE(Schichtfolgetabelle!AD45),$H$98:$H$147,0)),IF(ISERROR(VLOOKUP(Schichtfolgetabelle!AD45,Berechnung!$A$98:$D$147,4,0)),0,VLOOKUP(Schichtfolgetabelle!AD45,Berechnung!$A$98:$D$147,4,0)))</f>
        <v>0</v>
      </c>
      <c r="AF271" s="29">
        <f>IF(OR(Schichtfolgetabelle!AE45=Schichten!$B$3,Schichtfolgetabelle!AE45=Schichten!$B$4),INDEX($D$98:$D$147,MATCH(CODE(Schichtfolgetabelle!AE45),$H$98:$H$147,0)),IF(ISERROR(VLOOKUP(Schichtfolgetabelle!AE45,Berechnung!$A$98:$D$147,4,0)),0,VLOOKUP(Schichtfolgetabelle!AE45,Berechnung!$A$98:$D$147,4,0)))</f>
        <v>0</v>
      </c>
      <c r="AG271" s="29">
        <f>IF(OR(Schichtfolgetabelle!AF45=Schichten!$B$3,Schichtfolgetabelle!AF45=Schichten!$B$4),INDEX($D$98:$D$147,MATCH(CODE(Schichtfolgetabelle!AF45),$H$98:$H$147,0)),IF(ISERROR(VLOOKUP(Schichtfolgetabelle!AF45,Berechnung!$A$98:$D$147,4,0)),0,VLOOKUP(Schichtfolgetabelle!AF45,Berechnung!$A$98:$D$147,4,0)))</f>
        <v>0</v>
      </c>
      <c r="AH271" s="29">
        <f>IF(OR(Schichtfolgetabelle!AG45=Schichten!$B$3,Schichtfolgetabelle!AG45=Schichten!$B$4),INDEX($D$98:$D$147,MATCH(CODE(Schichtfolgetabelle!AG45),$H$98:$H$147,0)),IF(ISERROR(VLOOKUP(Schichtfolgetabelle!AG45,Berechnung!$A$98:$D$147,4,0)),0,VLOOKUP(Schichtfolgetabelle!AG45,Berechnung!$A$98:$D$147,4,0)))</f>
        <v>0</v>
      </c>
      <c r="AI271" s="29">
        <f>IF(OR(Schichtfolgetabelle!AH45=Schichten!$B$3,Schichtfolgetabelle!AH45=Schichten!$B$4),INDEX($D$98:$D$147,MATCH(CODE(Schichtfolgetabelle!AH45),$H$98:$H$147,0)),IF(ISERROR(VLOOKUP(Schichtfolgetabelle!AH45,Berechnung!$A$98:$D$147,4,0)),0,VLOOKUP(Schichtfolgetabelle!AH45,Berechnung!$A$98:$D$147,4,0)))</f>
        <v>0</v>
      </c>
      <c r="AJ271" s="29">
        <f>IF(OR(Schichtfolgetabelle!AI45=Schichten!$B$3,Schichtfolgetabelle!AI45=Schichten!$B$4),INDEX($D$98:$D$147,MATCH(CODE(Schichtfolgetabelle!AI45),$H$98:$H$147,0)),IF(ISERROR(VLOOKUP(Schichtfolgetabelle!AI45,Berechnung!$A$98:$D$147,4,0)),0,VLOOKUP(Schichtfolgetabelle!AI45,Berechnung!$A$98:$D$147,4,0)))</f>
        <v>0</v>
      </c>
      <c r="AK271" s="29">
        <f>IF(OR(Schichtfolgetabelle!AJ45=Schichten!$B$3,Schichtfolgetabelle!AJ45=Schichten!$B$4),INDEX($D$98:$D$147,MATCH(CODE(Schichtfolgetabelle!AJ45),$H$98:$H$147,0)),IF(ISERROR(VLOOKUP(Schichtfolgetabelle!AJ45,Berechnung!$A$98:$D$147,4,0)),0,VLOOKUP(Schichtfolgetabelle!AJ45,Berechnung!$A$98:$D$147,4,0)))</f>
        <v>0</v>
      </c>
      <c r="AM271" t="str">
        <f t="shared" si="18"/>
        <v>00:00</v>
      </c>
      <c r="AN271" s="29">
        <f>IF(OR(Schichtfolge!F44=Schichten!$B$3,Schichtfolge!F44=Schichten!$B$4),INDEX($D$98:$D$147,MATCH(CODE(Schichtfolge!F44),$H$98:$H$147,0)),IF(ISERROR(VLOOKUP(Schichtfolge!F44,Berechnung!$A$98:$D$147,4,0)),0,VLOOKUP(Schichtfolge!F44,Berechnung!$A$98:$D$147,4,0)))</f>
        <v>0</v>
      </c>
      <c r="AO271" s="29">
        <f>IF(OR(Schichtfolge!G44=Schichten!$B$3,Schichtfolge!G44=Schichten!$B$4),INDEX($D$98:$D$147,MATCH(CODE(Schichtfolge!G44),$H$98:$H$147,0)),IF(ISERROR(VLOOKUP(Schichtfolge!G44,Berechnung!$A$98:$D$147,4,0)),0,VLOOKUP(Schichtfolge!G44,Berechnung!$A$98:$D$147,4,0)))</f>
        <v>0</v>
      </c>
      <c r="AP271" s="29">
        <f>IF(OR(Schichtfolge!H44=Schichten!$B$3,Schichtfolge!H44=Schichten!$B$4),INDEX($D$98:$D$147,MATCH(CODE(Schichtfolge!H44),$H$98:$H$147,0)),IF(ISERROR(VLOOKUP(Schichtfolge!H44,Berechnung!$A$98:$D$147,4,0)),0,VLOOKUP(Schichtfolge!H44,Berechnung!$A$98:$D$147,4,0)))</f>
        <v>0</v>
      </c>
      <c r="AQ271" s="29">
        <f>IF(OR(Schichtfolge!I44=Schichten!$B$3,Schichtfolge!I44=Schichten!$B$4),INDEX($D$98:$D$147,MATCH(CODE(Schichtfolge!I44),$H$98:$H$147,0)),IF(ISERROR(VLOOKUP(Schichtfolge!I44,Berechnung!$A$98:$D$147,4,0)),0,VLOOKUP(Schichtfolge!I44,Berechnung!$A$98:$D$147,4,0)))</f>
        <v>0</v>
      </c>
      <c r="AR271" s="29">
        <f>IF(OR(Schichtfolge!J44=Schichten!$B$3,Schichtfolge!J44=Schichten!$B$4),INDEX($D$98:$D$147,MATCH(CODE(Schichtfolge!J44),$H$98:$H$147,0)),IF(ISERROR(VLOOKUP(Schichtfolge!J44,Berechnung!$A$98:$D$147,4,0)),0,VLOOKUP(Schichtfolge!J44,Berechnung!$A$98:$D$147,4,0)))</f>
        <v>0</v>
      </c>
      <c r="AS271" s="29">
        <f>IF(OR(Schichtfolge!K44=Schichten!$B$3,Schichtfolge!K44=Schichten!$B$4),INDEX($D$98:$D$147,MATCH(CODE(Schichtfolge!K44),$H$98:$H$147,0)),IF(ISERROR(VLOOKUP(Schichtfolge!K44,Berechnung!$A$98:$D$147,4,0)),0,VLOOKUP(Schichtfolge!K44,Berechnung!$A$98:$D$147,4,0)))</f>
        <v>0</v>
      </c>
      <c r="AT271" s="29">
        <f>IF(OR(Schichtfolge!L44=Schichten!$B$3,Schichtfolge!L44=Schichten!$B$4),INDEX($D$98:$D$147,MATCH(CODE(Schichtfolge!L44),$H$98:$H$147,0)),IF(ISERROR(VLOOKUP(Schichtfolge!L44,Berechnung!$A$98:$D$147,4,0)),0,VLOOKUP(Schichtfolge!L44,Berechnung!$A$98:$D$147,4,0)))</f>
        <v>0</v>
      </c>
      <c r="AU271" s="29">
        <f>IF(OR(Schichtfolge!M44=Schichten!$B$3,Schichtfolge!M44=Schichten!$B$4),INDEX($D$98:$D$147,MATCH(CODE(Schichtfolge!M44),$H$98:$H$147,0)),IF(ISERROR(VLOOKUP(Schichtfolge!M44,Berechnung!$A$98:$D$147,4,0)),0,VLOOKUP(Schichtfolge!M44,Berechnung!$A$98:$D$147,4,0)))</f>
        <v>0</v>
      </c>
      <c r="AV271" s="29">
        <f>IF(OR(Schichtfolge!N44=Schichten!$B$3,Schichtfolge!N44=Schichten!$B$4),INDEX($D$98:$D$147,MATCH(CODE(Schichtfolge!N44),$H$98:$H$147,0)),IF(ISERROR(VLOOKUP(Schichtfolge!N44,Berechnung!$A$98:$D$147,4,0)),0,VLOOKUP(Schichtfolge!N44,Berechnung!$A$98:$D$147,4,0)))</f>
        <v>0</v>
      </c>
      <c r="AW271" s="29">
        <f>IF(OR(Schichtfolge!O44=Schichten!$B$3,Schichtfolge!O44=Schichten!$B$4),INDEX($D$98:$D$147,MATCH(CODE(Schichtfolge!O44),$H$98:$H$147,0)),IF(ISERROR(VLOOKUP(Schichtfolge!O44,Berechnung!$A$98:$D$147,4,0)),0,VLOOKUP(Schichtfolge!O44,Berechnung!$A$98:$D$147,4,0)))</f>
        <v>0</v>
      </c>
      <c r="AX271" s="29">
        <f>IF(OR(Schichtfolge!P44=Schichten!$B$3,Schichtfolge!P44=Schichten!$B$4),INDEX($D$98:$D$147,MATCH(CODE(Schichtfolge!P44),$H$98:$H$147,0)),IF(ISERROR(VLOOKUP(Schichtfolge!P44,Berechnung!$A$98:$D$147,4,0)),0,VLOOKUP(Schichtfolge!P44,Berechnung!$A$98:$D$147,4,0)))</f>
        <v>0</v>
      </c>
      <c r="AY271" s="29">
        <f>IF(OR(Schichtfolge!Q44=Schichten!$B$3,Schichtfolge!Q44=Schichten!$B$4),INDEX($D$98:$D$147,MATCH(CODE(Schichtfolge!Q44),$H$98:$H$147,0)),IF(ISERROR(VLOOKUP(Schichtfolge!Q44,Berechnung!$A$98:$D$147,4,0)),0,VLOOKUP(Schichtfolge!Q44,Berechnung!$A$98:$D$147,4,0)))</f>
        <v>0</v>
      </c>
      <c r="AZ271" s="29">
        <f>IF(OR(Schichtfolge!R44=Schichten!$B$3,Schichtfolge!R44=Schichten!$B$4),INDEX($D$98:$D$147,MATCH(CODE(Schichtfolge!R44),$H$98:$H$147,0)),IF(ISERROR(VLOOKUP(Schichtfolge!R44,Berechnung!$A$98:$D$147,4,0)),0,VLOOKUP(Schichtfolge!R44,Berechnung!$A$98:$D$147,4,0)))</f>
        <v>0</v>
      </c>
      <c r="BA271" s="29">
        <f>IF(OR(Schichtfolge!S44=Schichten!$B$3,Schichtfolge!S44=Schichten!$B$4),INDEX($D$98:$D$147,MATCH(CODE(Schichtfolge!S44),$H$98:$H$147,0)),IF(ISERROR(VLOOKUP(Schichtfolge!S44,Berechnung!$A$98:$D$147,4,0)),0,VLOOKUP(Schichtfolge!S44,Berechnung!$A$98:$D$147,4,0)))</f>
        <v>0</v>
      </c>
      <c r="BB271" s="29">
        <f>IF(OR(Schichtfolge!T44=Schichten!$B$3,Schichtfolge!T44=Schichten!$B$4),INDEX($D$98:$D$147,MATCH(CODE(Schichtfolge!T44),$H$98:$H$147,0)),IF(ISERROR(VLOOKUP(Schichtfolge!T44,Berechnung!$A$98:$D$147,4,0)),0,VLOOKUP(Schichtfolge!T44,Berechnung!$A$98:$D$147,4,0)))</f>
        <v>0</v>
      </c>
      <c r="BC271" s="29">
        <f>IF(OR(Schichtfolge!U44=Schichten!$B$3,Schichtfolge!U44=Schichten!$B$4),INDEX($D$98:$D$147,MATCH(CODE(Schichtfolge!U44),$H$98:$H$147,0)),IF(ISERROR(VLOOKUP(Schichtfolge!U44,Berechnung!$A$98:$D$147,4,0)),0,VLOOKUP(Schichtfolge!U44,Berechnung!$A$98:$D$147,4,0)))</f>
        <v>0</v>
      </c>
      <c r="BD271" s="29">
        <f>IF(OR(Schichtfolge!V44=Schichten!$B$3,Schichtfolge!V44=Schichten!$B$4),INDEX($D$98:$D$147,MATCH(CODE(Schichtfolge!V44),$H$98:$H$147,0)),IF(ISERROR(VLOOKUP(Schichtfolge!V44,Berechnung!$A$98:$D$147,4,0)),0,VLOOKUP(Schichtfolge!V44,Berechnung!$A$98:$D$147,4,0)))</f>
        <v>0</v>
      </c>
      <c r="BE271" s="29">
        <f>IF(OR(Schichtfolge!W44=Schichten!$B$3,Schichtfolge!W44=Schichten!$B$4),INDEX($D$98:$D$147,MATCH(CODE(Schichtfolge!W44),$H$98:$H$147,0)),IF(ISERROR(VLOOKUP(Schichtfolge!W44,Berechnung!$A$98:$D$147,4,0)),0,VLOOKUP(Schichtfolge!W44,Berechnung!$A$98:$D$147,4,0)))</f>
        <v>0</v>
      </c>
      <c r="BF271" s="29">
        <f>IF(OR(Schichtfolge!X44=Schichten!$B$3,Schichtfolge!X44=Schichten!$B$4),INDEX($D$98:$D$147,MATCH(CODE(Schichtfolge!X44),$H$98:$H$147,0)),IF(ISERROR(VLOOKUP(Schichtfolge!X44,Berechnung!$A$98:$D$147,4,0)),0,VLOOKUP(Schichtfolge!X44,Berechnung!$A$98:$D$147,4,0)))</f>
        <v>0</v>
      </c>
      <c r="BG271" s="29">
        <f>IF(OR(Schichtfolge!Y44=Schichten!$B$3,Schichtfolge!Y44=Schichten!$B$4),INDEX($D$98:$D$147,MATCH(CODE(Schichtfolge!Y44),$H$98:$H$147,0)),IF(ISERROR(VLOOKUP(Schichtfolge!Y44,Berechnung!$A$98:$D$147,4,0)),0,VLOOKUP(Schichtfolge!Y44,Berechnung!$A$98:$D$147,4,0)))</f>
        <v>0</v>
      </c>
      <c r="BH271" s="29">
        <f>IF(OR(Schichtfolge!Z44=Schichten!$B$3,Schichtfolge!Z44=Schichten!$B$4),INDEX($D$98:$D$147,MATCH(CODE(Schichtfolge!Z44),$H$98:$H$147,0)),IF(ISERROR(VLOOKUP(Schichtfolge!Z44,Berechnung!$A$98:$D$147,4,0)),0,VLOOKUP(Schichtfolge!Z44,Berechnung!$A$98:$D$147,4,0)))</f>
        <v>0</v>
      </c>
      <c r="BI271" s="29">
        <f>IF(OR(Schichtfolge!AA44=Schichten!$B$3,Schichtfolge!AA44=Schichten!$B$4),INDEX($D$98:$D$147,MATCH(CODE(Schichtfolge!AA44),$H$98:$H$147,0)),IF(ISERROR(VLOOKUP(Schichtfolge!AA44,Berechnung!$A$98:$D$147,4,0)),0,VLOOKUP(Schichtfolge!AA44,Berechnung!$A$98:$D$147,4,0)))</f>
        <v>0</v>
      </c>
      <c r="BJ271" s="29">
        <f>IF(OR(Schichtfolge!AB44=Schichten!$B$3,Schichtfolge!AB44=Schichten!$B$4),INDEX($D$98:$D$147,MATCH(CODE(Schichtfolge!AB44),$H$98:$H$147,0)),IF(ISERROR(VLOOKUP(Schichtfolge!AB44,Berechnung!$A$98:$D$147,4,0)),0,VLOOKUP(Schichtfolge!AB44,Berechnung!$A$98:$D$147,4,0)))</f>
        <v>0</v>
      </c>
      <c r="BK271" s="29">
        <f>IF(OR(Schichtfolge!AC44=Schichten!$B$3,Schichtfolge!AC44=Schichten!$B$4),INDEX($D$98:$D$147,MATCH(CODE(Schichtfolge!AC44),$H$98:$H$147,0)),IF(ISERROR(VLOOKUP(Schichtfolge!AC44,Berechnung!$A$98:$D$147,4,0)),0,VLOOKUP(Schichtfolge!AC44,Berechnung!$A$98:$D$147,4,0)))</f>
        <v>0</v>
      </c>
      <c r="BL271" s="29">
        <f>IF(OR(Schichtfolge!AD44=Schichten!$B$3,Schichtfolge!AD44=Schichten!$B$4),INDEX($D$98:$D$147,MATCH(CODE(Schichtfolge!AD44),$H$98:$H$147,0)),IF(ISERROR(VLOOKUP(Schichtfolge!AD44,Berechnung!$A$98:$D$147,4,0)),0,VLOOKUP(Schichtfolge!AD44,Berechnung!$A$98:$D$147,4,0)))</f>
        <v>0</v>
      </c>
      <c r="BM271" s="29">
        <f>IF(OR(Schichtfolge!AE44=Schichten!$B$3,Schichtfolge!AE44=Schichten!$B$4),INDEX($D$98:$D$147,MATCH(CODE(Schichtfolge!AE44),$H$98:$H$147,0)),IF(ISERROR(VLOOKUP(Schichtfolge!AE44,Berechnung!$A$98:$D$147,4,0)),0,VLOOKUP(Schichtfolge!AE44,Berechnung!$A$98:$D$147,4,0)))</f>
        <v>0</v>
      </c>
      <c r="BN271" s="29">
        <f>IF(OR(Schichtfolge!AF44=Schichten!$B$3,Schichtfolge!AF44=Schichten!$B$4),INDEX($D$98:$D$147,MATCH(CODE(Schichtfolge!AF44),$H$98:$H$147,0)),IF(ISERROR(VLOOKUP(Schichtfolge!AF44,Berechnung!$A$98:$D$147,4,0)),0,VLOOKUP(Schichtfolge!AF44,Berechnung!$A$98:$D$147,4,0)))</f>
        <v>0</v>
      </c>
      <c r="BO271" s="29">
        <f>IF(OR(Schichtfolge!AG44=Schichten!$B$3,Schichtfolge!AG44=Schichten!$B$4),INDEX($D$98:$D$147,MATCH(CODE(Schichtfolge!AG44),$H$98:$H$147,0)),IF(ISERROR(VLOOKUP(Schichtfolge!AG44,Berechnung!$A$98:$D$147,4,0)),0,VLOOKUP(Schichtfolge!AG44,Berechnung!$A$98:$D$147,4,0)))</f>
        <v>0</v>
      </c>
    </row>
    <row r="272" spans="1:67" x14ac:dyDescent="0.25">
      <c r="A272" s="82" t="str">
        <f>IF(Feiertage!D122&lt;&gt;"",Feiertage!B122,"")</f>
        <v/>
      </c>
      <c r="C272">
        <f>Schichtfolgetabelle!B46</f>
        <v>41</v>
      </c>
      <c r="D272" t="str">
        <f>Schichtfolgetabelle!C46</f>
        <v>Vorname41</v>
      </c>
      <c r="E272" t="str">
        <f>Schichtfolgetabelle!D46</f>
        <v>Nachname41</v>
      </c>
      <c r="F272" s="29" t="str">
        <f t="shared" si="17"/>
        <v>00:00</v>
      </c>
      <c r="G272" s="29">
        <f>IF(OR(Schichtfolgetabelle!F46=Schichten!$B$3,Schichtfolgetabelle!F46=Schichten!$B$4),INDEX($D$98:$D$147,MATCH(CODE(Schichtfolgetabelle!F46),$H$98:$H$147,0)),IF(ISERROR(VLOOKUP(Schichtfolgetabelle!F46,Berechnung!$A$98:$D$147,4,0)),0,VLOOKUP(Schichtfolgetabelle!F46,Berechnung!$A$98:$D$147,4,0)))</f>
        <v>0</v>
      </c>
      <c r="H272" s="29">
        <f>IF(OR(Schichtfolgetabelle!G46=Schichten!$B$3,Schichtfolgetabelle!G46=Schichten!$B$4),INDEX($D$98:$D$147,MATCH(CODE(Schichtfolgetabelle!G46),$H$98:$H$147,0)),IF(ISERROR(VLOOKUP(Schichtfolgetabelle!G46,Berechnung!$A$98:$D$147,4,0)),0,VLOOKUP(Schichtfolgetabelle!G46,Berechnung!$A$98:$D$147,4,0)))</f>
        <v>0</v>
      </c>
      <c r="I272" s="29">
        <f>IF(OR(Schichtfolgetabelle!H46=Schichten!$B$3,Schichtfolgetabelle!H46=Schichten!$B$4),INDEX($D$98:$D$147,MATCH(CODE(Schichtfolgetabelle!H46),$H$98:$H$147,0)),IF(ISERROR(VLOOKUP(Schichtfolgetabelle!H46,Berechnung!$A$98:$D$147,4,0)),0,VLOOKUP(Schichtfolgetabelle!H46,Berechnung!$A$98:$D$147,4,0)))</f>
        <v>0</v>
      </c>
      <c r="J272" s="29">
        <f>IF(OR(Schichtfolgetabelle!I46=Schichten!$B$3,Schichtfolgetabelle!I46=Schichten!$B$4),INDEX($D$98:$D$147,MATCH(CODE(Schichtfolgetabelle!I46),$H$98:$H$147,0)),IF(ISERROR(VLOOKUP(Schichtfolgetabelle!I46,Berechnung!$A$98:$D$147,4,0)),0,VLOOKUP(Schichtfolgetabelle!I46,Berechnung!$A$98:$D$147,4,0)))</f>
        <v>0</v>
      </c>
      <c r="K272" s="29">
        <f>IF(OR(Schichtfolgetabelle!J46=Schichten!$B$3,Schichtfolgetabelle!J46=Schichten!$B$4),INDEX($D$98:$D$147,MATCH(CODE(Schichtfolgetabelle!J46),$H$98:$H$147,0)),IF(ISERROR(VLOOKUP(Schichtfolgetabelle!J46,Berechnung!$A$98:$D$147,4,0)),0,VLOOKUP(Schichtfolgetabelle!J46,Berechnung!$A$98:$D$147,4,0)))</f>
        <v>0</v>
      </c>
      <c r="L272" s="29">
        <f>IF(OR(Schichtfolgetabelle!K46=Schichten!$B$3,Schichtfolgetabelle!K46=Schichten!$B$4),INDEX($D$98:$D$147,MATCH(CODE(Schichtfolgetabelle!K46),$H$98:$H$147,0)),IF(ISERROR(VLOOKUP(Schichtfolgetabelle!K46,Berechnung!$A$98:$D$147,4,0)),0,VLOOKUP(Schichtfolgetabelle!K46,Berechnung!$A$98:$D$147,4,0)))</f>
        <v>0</v>
      </c>
      <c r="M272" s="29">
        <f>IF(OR(Schichtfolgetabelle!L46=Schichten!$B$3,Schichtfolgetabelle!L46=Schichten!$B$4),INDEX($D$98:$D$147,MATCH(CODE(Schichtfolgetabelle!L46),$H$98:$H$147,0)),IF(ISERROR(VLOOKUP(Schichtfolgetabelle!L46,Berechnung!$A$98:$D$147,4,0)),0,VLOOKUP(Schichtfolgetabelle!L46,Berechnung!$A$98:$D$147,4,0)))</f>
        <v>0</v>
      </c>
      <c r="N272" s="29">
        <f>IF(OR(Schichtfolgetabelle!M46=Schichten!$B$3,Schichtfolgetabelle!M46=Schichten!$B$4),INDEX($D$98:$D$147,MATCH(CODE(Schichtfolgetabelle!M46),$H$98:$H$147,0)),IF(ISERROR(VLOOKUP(Schichtfolgetabelle!M46,Berechnung!$A$98:$D$147,4,0)),0,VLOOKUP(Schichtfolgetabelle!M46,Berechnung!$A$98:$D$147,4,0)))</f>
        <v>0</v>
      </c>
      <c r="O272" s="29">
        <f>IF(OR(Schichtfolgetabelle!N46=Schichten!$B$3,Schichtfolgetabelle!N46=Schichten!$B$4),INDEX($D$98:$D$147,MATCH(CODE(Schichtfolgetabelle!N46),$H$98:$H$147,0)),IF(ISERROR(VLOOKUP(Schichtfolgetabelle!N46,Berechnung!$A$98:$D$147,4,0)),0,VLOOKUP(Schichtfolgetabelle!N46,Berechnung!$A$98:$D$147,4,0)))</f>
        <v>0</v>
      </c>
      <c r="P272" s="29">
        <f>IF(OR(Schichtfolgetabelle!O46=Schichten!$B$3,Schichtfolgetabelle!O46=Schichten!$B$4),INDEX($D$98:$D$147,MATCH(CODE(Schichtfolgetabelle!O46),$H$98:$H$147,0)),IF(ISERROR(VLOOKUP(Schichtfolgetabelle!O46,Berechnung!$A$98:$D$147,4,0)),0,VLOOKUP(Schichtfolgetabelle!O46,Berechnung!$A$98:$D$147,4,0)))</f>
        <v>0</v>
      </c>
      <c r="Q272" s="29">
        <f>IF(OR(Schichtfolgetabelle!P46=Schichten!$B$3,Schichtfolgetabelle!P46=Schichten!$B$4),INDEX($D$98:$D$147,MATCH(CODE(Schichtfolgetabelle!P46),$H$98:$H$147,0)),IF(ISERROR(VLOOKUP(Schichtfolgetabelle!P46,Berechnung!$A$98:$D$147,4,0)),0,VLOOKUP(Schichtfolgetabelle!P46,Berechnung!$A$98:$D$147,4,0)))</f>
        <v>0</v>
      </c>
      <c r="R272" s="29">
        <f>IF(OR(Schichtfolgetabelle!Q46=Schichten!$B$3,Schichtfolgetabelle!Q46=Schichten!$B$4),INDEX($D$98:$D$147,MATCH(CODE(Schichtfolgetabelle!Q46),$H$98:$H$147,0)),IF(ISERROR(VLOOKUP(Schichtfolgetabelle!Q46,Berechnung!$A$98:$D$147,4,0)),0,VLOOKUP(Schichtfolgetabelle!Q46,Berechnung!$A$98:$D$147,4,0)))</f>
        <v>0</v>
      </c>
      <c r="S272" s="29">
        <f>IF(OR(Schichtfolgetabelle!R46=Schichten!$B$3,Schichtfolgetabelle!R46=Schichten!$B$4),INDEX($D$98:$D$147,MATCH(CODE(Schichtfolgetabelle!R46),$H$98:$H$147,0)),IF(ISERROR(VLOOKUP(Schichtfolgetabelle!R46,Berechnung!$A$98:$D$147,4,0)),0,VLOOKUP(Schichtfolgetabelle!R46,Berechnung!$A$98:$D$147,4,0)))</f>
        <v>0</v>
      </c>
      <c r="T272" s="29">
        <f>IF(OR(Schichtfolgetabelle!S46=Schichten!$B$3,Schichtfolgetabelle!S46=Schichten!$B$4),INDEX($D$98:$D$147,MATCH(CODE(Schichtfolgetabelle!S46),$H$98:$H$147,0)),IF(ISERROR(VLOOKUP(Schichtfolgetabelle!S46,Berechnung!$A$98:$D$147,4,0)),0,VLOOKUP(Schichtfolgetabelle!S46,Berechnung!$A$98:$D$147,4,0)))</f>
        <v>0</v>
      </c>
      <c r="U272" s="29">
        <f>IF(OR(Schichtfolgetabelle!T46=Schichten!$B$3,Schichtfolgetabelle!T46=Schichten!$B$4),INDEX($D$98:$D$147,MATCH(CODE(Schichtfolgetabelle!T46),$H$98:$H$147,0)),IF(ISERROR(VLOOKUP(Schichtfolgetabelle!T46,Berechnung!$A$98:$D$147,4,0)),0,VLOOKUP(Schichtfolgetabelle!T46,Berechnung!$A$98:$D$147,4,0)))</f>
        <v>0</v>
      </c>
      <c r="V272" s="29">
        <f>IF(OR(Schichtfolgetabelle!U46=Schichten!$B$3,Schichtfolgetabelle!U46=Schichten!$B$4),INDEX($D$98:$D$147,MATCH(CODE(Schichtfolgetabelle!U46),$H$98:$H$147,0)),IF(ISERROR(VLOOKUP(Schichtfolgetabelle!U46,Berechnung!$A$98:$D$147,4,0)),0,VLOOKUP(Schichtfolgetabelle!U46,Berechnung!$A$98:$D$147,4,0)))</f>
        <v>0</v>
      </c>
      <c r="W272" s="29">
        <f>IF(OR(Schichtfolgetabelle!V46=Schichten!$B$3,Schichtfolgetabelle!V46=Schichten!$B$4),INDEX($D$98:$D$147,MATCH(CODE(Schichtfolgetabelle!V46),$H$98:$H$147,0)),IF(ISERROR(VLOOKUP(Schichtfolgetabelle!V46,Berechnung!$A$98:$D$147,4,0)),0,VLOOKUP(Schichtfolgetabelle!V46,Berechnung!$A$98:$D$147,4,0)))</f>
        <v>0</v>
      </c>
      <c r="X272" s="29">
        <f>IF(OR(Schichtfolgetabelle!W46=Schichten!$B$3,Schichtfolgetabelle!W46=Schichten!$B$4),INDEX($D$98:$D$147,MATCH(CODE(Schichtfolgetabelle!W46),$H$98:$H$147,0)),IF(ISERROR(VLOOKUP(Schichtfolgetabelle!W46,Berechnung!$A$98:$D$147,4,0)),0,VLOOKUP(Schichtfolgetabelle!W46,Berechnung!$A$98:$D$147,4,0)))</f>
        <v>0</v>
      </c>
      <c r="Y272" s="29">
        <f>IF(OR(Schichtfolgetabelle!X46=Schichten!$B$3,Schichtfolgetabelle!X46=Schichten!$B$4),INDEX($D$98:$D$147,MATCH(CODE(Schichtfolgetabelle!X46),$H$98:$H$147,0)),IF(ISERROR(VLOOKUP(Schichtfolgetabelle!X46,Berechnung!$A$98:$D$147,4,0)),0,VLOOKUP(Schichtfolgetabelle!X46,Berechnung!$A$98:$D$147,4,0)))</f>
        <v>0</v>
      </c>
      <c r="Z272" s="29">
        <f>IF(OR(Schichtfolgetabelle!Y46=Schichten!$B$3,Schichtfolgetabelle!Y46=Schichten!$B$4),INDEX($D$98:$D$147,MATCH(CODE(Schichtfolgetabelle!Y46),$H$98:$H$147,0)),IF(ISERROR(VLOOKUP(Schichtfolgetabelle!Y46,Berechnung!$A$98:$D$147,4,0)),0,VLOOKUP(Schichtfolgetabelle!Y46,Berechnung!$A$98:$D$147,4,0)))</f>
        <v>0</v>
      </c>
      <c r="AA272" s="29">
        <f>IF(OR(Schichtfolgetabelle!Z46=Schichten!$B$3,Schichtfolgetabelle!Z46=Schichten!$B$4),INDEX($D$98:$D$147,MATCH(CODE(Schichtfolgetabelle!Z46),$H$98:$H$147,0)),IF(ISERROR(VLOOKUP(Schichtfolgetabelle!Z46,Berechnung!$A$98:$D$147,4,0)),0,VLOOKUP(Schichtfolgetabelle!Z46,Berechnung!$A$98:$D$147,4,0)))</f>
        <v>0</v>
      </c>
      <c r="AB272" s="29">
        <f>IF(OR(Schichtfolgetabelle!AA46=Schichten!$B$3,Schichtfolgetabelle!AA46=Schichten!$B$4),INDEX($D$98:$D$147,MATCH(CODE(Schichtfolgetabelle!AA46),$H$98:$H$147,0)),IF(ISERROR(VLOOKUP(Schichtfolgetabelle!AA46,Berechnung!$A$98:$D$147,4,0)),0,VLOOKUP(Schichtfolgetabelle!AA46,Berechnung!$A$98:$D$147,4,0)))</f>
        <v>0</v>
      </c>
      <c r="AC272" s="29">
        <f>IF(OR(Schichtfolgetabelle!AB46=Schichten!$B$3,Schichtfolgetabelle!AB46=Schichten!$B$4),INDEX($D$98:$D$147,MATCH(CODE(Schichtfolgetabelle!AB46),$H$98:$H$147,0)),IF(ISERROR(VLOOKUP(Schichtfolgetabelle!AB46,Berechnung!$A$98:$D$147,4,0)),0,VLOOKUP(Schichtfolgetabelle!AB46,Berechnung!$A$98:$D$147,4,0)))</f>
        <v>0</v>
      </c>
      <c r="AD272" s="29">
        <f>IF(OR(Schichtfolgetabelle!AC46=Schichten!$B$3,Schichtfolgetabelle!AC46=Schichten!$B$4),INDEX($D$98:$D$147,MATCH(CODE(Schichtfolgetabelle!AC46),$H$98:$H$147,0)),IF(ISERROR(VLOOKUP(Schichtfolgetabelle!AC46,Berechnung!$A$98:$D$147,4,0)),0,VLOOKUP(Schichtfolgetabelle!AC46,Berechnung!$A$98:$D$147,4,0)))</f>
        <v>0</v>
      </c>
      <c r="AE272" s="29">
        <f>IF(OR(Schichtfolgetabelle!AD46=Schichten!$B$3,Schichtfolgetabelle!AD46=Schichten!$B$4),INDEX($D$98:$D$147,MATCH(CODE(Schichtfolgetabelle!AD46),$H$98:$H$147,0)),IF(ISERROR(VLOOKUP(Schichtfolgetabelle!AD46,Berechnung!$A$98:$D$147,4,0)),0,VLOOKUP(Schichtfolgetabelle!AD46,Berechnung!$A$98:$D$147,4,0)))</f>
        <v>0</v>
      </c>
      <c r="AF272" s="29">
        <f>IF(OR(Schichtfolgetabelle!AE46=Schichten!$B$3,Schichtfolgetabelle!AE46=Schichten!$B$4),INDEX($D$98:$D$147,MATCH(CODE(Schichtfolgetabelle!AE46),$H$98:$H$147,0)),IF(ISERROR(VLOOKUP(Schichtfolgetabelle!AE46,Berechnung!$A$98:$D$147,4,0)),0,VLOOKUP(Schichtfolgetabelle!AE46,Berechnung!$A$98:$D$147,4,0)))</f>
        <v>0</v>
      </c>
      <c r="AG272" s="29">
        <f>IF(OR(Schichtfolgetabelle!AF46=Schichten!$B$3,Schichtfolgetabelle!AF46=Schichten!$B$4),INDEX($D$98:$D$147,MATCH(CODE(Schichtfolgetabelle!AF46),$H$98:$H$147,0)),IF(ISERROR(VLOOKUP(Schichtfolgetabelle!AF46,Berechnung!$A$98:$D$147,4,0)),0,VLOOKUP(Schichtfolgetabelle!AF46,Berechnung!$A$98:$D$147,4,0)))</f>
        <v>0</v>
      </c>
      <c r="AH272" s="29">
        <f>IF(OR(Schichtfolgetabelle!AG46=Schichten!$B$3,Schichtfolgetabelle!AG46=Schichten!$B$4),INDEX($D$98:$D$147,MATCH(CODE(Schichtfolgetabelle!AG46),$H$98:$H$147,0)),IF(ISERROR(VLOOKUP(Schichtfolgetabelle!AG46,Berechnung!$A$98:$D$147,4,0)),0,VLOOKUP(Schichtfolgetabelle!AG46,Berechnung!$A$98:$D$147,4,0)))</f>
        <v>0</v>
      </c>
      <c r="AI272" s="29">
        <f>IF(OR(Schichtfolgetabelle!AH46=Schichten!$B$3,Schichtfolgetabelle!AH46=Schichten!$B$4),INDEX($D$98:$D$147,MATCH(CODE(Schichtfolgetabelle!AH46),$H$98:$H$147,0)),IF(ISERROR(VLOOKUP(Schichtfolgetabelle!AH46,Berechnung!$A$98:$D$147,4,0)),0,VLOOKUP(Schichtfolgetabelle!AH46,Berechnung!$A$98:$D$147,4,0)))</f>
        <v>0</v>
      </c>
      <c r="AJ272" s="29">
        <f>IF(OR(Schichtfolgetabelle!AI46=Schichten!$B$3,Schichtfolgetabelle!AI46=Schichten!$B$4),INDEX($D$98:$D$147,MATCH(CODE(Schichtfolgetabelle!AI46),$H$98:$H$147,0)),IF(ISERROR(VLOOKUP(Schichtfolgetabelle!AI46,Berechnung!$A$98:$D$147,4,0)),0,VLOOKUP(Schichtfolgetabelle!AI46,Berechnung!$A$98:$D$147,4,0)))</f>
        <v>0</v>
      </c>
      <c r="AK272" s="29">
        <f>IF(OR(Schichtfolgetabelle!AJ46=Schichten!$B$3,Schichtfolgetabelle!AJ46=Schichten!$B$4),INDEX($D$98:$D$147,MATCH(CODE(Schichtfolgetabelle!AJ46),$H$98:$H$147,0)),IF(ISERROR(VLOOKUP(Schichtfolgetabelle!AJ46,Berechnung!$A$98:$D$147,4,0)),0,VLOOKUP(Schichtfolgetabelle!AJ46,Berechnung!$A$98:$D$147,4,0)))</f>
        <v>0</v>
      </c>
      <c r="AM272" t="str">
        <f t="shared" si="18"/>
        <v>00:00</v>
      </c>
      <c r="AN272" s="29">
        <f>IF(OR(Schichtfolge!F45=Schichten!$B$3,Schichtfolge!F45=Schichten!$B$4),INDEX($D$98:$D$147,MATCH(CODE(Schichtfolge!F45),$H$98:$H$147,0)),IF(ISERROR(VLOOKUP(Schichtfolge!F45,Berechnung!$A$98:$D$147,4,0)),0,VLOOKUP(Schichtfolge!F45,Berechnung!$A$98:$D$147,4,0)))</f>
        <v>0</v>
      </c>
      <c r="AO272" s="29">
        <f>IF(OR(Schichtfolge!G45=Schichten!$B$3,Schichtfolge!G45=Schichten!$B$4),INDEX($D$98:$D$147,MATCH(CODE(Schichtfolge!G45),$H$98:$H$147,0)),IF(ISERROR(VLOOKUP(Schichtfolge!G45,Berechnung!$A$98:$D$147,4,0)),0,VLOOKUP(Schichtfolge!G45,Berechnung!$A$98:$D$147,4,0)))</f>
        <v>0</v>
      </c>
      <c r="AP272" s="29">
        <f>IF(OR(Schichtfolge!H45=Schichten!$B$3,Schichtfolge!H45=Schichten!$B$4),INDEX($D$98:$D$147,MATCH(CODE(Schichtfolge!H45),$H$98:$H$147,0)),IF(ISERROR(VLOOKUP(Schichtfolge!H45,Berechnung!$A$98:$D$147,4,0)),0,VLOOKUP(Schichtfolge!H45,Berechnung!$A$98:$D$147,4,0)))</f>
        <v>0</v>
      </c>
      <c r="AQ272" s="29">
        <f>IF(OR(Schichtfolge!I45=Schichten!$B$3,Schichtfolge!I45=Schichten!$B$4),INDEX($D$98:$D$147,MATCH(CODE(Schichtfolge!I45),$H$98:$H$147,0)),IF(ISERROR(VLOOKUP(Schichtfolge!I45,Berechnung!$A$98:$D$147,4,0)),0,VLOOKUP(Schichtfolge!I45,Berechnung!$A$98:$D$147,4,0)))</f>
        <v>0</v>
      </c>
      <c r="AR272" s="29">
        <f>IF(OR(Schichtfolge!J45=Schichten!$B$3,Schichtfolge!J45=Schichten!$B$4),INDEX($D$98:$D$147,MATCH(CODE(Schichtfolge!J45),$H$98:$H$147,0)),IF(ISERROR(VLOOKUP(Schichtfolge!J45,Berechnung!$A$98:$D$147,4,0)),0,VLOOKUP(Schichtfolge!J45,Berechnung!$A$98:$D$147,4,0)))</f>
        <v>0</v>
      </c>
      <c r="AS272" s="29">
        <f>IF(OR(Schichtfolge!K45=Schichten!$B$3,Schichtfolge!K45=Schichten!$B$4),INDEX($D$98:$D$147,MATCH(CODE(Schichtfolge!K45),$H$98:$H$147,0)),IF(ISERROR(VLOOKUP(Schichtfolge!K45,Berechnung!$A$98:$D$147,4,0)),0,VLOOKUP(Schichtfolge!K45,Berechnung!$A$98:$D$147,4,0)))</f>
        <v>0</v>
      </c>
      <c r="AT272" s="29">
        <f>IF(OR(Schichtfolge!L45=Schichten!$B$3,Schichtfolge!L45=Schichten!$B$4),INDEX($D$98:$D$147,MATCH(CODE(Schichtfolge!L45),$H$98:$H$147,0)),IF(ISERROR(VLOOKUP(Schichtfolge!L45,Berechnung!$A$98:$D$147,4,0)),0,VLOOKUP(Schichtfolge!L45,Berechnung!$A$98:$D$147,4,0)))</f>
        <v>0</v>
      </c>
      <c r="AU272" s="29">
        <f>IF(OR(Schichtfolge!M45=Schichten!$B$3,Schichtfolge!M45=Schichten!$B$4),INDEX($D$98:$D$147,MATCH(CODE(Schichtfolge!M45),$H$98:$H$147,0)),IF(ISERROR(VLOOKUP(Schichtfolge!M45,Berechnung!$A$98:$D$147,4,0)),0,VLOOKUP(Schichtfolge!M45,Berechnung!$A$98:$D$147,4,0)))</f>
        <v>0</v>
      </c>
      <c r="AV272" s="29">
        <f>IF(OR(Schichtfolge!N45=Schichten!$B$3,Schichtfolge!N45=Schichten!$B$4),INDEX($D$98:$D$147,MATCH(CODE(Schichtfolge!N45),$H$98:$H$147,0)),IF(ISERROR(VLOOKUP(Schichtfolge!N45,Berechnung!$A$98:$D$147,4,0)),0,VLOOKUP(Schichtfolge!N45,Berechnung!$A$98:$D$147,4,0)))</f>
        <v>0</v>
      </c>
      <c r="AW272" s="29">
        <f>IF(OR(Schichtfolge!O45=Schichten!$B$3,Schichtfolge!O45=Schichten!$B$4),INDEX($D$98:$D$147,MATCH(CODE(Schichtfolge!O45),$H$98:$H$147,0)),IF(ISERROR(VLOOKUP(Schichtfolge!O45,Berechnung!$A$98:$D$147,4,0)),0,VLOOKUP(Schichtfolge!O45,Berechnung!$A$98:$D$147,4,0)))</f>
        <v>0</v>
      </c>
      <c r="AX272" s="29">
        <f>IF(OR(Schichtfolge!P45=Schichten!$B$3,Schichtfolge!P45=Schichten!$B$4),INDEX($D$98:$D$147,MATCH(CODE(Schichtfolge!P45),$H$98:$H$147,0)),IF(ISERROR(VLOOKUP(Schichtfolge!P45,Berechnung!$A$98:$D$147,4,0)),0,VLOOKUP(Schichtfolge!P45,Berechnung!$A$98:$D$147,4,0)))</f>
        <v>0</v>
      </c>
      <c r="AY272" s="29">
        <f>IF(OR(Schichtfolge!Q45=Schichten!$B$3,Schichtfolge!Q45=Schichten!$B$4),INDEX($D$98:$D$147,MATCH(CODE(Schichtfolge!Q45),$H$98:$H$147,0)),IF(ISERROR(VLOOKUP(Schichtfolge!Q45,Berechnung!$A$98:$D$147,4,0)),0,VLOOKUP(Schichtfolge!Q45,Berechnung!$A$98:$D$147,4,0)))</f>
        <v>0</v>
      </c>
      <c r="AZ272" s="29">
        <f>IF(OR(Schichtfolge!R45=Schichten!$B$3,Schichtfolge!R45=Schichten!$B$4),INDEX($D$98:$D$147,MATCH(CODE(Schichtfolge!R45),$H$98:$H$147,0)),IF(ISERROR(VLOOKUP(Schichtfolge!R45,Berechnung!$A$98:$D$147,4,0)),0,VLOOKUP(Schichtfolge!R45,Berechnung!$A$98:$D$147,4,0)))</f>
        <v>0</v>
      </c>
      <c r="BA272" s="29">
        <f>IF(OR(Schichtfolge!S45=Schichten!$B$3,Schichtfolge!S45=Schichten!$B$4),INDEX($D$98:$D$147,MATCH(CODE(Schichtfolge!S45),$H$98:$H$147,0)),IF(ISERROR(VLOOKUP(Schichtfolge!S45,Berechnung!$A$98:$D$147,4,0)),0,VLOOKUP(Schichtfolge!S45,Berechnung!$A$98:$D$147,4,0)))</f>
        <v>0</v>
      </c>
      <c r="BB272" s="29">
        <f>IF(OR(Schichtfolge!T45=Schichten!$B$3,Schichtfolge!T45=Schichten!$B$4),INDEX($D$98:$D$147,MATCH(CODE(Schichtfolge!T45),$H$98:$H$147,0)),IF(ISERROR(VLOOKUP(Schichtfolge!T45,Berechnung!$A$98:$D$147,4,0)),0,VLOOKUP(Schichtfolge!T45,Berechnung!$A$98:$D$147,4,0)))</f>
        <v>0</v>
      </c>
      <c r="BC272" s="29">
        <f>IF(OR(Schichtfolge!U45=Schichten!$B$3,Schichtfolge!U45=Schichten!$B$4),INDEX($D$98:$D$147,MATCH(CODE(Schichtfolge!U45),$H$98:$H$147,0)),IF(ISERROR(VLOOKUP(Schichtfolge!U45,Berechnung!$A$98:$D$147,4,0)),0,VLOOKUP(Schichtfolge!U45,Berechnung!$A$98:$D$147,4,0)))</f>
        <v>0</v>
      </c>
      <c r="BD272" s="29">
        <f>IF(OR(Schichtfolge!V45=Schichten!$B$3,Schichtfolge!V45=Schichten!$B$4),INDEX($D$98:$D$147,MATCH(CODE(Schichtfolge!V45),$H$98:$H$147,0)),IF(ISERROR(VLOOKUP(Schichtfolge!V45,Berechnung!$A$98:$D$147,4,0)),0,VLOOKUP(Schichtfolge!V45,Berechnung!$A$98:$D$147,4,0)))</f>
        <v>0</v>
      </c>
      <c r="BE272" s="29">
        <f>IF(OR(Schichtfolge!W45=Schichten!$B$3,Schichtfolge!W45=Schichten!$B$4),INDEX($D$98:$D$147,MATCH(CODE(Schichtfolge!W45),$H$98:$H$147,0)),IF(ISERROR(VLOOKUP(Schichtfolge!W45,Berechnung!$A$98:$D$147,4,0)),0,VLOOKUP(Schichtfolge!W45,Berechnung!$A$98:$D$147,4,0)))</f>
        <v>0</v>
      </c>
      <c r="BF272" s="29">
        <f>IF(OR(Schichtfolge!X45=Schichten!$B$3,Schichtfolge!X45=Schichten!$B$4),INDEX($D$98:$D$147,MATCH(CODE(Schichtfolge!X45),$H$98:$H$147,0)),IF(ISERROR(VLOOKUP(Schichtfolge!X45,Berechnung!$A$98:$D$147,4,0)),0,VLOOKUP(Schichtfolge!X45,Berechnung!$A$98:$D$147,4,0)))</f>
        <v>0</v>
      </c>
      <c r="BG272" s="29">
        <f>IF(OR(Schichtfolge!Y45=Schichten!$B$3,Schichtfolge!Y45=Schichten!$B$4),INDEX($D$98:$D$147,MATCH(CODE(Schichtfolge!Y45),$H$98:$H$147,0)),IF(ISERROR(VLOOKUP(Schichtfolge!Y45,Berechnung!$A$98:$D$147,4,0)),0,VLOOKUP(Schichtfolge!Y45,Berechnung!$A$98:$D$147,4,0)))</f>
        <v>0</v>
      </c>
      <c r="BH272" s="29">
        <f>IF(OR(Schichtfolge!Z45=Schichten!$B$3,Schichtfolge!Z45=Schichten!$B$4),INDEX($D$98:$D$147,MATCH(CODE(Schichtfolge!Z45),$H$98:$H$147,0)),IF(ISERROR(VLOOKUP(Schichtfolge!Z45,Berechnung!$A$98:$D$147,4,0)),0,VLOOKUP(Schichtfolge!Z45,Berechnung!$A$98:$D$147,4,0)))</f>
        <v>0</v>
      </c>
      <c r="BI272" s="29">
        <f>IF(OR(Schichtfolge!AA45=Schichten!$B$3,Schichtfolge!AA45=Schichten!$B$4),INDEX($D$98:$D$147,MATCH(CODE(Schichtfolge!AA45),$H$98:$H$147,0)),IF(ISERROR(VLOOKUP(Schichtfolge!AA45,Berechnung!$A$98:$D$147,4,0)),0,VLOOKUP(Schichtfolge!AA45,Berechnung!$A$98:$D$147,4,0)))</f>
        <v>0</v>
      </c>
      <c r="BJ272" s="29">
        <f>IF(OR(Schichtfolge!AB45=Schichten!$B$3,Schichtfolge!AB45=Schichten!$B$4),INDEX($D$98:$D$147,MATCH(CODE(Schichtfolge!AB45),$H$98:$H$147,0)),IF(ISERROR(VLOOKUP(Schichtfolge!AB45,Berechnung!$A$98:$D$147,4,0)),0,VLOOKUP(Schichtfolge!AB45,Berechnung!$A$98:$D$147,4,0)))</f>
        <v>0</v>
      </c>
      <c r="BK272" s="29">
        <f>IF(OR(Schichtfolge!AC45=Schichten!$B$3,Schichtfolge!AC45=Schichten!$B$4),INDEX($D$98:$D$147,MATCH(CODE(Schichtfolge!AC45),$H$98:$H$147,0)),IF(ISERROR(VLOOKUP(Schichtfolge!AC45,Berechnung!$A$98:$D$147,4,0)),0,VLOOKUP(Schichtfolge!AC45,Berechnung!$A$98:$D$147,4,0)))</f>
        <v>0</v>
      </c>
      <c r="BL272" s="29">
        <f>IF(OR(Schichtfolge!AD45=Schichten!$B$3,Schichtfolge!AD45=Schichten!$B$4),INDEX($D$98:$D$147,MATCH(CODE(Schichtfolge!AD45),$H$98:$H$147,0)),IF(ISERROR(VLOOKUP(Schichtfolge!AD45,Berechnung!$A$98:$D$147,4,0)),0,VLOOKUP(Schichtfolge!AD45,Berechnung!$A$98:$D$147,4,0)))</f>
        <v>0</v>
      </c>
      <c r="BM272" s="29">
        <f>IF(OR(Schichtfolge!AE45=Schichten!$B$3,Schichtfolge!AE45=Schichten!$B$4),INDEX($D$98:$D$147,MATCH(CODE(Schichtfolge!AE45),$H$98:$H$147,0)),IF(ISERROR(VLOOKUP(Schichtfolge!AE45,Berechnung!$A$98:$D$147,4,0)),0,VLOOKUP(Schichtfolge!AE45,Berechnung!$A$98:$D$147,4,0)))</f>
        <v>0</v>
      </c>
      <c r="BN272" s="29">
        <f>IF(OR(Schichtfolge!AF45=Schichten!$B$3,Schichtfolge!AF45=Schichten!$B$4),INDEX($D$98:$D$147,MATCH(CODE(Schichtfolge!AF45),$H$98:$H$147,0)),IF(ISERROR(VLOOKUP(Schichtfolge!AF45,Berechnung!$A$98:$D$147,4,0)),0,VLOOKUP(Schichtfolge!AF45,Berechnung!$A$98:$D$147,4,0)))</f>
        <v>0</v>
      </c>
      <c r="BO272" s="29">
        <f>IF(OR(Schichtfolge!AG45=Schichten!$B$3,Schichtfolge!AG45=Schichten!$B$4),INDEX($D$98:$D$147,MATCH(CODE(Schichtfolge!AG45),$H$98:$H$147,0)),IF(ISERROR(VLOOKUP(Schichtfolge!AG45,Berechnung!$A$98:$D$147,4,0)),0,VLOOKUP(Schichtfolge!AG45,Berechnung!$A$98:$D$147,4,0)))</f>
        <v>0</v>
      </c>
    </row>
    <row r="273" spans="1:67" x14ac:dyDescent="0.25">
      <c r="A273" s="82" t="str">
        <f>IF(Feiertage!D123&lt;&gt;"",Feiertage!B123,"")</f>
        <v/>
      </c>
      <c r="C273">
        <f>Schichtfolgetabelle!B47</f>
        <v>42</v>
      </c>
      <c r="D273" t="str">
        <f>Schichtfolgetabelle!C47</f>
        <v>Vorname42</v>
      </c>
      <c r="E273" t="str">
        <f>Schichtfolgetabelle!D47</f>
        <v>Nachname42</v>
      </c>
      <c r="F273" s="29" t="str">
        <f t="shared" si="17"/>
        <v>00:00</v>
      </c>
      <c r="G273" s="29">
        <f>IF(OR(Schichtfolgetabelle!F47=Schichten!$B$3,Schichtfolgetabelle!F47=Schichten!$B$4),INDEX($D$98:$D$147,MATCH(CODE(Schichtfolgetabelle!F47),$H$98:$H$147,0)),IF(ISERROR(VLOOKUP(Schichtfolgetabelle!F47,Berechnung!$A$98:$D$147,4,0)),0,VLOOKUP(Schichtfolgetabelle!F47,Berechnung!$A$98:$D$147,4,0)))</f>
        <v>0</v>
      </c>
      <c r="H273" s="29">
        <f>IF(OR(Schichtfolgetabelle!G47=Schichten!$B$3,Schichtfolgetabelle!G47=Schichten!$B$4),INDEX($D$98:$D$147,MATCH(CODE(Schichtfolgetabelle!G47),$H$98:$H$147,0)),IF(ISERROR(VLOOKUP(Schichtfolgetabelle!G47,Berechnung!$A$98:$D$147,4,0)),0,VLOOKUP(Schichtfolgetabelle!G47,Berechnung!$A$98:$D$147,4,0)))</f>
        <v>0</v>
      </c>
      <c r="I273" s="29">
        <f>IF(OR(Schichtfolgetabelle!H47=Schichten!$B$3,Schichtfolgetabelle!H47=Schichten!$B$4),INDEX($D$98:$D$147,MATCH(CODE(Schichtfolgetabelle!H47),$H$98:$H$147,0)),IF(ISERROR(VLOOKUP(Schichtfolgetabelle!H47,Berechnung!$A$98:$D$147,4,0)),0,VLOOKUP(Schichtfolgetabelle!H47,Berechnung!$A$98:$D$147,4,0)))</f>
        <v>0</v>
      </c>
      <c r="J273" s="29">
        <f>IF(OR(Schichtfolgetabelle!I47=Schichten!$B$3,Schichtfolgetabelle!I47=Schichten!$B$4),INDEX($D$98:$D$147,MATCH(CODE(Schichtfolgetabelle!I47),$H$98:$H$147,0)),IF(ISERROR(VLOOKUP(Schichtfolgetabelle!I47,Berechnung!$A$98:$D$147,4,0)),0,VLOOKUP(Schichtfolgetabelle!I47,Berechnung!$A$98:$D$147,4,0)))</f>
        <v>0</v>
      </c>
      <c r="K273" s="29">
        <f>IF(OR(Schichtfolgetabelle!J47=Schichten!$B$3,Schichtfolgetabelle!J47=Schichten!$B$4),INDEX($D$98:$D$147,MATCH(CODE(Schichtfolgetabelle!J47),$H$98:$H$147,0)),IF(ISERROR(VLOOKUP(Schichtfolgetabelle!J47,Berechnung!$A$98:$D$147,4,0)),0,VLOOKUP(Schichtfolgetabelle!J47,Berechnung!$A$98:$D$147,4,0)))</f>
        <v>0</v>
      </c>
      <c r="L273" s="29">
        <f>IF(OR(Schichtfolgetabelle!K47=Schichten!$B$3,Schichtfolgetabelle!K47=Schichten!$B$4),INDEX($D$98:$D$147,MATCH(CODE(Schichtfolgetabelle!K47),$H$98:$H$147,0)),IF(ISERROR(VLOOKUP(Schichtfolgetabelle!K47,Berechnung!$A$98:$D$147,4,0)),0,VLOOKUP(Schichtfolgetabelle!K47,Berechnung!$A$98:$D$147,4,0)))</f>
        <v>0</v>
      </c>
      <c r="M273" s="29">
        <f>IF(OR(Schichtfolgetabelle!L47=Schichten!$B$3,Schichtfolgetabelle!L47=Schichten!$B$4),INDEX($D$98:$D$147,MATCH(CODE(Schichtfolgetabelle!L47),$H$98:$H$147,0)),IF(ISERROR(VLOOKUP(Schichtfolgetabelle!L47,Berechnung!$A$98:$D$147,4,0)),0,VLOOKUP(Schichtfolgetabelle!L47,Berechnung!$A$98:$D$147,4,0)))</f>
        <v>0</v>
      </c>
      <c r="N273" s="29">
        <f>IF(OR(Schichtfolgetabelle!M47=Schichten!$B$3,Schichtfolgetabelle!M47=Schichten!$B$4),INDEX($D$98:$D$147,MATCH(CODE(Schichtfolgetabelle!M47),$H$98:$H$147,0)),IF(ISERROR(VLOOKUP(Schichtfolgetabelle!M47,Berechnung!$A$98:$D$147,4,0)),0,VLOOKUP(Schichtfolgetabelle!M47,Berechnung!$A$98:$D$147,4,0)))</f>
        <v>0</v>
      </c>
      <c r="O273" s="29">
        <f>IF(OR(Schichtfolgetabelle!N47=Schichten!$B$3,Schichtfolgetabelle!N47=Schichten!$B$4),INDEX($D$98:$D$147,MATCH(CODE(Schichtfolgetabelle!N47),$H$98:$H$147,0)),IF(ISERROR(VLOOKUP(Schichtfolgetabelle!N47,Berechnung!$A$98:$D$147,4,0)),0,VLOOKUP(Schichtfolgetabelle!N47,Berechnung!$A$98:$D$147,4,0)))</f>
        <v>0</v>
      </c>
      <c r="P273" s="29">
        <f>IF(OR(Schichtfolgetabelle!O47=Schichten!$B$3,Schichtfolgetabelle!O47=Schichten!$B$4),INDEX($D$98:$D$147,MATCH(CODE(Schichtfolgetabelle!O47),$H$98:$H$147,0)),IF(ISERROR(VLOOKUP(Schichtfolgetabelle!O47,Berechnung!$A$98:$D$147,4,0)),0,VLOOKUP(Schichtfolgetabelle!O47,Berechnung!$A$98:$D$147,4,0)))</f>
        <v>0</v>
      </c>
      <c r="Q273" s="29">
        <f>IF(OR(Schichtfolgetabelle!P47=Schichten!$B$3,Schichtfolgetabelle!P47=Schichten!$B$4),INDEX($D$98:$D$147,MATCH(CODE(Schichtfolgetabelle!P47),$H$98:$H$147,0)),IF(ISERROR(VLOOKUP(Schichtfolgetabelle!P47,Berechnung!$A$98:$D$147,4,0)),0,VLOOKUP(Schichtfolgetabelle!P47,Berechnung!$A$98:$D$147,4,0)))</f>
        <v>0</v>
      </c>
      <c r="R273" s="29">
        <f>IF(OR(Schichtfolgetabelle!Q47=Schichten!$B$3,Schichtfolgetabelle!Q47=Schichten!$B$4),INDEX($D$98:$D$147,MATCH(CODE(Schichtfolgetabelle!Q47),$H$98:$H$147,0)),IF(ISERROR(VLOOKUP(Schichtfolgetabelle!Q47,Berechnung!$A$98:$D$147,4,0)),0,VLOOKUP(Schichtfolgetabelle!Q47,Berechnung!$A$98:$D$147,4,0)))</f>
        <v>0</v>
      </c>
      <c r="S273" s="29">
        <f>IF(OR(Schichtfolgetabelle!R47=Schichten!$B$3,Schichtfolgetabelle!R47=Schichten!$B$4),INDEX($D$98:$D$147,MATCH(CODE(Schichtfolgetabelle!R47),$H$98:$H$147,0)),IF(ISERROR(VLOOKUP(Schichtfolgetabelle!R47,Berechnung!$A$98:$D$147,4,0)),0,VLOOKUP(Schichtfolgetabelle!R47,Berechnung!$A$98:$D$147,4,0)))</f>
        <v>0</v>
      </c>
      <c r="T273" s="29">
        <f>IF(OR(Schichtfolgetabelle!S47=Schichten!$B$3,Schichtfolgetabelle!S47=Schichten!$B$4),INDEX($D$98:$D$147,MATCH(CODE(Schichtfolgetabelle!S47),$H$98:$H$147,0)),IF(ISERROR(VLOOKUP(Schichtfolgetabelle!S47,Berechnung!$A$98:$D$147,4,0)),0,VLOOKUP(Schichtfolgetabelle!S47,Berechnung!$A$98:$D$147,4,0)))</f>
        <v>0</v>
      </c>
      <c r="U273" s="29">
        <f>IF(OR(Schichtfolgetabelle!T47=Schichten!$B$3,Schichtfolgetabelle!T47=Schichten!$B$4),INDEX($D$98:$D$147,MATCH(CODE(Schichtfolgetabelle!T47),$H$98:$H$147,0)),IF(ISERROR(VLOOKUP(Schichtfolgetabelle!T47,Berechnung!$A$98:$D$147,4,0)),0,VLOOKUP(Schichtfolgetabelle!T47,Berechnung!$A$98:$D$147,4,0)))</f>
        <v>0</v>
      </c>
      <c r="V273" s="29">
        <f>IF(OR(Schichtfolgetabelle!U47=Schichten!$B$3,Schichtfolgetabelle!U47=Schichten!$B$4),INDEX($D$98:$D$147,MATCH(CODE(Schichtfolgetabelle!U47),$H$98:$H$147,0)),IF(ISERROR(VLOOKUP(Schichtfolgetabelle!U47,Berechnung!$A$98:$D$147,4,0)),0,VLOOKUP(Schichtfolgetabelle!U47,Berechnung!$A$98:$D$147,4,0)))</f>
        <v>0</v>
      </c>
      <c r="W273" s="29">
        <f>IF(OR(Schichtfolgetabelle!V47=Schichten!$B$3,Schichtfolgetabelle!V47=Schichten!$B$4),INDEX($D$98:$D$147,MATCH(CODE(Schichtfolgetabelle!V47),$H$98:$H$147,0)),IF(ISERROR(VLOOKUP(Schichtfolgetabelle!V47,Berechnung!$A$98:$D$147,4,0)),0,VLOOKUP(Schichtfolgetabelle!V47,Berechnung!$A$98:$D$147,4,0)))</f>
        <v>0</v>
      </c>
      <c r="X273" s="29">
        <f>IF(OR(Schichtfolgetabelle!W47=Schichten!$B$3,Schichtfolgetabelle!W47=Schichten!$B$4),INDEX($D$98:$D$147,MATCH(CODE(Schichtfolgetabelle!W47),$H$98:$H$147,0)),IF(ISERROR(VLOOKUP(Schichtfolgetabelle!W47,Berechnung!$A$98:$D$147,4,0)),0,VLOOKUP(Schichtfolgetabelle!W47,Berechnung!$A$98:$D$147,4,0)))</f>
        <v>0</v>
      </c>
      <c r="Y273" s="29">
        <f>IF(OR(Schichtfolgetabelle!X47=Schichten!$B$3,Schichtfolgetabelle!X47=Schichten!$B$4),INDEX($D$98:$D$147,MATCH(CODE(Schichtfolgetabelle!X47),$H$98:$H$147,0)),IF(ISERROR(VLOOKUP(Schichtfolgetabelle!X47,Berechnung!$A$98:$D$147,4,0)),0,VLOOKUP(Schichtfolgetabelle!X47,Berechnung!$A$98:$D$147,4,0)))</f>
        <v>0</v>
      </c>
      <c r="Z273" s="29">
        <f>IF(OR(Schichtfolgetabelle!Y47=Schichten!$B$3,Schichtfolgetabelle!Y47=Schichten!$B$4),INDEX($D$98:$D$147,MATCH(CODE(Schichtfolgetabelle!Y47),$H$98:$H$147,0)),IF(ISERROR(VLOOKUP(Schichtfolgetabelle!Y47,Berechnung!$A$98:$D$147,4,0)),0,VLOOKUP(Schichtfolgetabelle!Y47,Berechnung!$A$98:$D$147,4,0)))</f>
        <v>0</v>
      </c>
      <c r="AA273" s="29">
        <f>IF(OR(Schichtfolgetabelle!Z47=Schichten!$B$3,Schichtfolgetabelle!Z47=Schichten!$B$4),INDEX($D$98:$D$147,MATCH(CODE(Schichtfolgetabelle!Z47),$H$98:$H$147,0)),IF(ISERROR(VLOOKUP(Schichtfolgetabelle!Z47,Berechnung!$A$98:$D$147,4,0)),0,VLOOKUP(Schichtfolgetabelle!Z47,Berechnung!$A$98:$D$147,4,0)))</f>
        <v>0</v>
      </c>
      <c r="AB273" s="29">
        <f>IF(OR(Schichtfolgetabelle!AA47=Schichten!$B$3,Schichtfolgetabelle!AA47=Schichten!$B$4),INDEX($D$98:$D$147,MATCH(CODE(Schichtfolgetabelle!AA47),$H$98:$H$147,0)),IF(ISERROR(VLOOKUP(Schichtfolgetabelle!AA47,Berechnung!$A$98:$D$147,4,0)),0,VLOOKUP(Schichtfolgetabelle!AA47,Berechnung!$A$98:$D$147,4,0)))</f>
        <v>0</v>
      </c>
      <c r="AC273" s="29">
        <f>IF(OR(Schichtfolgetabelle!AB47=Schichten!$B$3,Schichtfolgetabelle!AB47=Schichten!$B$4),INDEX($D$98:$D$147,MATCH(CODE(Schichtfolgetabelle!AB47),$H$98:$H$147,0)),IF(ISERROR(VLOOKUP(Schichtfolgetabelle!AB47,Berechnung!$A$98:$D$147,4,0)),0,VLOOKUP(Schichtfolgetabelle!AB47,Berechnung!$A$98:$D$147,4,0)))</f>
        <v>0</v>
      </c>
      <c r="AD273" s="29">
        <f>IF(OR(Schichtfolgetabelle!AC47=Schichten!$B$3,Schichtfolgetabelle!AC47=Schichten!$B$4),INDEX($D$98:$D$147,MATCH(CODE(Schichtfolgetabelle!AC47),$H$98:$H$147,0)),IF(ISERROR(VLOOKUP(Schichtfolgetabelle!AC47,Berechnung!$A$98:$D$147,4,0)),0,VLOOKUP(Schichtfolgetabelle!AC47,Berechnung!$A$98:$D$147,4,0)))</f>
        <v>0</v>
      </c>
      <c r="AE273" s="29">
        <f>IF(OR(Schichtfolgetabelle!AD47=Schichten!$B$3,Schichtfolgetabelle!AD47=Schichten!$B$4),INDEX($D$98:$D$147,MATCH(CODE(Schichtfolgetabelle!AD47),$H$98:$H$147,0)),IF(ISERROR(VLOOKUP(Schichtfolgetabelle!AD47,Berechnung!$A$98:$D$147,4,0)),0,VLOOKUP(Schichtfolgetabelle!AD47,Berechnung!$A$98:$D$147,4,0)))</f>
        <v>0</v>
      </c>
      <c r="AF273" s="29">
        <f>IF(OR(Schichtfolgetabelle!AE47=Schichten!$B$3,Schichtfolgetabelle!AE47=Schichten!$B$4),INDEX($D$98:$D$147,MATCH(CODE(Schichtfolgetabelle!AE47),$H$98:$H$147,0)),IF(ISERROR(VLOOKUP(Schichtfolgetabelle!AE47,Berechnung!$A$98:$D$147,4,0)),0,VLOOKUP(Schichtfolgetabelle!AE47,Berechnung!$A$98:$D$147,4,0)))</f>
        <v>0</v>
      </c>
      <c r="AG273" s="29">
        <f>IF(OR(Schichtfolgetabelle!AF47=Schichten!$B$3,Schichtfolgetabelle!AF47=Schichten!$B$4),INDEX($D$98:$D$147,MATCH(CODE(Schichtfolgetabelle!AF47),$H$98:$H$147,0)),IF(ISERROR(VLOOKUP(Schichtfolgetabelle!AF47,Berechnung!$A$98:$D$147,4,0)),0,VLOOKUP(Schichtfolgetabelle!AF47,Berechnung!$A$98:$D$147,4,0)))</f>
        <v>0</v>
      </c>
      <c r="AH273" s="29">
        <f>IF(OR(Schichtfolgetabelle!AG47=Schichten!$B$3,Schichtfolgetabelle!AG47=Schichten!$B$4),INDEX($D$98:$D$147,MATCH(CODE(Schichtfolgetabelle!AG47),$H$98:$H$147,0)),IF(ISERROR(VLOOKUP(Schichtfolgetabelle!AG47,Berechnung!$A$98:$D$147,4,0)),0,VLOOKUP(Schichtfolgetabelle!AG47,Berechnung!$A$98:$D$147,4,0)))</f>
        <v>0</v>
      </c>
      <c r="AI273" s="29">
        <f>IF(OR(Schichtfolgetabelle!AH47=Schichten!$B$3,Schichtfolgetabelle!AH47=Schichten!$B$4),INDEX($D$98:$D$147,MATCH(CODE(Schichtfolgetabelle!AH47),$H$98:$H$147,0)),IF(ISERROR(VLOOKUP(Schichtfolgetabelle!AH47,Berechnung!$A$98:$D$147,4,0)),0,VLOOKUP(Schichtfolgetabelle!AH47,Berechnung!$A$98:$D$147,4,0)))</f>
        <v>0</v>
      </c>
      <c r="AJ273" s="29">
        <f>IF(OR(Schichtfolgetabelle!AI47=Schichten!$B$3,Schichtfolgetabelle!AI47=Schichten!$B$4),INDEX($D$98:$D$147,MATCH(CODE(Schichtfolgetabelle!AI47),$H$98:$H$147,0)),IF(ISERROR(VLOOKUP(Schichtfolgetabelle!AI47,Berechnung!$A$98:$D$147,4,0)),0,VLOOKUP(Schichtfolgetabelle!AI47,Berechnung!$A$98:$D$147,4,0)))</f>
        <v>0</v>
      </c>
      <c r="AK273" s="29">
        <f>IF(OR(Schichtfolgetabelle!AJ47=Schichten!$B$3,Schichtfolgetabelle!AJ47=Schichten!$B$4),INDEX($D$98:$D$147,MATCH(CODE(Schichtfolgetabelle!AJ47),$H$98:$H$147,0)),IF(ISERROR(VLOOKUP(Schichtfolgetabelle!AJ47,Berechnung!$A$98:$D$147,4,0)),0,VLOOKUP(Schichtfolgetabelle!AJ47,Berechnung!$A$98:$D$147,4,0)))</f>
        <v>0</v>
      </c>
      <c r="AM273" t="str">
        <f t="shared" si="18"/>
        <v>00:00</v>
      </c>
      <c r="AN273" s="29">
        <f>IF(OR(Schichtfolge!F46=Schichten!$B$3,Schichtfolge!F46=Schichten!$B$4),INDEX($D$98:$D$147,MATCH(CODE(Schichtfolge!F46),$H$98:$H$147,0)),IF(ISERROR(VLOOKUP(Schichtfolge!F46,Berechnung!$A$98:$D$147,4,0)),0,VLOOKUP(Schichtfolge!F46,Berechnung!$A$98:$D$147,4,0)))</f>
        <v>0</v>
      </c>
      <c r="AO273" s="29">
        <f>IF(OR(Schichtfolge!G46=Schichten!$B$3,Schichtfolge!G46=Schichten!$B$4),INDEX($D$98:$D$147,MATCH(CODE(Schichtfolge!G46),$H$98:$H$147,0)),IF(ISERROR(VLOOKUP(Schichtfolge!G46,Berechnung!$A$98:$D$147,4,0)),0,VLOOKUP(Schichtfolge!G46,Berechnung!$A$98:$D$147,4,0)))</f>
        <v>0</v>
      </c>
      <c r="AP273" s="29">
        <f>IF(OR(Schichtfolge!H46=Schichten!$B$3,Schichtfolge!H46=Schichten!$B$4),INDEX($D$98:$D$147,MATCH(CODE(Schichtfolge!H46),$H$98:$H$147,0)),IF(ISERROR(VLOOKUP(Schichtfolge!H46,Berechnung!$A$98:$D$147,4,0)),0,VLOOKUP(Schichtfolge!H46,Berechnung!$A$98:$D$147,4,0)))</f>
        <v>0</v>
      </c>
      <c r="AQ273" s="29">
        <f>IF(OR(Schichtfolge!I46=Schichten!$B$3,Schichtfolge!I46=Schichten!$B$4),INDEX($D$98:$D$147,MATCH(CODE(Schichtfolge!I46),$H$98:$H$147,0)),IF(ISERROR(VLOOKUP(Schichtfolge!I46,Berechnung!$A$98:$D$147,4,0)),0,VLOOKUP(Schichtfolge!I46,Berechnung!$A$98:$D$147,4,0)))</f>
        <v>0</v>
      </c>
      <c r="AR273" s="29">
        <f>IF(OR(Schichtfolge!J46=Schichten!$B$3,Schichtfolge!J46=Schichten!$B$4),INDEX($D$98:$D$147,MATCH(CODE(Schichtfolge!J46),$H$98:$H$147,0)),IF(ISERROR(VLOOKUP(Schichtfolge!J46,Berechnung!$A$98:$D$147,4,0)),0,VLOOKUP(Schichtfolge!J46,Berechnung!$A$98:$D$147,4,0)))</f>
        <v>0</v>
      </c>
      <c r="AS273" s="29">
        <f>IF(OR(Schichtfolge!K46=Schichten!$B$3,Schichtfolge!K46=Schichten!$B$4),INDEX($D$98:$D$147,MATCH(CODE(Schichtfolge!K46),$H$98:$H$147,0)),IF(ISERROR(VLOOKUP(Schichtfolge!K46,Berechnung!$A$98:$D$147,4,0)),0,VLOOKUP(Schichtfolge!K46,Berechnung!$A$98:$D$147,4,0)))</f>
        <v>0</v>
      </c>
      <c r="AT273" s="29">
        <f>IF(OR(Schichtfolge!L46=Schichten!$B$3,Schichtfolge!L46=Schichten!$B$4),INDEX($D$98:$D$147,MATCH(CODE(Schichtfolge!L46),$H$98:$H$147,0)),IF(ISERROR(VLOOKUP(Schichtfolge!L46,Berechnung!$A$98:$D$147,4,0)),0,VLOOKUP(Schichtfolge!L46,Berechnung!$A$98:$D$147,4,0)))</f>
        <v>0</v>
      </c>
      <c r="AU273" s="29">
        <f>IF(OR(Schichtfolge!M46=Schichten!$B$3,Schichtfolge!M46=Schichten!$B$4),INDEX($D$98:$D$147,MATCH(CODE(Schichtfolge!M46),$H$98:$H$147,0)),IF(ISERROR(VLOOKUP(Schichtfolge!M46,Berechnung!$A$98:$D$147,4,0)),0,VLOOKUP(Schichtfolge!M46,Berechnung!$A$98:$D$147,4,0)))</f>
        <v>0</v>
      </c>
      <c r="AV273" s="29">
        <f>IF(OR(Schichtfolge!N46=Schichten!$B$3,Schichtfolge!N46=Schichten!$B$4),INDEX($D$98:$D$147,MATCH(CODE(Schichtfolge!N46),$H$98:$H$147,0)),IF(ISERROR(VLOOKUP(Schichtfolge!N46,Berechnung!$A$98:$D$147,4,0)),0,VLOOKUP(Schichtfolge!N46,Berechnung!$A$98:$D$147,4,0)))</f>
        <v>0</v>
      </c>
      <c r="AW273" s="29">
        <f>IF(OR(Schichtfolge!O46=Schichten!$B$3,Schichtfolge!O46=Schichten!$B$4),INDEX($D$98:$D$147,MATCH(CODE(Schichtfolge!O46),$H$98:$H$147,0)),IF(ISERROR(VLOOKUP(Schichtfolge!O46,Berechnung!$A$98:$D$147,4,0)),0,VLOOKUP(Schichtfolge!O46,Berechnung!$A$98:$D$147,4,0)))</f>
        <v>0</v>
      </c>
      <c r="AX273" s="29">
        <f>IF(OR(Schichtfolge!P46=Schichten!$B$3,Schichtfolge!P46=Schichten!$B$4),INDEX($D$98:$D$147,MATCH(CODE(Schichtfolge!P46),$H$98:$H$147,0)),IF(ISERROR(VLOOKUP(Schichtfolge!P46,Berechnung!$A$98:$D$147,4,0)),0,VLOOKUP(Schichtfolge!P46,Berechnung!$A$98:$D$147,4,0)))</f>
        <v>0</v>
      </c>
      <c r="AY273" s="29">
        <f>IF(OR(Schichtfolge!Q46=Schichten!$B$3,Schichtfolge!Q46=Schichten!$B$4),INDEX($D$98:$D$147,MATCH(CODE(Schichtfolge!Q46),$H$98:$H$147,0)),IF(ISERROR(VLOOKUP(Schichtfolge!Q46,Berechnung!$A$98:$D$147,4,0)),0,VLOOKUP(Schichtfolge!Q46,Berechnung!$A$98:$D$147,4,0)))</f>
        <v>0</v>
      </c>
      <c r="AZ273" s="29">
        <f>IF(OR(Schichtfolge!R46=Schichten!$B$3,Schichtfolge!R46=Schichten!$B$4),INDEX($D$98:$D$147,MATCH(CODE(Schichtfolge!R46),$H$98:$H$147,0)),IF(ISERROR(VLOOKUP(Schichtfolge!R46,Berechnung!$A$98:$D$147,4,0)),0,VLOOKUP(Schichtfolge!R46,Berechnung!$A$98:$D$147,4,0)))</f>
        <v>0</v>
      </c>
      <c r="BA273" s="29">
        <f>IF(OR(Schichtfolge!S46=Schichten!$B$3,Schichtfolge!S46=Schichten!$B$4),INDEX($D$98:$D$147,MATCH(CODE(Schichtfolge!S46),$H$98:$H$147,0)),IF(ISERROR(VLOOKUP(Schichtfolge!S46,Berechnung!$A$98:$D$147,4,0)),0,VLOOKUP(Schichtfolge!S46,Berechnung!$A$98:$D$147,4,0)))</f>
        <v>0</v>
      </c>
      <c r="BB273" s="29">
        <f>IF(OR(Schichtfolge!T46=Schichten!$B$3,Schichtfolge!T46=Schichten!$B$4),INDEX($D$98:$D$147,MATCH(CODE(Schichtfolge!T46),$H$98:$H$147,0)),IF(ISERROR(VLOOKUP(Schichtfolge!T46,Berechnung!$A$98:$D$147,4,0)),0,VLOOKUP(Schichtfolge!T46,Berechnung!$A$98:$D$147,4,0)))</f>
        <v>0</v>
      </c>
      <c r="BC273" s="29">
        <f>IF(OR(Schichtfolge!U46=Schichten!$B$3,Schichtfolge!U46=Schichten!$B$4),INDEX($D$98:$D$147,MATCH(CODE(Schichtfolge!U46),$H$98:$H$147,0)),IF(ISERROR(VLOOKUP(Schichtfolge!U46,Berechnung!$A$98:$D$147,4,0)),0,VLOOKUP(Schichtfolge!U46,Berechnung!$A$98:$D$147,4,0)))</f>
        <v>0</v>
      </c>
      <c r="BD273" s="29">
        <f>IF(OR(Schichtfolge!V46=Schichten!$B$3,Schichtfolge!V46=Schichten!$B$4),INDEX($D$98:$D$147,MATCH(CODE(Schichtfolge!V46),$H$98:$H$147,0)),IF(ISERROR(VLOOKUP(Schichtfolge!V46,Berechnung!$A$98:$D$147,4,0)),0,VLOOKUP(Schichtfolge!V46,Berechnung!$A$98:$D$147,4,0)))</f>
        <v>0</v>
      </c>
      <c r="BE273" s="29">
        <f>IF(OR(Schichtfolge!W46=Schichten!$B$3,Schichtfolge!W46=Schichten!$B$4),INDEX($D$98:$D$147,MATCH(CODE(Schichtfolge!W46),$H$98:$H$147,0)),IF(ISERROR(VLOOKUP(Schichtfolge!W46,Berechnung!$A$98:$D$147,4,0)),0,VLOOKUP(Schichtfolge!W46,Berechnung!$A$98:$D$147,4,0)))</f>
        <v>0</v>
      </c>
      <c r="BF273" s="29">
        <f>IF(OR(Schichtfolge!X46=Schichten!$B$3,Schichtfolge!X46=Schichten!$B$4),INDEX($D$98:$D$147,MATCH(CODE(Schichtfolge!X46),$H$98:$H$147,0)),IF(ISERROR(VLOOKUP(Schichtfolge!X46,Berechnung!$A$98:$D$147,4,0)),0,VLOOKUP(Schichtfolge!X46,Berechnung!$A$98:$D$147,4,0)))</f>
        <v>0</v>
      </c>
      <c r="BG273" s="29">
        <f>IF(OR(Schichtfolge!Y46=Schichten!$B$3,Schichtfolge!Y46=Schichten!$B$4),INDEX($D$98:$D$147,MATCH(CODE(Schichtfolge!Y46),$H$98:$H$147,0)),IF(ISERROR(VLOOKUP(Schichtfolge!Y46,Berechnung!$A$98:$D$147,4,0)),0,VLOOKUP(Schichtfolge!Y46,Berechnung!$A$98:$D$147,4,0)))</f>
        <v>0</v>
      </c>
      <c r="BH273" s="29">
        <f>IF(OR(Schichtfolge!Z46=Schichten!$B$3,Schichtfolge!Z46=Schichten!$B$4),INDEX($D$98:$D$147,MATCH(CODE(Schichtfolge!Z46),$H$98:$H$147,0)),IF(ISERROR(VLOOKUP(Schichtfolge!Z46,Berechnung!$A$98:$D$147,4,0)),0,VLOOKUP(Schichtfolge!Z46,Berechnung!$A$98:$D$147,4,0)))</f>
        <v>0</v>
      </c>
      <c r="BI273" s="29">
        <f>IF(OR(Schichtfolge!AA46=Schichten!$B$3,Schichtfolge!AA46=Schichten!$B$4),INDEX($D$98:$D$147,MATCH(CODE(Schichtfolge!AA46),$H$98:$H$147,0)),IF(ISERROR(VLOOKUP(Schichtfolge!AA46,Berechnung!$A$98:$D$147,4,0)),0,VLOOKUP(Schichtfolge!AA46,Berechnung!$A$98:$D$147,4,0)))</f>
        <v>0</v>
      </c>
      <c r="BJ273" s="29">
        <f>IF(OR(Schichtfolge!AB46=Schichten!$B$3,Schichtfolge!AB46=Schichten!$B$4),INDEX($D$98:$D$147,MATCH(CODE(Schichtfolge!AB46),$H$98:$H$147,0)),IF(ISERROR(VLOOKUP(Schichtfolge!AB46,Berechnung!$A$98:$D$147,4,0)),0,VLOOKUP(Schichtfolge!AB46,Berechnung!$A$98:$D$147,4,0)))</f>
        <v>0</v>
      </c>
      <c r="BK273" s="29">
        <f>IF(OR(Schichtfolge!AC46=Schichten!$B$3,Schichtfolge!AC46=Schichten!$B$4),INDEX($D$98:$D$147,MATCH(CODE(Schichtfolge!AC46),$H$98:$H$147,0)),IF(ISERROR(VLOOKUP(Schichtfolge!AC46,Berechnung!$A$98:$D$147,4,0)),0,VLOOKUP(Schichtfolge!AC46,Berechnung!$A$98:$D$147,4,0)))</f>
        <v>0</v>
      </c>
      <c r="BL273" s="29">
        <f>IF(OR(Schichtfolge!AD46=Schichten!$B$3,Schichtfolge!AD46=Schichten!$B$4),INDEX($D$98:$D$147,MATCH(CODE(Schichtfolge!AD46),$H$98:$H$147,0)),IF(ISERROR(VLOOKUP(Schichtfolge!AD46,Berechnung!$A$98:$D$147,4,0)),0,VLOOKUP(Schichtfolge!AD46,Berechnung!$A$98:$D$147,4,0)))</f>
        <v>0</v>
      </c>
      <c r="BM273" s="29">
        <f>IF(OR(Schichtfolge!AE46=Schichten!$B$3,Schichtfolge!AE46=Schichten!$B$4),INDEX($D$98:$D$147,MATCH(CODE(Schichtfolge!AE46),$H$98:$H$147,0)),IF(ISERROR(VLOOKUP(Schichtfolge!AE46,Berechnung!$A$98:$D$147,4,0)),0,VLOOKUP(Schichtfolge!AE46,Berechnung!$A$98:$D$147,4,0)))</f>
        <v>0</v>
      </c>
      <c r="BN273" s="29">
        <f>IF(OR(Schichtfolge!AF46=Schichten!$B$3,Schichtfolge!AF46=Schichten!$B$4),INDEX($D$98:$D$147,MATCH(CODE(Schichtfolge!AF46),$H$98:$H$147,0)),IF(ISERROR(VLOOKUP(Schichtfolge!AF46,Berechnung!$A$98:$D$147,4,0)),0,VLOOKUP(Schichtfolge!AF46,Berechnung!$A$98:$D$147,4,0)))</f>
        <v>0</v>
      </c>
      <c r="BO273" s="29">
        <f>IF(OR(Schichtfolge!AG46=Schichten!$B$3,Schichtfolge!AG46=Schichten!$B$4),INDEX($D$98:$D$147,MATCH(CODE(Schichtfolge!AG46),$H$98:$H$147,0)),IF(ISERROR(VLOOKUP(Schichtfolge!AG46,Berechnung!$A$98:$D$147,4,0)),0,VLOOKUP(Schichtfolge!AG46,Berechnung!$A$98:$D$147,4,0)))</f>
        <v>0</v>
      </c>
    </row>
    <row r="274" spans="1:67" x14ac:dyDescent="0.25">
      <c r="A274" s="82" t="str">
        <f>IF(Feiertage!D124&lt;&gt;"",Feiertage!B124,"")</f>
        <v/>
      </c>
      <c r="C274">
        <f>Schichtfolgetabelle!B48</f>
        <v>43</v>
      </c>
      <c r="D274" t="str">
        <f>Schichtfolgetabelle!C48</f>
        <v>Vorname43</v>
      </c>
      <c r="E274" t="str">
        <f>Schichtfolgetabelle!D48</f>
        <v>Nachname43</v>
      </c>
      <c r="F274" s="29" t="str">
        <f t="shared" si="17"/>
        <v>00:00</v>
      </c>
      <c r="G274" s="29">
        <f>IF(OR(Schichtfolgetabelle!F48=Schichten!$B$3,Schichtfolgetabelle!F48=Schichten!$B$4),INDEX($D$98:$D$147,MATCH(CODE(Schichtfolgetabelle!F48),$H$98:$H$147,0)),IF(ISERROR(VLOOKUP(Schichtfolgetabelle!F48,Berechnung!$A$98:$D$147,4,0)),0,VLOOKUP(Schichtfolgetabelle!F48,Berechnung!$A$98:$D$147,4,0)))</f>
        <v>0</v>
      </c>
      <c r="H274" s="29">
        <f>IF(OR(Schichtfolgetabelle!G48=Schichten!$B$3,Schichtfolgetabelle!G48=Schichten!$B$4),INDEX($D$98:$D$147,MATCH(CODE(Schichtfolgetabelle!G48),$H$98:$H$147,0)),IF(ISERROR(VLOOKUP(Schichtfolgetabelle!G48,Berechnung!$A$98:$D$147,4,0)),0,VLOOKUP(Schichtfolgetabelle!G48,Berechnung!$A$98:$D$147,4,0)))</f>
        <v>0</v>
      </c>
      <c r="I274" s="29">
        <f>IF(OR(Schichtfolgetabelle!H48=Schichten!$B$3,Schichtfolgetabelle!H48=Schichten!$B$4),INDEX($D$98:$D$147,MATCH(CODE(Schichtfolgetabelle!H48),$H$98:$H$147,0)),IF(ISERROR(VLOOKUP(Schichtfolgetabelle!H48,Berechnung!$A$98:$D$147,4,0)),0,VLOOKUP(Schichtfolgetabelle!H48,Berechnung!$A$98:$D$147,4,0)))</f>
        <v>0</v>
      </c>
      <c r="J274" s="29">
        <f>IF(OR(Schichtfolgetabelle!I48=Schichten!$B$3,Schichtfolgetabelle!I48=Schichten!$B$4),INDEX($D$98:$D$147,MATCH(CODE(Schichtfolgetabelle!I48),$H$98:$H$147,0)),IF(ISERROR(VLOOKUP(Schichtfolgetabelle!I48,Berechnung!$A$98:$D$147,4,0)),0,VLOOKUP(Schichtfolgetabelle!I48,Berechnung!$A$98:$D$147,4,0)))</f>
        <v>0</v>
      </c>
      <c r="K274" s="29">
        <f>IF(OR(Schichtfolgetabelle!J48=Schichten!$B$3,Schichtfolgetabelle!J48=Schichten!$B$4),INDEX($D$98:$D$147,MATCH(CODE(Schichtfolgetabelle!J48),$H$98:$H$147,0)),IF(ISERROR(VLOOKUP(Schichtfolgetabelle!J48,Berechnung!$A$98:$D$147,4,0)),0,VLOOKUP(Schichtfolgetabelle!J48,Berechnung!$A$98:$D$147,4,0)))</f>
        <v>0</v>
      </c>
      <c r="L274" s="29">
        <f>IF(OR(Schichtfolgetabelle!K48=Schichten!$B$3,Schichtfolgetabelle!K48=Schichten!$B$4),INDEX($D$98:$D$147,MATCH(CODE(Schichtfolgetabelle!K48),$H$98:$H$147,0)),IF(ISERROR(VLOOKUP(Schichtfolgetabelle!K48,Berechnung!$A$98:$D$147,4,0)),0,VLOOKUP(Schichtfolgetabelle!K48,Berechnung!$A$98:$D$147,4,0)))</f>
        <v>0</v>
      </c>
      <c r="M274" s="29">
        <f>IF(OR(Schichtfolgetabelle!L48=Schichten!$B$3,Schichtfolgetabelle!L48=Schichten!$B$4),INDEX($D$98:$D$147,MATCH(CODE(Schichtfolgetabelle!L48),$H$98:$H$147,0)),IF(ISERROR(VLOOKUP(Schichtfolgetabelle!L48,Berechnung!$A$98:$D$147,4,0)),0,VLOOKUP(Schichtfolgetabelle!L48,Berechnung!$A$98:$D$147,4,0)))</f>
        <v>0</v>
      </c>
      <c r="N274" s="29">
        <f>IF(OR(Schichtfolgetabelle!M48=Schichten!$B$3,Schichtfolgetabelle!M48=Schichten!$B$4),INDEX($D$98:$D$147,MATCH(CODE(Schichtfolgetabelle!M48),$H$98:$H$147,0)),IF(ISERROR(VLOOKUP(Schichtfolgetabelle!M48,Berechnung!$A$98:$D$147,4,0)),0,VLOOKUP(Schichtfolgetabelle!M48,Berechnung!$A$98:$D$147,4,0)))</f>
        <v>0</v>
      </c>
      <c r="O274" s="29">
        <f>IF(OR(Schichtfolgetabelle!N48=Schichten!$B$3,Schichtfolgetabelle!N48=Schichten!$B$4),INDEX($D$98:$D$147,MATCH(CODE(Schichtfolgetabelle!N48),$H$98:$H$147,0)),IF(ISERROR(VLOOKUP(Schichtfolgetabelle!N48,Berechnung!$A$98:$D$147,4,0)),0,VLOOKUP(Schichtfolgetabelle!N48,Berechnung!$A$98:$D$147,4,0)))</f>
        <v>0</v>
      </c>
      <c r="P274" s="29">
        <f>IF(OR(Schichtfolgetabelle!O48=Schichten!$B$3,Schichtfolgetabelle!O48=Schichten!$B$4),INDEX($D$98:$D$147,MATCH(CODE(Schichtfolgetabelle!O48),$H$98:$H$147,0)),IF(ISERROR(VLOOKUP(Schichtfolgetabelle!O48,Berechnung!$A$98:$D$147,4,0)),0,VLOOKUP(Schichtfolgetabelle!O48,Berechnung!$A$98:$D$147,4,0)))</f>
        <v>0</v>
      </c>
      <c r="Q274" s="29">
        <f>IF(OR(Schichtfolgetabelle!P48=Schichten!$B$3,Schichtfolgetabelle!P48=Schichten!$B$4),INDEX($D$98:$D$147,MATCH(CODE(Schichtfolgetabelle!P48),$H$98:$H$147,0)),IF(ISERROR(VLOOKUP(Schichtfolgetabelle!P48,Berechnung!$A$98:$D$147,4,0)),0,VLOOKUP(Schichtfolgetabelle!P48,Berechnung!$A$98:$D$147,4,0)))</f>
        <v>0</v>
      </c>
      <c r="R274" s="29">
        <f>IF(OR(Schichtfolgetabelle!Q48=Schichten!$B$3,Schichtfolgetabelle!Q48=Schichten!$B$4),INDEX($D$98:$D$147,MATCH(CODE(Schichtfolgetabelle!Q48),$H$98:$H$147,0)),IF(ISERROR(VLOOKUP(Schichtfolgetabelle!Q48,Berechnung!$A$98:$D$147,4,0)),0,VLOOKUP(Schichtfolgetabelle!Q48,Berechnung!$A$98:$D$147,4,0)))</f>
        <v>0</v>
      </c>
      <c r="S274" s="29">
        <f>IF(OR(Schichtfolgetabelle!R48=Schichten!$B$3,Schichtfolgetabelle!R48=Schichten!$B$4),INDEX($D$98:$D$147,MATCH(CODE(Schichtfolgetabelle!R48),$H$98:$H$147,0)),IF(ISERROR(VLOOKUP(Schichtfolgetabelle!R48,Berechnung!$A$98:$D$147,4,0)),0,VLOOKUP(Schichtfolgetabelle!R48,Berechnung!$A$98:$D$147,4,0)))</f>
        <v>0</v>
      </c>
      <c r="T274" s="29">
        <f>IF(OR(Schichtfolgetabelle!S48=Schichten!$B$3,Schichtfolgetabelle!S48=Schichten!$B$4),INDEX($D$98:$D$147,MATCH(CODE(Schichtfolgetabelle!S48),$H$98:$H$147,0)),IF(ISERROR(VLOOKUP(Schichtfolgetabelle!S48,Berechnung!$A$98:$D$147,4,0)),0,VLOOKUP(Schichtfolgetabelle!S48,Berechnung!$A$98:$D$147,4,0)))</f>
        <v>0</v>
      </c>
      <c r="U274" s="29">
        <f>IF(OR(Schichtfolgetabelle!T48=Schichten!$B$3,Schichtfolgetabelle!T48=Schichten!$B$4),INDEX($D$98:$D$147,MATCH(CODE(Schichtfolgetabelle!T48),$H$98:$H$147,0)),IF(ISERROR(VLOOKUP(Schichtfolgetabelle!T48,Berechnung!$A$98:$D$147,4,0)),0,VLOOKUP(Schichtfolgetabelle!T48,Berechnung!$A$98:$D$147,4,0)))</f>
        <v>0</v>
      </c>
      <c r="V274" s="29">
        <f>IF(OR(Schichtfolgetabelle!U48=Schichten!$B$3,Schichtfolgetabelle!U48=Schichten!$B$4),INDEX($D$98:$D$147,MATCH(CODE(Schichtfolgetabelle!U48),$H$98:$H$147,0)),IF(ISERROR(VLOOKUP(Schichtfolgetabelle!U48,Berechnung!$A$98:$D$147,4,0)),0,VLOOKUP(Schichtfolgetabelle!U48,Berechnung!$A$98:$D$147,4,0)))</f>
        <v>0</v>
      </c>
      <c r="W274" s="29">
        <f>IF(OR(Schichtfolgetabelle!V48=Schichten!$B$3,Schichtfolgetabelle!V48=Schichten!$B$4),INDEX($D$98:$D$147,MATCH(CODE(Schichtfolgetabelle!V48),$H$98:$H$147,0)),IF(ISERROR(VLOOKUP(Schichtfolgetabelle!V48,Berechnung!$A$98:$D$147,4,0)),0,VLOOKUP(Schichtfolgetabelle!V48,Berechnung!$A$98:$D$147,4,0)))</f>
        <v>0</v>
      </c>
      <c r="X274" s="29">
        <f>IF(OR(Schichtfolgetabelle!W48=Schichten!$B$3,Schichtfolgetabelle!W48=Schichten!$B$4),INDEX($D$98:$D$147,MATCH(CODE(Schichtfolgetabelle!W48),$H$98:$H$147,0)),IF(ISERROR(VLOOKUP(Schichtfolgetabelle!W48,Berechnung!$A$98:$D$147,4,0)),0,VLOOKUP(Schichtfolgetabelle!W48,Berechnung!$A$98:$D$147,4,0)))</f>
        <v>0</v>
      </c>
      <c r="Y274" s="29">
        <f>IF(OR(Schichtfolgetabelle!X48=Schichten!$B$3,Schichtfolgetabelle!X48=Schichten!$B$4),INDEX($D$98:$D$147,MATCH(CODE(Schichtfolgetabelle!X48),$H$98:$H$147,0)),IF(ISERROR(VLOOKUP(Schichtfolgetabelle!X48,Berechnung!$A$98:$D$147,4,0)),0,VLOOKUP(Schichtfolgetabelle!X48,Berechnung!$A$98:$D$147,4,0)))</f>
        <v>0</v>
      </c>
      <c r="Z274" s="29">
        <f>IF(OR(Schichtfolgetabelle!Y48=Schichten!$B$3,Schichtfolgetabelle!Y48=Schichten!$B$4),INDEX($D$98:$D$147,MATCH(CODE(Schichtfolgetabelle!Y48),$H$98:$H$147,0)),IF(ISERROR(VLOOKUP(Schichtfolgetabelle!Y48,Berechnung!$A$98:$D$147,4,0)),0,VLOOKUP(Schichtfolgetabelle!Y48,Berechnung!$A$98:$D$147,4,0)))</f>
        <v>0</v>
      </c>
      <c r="AA274" s="29">
        <f>IF(OR(Schichtfolgetabelle!Z48=Schichten!$B$3,Schichtfolgetabelle!Z48=Schichten!$B$4),INDEX($D$98:$D$147,MATCH(CODE(Schichtfolgetabelle!Z48),$H$98:$H$147,0)),IF(ISERROR(VLOOKUP(Schichtfolgetabelle!Z48,Berechnung!$A$98:$D$147,4,0)),0,VLOOKUP(Schichtfolgetabelle!Z48,Berechnung!$A$98:$D$147,4,0)))</f>
        <v>0</v>
      </c>
      <c r="AB274" s="29">
        <f>IF(OR(Schichtfolgetabelle!AA48=Schichten!$B$3,Schichtfolgetabelle!AA48=Schichten!$B$4),INDEX($D$98:$D$147,MATCH(CODE(Schichtfolgetabelle!AA48),$H$98:$H$147,0)),IF(ISERROR(VLOOKUP(Schichtfolgetabelle!AA48,Berechnung!$A$98:$D$147,4,0)),0,VLOOKUP(Schichtfolgetabelle!AA48,Berechnung!$A$98:$D$147,4,0)))</f>
        <v>0</v>
      </c>
      <c r="AC274" s="29">
        <f>IF(OR(Schichtfolgetabelle!AB48=Schichten!$B$3,Schichtfolgetabelle!AB48=Schichten!$B$4),INDEX($D$98:$D$147,MATCH(CODE(Schichtfolgetabelle!AB48),$H$98:$H$147,0)),IF(ISERROR(VLOOKUP(Schichtfolgetabelle!AB48,Berechnung!$A$98:$D$147,4,0)),0,VLOOKUP(Schichtfolgetabelle!AB48,Berechnung!$A$98:$D$147,4,0)))</f>
        <v>0</v>
      </c>
      <c r="AD274" s="29">
        <f>IF(OR(Schichtfolgetabelle!AC48=Schichten!$B$3,Schichtfolgetabelle!AC48=Schichten!$B$4),INDEX($D$98:$D$147,MATCH(CODE(Schichtfolgetabelle!AC48),$H$98:$H$147,0)),IF(ISERROR(VLOOKUP(Schichtfolgetabelle!AC48,Berechnung!$A$98:$D$147,4,0)),0,VLOOKUP(Schichtfolgetabelle!AC48,Berechnung!$A$98:$D$147,4,0)))</f>
        <v>0</v>
      </c>
      <c r="AE274" s="29">
        <f>IF(OR(Schichtfolgetabelle!AD48=Schichten!$B$3,Schichtfolgetabelle!AD48=Schichten!$B$4),INDEX($D$98:$D$147,MATCH(CODE(Schichtfolgetabelle!AD48),$H$98:$H$147,0)),IF(ISERROR(VLOOKUP(Schichtfolgetabelle!AD48,Berechnung!$A$98:$D$147,4,0)),0,VLOOKUP(Schichtfolgetabelle!AD48,Berechnung!$A$98:$D$147,4,0)))</f>
        <v>0</v>
      </c>
      <c r="AF274" s="29">
        <f>IF(OR(Schichtfolgetabelle!AE48=Schichten!$B$3,Schichtfolgetabelle!AE48=Schichten!$B$4),INDEX($D$98:$D$147,MATCH(CODE(Schichtfolgetabelle!AE48),$H$98:$H$147,0)),IF(ISERROR(VLOOKUP(Schichtfolgetabelle!AE48,Berechnung!$A$98:$D$147,4,0)),0,VLOOKUP(Schichtfolgetabelle!AE48,Berechnung!$A$98:$D$147,4,0)))</f>
        <v>0</v>
      </c>
      <c r="AG274" s="29">
        <f>IF(OR(Schichtfolgetabelle!AF48=Schichten!$B$3,Schichtfolgetabelle!AF48=Schichten!$B$4),INDEX($D$98:$D$147,MATCH(CODE(Schichtfolgetabelle!AF48),$H$98:$H$147,0)),IF(ISERROR(VLOOKUP(Schichtfolgetabelle!AF48,Berechnung!$A$98:$D$147,4,0)),0,VLOOKUP(Schichtfolgetabelle!AF48,Berechnung!$A$98:$D$147,4,0)))</f>
        <v>0</v>
      </c>
      <c r="AH274" s="29">
        <f>IF(OR(Schichtfolgetabelle!AG48=Schichten!$B$3,Schichtfolgetabelle!AG48=Schichten!$B$4),INDEX($D$98:$D$147,MATCH(CODE(Schichtfolgetabelle!AG48),$H$98:$H$147,0)),IF(ISERROR(VLOOKUP(Schichtfolgetabelle!AG48,Berechnung!$A$98:$D$147,4,0)),0,VLOOKUP(Schichtfolgetabelle!AG48,Berechnung!$A$98:$D$147,4,0)))</f>
        <v>0</v>
      </c>
      <c r="AI274" s="29">
        <f>IF(OR(Schichtfolgetabelle!AH48=Schichten!$B$3,Schichtfolgetabelle!AH48=Schichten!$B$4),INDEX($D$98:$D$147,MATCH(CODE(Schichtfolgetabelle!AH48),$H$98:$H$147,0)),IF(ISERROR(VLOOKUP(Schichtfolgetabelle!AH48,Berechnung!$A$98:$D$147,4,0)),0,VLOOKUP(Schichtfolgetabelle!AH48,Berechnung!$A$98:$D$147,4,0)))</f>
        <v>0</v>
      </c>
      <c r="AJ274" s="29">
        <f>IF(OR(Schichtfolgetabelle!AI48=Schichten!$B$3,Schichtfolgetabelle!AI48=Schichten!$B$4),INDEX($D$98:$D$147,MATCH(CODE(Schichtfolgetabelle!AI48),$H$98:$H$147,0)),IF(ISERROR(VLOOKUP(Schichtfolgetabelle!AI48,Berechnung!$A$98:$D$147,4,0)),0,VLOOKUP(Schichtfolgetabelle!AI48,Berechnung!$A$98:$D$147,4,0)))</f>
        <v>0</v>
      </c>
      <c r="AK274" s="29">
        <f>IF(OR(Schichtfolgetabelle!AJ48=Schichten!$B$3,Schichtfolgetabelle!AJ48=Schichten!$B$4),INDEX($D$98:$D$147,MATCH(CODE(Schichtfolgetabelle!AJ48),$H$98:$H$147,0)),IF(ISERROR(VLOOKUP(Schichtfolgetabelle!AJ48,Berechnung!$A$98:$D$147,4,0)),0,VLOOKUP(Schichtfolgetabelle!AJ48,Berechnung!$A$98:$D$147,4,0)))</f>
        <v>0</v>
      </c>
      <c r="AM274" t="str">
        <f t="shared" si="18"/>
        <v>00:00</v>
      </c>
      <c r="AN274" s="29">
        <f>IF(OR(Schichtfolge!F47=Schichten!$B$3,Schichtfolge!F47=Schichten!$B$4),INDEX($D$98:$D$147,MATCH(CODE(Schichtfolge!F47),$H$98:$H$147,0)),IF(ISERROR(VLOOKUP(Schichtfolge!F47,Berechnung!$A$98:$D$147,4,0)),0,VLOOKUP(Schichtfolge!F47,Berechnung!$A$98:$D$147,4,0)))</f>
        <v>0</v>
      </c>
      <c r="AO274" s="29">
        <f>IF(OR(Schichtfolge!G47=Schichten!$B$3,Schichtfolge!G47=Schichten!$B$4),INDEX($D$98:$D$147,MATCH(CODE(Schichtfolge!G47),$H$98:$H$147,0)),IF(ISERROR(VLOOKUP(Schichtfolge!G47,Berechnung!$A$98:$D$147,4,0)),0,VLOOKUP(Schichtfolge!G47,Berechnung!$A$98:$D$147,4,0)))</f>
        <v>0</v>
      </c>
      <c r="AP274" s="29">
        <f>IF(OR(Schichtfolge!H47=Schichten!$B$3,Schichtfolge!H47=Schichten!$B$4),INDEX($D$98:$D$147,MATCH(CODE(Schichtfolge!H47),$H$98:$H$147,0)),IF(ISERROR(VLOOKUP(Schichtfolge!H47,Berechnung!$A$98:$D$147,4,0)),0,VLOOKUP(Schichtfolge!H47,Berechnung!$A$98:$D$147,4,0)))</f>
        <v>0</v>
      </c>
      <c r="AQ274" s="29">
        <f>IF(OR(Schichtfolge!I47=Schichten!$B$3,Schichtfolge!I47=Schichten!$B$4),INDEX($D$98:$D$147,MATCH(CODE(Schichtfolge!I47),$H$98:$H$147,0)),IF(ISERROR(VLOOKUP(Schichtfolge!I47,Berechnung!$A$98:$D$147,4,0)),0,VLOOKUP(Schichtfolge!I47,Berechnung!$A$98:$D$147,4,0)))</f>
        <v>0</v>
      </c>
      <c r="AR274" s="29">
        <f>IF(OR(Schichtfolge!J47=Schichten!$B$3,Schichtfolge!J47=Schichten!$B$4),INDEX($D$98:$D$147,MATCH(CODE(Schichtfolge!J47),$H$98:$H$147,0)),IF(ISERROR(VLOOKUP(Schichtfolge!J47,Berechnung!$A$98:$D$147,4,0)),0,VLOOKUP(Schichtfolge!J47,Berechnung!$A$98:$D$147,4,0)))</f>
        <v>0</v>
      </c>
      <c r="AS274" s="29">
        <f>IF(OR(Schichtfolge!K47=Schichten!$B$3,Schichtfolge!K47=Schichten!$B$4),INDEX($D$98:$D$147,MATCH(CODE(Schichtfolge!K47),$H$98:$H$147,0)),IF(ISERROR(VLOOKUP(Schichtfolge!K47,Berechnung!$A$98:$D$147,4,0)),0,VLOOKUP(Schichtfolge!K47,Berechnung!$A$98:$D$147,4,0)))</f>
        <v>0</v>
      </c>
      <c r="AT274" s="29">
        <f>IF(OR(Schichtfolge!L47=Schichten!$B$3,Schichtfolge!L47=Schichten!$B$4),INDEX($D$98:$D$147,MATCH(CODE(Schichtfolge!L47),$H$98:$H$147,0)),IF(ISERROR(VLOOKUP(Schichtfolge!L47,Berechnung!$A$98:$D$147,4,0)),0,VLOOKUP(Schichtfolge!L47,Berechnung!$A$98:$D$147,4,0)))</f>
        <v>0</v>
      </c>
      <c r="AU274" s="29">
        <f>IF(OR(Schichtfolge!M47=Schichten!$B$3,Schichtfolge!M47=Schichten!$B$4),INDEX($D$98:$D$147,MATCH(CODE(Schichtfolge!M47),$H$98:$H$147,0)),IF(ISERROR(VLOOKUP(Schichtfolge!M47,Berechnung!$A$98:$D$147,4,0)),0,VLOOKUP(Schichtfolge!M47,Berechnung!$A$98:$D$147,4,0)))</f>
        <v>0</v>
      </c>
      <c r="AV274" s="29">
        <f>IF(OR(Schichtfolge!N47=Schichten!$B$3,Schichtfolge!N47=Schichten!$B$4),INDEX($D$98:$D$147,MATCH(CODE(Schichtfolge!N47),$H$98:$H$147,0)),IF(ISERROR(VLOOKUP(Schichtfolge!N47,Berechnung!$A$98:$D$147,4,0)),0,VLOOKUP(Schichtfolge!N47,Berechnung!$A$98:$D$147,4,0)))</f>
        <v>0</v>
      </c>
      <c r="AW274" s="29">
        <f>IF(OR(Schichtfolge!O47=Schichten!$B$3,Schichtfolge!O47=Schichten!$B$4),INDEX($D$98:$D$147,MATCH(CODE(Schichtfolge!O47),$H$98:$H$147,0)),IF(ISERROR(VLOOKUP(Schichtfolge!O47,Berechnung!$A$98:$D$147,4,0)),0,VLOOKUP(Schichtfolge!O47,Berechnung!$A$98:$D$147,4,0)))</f>
        <v>0</v>
      </c>
      <c r="AX274" s="29">
        <f>IF(OR(Schichtfolge!P47=Schichten!$B$3,Schichtfolge!P47=Schichten!$B$4),INDEX($D$98:$D$147,MATCH(CODE(Schichtfolge!P47),$H$98:$H$147,0)),IF(ISERROR(VLOOKUP(Schichtfolge!P47,Berechnung!$A$98:$D$147,4,0)),0,VLOOKUP(Schichtfolge!P47,Berechnung!$A$98:$D$147,4,0)))</f>
        <v>0</v>
      </c>
      <c r="AY274" s="29">
        <f>IF(OR(Schichtfolge!Q47=Schichten!$B$3,Schichtfolge!Q47=Schichten!$B$4),INDEX($D$98:$D$147,MATCH(CODE(Schichtfolge!Q47),$H$98:$H$147,0)),IF(ISERROR(VLOOKUP(Schichtfolge!Q47,Berechnung!$A$98:$D$147,4,0)),0,VLOOKUP(Schichtfolge!Q47,Berechnung!$A$98:$D$147,4,0)))</f>
        <v>0</v>
      </c>
      <c r="AZ274" s="29">
        <f>IF(OR(Schichtfolge!R47=Schichten!$B$3,Schichtfolge!R47=Schichten!$B$4),INDEX($D$98:$D$147,MATCH(CODE(Schichtfolge!R47),$H$98:$H$147,0)),IF(ISERROR(VLOOKUP(Schichtfolge!R47,Berechnung!$A$98:$D$147,4,0)),0,VLOOKUP(Schichtfolge!R47,Berechnung!$A$98:$D$147,4,0)))</f>
        <v>0</v>
      </c>
      <c r="BA274" s="29">
        <f>IF(OR(Schichtfolge!S47=Schichten!$B$3,Schichtfolge!S47=Schichten!$B$4),INDEX($D$98:$D$147,MATCH(CODE(Schichtfolge!S47),$H$98:$H$147,0)),IF(ISERROR(VLOOKUP(Schichtfolge!S47,Berechnung!$A$98:$D$147,4,0)),0,VLOOKUP(Schichtfolge!S47,Berechnung!$A$98:$D$147,4,0)))</f>
        <v>0</v>
      </c>
      <c r="BB274" s="29">
        <f>IF(OR(Schichtfolge!T47=Schichten!$B$3,Schichtfolge!T47=Schichten!$B$4),INDEX($D$98:$D$147,MATCH(CODE(Schichtfolge!T47),$H$98:$H$147,0)),IF(ISERROR(VLOOKUP(Schichtfolge!T47,Berechnung!$A$98:$D$147,4,0)),0,VLOOKUP(Schichtfolge!T47,Berechnung!$A$98:$D$147,4,0)))</f>
        <v>0</v>
      </c>
      <c r="BC274" s="29">
        <f>IF(OR(Schichtfolge!U47=Schichten!$B$3,Schichtfolge!U47=Schichten!$B$4),INDEX($D$98:$D$147,MATCH(CODE(Schichtfolge!U47),$H$98:$H$147,0)),IF(ISERROR(VLOOKUP(Schichtfolge!U47,Berechnung!$A$98:$D$147,4,0)),0,VLOOKUP(Schichtfolge!U47,Berechnung!$A$98:$D$147,4,0)))</f>
        <v>0</v>
      </c>
      <c r="BD274" s="29">
        <f>IF(OR(Schichtfolge!V47=Schichten!$B$3,Schichtfolge!V47=Schichten!$B$4),INDEX($D$98:$D$147,MATCH(CODE(Schichtfolge!V47),$H$98:$H$147,0)),IF(ISERROR(VLOOKUP(Schichtfolge!V47,Berechnung!$A$98:$D$147,4,0)),0,VLOOKUP(Schichtfolge!V47,Berechnung!$A$98:$D$147,4,0)))</f>
        <v>0</v>
      </c>
      <c r="BE274" s="29">
        <f>IF(OR(Schichtfolge!W47=Schichten!$B$3,Schichtfolge!W47=Schichten!$B$4),INDEX($D$98:$D$147,MATCH(CODE(Schichtfolge!W47),$H$98:$H$147,0)),IF(ISERROR(VLOOKUP(Schichtfolge!W47,Berechnung!$A$98:$D$147,4,0)),0,VLOOKUP(Schichtfolge!W47,Berechnung!$A$98:$D$147,4,0)))</f>
        <v>0</v>
      </c>
      <c r="BF274" s="29">
        <f>IF(OR(Schichtfolge!X47=Schichten!$B$3,Schichtfolge!X47=Schichten!$B$4),INDEX($D$98:$D$147,MATCH(CODE(Schichtfolge!X47),$H$98:$H$147,0)),IF(ISERROR(VLOOKUP(Schichtfolge!X47,Berechnung!$A$98:$D$147,4,0)),0,VLOOKUP(Schichtfolge!X47,Berechnung!$A$98:$D$147,4,0)))</f>
        <v>0</v>
      </c>
      <c r="BG274" s="29">
        <f>IF(OR(Schichtfolge!Y47=Schichten!$B$3,Schichtfolge!Y47=Schichten!$B$4),INDEX($D$98:$D$147,MATCH(CODE(Schichtfolge!Y47),$H$98:$H$147,0)),IF(ISERROR(VLOOKUP(Schichtfolge!Y47,Berechnung!$A$98:$D$147,4,0)),0,VLOOKUP(Schichtfolge!Y47,Berechnung!$A$98:$D$147,4,0)))</f>
        <v>0</v>
      </c>
      <c r="BH274" s="29">
        <f>IF(OR(Schichtfolge!Z47=Schichten!$B$3,Schichtfolge!Z47=Schichten!$B$4),INDEX($D$98:$D$147,MATCH(CODE(Schichtfolge!Z47),$H$98:$H$147,0)),IF(ISERROR(VLOOKUP(Schichtfolge!Z47,Berechnung!$A$98:$D$147,4,0)),0,VLOOKUP(Schichtfolge!Z47,Berechnung!$A$98:$D$147,4,0)))</f>
        <v>0</v>
      </c>
      <c r="BI274" s="29">
        <f>IF(OR(Schichtfolge!AA47=Schichten!$B$3,Schichtfolge!AA47=Schichten!$B$4),INDEX($D$98:$D$147,MATCH(CODE(Schichtfolge!AA47),$H$98:$H$147,0)),IF(ISERROR(VLOOKUP(Schichtfolge!AA47,Berechnung!$A$98:$D$147,4,0)),0,VLOOKUP(Schichtfolge!AA47,Berechnung!$A$98:$D$147,4,0)))</f>
        <v>0</v>
      </c>
      <c r="BJ274" s="29">
        <f>IF(OR(Schichtfolge!AB47=Schichten!$B$3,Schichtfolge!AB47=Schichten!$B$4),INDEX($D$98:$D$147,MATCH(CODE(Schichtfolge!AB47),$H$98:$H$147,0)),IF(ISERROR(VLOOKUP(Schichtfolge!AB47,Berechnung!$A$98:$D$147,4,0)),0,VLOOKUP(Schichtfolge!AB47,Berechnung!$A$98:$D$147,4,0)))</f>
        <v>0</v>
      </c>
      <c r="BK274" s="29">
        <f>IF(OR(Schichtfolge!AC47=Schichten!$B$3,Schichtfolge!AC47=Schichten!$B$4),INDEX($D$98:$D$147,MATCH(CODE(Schichtfolge!AC47),$H$98:$H$147,0)),IF(ISERROR(VLOOKUP(Schichtfolge!AC47,Berechnung!$A$98:$D$147,4,0)),0,VLOOKUP(Schichtfolge!AC47,Berechnung!$A$98:$D$147,4,0)))</f>
        <v>0</v>
      </c>
      <c r="BL274" s="29">
        <f>IF(OR(Schichtfolge!AD47=Schichten!$B$3,Schichtfolge!AD47=Schichten!$B$4),INDEX($D$98:$D$147,MATCH(CODE(Schichtfolge!AD47),$H$98:$H$147,0)),IF(ISERROR(VLOOKUP(Schichtfolge!AD47,Berechnung!$A$98:$D$147,4,0)),0,VLOOKUP(Schichtfolge!AD47,Berechnung!$A$98:$D$147,4,0)))</f>
        <v>0</v>
      </c>
      <c r="BM274" s="29">
        <f>IF(OR(Schichtfolge!AE47=Schichten!$B$3,Schichtfolge!AE47=Schichten!$B$4),INDEX($D$98:$D$147,MATCH(CODE(Schichtfolge!AE47),$H$98:$H$147,0)),IF(ISERROR(VLOOKUP(Schichtfolge!AE47,Berechnung!$A$98:$D$147,4,0)),0,VLOOKUP(Schichtfolge!AE47,Berechnung!$A$98:$D$147,4,0)))</f>
        <v>0</v>
      </c>
      <c r="BN274" s="29">
        <f>IF(OR(Schichtfolge!AF47=Schichten!$B$3,Schichtfolge!AF47=Schichten!$B$4),INDEX($D$98:$D$147,MATCH(CODE(Schichtfolge!AF47),$H$98:$H$147,0)),IF(ISERROR(VLOOKUP(Schichtfolge!AF47,Berechnung!$A$98:$D$147,4,0)),0,VLOOKUP(Schichtfolge!AF47,Berechnung!$A$98:$D$147,4,0)))</f>
        <v>0</v>
      </c>
      <c r="BO274" s="29">
        <f>IF(OR(Schichtfolge!AG47=Schichten!$B$3,Schichtfolge!AG47=Schichten!$B$4),INDEX($D$98:$D$147,MATCH(CODE(Schichtfolge!AG47),$H$98:$H$147,0)),IF(ISERROR(VLOOKUP(Schichtfolge!AG47,Berechnung!$A$98:$D$147,4,0)),0,VLOOKUP(Schichtfolge!AG47,Berechnung!$A$98:$D$147,4,0)))</f>
        <v>0</v>
      </c>
    </row>
    <row r="275" spans="1:67" x14ac:dyDescent="0.25">
      <c r="A275" s="82" t="str">
        <f>IF(Feiertage!D125&lt;&gt;"",Feiertage!B125,"")</f>
        <v/>
      </c>
      <c r="C275">
        <f>Schichtfolgetabelle!B49</f>
        <v>44</v>
      </c>
      <c r="D275" t="str">
        <f>Schichtfolgetabelle!C49</f>
        <v>Vorname44</v>
      </c>
      <c r="E275" t="str">
        <f>Schichtfolgetabelle!D49</f>
        <v>Nachname44</v>
      </c>
      <c r="F275" s="29" t="str">
        <f t="shared" si="17"/>
        <v>00:00</v>
      </c>
      <c r="G275" s="29">
        <f>IF(OR(Schichtfolgetabelle!F49=Schichten!$B$3,Schichtfolgetabelle!F49=Schichten!$B$4),INDEX($D$98:$D$147,MATCH(CODE(Schichtfolgetabelle!F49),$H$98:$H$147,0)),IF(ISERROR(VLOOKUP(Schichtfolgetabelle!F49,Berechnung!$A$98:$D$147,4,0)),0,VLOOKUP(Schichtfolgetabelle!F49,Berechnung!$A$98:$D$147,4,0)))</f>
        <v>0</v>
      </c>
      <c r="H275" s="29">
        <f>IF(OR(Schichtfolgetabelle!G49=Schichten!$B$3,Schichtfolgetabelle!G49=Schichten!$B$4),INDEX($D$98:$D$147,MATCH(CODE(Schichtfolgetabelle!G49),$H$98:$H$147,0)),IF(ISERROR(VLOOKUP(Schichtfolgetabelle!G49,Berechnung!$A$98:$D$147,4,0)),0,VLOOKUP(Schichtfolgetabelle!G49,Berechnung!$A$98:$D$147,4,0)))</f>
        <v>0</v>
      </c>
      <c r="I275" s="29">
        <f>IF(OR(Schichtfolgetabelle!H49=Schichten!$B$3,Schichtfolgetabelle!H49=Schichten!$B$4),INDEX($D$98:$D$147,MATCH(CODE(Schichtfolgetabelle!H49),$H$98:$H$147,0)),IF(ISERROR(VLOOKUP(Schichtfolgetabelle!H49,Berechnung!$A$98:$D$147,4,0)),0,VLOOKUP(Schichtfolgetabelle!H49,Berechnung!$A$98:$D$147,4,0)))</f>
        <v>0</v>
      </c>
      <c r="J275" s="29">
        <f>IF(OR(Schichtfolgetabelle!I49=Schichten!$B$3,Schichtfolgetabelle!I49=Schichten!$B$4),INDEX($D$98:$D$147,MATCH(CODE(Schichtfolgetabelle!I49),$H$98:$H$147,0)),IF(ISERROR(VLOOKUP(Schichtfolgetabelle!I49,Berechnung!$A$98:$D$147,4,0)),0,VLOOKUP(Schichtfolgetabelle!I49,Berechnung!$A$98:$D$147,4,0)))</f>
        <v>0</v>
      </c>
      <c r="K275" s="29">
        <f>IF(OR(Schichtfolgetabelle!J49=Schichten!$B$3,Schichtfolgetabelle!J49=Schichten!$B$4),INDEX($D$98:$D$147,MATCH(CODE(Schichtfolgetabelle!J49),$H$98:$H$147,0)),IF(ISERROR(VLOOKUP(Schichtfolgetabelle!J49,Berechnung!$A$98:$D$147,4,0)),0,VLOOKUP(Schichtfolgetabelle!J49,Berechnung!$A$98:$D$147,4,0)))</f>
        <v>0</v>
      </c>
      <c r="L275" s="29">
        <f>IF(OR(Schichtfolgetabelle!K49=Schichten!$B$3,Schichtfolgetabelle!K49=Schichten!$B$4),INDEX($D$98:$D$147,MATCH(CODE(Schichtfolgetabelle!K49),$H$98:$H$147,0)),IF(ISERROR(VLOOKUP(Schichtfolgetabelle!K49,Berechnung!$A$98:$D$147,4,0)),0,VLOOKUP(Schichtfolgetabelle!K49,Berechnung!$A$98:$D$147,4,0)))</f>
        <v>0</v>
      </c>
      <c r="M275" s="29">
        <f>IF(OR(Schichtfolgetabelle!L49=Schichten!$B$3,Schichtfolgetabelle!L49=Schichten!$B$4),INDEX($D$98:$D$147,MATCH(CODE(Schichtfolgetabelle!L49),$H$98:$H$147,0)),IF(ISERROR(VLOOKUP(Schichtfolgetabelle!L49,Berechnung!$A$98:$D$147,4,0)),0,VLOOKUP(Schichtfolgetabelle!L49,Berechnung!$A$98:$D$147,4,0)))</f>
        <v>0</v>
      </c>
      <c r="N275" s="29">
        <f>IF(OR(Schichtfolgetabelle!M49=Schichten!$B$3,Schichtfolgetabelle!M49=Schichten!$B$4),INDEX($D$98:$D$147,MATCH(CODE(Schichtfolgetabelle!M49),$H$98:$H$147,0)),IF(ISERROR(VLOOKUP(Schichtfolgetabelle!M49,Berechnung!$A$98:$D$147,4,0)),0,VLOOKUP(Schichtfolgetabelle!M49,Berechnung!$A$98:$D$147,4,0)))</f>
        <v>0</v>
      </c>
      <c r="O275" s="29">
        <f>IF(OR(Schichtfolgetabelle!N49=Schichten!$B$3,Schichtfolgetabelle!N49=Schichten!$B$4),INDEX($D$98:$D$147,MATCH(CODE(Schichtfolgetabelle!N49),$H$98:$H$147,0)),IF(ISERROR(VLOOKUP(Schichtfolgetabelle!N49,Berechnung!$A$98:$D$147,4,0)),0,VLOOKUP(Schichtfolgetabelle!N49,Berechnung!$A$98:$D$147,4,0)))</f>
        <v>0</v>
      </c>
      <c r="P275" s="29">
        <f>IF(OR(Schichtfolgetabelle!O49=Schichten!$B$3,Schichtfolgetabelle!O49=Schichten!$B$4),INDEX($D$98:$D$147,MATCH(CODE(Schichtfolgetabelle!O49),$H$98:$H$147,0)),IF(ISERROR(VLOOKUP(Schichtfolgetabelle!O49,Berechnung!$A$98:$D$147,4,0)),0,VLOOKUP(Schichtfolgetabelle!O49,Berechnung!$A$98:$D$147,4,0)))</f>
        <v>0</v>
      </c>
      <c r="Q275" s="29">
        <f>IF(OR(Schichtfolgetabelle!P49=Schichten!$B$3,Schichtfolgetabelle!P49=Schichten!$B$4),INDEX($D$98:$D$147,MATCH(CODE(Schichtfolgetabelle!P49),$H$98:$H$147,0)),IF(ISERROR(VLOOKUP(Schichtfolgetabelle!P49,Berechnung!$A$98:$D$147,4,0)),0,VLOOKUP(Schichtfolgetabelle!P49,Berechnung!$A$98:$D$147,4,0)))</f>
        <v>0</v>
      </c>
      <c r="R275" s="29">
        <f>IF(OR(Schichtfolgetabelle!Q49=Schichten!$B$3,Schichtfolgetabelle!Q49=Schichten!$B$4),INDEX($D$98:$D$147,MATCH(CODE(Schichtfolgetabelle!Q49),$H$98:$H$147,0)),IF(ISERROR(VLOOKUP(Schichtfolgetabelle!Q49,Berechnung!$A$98:$D$147,4,0)),0,VLOOKUP(Schichtfolgetabelle!Q49,Berechnung!$A$98:$D$147,4,0)))</f>
        <v>0</v>
      </c>
      <c r="S275" s="29">
        <f>IF(OR(Schichtfolgetabelle!R49=Schichten!$B$3,Schichtfolgetabelle!R49=Schichten!$B$4),INDEX($D$98:$D$147,MATCH(CODE(Schichtfolgetabelle!R49),$H$98:$H$147,0)),IF(ISERROR(VLOOKUP(Schichtfolgetabelle!R49,Berechnung!$A$98:$D$147,4,0)),0,VLOOKUP(Schichtfolgetabelle!R49,Berechnung!$A$98:$D$147,4,0)))</f>
        <v>0</v>
      </c>
      <c r="T275" s="29">
        <f>IF(OR(Schichtfolgetabelle!S49=Schichten!$B$3,Schichtfolgetabelle!S49=Schichten!$B$4),INDEX($D$98:$D$147,MATCH(CODE(Schichtfolgetabelle!S49),$H$98:$H$147,0)),IF(ISERROR(VLOOKUP(Schichtfolgetabelle!S49,Berechnung!$A$98:$D$147,4,0)),0,VLOOKUP(Schichtfolgetabelle!S49,Berechnung!$A$98:$D$147,4,0)))</f>
        <v>0</v>
      </c>
      <c r="U275" s="29">
        <f>IF(OR(Schichtfolgetabelle!T49=Schichten!$B$3,Schichtfolgetabelle!T49=Schichten!$B$4),INDEX($D$98:$D$147,MATCH(CODE(Schichtfolgetabelle!T49),$H$98:$H$147,0)),IF(ISERROR(VLOOKUP(Schichtfolgetabelle!T49,Berechnung!$A$98:$D$147,4,0)),0,VLOOKUP(Schichtfolgetabelle!T49,Berechnung!$A$98:$D$147,4,0)))</f>
        <v>0</v>
      </c>
      <c r="V275" s="29">
        <f>IF(OR(Schichtfolgetabelle!U49=Schichten!$B$3,Schichtfolgetabelle!U49=Schichten!$B$4),INDEX($D$98:$D$147,MATCH(CODE(Schichtfolgetabelle!U49),$H$98:$H$147,0)),IF(ISERROR(VLOOKUP(Schichtfolgetabelle!U49,Berechnung!$A$98:$D$147,4,0)),0,VLOOKUP(Schichtfolgetabelle!U49,Berechnung!$A$98:$D$147,4,0)))</f>
        <v>0</v>
      </c>
      <c r="W275" s="29">
        <f>IF(OR(Schichtfolgetabelle!V49=Schichten!$B$3,Schichtfolgetabelle!V49=Schichten!$B$4),INDEX($D$98:$D$147,MATCH(CODE(Schichtfolgetabelle!V49),$H$98:$H$147,0)),IF(ISERROR(VLOOKUP(Schichtfolgetabelle!V49,Berechnung!$A$98:$D$147,4,0)),0,VLOOKUP(Schichtfolgetabelle!V49,Berechnung!$A$98:$D$147,4,0)))</f>
        <v>0</v>
      </c>
      <c r="X275" s="29">
        <f>IF(OR(Schichtfolgetabelle!W49=Schichten!$B$3,Schichtfolgetabelle!W49=Schichten!$B$4),INDEX($D$98:$D$147,MATCH(CODE(Schichtfolgetabelle!W49),$H$98:$H$147,0)),IF(ISERROR(VLOOKUP(Schichtfolgetabelle!W49,Berechnung!$A$98:$D$147,4,0)),0,VLOOKUP(Schichtfolgetabelle!W49,Berechnung!$A$98:$D$147,4,0)))</f>
        <v>0</v>
      </c>
      <c r="Y275" s="29">
        <f>IF(OR(Schichtfolgetabelle!X49=Schichten!$B$3,Schichtfolgetabelle!X49=Schichten!$B$4),INDEX($D$98:$D$147,MATCH(CODE(Schichtfolgetabelle!X49),$H$98:$H$147,0)),IF(ISERROR(VLOOKUP(Schichtfolgetabelle!X49,Berechnung!$A$98:$D$147,4,0)),0,VLOOKUP(Schichtfolgetabelle!X49,Berechnung!$A$98:$D$147,4,0)))</f>
        <v>0</v>
      </c>
      <c r="Z275" s="29">
        <f>IF(OR(Schichtfolgetabelle!Y49=Schichten!$B$3,Schichtfolgetabelle!Y49=Schichten!$B$4),INDEX($D$98:$D$147,MATCH(CODE(Schichtfolgetabelle!Y49),$H$98:$H$147,0)),IF(ISERROR(VLOOKUP(Schichtfolgetabelle!Y49,Berechnung!$A$98:$D$147,4,0)),0,VLOOKUP(Schichtfolgetabelle!Y49,Berechnung!$A$98:$D$147,4,0)))</f>
        <v>0</v>
      </c>
      <c r="AA275" s="29">
        <f>IF(OR(Schichtfolgetabelle!Z49=Schichten!$B$3,Schichtfolgetabelle!Z49=Schichten!$B$4),INDEX($D$98:$D$147,MATCH(CODE(Schichtfolgetabelle!Z49),$H$98:$H$147,0)),IF(ISERROR(VLOOKUP(Schichtfolgetabelle!Z49,Berechnung!$A$98:$D$147,4,0)),0,VLOOKUP(Schichtfolgetabelle!Z49,Berechnung!$A$98:$D$147,4,0)))</f>
        <v>0</v>
      </c>
      <c r="AB275" s="29">
        <f>IF(OR(Schichtfolgetabelle!AA49=Schichten!$B$3,Schichtfolgetabelle!AA49=Schichten!$B$4),INDEX($D$98:$D$147,MATCH(CODE(Schichtfolgetabelle!AA49),$H$98:$H$147,0)),IF(ISERROR(VLOOKUP(Schichtfolgetabelle!AA49,Berechnung!$A$98:$D$147,4,0)),0,VLOOKUP(Schichtfolgetabelle!AA49,Berechnung!$A$98:$D$147,4,0)))</f>
        <v>0</v>
      </c>
      <c r="AC275" s="29">
        <f>IF(OR(Schichtfolgetabelle!AB49=Schichten!$B$3,Schichtfolgetabelle!AB49=Schichten!$B$4),INDEX($D$98:$D$147,MATCH(CODE(Schichtfolgetabelle!AB49),$H$98:$H$147,0)),IF(ISERROR(VLOOKUP(Schichtfolgetabelle!AB49,Berechnung!$A$98:$D$147,4,0)),0,VLOOKUP(Schichtfolgetabelle!AB49,Berechnung!$A$98:$D$147,4,0)))</f>
        <v>0</v>
      </c>
      <c r="AD275" s="29">
        <f>IF(OR(Schichtfolgetabelle!AC49=Schichten!$B$3,Schichtfolgetabelle!AC49=Schichten!$B$4),INDEX($D$98:$D$147,MATCH(CODE(Schichtfolgetabelle!AC49),$H$98:$H$147,0)),IF(ISERROR(VLOOKUP(Schichtfolgetabelle!AC49,Berechnung!$A$98:$D$147,4,0)),0,VLOOKUP(Schichtfolgetabelle!AC49,Berechnung!$A$98:$D$147,4,0)))</f>
        <v>0</v>
      </c>
      <c r="AE275" s="29">
        <f>IF(OR(Schichtfolgetabelle!AD49=Schichten!$B$3,Schichtfolgetabelle!AD49=Schichten!$B$4),INDEX($D$98:$D$147,MATCH(CODE(Schichtfolgetabelle!AD49),$H$98:$H$147,0)),IF(ISERROR(VLOOKUP(Schichtfolgetabelle!AD49,Berechnung!$A$98:$D$147,4,0)),0,VLOOKUP(Schichtfolgetabelle!AD49,Berechnung!$A$98:$D$147,4,0)))</f>
        <v>0</v>
      </c>
      <c r="AF275" s="29">
        <f>IF(OR(Schichtfolgetabelle!AE49=Schichten!$B$3,Schichtfolgetabelle!AE49=Schichten!$B$4),INDEX($D$98:$D$147,MATCH(CODE(Schichtfolgetabelle!AE49),$H$98:$H$147,0)),IF(ISERROR(VLOOKUP(Schichtfolgetabelle!AE49,Berechnung!$A$98:$D$147,4,0)),0,VLOOKUP(Schichtfolgetabelle!AE49,Berechnung!$A$98:$D$147,4,0)))</f>
        <v>0</v>
      </c>
      <c r="AG275" s="29">
        <f>IF(OR(Schichtfolgetabelle!AF49=Schichten!$B$3,Schichtfolgetabelle!AF49=Schichten!$B$4),INDEX($D$98:$D$147,MATCH(CODE(Schichtfolgetabelle!AF49),$H$98:$H$147,0)),IF(ISERROR(VLOOKUP(Schichtfolgetabelle!AF49,Berechnung!$A$98:$D$147,4,0)),0,VLOOKUP(Schichtfolgetabelle!AF49,Berechnung!$A$98:$D$147,4,0)))</f>
        <v>0</v>
      </c>
      <c r="AH275" s="29">
        <f>IF(OR(Schichtfolgetabelle!AG49=Schichten!$B$3,Schichtfolgetabelle!AG49=Schichten!$B$4),INDEX($D$98:$D$147,MATCH(CODE(Schichtfolgetabelle!AG49),$H$98:$H$147,0)),IF(ISERROR(VLOOKUP(Schichtfolgetabelle!AG49,Berechnung!$A$98:$D$147,4,0)),0,VLOOKUP(Schichtfolgetabelle!AG49,Berechnung!$A$98:$D$147,4,0)))</f>
        <v>0</v>
      </c>
      <c r="AI275" s="29">
        <f>IF(OR(Schichtfolgetabelle!AH49=Schichten!$B$3,Schichtfolgetabelle!AH49=Schichten!$B$4),INDEX($D$98:$D$147,MATCH(CODE(Schichtfolgetabelle!AH49),$H$98:$H$147,0)),IF(ISERROR(VLOOKUP(Schichtfolgetabelle!AH49,Berechnung!$A$98:$D$147,4,0)),0,VLOOKUP(Schichtfolgetabelle!AH49,Berechnung!$A$98:$D$147,4,0)))</f>
        <v>0</v>
      </c>
      <c r="AJ275" s="29">
        <f>IF(OR(Schichtfolgetabelle!AI49=Schichten!$B$3,Schichtfolgetabelle!AI49=Schichten!$B$4),INDEX($D$98:$D$147,MATCH(CODE(Schichtfolgetabelle!AI49),$H$98:$H$147,0)),IF(ISERROR(VLOOKUP(Schichtfolgetabelle!AI49,Berechnung!$A$98:$D$147,4,0)),0,VLOOKUP(Schichtfolgetabelle!AI49,Berechnung!$A$98:$D$147,4,0)))</f>
        <v>0</v>
      </c>
      <c r="AK275" s="29">
        <f>IF(OR(Schichtfolgetabelle!AJ49=Schichten!$B$3,Schichtfolgetabelle!AJ49=Schichten!$B$4),INDEX($D$98:$D$147,MATCH(CODE(Schichtfolgetabelle!AJ49),$H$98:$H$147,0)),IF(ISERROR(VLOOKUP(Schichtfolgetabelle!AJ49,Berechnung!$A$98:$D$147,4,0)),0,VLOOKUP(Schichtfolgetabelle!AJ49,Berechnung!$A$98:$D$147,4,0)))</f>
        <v>0</v>
      </c>
      <c r="AM275" t="str">
        <f t="shared" si="18"/>
        <v>00:00</v>
      </c>
      <c r="AN275" s="29">
        <f>IF(OR(Schichtfolge!F48=Schichten!$B$3,Schichtfolge!F48=Schichten!$B$4),INDEX($D$98:$D$147,MATCH(CODE(Schichtfolge!F48),$H$98:$H$147,0)),IF(ISERROR(VLOOKUP(Schichtfolge!F48,Berechnung!$A$98:$D$147,4,0)),0,VLOOKUP(Schichtfolge!F48,Berechnung!$A$98:$D$147,4,0)))</f>
        <v>0</v>
      </c>
      <c r="AO275" s="29">
        <f>IF(OR(Schichtfolge!G48=Schichten!$B$3,Schichtfolge!G48=Schichten!$B$4),INDEX($D$98:$D$147,MATCH(CODE(Schichtfolge!G48),$H$98:$H$147,0)),IF(ISERROR(VLOOKUP(Schichtfolge!G48,Berechnung!$A$98:$D$147,4,0)),0,VLOOKUP(Schichtfolge!G48,Berechnung!$A$98:$D$147,4,0)))</f>
        <v>0</v>
      </c>
      <c r="AP275" s="29">
        <f>IF(OR(Schichtfolge!H48=Schichten!$B$3,Schichtfolge!H48=Schichten!$B$4),INDEX($D$98:$D$147,MATCH(CODE(Schichtfolge!H48),$H$98:$H$147,0)),IF(ISERROR(VLOOKUP(Schichtfolge!H48,Berechnung!$A$98:$D$147,4,0)),0,VLOOKUP(Schichtfolge!H48,Berechnung!$A$98:$D$147,4,0)))</f>
        <v>0</v>
      </c>
      <c r="AQ275" s="29">
        <f>IF(OR(Schichtfolge!I48=Schichten!$B$3,Schichtfolge!I48=Schichten!$B$4),INDEX($D$98:$D$147,MATCH(CODE(Schichtfolge!I48),$H$98:$H$147,0)),IF(ISERROR(VLOOKUP(Schichtfolge!I48,Berechnung!$A$98:$D$147,4,0)),0,VLOOKUP(Schichtfolge!I48,Berechnung!$A$98:$D$147,4,0)))</f>
        <v>0</v>
      </c>
      <c r="AR275" s="29">
        <f>IF(OR(Schichtfolge!J48=Schichten!$B$3,Schichtfolge!J48=Schichten!$B$4),INDEX($D$98:$D$147,MATCH(CODE(Schichtfolge!J48),$H$98:$H$147,0)),IF(ISERROR(VLOOKUP(Schichtfolge!J48,Berechnung!$A$98:$D$147,4,0)),0,VLOOKUP(Schichtfolge!J48,Berechnung!$A$98:$D$147,4,0)))</f>
        <v>0</v>
      </c>
      <c r="AS275" s="29">
        <f>IF(OR(Schichtfolge!K48=Schichten!$B$3,Schichtfolge!K48=Schichten!$B$4),INDEX($D$98:$D$147,MATCH(CODE(Schichtfolge!K48),$H$98:$H$147,0)),IF(ISERROR(VLOOKUP(Schichtfolge!K48,Berechnung!$A$98:$D$147,4,0)),0,VLOOKUP(Schichtfolge!K48,Berechnung!$A$98:$D$147,4,0)))</f>
        <v>0</v>
      </c>
      <c r="AT275" s="29">
        <f>IF(OR(Schichtfolge!L48=Schichten!$B$3,Schichtfolge!L48=Schichten!$B$4),INDEX($D$98:$D$147,MATCH(CODE(Schichtfolge!L48),$H$98:$H$147,0)),IF(ISERROR(VLOOKUP(Schichtfolge!L48,Berechnung!$A$98:$D$147,4,0)),0,VLOOKUP(Schichtfolge!L48,Berechnung!$A$98:$D$147,4,0)))</f>
        <v>0</v>
      </c>
      <c r="AU275" s="29">
        <f>IF(OR(Schichtfolge!M48=Schichten!$B$3,Schichtfolge!M48=Schichten!$B$4),INDEX($D$98:$D$147,MATCH(CODE(Schichtfolge!M48),$H$98:$H$147,0)),IF(ISERROR(VLOOKUP(Schichtfolge!M48,Berechnung!$A$98:$D$147,4,0)),0,VLOOKUP(Schichtfolge!M48,Berechnung!$A$98:$D$147,4,0)))</f>
        <v>0</v>
      </c>
      <c r="AV275" s="29">
        <f>IF(OR(Schichtfolge!N48=Schichten!$B$3,Schichtfolge!N48=Schichten!$B$4),INDEX($D$98:$D$147,MATCH(CODE(Schichtfolge!N48),$H$98:$H$147,0)),IF(ISERROR(VLOOKUP(Schichtfolge!N48,Berechnung!$A$98:$D$147,4,0)),0,VLOOKUP(Schichtfolge!N48,Berechnung!$A$98:$D$147,4,0)))</f>
        <v>0</v>
      </c>
      <c r="AW275" s="29">
        <f>IF(OR(Schichtfolge!O48=Schichten!$B$3,Schichtfolge!O48=Schichten!$B$4),INDEX($D$98:$D$147,MATCH(CODE(Schichtfolge!O48),$H$98:$H$147,0)),IF(ISERROR(VLOOKUP(Schichtfolge!O48,Berechnung!$A$98:$D$147,4,0)),0,VLOOKUP(Schichtfolge!O48,Berechnung!$A$98:$D$147,4,0)))</f>
        <v>0</v>
      </c>
      <c r="AX275" s="29">
        <f>IF(OR(Schichtfolge!P48=Schichten!$B$3,Schichtfolge!P48=Schichten!$B$4),INDEX($D$98:$D$147,MATCH(CODE(Schichtfolge!P48),$H$98:$H$147,0)),IF(ISERROR(VLOOKUP(Schichtfolge!P48,Berechnung!$A$98:$D$147,4,0)),0,VLOOKUP(Schichtfolge!P48,Berechnung!$A$98:$D$147,4,0)))</f>
        <v>0</v>
      </c>
      <c r="AY275" s="29">
        <f>IF(OR(Schichtfolge!Q48=Schichten!$B$3,Schichtfolge!Q48=Schichten!$B$4),INDEX($D$98:$D$147,MATCH(CODE(Schichtfolge!Q48),$H$98:$H$147,0)),IF(ISERROR(VLOOKUP(Schichtfolge!Q48,Berechnung!$A$98:$D$147,4,0)),0,VLOOKUP(Schichtfolge!Q48,Berechnung!$A$98:$D$147,4,0)))</f>
        <v>0</v>
      </c>
      <c r="AZ275" s="29">
        <f>IF(OR(Schichtfolge!R48=Schichten!$B$3,Schichtfolge!R48=Schichten!$B$4),INDEX($D$98:$D$147,MATCH(CODE(Schichtfolge!R48),$H$98:$H$147,0)),IF(ISERROR(VLOOKUP(Schichtfolge!R48,Berechnung!$A$98:$D$147,4,0)),0,VLOOKUP(Schichtfolge!R48,Berechnung!$A$98:$D$147,4,0)))</f>
        <v>0</v>
      </c>
      <c r="BA275" s="29">
        <f>IF(OR(Schichtfolge!S48=Schichten!$B$3,Schichtfolge!S48=Schichten!$B$4),INDEX($D$98:$D$147,MATCH(CODE(Schichtfolge!S48),$H$98:$H$147,0)),IF(ISERROR(VLOOKUP(Schichtfolge!S48,Berechnung!$A$98:$D$147,4,0)),0,VLOOKUP(Schichtfolge!S48,Berechnung!$A$98:$D$147,4,0)))</f>
        <v>0</v>
      </c>
      <c r="BB275" s="29">
        <f>IF(OR(Schichtfolge!T48=Schichten!$B$3,Schichtfolge!T48=Schichten!$B$4),INDEX($D$98:$D$147,MATCH(CODE(Schichtfolge!T48),$H$98:$H$147,0)),IF(ISERROR(VLOOKUP(Schichtfolge!T48,Berechnung!$A$98:$D$147,4,0)),0,VLOOKUP(Schichtfolge!T48,Berechnung!$A$98:$D$147,4,0)))</f>
        <v>0</v>
      </c>
      <c r="BC275" s="29">
        <f>IF(OR(Schichtfolge!U48=Schichten!$B$3,Schichtfolge!U48=Schichten!$B$4),INDEX($D$98:$D$147,MATCH(CODE(Schichtfolge!U48),$H$98:$H$147,0)),IF(ISERROR(VLOOKUP(Schichtfolge!U48,Berechnung!$A$98:$D$147,4,0)),0,VLOOKUP(Schichtfolge!U48,Berechnung!$A$98:$D$147,4,0)))</f>
        <v>0</v>
      </c>
      <c r="BD275" s="29">
        <f>IF(OR(Schichtfolge!V48=Schichten!$B$3,Schichtfolge!V48=Schichten!$B$4),INDEX($D$98:$D$147,MATCH(CODE(Schichtfolge!V48),$H$98:$H$147,0)),IF(ISERROR(VLOOKUP(Schichtfolge!V48,Berechnung!$A$98:$D$147,4,0)),0,VLOOKUP(Schichtfolge!V48,Berechnung!$A$98:$D$147,4,0)))</f>
        <v>0</v>
      </c>
      <c r="BE275" s="29">
        <f>IF(OR(Schichtfolge!W48=Schichten!$B$3,Schichtfolge!W48=Schichten!$B$4),INDEX($D$98:$D$147,MATCH(CODE(Schichtfolge!W48),$H$98:$H$147,0)),IF(ISERROR(VLOOKUP(Schichtfolge!W48,Berechnung!$A$98:$D$147,4,0)),0,VLOOKUP(Schichtfolge!W48,Berechnung!$A$98:$D$147,4,0)))</f>
        <v>0</v>
      </c>
      <c r="BF275" s="29">
        <f>IF(OR(Schichtfolge!X48=Schichten!$B$3,Schichtfolge!X48=Schichten!$B$4),INDEX($D$98:$D$147,MATCH(CODE(Schichtfolge!X48),$H$98:$H$147,0)),IF(ISERROR(VLOOKUP(Schichtfolge!X48,Berechnung!$A$98:$D$147,4,0)),0,VLOOKUP(Schichtfolge!X48,Berechnung!$A$98:$D$147,4,0)))</f>
        <v>0</v>
      </c>
      <c r="BG275" s="29">
        <f>IF(OR(Schichtfolge!Y48=Schichten!$B$3,Schichtfolge!Y48=Schichten!$B$4),INDEX($D$98:$D$147,MATCH(CODE(Schichtfolge!Y48),$H$98:$H$147,0)),IF(ISERROR(VLOOKUP(Schichtfolge!Y48,Berechnung!$A$98:$D$147,4,0)),0,VLOOKUP(Schichtfolge!Y48,Berechnung!$A$98:$D$147,4,0)))</f>
        <v>0</v>
      </c>
      <c r="BH275" s="29">
        <f>IF(OR(Schichtfolge!Z48=Schichten!$B$3,Schichtfolge!Z48=Schichten!$B$4),INDEX($D$98:$D$147,MATCH(CODE(Schichtfolge!Z48),$H$98:$H$147,0)),IF(ISERROR(VLOOKUP(Schichtfolge!Z48,Berechnung!$A$98:$D$147,4,0)),0,VLOOKUP(Schichtfolge!Z48,Berechnung!$A$98:$D$147,4,0)))</f>
        <v>0</v>
      </c>
      <c r="BI275" s="29">
        <f>IF(OR(Schichtfolge!AA48=Schichten!$B$3,Schichtfolge!AA48=Schichten!$B$4),INDEX($D$98:$D$147,MATCH(CODE(Schichtfolge!AA48),$H$98:$H$147,0)),IF(ISERROR(VLOOKUP(Schichtfolge!AA48,Berechnung!$A$98:$D$147,4,0)),0,VLOOKUP(Schichtfolge!AA48,Berechnung!$A$98:$D$147,4,0)))</f>
        <v>0</v>
      </c>
      <c r="BJ275" s="29">
        <f>IF(OR(Schichtfolge!AB48=Schichten!$B$3,Schichtfolge!AB48=Schichten!$B$4),INDEX($D$98:$D$147,MATCH(CODE(Schichtfolge!AB48),$H$98:$H$147,0)),IF(ISERROR(VLOOKUP(Schichtfolge!AB48,Berechnung!$A$98:$D$147,4,0)),0,VLOOKUP(Schichtfolge!AB48,Berechnung!$A$98:$D$147,4,0)))</f>
        <v>0</v>
      </c>
      <c r="BK275" s="29">
        <f>IF(OR(Schichtfolge!AC48=Schichten!$B$3,Schichtfolge!AC48=Schichten!$B$4),INDEX($D$98:$D$147,MATCH(CODE(Schichtfolge!AC48),$H$98:$H$147,0)),IF(ISERROR(VLOOKUP(Schichtfolge!AC48,Berechnung!$A$98:$D$147,4,0)),0,VLOOKUP(Schichtfolge!AC48,Berechnung!$A$98:$D$147,4,0)))</f>
        <v>0</v>
      </c>
      <c r="BL275" s="29">
        <f>IF(OR(Schichtfolge!AD48=Schichten!$B$3,Schichtfolge!AD48=Schichten!$B$4),INDEX($D$98:$D$147,MATCH(CODE(Schichtfolge!AD48),$H$98:$H$147,0)),IF(ISERROR(VLOOKUP(Schichtfolge!AD48,Berechnung!$A$98:$D$147,4,0)),0,VLOOKUP(Schichtfolge!AD48,Berechnung!$A$98:$D$147,4,0)))</f>
        <v>0</v>
      </c>
      <c r="BM275" s="29">
        <f>IF(OR(Schichtfolge!AE48=Schichten!$B$3,Schichtfolge!AE48=Schichten!$B$4),INDEX($D$98:$D$147,MATCH(CODE(Schichtfolge!AE48),$H$98:$H$147,0)),IF(ISERROR(VLOOKUP(Schichtfolge!AE48,Berechnung!$A$98:$D$147,4,0)),0,VLOOKUP(Schichtfolge!AE48,Berechnung!$A$98:$D$147,4,0)))</f>
        <v>0</v>
      </c>
      <c r="BN275" s="29">
        <f>IF(OR(Schichtfolge!AF48=Schichten!$B$3,Schichtfolge!AF48=Schichten!$B$4),INDEX($D$98:$D$147,MATCH(CODE(Schichtfolge!AF48),$H$98:$H$147,0)),IF(ISERROR(VLOOKUP(Schichtfolge!AF48,Berechnung!$A$98:$D$147,4,0)),0,VLOOKUP(Schichtfolge!AF48,Berechnung!$A$98:$D$147,4,0)))</f>
        <v>0</v>
      </c>
      <c r="BO275" s="29">
        <f>IF(OR(Schichtfolge!AG48=Schichten!$B$3,Schichtfolge!AG48=Schichten!$B$4),INDEX($D$98:$D$147,MATCH(CODE(Schichtfolge!AG48),$H$98:$H$147,0)),IF(ISERROR(VLOOKUP(Schichtfolge!AG48,Berechnung!$A$98:$D$147,4,0)),0,VLOOKUP(Schichtfolge!AG48,Berechnung!$A$98:$D$147,4,0)))</f>
        <v>0</v>
      </c>
    </row>
    <row r="276" spans="1:67" x14ac:dyDescent="0.25">
      <c r="A276" s="82" t="str">
        <f>IF(Feiertage!D126&lt;&gt;"",Feiertage!B126,"")</f>
        <v/>
      </c>
      <c r="C276">
        <f>Schichtfolgetabelle!B50</f>
        <v>45</v>
      </c>
      <c r="D276" t="str">
        <f>Schichtfolgetabelle!C50</f>
        <v>Vorname45</v>
      </c>
      <c r="E276" t="str">
        <f>Schichtfolgetabelle!D50</f>
        <v>Nachname45</v>
      </c>
      <c r="F276" s="29" t="str">
        <f t="shared" si="17"/>
        <v>00:00</v>
      </c>
      <c r="G276" s="29">
        <f>IF(OR(Schichtfolgetabelle!F50=Schichten!$B$3,Schichtfolgetabelle!F50=Schichten!$B$4),INDEX($D$98:$D$147,MATCH(CODE(Schichtfolgetabelle!F50),$H$98:$H$147,0)),IF(ISERROR(VLOOKUP(Schichtfolgetabelle!F50,Berechnung!$A$98:$D$147,4,0)),0,VLOOKUP(Schichtfolgetabelle!F50,Berechnung!$A$98:$D$147,4,0)))</f>
        <v>0</v>
      </c>
      <c r="H276" s="29">
        <f>IF(OR(Schichtfolgetabelle!G50=Schichten!$B$3,Schichtfolgetabelle!G50=Schichten!$B$4),INDEX($D$98:$D$147,MATCH(CODE(Schichtfolgetabelle!G50),$H$98:$H$147,0)),IF(ISERROR(VLOOKUP(Schichtfolgetabelle!G50,Berechnung!$A$98:$D$147,4,0)),0,VLOOKUP(Schichtfolgetabelle!G50,Berechnung!$A$98:$D$147,4,0)))</f>
        <v>0</v>
      </c>
      <c r="I276" s="29">
        <f>IF(OR(Schichtfolgetabelle!H50=Schichten!$B$3,Schichtfolgetabelle!H50=Schichten!$B$4),INDEX($D$98:$D$147,MATCH(CODE(Schichtfolgetabelle!H50),$H$98:$H$147,0)),IF(ISERROR(VLOOKUP(Schichtfolgetabelle!H50,Berechnung!$A$98:$D$147,4,0)),0,VLOOKUP(Schichtfolgetabelle!H50,Berechnung!$A$98:$D$147,4,0)))</f>
        <v>0</v>
      </c>
      <c r="J276" s="29">
        <f>IF(OR(Schichtfolgetabelle!I50=Schichten!$B$3,Schichtfolgetabelle!I50=Schichten!$B$4),INDEX($D$98:$D$147,MATCH(CODE(Schichtfolgetabelle!I50),$H$98:$H$147,0)),IF(ISERROR(VLOOKUP(Schichtfolgetabelle!I50,Berechnung!$A$98:$D$147,4,0)),0,VLOOKUP(Schichtfolgetabelle!I50,Berechnung!$A$98:$D$147,4,0)))</f>
        <v>0</v>
      </c>
      <c r="K276" s="29">
        <f>IF(OR(Schichtfolgetabelle!J50=Schichten!$B$3,Schichtfolgetabelle!J50=Schichten!$B$4),INDEX($D$98:$D$147,MATCH(CODE(Schichtfolgetabelle!J50),$H$98:$H$147,0)),IF(ISERROR(VLOOKUP(Schichtfolgetabelle!J50,Berechnung!$A$98:$D$147,4,0)),0,VLOOKUP(Schichtfolgetabelle!J50,Berechnung!$A$98:$D$147,4,0)))</f>
        <v>0</v>
      </c>
      <c r="L276" s="29">
        <f>IF(OR(Schichtfolgetabelle!K50=Schichten!$B$3,Schichtfolgetabelle!K50=Schichten!$B$4),INDEX($D$98:$D$147,MATCH(CODE(Schichtfolgetabelle!K50),$H$98:$H$147,0)),IF(ISERROR(VLOOKUP(Schichtfolgetabelle!K50,Berechnung!$A$98:$D$147,4,0)),0,VLOOKUP(Schichtfolgetabelle!K50,Berechnung!$A$98:$D$147,4,0)))</f>
        <v>0</v>
      </c>
      <c r="M276" s="29">
        <f>IF(OR(Schichtfolgetabelle!L50=Schichten!$B$3,Schichtfolgetabelle!L50=Schichten!$B$4),INDEX($D$98:$D$147,MATCH(CODE(Schichtfolgetabelle!L50),$H$98:$H$147,0)),IF(ISERROR(VLOOKUP(Schichtfolgetabelle!L50,Berechnung!$A$98:$D$147,4,0)),0,VLOOKUP(Schichtfolgetabelle!L50,Berechnung!$A$98:$D$147,4,0)))</f>
        <v>0</v>
      </c>
      <c r="N276" s="29">
        <f>IF(OR(Schichtfolgetabelle!M50=Schichten!$B$3,Schichtfolgetabelle!M50=Schichten!$B$4),INDEX($D$98:$D$147,MATCH(CODE(Schichtfolgetabelle!M50),$H$98:$H$147,0)),IF(ISERROR(VLOOKUP(Schichtfolgetabelle!M50,Berechnung!$A$98:$D$147,4,0)),0,VLOOKUP(Schichtfolgetabelle!M50,Berechnung!$A$98:$D$147,4,0)))</f>
        <v>0</v>
      </c>
      <c r="O276" s="29">
        <f>IF(OR(Schichtfolgetabelle!N50=Schichten!$B$3,Schichtfolgetabelle!N50=Schichten!$B$4),INDEX($D$98:$D$147,MATCH(CODE(Schichtfolgetabelle!N50),$H$98:$H$147,0)),IF(ISERROR(VLOOKUP(Schichtfolgetabelle!N50,Berechnung!$A$98:$D$147,4,0)),0,VLOOKUP(Schichtfolgetabelle!N50,Berechnung!$A$98:$D$147,4,0)))</f>
        <v>0</v>
      </c>
      <c r="P276" s="29">
        <f>IF(OR(Schichtfolgetabelle!O50=Schichten!$B$3,Schichtfolgetabelle!O50=Schichten!$B$4),INDEX($D$98:$D$147,MATCH(CODE(Schichtfolgetabelle!O50),$H$98:$H$147,0)),IF(ISERROR(VLOOKUP(Schichtfolgetabelle!O50,Berechnung!$A$98:$D$147,4,0)),0,VLOOKUP(Schichtfolgetabelle!O50,Berechnung!$A$98:$D$147,4,0)))</f>
        <v>0</v>
      </c>
      <c r="Q276" s="29">
        <f>IF(OR(Schichtfolgetabelle!P50=Schichten!$B$3,Schichtfolgetabelle!P50=Schichten!$B$4),INDEX($D$98:$D$147,MATCH(CODE(Schichtfolgetabelle!P50),$H$98:$H$147,0)),IF(ISERROR(VLOOKUP(Schichtfolgetabelle!P50,Berechnung!$A$98:$D$147,4,0)),0,VLOOKUP(Schichtfolgetabelle!P50,Berechnung!$A$98:$D$147,4,0)))</f>
        <v>0</v>
      </c>
      <c r="R276" s="29">
        <f>IF(OR(Schichtfolgetabelle!Q50=Schichten!$B$3,Schichtfolgetabelle!Q50=Schichten!$B$4),INDEX($D$98:$D$147,MATCH(CODE(Schichtfolgetabelle!Q50),$H$98:$H$147,0)),IF(ISERROR(VLOOKUP(Schichtfolgetabelle!Q50,Berechnung!$A$98:$D$147,4,0)),0,VLOOKUP(Schichtfolgetabelle!Q50,Berechnung!$A$98:$D$147,4,0)))</f>
        <v>0</v>
      </c>
      <c r="S276" s="29">
        <f>IF(OR(Schichtfolgetabelle!R50=Schichten!$B$3,Schichtfolgetabelle!R50=Schichten!$B$4),INDEX($D$98:$D$147,MATCH(CODE(Schichtfolgetabelle!R50),$H$98:$H$147,0)),IF(ISERROR(VLOOKUP(Schichtfolgetabelle!R50,Berechnung!$A$98:$D$147,4,0)),0,VLOOKUP(Schichtfolgetabelle!R50,Berechnung!$A$98:$D$147,4,0)))</f>
        <v>0</v>
      </c>
      <c r="T276" s="29">
        <f>IF(OR(Schichtfolgetabelle!S50=Schichten!$B$3,Schichtfolgetabelle!S50=Schichten!$B$4),INDEX($D$98:$D$147,MATCH(CODE(Schichtfolgetabelle!S50),$H$98:$H$147,0)),IF(ISERROR(VLOOKUP(Schichtfolgetabelle!S50,Berechnung!$A$98:$D$147,4,0)),0,VLOOKUP(Schichtfolgetabelle!S50,Berechnung!$A$98:$D$147,4,0)))</f>
        <v>0</v>
      </c>
      <c r="U276" s="29">
        <f>IF(OR(Schichtfolgetabelle!T50=Schichten!$B$3,Schichtfolgetabelle!T50=Schichten!$B$4),INDEX($D$98:$D$147,MATCH(CODE(Schichtfolgetabelle!T50),$H$98:$H$147,0)),IF(ISERROR(VLOOKUP(Schichtfolgetabelle!T50,Berechnung!$A$98:$D$147,4,0)),0,VLOOKUP(Schichtfolgetabelle!T50,Berechnung!$A$98:$D$147,4,0)))</f>
        <v>0</v>
      </c>
      <c r="V276" s="29">
        <f>IF(OR(Schichtfolgetabelle!U50=Schichten!$B$3,Schichtfolgetabelle!U50=Schichten!$B$4),INDEX($D$98:$D$147,MATCH(CODE(Schichtfolgetabelle!U50),$H$98:$H$147,0)),IF(ISERROR(VLOOKUP(Schichtfolgetabelle!U50,Berechnung!$A$98:$D$147,4,0)),0,VLOOKUP(Schichtfolgetabelle!U50,Berechnung!$A$98:$D$147,4,0)))</f>
        <v>0</v>
      </c>
      <c r="W276" s="29">
        <f>IF(OR(Schichtfolgetabelle!V50=Schichten!$B$3,Schichtfolgetabelle!V50=Schichten!$B$4),INDEX($D$98:$D$147,MATCH(CODE(Schichtfolgetabelle!V50),$H$98:$H$147,0)),IF(ISERROR(VLOOKUP(Schichtfolgetabelle!V50,Berechnung!$A$98:$D$147,4,0)),0,VLOOKUP(Schichtfolgetabelle!V50,Berechnung!$A$98:$D$147,4,0)))</f>
        <v>0</v>
      </c>
      <c r="X276" s="29">
        <f>IF(OR(Schichtfolgetabelle!W50=Schichten!$B$3,Schichtfolgetabelle!W50=Schichten!$B$4),INDEX($D$98:$D$147,MATCH(CODE(Schichtfolgetabelle!W50),$H$98:$H$147,0)),IF(ISERROR(VLOOKUP(Schichtfolgetabelle!W50,Berechnung!$A$98:$D$147,4,0)),0,VLOOKUP(Schichtfolgetabelle!W50,Berechnung!$A$98:$D$147,4,0)))</f>
        <v>0</v>
      </c>
      <c r="Y276" s="29">
        <f>IF(OR(Schichtfolgetabelle!X50=Schichten!$B$3,Schichtfolgetabelle!X50=Schichten!$B$4),INDEX($D$98:$D$147,MATCH(CODE(Schichtfolgetabelle!X50),$H$98:$H$147,0)),IF(ISERROR(VLOOKUP(Schichtfolgetabelle!X50,Berechnung!$A$98:$D$147,4,0)),0,VLOOKUP(Schichtfolgetabelle!X50,Berechnung!$A$98:$D$147,4,0)))</f>
        <v>0</v>
      </c>
      <c r="Z276" s="29">
        <f>IF(OR(Schichtfolgetabelle!Y50=Schichten!$B$3,Schichtfolgetabelle!Y50=Schichten!$B$4),INDEX($D$98:$D$147,MATCH(CODE(Schichtfolgetabelle!Y50),$H$98:$H$147,0)),IF(ISERROR(VLOOKUP(Schichtfolgetabelle!Y50,Berechnung!$A$98:$D$147,4,0)),0,VLOOKUP(Schichtfolgetabelle!Y50,Berechnung!$A$98:$D$147,4,0)))</f>
        <v>0</v>
      </c>
      <c r="AA276" s="29">
        <f>IF(OR(Schichtfolgetabelle!Z50=Schichten!$B$3,Schichtfolgetabelle!Z50=Schichten!$B$4),INDEX($D$98:$D$147,MATCH(CODE(Schichtfolgetabelle!Z50),$H$98:$H$147,0)),IF(ISERROR(VLOOKUP(Schichtfolgetabelle!Z50,Berechnung!$A$98:$D$147,4,0)),0,VLOOKUP(Schichtfolgetabelle!Z50,Berechnung!$A$98:$D$147,4,0)))</f>
        <v>0</v>
      </c>
      <c r="AB276" s="29">
        <f>IF(OR(Schichtfolgetabelle!AA50=Schichten!$B$3,Schichtfolgetabelle!AA50=Schichten!$B$4),INDEX($D$98:$D$147,MATCH(CODE(Schichtfolgetabelle!AA50),$H$98:$H$147,0)),IF(ISERROR(VLOOKUP(Schichtfolgetabelle!AA50,Berechnung!$A$98:$D$147,4,0)),0,VLOOKUP(Schichtfolgetabelle!AA50,Berechnung!$A$98:$D$147,4,0)))</f>
        <v>0</v>
      </c>
      <c r="AC276" s="29">
        <f>IF(OR(Schichtfolgetabelle!AB50=Schichten!$B$3,Schichtfolgetabelle!AB50=Schichten!$B$4),INDEX($D$98:$D$147,MATCH(CODE(Schichtfolgetabelle!AB50),$H$98:$H$147,0)),IF(ISERROR(VLOOKUP(Schichtfolgetabelle!AB50,Berechnung!$A$98:$D$147,4,0)),0,VLOOKUP(Schichtfolgetabelle!AB50,Berechnung!$A$98:$D$147,4,0)))</f>
        <v>0</v>
      </c>
      <c r="AD276" s="29">
        <f>IF(OR(Schichtfolgetabelle!AC50=Schichten!$B$3,Schichtfolgetabelle!AC50=Schichten!$B$4),INDEX($D$98:$D$147,MATCH(CODE(Schichtfolgetabelle!AC50),$H$98:$H$147,0)),IF(ISERROR(VLOOKUP(Schichtfolgetabelle!AC50,Berechnung!$A$98:$D$147,4,0)),0,VLOOKUP(Schichtfolgetabelle!AC50,Berechnung!$A$98:$D$147,4,0)))</f>
        <v>0</v>
      </c>
      <c r="AE276" s="29">
        <f>IF(OR(Schichtfolgetabelle!AD50=Schichten!$B$3,Schichtfolgetabelle!AD50=Schichten!$B$4),INDEX($D$98:$D$147,MATCH(CODE(Schichtfolgetabelle!AD50),$H$98:$H$147,0)),IF(ISERROR(VLOOKUP(Schichtfolgetabelle!AD50,Berechnung!$A$98:$D$147,4,0)),0,VLOOKUP(Schichtfolgetabelle!AD50,Berechnung!$A$98:$D$147,4,0)))</f>
        <v>0</v>
      </c>
      <c r="AF276" s="29">
        <f>IF(OR(Schichtfolgetabelle!AE50=Schichten!$B$3,Schichtfolgetabelle!AE50=Schichten!$B$4),INDEX($D$98:$D$147,MATCH(CODE(Schichtfolgetabelle!AE50),$H$98:$H$147,0)),IF(ISERROR(VLOOKUP(Schichtfolgetabelle!AE50,Berechnung!$A$98:$D$147,4,0)),0,VLOOKUP(Schichtfolgetabelle!AE50,Berechnung!$A$98:$D$147,4,0)))</f>
        <v>0</v>
      </c>
      <c r="AG276" s="29">
        <f>IF(OR(Schichtfolgetabelle!AF50=Schichten!$B$3,Schichtfolgetabelle!AF50=Schichten!$B$4),INDEX($D$98:$D$147,MATCH(CODE(Schichtfolgetabelle!AF50),$H$98:$H$147,0)),IF(ISERROR(VLOOKUP(Schichtfolgetabelle!AF50,Berechnung!$A$98:$D$147,4,0)),0,VLOOKUP(Schichtfolgetabelle!AF50,Berechnung!$A$98:$D$147,4,0)))</f>
        <v>0</v>
      </c>
      <c r="AH276" s="29">
        <f>IF(OR(Schichtfolgetabelle!AG50=Schichten!$B$3,Schichtfolgetabelle!AG50=Schichten!$B$4),INDEX($D$98:$D$147,MATCH(CODE(Schichtfolgetabelle!AG50),$H$98:$H$147,0)),IF(ISERROR(VLOOKUP(Schichtfolgetabelle!AG50,Berechnung!$A$98:$D$147,4,0)),0,VLOOKUP(Schichtfolgetabelle!AG50,Berechnung!$A$98:$D$147,4,0)))</f>
        <v>0</v>
      </c>
      <c r="AI276" s="29">
        <f>IF(OR(Schichtfolgetabelle!AH50=Schichten!$B$3,Schichtfolgetabelle!AH50=Schichten!$B$4),INDEX($D$98:$D$147,MATCH(CODE(Schichtfolgetabelle!AH50),$H$98:$H$147,0)),IF(ISERROR(VLOOKUP(Schichtfolgetabelle!AH50,Berechnung!$A$98:$D$147,4,0)),0,VLOOKUP(Schichtfolgetabelle!AH50,Berechnung!$A$98:$D$147,4,0)))</f>
        <v>0</v>
      </c>
      <c r="AJ276" s="29">
        <f>IF(OR(Schichtfolgetabelle!AI50=Schichten!$B$3,Schichtfolgetabelle!AI50=Schichten!$B$4),INDEX($D$98:$D$147,MATCH(CODE(Schichtfolgetabelle!AI50),$H$98:$H$147,0)),IF(ISERROR(VLOOKUP(Schichtfolgetabelle!AI50,Berechnung!$A$98:$D$147,4,0)),0,VLOOKUP(Schichtfolgetabelle!AI50,Berechnung!$A$98:$D$147,4,0)))</f>
        <v>0</v>
      </c>
      <c r="AK276" s="29">
        <f>IF(OR(Schichtfolgetabelle!AJ50=Schichten!$B$3,Schichtfolgetabelle!AJ50=Schichten!$B$4),INDEX($D$98:$D$147,MATCH(CODE(Schichtfolgetabelle!AJ50),$H$98:$H$147,0)),IF(ISERROR(VLOOKUP(Schichtfolgetabelle!AJ50,Berechnung!$A$98:$D$147,4,0)),0,VLOOKUP(Schichtfolgetabelle!AJ50,Berechnung!$A$98:$D$147,4,0)))</f>
        <v>0</v>
      </c>
      <c r="AM276" t="str">
        <f t="shared" si="18"/>
        <v>00:00</v>
      </c>
      <c r="AN276" s="29">
        <f>IF(OR(Schichtfolge!F49=Schichten!$B$3,Schichtfolge!F49=Schichten!$B$4),INDEX($D$98:$D$147,MATCH(CODE(Schichtfolge!F49),$H$98:$H$147,0)),IF(ISERROR(VLOOKUP(Schichtfolge!F49,Berechnung!$A$98:$D$147,4,0)),0,VLOOKUP(Schichtfolge!F49,Berechnung!$A$98:$D$147,4,0)))</f>
        <v>0</v>
      </c>
      <c r="AO276" s="29">
        <f>IF(OR(Schichtfolge!G49=Schichten!$B$3,Schichtfolge!G49=Schichten!$B$4),INDEX($D$98:$D$147,MATCH(CODE(Schichtfolge!G49),$H$98:$H$147,0)),IF(ISERROR(VLOOKUP(Schichtfolge!G49,Berechnung!$A$98:$D$147,4,0)),0,VLOOKUP(Schichtfolge!G49,Berechnung!$A$98:$D$147,4,0)))</f>
        <v>0</v>
      </c>
      <c r="AP276" s="29">
        <f>IF(OR(Schichtfolge!H49=Schichten!$B$3,Schichtfolge!H49=Schichten!$B$4),INDEX($D$98:$D$147,MATCH(CODE(Schichtfolge!H49),$H$98:$H$147,0)),IF(ISERROR(VLOOKUP(Schichtfolge!H49,Berechnung!$A$98:$D$147,4,0)),0,VLOOKUP(Schichtfolge!H49,Berechnung!$A$98:$D$147,4,0)))</f>
        <v>0</v>
      </c>
      <c r="AQ276" s="29">
        <f>IF(OR(Schichtfolge!I49=Schichten!$B$3,Schichtfolge!I49=Schichten!$B$4),INDEX($D$98:$D$147,MATCH(CODE(Schichtfolge!I49),$H$98:$H$147,0)),IF(ISERROR(VLOOKUP(Schichtfolge!I49,Berechnung!$A$98:$D$147,4,0)),0,VLOOKUP(Schichtfolge!I49,Berechnung!$A$98:$D$147,4,0)))</f>
        <v>0</v>
      </c>
      <c r="AR276" s="29">
        <f>IF(OR(Schichtfolge!J49=Schichten!$B$3,Schichtfolge!J49=Schichten!$B$4),INDEX($D$98:$D$147,MATCH(CODE(Schichtfolge!J49),$H$98:$H$147,0)),IF(ISERROR(VLOOKUP(Schichtfolge!J49,Berechnung!$A$98:$D$147,4,0)),0,VLOOKUP(Schichtfolge!J49,Berechnung!$A$98:$D$147,4,0)))</f>
        <v>0</v>
      </c>
      <c r="AS276" s="29">
        <f>IF(OR(Schichtfolge!K49=Schichten!$B$3,Schichtfolge!K49=Schichten!$B$4),INDEX($D$98:$D$147,MATCH(CODE(Schichtfolge!K49),$H$98:$H$147,0)),IF(ISERROR(VLOOKUP(Schichtfolge!K49,Berechnung!$A$98:$D$147,4,0)),0,VLOOKUP(Schichtfolge!K49,Berechnung!$A$98:$D$147,4,0)))</f>
        <v>0</v>
      </c>
      <c r="AT276" s="29">
        <f>IF(OR(Schichtfolge!L49=Schichten!$B$3,Schichtfolge!L49=Schichten!$B$4),INDEX($D$98:$D$147,MATCH(CODE(Schichtfolge!L49),$H$98:$H$147,0)),IF(ISERROR(VLOOKUP(Schichtfolge!L49,Berechnung!$A$98:$D$147,4,0)),0,VLOOKUP(Schichtfolge!L49,Berechnung!$A$98:$D$147,4,0)))</f>
        <v>0</v>
      </c>
      <c r="AU276" s="29">
        <f>IF(OR(Schichtfolge!M49=Schichten!$B$3,Schichtfolge!M49=Schichten!$B$4),INDEX($D$98:$D$147,MATCH(CODE(Schichtfolge!M49),$H$98:$H$147,0)),IF(ISERROR(VLOOKUP(Schichtfolge!M49,Berechnung!$A$98:$D$147,4,0)),0,VLOOKUP(Schichtfolge!M49,Berechnung!$A$98:$D$147,4,0)))</f>
        <v>0</v>
      </c>
      <c r="AV276" s="29">
        <f>IF(OR(Schichtfolge!N49=Schichten!$B$3,Schichtfolge!N49=Schichten!$B$4),INDEX($D$98:$D$147,MATCH(CODE(Schichtfolge!N49),$H$98:$H$147,0)),IF(ISERROR(VLOOKUP(Schichtfolge!N49,Berechnung!$A$98:$D$147,4,0)),0,VLOOKUP(Schichtfolge!N49,Berechnung!$A$98:$D$147,4,0)))</f>
        <v>0</v>
      </c>
      <c r="AW276" s="29">
        <f>IF(OR(Schichtfolge!O49=Schichten!$B$3,Schichtfolge!O49=Schichten!$B$4),INDEX($D$98:$D$147,MATCH(CODE(Schichtfolge!O49),$H$98:$H$147,0)),IF(ISERROR(VLOOKUP(Schichtfolge!O49,Berechnung!$A$98:$D$147,4,0)),0,VLOOKUP(Schichtfolge!O49,Berechnung!$A$98:$D$147,4,0)))</f>
        <v>0</v>
      </c>
      <c r="AX276" s="29">
        <f>IF(OR(Schichtfolge!P49=Schichten!$B$3,Schichtfolge!P49=Schichten!$B$4),INDEX($D$98:$D$147,MATCH(CODE(Schichtfolge!P49),$H$98:$H$147,0)),IF(ISERROR(VLOOKUP(Schichtfolge!P49,Berechnung!$A$98:$D$147,4,0)),0,VLOOKUP(Schichtfolge!P49,Berechnung!$A$98:$D$147,4,0)))</f>
        <v>0</v>
      </c>
      <c r="AY276" s="29">
        <f>IF(OR(Schichtfolge!Q49=Schichten!$B$3,Schichtfolge!Q49=Schichten!$B$4),INDEX($D$98:$D$147,MATCH(CODE(Schichtfolge!Q49),$H$98:$H$147,0)),IF(ISERROR(VLOOKUP(Schichtfolge!Q49,Berechnung!$A$98:$D$147,4,0)),0,VLOOKUP(Schichtfolge!Q49,Berechnung!$A$98:$D$147,4,0)))</f>
        <v>0</v>
      </c>
      <c r="AZ276" s="29">
        <f>IF(OR(Schichtfolge!R49=Schichten!$B$3,Schichtfolge!R49=Schichten!$B$4),INDEX($D$98:$D$147,MATCH(CODE(Schichtfolge!R49),$H$98:$H$147,0)),IF(ISERROR(VLOOKUP(Schichtfolge!R49,Berechnung!$A$98:$D$147,4,0)),0,VLOOKUP(Schichtfolge!R49,Berechnung!$A$98:$D$147,4,0)))</f>
        <v>0</v>
      </c>
      <c r="BA276" s="29">
        <f>IF(OR(Schichtfolge!S49=Schichten!$B$3,Schichtfolge!S49=Schichten!$B$4),INDEX($D$98:$D$147,MATCH(CODE(Schichtfolge!S49),$H$98:$H$147,0)),IF(ISERROR(VLOOKUP(Schichtfolge!S49,Berechnung!$A$98:$D$147,4,0)),0,VLOOKUP(Schichtfolge!S49,Berechnung!$A$98:$D$147,4,0)))</f>
        <v>0</v>
      </c>
      <c r="BB276" s="29">
        <f>IF(OR(Schichtfolge!T49=Schichten!$B$3,Schichtfolge!T49=Schichten!$B$4),INDEX($D$98:$D$147,MATCH(CODE(Schichtfolge!T49),$H$98:$H$147,0)),IF(ISERROR(VLOOKUP(Schichtfolge!T49,Berechnung!$A$98:$D$147,4,0)),0,VLOOKUP(Schichtfolge!T49,Berechnung!$A$98:$D$147,4,0)))</f>
        <v>0</v>
      </c>
      <c r="BC276" s="29">
        <f>IF(OR(Schichtfolge!U49=Schichten!$B$3,Schichtfolge!U49=Schichten!$B$4),INDEX($D$98:$D$147,MATCH(CODE(Schichtfolge!U49),$H$98:$H$147,0)),IF(ISERROR(VLOOKUP(Schichtfolge!U49,Berechnung!$A$98:$D$147,4,0)),0,VLOOKUP(Schichtfolge!U49,Berechnung!$A$98:$D$147,4,0)))</f>
        <v>0</v>
      </c>
      <c r="BD276" s="29">
        <f>IF(OR(Schichtfolge!V49=Schichten!$B$3,Schichtfolge!V49=Schichten!$B$4),INDEX($D$98:$D$147,MATCH(CODE(Schichtfolge!V49),$H$98:$H$147,0)),IF(ISERROR(VLOOKUP(Schichtfolge!V49,Berechnung!$A$98:$D$147,4,0)),0,VLOOKUP(Schichtfolge!V49,Berechnung!$A$98:$D$147,4,0)))</f>
        <v>0</v>
      </c>
      <c r="BE276" s="29">
        <f>IF(OR(Schichtfolge!W49=Schichten!$B$3,Schichtfolge!W49=Schichten!$B$4),INDEX($D$98:$D$147,MATCH(CODE(Schichtfolge!W49),$H$98:$H$147,0)),IF(ISERROR(VLOOKUP(Schichtfolge!W49,Berechnung!$A$98:$D$147,4,0)),0,VLOOKUP(Schichtfolge!W49,Berechnung!$A$98:$D$147,4,0)))</f>
        <v>0</v>
      </c>
      <c r="BF276" s="29">
        <f>IF(OR(Schichtfolge!X49=Schichten!$B$3,Schichtfolge!X49=Schichten!$B$4),INDEX($D$98:$D$147,MATCH(CODE(Schichtfolge!X49),$H$98:$H$147,0)),IF(ISERROR(VLOOKUP(Schichtfolge!X49,Berechnung!$A$98:$D$147,4,0)),0,VLOOKUP(Schichtfolge!X49,Berechnung!$A$98:$D$147,4,0)))</f>
        <v>0</v>
      </c>
      <c r="BG276" s="29">
        <f>IF(OR(Schichtfolge!Y49=Schichten!$B$3,Schichtfolge!Y49=Schichten!$B$4),INDEX($D$98:$D$147,MATCH(CODE(Schichtfolge!Y49),$H$98:$H$147,0)),IF(ISERROR(VLOOKUP(Schichtfolge!Y49,Berechnung!$A$98:$D$147,4,0)),0,VLOOKUP(Schichtfolge!Y49,Berechnung!$A$98:$D$147,4,0)))</f>
        <v>0</v>
      </c>
      <c r="BH276" s="29">
        <f>IF(OR(Schichtfolge!Z49=Schichten!$B$3,Schichtfolge!Z49=Schichten!$B$4),INDEX($D$98:$D$147,MATCH(CODE(Schichtfolge!Z49),$H$98:$H$147,0)),IF(ISERROR(VLOOKUP(Schichtfolge!Z49,Berechnung!$A$98:$D$147,4,0)),0,VLOOKUP(Schichtfolge!Z49,Berechnung!$A$98:$D$147,4,0)))</f>
        <v>0</v>
      </c>
      <c r="BI276" s="29">
        <f>IF(OR(Schichtfolge!AA49=Schichten!$B$3,Schichtfolge!AA49=Schichten!$B$4),INDEX($D$98:$D$147,MATCH(CODE(Schichtfolge!AA49),$H$98:$H$147,0)),IF(ISERROR(VLOOKUP(Schichtfolge!AA49,Berechnung!$A$98:$D$147,4,0)),0,VLOOKUP(Schichtfolge!AA49,Berechnung!$A$98:$D$147,4,0)))</f>
        <v>0</v>
      </c>
      <c r="BJ276" s="29">
        <f>IF(OR(Schichtfolge!AB49=Schichten!$B$3,Schichtfolge!AB49=Schichten!$B$4),INDEX($D$98:$D$147,MATCH(CODE(Schichtfolge!AB49),$H$98:$H$147,0)),IF(ISERROR(VLOOKUP(Schichtfolge!AB49,Berechnung!$A$98:$D$147,4,0)),0,VLOOKUP(Schichtfolge!AB49,Berechnung!$A$98:$D$147,4,0)))</f>
        <v>0</v>
      </c>
      <c r="BK276" s="29">
        <f>IF(OR(Schichtfolge!AC49=Schichten!$B$3,Schichtfolge!AC49=Schichten!$B$4),INDEX($D$98:$D$147,MATCH(CODE(Schichtfolge!AC49),$H$98:$H$147,0)),IF(ISERROR(VLOOKUP(Schichtfolge!AC49,Berechnung!$A$98:$D$147,4,0)),0,VLOOKUP(Schichtfolge!AC49,Berechnung!$A$98:$D$147,4,0)))</f>
        <v>0</v>
      </c>
      <c r="BL276" s="29">
        <f>IF(OR(Schichtfolge!AD49=Schichten!$B$3,Schichtfolge!AD49=Schichten!$B$4),INDEX($D$98:$D$147,MATCH(CODE(Schichtfolge!AD49),$H$98:$H$147,0)),IF(ISERROR(VLOOKUP(Schichtfolge!AD49,Berechnung!$A$98:$D$147,4,0)),0,VLOOKUP(Schichtfolge!AD49,Berechnung!$A$98:$D$147,4,0)))</f>
        <v>0</v>
      </c>
      <c r="BM276" s="29">
        <f>IF(OR(Schichtfolge!AE49=Schichten!$B$3,Schichtfolge!AE49=Schichten!$B$4),INDEX($D$98:$D$147,MATCH(CODE(Schichtfolge!AE49),$H$98:$H$147,0)),IF(ISERROR(VLOOKUP(Schichtfolge!AE49,Berechnung!$A$98:$D$147,4,0)),0,VLOOKUP(Schichtfolge!AE49,Berechnung!$A$98:$D$147,4,0)))</f>
        <v>0</v>
      </c>
      <c r="BN276" s="29">
        <f>IF(OR(Schichtfolge!AF49=Schichten!$B$3,Schichtfolge!AF49=Schichten!$B$4),INDEX($D$98:$D$147,MATCH(CODE(Schichtfolge!AF49),$H$98:$H$147,0)),IF(ISERROR(VLOOKUP(Schichtfolge!AF49,Berechnung!$A$98:$D$147,4,0)),0,VLOOKUP(Schichtfolge!AF49,Berechnung!$A$98:$D$147,4,0)))</f>
        <v>0</v>
      </c>
      <c r="BO276" s="29">
        <f>IF(OR(Schichtfolge!AG49=Schichten!$B$3,Schichtfolge!AG49=Schichten!$B$4),INDEX($D$98:$D$147,MATCH(CODE(Schichtfolge!AG49),$H$98:$H$147,0)),IF(ISERROR(VLOOKUP(Schichtfolge!AG49,Berechnung!$A$98:$D$147,4,0)),0,VLOOKUP(Schichtfolge!AG49,Berechnung!$A$98:$D$147,4,0)))</f>
        <v>0</v>
      </c>
    </row>
    <row r="277" spans="1:67" x14ac:dyDescent="0.25">
      <c r="A277" s="82" t="str">
        <f>IF(Feiertage!D127&lt;&gt;"",Feiertage!B127,"")</f>
        <v/>
      </c>
      <c r="C277">
        <f>Schichtfolgetabelle!B51</f>
        <v>46</v>
      </c>
      <c r="D277" t="str">
        <f>Schichtfolgetabelle!C51</f>
        <v>Vorname46</v>
      </c>
      <c r="E277" t="str">
        <f>Schichtfolgetabelle!D51</f>
        <v>Nachname46</v>
      </c>
      <c r="F277" s="29" t="str">
        <f t="shared" si="17"/>
        <v>00:00</v>
      </c>
      <c r="G277" s="29">
        <f>IF(OR(Schichtfolgetabelle!F51=Schichten!$B$3,Schichtfolgetabelle!F51=Schichten!$B$4),INDEX($D$98:$D$147,MATCH(CODE(Schichtfolgetabelle!F51),$H$98:$H$147,0)),IF(ISERROR(VLOOKUP(Schichtfolgetabelle!F51,Berechnung!$A$98:$D$147,4,0)),0,VLOOKUP(Schichtfolgetabelle!F51,Berechnung!$A$98:$D$147,4,0)))</f>
        <v>0</v>
      </c>
      <c r="H277" s="29">
        <f>IF(OR(Schichtfolgetabelle!G51=Schichten!$B$3,Schichtfolgetabelle!G51=Schichten!$B$4),INDEX($D$98:$D$147,MATCH(CODE(Schichtfolgetabelle!G51),$H$98:$H$147,0)),IF(ISERROR(VLOOKUP(Schichtfolgetabelle!G51,Berechnung!$A$98:$D$147,4,0)),0,VLOOKUP(Schichtfolgetabelle!G51,Berechnung!$A$98:$D$147,4,0)))</f>
        <v>0</v>
      </c>
      <c r="I277" s="29">
        <f>IF(OR(Schichtfolgetabelle!H51=Schichten!$B$3,Schichtfolgetabelle!H51=Schichten!$B$4),INDEX($D$98:$D$147,MATCH(CODE(Schichtfolgetabelle!H51),$H$98:$H$147,0)),IF(ISERROR(VLOOKUP(Schichtfolgetabelle!H51,Berechnung!$A$98:$D$147,4,0)),0,VLOOKUP(Schichtfolgetabelle!H51,Berechnung!$A$98:$D$147,4,0)))</f>
        <v>0</v>
      </c>
      <c r="J277" s="29">
        <f>IF(OR(Schichtfolgetabelle!I51=Schichten!$B$3,Schichtfolgetabelle!I51=Schichten!$B$4),INDEX($D$98:$D$147,MATCH(CODE(Schichtfolgetabelle!I51),$H$98:$H$147,0)),IF(ISERROR(VLOOKUP(Schichtfolgetabelle!I51,Berechnung!$A$98:$D$147,4,0)),0,VLOOKUP(Schichtfolgetabelle!I51,Berechnung!$A$98:$D$147,4,0)))</f>
        <v>0</v>
      </c>
      <c r="K277" s="29">
        <f>IF(OR(Schichtfolgetabelle!J51=Schichten!$B$3,Schichtfolgetabelle!J51=Schichten!$B$4),INDEX($D$98:$D$147,MATCH(CODE(Schichtfolgetabelle!J51),$H$98:$H$147,0)),IF(ISERROR(VLOOKUP(Schichtfolgetabelle!J51,Berechnung!$A$98:$D$147,4,0)),0,VLOOKUP(Schichtfolgetabelle!J51,Berechnung!$A$98:$D$147,4,0)))</f>
        <v>0</v>
      </c>
      <c r="L277" s="29">
        <f>IF(OR(Schichtfolgetabelle!K51=Schichten!$B$3,Schichtfolgetabelle!K51=Schichten!$B$4),INDEX($D$98:$D$147,MATCH(CODE(Schichtfolgetabelle!K51),$H$98:$H$147,0)),IF(ISERROR(VLOOKUP(Schichtfolgetabelle!K51,Berechnung!$A$98:$D$147,4,0)),0,VLOOKUP(Schichtfolgetabelle!K51,Berechnung!$A$98:$D$147,4,0)))</f>
        <v>0</v>
      </c>
      <c r="M277" s="29">
        <f>IF(OR(Schichtfolgetabelle!L51=Schichten!$B$3,Schichtfolgetabelle!L51=Schichten!$B$4),INDEX($D$98:$D$147,MATCH(CODE(Schichtfolgetabelle!L51),$H$98:$H$147,0)),IF(ISERROR(VLOOKUP(Schichtfolgetabelle!L51,Berechnung!$A$98:$D$147,4,0)),0,VLOOKUP(Schichtfolgetabelle!L51,Berechnung!$A$98:$D$147,4,0)))</f>
        <v>0</v>
      </c>
      <c r="N277" s="29">
        <f>IF(OR(Schichtfolgetabelle!M51=Schichten!$B$3,Schichtfolgetabelle!M51=Schichten!$B$4),INDEX($D$98:$D$147,MATCH(CODE(Schichtfolgetabelle!M51),$H$98:$H$147,0)),IF(ISERROR(VLOOKUP(Schichtfolgetabelle!M51,Berechnung!$A$98:$D$147,4,0)),0,VLOOKUP(Schichtfolgetabelle!M51,Berechnung!$A$98:$D$147,4,0)))</f>
        <v>0</v>
      </c>
      <c r="O277" s="29">
        <f>IF(OR(Schichtfolgetabelle!N51=Schichten!$B$3,Schichtfolgetabelle!N51=Schichten!$B$4),INDEX($D$98:$D$147,MATCH(CODE(Schichtfolgetabelle!N51),$H$98:$H$147,0)),IF(ISERROR(VLOOKUP(Schichtfolgetabelle!N51,Berechnung!$A$98:$D$147,4,0)),0,VLOOKUP(Schichtfolgetabelle!N51,Berechnung!$A$98:$D$147,4,0)))</f>
        <v>0</v>
      </c>
      <c r="P277" s="29">
        <f>IF(OR(Schichtfolgetabelle!O51=Schichten!$B$3,Schichtfolgetabelle!O51=Schichten!$B$4),INDEX($D$98:$D$147,MATCH(CODE(Schichtfolgetabelle!O51),$H$98:$H$147,0)),IF(ISERROR(VLOOKUP(Schichtfolgetabelle!O51,Berechnung!$A$98:$D$147,4,0)),0,VLOOKUP(Schichtfolgetabelle!O51,Berechnung!$A$98:$D$147,4,0)))</f>
        <v>0</v>
      </c>
      <c r="Q277" s="29">
        <f>IF(OR(Schichtfolgetabelle!P51=Schichten!$B$3,Schichtfolgetabelle!P51=Schichten!$B$4),INDEX($D$98:$D$147,MATCH(CODE(Schichtfolgetabelle!P51),$H$98:$H$147,0)),IF(ISERROR(VLOOKUP(Schichtfolgetabelle!P51,Berechnung!$A$98:$D$147,4,0)),0,VLOOKUP(Schichtfolgetabelle!P51,Berechnung!$A$98:$D$147,4,0)))</f>
        <v>0</v>
      </c>
      <c r="R277" s="29">
        <f>IF(OR(Schichtfolgetabelle!Q51=Schichten!$B$3,Schichtfolgetabelle!Q51=Schichten!$B$4),INDEX($D$98:$D$147,MATCH(CODE(Schichtfolgetabelle!Q51),$H$98:$H$147,0)),IF(ISERROR(VLOOKUP(Schichtfolgetabelle!Q51,Berechnung!$A$98:$D$147,4,0)),0,VLOOKUP(Schichtfolgetabelle!Q51,Berechnung!$A$98:$D$147,4,0)))</f>
        <v>0</v>
      </c>
      <c r="S277" s="29">
        <f>IF(OR(Schichtfolgetabelle!R51=Schichten!$B$3,Schichtfolgetabelle!R51=Schichten!$B$4),INDEX($D$98:$D$147,MATCH(CODE(Schichtfolgetabelle!R51),$H$98:$H$147,0)),IF(ISERROR(VLOOKUP(Schichtfolgetabelle!R51,Berechnung!$A$98:$D$147,4,0)),0,VLOOKUP(Schichtfolgetabelle!R51,Berechnung!$A$98:$D$147,4,0)))</f>
        <v>0</v>
      </c>
      <c r="T277" s="29">
        <f>IF(OR(Schichtfolgetabelle!S51=Schichten!$B$3,Schichtfolgetabelle!S51=Schichten!$B$4),INDEX($D$98:$D$147,MATCH(CODE(Schichtfolgetabelle!S51),$H$98:$H$147,0)),IF(ISERROR(VLOOKUP(Schichtfolgetabelle!S51,Berechnung!$A$98:$D$147,4,0)),0,VLOOKUP(Schichtfolgetabelle!S51,Berechnung!$A$98:$D$147,4,0)))</f>
        <v>0</v>
      </c>
      <c r="U277" s="29">
        <f>IF(OR(Schichtfolgetabelle!T51=Schichten!$B$3,Schichtfolgetabelle!T51=Schichten!$B$4),INDEX($D$98:$D$147,MATCH(CODE(Schichtfolgetabelle!T51),$H$98:$H$147,0)),IF(ISERROR(VLOOKUP(Schichtfolgetabelle!T51,Berechnung!$A$98:$D$147,4,0)),0,VLOOKUP(Schichtfolgetabelle!T51,Berechnung!$A$98:$D$147,4,0)))</f>
        <v>0</v>
      </c>
      <c r="V277" s="29">
        <f>IF(OR(Schichtfolgetabelle!U51=Schichten!$B$3,Schichtfolgetabelle!U51=Schichten!$B$4),INDEX($D$98:$D$147,MATCH(CODE(Schichtfolgetabelle!U51),$H$98:$H$147,0)),IF(ISERROR(VLOOKUP(Schichtfolgetabelle!U51,Berechnung!$A$98:$D$147,4,0)),0,VLOOKUP(Schichtfolgetabelle!U51,Berechnung!$A$98:$D$147,4,0)))</f>
        <v>0</v>
      </c>
      <c r="W277" s="29">
        <f>IF(OR(Schichtfolgetabelle!V51=Schichten!$B$3,Schichtfolgetabelle!V51=Schichten!$B$4),INDEX($D$98:$D$147,MATCH(CODE(Schichtfolgetabelle!V51),$H$98:$H$147,0)),IF(ISERROR(VLOOKUP(Schichtfolgetabelle!V51,Berechnung!$A$98:$D$147,4,0)),0,VLOOKUP(Schichtfolgetabelle!V51,Berechnung!$A$98:$D$147,4,0)))</f>
        <v>0</v>
      </c>
      <c r="X277" s="29">
        <f>IF(OR(Schichtfolgetabelle!W51=Schichten!$B$3,Schichtfolgetabelle!W51=Schichten!$B$4),INDEX($D$98:$D$147,MATCH(CODE(Schichtfolgetabelle!W51),$H$98:$H$147,0)),IF(ISERROR(VLOOKUP(Schichtfolgetabelle!W51,Berechnung!$A$98:$D$147,4,0)),0,VLOOKUP(Schichtfolgetabelle!W51,Berechnung!$A$98:$D$147,4,0)))</f>
        <v>0</v>
      </c>
      <c r="Y277" s="29">
        <f>IF(OR(Schichtfolgetabelle!X51=Schichten!$B$3,Schichtfolgetabelle!X51=Schichten!$B$4),INDEX($D$98:$D$147,MATCH(CODE(Schichtfolgetabelle!X51),$H$98:$H$147,0)),IF(ISERROR(VLOOKUP(Schichtfolgetabelle!X51,Berechnung!$A$98:$D$147,4,0)),0,VLOOKUP(Schichtfolgetabelle!X51,Berechnung!$A$98:$D$147,4,0)))</f>
        <v>0</v>
      </c>
      <c r="Z277" s="29">
        <f>IF(OR(Schichtfolgetabelle!Y51=Schichten!$B$3,Schichtfolgetabelle!Y51=Schichten!$B$4),INDEX($D$98:$D$147,MATCH(CODE(Schichtfolgetabelle!Y51),$H$98:$H$147,0)),IF(ISERROR(VLOOKUP(Schichtfolgetabelle!Y51,Berechnung!$A$98:$D$147,4,0)),0,VLOOKUP(Schichtfolgetabelle!Y51,Berechnung!$A$98:$D$147,4,0)))</f>
        <v>0</v>
      </c>
      <c r="AA277" s="29">
        <f>IF(OR(Schichtfolgetabelle!Z51=Schichten!$B$3,Schichtfolgetabelle!Z51=Schichten!$B$4),INDEX($D$98:$D$147,MATCH(CODE(Schichtfolgetabelle!Z51),$H$98:$H$147,0)),IF(ISERROR(VLOOKUP(Schichtfolgetabelle!Z51,Berechnung!$A$98:$D$147,4,0)),0,VLOOKUP(Schichtfolgetabelle!Z51,Berechnung!$A$98:$D$147,4,0)))</f>
        <v>0</v>
      </c>
      <c r="AB277" s="29">
        <f>IF(OR(Schichtfolgetabelle!AA51=Schichten!$B$3,Schichtfolgetabelle!AA51=Schichten!$B$4),INDEX($D$98:$D$147,MATCH(CODE(Schichtfolgetabelle!AA51),$H$98:$H$147,0)),IF(ISERROR(VLOOKUP(Schichtfolgetabelle!AA51,Berechnung!$A$98:$D$147,4,0)),0,VLOOKUP(Schichtfolgetabelle!AA51,Berechnung!$A$98:$D$147,4,0)))</f>
        <v>0</v>
      </c>
      <c r="AC277" s="29">
        <f>IF(OR(Schichtfolgetabelle!AB51=Schichten!$B$3,Schichtfolgetabelle!AB51=Schichten!$B$4),INDEX($D$98:$D$147,MATCH(CODE(Schichtfolgetabelle!AB51),$H$98:$H$147,0)),IF(ISERROR(VLOOKUP(Schichtfolgetabelle!AB51,Berechnung!$A$98:$D$147,4,0)),0,VLOOKUP(Schichtfolgetabelle!AB51,Berechnung!$A$98:$D$147,4,0)))</f>
        <v>0</v>
      </c>
      <c r="AD277" s="29">
        <f>IF(OR(Schichtfolgetabelle!AC51=Schichten!$B$3,Schichtfolgetabelle!AC51=Schichten!$B$4),INDEX($D$98:$D$147,MATCH(CODE(Schichtfolgetabelle!AC51),$H$98:$H$147,0)),IF(ISERROR(VLOOKUP(Schichtfolgetabelle!AC51,Berechnung!$A$98:$D$147,4,0)),0,VLOOKUP(Schichtfolgetabelle!AC51,Berechnung!$A$98:$D$147,4,0)))</f>
        <v>0</v>
      </c>
      <c r="AE277" s="29">
        <f>IF(OR(Schichtfolgetabelle!AD51=Schichten!$B$3,Schichtfolgetabelle!AD51=Schichten!$B$4),INDEX($D$98:$D$147,MATCH(CODE(Schichtfolgetabelle!AD51),$H$98:$H$147,0)),IF(ISERROR(VLOOKUP(Schichtfolgetabelle!AD51,Berechnung!$A$98:$D$147,4,0)),0,VLOOKUP(Schichtfolgetabelle!AD51,Berechnung!$A$98:$D$147,4,0)))</f>
        <v>0</v>
      </c>
      <c r="AF277" s="29">
        <f>IF(OR(Schichtfolgetabelle!AE51=Schichten!$B$3,Schichtfolgetabelle!AE51=Schichten!$B$4),INDEX($D$98:$D$147,MATCH(CODE(Schichtfolgetabelle!AE51),$H$98:$H$147,0)),IF(ISERROR(VLOOKUP(Schichtfolgetabelle!AE51,Berechnung!$A$98:$D$147,4,0)),0,VLOOKUP(Schichtfolgetabelle!AE51,Berechnung!$A$98:$D$147,4,0)))</f>
        <v>0</v>
      </c>
      <c r="AG277" s="29">
        <f>IF(OR(Schichtfolgetabelle!AF51=Schichten!$B$3,Schichtfolgetabelle!AF51=Schichten!$B$4),INDEX($D$98:$D$147,MATCH(CODE(Schichtfolgetabelle!AF51),$H$98:$H$147,0)),IF(ISERROR(VLOOKUP(Schichtfolgetabelle!AF51,Berechnung!$A$98:$D$147,4,0)),0,VLOOKUP(Schichtfolgetabelle!AF51,Berechnung!$A$98:$D$147,4,0)))</f>
        <v>0</v>
      </c>
      <c r="AH277" s="29">
        <f>IF(OR(Schichtfolgetabelle!AG51=Schichten!$B$3,Schichtfolgetabelle!AG51=Schichten!$B$4),INDEX($D$98:$D$147,MATCH(CODE(Schichtfolgetabelle!AG51),$H$98:$H$147,0)),IF(ISERROR(VLOOKUP(Schichtfolgetabelle!AG51,Berechnung!$A$98:$D$147,4,0)),0,VLOOKUP(Schichtfolgetabelle!AG51,Berechnung!$A$98:$D$147,4,0)))</f>
        <v>0</v>
      </c>
      <c r="AI277" s="29">
        <f>IF(OR(Schichtfolgetabelle!AH51=Schichten!$B$3,Schichtfolgetabelle!AH51=Schichten!$B$4),INDEX($D$98:$D$147,MATCH(CODE(Schichtfolgetabelle!AH51),$H$98:$H$147,0)),IF(ISERROR(VLOOKUP(Schichtfolgetabelle!AH51,Berechnung!$A$98:$D$147,4,0)),0,VLOOKUP(Schichtfolgetabelle!AH51,Berechnung!$A$98:$D$147,4,0)))</f>
        <v>0</v>
      </c>
      <c r="AJ277" s="29">
        <f>IF(OR(Schichtfolgetabelle!AI51=Schichten!$B$3,Schichtfolgetabelle!AI51=Schichten!$B$4),INDEX($D$98:$D$147,MATCH(CODE(Schichtfolgetabelle!AI51),$H$98:$H$147,0)),IF(ISERROR(VLOOKUP(Schichtfolgetabelle!AI51,Berechnung!$A$98:$D$147,4,0)),0,VLOOKUP(Schichtfolgetabelle!AI51,Berechnung!$A$98:$D$147,4,0)))</f>
        <v>0</v>
      </c>
      <c r="AK277" s="29">
        <f>IF(OR(Schichtfolgetabelle!AJ51=Schichten!$B$3,Schichtfolgetabelle!AJ51=Schichten!$B$4),INDEX($D$98:$D$147,MATCH(CODE(Schichtfolgetabelle!AJ51),$H$98:$H$147,0)),IF(ISERROR(VLOOKUP(Schichtfolgetabelle!AJ51,Berechnung!$A$98:$D$147,4,0)),0,VLOOKUP(Schichtfolgetabelle!AJ51,Berechnung!$A$98:$D$147,4,0)))</f>
        <v>0</v>
      </c>
      <c r="AM277" t="str">
        <f t="shared" si="18"/>
        <v>00:00</v>
      </c>
      <c r="AN277" s="29">
        <f>IF(OR(Schichtfolge!F50=Schichten!$B$3,Schichtfolge!F50=Schichten!$B$4),INDEX($D$98:$D$147,MATCH(CODE(Schichtfolge!F50),$H$98:$H$147,0)),IF(ISERROR(VLOOKUP(Schichtfolge!F50,Berechnung!$A$98:$D$147,4,0)),0,VLOOKUP(Schichtfolge!F50,Berechnung!$A$98:$D$147,4,0)))</f>
        <v>0</v>
      </c>
      <c r="AO277" s="29">
        <f>IF(OR(Schichtfolge!G50=Schichten!$B$3,Schichtfolge!G50=Schichten!$B$4),INDEX($D$98:$D$147,MATCH(CODE(Schichtfolge!G50),$H$98:$H$147,0)),IF(ISERROR(VLOOKUP(Schichtfolge!G50,Berechnung!$A$98:$D$147,4,0)),0,VLOOKUP(Schichtfolge!G50,Berechnung!$A$98:$D$147,4,0)))</f>
        <v>0</v>
      </c>
      <c r="AP277" s="29">
        <f>IF(OR(Schichtfolge!H50=Schichten!$B$3,Schichtfolge!H50=Schichten!$B$4),INDEX($D$98:$D$147,MATCH(CODE(Schichtfolge!H50),$H$98:$H$147,0)),IF(ISERROR(VLOOKUP(Schichtfolge!H50,Berechnung!$A$98:$D$147,4,0)),0,VLOOKUP(Schichtfolge!H50,Berechnung!$A$98:$D$147,4,0)))</f>
        <v>0</v>
      </c>
      <c r="AQ277" s="29">
        <f>IF(OR(Schichtfolge!I50=Schichten!$B$3,Schichtfolge!I50=Schichten!$B$4),INDEX($D$98:$D$147,MATCH(CODE(Schichtfolge!I50),$H$98:$H$147,0)),IF(ISERROR(VLOOKUP(Schichtfolge!I50,Berechnung!$A$98:$D$147,4,0)),0,VLOOKUP(Schichtfolge!I50,Berechnung!$A$98:$D$147,4,0)))</f>
        <v>0</v>
      </c>
      <c r="AR277" s="29">
        <f>IF(OR(Schichtfolge!J50=Schichten!$B$3,Schichtfolge!J50=Schichten!$B$4),INDEX($D$98:$D$147,MATCH(CODE(Schichtfolge!J50),$H$98:$H$147,0)),IF(ISERROR(VLOOKUP(Schichtfolge!J50,Berechnung!$A$98:$D$147,4,0)),0,VLOOKUP(Schichtfolge!J50,Berechnung!$A$98:$D$147,4,0)))</f>
        <v>0</v>
      </c>
      <c r="AS277" s="29">
        <f>IF(OR(Schichtfolge!K50=Schichten!$B$3,Schichtfolge!K50=Schichten!$B$4),INDEX($D$98:$D$147,MATCH(CODE(Schichtfolge!K50),$H$98:$H$147,0)),IF(ISERROR(VLOOKUP(Schichtfolge!K50,Berechnung!$A$98:$D$147,4,0)),0,VLOOKUP(Schichtfolge!K50,Berechnung!$A$98:$D$147,4,0)))</f>
        <v>0</v>
      </c>
      <c r="AT277" s="29">
        <f>IF(OR(Schichtfolge!L50=Schichten!$B$3,Schichtfolge!L50=Schichten!$B$4),INDEX($D$98:$D$147,MATCH(CODE(Schichtfolge!L50),$H$98:$H$147,0)),IF(ISERROR(VLOOKUP(Schichtfolge!L50,Berechnung!$A$98:$D$147,4,0)),0,VLOOKUP(Schichtfolge!L50,Berechnung!$A$98:$D$147,4,0)))</f>
        <v>0</v>
      </c>
      <c r="AU277" s="29">
        <f>IF(OR(Schichtfolge!M50=Schichten!$B$3,Schichtfolge!M50=Schichten!$B$4),INDEX($D$98:$D$147,MATCH(CODE(Schichtfolge!M50),$H$98:$H$147,0)),IF(ISERROR(VLOOKUP(Schichtfolge!M50,Berechnung!$A$98:$D$147,4,0)),0,VLOOKUP(Schichtfolge!M50,Berechnung!$A$98:$D$147,4,0)))</f>
        <v>0</v>
      </c>
      <c r="AV277" s="29">
        <f>IF(OR(Schichtfolge!N50=Schichten!$B$3,Schichtfolge!N50=Schichten!$B$4),INDEX($D$98:$D$147,MATCH(CODE(Schichtfolge!N50),$H$98:$H$147,0)),IF(ISERROR(VLOOKUP(Schichtfolge!N50,Berechnung!$A$98:$D$147,4,0)),0,VLOOKUP(Schichtfolge!N50,Berechnung!$A$98:$D$147,4,0)))</f>
        <v>0</v>
      </c>
      <c r="AW277" s="29">
        <f>IF(OR(Schichtfolge!O50=Schichten!$B$3,Schichtfolge!O50=Schichten!$B$4),INDEX($D$98:$D$147,MATCH(CODE(Schichtfolge!O50),$H$98:$H$147,0)),IF(ISERROR(VLOOKUP(Schichtfolge!O50,Berechnung!$A$98:$D$147,4,0)),0,VLOOKUP(Schichtfolge!O50,Berechnung!$A$98:$D$147,4,0)))</f>
        <v>0</v>
      </c>
      <c r="AX277" s="29">
        <f>IF(OR(Schichtfolge!P50=Schichten!$B$3,Schichtfolge!P50=Schichten!$B$4),INDEX($D$98:$D$147,MATCH(CODE(Schichtfolge!P50),$H$98:$H$147,0)),IF(ISERROR(VLOOKUP(Schichtfolge!P50,Berechnung!$A$98:$D$147,4,0)),0,VLOOKUP(Schichtfolge!P50,Berechnung!$A$98:$D$147,4,0)))</f>
        <v>0</v>
      </c>
      <c r="AY277" s="29">
        <f>IF(OR(Schichtfolge!Q50=Schichten!$B$3,Schichtfolge!Q50=Schichten!$B$4),INDEX($D$98:$D$147,MATCH(CODE(Schichtfolge!Q50),$H$98:$H$147,0)),IF(ISERROR(VLOOKUP(Schichtfolge!Q50,Berechnung!$A$98:$D$147,4,0)),0,VLOOKUP(Schichtfolge!Q50,Berechnung!$A$98:$D$147,4,0)))</f>
        <v>0</v>
      </c>
      <c r="AZ277" s="29">
        <f>IF(OR(Schichtfolge!R50=Schichten!$B$3,Schichtfolge!R50=Schichten!$B$4),INDEX($D$98:$D$147,MATCH(CODE(Schichtfolge!R50),$H$98:$H$147,0)),IF(ISERROR(VLOOKUP(Schichtfolge!R50,Berechnung!$A$98:$D$147,4,0)),0,VLOOKUP(Schichtfolge!R50,Berechnung!$A$98:$D$147,4,0)))</f>
        <v>0</v>
      </c>
      <c r="BA277" s="29">
        <f>IF(OR(Schichtfolge!S50=Schichten!$B$3,Schichtfolge!S50=Schichten!$B$4),INDEX($D$98:$D$147,MATCH(CODE(Schichtfolge!S50),$H$98:$H$147,0)),IF(ISERROR(VLOOKUP(Schichtfolge!S50,Berechnung!$A$98:$D$147,4,0)),0,VLOOKUP(Schichtfolge!S50,Berechnung!$A$98:$D$147,4,0)))</f>
        <v>0</v>
      </c>
      <c r="BB277" s="29">
        <f>IF(OR(Schichtfolge!T50=Schichten!$B$3,Schichtfolge!T50=Schichten!$B$4),INDEX($D$98:$D$147,MATCH(CODE(Schichtfolge!T50),$H$98:$H$147,0)),IF(ISERROR(VLOOKUP(Schichtfolge!T50,Berechnung!$A$98:$D$147,4,0)),0,VLOOKUP(Schichtfolge!T50,Berechnung!$A$98:$D$147,4,0)))</f>
        <v>0</v>
      </c>
      <c r="BC277" s="29">
        <f>IF(OR(Schichtfolge!U50=Schichten!$B$3,Schichtfolge!U50=Schichten!$B$4),INDEX($D$98:$D$147,MATCH(CODE(Schichtfolge!U50),$H$98:$H$147,0)),IF(ISERROR(VLOOKUP(Schichtfolge!U50,Berechnung!$A$98:$D$147,4,0)),0,VLOOKUP(Schichtfolge!U50,Berechnung!$A$98:$D$147,4,0)))</f>
        <v>0</v>
      </c>
      <c r="BD277" s="29">
        <f>IF(OR(Schichtfolge!V50=Schichten!$B$3,Schichtfolge!V50=Schichten!$B$4),INDEX($D$98:$D$147,MATCH(CODE(Schichtfolge!V50),$H$98:$H$147,0)),IF(ISERROR(VLOOKUP(Schichtfolge!V50,Berechnung!$A$98:$D$147,4,0)),0,VLOOKUP(Schichtfolge!V50,Berechnung!$A$98:$D$147,4,0)))</f>
        <v>0</v>
      </c>
      <c r="BE277" s="29">
        <f>IF(OR(Schichtfolge!W50=Schichten!$B$3,Schichtfolge!W50=Schichten!$B$4),INDEX($D$98:$D$147,MATCH(CODE(Schichtfolge!W50),$H$98:$H$147,0)),IF(ISERROR(VLOOKUP(Schichtfolge!W50,Berechnung!$A$98:$D$147,4,0)),0,VLOOKUP(Schichtfolge!W50,Berechnung!$A$98:$D$147,4,0)))</f>
        <v>0</v>
      </c>
      <c r="BF277" s="29">
        <f>IF(OR(Schichtfolge!X50=Schichten!$B$3,Schichtfolge!X50=Schichten!$B$4),INDEX($D$98:$D$147,MATCH(CODE(Schichtfolge!X50),$H$98:$H$147,0)),IF(ISERROR(VLOOKUP(Schichtfolge!X50,Berechnung!$A$98:$D$147,4,0)),0,VLOOKUP(Schichtfolge!X50,Berechnung!$A$98:$D$147,4,0)))</f>
        <v>0</v>
      </c>
      <c r="BG277" s="29">
        <f>IF(OR(Schichtfolge!Y50=Schichten!$B$3,Schichtfolge!Y50=Schichten!$B$4),INDEX($D$98:$D$147,MATCH(CODE(Schichtfolge!Y50),$H$98:$H$147,0)),IF(ISERROR(VLOOKUP(Schichtfolge!Y50,Berechnung!$A$98:$D$147,4,0)),0,VLOOKUP(Schichtfolge!Y50,Berechnung!$A$98:$D$147,4,0)))</f>
        <v>0</v>
      </c>
      <c r="BH277" s="29">
        <f>IF(OR(Schichtfolge!Z50=Schichten!$B$3,Schichtfolge!Z50=Schichten!$B$4),INDEX($D$98:$D$147,MATCH(CODE(Schichtfolge!Z50),$H$98:$H$147,0)),IF(ISERROR(VLOOKUP(Schichtfolge!Z50,Berechnung!$A$98:$D$147,4,0)),0,VLOOKUP(Schichtfolge!Z50,Berechnung!$A$98:$D$147,4,0)))</f>
        <v>0</v>
      </c>
      <c r="BI277" s="29">
        <f>IF(OR(Schichtfolge!AA50=Schichten!$B$3,Schichtfolge!AA50=Schichten!$B$4),INDEX($D$98:$D$147,MATCH(CODE(Schichtfolge!AA50),$H$98:$H$147,0)),IF(ISERROR(VLOOKUP(Schichtfolge!AA50,Berechnung!$A$98:$D$147,4,0)),0,VLOOKUP(Schichtfolge!AA50,Berechnung!$A$98:$D$147,4,0)))</f>
        <v>0</v>
      </c>
      <c r="BJ277" s="29">
        <f>IF(OR(Schichtfolge!AB50=Schichten!$B$3,Schichtfolge!AB50=Schichten!$B$4),INDEX($D$98:$D$147,MATCH(CODE(Schichtfolge!AB50),$H$98:$H$147,0)),IF(ISERROR(VLOOKUP(Schichtfolge!AB50,Berechnung!$A$98:$D$147,4,0)),0,VLOOKUP(Schichtfolge!AB50,Berechnung!$A$98:$D$147,4,0)))</f>
        <v>0</v>
      </c>
      <c r="BK277" s="29">
        <f>IF(OR(Schichtfolge!AC50=Schichten!$B$3,Schichtfolge!AC50=Schichten!$B$4),INDEX($D$98:$D$147,MATCH(CODE(Schichtfolge!AC50),$H$98:$H$147,0)),IF(ISERROR(VLOOKUP(Schichtfolge!AC50,Berechnung!$A$98:$D$147,4,0)),0,VLOOKUP(Schichtfolge!AC50,Berechnung!$A$98:$D$147,4,0)))</f>
        <v>0</v>
      </c>
      <c r="BL277" s="29">
        <f>IF(OR(Schichtfolge!AD50=Schichten!$B$3,Schichtfolge!AD50=Schichten!$B$4),INDEX($D$98:$D$147,MATCH(CODE(Schichtfolge!AD50),$H$98:$H$147,0)),IF(ISERROR(VLOOKUP(Schichtfolge!AD50,Berechnung!$A$98:$D$147,4,0)),0,VLOOKUP(Schichtfolge!AD50,Berechnung!$A$98:$D$147,4,0)))</f>
        <v>0</v>
      </c>
      <c r="BM277" s="29">
        <f>IF(OR(Schichtfolge!AE50=Schichten!$B$3,Schichtfolge!AE50=Schichten!$B$4),INDEX($D$98:$D$147,MATCH(CODE(Schichtfolge!AE50),$H$98:$H$147,0)),IF(ISERROR(VLOOKUP(Schichtfolge!AE50,Berechnung!$A$98:$D$147,4,0)),0,VLOOKUP(Schichtfolge!AE50,Berechnung!$A$98:$D$147,4,0)))</f>
        <v>0</v>
      </c>
      <c r="BN277" s="29">
        <f>IF(OR(Schichtfolge!AF50=Schichten!$B$3,Schichtfolge!AF50=Schichten!$B$4),INDEX($D$98:$D$147,MATCH(CODE(Schichtfolge!AF50),$H$98:$H$147,0)),IF(ISERROR(VLOOKUP(Schichtfolge!AF50,Berechnung!$A$98:$D$147,4,0)),0,VLOOKUP(Schichtfolge!AF50,Berechnung!$A$98:$D$147,4,0)))</f>
        <v>0</v>
      </c>
      <c r="BO277" s="29">
        <f>IF(OR(Schichtfolge!AG50=Schichten!$B$3,Schichtfolge!AG50=Schichten!$B$4),INDEX($D$98:$D$147,MATCH(CODE(Schichtfolge!AG50),$H$98:$H$147,0)),IF(ISERROR(VLOOKUP(Schichtfolge!AG50,Berechnung!$A$98:$D$147,4,0)),0,VLOOKUP(Schichtfolge!AG50,Berechnung!$A$98:$D$147,4,0)))</f>
        <v>0</v>
      </c>
    </row>
    <row r="278" spans="1:67" x14ac:dyDescent="0.25">
      <c r="A278" s="82" t="str">
        <f>IF(Feiertage!D128&lt;&gt;"",Feiertage!B128,"")</f>
        <v/>
      </c>
      <c r="C278">
        <f>Schichtfolgetabelle!B52</f>
        <v>47</v>
      </c>
      <c r="D278" t="str">
        <f>Schichtfolgetabelle!C52</f>
        <v>Vorname47</v>
      </c>
      <c r="E278" t="str">
        <f>Schichtfolgetabelle!D52</f>
        <v>Nachname47</v>
      </c>
      <c r="F278" s="29" t="str">
        <f t="shared" si="17"/>
        <v>00:00</v>
      </c>
      <c r="G278" s="29">
        <f>IF(OR(Schichtfolgetabelle!F52=Schichten!$B$3,Schichtfolgetabelle!F52=Schichten!$B$4),INDEX($D$98:$D$147,MATCH(CODE(Schichtfolgetabelle!F52),$H$98:$H$147,0)),IF(ISERROR(VLOOKUP(Schichtfolgetabelle!F52,Berechnung!$A$98:$D$147,4,0)),0,VLOOKUP(Schichtfolgetabelle!F52,Berechnung!$A$98:$D$147,4,0)))</f>
        <v>0</v>
      </c>
      <c r="H278" s="29">
        <f>IF(OR(Schichtfolgetabelle!G52=Schichten!$B$3,Schichtfolgetabelle!G52=Schichten!$B$4),INDEX($D$98:$D$147,MATCH(CODE(Schichtfolgetabelle!G52),$H$98:$H$147,0)),IF(ISERROR(VLOOKUP(Schichtfolgetabelle!G52,Berechnung!$A$98:$D$147,4,0)),0,VLOOKUP(Schichtfolgetabelle!G52,Berechnung!$A$98:$D$147,4,0)))</f>
        <v>0</v>
      </c>
      <c r="I278" s="29">
        <f>IF(OR(Schichtfolgetabelle!H52=Schichten!$B$3,Schichtfolgetabelle!H52=Schichten!$B$4),INDEX($D$98:$D$147,MATCH(CODE(Schichtfolgetabelle!H52),$H$98:$H$147,0)),IF(ISERROR(VLOOKUP(Schichtfolgetabelle!H52,Berechnung!$A$98:$D$147,4,0)),0,VLOOKUP(Schichtfolgetabelle!H52,Berechnung!$A$98:$D$147,4,0)))</f>
        <v>0</v>
      </c>
      <c r="J278" s="29">
        <f>IF(OR(Schichtfolgetabelle!I52=Schichten!$B$3,Schichtfolgetabelle!I52=Schichten!$B$4),INDEX($D$98:$D$147,MATCH(CODE(Schichtfolgetabelle!I52),$H$98:$H$147,0)),IF(ISERROR(VLOOKUP(Schichtfolgetabelle!I52,Berechnung!$A$98:$D$147,4,0)),0,VLOOKUP(Schichtfolgetabelle!I52,Berechnung!$A$98:$D$147,4,0)))</f>
        <v>0</v>
      </c>
      <c r="K278" s="29">
        <f>IF(OR(Schichtfolgetabelle!J52=Schichten!$B$3,Schichtfolgetabelle!J52=Schichten!$B$4),INDEX($D$98:$D$147,MATCH(CODE(Schichtfolgetabelle!J52),$H$98:$H$147,0)),IF(ISERROR(VLOOKUP(Schichtfolgetabelle!J52,Berechnung!$A$98:$D$147,4,0)),0,VLOOKUP(Schichtfolgetabelle!J52,Berechnung!$A$98:$D$147,4,0)))</f>
        <v>0</v>
      </c>
      <c r="L278" s="29">
        <f>IF(OR(Schichtfolgetabelle!K52=Schichten!$B$3,Schichtfolgetabelle!K52=Schichten!$B$4),INDEX($D$98:$D$147,MATCH(CODE(Schichtfolgetabelle!K52),$H$98:$H$147,0)),IF(ISERROR(VLOOKUP(Schichtfolgetabelle!K52,Berechnung!$A$98:$D$147,4,0)),0,VLOOKUP(Schichtfolgetabelle!K52,Berechnung!$A$98:$D$147,4,0)))</f>
        <v>0</v>
      </c>
      <c r="M278" s="29">
        <f>IF(OR(Schichtfolgetabelle!L52=Schichten!$B$3,Schichtfolgetabelle!L52=Schichten!$B$4),INDEX($D$98:$D$147,MATCH(CODE(Schichtfolgetabelle!L52),$H$98:$H$147,0)),IF(ISERROR(VLOOKUP(Schichtfolgetabelle!L52,Berechnung!$A$98:$D$147,4,0)),0,VLOOKUP(Schichtfolgetabelle!L52,Berechnung!$A$98:$D$147,4,0)))</f>
        <v>0</v>
      </c>
      <c r="N278" s="29">
        <f>IF(OR(Schichtfolgetabelle!M52=Schichten!$B$3,Schichtfolgetabelle!M52=Schichten!$B$4),INDEX($D$98:$D$147,MATCH(CODE(Schichtfolgetabelle!M52),$H$98:$H$147,0)),IF(ISERROR(VLOOKUP(Schichtfolgetabelle!M52,Berechnung!$A$98:$D$147,4,0)),0,VLOOKUP(Schichtfolgetabelle!M52,Berechnung!$A$98:$D$147,4,0)))</f>
        <v>0</v>
      </c>
      <c r="O278" s="29">
        <f>IF(OR(Schichtfolgetabelle!N52=Schichten!$B$3,Schichtfolgetabelle!N52=Schichten!$B$4),INDEX($D$98:$D$147,MATCH(CODE(Schichtfolgetabelle!N52),$H$98:$H$147,0)),IF(ISERROR(VLOOKUP(Schichtfolgetabelle!N52,Berechnung!$A$98:$D$147,4,0)),0,VLOOKUP(Schichtfolgetabelle!N52,Berechnung!$A$98:$D$147,4,0)))</f>
        <v>0</v>
      </c>
      <c r="P278" s="29">
        <f>IF(OR(Schichtfolgetabelle!O52=Schichten!$B$3,Schichtfolgetabelle!O52=Schichten!$B$4),INDEX($D$98:$D$147,MATCH(CODE(Schichtfolgetabelle!O52),$H$98:$H$147,0)),IF(ISERROR(VLOOKUP(Schichtfolgetabelle!O52,Berechnung!$A$98:$D$147,4,0)),0,VLOOKUP(Schichtfolgetabelle!O52,Berechnung!$A$98:$D$147,4,0)))</f>
        <v>0</v>
      </c>
      <c r="Q278" s="29">
        <f>IF(OR(Schichtfolgetabelle!P52=Schichten!$B$3,Schichtfolgetabelle!P52=Schichten!$B$4),INDEX($D$98:$D$147,MATCH(CODE(Schichtfolgetabelle!P52),$H$98:$H$147,0)),IF(ISERROR(VLOOKUP(Schichtfolgetabelle!P52,Berechnung!$A$98:$D$147,4,0)),0,VLOOKUP(Schichtfolgetabelle!P52,Berechnung!$A$98:$D$147,4,0)))</f>
        <v>0</v>
      </c>
      <c r="R278" s="29">
        <f>IF(OR(Schichtfolgetabelle!Q52=Schichten!$B$3,Schichtfolgetabelle!Q52=Schichten!$B$4),INDEX($D$98:$D$147,MATCH(CODE(Schichtfolgetabelle!Q52),$H$98:$H$147,0)),IF(ISERROR(VLOOKUP(Schichtfolgetabelle!Q52,Berechnung!$A$98:$D$147,4,0)),0,VLOOKUP(Schichtfolgetabelle!Q52,Berechnung!$A$98:$D$147,4,0)))</f>
        <v>0</v>
      </c>
      <c r="S278" s="29">
        <f>IF(OR(Schichtfolgetabelle!R52=Schichten!$B$3,Schichtfolgetabelle!R52=Schichten!$B$4),INDEX($D$98:$D$147,MATCH(CODE(Schichtfolgetabelle!R52),$H$98:$H$147,0)),IF(ISERROR(VLOOKUP(Schichtfolgetabelle!R52,Berechnung!$A$98:$D$147,4,0)),0,VLOOKUP(Schichtfolgetabelle!R52,Berechnung!$A$98:$D$147,4,0)))</f>
        <v>0</v>
      </c>
      <c r="T278" s="29">
        <f>IF(OR(Schichtfolgetabelle!S52=Schichten!$B$3,Schichtfolgetabelle!S52=Schichten!$B$4),INDEX($D$98:$D$147,MATCH(CODE(Schichtfolgetabelle!S52),$H$98:$H$147,0)),IF(ISERROR(VLOOKUP(Schichtfolgetabelle!S52,Berechnung!$A$98:$D$147,4,0)),0,VLOOKUP(Schichtfolgetabelle!S52,Berechnung!$A$98:$D$147,4,0)))</f>
        <v>0</v>
      </c>
      <c r="U278" s="29">
        <f>IF(OR(Schichtfolgetabelle!T52=Schichten!$B$3,Schichtfolgetabelle!T52=Schichten!$B$4),INDEX($D$98:$D$147,MATCH(CODE(Schichtfolgetabelle!T52),$H$98:$H$147,0)),IF(ISERROR(VLOOKUP(Schichtfolgetabelle!T52,Berechnung!$A$98:$D$147,4,0)),0,VLOOKUP(Schichtfolgetabelle!T52,Berechnung!$A$98:$D$147,4,0)))</f>
        <v>0</v>
      </c>
      <c r="V278" s="29">
        <f>IF(OR(Schichtfolgetabelle!U52=Schichten!$B$3,Schichtfolgetabelle!U52=Schichten!$B$4),INDEX($D$98:$D$147,MATCH(CODE(Schichtfolgetabelle!U52),$H$98:$H$147,0)),IF(ISERROR(VLOOKUP(Schichtfolgetabelle!U52,Berechnung!$A$98:$D$147,4,0)),0,VLOOKUP(Schichtfolgetabelle!U52,Berechnung!$A$98:$D$147,4,0)))</f>
        <v>0</v>
      </c>
      <c r="W278" s="29">
        <f>IF(OR(Schichtfolgetabelle!V52=Schichten!$B$3,Schichtfolgetabelle!V52=Schichten!$B$4),INDEX($D$98:$D$147,MATCH(CODE(Schichtfolgetabelle!V52),$H$98:$H$147,0)),IF(ISERROR(VLOOKUP(Schichtfolgetabelle!V52,Berechnung!$A$98:$D$147,4,0)),0,VLOOKUP(Schichtfolgetabelle!V52,Berechnung!$A$98:$D$147,4,0)))</f>
        <v>0</v>
      </c>
      <c r="X278" s="29">
        <f>IF(OR(Schichtfolgetabelle!W52=Schichten!$B$3,Schichtfolgetabelle!W52=Schichten!$B$4),INDEX($D$98:$D$147,MATCH(CODE(Schichtfolgetabelle!W52),$H$98:$H$147,0)),IF(ISERROR(VLOOKUP(Schichtfolgetabelle!W52,Berechnung!$A$98:$D$147,4,0)),0,VLOOKUP(Schichtfolgetabelle!W52,Berechnung!$A$98:$D$147,4,0)))</f>
        <v>0</v>
      </c>
      <c r="Y278" s="29">
        <f>IF(OR(Schichtfolgetabelle!X52=Schichten!$B$3,Schichtfolgetabelle!X52=Schichten!$B$4),INDEX($D$98:$D$147,MATCH(CODE(Schichtfolgetabelle!X52),$H$98:$H$147,0)),IF(ISERROR(VLOOKUP(Schichtfolgetabelle!X52,Berechnung!$A$98:$D$147,4,0)),0,VLOOKUP(Schichtfolgetabelle!X52,Berechnung!$A$98:$D$147,4,0)))</f>
        <v>0</v>
      </c>
      <c r="Z278" s="29">
        <f>IF(OR(Schichtfolgetabelle!Y52=Schichten!$B$3,Schichtfolgetabelle!Y52=Schichten!$B$4),INDEX($D$98:$D$147,MATCH(CODE(Schichtfolgetabelle!Y52),$H$98:$H$147,0)),IF(ISERROR(VLOOKUP(Schichtfolgetabelle!Y52,Berechnung!$A$98:$D$147,4,0)),0,VLOOKUP(Schichtfolgetabelle!Y52,Berechnung!$A$98:$D$147,4,0)))</f>
        <v>0</v>
      </c>
      <c r="AA278" s="29">
        <f>IF(OR(Schichtfolgetabelle!Z52=Schichten!$B$3,Schichtfolgetabelle!Z52=Schichten!$B$4),INDEX($D$98:$D$147,MATCH(CODE(Schichtfolgetabelle!Z52),$H$98:$H$147,0)),IF(ISERROR(VLOOKUP(Schichtfolgetabelle!Z52,Berechnung!$A$98:$D$147,4,0)),0,VLOOKUP(Schichtfolgetabelle!Z52,Berechnung!$A$98:$D$147,4,0)))</f>
        <v>0</v>
      </c>
      <c r="AB278" s="29">
        <f>IF(OR(Schichtfolgetabelle!AA52=Schichten!$B$3,Schichtfolgetabelle!AA52=Schichten!$B$4),INDEX($D$98:$D$147,MATCH(CODE(Schichtfolgetabelle!AA52),$H$98:$H$147,0)),IF(ISERROR(VLOOKUP(Schichtfolgetabelle!AA52,Berechnung!$A$98:$D$147,4,0)),0,VLOOKUP(Schichtfolgetabelle!AA52,Berechnung!$A$98:$D$147,4,0)))</f>
        <v>0</v>
      </c>
      <c r="AC278" s="29">
        <f>IF(OR(Schichtfolgetabelle!AB52=Schichten!$B$3,Schichtfolgetabelle!AB52=Schichten!$B$4),INDEX($D$98:$D$147,MATCH(CODE(Schichtfolgetabelle!AB52),$H$98:$H$147,0)),IF(ISERROR(VLOOKUP(Schichtfolgetabelle!AB52,Berechnung!$A$98:$D$147,4,0)),0,VLOOKUP(Schichtfolgetabelle!AB52,Berechnung!$A$98:$D$147,4,0)))</f>
        <v>0</v>
      </c>
      <c r="AD278" s="29">
        <f>IF(OR(Schichtfolgetabelle!AC52=Schichten!$B$3,Schichtfolgetabelle!AC52=Schichten!$B$4),INDEX($D$98:$D$147,MATCH(CODE(Schichtfolgetabelle!AC52),$H$98:$H$147,0)),IF(ISERROR(VLOOKUP(Schichtfolgetabelle!AC52,Berechnung!$A$98:$D$147,4,0)),0,VLOOKUP(Schichtfolgetabelle!AC52,Berechnung!$A$98:$D$147,4,0)))</f>
        <v>0</v>
      </c>
      <c r="AE278" s="29">
        <f>IF(OR(Schichtfolgetabelle!AD52=Schichten!$B$3,Schichtfolgetabelle!AD52=Schichten!$B$4),INDEX($D$98:$D$147,MATCH(CODE(Schichtfolgetabelle!AD52),$H$98:$H$147,0)),IF(ISERROR(VLOOKUP(Schichtfolgetabelle!AD52,Berechnung!$A$98:$D$147,4,0)),0,VLOOKUP(Schichtfolgetabelle!AD52,Berechnung!$A$98:$D$147,4,0)))</f>
        <v>0</v>
      </c>
      <c r="AF278" s="29">
        <f>IF(OR(Schichtfolgetabelle!AE52=Schichten!$B$3,Schichtfolgetabelle!AE52=Schichten!$B$4),INDEX($D$98:$D$147,MATCH(CODE(Schichtfolgetabelle!AE52),$H$98:$H$147,0)),IF(ISERROR(VLOOKUP(Schichtfolgetabelle!AE52,Berechnung!$A$98:$D$147,4,0)),0,VLOOKUP(Schichtfolgetabelle!AE52,Berechnung!$A$98:$D$147,4,0)))</f>
        <v>0</v>
      </c>
      <c r="AG278" s="29">
        <f>IF(OR(Schichtfolgetabelle!AF52=Schichten!$B$3,Schichtfolgetabelle!AF52=Schichten!$B$4),INDEX($D$98:$D$147,MATCH(CODE(Schichtfolgetabelle!AF52),$H$98:$H$147,0)),IF(ISERROR(VLOOKUP(Schichtfolgetabelle!AF52,Berechnung!$A$98:$D$147,4,0)),0,VLOOKUP(Schichtfolgetabelle!AF52,Berechnung!$A$98:$D$147,4,0)))</f>
        <v>0</v>
      </c>
      <c r="AH278" s="29">
        <f>IF(OR(Schichtfolgetabelle!AG52=Schichten!$B$3,Schichtfolgetabelle!AG52=Schichten!$B$4),INDEX($D$98:$D$147,MATCH(CODE(Schichtfolgetabelle!AG52),$H$98:$H$147,0)),IF(ISERROR(VLOOKUP(Schichtfolgetabelle!AG52,Berechnung!$A$98:$D$147,4,0)),0,VLOOKUP(Schichtfolgetabelle!AG52,Berechnung!$A$98:$D$147,4,0)))</f>
        <v>0</v>
      </c>
      <c r="AI278" s="29">
        <f>IF(OR(Schichtfolgetabelle!AH52=Schichten!$B$3,Schichtfolgetabelle!AH52=Schichten!$B$4),INDEX($D$98:$D$147,MATCH(CODE(Schichtfolgetabelle!AH52),$H$98:$H$147,0)),IF(ISERROR(VLOOKUP(Schichtfolgetabelle!AH52,Berechnung!$A$98:$D$147,4,0)),0,VLOOKUP(Schichtfolgetabelle!AH52,Berechnung!$A$98:$D$147,4,0)))</f>
        <v>0</v>
      </c>
      <c r="AJ278" s="29">
        <f>IF(OR(Schichtfolgetabelle!AI52=Schichten!$B$3,Schichtfolgetabelle!AI52=Schichten!$B$4),INDEX($D$98:$D$147,MATCH(CODE(Schichtfolgetabelle!AI52),$H$98:$H$147,0)),IF(ISERROR(VLOOKUP(Schichtfolgetabelle!AI52,Berechnung!$A$98:$D$147,4,0)),0,VLOOKUP(Schichtfolgetabelle!AI52,Berechnung!$A$98:$D$147,4,0)))</f>
        <v>0</v>
      </c>
      <c r="AK278" s="29">
        <f>IF(OR(Schichtfolgetabelle!AJ52=Schichten!$B$3,Schichtfolgetabelle!AJ52=Schichten!$B$4),INDEX($D$98:$D$147,MATCH(CODE(Schichtfolgetabelle!AJ52),$H$98:$H$147,0)),IF(ISERROR(VLOOKUP(Schichtfolgetabelle!AJ52,Berechnung!$A$98:$D$147,4,0)),0,VLOOKUP(Schichtfolgetabelle!AJ52,Berechnung!$A$98:$D$147,4,0)))</f>
        <v>0</v>
      </c>
      <c r="AM278" t="str">
        <f t="shared" si="18"/>
        <v>00:00</v>
      </c>
      <c r="AN278" s="29">
        <f>IF(OR(Schichtfolge!F51=Schichten!$B$3,Schichtfolge!F51=Schichten!$B$4),INDEX($D$98:$D$147,MATCH(CODE(Schichtfolge!F51),$H$98:$H$147,0)),IF(ISERROR(VLOOKUP(Schichtfolge!F51,Berechnung!$A$98:$D$147,4,0)),0,VLOOKUP(Schichtfolge!F51,Berechnung!$A$98:$D$147,4,0)))</f>
        <v>0</v>
      </c>
      <c r="AO278" s="29">
        <f>IF(OR(Schichtfolge!G51=Schichten!$B$3,Schichtfolge!G51=Schichten!$B$4),INDEX($D$98:$D$147,MATCH(CODE(Schichtfolge!G51),$H$98:$H$147,0)),IF(ISERROR(VLOOKUP(Schichtfolge!G51,Berechnung!$A$98:$D$147,4,0)),0,VLOOKUP(Schichtfolge!G51,Berechnung!$A$98:$D$147,4,0)))</f>
        <v>0</v>
      </c>
      <c r="AP278" s="29">
        <f>IF(OR(Schichtfolge!H51=Schichten!$B$3,Schichtfolge!H51=Schichten!$B$4),INDEX($D$98:$D$147,MATCH(CODE(Schichtfolge!H51),$H$98:$H$147,0)),IF(ISERROR(VLOOKUP(Schichtfolge!H51,Berechnung!$A$98:$D$147,4,0)),0,VLOOKUP(Schichtfolge!H51,Berechnung!$A$98:$D$147,4,0)))</f>
        <v>0</v>
      </c>
      <c r="AQ278" s="29">
        <f>IF(OR(Schichtfolge!I51=Schichten!$B$3,Schichtfolge!I51=Schichten!$B$4),INDEX($D$98:$D$147,MATCH(CODE(Schichtfolge!I51),$H$98:$H$147,0)),IF(ISERROR(VLOOKUP(Schichtfolge!I51,Berechnung!$A$98:$D$147,4,0)),0,VLOOKUP(Schichtfolge!I51,Berechnung!$A$98:$D$147,4,0)))</f>
        <v>0</v>
      </c>
      <c r="AR278" s="29">
        <f>IF(OR(Schichtfolge!J51=Schichten!$B$3,Schichtfolge!J51=Schichten!$B$4),INDEX($D$98:$D$147,MATCH(CODE(Schichtfolge!J51),$H$98:$H$147,0)),IF(ISERROR(VLOOKUP(Schichtfolge!J51,Berechnung!$A$98:$D$147,4,0)),0,VLOOKUP(Schichtfolge!J51,Berechnung!$A$98:$D$147,4,0)))</f>
        <v>0</v>
      </c>
      <c r="AS278" s="29">
        <f>IF(OR(Schichtfolge!K51=Schichten!$B$3,Schichtfolge!K51=Schichten!$B$4),INDEX($D$98:$D$147,MATCH(CODE(Schichtfolge!K51),$H$98:$H$147,0)),IF(ISERROR(VLOOKUP(Schichtfolge!K51,Berechnung!$A$98:$D$147,4,0)),0,VLOOKUP(Schichtfolge!K51,Berechnung!$A$98:$D$147,4,0)))</f>
        <v>0</v>
      </c>
      <c r="AT278" s="29">
        <f>IF(OR(Schichtfolge!L51=Schichten!$B$3,Schichtfolge!L51=Schichten!$B$4),INDEX($D$98:$D$147,MATCH(CODE(Schichtfolge!L51),$H$98:$H$147,0)),IF(ISERROR(VLOOKUP(Schichtfolge!L51,Berechnung!$A$98:$D$147,4,0)),0,VLOOKUP(Schichtfolge!L51,Berechnung!$A$98:$D$147,4,0)))</f>
        <v>0</v>
      </c>
      <c r="AU278" s="29">
        <f>IF(OR(Schichtfolge!M51=Schichten!$B$3,Schichtfolge!M51=Schichten!$B$4),INDEX($D$98:$D$147,MATCH(CODE(Schichtfolge!M51),$H$98:$H$147,0)),IF(ISERROR(VLOOKUP(Schichtfolge!M51,Berechnung!$A$98:$D$147,4,0)),0,VLOOKUP(Schichtfolge!M51,Berechnung!$A$98:$D$147,4,0)))</f>
        <v>0</v>
      </c>
      <c r="AV278" s="29">
        <f>IF(OR(Schichtfolge!N51=Schichten!$B$3,Schichtfolge!N51=Schichten!$B$4),INDEX($D$98:$D$147,MATCH(CODE(Schichtfolge!N51),$H$98:$H$147,0)),IF(ISERROR(VLOOKUP(Schichtfolge!N51,Berechnung!$A$98:$D$147,4,0)),0,VLOOKUP(Schichtfolge!N51,Berechnung!$A$98:$D$147,4,0)))</f>
        <v>0</v>
      </c>
      <c r="AW278" s="29">
        <f>IF(OR(Schichtfolge!O51=Schichten!$B$3,Schichtfolge!O51=Schichten!$B$4),INDEX($D$98:$D$147,MATCH(CODE(Schichtfolge!O51),$H$98:$H$147,0)),IF(ISERROR(VLOOKUP(Schichtfolge!O51,Berechnung!$A$98:$D$147,4,0)),0,VLOOKUP(Schichtfolge!O51,Berechnung!$A$98:$D$147,4,0)))</f>
        <v>0</v>
      </c>
      <c r="AX278" s="29">
        <f>IF(OR(Schichtfolge!P51=Schichten!$B$3,Schichtfolge!P51=Schichten!$B$4),INDEX($D$98:$D$147,MATCH(CODE(Schichtfolge!P51),$H$98:$H$147,0)),IF(ISERROR(VLOOKUP(Schichtfolge!P51,Berechnung!$A$98:$D$147,4,0)),0,VLOOKUP(Schichtfolge!P51,Berechnung!$A$98:$D$147,4,0)))</f>
        <v>0</v>
      </c>
      <c r="AY278" s="29">
        <f>IF(OR(Schichtfolge!Q51=Schichten!$B$3,Schichtfolge!Q51=Schichten!$B$4),INDEX($D$98:$D$147,MATCH(CODE(Schichtfolge!Q51),$H$98:$H$147,0)),IF(ISERROR(VLOOKUP(Schichtfolge!Q51,Berechnung!$A$98:$D$147,4,0)),0,VLOOKUP(Schichtfolge!Q51,Berechnung!$A$98:$D$147,4,0)))</f>
        <v>0</v>
      </c>
      <c r="AZ278" s="29">
        <f>IF(OR(Schichtfolge!R51=Schichten!$B$3,Schichtfolge!R51=Schichten!$B$4),INDEX($D$98:$D$147,MATCH(CODE(Schichtfolge!R51),$H$98:$H$147,0)),IF(ISERROR(VLOOKUP(Schichtfolge!R51,Berechnung!$A$98:$D$147,4,0)),0,VLOOKUP(Schichtfolge!R51,Berechnung!$A$98:$D$147,4,0)))</f>
        <v>0</v>
      </c>
      <c r="BA278" s="29">
        <f>IF(OR(Schichtfolge!S51=Schichten!$B$3,Schichtfolge!S51=Schichten!$B$4),INDEX($D$98:$D$147,MATCH(CODE(Schichtfolge!S51),$H$98:$H$147,0)),IF(ISERROR(VLOOKUP(Schichtfolge!S51,Berechnung!$A$98:$D$147,4,0)),0,VLOOKUP(Schichtfolge!S51,Berechnung!$A$98:$D$147,4,0)))</f>
        <v>0</v>
      </c>
      <c r="BB278" s="29">
        <f>IF(OR(Schichtfolge!T51=Schichten!$B$3,Schichtfolge!T51=Schichten!$B$4),INDEX($D$98:$D$147,MATCH(CODE(Schichtfolge!T51),$H$98:$H$147,0)),IF(ISERROR(VLOOKUP(Schichtfolge!T51,Berechnung!$A$98:$D$147,4,0)),0,VLOOKUP(Schichtfolge!T51,Berechnung!$A$98:$D$147,4,0)))</f>
        <v>0</v>
      </c>
      <c r="BC278" s="29">
        <f>IF(OR(Schichtfolge!U51=Schichten!$B$3,Schichtfolge!U51=Schichten!$B$4),INDEX($D$98:$D$147,MATCH(CODE(Schichtfolge!U51),$H$98:$H$147,0)),IF(ISERROR(VLOOKUP(Schichtfolge!U51,Berechnung!$A$98:$D$147,4,0)),0,VLOOKUP(Schichtfolge!U51,Berechnung!$A$98:$D$147,4,0)))</f>
        <v>0</v>
      </c>
      <c r="BD278" s="29">
        <f>IF(OR(Schichtfolge!V51=Schichten!$B$3,Schichtfolge!V51=Schichten!$B$4),INDEX($D$98:$D$147,MATCH(CODE(Schichtfolge!V51),$H$98:$H$147,0)),IF(ISERROR(VLOOKUP(Schichtfolge!V51,Berechnung!$A$98:$D$147,4,0)),0,VLOOKUP(Schichtfolge!V51,Berechnung!$A$98:$D$147,4,0)))</f>
        <v>0</v>
      </c>
      <c r="BE278" s="29">
        <f>IF(OR(Schichtfolge!W51=Schichten!$B$3,Schichtfolge!W51=Schichten!$B$4),INDEX($D$98:$D$147,MATCH(CODE(Schichtfolge!W51),$H$98:$H$147,0)),IF(ISERROR(VLOOKUP(Schichtfolge!W51,Berechnung!$A$98:$D$147,4,0)),0,VLOOKUP(Schichtfolge!W51,Berechnung!$A$98:$D$147,4,0)))</f>
        <v>0</v>
      </c>
      <c r="BF278" s="29">
        <f>IF(OR(Schichtfolge!X51=Schichten!$B$3,Schichtfolge!X51=Schichten!$B$4),INDEX($D$98:$D$147,MATCH(CODE(Schichtfolge!X51),$H$98:$H$147,0)),IF(ISERROR(VLOOKUP(Schichtfolge!X51,Berechnung!$A$98:$D$147,4,0)),0,VLOOKUP(Schichtfolge!X51,Berechnung!$A$98:$D$147,4,0)))</f>
        <v>0</v>
      </c>
      <c r="BG278" s="29">
        <f>IF(OR(Schichtfolge!Y51=Schichten!$B$3,Schichtfolge!Y51=Schichten!$B$4),INDEX($D$98:$D$147,MATCH(CODE(Schichtfolge!Y51),$H$98:$H$147,0)),IF(ISERROR(VLOOKUP(Schichtfolge!Y51,Berechnung!$A$98:$D$147,4,0)),0,VLOOKUP(Schichtfolge!Y51,Berechnung!$A$98:$D$147,4,0)))</f>
        <v>0</v>
      </c>
      <c r="BH278" s="29">
        <f>IF(OR(Schichtfolge!Z51=Schichten!$B$3,Schichtfolge!Z51=Schichten!$B$4),INDEX($D$98:$D$147,MATCH(CODE(Schichtfolge!Z51),$H$98:$H$147,0)),IF(ISERROR(VLOOKUP(Schichtfolge!Z51,Berechnung!$A$98:$D$147,4,0)),0,VLOOKUP(Schichtfolge!Z51,Berechnung!$A$98:$D$147,4,0)))</f>
        <v>0</v>
      </c>
      <c r="BI278" s="29">
        <f>IF(OR(Schichtfolge!AA51=Schichten!$B$3,Schichtfolge!AA51=Schichten!$B$4),INDEX($D$98:$D$147,MATCH(CODE(Schichtfolge!AA51),$H$98:$H$147,0)),IF(ISERROR(VLOOKUP(Schichtfolge!AA51,Berechnung!$A$98:$D$147,4,0)),0,VLOOKUP(Schichtfolge!AA51,Berechnung!$A$98:$D$147,4,0)))</f>
        <v>0</v>
      </c>
      <c r="BJ278" s="29">
        <f>IF(OR(Schichtfolge!AB51=Schichten!$B$3,Schichtfolge!AB51=Schichten!$B$4),INDEX($D$98:$D$147,MATCH(CODE(Schichtfolge!AB51),$H$98:$H$147,0)),IF(ISERROR(VLOOKUP(Schichtfolge!AB51,Berechnung!$A$98:$D$147,4,0)),0,VLOOKUP(Schichtfolge!AB51,Berechnung!$A$98:$D$147,4,0)))</f>
        <v>0</v>
      </c>
      <c r="BK278" s="29">
        <f>IF(OR(Schichtfolge!AC51=Schichten!$B$3,Schichtfolge!AC51=Schichten!$B$4),INDEX($D$98:$D$147,MATCH(CODE(Schichtfolge!AC51),$H$98:$H$147,0)),IF(ISERROR(VLOOKUP(Schichtfolge!AC51,Berechnung!$A$98:$D$147,4,0)),0,VLOOKUP(Schichtfolge!AC51,Berechnung!$A$98:$D$147,4,0)))</f>
        <v>0</v>
      </c>
      <c r="BL278" s="29">
        <f>IF(OR(Schichtfolge!AD51=Schichten!$B$3,Schichtfolge!AD51=Schichten!$B$4),INDEX($D$98:$D$147,MATCH(CODE(Schichtfolge!AD51),$H$98:$H$147,0)),IF(ISERROR(VLOOKUP(Schichtfolge!AD51,Berechnung!$A$98:$D$147,4,0)),0,VLOOKUP(Schichtfolge!AD51,Berechnung!$A$98:$D$147,4,0)))</f>
        <v>0</v>
      </c>
      <c r="BM278" s="29">
        <f>IF(OR(Schichtfolge!AE51=Schichten!$B$3,Schichtfolge!AE51=Schichten!$B$4),INDEX($D$98:$D$147,MATCH(CODE(Schichtfolge!AE51),$H$98:$H$147,0)),IF(ISERROR(VLOOKUP(Schichtfolge!AE51,Berechnung!$A$98:$D$147,4,0)),0,VLOOKUP(Schichtfolge!AE51,Berechnung!$A$98:$D$147,4,0)))</f>
        <v>0</v>
      </c>
      <c r="BN278" s="29">
        <f>IF(OR(Schichtfolge!AF51=Schichten!$B$3,Schichtfolge!AF51=Schichten!$B$4),INDEX($D$98:$D$147,MATCH(CODE(Schichtfolge!AF51),$H$98:$H$147,0)),IF(ISERROR(VLOOKUP(Schichtfolge!AF51,Berechnung!$A$98:$D$147,4,0)),0,VLOOKUP(Schichtfolge!AF51,Berechnung!$A$98:$D$147,4,0)))</f>
        <v>0</v>
      </c>
      <c r="BO278" s="29">
        <f>IF(OR(Schichtfolge!AG51=Schichten!$B$3,Schichtfolge!AG51=Schichten!$B$4),INDEX($D$98:$D$147,MATCH(CODE(Schichtfolge!AG51),$H$98:$H$147,0)),IF(ISERROR(VLOOKUP(Schichtfolge!AG51,Berechnung!$A$98:$D$147,4,0)),0,VLOOKUP(Schichtfolge!AG51,Berechnung!$A$98:$D$147,4,0)))</f>
        <v>0</v>
      </c>
    </row>
    <row r="279" spans="1:67" x14ac:dyDescent="0.25">
      <c r="A279" s="82" t="str">
        <f>IF(Feiertage!D129&lt;&gt;"",Feiertage!B129,"")</f>
        <v/>
      </c>
      <c r="C279">
        <f>Schichtfolgetabelle!B53</f>
        <v>48</v>
      </c>
      <c r="D279" t="str">
        <f>Schichtfolgetabelle!C53</f>
        <v>Vorname48</v>
      </c>
      <c r="E279" t="str">
        <f>Schichtfolgetabelle!D53</f>
        <v>Nachname48</v>
      </c>
      <c r="F279" s="29" t="str">
        <f t="shared" si="17"/>
        <v>00:00</v>
      </c>
      <c r="G279" s="29">
        <f>IF(OR(Schichtfolgetabelle!F53=Schichten!$B$3,Schichtfolgetabelle!F53=Schichten!$B$4),INDEX($D$98:$D$147,MATCH(CODE(Schichtfolgetabelle!F53),$H$98:$H$147,0)),IF(ISERROR(VLOOKUP(Schichtfolgetabelle!F53,Berechnung!$A$98:$D$147,4,0)),0,VLOOKUP(Schichtfolgetabelle!F53,Berechnung!$A$98:$D$147,4,0)))</f>
        <v>0</v>
      </c>
      <c r="H279" s="29">
        <f>IF(OR(Schichtfolgetabelle!G53=Schichten!$B$3,Schichtfolgetabelle!G53=Schichten!$B$4),INDEX($D$98:$D$147,MATCH(CODE(Schichtfolgetabelle!G53),$H$98:$H$147,0)),IF(ISERROR(VLOOKUP(Schichtfolgetabelle!G53,Berechnung!$A$98:$D$147,4,0)),0,VLOOKUP(Schichtfolgetabelle!G53,Berechnung!$A$98:$D$147,4,0)))</f>
        <v>0</v>
      </c>
      <c r="I279" s="29">
        <f>IF(OR(Schichtfolgetabelle!H53=Schichten!$B$3,Schichtfolgetabelle!H53=Schichten!$B$4),INDEX($D$98:$D$147,MATCH(CODE(Schichtfolgetabelle!H53),$H$98:$H$147,0)),IF(ISERROR(VLOOKUP(Schichtfolgetabelle!H53,Berechnung!$A$98:$D$147,4,0)),0,VLOOKUP(Schichtfolgetabelle!H53,Berechnung!$A$98:$D$147,4,0)))</f>
        <v>0</v>
      </c>
      <c r="J279" s="29">
        <f>IF(OR(Schichtfolgetabelle!I53=Schichten!$B$3,Schichtfolgetabelle!I53=Schichten!$B$4),INDEX($D$98:$D$147,MATCH(CODE(Schichtfolgetabelle!I53),$H$98:$H$147,0)),IF(ISERROR(VLOOKUP(Schichtfolgetabelle!I53,Berechnung!$A$98:$D$147,4,0)),0,VLOOKUP(Schichtfolgetabelle!I53,Berechnung!$A$98:$D$147,4,0)))</f>
        <v>0</v>
      </c>
      <c r="K279" s="29">
        <f>IF(OR(Schichtfolgetabelle!J53=Schichten!$B$3,Schichtfolgetabelle!J53=Schichten!$B$4),INDEX($D$98:$D$147,MATCH(CODE(Schichtfolgetabelle!J53),$H$98:$H$147,0)),IF(ISERROR(VLOOKUP(Schichtfolgetabelle!J53,Berechnung!$A$98:$D$147,4,0)),0,VLOOKUP(Schichtfolgetabelle!J53,Berechnung!$A$98:$D$147,4,0)))</f>
        <v>0</v>
      </c>
      <c r="L279" s="29">
        <f>IF(OR(Schichtfolgetabelle!K53=Schichten!$B$3,Schichtfolgetabelle!K53=Schichten!$B$4),INDEX($D$98:$D$147,MATCH(CODE(Schichtfolgetabelle!K53),$H$98:$H$147,0)),IF(ISERROR(VLOOKUP(Schichtfolgetabelle!K53,Berechnung!$A$98:$D$147,4,0)),0,VLOOKUP(Schichtfolgetabelle!K53,Berechnung!$A$98:$D$147,4,0)))</f>
        <v>0</v>
      </c>
      <c r="M279" s="29">
        <f>IF(OR(Schichtfolgetabelle!L53=Schichten!$B$3,Schichtfolgetabelle!L53=Schichten!$B$4),INDEX($D$98:$D$147,MATCH(CODE(Schichtfolgetabelle!L53),$H$98:$H$147,0)),IF(ISERROR(VLOOKUP(Schichtfolgetabelle!L53,Berechnung!$A$98:$D$147,4,0)),0,VLOOKUP(Schichtfolgetabelle!L53,Berechnung!$A$98:$D$147,4,0)))</f>
        <v>0</v>
      </c>
      <c r="N279" s="29">
        <f>IF(OR(Schichtfolgetabelle!M53=Schichten!$B$3,Schichtfolgetabelle!M53=Schichten!$B$4),INDEX($D$98:$D$147,MATCH(CODE(Schichtfolgetabelle!M53),$H$98:$H$147,0)),IF(ISERROR(VLOOKUP(Schichtfolgetabelle!M53,Berechnung!$A$98:$D$147,4,0)),0,VLOOKUP(Schichtfolgetabelle!M53,Berechnung!$A$98:$D$147,4,0)))</f>
        <v>0</v>
      </c>
      <c r="O279" s="29">
        <f>IF(OR(Schichtfolgetabelle!N53=Schichten!$B$3,Schichtfolgetabelle!N53=Schichten!$B$4),INDEX($D$98:$D$147,MATCH(CODE(Schichtfolgetabelle!N53),$H$98:$H$147,0)),IF(ISERROR(VLOOKUP(Schichtfolgetabelle!N53,Berechnung!$A$98:$D$147,4,0)),0,VLOOKUP(Schichtfolgetabelle!N53,Berechnung!$A$98:$D$147,4,0)))</f>
        <v>0</v>
      </c>
      <c r="P279" s="29">
        <f>IF(OR(Schichtfolgetabelle!O53=Schichten!$B$3,Schichtfolgetabelle!O53=Schichten!$B$4),INDEX($D$98:$D$147,MATCH(CODE(Schichtfolgetabelle!O53),$H$98:$H$147,0)),IF(ISERROR(VLOOKUP(Schichtfolgetabelle!O53,Berechnung!$A$98:$D$147,4,0)),0,VLOOKUP(Schichtfolgetabelle!O53,Berechnung!$A$98:$D$147,4,0)))</f>
        <v>0</v>
      </c>
      <c r="Q279" s="29">
        <f>IF(OR(Schichtfolgetabelle!P53=Schichten!$B$3,Schichtfolgetabelle!P53=Schichten!$B$4),INDEX($D$98:$D$147,MATCH(CODE(Schichtfolgetabelle!P53),$H$98:$H$147,0)),IF(ISERROR(VLOOKUP(Schichtfolgetabelle!P53,Berechnung!$A$98:$D$147,4,0)),0,VLOOKUP(Schichtfolgetabelle!P53,Berechnung!$A$98:$D$147,4,0)))</f>
        <v>0</v>
      </c>
      <c r="R279" s="29">
        <f>IF(OR(Schichtfolgetabelle!Q53=Schichten!$B$3,Schichtfolgetabelle!Q53=Schichten!$B$4),INDEX($D$98:$D$147,MATCH(CODE(Schichtfolgetabelle!Q53),$H$98:$H$147,0)),IF(ISERROR(VLOOKUP(Schichtfolgetabelle!Q53,Berechnung!$A$98:$D$147,4,0)),0,VLOOKUP(Schichtfolgetabelle!Q53,Berechnung!$A$98:$D$147,4,0)))</f>
        <v>0</v>
      </c>
      <c r="S279" s="29">
        <f>IF(OR(Schichtfolgetabelle!R53=Schichten!$B$3,Schichtfolgetabelle!R53=Schichten!$B$4),INDEX($D$98:$D$147,MATCH(CODE(Schichtfolgetabelle!R53),$H$98:$H$147,0)),IF(ISERROR(VLOOKUP(Schichtfolgetabelle!R53,Berechnung!$A$98:$D$147,4,0)),0,VLOOKUP(Schichtfolgetabelle!R53,Berechnung!$A$98:$D$147,4,0)))</f>
        <v>0</v>
      </c>
      <c r="T279" s="29">
        <f>IF(OR(Schichtfolgetabelle!S53=Schichten!$B$3,Schichtfolgetabelle!S53=Schichten!$B$4),INDEX($D$98:$D$147,MATCH(CODE(Schichtfolgetabelle!S53),$H$98:$H$147,0)),IF(ISERROR(VLOOKUP(Schichtfolgetabelle!S53,Berechnung!$A$98:$D$147,4,0)),0,VLOOKUP(Schichtfolgetabelle!S53,Berechnung!$A$98:$D$147,4,0)))</f>
        <v>0</v>
      </c>
      <c r="U279" s="29">
        <f>IF(OR(Schichtfolgetabelle!T53=Schichten!$B$3,Schichtfolgetabelle!T53=Schichten!$B$4),INDEX($D$98:$D$147,MATCH(CODE(Schichtfolgetabelle!T53),$H$98:$H$147,0)),IF(ISERROR(VLOOKUP(Schichtfolgetabelle!T53,Berechnung!$A$98:$D$147,4,0)),0,VLOOKUP(Schichtfolgetabelle!T53,Berechnung!$A$98:$D$147,4,0)))</f>
        <v>0</v>
      </c>
      <c r="V279" s="29">
        <f>IF(OR(Schichtfolgetabelle!U53=Schichten!$B$3,Schichtfolgetabelle!U53=Schichten!$B$4),INDEX($D$98:$D$147,MATCH(CODE(Schichtfolgetabelle!U53),$H$98:$H$147,0)),IF(ISERROR(VLOOKUP(Schichtfolgetabelle!U53,Berechnung!$A$98:$D$147,4,0)),0,VLOOKUP(Schichtfolgetabelle!U53,Berechnung!$A$98:$D$147,4,0)))</f>
        <v>0</v>
      </c>
      <c r="W279" s="29">
        <f>IF(OR(Schichtfolgetabelle!V53=Schichten!$B$3,Schichtfolgetabelle!V53=Schichten!$B$4),INDEX($D$98:$D$147,MATCH(CODE(Schichtfolgetabelle!V53),$H$98:$H$147,0)),IF(ISERROR(VLOOKUP(Schichtfolgetabelle!V53,Berechnung!$A$98:$D$147,4,0)),0,VLOOKUP(Schichtfolgetabelle!V53,Berechnung!$A$98:$D$147,4,0)))</f>
        <v>0</v>
      </c>
      <c r="X279" s="29">
        <f>IF(OR(Schichtfolgetabelle!W53=Schichten!$B$3,Schichtfolgetabelle!W53=Schichten!$B$4),INDEX($D$98:$D$147,MATCH(CODE(Schichtfolgetabelle!W53),$H$98:$H$147,0)),IF(ISERROR(VLOOKUP(Schichtfolgetabelle!W53,Berechnung!$A$98:$D$147,4,0)),0,VLOOKUP(Schichtfolgetabelle!W53,Berechnung!$A$98:$D$147,4,0)))</f>
        <v>0</v>
      </c>
      <c r="Y279" s="29">
        <f>IF(OR(Schichtfolgetabelle!X53=Schichten!$B$3,Schichtfolgetabelle!X53=Schichten!$B$4),INDEX($D$98:$D$147,MATCH(CODE(Schichtfolgetabelle!X53),$H$98:$H$147,0)),IF(ISERROR(VLOOKUP(Schichtfolgetabelle!X53,Berechnung!$A$98:$D$147,4,0)),0,VLOOKUP(Schichtfolgetabelle!X53,Berechnung!$A$98:$D$147,4,0)))</f>
        <v>0</v>
      </c>
      <c r="Z279" s="29">
        <f>IF(OR(Schichtfolgetabelle!Y53=Schichten!$B$3,Schichtfolgetabelle!Y53=Schichten!$B$4),INDEX($D$98:$D$147,MATCH(CODE(Schichtfolgetabelle!Y53),$H$98:$H$147,0)),IF(ISERROR(VLOOKUP(Schichtfolgetabelle!Y53,Berechnung!$A$98:$D$147,4,0)),0,VLOOKUP(Schichtfolgetabelle!Y53,Berechnung!$A$98:$D$147,4,0)))</f>
        <v>0</v>
      </c>
      <c r="AA279" s="29">
        <f>IF(OR(Schichtfolgetabelle!Z53=Schichten!$B$3,Schichtfolgetabelle!Z53=Schichten!$B$4),INDEX($D$98:$D$147,MATCH(CODE(Schichtfolgetabelle!Z53),$H$98:$H$147,0)),IF(ISERROR(VLOOKUP(Schichtfolgetabelle!Z53,Berechnung!$A$98:$D$147,4,0)),0,VLOOKUP(Schichtfolgetabelle!Z53,Berechnung!$A$98:$D$147,4,0)))</f>
        <v>0</v>
      </c>
      <c r="AB279" s="29">
        <f>IF(OR(Schichtfolgetabelle!AA53=Schichten!$B$3,Schichtfolgetabelle!AA53=Schichten!$B$4),INDEX($D$98:$D$147,MATCH(CODE(Schichtfolgetabelle!AA53),$H$98:$H$147,0)),IF(ISERROR(VLOOKUP(Schichtfolgetabelle!AA53,Berechnung!$A$98:$D$147,4,0)),0,VLOOKUP(Schichtfolgetabelle!AA53,Berechnung!$A$98:$D$147,4,0)))</f>
        <v>0</v>
      </c>
      <c r="AC279" s="29">
        <f>IF(OR(Schichtfolgetabelle!AB53=Schichten!$B$3,Schichtfolgetabelle!AB53=Schichten!$B$4),INDEX($D$98:$D$147,MATCH(CODE(Schichtfolgetabelle!AB53),$H$98:$H$147,0)),IF(ISERROR(VLOOKUP(Schichtfolgetabelle!AB53,Berechnung!$A$98:$D$147,4,0)),0,VLOOKUP(Schichtfolgetabelle!AB53,Berechnung!$A$98:$D$147,4,0)))</f>
        <v>0</v>
      </c>
      <c r="AD279" s="29">
        <f>IF(OR(Schichtfolgetabelle!AC53=Schichten!$B$3,Schichtfolgetabelle!AC53=Schichten!$B$4),INDEX($D$98:$D$147,MATCH(CODE(Schichtfolgetabelle!AC53),$H$98:$H$147,0)),IF(ISERROR(VLOOKUP(Schichtfolgetabelle!AC53,Berechnung!$A$98:$D$147,4,0)),0,VLOOKUP(Schichtfolgetabelle!AC53,Berechnung!$A$98:$D$147,4,0)))</f>
        <v>0</v>
      </c>
      <c r="AE279" s="29">
        <f>IF(OR(Schichtfolgetabelle!AD53=Schichten!$B$3,Schichtfolgetabelle!AD53=Schichten!$B$4),INDEX($D$98:$D$147,MATCH(CODE(Schichtfolgetabelle!AD53),$H$98:$H$147,0)),IF(ISERROR(VLOOKUP(Schichtfolgetabelle!AD53,Berechnung!$A$98:$D$147,4,0)),0,VLOOKUP(Schichtfolgetabelle!AD53,Berechnung!$A$98:$D$147,4,0)))</f>
        <v>0</v>
      </c>
      <c r="AF279" s="29">
        <f>IF(OR(Schichtfolgetabelle!AE53=Schichten!$B$3,Schichtfolgetabelle!AE53=Schichten!$B$4),INDEX($D$98:$D$147,MATCH(CODE(Schichtfolgetabelle!AE53),$H$98:$H$147,0)),IF(ISERROR(VLOOKUP(Schichtfolgetabelle!AE53,Berechnung!$A$98:$D$147,4,0)),0,VLOOKUP(Schichtfolgetabelle!AE53,Berechnung!$A$98:$D$147,4,0)))</f>
        <v>0</v>
      </c>
      <c r="AG279" s="29">
        <f>IF(OR(Schichtfolgetabelle!AF53=Schichten!$B$3,Schichtfolgetabelle!AF53=Schichten!$B$4),INDEX($D$98:$D$147,MATCH(CODE(Schichtfolgetabelle!AF53),$H$98:$H$147,0)),IF(ISERROR(VLOOKUP(Schichtfolgetabelle!AF53,Berechnung!$A$98:$D$147,4,0)),0,VLOOKUP(Schichtfolgetabelle!AF53,Berechnung!$A$98:$D$147,4,0)))</f>
        <v>0</v>
      </c>
      <c r="AH279" s="29">
        <f>IF(OR(Schichtfolgetabelle!AG53=Schichten!$B$3,Schichtfolgetabelle!AG53=Schichten!$B$4),INDEX($D$98:$D$147,MATCH(CODE(Schichtfolgetabelle!AG53),$H$98:$H$147,0)),IF(ISERROR(VLOOKUP(Schichtfolgetabelle!AG53,Berechnung!$A$98:$D$147,4,0)),0,VLOOKUP(Schichtfolgetabelle!AG53,Berechnung!$A$98:$D$147,4,0)))</f>
        <v>0</v>
      </c>
      <c r="AI279" s="29">
        <f>IF(OR(Schichtfolgetabelle!AH53=Schichten!$B$3,Schichtfolgetabelle!AH53=Schichten!$B$4),INDEX($D$98:$D$147,MATCH(CODE(Schichtfolgetabelle!AH53),$H$98:$H$147,0)),IF(ISERROR(VLOOKUP(Schichtfolgetabelle!AH53,Berechnung!$A$98:$D$147,4,0)),0,VLOOKUP(Schichtfolgetabelle!AH53,Berechnung!$A$98:$D$147,4,0)))</f>
        <v>0</v>
      </c>
      <c r="AJ279" s="29">
        <f>IF(OR(Schichtfolgetabelle!AI53=Schichten!$B$3,Schichtfolgetabelle!AI53=Schichten!$B$4),INDEX($D$98:$D$147,MATCH(CODE(Schichtfolgetabelle!AI53),$H$98:$H$147,0)),IF(ISERROR(VLOOKUP(Schichtfolgetabelle!AI53,Berechnung!$A$98:$D$147,4,0)),0,VLOOKUP(Schichtfolgetabelle!AI53,Berechnung!$A$98:$D$147,4,0)))</f>
        <v>0</v>
      </c>
      <c r="AK279" s="29">
        <f>IF(OR(Schichtfolgetabelle!AJ53=Schichten!$B$3,Schichtfolgetabelle!AJ53=Schichten!$B$4),INDEX($D$98:$D$147,MATCH(CODE(Schichtfolgetabelle!AJ53),$H$98:$H$147,0)),IF(ISERROR(VLOOKUP(Schichtfolgetabelle!AJ53,Berechnung!$A$98:$D$147,4,0)),0,VLOOKUP(Schichtfolgetabelle!AJ53,Berechnung!$A$98:$D$147,4,0)))</f>
        <v>0</v>
      </c>
      <c r="AM279" t="str">
        <f t="shared" si="18"/>
        <v>00:00</v>
      </c>
      <c r="AN279" s="29">
        <f>IF(OR(Schichtfolge!F52=Schichten!$B$3,Schichtfolge!F52=Schichten!$B$4),INDEX($D$98:$D$147,MATCH(CODE(Schichtfolge!F52),$H$98:$H$147,0)),IF(ISERROR(VLOOKUP(Schichtfolge!F52,Berechnung!$A$98:$D$147,4,0)),0,VLOOKUP(Schichtfolge!F52,Berechnung!$A$98:$D$147,4,0)))</f>
        <v>0</v>
      </c>
      <c r="AO279" s="29">
        <f>IF(OR(Schichtfolge!G52=Schichten!$B$3,Schichtfolge!G52=Schichten!$B$4),INDEX($D$98:$D$147,MATCH(CODE(Schichtfolge!G52),$H$98:$H$147,0)),IF(ISERROR(VLOOKUP(Schichtfolge!G52,Berechnung!$A$98:$D$147,4,0)),0,VLOOKUP(Schichtfolge!G52,Berechnung!$A$98:$D$147,4,0)))</f>
        <v>0</v>
      </c>
      <c r="AP279" s="29">
        <f>IF(OR(Schichtfolge!H52=Schichten!$B$3,Schichtfolge!H52=Schichten!$B$4),INDEX($D$98:$D$147,MATCH(CODE(Schichtfolge!H52),$H$98:$H$147,0)),IF(ISERROR(VLOOKUP(Schichtfolge!H52,Berechnung!$A$98:$D$147,4,0)),0,VLOOKUP(Schichtfolge!H52,Berechnung!$A$98:$D$147,4,0)))</f>
        <v>0</v>
      </c>
      <c r="AQ279" s="29">
        <f>IF(OR(Schichtfolge!I52=Schichten!$B$3,Schichtfolge!I52=Schichten!$B$4),INDEX($D$98:$D$147,MATCH(CODE(Schichtfolge!I52),$H$98:$H$147,0)),IF(ISERROR(VLOOKUP(Schichtfolge!I52,Berechnung!$A$98:$D$147,4,0)),0,VLOOKUP(Schichtfolge!I52,Berechnung!$A$98:$D$147,4,0)))</f>
        <v>0</v>
      </c>
      <c r="AR279" s="29">
        <f>IF(OR(Schichtfolge!J52=Schichten!$B$3,Schichtfolge!J52=Schichten!$B$4),INDEX($D$98:$D$147,MATCH(CODE(Schichtfolge!J52),$H$98:$H$147,0)),IF(ISERROR(VLOOKUP(Schichtfolge!J52,Berechnung!$A$98:$D$147,4,0)),0,VLOOKUP(Schichtfolge!J52,Berechnung!$A$98:$D$147,4,0)))</f>
        <v>0</v>
      </c>
      <c r="AS279" s="29">
        <f>IF(OR(Schichtfolge!K52=Schichten!$B$3,Schichtfolge!K52=Schichten!$B$4),INDEX($D$98:$D$147,MATCH(CODE(Schichtfolge!K52),$H$98:$H$147,0)),IF(ISERROR(VLOOKUP(Schichtfolge!K52,Berechnung!$A$98:$D$147,4,0)),0,VLOOKUP(Schichtfolge!K52,Berechnung!$A$98:$D$147,4,0)))</f>
        <v>0</v>
      </c>
      <c r="AT279" s="29">
        <f>IF(OR(Schichtfolge!L52=Schichten!$B$3,Schichtfolge!L52=Schichten!$B$4),INDEX($D$98:$D$147,MATCH(CODE(Schichtfolge!L52),$H$98:$H$147,0)),IF(ISERROR(VLOOKUP(Schichtfolge!L52,Berechnung!$A$98:$D$147,4,0)),0,VLOOKUP(Schichtfolge!L52,Berechnung!$A$98:$D$147,4,0)))</f>
        <v>0</v>
      </c>
      <c r="AU279" s="29">
        <f>IF(OR(Schichtfolge!M52=Schichten!$B$3,Schichtfolge!M52=Schichten!$B$4),INDEX($D$98:$D$147,MATCH(CODE(Schichtfolge!M52),$H$98:$H$147,0)),IF(ISERROR(VLOOKUP(Schichtfolge!M52,Berechnung!$A$98:$D$147,4,0)),0,VLOOKUP(Schichtfolge!M52,Berechnung!$A$98:$D$147,4,0)))</f>
        <v>0</v>
      </c>
      <c r="AV279" s="29">
        <f>IF(OR(Schichtfolge!N52=Schichten!$B$3,Schichtfolge!N52=Schichten!$B$4),INDEX($D$98:$D$147,MATCH(CODE(Schichtfolge!N52),$H$98:$H$147,0)),IF(ISERROR(VLOOKUP(Schichtfolge!N52,Berechnung!$A$98:$D$147,4,0)),0,VLOOKUP(Schichtfolge!N52,Berechnung!$A$98:$D$147,4,0)))</f>
        <v>0</v>
      </c>
      <c r="AW279" s="29">
        <f>IF(OR(Schichtfolge!O52=Schichten!$B$3,Schichtfolge!O52=Schichten!$B$4),INDEX($D$98:$D$147,MATCH(CODE(Schichtfolge!O52),$H$98:$H$147,0)),IF(ISERROR(VLOOKUP(Schichtfolge!O52,Berechnung!$A$98:$D$147,4,0)),0,VLOOKUP(Schichtfolge!O52,Berechnung!$A$98:$D$147,4,0)))</f>
        <v>0</v>
      </c>
      <c r="AX279" s="29">
        <f>IF(OR(Schichtfolge!P52=Schichten!$B$3,Schichtfolge!P52=Schichten!$B$4),INDEX($D$98:$D$147,MATCH(CODE(Schichtfolge!P52),$H$98:$H$147,0)),IF(ISERROR(VLOOKUP(Schichtfolge!P52,Berechnung!$A$98:$D$147,4,0)),0,VLOOKUP(Schichtfolge!P52,Berechnung!$A$98:$D$147,4,0)))</f>
        <v>0</v>
      </c>
      <c r="AY279" s="29">
        <f>IF(OR(Schichtfolge!Q52=Schichten!$B$3,Schichtfolge!Q52=Schichten!$B$4),INDEX($D$98:$D$147,MATCH(CODE(Schichtfolge!Q52),$H$98:$H$147,0)),IF(ISERROR(VLOOKUP(Schichtfolge!Q52,Berechnung!$A$98:$D$147,4,0)),0,VLOOKUP(Schichtfolge!Q52,Berechnung!$A$98:$D$147,4,0)))</f>
        <v>0</v>
      </c>
      <c r="AZ279" s="29">
        <f>IF(OR(Schichtfolge!R52=Schichten!$B$3,Schichtfolge!R52=Schichten!$B$4),INDEX($D$98:$D$147,MATCH(CODE(Schichtfolge!R52),$H$98:$H$147,0)),IF(ISERROR(VLOOKUP(Schichtfolge!R52,Berechnung!$A$98:$D$147,4,0)),0,VLOOKUP(Schichtfolge!R52,Berechnung!$A$98:$D$147,4,0)))</f>
        <v>0</v>
      </c>
      <c r="BA279" s="29">
        <f>IF(OR(Schichtfolge!S52=Schichten!$B$3,Schichtfolge!S52=Schichten!$B$4),INDEX($D$98:$D$147,MATCH(CODE(Schichtfolge!S52),$H$98:$H$147,0)),IF(ISERROR(VLOOKUP(Schichtfolge!S52,Berechnung!$A$98:$D$147,4,0)),0,VLOOKUP(Schichtfolge!S52,Berechnung!$A$98:$D$147,4,0)))</f>
        <v>0</v>
      </c>
      <c r="BB279" s="29">
        <f>IF(OR(Schichtfolge!T52=Schichten!$B$3,Schichtfolge!T52=Schichten!$B$4),INDEX($D$98:$D$147,MATCH(CODE(Schichtfolge!T52),$H$98:$H$147,0)),IF(ISERROR(VLOOKUP(Schichtfolge!T52,Berechnung!$A$98:$D$147,4,0)),0,VLOOKUP(Schichtfolge!T52,Berechnung!$A$98:$D$147,4,0)))</f>
        <v>0</v>
      </c>
      <c r="BC279" s="29">
        <f>IF(OR(Schichtfolge!U52=Schichten!$B$3,Schichtfolge!U52=Schichten!$B$4),INDEX($D$98:$D$147,MATCH(CODE(Schichtfolge!U52),$H$98:$H$147,0)),IF(ISERROR(VLOOKUP(Schichtfolge!U52,Berechnung!$A$98:$D$147,4,0)),0,VLOOKUP(Schichtfolge!U52,Berechnung!$A$98:$D$147,4,0)))</f>
        <v>0</v>
      </c>
      <c r="BD279" s="29">
        <f>IF(OR(Schichtfolge!V52=Schichten!$B$3,Schichtfolge!V52=Schichten!$B$4),INDEX($D$98:$D$147,MATCH(CODE(Schichtfolge!V52),$H$98:$H$147,0)),IF(ISERROR(VLOOKUP(Schichtfolge!V52,Berechnung!$A$98:$D$147,4,0)),0,VLOOKUP(Schichtfolge!V52,Berechnung!$A$98:$D$147,4,0)))</f>
        <v>0</v>
      </c>
      <c r="BE279" s="29">
        <f>IF(OR(Schichtfolge!W52=Schichten!$B$3,Schichtfolge!W52=Schichten!$B$4),INDEX($D$98:$D$147,MATCH(CODE(Schichtfolge!W52),$H$98:$H$147,0)),IF(ISERROR(VLOOKUP(Schichtfolge!W52,Berechnung!$A$98:$D$147,4,0)),0,VLOOKUP(Schichtfolge!W52,Berechnung!$A$98:$D$147,4,0)))</f>
        <v>0</v>
      </c>
      <c r="BF279" s="29">
        <f>IF(OR(Schichtfolge!X52=Schichten!$B$3,Schichtfolge!X52=Schichten!$B$4),INDEX($D$98:$D$147,MATCH(CODE(Schichtfolge!X52),$H$98:$H$147,0)),IF(ISERROR(VLOOKUP(Schichtfolge!X52,Berechnung!$A$98:$D$147,4,0)),0,VLOOKUP(Schichtfolge!X52,Berechnung!$A$98:$D$147,4,0)))</f>
        <v>0</v>
      </c>
      <c r="BG279" s="29">
        <f>IF(OR(Schichtfolge!Y52=Schichten!$B$3,Schichtfolge!Y52=Schichten!$B$4),INDEX($D$98:$D$147,MATCH(CODE(Schichtfolge!Y52),$H$98:$H$147,0)),IF(ISERROR(VLOOKUP(Schichtfolge!Y52,Berechnung!$A$98:$D$147,4,0)),0,VLOOKUP(Schichtfolge!Y52,Berechnung!$A$98:$D$147,4,0)))</f>
        <v>0</v>
      </c>
      <c r="BH279" s="29">
        <f>IF(OR(Schichtfolge!Z52=Schichten!$B$3,Schichtfolge!Z52=Schichten!$B$4),INDEX($D$98:$D$147,MATCH(CODE(Schichtfolge!Z52),$H$98:$H$147,0)),IF(ISERROR(VLOOKUP(Schichtfolge!Z52,Berechnung!$A$98:$D$147,4,0)),0,VLOOKUP(Schichtfolge!Z52,Berechnung!$A$98:$D$147,4,0)))</f>
        <v>0</v>
      </c>
      <c r="BI279" s="29">
        <f>IF(OR(Schichtfolge!AA52=Schichten!$B$3,Schichtfolge!AA52=Schichten!$B$4),INDEX($D$98:$D$147,MATCH(CODE(Schichtfolge!AA52),$H$98:$H$147,0)),IF(ISERROR(VLOOKUP(Schichtfolge!AA52,Berechnung!$A$98:$D$147,4,0)),0,VLOOKUP(Schichtfolge!AA52,Berechnung!$A$98:$D$147,4,0)))</f>
        <v>0</v>
      </c>
      <c r="BJ279" s="29">
        <f>IF(OR(Schichtfolge!AB52=Schichten!$B$3,Schichtfolge!AB52=Schichten!$B$4),INDEX($D$98:$D$147,MATCH(CODE(Schichtfolge!AB52),$H$98:$H$147,0)),IF(ISERROR(VLOOKUP(Schichtfolge!AB52,Berechnung!$A$98:$D$147,4,0)),0,VLOOKUP(Schichtfolge!AB52,Berechnung!$A$98:$D$147,4,0)))</f>
        <v>0</v>
      </c>
      <c r="BK279" s="29">
        <f>IF(OR(Schichtfolge!AC52=Schichten!$B$3,Schichtfolge!AC52=Schichten!$B$4),INDEX($D$98:$D$147,MATCH(CODE(Schichtfolge!AC52),$H$98:$H$147,0)),IF(ISERROR(VLOOKUP(Schichtfolge!AC52,Berechnung!$A$98:$D$147,4,0)),0,VLOOKUP(Schichtfolge!AC52,Berechnung!$A$98:$D$147,4,0)))</f>
        <v>0</v>
      </c>
      <c r="BL279" s="29">
        <f>IF(OR(Schichtfolge!AD52=Schichten!$B$3,Schichtfolge!AD52=Schichten!$B$4),INDEX($D$98:$D$147,MATCH(CODE(Schichtfolge!AD52),$H$98:$H$147,0)),IF(ISERROR(VLOOKUP(Schichtfolge!AD52,Berechnung!$A$98:$D$147,4,0)),0,VLOOKUP(Schichtfolge!AD52,Berechnung!$A$98:$D$147,4,0)))</f>
        <v>0</v>
      </c>
      <c r="BM279" s="29">
        <f>IF(OR(Schichtfolge!AE52=Schichten!$B$3,Schichtfolge!AE52=Schichten!$B$4),INDEX($D$98:$D$147,MATCH(CODE(Schichtfolge!AE52),$H$98:$H$147,0)),IF(ISERROR(VLOOKUP(Schichtfolge!AE52,Berechnung!$A$98:$D$147,4,0)),0,VLOOKUP(Schichtfolge!AE52,Berechnung!$A$98:$D$147,4,0)))</f>
        <v>0</v>
      </c>
      <c r="BN279" s="29">
        <f>IF(OR(Schichtfolge!AF52=Schichten!$B$3,Schichtfolge!AF52=Schichten!$B$4),INDEX($D$98:$D$147,MATCH(CODE(Schichtfolge!AF52),$H$98:$H$147,0)),IF(ISERROR(VLOOKUP(Schichtfolge!AF52,Berechnung!$A$98:$D$147,4,0)),0,VLOOKUP(Schichtfolge!AF52,Berechnung!$A$98:$D$147,4,0)))</f>
        <v>0</v>
      </c>
      <c r="BO279" s="29">
        <f>IF(OR(Schichtfolge!AG52=Schichten!$B$3,Schichtfolge!AG52=Schichten!$B$4),INDEX($D$98:$D$147,MATCH(CODE(Schichtfolge!AG52),$H$98:$H$147,0)),IF(ISERROR(VLOOKUP(Schichtfolge!AG52,Berechnung!$A$98:$D$147,4,0)),0,VLOOKUP(Schichtfolge!AG52,Berechnung!$A$98:$D$147,4,0)))</f>
        <v>0</v>
      </c>
    </row>
    <row r="280" spans="1:67" x14ac:dyDescent="0.25">
      <c r="A280" s="82" t="str">
        <f>IF(Feiertage!D130&lt;&gt;"",Feiertage!B130,"")</f>
        <v/>
      </c>
      <c r="C280">
        <f>Schichtfolgetabelle!B54</f>
        <v>49</v>
      </c>
      <c r="D280" t="str">
        <f>Schichtfolgetabelle!C54</f>
        <v>Vorname49</v>
      </c>
      <c r="E280" t="str">
        <f>Schichtfolgetabelle!D54</f>
        <v>Nachname49</v>
      </c>
      <c r="F280" s="29" t="str">
        <f t="shared" si="17"/>
        <v>00:00</v>
      </c>
      <c r="G280" s="29">
        <f>IF(OR(Schichtfolgetabelle!F54=Schichten!$B$3,Schichtfolgetabelle!F54=Schichten!$B$4),INDEX($D$98:$D$147,MATCH(CODE(Schichtfolgetabelle!F54),$H$98:$H$147,0)),IF(ISERROR(VLOOKUP(Schichtfolgetabelle!F54,Berechnung!$A$98:$D$147,4,0)),0,VLOOKUP(Schichtfolgetabelle!F54,Berechnung!$A$98:$D$147,4,0)))</f>
        <v>0</v>
      </c>
      <c r="H280" s="29">
        <f>IF(OR(Schichtfolgetabelle!G54=Schichten!$B$3,Schichtfolgetabelle!G54=Schichten!$B$4),INDEX($D$98:$D$147,MATCH(CODE(Schichtfolgetabelle!G54),$H$98:$H$147,0)),IF(ISERROR(VLOOKUP(Schichtfolgetabelle!G54,Berechnung!$A$98:$D$147,4,0)),0,VLOOKUP(Schichtfolgetabelle!G54,Berechnung!$A$98:$D$147,4,0)))</f>
        <v>0</v>
      </c>
      <c r="I280" s="29">
        <f>IF(OR(Schichtfolgetabelle!H54=Schichten!$B$3,Schichtfolgetabelle!H54=Schichten!$B$4),INDEX($D$98:$D$147,MATCH(CODE(Schichtfolgetabelle!H54),$H$98:$H$147,0)),IF(ISERROR(VLOOKUP(Schichtfolgetabelle!H54,Berechnung!$A$98:$D$147,4,0)),0,VLOOKUP(Schichtfolgetabelle!H54,Berechnung!$A$98:$D$147,4,0)))</f>
        <v>0</v>
      </c>
      <c r="J280" s="29">
        <f>IF(OR(Schichtfolgetabelle!I54=Schichten!$B$3,Schichtfolgetabelle!I54=Schichten!$B$4),INDEX($D$98:$D$147,MATCH(CODE(Schichtfolgetabelle!I54),$H$98:$H$147,0)),IF(ISERROR(VLOOKUP(Schichtfolgetabelle!I54,Berechnung!$A$98:$D$147,4,0)),0,VLOOKUP(Schichtfolgetabelle!I54,Berechnung!$A$98:$D$147,4,0)))</f>
        <v>0</v>
      </c>
      <c r="K280" s="29">
        <f>IF(OR(Schichtfolgetabelle!J54=Schichten!$B$3,Schichtfolgetabelle!J54=Schichten!$B$4),INDEX($D$98:$D$147,MATCH(CODE(Schichtfolgetabelle!J54),$H$98:$H$147,0)),IF(ISERROR(VLOOKUP(Schichtfolgetabelle!J54,Berechnung!$A$98:$D$147,4,0)),0,VLOOKUP(Schichtfolgetabelle!J54,Berechnung!$A$98:$D$147,4,0)))</f>
        <v>0</v>
      </c>
      <c r="L280" s="29">
        <f>IF(OR(Schichtfolgetabelle!K54=Schichten!$B$3,Schichtfolgetabelle!K54=Schichten!$B$4),INDEX($D$98:$D$147,MATCH(CODE(Schichtfolgetabelle!K54),$H$98:$H$147,0)),IF(ISERROR(VLOOKUP(Schichtfolgetabelle!K54,Berechnung!$A$98:$D$147,4,0)),0,VLOOKUP(Schichtfolgetabelle!K54,Berechnung!$A$98:$D$147,4,0)))</f>
        <v>0</v>
      </c>
      <c r="M280" s="29">
        <f>IF(OR(Schichtfolgetabelle!L54=Schichten!$B$3,Schichtfolgetabelle!L54=Schichten!$B$4),INDEX($D$98:$D$147,MATCH(CODE(Schichtfolgetabelle!L54),$H$98:$H$147,0)),IF(ISERROR(VLOOKUP(Schichtfolgetabelle!L54,Berechnung!$A$98:$D$147,4,0)),0,VLOOKUP(Schichtfolgetabelle!L54,Berechnung!$A$98:$D$147,4,0)))</f>
        <v>0</v>
      </c>
      <c r="N280" s="29">
        <f>IF(OR(Schichtfolgetabelle!M54=Schichten!$B$3,Schichtfolgetabelle!M54=Schichten!$B$4),INDEX($D$98:$D$147,MATCH(CODE(Schichtfolgetabelle!M54),$H$98:$H$147,0)),IF(ISERROR(VLOOKUP(Schichtfolgetabelle!M54,Berechnung!$A$98:$D$147,4,0)),0,VLOOKUP(Schichtfolgetabelle!M54,Berechnung!$A$98:$D$147,4,0)))</f>
        <v>0</v>
      </c>
      <c r="O280" s="29">
        <f>IF(OR(Schichtfolgetabelle!N54=Schichten!$B$3,Schichtfolgetabelle!N54=Schichten!$B$4),INDEX($D$98:$D$147,MATCH(CODE(Schichtfolgetabelle!N54),$H$98:$H$147,0)),IF(ISERROR(VLOOKUP(Schichtfolgetabelle!N54,Berechnung!$A$98:$D$147,4,0)),0,VLOOKUP(Schichtfolgetabelle!N54,Berechnung!$A$98:$D$147,4,0)))</f>
        <v>0</v>
      </c>
      <c r="P280" s="29">
        <f>IF(OR(Schichtfolgetabelle!O54=Schichten!$B$3,Schichtfolgetabelle!O54=Schichten!$B$4),INDEX($D$98:$D$147,MATCH(CODE(Schichtfolgetabelle!O54),$H$98:$H$147,0)),IF(ISERROR(VLOOKUP(Schichtfolgetabelle!O54,Berechnung!$A$98:$D$147,4,0)),0,VLOOKUP(Schichtfolgetabelle!O54,Berechnung!$A$98:$D$147,4,0)))</f>
        <v>0</v>
      </c>
      <c r="Q280" s="29">
        <f>IF(OR(Schichtfolgetabelle!P54=Schichten!$B$3,Schichtfolgetabelle!P54=Schichten!$B$4),INDEX($D$98:$D$147,MATCH(CODE(Schichtfolgetabelle!P54),$H$98:$H$147,0)),IF(ISERROR(VLOOKUP(Schichtfolgetabelle!P54,Berechnung!$A$98:$D$147,4,0)),0,VLOOKUP(Schichtfolgetabelle!P54,Berechnung!$A$98:$D$147,4,0)))</f>
        <v>0</v>
      </c>
      <c r="R280" s="29">
        <f>IF(OR(Schichtfolgetabelle!Q54=Schichten!$B$3,Schichtfolgetabelle!Q54=Schichten!$B$4),INDEX($D$98:$D$147,MATCH(CODE(Schichtfolgetabelle!Q54),$H$98:$H$147,0)),IF(ISERROR(VLOOKUP(Schichtfolgetabelle!Q54,Berechnung!$A$98:$D$147,4,0)),0,VLOOKUP(Schichtfolgetabelle!Q54,Berechnung!$A$98:$D$147,4,0)))</f>
        <v>0</v>
      </c>
      <c r="S280" s="29">
        <f>IF(OR(Schichtfolgetabelle!R54=Schichten!$B$3,Schichtfolgetabelle!R54=Schichten!$B$4),INDEX($D$98:$D$147,MATCH(CODE(Schichtfolgetabelle!R54),$H$98:$H$147,0)),IF(ISERROR(VLOOKUP(Schichtfolgetabelle!R54,Berechnung!$A$98:$D$147,4,0)),0,VLOOKUP(Schichtfolgetabelle!R54,Berechnung!$A$98:$D$147,4,0)))</f>
        <v>0</v>
      </c>
      <c r="T280" s="29">
        <f>IF(OR(Schichtfolgetabelle!S54=Schichten!$B$3,Schichtfolgetabelle!S54=Schichten!$B$4),INDEX($D$98:$D$147,MATCH(CODE(Schichtfolgetabelle!S54),$H$98:$H$147,0)),IF(ISERROR(VLOOKUP(Schichtfolgetabelle!S54,Berechnung!$A$98:$D$147,4,0)),0,VLOOKUP(Schichtfolgetabelle!S54,Berechnung!$A$98:$D$147,4,0)))</f>
        <v>0</v>
      </c>
      <c r="U280" s="29">
        <f>IF(OR(Schichtfolgetabelle!T54=Schichten!$B$3,Schichtfolgetabelle!T54=Schichten!$B$4),INDEX($D$98:$D$147,MATCH(CODE(Schichtfolgetabelle!T54),$H$98:$H$147,0)),IF(ISERROR(VLOOKUP(Schichtfolgetabelle!T54,Berechnung!$A$98:$D$147,4,0)),0,VLOOKUP(Schichtfolgetabelle!T54,Berechnung!$A$98:$D$147,4,0)))</f>
        <v>0</v>
      </c>
      <c r="V280" s="29">
        <f>IF(OR(Schichtfolgetabelle!U54=Schichten!$B$3,Schichtfolgetabelle!U54=Schichten!$B$4),INDEX($D$98:$D$147,MATCH(CODE(Schichtfolgetabelle!U54),$H$98:$H$147,0)),IF(ISERROR(VLOOKUP(Schichtfolgetabelle!U54,Berechnung!$A$98:$D$147,4,0)),0,VLOOKUP(Schichtfolgetabelle!U54,Berechnung!$A$98:$D$147,4,0)))</f>
        <v>0</v>
      </c>
      <c r="W280" s="29">
        <f>IF(OR(Schichtfolgetabelle!V54=Schichten!$B$3,Schichtfolgetabelle!V54=Schichten!$B$4),INDEX($D$98:$D$147,MATCH(CODE(Schichtfolgetabelle!V54),$H$98:$H$147,0)),IF(ISERROR(VLOOKUP(Schichtfolgetabelle!V54,Berechnung!$A$98:$D$147,4,0)),0,VLOOKUP(Schichtfolgetabelle!V54,Berechnung!$A$98:$D$147,4,0)))</f>
        <v>0</v>
      </c>
      <c r="X280" s="29">
        <f>IF(OR(Schichtfolgetabelle!W54=Schichten!$B$3,Schichtfolgetabelle!W54=Schichten!$B$4),INDEX($D$98:$D$147,MATCH(CODE(Schichtfolgetabelle!W54),$H$98:$H$147,0)),IF(ISERROR(VLOOKUP(Schichtfolgetabelle!W54,Berechnung!$A$98:$D$147,4,0)),0,VLOOKUP(Schichtfolgetabelle!W54,Berechnung!$A$98:$D$147,4,0)))</f>
        <v>0</v>
      </c>
      <c r="Y280" s="29">
        <f>IF(OR(Schichtfolgetabelle!X54=Schichten!$B$3,Schichtfolgetabelle!X54=Schichten!$B$4),INDEX($D$98:$D$147,MATCH(CODE(Schichtfolgetabelle!X54),$H$98:$H$147,0)),IF(ISERROR(VLOOKUP(Schichtfolgetabelle!X54,Berechnung!$A$98:$D$147,4,0)),0,VLOOKUP(Schichtfolgetabelle!X54,Berechnung!$A$98:$D$147,4,0)))</f>
        <v>0</v>
      </c>
      <c r="Z280" s="29">
        <f>IF(OR(Schichtfolgetabelle!Y54=Schichten!$B$3,Schichtfolgetabelle!Y54=Schichten!$B$4),INDEX($D$98:$D$147,MATCH(CODE(Schichtfolgetabelle!Y54),$H$98:$H$147,0)),IF(ISERROR(VLOOKUP(Schichtfolgetabelle!Y54,Berechnung!$A$98:$D$147,4,0)),0,VLOOKUP(Schichtfolgetabelle!Y54,Berechnung!$A$98:$D$147,4,0)))</f>
        <v>0</v>
      </c>
      <c r="AA280" s="29">
        <f>IF(OR(Schichtfolgetabelle!Z54=Schichten!$B$3,Schichtfolgetabelle!Z54=Schichten!$B$4),INDEX($D$98:$D$147,MATCH(CODE(Schichtfolgetabelle!Z54),$H$98:$H$147,0)),IF(ISERROR(VLOOKUP(Schichtfolgetabelle!Z54,Berechnung!$A$98:$D$147,4,0)),0,VLOOKUP(Schichtfolgetabelle!Z54,Berechnung!$A$98:$D$147,4,0)))</f>
        <v>0</v>
      </c>
      <c r="AB280" s="29">
        <f>IF(OR(Schichtfolgetabelle!AA54=Schichten!$B$3,Schichtfolgetabelle!AA54=Schichten!$B$4),INDEX($D$98:$D$147,MATCH(CODE(Schichtfolgetabelle!AA54),$H$98:$H$147,0)),IF(ISERROR(VLOOKUP(Schichtfolgetabelle!AA54,Berechnung!$A$98:$D$147,4,0)),0,VLOOKUP(Schichtfolgetabelle!AA54,Berechnung!$A$98:$D$147,4,0)))</f>
        <v>0</v>
      </c>
      <c r="AC280" s="29">
        <f>IF(OR(Schichtfolgetabelle!AB54=Schichten!$B$3,Schichtfolgetabelle!AB54=Schichten!$B$4),INDEX($D$98:$D$147,MATCH(CODE(Schichtfolgetabelle!AB54),$H$98:$H$147,0)),IF(ISERROR(VLOOKUP(Schichtfolgetabelle!AB54,Berechnung!$A$98:$D$147,4,0)),0,VLOOKUP(Schichtfolgetabelle!AB54,Berechnung!$A$98:$D$147,4,0)))</f>
        <v>0</v>
      </c>
      <c r="AD280" s="29">
        <f>IF(OR(Schichtfolgetabelle!AC54=Schichten!$B$3,Schichtfolgetabelle!AC54=Schichten!$B$4),INDEX($D$98:$D$147,MATCH(CODE(Schichtfolgetabelle!AC54),$H$98:$H$147,0)),IF(ISERROR(VLOOKUP(Schichtfolgetabelle!AC54,Berechnung!$A$98:$D$147,4,0)),0,VLOOKUP(Schichtfolgetabelle!AC54,Berechnung!$A$98:$D$147,4,0)))</f>
        <v>0</v>
      </c>
      <c r="AE280" s="29">
        <f>IF(OR(Schichtfolgetabelle!AD54=Schichten!$B$3,Schichtfolgetabelle!AD54=Schichten!$B$4),INDEX($D$98:$D$147,MATCH(CODE(Schichtfolgetabelle!AD54),$H$98:$H$147,0)),IF(ISERROR(VLOOKUP(Schichtfolgetabelle!AD54,Berechnung!$A$98:$D$147,4,0)),0,VLOOKUP(Schichtfolgetabelle!AD54,Berechnung!$A$98:$D$147,4,0)))</f>
        <v>0</v>
      </c>
      <c r="AF280" s="29">
        <f>IF(OR(Schichtfolgetabelle!AE54=Schichten!$B$3,Schichtfolgetabelle!AE54=Schichten!$B$4),INDEX($D$98:$D$147,MATCH(CODE(Schichtfolgetabelle!AE54),$H$98:$H$147,0)),IF(ISERROR(VLOOKUP(Schichtfolgetabelle!AE54,Berechnung!$A$98:$D$147,4,0)),0,VLOOKUP(Schichtfolgetabelle!AE54,Berechnung!$A$98:$D$147,4,0)))</f>
        <v>0</v>
      </c>
      <c r="AG280" s="29">
        <f>IF(OR(Schichtfolgetabelle!AF54=Schichten!$B$3,Schichtfolgetabelle!AF54=Schichten!$B$4),INDEX($D$98:$D$147,MATCH(CODE(Schichtfolgetabelle!AF54),$H$98:$H$147,0)),IF(ISERROR(VLOOKUP(Schichtfolgetabelle!AF54,Berechnung!$A$98:$D$147,4,0)),0,VLOOKUP(Schichtfolgetabelle!AF54,Berechnung!$A$98:$D$147,4,0)))</f>
        <v>0</v>
      </c>
      <c r="AH280" s="29">
        <f>IF(OR(Schichtfolgetabelle!AG54=Schichten!$B$3,Schichtfolgetabelle!AG54=Schichten!$B$4),INDEX($D$98:$D$147,MATCH(CODE(Schichtfolgetabelle!AG54),$H$98:$H$147,0)),IF(ISERROR(VLOOKUP(Schichtfolgetabelle!AG54,Berechnung!$A$98:$D$147,4,0)),0,VLOOKUP(Schichtfolgetabelle!AG54,Berechnung!$A$98:$D$147,4,0)))</f>
        <v>0</v>
      </c>
      <c r="AI280" s="29">
        <f>IF(OR(Schichtfolgetabelle!AH54=Schichten!$B$3,Schichtfolgetabelle!AH54=Schichten!$B$4),INDEX($D$98:$D$147,MATCH(CODE(Schichtfolgetabelle!AH54),$H$98:$H$147,0)),IF(ISERROR(VLOOKUP(Schichtfolgetabelle!AH54,Berechnung!$A$98:$D$147,4,0)),0,VLOOKUP(Schichtfolgetabelle!AH54,Berechnung!$A$98:$D$147,4,0)))</f>
        <v>0</v>
      </c>
      <c r="AJ280" s="29">
        <f>IF(OR(Schichtfolgetabelle!AI54=Schichten!$B$3,Schichtfolgetabelle!AI54=Schichten!$B$4),INDEX($D$98:$D$147,MATCH(CODE(Schichtfolgetabelle!AI54),$H$98:$H$147,0)),IF(ISERROR(VLOOKUP(Schichtfolgetabelle!AI54,Berechnung!$A$98:$D$147,4,0)),0,VLOOKUP(Schichtfolgetabelle!AI54,Berechnung!$A$98:$D$147,4,0)))</f>
        <v>0</v>
      </c>
      <c r="AK280" s="29">
        <f>IF(OR(Schichtfolgetabelle!AJ54=Schichten!$B$3,Schichtfolgetabelle!AJ54=Schichten!$B$4),INDEX($D$98:$D$147,MATCH(CODE(Schichtfolgetabelle!AJ54),$H$98:$H$147,0)),IF(ISERROR(VLOOKUP(Schichtfolgetabelle!AJ54,Berechnung!$A$98:$D$147,4,0)),0,VLOOKUP(Schichtfolgetabelle!AJ54,Berechnung!$A$98:$D$147,4,0)))</f>
        <v>0</v>
      </c>
      <c r="AM280" t="str">
        <f t="shared" si="18"/>
        <v>00:00</v>
      </c>
      <c r="AN280" s="29">
        <f>IF(OR(Schichtfolge!F53=Schichten!$B$3,Schichtfolge!F53=Schichten!$B$4),INDEX($D$98:$D$147,MATCH(CODE(Schichtfolge!F53),$H$98:$H$147,0)),IF(ISERROR(VLOOKUP(Schichtfolge!F53,Berechnung!$A$98:$D$147,4,0)),0,VLOOKUP(Schichtfolge!F53,Berechnung!$A$98:$D$147,4,0)))</f>
        <v>0</v>
      </c>
      <c r="AO280" s="29">
        <f>IF(OR(Schichtfolge!G53=Schichten!$B$3,Schichtfolge!G53=Schichten!$B$4),INDEX($D$98:$D$147,MATCH(CODE(Schichtfolge!G53),$H$98:$H$147,0)),IF(ISERROR(VLOOKUP(Schichtfolge!G53,Berechnung!$A$98:$D$147,4,0)),0,VLOOKUP(Schichtfolge!G53,Berechnung!$A$98:$D$147,4,0)))</f>
        <v>0</v>
      </c>
      <c r="AP280" s="29">
        <f>IF(OR(Schichtfolge!H53=Schichten!$B$3,Schichtfolge!H53=Schichten!$B$4),INDEX($D$98:$D$147,MATCH(CODE(Schichtfolge!H53),$H$98:$H$147,0)),IF(ISERROR(VLOOKUP(Schichtfolge!H53,Berechnung!$A$98:$D$147,4,0)),0,VLOOKUP(Schichtfolge!H53,Berechnung!$A$98:$D$147,4,0)))</f>
        <v>0</v>
      </c>
      <c r="AQ280" s="29">
        <f>IF(OR(Schichtfolge!I53=Schichten!$B$3,Schichtfolge!I53=Schichten!$B$4),INDEX($D$98:$D$147,MATCH(CODE(Schichtfolge!I53),$H$98:$H$147,0)),IF(ISERROR(VLOOKUP(Schichtfolge!I53,Berechnung!$A$98:$D$147,4,0)),0,VLOOKUP(Schichtfolge!I53,Berechnung!$A$98:$D$147,4,0)))</f>
        <v>0</v>
      </c>
      <c r="AR280" s="29">
        <f>IF(OR(Schichtfolge!J53=Schichten!$B$3,Schichtfolge!J53=Schichten!$B$4),INDEX($D$98:$D$147,MATCH(CODE(Schichtfolge!J53),$H$98:$H$147,0)),IF(ISERROR(VLOOKUP(Schichtfolge!J53,Berechnung!$A$98:$D$147,4,0)),0,VLOOKUP(Schichtfolge!J53,Berechnung!$A$98:$D$147,4,0)))</f>
        <v>0</v>
      </c>
      <c r="AS280" s="29">
        <f>IF(OR(Schichtfolge!K53=Schichten!$B$3,Schichtfolge!K53=Schichten!$B$4),INDEX($D$98:$D$147,MATCH(CODE(Schichtfolge!K53),$H$98:$H$147,0)),IF(ISERROR(VLOOKUP(Schichtfolge!K53,Berechnung!$A$98:$D$147,4,0)),0,VLOOKUP(Schichtfolge!K53,Berechnung!$A$98:$D$147,4,0)))</f>
        <v>0</v>
      </c>
      <c r="AT280" s="29">
        <f>IF(OR(Schichtfolge!L53=Schichten!$B$3,Schichtfolge!L53=Schichten!$B$4),INDEX($D$98:$D$147,MATCH(CODE(Schichtfolge!L53),$H$98:$H$147,0)),IF(ISERROR(VLOOKUP(Schichtfolge!L53,Berechnung!$A$98:$D$147,4,0)),0,VLOOKUP(Schichtfolge!L53,Berechnung!$A$98:$D$147,4,0)))</f>
        <v>0</v>
      </c>
      <c r="AU280" s="29">
        <f>IF(OR(Schichtfolge!M53=Schichten!$B$3,Schichtfolge!M53=Schichten!$B$4),INDEX($D$98:$D$147,MATCH(CODE(Schichtfolge!M53),$H$98:$H$147,0)),IF(ISERROR(VLOOKUP(Schichtfolge!M53,Berechnung!$A$98:$D$147,4,0)),0,VLOOKUP(Schichtfolge!M53,Berechnung!$A$98:$D$147,4,0)))</f>
        <v>0</v>
      </c>
      <c r="AV280" s="29">
        <f>IF(OR(Schichtfolge!N53=Schichten!$B$3,Schichtfolge!N53=Schichten!$B$4),INDEX($D$98:$D$147,MATCH(CODE(Schichtfolge!N53),$H$98:$H$147,0)),IF(ISERROR(VLOOKUP(Schichtfolge!N53,Berechnung!$A$98:$D$147,4,0)),0,VLOOKUP(Schichtfolge!N53,Berechnung!$A$98:$D$147,4,0)))</f>
        <v>0</v>
      </c>
      <c r="AW280" s="29">
        <f>IF(OR(Schichtfolge!O53=Schichten!$B$3,Schichtfolge!O53=Schichten!$B$4),INDEX($D$98:$D$147,MATCH(CODE(Schichtfolge!O53),$H$98:$H$147,0)),IF(ISERROR(VLOOKUP(Schichtfolge!O53,Berechnung!$A$98:$D$147,4,0)),0,VLOOKUP(Schichtfolge!O53,Berechnung!$A$98:$D$147,4,0)))</f>
        <v>0</v>
      </c>
      <c r="AX280" s="29">
        <f>IF(OR(Schichtfolge!P53=Schichten!$B$3,Schichtfolge!P53=Schichten!$B$4),INDEX($D$98:$D$147,MATCH(CODE(Schichtfolge!P53),$H$98:$H$147,0)),IF(ISERROR(VLOOKUP(Schichtfolge!P53,Berechnung!$A$98:$D$147,4,0)),0,VLOOKUP(Schichtfolge!P53,Berechnung!$A$98:$D$147,4,0)))</f>
        <v>0</v>
      </c>
      <c r="AY280" s="29">
        <f>IF(OR(Schichtfolge!Q53=Schichten!$B$3,Schichtfolge!Q53=Schichten!$B$4),INDEX($D$98:$D$147,MATCH(CODE(Schichtfolge!Q53),$H$98:$H$147,0)),IF(ISERROR(VLOOKUP(Schichtfolge!Q53,Berechnung!$A$98:$D$147,4,0)),0,VLOOKUP(Schichtfolge!Q53,Berechnung!$A$98:$D$147,4,0)))</f>
        <v>0</v>
      </c>
      <c r="AZ280" s="29">
        <f>IF(OR(Schichtfolge!R53=Schichten!$B$3,Schichtfolge!R53=Schichten!$B$4),INDEX($D$98:$D$147,MATCH(CODE(Schichtfolge!R53),$H$98:$H$147,0)),IF(ISERROR(VLOOKUP(Schichtfolge!R53,Berechnung!$A$98:$D$147,4,0)),0,VLOOKUP(Schichtfolge!R53,Berechnung!$A$98:$D$147,4,0)))</f>
        <v>0</v>
      </c>
      <c r="BA280" s="29">
        <f>IF(OR(Schichtfolge!S53=Schichten!$B$3,Schichtfolge!S53=Schichten!$B$4),INDEX($D$98:$D$147,MATCH(CODE(Schichtfolge!S53),$H$98:$H$147,0)),IF(ISERROR(VLOOKUP(Schichtfolge!S53,Berechnung!$A$98:$D$147,4,0)),0,VLOOKUP(Schichtfolge!S53,Berechnung!$A$98:$D$147,4,0)))</f>
        <v>0</v>
      </c>
      <c r="BB280" s="29">
        <f>IF(OR(Schichtfolge!T53=Schichten!$B$3,Schichtfolge!T53=Schichten!$B$4),INDEX($D$98:$D$147,MATCH(CODE(Schichtfolge!T53),$H$98:$H$147,0)),IF(ISERROR(VLOOKUP(Schichtfolge!T53,Berechnung!$A$98:$D$147,4,0)),0,VLOOKUP(Schichtfolge!T53,Berechnung!$A$98:$D$147,4,0)))</f>
        <v>0</v>
      </c>
      <c r="BC280" s="29">
        <f>IF(OR(Schichtfolge!U53=Schichten!$B$3,Schichtfolge!U53=Schichten!$B$4),INDEX($D$98:$D$147,MATCH(CODE(Schichtfolge!U53),$H$98:$H$147,0)),IF(ISERROR(VLOOKUP(Schichtfolge!U53,Berechnung!$A$98:$D$147,4,0)),0,VLOOKUP(Schichtfolge!U53,Berechnung!$A$98:$D$147,4,0)))</f>
        <v>0</v>
      </c>
      <c r="BD280" s="29">
        <f>IF(OR(Schichtfolge!V53=Schichten!$B$3,Schichtfolge!V53=Schichten!$B$4),INDEX($D$98:$D$147,MATCH(CODE(Schichtfolge!V53),$H$98:$H$147,0)),IF(ISERROR(VLOOKUP(Schichtfolge!V53,Berechnung!$A$98:$D$147,4,0)),0,VLOOKUP(Schichtfolge!V53,Berechnung!$A$98:$D$147,4,0)))</f>
        <v>0</v>
      </c>
      <c r="BE280" s="29">
        <f>IF(OR(Schichtfolge!W53=Schichten!$B$3,Schichtfolge!W53=Schichten!$B$4),INDEX($D$98:$D$147,MATCH(CODE(Schichtfolge!W53),$H$98:$H$147,0)),IF(ISERROR(VLOOKUP(Schichtfolge!W53,Berechnung!$A$98:$D$147,4,0)),0,VLOOKUP(Schichtfolge!W53,Berechnung!$A$98:$D$147,4,0)))</f>
        <v>0</v>
      </c>
      <c r="BF280" s="29">
        <f>IF(OR(Schichtfolge!X53=Schichten!$B$3,Schichtfolge!X53=Schichten!$B$4),INDEX($D$98:$D$147,MATCH(CODE(Schichtfolge!X53),$H$98:$H$147,0)),IF(ISERROR(VLOOKUP(Schichtfolge!X53,Berechnung!$A$98:$D$147,4,0)),0,VLOOKUP(Schichtfolge!X53,Berechnung!$A$98:$D$147,4,0)))</f>
        <v>0</v>
      </c>
      <c r="BG280" s="29">
        <f>IF(OR(Schichtfolge!Y53=Schichten!$B$3,Schichtfolge!Y53=Schichten!$B$4),INDEX($D$98:$D$147,MATCH(CODE(Schichtfolge!Y53),$H$98:$H$147,0)),IF(ISERROR(VLOOKUP(Schichtfolge!Y53,Berechnung!$A$98:$D$147,4,0)),0,VLOOKUP(Schichtfolge!Y53,Berechnung!$A$98:$D$147,4,0)))</f>
        <v>0</v>
      </c>
      <c r="BH280" s="29">
        <f>IF(OR(Schichtfolge!Z53=Schichten!$B$3,Schichtfolge!Z53=Schichten!$B$4),INDEX($D$98:$D$147,MATCH(CODE(Schichtfolge!Z53),$H$98:$H$147,0)),IF(ISERROR(VLOOKUP(Schichtfolge!Z53,Berechnung!$A$98:$D$147,4,0)),0,VLOOKUP(Schichtfolge!Z53,Berechnung!$A$98:$D$147,4,0)))</f>
        <v>0</v>
      </c>
      <c r="BI280" s="29">
        <f>IF(OR(Schichtfolge!AA53=Schichten!$B$3,Schichtfolge!AA53=Schichten!$B$4),INDEX($D$98:$D$147,MATCH(CODE(Schichtfolge!AA53),$H$98:$H$147,0)),IF(ISERROR(VLOOKUP(Schichtfolge!AA53,Berechnung!$A$98:$D$147,4,0)),0,VLOOKUP(Schichtfolge!AA53,Berechnung!$A$98:$D$147,4,0)))</f>
        <v>0</v>
      </c>
      <c r="BJ280" s="29">
        <f>IF(OR(Schichtfolge!AB53=Schichten!$B$3,Schichtfolge!AB53=Schichten!$B$4),INDEX($D$98:$D$147,MATCH(CODE(Schichtfolge!AB53),$H$98:$H$147,0)),IF(ISERROR(VLOOKUP(Schichtfolge!AB53,Berechnung!$A$98:$D$147,4,0)),0,VLOOKUP(Schichtfolge!AB53,Berechnung!$A$98:$D$147,4,0)))</f>
        <v>0</v>
      </c>
      <c r="BK280" s="29">
        <f>IF(OR(Schichtfolge!AC53=Schichten!$B$3,Schichtfolge!AC53=Schichten!$B$4),INDEX($D$98:$D$147,MATCH(CODE(Schichtfolge!AC53),$H$98:$H$147,0)),IF(ISERROR(VLOOKUP(Schichtfolge!AC53,Berechnung!$A$98:$D$147,4,0)),0,VLOOKUP(Schichtfolge!AC53,Berechnung!$A$98:$D$147,4,0)))</f>
        <v>0</v>
      </c>
      <c r="BL280" s="29">
        <f>IF(OR(Schichtfolge!AD53=Schichten!$B$3,Schichtfolge!AD53=Schichten!$B$4),INDEX($D$98:$D$147,MATCH(CODE(Schichtfolge!AD53),$H$98:$H$147,0)),IF(ISERROR(VLOOKUP(Schichtfolge!AD53,Berechnung!$A$98:$D$147,4,0)),0,VLOOKUP(Schichtfolge!AD53,Berechnung!$A$98:$D$147,4,0)))</f>
        <v>0</v>
      </c>
      <c r="BM280" s="29">
        <f>IF(OR(Schichtfolge!AE53=Schichten!$B$3,Schichtfolge!AE53=Schichten!$B$4),INDEX($D$98:$D$147,MATCH(CODE(Schichtfolge!AE53),$H$98:$H$147,0)),IF(ISERROR(VLOOKUP(Schichtfolge!AE53,Berechnung!$A$98:$D$147,4,0)),0,VLOOKUP(Schichtfolge!AE53,Berechnung!$A$98:$D$147,4,0)))</f>
        <v>0</v>
      </c>
      <c r="BN280" s="29">
        <f>IF(OR(Schichtfolge!AF53=Schichten!$B$3,Schichtfolge!AF53=Schichten!$B$4),INDEX($D$98:$D$147,MATCH(CODE(Schichtfolge!AF53),$H$98:$H$147,0)),IF(ISERROR(VLOOKUP(Schichtfolge!AF53,Berechnung!$A$98:$D$147,4,0)),0,VLOOKUP(Schichtfolge!AF53,Berechnung!$A$98:$D$147,4,0)))</f>
        <v>0</v>
      </c>
      <c r="BO280" s="29">
        <f>IF(OR(Schichtfolge!AG53=Schichten!$B$3,Schichtfolge!AG53=Schichten!$B$4),INDEX($D$98:$D$147,MATCH(CODE(Schichtfolge!AG53),$H$98:$H$147,0)),IF(ISERROR(VLOOKUP(Schichtfolge!AG53,Berechnung!$A$98:$D$147,4,0)),0,VLOOKUP(Schichtfolge!AG53,Berechnung!$A$98:$D$147,4,0)))</f>
        <v>0</v>
      </c>
    </row>
    <row r="281" spans="1:67" x14ac:dyDescent="0.25">
      <c r="A281" s="82" t="str">
        <f>IF(Feiertage!D131&lt;&gt;"",Feiertage!B131,"")</f>
        <v/>
      </c>
      <c r="C281">
        <f>Schichtfolgetabelle!B55</f>
        <v>50</v>
      </c>
      <c r="D281" t="str">
        <f>Schichtfolgetabelle!C55</f>
        <v>Vorname50</v>
      </c>
      <c r="E281" t="str">
        <f>Schichtfolgetabelle!D55</f>
        <v>Nachname50</v>
      </c>
      <c r="F281" s="29" t="str">
        <f t="shared" si="17"/>
        <v>00:00</v>
      </c>
      <c r="G281" s="29">
        <f>IF(OR(Schichtfolgetabelle!F55=Schichten!$B$3,Schichtfolgetabelle!F55=Schichten!$B$4),INDEX($D$98:$D$147,MATCH(CODE(Schichtfolgetabelle!F55),$H$98:$H$147,0)),IF(ISERROR(VLOOKUP(Schichtfolgetabelle!F55,Berechnung!$A$98:$D$147,4,0)),0,VLOOKUP(Schichtfolgetabelle!F55,Berechnung!$A$98:$D$147,4,0)))</f>
        <v>0</v>
      </c>
      <c r="H281" s="29">
        <f>IF(OR(Schichtfolgetabelle!G55=Schichten!$B$3,Schichtfolgetabelle!G55=Schichten!$B$4),INDEX($D$98:$D$147,MATCH(CODE(Schichtfolgetabelle!G55),$H$98:$H$147,0)),IF(ISERROR(VLOOKUP(Schichtfolgetabelle!G55,Berechnung!$A$98:$D$147,4,0)),0,VLOOKUP(Schichtfolgetabelle!G55,Berechnung!$A$98:$D$147,4,0)))</f>
        <v>0</v>
      </c>
      <c r="I281" s="29">
        <f>IF(OR(Schichtfolgetabelle!H55=Schichten!$B$3,Schichtfolgetabelle!H55=Schichten!$B$4),INDEX($D$98:$D$147,MATCH(CODE(Schichtfolgetabelle!H55),$H$98:$H$147,0)),IF(ISERROR(VLOOKUP(Schichtfolgetabelle!H55,Berechnung!$A$98:$D$147,4,0)),0,VLOOKUP(Schichtfolgetabelle!H55,Berechnung!$A$98:$D$147,4,0)))</f>
        <v>0</v>
      </c>
      <c r="J281" s="29">
        <f>IF(OR(Schichtfolgetabelle!I55=Schichten!$B$3,Schichtfolgetabelle!I55=Schichten!$B$4),INDEX($D$98:$D$147,MATCH(CODE(Schichtfolgetabelle!I55),$H$98:$H$147,0)),IF(ISERROR(VLOOKUP(Schichtfolgetabelle!I55,Berechnung!$A$98:$D$147,4,0)),0,VLOOKUP(Schichtfolgetabelle!I55,Berechnung!$A$98:$D$147,4,0)))</f>
        <v>0</v>
      </c>
      <c r="K281" s="29">
        <f>IF(OR(Schichtfolgetabelle!J55=Schichten!$B$3,Schichtfolgetabelle!J55=Schichten!$B$4),INDEX($D$98:$D$147,MATCH(CODE(Schichtfolgetabelle!J55),$H$98:$H$147,0)),IF(ISERROR(VLOOKUP(Schichtfolgetabelle!J55,Berechnung!$A$98:$D$147,4,0)),0,VLOOKUP(Schichtfolgetabelle!J55,Berechnung!$A$98:$D$147,4,0)))</f>
        <v>0</v>
      </c>
      <c r="L281" s="29">
        <f>IF(OR(Schichtfolgetabelle!K55=Schichten!$B$3,Schichtfolgetabelle!K55=Schichten!$B$4),INDEX($D$98:$D$147,MATCH(CODE(Schichtfolgetabelle!K55),$H$98:$H$147,0)),IF(ISERROR(VLOOKUP(Schichtfolgetabelle!K55,Berechnung!$A$98:$D$147,4,0)),0,VLOOKUP(Schichtfolgetabelle!K55,Berechnung!$A$98:$D$147,4,0)))</f>
        <v>0</v>
      </c>
      <c r="M281" s="29">
        <f>IF(OR(Schichtfolgetabelle!L55=Schichten!$B$3,Schichtfolgetabelle!L55=Schichten!$B$4),INDEX($D$98:$D$147,MATCH(CODE(Schichtfolgetabelle!L55),$H$98:$H$147,0)),IF(ISERROR(VLOOKUP(Schichtfolgetabelle!L55,Berechnung!$A$98:$D$147,4,0)),0,VLOOKUP(Schichtfolgetabelle!L55,Berechnung!$A$98:$D$147,4,0)))</f>
        <v>0</v>
      </c>
      <c r="N281" s="29">
        <f>IF(OR(Schichtfolgetabelle!M55=Schichten!$B$3,Schichtfolgetabelle!M55=Schichten!$B$4),INDEX($D$98:$D$147,MATCH(CODE(Schichtfolgetabelle!M55),$H$98:$H$147,0)),IF(ISERROR(VLOOKUP(Schichtfolgetabelle!M55,Berechnung!$A$98:$D$147,4,0)),0,VLOOKUP(Schichtfolgetabelle!M55,Berechnung!$A$98:$D$147,4,0)))</f>
        <v>0</v>
      </c>
      <c r="O281" s="29">
        <f>IF(OR(Schichtfolgetabelle!N55=Schichten!$B$3,Schichtfolgetabelle!N55=Schichten!$B$4),INDEX($D$98:$D$147,MATCH(CODE(Schichtfolgetabelle!N55),$H$98:$H$147,0)),IF(ISERROR(VLOOKUP(Schichtfolgetabelle!N55,Berechnung!$A$98:$D$147,4,0)),0,VLOOKUP(Schichtfolgetabelle!N55,Berechnung!$A$98:$D$147,4,0)))</f>
        <v>0</v>
      </c>
      <c r="P281" s="29">
        <f>IF(OR(Schichtfolgetabelle!O55=Schichten!$B$3,Schichtfolgetabelle!O55=Schichten!$B$4),INDEX($D$98:$D$147,MATCH(CODE(Schichtfolgetabelle!O55),$H$98:$H$147,0)),IF(ISERROR(VLOOKUP(Schichtfolgetabelle!O55,Berechnung!$A$98:$D$147,4,0)),0,VLOOKUP(Schichtfolgetabelle!O55,Berechnung!$A$98:$D$147,4,0)))</f>
        <v>0</v>
      </c>
      <c r="Q281" s="29">
        <f>IF(OR(Schichtfolgetabelle!P55=Schichten!$B$3,Schichtfolgetabelle!P55=Schichten!$B$4),INDEX($D$98:$D$147,MATCH(CODE(Schichtfolgetabelle!P55),$H$98:$H$147,0)),IF(ISERROR(VLOOKUP(Schichtfolgetabelle!P55,Berechnung!$A$98:$D$147,4,0)),0,VLOOKUP(Schichtfolgetabelle!P55,Berechnung!$A$98:$D$147,4,0)))</f>
        <v>0</v>
      </c>
      <c r="R281" s="29">
        <f>IF(OR(Schichtfolgetabelle!Q55=Schichten!$B$3,Schichtfolgetabelle!Q55=Schichten!$B$4),INDEX($D$98:$D$147,MATCH(CODE(Schichtfolgetabelle!Q55),$H$98:$H$147,0)),IF(ISERROR(VLOOKUP(Schichtfolgetabelle!Q55,Berechnung!$A$98:$D$147,4,0)),0,VLOOKUP(Schichtfolgetabelle!Q55,Berechnung!$A$98:$D$147,4,0)))</f>
        <v>0</v>
      </c>
      <c r="S281" s="29">
        <f>IF(OR(Schichtfolgetabelle!R55=Schichten!$B$3,Schichtfolgetabelle!R55=Schichten!$B$4),INDEX($D$98:$D$147,MATCH(CODE(Schichtfolgetabelle!R55),$H$98:$H$147,0)),IF(ISERROR(VLOOKUP(Schichtfolgetabelle!R55,Berechnung!$A$98:$D$147,4,0)),0,VLOOKUP(Schichtfolgetabelle!R55,Berechnung!$A$98:$D$147,4,0)))</f>
        <v>0</v>
      </c>
      <c r="T281" s="29">
        <f>IF(OR(Schichtfolgetabelle!S55=Schichten!$B$3,Schichtfolgetabelle!S55=Schichten!$B$4),INDEX($D$98:$D$147,MATCH(CODE(Schichtfolgetabelle!S55),$H$98:$H$147,0)),IF(ISERROR(VLOOKUP(Schichtfolgetabelle!S55,Berechnung!$A$98:$D$147,4,0)),0,VLOOKUP(Schichtfolgetabelle!S55,Berechnung!$A$98:$D$147,4,0)))</f>
        <v>0</v>
      </c>
      <c r="U281" s="29">
        <f>IF(OR(Schichtfolgetabelle!T55=Schichten!$B$3,Schichtfolgetabelle!T55=Schichten!$B$4),INDEX($D$98:$D$147,MATCH(CODE(Schichtfolgetabelle!T55),$H$98:$H$147,0)),IF(ISERROR(VLOOKUP(Schichtfolgetabelle!T55,Berechnung!$A$98:$D$147,4,0)),0,VLOOKUP(Schichtfolgetabelle!T55,Berechnung!$A$98:$D$147,4,0)))</f>
        <v>0</v>
      </c>
      <c r="V281" s="29">
        <f>IF(OR(Schichtfolgetabelle!U55=Schichten!$B$3,Schichtfolgetabelle!U55=Schichten!$B$4),INDEX($D$98:$D$147,MATCH(CODE(Schichtfolgetabelle!U55),$H$98:$H$147,0)),IF(ISERROR(VLOOKUP(Schichtfolgetabelle!U55,Berechnung!$A$98:$D$147,4,0)),0,VLOOKUP(Schichtfolgetabelle!U55,Berechnung!$A$98:$D$147,4,0)))</f>
        <v>0</v>
      </c>
      <c r="W281" s="29">
        <f>IF(OR(Schichtfolgetabelle!V55=Schichten!$B$3,Schichtfolgetabelle!V55=Schichten!$B$4),INDEX($D$98:$D$147,MATCH(CODE(Schichtfolgetabelle!V55),$H$98:$H$147,0)),IF(ISERROR(VLOOKUP(Schichtfolgetabelle!V55,Berechnung!$A$98:$D$147,4,0)),0,VLOOKUP(Schichtfolgetabelle!V55,Berechnung!$A$98:$D$147,4,0)))</f>
        <v>0</v>
      </c>
      <c r="X281" s="29">
        <f>IF(OR(Schichtfolgetabelle!W55=Schichten!$B$3,Schichtfolgetabelle!W55=Schichten!$B$4),INDEX($D$98:$D$147,MATCH(CODE(Schichtfolgetabelle!W55),$H$98:$H$147,0)),IF(ISERROR(VLOOKUP(Schichtfolgetabelle!W55,Berechnung!$A$98:$D$147,4,0)),0,VLOOKUP(Schichtfolgetabelle!W55,Berechnung!$A$98:$D$147,4,0)))</f>
        <v>0</v>
      </c>
      <c r="Y281" s="29">
        <f>IF(OR(Schichtfolgetabelle!X55=Schichten!$B$3,Schichtfolgetabelle!X55=Schichten!$B$4),INDEX($D$98:$D$147,MATCH(CODE(Schichtfolgetabelle!X55),$H$98:$H$147,0)),IF(ISERROR(VLOOKUP(Schichtfolgetabelle!X55,Berechnung!$A$98:$D$147,4,0)),0,VLOOKUP(Schichtfolgetabelle!X55,Berechnung!$A$98:$D$147,4,0)))</f>
        <v>0</v>
      </c>
      <c r="Z281" s="29">
        <f>IF(OR(Schichtfolgetabelle!Y55=Schichten!$B$3,Schichtfolgetabelle!Y55=Schichten!$B$4),INDEX($D$98:$D$147,MATCH(CODE(Schichtfolgetabelle!Y55),$H$98:$H$147,0)),IF(ISERROR(VLOOKUP(Schichtfolgetabelle!Y55,Berechnung!$A$98:$D$147,4,0)),0,VLOOKUP(Schichtfolgetabelle!Y55,Berechnung!$A$98:$D$147,4,0)))</f>
        <v>0</v>
      </c>
      <c r="AA281" s="29">
        <f>IF(OR(Schichtfolgetabelle!Z55=Schichten!$B$3,Schichtfolgetabelle!Z55=Schichten!$B$4),INDEX($D$98:$D$147,MATCH(CODE(Schichtfolgetabelle!Z55),$H$98:$H$147,0)),IF(ISERROR(VLOOKUP(Schichtfolgetabelle!Z55,Berechnung!$A$98:$D$147,4,0)),0,VLOOKUP(Schichtfolgetabelle!Z55,Berechnung!$A$98:$D$147,4,0)))</f>
        <v>0</v>
      </c>
      <c r="AB281" s="29">
        <f>IF(OR(Schichtfolgetabelle!AA55=Schichten!$B$3,Schichtfolgetabelle!AA55=Schichten!$B$4),INDEX($D$98:$D$147,MATCH(CODE(Schichtfolgetabelle!AA55),$H$98:$H$147,0)),IF(ISERROR(VLOOKUP(Schichtfolgetabelle!AA55,Berechnung!$A$98:$D$147,4,0)),0,VLOOKUP(Schichtfolgetabelle!AA55,Berechnung!$A$98:$D$147,4,0)))</f>
        <v>0</v>
      </c>
      <c r="AC281" s="29">
        <f>IF(OR(Schichtfolgetabelle!AB55=Schichten!$B$3,Schichtfolgetabelle!AB55=Schichten!$B$4),INDEX($D$98:$D$147,MATCH(CODE(Schichtfolgetabelle!AB55),$H$98:$H$147,0)),IF(ISERROR(VLOOKUP(Schichtfolgetabelle!AB55,Berechnung!$A$98:$D$147,4,0)),0,VLOOKUP(Schichtfolgetabelle!AB55,Berechnung!$A$98:$D$147,4,0)))</f>
        <v>0</v>
      </c>
      <c r="AD281" s="29">
        <f>IF(OR(Schichtfolgetabelle!AC55=Schichten!$B$3,Schichtfolgetabelle!AC55=Schichten!$B$4),INDEX($D$98:$D$147,MATCH(CODE(Schichtfolgetabelle!AC55),$H$98:$H$147,0)),IF(ISERROR(VLOOKUP(Schichtfolgetabelle!AC55,Berechnung!$A$98:$D$147,4,0)),0,VLOOKUP(Schichtfolgetabelle!AC55,Berechnung!$A$98:$D$147,4,0)))</f>
        <v>0</v>
      </c>
      <c r="AE281" s="29">
        <f>IF(OR(Schichtfolgetabelle!AD55=Schichten!$B$3,Schichtfolgetabelle!AD55=Schichten!$B$4),INDEX($D$98:$D$147,MATCH(CODE(Schichtfolgetabelle!AD55),$H$98:$H$147,0)),IF(ISERROR(VLOOKUP(Schichtfolgetabelle!AD55,Berechnung!$A$98:$D$147,4,0)),0,VLOOKUP(Schichtfolgetabelle!AD55,Berechnung!$A$98:$D$147,4,0)))</f>
        <v>0</v>
      </c>
      <c r="AF281" s="29">
        <f>IF(OR(Schichtfolgetabelle!AE55=Schichten!$B$3,Schichtfolgetabelle!AE55=Schichten!$B$4),INDEX($D$98:$D$147,MATCH(CODE(Schichtfolgetabelle!AE55),$H$98:$H$147,0)),IF(ISERROR(VLOOKUP(Schichtfolgetabelle!AE55,Berechnung!$A$98:$D$147,4,0)),0,VLOOKUP(Schichtfolgetabelle!AE55,Berechnung!$A$98:$D$147,4,0)))</f>
        <v>0</v>
      </c>
      <c r="AG281" s="29">
        <f>IF(OR(Schichtfolgetabelle!AF55=Schichten!$B$3,Schichtfolgetabelle!AF55=Schichten!$B$4),INDEX($D$98:$D$147,MATCH(CODE(Schichtfolgetabelle!AF55),$H$98:$H$147,0)),IF(ISERROR(VLOOKUP(Schichtfolgetabelle!AF55,Berechnung!$A$98:$D$147,4,0)),0,VLOOKUP(Schichtfolgetabelle!AF55,Berechnung!$A$98:$D$147,4,0)))</f>
        <v>0</v>
      </c>
      <c r="AH281" s="29">
        <f>IF(OR(Schichtfolgetabelle!AG55=Schichten!$B$3,Schichtfolgetabelle!AG55=Schichten!$B$4),INDEX($D$98:$D$147,MATCH(CODE(Schichtfolgetabelle!AG55),$H$98:$H$147,0)),IF(ISERROR(VLOOKUP(Schichtfolgetabelle!AG55,Berechnung!$A$98:$D$147,4,0)),0,VLOOKUP(Schichtfolgetabelle!AG55,Berechnung!$A$98:$D$147,4,0)))</f>
        <v>0</v>
      </c>
      <c r="AI281" s="29">
        <f>IF(OR(Schichtfolgetabelle!AH55=Schichten!$B$3,Schichtfolgetabelle!AH55=Schichten!$B$4),INDEX($D$98:$D$147,MATCH(CODE(Schichtfolgetabelle!AH55),$H$98:$H$147,0)),IF(ISERROR(VLOOKUP(Schichtfolgetabelle!AH55,Berechnung!$A$98:$D$147,4,0)),0,VLOOKUP(Schichtfolgetabelle!AH55,Berechnung!$A$98:$D$147,4,0)))</f>
        <v>0</v>
      </c>
      <c r="AJ281" s="29">
        <f>IF(OR(Schichtfolgetabelle!AI55=Schichten!$B$3,Schichtfolgetabelle!AI55=Schichten!$B$4),INDEX($D$98:$D$147,MATCH(CODE(Schichtfolgetabelle!AI55),$H$98:$H$147,0)),IF(ISERROR(VLOOKUP(Schichtfolgetabelle!AI55,Berechnung!$A$98:$D$147,4,0)),0,VLOOKUP(Schichtfolgetabelle!AI55,Berechnung!$A$98:$D$147,4,0)))</f>
        <v>0</v>
      </c>
      <c r="AK281" s="29">
        <f>IF(OR(Schichtfolgetabelle!AJ55=Schichten!$B$3,Schichtfolgetabelle!AJ55=Schichten!$B$4),INDEX($D$98:$D$147,MATCH(CODE(Schichtfolgetabelle!AJ55),$H$98:$H$147,0)),IF(ISERROR(VLOOKUP(Schichtfolgetabelle!AJ55,Berechnung!$A$98:$D$147,4,0)),0,VLOOKUP(Schichtfolgetabelle!AJ55,Berechnung!$A$98:$D$147,4,0)))</f>
        <v>0</v>
      </c>
      <c r="AM281" t="str">
        <f t="shared" si="18"/>
        <v>00:00</v>
      </c>
      <c r="AN281" s="29">
        <f>IF(OR(Schichtfolge!F54=Schichten!$B$3,Schichtfolge!F54=Schichten!$B$4),INDEX($D$98:$D$147,MATCH(CODE(Schichtfolge!F54),$H$98:$H$147,0)),IF(ISERROR(VLOOKUP(Schichtfolge!F54,Berechnung!$A$98:$D$147,4,0)),0,VLOOKUP(Schichtfolge!F54,Berechnung!$A$98:$D$147,4,0)))</f>
        <v>0</v>
      </c>
      <c r="AO281" s="29">
        <f>IF(OR(Schichtfolge!G54=Schichten!$B$3,Schichtfolge!G54=Schichten!$B$4),INDEX($D$98:$D$147,MATCH(CODE(Schichtfolge!G54),$H$98:$H$147,0)),IF(ISERROR(VLOOKUP(Schichtfolge!G54,Berechnung!$A$98:$D$147,4,0)),0,VLOOKUP(Schichtfolge!G54,Berechnung!$A$98:$D$147,4,0)))</f>
        <v>0</v>
      </c>
      <c r="AP281" s="29">
        <f>IF(OR(Schichtfolge!H54=Schichten!$B$3,Schichtfolge!H54=Schichten!$B$4),INDEX($D$98:$D$147,MATCH(CODE(Schichtfolge!H54),$H$98:$H$147,0)),IF(ISERROR(VLOOKUP(Schichtfolge!H54,Berechnung!$A$98:$D$147,4,0)),0,VLOOKUP(Schichtfolge!H54,Berechnung!$A$98:$D$147,4,0)))</f>
        <v>0</v>
      </c>
      <c r="AQ281" s="29">
        <f>IF(OR(Schichtfolge!I54=Schichten!$B$3,Schichtfolge!I54=Schichten!$B$4),INDEX($D$98:$D$147,MATCH(CODE(Schichtfolge!I54),$H$98:$H$147,0)),IF(ISERROR(VLOOKUP(Schichtfolge!I54,Berechnung!$A$98:$D$147,4,0)),0,VLOOKUP(Schichtfolge!I54,Berechnung!$A$98:$D$147,4,0)))</f>
        <v>0</v>
      </c>
      <c r="AR281" s="29">
        <f>IF(OR(Schichtfolge!J54=Schichten!$B$3,Schichtfolge!J54=Schichten!$B$4),INDEX($D$98:$D$147,MATCH(CODE(Schichtfolge!J54),$H$98:$H$147,0)),IF(ISERROR(VLOOKUP(Schichtfolge!J54,Berechnung!$A$98:$D$147,4,0)),0,VLOOKUP(Schichtfolge!J54,Berechnung!$A$98:$D$147,4,0)))</f>
        <v>0</v>
      </c>
      <c r="AS281" s="29">
        <f>IF(OR(Schichtfolge!K54=Schichten!$B$3,Schichtfolge!K54=Schichten!$B$4),INDEX($D$98:$D$147,MATCH(CODE(Schichtfolge!K54),$H$98:$H$147,0)),IF(ISERROR(VLOOKUP(Schichtfolge!K54,Berechnung!$A$98:$D$147,4,0)),0,VLOOKUP(Schichtfolge!K54,Berechnung!$A$98:$D$147,4,0)))</f>
        <v>0</v>
      </c>
      <c r="AT281" s="29">
        <f>IF(OR(Schichtfolge!L54=Schichten!$B$3,Schichtfolge!L54=Schichten!$B$4),INDEX($D$98:$D$147,MATCH(CODE(Schichtfolge!L54),$H$98:$H$147,0)),IF(ISERROR(VLOOKUP(Schichtfolge!L54,Berechnung!$A$98:$D$147,4,0)),0,VLOOKUP(Schichtfolge!L54,Berechnung!$A$98:$D$147,4,0)))</f>
        <v>0</v>
      </c>
      <c r="AU281" s="29">
        <f>IF(OR(Schichtfolge!M54=Schichten!$B$3,Schichtfolge!M54=Schichten!$B$4),INDEX($D$98:$D$147,MATCH(CODE(Schichtfolge!M54),$H$98:$H$147,0)),IF(ISERROR(VLOOKUP(Schichtfolge!M54,Berechnung!$A$98:$D$147,4,0)),0,VLOOKUP(Schichtfolge!M54,Berechnung!$A$98:$D$147,4,0)))</f>
        <v>0</v>
      </c>
      <c r="AV281" s="29">
        <f>IF(OR(Schichtfolge!N54=Schichten!$B$3,Schichtfolge!N54=Schichten!$B$4),INDEX($D$98:$D$147,MATCH(CODE(Schichtfolge!N54),$H$98:$H$147,0)),IF(ISERROR(VLOOKUP(Schichtfolge!N54,Berechnung!$A$98:$D$147,4,0)),0,VLOOKUP(Schichtfolge!N54,Berechnung!$A$98:$D$147,4,0)))</f>
        <v>0</v>
      </c>
      <c r="AW281" s="29">
        <f>IF(OR(Schichtfolge!O54=Schichten!$B$3,Schichtfolge!O54=Schichten!$B$4),INDEX($D$98:$D$147,MATCH(CODE(Schichtfolge!O54),$H$98:$H$147,0)),IF(ISERROR(VLOOKUP(Schichtfolge!O54,Berechnung!$A$98:$D$147,4,0)),0,VLOOKUP(Schichtfolge!O54,Berechnung!$A$98:$D$147,4,0)))</f>
        <v>0</v>
      </c>
      <c r="AX281" s="29">
        <f>IF(OR(Schichtfolge!P54=Schichten!$B$3,Schichtfolge!P54=Schichten!$B$4),INDEX($D$98:$D$147,MATCH(CODE(Schichtfolge!P54),$H$98:$H$147,0)),IF(ISERROR(VLOOKUP(Schichtfolge!P54,Berechnung!$A$98:$D$147,4,0)),0,VLOOKUP(Schichtfolge!P54,Berechnung!$A$98:$D$147,4,0)))</f>
        <v>0</v>
      </c>
      <c r="AY281" s="29">
        <f>IF(OR(Schichtfolge!Q54=Schichten!$B$3,Schichtfolge!Q54=Schichten!$B$4),INDEX($D$98:$D$147,MATCH(CODE(Schichtfolge!Q54),$H$98:$H$147,0)),IF(ISERROR(VLOOKUP(Schichtfolge!Q54,Berechnung!$A$98:$D$147,4,0)),0,VLOOKUP(Schichtfolge!Q54,Berechnung!$A$98:$D$147,4,0)))</f>
        <v>0</v>
      </c>
      <c r="AZ281" s="29">
        <f>IF(OR(Schichtfolge!R54=Schichten!$B$3,Schichtfolge!R54=Schichten!$B$4),INDEX($D$98:$D$147,MATCH(CODE(Schichtfolge!R54),$H$98:$H$147,0)),IF(ISERROR(VLOOKUP(Schichtfolge!R54,Berechnung!$A$98:$D$147,4,0)),0,VLOOKUP(Schichtfolge!R54,Berechnung!$A$98:$D$147,4,0)))</f>
        <v>0</v>
      </c>
      <c r="BA281" s="29">
        <f>IF(OR(Schichtfolge!S54=Schichten!$B$3,Schichtfolge!S54=Schichten!$B$4),INDEX($D$98:$D$147,MATCH(CODE(Schichtfolge!S54),$H$98:$H$147,0)),IF(ISERROR(VLOOKUP(Schichtfolge!S54,Berechnung!$A$98:$D$147,4,0)),0,VLOOKUP(Schichtfolge!S54,Berechnung!$A$98:$D$147,4,0)))</f>
        <v>0</v>
      </c>
      <c r="BB281" s="29">
        <f>IF(OR(Schichtfolge!T54=Schichten!$B$3,Schichtfolge!T54=Schichten!$B$4),INDEX($D$98:$D$147,MATCH(CODE(Schichtfolge!T54),$H$98:$H$147,0)),IF(ISERROR(VLOOKUP(Schichtfolge!T54,Berechnung!$A$98:$D$147,4,0)),0,VLOOKUP(Schichtfolge!T54,Berechnung!$A$98:$D$147,4,0)))</f>
        <v>0</v>
      </c>
      <c r="BC281" s="29">
        <f>IF(OR(Schichtfolge!U54=Schichten!$B$3,Schichtfolge!U54=Schichten!$B$4),INDEX($D$98:$D$147,MATCH(CODE(Schichtfolge!U54),$H$98:$H$147,0)),IF(ISERROR(VLOOKUP(Schichtfolge!U54,Berechnung!$A$98:$D$147,4,0)),0,VLOOKUP(Schichtfolge!U54,Berechnung!$A$98:$D$147,4,0)))</f>
        <v>0</v>
      </c>
      <c r="BD281" s="29">
        <f>IF(OR(Schichtfolge!V54=Schichten!$B$3,Schichtfolge!V54=Schichten!$B$4),INDEX($D$98:$D$147,MATCH(CODE(Schichtfolge!V54),$H$98:$H$147,0)),IF(ISERROR(VLOOKUP(Schichtfolge!V54,Berechnung!$A$98:$D$147,4,0)),0,VLOOKUP(Schichtfolge!V54,Berechnung!$A$98:$D$147,4,0)))</f>
        <v>0</v>
      </c>
      <c r="BE281" s="29">
        <f>IF(OR(Schichtfolge!W54=Schichten!$B$3,Schichtfolge!W54=Schichten!$B$4),INDEX($D$98:$D$147,MATCH(CODE(Schichtfolge!W54),$H$98:$H$147,0)),IF(ISERROR(VLOOKUP(Schichtfolge!W54,Berechnung!$A$98:$D$147,4,0)),0,VLOOKUP(Schichtfolge!W54,Berechnung!$A$98:$D$147,4,0)))</f>
        <v>0</v>
      </c>
      <c r="BF281" s="29">
        <f>IF(OR(Schichtfolge!X54=Schichten!$B$3,Schichtfolge!X54=Schichten!$B$4),INDEX($D$98:$D$147,MATCH(CODE(Schichtfolge!X54),$H$98:$H$147,0)),IF(ISERROR(VLOOKUP(Schichtfolge!X54,Berechnung!$A$98:$D$147,4,0)),0,VLOOKUP(Schichtfolge!X54,Berechnung!$A$98:$D$147,4,0)))</f>
        <v>0</v>
      </c>
      <c r="BG281" s="29">
        <f>IF(OR(Schichtfolge!Y54=Schichten!$B$3,Schichtfolge!Y54=Schichten!$B$4),INDEX($D$98:$D$147,MATCH(CODE(Schichtfolge!Y54),$H$98:$H$147,0)),IF(ISERROR(VLOOKUP(Schichtfolge!Y54,Berechnung!$A$98:$D$147,4,0)),0,VLOOKUP(Schichtfolge!Y54,Berechnung!$A$98:$D$147,4,0)))</f>
        <v>0</v>
      </c>
      <c r="BH281" s="29">
        <f>IF(OR(Schichtfolge!Z54=Schichten!$B$3,Schichtfolge!Z54=Schichten!$B$4),INDEX($D$98:$D$147,MATCH(CODE(Schichtfolge!Z54),$H$98:$H$147,0)),IF(ISERROR(VLOOKUP(Schichtfolge!Z54,Berechnung!$A$98:$D$147,4,0)),0,VLOOKUP(Schichtfolge!Z54,Berechnung!$A$98:$D$147,4,0)))</f>
        <v>0</v>
      </c>
      <c r="BI281" s="29">
        <f>IF(OR(Schichtfolge!AA54=Schichten!$B$3,Schichtfolge!AA54=Schichten!$B$4),INDEX($D$98:$D$147,MATCH(CODE(Schichtfolge!AA54),$H$98:$H$147,0)),IF(ISERROR(VLOOKUP(Schichtfolge!AA54,Berechnung!$A$98:$D$147,4,0)),0,VLOOKUP(Schichtfolge!AA54,Berechnung!$A$98:$D$147,4,0)))</f>
        <v>0</v>
      </c>
      <c r="BJ281" s="29">
        <f>IF(OR(Schichtfolge!AB54=Schichten!$B$3,Schichtfolge!AB54=Schichten!$B$4),INDEX($D$98:$D$147,MATCH(CODE(Schichtfolge!AB54),$H$98:$H$147,0)),IF(ISERROR(VLOOKUP(Schichtfolge!AB54,Berechnung!$A$98:$D$147,4,0)),0,VLOOKUP(Schichtfolge!AB54,Berechnung!$A$98:$D$147,4,0)))</f>
        <v>0</v>
      </c>
      <c r="BK281" s="29">
        <f>IF(OR(Schichtfolge!AC54=Schichten!$B$3,Schichtfolge!AC54=Schichten!$B$4),INDEX($D$98:$D$147,MATCH(CODE(Schichtfolge!AC54),$H$98:$H$147,0)),IF(ISERROR(VLOOKUP(Schichtfolge!AC54,Berechnung!$A$98:$D$147,4,0)),0,VLOOKUP(Schichtfolge!AC54,Berechnung!$A$98:$D$147,4,0)))</f>
        <v>0</v>
      </c>
      <c r="BL281" s="29">
        <f>IF(OR(Schichtfolge!AD54=Schichten!$B$3,Schichtfolge!AD54=Schichten!$B$4),INDEX($D$98:$D$147,MATCH(CODE(Schichtfolge!AD54),$H$98:$H$147,0)),IF(ISERROR(VLOOKUP(Schichtfolge!AD54,Berechnung!$A$98:$D$147,4,0)),0,VLOOKUP(Schichtfolge!AD54,Berechnung!$A$98:$D$147,4,0)))</f>
        <v>0</v>
      </c>
      <c r="BM281" s="29">
        <f>IF(OR(Schichtfolge!AE54=Schichten!$B$3,Schichtfolge!AE54=Schichten!$B$4),INDEX($D$98:$D$147,MATCH(CODE(Schichtfolge!AE54),$H$98:$H$147,0)),IF(ISERROR(VLOOKUP(Schichtfolge!AE54,Berechnung!$A$98:$D$147,4,0)),0,VLOOKUP(Schichtfolge!AE54,Berechnung!$A$98:$D$147,4,0)))</f>
        <v>0</v>
      </c>
      <c r="BN281" s="29">
        <f>IF(OR(Schichtfolge!AF54=Schichten!$B$3,Schichtfolge!AF54=Schichten!$B$4),INDEX($D$98:$D$147,MATCH(CODE(Schichtfolge!AF54),$H$98:$H$147,0)),IF(ISERROR(VLOOKUP(Schichtfolge!AF54,Berechnung!$A$98:$D$147,4,0)),0,VLOOKUP(Schichtfolge!AF54,Berechnung!$A$98:$D$147,4,0)))</f>
        <v>0</v>
      </c>
      <c r="BO281" s="29">
        <f>IF(OR(Schichtfolge!AG54=Schichten!$B$3,Schichtfolge!AG54=Schichten!$B$4),INDEX($D$98:$D$147,MATCH(CODE(Schichtfolge!AG54),$H$98:$H$147,0)),IF(ISERROR(VLOOKUP(Schichtfolge!AG54,Berechnung!$A$98:$D$147,4,0)),0,VLOOKUP(Schichtfolge!AG54,Berechnung!$A$98:$D$147,4,0)))</f>
        <v>0</v>
      </c>
    </row>
    <row r="282" spans="1:67" x14ac:dyDescent="0.25">
      <c r="A282" s="82" t="str">
        <f>IF(Feiertage!D132&lt;&gt;"",Feiertage!B132,"")</f>
        <v/>
      </c>
    </row>
    <row r="283" spans="1:67" x14ac:dyDescent="0.25">
      <c r="A283" s="82" t="str">
        <f>IF(Feiertage!D133&lt;&gt;"",Feiertage!B133,"")</f>
        <v/>
      </c>
    </row>
    <row r="284" spans="1:67" x14ac:dyDescent="0.25">
      <c r="A284" s="82" t="str">
        <f>IF(Feiertage!D134&lt;&gt;"",Feiertage!B134,"")</f>
        <v/>
      </c>
      <c r="C284" s="30" t="s">
        <v>181</v>
      </c>
    </row>
    <row r="285" spans="1:67" x14ac:dyDescent="0.25">
      <c r="A285" s="82" t="str">
        <f>IF(Feiertage!D135&lt;&gt;"",Feiertage!B135,"")</f>
        <v/>
      </c>
    </row>
    <row r="286" spans="1:67" x14ac:dyDescent="0.25">
      <c r="A286" s="82" t="str">
        <f>IF(Feiertage!D136&lt;&gt;"",Feiertage!B136,"")</f>
        <v/>
      </c>
      <c r="C286" t="s">
        <v>216</v>
      </c>
      <c r="E286" s="79">
        <f>Dienstplan!F5</f>
        <v>43862</v>
      </c>
    </row>
    <row r="287" spans="1:67" x14ac:dyDescent="0.25">
      <c r="A287" s="82" t="str">
        <f>IF(Feiertage!D137&lt;&gt;"",Feiertage!B137,"")</f>
        <v/>
      </c>
      <c r="E287" s="79">
        <f>EOMONTH(E286,0)</f>
        <v>43890</v>
      </c>
    </row>
    <row r="288" spans="1:67" x14ac:dyDescent="0.25">
      <c r="A288" s="82" t="str">
        <f>IF(Feiertage!D138&lt;&gt;"",Feiertage!B138,"")</f>
        <v/>
      </c>
      <c r="C288" s="29" t="s">
        <v>217</v>
      </c>
      <c r="D288" s="29">
        <v>0</v>
      </c>
      <c r="E288">
        <f>E287-E286+1</f>
        <v>29</v>
      </c>
    </row>
    <row r="289" spans="1:37" x14ac:dyDescent="0.25">
      <c r="A289" s="82" t="str">
        <f>IF(Feiertage!D139&lt;&gt;"",Feiertage!B139,"")</f>
        <v/>
      </c>
      <c r="C289" s="29" t="s">
        <v>123</v>
      </c>
      <c r="D289" s="29">
        <v>1</v>
      </c>
      <c r="E289" s="29">
        <f>COUNTIF($G$297:$AK$297,D289)</f>
        <v>4</v>
      </c>
    </row>
    <row r="290" spans="1:37" x14ac:dyDescent="0.25">
      <c r="A290" s="82" t="str">
        <f>IF(Feiertage!D140&lt;&gt;"",Feiertage!B140,"")</f>
        <v/>
      </c>
      <c r="C290" s="29" t="s">
        <v>124</v>
      </c>
      <c r="D290" s="29">
        <v>2</v>
      </c>
      <c r="E290" s="29">
        <f t="shared" ref="E290:E295" si="19">COUNTIF($G$297:$AK$297,D290)</f>
        <v>4</v>
      </c>
    </row>
    <row r="291" spans="1:37" x14ac:dyDescent="0.25">
      <c r="A291" s="82" t="str">
        <f>IF(Feiertage!D141&lt;&gt;"",Feiertage!B141,"")</f>
        <v/>
      </c>
      <c r="C291" s="29" t="s">
        <v>125</v>
      </c>
      <c r="D291" s="29">
        <v>3</v>
      </c>
      <c r="E291" s="29">
        <f t="shared" si="19"/>
        <v>4</v>
      </c>
    </row>
    <row r="292" spans="1:37" x14ac:dyDescent="0.25">
      <c r="A292" s="82" t="str">
        <f>IF(Feiertage!D142&lt;&gt;"",Feiertage!B142,"")</f>
        <v/>
      </c>
      <c r="C292" s="29" t="s">
        <v>126</v>
      </c>
      <c r="D292" s="29">
        <v>4</v>
      </c>
      <c r="E292" s="29">
        <f t="shared" si="19"/>
        <v>4</v>
      </c>
    </row>
    <row r="293" spans="1:37" x14ac:dyDescent="0.25">
      <c r="A293" s="82" t="str">
        <f>IF(Feiertage!D143&lt;&gt;"",Feiertage!B143,"")</f>
        <v/>
      </c>
      <c r="C293" s="29" t="s">
        <v>127</v>
      </c>
      <c r="D293" s="29">
        <v>5</v>
      </c>
      <c r="E293" s="29">
        <f t="shared" si="19"/>
        <v>4</v>
      </c>
    </row>
    <row r="294" spans="1:37" x14ac:dyDescent="0.25">
      <c r="A294" s="82" t="str">
        <f>IF(Feiertage!D144&lt;&gt;"",Feiertage!B144,"")</f>
        <v/>
      </c>
      <c r="C294" s="29" t="s">
        <v>128</v>
      </c>
      <c r="D294" s="29">
        <v>6</v>
      </c>
      <c r="E294" s="29">
        <f t="shared" si="19"/>
        <v>5</v>
      </c>
    </row>
    <row r="295" spans="1:37" x14ac:dyDescent="0.25">
      <c r="A295" s="82" t="str">
        <f>IF(Feiertage!D145&lt;&gt;"",Feiertage!B145,"")</f>
        <v/>
      </c>
      <c r="C295" s="29" t="s">
        <v>129</v>
      </c>
      <c r="D295" s="29">
        <v>7</v>
      </c>
      <c r="E295" s="29">
        <f t="shared" si="19"/>
        <v>4</v>
      </c>
    </row>
    <row r="296" spans="1:37" x14ac:dyDescent="0.25">
      <c r="A296" s="82" t="str">
        <f>IF(Feiertage!D146&lt;&gt;"",Feiertage!B146,"")</f>
        <v/>
      </c>
    </row>
    <row r="297" spans="1:37" x14ac:dyDescent="0.25">
      <c r="A297" s="82" t="str">
        <f>IF(Feiertage!D147&lt;&gt;"",Feiertage!B147,"")</f>
        <v/>
      </c>
      <c r="C297" s="29" t="s">
        <v>205</v>
      </c>
      <c r="D297" s="29"/>
      <c r="E297" s="29"/>
      <c r="F297" s="29"/>
      <c r="G297">
        <f>WEEKDAY(G298,2)</f>
        <v>6</v>
      </c>
      <c r="H297" s="29">
        <f t="shared" ref="H297:AK297" si="20">WEEKDAY(H298,2)</f>
        <v>7</v>
      </c>
      <c r="I297" s="29">
        <f t="shared" si="20"/>
        <v>1</v>
      </c>
      <c r="J297" s="29">
        <f t="shared" si="20"/>
        <v>2</v>
      </c>
      <c r="K297" s="29">
        <f t="shared" si="20"/>
        <v>3</v>
      </c>
      <c r="L297" s="29">
        <f t="shared" si="20"/>
        <v>4</v>
      </c>
      <c r="M297" s="29">
        <f t="shared" si="20"/>
        <v>5</v>
      </c>
      <c r="N297" s="29">
        <f t="shared" si="20"/>
        <v>6</v>
      </c>
      <c r="O297" s="29">
        <f t="shared" si="20"/>
        <v>7</v>
      </c>
      <c r="P297" s="29">
        <f t="shared" si="20"/>
        <v>1</v>
      </c>
      <c r="Q297" s="29">
        <f t="shared" si="20"/>
        <v>2</v>
      </c>
      <c r="R297" s="29">
        <f t="shared" si="20"/>
        <v>3</v>
      </c>
      <c r="S297" s="29">
        <f t="shared" si="20"/>
        <v>4</v>
      </c>
      <c r="T297" s="29">
        <f t="shared" si="20"/>
        <v>5</v>
      </c>
      <c r="U297" s="29">
        <f t="shared" si="20"/>
        <v>6</v>
      </c>
      <c r="V297" s="29">
        <f t="shared" si="20"/>
        <v>7</v>
      </c>
      <c r="W297" s="29">
        <f t="shared" si="20"/>
        <v>1</v>
      </c>
      <c r="X297" s="29">
        <f t="shared" si="20"/>
        <v>2</v>
      </c>
      <c r="Y297" s="29">
        <f t="shared" si="20"/>
        <v>3</v>
      </c>
      <c r="Z297" s="29">
        <f t="shared" si="20"/>
        <v>4</v>
      </c>
      <c r="AA297" s="29">
        <f t="shared" si="20"/>
        <v>5</v>
      </c>
      <c r="AB297" s="29">
        <f t="shared" si="20"/>
        <v>6</v>
      </c>
      <c r="AC297" s="29">
        <f t="shared" si="20"/>
        <v>7</v>
      </c>
      <c r="AD297" s="29">
        <f t="shared" si="20"/>
        <v>1</v>
      </c>
      <c r="AE297" s="29">
        <f t="shared" si="20"/>
        <v>2</v>
      </c>
      <c r="AF297" s="29">
        <f t="shared" si="20"/>
        <v>3</v>
      </c>
      <c r="AG297" s="29">
        <f t="shared" si="20"/>
        <v>4</v>
      </c>
      <c r="AH297" s="29">
        <f t="shared" si="20"/>
        <v>5</v>
      </c>
      <c r="AI297" s="29">
        <f t="shared" si="20"/>
        <v>6</v>
      </c>
      <c r="AJ297" s="29" t="e">
        <f t="shared" si="20"/>
        <v>#VALUE!</v>
      </c>
      <c r="AK297" s="29" t="e">
        <f t="shared" si="20"/>
        <v>#VALUE!</v>
      </c>
    </row>
    <row r="298" spans="1:37" x14ac:dyDescent="0.25">
      <c r="A298" s="82" t="str">
        <f>IF(Feiertage!D148&lt;&gt;"",Feiertage!B148,"")</f>
        <v/>
      </c>
      <c r="C298" s="29" t="s">
        <v>206</v>
      </c>
      <c r="D298" s="29" t="s">
        <v>1</v>
      </c>
      <c r="E298" s="29" t="s">
        <v>2</v>
      </c>
      <c r="F298" s="29" t="s">
        <v>220</v>
      </c>
      <c r="G298" s="79">
        <f>Dienstplan!F5</f>
        <v>43862</v>
      </c>
      <c r="H298" s="79">
        <f>Dienstplan!G5</f>
        <v>43863</v>
      </c>
      <c r="I298" s="79">
        <f>Dienstplan!H5</f>
        <v>43864</v>
      </c>
      <c r="J298" s="79">
        <f>Dienstplan!I5</f>
        <v>43865</v>
      </c>
      <c r="K298" s="79">
        <f>Dienstplan!J5</f>
        <v>43866</v>
      </c>
      <c r="L298" s="79">
        <f>Dienstplan!K5</f>
        <v>43867</v>
      </c>
      <c r="M298" s="79">
        <f>Dienstplan!L5</f>
        <v>43868</v>
      </c>
      <c r="N298" s="79">
        <f>Dienstplan!M5</f>
        <v>43869</v>
      </c>
      <c r="O298" s="79">
        <f>Dienstplan!N5</f>
        <v>43870</v>
      </c>
      <c r="P298" s="79">
        <f>Dienstplan!O5</f>
        <v>43871</v>
      </c>
      <c r="Q298" s="79">
        <f>Dienstplan!P5</f>
        <v>43872</v>
      </c>
      <c r="R298" s="79">
        <f>Dienstplan!Q5</f>
        <v>43873</v>
      </c>
      <c r="S298" s="79">
        <f>Dienstplan!R5</f>
        <v>43874</v>
      </c>
      <c r="T298" s="79">
        <f>Dienstplan!S5</f>
        <v>43875</v>
      </c>
      <c r="U298" s="79">
        <f>Dienstplan!T5</f>
        <v>43876</v>
      </c>
      <c r="V298" s="79">
        <f>Dienstplan!U5</f>
        <v>43877</v>
      </c>
      <c r="W298" s="79">
        <f>Dienstplan!V5</f>
        <v>43878</v>
      </c>
      <c r="X298" s="79">
        <f>Dienstplan!W5</f>
        <v>43879</v>
      </c>
      <c r="Y298" s="79">
        <f>Dienstplan!X5</f>
        <v>43880</v>
      </c>
      <c r="Z298" s="79">
        <f>Dienstplan!Y5</f>
        <v>43881</v>
      </c>
      <c r="AA298" s="79">
        <f>Dienstplan!Z5</f>
        <v>43882</v>
      </c>
      <c r="AB298" s="79">
        <f>Dienstplan!AA5</f>
        <v>43883</v>
      </c>
      <c r="AC298" s="79">
        <f>Dienstplan!AB5</f>
        <v>43884</v>
      </c>
      <c r="AD298" s="79">
        <f>Dienstplan!AC5</f>
        <v>43885</v>
      </c>
      <c r="AE298" s="79">
        <f>Dienstplan!AD5</f>
        <v>43886</v>
      </c>
      <c r="AF298" s="79">
        <f>Dienstplan!AE5</f>
        <v>43887</v>
      </c>
      <c r="AG298" s="79">
        <f>Dienstplan!AF5</f>
        <v>43888</v>
      </c>
      <c r="AH298" s="79">
        <f>Dienstplan!AG5</f>
        <v>43889</v>
      </c>
      <c r="AI298" s="79">
        <f>Dienstplan!AH5</f>
        <v>43890</v>
      </c>
      <c r="AJ298" s="79" t="str">
        <f>Dienstplan!AI5</f>
        <v/>
      </c>
      <c r="AK298" s="79" t="str">
        <f>Dienstplan!AJ5</f>
        <v/>
      </c>
    </row>
    <row r="299" spans="1:37" x14ac:dyDescent="0.25">
      <c r="A299" s="82" t="str">
        <f>IF(Feiertage!D149&lt;&gt;"",Feiertage!B149,"")</f>
        <v/>
      </c>
      <c r="C299">
        <f>Dienstplan!B6</f>
        <v>1</v>
      </c>
      <c r="D299" t="str">
        <f>Dienstplan!C6</f>
        <v>Vorname1</v>
      </c>
      <c r="E299" t="str">
        <f>Dienstplan!D6</f>
        <v>Nachname1</v>
      </c>
      <c r="F299" t="str">
        <f>IF($G$154="hh:mm",TEXT(SUM(G299:AK299)/24,"[hh]:mm"),SUM(G299:AK299))</f>
        <v>28:00</v>
      </c>
      <c r="G299">
        <f>IF(OR(Dienstplan!F6=Schichten!$B$3,Dienstplan!F6=Schichten!$B$4),INDEX($D$98:$D$147,MATCH(CODE(Dienstplan!F6),$H$98:$H$147,0)),IF(ISERROR(VLOOKUP(Dienstplan!F6,Berechnung!$A$98:$D$147,4,0)),0,VLOOKUP(Dienstplan!F6,Berechnung!$A$98:$D$147,4,0)))</f>
        <v>8</v>
      </c>
      <c r="H299" s="29">
        <f>IF(OR(Dienstplan!G6=Schichten!$B$3,Dienstplan!G6=Schichten!$B$4),INDEX($D$98:$D$147,MATCH(CODE(Dienstplan!G6),$H$98:$H$147,0)),IF(ISERROR(VLOOKUP(Dienstplan!G6,Berechnung!$A$98:$D$147,4,0)),0,VLOOKUP(Dienstplan!G6,Berechnung!$A$98:$D$147,4,0)))</f>
        <v>10</v>
      </c>
      <c r="I299" s="29">
        <f>IF(OR(Dienstplan!H6=Schichten!$B$3,Dienstplan!H6=Schichten!$B$4),INDEX($D$98:$D$147,MATCH(CODE(Dienstplan!H6),$H$98:$H$147,0)),IF(ISERROR(VLOOKUP(Dienstplan!H6,Berechnung!$A$98:$D$147,4,0)),0,VLOOKUP(Dienstplan!H6,Berechnung!$A$98:$D$147,4,0)))</f>
        <v>10</v>
      </c>
      <c r="J299" s="29">
        <f>IF(OR(Dienstplan!I6=Schichten!$B$3,Dienstplan!I6=Schichten!$B$4),INDEX($D$98:$D$147,MATCH(CODE(Dienstplan!I6),$H$98:$H$147,0)),IF(ISERROR(VLOOKUP(Dienstplan!I6,Berechnung!$A$98:$D$147,4,0)),0,VLOOKUP(Dienstplan!I6,Berechnung!$A$98:$D$147,4,0)))</f>
        <v>0</v>
      </c>
      <c r="K299" s="29">
        <f>IF(OR(Dienstplan!J6=Schichten!$B$3,Dienstplan!J6=Schichten!$B$4),INDEX($D$98:$D$147,MATCH(CODE(Dienstplan!J6),$H$98:$H$147,0)),IF(ISERROR(VLOOKUP(Dienstplan!J6,Berechnung!$A$98:$D$147,4,0)),0,VLOOKUP(Dienstplan!J6,Berechnung!$A$98:$D$147,4,0)))</f>
        <v>0</v>
      </c>
      <c r="L299" s="29">
        <f>IF(OR(Dienstplan!K6=Schichten!$B$3,Dienstplan!K6=Schichten!$B$4),INDEX($D$98:$D$147,MATCH(CODE(Dienstplan!K6),$H$98:$H$147,0)),IF(ISERROR(VLOOKUP(Dienstplan!K6,Berechnung!$A$98:$D$147,4,0)),0,VLOOKUP(Dienstplan!K6,Berechnung!$A$98:$D$147,4,0)))</f>
        <v>0</v>
      </c>
      <c r="M299" s="29">
        <f>IF(OR(Dienstplan!L6=Schichten!$B$3,Dienstplan!L6=Schichten!$B$4),INDEX($D$98:$D$147,MATCH(CODE(Dienstplan!L6),$H$98:$H$147,0)),IF(ISERROR(VLOOKUP(Dienstplan!L6,Berechnung!$A$98:$D$147,4,0)),0,VLOOKUP(Dienstplan!L6,Berechnung!$A$98:$D$147,4,0)))</f>
        <v>0</v>
      </c>
      <c r="N299" s="29">
        <f>IF(OR(Dienstplan!M6=Schichten!$B$3,Dienstplan!M6=Schichten!$B$4),INDEX($D$98:$D$147,MATCH(CODE(Dienstplan!M6),$H$98:$H$147,0)),IF(ISERROR(VLOOKUP(Dienstplan!M6,Berechnung!$A$98:$D$147,4,0)),0,VLOOKUP(Dienstplan!M6,Berechnung!$A$98:$D$147,4,0)))</f>
        <v>0</v>
      </c>
      <c r="O299" s="29">
        <f>IF(OR(Dienstplan!N6=Schichten!$B$3,Dienstplan!N6=Schichten!$B$4),INDEX($D$98:$D$147,MATCH(CODE(Dienstplan!N6),$H$98:$H$147,0)),IF(ISERROR(VLOOKUP(Dienstplan!N6,Berechnung!$A$98:$D$147,4,0)),0,VLOOKUP(Dienstplan!N6,Berechnung!$A$98:$D$147,4,0)))</f>
        <v>0</v>
      </c>
      <c r="P299" s="29">
        <f>IF(OR(Dienstplan!O6=Schichten!$B$3,Dienstplan!O6=Schichten!$B$4),INDEX($D$98:$D$147,MATCH(CODE(Dienstplan!O6),$H$98:$H$147,0)),IF(ISERROR(VLOOKUP(Dienstplan!O6,Berechnung!$A$98:$D$147,4,0)),0,VLOOKUP(Dienstplan!O6,Berechnung!$A$98:$D$147,4,0)))</f>
        <v>0</v>
      </c>
      <c r="Q299" s="29">
        <f>IF(OR(Dienstplan!P6=Schichten!$B$3,Dienstplan!P6=Schichten!$B$4),INDEX($D$98:$D$147,MATCH(CODE(Dienstplan!P6),$H$98:$H$147,0)),IF(ISERROR(VLOOKUP(Dienstplan!P6,Berechnung!$A$98:$D$147,4,0)),0,VLOOKUP(Dienstplan!P6,Berechnung!$A$98:$D$147,4,0)))</f>
        <v>0</v>
      </c>
      <c r="R299" s="29">
        <f>IF(OR(Dienstplan!Q6=Schichten!$B$3,Dienstplan!Q6=Schichten!$B$4),INDEX($D$98:$D$147,MATCH(CODE(Dienstplan!Q6),$H$98:$H$147,0)),IF(ISERROR(VLOOKUP(Dienstplan!Q6,Berechnung!$A$98:$D$147,4,0)),0,VLOOKUP(Dienstplan!Q6,Berechnung!$A$98:$D$147,4,0)))</f>
        <v>0</v>
      </c>
      <c r="S299" s="29">
        <f>IF(OR(Dienstplan!R6=Schichten!$B$3,Dienstplan!R6=Schichten!$B$4),INDEX($D$98:$D$147,MATCH(CODE(Dienstplan!R6),$H$98:$H$147,0)),IF(ISERROR(VLOOKUP(Dienstplan!R6,Berechnung!$A$98:$D$147,4,0)),0,VLOOKUP(Dienstplan!R6,Berechnung!$A$98:$D$147,4,0)))</f>
        <v>0</v>
      </c>
      <c r="T299" s="29">
        <f>IF(OR(Dienstplan!S6=Schichten!$B$3,Dienstplan!S6=Schichten!$B$4),INDEX($D$98:$D$147,MATCH(CODE(Dienstplan!S6),$H$98:$H$147,0)),IF(ISERROR(VLOOKUP(Dienstplan!S6,Berechnung!$A$98:$D$147,4,0)),0,VLOOKUP(Dienstplan!S6,Berechnung!$A$98:$D$147,4,0)))</f>
        <v>0</v>
      </c>
      <c r="U299" s="29">
        <f>IF(OR(Dienstplan!T6=Schichten!$B$3,Dienstplan!T6=Schichten!$B$4),INDEX($D$98:$D$147,MATCH(CODE(Dienstplan!T6),$H$98:$H$147,0)),IF(ISERROR(VLOOKUP(Dienstplan!T6,Berechnung!$A$98:$D$147,4,0)),0,VLOOKUP(Dienstplan!T6,Berechnung!$A$98:$D$147,4,0)))</f>
        <v>0</v>
      </c>
      <c r="V299" s="29">
        <f>IF(OR(Dienstplan!U6=Schichten!$B$3,Dienstplan!U6=Schichten!$B$4),INDEX($D$98:$D$147,MATCH(CODE(Dienstplan!U6),$H$98:$H$147,0)),IF(ISERROR(VLOOKUP(Dienstplan!U6,Berechnung!$A$98:$D$147,4,0)),0,VLOOKUP(Dienstplan!U6,Berechnung!$A$98:$D$147,4,0)))</f>
        <v>0</v>
      </c>
      <c r="W299" s="29">
        <f>IF(OR(Dienstplan!V6=Schichten!$B$3,Dienstplan!V6=Schichten!$B$4),INDEX($D$98:$D$147,MATCH(CODE(Dienstplan!V6),$H$98:$H$147,0)),IF(ISERROR(VLOOKUP(Dienstplan!V6,Berechnung!$A$98:$D$147,4,0)),0,VLOOKUP(Dienstplan!V6,Berechnung!$A$98:$D$147,4,0)))</f>
        <v>0</v>
      </c>
      <c r="X299" s="29">
        <f>IF(OR(Dienstplan!W6=Schichten!$B$3,Dienstplan!W6=Schichten!$B$4),INDEX($D$98:$D$147,MATCH(CODE(Dienstplan!W6),$H$98:$H$147,0)),IF(ISERROR(VLOOKUP(Dienstplan!W6,Berechnung!$A$98:$D$147,4,0)),0,VLOOKUP(Dienstplan!W6,Berechnung!$A$98:$D$147,4,0)))</f>
        <v>0</v>
      </c>
      <c r="Y299" s="29">
        <f>IF(OR(Dienstplan!X6=Schichten!$B$3,Dienstplan!X6=Schichten!$B$4),INDEX($D$98:$D$147,MATCH(CODE(Dienstplan!X6),$H$98:$H$147,0)),IF(ISERROR(VLOOKUP(Dienstplan!X6,Berechnung!$A$98:$D$147,4,0)),0,VLOOKUP(Dienstplan!X6,Berechnung!$A$98:$D$147,4,0)))</f>
        <v>0</v>
      </c>
      <c r="Z299" s="29">
        <f>IF(OR(Dienstplan!Y6=Schichten!$B$3,Dienstplan!Y6=Schichten!$B$4),INDEX($D$98:$D$147,MATCH(CODE(Dienstplan!Y6),$H$98:$H$147,0)),IF(ISERROR(VLOOKUP(Dienstplan!Y6,Berechnung!$A$98:$D$147,4,0)),0,VLOOKUP(Dienstplan!Y6,Berechnung!$A$98:$D$147,4,0)))</f>
        <v>0</v>
      </c>
      <c r="AA299" s="29">
        <f>IF(OR(Dienstplan!Z6=Schichten!$B$3,Dienstplan!Z6=Schichten!$B$4),INDEX($D$98:$D$147,MATCH(CODE(Dienstplan!Z6),$H$98:$H$147,0)),IF(ISERROR(VLOOKUP(Dienstplan!Z6,Berechnung!$A$98:$D$147,4,0)),0,VLOOKUP(Dienstplan!Z6,Berechnung!$A$98:$D$147,4,0)))</f>
        <v>0</v>
      </c>
      <c r="AB299" s="29">
        <f>IF(OR(Dienstplan!AA6=Schichten!$B$3,Dienstplan!AA6=Schichten!$B$4),INDEX($D$98:$D$147,MATCH(CODE(Dienstplan!AA6),$H$98:$H$147,0)),IF(ISERROR(VLOOKUP(Dienstplan!AA6,Berechnung!$A$98:$D$147,4,0)),0,VLOOKUP(Dienstplan!AA6,Berechnung!$A$98:$D$147,4,0)))</f>
        <v>0</v>
      </c>
      <c r="AC299" s="29">
        <f>IF(OR(Dienstplan!AB6=Schichten!$B$3,Dienstplan!AB6=Schichten!$B$4),INDEX($D$98:$D$147,MATCH(CODE(Dienstplan!AB6),$H$98:$H$147,0)),IF(ISERROR(VLOOKUP(Dienstplan!AB6,Berechnung!$A$98:$D$147,4,0)),0,VLOOKUP(Dienstplan!AB6,Berechnung!$A$98:$D$147,4,0)))</f>
        <v>0</v>
      </c>
      <c r="AD299" s="29">
        <f>IF(OR(Dienstplan!AC6=Schichten!$B$3,Dienstplan!AC6=Schichten!$B$4),INDEX($D$98:$D$147,MATCH(CODE(Dienstplan!AC6),$H$98:$H$147,0)),IF(ISERROR(VLOOKUP(Dienstplan!AC6,Berechnung!$A$98:$D$147,4,0)),0,VLOOKUP(Dienstplan!AC6,Berechnung!$A$98:$D$147,4,0)))</f>
        <v>0</v>
      </c>
      <c r="AE299" s="29">
        <f>IF(OR(Dienstplan!AD6=Schichten!$B$3,Dienstplan!AD6=Schichten!$B$4),INDEX($D$98:$D$147,MATCH(CODE(Dienstplan!AD6),$H$98:$H$147,0)),IF(ISERROR(VLOOKUP(Dienstplan!AD6,Berechnung!$A$98:$D$147,4,0)),0,VLOOKUP(Dienstplan!AD6,Berechnung!$A$98:$D$147,4,0)))</f>
        <v>0</v>
      </c>
      <c r="AF299" s="29">
        <f>IF(OR(Dienstplan!AE6=Schichten!$B$3,Dienstplan!AE6=Schichten!$B$4),INDEX($D$98:$D$147,MATCH(CODE(Dienstplan!AE6),$H$98:$H$147,0)),IF(ISERROR(VLOOKUP(Dienstplan!AE6,Berechnung!$A$98:$D$147,4,0)),0,VLOOKUP(Dienstplan!AE6,Berechnung!$A$98:$D$147,4,0)))</f>
        <v>0</v>
      </c>
      <c r="AG299" s="29">
        <f>IF(OR(Dienstplan!AF6=Schichten!$B$3,Dienstplan!AF6=Schichten!$B$4),INDEX($D$98:$D$147,MATCH(CODE(Dienstplan!AF6),$H$98:$H$147,0)),IF(ISERROR(VLOOKUP(Dienstplan!AF6,Berechnung!$A$98:$D$147,4,0)),0,VLOOKUP(Dienstplan!AF6,Berechnung!$A$98:$D$147,4,0)))</f>
        <v>0</v>
      </c>
      <c r="AH299" s="29">
        <f>IF(OR(Dienstplan!AG6=Schichten!$B$3,Dienstplan!AG6=Schichten!$B$4),INDEX($D$98:$D$147,MATCH(CODE(Dienstplan!AG6),$H$98:$H$147,0)),IF(ISERROR(VLOOKUP(Dienstplan!AG6,Berechnung!$A$98:$D$147,4,0)),0,VLOOKUP(Dienstplan!AG6,Berechnung!$A$98:$D$147,4,0)))</f>
        <v>0</v>
      </c>
      <c r="AI299" s="29">
        <f>IF(OR(Dienstplan!AH6=Schichten!$B$3,Dienstplan!AH6=Schichten!$B$4),INDEX($D$98:$D$147,MATCH(CODE(Dienstplan!AH6),$H$98:$H$147,0)),IF(ISERROR(VLOOKUP(Dienstplan!AH6,Berechnung!$A$98:$D$147,4,0)),0,VLOOKUP(Dienstplan!AH6,Berechnung!$A$98:$D$147,4,0)))</f>
        <v>0</v>
      </c>
      <c r="AJ299" s="29">
        <f>IF(OR(Dienstplan!AI6=Schichten!$B$3,Dienstplan!AI6=Schichten!$B$4),INDEX($D$98:$D$147,MATCH(CODE(Dienstplan!AI6),$H$98:$H$147,0)),IF(ISERROR(VLOOKUP(Dienstplan!AI6,Berechnung!$A$98:$D$147,4,0)),0,VLOOKUP(Dienstplan!AI6,Berechnung!$A$98:$D$147,4,0)))</f>
        <v>0</v>
      </c>
      <c r="AK299" s="29">
        <f>IF(OR(Dienstplan!AJ6=Schichten!$B$3,Dienstplan!AJ6=Schichten!$B$4),INDEX($D$98:$D$147,MATCH(CODE(Dienstplan!AJ6),$H$98:$H$147,0)),IF(ISERROR(VLOOKUP(Dienstplan!AJ6,Berechnung!$A$98:$D$147,4,0)),0,VLOOKUP(Dienstplan!AJ6,Berechnung!$A$98:$D$147,4,0)))</f>
        <v>0</v>
      </c>
    </row>
    <row r="300" spans="1:37" x14ac:dyDescent="0.25">
      <c r="A300" s="82" t="str">
        <f>IF(Feiertage!D150&lt;&gt;"",Feiertage!B150,"")</f>
        <v/>
      </c>
      <c r="C300">
        <f>Dienstplan!B7</f>
        <v>2</v>
      </c>
      <c r="D300" t="str">
        <f>Dienstplan!C7</f>
        <v>Vorname2</v>
      </c>
      <c r="E300" t="str">
        <f>Dienstplan!D7</f>
        <v>Nachname2</v>
      </c>
      <c r="F300" s="29" t="str">
        <f t="shared" ref="F300:F348" si="21">IF($G$154="hh:mm",TEXT(SUM(G300:AK300)/24,"[hh]:mm"),SUM(G300:AK300))</f>
        <v>00:00</v>
      </c>
      <c r="G300" s="29">
        <f>IF(OR(Dienstplan!F7=Schichten!$B$3,Dienstplan!F7=Schichten!$B$4),INDEX($D$98:$D$147,MATCH(CODE(Dienstplan!F7),$H$98:$H$147,0)),IF(ISERROR(VLOOKUP(Dienstplan!F7,Berechnung!$A$98:$D$147,4,0)),0,VLOOKUP(Dienstplan!F7,Berechnung!$A$98:$D$147,4,0)))</f>
        <v>0</v>
      </c>
      <c r="H300" s="29">
        <f>IF(OR(Dienstplan!G7=Schichten!$B$3,Dienstplan!G7=Schichten!$B$4),INDEX($D$98:$D$147,MATCH(CODE(Dienstplan!G7),$H$98:$H$147,0)),IF(ISERROR(VLOOKUP(Dienstplan!G7,Berechnung!$A$98:$D$147,4,0)),0,VLOOKUP(Dienstplan!G7,Berechnung!$A$98:$D$147,4,0)))</f>
        <v>0</v>
      </c>
      <c r="I300" s="29">
        <f>IF(OR(Dienstplan!H7=Schichten!$B$3,Dienstplan!H7=Schichten!$B$4),INDEX($D$98:$D$147,MATCH(CODE(Dienstplan!H7),$H$98:$H$147,0)),IF(ISERROR(VLOOKUP(Dienstplan!H7,Berechnung!$A$98:$D$147,4,0)),0,VLOOKUP(Dienstplan!H7,Berechnung!$A$98:$D$147,4,0)))</f>
        <v>0</v>
      </c>
      <c r="J300" s="29">
        <f>IF(OR(Dienstplan!I7=Schichten!$B$3,Dienstplan!I7=Schichten!$B$4),INDEX($D$98:$D$147,MATCH(CODE(Dienstplan!I7),$H$98:$H$147,0)),IF(ISERROR(VLOOKUP(Dienstplan!I7,Berechnung!$A$98:$D$147,4,0)),0,VLOOKUP(Dienstplan!I7,Berechnung!$A$98:$D$147,4,0)))</f>
        <v>0</v>
      </c>
      <c r="K300" s="29">
        <f>IF(OR(Dienstplan!J7=Schichten!$B$3,Dienstplan!J7=Schichten!$B$4),INDEX($D$98:$D$147,MATCH(CODE(Dienstplan!J7),$H$98:$H$147,0)),IF(ISERROR(VLOOKUP(Dienstplan!J7,Berechnung!$A$98:$D$147,4,0)),0,VLOOKUP(Dienstplan!J7,Berechnung!$A$98:$D$147,4,0)))</f>
        <v>0</v>
      </c>
      <c r="L300" s="29">
        <f>IF(OR(Dienstplan!K7=Schichten!$B$3,Dienstplan!K7=Schichten!$B$4),INDEX($D$98:$D$147,MATCH(CODE(Dienstplan!K7),$H$98:$H$147,0)),IF(ISERROR(VLOOKUP(Dienstplan!K7,Berechnung!$A$98:$D$147,4,0)),0,VLOOKUP(Dienstplan!K7,Berechnung!$A$98:$D$147,4,0)))</f>
        <v>0</v>
      </c>
      <c r="M300" s="29">
        <f>IF(OR(Dienstplan!L7=Schichten!$B$3,Dienstplan!L7=Schichten!$B$4),INDEX($D$98:$D$147,MATCH(CODE(Dienstplan!L7),$H$98:$H$147,0)),IF(ISERROR(VLOOKUP(Dienstplan!L7,Berechnung!$A$98:$D$147,4,0)),0,VLOOKUP(Dienstplan!L7,Berechnung!$A$98:$D$147,4,0)))</f>
        <v>0</v>
      </c>
      <c r="N300" s="29">
        <f>IF(OR(Dienstplan!M7=Schichten!$B$3,Dienstplan!M7=Schichten!$B$4),INDEX($D$98:$D$147,MATCH(CODE(Dienstplan!M7),$H$98:$H$147,0)),IF(ISERROR(VLOOKUP(Dienstplan!M7,Berechnung!$A$98:$D$147,4,0)),0,VLOOKUP(Dienstplan!M7,Berechnung!$A$98:$D$147,4,0)))</f>
        <v>0</v>
      </c>
      <c r="O300" s="29">
        <f>IF(OR(Dienstplan!N7=Schichten!$B$3,Dienstplan!N7=Schichten!$B$4),INDEX($D$98:$D$147,MATCH(CODE(Dienstplan!N7),$H$98:$H$147,0)),IF(ISERROR(VLOOKUP(Dienstplan!N7,Berechnung!$A$98:$D$147,4,0)),0,VLOOKUP(Dienstplan!N7,Berechnung!$A$98:$D$147,4,0)))</f>
        <v>0</v>
      </c>
      <c r="P300" s="29">
        <f>IF(OR(Dienstplan!O7=Schichten!$B$3,Dienstplan!O7=Schichten!$B$4),INDEX($D$98:$D$147,MATCH(CODE(Dienstplan!O7),$H$98:$H$147,0)),IF(ISERROR(VLOOKUP(Dienstplan!O7,Berechnung!$A$98:$D$147,4,0)),0,VLOOKUP(Dienstplan!O7,Berechnung!$A$98:$D$147,4,0)))</f>
        <v>0</v>
      </c>
      <c r="Q300" s="29">
        <f>IF(OR(Dienstplan!P7=Schichten!$B$3,Dienstplan!P7=Schichten!$B$4),INDEX($D$98:$D$147,MATCH(CODE(Dienstplan!P7),$H$98:$H$147,0)),IF(ISERROR(VLOOKUP(Dienstplan!P7,Berechnung!$A$98:$D$147,4,0)),0,VLOOKUP(Dienstplan!P7,Berechnung!$A$98:$D$147,4,0)))</f>
        <v>0</v>
      </c>
      <c r="R300" s="29">
        <f>IF(OR(Dienstplan!Q7=Schichten!$B$3,Dienstplan!Q7=Schichten!$B$4),INDEX($D$98:$D$147,MATCH(CODE(Dienstplan!Q7),$H$98:$H$147,0)),IF(ISERROR(VLOOKUP(Dienstplan!Q7,Berechnung!$A$98:$D$147,4,0)),0,VLOOKUP(Dienstplan!Q7,Berechnung!$A$98:$D$147,4,0)))</f>
        <v>0</v>
      </c>
      <c r="S300" s="29">
        <f>IF(OR(Dienstplan!R7=Schichten!$B$3,Dienstplan!R7=Schichten!$B$4),INDEX($D$98:$D$147,MATCH(CODE(Dienstplan!R7),$H$98:$H$147,0)),IF(ISERROR(VLOOKUP(Dienstplan!R7,Berechnung!$A$98:$D$147,4,0)),0,VLOOKUP(Dienstplan!R7,Berechnung!$A$98:$D$147,4,0)))</f>
        <v>0</v>
      </c>
      <c r="T300" s="29">
        <f>IF(OR(Dienstplan!S7=Schichten!$B$3,Dienstplan!S7=Schichten!$B$4),INDEX($D$98:$D$147,MATCH(CODE(Dienstplan!S7),$H$98:$H$147,0)),IF(ISERROR(VLOOKUP(Dienstplan!S7,Berechnung!$A$98:$D$147,4,0)),0,VLOOKUP(Dienstplan!S7,Berechnung!$A$98:$D$147,4,0)))</f>
        <v>0</v>
      </c>
      <c r="U300" s="29">
        <f>IF(OR(Dienstplan!T7=Schichten!$B$3,Dienstplan!T7=Schichten!$B$4),INDEX($D$98:$D$147,MATCH(CODE(Dienstplan!T7),$H$98:$H$147,0)),IF(ISERROR(VLOOKUP(Dienstplan!T7,Berechnung!$A$98:$D$147,4,0)),0,VLOOKUP(Dienstplan!T7,Berechnung!$A$98:$D$147,4,0)))</f>
        <v>0</v>
      </c>
      <c r="V300" s="29">
        <f>IF(OR(Dienstplan!U7=Schichten!$B$3,Dienstplan!U7=Schichten!$B$4),INDEX($D$98:$D$147,MATCH(CODE(Dienstplan!U7),$H$98:$H$147,0)),IF(ISERROR(VLOOKUP(Dienstplan!U7,Berechnung!$A$98:$D$147,4,0)),0,VLOOKUP(Dienstplan!U7,Berechnung!$A$98:$D$147,4,0)))</f>
        <v>0</v>
      </c>
      <c r="W300" s="29">
        <f>IF(OR(Dienstplan!V7=Schichten!$B$3,Dienstplan!V7=Schichten!$B$4),INDEX($D$98:$D$147,MATCH(CODE(Dienstplan!V7),$H$98:$H$147,0)),IF(ISERROR(VLOOKUP(Dienstplan!V7,Berechnung!$A$98:$D$147,4,0)),0,VLOOKUP(Dienstplan!V7,Berechnung!$A$98:$D$147,4,0)))</f>
        <v>0</v>
      </c>
      <c r="X300" s="29">
        <f>IF(OR(Dienstplan!W7=Schichten!$B$3,Dienstplan!W7=Schichten!$B$4),INDEX($D$98:$D$147,MATCH(CODE(Dienstplan!W7),$H$98:$H$147,0)),IF(ISERROR(VLOOKUP(Dienstplan!W7,Berechnung!$A$98:$D$147,4,0)),0,VLOOKUP(Dienstplan!W7,Berechnung!$A$98:$D$147,4,0)))</f>
        <v>0</v>
      </c>
      <c r="Y300" s="29">
        <f>IF(OR(Dienstplan!X7=Schichten!$B$3,Dienstplan!X7=Schichten!$B$4),INDEX($D$98:$D$147,MATCH(CODE(Dienstplan!X7),$H$98:$H$147,0)),IF(ISERROR(VLOOKUP(Dienstplan!X7,Berechnung!$A$98:$D$147,4,0)),0,VLOOKUP(Dienstplan!X7,Berechnung!$A$98:$D$147,4,0)))</f>
        <v>0</v>
      </c>
      <c r="Z300" s="29">
        <f>IF(OR(Dienstplan!Y7=Schichten!$B$3,Dienstplan!Y7=Schichten!$B$4),INDEX($D$98:$D$147,MATCH(CODE(Dienstplan!Y7),$H$98:$H$147,0)),IF(ISERROR(VLOOKUP(Dienstplan!Y7,Berechnung!$A$98:$D$147,4,0)),0,VLOOKUP(Dienstplan!Y7,Berechnung!$A$98:$D$147,4,0)))</f>
        <v>0</v>
      </c>
      <c r="AA300" s="29">
        <f>IF(OR(Dienstplan!Z7=Schichten!$B$3,Dienstplan!Z7=Schichten!$B$4),INDEX($D$98:$D$147,MATCH(CODE(Dienstplan!Z7),$H$98:$H$147,0)),IF(ISERROR(VLOOKUP(Dienstplan!Z7,Berechnung!$A$98:$D$147,4,0)),0,VLOOKUP(Dienstplan!Z7,Berechnung!$A$98:$D$147,4,0)))</f>
        <v>0</v>
      </c>
      <c r="AB300" s="29">
        <f>IF(OR(Dienstplan!AA7=Schichten!$B$3,Dienstplan!AA7=Schichten!$B$4),INDEX($D$98:$D$147,MATCH(CODE(Dienstplan!AA7),$H$98:$H$147,0)),IF(ISERROR(VLOOKUP(Dienstplan!AA7,Berechnung!$A$98:$D$147,4,0)),0,VLOOKUP(Dienstplan!AA7,Berechnung!$A$98:$D$147,4,0)))</f>
        <v>0</v>
      </c>
      <c r="AC300" s="29">
        <f>IF(OR(Dienstplan!AB7=Schichten!$B$3,Dienstplan!AB7=Schichten!$B$4),INDEX($D$98:$D$147,MATCH(CODE(Dienstplan!AB7),$H$98:$H$147,0)),IF(ISERROR(VLOOKUP(Dienstplan!AB7,Berechnung!$A$98:$D$147,4,0)),0,VLOOKUP(Dienstplan!AB7,Berechnung!$A$98:$D$147,4,0)))</f>
        <v>0</v>
      </c>
      <c r="AD300" s="29">
        <f>IF(OR(Dienstplan!AC7=Schichten!$B$3,Dienstplan!AC7=Schichten!$B$4),INDEX($D$98:$D$147,MATCH(CODE(Dienstplan!AC7),$H$98:$H$147,0)),IF(ISERROR(VLOOKUP(Dienstplan!AC7,Berechnung!$A$98:$D$147,4,0)),0,VLOOKUP(Dienstplan!AC7,Berechnung!$A$98:$D$147,4,0)))</f>
        <v>0</v>
      </c>
      <c r="AE300" s="29">
        <f>IF(OR(Dienstplan!AD7=Schichten!$B$3,Dienstplan!AD7=Schichten!$B$4),INDEX($D$98:$D$147,MATCH(CODE(Dienstplan!AD7),$H$98:$H$147,0)),IF(ISERROR(VLOOKUP(Dienstplan!AD7,Berechnung!$A$98:$D$147,4,0)),0,VLOOKUP(Dienstplan!AD7,Berechnung!$A$98:$D$147,4,0)))</f>
        <v>0</v>
      </c>
      <c r="AF300" s="29">
        <f>IF(OR(Dienstplan!AE7=Schichten!$B$3,Dienstplan!AE7=Schichten!$B$4),INDEX($D$98:$D$147,MATCH(CODE(Dienstplan!AE7),$H$98:$H$147,0)),IF(ISERROR(VLOOKUP(Dienstplan!AE7,Berechnung!$A$98:$D$147,4,0)),0,VLOOKUP(Dienstplan!AE7,Berechnung!$A$98:$D$147,4,0)))</f>
        <v>0</v>
      </c>
      <c r="AG300" s="29">
        <f>IF(OR(Dienstplan!AF7=Schichten!$B$3,Dienstplan!AF7=Schichten!$B$4),INDEX($D$98:$D$147,MATCH(CODE(Dienstplan!AF7),$H$98:$H$147,0)),IF(ISERROR(VLOOKUP(Dienstplan!AF7,Berechnung!$A$98:$D$147,4,0)),0,VLOOKUP(Dienstplan!AF7,Berechnung!$A$98:$D$147,4,0)))</f>
        <v>0</v>
      </c>
      <c r="AH300" s="29">
        <f>IF(OR(Dienstplan!AG7=Schichten!$B$3,Dienstplan!AG7=Schichten!$B$4),INDEX($D$98:$D$147,MATCH(CODE(Dienstplan!AG7),$H$98:$H$147,0)),IF(ISERROR(VLOOKUP(Dienstplan!AG7,Berechnung!$A$98:$D$147,4,0)),0,VLOOKUP(Dienstplan!AG7,Berechnung!$A$98:$D$147,4,0)))</f>
        <v>0</v>
      </c>
      <c r="AI300" s="29">
        <f>IF(OR(Dienstplan!AH7=Schichten!$B$3,Dienstplan!AH7=Schichten!$B$4),INDEX($D$98:$D$147,MATCH(CODE(Dienstplan!AH7),$H$98:$H$147,0)),IF(ISERROR(VLOOKUP(Dienstplan!AH7,Berechnung!$A$98:$D$147,4,0)),0,VLOOKUP(Dienstplan!AH7,Berechnung!$A$98:$D$147,4,0)))</f>
        <v>0</v>
      </c>
      <c r="AJ300" s="29">
        <f>IF(OR(Dienstplan!AI7=Schichten!$B$3,Dienstplan!AI7=Schichten!$B$4),INDEX($D$98:$D$147,MATCH(CODE(Dienstplan!AI7),$H$98:$H$147,0)),IF(ISERROR(VLOOKUP(Dienstplan!AI7,Berechnung!$A$98:$D$147,4,0)),0,VLOOKUP(Dienstplan!AI7,Berechnung!$A$98:$D$147,4,0)))</f>
        <v>0</v>
      </c>
      <c r="AK300" s="29">
        <f>IF(OR(Dienstplan!AJ7=Schichten!$B$3,Dienstplan!AJ7=Schichten!$B$4),INDEX($D$98:$D$147,MATCH(CODE(Dienstplan!AJ7),$H$98:$H$147,0)),IF(ISERROR(VLOOKUP(Dienstplan!AJ7,Berechnung!$A$98:$D$147,4,0)),0,VLOOKUP(Dienstplan!AJ7,Berechnung!$A$98:$D$147,4,0)))</f>
        <v>0</v>
      </c>
    </row>
    <row r="301" spans="1:37" x14ac:dyDescent="0.25">
      <c r="A301" s="82" t="str">
        <f>IF(Feiertage!D151&lt;&gt;"",Feiertage!B151,"")</f>
        <v/>
      </c>
      <c r="C301">
        <f>Dienstplan!B8</f>
        <v>3</v>
      </c>
      <c r="D301" t="str">
        <f>Dienstplan!C8</f>
        <v>Vorname3</v>
      </c>
      <c r="E301" t="str">
        <f>Dienstplan!D8</f>
        <v>Nachname3</v>
      </c>
      <c r="F301" s="29" t="str">
        <f t="shared" si="21"/>
        <v>00:00</v>
      </c>
      <c r="G301" s="29">
        <f>IF(OR(Dienstplan!F8=Schichten!$B$3,Dienstplan!F8=Schichten!$B$4),INDEX($D$98:$D$147,MATCH(CODE(Dienstplan!F8),$H$98:$H$147,0)),IF(ISERROR(VLOOKUP(Dienstplan!F8,Berechnung!$A$98:$D$147,4,0)),0,VLOOKUP(Dienstplan!F8,Berechnung!$A$98:$D$147,4,0)))</f>
        <v>0</v>
      </c>
      <c r="H301" s="29">
        <f>IF(OR(Dienstplan!G8=Schichten!$B$3,Dienstplan!G8=Schichten!$B$4),INDEX($D$98:$D$147,MATCH(CODE(Dienstplan!G8),$H$98:$H$147,0)),IF(ISERROR(VLOOKUP(Dienstplan!G8,Berechnung!$A$98:$D$147,4,0)),0,VLOOKUP(Dienstplan!G8,Berechnung!$A$98:$D$147,4,0)))</f>
        <v>0</v>
      </c>
      <c r="I301" s="29">
        <f>IF(OR(Dienstplan!H8=Schichten!$B$3,Dienstplan!H8=Schichten!$B$4),INDEX($D$98:$D$147,MATCH(CODE(Dienstplan!H8),$H$98:$H$147,0)),IF(ISERROR(VLOOKUP(Dienstplan!H8,Berechnung!$A$98:$D$147,4,0)),0,VLOOKUP(Dienstplan!H8,Berechnung!$A$98:$D$147,4,0)))</f>
        <v>0</v>
      </c>
      <c r="J301" s="29">
        <f>IF(OR(Dienstplan!I8=Schichten!$B$3,Dienstplan!I8=Schichten!$B$4),INDEX($D$98:$D$147,MATCH(CODE(Dienstplan!I8),$H$98:$H$147,0)),IF(ISERROR(VLOOKUP(Dienstplan!I8,Berechnung!$A$98:$D$147,4,0)),0,VLOOKUP(Dienstplan!I8,Berechnung!$A$98:$D$147,4,0)))</f>
        <v>0</v>
      </c>
      <c r="K301" s="29">
        <f>IF(OR(Dienstplan!J8=Schichten!$B$3,Dienstplan!J8=Schichten!$B$4),INDEX($D$98:$D$147,MATCH(CODE(Dienstplan!J8),$H$98:$H$147,0)),IF(ISERROR(VLOOKUP(Dienstplan!J8,Berechnung!$A$98:$D$147,4,0)),0,VLOOKUP(Dienstplan!J8,Berechnung!$A$98:$D$147,4,0)))</f>
        <v>0</v>
      </c>
      <c r="L301" s="29">
        <f>IF(OR(Dienstplan!K8=Schichten!$B$3,Dienstplan!K8=Schichten!$B$4),INDEX($D$98:$D$147,MATCH(CODE(Dienstplan!K8),$H$98:$H$147,0)),IF(ISERROR(VLOOKUP(Dienstplan!K8,Berechnung!$A$98:$D$147,4,0)),0,VLOOKUP(Dienstplan!K8,Berechnung!$A$98:$D$147,4,0)))</f>
        <v>0</v>
      </c>
      <c r="M301" s="29">
        <f>IF(OR(Dienstplan!L8=Schichten!$B$3,Dienstplan!L8=Schichten!$B$4),INDEX($D$98:$D$147,MATCH(CODE(Dienstplan!L8),$H$98:$H$147,0)),IF(ISERROR(VLOOKUP(Dienstplan!L8,Berechnung!$A$98:$D$147,4,0)),0,VLOOKUP(Dienstplan!L8,Berechnung!$A$98:$D$147,4,0)))</f>
        <v>0</v>
      </c>
      <c r="N301" s="29">
        <f>IF(OR(Dienstplan!M8=Schichten!$B$3,Dienstplan!M8=Schichten!$B$4),INDEX($D$98:$D$147,MATCH(CODE(Dienstplan!M8),$H$98:$H$147,0)),IF(ISERROR(VLOOKUP(Dienstplan!M8,Berechnung!$A$98:$D$147,4,0)),0,VLOOKUP(Dienstplan!M8,Berechnung!$A$98:$D$147,4,0)))</f>
        <v>0</v>
      </c>
      <c r="O301" s="29">
        <f>IF(OR(Dienstplan!N8=Schichten!$B$3,Dienstplan!N8=Schichten!$B$4),INDEX($D$98:$D$147,MATCH(CODE(Dienstplan!N8),$H$98:$H$147,0)),IF(ISERROR(VLOOKUP(Dienstplan!N8,Berechnung!$A$98:$D$147,4,0)),0,VLOOKUP(Dienstplan!N8,Berechnung!$A$98:$D$147,4,0)))</f>
        <v>0</v>
      </c>
      <c r="P301" s="29">
        <f>IF(OR(Dienstplan!O8=Schichten!$B$3,Dienstplan!O8=Schichten!$B$4),INDEX($D$98:$D$147,MATCH(CODE(Dienstplan!O8),$H$98:$H$147,0)),IF(ISERROR(VLOOKUP(Dienstplan!O8,Berechnung!$A$98:$D$147,4,0)),0,VLOOKUP(Dienstplan!O8,Berechnung!$A$98:$D$147,4,0)))</f>
        <v>0</v>
      </c>
      <c r="Q301" s="29">
        <f>IF(OR(Dienstplan!P8=Schichten!$B$3,Dienstplan!P8=Schichten!$B$4),INDEX($D$98:$D$147,MATCH(CODE(Dienstplan!P8),$H$98:$H$147,0)),IF(ISERROR(VLOOKUP(Dienstplan!P8,Berechnung!$A$98:$D$147,4,0)),0,VLOOKUP(Dienstplan!P8,Berechnung!$A$98:$D$147,4,0)))</f>
        <v>0</v>
      </c>
      <c r="R301" s="29">
        <f>IF(OR(Dienstplan!Q8=Schichten!$B$3,Dienstplan!Q8=Schichten!$B$4),INDEX($D$98:$D$147,MATCH(CODE(Dienstplan!Q8),$H$98:$H$147,0)),IF(ISERROR(VLOOKUP(Dienstplan!Q8,Berechnung!$A$98:$D$147,4,0)),0,VLOOKUP(Dienstplan!Q8,Berechnung!$A$98:$D$147,4,0)))</f>
        <v>0</v>
      </c>
      <c r="S301" s="29">
        <f>IF(OR(Dienstplan!R8=Schichten!$B$3,Dienstplan!R8=Schichten!$B$4),INDEX($D$98:$D$147,MATCH(CODE(Dienstplan!R8),$H$98:$H$147,0)),IF(ISERROR(VLOOKUP(Dienstplan!R8,Berechnung!$A$98:$D$147,4,0)),0,VLOOKUP(Dienstplan!R8,Berechnung!$A$98:$D$147,4,0)))</f>
        <v>0</v>
      </c>
      <c r="T301" s="29">
        <f>IF(OR(Dienstplan!S8=Schichten!$B$3,Dienstplan!S8=Schichten!$B$4),INDEX($D$98:$D$147,MATCH(CODE(Dienstplan!S8),$H$98:$H$147,0)),IF(ISERROR(VLOOKUP(Dienstplan!S8,Berechnung!$A$98:$D$147,4,0)),0,VLOOKUP(Dienstplan!S8,Berechnung!$A$98:$D$147,4,0)))</f>
        <v>0</v>
      </c>
      <c r="U301" s="29">
        <f>IF(OR(Dienstplan!T8=Schichten!$B$3,Dienstplan!T8=Schichten!$B$4),INDEX($D$98:$D$147,MATCH(CODE(Dienstplan!T8),$H$98:$H$147,0)),IF(ISERROR(VLOOKUP(Dienstplan!T8,Berechnung!$A$98:$D$147,4,0)),0,VLOOKUP(Dienstplan!T8,Berechnung!$A$98:$D$147,4,0)))</f>
        <v>0</v>
      </c>
      <c r="V301" s="29">
        <f>IF(OR(Dienstplan!U8=Schichten!$B$3,Dienstplan!U8=Schichten!$B$4),INDEX($D$98:$D$147,MATCH(CODE(Dienstplan!U8),$H$98:$H$147,0)),IF(ISERROR(VLOOKUP(Dienstplan!U8,Berechnung!$A$98:$D$147,4,0)),0,VLOOKUP(Dienstplan!U8,Berechnung!$A$98:$D$147,4,0)))</f>
        <v>0</v>
      </c>
      <c r="W301" s="29">
        <f>IF(OR(Dienstplan!V8=Schichten!$B$3,Dienstplan!V8=Schichten!$B$4),INDEX($D$98:$D$147,MATCH(CODE(Dienstplan!V8),$H$98:$H$147,0)),IF(ISERROR(VLOOKUP(Dienstplan!V8,Berechnung!$A$98:$D$147,4,0)),0,VLOOKUP(Dienstplan!V8,Berechnung!$A$98:$D$147,4,0)))</f>
        <v>0</v>
      </c>
      <c r="X301" s="29">
        <f>IF(OR(Dienstplan!W8=Schichten!$B$3,Dienstplan!W8=Schichten!$B$4),INDEX($D$98:$D$147,MATCH(CODE(Dienstplan!W8),$H$98:$H$147,0)),IF(ISERROR(VLOOKUP(Dienstplan!W8,Berechnung!$A$98:$D$147,4,0)),0,VLOOKUP(Dienstplan!W8,Berechnung!$A$98:$D$147,4,0)))</f>
        <v>0</v>
      </c>
      <c r="Y301" s="29">
        <f>IF(OR(Dienstplan!X8=Schichten!$B$3,Dienstplan!X8=Schichten!$B$4),INDEX($D$98:$D$147,MATCH(CODE(Dienstplan!X8),$H$98:$H$147,0)),IF(ISERROR(VLOOKUP(Dienstplan!X8,Berechnung!$A$98:$D$147,4,0)),0,VLOOKUP(Dienstplan!X8,Berechnung!$A$98:$D$147,4,0)))</f>
        <v>0</v>
      </c>
      <c r="Z301" s="29">
        <f>IF(OR(Dienstplan!Y8=Schichten!$B$3,Dienstplan!Y8=Schichten!$B$4),INDEX($D$98:$D$147,MATCH(CODE(Dienstplan!Y8),$H$98:$H$147,0)),IF(ISERROR(VLOOKUP(Dienstplan!Y8,Berechnung!$A$98:$D$147,4,0)),0,VLOOKUP(Dienstplan!Y8,Berechnung!$A$98:$D$147,4,0)))</f>
        <v>0</v>
      </c>
      <c r="AA301" s="29">
        <f>IF(OR(Dienstplan!Z8=Schichten!$B$3,Dienstplan!Z8=Schichten!$B$4),INDEX($D$98:$D$147,MATCH(CODE(Dienstplan!Z8),$H$98:$H$147,0)),IF(ISERROR(VLOOKUP(Dienstplan!Z8,Berechnung!$A$98:$D$147,4,0)),0,VLOOKUP(Dienstplan!Z8,Berechnung!$A$98:$D$147,4,0)))</f>
        <v>0</v>
      </c>
      <c r="AB301" s="29">
        <f>IF(OR(Dienstplan!AA8=Schichten!$B$3,Dienstplan!AA8=Schichten!$B$4),INDEX($D$98:$D$147,MATCH(CODE(Dienstplan!AA8),$H$98:$H$147,0)),IF(ISERROR(VLOOKUP(Dienstplan!AA8,Berechnung!$A$98:$D$147,4,0)),0,VLOOKUP(Dienstplan!AA8,Berechnung!$A$98:$D$147,4,0)))</f>
        <v>0</v>
      </c>
      <c r="AC301" s="29">
        <f>IF(OR(Dienstplan!AB8=Schichten!$B$3,Dienstplan!AB8=Schichten!$B$4),INDEX($D$98:$D$147,MATCH(CODE(Dienstplan!AB8),$H$98:$H$147,0)),IF(ISERROR(VLOOKUP(Dienstplan!AB8,Berechnung!$A$98:$D$147,4,0)),0,VLOOKUP(Dienstplan!AB8,Berechnung!$A$98:$D$147,4,0)))</f>
        <v>0</v>
      </c>
      <c r="AD301" s="29">
        <f>IF(OR(Dienstplan!AC8=Schichten!$B$3,Dienstplan!AC8=Schichten!$B$4),INDEX($D$98:$D$147,MATCH(CODE(Dienstplan!AC8),$H$98:$H$147,0)),IF(ISERROR(VLOOKUP(Dienstplan!AC8,Berechnung!$A$98:$D$147,4,0)),0,VLOOKUP(Dienstplan!AC8,Berechnung!$A$98:$D$147,4,0)))</f>
        <v>0</v>
      </c>
      <c r="AE301" s="29">
        <f>IF(OR(Dienstplan!AD8=Schichten!$B$3,Dienstplan!AD8=Schichten!$B$4),INDEX($D$98:$D$147,MATCH(CODE(Dienstplan!AD8),$H$98:$H$147,0)),IF(ISERROR(VLOOKUP(Dienstplan!AD8,Berechnung!$A$98:$D$147,4,0)),0,VLOOKUP(Dienstplan!AD8,Berechnung!$A$98:$D$147,4,0)))</f>
        <v>0</v>
      </c>
      <c r="AF301" s="29">
        <f>IF(OR(Dienstplan!AE8=Schichten!$B$3,Dienstplan!AE8=Schichten!$B$4),INDEX($D$98:$D$147,MATCH(CODE(Dienstplan!AE8),$H$98:$H$147,0)),IF(ISERROR(VLOOKUP(Dienstplan!AE8,Berechnung!$A$98:$D$147,4,0)),0,VLOOKUP(Dienstplan!AE8,Berechnung!$A$98:$D$147,4,0)))</f>
        <v>0</v>
      </c>
      <c r="AG301" s="29">
        <f>IF(OR(Dienstplan!AF8=Schichten!$B$3,Dienstplan!AF8=Schichten!$B$4),INDEX($D$98:$D$147,MATCH(CODE(Dienstplan!AF8),$H$98:$H$147,0)),IF(ISERROR(VLOOKUP(Dienstplan!AF8,Berechnung!$A$98:$D$147,4,0)),0,VLOOKUP(Dienstplan!AF8,Berechnung!$A$98:$D$147,4,0)))</f>
        <v>0</v>
      </c>
      <c r="AH301" s="29">
        <f>IF(OR(Dienstplan!AG8=Schichten!$B$3,Dienstplan!AG8=Schichten!$B$4),INDEX($D$98:$D$147,MATCH(CODE(Dienstplan!AG8),$H$98:$H$147,0)),IF(ISERROR(VLOOKUP(Dienstplan!AG8,Berechnung!$A$98:$D$147,4,0)),0,VLOOKUP(Dienstplan!AG8,Berechnung!$A$98:$D$147,4,0)))</f>
        <v>0</v>
      </c>
      <c r="AI301" s="29">
        <f>IF(OR(Dienstplan!AH8=Schichten!$B$3,Dienstplan!AH8=Schichten!$B$4),INDEX($D$98:$D$147,MATCH(CODE(Dienstplan!AH8),$H$98:$H$147,0)),IF(ISERROR(VLOOKUP(Dienstplan!AH8,Berechnung!$A$98:$D$147,4,0)),0,VLOOKUP(Dienstplan!AH8,Berechnung!$A$98:$D$147,4,0)))</f>
        <v>0</v>
      </c>
      <c r="AJ301" s="29">
        <f>IF(OR(Dienstplan!AI8=Schichten!$B$3,Dienstplan!AI8=Schichten!$B$4),INDEX($D$98:$D$147,MATCH(CODE(Dienstplan!AI8),$H$98:$H$147,0)),IF(ISERROR(VLOOKUP(Dienstplan!AI8,Berechnung!$A$98:$D$147,4,0)),0,VLOOKUP(Dienstplan!AI8,Berechnung!$A$98:$D$147,4,0)))</f>
        <v>0</v>
      </c>
      <c r="AK301" s="29">
        <f>IF(OR(Dienstplan!AJ8=Schichten!$B$3,Dienstplan!AJ8=Schichten!$B$4),INDEX($D$98:$D$147,MATCH(CODE(Dienstplan!AJ8),$H$98:$H$147,0)),IF(ISERROR(VLOOKUP(Dienstplan!AJ8,Berechnung!$A$98:$D$147,4,0)),0,VLOOKUP(Dienstplan!AJ8,Berechnung!$A$98:$D$147,4,0)))</f>
        <v>0</v>
      </c>
    </row>
    <row r="302" spans="1:37" x14ac:dyDescent="0.25">
      <c r="A302" s="82" t="str">
        <f>IF(Feiertage!D152&lt;&gt;"",Feiertage!B152,"")</f>
        <v/>
      </c>
      <c r="C302">
        <f>Dienstplan!B9</f>
        <v>4</v>
      </c>
      <c r="D302" t="str">
        <f>Dienstplan!C9</f>
        <v>Vorname4</v>
      </c>
      <c r="E302" t="str">
        <f>Dienstplan!D9</f>
        <v>Nachname4</v>
      </c>
      <c r="F302" s="29" t="str">
        <f t="shared" si="21"/>
        <v>24:00</v>
      </c>
      <c r="G302" s="29">
        <f>IF(OR(Dienstplan!F9=Schichten!$B$3,Dienstplan!F9=Schichten!$B$4),INDEX($D$98:$D$147,MATCH(CODE(Dienstplan!F9),$H$98:$H$147,0)),IF(ISERROR(VLOOKUP(Dienstplan!F9,Berechnung!$A$98:$D$147,4,0)),0,VLOOKUP(Dienstplan!F9,Berechnung!$A$98:$D$147,4,0)))</f>
        <v>6</v>
      </c>
      <c r="H302" s="29">
        <f>IF(OR(Dienstplan!G9=Schichten!$B$3,Dienstplan!G9=Schichten!$B$4),INDEX($D$98:$D$147,MATCH(CODE(Dienstplan!G9),$H$98:$H$147,0)),IF(ISERROR(VLOOKUP(Dienstplan!G9,Berechnung!$A$98:$D$147,4,0)),0,VLOOKUP(Dienstplan!G9,Berechnung!$A$98:$D$147,4,0)))</f>
        <v>6</v>
      </c>
      <c r="I302" s="29">
        <f>IF(OR(Dienstplan!H9=Schichten!$B$3,Dienstplan!H9=Schichten!$B$4),INDEX($D$98:$D$147,MATCH(CODE(Dienstplan!H9),$H$98:$H$147,0)),IF(ISERROR(VLOOKUP(Dienstplan!H9,Berechnung!$A$98:$D$147,4,0)),0,VLOOKUP(Dienstplan!H9,Berechnung!$A$98:$D$147,4,0)))</f>
        <v>6</v>
      </c>
      <c r="J302" s="29">
        <f>IF(OR(Dienstplan!I9=Schichten!$B$3,Dienstplan!I9=Schichten!$B$4),INDEX($D$98:$D$147,MATCH(CODE(Dienstplan!I9),$H$98:$H$147,0)),IF(ISERROR(VLOOKUP(Dienstplan!I9,Berechnung!$A$98:$D$147,4,0)),0,VLOOKUP(Dienstplan!I9,Berechnung!$A$98:$D$147,4,0)))</f>
        <v>6</v>
      </c>
      <c r="K302" s="29">
        <f>IF(OR(Dienstplan!J9=Schichten!$B$3,Dienstplan!J9=Schichten!$B$4),INDEX($D$98:$D$147,MATCH(CODE(Dienstplan!J9),$H$98:$H$147,0)),IF(ISERROR(VLOOKUP(Dienstplan!J9,Berechnung!$A$98:$D$147,4,0)),0,VLOOKUP(Dienstplan!J9,Berechnung!$A$98:$D$147,4,0)))</f>
        <v>0</v>
      </c>
      <c r="L302" s="29">
        <f>IF(OR(Dienstplan!K9=Schichten!$B$3,Dienstplan!K9=Schichten!$B$4),INDEX($D$98:$D$147,MATCH(CODE(Dienstplan!K9),$H$98:$H$147,0)),IF(ISERROR(VLOOKUP(Dienstplan!K9,Berechnung!$A$98:$D$147,4,0)),0,VLOOKUP(Dienstplan!K9,Berechnung!$A$98:$D$147,4,0)))</f>
        <v>0</v>
      </c>
      <c r="M302" s="29">
        <f>IF(OR(Dienstplan!L9=Schichten!$B$3,Dienstplan!L9=Schichten!$B$4),INDEX($D$98:$D$147,MATCH(CODE(Dienstplan!L9),$H$98:$H$147,0)),IF(ISERROR(VLOOKUP(Dienstplan!L9,Berechnung!$A$98:$D$147,4,0)),0,VLOOKUP(Dienstplan!L9,Berechnung!$A$98:$D$147,4,0)))</f>
        <v>0</v>
      </c>
      <c r="N302" s="29">
        <f>IF(OR(Dienstplan!M9=Schichten!$B$3,Dienstplan!M9=Schichten!$B$4),INDEX($D$98:$D$147,MATCH(CODE(Dienstplan!M9),$H$98:$H$147,0)),IF(ISERROR(VLOOKUP(Dienstplan!M9,Berechnung!$A$98:$D$147,4,0)),0,VLOOKUP(Dienstplan!M9,Berechnung!$A$98:$D$147,4,0)))</f>
        <v>0</v>
      </c>
      <c r="O302" s="29">
        <f>IF(OR(Dienstplan!N9=Schichten!$B$3,Dienstplan!N9=Schichten!$B$4),INDEX($D$98:$D$147,MATCH(CODE(Dienstplan!N9),$H$98:$H$147,0)),IF(ISERROR(VLOOKUP(Dienstplan!N9,Berechnung!$A$98:$D$147,4,0)),0,VLOOKUP(Dienstplan!N9,Berechnung!$A$98:$D$147,4,0)))</f>
        <v>0</v>
      </c>
      <c r="P302" s="29">
        <f>IF(OR(Dienstplan!O9=Schichten!$B$3,Dienstplan!O9=Schichten!$B$4),INDEX($D$98:$D$147,MATCH(CODE(Dienstplan!O9),$H$98:$H$147,0)),IF(ISERROR(VLOOKUP(Dienstplan!O9,Berechnung!$A$98:$D$147,4,0)),0,VLOOKUP(Dienstplan!O9,Berechnung!$A$98:$D$147,4,0)))</f>
        <v>0</v>
      </c>
      <c r="Q302" s="29">
        <f>IF(OR(Dienstplan!P9=Schichten!$B$3,Dienstplan!P9=Schichten!$B$4),INDEX($D$98:$D$147,MATCH(CODE(Dienstplan!P9),$H$98:$H$147,0)),IF(ISERROR(VLOOKUP(Dienstplan!P9,Berechnung!$A$98:$D$147,4,0)),0,VLOOKUP(Dienstplan!P9,Berechnung!$A$98:$D$147,4,0)))</f>
        <v>0</v>
      </c>
      <c r="R302" s="29">
        <f>IF(OR(Dienstplan!Q9=Schichten!$B$3,Dienstplan!Q9=Schichten!$B$4),INDEX($D$98:$D$147,MATCH(CODE(Dienstplan!Q9),$H$98:$H$147,0)),IF(ISERROR(VLOOKUP(Dienstplan!Q9,Berechnung!$A$98:$D$147,4,0)),0,VLOOKUP(Dienstplan!Q9,Berechnung!$A$98:$D$147,4,0)))</f>
        <v>0</v>
      </c>
      <c r="S302" s="29">
        <f>IF(OR(Dienstplan!R9=Schichten!$B$3,Dienstplan!R9=Schichten!$B$4),INDEX($D$98:$D$147,MATCH(CODE(Dienstplan!R9),$H$98:$H$147,0)),IF(ISERROR(VLOOKUP(Dienstplan!R9,Berechnung!$A$98:$D$147,4,0)),0,VLOOKUP(Dienstplan!R9,Berechnung!$A$98:$D$147,4,0)))</f>
        <v>0</v>
      </c>
      <c r="T302" s="29">
        <f>IF(OR(Dienstplan!S9=Schichten!$B$3,Dienstplan!S9=Schichten!$B$4),INDEX($D$98:$D$147,MATCH(CODE(Dienstplan!S9),$H$98:$H$147,0)),IF(ISERROR(VLOOKUP(Dienstplan!S9,Berechnung!$A$98:$D$147,4,0)),0,VLOOKUP(Dienstplan!S9,Berechnung!$A$98:$D$147,4,0)))</f>
        <v>0</v>
      </c>
      <c r="U302" s="29">
        <f>IF(OR(Dienstplan!T9=Schichten!$B$3,Dienstplan!T9=Schichten!$B$4),INDEX($D$98:$D$147,MATCH(CODE(Dienstplan!T9),$H$98:$H$147,0)),IF(ISERROR(VLOOKUP(Dienstplan!T9,Berechnung!$A$98:$D$147,4,0)),0,VLOOKUP(Dienstplan!T9,Berechnung!$A$98:$D$147,4,0)))</f>
        <v>0</v>
      </c>
      <c r="V302" s="29">
        <f>IF(OR(Dienstplan!U9=Schichten!$B$3,Dienstplan!U9=Schichten!$B$4),INDEX($D$98:$D$147,MATCH(CODE(Dienstplan!U9),$H$98:$H$147,0)),IF(ISERROR(VLOOKUP(Dienstplan!U9,Berechnung!$A$98:$D$147,4,0)),0,VLOOKUP(Dienstplan!U9,Berechnung!$A$98:$D$147,4,0)))</f>
        <v>0</v>
      </c>
      <c r="W302" s="29">
        <f>IF(OR(Dienstplan!V9=Schichten!$B$3,Dienstplan!V9=Schichten!$B$4),INDEX($D$98:$D$147,MATCH(CODE(Dienstplan!V9),$H$98:$H$147,0)),IF(ISERROR(VLOOKUP(Dienstplan!V9,Berechnung!$A$98:$D$147,4,0)),0,VLOOKUP(Dienstplan!V9,Berechnung!$A$98:$D$147,4,0)))</f>
        <v>0</v>
      </c>
      <c r="X302" s="29">
        <f>IF(OR(Dienstplan!W9=Schichten!$B$3,Dienstplan!W9=Schichten!$B$4),INDEX($D$98:$D$147,MATCH(CODE(Dienstplan!W9),$H$98:$H$147,0)),IF(ISERROR(VLOOKUP(Dienstplan!W9,Berechnung!$A$98:$D$147,4,0)),0,VLOOKUP(Dienstplan!W9,Berechnung!$A$98:$D$147,4,0)))</f>
        <v>0</v>
      </c>
      <c r="Y302" s="29">
        <f>IF(OR(Dienstplan!X9=Schichten!$B$3,Dienstplan!X9=Schichten!$B$4),INDEX($D$98:$D$147,MATCH(CODE(Dienstplan!X9),$H$98:$H$147,0)),IF(ISERROR(VLOOKUP(Dienstplan!X9,Berechnung!$A$98:$D$147,4,0)),0,VLOOKUP(Dienstplan!X9,Berechnung!$A$98:$D$147,4,0)))</f>
        <v>0</v>
      </c>
      <c r="Z302" s="29">
        <f>IF(OR(Dienstplan!Y9=Schichten!$B$3,Dienstplan!Y9=Schichten!$B$4),INDEX($D$98:$D$147,MATCH(CODE(Dienstplan!Y9),$H$98:$H$147,0)),IF(ISERROR(VLOOKUP(Dienstplan!Y9,Berechnung!$A$98:$D$147,4,0)),0,VLOOKUP(Dienstplan!Y9,Berechnung!$A$98:$D$147,4,0)))</f>
        <v>0</v>
      </c>
      <c r="AA302" s="29">
        <f>IF(OR(Dienstplan!Z9=Schichten!$B$3,Dienstplan!Z9=Schichten!$B$4),INDEX($D$98:$D$147,MATCH(CODE(Dienstplan!Z9),$H$98:$H$147,0)),IF(ISERROR(VLOOKUP(Dienstplan!Z9,Berechnung!$A$98:$D$147,4,0)),0,VLOOKUP(Dienstplan!Z9,Berechnung!$A$98:$D$147,4,0)))</f>
        <v>0</v>
      </c>
      <c r="AB302" s="29">
        <f>IF(OR(Dienstplan!AA9=Schichten!$B$3,Dienstplan!AA9=Schichten!$B$4),INDEX($D$98:$D$147,MATCH(CODE(Dienstplan!AA9),$H$98:$H$147,0)),IF(ISERROR(VLOOKUP(Dienstplan!AA9,Berechnung!$A$98:$D$147,4,0)),0,VLOOKUP(Dienstplan!AA9,Berechnung!$A$98:$D$147,4,0)))</f>
        <v>0</v>
      </c>
      <c r="AC302" s="29">
        <f>IF(OR(Dienstplan!AB9=Schichten!$B$3,Dienstplan!AB9=Schichten!$B$4),INDEX($D$98:$D$147,MATCH(CODE(Dienstplan!AB9),$H$98:$H$147,0)),IF(ISERROR(VLOOKUP(Dienstplan!AB9,Berechnung!$A$98:$D$147,4,0)),0,VLOOKUP(Dienstplan!AB9,Berechnung!$A$98:$D$147,4,0)))</f>
        <v>0</v>
      </c>
      <c r="AD302" s="29">
        <f>IF(OR(Dienstplan!AC9=Schichten!$B$3,Dienstplan!AC9=Schichten!$B$4),INDEX($D$98:$D$147,MATCH(CODE(Dienstplan!AC9),$H$98:$H$147,0)),IF(ISERROR(VLOOKUP(Dienstplan!AC9,Berechnung!$A$98:$D$147,4,0)),0,VLOOKUP(Dienstplan!AC9,Berechnung!$A$98:$D$147,4,0)))</f>
        <v>0</v>
      </c>
      <c r="AE302" s="29">
        <f>IF(OR(Dienstplan!AD9=Schichten!$B$3,Dienstplan!AD9=Schichten!$B$4),INDEX($D$98:$D$147,MATCH(CODE(Dienstplan!AD9),$H$98:$H$147,0)),IF(ISERROR(VLOOKUP(Dienstplan!AD9,Berechnung!$A$98:$D$147,4,0)),0,VLOOKUP(Dienstplan!AD9,Berechnung!$A$98:$D$147,4,0)))</f>
        <v>0</v>
      </c>
      <c r="AF302" s="29">
        <f>IF(OR(Dienstplan!AE9=Schichten!$B$3,Dienstplan!AE9=Schichten!$B$4),INDEX($D$98:$D$147,MATCH(CODE(Dienstplan!AE9),$H$98:$H$147,0)),IF(ISERROR(VLOOKUP(Dienstplan!AE9,Berechnung!$A$98:$D$147,4,0)),0,VLOOKUP(Dienstplan!AE9,Berechnung!$A$98:$D$147,4,0)))</f>
        <v>0</v>
      </c>
      <c r="AG302" s="29">
        <f>IF(OR(Dienstplan!AF9=Schichten!$B$3,Dienstplan!AF9=Schichten!$B$4),INDEX($D$98:$D$147,MATCH(CODE(Dienstplan!AF9),$H$98:$H$147,0)),IF(ISERROR(VLOOKUP(Dienstplan!AF9,Berechnung!$A$98:$D$147,4,0)),0,VLOOKUP(Dienstplan!AF9,Berechnung!$A$98:$D$147,4,0)))</f>
        <v>0</v>
      </c>
      <c r="AH302" s="29">
        <f>IF(OR(Dienstplan!AG9=Schichten!$B$3,Dienstplan!AG9=Schichten!$B$4),INDEX($D$98:$D$147,MATCH(CODE(Dienstplan!AG9),$H$98:$H$147,0)),IF(ISERROR(VLOOKUP(Dienstplan!AG9,Berechnung!$A$98:$D$147,4,0)),0,VLOOKUP(Dienstplan!AG9,Berechnung!$A$98:$D$147,4,0)))</f>
        <v>0</v>
      </c>
      <c r="AI302" s="29">
        <f>IF(OR(Dienstplan!AH9=Schichten!$B$3,Dienstplan!AH9=Schichten!$B$4),INDEX($D$98:$D$147,MATCH(CODE(Dienstplan!AH9),$H$98:$H$147,0)),IF(ISERROR(VLOOKUP(Dienstplan!AH9,Berechnung!$A$98:$D$147,4,0)),0,VLOOKUP(Dienstplan!AH9,Berechnung!$A$98:$D$147,4,0)))</f>
        <v>0</v>
      </c>
      <c r="AJ302" s="29">
        <f>IF(OR(Dienstplan!AI9=Schichten!$B$3,Dienstplan!AI9=Schichten!$B$4),INDEX($D$98:$D$147,MATCH(CODE(Dienstplan!AI9),$H$98:$H$147,0)),IF(ISERROR(VLOOKUP(Dienstplan!AI9,Berechnung!$A$98:$D$147,4,0)),0,VLOOKUP(Dienstplan!AI9,Berechnung!$A$98:$D$147,4,0)))</f>
        <v>0</v>
      </c>
      <c r="AK302" s="29">
        <f>IF(OR(Dienstplan!AJ9=Schichten!$B$3,Dienstplan!AJ9=Schichten!$B$4),INDEX($D$98:$D$147,MATCH(CODE(Dienstplan!AJ9),$H$98:$H$147,0)),IF(ISERROR(VLOOKUP(Dienstplan!AJ9,Berechnung!$A$98:$D$147,4,0)),0,VLOOKUP(Dienstplan!AJ9,Berechnung!$A$98:$D$147,4,0)))</f>
        <v>0</v>
      </c>
    </row>
    <row r="303" spans="1:37" x14ac:dyDescent="0.25">
      <c r="A303" s="82" t="str">
        <f>IF(Feiertage!D153&lt;&gt;"",Feiertage!B153,"")</f>
        <v/>
      </c>
      <c r="C303">
        <f>Dienstplan!B10</f>
        <v>5</v>
      </c>
      <c r="D303" t="str">
        <f>Dienstplan!C10</f>
        <v>Vorname5</v>
      </c>
      <c r="E303" t="str">
        <f>Dienstplan!D10</f>
        <v>Nachname5</v>
      </c>
      <c r="F303" s="29" t="str">
        <f t="shared" si="21"/>
        <v>06:00</v>
      </c>
      <c r="G303" s="29">
        <f>IF(OR(Dienstplan!F10=Schichten!$B$3,Dienstplan!F10=Schichten!$B$4),INDEX($D$98:$D$147,MATCH(CODE(Dienstplan!F10),$H$98:$H$147,0)),IF(ISERROR(VLOOKUP(Dienstplan!F10,Berechnung!$A$98:$D$147,4,0)),0,VLOOKUP(Dienstplan!F10,Berechnung!$A$98:$D$147,4,0)))</f>
        <v>3</v>
      </c>
      <c r="H303" s="29">
        <f>IF(OR(Dienstplan!G10=Schichten!$B$3,Dienstplan!G10=Schichten!$B$4),INDEX($D$98:$D$147,MATCH(CODE(Dienstplan!G10),$H$98:$H$147,0)),IF(ISERROR(VLOOKUP(Dienstplan!G10,Berechnung!$A$98:$D$147,4,0)),0,VLOOKUP(Dienstplan!G10,Berechnung!$A$98:$D$147,4,0)))</f>
        <v>3</v>
      </c>
      <c r="I303" s="29">
        <f>IF(OR(Dienstplan!H10=Schichten!$B$3,Dienstplan!H10=Schichten!$B$4),INDEX($D$98:$D$147,MATCH(CODE(Dienstplan!H10),$H$98:$H$147,0)),IF(ISERROR(VLOOKUP(Dienstplan!H10,Berechnung!$A$98:$D$147,4,0)),0,VLOOKUP(Dienstplan!H10,Berechnung!$A$98:$D$147,4,0)))</f>
        <v>0</v>
      </c>
      <c r="J303" s="29">
        <f>IF(OR(Dienstplan!I10=Schichten!$B$3,Dienstplan!I10=Schichten!$B$4),INDEX($D$98:$D$147,MATCH(CODE(Dienstplan!I10),$H$98:$H$147,0)),IF(ISERROR(VLOOKUP(Dienstplan!I10,Berechnung!$A$98:$D$147,4,0)),0,VLOOKUP(Dienstplan!I10,Berechnung!$A$98:$D$147,4,0)))</f>
        <v>0</v>
      </c>
      <c r="K303" s="29">
        <f>IF(OR(Dienstplan!J10=Schichten!$B$3,Dienstplan!J10=Schichten!$B$4),INDEX($D$98:$D$147,MATCH(CODE(Dienstplan!J10),$H$98:$H$147,0)),IF(ISERROR(VLOOKUP(Dienstplan!J10,Berechnung!$A$98:$D$147,4,0)),0,VLOOKUP(Dienstplan!J10,Berechnung!$A$98:$D$147,4,0)))</f>
        <v>0</v>
      </c>
      <c r="L303" s="29">
        <f>IF(OR(Dienstplan!K10=Schichten!$B$3,Dienstplan!K10=Schichten!$B$4),INDEX($D$98:$D$147,MATCH(CODE(Dienstplan!K10),$H$98:$H$147,0)),IF(ISERROR(VLOOKUP(Dienstplan!K10,Berechnung!$A$98:$D$147,4,0)),0,VLOOKUP(Dienstplan!K10,Berechnung!$A$98:$D$147,4,0)))</f>
        <v>0</v>
      </c>
      <c r="M303" s="29">
        <f>IF(OR(Dienstplan!L10=Schichten!$B$3,Dienstplan!L10=Schichten!$B$4),INDEX($D$98:$D$147,MATCH(CODE(Dienstplan!L10),$H$98:$H$147,0)),IF(ISERROR(VLOOKUP(Dienstplan!L10,Berechnung!$A$98:$D$147,4,0)),0,VLOOKUP(Dienstplan!L10,Berechnung!$A$98:$D$147,4,0)))</f>
        <v>0</v>
      </c>
      <c r="N303" s="29">
        <f>IF(OR(Dienstplan!M10=Schichten!$B$3,Dienstplan!M10=Schichten!$B$4),INDEX($D$98:$D$147,MATCH(CODE(Dienstplan!M10),$H$98:$H$147,0)),IF(ISERROR(VLOOKUP(Dienstplan!M10,Berechnung!$A$98:$D$147,4,0)),0,VLOOKUP(Dienstplan!M10,Berechnung!$A$98:$D$147,4,0)))</f>
        <v>0</v>
      </c>
      <c r="O303" s="29">
        <f>IF(OR(Dienstplan!N10=Schichten!$B$3,Dienstplan!N10=Schichten!$B$4),INDEX($D$98:$D$147,MATCH(CODE(Dienstplan!N10),$H$98:$H$147,0)),IF(ISERROR(VLOOKUP(Dienstplan!N10,Berechnung!$A$98:$D$147,4,0)),0,VLOOKUP(Dienstplan!N10,Berechnung!$A$98:$D$147,4,0)))</f>
        <v>0</v>
      </c>
      <c r="P303" s="29">
        <f>IF(OR(Dienstplan!O10=Schichten!$B$3,Dienstplan!O10=Schichten!$B$4),INDEX($D$98:$D$147,MATCH(CODE(Dienstplan!O10),$H$98:$H$147,0)),IF(ISERROR(VLOOKUP(Dienstplan!O10,Berechnung!$A$98:$D$147,4,0)),0,VLOOKUP(Dienstplan!O10,Berechnung!$A$98:$D$147,4,0)))</f>
        <v>0</v>
      </c>
      <c r="Q303" s="29">
        <f>IF(OR(Dienstplan!P10=Schichten!$B$3,Dienstplan!P10=Schichten!$B$4),INDEX($D$98:$D$147,MATCH(CODE(Dienstplan!P10),$H$98:$H$147,0)),IF(ISERROR(VLOOKUP(Dienstplan!P10,Berechnung!$A$98:$D$147,4,0)),0,VLOOKUP(Dienstplan!P10,Berechnung!$A$98:$D$147,4,0)))</f>
        <v>0</v>
      </c>
      <c r="R303" s="29">
        <f>IF(OR(Dienstplan!Q10=Schichten!$B$3,Dienstplan!Q10=Schichten!$B$4),INDEX($D$98:$D$147,MATCH(CODE(Dienstplan!Q10),$H$98:$H$147,0)),IF(ISERROR(VLOOKUP(Dienstplan!Q10,Berechnung!$A$98:$D$147,4,0)),0,VLOOKUP(Dienstplan!Q10,Berechnung!$A$98:$D$147,4,0)))</f>
        <v>0</v>
      </c>
      <c r="S303" s="29">
        <f>IF(OR(Dienstplan!R10=Schichten!$B$3,Dienstplan!R10=Schichten!$B$4),INDEX($D$98:$D$147,MATCH(CODE(Dienstplan!R10),$H$98:$H$147,0)),IF(ISERROR(VLOOKUP(Dienstplan!R10,Berechnung!$A$98:$D$147,4,0)),0,VLOOKUP(Dienstplan!R10,Berechnung!$A$98:$D$147,4,0)))</f>
        <v>0</v>
      </c>
      <c r="T303" s="29">
        <f>IF(OR(Dienstplan!S10=Schichten!$B$3,Dienstplan!S10=Schichten!$B$4),INDEX($D$98:$D$147,MATCH(CODE(Dienstplan!S10),$H$98:$H$147,0)),IF(ISERROR(VLOOKUP(Dienstplan!S10,Berechnung!$A$98:$D$147,4,0)),0,VLOOKUP(Dienstplan!S10,Berechnung!$A$98:$D$147,4,0)))</f>
        <v>0</v>
      </c>
      <c r="U303" s="29">
        <f>IF(OR(Dienstplan!T10=Schichten!$B$3,Dienstplan!T10=Schichten!$B$4),INDEX($D$98:$D$147,MATCH(CODE(Dienstplan!T10),$H$98:$H$147,0)),IF(ISERROR(VLOOKUP(Dienstplan!T10,Berechnung!$A$98:$D$147,4,0)),0,VLOOKUP(Dienstplan!T10,Berechnung!$A$98:$D$147,4,0)))</f>
        <v>0</v>
      </c>
      <c r="V303" s="29">
        <f>IF(OR(Dienstplan!U10=Schichten!$B$3,Dienstplan!U10=Schichten!$B$4),INDEX($D$98:$D$147,MATCH(CODE(Dienstplan!U10),$H$98:$H$147,0)),IF(ISERROR(VLOOKUP(Dienstplan!U10,Berechnung!$A$98:$D$147,4,0)),0,VLOOKUP(Dienstplan!U10,Berechnung!$A$98:$D$147,4,0)))</f>
        <v>0</v>
      </c>
      <c r="W303" s="29">
        <f>IF(OR(Dienstplan!V10=Schichten!$B$3,Dienstplan!V10=Schichten!$B$4),INDEX($D$98:$D$147,MATCH(CODE(Dienstplan!V10),$H$98:$H$147,0)),IF(ISERROR(VLOOKUP(Dienstplan!V10,Berechnung!$A$98:$D$147,4,0)),0,VLOOKUP(Dienstplan!V10,Berechnung!$A$98:$D$147,4,0)))</f>
        <v>0</v>
      </c>
      <c r="X303" s="29">
        <f>IF(OR(Dienstplan!W10=Schichten!$B$3,Dienstplan!W10=Schichten!$B$4),INDEX($D$98:$D$147,MATCH(CODE(Dienstplan!W10),$H$98:$H$147,0)),IF(ISERROR(VLOOKUP(Dienstplan!W10,Berechnung!$A$98:$D$147,4,0)),0,VLOOKUP(Dienstplan!W10,Berechnung!$A$98:$D$147,4,0)))</f>
        <v>0</v>
      </c>
      <c r="Y303" s="29">
        <f>IF(OR(Dienstplan!X10=Schichten!$B$3,Dienstplan!X10=Schichten!$B$4),INDEX($D$98:$D$147,MATCH(CODE(Dienstplan!X10),$H$98:$H$147,0)),IF(ISERROR(VLOOKUP(Dienstplan!X10,Berechnung!$A$98:$D$147,4,0)),0,VLOOKUP(Dienstplan!X10,Berechnung!$A$98:$D$147,4,0)))</f>
        <v>0</v>
      </c>
      <c r="Z303" s="29">
        <f>IF(OR(Dienstplan!Y10=Schichten!$B$3,Dienstplan!Y10=Schichten!$B$4),INDEX($D$98:$D$147,MATCH(CODE(Dienstplan!Y10),$H$98:$H$147,0)),IF(ISERROR(VLOOKUP(Dienstplan!Y10,Berechnung!$A$98:$D$147,4,0)),0,VLOOKUP(Dienstplan!Y10,Berechnung!$A$98:$D$147,4,0)))</f>
        <v>0</v>
      </c>
      <c r="AA303" s="29">
        <f>IF(OR(Dienstplan!Z10=Schichten!$B$3,Dienstplan!Z10=Schichten!$B$4),INDEX($D$98:$D$147,MATCH(CODE(Dienstplan!Z10),$H$98:$H$147,0)),IF(ISERROR(VLOOKUP(Dienstplan!Z10,Berechnung!$A$98:$D$147,4,0)),0,VLOOKUP(Dienstplan!Z10,Berechnung!$A$98:$D$147,4,0)))</f>
        <v>0</v>
      </c>
      <c r="AB303" s="29">
        <f>IF(OR(Dienstplan!AA10=Schichten!$B$3,Dienstplan!AA10=Schichten!$B$4),INDEX($D$98:$D$147,MATCH(CODE(Dienstplan!AA10),$H$98:$H$147,0)),IF(ISERROR(VLOOKUP(Dienstplan!AA10,Berechnung!$A$98:$D$147,4,0)),0,VLOOKUP(Dienstplan!AA10,Berechnung!$A$98:$D$147,4,0)))</f>
        <v>0</v>
      </c>
      <c r="AC303" s="29">
        <f>IF(OR(Dienstplan!AB10=Schichten!$B$3,Dienstplan!AB10=Schichten!$B$4),INDEX($D$98:$D$147,MATCH(CODE(Dienstplan!AB10),$H$98:$H$147,0)),IF(ISERROR(VLOOKUP(Dienstplan!AB10,Berechnung!$A$98:$D$147,4,0)),0,VLOOKUP(Dienstplan!AB10,Berechnung!$A$98:$D$147,4,0)))</f>
        <v>0</v>
      </c>
      <c r="AD303" s="29">
        <f>IF(OR(Dienstplan!AC10=Schichten!$B$3,Dienstplan!AC10=Schichten!$B$4),INDEX($D$98:$D$147,MATCH(CODE(Dienstplan!AC10),$H$98:$H$147,0)),IF(ISERROR(VLOOKUP(Dienstplan!AC10,Berechnung!$A$98:$D$147,4,0)),0,VLOOKUP(Dienstplan!AC10,Berechnung!$A$98:$D$147,4,0)))</f>
        <v>0</v>
      </c>
      <c r="AE303" s="29">
        <f>IF(OR(Dienstplan!AD10=Schichten!$B$3,Dienstplan!AD10=Schichten!$B$4),INDEX($D$98:$D$147,MATCH(CODE(Dienstplan!AD10),$H$98:$H$147,0)),IF(ISERROR(VLOOKUP(Dienstplan!AD10,Berechnung!$A$98:$D$147,4,0)),0,VLOOKUP(Dienstplan!AD10,Berechnung!$A$98:$D$147,4,0)))</f>
        <v>0</v>
      </c>
      <c r="AF303" s="29">
        <f>IF(OR(Dienstplan!AE10=Schichten!$B$3,Dienstplan!AE10=Schichten!$B$4),INDEX($D$98:$D$147,MATCH(CODE(Dienstplan!AE10),$H$98:$H$147,0)),IF(ISERROR(VLOOKUP(Dienstplan!AE10,Berechnung!$A$98:$D$147,4,0)),0,VLOOKUP(Dienstplan!AE10,Berechnung!$A$98:$D$147,4,0)))</f>
        <v>0</v>
      </c>
      <c r="AG303" s="29">
        <f>IF(OR(Dienstplan!AF10=Schichten!$B$3,Dienstplan!AF10=Schichten!$B$4),INDEX($D$98:$D$147,MATCH(CODE(Dienstplan!AF10),$H$98:$H$147,0)),IF(ISERROR(VLOOKUP(Dienstplan!AF10,Berechnung!$A$98:$D$147,4,0)),0,VLOOKUP(Dienstplan!AF10,Berechnung!$A$98:$D$147,4,0)))</f>
        <v>0</v>
      </c>
      <c r="AH303" s="29">
        <f>IF(OR(Dienstplan!AG10=Schichten!$B$3,Dienstplan!AG10=Schichten!$B$4),INDEX($D$98:$D$147,MATCH(CODE(Dienstplan!AG10),$H$98:$H$147,0)),IF(ISERROR(VLOOKUP(Dienstplan!AG10,Berechnung!$A$98:$D$147,4,0)),0,VLOOKUP(Dienstplan!AG10,Berechnung!$A$98:$D$147,4,0)))</f>
        <v>0</v>
      </c>
      <c r="AI303" s="29">
        <f>IF(OR(Dienstplan!AH10=Schichten!$B$3,Dienstplan!AH10=Schichten!$B$4),INDEX($D$98:$D$147,MATCH(CODE(Dienstplan!AH10),$H$98:$H$147,0)),IF(ISERROR(VLOOKUP(Dienstplan!AH10,Berechnung!$A$98:$D$147,4,0)),0,VLOOKUP(Dienstplan!AH10,Berechnung!$A$98:$D$147,4,0)))</f>
        <v>0</v>
      </c>
      <c r="AJ303" s="29">
        <f>IF(OR(Dienstplan!AI10=Schichten!$B$3,Dienstplan!AI10=Schichten!$B$4),INDEX($D$98:$D$147,MATCH(CODE(Dienstplan!AI10),$H$98:$H$147,0)),IF(ISERROR(VLOOKUP(Dienstplan!AI10,Berechnung!$A$98:$D$147,4,0)),0,VLOOKUP(Dienstplan!AI10,Berechnung!$A$98:$D$147,4,0)))</f>
        <v>0</v>
      </c>
      <c r="AK303" s="29">
        <f>IF(OR(Dienstplan!AJ10=Schichten!$B$3,Dienstplan!AJ10=Schichten!$B$4),INDEX($D$98:$D$147,MATCH(CODE(Dienstplan!AJ10),$H$98:$H$147,0)),IF(ISERROR(VLOOKUP(Dienstplan!AJ10,Berechnung!$A$98:$D$147,4,0)),0,VLOOKUP(Dienstplan!AJ10,Berechnung!$A$98:$D$147,4,0)))</f>
        <v>0</v>
      </c>
    </row>
    <row r="304" spans="1:37" x14ac:dyDescent="0.25">
      <c r="A304" s="82" t="str">
        <f>IF(Feiertage!D154&lt;&gt;"",Feiertage!B154,"")</f>
        <v/>
      </c>
      <c r="C304">
        <f>Dienstplan!B11</f>
        <v>6</v>
      </c>
      <c r="D304" t="str">
        <f>Dienstplan!C11</f>
        <v>Vorname6</v>
      </c>
      <c r="E304" t="str">
        <f>Dienstplan!D11</f>
        <v>Nachname6</v>
      </c>
      <c r="F304" s="29" t="str">
        <f t="shared" si="21"/>
        <v>00:00</v>
      </c>
      <c r="G304" s="29">
        <f>IF(OR(Dienstplan!F11=Schichten!$B$3,Dienstplan!F11=Schichten!$B$4),INDEX($D$98:$D$147,MATCH(CODE(Dienstplan!F11),$H$98:$H$147,0)),IF(ISERROR(VLOOKUP(Dienstplan!F11,Berechnung!$A$98:$D$147,4,0)),0,VLOOKUP(Dienstplan!F11,Berechnung!$A$98:$D$147,4,0)))</f>
        <v>0</v>
      </c>
      <c r="H304" s="29">
        <f>IF(OR(Dienstplan!G11=Schichten!$B$3,Dienstplan!G11=Schichten!$B$4),INDEX($D$98:$D$147,MATCH(CODE(Dienstplan!G11),$H$98:$H$147,0)),IF(ISERROR(VLOOKUP(Dienstplan!G11,Berechnung!$A$98:$D$147,4,0)),0,VLOOKUP(Dienstplan!G11,Berechnung!$A$98:$D$147,4,0)))</f>
        <v>0</v>
      </c>
      <c r="I304" s="29">
        <f>IF(OR(Dienstplan!H11=Schichten!$B$3,Dienstplan!H11=Schichten!$B$4),INDEX($D$98:$D$147,MATCH(CODE(Dienstplan!H11),$H$98:$H$147,0)),IF(ISERROR(VLOOKUP(Dienstplan!H11,Berechnung!$A$98:$D$147,4,0)),0,VLOOKUP(Dienstplan!H11,Berechnung!$A$98:$D$147,4,0)))</f>
        <v>0</v>
      </c>
      <c r="J304" s="29">
        <f>IF(OR(Dienstplan!I11=Schichten!$B$3,Dienstplan!I11=Schichten!$B$4),INDEX($D$98:$D$147,MATCH(CODE(Dienstplan!I11),$H$98:$H$147,0)),IF(ISERROR(VLOOKUP(Dienstplan!I11,Berechnung!$A$98:$D$147,4,0)),0,VLOOKUP(Dienstplan!I11,Berechnung!$A$98:$D$147,4,0)))</f>
        <v>0</v>
      </c>
      <c r="K304" s="29">
        <f>IF(OR(Dienstplan!J11=Schichten!$B$3,Dienstplan!J11=Schichten!$B$4),INDEX($D$98:$D$147,MATCH(CODE(Dienstplan!J11),$H$98:$H$147,0)),IF(ISERROR(VLOOKUP(Dienstplan!J11,Berechnung!$A$98:$D$147,4,0)),0,VLOOKUP(Dienstplan!J11,Berechnung!$A$98:$D$147,4,0)))</f>
        <v>0</v>
      </c>
      <c r="L304" s="29">
        <f>IF(OR(Dienstplan!K11=Schichten!$B$3,Dienstplan!K11=Schichten!$B$4),INDEX($D$98:$D$147,MATCH(CODE(Dienstplan!K11),$H$98:$H$147,0)),IF(ISERROR(VLOOKUP(Dienstplan!K11,Berechnung!$A$98:$D$147,4,0)),0,VLOOKUP(Dienstplan!K11,Berechnung!$A$98:$D$147,4,0)))</f>
        <v>0</v>
      </c>
      <c r="M304" s="29">
        <f>IF(OR(Dienstplan!L11=Schichten!$B$3,Dienstplan!L11=Schichten!$B$4),INDEX($D$98:$D$147,MATCH(CODE(Dienstplan!L11),$H$98:$H$147,0)),IF(ISERROR(VLOOKUP(Dienstplan!L11,Berechnung!$A$98:$D$147,4,0)),0,VLOOKUP(Dienstplan!L11,Berechnung!$A$98:$D$147,4,0)))</f>
        <v>0</v>
      </c>
      <c r="N304" s="29">
        <f>IF(OR(Dienstplan!M11=Schichten!$B$3,Dienstplan!M11=Schichten!$B$4),INDEX($D$98:$D$147,MATCH(CODE(Dienstplan!M11),$H$98:$H$147,0)),IF(ISERROR(VLOOKUP(Dienstplan!M11,Berechnung!$A$98:$D$147,4,0)),0,VLOOKUP(Dienstplan!M11,Berechnung!$A$98:$D$147,4,0)))</f>
        <v>0</v>
      </c>
      <c r="O304" s="29">
        <f>IF(OR(Dienstplan!N11=Schichten!$B$3,Dienstplan!N11=Schichten!$B$4),INDEX($D$98:$D$147,MATCH(CODE(Dienstplan!N11),$H$98:$H$147,0)),IF(ISERROR(VLOOKUP(Dienstplan!N11,Berechnung!$A$98:$D$147,4,0)),0,VLOOKUP(Dienstplan!N11,Berechnung!$A$98:$D$147,4,0)))</f>
        <v>0</v>
      </c>
      <c r="P304" s="29">
        <f>IF(OR(Dienstplan!O11=Schichten!$B$3,Dienstplan!O11=Schichten!$B$4),INDEX($D$98:$D$147,MATCH(CODE(Dienstplan!O11),$H$98:$H$147,0)),IF(ISERROR(VLOOKUP(Dienstplan!O11,Berechnung!$A$98:$D$147,4,0)),0,VLOOKUP(Dienstplan!O11,Berechnung!$A$98:$D$147,4,0)))</f>
        <v>0</v>
      </c>
      <c r="Q304" s="29">
        <f>IF(OR(Dienstplan!P11=Schichten!$B$3,Dienstplan!P11=Schichten!$B$4),INDEX($D$98:$D$147,MATCH(CODE(Dienstplan!P11),$H$98:$H$147,0)),IF(ISERROR(VLOOKUP(Dienstplan!P11,Berechnung!$A$98:$D$147,4,0)),0,VLOOKUP(Dienstplan!P11,Berechnung!$A$98:$D$147,4,0)))</f>
        <v>0</v>
      </c>
      <c r="R304" s="29">
        <f>IF(OR(Dienstplan!Q11=Schichten!$B$3,Dienstplan!Q11=Schichten!$B$4),INDEX($D$98:$D$147,MATCH(CODE(Dienstplan!Q11),$H$98:$H$147,0)),IF(ISERROR(VLOOKUP(Dienstplan!Q11,Berechnung!$A$98:$D$147,4,0)),0,VLOOKUP(Dienstplan!Q11,Berechnung!$A$98:$D$147,4,0)))</f>
        <v>0</v>
      </c>
      <c r="S304" s="29">
        <f>IF(OR(Dienstplan!R11=Schichten!$B$3,Dienstplan!R11=Schichten!$B$4),INDEX($D$98:$D$147,MATCH(CODE(Dienstplan!R11),$H$98:$H$147,0)),IF(ISERROR(VLOOKUP(Dienstplan!R11,Berechnung!$A$98:$D$147,4,0)),0,VLOOKUP(Dienstplan!R11,Berechnung!$A$98:$D$147,4,0)))</f>
        <v>0</v>
      </c>
      <c r="T304" s="29">
        <f>IF(OR(Dienstplan!S11=Schichten!$B$3,Dienstplan!S11=Schichten!$B$4),INDEX($D$98:$D$147,MATCH(CODE(Dienstplan!S11),$H$98:$H$147,0)),IF(ISERROR(VLOOKUP(Dienstplan!S11,Berechnung!$A$98:$D$147,4,0)),0,VLOOKUP(Dienstplan!S11,Berechnung!$A$98:$D$147,4,0)))</f>
        <v>0</v>
      </c>
      <c r="U304" s="29">
        <f>IF(OR(Dienstplan!T11=Schichten!$B$3,Dienstplan!T11=Schichten!$B$4),INDEX($D$98:$D$147,MATCH(CODE(Dienstplan!T11),$H$98:$H$147,0)),IF(ISERROR(VLOOKUP(Dienstplan!T11,Berechnung!$A$98:$D$147,4,0)),0,VLOOKUP(Dienstplan!T11,Berechnung!$A$98:$D$147,4,0)))</f>
        <v>0</v>
      </c>
      <c r="V304" s="29">
        <f>IF(OR(Dienstplan!U11=Schichten!$B$3,Dienstplan!U11=Schichten!$B$4),INDEX($D$98:$D$147,MATCH(CODE(Dienstplan!U11),$H$98:$H$147,0)),IF(ISERROR(VLOOKUP(Dienstplan!U11,Berechnung!$A$98:$D$147,4,0)),0,VLOOKUP(Dienstplan!U11,Berechnung!$A$98:$D$147,4,0)))</f>
        <v>0</v>
      </c>
      <c r="W304" s="29">
        <f>IF(OR(Dienstplan!V11=Schichten!$B$3,Dienstplan!V11=Schichten!$B$4),INDEX($D$98:$D$147,MATCH(CODE(Dienstplan!V11),$H$98:$H$147,0)),IF(ISERROR(VLOOKUP(Dienstplan!V11,Berechnung!$A$98:$D$147,4,0)),0,VLOOKUP(Dienstplan!V11,Berechnung!$A$98:$D$147,4,0)))</f>
        <v>0</v>
      </c>
      <c r="X304" s="29">
        <f>IF(OR(Dienstplan!W11=Schichten!$B$3,Dienstplan!W11=Schichten!$B$4),INDEX($D$98:$D$147,MATCH(CODE(Dienstplan!W11),$H$98:$H$147,0)),IF(ISERROR(VLOOKUP(Dienstplan!W11,Berechnung!$A$98:$D$147,4,0)),0,VLOOKUP(Dienstplan!W11,Berechnung!$A$98:$D$147,4,0)))</f>
        <v>0</v>
      </c>
      <c r="Y304" s="29">
        <f>IF(OR(Dienstplan!X11=Schichten!$B$3,Dienstplan!X11=Schichten!$B$4),INDEX($D$98:$D$147,MATCH(CODE(Dienstplan!X11),$H$98:$H$147,0)),IF(ISERROR(VLOOKUP(Dienstplan!X11,Berechnung!$A$98:$D$147,4,0)),0,VLOOKUP(Dienstplan!X11,Berechnung!$A$98:$D$147,4,0)))</f>
        <v>0</v>
      </c>
      <c r="Z304" s="29">
        <f>IF(OR(Dienstplan!Y11=Schichten!$B$3,Dienstplan!Y11=Schichten!$B$4),INDEX($D$98:$D$147,MATCH(CODE(Dienstplan!Y11),$H$98:$H$147,0)),IF(ISERROR(VLOOKUP(Dienstplan!Y11,Berechnung!$A$98:$D$147,4,0)),0,VLOOKUP(Dienstplan!Y11,Berechnung!$A$98:$D$147,4,0)))</f>
        <v>0</v>
      </c>
      <c r="AA304" s="29">
        <f>IF(OR(Dienstplan!Z11=Schichten!$B$3,Dienstplan!Z11=Schichten!$B$4),INDEX($D$98:$D$147,MATCH(CODE(Dienstplan!Z11),$H$98:$H$147,0)),IF(ISERROR(VLOOKUP(Dienstplan!Z11,Berechnung!$A$98:$D$147,4,0)),0,VLOOKUP(Dienstplan!Z11,Berechnung!$A$98:$D$147,4,0)))</f>
        <v>0</v>
      </c>
      <c r="AB304" s="29">
        <f>IF(OR(Dienstplan!AA11=Schichten!$B$3,Dienstplan!AA11=Schichten!$B$4),INDEX($D$98:$D$147,MATCH(CODE(Dienstplan!AA11),$H$98:$H$147,0)),IF(ISERROR(VLOOKUP(Dienstplan!AA11,Berechnung!$A$98:$D$147,4,0)),0,VLOOKUP(Dienstplan!AA11,Berechnung!$A$98:$D$147,4,0)))</f>
        <v>0</v>
      </c>
      <c r="AC304" s="29">
        <f>IF(OR(Dienstplan!AB11=Schichten!$B$3,Dienstplan!AB11=Schichten!$B$4),INDEX($D$98:$D$147,MATCH(CODE(Dienstplan!AB11),$H$98:$H$147,0)),IF(ISERROR(VLOOKUP(Dienstplan!AB11,Berechnung!$A$98:$D$147,4,0)),0,VLOOKUP(Dienstplan!AB11,Berechnung!$A$98:$D$147,4,0)))</f>
        <v>0</v>
      </c>
      <c r="AD304" s="29">
        <f>IF(OR(Dienstplan!AC11=Schichten!$B$3,Dienstplan!AC11=Schichten!$B$4),INDEX($D$98:$D$147,MATCH(CODE(Dienstplan!AC11),$H$98:$H$147,0)),IF(ISERROR(VLOOKUP(Dienstplan!AC11,Berechnung!$A$98:$D$147,4,0)),0,VLOOKUP(Dienstplan!AC11,Berechnung!$A$98:$D$147,4,0)))</f>
        <v>0</v>
      </c>
      <c r="AE304" s="29">
        <f>IF(OR(Dienstplan!AD11=Schichten!$B$3,Dienstplan!AD11=Schichten!$B$4),INDEX($D$98:$D$147,MATCH(CODE(Dienstplan!AD11),$H$98:$H$147,0)),IF(ISERROR(VLOOKUP(Dienstplan!AD11,Berechnung!$A$98:$D$147,4,0)),0,VLOOKUP(Dienstplan!AD11,Berechnung!$A$98:$D$147,4,0)))</f>
        <v>0</v>
      </c>
      <c r="AF304" s="29">
        <f>IF(OR(Dienstplan!AE11=Schichten!$B$3,Dienstplan!AE11=Schichten!$B$4),INDEX($D$98:$D$147,MATCH(CODE(Dienstplan!AE11),$H$98:$H$147,0)),IF(ISERROR(VLOOKUP(Dienstplan!AE11,Berechnung!$A$98:$D$147,4,0)),0,VLOOKUP(Dienstplan!AE11,Berechnung!$A$98:$D$147,4,0)))</f>
        <v>0</v>
      </c>
      <c r="AG304" s="29">
        <f>IF(OR(Dienstplan!AF11=Schichten!$B$3,Dienstplan!AF11=Schichten!$B$4),INDEX($D$98:$D$147,MATCH(CODE(Dienstplan!AF11),$H$98:$H$147,0)),IF(ISERROR(VLOOKUP(Dienstplan!AF11,Berechnung!$A$98:$D$147,4,0)),0,VLOOKUP(Dienstplan!AF11,Berechnung!$A$98:$D$147,4,0)))</f>
        <v>0</v>
      </c>
      <c r="AH304" s="29">
        <f>IF(OR(Dienstplan!AG11=Schichten!$B$3,Dienstplan!AG11=Schichten!$B$4),INDEX($D$98:$D$147,MATCH(CODE(Dienstplan!AG11),$H$98:$H$147,0)),IF(ISERROR(VLOOKUP(Dienstplan!AG11,Berechnung!$A$98:$D$147,4,0)),0,VLOOKUP(Dienstplan!AG11,Berechnung!$A$98:$D$147,4,0)))</f>
        <v>0</v>
      </c>
      <c r="AI304" s="29">
        <f>IF(OR(Dienstplan!AH11=Schichten!$B$3,Dienstplan!AH11=Schichten!$B$4),INDEX($D$98:$D$147,MATCH(CODE(Dienstplan!AH11),$H$98:$H$147,0)),IF(ISERROR(VLOOKUP(Dienstplan!AH11,Berechnung!$A$98:$D$147,4,0)),0,VLOOKUP(Dienstplan!AH11,Berechnung!$A$98:$D$147,4,0)))</f>
        <v>0</v>
      </c>
      <c r="AJ304" s="29">
        <f>IF(OR(Dienstplan!AI11=Schichten!$B$3,Dienstplan!AI11=Schichten!$B$4),INDEX($D$98:$D$147,MATCH(CODE(Dienstplan!AI11),$H$98:$H$147,0)),IF(ISERROR(VLOOKUP(Dienstplan!AI11,Berechnung!$A$98:$D$147,4,0)),0,VLOOKUP(Dienstplan!AI11,Berechnung!$A$98:$D$147,4,0)))</f>
        <v>0</v>
      </c>
      <c r="AK304" s="29">
        <f>IF(OR(Dienstplan!AJ11=Schichten!$B$3,Dienstplan!AJ11=Schichten!$B$4),INDEX($D$98:$D$147,MATCH(CODE(Dienstplan!AJ11),$H$98:$H$147,0)),IF(ISERROR(VLOOKUP(Dienstplan!AJ11,Berechnung!$A$98:$D$147,4,0)),0,VLOOKUP(Dienstplan!AJ11,Berechnung!$A$98:$D$147,4,0)))</f>
        <v>0</v>
      </c>
    </row>
    <row r="305" spans="1:37" x14ac:dyDescent="0.25">
      <c r="A305" s="82" t="str">
        <f>IF(Feiertage!D155&lt;&gt;"",Feiertage!B155,"")</f>
        <v/>
      </c>
      <c r="C305">
        <f>Dienstplan!B12</f>
        <v>7</v>
      </c>
      <c r="D305" t="str">
        <f>Dienstplan!C12</f>
        <v>Vorname7</v>
      </c>
      <c r="E305" t="str">
        <f>Dienstplan!D12</f>
        <v>Nachname7</v>
      </c>
      <c r="F305" s="29" t="str">
        <f t="shared" si="21"/>
        <v>16:00</v>
      </c>
      <c r="G305" s="29">
        <f>IF(OR(Dienstplan!F12=Schichten!$B$3,Dienstplan!F12=Schichten!$B$4),INDEX($D$98:$D$147,MATCH(CODE(Dienstplan!F12),$H$98:$H$147,0)),IF(ISERROR(VLOOKUP(Dienstplan!F12,Berechnung!$A$98:$D$147,4,0)),0,VLOOKUP(Dienstplan!F12,Berechnung!$A$98:$D$147,4,0)))</f>
        <v>0</v>
      </c>
      <c r="H305" s="29">
        <f>IF(OR(Dienstplan!G12=Schichten!$B$3,Dienstplan!G12=Schichten!$B$4),INDEX($D$98:$D$147,MATCH(CODE(Dienstplan!G12),$H$98:$H$147,0)),IF(ISERROR(VLOOKUP(Dienstplan!G12,Berechnung!$A$98:$D$147,4,0)),0,VLOOKUP(Dienstplan!G12,Berechnung!$A$98:$D$147,4,0)))</f>
        <v>0</v>
      </c>
      <c r="I305" s="29">
        <f>IF(OR(Dienstplan!H12=Schichten!$B$3,Dienstplan!H12=Schichten!$B$4),INDEX($D$98:$D$147,MATCH(CODE(Dienstplan!H12),$H$98:$H$147,0)),IF(ISERROR(VLOOKUP(Dienstplan!H12,Berechnung!$A$98:$D$147,4,0)),0,VLOOKUP(Dienstplan!H12,Berechnung!$A$98:$D$147,4,0)))</f>
        <v>0</v>
      </c>
      <c r="J305" s="29">
        <f>IF(OR(Dienstplan!I12=Schichten!$B$3,Dienstplan!I12=Schichten!$B$4),INDEX($D$98:$D$147,MATCH(CODE(Dienstplan!I12),$H$98:$H$147,0)),IF(ISERROR(VLOOKUP(Dienstplan!I12,Berechnung!$A$98:$D$147,4,0)),0,VLOOKUP(Dienstplan!I12,Berechnung!$A$98:$D$147,4,0)))</f>
        <v>8</v>
      </c>
      <c r="K305" s="29">
        <f>IF(OR(Dienstplan!J12=Schichten!$B$3,Dienstplan!J12=Schichten!$B$4),INDEX($D$98:$D$147,MATCH(CODE(Dienstplan!J12),$H$98:$H$147,0)),IF(ISERROR(VLOOKUP(Dienstplan!J12,Berechnung!$A$98:$D$147,4,0)),0,VLOOKUP(Dienstplan!J12,Berechnung!$A$98:$D$147,4,0)))</f>
        <v>8</v>
      </c>
      <c r="L305" s="29">
        <f>IF(OR(Dienstplan!K12=Schichten!$B$3,Dienstplan!K12=Schichten!$B$4),INDEX($D$98:$D$147,MATCH(CODE(Dienstplan!K12),$H$98:$H$147,0)),IF(ISERROR(VLOOKUP(Dienstplan!K12,Berechnung!$A$98:$D$147,4,0)),0,VLOOKUP(Dienstplan!K12,Berechnung!$A$98:$D$147,4,0)))</f>
        <v>0</v>
      </c>
      <c r="M305" s="29">
        <f>IF(OR(Dienstplan!L12=Schichten!$B$3,Dienstplan!L12=Schichten!$B$4),INDEX($D$98:$D$147,MATCH(CODE(Dienstplan!L12),$H$98:$H$147,0)),IF(ISERROR(VLOOKUP(Dienstplan!L12,Berechnung!$A$98:$D$147,4,0)),0,VLOOKUP(Dienstplan!L12,Berechnung!$A$98:$D$147,4,0)))</f>
        <v>0</v>
      </c>
      <c r="N305" s="29">
        <f>IF(OR(Dienstplan!M12=Schichten!$B$3,Dienstplan!M12=Schichten!$B$4),INDEX($D$98:$D$147,MATCH(CODE(Dienstplan!M12),$H$98:$H$147,0)),IF(ISERROR(VLOOKUP(Dienstplan!M12,Berechnung!$A$98:$D$147,4,0)),0,VLOOKUP(Dienstplan!M12,Berechnung!$A$98:$D$147,4,0)))</f>
        <v>0</v>
      </c>
      <c r="O305" s="29">
        <f>IF(OR(Dienstplan!N12=Schichten!$B$3,Dienstplan!N12=Schichten!$B$4),INDEX($D$98:$D$147,MATCH(CODE(Dienstplan!N12),$H$98:$H$147,0)),IF(ISERROR(VLOOKUP(Dienstplan!N12,Berechnung!$A$98:$D$147,4,0)),0,VLOOKUP(Dienstplan!N12,Berechnung!$A$98:$D$147,4,0)))</f>
        <v>0</v>
      </c>
      <c r="P305" s="29">
        <f>IF(OR(Dienstplan!O12=Schichten!$B$3,Dienstplan!O12=Schichten!$B$4),INDEX($D$98:$D$147,MATCH(CODE(Dienstplan!O12),$H$98:$H$147,0)),IF(ISERROR(VLOOKUP(Dienstplan!O12,Berechnung!$A$98:$D$147,4,0)),0,VLOOKUP(Dienstplan!O12,Berechnung!$A$98:$D$147,4,0)))</f>
        <v>0</v>
      </c>
      <c r="Q305" s="29">
        <f>IF(OR(Dienstplan!P12=Schichten!$B$3,Dienstplan!P12=Schichten!$B$4),INDEX($D$98:$D$147,MATCH(CODE(Dienstplan!P12),$H$98:$H$147,0)),IF(ISERROR(VLOOKUP(Dienstplan!P12,Berechnung!$A$98:$D$147,4,0)),0,VLOOKUP(Dienstplan!P12,Berechnung!$A$98:$D$147,4,0)))</f>
        <v>0</v>
      </c>
      <c r="R305" s="29">
        <f>IF(OR(Dienstplan!Q12=Schichten!$B$3,Dienstplan!Q12=Schichten!$B$4),INDEX($D$98:$D$147,MATCH(CODE(Dienstplan!Q12),$H$98:$H$147,0)),IF(ISERROR(VLOOKUP(Dienstplan!Q12,Berechnung!$A$98:$D$147,4,0)),0,VLOOKUP(Dienstplan!Q12,Berechnung!$A$98:$D$147,4,0)))</f>
        <v>0</v>
      </c>
      <c r="S305" s="29">
        <f>IF(OR(Dienstplan!R12=Schichten!$B$3,Dienstplan!R12=Schichten!$B$4),INDEX($D$98:$D$147,MATCH(CODE(Dienstplan!R12),$H$98:$H$147,0)),IF(ISERROR(VLOOKUP(Dienstplan!R12,Berechnung!$A$98:$D$147,4,0)),0,VLOOKUP(Dienstplan!R12,Berechnung!$A$98:$D$147,4,0)))</f>
        <v>0</v>
      </c>
      <c r="T305" s="29">
        <f>IF(OR(Dienstplan!S12=Schichten!$B$3,Dienstplan!S12=Schichten!$B$4),INDEX($D$98:$D$147,MATCH(CODE(Dienstplan!S12),$H$98:$H$147,0)),IF(ISERROR(VLOOKUP(Dienstplan!S12,Berechnung!$A$98:$D$147,4,0)),0,VLOOKUP(Dienstplan!S12,Berechnung!$A$98:$D$147,4,0)))</f>
        <v>0</v>
      </c>
      <c r="U305" s="29">
        <f>IF(OR(Dienstplan!T12=Schichten!$B$3,Dienstplan!T12=Schichten!$B$4),INDEX($D$98:$D$147,MATCH(CODE(Dienstplan!T12),$H$98:$H$147,0)),IF(ISERROR(VLOOKUP(Dienstplan!T12,Berechnung!$A$98:$D$147,4,0)),0,VLOOKUP(Dienstplan!T12,Berechnung!$A$98:$D$147,4,0)))</f>
        <v>0</v>
      </c>
      <c r="V305" s="29">
        <f>IF(OR(Dienstplan!U12=Schichten!$B$3,Dienstplan!U12=Schichten!$B$4),INDEX($D$98:$D$147,MATCH(CODE(Dienstplan!U12),$H$98:$H$147,0)),IF(ISERROR(VLOOKUP(Dienstplan!U12,Berechnung!$A$98:$D$147,4,0)),0,VLOOKUP(Dienstplan!U12,Berechnung!$A$98:$D$147,4,0)))</f>
        <v>0</v>
      </c>
      <c r="W305" s="29">
        <f>IF(OR(Dienstplan!V12=Schichten!$B$3,Dienstplan!V12=Schichten!$B$4),INDEX($D$98:$D$147,MATCH(CODE(Dienstplan!V12),$H$98:$H$147,0)),IF(ISERROR(VLOOKUP(Dienstplan!V12,Berechnung!$A$98:$D$147,4,0)),0,VLOOKUP(Dienstplan!V12,Berechnung!$A$98:$D$147,4,0)))</f>
        <v>0</v>
      </c>
      <c r="X305" s="29">
        <f>IF(OR(Dienstplan!W12=Schichten!$B$3,Dienstplan!W12=Schichten!$B$4),INDEX($D$98:$D$147,MATCH(CODE(Dienstplan!W12),$H$98:$H$147,0)),IF(ISERROR(VLOOKUP(Dienstplan!W12,Berechnung!$A$98:$D$147,4,0)),0,VLOOKUP(Dienstplan!W12,Berechnung!$A$98:$D$147,4,0)))</f>
        <v>0</v>
      </c>
      <c r="Y305" s="29">
        <f>IF(OR(Dienstplan!X12=Schichten!$B$3,Dienstplan!X12=Schichten!$B$4),INDEX($D$98:$D$147,MATCH(CODE(Dienstplan!X12),$H$98:$H$147,0)),IF(ISERROR(VLOOKUP(Dienstplan!X12,Berechnung!$A$98:$D$147,4,0)),0,VLOOKUP(Dienstplan!X12,Berechnung!$A$98:$D$147,4,0)))</f>
        <v>0</v>
      </c>
      <c r="Z305" s="29">
        <f>IF(OR(Dienstplan!Y12=Schichten!$B$3,Dienstplan!Y12=Schichten!$B$4),INDEX($D$98:$D$147,MATCH(CODE(Dienstplan!Y12),$H$98:$H$147,0)),IF(ISERROR(VLOOKUP(Dienstplan!Y12,Berechnung!$A$98:$D$147,4,0)),0,VLOOKUP(Dienstplan!Y12,Berechnung!$A$98:$D$147,4,0)))</f>
        <v>0</v>
      </c>
      <c r="AA305" s="29">
        <f>IF(OR(Dienstplan!Z12=Schichten!$B$3,Dienstplan!Z12=Schichten!$B$4),INDEX($D$98:$D$147,MATCH(CODE(Dienstplan!Z12),$H$98:$H$147,0)),IF(ISERROR(VLOOKUP(Dienstplan!Z12,Berechnung!$A$98:$D$147,4,0)),0,VLOOKUP(Dienstplan!Z12,Berechnung!$A$98:$D$147,4,0)))</f>
        <v>0</v>
      </c>
      <c r="AB305" s="29">
        <f>IF(OR(Dienstplan!AA12=Schichten!$B$3,Dienstplan!AA12=Schichten!$B$4),INDEX($D$98:$D$147,MATCH(CODE(Dienstplan!AA12),$H$98:$H$147,0)),IF(ISERROR(VLOOKUP(Dienstplan!AA12,Berechnung!$A$98:$D$147,4,0)),0,VLOOKUP(Dienstplan!AA12,Berechnung!$A$98:$D$147,4,0)))</f>
        <v>0</v>
      </c>
      <c r="AC305" s="29">
        <f>IF(OR(Dienstplan!AB12=Schichten!$B$3,Dienstplan!AB12=Schichten!$B$4),INDEX($D$98:$D$147,MATCH(CODE(Dienstplan!AB12),$H$98:$H$147,0)),IF(ISERROR(VLOOKUP(Dienstplan!AB12,Berechnung!$A$98:$D$147,4,0)),0,VLOOKUP(Dienstplan!AB12,Berechnung!$A$98:$D$147,4,0)))</f>
        <v>0</v>
      </c>
      <c r="AD305" s="29">
        <f>IF(OR(Dienstplan!AC12=Schichten!$B$3,Dienstplan!AC12=Schichten!$B$4),INDEX($D$98:$D$147,MATCH(CODE(Dienstplan!AC12),$H$98:$H$147,0)),IF(ISERROR(VLOOKUP(Dienstplan!AC12,Berechnung!$A$98:$D$147,4,0)),0,VLOOKUP(Dienstplan!AC12,Berechnung!$A$98:$D$147,4,0)))</f>
        <v>0</v>
      </c>
      <c r="AE305" s="29">
        <f>IF(OR(Dienstplan!AD12=Schichten!$B$3,Dienstplan!AD12=Schichten!$B$4),INDEX($D$98:$D$147,MATCH(CODE(Dienstplan!AD12),$H$98:$H$147,0)),IF(ISERROR(VLOOKUP(Dienstplan!AD12,Berechnung!$A$98:$D$147,4,0)),0,VLOOKUP(Dienstplan!AD12,Berechnung!$A$98:$D$147,4,0)))</f>
        <v>0</v>
      </c>
      <c r="AF305" s="29">
        <f>IF(OR(Dienstplan!AE12=Schichten!$B$3,Dienstplan!AE12=Schichten!$B$4),INDEX($D$98:$D$147,MATCH(CODE(Dienstplan!AE12),$H$98:$H$147,0)),IF(ISERROR(VLOOKUP(Dienstplan!AE12,Berechnung!$A$98:$D$147,4,0)),0,VLOOKUP(Dienstplan!AE12,Berechnung!$A$98:$D$147,4,0)))</f>
        <v>0</v>
      </c>
      <c r="AG305" s="29">
        <f>IF(OR(Dienstplan!AF12=Schichten!$B$3,Dienstplan!AF12=Schichten!$B$4),INDEX($D$98:$D$147,MATCH(CODE(Dienstplan!AF12),$H$98:$H$147,0)),IF(ISERROR(VLOOKUP(Dienstplan!AF12,Berechnung!$A$98:$D$147,4,0)),0,VLOOKUP(Dienstplan!AF12,Berechnung!$A$98:$D$147,4,0)))</f>
        <v>0</v>
      </c>
      <c r="AH305" s="29">
        <f>IF(OR(Dienstplan!AG12=Schichten!$B$3,Dienstplan!AG12=Schichten!$B$4),INDEX($D$98:$D$147,MATCH(CODE(Dienstplan!AG12),$H$98:$H$147,0)),IF(ISERROR(VLOOKUP(Dienstplan!AG12,Berechnung!$A$98:$D$147,4,0)),0,VLOOKUP(Dienstplan!AG12,Berechnung!$A$98:$D$147,4,0)))</f>
        <v>0</v>
      </c>
      <c r="AI305" s="29">
        <f>IF(OR(Dienstplan!AH12=Schichten!$B$3,Dienstplan!AH12=Schichten!$B$4),INDEX($D$98:$D$147,MATCH(CODE(Dienstplan!AH12),$H$98:$H$147,0)),IF(ISERROR(VLOOKUP(Dienstplan!AH12,Berechnung!$A$98:$D$147,4,0)),0,VLOOKUP(Dienstplan!AH12,Berechnung!$A$98:$D$147,4,0)))</f>
        <v>0</v>
      </c>
      <c r="AJ305" s="29">
        <f>IF(OR(Dienstplan!AI12=Schichten!$B$3,Dienstplan!AI12=Schichten!$B$4),INDEX($D$98:$D$147,MATCH(CODE(Dienstplan!AI12),$H$98:$H$147,0)),IF(ISERROR(VLOOKUP(Dienstplan!AI12,Berechnung!$A$98:$D$147,4,0)),0,VLOOKUP(Dienstplan!AI12,Berechnung!$A$98:$D$147,4,0)))</f>
        <v>0</v>
      </c>
      <c r="AK305" s="29">
        <f>IF(OR(Dienstplan!AJ12=Schichten!$B$3,Dienstplan!AJ12=Schichten!$B$4),INDEX($D$98:$D$147,MATCH(CODE(Dienstplan!AJ12),$H$98:$H$147,0)),IF(ISERROR(VLOOKUP(Dienstplan!AJ12,Berechnung!$A$98:$D$147,4,0)),0,VLOOKUP(Dienstplan!AJ12,Berechnung!$A$98:$D$147,4,0)))</f>
        <v>0</v>
      </c>
    </row>
    <row r="306" spans="1:37" x14ac:dyDescent="0.25">
      <c r="A306" s="82" t="str">
        <f>IF(Feiertage!D156&lt;&gt;"",Feiertage!B156,"")</f>
        <v/>
      </c>
      <c r="C306">
        <f>Dienstplan!B13</f>
        <v>8</v>
      </c>
      <c r="D306" t="str">
        <f>Dienstplan!C13</f>
        <v>Vorname8</v>
      </c>
      <c r="E306" t="str">
        <f>Dienstplan!D13</f>
        <v>Nachname8</v>
      </c>
      <c r="F306" s="29" t="str">
        <f t="shared" si="21"/>
        <v>00:00</v>
      </c>
      <c r="G306" s="29">
        <f>IF(OR(Dienstplan!F13=Schichten!$B$3,Dienstplan!F13=Schichten!$B$4),INDEX($D$98:$D$147,MATCH(CODE(Dienstplan!F13),$H$98:$H$147,0)),IF(ISERROR(VLOOKUP(Dienstplan!F13,Berechnung!$A$98:$D$147,4,0)),0,VLOOKUP(Dienstplan!F13,Berechnung!$A$98:$D$147,4,0)))</f>
        <v>0</v>
      </c>
      <c r="H306" s="29">
        <f>IF(OR(Dienstplan!G13=Schichten!$B$3,Dienstplan!G13=Schichten!$B$4),INDEX($D$98:$D$147,MATCH(CODE(Dienstplan!G13),$H$98:$H$147,0)),IF(ISERROR(VLOOKUP(Dienstplan!G13,Berechnung!$A$98:$D$147,4,0)),0,VLOOKUP(Dienstplan!G13,Berechnung!$A$98:$D$147,4,0)))</f>
        <v>0</v>
      </c>
      <c r="I306" s="29">
        <f>IF(OR(Dienstplan!H13=Schichten!$B$3,Dienstplan!H13=Schichten!$B$4),INDEX($D$98:$D$147,MATCH(CODE(Dienstplan!H13),$H$98:$H$147,0)),IF(ISERROR(VLOOKUP(Dienstplan!H13,Berechnung!$A$98:$D$147,4,0)),0,VLOOKUP(Dienstplan!H13,Berechnung!$A$98:$D$147,4,0)))</f>
        <v>0</v>
      </c>
      <c r="J306" s="29">
        <f>IF(OR(Dienstplan!I13=Schichten!$B$3,Dienstplan!I13=Schichten!$B$4),INDEX($D$98:$D$147,MATCH(CODE(Dienstplan!I13),$H$98:$H$147,0)),IF(ISERROR(VLOOKUP(Dienstplan!I13,Berechnung!$A$98:$D$147,4,0)),0,VLOOKUP(Dienstplan!I13,Berechnung!$A$98:$D$147,4,0)))</f>
        <v>0</v>
      </c>
      <c r="K306" s="29">
        <f>IF(OR(Dienstplan!J13=Schichten!$B$3,Dienstplan!J13=Schichten!$B$4),INDEX($D$98:$D$147,MATCH(CODE(Dienstplan!J13),$H$98:$H$147,0)),IF(ISERROR(VLOOKUP(Dienstplan!J13,Berechnung!$A$98:$D$147,4,0)),0,VLOOKUP(Dienstplan!J13,Berechnung!$A$98:$D$147,4,0)))</f>
        <v>0</v>
      </c>
      <c r="L306" s="29">
        <f>IF(OR(Dienstplan!K13=Schichten!$B$3,Dienstplan!K13=Schichten!$B$4),INDEX($D$98:$D$147,MATCH(CODE(Dienstplan!K13),$H$98:$H$147,0)),IF(ISERROR(VLOOKUP(Dienstplan!K13,Berechnung!$A$98:$D$147,4,0)),0,VLOOKUP(Dienstplan!K13,Berechnung!$A$98:$D$147,4,0)))</f>
        <v>0</v>
      </c>
      <c r="M306" s="29">
        <f>IF(OR(Dienstplan!L13=Schichten!$B$3,Dienstplan!L13=Schichten!$B$4),INDEX($D$98:$D$147,MATCH(CODE(Dienstplan!L13),$H$98:$H$147,0)),IF(ISERROR(VLOOKUP(Dienstplan!L13,Berechnung!$A$98:$D$147,4,0)),0,VLOOKUP(Dienstplan!L13,Berechnung!$A$98:$D$147,4,0)))</f>
        <v>0</v>
      </c>
      <c r="N306" s="29">
        <f>IF(OR(Dienstplan!M13=Schichten!$B$3,Dienstplan!M13=Schichten!$B$4),INDEX($D$98:$D$147,MATCH(CODE(Dienstplan!M13),$H$98:$H$147,0)),IF(ISERROR(VLOOKUP(Dienstplan!M13,Berechnung!$A$98:$D$147,4,0)),0,VLOOKUP(Dienstplan!M13,Berechnung!$A$98:$D$147,4,0)))</f>
        <v>0</v>
      </c>
      <c r="O306" s="29">
        <f>IF(OR(Dienstplan!N13=Schichten!$B$3,Dienstplan!N13=Schichten!$B$4),INDEX($D$98:$D$147,MATCH(CODE(Dienstplan!N13),$H$98:$H$147,0)),IF(ISERROR(VLOOKUP(Dienstplan!N13,Berechnung!$A$98:$D$147,4,0)),0,VLOOKUP(Dienstplan!N13,Berechnung!$A$98:$D$147,4,0)))</f>
        <v>0</v>
      </c>
      <c r="P306" s="29">
        <f>IF(OR(Dienstplan!O13=Schichten!$B$3,Dienstplan!O13=Schichten!$B$4),INDEX($D$98:$D$147,MATCH(CODE(Dienstplan!O13),$H$98:$H$147,0)),IF(ISERROR(VLOOKUP(Dienstplan!O13,Berechnung!$A$98:$D$147,4,0)),0,VLOOKUP(Dienstplan!O13,Berechnung!$A$98:$D$147,4,0)))</f>
        <v>0</v>
      </c>
      <c r="Q306" s="29">
        <f>IF(OR(Dienstplan!P13=Schichten!$B$3,Dienstplan!P13=Schichten!$B$4),INDEX($D$98:$D$147,MATCH(CODE(Dienstplan!P13),$H$98:$H$147,0)),IF(ISERROR(VLOOKUP(Dienstplan!P13,Berechnung!$A$98:$D$147,4,0)),0,VLOOKUP(Dienstplan!P13,Berechnung!$A$98:$D$147,4,0)))</f>
        <v>0</v>
      </c>
      <c r="R306" s="29">
        <f>IF(OR(Dienstplan!Q13=Schichten!$B$3,Dienstplan!Q13=Schichten!$B$4),INDEX($D$98:$D$147,MATCH(CODE(Dienstplan!Q13),$H$98:$H$147,0)),IF(ISERROR(VLOOKUP(Dienstplan!Q13,Berechnung!$A$98:$D$147,4,0)),0,VLOOKUP(Dienstplan!Q13,Berechnung!$A$98:$D$147,4,0)))</f>
        <v>0</v>
      </c>
      <c r="S306" s="29">
        <f>IF(OR(Dienstplan!R13=Schichten!$B$3,Dienstplan!R13=Schichten!$B$4),INDEX($D$98:$D$147,MATCH(CODE(Dienstplan!R13),$H$98:$H$147,0)),IF(ISERROR(VLOOKUP(Dienstplan!R13,Berechnung!$A$98:$D$147,4,0)),0,VLOOKUP(Dienstplan!R13,Berechnung!$A$98:$D$147,4,0)))</f>
        <v>0</v>
      </c>
      <c r="T306" s="29">
        <f>IF(OR(Dienstplan!S13=Schichten!$B$3,Dienstplan!S13=Schichten!$B$4),INDEX($D$98:$D$147,MATCH(CODE(Dienstplan!S13),$H$98:$H$147,0)),IF(ISERROR(VLOOKUP(Dienstplan!S13,Berechnung!$A$98:$D$147,4,0)),0,VLOOKUP(Dienstplan!S13,Berechnung!$A$98:$D$147,4,0)))</f>
        <v>0</v>
      </c>
      <c r="U306" s="29">
        <f>IF(OR(Dienstplan!T13=Schichten!$B$3,Dienstplan!T13=Schichten!$B$4),INDEX($D$98:$D$147,MATCH(CODE(Dienstplan!T13),$H$98:$H$147,0)),IF(ISERROR(VLOOKUP(Dienstplan!T13,Berechnung!$A$98:$D$147,4,0)),0,VLOOKUP(Dienstplan!T13,Berechnung!$A$98:$D$147,4,0)))</f>
        <v>0</v>
      </c>
      <c r="V306" s="29">
        <f>IF(OR(Dienstplan!U13=Schichten!$B$3,Dienstplan!U13=Schichten!$B$4),INDEX($D$98:$D$147,MATCH(CODE(Dienstplan!U13),$H$98:$H$147,0)),IF(ISERROR(VLOOKUP(Dienstplan!U13,Berechnung!$A$98:$D$147,4,0)),0,VLOOKUP(Dienstplan!U13,Berechnung!$A$98:$D$147,4,0)))</f>
        <v>0</v>
      </c>
      <c r="W306" s="29">
        <f>IF(OR(Dienstplan!V13=Schichten!$B$3,Dienstplan!V13=Schichten!$B$4),INDEX($D$98:$D$147,MATCH(CODE(Dienstplan!V13),$H$98:$H$147,0)),IF(ISERROR(VLOOKUP(Dienstplan!V13,Berechnung!$A$98:$D$147,4,0)),0,VLOOKUP(Dienstplan!V13,Berechnung!$A$98:$D$147,4,0)))</f>
        <v>0</v>
      </c>
      <c r="X306" s="29">
        <f>IF(OR(Dienstplan!W13=Schichten!$B$3,Dienstplan!W13=Schichten!$B$4),INDEX($D$98:$D$147,MATCH(CODE(Dienstplan!W13),$H$98:$H$147,0)),IF(ISERROR(VLOOKUP(Dienstplan!W13,Berechnung!$A$98:$D$147,4,0)),0,VLOOKUP(Dienstplan!W13,Berechnung!$A$98:$D$147,4,0)))</f>
        <v>0</v>
      </c>
      <c r="Y306" s="29">
        <f>IF(OR(Dienstplan!X13=Schichten!$B$3,Dienstplan!X13=Schichten!$B$4),INDEX($D$98:$D$147,MATCH(CODE(Dienstplan!X13),$H$98:$H$147,0)),IF(ISERROR(VLOOKUP(Dienstplan!X13,Berechnung!$A$98:$D$147,4,0)),0,VLOOKUP(Dienstplan!X13,Berechnung!$A$98:$D$147,4,0)))</f>
        <v>0</v>
      </c>
      <c r="Z306" s="29">
        <f>IF(OR(Dienstplan!Y13=Schichten!$B$3,Dienstplan!Y13=Schichten!$B$4),INDEX($D$98:$D$147,MATCH(CODE(Dienstplan!Y13),$H$98:$H$147,0)),IF(ISERROR(VLOOKUP(Dienstplan!Y13,Berechnung!$A$98:$D$147,4,0)),0,VLOOKUP(Dienstplan!Y13,Berechnung!$A$98:$D$147,4,0)))</f>
        <v>0</v>
      </c>
      <c r="AA306" s="29">
        <f>IF(OR(Dienstplan!Z13=Schichten!$B$3,Dienstplan!Z13=Schichten!$B$4),INDEX($D$98:$D$147,MATCH(CODE(Dienstplan!Z13),$H$98:$H$147,0)),IF(ISERROR(VLOOKUP(Dienstplan!Z13,Berechnung!$A$98:$D$147,4,0)),0,VLOOKUP(Dienstplan!Z13,Berechnung!$A$98:$D$147,4,0)))</f>
        <v>0</v>
      </c>
      <c r="AB306" s="29">
        <f>IF(OR(Dienstplan!AA13=Schichten!$B$3,Dienstplan!AA13=Schichten!$B$4),INDEX($D$98:$D$147,MATCH(CODE(Dienstplan!AA13),$H$98:$H$147,0)),IF(ISERROR(VLOOKUP(Dienstplan!AA13,Berechnung!$A$98:$D$147,4,0)),0,VLOOKUP(Dienstplan!AA13,Berechnung!$A$98:$D$147,4,0)))</f>
        <v>0</v>
      </c>
      <c r="AC306" s="29">
        <f>IF(OR(Dienstplan!AB13=Schichten!$B$3,Dienstplan!AB13=Schichten!$B$4),INDEX($D$98:$D$147,MATCH(CODE(Dienstplan!AB13),$H$98:$H$147,0)),IF(ISERROR(VLOOKUP(Dienstplan!AB13,Berechnung!$A$98:$D$147,4,0)),0,VLOOKUP(Dienstplan!AB13,Berechnung!$A$98:$D$147,4,0)))</f>
        <v>0</v>
      </c>
      <c r="AD306" s="29">
        <f>IF(OR(Dienstplan!AC13=Schichten!$B$3,Dienstplan!AC13=Schichten!$B$4),INDEX($D$98:$D$147,MATCH(CODE(Dienstplan!AC13),$H$98:$H$147,0)),IF(ISERROR(VLOOKUP(Dienstplan!AC13,Berechnung!$A$98:$D$147,4,0)),0,VLOOKUP(Dienstplan!AC13,Berechnung!$A$98:$D$147,4,0)))</f>
        <v>0</v>
      </c>
      <c r="AE306" s="29">
        <f>IF(OR(Dienstplan!AD13=Schichten!$B$3,Dienstplan!AD13=Schichten!$B$4),INDEX($D$98:$D$147,MATCH(CODE(Dienstplan!AD13),$H$98:$H$147,0)),IF(ISERROR(VLOOKUP(Dienstplan!AD13,Berechnung!$A$98:$D$147,4,0)),0,VLOOKUP(Dienstplan!AD13,Berechnung!$A$98:$D$147,4,0)))</f>
        <v>0</v>
      </c>
      <c r="AF306" s="29">
        <f>IF(OR(Dienstplan!AE13=Schichten!$B$3,Dienstplan!AE13=Schichten!$B$4),INDEX($D$98:$D$147,MATCH(CODE(Dienstplan!AE13),$H$98:$H$147,0)),IF(ISERROR(VLOOKUP(Dienstplan!AE13,Berechnung!$A$98:$D$147,4,0)),0,VLOOKUP(Dienstplan!AE13,Berechnung!$A$98:$D$147,4,0)))</f>
        <v>0</v>
      </c>
      <c r="AG306" s="29">
        <f>IF(OR(Dienstplan!AF13=Schichten!$B$3,Dienstplan!AF13=Schichten!$B$4),INDEX($D$98:$D$147,MATCH(CODE(Dienstplan!AF13),$H$98:$H$147,0)),IF(ISERROR(VLOOKUP(Dienstplan!AF13,Berechnung!$A$98:$D$147,4,0)),0,VLOOKUP(Dienstplan!AF13,Berechnung!$A$98:$D$147,4,0)))</f>
        <v>0</v>
      </c>
      <c r="AH306" s="29">
        <f>IF(OR(Dienstplan!AG13=Schichten!$B$3,Dienstplan!AG13=Schichten!$B$4),INDEX($D$98:$D$147,MATCH(CODE(Dienstplan!AG13),$H$98:$H$147,0)),IF(ISERROR(VLOOKUP(Dienstplan!AG13,Berechnung!$A$98:$D$147,4,0)),0,VLOOKUP(Dienstplan!AG13,Berechnung!$A$98:$D$147,4,0)))</f>
        <v>0</v>
      </c>
      <c r="AI306" s="29">
        <f>IF(OR(Dienstplan!AH13=Schichten!$B$3,Dienstplan!AH13=Schichten!$B$4),INDEX($D$98:$D$147,MATCH(CODE(Dienstplan!AH13),$H$98:$H$147,0)),IF(ISERROR(VLOOKUP(Dienstplan!AH13,Berechnung!$A$98:$D$147,4,0)),0,VLOOKUP(Dienstplan!AH13,Berechnung!$A$98:$D$147,4,0)))</f>
        <v>0</v>
      </c>
      <c r="AJ306" s="29">
        <f>IF(OR(Dienstplan!AI13=Schichten!$B$3,Dienstplan!AI13=Schichten!$B$4),INDEX($D$98:$D$147,MATCH(CODE(Dienstplan!AI13),$H$98:$H$147,0)),IF(ISERROR(VLOOKUP(Dienstplan!AI13,Berechnung!$A$98:$D$147,4,0)),0,VLOOKUP(Dienstplan!AI13,Berechnung!$A$98:$D$147,4,0)))</f>
        <v>0</v>
      </c>
      <c r="AK306" s="29">
        <f>IF(OR(Dienstplan!AJ13=Schichten!$B$3,Dienstplan!AJ13=Schichten!$B$4),INDEX($D$98:$D$147,MATCH(CODE(Dienstplan!AJ13),$H$98:$H$147,0)),IF(ISERROR(VLOOKUP(Dienstplan!AJ13,Berechnung!$A$98:$D$147,4,0)),0,VLOOKUP(Dienstplan!AJ13,Berechnung!$A$98:$D$147,4,0)))</f>
        <v>0</v>
      </c>
    </row>
    <row r="307" spans="1:37" x14ac:dyDescent="0.25">
      <c r="A307" s="82" t="str">
        <f>IF(Feiertage!D157&lt;&gt;"",Feiertage!B157,"")</f>
        <v/>
      </c>
      <c r="C307">
        <f>Dienstplan!B14</f>
        <v>9</v>
      </c>
      <c r="D307" t="str">
        <f>Dienstplan!C14</f>
        <v>Vorname9</v>
      </c>
      <c r="E307" t="str">
        <f>Dienstplan!D14</f>
        <v>Nachname9</v>
      </c>
      <c r="F307" s="29" t="str">
        <f t="shared" si="21"/>
        <v>12:00</v>
      </c>
      <c r="G307" s="29">
        <f>IF(OR(Dienstplan!F14=Schichten!$B$3,Dienstplan!F14=Schichten!$B$4),INDEX($D$98:$D$147,MATCH(CODE(Dienstplan!F14),$H$98:$H$147,0)),IF(ISERROR(VLOOKUP(Dienstplan!F14,Berechnung!$A$98:$D$147,4,0)),0,VLOOKUP(Dienstplan!F14,Berechnung!$A$98:$D$147,4,0)))</f>
        <v>0</v>
      </c>
      <c r="H307" s="29">
        <f>IF(OR(Dienstplan!G14=Schichten!$B$3,Dienstplan!G14=Schichten!$B$4),INDEX($D$98:$D$147,MATCH(CODE(Dienstplan!G14),$H$98:$H$147,0)),IF(ISERROR(VLOOKUP(Dienstplan!G14,Berechnung!$A$98:$D$147,4,0)),0,VLOOKUP(Dienstplan!G14,Berechnung!$A$98:$D$147,4,0)))</f>
        <v>0</v>
      </c>
      <c r="I307" s="29">
        <f>IF(OR(Dienstplan!H14=Schichten!$B$3,Dienstplan!H14=Schichten!$B$4),INDEX($D$98:$D$147,MATCH(CODE(Dienstplan!H14),$H$98:$H$147,0)),IF(ISERROR(VLOOKUP(Dienstplan!H14,Berechnung!$A$98:$D$147,4,0)),0,VLOOKUP(Dienstplan!H14,Berechnung!$A$98:$D$147,4,0)))</f>
        <v>0</v>
      </c>
      <c r="J307" s="29">
        <f>IF(OR(Dienstplan!I14=Schichten!$B$3,Dienstplan!I14=Schichten!$B$4),INDEX($D$98:$D$147,MATCH(CODE(Dienstplan!I14),$H$98:$H$147,0)),IF(ISERROR(VLOOKUP(Dienstplan!I14,Berechnung!$A$98:$D$147,4,0)),0,VLOOKUP(Dienstplan!I14,Berechnung!$A$98:$D$147,4,0)))</f>
        <v>0</v>
      </c>
      <c r="K307" s="29">
        <f>IF(OR(Dienstplan!J14=Schichten!$B$3,Dienstplan!J14=Schichten!$B$4),INDEX($D$98:$D$147,MATCH(CODE(Dienstplan!J14),$H$98:$H$147,0)),IF(ISERROR(VLOOKUP(Dienstplan!J14,Berechnung!$A$98:$D$147,4,0)),0,VLOOKUP(Dienstplan!J14,Berechnung!$A$98:$D$147,4,0)))</f>
        <v>0</v>
      </c>
      <c r="L307" s="29">
        <f>IF(OR(Dienstplan!K14=Schichten!$B$3,Dienstplan!K14=Schichten!$B$4),INDEX($D$98:$D$147,MATCH(CODE(Dienstplan!K14),$H$98:$H$147,0)),IF(ISERROR(VLOOKUP(Dienstplan!K14,Berechnung!$A$98:$D$147,4,0)),0,VLOOKUP(Dienstplan!K14,Berechnung!$A$98:$D$147,4,0)))</f>
        <v>0</v>
      </c>
      <c r="M307" s="29">
        <f>IF(OR(Dienstplan!L14=Schichten!$B$3,Dienstplan!L14=Schichten!$B$4),INDEX($D$98:$D$147,MATCH(CODE(Dienstplan!L14),$H$98:$H$147,0)),IF(ISERROR(VLOOKUP(Dienstplan!L14,Berechnung!$A$98:$D$147,4,0)),0,VLOOKUP(Dienstplan!L14,Berechnung!$A$98:$D$147,4,0)))</f>
        <v>0</v>
      </c>
      <c r="N307" s="29">
        <f>IF(OR(Dienstplan!M14=Schichten!$B$3,Dienstplan!M14=Schichten!$B$4),INDEX($D$98:$D$147,MATCH(CODE(Dienstplan!M14),$H$98:$H$147,0)),IF(ISERROR(VLOOKUP(Dienstplan!M14,Berechnung!$A$98:$D$147,4,0)),0,VLOOKUP(Dienstplan!M14,Berechnung!$A$98:$D$147,4,0)))</f>
        <v>6</v>
      </c>
      <c r="O307" s="29">
        <f>IF(OR(Dienstplan!N14=Schichten!$B$3,Dienstplan!N14=Schichten!$B$4),INDEX($D$98:$D$147,MATCH(CODE(Dienstplan!N14),$H$98:$H$147,0)),IF(ISERROR(VLOOKUP(Dienstplan!N14,Berechnung!$A$98:$D$147,4,0)),0,VLOOKUP(Dienstplan!N14,Berechnung!$A$98:$D$147,4,0)))</f>
        <v>6</v>
      </c>
      <c r="P307" s="29">
        <f>IF(OR(Dienstplan!O14=Schichten!$B$3,Dienstplan!O14=Schichten!$B$4),INDEX($D$98:$D$147,MATCH(CODE(Dienstplan!O14),$H$98:$H$147,0)),IF(ISERROR(VLOOKUP(Dienstplan!O14,Berechnung!$A$98:$D$147,4,0)),0,VLOOKUP(Dienstplan!O14,Berechnung!$A$98:$D$147,4,0)))</f>
        <v>0</v>
      </c>
      <c r="Q307" s="29">
        <f>IF(OR(Dienstplan!P14=Schichten!$B$3,Dienstplan!P14=Schichten!$B$4),INDEX($D$98:$D$147,MATCH(CODE(Dienstplan!P14),$H$98:$H$147,0)),IF(ISERROR(VLOOKUP(Dienstplan!P14,Berechnung!$A$98:$D$147,4,0)),0,VLOOKUP(Dienstplan!P14,Berechnung!$A$98:$D$147,4,0)))</f>
        <v>0</v>
      </c>
      <c r="R307" s="29">
        <f>IF(OR(Dienstplan!Q14=Schichten!$B$3,Dienstplan!Q14=Schichten!$B$4),INDEX($D$98:$D$147,MATCH(CODE(Dienstplan!Q14),$H$98:$H$147,0)),IF(ISERROR(VLOOKUP(Dienstplan!Q14,Berechnung!$A$98:$D$147,4,0)),0,VLOOKUP(Dienstplan!Q14,Berechnung!$A$98:$D$147,4,0)))</f>
        <v>0</v>
      </c>
      <c r="S307" s="29">
        <f>IF(OR(Dienstplan!R14=Schichten!$B$3,Dienstplan!R14=Schichten!$B$4),INDEX($D$98:$D$147,MATCH(CODE(Dienstplan!R14),$H$98:$H$147,0)),IF(ISERROR(VLOOKUP(Dienstplan!R14,Berechnung!$A$98:$D$147,4,0)),0,VLOOKUP(Dienstplan!R14,Berechnung!$A$98:$D$147,4,0)))</f>
        <v>0</v>
      </c>
      <c r="T307" s="29">
        <f>IF(OR(Dienstplan!S14=Schichten!$B$3,Dienstplan!S14=Schichten!$B$4),INDEX($D$98:$D$147,MATCH(CODE(Dienstplan!S14),$H$98:$H$147,0)),IF(ISERROR(VLOOKUP(Dienstplan!S14,Berechnung!$A$98:$D$147,4,0)),0,VLOOKUP(Dienstplan!S14,Berechnung!$A$98:$D$147,4,0)))</f>
        <v>0</v>
      </c>
      <c r="U307" s="29">
        <f>IF(OR(Dienstplan!T14=Schichten!$B$3,Dienstplan!T14=Schichten!$B$4),INDEX($D$98:$D$147,MATCH(CODE(Dienstplan!T14),$H$98:$H$147,0)),IF(ISERROR(VLOOKUP(Dienstplan!T14,Berechnung!$A$98:$D$147,4,0)),0,VLOOKUP(Dienstplan!T14,Berechnung!$A$98:$D$147,4,0)))</f>
        <v>0</v>
      </c>
      <c r="V307" s="29">
        <f>IF(OR(Dienstplan!U14=Schichten!$B$3,Dienstplan!U14=Schichten!$B$4),INDEX($D$98:$D$147,MATCH(CODE(Dienstplan!U14),$H$98:$H$147,0)),IF(ISERROR(VLOOKUP(Dienstplan!U14,Berechnung!$A$98:$D$147,4,0)),0,VLOOKUP(Dienstplan!U14,Berechnung!$A$98:$D$147,4,0)))</f>
        <v>0</v>
      </c>
      <c r="W307" s="29">
        <f>IF(OR(Dienstplan!V14=Schichten!$B$3,Dienstplan!V14=Schichten!$B$4),INDEX($D$98:$D$147,MATCH(CODE(Dienstplan!V14),$H$98:$H$147,0)),IF(ISERROR(VLOOKUP(Dienstplan!V14,Berechnung!$A$98:$D$147,4,0)),0,VLOOKUP(Dienstplan!V14,Berechnung!$A$98:$D$147,4,0)))</f>
        <v>0</v>
      </c>
      <c r="X307" s="29">
        <f>IF(OR(Dienstplan!W14=Schichten!$B$3,Dienstplan!W14=Schichten!$B$4),INDEX($D$98:$D$147,MATCH(CODE(Dienstplan!W14),$H$98:$H$147,0)),IF(ISERROR(VLOOKUP(Dienstplan!W14,Berechnung!$A$98:$D$147,4,0)),0,VLOOKUP(Dienstplan!W14,Berechnung!$A$98:$D$147,4,0)))</f>
        <v>0</v>
      </c>
      <c r="Y307" s="29">
        <f>IF(OR(Dienstplan!X14=Schichten!$B$3,Dienstplan!X14=Schichten!$B$4),INDEX($D$98:$D$147,MATCH(CODE(Dienstplan!X14),$H$98:$H$147,0)),IF(ISERROR(VLOOKUP(Dienstplan!X14,Berechnung!$A$98:$D$147,4,0)),0,VLOOKUP(Dienstplan!X14,Berechnung!$A$98:$D$147,4,0)))</f>
        <v>0</v>
      </c>
      <c r="Z307" s="29">
        <f>IF(OR(Dienstplan!Y14=Schichten!$B$3,Dienstplan!Y14=Schichten!$B$4),INDEX($D$98:$D$147,MATCH(CODE(Dienstplan!Y14),$H$98:$H$147,0)),IF(ISERROR(VLOOKUP(Dienstplan!Y14,Berechnung!$A$98:$D$147,4,0)),0,VLOOKUP(Dienstplan!Y14,Berechnung!$A$98:$D$147,4,0)))</f>
        <v>0</v>
      </c>
      <c r="AA307" s="29">
        <f>IF(OR(Dienstplan!Z14=Schichten!$B$3,Dienstplan!Z14=Schichten!$B$4),INDEX($D$98:$D$147,MATCH(CODE(Dienstplan!Z14),$H$98:$H$147,0)),IF(ISERROR(VLOOKUP(Dienstplan!Z14,Berechnung!$A$98:$D$147,4,0)),0,VLOOKUP(Dienstplan!Z14,Berechnung!$A$98:$D$147,4,0)))</f>
        <v>0</v>
      </c>
      <c r="AB307" s="29">
        <f>IF(OR(Dienstplan!AA14=Schichten!$B$3,Dienstplan!AA14=Schichten!$B$4),INDEX($D$98:$D$147,MATCH(CODE(Dienstplan!AA14),$H$98:$H$147,0)),IF(ISERROR(VLOOKUP(Dienstplan!AA14,Berechnung!$A$98:$D$147,4,0)),0,VLOOKUP(Dienstplan!AA14,Berechnung!$A$98:$D$147,4,0)))</f>
        <v>0</v>
      </c>
      <c r="AC307" s="29">
        <f>IF(OR(Dienstplan!AB14=Schichten!$B$3,Dienstplan!AB14=Schichten!$B$4),INDEX($D$98:$D$147,MATCH(CODE(Dienstplan!AB14),$H$98:$H$147,0)),IF(ISERROR(VLOOKUP(Dienstplan!AB14,Berechnung!$A$98:$D$147,4,0)),0,VLOOKUP(Dienstplan!AB14,Berechnung!$A$98:$D$147,4,0)))</f>
        <v>0</v>
      </c>
      <c r="AD307" s="29">
        <f>IF(OR(Dienstplan!AC14=Schichten!$B$3,Dienstplan!AC14=Schichten!$B$4),INDEX($D$98:$D$147,MATCH(CODE(Dienstplan!AC14),$H$98:$H$147,0)),IF(ISERROR(VLOOKUP(Dienstplan!AC14,Berechnung!$A$98:$D$147,4,0)),0,VLOOKUP(Dienstplan!AC14,Berechnung!$A$98:$D$147,4,0)))</f>
        <v>0</v>
      </c>
      <c r="AE307" s="29">
        <f>IF(OR(Dienstplan!AD14=Schichten!$B$3,Dienstplan!AD14=Schichten!$B$4),INDEX($D$98:$D$147,MATCH(CODE(Dienstplan!AD14),$H$98:$H$147,0)),IF(ISERROR(VLOOKUP(Dienstplan!AD14,Berechnung!$A$98:$D$147,4,0)),0,VLOOKUP(Dienstplan!AD14,Berechnung!$A$98:$D$147,4,0)))</f>
        <v>0</v>
      </c>
      <c r="AF307" s="29">
        <f>IF(OR(Dienstplan!AE14=Schichten!$B$3,Dienstplan!AE14=Schichten!$B$4),INDEX($D$98:$D$147,MATCH(CODE(Dienstplan!AE14),$H$98:$H$147,0)),IF(ISERROR(VLOOKUP(Dienstplan!AE14,Berechnung!$A$98:$D$147,4,0)),0,VLOOKUP(Dienstplan!AE14,Berechnung!$A$98:$D$147,4,0)))</f>
        <v>0</v>
      </c>
      <c r="AG307" s="29">
        <f>IF(OR(Dienstplan!AF14=Schichten!$B$3,Dienstplan!AF14=Schichten!$B$4),INDEX($D$98:$D$147,MATCH(CODE(Dienstplan!AF14),$H$98:$H$147,0)),IF(ISERROR(VLOOKUP(Dienstplan!AF14,Berechnung!$A$98:$D$147,4,0)),0,VLOOKUP(Dienstplan!AF14,Berechnung!$A$98:$D$147,4,0)))</f>
        <v>0</v>
      </c>
      <c r="AH307" s="29">
        <f>IF(OR(Dienstplan!AG14=Schichten!$B$3,Dienstplan!AG14=Schichten!$B$4),INDEX($D$98:$D$147,MATCH(CODE(Dienstplan!AG14),$H$98:$H$147,0)),IF(ISERROR(VLOOKUP(Dienstplan!AG14,Berechnung!$A$98:$D$147,4,0)),0,VLOOKUP(Dienstplan!AG14,Berechnung!$A$98:$D$147,4,0)))</f>
        <v>0</v>
      </c>
      <c r="AI307" s="29">
        <f>IF(OR(Dienstplan!AH14=Schichten!$B$3,Dienstplan!AH14=Schichten!$B$4),INDEX($D$98:$D$147,MATCH(CODE(Dienstplan!AH14),$H$98:$H$147,0)),IF(ISERROR(VLOOKUP(Dienstplan!AH14,Berechnung!$A$98:$D$147,4,0)),0,VLOOKUP(Dienstplan!AH14,Berechnung!$A$98:$D$147,4,0)))</f>
        <v>0</v>
      </c>
      <c r="AJ307" s="29">
        <f>IF(OR(Dienstplan!AI14=Schichten!$B$3,Dienstplan!AI14=Schichten!$B$4),INDEX($D$98:$D$147,MATCH(CODE(Dienstplan!AI14),$H$98:$H$147,0)),IF(ISERROR(VLOOKUP(Dienstplan!AI14,Berechnung!$A$98:$D$147,4,0)),0,VLOOKUP(Dienstplan!AI14,Berechnung!$A$98:$D$147,4,0)))</f>
        <v>0</v>
      </c>
      <c r="AK307" s="29">
        <f>IF(OR(Dienstplan!AJ14=Schichten!$B$3,Dienstplan!AJ14=Schichten!$B$4),INDEX($D$98:$D$147,MATCH(CODE(Dienstplan!AJ14),$H$98:$H$147,0)),IF(ISERROR(VLOOKUP(Dienstplan!AJ14,Berechnung!$A$98:$D$147,4,0)),0,VLOOKUP(Dienstplan!AJ14,Berechnung!$A$98:$D$147,4,0)))</f>
        <v>0</v>
      </c>
    </row>
    <row r="308" spans="1:37" x14ac:dyDescent="0.25">
      <c r="A308" s="82" t="str">
        <f>IF(Feiertage!D158&lt;&gt;"",Feiertage!B158,"")</f>
        <v/>
      </c>
      <c r="C308">
        <f>Dienstplan!B15</f>
        <v>10</v>
      </c>
      <c r="D308" t="str">
        <f>Dienstplan!C15</f>
        <v>Vorname10</v>
      </c>
      <c r="E308" t="str">
        <f>Dienstplan!D15</f>
        <v>Nachname10</v>
      </c>
      <c r="F308" s="29" t="str">
        <f t="shared" si="21"/>
        <v>16:00</v>
      </c>
      <c r="G308" s="29">
        <f>IF(OR(Dienstplan!F15=Schichten!$B$3,Dienstplan!F15=Schichten!$B$4),INDEX($D$98:$D$147,MATCH(CODE(Dienstplan!F15),$H$98:$H$147,0)),IF(ISERROR(VLOOKUP(Dienstplan!F15,Berechnung!$A$98:$D$147,4,0)),0,VLOOKUP(Dienstplan!F15,Berechnung!$A$98:$D$147,4,0)))</f>
        <v>0</v>
      </c>
      <c r="H308" s="29">
        <f>IF(OR(Dienstplan!G15=Schichten!$B$3,Dienstplan!G15=Schichten!$B$4),INDEX($D$98:$D$147,MATCH(CODE(Dienstplan!G15),$H$98:$H$147,0)),IF(ISERROR(VLOOKUP(Dienstplan!G15,Berechnung!$A$98:$D$147,4,0)),0,VLOOKUP(Dienstplan!G15,Berechnung!$A$98:$D$147,4,0)))</f>
        <v>0</v>
      </c>
      <c r="I308" s="29">
        <f>IF(OR(Dienstplan!H15=Schichten!$B$3,Dienstplan!H15=Schichten!$B$4),INDEX($D$98:$D$147,MATCH(CODE(Dienstplan!H15),$H$98:$H$147,0)),IF(ISERROR(VLOOKUP(Dienstplan!H15,Berechnung!$A$98:$D$147,4,0)),0,VLOOKUP(Dienstplan!H15,Berechnung!$A$98:$D$147,4,0)))</f>
        <v>0</v>
      </c>
      <c r="J308" s="29">
        <f>IF(OR(Dienstplan!I15=Schichten!$B$3,Dienstplan!I15=Schichten!$B$4),INDEX($D$98:$D$147,MATCH(CODE(Dienstplan!I15),$H$98:$H$147,0)),IF(ISERROR(VLOOKUP(Dienstplan!I15,Berechnung!$A$98:$D$147,4,0)),0,VLOOKUP(Dienstplan!I15,Berechnung!$A$98:$D$147,4,0)))</f>
        <v>0</v>
      </c>
      <c r="K308" s="29">
        <f>IF(OR(Dienstplan!J15=Schichten!$B$3,Dienstplan!J15=Schichten!$B$4),INDEX($D$98:$D$147,MATCH(CODE(Dienstplan!J15),$H$98:$H$147,0)),IF(ISERROR(VLOOKUP(Dienstplan!J15,Berechnung!$A$98:$D$147,4,0)),0,VLOOKUP(Dienstplan!J15,Berechnung!$A$98:$D$147,4,0)))</f>
        <v>0</v>
      </c>
      <c r="L308" s="29">
        <f>IF(OR(Dienstplan!K15=Schichten!$B$3,Dienstplan!K15=Schichten!$B$4),INDEX($D$98:$D$147,MATCH(CODE(Dienstplan!K15),$H$98:$H$147,0)),IF(ISERROR(VLOOKUP(Dienstplan!K15,Berechnung!$A$98:$D$147,4,0)),0,VLOOKUP(Dienstplan!K15,Berechnung!$A$98:$D$147,4,0)))</f>
        <v>0</v>
      </c>
      <c r="M308" s="29">
        <f>IF(OR(Dienstplan!L15=Schichten!$B$3,Dienstplan!L15=Schichten!$B$4),INDEX($D$98:$D$147,MATCH(CODE(Dienstplan!L15),$H$98:$H$147,0)),IF(ISERROR(VLOOKUP(Dienstplan!L15,Berechnung!$A$98:$D$147,4,0)),0,VLOOKUP(Dienstplan!L15,Berechnung!$A$98:$D$147,4,0)))</f>
        <v>0</v>
      </c>
      <c r="N308" s="29">
        <f>IF(OR(Dienstplan!M15=Schichten!$B$3,Dienstplan!M15=Schichten!$B$4),INDEX($D$98:$D$147,MATCH(CODE(Dienstplan!M15),$H$98:$H$147,0)),IF(ISERROR(VLOOKUP(Dienstplan!M15,Berechnung!$A$98:$D$147,4,0)),0,VLOOKUP(Dienstplan!M15,Berechnung!$A$98:$D$147,4,0)))</f>
        <v>0</v>
      </c>
      <c r="O308" s="29">
        <f>IF(OR(Dienstplan!N15=Schichten!$B$3,Dienstplan!N15=Schichten!$B$4),INDEX($D$98:$D$147,MATCH(CODE(Dienstplan!N15),$H$98:$H$147,0)),IF(ISERROR(VLOOKUP(Dienstplan!N15,Berechnung!$A$98:$D$147,4,0)),0,VLOOKUP(Dienstplan!N15,Berechnung!$A$98:$D$147,4,0)))</f>
        <v>0</v>
      </c>
      <c r="P308" s="29">
        <f>IF(OR(Dienstplan!O15=Schichten!$B$3,Dienstplan!O15=Schichten!$B$4),INDEX($D$98:$D$147,MATCH(CODE(Dienstplan!O15),$H$98:$H$147,0)),IF(ISERROR(VLOOKUP(Dienstplan!O15,Berechnung!$A$98:$D$147,4,0)),0,VLOOKUP(Dienstplan!O15,Berechnung!$A$98:$D$147,4,0)))</f>
        <v>0</v>
      </c>
      <c r="Q308" s="29">
        <f>IF(OR(Dienstplan!P15=Schichten!$B$3,Dienstplan!P15=Schichten!$B$4),INDEX($D$98:$D$147,MATCH(CODE(Dienstplan!P15),$H$98:$H$147,0)),IF(ISERROR(VLOOKUP(Dienstplan!P15,Berechnung!$A$98:$D$147,4,0)),0,VLOOKUP(Dienstplan!P15,Berechnung!$A$98:$D$147,4,0)))</f>
        <v>0</v>
      </c>
      <c r="R308" s="29">
        <f>IF(OR(Dienstplan!Q15=Schichten!$B$3,Dienstplan!Q15=Schichten!$B$4),INDEX($D$98:$D$147,MATCH(CODE(Dienstplan!Q15),$H$98:$H$147,0)),IF(ISERROR(VLOOKUP(Dienstplan!Q15,Berechnung!$A$98:$D$147,4,0)),0,VLOOKUP(Dienstplan!Q15,Berechnung!$A$98:$D$147,4,0)))</f>
        <v>0</v>
      </c>
      <c r="S308" s="29">
        <f>IF(OR(Dienstplan!R15=Schichten!$B$3,Dienstplan!R15=Schichten!$B$4),INDEX($D$98:$D$147,MATCH(CODE(Dienstplan!R15),$H$98:$H$147,0)),IF(ISERROR(VLOOKUP(Dienstplan!R15,Berechnung!$A$98:$D$147,4,0)),0,VLOOKUP(Dienstplan!R15,Berechnung!$A$98:$D$147,4,0)))</f>
        <v>8</v>
      </c>
      <c r="T308" s="29">
        <f>IF(OR(Dienstplan!S15=Schichten!$B$3,Dienstplan!S15=Schichten!$B$4),INDEX($D$98:$D$147,MATCH(CODE(Dienstplan!S15),$H$98:$H$147,0)),IF(ISERROR(VLOOKUP(Dienstplan!S15,Berechnung!$A$98:$D$147,4,0)),0,VLOOKUP(Dienstplan!S15,Berechnung!$A$98:$D$147,4,0)))</f>
        <v>8</v>
      </c>
      <c r="U308" s="29">
        <f>IF(OR(Dienstplan!T15=Schichten!$B$3,Dienstplan!T15=Schichten!$B$4),INDEX($D$98:$D$147,MATCH(CODE(Dienstplan!T15),$H$98:$H$147,0)),IF(ISERROR(VLOOKUP(Dienstplan!T15,Berechnung!$A$98:$D$147,4,0)),0,VLOOKUP(Dienstplan!T15,Berechnung!$A$98:$D$147,4,0)))</f>
        <v>0</v>
      </c>
      <c r="V308" s="29">
        <f>IF(OR(Dienstplan!U15=Schichten!$B$3,Dienstplan!U15=Schichten!$B$4),INDEX($D$98:$D$147,MATCH(CODE(Dienstplan!U15),$H$98:$H$147,0)),IF(ISERROR(VLOOKUP(Dienstplan!U15,Berechnung!$A$98:$D$147,4,0)),0,VLOOKUP(Dienstplan!U15,Berechnung!$A$98:$D$147,4,0)))</f>
        <v>0</v>
      </c>
      <c r="W308" s="29">
        <f>IF(OR(Dienstplan!V15=Schichten!$B$3,Dienstplan!V15=Schichten!$B$4),INDEX($D$98:$D$147,MATCH(CODE(Dienstplan!V15),$H$98:$H$147,0)),IF(ISERROR(VLOOKUP(Dienstplan!V15,Berechnung!$A$98:$D$147,4,0)),0,VLOOKUP(Dienstplan!V15,Berechnung!$A$98:$D$147,4,0)))</f>
        <v>0</v>
      </c>
      <c r="X308" s="29">
        <f>IF(OR(Dienstplan!W15=Schichten!$B$3,Dienstplan!W15=Schichten!$B$4),INDEX($D$98:$D$147,MATCH(CODE(Dienstplan!W15),$H$98:$H$147,0)),IF(ISERROR(VLOOKUP(Dienstplan!W15,Berechnung!$A$98:$D$147,4,0)),0,VLOOKUP(Dienstplan!W15,Berechnung!$A$98:$D$147,4,0)))</f>
        <v>0</v>
      </c>
      <c r="Y308" s="29">
        <f>IF(OR(Dienstplan!X15=Schichten!$B$3,Dienstplan!X15=Schichten!$B$4),INDEX($D$98:$D$147,MATCH(CODE(Dienstplan!X15),$H$98:$H$147,0)),IF(ISERROR(VLOOKUP(Dienstplan!X15,Berechnung!$A$98:$D$147,4,0)),0,VLOOKUP(Dienstplan!X15,Berechnung!$A$98:$D$147,4,0)))</f>
        <v>0</v>
      </c>
      <c r="Z308" s="29">
        <f>IF(OR(Dienstplan!Y15=Schichten!$B$3,Dienstplan!Y15=Schichten!$B$4),INDEX($D$98:$D$147,MATCH(CODE(Dienstplan!Y15),$H$98:$H$147,0)),IF(ISERROR(VLOOKUP(Dienstplan!Y15,Berechnung!$A$98:$D$147,4,0)),0,VLOOKUP(Dienstplan!Y15,Berechnung!$A$98:$D$147,4,0)))</f>
        <v>0</v>
      </c>
      <c r="AA308" s="29">
        <f>IF(OR(Dienstplan!Z15=Schichten!$B$3,Dienstplan!Z15=Schichten!$B$4),INDEX($D$98:$D$147,MATCH(CODE(Dienstplan!Z15),$H$98:$H$147,0)),IF(ISERROR(VLOOKUP(Dienstplan!Z15,Berechnung!$A$98:$D$147,4,0)),0,VLOOKUP(Dienstplan!Z15,Berechnung!$A$98:$D$147,4,0)))</f>
        <v>0</v>
      </c>
      <c r="AB308" s="29">
        <f>IF(OR(Dienstplan!AA15=Schichten!$B$3,Dienstplan!AA15=Schichten!$B$4),INDEX($D$98:$D$147,MATCH(CODE(Dienstplan!AA15),$H$98:$H$147,0)),IF(ISERROR(VLOOKUP(Dienstplan!AA15,Berechnung!$A$98:$D$147,4,0)),0,VLOOKUP(Dienstplan!AA15,Berechnung!$A$98:$D$147,4,0)))</f>
        <v>0</v>
      </c>
      <c r="AC308" s="29">
        <f>IF(OR(Dienstplan!AB15=Schichten!$B$3,Dienstplan!AB15=Schichten!$B$4),INDEX($D$98:$D$147,MATCH(CODE(Dienstplan!AB15),$H$98:$H$147,0)),IF(ISERROR(VLOOKUP(Dienstplan!AB15,Berechnung!$A$98:$D$147,4,0)),0,VLOOKUP(Dienstplan!AB15,Berechnung!$A$98:$D$147,4,0)))</f>
        <v>0</v>
      </c>
      <c r="AD308" s="29">
        <f>IF(OR(Dienstplan!AC15=Schichten!$B$3,Dienstplan!AC15=Schichten!$B$4),INDEX($D$98:$D$147,MATCH(CODE(Dienstplan!AC15),$H$98:$H$147,0)),IF(ISERROR(VLOOKUP(Dienstplan!AC15,Berechnung!$A$98:$D$147,4,0)),0,VLOOKUP(Dienstplan!AC15,Berechnung!$A$98:$D$147,4,0)))</f>
        <v>0</v>
      </c>
      <c r="AE308" s="29">
        <f>IF(OR(Dienstplan!AD15=Schichten!$B$3,Dienstplan!AD15=Schichten!$B$4),INDEX($D$98:$D$147,MATCH(CODE(Dienstplan!AD15),$H$98:$H$147,0)),IF(ISERROR(VLOOKUP(Dienstplan!AD15,Berechnung!$A$98:$D$147,4,0)),0,VLOOKUP(Dienstplan!AD15,Berechnung!$A$98:$D$147,4,0)))</f>
        <v>0</v>
      </c>
      <c r="AF308" s="29">
        <f>IF(OR(Dienstplan!AE15=Schichten!$B$3,Dienstplan!AE15=Schichten!$B$4),INDEX($D$98:$D$147,MATCH(CODE(Dienstplan!AE15),$H$98:$H$147,0)),IF(ISERROR(VLOOKUP(Dienstplan!AE15,Berechnung!$A$98:$D$147,4,0)),0,VLOOKUP(Dienstplan!AE15,Berechnung!$A$98:$D$147,4,0)))</f>
        <v>0</v>
      </c>
      <c r="AG308" s="29">
        <f>IF(OR(Dienstplan!AF15=Schichten!$B$3,Dienstplan!AF15=Schichten!$B$4),INDEX($D$98:$D$147,MATCH(CODE(Dienstplan!AF15),$H$98:$H$147,0)),IF(ISERROR(VLOOKUP(Dienstplan!AF15,Berechnung!$A$98:$D$147,4,0)),0,VLOOKUP(Dienstplan!AF15,Berechnung!$A$98:$D$147,4,0)))</f>
        <v>0</v>
      </c>
      <c r="AH308" s="29">
        <f>IF(OR(Dienstplan!AG15=Schichten!$B$3,Dienstplan!AG15=Schichten!$B$4),INDEX($D$98:$D$147,MATCH(CODE(Dienstplan!AG15),$H$98:$H$147,0)),IF(ISERROR(VLOOKUP(Dienstplan!AG15,Berechnung!$A$98:$D$147,4,0)),0,VLOOKUP(Dienstplan!AG15,Berechnung!$A$98:$D$147,4,0)))</f>
        <v>0</v>
      </c>
      <c r="AI308" s="29">
        <f>IF(OR(Dienstplan!AH15=Schichten!$B$3,Dienstplan!AH15=Schichten!$B$4),INDEX($D$98:$D$147,MATCH(CODE(Dienstplan!AH15),$H$98:$H$147,0)),IF(ISERROR(VLOOKUP(Dienstplan!AH15,Berechnung!$A$98:$D$147,4,0)),0,VLOOKUP(Dienstplan!AH15,Berechnung!$A$98:$D$147,4,0)))</f>
        <v>0</v>
      </c>
      <c r="AJ308" s="29">
        <f>IF(OR(Dienstplan!AI15=Schichten!$B$3,Dienstplan!AI15=Schichten!$B$4),INDEX($D$98:$D$147,MATCH(CODE(Dienstplan!AI15),$H$98:$H$147,0)),IF(ISERROR(VLOOKUP(Dienstplan!AI15,Berechnung!$A$98:$D$147,4,0)),0,VLOOKUP(Dienstplan!AI15,Berechnung!$A$98:$D$147,4,0)))</f>
        <v>0</v>
      </c>
      <c r="AK308" s="29">
        <f>IF(OR(Dienstplan!AJ15=Schichten!$B$3,Dienstplan!AJ15=Schichten!$B$4),INDEX($D$98:$D$147,MATCH(CODE(Dienstplan!AJ15),$H$98:$H$147,0)),IF(ISERROR(VLOOKUP(Dienstplan!AJ15,Berechnung!$A$98:$D$147,4,0)),0,VLOOKUP(Dienstplan!AJ15,Berechnung!$A$98:$D$147,4,0)))</f>
        <v>0</v>
      </c>
    </row>
    <row r="309" spans="1:37" x14ac:dyDescent="0.25">
      <c r="A309" s="82" t="str">
        <f>IF(Feiertage!D159&lt;&gt;"",Feiertage!B159,"")</f>
        <v/>
      </c>
      <c r="C309">
        <f>Dienstplan!B16</f>
        <v>11</v>
      </c>
      <c r="D309" t="str">
        <f>Dienstplan!C16</f>
        <v>Vorname11</v>
      </c>
      <c r="E309" t="str">
        <f>Dienstplan!D16</f>
        <v>Nachname11</v>
      </c>
      <c r="F309" s="29" t="str">
        <f t="shared" si="21"/>
        <v>12:00</v>
      </c>
      <c r="G309" s="29">
        <f>IF(OR(Dienstplan!F16=Schichten!$B$3,Dienstplan!F16=Schichten!$B$4),INDEX($D$98:$D$147,MATCH(CODE(Dienstplan!F16),$H$98:$H$147,0)),IF(ISERROR(VLOOKUP(Dienstplan!F16,Berechnung!$A$98:$D$147,4,0)),0,VLOOKUP(Dienstplan!F16,Berechnung!$A$98:$D$147,4,0)))</f>
        <v>0</v>
      </c>
      <c r="H309" s="29">
        <f>IF(OR(Dienstplan!G16=Schichten!$B$3,Dienstplan!G16=Schichten!$B$4),INDEX($D$98:$D$147,MATCH(CODE(Dienstplan!G16),$H$98:$H$147,0)),IF(ISERROR(VLOOKUP(Dienstplan!G16,Berechnung!$A$98:$D$147,4,0)),0,VLOOKUP(Dienstplan!G16,Berechnung!$A$98:$D$147,4,0)))</f>
        <v>0</v>
      </c>
      <c r="I309" s="29">
        <f>IF(OR(Dienstplan!H16=Schichten!$B$3,Dienstplan!H16=Schichten!$B$4),INDEX($D$98:$D$147,MATCH(CODE(Dienstplan!H16),$H$98:$H$147,0)),IF(ISERROR(VLOOKUP(Dienstplan!H16,Berechnung!$A$98:$D$147,4,0)),0,VLOOKUP(Dienstplan!H16,Berechnung!$A$98:$D$147,4,0)))</f>
        <v>0</v>
      </c>
      <c r="J309" s="29">
        <f>IF(OR(Dienstplan!I16=Schichten!$B$3,Dienstplan!I16=Schichten!$B$4),INDEX($D$98:$D$147,MATCH(CODE(Dienstplan!I16),$H$98:$H$147,0)),IF(ISERROR(VLOOKUP(Dienstplan!I16,Berechnung!$A$98:$D$147,4,0)),0,VLOOKUP(Dienstplan!I16,Berechnung!$A$98:$D$147,4,0)))</f>
        <v>0</v>
      </c>
      <c r="K309" s="29">
        <f>IF(OR(Dienstplan!J16=Schichten!$B$3,Dienstplan!J16=Schichten!$B$4),INDEX($D$98:$D$147,MATCH(CODE(Dienstplan!J16),$H$98:$H$147,0)),IF(ISERROR(VLOOKUP(Dienstplan!J16,Berechnung!$A$98:$D$147,4,0)),0,VLOOKUP(Dienstplan!J16,Berechnung!$A$98:$D$147,4,0)))</f>
        <v>0</v>
      </c>
      <c r="L309" s="29">
        <f>IF(OR(Dienstplan!K16=Schichten!$B$3,Dienstplan!K16=Schichten!$B$4),INDEX($D$98:$D$147,MATCH(CODE(Dienstplan!K16),$H$98:$H$147,0)),IF(ISERROR(VLOOKUP(Dienstplan!K16,Berechnung!$A$98:$D$147,4,0)),0,VLOOKUP(Dienstplan!K16,Berechnung!$A$98:$D$147,4,0)))</f>
        <v>0</v>
      </c>
      <c r="M309" s="29">
        <f>IF(OR(Dienstplan!L16=Schichten!$B$3,Dienstplan!L16=Schichten!$B$4),INDEX($D$98:$D$147,MATCH(CODE(Dienstplan!L16),$H$98:$H$147,0)),IF(ISERROR(VLOOKUP(Dienstplan!L16,Berechnung!$A$98:$D$147,4,0)),0,VLOOKUP(Dienstplan!L16,Berechnung!$A$98:$D$147,4,0)))</f>
        <v>0</v>
      </c>
      <c r="N309" s="29">
        <f>IF(OR(Dienstplan!M16=Schichten!$B$3,Dienstplan!M16=Schichten!$B$4),INDEX($D$98:$D$147,MATCH(CODE(Dienstplan!M16),$H$98:$H$147,0)),IF(ISERROR(VLOOKUP(Dienstplan!M16,Berechnung!$A$98:$D$147,4,0)),0,VLOOKUP(Dienstplan!M16,Berechnung!$A$98:$D$147,4,0)))</f>
        <v>0</v>
      </c>
      <c r="O309" s="29">
        <f>IF(OR(Dienstplan!N16=Schichten!$B$3,Dienstplan!N16=Schichten!$B$4),INDEX($D$98:$D$147,MATCH(CODE(Dienstplan!N16),$H$98:$H$147,0)),IF(ISERROR(VLOOKUP(Dienstplan!N16,Berechnung!$A$98:$D$147,4,0)),0,VLOOKUP(Dienstplan!N16,Berechnung!$A$98:$D$147,4,0)))</f>
        <v>0</v>
      </c>
      <c r="P309" s="29">
        <f>IF(OR(Dienstplan!O16=Schichten!$B$3,Dienstplan!O16=Schichten!$B$4),INDEX($D$98:$D$147,MATCH(CODE(Dienstplan!O16),$H$98:$H$147,0)),IF(ISERROR(VLOOKUP(Dienstplan!O16,Berechnung!$A$98:$D$147,4,0)),0,VLOOKUP(Dienstplan!O16,Berechnung!$A$98:$D$147,4,0)))</f>
        <v>0</v>
      </c>
      <c r="Q309" s="29">
        <f>IF(OR(Dienstplan!P16=Schichten!$B$3,Dienstplan!P16=Schichten!$B$4),INDEX($D$98:$D$147,MATCH(CODE(Dienstplan!P16),$H$98:$H$147,0)),IF(ISERROR(VLOOKUP(Dienstplan!P16,Berechnung!$A$98:$D$147,4,0)),0,VLOOKUP(Dienstplan!P16,Berechnung!$A$98:$D$147,4,0)))</f>
        <v>0</v>
      </c>
      <c r="R309" s="29">
        <f>IF(OR(Dienstplan!Q16=Schichten!$B$3,Dienstplan!Q16=Schichten!$B$4),INDEX($D$98:$D$147,MATCH(CODE(Dienstplan!Q16),$H$98:$H$147,0)),IF(ISERROR(VLOOKUP(Dienstplan!Q16,Berechnung!$A$98:$D$147,4,0)),0,VLOOKUP(Dienstplan!Q16,Berechnung!$A$98:$D$147,4,0)))</f>
        <v>0</v>
      </c>
      <c r="S309" s="29">
        <f>IF(OR(Dienstplan!R16=Schichten!$B$3,Dienstplan!R16=Schichten!$B$4),INDEX($D$98:$D$147,MATCH(CODE(Dienstplan!R16),$H$98:$H$147,0)),IF(ISERROR(VLOOKUP(Dienstplan!R16,Berechnung!$A$98:$D$147,4,0)),0,VLOOKUP(Dienstplan!R16,Berechnung!$A$98:$D$147,4,0)))</f>
        <v>6</v>
      </c>
      <c r="T309" s="29">
        <f>IF(OR(Dienstplan!S16=Schichten!$B$3,Dienstplan!S16=Schichten!$B$4),INDEX($D$98:$D$147,MATCH(CODE(Dienstplan!S16),$H$98:$H$147,0)),IF(ISERROR(VLOOKUP(Dienstplan!S16,Berechnung!$A$98:$D$147,4,0)),0,VLOOKUP(Dienstplan!S16,Berechnung!$A$98:$D$147,4,0)))</f>
        <v>6</v>
      </c>
      <c r="U309" s="29">
        <f>IF(OR(Dienstplan!T16=Schichten!$B$3,Dienstplan!T16=Schichten!$B$4),INDEX($D$98:$D$147,MATCH(CODE(Dienstplan!T16),$H$98:$H$147,0)),IF(ISERROR(VLOOKUP(Dienstplan!T16,Berechnung!$A$98:$D$147,4,0)),0,VLOOKUP(Dienstplan!T16,Berechnung!$A$98:$D$147,4,0)))</f>
        <v>0</v>
      </c>
      <c r="V309" s="29">
        <f>IF(OR(Dienstplan!U16=Schichten!$B$3,Dienstplan!U16=Schichten!$B$4),INDEX($D$98:$D$147,MATCH(CODE(Dienstplan!U16),$H$98:$H$147,0)),IF(ISERROR(VLOOKUP(Dienstplan!U16,Berechnung!$A$98:$D$147,4,0)),0,VLOOKUP(Dienstplan!U16,Berechnung!$A$98:$D$147,4,0)))</f>
        <v>0</v>
      </c>
      <c r="W309" s="29">
        <f>IF(OR(Dienstplan!V16=Schichten!$B$3,Dienstplan!V16=Schichten!$B$4),INDEX($D$98:$D$147,MATCH(CODE(Dienstplan!V16),$H$98:$H$147,0)),IF(ISERROR(VLOOKUP(Dienstplan!V16,Berechnung!$A$98:$D$147,4,0)),0,VLOOKUP(Dienstplan!V16,Berechnung!$A$98:$D$147,4,0)))</f>
        <v>0</v>
      </c>
      <c r="X309" s="29">
        <f>IF(OR(Dienstplan!W16=Schichten!$B$3,Dienstplan!W16=Schichten!$B$4),INDEX($D$98:$D$147,MATCH(CODE(Dienstplan!W16),$H$98:$H$147,0)),IF(ISERROR(VLOOKUP(Dienstplan!W16,Berechnung!$A$98:$D$147,4,0)),0,VLOOKUP(Dienstplan!W16,Berechnung!$A$98:$D$147,4,0)))</f>
        <v>0</v>
      </c>
      <c r="Y309" s="29">
        <f>IF(OR(Dienstplan!X16=Schichten!$B$3,Dienstplan!X16=Schichten!$B$4),INDEX($D$98:$D$147,MATCH(CODE(Dienstplan!X16),$H$98:$H$147,0)),IF(ISERROR(VLOOKUP(Dienstplan!X16,Berechnung!$A$98:$D$147,4,0)),0,VLOOKUP(Dienstplan!X16,Berechnung!$A$98:$D$147,4,0)))</f>
        <v>0</v>
      </c>
      <c r="Z309" s="29">
        <f>IF(OR(Dienstplan!Y16=Schichten!$B$3,Dienstplan!Y16=Schichten!$B$4),INDEX($D$98:$D$147,MATCH(CODE(Dienstplan!Y16),$H$98:$H$147,0)),IF(ISERROR(VLOOKUP(Dienstplan!Y16,Berechnung!$A$98:$D$147,4,0)),0,VLOOKUP(Dienstplan!Y16,Berechnung!$A$98:$D$147,4,0)))</f>
        <v>0</v>
      </c>
      <c r="AA309" s="29">
        <f>IF(OR(Dienstplan!Z16=Schichten!$B$3,Dienstplan!Z16=Schichten!$B$4),INDEX($D$98:$D$147,MATCH(CODE(Dienstplan!Z16),$H$98:$H$147,0)),IF(ISERROR(VLOOKUP(Dienstplan!Z16,Berechnung!$A$98:$D$147,4,0)),0,VLOOKUP(Dienstplan!Z16,Berechnung!$A$98:$D$147,4,0)))</f>
        <v>0</v>
      </c>
      <c r="AB309" s="29">
        <f>IF(OR(Dienstplan!AA16=Schichten!$B$3,Dienstplan!AA16=Schichten!$B$4),INDEX($D$98:$D$147,MATCH(CODE(Dienstplan!AA16),$H$98:$H$147,0)),IF(ISERROR(VLOOKUP(Dienstplan!AA16,Berechnung!$A$98:$D$147,4,0)),0,VLOOKUP(Dienstplan!AA16,Berechnung!$A$98:$D$147,4,0)))</f>
        <v>0</v>
      </c>
      <c r="AC309" s="29">
        <f>IF(OR(Dienstplan!AB16=Schichten!$B$3,Dienstplan!AB16=Schichten!$B$4),INDEX($D$98:$D$147,MATCH(CODE(Dienstplan!AB16),$H$98:$H$147,0)),IF(ISERROR(VLOOKUP(Dienstplan!AB16,Berechnung!$A$98:$D$147,4,0)),0,VLOOKUP(Dienstplan!AB16,Berechnung!$A$98:$D$147,4,0)))</f>
        <v>0</v>
      </c>
      <c r="AD309" s="29">
        <f>IF(OR(Dienstplan!AC16=Schichten!$B$3,Dienstplan!AC16=Schichten!$B$4),INDEX($D$98:$D$147,MATCH(CODE(Dienstplan!AC16),$H$98:$H$147,0)),IF(ISERROR(VLOOKUP(Dienstplan!AC16,Berechnung!$A$98:$D$147,4,0)),0,VLOOKUP(Dienstplan!AC16,Berechnung!$A$98:$D$147,4,0)))</f>
        <v>0</v>
      </c>
      <c r="AE309" s="29">
        <f>IF(OR(Dienstplan!AD16=Schichten!$B$3,Dienstplan!AD16=Schichten!$B$4),INDEX($D$98:$D$147,MATCH(CODE(Dienstplan!AD16),$H$98:$H$147,0)),IF(ISERROR(VLOOKUP(Dienstplan!AD16,Berechnung!$A$98:$D$147,4,0)),0,VLOOKUP(Dienstplan!AD16,Berechnung!$A$98:$D$147,4,0)))</f>
        <v>0</v>
      </c>
      <c r="AF309" s="29">
        <f>IF(OR(Dienstplan!AE16=Schichten!$B$3,Dienstplan!AE16=Schichten!$B$4),INDEX($D$98:$D$147,MATCH(CODE(Dienstplan!AE16),$H$98:$H$147,0)),IF(ISERROR(VLOOKUP(Dienstplan!AE16,Berechnung!$A$98:$D$147,4,0)),0,VLOOKUP(Dienstplan!AE16,Berechnung!$A$98:$D$147,4,0)))</f>
        <v>0</v>
      </c>
      <c r="AG309" s="29">
        <f>IF(OR(Dienstplan!AF16=Schichten!$B$3,Dienstplan!AF16=Schichten!$B$4),INDEX($D$98:$D$147,MATCH(CODE(Dienstplan!AF16),$H$98:$H$147,0)),IF(ISERROR(VLOOKUP(Dienstplan!AF16,Berechnung!$A$98:$D$147,4,0)),0,VLOOKUP(Dienstplan!AF16,Berechnung!$A$98:$D$147,4,0)))</f>
        <v>0</v>
      </c>
      <c r="AH309" s="29">
        <f>IF(OR(Dienstplan!AG16=Schichten!$B$3,Dienstplan!AG16=Schichten!$B$4),INDEX($D$98:$D$147,MATCH(CODE(Dienstplan!AG16),$H$98:$H$147,0)),IF(ISERROR(VLOOKUP(Dienstplan!AG16,Berechnung!$A$98:$D$147,4,0)),0,VLOOKUP(Dienstplan!AG16,Berechnung!$A$98:$D$147,4,0)))</f>
        <v>0</v>
      </c>
      <c r="AI309" s="29">
        <f>IF(OR(Dienstplan!AH16=Schichten!$B$3,Dienstplan!AH16=Schichten!$B$4),INDEX($D$98:$D$147,MATCH(CODE(Dienstplan!AH16),$H$98:$H$147,0)),IF(ISERROR(VLOOKUP(Dienstplan!AH16,Berechnung!$A$98:$D$147,4,0)),0,VLOOKUP(Dienstplan!AH16,Berechnung!$A$98:$D$147,4,0)))</f>
        <v>0</v>
      </c>
      <c r="AJ309" s="29">
        <f>IF(OR(Dienstplan!AI16=Schichten!$B$3,Dienstplan!AI16=Schichten!$B$4),INDEX($D$98:$D$147,MATCH(CODE(Dienstplan!AI16),$H$98:$H$147,0)),IF(ISERROR(VLOOKUP(Dienstplan!AI16,Berechnung!$A$98:$D$147,4,0)),0,VLOOKUP(Dienstplan!AI16,Berechnung!$A$98:$D$147,4,0)))</f>
        <v>0</v>
      </c>
      <c r="AK309" s="29">
        <f>IF(OR(Dienstplan!AJ16=Schichten!$B$3,Dienstplan!AJ16=Schichten!$B$4),INDEX($D$98:$D$147,MATCH(CODE(Dienstplan!AJ16),$H$98:$H$147,0)),IF(ISERROR(VLOOKUP(Dienstplan!AJ16,Berechnung!$A$98:$D$147,4,0)),0,VLOOKUP(Dienstplan!AJ16,Berechnung!$A$98:$D$147,4,0)))</f>
        <v>0</v>
      </c>
    </row>
    <row r="310" spans="1:37" x14ac:dyDescent="0.25">
      <c r="A310" s="82" t="str">
        <f>IF(Feiertage!D160&lt;&gt;"",Feiertage!B160,"")</f>
        <v/>
      </c>
      <c r="C310">
        <f>Dienstplan!B17</f>
        <v>12</v>
      </c>
      <c r="D310" t="str">
        <f>Dienstplan!C17</f>
        <v>Vorname12</v>
      </c>
      <c r="E310" t="str">
        <f>Dienstplan!D17</f>
        <v>Nachname12</v>
      </c>
      <c r="F310" s="29" t="str">
        <f t="shared" si="21"/>
        <v>20:00</v>
      </c>
      <c r="G310" s="29">
        <f>IF(OR(Dienstplan!F17=Schichten!$B$3,Dienstplan!F17=Schichten!$B$4),INDEX($D$98:$D$147,MATCH(CODE(Dienstplan!F17),$H$98:$H$147,0)),IF(ISERROR(VLOOKUP(Dienstplan!F17,Berechnung!$A$98:$D$147,4,0)),0,VLOOKUP(Dienstplan!F17,Berechnung!$A$98:$D$147,4,0)))</f>
        <v>0</v>
      </c>
      <c r="H310" s="29">
        <f>IF(OR(Dienstplan!G17=Schichten!$B$3,Dienstplan!G17=Schichten!$B$4),INDEX($D$98:$D$147,MATCH(CODE(Dienstplan!G17),$H$98:$H$147,0)),IF(ISERROR(VLOOKUP(Dienstplan!G17,Berechnung!$A$98:$D$147,4,0)),0,VLOOKUP(Dienstplan!G17,Berechnung!$A$98:$D$147,4,0)))</f>
        <v>0</v>
      </c>
      <c r="I310" s="29">
        <f>IF(OR(Dienstplan!H17=Schichten!$B$3,Dienstplan!H17=Schichten!$B$4),INDEX($D$98:$D$147,MATCH(CODE(Dienstplan!H17),$H$98:$H$147,0)),IF(ISERROR(VLOOKUP(Dienstplan!H17,Berechnung!$A$98:$D$147,4,0)),0,VLOOKUP(Dienstplan!H17,Berechnung!$A$98:$D$147,4,0)))</f>
        <v>0</v>
      </c>
      <c r="J310" s="29">
        <f>IF(OR(Dienstplan!I17=Schichten!$B$3,Dienstplan!I17=Schichten!$B$4),INDEX($D$98:$D$147,MATCH(CODE(Dienstplan!I17),$H$98:$H$147,0)),IF(ISERROR(VLOOKUP(Dienstplan!I17,Berechnung!$A$98:$D$147,4,0)),0,VLOOKUP(Dienstplan!I17,Berechnung!$A$98:$D$147,4,0)))</f>
        <v>0</v>
      </c>
      <c r="K310" s="29">
        <f>IF(OR(Dienstplan!J17=Schichten!$B$3,Dienstplan!J17=Schichten!$B$4),INDEX($D$98:$D$147,MATCH(CODE(Dienstplan!J17),$H$98:$H$147,0)),IF(ISERROR(VLOOKUP(Dienstplan!J17,Berechnung!$A$98:$D$147,4,0)),0,VLOOKUP(Dienstplan!J17,Berechnung!$A$98:$D$147,4,0)))</f>
        <v>0</v>
      </c>
      <c r="L310" s="29">
        <f>IF(OR(Dienstplan!K17=Schichten!$B$3,Dienstplan!K17=Schichten!$B$4),INDEX($D$98:$D$147,MATCH(CODE(Dienstplan!K17),$H$98:$H$147,0)),IF(ISERROR(VLOOKUP(Dienstplan!K17,Berechnung!$A$98:$D$147,4,0)),0,VLOOKUP(Dienstplan!K17,Berechnung!$A$98:$D$147,4,0)))</f>
        <v>0</v>
      </c>
      <c r="M310" s="29">
        <f>IF(OR(Dienstplan!L17=Schichten!$B$3,Dienstplan!L17=Schichten!$B$4),INDEX($D$98:$D$147,MATCH(CODE(Dienstplan!L17),$H$98:$H$147,0)),IF(ISERROR(VLOOKUP(Dienstplan!L17,Berechnung!$A$98:$D$147,4,0)),0,VLOOKUP(Dienstplan!L17,Berechnung!$A$98:$D$147,4,0)))</f>
        <v>0</v>
      </c>
      <c r="N310" s="29">
        <f>IF(OR(Dienstplan!M17=Schichten!$B$3,Dienstplan!M17=Schichten!$B$4),INDEX($D$98:$D$147,MATCH(CODE(Dienstplan!M17),$H$98:$H$147,0)),IF(ISERROR(VLOOKUP(Dienstplan!M17,Berechnung!$A$98:$D$147,4,0)),0,VLOOKUP(Dienstplan!M17,Berechnung!$A$98:$D$147,4,0)))</f>
        <v>0</v>
      </c>
      <c r="O310" s="29">
        <f>IF(OR(Dienstplan!N17=Schichten!$B$3,Dienstplan!N17=Schichten!$B$4),INDEX($D$98:$D$147,MATCH(CODE(Dienstplan!N17),$H$98:$H$147,0)),IF(ISERROR(VLOOKUP(Dienstplan!N17,Berechnung!$A$98:$D$147,4,0)),0,VLOOKUP(Dienstplan!N17,Berechnung!$A$98:$D$147,4,0)))</f>
        <v>0</v>
      </c>
      <c r="P310" s="29">
        <f>IF(OR(Dienstplan!O17=Schichten!$B$3,Dienstplan!O17=Schichten!$B$4),INDEX($D$98:$D$147,MATCH(CODE(Dienstplan!O17),$H$98:$H$147,0)),IF(ISERROR(VLOOKUP(Dienstplan!O17,Berechnung!$A$98:$D$147,4,0)),0,VLOOKUP(Dienstplan!O17,Berechnung!$A$98:$D$147,4,0)))</f>
        <v>0</v>
      </c>
      <c r="Q310" s="29">
        <f>IF(OR(Dienstplan!P17=Schichten!$B$3,Dienstplan!P17=Schichten!$B$4),INDEX($D$98:$D$147,MATCH(CODE(Dienstplan!P17),$H$98:$H$147,0)),IF(ISERROR(VLOOKUP(Dienstplan!P17,Berechnung!$A$98:$D$147,4,0)),0,VLOOKUP(Dienstplan!P17,Berechnung!$A$98:$D$147,4,0)))</f>
        <v>0</v>
      </c>
      <c r="R310" s="29">
        <f>IF(OR(Dienstplan!Q17=Schichten!$B$3,Dienstplan!Q17=Schichten!$B$4),INDEX($D$98:$D$147,MATCH(CODE(Dienstplan!Q17),$H$98:$H$147,0)),IF(ISERROR(VLOOKUP(Dienstplan!Q17,Berechnung!$A$98:$D$147,4,0)),0,VLOOKUP(Dienstplan!Q17,Berechnung!$A$98:$D$147,4,0)))</f>
        <v>0</v>
      </c>
      <c r="S310" s="29">
        <f>IF(OR(Dienstplan!R17=Schichten!$B$3,Dienstplan!R17=Schichten!$B$4),INDEX($D$98:$D$147,MATCH(CODE(Dienstplan!R17),$H$98:$H$147,0)),IF(ISERROR(VLOOKUP(Dienstplan!R17,Berechnung!$A$98:$D$147,4,0)),0,VLOOKUP(Dienstplan!R17,Berechnung!$A$98:$D$147,4,0)))</f>
        <v>10</v>
      </c>
      <c r="T310" s="29">
        <f>IF(OR(Dienstplan!S17=Schichten!$B$3,Dienstplan!S17=Schichten!$B$4),INDEX($D$98:$D$147,MATCH(CODE(Dienstplan!S17),$H$98:$H$147,0)),IF(ISERROR(VLOOKUP(Dienstplan!S17,Berechnung!$A$98:$D$147,4,0)),0,VLOOKUP(Dienstplan!S17,Berechnung!$A$98:$D$147,4,0)))</f>
        <v>10</v>
      </c>
      <c r="U310" s="29">
        <f>IF(OR(Dienstplan!T17=Schichten!$B$3,Dienstplan!T17=Schichten!$B$4),INDEX($D$98:$D$147,MATCH(CODE(Dienstplan!T17),$H$98:$H$147,0)),IF(ISERROR(VLOOKUP(Dienstplan!T17,Berechnung!$A$98:$D$147,4,0)),0,VLOOKUP(Dienstplan!T17,Berechnung!$A$98:$D$147,4,0)))</f>
        <v>0</v>
      </c>
      <c r="V310" s="29">
        <f>IF(OR(Dienstplan!U17=Schichten!$B$3,Dienstplan!U17=Schichten!$B$4),INDEX($D$98:$D$147,MATCH(CODE(Dienstplan!U17),$H$98:$H$147,0)),IF(ISERROR(VLOOKUP(Dienstplan!U17,Berechnung!$A$98:$D$147,4,0)),0,VLOOKUP(Dienstplan!U17,Berechnung!$A$98:$D$147,4,0)))</f>
        <v>0</v>
      </c>
      <c r="W310" s="29">
        <f>IF(OR(Dienstplan!V17=Schichten!$B$3,Dienstplan!V17=Schichten!$B$4),INDEX($D$98:$D$147,MATCH(CODE(Dienstplan!V17),$H$98:$H$147,0)),IF(ISERROR(VLOOKUP(Dienstplan!V17,Berechnung!$A$98:$D$147,4,0)),0,VLOOKUP(Dienstplan!V17,Berechnung!$A$98:$D$147,4,0)))</f>
        <v>0</v>
      </c>
      <c r="X310" s="29">
        <f>IF(OR(Dienstplan!W17=Schichten!$B$3,Dienstplan!W17=Schichten!$B$4),INDEX($D$98:$D$147,MATCH(CODE(Dienstplan!W17),$H$98:$H$147,0)),IF(ISERROR(VLOOKUP(Dienstplan!W17,Berechnung!$A$98:$D$147,4,0)),0,VLOOKUP(Dienstplan!W17,Berechnung!$A$98:$D$147,4,0)))</f>
        <v>0</v>
      </c>
      <c r="Y310" s="29">
        <f>IF(OR(Dienstplan!X17=Schichten!$B$3,Dienstplan!X17=Schichten!$B$4),INDEX($D$98:$D$147,MATCH(CODE(Dienstplan!X17),$H$98:$H$147,0)),IF(ISERROR(VLOOKUP(Dienstplan!X17,Berechnung!$A$98:$D$147,4,0)),0,VLOOKUP(Dienstplan!X17,Berechnung!$A$98:$D$147,4,0)))</f>
        <v>0</v>
      </c>
      <c r="Z310" s="29">
        <f>IF(OR(Dienstplan!Y17=Schichten!$B$3,Dienstplan!Y17=Schichten!$B$4),INDEX($D$98:$D$147,MATCH(CODE(Dienstplan!Y17),$H$98:$H$147,0)),IF(ISERROR(VLOOKUP(Dienstplan!Y17,Berechnung!$A$98:$D$147,4,0)),0,VLOOKUP(Dienstplan!Y17,Berechnung!$A$98:$D$147,4,0)))</f>
        <v>0</v>
      </c>
      <c r="AA310" s="29">
        <f>IF(OR(Dienstplan!Z17=Schichten!$B$3,Dienstplan!Z17=Schichten!$B$4),INDEX($D$98:$D$147,MATCH(CODE(Dienstplan!Z17),$H$98:$H$147,0)),IF(ISERROR(VLOOKUP(Dienstplan!Z17,Berechnung!$A$98:$D$147,4,0)),0,VLOOKUP(Dienstplan!Z17,Berechnung!$A$98:$D$147,4,0)))</f>
        <v>0</v>
      </c>
      <c r="AB310" s="29">
        <f>IF(OR(Dienstplan!AA17=Schichten!$B$3,Dienstplan!AA17=Schichten!$B$4),INDEX($D$98:$D$147,MATCH(CODE(Dienstplan!AA17),$H$98:$H$147,0)),IF(ISERROR(VLOOKUP(Dienstplan!AA17,Berechnung!$A$98:$D$147,4,0)),0,VLOOKUP(Dienstplan!AA17,Berechnung!$A$98:$D$147,4,0)))</f>
        <v>0</v>
      </c>
      <c r="AC310" s="29">
        <f>IF(OR(Dienstplan!AB17=Schichten!$B$3,Dienstplan!AB17=Schichten!$B$4),INDEX($D$98:$D$147,MATCH(CODE(Dienstplan!AB17),$H$98:$H$147,0)),IF(ISERROR(VLOOKUP(Dienstplan!AB17,Berechnung!$A$98:$D$147,4,0)),0,VLOOKUP(Dienstplan!AB17,Berechnung!$A$98:$D$147,4,0)))</f>
        <v>0</v>
      </c>
      <c r="AD310" s="29">
        <f>IF(OR(Dienstplan!AC17=Schichten!$B$3,Dienstplan!AC17=Schichten!$B$4),INDEX($D$98:$D$147,MATCH(CODE(Dienstplan!AC17),$H$98:$H$147,0)),IF(ISERROR(VLOOKUP(Dienstplan!AC17,Berechnung!$A$98:$D$147,4,0)),0,VLOOKUP(Dienstplan!AC17,Berechnung!$A$98:$D$147,4,0)))</f>
        <v>0</v>
      </c>
      <c r="AE310" s="29">
        <f>IF(OR(Dienstplan!AD17=Schichten!$B$3,Dienstplan!AD17=Schichten!$B$4),INDEX($D$98:$D$147,MATCH(CODE(Dienstplan!AD17),$H$98:$H$147,0)),IF(ISERROR(VLOOKUP(Dienstplan!AD17,Berechnung!$A$98:$D$147,4,0)),0,VLOOKUP(Dienstplan!AD17,Berechnung!$A$98:$D$147,4,0)))</f>
        <v>0</v>
      </c>
      <c r="AF310" s="29">
        <f>IF(OR(Dienstplan!AE17=Schichten!$B$3,Dienstplan!AE17=Schichten!$B$4),INDEX($D$98:$D$147,MATCH(CODE(Dienstplan!AE17),$H$98:$H$147,0)),IF(ISERROR(VLOOKUP(Dienstplan!AE17,Berechnung!$A$98:$D$147,4,0)),0,VLOOKUP(Dienstplan!AE17,Berechnung!$A$98:$D$147,4,0)))</f>
        <v>0</v>
      </c>
      <c r="AG310" s="29">
        <f>IF(OR(Dienstplan!AF17=Schichten!$B$3,Dienstplan!AF17=Schichten!$B$4),INDEX($D$98:$D$147,MATCH(CODE(Dienstplan!AF17),$H$98:$H$147,0)),IF(ISERROR(VLOOKUP(Dienstplan!AF17,Berechnung!$A$98:$D$147,4,0)),0,VLOOKUP(Dienstplan!AF17,Berechnung!$A$98:$D$147,4,0)))</f>
        <v>0</v>
      </c>
      <c r="AH310" s="29">
        <f>IF(OR(Dienstplan!AG17=Schichten!$B$3,Dienstplan!AG17=Schichten!$B$4),INDEX($D$98:$D$147,MATCH(CODE(Dienstplan!AG17),$H$98:$H$147,0)),IF(ISERROR(VLOOKUP(Dienstplan!AG17,Berechnung!$A$98:$D$147,4,0)),0,VLOOKUP(Dienstplan!AG17,Berechnung!$A$98:$D$147,4,0)))</f>
        <v>0</v>
      </c>
      <c r="AI310" s="29">
        <f>IF(OR(Dienstplan!AH17=Schichten!$B$3,Dienstplan!AH17=Schichten!$B$4),INDEX($D$98:$D$147,MATCH(CODE(Dienstplan!AH17),$H$98:$H$147,0)),IF(ISERROR(VLOOKUP(Dienstplan!AH17,Berechnung!$A$98:$D$147,4,0)),0,VLOOKUP(Dienstplan!AH17,Berechnung!$A$98:$D$147,4,0)))</f>
        <v>0</v>
      </c>
      <c r="AJ310" s="29">
        <f>IF(OR(Dienstplan!AI17=Schichten!$B$3,Dienstplan!AI17=Schichten!$B$4),INDEX($D$98:$D$147,MATCH(CODE(Dienstplan!AI17),$H$98:$H$147,0)),IF(ISERROR(VLOOKUP(Dienstplan!AI17,Berechnung!$A$98:$D$147,4,0)),0,VLOOKUP(Dienstplan!AI17,Berechnung!$A$98:$D$147,4,0)))</f>
        <v>0</v>
      </c>
      <c r="AK310" s="29">
        <f>IF(OR(Dienstplan!AJ17=Schichten!$B$3,Dienstplan!AJ17=Schichten!$B$4),INDEX($D$98:$D$147,MATCH(CODE(Dienstplan!AJ17),$H$98:$H$147,0)),IF(ISERROR(VLOOKUP(Dienstplan!AJ17,Berechnung!$A$98:$D$147,4,0)),0,VLOOKUP(Dienstplan!AJ17,Berechnung!$A$98:$D$147,4,0)))</f>
        <v>0</v>
      </c>
    </row>
    <row r="311" spans="1:37" x14ac:dyDescent="0.25">
      <c r="A311" s="82" t="str">
        <f>IF(Feiertage!D161&lt;&gt;"",Feiertage!B161,"")</f>
        <v/>
      </c>
      <c r="C311">
        <f>Dienstplan!B18</f>
        <v>13</v>
      </c>
      <c r="D311" t="str">
        <f>Dienstplan!C18</f>
        <v>Vorname13</v>
      </c>
      <c r="E311" t="str">
        <f>Dienstplan!D18</f>
        <v>Nachname13</v>
      </c>
      <c r="F311" s="29" t="str">
        <f t="shared" si="21"/>
        <v>37:30</v>
      </c>
      <c r="G311" s="29">
        <f>IF(OR(Dienstplan!F18=Schichten!$B$3,Dienstplan!F18=Schichten!$B$4),INDEX($D$98:$D$147,MATCH(CODE(Dienstplan!F18),$H$98:$H$147,0)),IF(ISERROR(VLOOKUP(Dienstplan!F18,Berechnung!$A$98:$D$147,4,0)),0,VLOOKUP(Dienstplan!F18,Berechnung!$A$98:$D$147,4,0)))</f>
        <v>0</v>
      </c>
      <c r="H311" s="29">
        <f>IF(OR(Dienstplan!G18=Schichten!$B$3,Dienstplan!G18=Schichten!$B$4),INDEX($D$98:$D$147,MATCH(CODE(Dienstplan!G18),$H$98:$H$147,0)),IF(ISERROR(VLOOKUP(Dienstplan!G18,Berechnung!$A$98:$D$147,4,0)),0,VLOOKUP(Dienstplan!G18,Berechnung!$A$98:$D$147,4,0)))</f>
        <v>0</v>
      </c>
      <c r="I311" s="29">
        <f>IF(OR(Dienstplan!H18=Schichten!$B$3,Dienstplan!H18=Schichten!$B$4),INDEX($D$98:$D$147,MATCH(CODE(Dienstplan!H18),$H$98:$H$147,0)),IF(ISERROR(VLOOKUP(Dienstplan!H18,Berechnung!$A$98:$D$147,4,0)),0,VLOOKUP(Dienstplan!H18,Berechnung!$A$98:$D$147,4,0)))</f>
        <v>0</v>
      </c>
      <c r="J311" s="29">
        <f>IF(OR(Dienstplan!I18=Schichten!$B$3,Dienstplan!I18=Schichten!$B$4),INDEX($D$98:$D$147,MATCH(CODE(Dienstplan!I18),$H$98:$H$147,0)),IF(ISERROR(VLOOKUP(Dienstplan!I18,Berechnung!$A$98:$D$147,4,0)),0,VLOOKUP(Dienstplan!I18,Berechnung!$A$98:$D$147,4,0)))</f>
        <v>0</v>
      </c>
      <c r="K311" s="29">
        <f>IF(OR(Dienstplan!J18=Schichten!$B$3,Dienstplan!J18=Schichten!$B$4),INDEX($D$98:$D$147,MATCH(CODE(Dienstplan!J18),$H$98:$H$147,0)),IF(ISERROR(VLOOKUP(Dienstplan!J18,Berechnung!$A$98:$D$147,4,0)),0,VLOOKUP(Dienstplan!J18,Berechnung!$A$98:$D$147,4,0)))</f>
        <v>0</v>
      </c>
      <c r="L311" s="29">
        <f>IF(OR(Dienstplan!K18=Schichten!$B$3,Dienstplan!K18=Schichten!$B$4),INDEX($D$98:$D$147,MATCH(CODE(Dienstplan!K18),$H$98:$H$147,0)),IF(ISERROR(VLOOKUP(Dienstplan!K18,Berechnung!$A$98:$D$147,4,0)),0,VLOOKUP(Dienstplan!K18,Berechnung!$A$98:$D$147,4,0)))</f>
        <v>0</v>
      </c>
      <c r="M311" s="29">
        <f>IF(OR(Dienstplan!L18=Schichten!$B$3,Dienstplan!L18=Schichten!$B$4),INDEX($D$98:$D$147,MATCH(CODE(Dienstplan!L18),$H$98:$H$147,0)),IF(ISERROR(VLOOKUP(Dienstplan!L18,Berechnung!$A$98:$D$147,4,0)),0,VLOOKUP(Dienstplan!L18,Berechnung!$A$98:$D$147,4,0)))</f>
        <v>0</v>
      </c>
      <c r="N311" s="29">
        <f>IF(OR(Dienstplan!M18=Schichten!$B$3,Dienstplan!M18=Schichten!$B$4),INDEX($D$98:$D$147,MATCH(CODE(Dienstplan!M18),$H$98:$H$147,0)),IF(ISERROR(VLOOKUP(Dienstplan!M18,Berechnung!$A$98:$D$147,4,0)),0,VLOOKUP(Dienstplan!M18,Berechnung!$A$98:$D$147,4,0)))</f>
        <v>0</v>
      </c>
      <c r="O311" s="29">
        <f>IF(OR(Dienstplan!N18=Schichten!$B$3,Dienstplan!N18=Schichten!$B$4),INDEX($D$98:$D$147,MATCH(CODE(Dienstplan!N18),$H$98:$H$147,0)),IF(ISERROR(VLOOKUP(Dienstplan!N18,Berechnung!$A$98:$D$147,4,0)),0,VLOOKUP(Dienstplan!N18,Berechnung!$A$98:$D$147,4,0)))</f>
        <v>0</v>
      </c>
      <c r="P311" s="29">
        <f>IF(OR(Dienstplan!O18=Schichten!$B$3,Dienstplan!O18=Schichten!$B$4),INDEX($D$98:$D$147,MATCH(CODE(Dienstplan!O18),$H$98:$H$147,0)),IF(ISERROR(VLOOKUP(Dienstplan!O18,Berechnung!$A$98:$D$147,4,0)),0,VLOOKUP(Dienstplan!O18,Berechnung!$A$98:$D$147,4,0)))</f>
        <v>0</v>
      </c>
      <c r="Q311" s="29">
        <f>IF(OR(Dienstplan!P18=Schichten!$B$3,Dienstplan!P18=Schichten!$B$4),INDEX($D$98:$D$147,MATCH(CODE(Dienstplan!P18),$H$98:$H$147,0)),IF(ISERROR(VLOOKUP(Dienstplan!P18,Berechnung!$A$98:$D$147,4,0)),0,VLOOKUP(Dienstplan!P18,Berechnung!$A$98:$D$147,4,0)))</f>
        <v>0</v>
      </c>
      <c r="R311" s="29">
        <f>IF(OR(Dienstplan!Q18=Schichten!$B$3,Dienstplan!Q18=Schichten!$B$4),INDEX($D$98:$D$147,MATCH(CODE(Dienstplan!Q18),$H$98:$H$147,0)),IF(ISERROR(VLOOKUP(Dienstplan!Q18,Berechnung!$A$98:$D$147,4,0)),0,VLOOKUP(Dienstplan!Q18,Berechnung!$A$98:$D$147,4,0)))</f>
        <v>0</v>
      </c>
      <c r="S311" s="29">
        <f>IF(OR(Dienstplan!R18=Schichten!$B$3,Dienstplan!R18=Schichten!$B$4),INDEX($D$98:$D$147,MATCH(CODE(Dienstplan!R18),$H$98:$H$147,0)),IF(ISERROR(VLOOKUP(Dienstplan!R18,Berechnung!$A$98:$D$147,4,0)),0,VLOOKUP(Dienstplan!R18,Berechnung!$A$98:$D$147,4,0)))</f>
        <v>0</v>
      </c>
      <c r="T311" s="29">
        <f>IF(OR(Dienstplan!S18=Schichten!$B$3,Dienstplan!S18=Schichten!$B$4),INDEX($D$98:$D$147,MATCH(CODE(Dienstplan!S18),$H$98:$H$147,0)),IF(ISERROR(VLOOKUP(Dienstplan!S18,Berechnung!$A$98:$D$147,4,0)),0,VLOOKUP(Dienstplan!S18,Berechnung!$A$98:$D$147,4,0)))</f>
        <v>0</v>
      </c>
      <c r="U311" s="29">
        <f>IF(OR(Dienstplan!T18=Schichten!$B$3,Dienstplan!T18=Schichten!$B$4),INDEX($D$98:$D$147,MATCH(CODE(Dienstplan!T18),$H$98:$H$147,0)),IF(ISERROR(VLOOKUP(Dienstplan!T18,Berechnung!$A$98:$D$147,4,0)),0,VLOOKUP(Dienstplan!T18,Berechnung!$A$98:$D$147,4,0)))</f>
        <v>7.5</v>
      </c>
      <c r="V311" s="29">
        <f>IF(OR(Dienstplan!U18=Schichten!$B$3,Dienstplan!U18=Schichten!$B$4),INDEX($D$98:$D$147,MATCH(CODE(Dienstplan!U18),$H$98:$H$147,0)),IF(ISERROR(VLOOKUP(Dienstplan!U18,Berechnung!$A$98:$D$147,4,0)),0,VLOOKUP(Dienstplan!U18,Berechnung!$A$98:$D$147,4,0)))</f>
        <v>7.5</v>
      </c>
      <c r="W311" s="29">
        <f>IF(OR(Dienstplan!V18=Schichten!$B$3,Dienstplan!V18=Schichten!$B$4),INDEX($D$98:$D$147,MATCH(CODE(Dienstplan!V18),$H$98:$H$147,0)),IF(ISERROR(VLOOKUP(Dienstplan!V18,Berechnung!$A$98:$D$147,4,0)),0,VLOOKUP(Dienstplan!V18,Berechnung!$A$98:$D$147,4,0)))</f>
        <v>7.5</v>
      </c>
      <c r="X311" s="29">
        <f>IF(OR(Dienstplan!W18=Schichten!$B$3,Dienstplan!W18=Schichten!$B$4),INDEX($D$98:$D$147,MATCH(CODE(Dienstplan!W18),$H$98:$H$147,0)),IF(ISERROR(VLOOKUP(Dienstplan!W18,Berechnung!$A$98:$D$147,4,0)),0,VLOOKUP(Dienstplan!W18,Berechnung!$A$98:$D$147,4,0)))</f>
        <v>7.5</v>
      </c>
      <c r="Y311" s="29">
        <f>IF(OR(Dienstplan!X18=Schichten!$B$3,Dienstplan!X18=Schichten!$B$4),INDEX($D$98:$D$147,MATCH(CODE(Dienstplan!X18),$H$98:$H$147,0)),IF(ISERROR(VLOOKUP(Dienstplan!X18,Berechnung!$A$98:$D$147,4,0)),0,VLOOKUP(Dienstplan!X18,Berechnung!$A$98:$D$147,4,0)))</f>
        <v>7.5</v>
      </c>
      <c r="Z311" s="29">
        <f>IF(OR(Dienstplan!Y18=Schichten!$B$3,Dienstplan!Y18=Schichten!$B$4),INDEX($D$98:$D$147,MATCH(CODE(Dienstplan!Y18),$H$98:$H$147,0)),IF(ISERROR(VLOOKUP(Dienstplan!Y18,Berechnung!$A$98:$D$147,4,0)),0,VLOOKUP(Dienstplan!Y18,Berechnung!$A$98:$D$147,4,0)))</f>
        <v>0</v>
      </c>
      <c r="AA311" s="29">
        <f>IF(OR(Dienstplan!Z18=Schichten!$B$3,Dienstplan!Z18=Schichten!$B$4),INDEX($D$98:$D$147,MATCH(CODE(Dienstplan!Z18),$H$98:$H$147,0)),IF(ISERROR(VLOOKUP(Dienstplan!Z18,Berechnung!$A$98:$D$147,4,0)),0,VLOOKUP(Dienstplan!Z18,Berechnung!$A$98:$D$147,4,0)))</f>
        <v>0</v>
      </c>
      <c r="AB311" s="29">
        <f>IF(OR(Dienstplan!AA18=Schichten!$B$3,Dienstplan!AA18=Schichten!$B$4),INDEX($D$98:$D$147,MATCH(CODE(Dienstplan!AA18),$H$98:$H$147,0)),IF(ISERROR(VLOOKUP(Dienstplan!AA18,Berechnung!$A$98:$D$147,4,0)),0,VLOOKUP(Dienstplan!AA18,Berechnung!$A$98:$D$147,4,0)))</f>
        <v>0</v>
      </c>
      <c r="AC311" s="29">
        <f>IF(OR(Dienstplan!AB18=Schichten!$B$3,Dienstplan!AB18=Schichten!$B$4),INDEX($D$98:$D$147,MATCH(CODE(Dienstplan!AB18),$H$98:$H$147,0)),IF(ISERROR(VLOOKUP(Dienstplan!AB18,Berechnung!$A$98:$D$147,4,0)),0,VLOOKUP(Dienstplan!AB18,Berechnung!$A$98:$D$147,4,0)))</f>
        <v>0</v>
      </c>
      <c r="AD311" s="29">
        <f>IF(OR(Dienstplan!AC18=Schichten!$B$3,Dienstplan!AC18=Schichten!$B$4),INDEX($D$98:$D$147,MATCH(CODE(Dienstplan!AC18),$H$98:$H$147,0)),IF(ISERROR(VLOOKUP(Dienstplan!AC18,Berechnung!$A$98:$D$147,4,0)),0,VLOOKUP(Dienstplan!AC18,Berechnung!$A$98:$D$147,4,0)))</f>
        <v>0</v>
      </c>
      <c r="AE311" s="29">
        <f>IF(OR(Dienstplan!AD18=Schichten!$B$3,Dienstplan!AD18=Schichten!$B$4),INDEX($D$98:$D$147,MATCH(CODE(Dienstplan!AD18),$H$98:$H$147,0)),IF(ISERROR(VLOOKUP(Dienstplan!AD18,Berechnung!$A$98:$D$147,4,0)),0,VLOOKUP(Dienstplan!AD18,Berechnung!$A$98:$D$147,4,0)))</f>
        <v>0</v>
      </c>
      <c r="AF311" s="29">
        <f>IF(OR(Dienstplan!AE18=Schichten!$B$3,Dienstplan!AE18=Schichten!$B$4),INDEX($D$98:$D$147,MATCH(CODE(Dienstplan!AE18),$H$98:$H$147,0)),IF(ISERROR(VLOOKUP(Dienstplan!AE18,Berechnung!$A$98:$D$147,4,0)),0,VLOOKUP(Dienstplan!AE18,Berechnung!$A$98:$D$147,4,0)))</f>
        <v>0</v>
      </c>
      <c r="AG311" s="29">
        <f>IF(OR(Dienstplan!AF18=Schichten!$B$3,Dienstplan!AF18=Schichten!$B$4),INDEX($D$98:$D$147,MATCH(CODE(Dienstplan!AF18),$H$98:$H$147,0)),IF(ISERROR(VLOOKUP(Dienstplan!AF18,Berechnung!$A$98:$D$147,4,0)),0,VLOOKUP(Dienstplan!AF18,Berechnung!$A$98:$D$147,4,0)))</f>
        <v>0</v>
      </c>
      <c r="AH311" s="29">
        <f>IF(OR(Dienstplan!AG18=Schichten!$B$3,Dienstplan!AG18=Schichten!$B$4),INDEX($D$98:$D$147,MATCH(CODE(Dienstplan!AG18),$H$98:$H$147,0)),IF(ISERROR(VLOOKUP(Dienstplan!AG18,Berechnung!$A$98:$D$147,4,0)),0,VLOOKUP(Dienstplan!AG18,Berechnung!$A$98:$D$147,4,0)))</f>
        <v>0</v>
      </c>
      <c r="AI311" s="29">
        <f>IF(OR(Dienstplan!AH18=Schichten!$B$3,Dienstplan!AH18=Schichten!$B$4),INDEX($D$98:$D$147,MATCH(CODE(Dienstplan!AH18),$H$98:$H$147,0)),IF(ISERROR(VLOOKUP(Dienstplan!AH18,Berechnung!$A$98:$D$147,4,0)),0,VLOOKUP(Dienstplan!AH18,Berechnung!$A$98:$D$147,4,0)))</f>
        <v>0</v>
      </c>
      <c r="AJ311" s="29">
        <f>IF(OR(Dienstplan!AI18=Schichten!$B$3,Dienstplan!AI18=Schichten!$B$4),INDEX($D$98:$D$147,MATCH(CODE(Dienstplan!AI18),$H$98:$H$147,0)),IF(ISERROR(VLOOKUP(Dienstplan!AI18,Berechnung!$A$98:$D$147,4,0)),0,VLOOKUP(Dienstplan!AI18,Berechnung!$A$98:$D$147,4,0)))</f>
        <v>0</v>
      </c>
      <c r="AK311" s="29">
        <f>IF(OR(Dienstplan!AJ18=Schichten!$B$3,Dienstplan!AJ18=Schichten!$B$4),INDEX($D$98:$D$147,MATCH(CODE(Dienstplan!AJ18),$H$98:$H$147,0)),IF(ISERROR(VLOOKUP(Dienstplan!AJ18,Berechnung!$A$98:$D$147,4,0)),0,VLOOKUP(Dienstplan!AJ18,Berechnung!$A$98:$D$147,4,0)))</f>
        <v>0</v>
      </c>
    </row>
    <row r="312" spans="1:37" x14ac:dyDescent="0.25">
      <c r="A312" s="82" t="str">
        <f>IF(Feiertage!D162&lt;&gt;"",Feiertage!B162,"")</f>
        <v/>
      </c>
      <c r="C312">
        <f>Dienstplan!B19</f>
        <v>14</v>
      </c>
      <c r="D312" t="str">
        <f>Dienstplan!C19</f>
        <v>Vorname14</v>
      </c>
      <c r="E312" t="str">
        <f>Dienstplan!D19</f>
        <v>Nachname14</v>
      </c>
      <c r="F312" s="29" t="str">
        <f t="shared" si="21"/>
        <v>06:00</v>
      </c>
      <c r="G312" s="29">
        <f>IF(OR(Dienstplan!F19=Schichten!$B$3,Dienstplan!F19=Schichten!$B$4),INDEX($D$98:$D$147,MATCH(CODE(Dienstplan!F19),$H$98:$H$147,0)),IF(ISERROR(VLOOKUP(Dienstplan!F19,Berechnung!$A$98:$D$147,4,0)),0,VLOOKUP(Dienstplan!F19,Berechnung!$A$98:$D$147,4,0)))</f>
        <v>0</v>
      </c>
      <c r="H312" s="29">
        <f>IF(OR(Dienstplan!G19=Schichten!$B$3,Dienstplan!G19=Schichten!$B$4),INDEX($D$98:$D$147,MATCH(CODE(Dienstplan!G19),$H$98:$H$147,0)),IF(ISERROR(VLOOKUP(Dienstplan!G19,Berechnung!$A$98:$D$147,4,0)),0,VLOOKUP(Dienstplan!G19,Berechnung!$A$98:$D$147,4,0)))</f>
        <v>0</v>
      </c>
      <c r="I312" s="29">
        <f>IF(OR(Dienstplan!H19=Schichten!$B$3,Dienstplan!H19=Schichten!$B$4),INDEX($D$98:$D$147,MATCH(CODE(Dienstplan!H19),$H$98:$H$147,0)),IF(ISERROR(VLOOKUP(Dienstplan!H19,Berechnung!$A$98:$D$147,4,0)),0,VLOOKUP(Dienstplan!H19,Berechnung!$A$98:$D$147,4,0)))</f>
        <v>0</v>
      </c>
      <c r="J312" s="29">
        <f>IF(OR(Dienstplan!I19=Schichten!$B$3,Dienstplan!I19=Schichten!$B$4),INDEX($D$98:$D$147,MATCH(CODE(Dienstplan!I19),$H$98:$H$147,0)),IF(ISERROR(VLOOKUP(Dienstplan!I19,Berechnung!$A$98:$D$147,4,0)),0,VLOOKUP(Dienstplan!I19,Berechnung!$A$98:$D$147,4,0)))</f>
        <v>0</v>
      </c>
      <c r="K312" s="29">
        <f>IF(OR(Dienstplan!J19=Schichten!$B$3,Dienstplan!J19=Schichten!$B$4),INDEX($D$98:$D$147,MATCH(CODE(Dienstplan!J19),$H$98:$H$147,0)),IF(ISERROR(VLOOKUP(Dienstplan!J19,Berechnung!$A$98:$D$147,4,0)),0,VLOOKUP(Dienstplan!J19,Berechnung!$A$98:$D$147,4,0)))</f>
        <v>0</v>
      </c>
      <c r="L312" s="29">
        <f>IF(OR(Dienstplan!K19=Schichten!$B$3,Dienstplan!K19=Schichten!$B$4),INDEX($D$98:$D$147,MATCH(CODE(Dienstplan!K19),$H$98:$H$147,0)),IF(ISERROR(VLOOKUP(Dienstplan!K19,Berechnung!$A$98:$D$147,4,0)),0,VLOOKUP(Dienstplan!K19,Berechnung!$A$98:$D$147,4,0)))</f>
        <v>0</v>
      </c>
      <c r="M312" s="29">
        <f>IF(OR(Dienstplan!L19=Schichten!$B$3,Dienstplan!L19=Schichten!$B$4),INDEX($D$98:$D$147,MATCH(CODE(Dienstplan!L19),$H$98:$H$147,0)),IF(ISERROR(VLOOKUP(Dienstplan!L19,Berechnung!$A$98:$D$147,4,0)),0,VLOOKUP(Dienstplan!L19,Berechnung!$A$98:$D$147,4,0)))</f>
        <v>0</v>
      </c>
      <c r="N312" s="29">
        <f>IF(OR(Dienstplan!M19=Schichten!$B$3,Dienstplan!M19=Schichten!$B$4),INDEX($D$98:$D$147,MATCH(CODE(Dienstplan!M19),$H$98:$H$147,0)),IF(ISERROR(VLOOKUP(Dienstplan!M19,Berechnung!$A$98:$D$147,4,0)),0,VLOOKUP(Dienstplan!M19,Berechnung!$A$98:$D$147,4,0)))</f>
        <v>0</v>
      </c>
      <c r="O312" s="29">
        <f>IF(OR(Dienstplan!N19=Schichten!$B$3,Dienstplan!N19=Schichten!$B$4),INDEX($D$98:$D$147,MATCH(CODE(Dienstplan!N19),$H$98:$H$147,0)),IF(ISERROR(VLOOKUP(Dienstplan!N19,Berechnung!$A$98:$D$147,4,0)),0,VLOOKUP(Dienstplan!N19,Berechnung!$A$98:$D$147,4,0)))</f>
        <v>0</v>
      </c>
      <c r="P312" s="29">
        <f>IF(OR(Dienstplan!O19=Schichten!$B$3,Dienstplan!O19=Schichten!$B$4),INDEX($D$98:$D$147,MATCH(CODE(Dienstplan!O19),$H$98:$H$147,0)),IF(ISERROR(VLOOKUP(Dienstplan!O19,Berechnung!$A$98:$D$147,4,0)),0,VLOOKUP(Dienstplan!O19,Berechnung!$A$98:$D$147,4,0)))</f>
        <v>0</v>
      </c>
      <c r="Q312" s="29">
        <f>IF(OR(Dienstplan!P19=Schichten!$B$3,Dienstplan!P19=Schichten!$B$4),INDEX($D$98:$D$147,MATCH(CODE(Dienstplan!P19),$H$98:$H$147,0)),IF(ISERROR(VLOOKUP(Dienstplan!P19,Berechnung!$A$98:$D$147,4,0)),0,VLOOKUP(Dienstplan!P19,Berechnung!$A$98:$D$147,4,0)))</f>
        <v>0</v>
      </c>
      <c r="R312" s="29">
        <f>IF(OR(Dienstplan!Q19=Schichten!$B$3,Dienstplan!Q19=Schichten!$B$4),INDEX($D$98:$D$147,MATCH(CODE(Dienstplan!Q19),$H$98:$H$147,0)),IF(ISERROR(VLOOKUP(Dienstplan!Q19,Berechnung!$A$98:$D$147,4,0)),0,VLOOKUP(Dienstplan!Q19,Berechnung!$A$98:$D$147,4,0)))</f>
        <v>0</v>
      </c>
      <c r="S312" s="29">
        <f>IF(OR(Dienstplan!R19=Schichten!$B$3,Dienstplan!R19=Schichten!$B$4),INDEX($D$98:$D$147,MATCH(CODE(Dienstplan!R19),$H$98:$H$147,0)),IF(ISERROR(VLOOKUP(Dienstplan!R19,Berechnung!$A$98:$D$147,4,0)),0,VLOOKUP(Dienstplan!R19,Berechnung!$A$98:$D$147,4,0)))</f>
        <v>0</v>
      </c>
      <c r="T312" s="29">
        <f>IF(OR(Dienstplan!S19=Schichten!$B$3,Dienstplan!S19=Schichten!$B$4),INDEX($D$98:$D$147,MATCH(CODE(Dienstplan!S19),$H$98:$H$147,0)),IF(ISERROR(VLOOKUP(Dienstplan!S19,Berechnung!$A$98:$D$147,4,0)),0,VLOOKUP(Dienstplan!S19,Berechnung!$A$98:$D$147,4,0)))</f>
        <v>0</v>
      </c>
      <c r="U312" s="29">
        <f>IF(OR(Dienstplan!T19=Schichten!$B$3,Dienstplan!T19=Schichten!$B$4),INDEX($D$98:$D$147,MATCH(CODE(Dienstplan!T19),$H$98:$H$147,0)),IF(ISERROR(VLOOKUP(Dienstplan!T19,Berechnung!$A$98:$D$147,4,0)),0,VLOOKUP(Dienstplan!T19,Berechnung!$A$98:$D$147,4,0)))</f>
        <v>0</v>
      </c>
      <c r="V312" s="29">
        <f>IF(OR(Dienstplan!U19=Schichten!$B$3,Dienstplan!U19=Schichten!$B$4),INDEX($D$98:$D$147,MATCH(CODE(Dienstplan!U19),$H$98:$H$147,0)),IF(ISERROR(VLOOKUP(Dienstplan!U19,Berechnung!$A$98:$D$147,4,0)),0,VLOOKUP(Dienstplan!U19,Berechnung!$A$98:$D$147,4,0)))</f>
        <v>0</v>
      </c>
      <c r="W312" s="29">
        <f>IF(OR(Dienstplan!V19=Schichten!$B$3,Dienstplan!V19=Schichten!$B$4),INDEX($D$98:$D$147,MATCH(CODE(Dienstplan!V19),$H$98:$H$147,0)),IF(ISERROR(VLOOKUP(Dienstplan!V19,Berechnung!$A$98:$D$147,4,0)),0,VLOOKUP(Dienstplan!V19,Berechnung!$A$98:$D$147,4,0)))</f>
        <v>0</v>
      </c>
      <c r="X312" s="29">
        <f>IF(OR(Dienstplan!W19=Schichten!$B$3,Dienstplan!W19=Schichten!$B$4),INDEX($D$98:$D$147,MATCH(CODE(Dienstplan!W19),$H$98:$H$147,0)),IF(ISERROR(VLOOKUP(Dienstplan!W19,Berechnung!$A$98:$D$147,4,0)),0,VLOOKUP(Dienstplan!W19,Berechnung!$A$98:$D$147,4,0)))</f>
        <v>0</v>
      </c>
      <c r="Y312" s="29">
        <f>IF(OR(Dienstplan!X19=Schichten!$B$3,Dienstplan!X19=Schichten!$B$4),INDEX($D$98:$D$147,MATCH(CODE(Dienstplan!X19),$H$98:$H$147,0)),IF(ISERROR(VLOOKUP(Dienstplan!X19,Berechnung!$A$98:$D$147,4,0)),0,VLOOKUP(Dienstplan!X19,Berechnung!$A$98:$D$147,4,0)))</f>
        <v>0</v>
      </c>
      <c r="Z312" s="29">
        <f>IF(OR(Dienstplan!Y19=Schichten!$B$3,Dienstplan!Y19=Schichten!$B$4),INDEX($D$98:$D$147,MATCH(CODE(Dienstplan!Y19),$H$98:$H$147,0)),IF(ISERROR(VLOOKUP(Dienstplan!Y19,Berechnung!$A$98:$D$147,4,0)),0,VLOOKUP(Dienstplan!Y19,Berechnung!$A$98:$D$147,4,0)))</f>
        <v>6</v>
      </c>
      <c r="AA312" s="29">
        <f>IF(OR(Dienstplan!Z19=Schichten!$B$3,Dienstplan!Z19=Schichten!$B$4),INDEX($D$98:$D$147,MATCH(CODE(Dienstplan!Z19),$H$98:$H$147,0)),IF(ISERROR(VLOOKUP(Dienstplan!Z19,Berechnung!$A$98:$D$147,4,0)),0,VLOOKUP(Dienstplan!Z19,Berechnung!$A$98:$D$147,4,0)))</f>
        <v>0</v>
      </c>
      <c r="AB312" s="29">
        <f>IF(OR(Dienstplan!AA19=Schichten!$B$3,Dienstplan!AA19=Schichten!$B$4),INDEX($D$98:$D$147,MATCH(CODE(Dienstplan!AA19),$H$98:$H$147,0)),IF(ISERROR(VLOOKUP(Dienstplan!AA19,Berechnung!$A$98:$D$147,4,0)),0,VLOOKUP(Dienstplan!AA19,Berechnung!$A$98:$D$147,4,0)))</f>
        <v>0</v>
      </c>
      <c r="AC312" s="29">
        <f>IF(OR(Dienstplan!AB19=Schichten!$B$3,Dienstplan!AB19=Schichten!$B$4),INDEX($D$98:$D$147,MATCH(CODE(Dienstplan!AB19),$H$98:$H$147,0)),IF(ISERROR(VLOOKUP(Dienstplan!AB19,Berechnung!$A$98:$D$147,4,0)),0,VLOOKUP(Dienstplan!AB19,Berechnung!$A$98:$D$147,4,0)))</f>
        <v>0</v>
      </c>
      <c r="AD312" s="29">
        <f>IF(OR(Dienstplan!AC19=Schichten!$B$3,Dienstplan!AC19=Schichten!$B$4),INDEX($D$98:$D$147,MATCH(CODE(Dienstplan!AC19),$H$98:$H$147,0)),IF(ISERROR(VLOOKUP(Dienstplan!AC19,Berechnung!$A$98:$D$147,4,0)),0,VLOOKUP(Dienstplan!AC19,Berechnung!$A$98:$D$147,4,0)))</f>
        <v>0</v>
      </c>
      <c r="AE312" s="29">
        <f>IF(OR(Dienstplan!AD19=Schichten!$B$3,Dienstplan!AD19=Schichten!$B$4),INDEX($D$98:$D$147,MATCH(CODE(Dienstplan!AD19),$H$98:$H$147,0)),IF(ISERROR(VLOOKUP(Dienstplan!AD19,Berechnung!$A$98:$D$147,4,0)),0,VLOOKUP(Dienstplan!AD19,Berechnung!$A$98:$D$147,4,0)))</f>
        <v>0</v>
      </c>
      <c r="AF312" s="29">
        <f>IF(OR(Dienstplan!AE19=Schichten!$B$3,Dienstplan!AE19=Schichten!$B$4),INDEX($D$98:$D$147,MATCH(CODE(Dienstplan!AE19),$H$98:$H$147,0)),IF(ISERROR(VLOOKUP(Dienstplan!AE19,Berechnung!$A$98:$D$147,4,0)),0,VLOOKUP(Dienstplan!AE19,Berechnung!$A$98:$D$147,4,0)))</f>
        <v>0</v>
      </c>
      <c r="AG312" s="29">
        <f>IF(OR(Dienstplan!AF19=Schichten!$B$3,Dienstplan!AF19=Schichten!$B$4),INDEX($D$98:$D$147,MATCH(CODE(Dienstplan!AF19),$H$98:$H$147,0)),IF(ISERROR(VLOOKUP(Dienstplan!AF19,Berechnung!$A$98:$D$147,4,0)),0,VLOOKUP(Dienstplan!AF19,Berechnung!$A$98:$D$147,4,0)))</f>
        <v>0</v>
      </c>
      <c r="AH312" s="29">
        <f>IF(OR(Dienstplan!AG19=Schichten!$B$3,Dienstplan!AG19=Schichten!$B$4),INDEX($D$98:$D$147,MATCH(CODE(Dienstplan!AG19),$H$98:$H$147,0)),IF(ISERROR(VLOOKUP(Dienstplan!AG19,Berechnung!$A$98:$D$147,4,0)),0,VLOOKUP(Dienstplan!AG19,Berechnung!$A$98:$D$147,4,0)))</f>
        <v>0</v>
      </c>
      <c r="AI312" s="29">
        <f>IF(OR(Dienstplan!AH19=Schichten!$B$3,Dienstplan!AH19=Schichten!$B$4),INDEX($D$98:$D$147,MATCH(CODE(Dienstplan!AH19),$H$98:$H$147,0)),IF(ISERROR(VLOOKUP(Dienstplan!AH19,Berechnung!$A$98:$D$147,4,0)),0,VLOOKUP(Dienstplan!AH19,Berechnung!$A$98:$D$147,4,0)))</f>
        <v>0</v>
      </c>
      <c r="AJ312" s="29">
        <f>IF(OR(Dienstplan!AI19=Schichten!$B$3,Dienstplan!AI19=Schichten!$B$4),INDEX($D$98:$D$147,MATCH(CODE(Dienstplan!AI19),$H$98:$H$147,0)),IF(ISERROR(VLOOKUP(Dienstplan!AI19,Berechnung!$A$98:$D$147,4,0)),0,VLOOKUP(Dienstplan!AI19,Berechnung!$A$98:$D$147,4,0)))</f>
        <v>0</v>
      </c>
      <c r="AK312" s="29">
        <f>IF(OR(Dienstplan!AJ19=Schichten!$B$3,Dienstplan!AJ19=Schichten!$B$4),INDEX($D$98:$D$147,MATCH(CODE(Dienstplan!AJ19),$H$98:$H$147,0)),IF(ISERROR(VLOOKUP(Dienstplan!AJ19,Berechnung!$A$98:$D$147,4,0)),0,VLOOKUP(Dienstplan!AJ19,Berechnung!$A$98:$D$147,4,0)))</f>
        <v>0</v>
      </c>
    </row>
    <row r="313" spans="1:37" x14ac:dyDescent="0.25">
      <c r="A313" s="82" t="str">
        <f>IF(Feiertage!D163&lt;&gt;"",Feiertage!B163,"")</f>
        <v/>
      </c>
      <c r="C313">
        <f>Dienstplan!B20</f>
        <v>15</v>
      </c>
      <c r="D313" t="str">
        <f>Dienstplan!C20</f>
        <v>Vorname15</v>
      </c>
      <c r="E313" t="str">
        <f>Dienstplan!D20</f>
        <v>Nachname15</v>
      </c>
      <c r="F313" s="29" t="str">
        <f t="shared" si="21"/>
        <v>24:00</v>
      </c>
      <c r="G313" s="29">
        <f>IF(OR(Dienstplan!F20=Schichten!$B$3,Dienstplan!F20=Schichten!$B$4),INDEX($D$98:$D$147,MATCH(CODE(Dienstplan!F20),$H$98:$H$147,0)),IF(ISERROR(VLOOKUP(Dienstplan!F20,Berechnung!$A$98:$D$147,4,0)),0,VLOOKUP(Dienstplan!F20,Berechnung!$A$98:$D$147,4,0)))</f>
        <v>0</v>
      </c>
      <c r="H313" s="29">
        <f>IF(OR(Dienstplan!G20=Schichten!$B$3,Dienstplan!G20=Schichten!$B$4),INDEX($D$98:$D$147,MATCH(CODE(Dienstplan!G20),$H$98:$H$147,0)),IF(ISERROR(VLOOKUP(Dienstplan!G20,Berechnung!$A$98:$D$147,4,0)),0,VLOOKUP(Dienstplan!G20,Berechnung!$A$98:$D$147,4,0)))</f>
        <v>0</v>
      </c>
      <c r="I313" s="29">
        <f>IF(OR(Dienstplan!H20=Schichten!$B$3,Dienstplan!H20=Schichten!$B$4),INDEX($D$98:$D$147,MATCH(CODE(Dienstplan!H20),$H$98:$H$147,0)),IF(ISERROR(VLOOKUP(Dienstplan!H20,Berechnung!$A$98:$D$147,4,0)),0,VLOOKUP(Dienstplan!H20,Berechnung!$A$98:$D$147,4,0)))</f>
        <v>0</v>
      </c>
      <c r="J313" s="29">
        <f>IF(OR(Dienstplan!I20=Schichten!$B$3,Dienstplan!I20=Schichten!$B$4),INDEX($D$98:$D$147,MATCH(CODE(Dienstplan!I20),$H$98:$H$147,0)),IF(ISERROR(VLOOKUP(Dienstplan!I20,Berechnung!$A$98:$D$147,4,0)),0,VLOOKUP(Dienstplan!I20,Berechnung!$A$98:$D$147,4,0)))</f>
        <v>0</v>
      </c>
      <c r="K313" s="29">
        <f>IF(OR(Dienstplan!J20=Schichten!$B$3,Dienstplan!J20=Schichten!$B$4),INDEX($D$98:$D$147,MATCH(CODE(Dienstplan!J20),$H$98:$H$147,0)),IF(ISERROR(VLOOKUP(Dienstplan!J20,Berechnung!$A$98:$D$147,4,0)),0,VLOOKUP(Dienstplan!J20,Berechnung!$A$98:$D$147,4,0)))</f>
        <v>0</v>
      </c>
      <c r="L313" s="29">
        <f>IF(OR(Dienstplan!K20=Schichten!$B$3,Dienstplan!K20=Schichten!$B$4),INDEX($D$98:$D$147,MATCH(CODE(Dienstplan!K20),$H$98:$H$147,0)),IF(ISERROR(VLOOKUP(Dienstplan!K20,Berechnung!$A$98:$D$147,4,0)),0,VLOOKUP(Dienstplan!K20,Berechnung!$A$98:$D$147,4,0)))</f>
        <v>0</v>
      </c>
      <c r="M313" s="29">
        <f>IF(OR(Dienstplan!L20=Schichten!$B$3,Dienstplan!L20=Schichten!$B$4),INDEX($D$98:$D$147,MATCH(CODE(Dienstplan!L20),$H$98:$H$147,0)),IF(ISERROR(VLOOKUP(Dienstplan!L20,Berechnung!$A$98:$D$147,4,0)),0,VLOOKUP(Dienstplan!L20,Berechnung!$A$98:$D$147,4,0)))</f>
        <v>0</v>
      </c>
      <c r="N313" s="29">
        <f>IF(OR(Dienstplan!M20=Schichten!$B$3,Dienstplan!M20=Schichten!$B$4),INDEX($D$98:$D$147,MATCH(CODE(Dienstplan!M20),$H$98:$H$147,0)),IF(ISERROR(VLOOKUP(Dienstplan!M20,Berechnung!$A$98:$D$147,4,0)),0,VLOOKUP(Dienstplan!M20,Berechnung!$A$98:$D$147,4,0)))</f>
        <v>0</v>
      </c>
      <c r="O313" s="29">
        <f>IF(OR(Dienstplan!N20=Schichten!$B$3,Dienstplan!N20=Schichten!$B$4),INDEX($D$98:$D$147,MATCH(CODE(Dienstplan!N20),$H$98:$H$147,0)),IF(ISERROR(VLOOKUP(Dienstplan!N20,Berechnung!$A$98:$D$147,4,0)),0,VLOOKUP(Dienstplan!N20,Berechnung!$A$98:$D$147,4,0)))</f>
        <v>0</v>
      </c>
      <c r="P313" s="29">
        <f>IF(OR(Dienstplan!O20=Schichten!$B$3,Dienstplan!O20=Schichten!$B$4),INDEX($D$98:$D$147,MATCH(CODE(Dienstplan!O20),$H$98:$H$147,0)),IF(ISERROR(VLOOKUP(Dienstplan!O20,Berechnung!$A$98:$D$147,4,0)),0,VLOOKUP(Dienstplan!O20,Berechnung!$A$98:$D$147,4,0)))</f>
        <v>0</v>
      </c>
      <c r="Q313" s="29">
        <f>IF(OR(Dienstplan!P20=Schichten!$B$3,Dienstplan!P20=Schichten!$B$4),INDEX($D$98:$D$147,MATCH(CODE(Dienstplan!P20),$H$98:$H$147,0)),IF(ISERROR(VLOOKUP(Dienstplan!P20,Berechnung!$A$98:$D$147,4,0)),0,VLOOKUP(Dienstplan!P20,Berechnung!$A$98:$D$147,4,0)))</f>
        <v>0</v>
      </c>
      <c r="R313" s="29">
        <f>IF(OR(Dienstplan!Q20=Schichten!$B$3,Dienstplan!Q20=Schichten!$B$4),INDEX($D$98:$D$147,MATCH(CODE(Dienstplan!Q20),$H$98:$H$147,0)),IF(ISERROR(VLOOKUP(Dienstplan!Q20,Berechnung!$A$98:$D$147,4,0)),0,VLOOKUP(Dienstplan!Q20,Berechnung!$A$98:$D$147,4,0)))</f>
        <v>0</v>
      </c>
      <c r="S313" s="29">
        <f>IF(OR(Dienstplan!R20=Schichten!$B$3,Dienstplan!R20=Schichten!$B$4),INDEX($D$98:$D$147,MATCH(CODE(Dienstplan!R20),$H$98:$H$147,0)),IF(ISERROR(VLOOKUP(Dienstplan!R20,Berechnung!$A$98:$D$147,4,0)),0,VLOOKUP(Dienstplan!R20,Berechnung!$A$98:$D$147,4,0)))</f>
        <v>0</v>
      </c>
      <c r="T313" s="29">
        <f>IF(OR(Dienstplan!S20=Schichten!$B$3,Dienstplan!S20=Schichten!$B$4),INDEX($D$98:$D$147,MATCH(CODE(Dienstplan!S20),$H$98:$H$147,0)),IF(ISERROR(VLOOKUP(Dienstplan!S20,Berechnung!$A$98:$D$147,4,0)),0,VLOOKUP(Dienstplan!S20,Berechnung!$A$98:$D$147,4,0)))</f>
        <v>0</v>
      </c>
      <c r="U313" s="29">
        <f>IF(OR(Dienstplan!T20=Schichten!$B$3,Dienstplan!T20=Schichten!$B$4),INDEX($D$98:$D$147,MATCH(CODE(Dienstplan!T20),$H$98:$H$147,0)),IF(ISERROR(VLOOKUP(Dienstplan!T20,Berechnung!$A$98:$D$147,4,0)),0,VLOOKUP(Dienstplan!T20,Berechnung!$A$98:$D$147,4,0)))</f>
        <v>0</v>
      </c>
      <c r="V313" s="29">
        <f>IF(OR(Dienstplan!U20=Schichten!$B$3,Dienstplan!U20=Schichten!$B$4),INDEX($D$98:$D$147,MATCH(CODE(Dienstplan!U20),$H$98:$H$147,0)),IF(ISERROR(VLOOKUP(Dienstplan!U20,Berechnung!$A$98:$D$147,4,0)),0,VLOOKUP(Dienstplan!U20,Berechnung!$A$98:$D$147,4,0)))</f>
        <v>0</v>
      </c>
      <c r="W313" s="29">
        <f>IF(OR(Dienstplan!V20=Schichten!$B$3,Dienstplan!V20=Schichten!$B$4),INDEX($D$98:$D$147,MATCH(CODE(Dienstplan!V20),$H$98:$H$147,0)),IF(ISERROR(VLOOKUP(Dienstplan!V20,Berechnung!$A$98:$D$147,4,0)),0,VLOOKUP(Dienstplan!V20,Berechnung!$A$98:$D$147,4,0)))</f>
        <v>0</v>
      </c>
      <c r="X313" s="29">
        <f>IF(OR(Dienstplan!W20=Schichten!$B$3,Dienstplan!W20=Schichten!$B$4),INDEX($D$98:$D$147,MATCH(CODE(Dienstplan!W20),$H$98:$H$147,0)),IF(ISERROR(VLOOKUP(Dienstplan!W20,Berechnung!$A$98:$D$147,4,0)),0,VLOOKUP(Dienstplan!W20,Berechnung!$A$98:$D$147,4,0)))</f>
        <v>0</v>
      </c>
      <c r="Y313" s="29">
        <f>IF(OR(Dienstplan!X20=Schichten!$B$3,Dienstplan!X20=Schichten!$B$4),INDEX($D$98:$D$147,MATCH(CODE(Dienstplan!X20),$H$98:$H$147,0)),IF(ISERROR(VLOOKUP(Dienstplan!X20,Berechnung!$A$98:$D$147,4,0)),0,VLOOKUP(Dienstplan!X20,Berechnung!$A$98:$D$147,4,0)))</f>
        <v>0</v>
      </c>
      <c r="Z313" s="29">
        <f>IF(OR(Dienstplan!Y20=Schichten!$B$3,Dienstplan!Y20=Schichten!$B$4),INDEX($D$98:$D$147,MATCH(CODE(Dienstplan!Y20),$H$98:$H$147,0)),IF(ISERROR(VLOOKUP(Dienstplan!Y20,Berechnung!$A$98:$D$147,4,0)),0,VLOOKUP(Dienstplan!Y20,Berechnung!$A$98:$D$147,4,0)))</f>
        <v>0</v>
      </c>
      <c r="AA313" s="29">
        <f>IF(OR(Dienstplan!Z20=Schichten!$B$3,Dienstplan!Z20=Schichten!$B$4),INDEX($D$98:$D$147,MATCH(CODE(Dienstplan!Z20),$H$98:$H$147,0)),IF(ISERROR(VLOOKUP(Dienstplan!Z20,Berechnung!$A$98:$D$147,4,0)),0,VLOOKUP(Dienstplan!Z20,Berechnung!$A$98:$D$147,4,0)))</f>
        <v>0</v>
      </c>
      <c r="AB313" s="29">
        <f>IF(OR(Dienstplan!AA20=Schichten!$B$3,Dienstplan!AA20=Schichten!$B$4),INDEX($D$98:$D$147,MATCH(CODE(Dienstplan!AA20),$H$98:$H$147,0)),IF(ISERROR(VLOOKUP(Dienstplan!AA20,Berechnung!$A$98:$D$147,4,0)),0,VLOOKUP(Dienstplan!AA20,Berechnung!$A$98:$D$147,4,0)))</f>
        <v>6</v>
      </c>
      <c r="AC313" s="29">
        <f>IF(OR(Dienstplan!AB20=Schichten!$B$3,Dienstplan!AB20=Schichten!$B$4),INDEX($D$98:$D$147,MATCH(CODE(Dienstplan!AB20),$H$98:$H$147,0)),IF(ISERROR(VLOOKUP(Dienstplan!AB20,Berechnung!$A$98:$D$147,4,0)),0,VLOOKUP(Dienstplan!AB20,Berechnung!$A$98:$D$147,4,0)))</f>
        <v>6</v>
      </c>
      <c r="AD313" s="29">
        <f>IF(OR(Dienstplan!AC20=Schichten!$B$3,Dienstplan!AC20=Schichten!$B$4),INDEX($D$98:$D$147,MATCH(CODE(Dienstplan!AC20),$H$98:$H$147,0)),IF(ISERROR(VLOOKUP(Dienstplan!AC20,Berechnung!$A$98:$D$147,4,0)),0,VLOOKUP(Dienstplan!AC20,Berechnung!$A$98:$D$147,4,0)))</f>
        <v>6</v>
      </c>
      <c r="AE313" s="29">
        <f>IF(OR(Dienstplan!AD20=Schichten!$B$3,Dienstplan!AD20=Schichten!$B$4),INDEX($D$98:$D$147,MATCH(CODE(Dienstplan!AD20),$H$98:$H$147,0)),IF(ISERROR(VLOOKUP(Dienstplan!AD20,Berechnung!$A$98:$D$147,4,0)),0,VLOOKUP(Dienstplan!AD20,Berechnung!$A$98:$D$147,4,0)))</f>
        <v>0</v>
      </c>
      <c r="AF313" s="29">
        <f>IF(OR(Dienstplan!AE20=Schichten!$B$3,Dienstplan!AE20=Schichten!$B$4),INDEX($D$98:$D$147,MATCH(CODE(Dienstplan!AE20),$H$98:$H$147,0)),IF(ISERROR(VLOOKUP(Dienstplan!AE20,Berechnung!$A$98:$D$147,4,0)),0,VLOOKUP(Dienstplan!AE20,Berechnung!$A$98:$D$147,4,0)))</f>
        <v>0</v>
      </c>
      <c r="AG313" s="29">
        <f>IF(OR(Dienstplan!AF20=Schichten!$B$3,Dienstplan!AF20=Schichten!$B$4),INDEX($D$98:$D$147,MATCH(CODE(Dienstplan!AF20),$H$98:$H$147,0)),IF(ISERROR(VLOOKUP(Dienstplan!AF20,Berechnung!$A$98:$D$147,4,0)),0,VLOOKUP(Dienstplan!AF20,Berechnung!$A$98:$D$147,4,0)))</f>
        <v>6</v>
      </c>
      <c r="AH313" s="29">
        <f>IF(OR(Dienstplan!AG20=Schichten!$B$3,Dienstplan!AG20=Schichten!$B$4),INDEX($D$98:$D$147,MATCH(CODE(Dienstplan!AG20),$H$98:$H$147,0)),IF(ISERROR(VLOOKUP(Dienstplan!AG20,Berechnung!$A$98:$D$147,4,0)),0,VLOOKUP(Dienstplan!AG20,Berechnung!$A$98:$D$147,4,0)))</f>
        <v>0</v>
      </c>
      <c r="AI313" s="29">
        <f>IF(OR(Dienstplan!AH20=Schichten!$B$3,Dienstplan!AH20=Schichten!$B$4),INDEX($D$98:$D$147,MATCH(CODE(Dienstplan!AH20),$H$98:$H$147,0)),IF(ISERROR(VLOOKUP(Dienstplan!AH20,Berechnung!$A$98:$D$147,4,0)),0,VLOOKUP(Dienstplan!AH20,Berechnung!$A$98:$D$147,4,0)))</f>
        <v>0</v>
      </c>
      <c r="AJ313" s="29">
        <f>IF(OR(Dienstplan!AI20=Schichten!$B$3,Dienstplan!AI20=Schichten!$B$4),INDEX($D$98:$D$147,MATCH(CODE(Dienstplan!AI20),$H$98:$H$147,0)),IF(ISERROR(VLOOKUP(Dienstplan!AI20,Berechnung!$A$98:$D$147,4,0)),0,VLOOKUP(Dienstplan!AI20,Berechnung!$A$98:$D$147,4,0)))</f>
        <v>0</v>
      </c>
      <c r="AK313" s="29">
        <f>IF(OR(Dienstplan!AJ20=Schichten!$B$3,Dienstplan!AJ20=Schichten!$B$4),INDEX($D$98:$D$147,MATCH(CODE(Dienstplan!AJ20),$H$98:$H$147,0)),IF(ISERROR(VLOOKUP(Dienstplan!AJ20,Berechnung!$A$98:$D$147,4,0)),0,VLOOKUP(Dienstplan!AJ20,Berechnung!$A$98:$D$147,4,0)))</f>
        <v>0</v>
      </c>
    </row>
    <row r="314" spans="1:37" x14ac:dyDescent="0.25">
      <c r="A314" s="82" t="str">
        <f>IF(Feiertage!D164&lt;&gt;"",Feiertage!B164,"")</f>
        <v/>
      </c>
      <c r="C314">
        <f>Dienstplan!B21</f>
        <v>16</v>
      </c>
      <c r="D314" t="str">
        <f>Dienstplan!C21</f>
        <v>Vorname16</v>
      </c>
      <c r="E314" t="str">
        <f>Dienstplan!D21</f>
        <v>Nachname16</v>
      </c>
      <c r="F314" s="29" t="str">
        <f t="shared" si="21"/>
        <v>16:00</v>
      </c>
      <c r="G314" s="29">
        <f>IF(OR(Dienstplan!F21=Schichten!$B$3,Dienstplan!F21=Schichten!$B$4),INDEX($D$98:$D$147,MATCH(CODE(Dienstplan!F21),$H$98:$H$147,0)),IF(ISERROR(VLOOKUP(Dienstplan!F21,Berechnung!$A$98:$D$147,4,0)),0,VLOOKUP(Dienstplan!F21,Berechnung!$A$98:$D$147,4,0)))</f>
        <v>0</v>
      </c>
      <c r="H314" s="29">
        <f>IF(OR(Dienstplan!G21=Schichten!$B$3,Dienstplan!G21=Schichten!$B$4),INDEX($D$98:$D$147,MATCH(CODE(Dienstplan!G21),$H$98:$H$147,0)),IF(ISERROR(VLOOKUP(Dienstplan!G21,Berechnung!$A$98:$D$147,4,0)),0,VLOOKUP(Dienstplan!G21,Berechnung!$A$98:$D$147,4,0)))</f>
        <v>0</v>
      </c>
      <c r="I314" s="29">
        <f>IF(OR(Dienstplan!H21=Schichten!$B$3,Dienstplan!H21=Schichten!$B$4),INDEX($D$98:$D$147,MATCH(CODE(Dienstplan!H21),$H$98:$H$147,0)),IF(ISERROR(VLOOKUP(Dienstplan!H21,Berechnung!$A$98:$D$147,4,0)),0,VLOOKUP(Dienstplan!H21,Berechnung!$A$98:$D$147,4,0)))</f>
        <v>0</v>
      </c>
      <c r="J314" s="29">
        <f>IF(OR(Dienstplan!I21=Schichten!$B$3,Dienstplan!I21=Schichten!$B$4),INDEX($D$98:$D$147,MATCH(CODE(Dienstplan!I21),$H$98:$H$147,0)),IF(ISERROR(VLOOKUP(Dienstplan!I21,Berechnung!$A$98:$D$147,4,0)),0,VLOOKUP(Dienstplan!I21,Berechnung!$A$98:$D$147,4,0)))</f>
        <v>0</v>
      </c>
      <c r="K314" s="29">
        <f>IF(OR(Dienstplan!J21=Schichten!$B$3,Dienstplan!J21=Schichten!$B$4),INDEX($D$98:$D$147,MATCH(CODE(Dienstplan!J21),$H$98:$H$147,0)),IF(ISERROR(VLOOKUP(Dienstplan!J21,Berechnung!$A$98:$D$147,4,0)),0,VLOOKUP(Dienstplan!J21,Berechnung!$A$98:$D$147,4,0)))</f>
        <v>0</v>
      </c>
      <c r="L314" s="29">
        <f>IF(OR(Dienstplan!K21=Schichten!$B$3,Dienstplan!K21=Schichten!$B$4),INDEX($D$98:$D$147,MATCH(CODE(Dienstplan!K21),$H$98:$H$147,0)),IF(ISERROR(VLOOKUP(Dienstplan!K21,Berechnung!$A$98:$D$147,4,0)),0,VLOOKUP(Dienstplan!K21,Berechnung!$A$98:$D$147,4,0)))</f>
        <v>0</v>
      </c>
      <c r="M314" s="29">
        <f>IF(OR(Dienstplan!L21=Schichten!$B$3,Dienstplan!L21=Schichten!$B$4),INDEX($D$98:$D$147,MATCH(CODE(Dienstplan!L21),$H$98:$H$147,0)),IF(ISERROR(VLOOKUP(Dienstplan!L21,Berechnung!$A$98:$D$147,4,0)),0,VLOOKUP(Dienstplan!L21,Berechnung!$A$98:$D$147,4,0)))</f>
        <v>0</v>
      </c>
      <c r="N314" s="29">
        <f>IF(OR(Dienstplan!M21=Schichten!$B$3,Dienstplan!M21=Schichten!$B$4),INDEX($D$98:$D$147,MATCH(CODE(Dienstplan!M21),$H$98:$H$147,0)),IF(ISERROR(VLOOKUP(Dienstplan!M21,Berechnung!$A$98:$D$147,4,0)),0,VLOOKUP(Dienstplan!M21,Berechnung!$A$98:$D$147,4,0)))</f>
        <v>0</v>
      </c>
      <c r="O314" s="29">
        <f>IF(OR(Dienstplan!N21=Schichten!$B$3,Dienstplan!N21=Schichten!$B$4),INDEX($D$98:$D$147,MATCH(CODE(Dienstplan!N21),$H$98:$H$147,0)),IF(ISERROR(VLOOKUP(Dienstplan!N21,Berechnung!$A$98:$D$147,4,0)),0,VLOOKUP(Dienstplan!N21,Berechnung!$A$98:$D$147,4,0)))</f>
        <v>0</v>
      </c>
      <c r="P314" s="29">
        <f>IF(OR(Dienstplan!O21=Schichten!$B$3,Dienstplan!O21=Schichten!$B$4),INDEX($D$98:$D$147,MATCH(CODE(Dienstplan!O21),$H$98:$H$147,0)),IF(ISERROR(VLOOKUP(Dienstplan!O21,Berechnung!$A$98:$D$147,4,0)),0,VLOOKUP(Dienstplan!O21,Berechnung!$A$98:$D$147,4,0)))</f>
        <v>0</v>
      </c>
      <c r="Q314" s="29">
        <f>IF(OR(Dienstplan!P21=Schichten!$B$3,Dienstplan!P21=Schichten!$B$4),INDEX($D$98:$D$147,MATCH(CODE(Dienstplan!P21),$H$98:$H$147,0)),IF(ISERROR(VLOOKUP(Dienstplan!P21,Berechnung!$A$98:$D$147,4,0)),0,VLOOKUP(Dienstplan!P21,Berechnung!$A$98:$D$147,4,0)))</f>
        <v>0</v>
      </c>
      <c r="R314" s="29">
        <f>IF(OR(Dienstplan!Q21=Schichten!$B$3,Dienstplan!Q21=Schichten!$B$4),INDEX($D$98:$D$147,MATCH(CODE(Dienstplan!Q21),$H$98:$H$147,0)),IF(ISERROR(VLOOKUP(Dienstplan!Q21,Berechnung!$A$98:$D$147,4,0)),0,VLOOKUP(Dienstplan!Q21,Berechnung!$A$98:$D$147,4,0)))</f>
        <v>0</v>
      </c>
      <c r="S314" s="29">
        <f>IF(OR(Dienstplan!R21=Schichten!$B$3,Dienstplan!R21=Schichten!$B$4),INDEX($D$98:$D$147,MATCH(CODE(Dienstplan!R21),$H$98:$H$147,0)),IF(ISERROR(VLOOKUP(Dienstplan!R21,Berechnung!$A$98:$D$147,4,0)),0,VLOOKUP(Dienstplan!R21,Berechnung!$A$98:$D$147,4,0)))</f>
        <v>0</v>
      </c>
      <c r="T314" s="29">
        <f>IF(OR(Dienstplan!S21=Schichten!$B$3,Dienstplan!S21=Schichten!$B$4),INDEX($D$98:$D$147,MATCH(CODE(Dienstplan!S21),$H$98:$H$147,0)),IF(ISERROR(VLOOKUP(Dienstplan!S21,Berechnung!$A$98:$D$147,4,0)),0,VLOOKUP(Dienstplan!S21,Berechnung!$A$98:$D$147,4,0)))</f>
        <v>0</v>
      </c>
      <c r="U314" s="29">
        <f>IF(OR(Dienstplan!T21=Schichten!$B$3,Dienstplan!T21=Schichten!$B$4),INDEX($D$98:$D$147,MATCH(CODE(Dienstplan!T21),$H$98:$H$147,0)),IF(ISERROR(VLOOKUP(Dienstplan!T21,Berechnung!$A$98:$D$147,4,0)),0,VLOOKUP(Dienstplan!T21,Berechnung!$A$98:$D$147,4,0)))</f>
        <v>0</v>
      </c>
      <c r="V314" s="29">
        <f>IF(OR(Dienstplan!U21=Schichten!$B$3,Dienstplan!U21=Schichten!$B$4),INDEX($D$98:$D$147,MATCH(CODE(Dienstplan!U21),$H$98:$H$147,0)),IF(ISERROR(VLOOKUP(Dienstplan!U21,Berechnung!$A$98:$D$147,4,0)),0,VLOOKUP(Dienstplan!U21,Berechnung!$A$98:$D$147,4,0)))</f>
        <v>0</v>
      </c>
      <c r="W314" s="29">
        <f>IF(OR(Dienstplan!V21=Schichten!$B$3,Dienstplan!V21=Schichten!$B$4),INDEX($D$98:$D$147,MATCH(CODE(Dienstplan!V21),$H$98:$H$147,0)),IF(ISERROR(VLOOKUP(Dienstplan!V21,Berechnung!$A$98:$D$147,4,0)),0,VLOOKUP(Dienstplan!V21,Berechnung!$A$98:$D$147,4,0)))</f>
        <v>0</v>
      </c>
      <c r="X314" s="29">
        <f>IF(OR(Dienstplan!W21=Schichten!$B$3,Dienstplan!W21=Schichten!$B$4),INDEX($D$98:$D$147,MATCH(CODE(Dienstplan!W21),$H$98:$H$147,0)),IF(ISERROR(VLOOKUP(Dienstplan!W21,Berechnung!$A$98:$D$147,4,0)),0,VLOOKUP(Dienstplan!W21,Berechnung!$A$98:$D$147,4,0)))</f>
        <v>0</v>
      </c>
      <c r="Y314" s="29">
        <f>IF(OR(Dienstplan!X21=Schichten!$B$3,Dienstplan!X21=Schichten!$B$4),INDEX($D$98:$D$147,MATCH(CODE(Dienstplan!X21),$H$98:$H$147,0)),IF(ISERROR(VLOOKUP(Dienstplan!X21,Berechnung!$A$98:$D$147,4,0)),0,VLOOKUP(Dienstplan!X21,Berechnung!$A$98:$D$147,4,0)))</f>
        <v>0</v>
      </c>
      <c r="Z314" s="29">
        <f>IF(OR(Dienstplan!Y21=Schichten!$B$3,Dienstplan!Y21=Schichten!$B$4),INDEX($D$98:$D$147,MATCH(CODE(Dienstplan!Y21),$H$98:$H$147,0)),IF(ISERROR(VLOOKUP(Dienstplan!Y21,Berechnung!$A$98:$D$147,4,0)),0,VLOOKUP(Dienstplan!Y21,Berechnung!$A$98:$D$147,4,0)))</f>
        <v>0</v>
      </c>
      <c r="AA314" s="29">
        <f>IF(OR(Dienstplan!Z21=Schichten!$B$3,Dienstplan!Z21=Schichten!$B$4),INDEX($D$98:$D$147,MATCH(CODE(Dienstplan!Z21),$H$98:$H$147,0)),IF(ISERROR(VLOOKUP(Dienstplan!Z21,Berechnung!$A$98:$D$147,4,0)),0,VLOOKUP(Dienstplan!Z21,Berechnung!$A$98:$D$147,4,0)))</f>
        <v>0</v>
      </c>
      <c r="AB314" s="29">
        <f>IF(OR(Dienstplan!AA21=Schichten!$B$3,Dienstplan!AA21=Schichten!$B$4),INDEX($D$98:$D$147,MATCH(CODE(Dienstplan!AA21),$H$98:$H$147,0)),IF(ISERROR(VLOOKUP(Dienstplan!AA21,Berechnung!$A$98:$D$147,4,0)),0,VLOOKUP(Dienstplan!AA21,Berechnung!$A$98:$D$147,4,0)))</f>
        <v>8</v>
      </c>
      <c r="AC314" s="29">
        <f>IF(OR(Dienstplan!AB21=Schichten!$B$3,Dienstplan!AB21=Schichten!$B$4),INDEX($D$98:$D$147,MATCH(CODE(Dienstplan!AB21),$H$98:$H$147,0)),IF(ISERROR(VLOOKUP(Dienstplan!AB21,Berechnung!$A$98:$D$147,4,0)),0,VLOOKUP(Dienstplan!AB21,Berechnung!$A$98:$D$147,4,0)))</f>
        <v>8</v>
      </c>
      <c r="AD314" s="29">
        <f>IF(OR(Dienstplan!AC21=Schichten!$B$3,Dienstplan!AC21=Schichten!$B$4),INDEX($D$98:$D$147,MATCH(CODE(Dienstplan!AC21),$H$98:$H$147,0)),IF(ISERROR(VLOOKUP(Dienstplan!AC21,Berechnung!$A$98:$D$147,4,0)),0,VLOOKUP(Dienstplan!AC21,Berechnung!$A$98:$D$147,4,0)))</f>
        <v>0</v>
      </c>
      <c r="AE314" s="29">
        <f>IF(OR(Dienstplan!AD21=Schichten!$B$3,Dienstplan!AD21=Schichten!$B$4),INDEX($D$98:$D$147,MATCH(CODE(Dienstplan!AD21),$H$98:$H$147,0)),IF(ISERROR(VLOOKUP(Dienstplan!AD21,Berechnung!$A$98:$D$147,4,0)),0,VLOOKUP(Dienstplan!AD21,Berechnung!$A$98:$D$147,4,0)))</f>
        <v>0</v>
      </c>
      <c r="AF314" s="29">
        <f>IF(OR(Dienstplan!AE21=Schichten!$B$3,Dienstplan!AE21=Schichten!$B$4),INDEX($D$98:$D$147,MATCH(CODE(Dienstplan!AE21),$H$98:$H$147,0)),IF(ISERROR(VLOOKUP(Dienstplan!AE21,Berechnung!$A$98:$D$147,4,0)),0,VLOOKUP(Dienstplan!AE21,Berechnung!$A$98:$D$147,4,0)))</f>
        <v>0</v>
      </c>
      <c r="AG314" s="29">
        <f>IF(OR(Dienstplan!AF21=Schichten!$B$3,Dienstplan!AF21=Schichten!$B$4),INDEX($D$98:$D$147,MATCH(CODE(Dienstplan!AF21),$H$98:$H$147,0)),IF(ISERROR(VLOOKUP(Dienstplan!AF21,Berechnung!$A$98:$D$147,4,0)),0,VLOOKUP(Dienstplan!AF21,Berechnung!$A$98:$D$147,4,0)))</f>
        <v>0</v>
      </c>
      <c r="AH314" s="29">
        <f>IF(OR(Dienstplan!AG21=Schichten!$B$3,Dienstplan!AG21=Schichten!$B$4),INDEX($D$98:$D$147,MATCH(CODE(Dienstplan!AG21),$H$98:$H$147,0)),IF(ISERROR(VLOOKUP(Dienstplan!AG21,Berechnung!$A$98:$D$147,4,0)),0,VLOOKUP(Dienstplan!AG21,Berechnung!$A$98:$D$147,4,0)))</f>
        <v>0</v>
      </c>
      <c r="AI314" s="29">
        <f>IF(OR(Dienstplan!AH21=Schichten!$B$3,Dienstplan!AH21=Schichten!$B$4),INDEX($D$98:$D$147,MATCH(CODE(Dienstplan!AH21),$H$98:$H$147,0)),IF(ISERROR(VLOOKUP(Dienstplan!AH21,Berechnung!$A$98:$D$147,4,0)),0,VLOOKUP(Dienstplan!AH21,Berechnung!$A$98:$D$147,4,0)))</f>
        <v>0</v>
      </c>
      <c r="AJ314" s="29">
        <f>IF(OR(Dienstplan!AI21=Schichten!$B$3,Dienstplan!AI21=Schichten!$B$4),INDEX($D$98:$D$147,MATCH(CODE(Dienstplan!AI21),$H$98:$H$147,0)),IF(ISERROR(VLOOKUP(Dienstplan!AI21,Berechnung!$A$98:$D$147,4,0)),0,VLOOKUP(Dienstplan!AI21,Berechnung!$A$98:$D$147,4,0)))</f>
        <v>0</v>
      </c>
      <c r="AK314" s="29">
        <f>IF(OR(Dienstplan!AJ21=Schichten!$B$3,Dienstplan!AJ21=Schichten!$B$4),INDEX($D$98:$D$147,MATCH(CODE(Dienstplan!AJ21),$H$98:$H$147,0)),IF(ISERROR(VLOOKUP(Dienstplan!AJ21,Berechnung!$A$98:$D$147,4,0)),0,VLOOKUP(Dienstplan!AJ21,Berechnung!$A$98:$D$147,4,0)))</f>
        <v>0</v>
      </c>
    </row>
    <row r="315" spans="1:37" x14ac:dyDescent="0.25">
      <c r="A315" s="82" t="str">
        <f>IF(Feiertage!D165&lt;&gt;"",Feiertage!B165,"")</f>
        <v/>
      </c>
      <c r="C315">
        <f>Dienstplan!B22</f>
        <v>17</v>
      </c>
      <c r="D315" t="str">
        <f>Dienstplan!C22</f>
        <v>Vorname17</v>
      </c>
      <c r="E315" t="str">
        <f>Dienstplan!D22</f>
        <v>Nachname17</v>
      </c>
      <c r="F315" s="29" t="str">
        <f t="shared" si="21"/>
        <v>00:00</v>
      </c>
      <c r="G315" s="29">
        <f>IF(OR(Dienstplan!F22=Schichten!$B$3,Dienstplan!F22=Schichten!$B$4),INDEX($D$98:$D$147,MATCH(CODE(Dienstplan!F22),$H$98:$H$147,0)),IF(ISERROR(VLOOKUP(Dienstplan!F22,Berechnung!$A$98:$D$147,4,0)),0,VLOOKUP(Dienstplan!F22,Berechnung!$A$98:$D$147,4,0)))</f>
        <v>0</v>
      </c>
      <c r="H315" s="29">
        <f>IF(OR(Dienstplan!G22=Schichten!$B$3,Dienstplan!G22=Schichten!$B$4),INDEX($D$98:$D$147,MATCH(CODE(Dienstplan!G22),$H$98:$H$147,0)),IF(ISERROR(VLOOKUP(Dienstplan!G22,Berechnung!$A$98:$D$147,4,0)),0,VLOOKUP(Dienstplan!G22,Berechnung!$A$98:$D$147,4,0)))</f>
        <v>0</v>
      </c>
      <c r="I315" s="29">
        <f>IF(OR(Dienstplan!H22=Schichten!$B$3,Dienstplan!H22=Schichten!$B$4),INDEX($D$98:$D$147,MATCH(CODE(Dienstplan!H22),$H$98:$H$147,0)),IF(ISERROR(VLOOKUP(Dienstplan!H22,Berechnung!$A$98:$D$147,4,0)),0,VLOOKUP(Dienstplan!H22,Berechnung!$A$98:$D$147,4,0)))</f>
        <v>0</v>
      </c>
      <c r="J315" s="29">
        <f>IF(OR(Dienstplan!I22=Schichten!$B$3,Dienstplan!I22=Schichten!$B$4),INDEX($D$98:$D$147,MATCH(CODE(Dienstplan!I22),$H$98:$H$147,0)),IF(ISERROR(VLOOKUP(Dienstplan!I22,Berechnung!$A$98:$D$147,4,0)),0,VLOOKUP(Dienstplan!I22,Berechnung!$A$98:$D$147,4,0)))</f>
        <v>0</v>
      </c>
      <c r="K315" s="29">
        <f>IF(OR(Dienstplan!J22=Schichten!$B$3,Dienstplan!J22=Schichten!$B$4),INDEX($D$98:$D$147,MATCH(CODE(Dienstplan!J22),$H$98:$H$147,0)),IF(ISERROR(VLOOKUP(Dienstplan!J22,Berechnung!$A$98:$D$147,4,0)),0,VLOOKUP(Dienstplan!J22,Berechnung!$A$98:$D$147,4,0)))</f>
        <v>0</v>
      </c>
      <c r="L315" s="29">
        <f>IF(OR(Dienstplan!K22=Schichten!$B$3,Dienstplan!K22=Schichten!$B$4),INDEX($D$98:$D$147,MATCH(CODE(Dienstplan!K22),$H$98:$H$147,0)),IF(ISERROR(VLOOKUP(Dienstplan!K22,Berechnung!$A$98:$D$147,4,0)),0,VLOOKUP(Dienstplan!K22,Berechnung!$A$98:$D$147,4,0)))</f>
        <v>0</v>
      </c>
      <c r="M315" s="29">
        <f>IF(OR(Dienstplan!L22=Schichten!$B$3,Dienstplan!L22=Schichten!$B$4),INDEX($D$98:$D$147,MATCH(CODE(Dienstplan!L22),$H$98:$H$147,0)),IF(ISERROR(VLOOKUP(Dienstplan!L22,Berechnung!$A$98:$D$147,4,0)),0,VLOOKUP(Dienstplan!L22,Berechnung!$A$98:$D$147,4,0)))</f>
        <v>0</v>
      </c>
      <c r="N315" s="29">
        <f>IF(OR(Dienstplan!M22=Schichten!$B$3,Dienstplan!M22=Schichten!$B$4),INDEX($D$98:$D$147,MATCH(CODE(Dienstplan!M22),$H$98:$H$147,0)),IF(ISERROR(VLOOKUP(Dienstplan!M22,Berechnung!$A$98:$D$147,4,0)),0,VLOOKUP(Dienstplan!M22,Berechnung!$A$98:$D$147,4,0)))</f>
        <v>0</v>
      </c>
      <c r="O315" s="29">
        <f>IF(OR(Dienstplan!N22=Schichten!$B$3,Dienstplan!N22=Schichten!$B$4),INDEX($D$98:$D$147,MATCH(CODE(Dienstplan!N22),$H$98:$H$147,0)),IF(ISERROR(VLOOKUP(Dienstplan!N22,Berechnung!$A$98:$D$147,4,0)),0,VLOOKUP(Dienstplan!N22,Berechnung!$A$98:$D$147,4,0)))</f>
        <v>0</v>
      </c>
      <c r="P315" s="29">
        <f>IF(OR(Dienstplan!O22=Schichten!$B$3,Dienstplan!O22=Schichten!$B$4),INDEX($D$98:$D$147,MATCH(CODE(Dienstplan!O22),$H$98:$H$147,0)),IF(ISERROR(VLOOKUP(Dienstplan!O22,Berechnung!$A$98:$D$147,4,0)),0,VLOOKUP(Dienstplan!O22,Berechnung!$A$98:$D$147,4,0)))</f>
        <v>0</v>
      </c>
      <c r="Q315" s="29">
        <f>IF(OR(Dienstplan!P22=Schichten!$B$3,Dienstplan!P22=Schichten!$B$4),INDEX($D$98:$D$147,MATCH(CODE(Dienstplan!P22),$H$98:$H$147,0)),IF(ISERROR(VLOOKUP(Dienstplan!P22,Berechnung!$A$98:$D$147,4,0)),0,VLOOKUP(Dienstplan!P22,Berechnung!$A$98:$D$147,4,0)))</f>
        <v>0</v>
      </c>
      <c r="R315" s="29">
        <f>IF(OR(Dienstplan!Q22=Schichten!$B$3,Dienstplan!Q22=Schichten!$B$4),INDEX($D$98:$D$147,MATCH(CODE(Dienstplan!Q22),$H$98:$H$147,0)),IF(ISERROR(VLOOKUP(Dienstplan!Q22,Berechnung!$A$98:$D$147,4,0)),0,VLOOKUP(Dienstplan!Q22,Berechnung!$A$98:$D$147,4,0)))</f>
        <v>0</v>
      </c>
      <c r="S315" s="29">
        <f>IF(OR(Dienstplan!R22=Schichten!$B$3,Dienstplan!R22=Schichten!$B$4),INDEX($D$98:$D$147,MATCH(CODE(Dienstplan!R22),$H$98:$H$147,0)),IF(ISERROR(VLOOKUP(Dienstplan!R22,Berechnung!$A$98:$D$147,4,0)),0,VLOOKUP(Dienstplan!R22,Berechnung!$A$98:$D$147,4,0)))</f>
        <v>0</v>
      </c>
      <c r="T315" s="29">
        <f>IF(OR(Dienstplan!S22=Schichten!$B$3,Dienstplan!S22=Schichten!$B$4),INDEX($D$98:$D$147,MATCH(CODE(Dienstplan!S22),$H$98:$H$147,0)),IF(ISERROR(VLOOKUP(Dienstplan!S22,Berechnung!$A$98:$D$147,4,0)),0,VLOOKUP(Dienstplan!S22,Berechnung!$A$98:$D$147,4,0)))</f>
        <v>0</v>
      </c>
      <c r="U315" s="29">
        <f>IF(OR(Dienstplan!T22=Schichten!$B$3,Dienstplan!T22=Schichten!$B$4),INDEX($D$98:$D$147,MATCH(CODE(Dienstplan!T22),$H$98:$H$147,0)),IF(ISERROR(VLOOKUP(Dienstplan!T22,Berechnung!$A$98:$D$147,4,0)),0,VLOOKUP(Dienstplan!T22,Berechnung!$A$98:$D$147,4,0)))</f>
        <v>0</v>
      </c>
      <c r="V315" s="29">
        <f>IF(OR(Dienstplan!U22=Schichten!$B$3,Dienstplan!U22=Schichten!$B$4),INDEX($D$98:$D$147,MATCH(CODE(Dienstplan!U22),$H$98:$H$147,0)),IF(ISERROR(VLOOKUP(Dienstplan!U22,Berechnung!$A$98:$D$147,4,0)),0,VLOOKUP(Dienstplan!U22,Berechnung!$A$98:$D$147,4,0)))</f>
        <v>0</v>
      </c>
      <c r="W315" s="29">
        <f>IF(OR(Dienstplan!V22=Schichten!$B$3,Dienstplan!V22=Schichten!$B$4),INDEX($D$98:$D$147,MATCH(CODE(Dienstplan!V22),$H$98:$H$147,0)),IF(ISERROR(VLOOKUP(Dienstplan!V22,Berechnung!$A$98:$D$147,4,0)),0,VLOOKUP(Dienstplan!V22,Berechnung!$A$98:$D$147,4,0)))</f>
        <v>0</v>
      </c>
      <c r="X315" s="29">
        <f>IF(OR(Dienstplan!W22=Schichten!$B$3,Dienstplan!W22=Schichten!$B$4),INDEX($D$98:$D$147,MATCH(CODE(Dienstplan!W22),$H$98:$H$147,0)),IF(ISERROR(VLOOKUP(Dienstplan!W22,Berechnung!$A$98:$D$147,4,0)),0,VLOOKUP(Dienstplan!W22,Berechnung!$A$98:$D$147,4,0)))</f>
        <v>0</v>
      </c>
      <c r="Y315" s="29">
        <f>IF(OR(Dienstplan!X22=Schichten!$B$3,Dienstplan!X22=Schichten!$B$4),INDEX($D$98:$D$147,MATCH(CODE(Dienstplan!X22),$H$98:$H$147,0)),IF(ISERROR(VLOOKUP(Dienstplan!X22,Berechnung!$A$98:$D$147,4,0)),0,VLOOKUP(Dienstplan!X22,Berechnung!$A$98:$D$147,4,0)))</f>
        <v>0</v>
      </c>
      <c r="Z315" s="29">
        <f>IF(OR(Dienstplan!Y22=Schichten!$B$3,Dienstplan!Y22=Schichten!$B$4),INDEX($D$98:$D$147,MATCH(CODE(Dienstplan!Y22),$H$98:$H$147,0)),IF(ISERROR(VLOOKUP(Dienstplan!Y22,Berechnung!$A$98:$D$147,4,0)),0,VLOOKUP(Dienstplan!Y22,Berechnung!$A$98:$D$147,4,0)))</f>
        <v>0</v>
      </c>
      <c r="AA315" s="29">
        <f>IF(OR(Dienstplan!Z22=Schichten!$B$3,Dienstplan!Z22=Schichten!$B$4),INDEX($D$98:$D$147,MATCH(CODE(Dienstplan!Z22),$H$98:$H$147,0)),IF(ISERROR(VLOOKUP(Dienstplan!Z22,Berechnung!$A$98:$D$147,4,0)),0,VLOOKUP(Dienstplan!Z22,Berechnung!$A$98:$D$147,4,0)))</f>
        <v>0</v>
      </c>
      <c r="AB315" s="29">
        <f>IF(OR(Dienstplan!AA22=Schichten!$B$3,Dienstplan!AA22=Schichten!$B$4),INDEX($D$98:$D$147,MATCH(CODE(Dienstplan!AA22),$H$98:$H$147,0)),IF(ISERROR(VLOOKUP(Dienstplan!AA22,Berechnung!$A$98:$D$147,4,0)),0,VLOOKUP(Dienstplan!AA22,Berechnung!$A$98:$D$147,4,0)))</f>
        <v>0</v>
      </c>
      <c r="AC315" s="29">
        <f>IF(OR(Dienstplan!AB22=Schichten!$B$3,Dienstplan!AB22=Schichten!$B$4),INDEX($D$98:$D$147,MATCH(CODE(Dienstplan!AB22),$H$98:$H$147,0)),IF(ISERROR(VLOOKUP(Dienstplan!AB22,Berechnung!$A$98:$D$147,4,0)),0,VLOOKUP(Dienstplan!AB22,Berechnung!$A$98:$D$147,4,0)))</f>
        <v>0</v>
      </c>
      <c r="AD315" s="29">
        <f>IF(OR(Dienstplan!AC22=Schichten!$B$3,Dienstplan!AC22=Schichten!$B$4),INDEX($D$98:$D$147,MATCH(CODE(Dienstplan!AC22),$H$98:$H$147,0)),IF(ISERROR(VLOOKUP(Dienstplan!AC22,Berechnung!$A$98:$D$147,4,0)),0,VLOOKUP(Dienstplan!AC22,Berechnung!$A$98:$D$147,4,0)))</f>
        <v>0</v>
      </c>
      <c r="AE315" s="29">
        <f>IF(OR(Dienstplan!AD22=Schichten!$B$3,Dienstplan!AD22=Schichten!$B$4),INDEX($D$98:$D$147,MATCH(CODE(Dienstplan!AD22),$H$98:$H$147,0)),IF(ISERROR(VLOOKUP(Dienstplan!AD22,Berechnung!$A$98:$D$147,4,0)),0,VLOOKUP(Dienstplan!AD22,Berechnung!$A$98:$D$147,4,0)))</f>
        <v>0</v>
      </c>
      <c r="AF315" s="29">
        <f>IF(OR(Dienstplan!AE22=Schichten!$B$3,Dienstplan!AE22=Schichten!$B$4),INDEX($D$98:$D$147,MATCH(CODE(Dienstplan!AE22),$H$98:$H$147,0)),IF(ISERROR(VLOOKUP(Dienstplan!AE22,Berechnung!$A$98:$D$147,4,0)),0,VLOOKUP(Dienstplan!AE22,Berechnung!$A$98:$D$147,4,0)))</f>
        <v>0</v>
      </c>
      <c r="AG315" s="29">
        <f>IF(OR(Dienstplan!AF22=Schichten!$B$3,Dienstplan!AF22=Schichten!$B$4),INDEX($D$98:$D$147,MATCH(CODE(Dienstplan!AF22),$H$98:$H$147,0)),IF(ISERROR(VLOOKUP(Dienstplan!AF22,Berechnung!$A$98:$D$147,4,0)),0,VLOOKUP(Dienstplan!AF22,Berechnung!$A$98:$D$147,4,0)))</f>
        <v>0</v>
      </c>
      <c r="AH315" s="29">
        <f>IF(OR(Dienstplan!AG22=Schichten!$B$3,Dienstplan!AG22=Schichten!$B$4),INDEX($D$98:$D$147,MATCH(CODE(Dienstplan!AG22),$H$98:$H$147,0)),IF(ISERROR(VLOOKUP(Dienstplan!AG22,Berechnung!$A$98:$D$147,4,0)),0,VLOOKUP(Dienstplan!AG22,Berechnung!$A$98:$D$147,4,0)))</f>
        <v>0</v>
      </c>
      <c r="AI315" s="29">
        <f>IF(OR(Dienstplan!AH22=Schichten!$B$3,Dienstplan!AH22=Schichten!$B$4),INDEX($D$98:$D$147,MATCH(CODE(Dienstplan!AH22),$H$98:$H$147,0)),IF(ISERROR(VLOOKUP(Dienstplan!AH22,Berechnung!$A$98:$D$147,4,0)),0,VLOOKUP(Dienstplan!AH22,Berechnung!$A$98:$D$147,4,0)))</f>
        <v>0</v>
      </c>
      <c r="AJ315" s="29">
        <f>IF(OR(Dienstplan!AI22=Schichten!$B$3,Dienstplan!AI22=Schichten!$B$4),INDEX($D$98:$D$147,MATCH(CODE(Dienstplan!AI22),$H$98:$H$147,0)),IF(ISERROR(VLOOKUP(Dienstplan!AI22,Berechnung!$A$98:$D$147,4,0)),0,VLOOKUP(Dienstplan!AI22,Berechnung!$A$98:$D$147,4,0)))</f>
        <v>0</v>
      </c>
      <c r="AK315" s="29">
        <f>IF(OR(Dienstplan!AJ22=Schichten!$B$3,Dienstplan!AJ22=Schichten!$B$4),INDEX($D$98:$D$147,MATCH(CODE(Dienstplan!AJ22),$H$98:$H$147,0)),IF(ISERROR(VLOOKUP(Dienstplan!AJ22,Berechnung!$A$98:$D$147,4,0)),0,VLOOKUP(Dienstplan!AJ22,Berechnung!$A$98:$D$147,4,0)))</f>
        <v>0</v>
      </c>
    </row>
    <row r="316" spans="1:37" x14ac:dyDescent="0.25">
      <c r="A316" s="82" t="str">
        <f>IF(Feiertage!D166&lt;&gt;"",Feiertage!B166,"")</f>
        <v/>
      </c>
      <c r="C316">
        <f>Dienstplan!B23</f>
        <v>18</v>
      </c>
      <c r="D316" t="str">
        <f>Dienstplan!C23</f>
        <v>Vorname18</v>
      </c>
      <c r="E316" t="str">
        <f>Dienstplan!D23</f>
        <v>Nachname18</v>
      </c>
      <c r="F316" s="29" t="str">
        <f t="shared" si="21"/>
        <v>00:00</v>
      </c>
      <c r="G316" s="29">
        <f>IF(OR(Dienstplan!F23=Schichten!$B$3,Dienstplan!F23=Schichten!$B$4),INDEX($D$98:$D$147,MATCH(CODE(Dienstplan!F23),$H$98:$H$147,0)),IF(ISERROR(VLOOKUP(Dienstplan!F23,Berechnung!$A$98:$D$147,4,0)),0,VLOOKUP(Dienstplan!F23,Berechnung!$A$98:$D$147,4,0)))</f>
        <v>0</v>
      </c>
      <c r="H316" s="29">
        <f>IF(OR(Dienstplan!G23=Schichten!$B$3,Dienstplan!G23=Schichten!$B$4),INDEX($D$98:$D$147,MATCH(CODE(Dienstplan!G23),$H$98:$H$147,0)),IF(ISERROR(VLOOKUP(Dienstplan!G23,Berechnung!$A$98:$D$147,4,0)),0,VLOOKUP(Dienstplan!G23,Berechnung!$A$98:$D$147,4,0)))</f>
        <v>0</v>
      </c>
      <c r="I316" s="29">
        <f>IF(OR(Dienstplan!H23=Schichten!$B$3,Dienstplan!H23=Schichten!$B$4),INDEX($D$98:$D$147,MATCH(CODE(Dienstplan!H23),$H$98:$H$147,0)),IF(ISERROR(VLOOKUP(Dienstplan!H23,Berechnung!$A$98:$D$147,4,0)),0,VLOOKUP(Dienstplan!H23,Berechnung!$A$98:$D$147,4,0)))</f>
        <v>0</v>
      </c>
      <c r="J316" s="29">
        <f>IF(OR(Dienstplan!I23=Schichten!$B$3,Dienstplan!I23=Schichten!$B$4),INDEX($D$98:$D$147,MATCH(CODE(Dienstplan!I23),$H$98:$H$147,0)),IF(ISERROR(VLOOKUP(Dienstplan!I23,Berechnung!$A$98:$D$147,4,0)),0,VLOOKUP(Dienstplan!I23,Berechnung!$A$98:$D$147,4,0)))</f>
        <v>0</v>
      </c>
      <c r="K316" s="29">
        <f>IF(OR(Dienstplan!J23=Schichten!$B$3,Dienstplan!J23=Schichten!$B$4),INDEX($D$98:$D$147,MATCH(CODE(Dienstplan!J23),$H$98:$H$147,0)),IF(ISERROR(VLOOKUP(Dienstplan!J23,Berechnung!$A$98:$D$147,4,0)),0,VLOOKUP(Dienstplan!J23,Berechnung!$A$98:$D$147,4,0)))</f>
        <v>0</v>
      </c>
      <c r="L316" s="29">
        <f>IF(OR(Dienstplan!K23=Schichten!$B$3,Dienstplan!K23=Schichten!$B$4),INDEX($D$98:$D$147,MATCH(CODE(Dienstplan!K23),$H$98:$H$147,0)),IF(ISERROR(VLOOKUP(Dienstplan!K23,Berechnung!$A$98:$D$147,4,0)),0,VLOOKUP(Dienstplan!K23,Berechnung!$A$98:$D$147,4,0)))</f>
        <v>0</v>
      </c>
      <c r="M316" s="29">
        <f>IF(OR(Dienstplan!L23=Schichten!$B$3,Dienstplan!L23=Schichten!$B$4),INDEX($D$98:$D$147,MATCH(CODE(Dienstplan!L23),$H$98:$H$147,0)),IF(ISERROR(VLOOKUP(Dienstplan!L23,Berechnung!$A$98:$D$147,4,0)),0,VLOOKUP(Dienstplan!L23,Berechnung!$A$98:$D$147,4,0)))</f>
        <v>0</v>
      </c>
      <c r="N316" s="29">
        <f>IF(OR(Dienstplan!M23=Schichten!$B$3,Dienstplan!M23=Schichten!$B$4),INDEX($D$98:$D$147,MATCH(CODE(Dienstplan!M23),$H$98:$H$147,0)),IF(ISERROR(VLOOKUP(Dienstplan!M23,Berechnung!$A$98:$D$147,4,0)),0,VLOOKUP(Dienstplan!M23,Berechnung!$A$98:$D$147,4,0)))</f>
        <v>0</v>
      </c>
      <c r="O316" s="29">
        <f>IF(OR(Dienstplan!N23=Schichten!$B$3,Dienstplan!N23=Schichten!$B$4),INDEX($D$98:$D$147,MATCH(CODE(Dienstplan!N23),$H$98:$H$147,0)),IF(ISERROR(VLOOKUP(Dienstplan!N23,Berechnung!$A$98:$D$147,4,0)),0,VLOOKUP(Dienstplan!N23,Berechnung!$A$98:$D$147,4,0)))</f>
        <v>0</v>
      </c>
      <c r="P316" s="29">
        <f>IF(OR(Dienstplan!O23=Schichten!$B$3,Dienstplan!O23=Schichten!$B$4),INDEX($D$98:$D$147,MATCH(CODE(Dienstplan!O23),$H$98:$H$147,0)),IF(ISERROR(VLOOKUP(Dienstplan!O23,Berechnung!$A$98:$D$147,4,0)),0,VLOOKUP(Dienstplan!O23,Berechnung!$A$98:$D$147,4,0)))</f>
        <v>0</v>
      </c>
      <c r="Q316" s="29">
        <f>IF(OR(Dienstplan!P23=Schichten!$B$3,Dienstplan!P23=Schichten!$B$4),INDEX($D$98:$D$147,MATCH(CODE(Dienstplan!P23),$H$98:$H$147,0)),IF(ISERROR(VLOOKUP(Dienstplan!P23,Berechnung!$A$98:$D$147,4,0)),0,VLOOKUP(Dienstplan!P23,Berechnung!$A$98:$D$147,4,0)))</f>
        <v>0</v>
      </c>
      <c r="R316" s="29">
        <f>IF(OR(Dienstplan!Q23=Schichten!$B$3,Dienstplan!Q23=Schichten!$B$4),INDEX($D$98:$D$147,MATCH(CODE(Dienstplan!Q23),$H$98:$H$147,0)),IF(ISERROR(VLOOKUP(Dienstplan!Q23,Berechnung!$A$98:$D$147,4,0)),0,VLOOKUP(Dienstplan!Q23,Berechnung!$A$98:$D$147,4,0)))</f>
        <v>0</v>
      </c>
      <c r="S316" s="29">
        <f>IF(OR(Dienstplan!R23=Schichten!$B$3,Dienstplan!R23=Schichten!$B$4),INDEX($D$98:$D$147,MATCH(CODE(Dienstplan!R23),$H$98:$H$147,0)),IF(ISERROR(VLOOKUP(Dienstplan!R23,Berechnung!$A$98:$D$147,4,0)),0,VLOOKUP(Dienstplan!R23,Berechnung!$A$98:$D$147,4,0)))</f>
        <v>0</v>
      </c>
      <c r="T316" s="29">
        <f>IF(OR(Dienstplan!S23=Schichten!$B$3,Dienstplan!S23=Schichten!$B$4),INDEX($D$98:$D$147,MATCH(CODE(Dienstplan!S23),$H$98:$H$147,0)),IF(ISERROR(VLOOKUP(Dienstplan!S23,Berechnung!$A$98:$D$147,4,0)),0,VLOOKUP(Dienstplan!S23,Berechnung!$A$98:$D$147,4,0)))</f>
        <v>0</v>
      </c>
      <c r="U316" s="29">
        <f>IF(OR(Dienstplan!T23=Schichten!$B$3,Dienstplan!T23=Schichten!$B$4),INDEX($D$98:$D$147,MATCH(CODE(Dienstplan!T23),$H$98:$H$147,0)),IF(ISERROR(VLOOKUP(Dienstplan!T23,Berechnung!$A$98:$D$147,4,0)),0,VLOOKUP(Dienstplan!T23,Berechnung!$A$98:$D$147,4,0)))</f>
        <v>0</v>
      </c>
      <c r="V316" s="29">
        <f>IF(OR(Dienstplan!U23=Schichten!$B$3,Dienstplan!U23=Schichten!$B$4),INDEX($D$98:$D$147,MATCH(CODE(Dienstplan!U23),$H$98:$H$147,0)),IF(ISERROR(VLOOKUP(Dienstplan!U23,Berechnung!$A$98:$D$147,4,0)),0,VLOOKUP(Dienstplan!U23,Berechnung!$A$98:$D$147,4,0)))</f>
        <v>0</v>
      </c>
      <c r="W316" s="29">
        <f>IF(OR(Dienstplan!V23=Schichten!$B$3,Dienstplan!V23=Schichten!$B$4),INDEX($D$98:$D$147,MATCH(CODE(Dienstplan!V23),$H$98:$H$147,0)),IF(ISERROR(VLOOKUP(Dienstplan!V23,Berechnung!$A$98:$D$147,4,0)),0,VLOOKUP(Dienstplan!V23,Berechnung!$A$98:$D$147,4,0)))</f>
        <v>0</v>
      </c>
      <c r="X316" s="29">
        <f>IF(OR(Dienstplan!W23=Schichten!$B$3,Dienstplan!W23=Schichten!$B$4),INDEX($D$98:$D$147,MATCH(CODE(Dienstplan!W23),$H$98:$H$147,0)),IF(ISERROR(VLOOKUP(Dienstplan!W23,Berechnung!$A$98:$D$147,4,0)),0,VLOOKUP(Dienstplan!W23,Berechnung!$A$98:$D$147,4,0)))</f>
        <v>0</v>
      </c>
      <c r="Y316" s="29">
        <f>IF(OR(Dienstplan!X23=Schichten!$B$3,Dienstplan!X23=Schichten!$B$4),INDEX($D$98:$D$147,MATCH(CODE(Dienstplan!X23),$H$98:$H$147,0)),IF(ISERROR(VLOOKUP(Dienstplan!X23,Berechnung!$A$98:$D$147,4,0)),0,VLOOKUP(Dienstplan!X23,Berechnung!$A$98:$D$147,4,0)))</f>
        <v>0</v>
      </c>
      <c r="Z316" s="29">
        <f>IF(OR(Dienstplan!Y23=Schichten!$B$3,Dienstplan!Y23=Schichten!$B$4),INDEX($D$98:$D$147,MATCH(CODE(Dienstplan!Y23),$H$98:$H$147,0)),IF(ISERROR(VLOOKUP(Dienstplan!Y23,Berechnung!$A$98:$D$147,4,0)),0,VLOOKUP(Dienstplan!Y23,Berechnung!$A$98:$D$147,4,0)))</f>
        <v>0</v>
      </c>
      <c r="AA316" s="29">
        <f>IF(OR(Dienstplan!Z23=Schichten!$B$3,Dienstplan!Z23=Schichten!$B$4),INDEX($D$98:$D$147,MATCH(CODE(Dienstplan!Z23),$H$98:$H$147,0)),IF(ISERROR(VLOOKUP(Dienstplan!Z23,Berechnung!$A$98:$D$147,4,0)),0,VLOOKUP(Dienstplan!Z23,Berechnung!$A$98:$D$147,4,0)))</f>
        <v>0</v>
      </c>
      <c r="AB316" s="29">
        <f>IF(OR(Dienstplan!AA23=Schichten!$B$3,Dienstplan!AA23=Schichten!$B$4),INDEX($D$98:$D$147,MATCH(CODE(Dienstplan!AA23),$H$98:$H$147,0)),IF(ISERROR(VLOOKUP(Dienstplan!AA23,Berechnung!$A$98:$D$147,4,0)),0,VLOOKUP(Dienstplan!AA23,Berechnung!$A$98:$D$147,4,0)))</f>
        <v>0</v>
      </c>
      <c r="AC316" s="29">
        <f>IF(OR(Dienstplan!AB23=Schichten!$B$3,Dienstplan!AB23=Schichten!$B$4),INDEX($D$98:$D$147,MATCH(CODE(Dienstplan!AB23),$H$98:$H$147,0)),IF(ISERROR(VLOOKUP(Dienstplan!AB23,Berechnung!$A$98:$D$147,4,0)),0,VLOOKUP(Dienstplan!AB23,Berechnung!$A$98:$D$147,4,0)))</f>
        <v>0</v>
      </c>
      <c r="AD316" s="29">
        <f>IF(OR(Dienstplan!AC23=Schichten!$B$3,Dienstplan!AC23=Schichten!$B$4),INDEX($D$98:$D$147,MATCH(CODE(Dienstplan!AC23),$H$98:$H$147,0)),IF(ISERROR(VLOOKUP(Dienstplan!AC23,Berechnung!$A$98:$D$147,4,0)),0,VLOOKUP(Dienstplan!AC23,Berechnung!$A$98:$D$147,4,0)))</f>
        <v>0</v>
      </c>
      <c r="AE316" s="29">
        <f>IF(OR(Dienstplan!AD23=Schichten!$B$3,Dienstplan!AD23=Schichten!$B$4),INDEX($D$98:$D$147,MATCH(CODE(Dienstplan!AD23),$H$98:$H$147,0)),IF(ISERROR(VLOOKUP(Dienstplan!AD23,Berechnung!$A$98:$D$147,4,0)),0,VLOOKUP(Dienstplan!AD23,Berechnung!$A$98:$D$147,4,0)))</f>
        <v>0</v>
      </c>
      <c r="AF316" s="29">
        <f>IF(OR(Dienstplan!AE23=Schichten!$B$3,Dienstplan!AE23=Schichten!$B$4),INDEX($D$98:$D$147,MATCH(CODE(Dienstplan!AE23),$H$98:$H$147,0)),IF(ISERROR(VLOOKUP(Dienstplan!AE23,Berechnung!$A$98:$D$147,4,0)),0,VLOOKUP(Dienstplan!AE23,Berechnung!$A$98:$D$147,4,0)))</f>
        <v>0</v>
      </c>
      <c r="AG316" s="29">
        <f>IF(OR(Dienstplan!AF23=Schichten!$B$3,Dienstplan!AF23=Schichten!$B$4),INDEX($D$98:$D$147,MATCH(CODE(Dienstplan!AF23),$H$98:$H$147,0)),IF(ISERROR(VLOOKUP(Dienstplan!AF23,Berechnung!$A$98:$D$147,4,0)),0,VLOOKUP(Dienstplan!AF23,Berechnung!$A$98:$D$147,4,0)))</f>
        <v>0</v>
      </c>
      <c r="AH316" s="29">
        <f>IF(OR(Dienstplan!AG23=Schichten!$B$3,Dienstplan!AG23=Schichten!$B$4),INDEX($D$98:$D$147,MATCH(CODE(Dienstplan!AG23),$H$98:$H$147,0)),IF(ISERROR(VLOOKUP(Dienstplan!AG23,Berechnung!$A$98:$D$147,4,0)),0,VLOOKUP(Dienstplan!AG23,Berechnung!$A$98:$D$147,4,0)))</f>
        <v>0</v>
      </c>
      <c r="AI316" s="29">
        <f>IF(OR(Dienstplan!AH23=Schichten!$B$3,Dienstplan!AH23=Schichten!$B$4),INDEX($D$98:$D$147,MATCH(CODE(Dienstplan!AH23),$H$98:$H$147,0)),IF(ISERROR(VLOOKUP(Dienstplan!AH23,Berechnung!$A$98:$D$147,4,0)),0,VLOOKUP(Dienstplan!AH23,Berechnung!$A$98:$D$147,4,0)))</f>
        <v>0</v>
      </c>
      <c r="AJ316" s="29">
        <f>IF(OR(Dienstplan!AI23=Schichten!$B$3,Dienstplan!AI23=Schichten!$B$4),INDEX($D$98:$D$147,MATCH(CODE(Dienstplan!AI23),$H$98:$H$147,0)),IF(ISERROR(VLOOKUP(Dienstplan!AI23,Berechnung!$A$98:$D$147,4,0)),0,VLOOKUP(Dienstplan!AI23,Berechnung!$A$98:$D$147,4,0)))</f>
        <v>0</v>
      </c>
      <c r="AK316" s="29">
        <f>IF(OR(Dienstplan!AJ23=Schichten!$B$3,Dienstplan!AJ23=Schichten!$B$4),INDEX($D$98:$D$147,MATCH(CODE(Dienstplan!AJ23),$H$98:$H$147,0)),IF(ISERROR(VLOOKUP(Dienstplan!AJ23,Berechnung!$A$98:$D$147,4,0)),0,VLOOKUP(Dienstplan!AJ23,Berechnung!$A$98:$D$147,4,0)))</f>
        <v>0</v>
      </c>
    </row>
    <row r="317" spans="1:37" x14ac:dyDescent="0.25">
      <c r="A317" s="82" t="str">
        <f>IF(Feiertage!D167&lt;&gt;"",Feiertage!B167,"")</f>
        <v/>
      </c>
      <c r="C317">
        <f>Dienstplan!B24</f>
        <v>19</v>
      </c>
      <c r="D317" t="str">
        <f>Dienstplan!C24</f>
        <v>Vorname19</v>
      </c>
      <c r="E317" t="str">
        <f>Dienstplan!D24</f>
        <v>Nachname19</v>
      </c>
      <c r="F317" s="29" t="str">
        <f t="shared" si="21"/>
        <v>00:00</v>
      </c>
      <c r="G317" s="29">
        <f>IF(OR(Dienstplan!F24=Schichten!$B$3,Dienstplan!F24=Schichten!$B$4),INDEX($D$98:$D$147,MATCH(CODE(Dienstplan!F24),$H$98:$H$147,0)),IF(ISERROR(VLOOKUP(Dienstplan!F24,Berechnung!$A$98:$D$147,4,0)),0,VLOOKUP(Dienstplan!F24,Berechnung!$A$98:$D$147,4,0)))</f>
        <v>0</v>
      </c>
      <c r="H317" s="29">
        <f>IF(OR(Dienstplan!G24=Schichten!$B$3,Dienstplan!G24=Schichten!$B$4),INDEX($D$98:$D$147,MATCH(CODE(Dienstplan!G24),$H$98:$H$147,0)),IF(ISERROR(VLOOKUP(Dienstplan!G24,Berechnung!$A$98:$D$147,4,0)),0,VLOOKUP(Dienstplan!G24,Berechnung!$A$98:$D$147,4,0)))</f>
        <v>0</v>
      </c>
      <c r="I317" s="29">
        <f>IF(OR(Dienstplan!H24=Schichten!$B$3,Dienstplan!H24=Schichten!$B$4),INDEX($D$98:$D$147,MATCH(CODE(Dienstplan!H24),$H$98:$H$147,0)),IF(ISERROR(VLOOKUP(Dienstplan!H24,Berechnung!$A$98:$D$147,4,0)),0,VLOOKUP(Dienstplan!H24,Berechnung!$A$98:$D$147,4,0)))</f>
        <v>0</v>
      </c>
      <c r="J317" s="29">
        <f>IF(OR(Dienstplan!I24=Schichten!$B$3,Dienstplan!I24=Schichten!$B$4),INDEX($D$98:$D$147,MATCH(CODE(Dienstplan!I24),$H$98:$H$147,0)),IF(ISERROR(VLOOKUP(Dienstplan!I24,Berechnung!$A$98:$D$147,4,0)),0,VLOOKUP(Dienstplan!I24,Berechnung!$A$98:$D$147,4,0)))</f>
        <v>0</v>
      </c>
      <c r="K317" s="29">
        <f>IF(OR(Dienstplan!J24=Schichten!$B$3,Dienstplan!J24=Schichten!$B$4),INDEX($D$98:$D$147,MATCH(CODE(Dienstplan!J24),$H$98:$H$147,0)),IF(ISERROR(VLOOKUP(Dienstplan!J24,Berechnung!$A$98:$D$147,4,0)),0,VLOOKUP(Dienstplan!J24,Berechnung!$A$98:$D$147,4,0)))</f>
        <v>0</v>
      </c>
      <c r="L317" s="29">
        <f>IF(OR(Dienstplan!K24=Schichten!$B$3,Dienstplan!K24=Schichten!$B$4),INDEX($D$98:$D$147,MATCH(CODE(Dienstplan!K24),$H$98:$H$147,0)),IF(ISERROR(VLOOKUP(Dienstplan!K24,Berechnung!$A$98:$D$147,4,0)),0,VLOOKUP(Dienstplan!K24,Berechnung!$A$98:$D$147,4,0)))</f>
        <v>0</v>
      </c>
      <c r="M317" s="29">
        <f>IF(OR(Dienstplan!L24=Schichten!$B$3,Dienstplan!L24=Schichten!$B$4),INDEX($D$98:$D$147,MATCH(CODE(Dienstplan!L24),$H$98:$H$147,0)),IF(ISERROR(VLOOKUP(Dienstplan!L24,Berechnung!$A$98:$D$147,4,0)),0,VLOOKUP(Dienstplan!L24,Berechnung!$A$98:$D$147,4,0)))</f>
        <v>0</v>
      </c>
      <c r="N317" s="29">
        <f>IF(OR(Dienstplan!M24=Schichten!$B$3,Dienstplan!M24=Schichten!$B$4),INDEX($D$98:$D$147,MATCH(CODE(Dienstplan!M24),$H$98:$H$147,0)),IF(ISERROR(VLOOKUP(Dienstplan!M24,Berechnung!$A$98:$D$147,4,0)),0,VLOOKUP(Dienstplan!M24,Berechnung!$A$98:$D$147,4,0)))</f>
        <v>0</v>
      </c>
      <c r="O317" s="29">
        <f>IF(OR(Dienstplan!N24=Schichten!$B$3,Dienstplan!N24=Schichten!$B$4),INDEX($D$98:$D$147,MATCH(CODE(Dienstplan!N24),$H$98:$H$147,0)),IF(ISERROR(VLOOKUP(Dienstplan!N24,Berechnung!$A$98:$D$147,4,0)),0,VLOOKUP(Dienstplan!N24,Berechnung!$A$98:$D$147,4,0)))</f>
        <v>0</v>
      </c>
      <c r="P317" s="29">
        <f>IF(OR(Dienstplan!O24=Schichten!$B$3,Dienstplan!O24=Schichten!$B$4),INDEX($D$98:$D$147,MATCH(CODE(Dienstplan!O24),$H$98:$H$147,0)),IF(ISERROR(VLOOKUP(Dienstplan!O24,Berechnung!$A$98:$D$147,4,0)),0,VLOOKUP(Dienstplan!O24,Berechnung!$A$98:$D$147,4,0)))</f>
        <v>0</v>
      </c>
      <c r="Q317" s="29">
        <f>IF(OR(Dienstplan!P24=Schichten!$B$3,Dienstplan!P24=Schichten!$B$4),INDEX($D$98:$D$147,MATCH(CODE(Dienstplan!P24),$H$98:$H$147,0)),IF(ISERROR(VLOOKUP(Dienstplan!P24,Berechnung!$A$98:$D$147,4,0)),0,VLOOKUP(Dienstplan!P24,Berechnung!$A$98:$D$147,4,0)))</f>
        <v>0</v>
      </c>
      <c r="R317" s="29">
        <f>IF(OR(Dienstplan!Q24=Schichten!$B$3,Dienstplan!Q24=Schichten!$B$4),INDEX($D$98:$D$147,MATCH(CODE(Dienstplan!Q24),$H$98:$H$147,0)),IF(ISERROR(VLOOKUP(Dienstplan!Q24,Berechnung!$A$98:$D$147,4,0)),0,VLOOKUP(Dienstplan!Q24,Berechnung!$A$98:$D$147,4,0)))</f>
        <v>0</v>
      </c>
      <c r="S317" s="29">
        <f>IF(OR(Dienstplan!R24=Schichten!$B$3,Dienstplan!R24=Schichten!$B$4),INDEX($D$98:$D$147,MATCH(CODE(Dienstplan!R24),$H$98:$H$147,0)),IF(ISERROR(VLOOKUP(Dienstplan!R24,Berechnung!$A$98:$D$147,4,0)),0,VLOOKUP(Dienstplan!R24,Berechnung!$A$98:$D$147,4,0)))</f>
        <v>0</v>
      </c>
      <c r="T317" s="29">
        <f>IF(OR(Dienstplan!S24=Schichten!$B$3,Dienstplan!S24=Schichten!$B$4),INDEX($D$98:$D$147,MATCH(CODE(Dienstplan!S24),$H$98:$H$147,0)),IF(ISERROR(VLOOKUP(Dienstplan!S24,Berechnung!$A$98:$D$147,4,0)),0,VLOOKUP(Dienstplan!S24,Berechnung!$A$98:$D$147,4,0)))</f>
        <v>0</v>
      </c>
      <c r="U317" s="29">
        <f>IF(OR(Dienstplan!T24=Schichten!$B$3,Dienstplan!T24=Schichten!$B$4),INDEX($D$98:$D$147,MATCH(CODE(Dienstplan!T24),$H$98:$H$147,0)),IF(ISERROR(VLOOKUP(Dienstplan!T24,Berechnung!$A$98:$D$147,4,0)),0,VLOOKUP(Dienstplan!T24,Berechnung!$A$98:$D$147,4,0)))</f>
        <v>0</v>
      </c>
      <c r="V317" s="29">
        <f>IF(OR(Dienstplan!U24=Schichten!$B$3,Dienstplan!U24=Schichten!$B$4),INDEX($D$98:$D$147,MATCH(CODE(Dienstplan!U24),$H$98:$H$147,0)),IF(ISERROR(VLOOKUP(Dienstplan!U24,Berechnung!$A$98:$D$147,4,0)),0,VLOOKUP(Dienstplan!U24,Berechnung!$A$98:$D$147,4,0)))</f>
        <v>0</v>
      </c>
      <c r="W317" s="29">
        <f>IF(OR(Dienstplan!V24=Schichten!$B$3,Dienstplan!V24=Schichten!$B$4),INDEX($D$98:$D$147,MATCH(CODE(Dienstplan!V24),$H$98:$H$147,0)),IF(ISERROR(VLOOKUP(Dienstplan!V24,Berechnung!$A$98:$D$147,4,0)),0,VLOOKUP(Dienstplan!V24,Berechnung!$A$98:$D$147,4,0)))</f>
        <v>0</v>
      </c>
      <c r="X317" s="29">
        <f>IF(OR(Dienstplan!W24=Schichten!$B$3,Dienstplan!W24=Schichten!$B$4),INDEX($D$98:$D$147,MATCH(CODE(Dienstplan!W24),$H$98:$H$147,0)),IF(ISERROR(VLOOKUP(Dienstplan!W24,Berechnung!$A$98:$D$147,4,0)),0,VLOOKUP(Dienstplan!W24,Berechnung!$A$98:$D$147,4,0)))</f>
        <v>0</v>
      </c>
      <c r="Y317" s="29">
        <f>IF(OR(Dienstplan!X24=Schichten!$B$3,Dienstplan!X24=Schichten!$B$4),INDEX($D$98:$D$147,MATCH(CODE(Dienstplan!X24),$H$98:$H$147,0)),IF(ISERROR(VLOOKUP(Dienstplan!X24,Berechnung!$A$98:$D$147,4,0)),0,VLOOKUP(Dienstplan!X24,Berechnung!$A$98:$D$147,4,0)))</f>
        <v>0</v>
      </c>
      <c r="Z317" s="29">
        <f>IF(OR(Dienstplan!Y24=Schichten!$B$3,Dienstplan!Y24=Schichten!$B$4),INDEX($D$98:$D$147,MATCH(CODE(Dienstplan!Y24),$H$98:$H$147,0)),IF(ISERROR(VLOOKUP(Dienstplan!Y24,Berechnung!$A$98:$D$147,4,0)),0,VLOOKUP(Dienstplan!Y24,Berechnung!$A$98:$D$147,4,0)))</f>
        <v>0</v>
      </c>
      <c r="AA317" s="29">
        <f>IF(OR(Dienstplan!Z24=Schichten!$B$3,Dienstplan!Z24=Schichten!$B$4),INDEX($D$98:$D$147,MATCH(CODE(Dienstplan!Z24),$H$98:$H$147,0)),IF(ISERROR(VLOOKUP(Dienstplan!Z24,Berechnung!$A$98:$D$147,4,0)),0,VLOOKUP(Dienstplan!Z24,Berechnung!$A$98:$D$147,4,0)))</f>
        <v>0</v>
      </c>
      <c r="AB317" s="29">
        <f>IF(OR(Dienstplan!AA24=Schichten!$B$3,Dienstplan!AA24=Schichten!$B$4),INDEX($D$98:$D$147,MATCH(CODE(Dienstplan!AA24),$H$98:$H$147,0)),IF(ISERROR(VLOOKUP(Dienstplan!AA24,Berechnung!$A$98:$D$147,4,0)),0,VLOOKUP(Dienstplan!AA24,Berechnung!$A$98:$D$147,4,0)))</f>
        <v>0</v>
      </c>
      <c r="AC317" s="29">
        <f>IF(OR(Dienstplan!AB24=Schichten!$B$3,Dienstplan!AB24=Schichten!$B$4),INDEX($D$98:$D$147,MATCH(CODE(Dienstplan!AB24),$H$98:$H$147,0)),IF(ISERROR(VLOOKUP(Dienstplan!AB24,Berechnung!$A$98:$D$147,4,0)),0,VLOOKUP(Dienstplan!AB24,Berechnung!$A$98:$D$147,4,0)))</f>
        <v>0</v>
      </c>
      <c r="AD317" s="29">
        <f>IF(OR(Dienstplan!AC24=Schichten!$B$3,Dienstplan!AC24=Schichten!$B$4),INDEX($D$98:$D$147,MATCH(CODE(Dienstplan!AC24),$H$98:$H$147,0)),IF(ISERROR(VLOOKUP(Dienstplan!AC24,Berechnung!$A$98:$D$147,4,0)),0,VLOOKUP(Dienstplan!AC24,Berechnung!$A$98:$D$147,4,0)))</f>
        <v>0</v>
      </c>
      <c r="AE317" s="29">
        <f>IF(OR(Dienstplan!AD24=Schichten!$B$3,Dienstplan!AD24=Schichten!$B$4),INDEX($D$98:$D$147,MATCH(CODE(Dienstplan!AD24),$H$98:$H$147,0)),IF(ISERROR(VLOOKUP(Dienstplan!AD24,Berechnung!$A$98:$D$147,4,0)),0,VLOOKUP(Dienstplan!AD24,Berechnung!$A$98:$D$147,4,0)))</f>
        <v>0</v>
      </c>
      <c r="AF317" s="29">
        <f>IF(OR(Dienstplan!AE24=Schichten!$B$3,Dienstplan!AE24=Schichten!$B$4),INDEX($D$98:$D$147,MATCH(CODE(Dienstplan!AE24),$H$98:$H$147,0)),IF(ISERROR(VLOOKUP(Dienstplan!AE24,Berechnung!$A$98:$D$147,4,0)),0,VLOOKUP(Dienstplan!AE24,Berechnung!$A$98:$D$147,4,0)))</f>
        <v>0</v>
      </c>
      <c r="AG317" s="29">
        <f>IF(OR(Dienstplan!AF24=Schichten!$B$3,Dienstplan!AF24=Schichten!$B$4),INDEX($D$98:$D$147,MATCH(CODE(Dienstplan!AF24),$H$98:$H$147,0)),IF(ISERROR(VLOOKUP(Dienstplan!AF24,Berechnung!$A$98:$D$147,4,0)),0,VLOOKUP(Dienstplan!AF24,Berechnung!$A$98:$D$147,4,0)))</f>
        <v>0</v>
      </c>
      <c r="AH317" s="29">
        <f>IF(OR(Dienstplan!AG24=Schichten!$B$3,Dienstplan!AG24=Schichten!$B$4),INDEX($D$98:$D$147,MATCH(CODE(Dienstplan!AG24),$H$98:$H$147,0)),IF(ISERROR(VLOOKUP(Dienstplan!AG24,Berechnung!$A$98:$D$147,4,0)),0,VLOOKUP(Dienstplan!AG24,Berechnung!$A$98:$D$147,4,0)))</f>
        <v>0</v>
      </c>
      <c r="AI317" s="29">
        <f>IF(OR(Dienstplan!AH24=Schichten!$B$3,Dienstplan!AH24=Schichten!$B$4),INDEX($D$98:$D$147,MATCH(CODE(Dienstplan!AH24),$H$98:$H$147,0)),IF(ISERROR(VLOOKUP(Dienstplan!AH24,Berechnung!$A$98:$D$147,4,0)),0,VLOOKUP(Dienstplan!AH24,Berechnung!$A$98:$D$147,4,0)))</f>
        <v>0</v>
      </c>
      <c r="AJ317" s="29">
        <f>IF(OR(Dienstplan!AI24=Schichten!$B$3,Dienstplan!AI24=Schichten!$B$4),INDEX($D$98:$D$147,MATCH(CODE(Dienstplan!AI24),$H$98:$H$147,0)),IF(ISERROR(VLOOKUP(Dienstplan!AI24,Berechnung!$A$98:$D$147,4,0)),0,VLOOKUP(Dienstplan!AI24,Berechnung!$A$98:$D$147,4,0)))</f>
        <v>0</v>
      </c>
      <c r="AK317" s="29">
        <f>IF(OR(Dienstplan!AJ24=Schichten!$B$3,Dienstplan!AJ24=Schichten!$B$4),INDEX($D$98:$D$147,MATCH(CODE(Dienstplan!AJ24),$H$98:$H$147,0)),IF(ISERROR(VLOOKUP(Dienstplan!AJ24,Berechnung!$A$98:$D$147,4,0)),0,VLOOKUP(Dienstplan!AJ24,Berechnung!$A$98:$D$147,4,0)))</f>
        <v>0</v>
      </c>
    </row>
    <row r="318" spans="1:37" x14ac:dyDescent="0.25">
      <c r="A318" s="82" t="str">
        <f>IF(Feiertage!D168&lt;&gt;"",Feiertage!B168,"")</f>
        <v/>
      </c>
      <c r="C318">
        <f>Dienstplan!B25</f>
        <v>20</v>
      </c>
      <c r="D318" t="str">
        <f>Dienstplan!C25</f>
        <v>Vorname20</v>
      </c>
      <c r="E318" t="str">
        <f>Dienstplan!D25</f>
        <v>Nachname20</v>
      </c>
      <c r="F318" s="29" t="str">
        <f t="shared" si="21"/>
        <v>00:00</v>
      </c>
      <c r="G318" s="29">
        <f>IF(OR(Dienstplan!F25=Schichten!$B$3,Dienstplan!F25=Schichten!$B$4),INDEX($D$98:$D$147,MATCH(CODE(Dienstplan!F25),$H$98:$H$147,0)),IF(ISERROR(VLOOKUP(Dienstplan!F25,Berechnung!$A$98:$D$147,4,0)),0,VLOOKUP(Dienstplan!F25,Berechnung!$A$98:$D$147,4,0)))</f>
        <v>0</v>
      </c>
      <c r="H318" s="29">
        <f>IF(OR(Dienstplan!G25=Schichten!$B$3,Dienstplan!G25=Schichten!$B$4),INDEX($D$98:$D$147,MATCH(CODE(Dienstplan!G25),$H$98:$H$147,0)),IF(ISERROR(VLOOKUP(Dienstplan!G25,Berechnung!$A$98:$D$147,4,0)),0,VLOOKUP(Dienstplan!G25,Berechnung!$A$98:$D$147,4,0)))</f>
        <v>0</v>
      </c>
      <c r="I318" s="29">
        <f>IF(OR(Dienstplan!H25=Schichten!$B$3,Dienstplan!H25=Schichten!$B$4),INDEX($D$98:$D$147,MATCH(CODE(Dienstplan!H25),$H$98:$H$147,0)),IF(ISERROR(VLOOKUP(Dienstplan!H25,Berechnung!$A$98:$D$147,4,0)),0,VLOOKUP(Dienstplan!H25,Berechnung!$A$98:$D$147,4,0)))</f>
        <v>0</v>
      </c>
      <c r="J318" s="29">
        <f>IF(OR(Dienstplan!I25=Schichten!$B$3,Dienstplan!I25=Schichten!$B$4),INDEX($D$98:$D$147,MATCH(CODE(Dienstplan!I25),$H$98:$H$147,0)),IF(ISERROR(VLOOKUP(Dienstplan!I25,Berechnung!$A$98:$D$147,4,0)),0,VLOOKUP(Dienstplan!I25,Berechnung!$A$98:$D$147,4,0)))</f>
        <v>0</v>
      </c>
      <c r="K318" s="29">
        <f>IF(OR(Dienstplan!J25=Schichten!$B$3,Dienstplan!J25=Schichten!$B$4),INDEX($D$98:$D$147,MATCH(CODE(Dienstplan!J25),$H$98:$H$147,0)),IF(ISERROR(VLOOKUP(Dienstplan!J25,Berechnung!$A$98:$D$147,4,0)),0,VLOOKUP(Dienstplan!J25,Berechnung!$A$98:$D$147,4,0)))</f>
        <v>0</v>
      </c>
      <c r="L318" s="29">
        <f>IF(OR(Dienstplan!K25=Schichten!$B$3,Dienstplan!K25=Schichten!$B$4),INDEX($D$98:$D$147,MATCH(CODE(Dienstplan!K25),$H$98:$H$147,0)),IF(ISERROR(VLOOKUP(Dienstplan!K25,Berechnung!$A$98:$D$147,4,0)),0,VLOOKUP(Dienstplan!K25,Berechnung!$A$98:$D$147,4,0)))</f>
        <v>0</v>
      </c>
      <c r="M318" s="29">
        <f>IF(OR(Dienstplan!L25=Schichten!$B$3,Dienstplan!L25=Schichten!$B$4),INDEX($D$98:$D$147,MATCH(CODE(Dienstplan!L25),$H$98:$H$147,0)),IF(ISERROR(VLOOKUP(Dienstplan!L25,Berechnung!$A$98:$D$147,4,0)),0,VLOOKUP(Dienstplan!L25,Berechnung!$A$98:$D$147,4,0)))</f>
        <v>0</v>
      </c>
      <c r="N318" s="29">
        <f>IF(OR(Dienstplan!M25=Schichten!$B$3,Dienstplan!M25=Schichten!$B$4),INDEX($D$98:$D$147,MATCH(CODE(Dienstplan!M25),$H$98:$H$147,0)),IF(ISERROR(VLOOKUP(Dienstplan!M25,Berechnung!$A$98:$D$147,4,0)),0,VLOOKUP(Dienstplan!M25,Berechnung!$A$98:$D$147,4,0)))</f>
        <v>0</v>
      </c>
      <c r="O318" s="29">
        <f>IF(OR(Dienstplan!N25=Schichten!$B$3,Dienstplan!N25=Schichten!$B$4),INDEX($D$98:$D$147,MATCH(CODE(Dienstplan!N25),$H$98:$H$147,0)),IF(ISERROR(VLOOKUP(Dienstplan!N25,Berechnung!$A$98:$D$147,4,0)),0,VLOOKUP(Dienstplan!N25,Berechnung!$A$98:$D$147,4,0)))</f>
        <v>0</v>
      </c>
      <c r="P318" s="29">
        <f>IF(OR(Dienstplan!O25=Schichten!$B$3,Dienstplan!O25=Schichten!$B$4),INDEX($D$98:$D$147,MATCH(CODE(Dienstplan!O25),$H$98:$H$147,0)),IF(ISERROR(VLOOKUP(Dienstplan!O25,Berechnung!$A$98:$D$147,4,0)),0,VLOOKUP(Dienstplan!O25,Berechnung!$A$98:$D$147,4,0)))</f>
        <v>0</v>
      </c>
      <c r="Q318" s="29">
        <f>IF(OR(Dienstplan!P25=Schichten!$B$3,Dienstplan!P25=Schichten!$B$4),INDEX($D$98:$D$147,MATCH(CODE(Dienstplan!P25),$H$98:$H$147,0)),IF(ISERROR(VLOOKUP(Dienstplan!P25,Berechnung!$A$98:$D$147,4,0)),0,VLOOKUP(Dienstplan!P25,Berechnung!$A$98:$D$147,4,0)))</f>
        <v>0</v>
      </c>
      <c r="R318" s="29">
        <f>IF(OR(Dienstplan!Q25=Schichten!$B$3,Dienstplan!Q25=Schichten!$B$4),INDEX($D$98:$D$147,MATCH(CODE(Dienstplan!Q25),$H$98:$H$147,0)),IF(ISERROR(VLOOKUP(Dienstplan!Q25,Berechnung!$A$98:$D$147,4,0)),0,VLOOKUP(Dienstplan!Q25,Berechnung!$A$98:$D$147,4,0)))</f>
        <v>0</v>
      </c>
      <c r="S318" s="29">
        <f>IF(OR(Dienstplan!R25=Schichten!$B$3,Dienstplan!R25=Schichten!$B$4),INDEX($D$98:$D$147,MATCH(CODE(Dienstplan!R25),$H$98:$H$147,0)),IF(ISERROR(VLOOKUP(Dienstplan!R25,Berechnung!$A$98:$D$147,4,0)),0,VLOOKUP(Dienstplan!R25,Berechnung!$A$98:$D$147,4,0)))</f>
        <v>0</v>
      </c>
      <c r="T318" s="29">
        <f>IF(OR(Dienstplan!S25=Schichten!$B$3,Dienstplan!S25=Schichten!$B$4),INDEX($D$98:$D$147,MATCH(CODE(Dienstplan!S25),$H$98:$H$147,0)),IF(ISERROR(VLOOKUP(Dienstplan!S25,Berechnung!$A$98:$D$147,4,0)),0,VLOOKUP(Dienstplan!S25,Berechnung!$A$98:$D$147,4,0)))</f>
        <v>0</v>
      </c>
      <c r="U318" s="29">
        <f>IF(OR(Dienstplan!T25=Schichten!$B$3,Dienstplan!T25=Schichten!$B$4),INDEX($D$98:$D$147,MATCH(CODE(Dienstplan!T25),$H$98:$H$147,0)),IF(ISERROR(VLOOKUP(Dienstplan!T25,Berechnung!$A$98:$D$147,4,0)),0,VLOOKUP(Dienstplan!T25,Berechnung!$A$98:$D$147,4,0)))</f>
        <v>0</v>
      </c>
      <c r="V318" s="29">
        <f>IF(OR(Dienstplan!U25=Schichten!$B$3,Dienstplan!U25=Schichten!$B$4),INDEX($D$98:$D$147,MATCH(CODE(Dienstplan!U25),$H$98:$H$147,0)),IF(ISERROR(VLOOKUP(Dienstplan!U25,Berechnung!$A$98:$D$147,4,0)),0,VLOOKUP(Dienstplan!U25,Berechnung!$A$98:$D$147,4,0)))</f>
        <v>0</v>
      </c>
      <c r="W318" s="29">
        <f>IF(OR(Dienstplan!V25=Schichten!$B$3,Dienstplan!V25=Schichten!$B$4),INDEX($D$98:$D$147,MATCH(CODE(Dienstplan!V25),$H$98:$H$147,0)),IF(ISERROR(VLOOKUP(Dienstplan!V25,Berechnung!$A$98:$D$147,4,0)),0,VLOOKUP(Dienstplan!V25,Berechnung!$A$98:$D$147,4,0)))</f>
        <v>0</v>
      </c>
      <c r="X318" s="29">
        <f>IF(OR(Dienstplan!W25=Schichten!$B$3,Dienstplan!W25=Schichten!$B$4),INDEX($D$98:$D$147,MATCH(CODE(Dienstplan!W25),$H$98:$H$147,0)),IF(ISERROR(VLOOKUP(Dienstplan!W25,Berechnung!$A$98:$D$147,4,0)),0,VLOOKUP(Dienstplan!W25,Berechnung!$A$98:$D$147,4,0)))</f>
        <v>0</v>
      </c>
      <c r="Y318" s="29">
        <f>IF(OR(Dienstplan!X25=Schichten!$B$3,Dienstplan!X25=Schichten!$B$4),INDEX($D$98:$D$147,MATCH(CODE(Dienstplan!X25),$H$98:$H$147,0)),IF(ISERROR(VLOOKUP(Dienstplan!X25,Berechnung!$A$98:$D$147,4,0)),0,VLOOKUP(Dienstplan!X25,Berechnung!$A$98:$D$147,4,0)))</f>
        <v>0</v>
      </c>
      <c r="Z318" s="29">
        <f>IF(OR(Dienstplan!Y25=Schichten!$B$3,Dienstplan!Y25=Schichten!$B$4),INDEX($D$98:$D$147,MATCH(CODE(Dienstplan!Y25),$H$98:$H$147,0)),IF(ISERROR(VLOOKUP(Dienstplan!Y25,Berechnung!$A$98:$D$147,4,0)),0,VLOOKUP(Dienstplan!Y25,Berechnung!$A$98:$D$147,4,0)))</f>
        <v>0</v>
      </c>
      <c r="AA318" s="29">
        <f>IF(OR(Dienstplan!Z25=Schichten!$B$3,Dienstplan!Z25=Schichten!$B$4),INDEX($D$98:$D$147,MATCH(CODE(Dienstplan!Z25),$H$98:$H$147,0)),IF(ISERROR(VLOOKUP(Dienstplan!Z25,Berechnung!$A$98:$D$147,4,0)),0,VLOOKUP(Dienstplan!Z25,Berechnung!$A$98:$D$147,4,0)))</f>
        <v>0</v>
      </c>
      <c r="AB318" s="29">
        <f>IF(OR(Dienstplan!AA25=Schichten!$B$3,Dienstplan!AA25=Schichten!$B$4),INDEX($D$98:$D$147,MATCH(CODE(Dienstplan!AA25),$H$98:$H$147,0)),IF(ISERROR(VLOOKUP(Dienstplan!AA25,Berechnung!$A$98:$D$147,4,0)),0,VLOOKUP(Dienstplan!AA25,Berechnung!$A$98:$D$147,4,0)))</f>
        <v>0</v>
      </c>
      <c r="AC318" s="29">
        <f>IF(OR(Dienstplan!AB25=Schichten!$B$3,Dienstplan!AB25=Schichten!$B$4),INDEX($D$98:$D$147,MATCH(CODE(Dienstplan!AB25),$H$98:$H$147,0)),IF(ISERROR(VLOOKUP(Dienstplan!AB25,Berechnung!$A$98:$D$147,4,0)),0,VLOOKUP(Dienstplan!AB25,Berechnung!$A$98:$D$147,4,0)))</f>
        <v>0</v>
      </c>
      <c r="AD318" s="29">
        <f>IF(OR(Dienstplan!AC25=Schichten!$B$3,Dienstplan!AC25=Schichten!$B$4),INDEX($D$98:$D$147,MATCH(CODE(Dienstplan!AC25),$H$98:$H$147,0)),IF(ISERROR(VLOOKUP(Dienstplan!AC25,Berechnung!$A$98:$D$147,4,0)),0,VLOOKUP(Dienstplan!AC25,Berechnung!$A$98:$D$147,4,0)))</f>
        <v>0</v>
      </c>
      <c r="AE318" s="29">
        <f>IF(OR(Dienstplan!AD25=Schichten!$B$3,Dienstplan!AD25=Schichten!$B$4),INDEX($D$98:$D$147,MATCH(CODE(Dienstplan!AD25),$H$98:$H$147,0)),IF(ISERROR(VLOOKUP(Dienstplan!AD25,Berechnung!$A$98:$D$147,4,0)),0,VLOOKUP(Dienstplan!AD25,Berechnung!$A$98:$D$147,4,0)))</f>
        <v>0</v>
      </c>
      <c r="AF318" s="29">
        <f>IF(OR(Dienstplan!AE25=Schichten!$B$3,Dienstplan!AE25=Schichten!$B$4),INDEX($D$98:$D$147,MATCH(CODE(Dienstplan!AE25),$H$98:$H$147,0)),IF(ISERROR(VLOOKUP(Dienstplan!AE25,Berechnung!$A$98:$D$147,4,0)),0,VLOOKUP(Dienstplan!AE25,Berechnung!$A$98:$D$147,4,0)))</f>
        <v>0</v>
      </c>
      <c r="AG318" s="29">
        <f>IF(OR(Dienstplan!AF25=Schichten!$B$3,Dienstplan!AF25=Schichten!$B$4),INDEX($D$98:$D$147,MATCH(CODE(Dienstplan!AF25),$H$98:$H$147,0)),IF(ISERROR(VLOOKUP(Dienstplan!AF25,Berechnung!$A$98:$D$147,4,0)),0,VLOOKUP(Dienstplan!AF25,Berechnung!$A$98:$D$147,4,0)))</f>
        <v>0</v>
      </c>
      <c r="AH318" s="29">
        <f>IF(OR(Dienstplan!AG25=Schichten!$B$3,Dienstplan!AG25=Schichten!$B$4),INDEX($D$98:$D$147,MATCH(CODE(Dienstplan!AG25),$H$98:$H$147,0)),IF(ISERROR(VLOOKUP(Dienstplan!AG25,Berechnung!$A$98:$D$147,4,0)),0,VLOOKUP(Dienstplan!AG25,Berechnung!$A$98:$D$147,4,0)))</f>
        <v>0</v>
      </c>
      <c r="AI318" s="29">
        <f>IF(OR(Dienstplan!AH25=Schichten!$B$3,Dienstplan!AH25=Schichten!$B$4),INDEX($D$98:$D$147,MATCH(CODE(Dienstplan!AH25),$H$98:$H$147,0)),IF(ISERROR(VLOOKUP(Dienstplan!AH25,Berechnung!$A$98:$D$147,4,0)),0,VLOOKUP(Dienstplan!AH25,Berechnung!$A$98:$D$147,4,0)))</f>
        <v>0</v>
      </c>
      <c r="AJ318" s="29">
        <f>IF(OR(Dienstplan!AI25=Schichten!$B$3,Dienstplan!AI25=Schichten!$B$4),INDEX($D$98:$D$147,MATCH(CODE(Dienstplan!AI25),$H$98:$H$147,0)),IF(ISERROR(VLOOKUP(Dienstplan!AI25,Berechnung!$A$98:$D$147,4,0)),0,VLOOKUP(Dienstplan!AI25,Berechnung!$A$98:$D$147,4,0)))</f>
        <v>0</v>
      </c>
      <c r="AK318" s="29">
        <f>IF(OR(Dienstplan!AJ25=Schichten!$B$3,Dienstplan!AJ25=Schichten!$B$4),INDEX($D$98:$D$147,MATCH(CODE(Dienstplan!AJ25),$H$98:$H$147,0)),IF(ISERROR(VLOOKUP(Dienstplan!AJ25,Berechnung!$A$98:$D$147,4,0)),0,VLOOKUP(Dienstplan!AJ25,Berechnung!$A$98:$D$147,4,0)))</f>
        <v>0</v>
      </c>
    </row>
    <row r="319" spans="1:37" x14ac:dyDescent="0.25">
      <c r="A319" s="82" t="str">
        <f>IF(Feiertage!D169&lt;&gt;"",Feiertage!B169,"")</f>
        <v/>
      </c>
      <c r="C319">
        <f>Dienstplan!B26</f>
        <v>21</v>
      </c>
      <c r="D319" t="str">
        <f>Dienstplan!C26</f>
        <v>Vorname21</v>
      </c>
      <c r="E319" t="str">
        <f>Dienstplan!D26</f>
        <v>Nachname21</v>
      </c>
      <c r="F319" s="29" t="str">
        <f t="shared" si="21"/>
        <v>00:00</v>
      </c>
      <c r="G319" s="29">
        <f>IF(OR(Dienstplan!F26=Schichten!$B$3,Dienstplan!F26=Schichten!$B$4),INDEX($D$98:$D$147,MATCH(CODE(Dienstplan!F26),$H$98:$H$147,0)),IF(ISERROR(VLOOKUP(Dienstplan!F26,Berechnung!$A$98:$D$147,4,0)),0,VLOOKUP(Dienstplan!F26,Berechnung!$A$98:$D$147,4,0)))</f>
        <v>0</v>
      </c>
      <c r="H319" s="29">
        <f>IF(OR(Dienstplan!G26=Schichten!$B$3,Dienstplan!G26=Schichten!$B$4),INDEX($D$98:$D$147,MATCH(CODE(Dienstplan!G26),$H$98:$H$147,0)),IF(ISERROR(VLOOKUP(Dienstplan!G26,Berechnung!$A$98:$D$147,4,0)),0,VLOOKUP(Dienstplan!G26,Berechnung!$A$98:$D$147,4,0)))</f>
        <v>0</v>
      </c>
      <c r="I319" s="29">
        <f>IF(OR(Dienstplan!H26=Schichten!$B$3,Dienstplan!H26=Schichten!$B$4),INDEX($D$98:$D$147,MATCH(CODE(Dienstplan!H26),$H$98:$H$147,0)),IF(ISERROR(VLOOKUP(Dienstplan!H26,Berechnung!$A$98:$D$147,4,0)),0,VLOOKUP(Dienstplan!H26,Berechnung!$A$98:$D$147,4,0)))</f>
        <v>0</v>
      </c>
      <c r="J319" s="29">
        <f>IF(OR(Dienstplan!I26=Schichten!$B$3,Dienstplan!I26=Schichten!$B$4),INDEX($D$98:$D$147,MATCH(CODE(Dienstplan!I26),$H$98:$H$147,0)),IF(ISERROR(VLOOKUP(Dienstplan!I26,Berechnung!$A$98:$D$147,4,0)),0,VLOOKUP(Dienstplan!I26,Berechnung!$A$98:$D$147,4,0)))</f>
        <v>0</v>
      </c>
      <c r="K319" s="29">
        <f>IF(OR(Dienstplan!J26=Schichten!$B$3,Dienstplan!J26=Schichten!$B$4),INDEX($D$98:$D$147,MATCH(CODE(Dienstplan!J26),$H$98:$H$147,0)),IF(ISERROR(VLOOKUP(Dienstplan!J26,Berechnung!$A$98:$D$147,4,0)),0,VLOOKUP(Dienstplan!J26,Berechnung!$A$98:$D$147,4,0)))</f>
        <v>0</v>
      </c>
      <c r="L319" s="29">
        <f>IF(OR(Dienstplan!K26=Schichten!$B$3,Dienstplan!K26=Schichten!$B$4),INDEX($D$98:$D$147,MATCH(CODE(Dienstplan!K26),$H$98:$H$147,0)),IF(ISERROR(VLOOKUP(Dienstplan!K26,Berechnung!$A$98:$D$147,4,0)),0,VLOOKUP(Dienstplan!K26,Berechnung!$A$98:$D$147,4,0)))</f>
        <v>0</v>
      </c>
      <c r="M319" s="29">
        <f>IF(OR(Dienstplan!L26=Schichten!$B$3,Dienstplan!L26=Schichten!$B$4),INDEX($D$98:$D$147,MATCH(CODE(Dienstplan!L26),$H$98:$H$147,0)),IF(ISERROR(VLOOKUP(Dienstplan!L26,Berechnung!$A$98:$D$147,4,0)),0,VLOOKUP(Dienstplan!L26,Berechnung!$A$98:$D$147,4,0)))</f>
        <v>0</v>
      </c>
      <c r="N319" s="29">
        <f>IF(OR(Dienstplan!M26=Schichten!$B$3,Dienstplan!M26=Schichten!$B$4),INDEX($D$98:$D$147,MATCH(CODE(Dienstplan!M26),$H$98:$H$147,0)),IF(ISERROR(VLOOKUP(Dienstplan!M26,Berechnung!$A$98:$D$147,4,0)),0,VLOOKUP(Dienstplan!M26,Berechnung!$A$98:$D$147,4,0)))</f>
        <v>0</v>
      </c>
      <c r="O319" s="29">
        <f>IF(OR(Dienstplan!N26=Schichten!$B$3,Dienstplan!N26=Schichten!$B$4),INDEX($D$98:$D$147,MATCH(CODE(Dienstplan!N26),$H$98:$H$147,0)),IF(ISERROR(VLOOKUP(Dienstplan!N26,Berechnung!$A$98:$D$147,4,0)),0,VLOOKUP(Dienstplan!N26,Berechnung!$A$98:$D$147,4,0)))</f>
        <v>0</v>
      </c>
      <c r="P319" s="29">
        <f>IF(OR(Dienstplan!O26=Schichten!$B$3,Dienstplan!O26=Schichten!$B$4),INDEX($D$98:$D$147,MATCH(CODE(Dienstplan!O26),$H$98:$H$147,0)),IF(ISERROR(VLOOKUP(Dienstplan!O26,Berechnung!$A$98:$D$147,4,0)),0,VLOOKUP(Dienstplan!O26,Berechnung!$A$98:$D$147,4,0)))</f>
        <v>0</v>
      </c>
      <c r="Q319" s="29">
        <f>IF(OR(Dienstplan!P26=Schichten!$B$3,Dienstplan!P26=Schichten!$B$4),INDEX($D$98:$D$147,MATCH(CODE(Dienstplan!P26),$H$98:$H$147,0)),IF(ISERROR(VLOOKUP(Dienstplan!P26,Berechnung!$A$98:$D$147,4,0)),0,VLOOKUP(Dienstplan!P26,Berechnung!$A$98:$D$147,4,0)))</f>
        <v>0</v>
      </c>
      <c r="R319" s="29">
        <f>IF(OR(Dienstplan!Q26=Schichten!$B$3,Dienstplan!Q26=Schichten!$B$4),INDEX($D$98:$D$147,MATCH(CODE(Dienstplan!Q26),$H$98:$H$147,0)),IF(ISERROR(VLOOKUP(Dienstplan!Q26,Berechnung!$A$98:$D$147,4,0)),0,VLOOKUP(Dienstplan!Q26,Berechnung!$A$98:$D$147,4,0)))</f>
        <v>0</v>
      </c>
      <c r="S319" s="29">
        <f>IF(OR(Dienstplan!R26=Schichten!$B$3,Dienstplan!R26=Schichten!$B$4),INDEX($D$98:$D$147,MATCH(CODE(Dienstplan!R26),$H$98:$H$147,0)),IF(ISERROR(VLOOKUP(Dienstplan!R26,Berechnung!$A$98:$D$147,4,0)),0,VLOOKUP(Dienstplan!R26,Berechnung!$A$98:$D$147,4,0)))</f>
        <v>0</v>
      </c>
      <c r="T319" s="29">
        <f>IF(OR(Dienstplan!S26=Schichten!$B$3,Dienstplan!S26=Schichten!$B$4),INDEX($D$98:$D$147,MATCH(CODE(Dienstplan!S26),$H$98:$H$147,0)),IF(ISERROR(VLOOKUP(Dienstplan!S26,Berechnung!$A$98:$D$147,4,0)),0,VLOOKUP(Dienstplan!S26,Berechnung!$A$98:$D$147,4,0)))</f>
        <v>0</v>
      </c>
      <c r="U319" s="29">
        <f>IF(OR(Dienstplan!T26=Schichten!$B$3,Dienstplan!T26=Schichten!$B$4),INDEX($D$98:$D$147,MATCH(CODE(Dienstplan!T26),$H$98:$H$147,0)),IF(ISERROR(VLOOKUP(Dienstplan!T26,Berechnung!$A$98:$D$147,4,0)),0,VLOOKUP(Dienstplan!T26,Berechnung!$A$98:$D$147,4,0)))</f>
        <v>0</v>
      </c>
      <c r="V319" s="29">
        <f>IF(OR(Dienstplan!U26=Schichten!$B$3,Dienstplan!U26=Schichten!$B$4),INDEX($D$98:$D$147,MATCH(CODE(Dienstplan!U26),$H$98:$H$147,0)),IF(ISERROR(VLOOKUP(Dienstplan!U26,Berechnung!$A$98:$D$147,4,0)),0,VLOOKUP(Dienstplan!U26,Berechnung!$A$98:$D$147,4,0)))</f>
        <v>0</v>
      </c>
      <c r="W319" s="29">
        <f>IF(OR(Dienstplan!V26=Schichten!$B$3,Dienstplan!V26=Schichten!$B$4),INDEX($D$98:$D$147,MATCH(CODE(Dienstplan!V26),$H$98:$H$147,0)),IF(ISERROR(VLOOKUP(Dienstplan!V26,Berechnung!$A$98:$D$147,4,0)),0,VLOOKUP(Dienstplan!V26,Berechnung!$A$98:$D$147,4,0)))</f>
        <v>0</v>
      </c>
      <c r="X319" s="29">
        <f>IF(OR(Dienstplan!W26=Schichten!$B$3,Dienstplan!W26=Schichten!$B$4),INDEX($D$98:$D$147,MATCH(CODE(Dienstplan!W26),$H$98:$H$147,0)),IF(ISERROR(VLOOKUP(Dienstplan!W26,Berechnung!$A$98:$D$147,4,0)),0,VLOOKUP(Dienstplan!W26,Berechnung!$A$98:$D$147,4,0)))</f>
        <v>0</v>
      </c>
      <c r="Y319" s="29">
        <f>IF(OR(Dienstplan!X26=Schichten!$B$3,Dienstplan!X26=Schichten!$B$4),INDEX($D$98:$D$147,MATCH(CODE(Dienstplan!X26),$H$98:$H$147,0)),IF(ISERROR(VLOOKUP(Dienstplan!X26,Berechnung!$A$98:$D$147,4,0)),0,VLOOKUP(Dienstplan!X26,Berechnung!$A$98:$D$147,4,0)))</f>
        <v>0</v>
      </c>
      <c r="Z319" s="29">
        <f>IF(OR(Dienstplan!Y26=Schichten!$B$3,Dienstplan!Y26=Schichten!$B$4),INDEX($D$98:$D$147,MATCH(CODE(Dienstplan!Y26),$H$98:$H$147,0)),IF(ISERROR(VLOOKUP(Dienstplan!Y26,Berechnung!$A$98:$D$147,4,0)),0,VLOOKUP(Dienstplan!Y26,Berechnung!$A$98:$D$147,4,0)))</f>
        <v>0</v>
      </c>
      <c r="AA319" s="29">
        <f>IF(OR(Dienstplan!Z26=Schichten!$B$3,Dienstplan!Z26=Schichten!$B$4),INDEX($D$98:$D$147,MATCH(CODE(Dienstplan!Z26),$H$98:$H$147,0)),IF(ISERROR(VLOOKUP(Dienstplan!Z26,Berechnung!$A$98:$D$147,4,0)),0,VLOOKUP(Dienstplan!Z26,Berechnung!$A$98:$D$147,4,0)))</f>
        <v>0</v>
      </c>
      <c r="AB319" s="29">
        <f>IF(OR(Dienstplan!AA26=Schichten!$B$3,Dienstplan!AA26=Schichten!$B$4),INDEX($D$98:$D$147,MATCH(CODE(Dienstplan!AA26),$H$98:$H$147,0)),IF(ISERROR(VLOOKUP(Dienstplan!AA26,Berechnung!$A$98:$D$147,4,0)),0,VLOOKUP(Dienstplan!AA26,Berechnung!$A$98:$D$147,4,0)))</f>
        <v>0</v>
      </c>
      <c r="AC319" s="29">
        <f>IF(OR(Dienstplan!AB26=Schichten!$B$3,Dienstplan!AB26=Schichten!$B$4),INDEX($D$98:$D$147,MATCH(CODE(Dienstplan!AB26),$H$98:$H$147,0)),IF(ISERROR(VLOOKUP(Dienstplan!AB26,Berechnung!$A$98:$D$147,4,0)),0,VLOOKUP(Dienstplan!AB26,Berechnung!$A$98:$D$147,4,0)))</f>
        <v>0</v>
      </c>
      <c r="AD319" s="29">
        <f>IF(OR(Dienstplan!AC26=Schichten!$B$3,Dienstplan!AC26=Schichten!$B$4),INDEX($D$98:$D$147,MATCH(CODE(Dienstplan!AC26),$H$98:$H$147,0)),IF(ISERROR(VLOOKUP(Dienstplan!AC26,Berechnung!$A$98:$D$147,4,0)),0,VLOOKUP(Dienstplan!AC26,Berechnung!$A$98:$D$147,4,0)))</f>
        <v>0</v>
      </c>
      <c r="AE319" s="29">
        <f>IF(OR(Dienstplan!AD26=Schichten!$B$3,Dienstplan!AD26=Schichten!$B$4),INDEX($D$98:$D$147,MATCH(CODE(Dienstplan!AD26),$H$98:$H$147,0)),IF(ISERROR(VLOOKUP(Dienstplan!AD26,Berechnung!$A$98:$D$147,4,0)),0,VLOOKUP(Dienstplan!AD26,Berechnung!$A$98:$D$147,4,0)))</f>
        <v>0</v>
      </c>
      <c r="AF319" s="29">
        <f>IF(OR(Dienstplan!AE26=Schichten!$B$3,Dienstplan!AE26=Schichten!$B$4),INDEX($D$98:$D$147,MATCH(CODE(Dienstplan!AE26),$H$98:$H$147,0)),IF(ISERROR(VLOOKUP(Dienstplan!AE26,Berechnung!$A$98:$D$147,4,0)),0,VLOOKUP(Dienstplan!AE26,Berechnung!$A$98:$D$147,4,0)))</f>
        <v>0</v>
      </c>
      <c r="AG319" s="29">
        <f>IF(OR(Dienstplan!AF26=Schichten!$B$3,Dienstplan!AF26=Schichten!$B$4),INDEX($D$98:$D$147,MATCH(CODE(Dienstplan!AF26),$H$98:$H$147,0)),IF(ISERROR(VLOOKUP(Dienstplan!AF26,Berechnung!$A$98:$D$147,4,0)),0,VLOOKUP(Dienstplan!AF26,Berechnung!$A$98:$D$147,4,0)))</f>
        <v>0</v>
      </c>
      <c r="AH319" s="29">
        <f>IF(OR(Dienstplan!AG26=Schichten!$B$3,Dienstplan!AG26=Schichten!$B$4),INDEX($D$98:$D$147,MATCH(CODE(Dienstplan!AG26),$H$98:$H$147,0)),IF(ISERROR(VLOOKUP(Dienstplan!AG26,Berechnung!$A$98:$D$147,4,0)),0,VLOOKUP(Dienstplan!AG26,Berechnung!$A$98:$D$147,4,0)))</f>
        <v>0</v>
      </c>
      <c r="AI319" s="29">
        <f>IF(OR(Dienstplan!AH26=Schichten!$B$3,Dienstplan!AH26=Schichten!$B$4),INDEX($D$98:$D$147,MATCH(CODE(Dienstplan!AH26),$H$98:$H$147,0)),IF(ISERROR(VLOOKUP(Dienstplan!AH26,Berechnung!$A$98:$D$147,4,0)),0,VLOOKUP(Dienstplan!AH26,Berechnung!$A$98:$D$147,4,0)))</f>
        <v>0</v>
      </c>
      <c r="AJ319" s="29">
        <f>IF(OR(Dienstplan!AI26=Schichten!$B$3,Dienstplan!AI26=Schichten!$B$4),INDEX($D$98:$D$147,MATCH(CODE(Dienstplan!AI26),$H$98:$H$147,0)),IF(ISERROR(VLOOKUP(Dienstplan!AI26,Berechnung!$A$98:$D$147,4,0)),0,VLOOKUP(Dienstplan!AI26,Berechnung!$A$98:$D$147,4,0)))</f>
        <v>0</v>
      </c>
      <c r="AK319" s="29">
        <f>IF(OR(Dienstplan!AJ26=Schichten!$B$3,Dienstplan!AJ26=Schichten!$B$4),INDEX($D$98:$D$147,MATCH(CODE(Dienstplan!AJ26),$H$98:$H$147,0)),IF(ISERROR(VLOOKUP(Dienstplan!AJ26,Berechnung!$A$98:$D$147,4,0)),0,VLOOKUP(Dienstplan!AJ26,Berechnung!$A$98:$D$147,4,0)))</f>
        <v>0</v>
      </c>
    </row>
    <row r="320" spans="1:37" x14ac:dyDescent="0.25">
      <c r="A320" s="82" t="str">
        <f>IF(Feiertage!D170&lt;&gt;"",Feiertage!B170,"")</f>
        <v/>
      </c>
      <c r="C320">
        <f>Dienstplan!B27</f>
        <v>22</v>
      </c>
      <c r="D320" t="str">
        <f>Dienstplan!C27</f>
        <v>Vorname22</v>
      </c>
      <c r="E320" t="str">
        <f>Dienstplan!D27</f>
        <v>Nachname22</v>
      </c>
      <c r="F320" s="29" t="str">
        <f t="shared" si="21"/>
        <v>00:00</v>
      </c>
      <c r="G320" s="29">
        <f>IF(OR(Dienstplan!F27=Schichten!$B$3,Dienstplan!F27=Schichten!$B$4),INDEX($D$98:$D$147,MATCH(CODE(Dienstplan!F27),$H$98:$H$147,0)),IF(ISERROR(VLOOKUP(Dienstplan!F27,Berechnung!$A$98:$D$147,4,0)),0,VLOOKUP(Dienstplan!F27,Berechnung!$A$98:$D$147,4,0)))</f>
        <v>0</v>
      </c>
      <c r="H320" s="29">
        <f>IF(OR(Dienstplan!G27=Schichten!$B$3,Dienstplan!G27=Schichten!$B$4),INDEX($D$98:$D$147,MATCH(CODE(Dienstplan!G27),$H$98:$H$147,0)),IF(ISERROR(VLOOKUP(Dienstplan!G27,Berechnung!$A$98:$D$147,4,0)),0,VLOOKUP(Dienstplan!G27,Berechnung!$A$98:$D$147,4,0)))</f>
        <v>0</v>
      </c>
      <c r="I320" s="29">
        <f>IF(OR(Dienstplan!H27=Schichten!$B$3,Dienstplan!H27=Schichten!$B$4),INDEX($D$98:$D$147,MATCH(CODE(Dienstplan!H27),$H$98:$H$147,0)),IF(ISERROR(VLOOKUP(Dienstplan!H27,Berechnung!$A$98:$D$147,4,0)),0,VLOOKUP(Dienstplan!H27,Berechnung!$A$98:$D$147,4,0)))</f>
        <v>0</v>
      </c>
      <c r="J320" s="29">
        <f>IF(OR(Dienstplan!I27=Schichten!$B$3,Dienstplan!I27=Schichten!$B$4),INDEX($D$98:$D$147,MATCH(CODE(Dienstplan!I27),$H$98:$H$147,0)),IF(ISERROR(VLOOKUP(Dienstplan!I27,Berechnung!$A$98:$D$147,4,0)),0,VLOOKUP(Dienstplan!I27,Berechnung!$A$98:$D$147,4,0)))</f>
        <v>0</v>
      </c>
      <c r="K320" s="29">
        <f>IF(OR(Dienstplan!J27=Schichten!$B$3,Dienstplan!J27=Schichten!$B$4),INDEX($D$98:$D$147,MATCH(CODE(Dienstplan!J27),$H$98:$H$147,0)),IF(ISERROR(VLOOKUP(Dienstplan!J27,Berechnung!$A$98:$D$147,4,0)),0,VLOOKUP(Dienstplan!J27,Berechnung!$A$98:$D$147,4,0)))</f>
        <v>0</v>
      </c>
      <c r="L320" s="29">
        <f>IF(OR(Dienstplan!K27=Schichten!$B$3,Dienstplan!K27=Schichten!$B$4),INDEX($D$98:$D$147,MATCH(CODE(Dienstplan!K27),$H$98:$H$147,0)),IF(ISERROR(VLOOKUP(Dienstplan!K27,Berechnung!$A$98:$D$147,4,0)),0,VLOOKUP(Dienstplan!K27,Berechnung!$A$98:$D$147,4,0)))</f>
        <v>0</v>
      </c>
      <c r="M320" s="29">
        <f>IF(OR(Dienstplan!L27=Schichten!$B$3,Dienstplan!L27=Schichten!$B$4),INDEX($D$98:$D$147,MATCH(CODE(Dienstplan!L27),$H$98:$H$147,0)),IF(ISERROR(VLOOKUP(Dienstplan!L27,Berechnung!$A$98:$D$147,4,0)),0,VLOOKUP(Dienstplan!L27,Berechnung!$A$98:$D$147,4,0)))</f>
        <v>0</v>
      </c>
      <c r="N320" s="29">
        <f>IF(OR(Dienstplan!M27=Schichten!$B$3,Dienstplan!M27=Schichten!$B$4),INDEX($D$98:$D$147,MATCH(CODE(Dienstplan!M27),$H$98:$H$147,0)),IF(ISERROR(VLOOKUP(Dienstplan!M27,Berechnung!$A$98:$D$147,4,0)),0,VLOOKUP(Dienstplan!M27,Berechnung!$A$98:$D$147,4,0)))</f>
        <v>0</v>
      </c>
      <c r="O320" s="29">
        <f>IF(OR(Dienstplan!N27=Schichten!$B$3,Dienstplan!N27=Schichten!$B$4),INDEX($D$98:$D$147,MATCH(CODE(Dienstplan!N27),$H$98:$H$147,0)),IF(ISERROR(VLOOKUP(Dienstplan!N27,Berechnung!$A$98:$D$147,4,0)),0,VLOOKUP(Dienstplan!N27,Berechnung!$A$98:$D$147,4,0)))</f>
        <v>0</v>
      </c>
      <c r="P320" s="29">
        <f>IF(OR(Dienstplan!O27=Schichten!$B$3,Dienstplan!O27=Schichten!$B$4),INDEX($D$98:$D$147,MATCH(CODE(Dienstplan!O27),$H$98:$H$147,0)),IF(ISERROR(VLOOKUP(Dienstplan!O27,Berechnung!$A$98:$D$147,4,0)),0,VLOOKUP(Dienstplan!O27,Berechnung!$A$98:$D$147,4,0)))</f>
        <v>0</v>
      </c>
      <c r="Q320" s="29">
        <f>IF(OR(Dienstplan!P27=Schichten!$B$3,Dienstplan!P27=Schichten!$B$4),INDEX($D$98:$D$147,MATCH(CODE(Dienstplan!P27),$H$98:$H$147,0)),IF(ISERROR(VLOOKUP(Dienstplan!P27,Berechnung!$A$98:$D$147,4,0)),0,VLOOKUP(Dienstplan!P27,Berechnung!$A$98:$D$147,4,0)))</f>
        <v>0</v>
      </c>
      <c r="R320" s="29">
        <f>IF(OR(Dienstplan!Q27=Schichten!$B$3,Dienstplan!Q27=Schichten!$B$4),INDEX($D$98:$D$147,MATCH(CODE(Dienstplan!Q27),$H$98:$H$147,0)),IF(ISERROR(VLOOKUP(Dienstplan!Q27,Berechnung!$A$98:$D$147,4,0)),0,VLOOKUP(Dienstplan!Q27,Berechnung!$A$98:$D$147,4,0)))</f>
        <v>0</v>
      </c>
      <c r="S320" s="29">
        <f>IF(OR(Dienstplan!R27=Schichten!$B$3,Dienstplan!R27=Schichten!$B$4),INDEX($D$98:$D$147,MATCH(CODE(Dienstplan!R27),$H$98:$H$147,0)),IF(ISERROR(VLOOKUP(Dienstplan!R27,Berechnung!$A$98:$D$147,4,0)),0,VLOOKUP(Dienstplan!R27,Berechnung!$A$98:$D$147,4,0)))</f>
        <v>0</v>
      </c>
      <c r="T320" s="29">
        <f>IF(OR(Dienstplan!S27=Schichten!$B$3,Dienstplan!S27=Schichten!$B$4),INDEX($D$98:$D$147,MATCH(CODE(Dienstplan!S27),$H$98:$H$147,0)),IF(ISERROR(VLOOKUP(Dienstplan!S27,Berechnung!$A$98:$D$147,4,0)),0,VLOOKUP(Dienstplan!S27,Berechnung!$A$98:$D$147,4,0)))</f>
        <v>0</v>
      </c>
      <c r="U320" s="29">
        <f>IF(OR(Dienstplan!T27=Schichten!$B$3,Dienstplan!T27=Schichten!$B$4),INDEX($D$98:$D$147,MATCH(CODE(Dienstplan!T27),$H$98:$H$147,0)),IF(ISERROR(VLOOKUP(Dienstplan!T27,Berechnung!$A$98:$D$147,4,0)),0,VLOOKUP(Dienstplan!T27,Berechnung!$A$98:$D$147,4,0)))</f>
        <v>0</v>
      </c>
      <c r="V320" s="29">
        <f>IF(OR(Dienstplan!U27=Schichten!$B$3,Dienstplan!U27=Schichten!$B$4),INDEX($D$98:$D$147,MATCH(CODE(Dienstplan!U27),$H$98:$H$147,0)),IF(ISERROR(VLOOKUP(Dienstplan!U27,Berechnung!$A$98:$D$147,4,0)),0,VLOOKUP(Dienstplan!U27,Berechnung!$A$98:$D$147,4,0)))</f>
        <v>0</v>
      </c>
      <c r="W320" s="29">
        <f>IF(OR(Dienstplan!V27=Schichten!$B$3,Dienstplan!V27=Schichten!$B$4),INDEX($D$98:$D$147,MATCH(CODE(Dienstplan!V27),$H$98:$H$147,0)),IF(ISERROR(VLOOKUP(Dienstplan!V27,Berechnung!$A$98:$D$147,4,0)),0,VLOOKUP(Dienstplan!V27,Berechnung!$A$98:$D$147,4,0)))</f>
        <v>0</v>
      </c>
      <c r="X320" s="29">
        <f>IF(OR(Dienstplan!W27=Schichten!$B$3,Dienstplan!W27=Schichten!$B$4),INDEX($D$98:$D$147,MATCH(CODE(Dienstplan!W27),$H$98:$H$147,0)),IF(ISERROR(VLOOKUP(Dienstplan!W27,Berechnung!$A$98:$D$147,4,0)),0,VLOOKUP(Dienstplan!W27,Berechnung!$A$98:$D$147,4,0)))</f>
        <v>0</v>
      </c>
      <c r="Y320" s="29">
        <f>IF(OR(Dienstplan!X27=Schichten!$B$3,Dienstplan!X27=Schichten!$B$4),INDEX($D$98:$D$147,MATCH(CODE(Dienstplan!X27),$H$98:$H$147,0)),IF(ISERROR(VLOOKUP(Dienstplan!X27,Berechnung!$A$98:$D$147,4,0)),0,VLOOKUP(Dienstplan!X27,Berechnung!$A$98:$D$147,4,0)))</f>
        <v>0</v>
      </c>
      <c r="Z320" s="29">
        <f>IF(OR(Dienstplan!Y27=Schichten!$B$3,Dienstplan!Y27=Schichten!$B$4),INDEX($D$98:$D$147,MATCH(CODE(Dienstplan!Y27),$H$98:$H$147,0)),IF(ISERROR(VLOOKUP(Dienstplan!Y27,Berechnung!$A$98:$D$147,4,0)),0,VLOOKUP(Dienstplan!Y27,Berechnung!$A$98:$D$147,4,0)))</f>
        <v>0</v>
      </c>
      <c r="AA320" s="29">
        <f>IF(OR(Dienstplan!Z27=Schichten!$B$3,Dienstplan!Z27=Schichten!$B$4),INDEX($D$98:$D$147,MATCH(CODE(Dienstplan!Z27),$H$98:$H$147,0)),IF(ISERROR(VLOOKUP(Dienstplan!Z27,Berechnung!$A$98:$D$147,4,0)),0,VLOOKUP(Dienstplan!Z27,Berechnung!$A$98:$D$147,4,0)))</f>
        <v>0</v>
      </c>
      <c r="AB320" s="29">
        <f>IF(OR(Dienstplan!AA27=Schichten!$B$3,Dienstplan!AA27=Schichten!$B$4),INDEX($D$98:$D$147,MATCH(CODE(Dienstplan!AA27),$H$98:$H$147,0)),IF(ISERROR(VLOOKUP(Dienstplan!AA27,Berechnung!$A$98:$D$147,4,0)),0,VLOOKUP(Dienstplan!AA27,Berechnung!$A$98:$D$147,4,0)))</f>
        <v>0</v>
      </c>
      <c r="AC320" s="29">
        <f>IF(OR(Dienstplan!AB27=Schichten!$B$3,Dienstplan!AB27=Schichten!$B$4),INDEX($D$98:$D$147,MATCH(CODE(Dienstplan!AB27),$H$98:$H$147,0)),IF(ISERROR(VLOOKUP(Dienstplan!AB27,Berechnung!$A$98:$D$147,4,0)),0,VLOOKUP(Dienstplan!AB27,Berechnung!$A$98:$D$147,4,0)))</f>
        <v>0</v>
      </c>
      <c r="AD320" s="29">
        <f>IF(OR(Dienstplan!AC27=Schichten!$B$3,Dienstplan!AC27=Schichten!$B$4),INDEX($D$98:$D$147,MATCH(CODE(Dienstplan!AC27),$H$98:$H$147,0)),IF(ISERROR(VLOOKUP(Dienstplan!AC27,Berechnung!$A$98:$D$147,4,0)),0,VLOOKUP(Dienstplan!AC27,Berechnung!$A$98:$D$147,4,0)))</f>
        <v>0</v>
      </c>
      <c r="AE320" s="29">
        <f>IF(OR(Dienstplan!AD27=Schichten!$B$3,Dienstplan!AD27=Schichten!$B$4),INDEX($D$98:$D$147,MATCH(CODE(Dienstplan!AD27),$H$98:$H$147,0)),IF(ISERROR(VLOOKUP(Dienstplan!AD27,Berechnung!$A$98:$D$147,4,0)),0,VLOOKUP(Dienstplan!AD27,Berechnung!$A$98:$D$147,4,0)))</f>
        <v>0</v>
      </c>
      <c r="AF320" s="29">
        <f>IF(OR(Dienstplan!AE27=Schichten!$B$3,Dienstplan!AE27=Schichten!$B$4),INDEX($D$98:$D$147,MATCH(CODE(Dienstplan!AE27),$H$98:$H$147,0)),IF(ISERROR(VLOOKUP(Dienstplan!AE27,Berechnung!$A$98:$D$147,4,0)),0,VLOOKUP(Dienstplan!AE27,Berechnung!$A$98:$D$147,4,0)))</f>
        <v>0</v>
      </c>
      <c r="AG320" s="29">
        <f>IF(OR(Dienstplan!AF27=Schichten!$B$3,Dienstplan!AF27=Schichten!$B$4),INDEX($D$98:$D$147,MATCH(CODE(Dienstplan!AF27),$H$98:$H$147,0)),IF(ISERROR(VLOOKUP(Dienstplan!AF27,Berechnung!$A$98:$D$147,4,0)),0,VLOOKUP(Dienstplan!AF27,Berechnung!$A$98:$D$147,4,0)))</f>
        <v>0</v>
      </c>
      <c r="AH320" s="29">
        <f>IF(OR(Dienstplan!AG27=Schichten!$B$3,Dienstplan!AG27=Schichten!$B$4),INDEX($D$98:$D$147,MATCH(CODE(Dienstplan!AG27),$H$98:$H$147,0)),IF(ISERROR(VLOOKUP(Dienstplan!AG27,Berechnung!$A$98:$D$147,4,0)),0,VLOOKUP(Dienstplan!AG27,Berechnung!$A$98:$D$147,4,0)))</f>
        <v>0</v>
      </c>
      <c r="AI320" s="29">
        <f>IF(OR(Dienstplan!AH27=Schichten!$B$3,Dienstplan!AH27=Schichten!$B$4),INDEX($D$98:$D$147,MATCH(CODE(Dienstplan!AH27),$H$98:$H$147,0)),IF(ISERROR(VLOOKUP(Dienstplan!AH27,Berechnung!$A$98:$D$147,4,0)),0,VLOOKUP(Dienstplan!AH27,Berechnung!$A$98:$D$147,4,0)))</f>
        <v>0</v>
      </c>
      <c r="AJ320" s="29">
        <f>IF(OR(Dienstplan!AI27=Schichten!$B$3,Dienstplan!AI27=Schichten!$B$4),INDEX($D$98:$D$147,MATCH(CODE(Dienstplan!AI27),$H$98:$H$147,0)),IF(ISERROR(VLOOKUP(Dienstplan!AI27,Berechnung!$A$98:$D$147,4,0)),0,VLOOKUP(Dienstplan!AI27,Berechnung!$A$98:$D$147,4,0)))</f>
        <v>0</v>
      </c>
      <c r="AK320" s="29">
        <f>IF(OR(Dienstplan!AJ27=Schichten!$B$3,Dienstplan!AJ27=Schichten!$B$4),INDEX($D$98:$D$147,MATCH(CODE(Dienstplan!AJ27),$H$98:$H$147,0)),IF(ISERROR(VLOOKUP(Dienstplan!AJ27,Berechnung!$A$98:$D$147,4,0)),0,VLOOKUP(Dienstplan!AJ27,Berechnung!$A$98:$D$147,4,0)))</f>
        <v>0</v>
      </c>
    </row>
    <row r="321" spans="1:37" x14ac:dyDescent="0.25">
      <c r="A321" s="82" t="str">
        <f>IF(Feiertage!D171&lt;&gt;"",Feiertage!B171,"")</f>
        <v/>
      </c>
      <c r="C321">
        <f>Dienstplan!B28</f>
        <v>23</v>
      </c>
      <c r="D321" t="str">
        <f>Dienstplan!C28</f>
        <v>Vorname23</v>
      </c>
      <c r="E321" t="str">
        <f>Dienstplan!D28</f>
        <v>Nachname23</v>
      </c>
      <c r="F321" s="29" t="str">
        <f t="shared" si="21"/>
        <v>00:00</v>
      </c>
      <c r="G321" s="29">
        <f>IF(OR(Dienstplan!F28=Schichten!$B$3,Dienstplan!F28=Schichten!$B$4),INDEX($D$98:$D$147,MATCH(CODE(Dienstplan!F28),$H$98:$H$147,0)),IF(ISERROR(VLOOKUP(Dienstplan!F28,Berechnung!$A$98:$D$147,4,0)),0,VLOOKUP(Dienstplan!F28,Berechnung!$A$98:$D$147,4,0)))</f>
        <v>0</v>
      </c>
      <c r="H321" s="29">
        <f>IF(OR(Dienstplan!G28=Schichten!$B$3,Dienstplan!G28=Schichten!$B$4),INDEX($D$98:$D$147,MATCH(CODE(Dienstplan!G28),$H$98:$H$147,0)),IF(ISERROR(VLOOKUP(Dienstplan!G28,Berechnung!$A$98:$D$147,4,0)),0,VLOOKUP(Dienstplan!G28,Berechnung!$A$98:$D$147,4,0)))</f>
        <v>0</v>
      </c>
      <c r="I321" s="29">
        <f>IF(OR(Dienstplan!H28=Schichten!$B$3,Dienstplan!H28=Schichten!$B$4),INDEX($D$98:$D$147,MATCH(CODE(Dienstplan!H28),$H$98:$H$147,0)),IF(ISERROR(VLOOKUP(Dienstplan!H28,Berechnung!$A$98:$D$147,4,0)),0,VLOOKUP(Dienstplan!H28,Berechnung!$A$98:$D$147,4,0)))</f>
        <v>0</v>
      </c>
      <c r="J321" s="29">
        <f>IF(OR(Dienstplan!I28=Schichten!$B$3,Dienstplan!I28=Schichten!$B$4),INDEX($D$98:$D$147,MATCH(CODE(Dienstplan!I28),$H$98:$H$147,0)),IF(ISERROR(VLOOKUP(Dienstplan!I28,Berechnung!$A$98:$D$147,4,0)),0,VLOOKUP(Dienstplan!I28,Berechnung!$A$98:$D$147,4,0)))</f>
        <v>0</v>
      </c>
      <c r="K321" s="29">
        <f>IF(OR(Dienstplan!J28=Schichten!$B$3,Dienstplan!J28=Schichten!$B$4),INDEX($D$98:$D$147,MATCH(CODE(Dienstplan!J28),$H$98:$H$147,0)),IF(ISERROR(VLOOKUP(Dienstplan!J28,Berechnung!$A$98:$D$147,4,0)),0,VLOOKUP(Dienstplan!J28,Berechnung!$A$98:$D$147,4,0)))</f>
        <v>0</v>
      </c>
      <c r="L321" s="29">
        <f>IF(OR(Dienstplan!K28=Schichten!$B$3,Dienstplan!K28=Schichten!$B$4),INDEX($D$98:$D$147,MATCH(CODE(Dienstplan!K28),$H$98:$H$147,0)),IF(ISERROR(VLOOKUP(Dienstplan!K28,Berechnung!$A$98:$D$147,4,0)),0,VLOOKUP(Dienstplan!K28,Berechnung!$A$98:$D$147,4,0)))</f>
        <v>0</v>
      </c>
      <c r="M321" s="29">
        <f>IF(OR(Dienstplan!L28=Schichten!$B$3,Dienstplan!L28=Schichten!$B$4),INDEX($D$98:$D$147,MATCH(CODE(Dienstplan!L28),$H$98:$H$147,0)),IF(ISERROR(VLOOKUP(Dienstplan!L28,Berechnung!$A$98:$D$147,4,0)),0,VLOOKUP(Dienstplan!L28,Berechnung!$A$98:$D$147,4,0)))</f>
        <v>0</v>
      </c>
      <c r="N321" s="29">
        <f>IF(OR(Dienstplan!M28=Schichten!$B$3,Dienstplan!M28=Schichten!$B$4),INDEX($D$98:$D$147,MATCH(CODE(Dienstplan!M28),$H$98:$H$147,0)),IF(ISERROR(VLOOKUP(Dienstplan!M28,Berechnung!$A$98:$D$147,4,0)),0,VLOOKUP(Dienstplan!M28,Berechnung!$A$98:$D$147,4,0)))</f>
        <v>0</v>
      </c>
      <c r="O321" s="29">
        <f>IF(OR(Dienstplan!N28=Schichten!$B$3,Dienstplan!N28=Schichten!$B$4),INDEX($D$98:$D$147,MATCH(CODE(Dienstplan!N28),$H$98:$H$147,0)),IF(ISERROR(VLOOKUP(Dienstplan!N28,Berechnung!$A$98:$D$147,4,0)),0,VLOOKUP(Dienstplan!N28,Berechnung!$A$98:$D$147,4,0)))</f>
        <v>0</v>
      </c>
      <c r="P321" s="29">
        <f>IF(OR(Dienstplan!O28=Schichten!$B$3,Dienstplan!O28=Schichten!$B$4),INDEX($D$98:$D$147,MATCH(CODE(Dienstplan!O28),$H$98:$H$147,0)),IF(ISERROR(VLOOKUP(Dienstplan!O28,Berechnung!$A$98:$D$147,4,0)),0,VLOOKUP(Dienstplan!O28,Berechnung!$A$98:$D$147,4,0)))</f>
        <v>0</v>
      </c>
      <c r="Q321" s="29">
        <f>IF(OR(Dienstplan!P28=Schichten!$B$3,Dienstplan!P28=Schichten!$B$4),INDEX($D$98:$D$147,MATCH(CODE(Dienstplan!P28),$H$98:$H$147,0)),IF(ISERROR(VLOOKUP(Dienstplan!P28,Berechnung!$A$98:$D$147,4,0)),0,VLOOKUP(Dienstplan!P28,Berechnung!$A$98:$D$147,4,0)))</f>
        <v>0</v>
      </c>
      <c r="R321" s="29">
        <f>IF(OR(Dienstplan!Q28=Schichten!$B$3,Dienstplan!Q28=Schichten!$B$4),INDEX($D$98:$D$147,MATCH(CODE(Dienstplan!Q28),$H$98:$H$147,0)),IF(ISERROR(VLOOKUP(Dienstplan!Q28,Berechnung!$A$98:$D$147,4,0)),0,VLOOKUP(Dienstplan!Q28,Berechnung!$A$98:$D$147,4,0)))</f>
        <v>0</v>
      </c>
      <c r="S321" s="29">
        <f>IF(OR(Dienstplan!R28=Schichten!$B$3,Dienstplan!R28=Schichten!$B$4),INDEX($D$98:$D$147,MATCH(CODE(Dienstplan!R28),$H$98:$H$147,0)),IF(ISERROR(VLOOKUP(Dienstplan!R28,Berechnung!$A$98:$D$147,4,0)),0,VLOOKUP(Dienstplan!R28,Berechnung!$A$98:$D$147,4,0)))</f>
        <v>0</v>
      </c>
      <c r="T321" s="29">
        <f>IF(OR(Dienstplan!S28=Schichten!$B$3,Dienstplan!S28=Schichten!$B$4),INDEX($D$98:$D$147,MATCH(CODE(Dienstplan!S28),$H$98:$H$147,0)),IF(ISERROR(VLOOKUP(Dienstplan!S28,Berechnung!$A$98:$D$147,4,0)),0,VLOOKUP(Dienstplan!S28,Berechnung!$A$98:$D$147,4,0)))</f>
        <v>0</v>
      </c>
      <c r="U321" s="29">
        <f>IF(OR(Dienstplan!T28=Schichten!$B$3,Dienstplan!T28=Schichten!$B$4),INDEX($D$98:$D$147,MATCH(CODE(Dienstplan!T28),$H$98:$H$147,0)),IF(ISERROR(VLOOKUP(Dienstplan!T28,Berechnung!$A$98:$D$147,4,0)),0,VLOOKUP(Dienstplan!T28,Berechnung!$A$98:$D$147,4,0)))</f>
        <v>0</v>
      </c>
      <c r="V321" s="29">
        <f>IF(OR(Dienstplan!U28=Schichten!$B$3,Dienstplan!U28=Schichten!$B$4),INDEX($D$98:$D$147,MATCH(CODE(Dienstplan!U28),$H$98:$H$147,0)),IF(ISERROR(VLOOKUP(Dienstplan!U28,Berechnung!$A$98:$D$147,4,0)),0,VLOOKUP(Dienstplan!U28,Berechnung!$A$98:$D$147,4,0)))</f>
        <v>0</v>
      </c>
      <c r="W321" s="29">
        <f>IF(OR(Dienstplan!V28=Schichten!$B$3,Dienstplan!V28=Schichten!$B$4),INDEX($D$98:$D$147,MATCH(CODE(Dienstplan!V28),$H$98:$H$147,0)),IF(ISERROR(VLOOKUP(Dienstplan!V28,Berechnung!$A$98:$D$147,4,0)),0,VLOOKUP(Dienstplan!V28,Berechnung!$A$98:$D$147,4,0)))</f>
        <v>0</v>
      </c>
      <c r="X321" s="29">
        <f>IF(OR(Dienstplan!W28=Schichten!$B$3,Dienstplan!W28=Schichten!$B$4),INDEX($D$98:$D$147,MATCH(CODE(Dienstplan!W28),$H$98:$H$147,0)),IF(ISERROR(VLOOKUP(Dienstplan!W28,Berechnung!$A$98:$D$147,4,0)),0,VLOOKUP(Dienstplan!W28,Berechnung!$A$98:$D$147,4,0)))</f>
        <v>0</v>
      </c>
      <c r="Y321" s="29">
        <f>IF(OR(Dienstplan!X28=Schichten!$B$3,Dienstplan!X28=Schichten!$B$4),INDEX($D$98:$D$147,MATCH(CODE(Dienstplan!X28),$H$98:$H$147,0)),IF(ISERROR(VLOOKUP(Dienstplan!X28,Berechnung!$A$98:$D$147,4,0)),0,VLOOKUP(Dienstplan!X28,Berechnung!$A$98:$D$147,4,0)))</f>
        <v>0</v>
      </c>
      <c r="Z321" s="29">
        <f>IF(OR(Dienstplan!Y28=Schichten!$B$3,Dienstplan!Y28=Schichten!$B$4),INDEX($D$98:$D$147,MATCH(CODE(Dienstplan!Y28),$H$98:$H$147,0)),IF(ISERROR(VLOOKUP(Dienstplan!Y28,Berechnung!$A$98:$D$147,4,0)),0,VLOOKUP(Dienstplan!Y28,Berechnung!$A$98:$D$147,4,0)))</f>
        <v>0</v>
      </c>
      <c r="AA321" s="29">
        <f>IF(OR(Dienstplan!Z28=Schichten!$B$3,Dienstplan!Z28=Schichten!$B$4),INDEX($D$98:$D$147,MATCH(CODE(Dienstplan!Z28),$H$98:$H$147,0)),IF(ISERROR(VLOOKUP(Dienstplan!Z28,Berechnung!$A$98:$D$147,4,0)),0,VLOOKUP(Dienstplan!Z28,Berechnung!$A$98:$D$147,4,0)))</f>
        <v>0</v>
      </c>
      <c r="AB321" s="29">
        <f>IF(OR(Dienstplan!AA28=Schichten!$B$3,Dienstplan!AA28=Schichten!$B$4),INDEX($D$98:$D$147,MATCH(CODE(Dienstplan!AA28),$H$98:$H$147,0)),IF(ISERROR(VLOOKUP(Dienstplan!AA28,Berechnung!$A$98:$D$147,4,0)),0,VLOOKUP(Dienstplan!AA28,Berechnung!$A$98:$D$147,4,0)))</f>
        <v>0</v>
      </c>
      <c r="AC321" s="29">
        <f>IF(OR(Dienstplan!AB28=Schichten!$B$3,Dienstplan!AB28=Schichten!$B$4),INDEX($D$98:$D$147,MATCH(CODE(Dienstplan!AB28),$H$98:$H$147,0)),IF(ISERROR(VLOOKUP(Dienstplan!AB28,Berechnung!$A$98:$D$147,4,0)),0,VLOOKUP(Dienstplan!AB28,Berechnung!$A$98:$D$147,4,0)))</f>
        <v>0</v>
      </c>
      <c r="AD321" s="29">
        <f>IF(OR(Dienstplan!AC28=Schichten!$B$3,Dienstplan!AC28=Schichten!$B$4),INDEX($D$98:$D$147,MATCH(CODE(Dienstplan!AC28),$H$98:$H$147,0)),IF(ISERROR(VLOOKUP(Dienstplan!AC28,Berechnung!$A$98:$D$147,4,0)),0,VLOOKUP(Dienstplan!AC28,Berechnung!$A$98:$D$147,4,0)))</f>
        <v>0</v>
      </c>
      <c r="AE321" s="29">
        <f>IF(OR(Dienstplan!AD28=Schichten!$B$3,Dienstplan!AD28=Schichten!$B$4),INDEX($D$98:$D$147,MATCH(CODE(Dienstplan!AD28),$H$98:$H$147,0)),IF(ISERROR(VLOOKUP(Dienstplan!AD28,Berechnung!$A$98:$D$147,4,0)),0,VLOOKUP(Dienstplan!AD28,Berechnung!$A$98:$D$147,4,0)))</f>
        <v>0</v>
      </c>
      <c r="AF321" s="29">
        <f>IF(OR(Dienstplan!AE28=Schichten!$B$3,Dienstplan!AE28=Schichten!$B$4),INDEX($D$98:$D$147,MATCH(CODE(Dienstplan!AE28),$H$98:$H$147,0)),IF(ISERROR(VLOOKUP(Dienstplan!AE28,Berechnung!$A$98:$D$147,4,0)),0,VLOOKUP(Dienstplan!AE28,Berechnung!$A$98:$D$147,4,0)))</f>
        <v>0</v>
      </c>
      <c r="AG321" s="29">
        <f>IF(OR(Dienstplan!AF28=Schichten!$B$3,Dienstplan!AF28=Schichten!$B$4),INDEX($D$98:$D$147,MATCH(CODE(Dienstplan!AF28),$H$98:$H$147,0)),IF(ISERROR(VLOOKUP(Dienstplan!AF28,Berechnung!$A$98:$D$147,4,0)),0,VLOOKUP(Dienstplan!AF28,Berechnung!$A$98:$D$147,4,0)))</f>
        <v>0</v>
      </c>
      <c r="AH321" s="29">
        <f>IF(OR(Dienstplan!AG28=Schichten!$B$3,Dienstplan!AG28=Schichten!$B$4),INDEX($D$98:$D$147,MATCH(CODE(Dienstplan!AG28),$H$98:$H$147,0)),IF(ISERROR(VLOOKUP(Dienstplan!AG28,Berechnung!$A$98:$D$147,4,0)),0,VLOOKUP(Dienstplan!AG28,Berechnung!$A$98:$D$147,4,0)))</f>
        <v>0</v>
      </c>
      <c r="AI321" s="29">
        <f>IF(OR(Dienstplan!AH28=Schichten!$B$3,Dienstplan!AH28=Schichten!$B$4),INDEX($D$98:$D$147,MATCH(CODE(Dienstplan!AH28),$H$98:$H$147,0)),IF(ISERROR(VLOOKUP(Dienstplan!AH28,Berechnung!$A$98:$D$147,4,0)),0,VLOOKUP(Dienstplan!AH28,Berechnung!$A$98:$D$147,4,0)))</f>
        <v>0</v>
      </c>
      <c r="AJ321" s="29">
        <f>IF(OR(Dienstplan!AI28=Schichten!$B$3,Dienstplan!AI28=Schichten!$B$4),INDEX($D$98:$D$147,MATCH(CODE(Dienstplan!AI28),$H$98:$H$147,0)),IF(ISERROR(VLOOKUP(Dienstplan!AI28,Berechnung!$A$98:$D$147,4,0)),0,VLOOKUP(Dienstplan!AI28,Berechnung!$A$98:$D$147,4,0)))</f>
        <v>0</v>
      </c>
      <c r="AK321" s="29">
        <f>IF(OR(Dienstplan!AJ28=Schichten!$B$3,Dienstplan!AJ28=Schichten!$B$4),INDEX($D$98:$D$147,MATCH(CODE(Dienstplan!AJ28),$H$98:$H$147,0)),IF(ISERROR(VLOOKUP(Dienstplan!AJ28,Berechnung!$A$98:$D$147,4,0)),0,VLOOKUP(Dienstplan!AJ28,Berechnung!$A$98:$D$147,4,0)))</f>
        <v>0</v>
      </c>
    </row>
    <row r="322" spans="1:37" x14ac:dyDescent="0.25">
      <c r="A322" s="82" t="str">
        <f>IF(Feiertage!D172&lt;&gt;"",Feiertage!B172,"")</f>
        <v/>
      </c>
      <c r="C322">
        <f>Dienstplan!B29</f>
        <v>24</v>
      </c>
      <c r="D322" t="str">
        <f>Dienstplan!C29</f>
        <v>Vorname24</v>
      </c>
      <c r="E322" t="str">
        <f>Dienstplan!D29</f>
        <v>Nachname24</v>
      </c>
      <c r="F322" s="29" t="str">
        <f t="shared" si="21"/>
        <v>00:00</v>
      </c>
      <c r="G322" s="29">
        <f>IF(OR(Dienstplan!F29=Schichten!$B$3,Dienstplan!F29=Schichten!$B$4),INDEX($D$98:$D$147,MATCH(CODE(Dienstplan!F29),$H$98:$H$147,0)),IF(ISERROR(VLOOKUP(Dienstplan!F29,Berechnung!$A$98:$D$147,4,0)),0,VLOOKUP(Dienstplan!F29,Berechnung!$A$98:$D$147,4,0)))</f>
        <v>0</v>
      </c>
      <c r="H322" s="29">
        <f>IF(OR(Dienstplan!G29=Schichten!$B$3,Dienstplan!G29=Schichten!$B$4),INDEX($D$98:$D$147,MATCH(CODE(Dienstplan!G29),$H$98:$H$147,0)),IF(ISERROR(VLOOKUP(Dienstplan!G29,Berechnung!$A$98:$D$147,4,0)),0,VLOOKUP(Dienstplan!G29,Berechnung!$A$98:$D$147,4,0)))</f>
        <v>0</v>
      </c>
      <c r="I322" s="29">
        <f>IF(OR(Dienstplan!H29=Schichten!$B$3,Dienstplan!H29=Schichten!$B$4),INDEX($D$98:$D$147,MATCH(CODE(Dienstplan!H29),$H$98:$H$147,0)),IF(ISERROR(VLOOKUP(Dienstplan!H29,Berechnung!$A$98:$D$147,4,0)),0,VLOOKUP(Dienstplan!H29,Berechnung!$A$98:$D$147,4,0)))</f>
        <v>0</v>
      </c>
      <c r="J322" s="29">
        <f>IF(OR(Dienstplan!I29=Schichten!$B$3,Dienstplan!I29=Schichten!$B$4),INDEX($D$98:$D$147,MATCH(CODE(Dienstplan!I29),$H$98:$H$147,0)),IF(ISERROR(VLOOKUP(Dienstplan!I29,Berechnung!$A$98:$D$147,4,0)),0,VLOOKUP(Dienstplan!I29,Berechnung!$A$98:$D$147,4,0)))</f>
        <v>0</v>
      </c>
      <c r="K322" s="29">
        <f>IF(OR(Dienstplan!J29=Schichten!$B$3,Dienstplan!J29=Schichten!$B$4),INDEX($D$98:$D$147,MATCH(CODE(Dienstplan!J29),$H$98:$H$147,0)),IF(ISERROR(VLOOKUP(Dienstplan!J29,Berechnung!$A$98:$D$147,4,0)),0,VLOOKUP(Dienstplan!J29,Berechnung!$A$98:$D$147,4,0)))</f>
        <v>0</v>
      </c>
      <c r="L322" s="29">
        <f>IF(OR(Dienstplan!K29=Schichten!$B$3,Dienstplan!K29=Schichten!$B$4),INDEX($D$98:$D$147,MATCH(CODE(Dienstplan!K29),$H$98:$H$147,0)),IF(ISERROR(VLOOKUP(Dienstplan!K29,Berechnung!$A$98:$D$147,4,0)),0,VLOOKUP(Dienstplan!K29,Berechnung!$A$98:$D$147,4,0)))</f>
        <v>0</v>
      </c>
      <c r="M322" s="29">
        <f>IF(OR(Dienstplan!L29=Schichten!$B$3,Dienstplan!L29=Schichten!$B$4),INDEX($D$98:$D$147,MATCH(CODE(Dienstplan!L29),$H$98:$H$147,0)),IF(ISERROR(VLOOKUP(Dienstplan!L29,Berechnung!$A$98:$D$147,4,0)),0,VLOOKUP(Dienstplan!L29,Berechnung!$A$98:$D$147,4,0)))</f>
        <v>0</v>
      </c>
      <c r="N322" s="29">
        <f>IF(OR(Dienstplan!M29=Schichten!$B$3,Dienstplan!M29=Schichten!$B$4),INDEX($D$98:$D$147,MATCH(CODE(Dienstplan!M29),$H$98:$H$147,0)),IF(ISERROR(VLOOKUP(Dienstplan!M29,Berechnung!$A$98:$D$147,4,0)),0,VLOOKUP(Dienstplan!M29,Berechnung!$A$98:$D$147,4,0)))</f>
        <v>0</v>
      </c>
      <c r="O322" s="29">
        <f>IF(OR(Dienstplan!N29=Schichten!$B$3,Dienstplan!N29=Schichten!$B$4),INDEX($D$98:$D$147,MATCH(CODE(Dienstplan!N29),$H$98:$H$147,0)),IF(ISERROR(VLOOKUP(Dienstplan!N29,Berechnung!$A$98:$D$147,4,0)),0,VLOOKUP(Dienstplan!N29,Berechnung!$A$98:$D$147,4,0)))</f>
        <v>0</v>
      </c>
      <c r="P322" s="29">
        <f>IF(OR(Dienstplan!O29=Schichten!$B$3,Dienstplan!O29=Schichten!$B$4),INDEX($D$98:$D$147,MATCH(CODE(Dienstplan!O29),$H$98:$H$147,0)),IF(ISERROR(VLOOKUP(Dienstplan!O29,Berechnung!$A$98:$D$147,4,0)),0,VLOOKUP(Dienstplan!O29,Berechnung!$A$98:$D$147,4,0)))</f>
        <v>0</v>
      </c>
      <c r="Q322" s="29">
        <f>IF(OR(Dienstplan!P29=Schichten!$B$3,Dienstplan!P29=Schichten!$B$4),INDEX($D$98:$D$147,MATCH(CODE(Dienstplan!P29),$H$98:$H$147,0)),IF(ISERROR(VLOOKUP(Dienstplan!P29,Berechnung!$A$98:$D$147,4,0)),0,VLOOKUP(Dienstplan!P29,Berechnung!$A$98:$D$147,4,0)))</f>
        <v>0</v>
      </c>
      <c r="R322" s="29">
        <f>IF(OR(Dienstplan!Q29=Schichten!$B$3,Dienstplan!Q29=Schichten!$B$4),INDEX($D$98:$D$147,MATCH(CODE(Dienstplan!Q29),$H$98:$H$147,0)),IF(ISERROR(VLOOKUP(Dienstplan!Q29,Berechnung!$A$98:$D$147,4,0)),0,VLOOKUP(Dienstplan!Q29,Berechnung!$A$98:$D$147,4,0)))</f>
        <v>0</v>
      </c>
      <c r="S322" s="29">
        <f>IF(OR(Dienstplan!R29=Schichten!$B$3,Dienstplan!R29=Schichten!$B$4),INDEX($D$98:$D$147,MATCH(CODE(Dienstplan!R29),$H$98:$H$147,0)),IF(ISERROR(VLOOKUP(Dienstplan!R29,Berechnung!$A$98:$D$147,4,0)),0,VLOOKUP(Dienstplan!R29,Berechnung!$A$98:$D$147,4,0)))</f>
        <v>0</v>
      </c>
      <c r="T322" s="29">
        <f>IF(OR(Dienstplan!S29=Schichten!$B$3,Dienstplan!S29=Schichten!$B$4),INDEX($D$98:$D$147,MATCH(CODE(Dienstplan!S29),$H$98:$H$147,0)),IF(ISERROR(VLOOKUP(Dienstplan!S29,Berechnung!$A$98:$D$147,4,0)),0,VLOOKUP(Dienstplan!S29,Berechnung!$A$98:$D$147,4,0)))</f>
        <v>0</v>
      </c>
      <c r="U322" s="29">
        <f>IF(OR(Dienstplan!T29=Schichten!$B$3,Dienstplan!T29=Schichten!$B$4),INDEX($D$98:$D$147,MATCH(CODE(Dienstplan!T29),$H$98:$H$147,0)),IF(ISERROR(VLOOKUP(Dienstplan!T29,Berechnung!$A$98:$D$147,4,0)),0,VLOOKUP(Dienstplan!T29,Berechnung!$A$98:$D$147,4,0)))</f>
        <v>0</v>
      </c>
      <c r="V322" s="29">
        <f>IF(OR(Dienstplan!U29=Schichten!$B$3,Dienstplan!U29=Schichten!$B$4),INDEX($D$98:$D$147,MATCH(CODE(Dienstplan!U29),$H$98:$H$147,0)),IF(ISERROR(VLOOKUP(Dienstplan!U29,Berechnung!$A$98:$D$147,4,0)),0,VLOOKUP(Dienstplan!U29,Berechnung!$A$98:$D$147,4,0)))</f>
        <v>0</v>
      </c>
      <c r="W322" s="29">
        <f>IF(OR(Dienstplan!V29=Schichten!$B$3,Dienstplan!V29=Schichten!$B$4),INDEX($D$98:$D$147,MATCH(CODE(Dienstplan!V29),$H$98:$H$147,0)),IF(ISERROR(VLOOKUP(Dienstplan!V29,Berechnung!$A$98:$D$147,4,0)),0,VLOOKUP(Dienstplan!V29,Berechnung!$A$98:$D$147,4,0)))</f>
        <v>0</v>
      </c>
      <c r="X322" s="29">
        <f>IF(OR(Dienstplan!W29=Schichten!$B$3,Dienstplan!W29=Schichten!$B$4),INDEX($D$98:$D$147,MATCH(CODE(Dienstplan!W29),$H$98:$H$147,0)),IF(ISERROR(VLOOKUP(Dienstplan!W29,Berechnung!$A$98:$D$147,4,0)),0,VLOOKUP(Dienstplan!W29,Berechnung!$A$98:$D$147,4,0)))</f>
        <v>0</v>
      </c>
      <c r="Y322" s="29">
        <f>IF(OR(Dienstplan!X29=Schichten!$B$3,Dienstplan!X29=Schichten!$B$4),INDEX($D$98:$D$147,MATCH(CODE(Dienstplan!X29),$H$98:$H$147,0)),IF(ISERROR(VLOOKUP(Dienstplan!X29,Berechnung!$A$98:$D$147,4,0)),0,VLOOKUP(Dienstplan!X29,Berechnung!$A$98:$D$147,4,0)))</f>
        <v>0</v>
      </c>
      <c r="Z322" s="29">
        <f>IF(OR(Dienstplan!Y29=Schichten!$B$3,Dienstplan!Y29=Schichten!$B$4),INDEX($D$98:$D$147,MATCH(CODE(Dienstplan!Y29),$H$98:$H$147,0)),IF(ISERROR(VLOOKUP(Dienstplan!Y29,Berechnung!$A$98:$D$147,4,0)),0,VLOOKUP(Dienstplan!Y29,Berechnung!$A$98:$D$147,4,0)))</f>
        <v>0</v>
      </c>
      <c r="AA322" s="29">
        <f>IF(OR(Dienstplan!Z29=Schichten!$B$3,Dienstplan!Z29=Schichten!$B$4),INDEX($D$98:$D$147,MATCH(CODE(Dienstplan!Z29),$H$98:$H$147,0)),IF(ISERROR(VLOOKUP(Dienstplan!Z29,Berechnung!$A$98:$D$147,4,0)),0,VLOOKUP(Dienstplan!Z29,Berechnung!$A$98:$D$147,4,0)))</f>
        <v>0</v>
      </c>
      <c r="AB322" s="29">
        <f>IF(OR(Dienstplan!AA29=Schichten!$B$3,Dienstplan!AA29=Schichten!$B$4),INDEX($D$98:$D$147,MATCH(CODE(Dienstplan!AA29),$H$98:$H$147,0)),IF(ISERROR(VLOOKUP(Dienstplan!AA29,Berechnung!$A$98:$D$147,4,0)),0,VLOOKUP(Dienstplan!AA29,Berechnung!$A$98:$D$147,4,0)))</f>
        <v>0</v>
      </c>
      <c r="AC322" s="29">
        <f>IF(OR(Dienstplan!AB29=Schichten!$B$3,Dienstplan!AB29=Schichten!$B$4),INDEX($D$98:$D$147,MATCH(CODE(Dienstplan!AB29),$H$98:$H$147,0)),IF(ISERROR(VLOOKUP(Dienstplan!AB29,Berechnung!$A$98:$D$147,4,0)),0,VLOOKUP(Dienstplan!AB29,Berechnung!$A$98:$D$147,4,0)))</f>
        <v>0</v>
      </c>
      <c r="AD322" s="29">
        <f>IF(OR(Dienstplan!AC29=Schichten!$B$3,Dienstplan!AC29=Schichten!$B$4),INDEX($D$98:$D$147,MATCH(CODE(Dienstplan!AC29),$H$98:$H$147,0)),IF(ISERROR(VLOOKUP(Dienstplan!AC29,Berechnung!$A$98:$D$147,4,0)),0,VLOOKUP(Dienstplan!AC29,Berechnung!$A$98:$D$147,4,0)))</f>
        <v>0</v>
      </c>
      <c r="AE322" s="29">
        <f>IF(OR(Dienstplan!AD29=Schichten!$B$3,Dienstplan!AD29=Schichten!$B$4),INDEX($D$98:$D$147,MATCH(CODE(Dienstplan!AD29),$H$98:$H$147,0)),IF(ISERROR(VLOOKUP(Dienstplan!AD29,Berechnung!$A$98:$D$147,4,0)),0,VLOOKUP(Dienstplan!AD29,Berechnung!$A$98:$D$147,4,0)))</f>
        <v>0</v>
      </c>
      <c r="AF322" s="29">
        <f>IF(OR(Dienstplan!AE29=Schichten!$B$3,Dienstplan!AE29=Schichten!$B$4),INDEX($D$98:$D$147,MATCH(CODE(Dienstplan!AE29),$H$98:$H$147,0)),IF(ISERROR(VLOOKUP(Dienstplan!AE29,Berechnung!$A$98:$D$147,4,0)),0,VLOOKUP(Dienstplan!AE29,Berechnung!$A$98:$D$147,4,0)))</f>
        <v>0</v>
      </c>
      <c r="AG322" s="29">
        <f>IF(OR(Dienstplan!AF29=Schichten!$B$3,Dienstplan!AF29=Schichten!$B$4),INDEX($D$98:$D$147,MATCH(CODE(Dienstplan!AF29),$H$98:$H$147,0)),IF(ISERROR(VLOOKUP(Dienstplan!AF29,Berechnung!$A$98:$D$147,4,0)),0,VLOOKUP(Dienstplan!AF29,Berechnung!$A$98:$D$147,4,0)))</f>
        <v>0</v>
      </c>
      <c r="AH322" s="29">
        <f>IF(OR(Dienstplan!AG29=Schichten!$B$3,Dienstplan!AG29=Schichten!$B$4),INDEX($D$98:$D$147,MATCH(CODE(Dienstplan!AG29),$H$98:$H$147,0)),IF(ISERROR(VLOOKUP(Dienstplan!AG29,Berechnung!$A$98:$D$147,4,0)),0,VLOOKUP(Dienstplan!AG29,Berechnung!$A$98:$D$147,4,0)))</f>
        <v>0</v>
      </c>
      <c r="AI322" s="29">
        <f>IF(OR(Dienstplan!AH29=Schichten!$B$3,Dienstplan!AH29=Schichten!$B$4),INDEX($D$98:$D$147,MATCH(CODE(Dienstplan!AH29),$H$98:$H$147,0)),IF(ISERROR(VLOOKUP(Dienstplan!AH29,Berechnung!$A$98:$D$147,4,0)),0,VLOOKUP(Dienstplan!AH29,Berechnung!$A$98:$D$147,4,0)))</f>
        <v>0</v>
      </c>
      <c r="AJ322" s="29">
        <f>IF(OR(Dienstplan!AI29=Schichten!$B$3,Dienstplan!AI29=Schichten!$B$4),INDEX($D$98:$D$147,MATCH(CODE(Dienstplan!AI29),$H$98:$H$147,0)),IF(ISERROR(VLOOKUP(Dienstplan!AI29,Berechnung!$A$98:$D$147,4,0)),0,VLOOKUP(Dienstplan!AI29,Berechnung!$A$98:$D$147,4,0)))</f>
        <v>0</v>
      </c>
      <c r="AK322" s="29">
        <f>IF(OR(Dienstplan!AJ29=Schichten!$B$3,Dienstplan!AJ29=Schichten!$B$4),INDEX($D$98:$D$147,MATCH(CODE(Dienstplan!AJ29),$H$98:$H$147,0)),IF(ISERROR(VLOOKUP(Dienstplan!AJ29,Berechnung!$A$98:$D$147,4,0)),0,VLOOKUP(Dienstplan!AJ29,Berechnung!$A$98:$D$147,4,0)))</f>
        <v>0</v>
      </c>
    </row>
    <row r="323" spans="1:37" x14ac:dyDescent="0.25">
      <c r="A323" s="82" t="str">
        <f>IF(Feiertage!D173&lt;&gt;"",Feiertage!B173,"")</f>
        <v/>
      </c>
      <c r="C323">
        <f>Dienstplan!B30</f>
        <v>25</v>
      </c>
      <c r="D323" t="str">
        <f>Dienstplan!C30</f>
        <v>Vorname25</v>
      </c>
      <c r="E323" t="str">
        <f>Dienstplan!D30</f>
        <v>Nachname25</v>
      </c>
      <c r="F323" s="29" t="str">
        <f t="shared" si="21"/>
        <v>00:00</v>
      </c>
      <c r="G323" s="29">
        <f>IF(OR(Dienstplan!F30=Schichten!$B$3,Dienstplan!F30=Schichten!$B$4),INDEX($D$98:$D$147,MATCH(CODE(Dienstplan!F30),$H$98:$H$147,0)),IF(ISERROR(VLOOKUP(Dienstplan!F30,Berechnung!$A$98:$D$147,4,0)),0,VLOOKUP(Dienstplan!F30,Berechnung!$A$98:$D$147,4,0)))</f>
        <v>0</v>
      </c>
      <c r="H323" s="29">
        <f>IF(OR(Dienstplan!G30=Schichten!$B$3,Dienstplan!G30=Schichten!$B$4),INDEX($D$98:$D$147,MATCH(CODE(Dienstplan!G30),$H$98:$H$147,0)),IF(ISERROR(VLOOKUP(Dienstplan!G30,Berechnung!$A$98:$D$147,4,0)),0,VLOOKUP(Dienstplan!G30,Berechnung!$A$98:$D$147,4,0)))</f>
        <v>0</v>
      </c>
      <c r="I323" s="29">
        <f>IF(OR(Dienstplan!H30=Schichten!$B$3,Dienstplan!H30=Schichten!$B$4),INDEX($D$98:$D$147,MATCH(CODE(Dienstplan!H30),$H$98:$H$147,0)),IF(ISERROR(VLOOKUP(Dienstplan!H30,Berechnung!$A$98:$D$147,4,0)),0,VLOOKUP(Dienstplan!H30,Berechnung!$A$98:$D$147,4,0)))</f>
        <v>0</v>
      </c>
      <c r="J323" s="29">
        <f>IF(OR(Dienstplan!I30=Schichten!$B$3,Dienstplan!I30=Schichten!$B$4),INDEX($D$98:$D$147,MATCH(CODE(Dienstplan!I30),$H$98:$H$147,0)),IF(ISERROR(VLOOKUP(Dienstplan!I30,Berechnung!$A$98:$D$147,4,0)),0,VLOOKUP(Dienstplan!I30,Berechnung!$A$98:$D$147,4,0)))</f>
        <v>0</v>
      </c>
      <c r="K323" s="29">
        <f>IF(OR(Dienstplan!J30=Schichten!$B$3,Dienstplan!J30=Schichten!$B$4),INDEX($D$98:$D$147,MATCH(CODE(Dienstplan!J30),$H$98:$H$147,0)),IF(ISERROR(VLOOKUP(Dienstplan!J30,Berechnung!$A$98:$D$147,4,0)),0,VLOOKUP(Dienstplan!J30,Berechnung!$A$98:$D$147,4,0)))</f>
        <v>0</v>
      </c>
      <c r="L323" s="29">
        <f>IF(OR(Dienstplan!K30=Schichten!$B$3,Dienstplan!K30=Schichten!$B$4),INDEX($D$98:$D$147,MATCH(CODE(Dienstplan!K30),$H$98:$H$147,0)),IF(ISERROR(VLOOKUP(Dienstplan!K30,Berechnung!$A$98:$D$147,4,0)),0,VLOOKUP(Dienstplan!K30,Berechnung!$A$98:$D$147,4,0)))</f>
        <v>0</v>
      </c>
      <c r="M323" s="29">
        <f>IF(OR(Dienstplan!L30=Schichten!$B$3,Dienstplan!L30=Schichten!$B$4),INDEX($D$98:$D$147,MATCH(CODE(Dienstplan!L30),$H$98:$H$147,0)),IF(ISERROR(VLOOKUP(Dienstplan!L30,Berechnung!$A$98:$D$147,4,0)),0,VLOOKUP(Dienstplan!L30,Berechnung!$A$98:$D$147,4,0)))</f>
        <v>0</v>
      </c>
      <c r="N323" s="29">
        <f>IF(OR(Dienstplan!M30=Schichten!$B$3,Dienstplan!M30=Schichten!$B$4),INDEX($D$98:$D$147,MATCH(CODE(Dienstplan!M30),$H$98:$H$147,0)),IF(ISERROR(VLOOKUP(Dienstplan!M30,Berechnung!$A$98:$D$147,4,0)),0,VLOOKUP(Dienstplan!M30,Berechnung!$A$98:$D$147,4,0)))</f>
        <v>0</v>
      </c>
      <c r="O323" s="29">
        <f>IF(OR(Dienstplan!N30=Schichten!$B$3,Dienstplan!N30=Schichten!$B$4),INDEX($D$98:$D$147,MATCH(CODE(Dienstplan!N30),$H$98:$H$147,0)),IF(ISERROR(VLOOKUP(Dienstplan!N30,Berechnung!$A$98:$D$147,4,0)),0,VLOOKUP(Dienstplan!N30,Berechnung!$A$98:$D$147,4,0)))</f>
        <v>0</v>
      </c>
      <c r="P323" s="29">
        <f>IF(OR(Dienstplan!O30=Schichten!$B$3,Dienstplan!O30=Schichten!$B$4),INDEX($D$98:$D$147,MATCH(CODE(Dienstplan!O30),$H$98:$H$147,0)),IF(ISERROR(VLOOKUP(Dienstplan!O30,Berechnung!$A$98:$D$147,4,0)),0,VLOOKUP(Dienstplan!O30,Berechnung!$A$98:$D$147,4,0)))</f>
        <v>0</v>
      </c>
      <c r="Q323" s="29">
        <f>IF(OR(Dienstplan!P30=Schichten!$B$3,Dienstplan!P30=Schichten!$B$4),INDEX($D$98:$D$147,MATCH(CODE(Dienstplan!P30),$H$98:$H$147,0)),IF(ISERROR(VLOOKUP(Dienstplan!P30,Berechnung!$A$98:$D$147,4,0)),0,VLOOKUP(Dienstplan!P30,Berechnung!$A$98:$D$147,4,0)))</f>
        <v>0</v>
      </c>
      <c r="R323" s="29">
        <f>IF(OR(Dienstplan!Q30=Schichten!$B$3,Dienstplan!Q30=Schichten!$B$4),INDEX($D$98:$D$147,MATCH(CODE(Dienstplan!Q30),$H$98:$H$147,0)),IF(ISERROR(VLOOKUP(Dienstplan!Q30,Berechnung!$A$98:$D$147,4,0)),0,VLOOKUP(Dienstplan!Q30,Berechnung!$A$98:$D$147,4,0)))</f>
        <v>0</v>
      </c>
      <c r="S323" s="29">
        <f>IF(OR(Dienstplan!R30=Schichten!$B$3,Dienstplan!R30=Schichten!$B$4),INDEX($D$98:$D$147,MATCH(CODE(Dienstplan!R30),$H$98:$H$147,0)),IF(ISERROR(VLOOKUP(Dienstplan!R30,Berechnung!$A$98:$D$147,4,0)),0,VLOOKUP(Dienstplan!R30,Berechnung!$A$98:$D$147,4,0)))</f>
        <v>0</v>
      </c>
      <c r="T323" s="29">
        <f>IF(OR(Dienstplan!S30=Schichten!$B$3,Dienstplan!S30=Schichten!$B$4),INDEX($D$98:$D$147,MATCH(CODE(Dienstplan!S30),$H$98:$H$147,0)),IF(ISERROR(VLOOKUP(Dienstplan!S30,Berechnung!$A$98:$D$147,4,0)),0,VLOOKUP(Dienstplan!S30,Berechnung!$A$98:$D$147,4,0)))</f>
        <v>0</v>
      </c>
      <c r="U323" s="29">
        <f>IF(OR(Dienstplan!T30=Schichten!$B$3,Dienstplan!T30=Schichten!$B$4),INDEX($D$98:$D$147,MATCH(CODE(Dienstplan!T30),$H$98:$H$147,0)),IF(ISERROR(VLOOKUP(Dienstplan!T30,Berechnung!$A$98:$D$147,4,0)),0,VLOOKUP(Dienstplan!T30,Berechnung!$A$98:$D$147,4,0)))</f>
        <v>0</v>
      </c>
      <c r="V323" s="29">
        <f>IF(OR(Dienstplan!U30=Schichten!$B$3,Dienstplan!U30=Schichten!$B$4),INDEX($D$98:$D$147,MATCH(CODE(Dienstplan!U30),$H$98:$H$147,0)),IF(ISERROR(VLOOKUP(Dienstplan!U30,Berechnung!$A$98:$D$147,4,0)),0,VLOOKUP(Dienstplan!U30,Berechnung!$A$98:$D$147,4,0)))</f>
        <v>0</v>
      </c>
      <c r="W323" s="29">
        <f>IF(OR(Dienstplan!V30=Schichten!$B$3,Dienstplan!V30=Schichten!$B$4),INDEX($D$98:$D$147,MATCH(CODE(Dienstplan!V30),$H$98:$H$147,0)),IF(ISERROR(VLOOKUP(Dienstplan!V30,Berechnung!$A$98:$D$147,4,0)),0,VLOOKUP(Dienstplan!V30,Berechnung!$A$98:$D$147,4,0)))</f>
        <v>0</v>
      </c>
      <c r="X323" s="29">
        <f>IF(OR(Dienstplan!W30=Schichten!$B$3,Dienstplan!W30=Schichten!$B$4),INDEX($D$98:$D$147,MATCH(CODE(Dienstplan!W30),$H$98:$H$147,0)),IF(ISERROR(VLOOKUP(Dienstplan!W30,Berechnung!$A$98:$D$147,4,0)),0,VLOOKUP(Dienstplan!W30,Berechnung!$A$98:$D$147,4,0)))</f>
        <v>0</v>
      </c>
      <c r="Y323" s="29">
        <f>IF(OR(Dienstplan!X30=Schichten!$B$3,Dienstplan!X30=Schichten!$B$4),INDEX($D$98:$D$147,MATCH(CODE(Dienstplan!X30),$H$98:$H$147,0)),IF(ISERROR(VLOOKUP(Dienstplan!X30,Berechnung!$A$98:$D$147,4,0)),0,VLOOKUP(Dienstplan!X30,Berechnung!$A$98:$D$147,4,0)))</f>
        <v>0</v>
      </c>
      <c r="Z323" s="29">
        <f>IF(OR(Dienstplan!Y30=Schichten!$B$3,Dienstplan!Y30=Schichten!$B$4),INDEX($D$98:$D$147,MATCH(CODE(Dienstplan!Y30),$H$98:$H$147,0)),IF(ISERROR(VLOOKUP(Dienstplan!Y30,Berechnung!$A$98:$D$147,4,0)),0,VLOOKUP(Dienstplan!Y30,Berechnung!$A$98:$D$147,4,0)))</f>
        <v>0</v>
      </c>
      <c r="AA323" s="29">
        <f>IF(OR(Dienstplan!Z30=Schichten!$B$3,Dienstplan!Z30=Schichten!$B$4),INDEX($D$98:$D$147,MATCH(CODE(Dienstplan!Z30),$H$98:$H$147,0)),IF(ISERROR(VLOOKUP(Dienstplan!Z30,Berechnung!$A$98:$D$147,4,0)),0,VLOOKUP(Dienstplan!Z30,Berechnung!$A$98:$D$147,4,0)))</f>
        <v>0</v>
      </c>
      <c r="AB323" s="29">
        <f>IF(OR(Dienstplan!AA30=Schichten!$B$3,Dienstplan!AA30=Schichten!$B$4),INDEX($D$98:$D$147,MATCH(CODE(Dienstplan!AA30),$H$98:$H$147,0)),IF(ISERROR(VLOOKUP(Dienstplan!AA30,Berechnung!$A$98:$D$147,4,0)),0,VLOOKUP(Dienstplan!AA30,Berechnung!$A$98:$D$147,4,0)))</f>
        <v>0</v>
      </c>
      <c r="AC323" s="29">
        <f>IF(OR(Dienstplan!AB30=Schichten!$B$3,Dienstplan!AB30=Schichten!$B$4),INDEX($D$98:$D$147,MATCH(CODE(Dienstplan!AB30),$H$98:$H$147,0)),IF(ISERROR(VLOOKUP(Dienstplan!AB30,Berechnung!$A$98:$D$147,4,0)),0,VLOOKUP(Dienstplan!AB30,Berechnung!$A$98:$D$147,4,0)))</f>
        <v>0</v>
      </c>
      <c r="AD323" s="29">
        <f>IF(OR(Dienstplan!AC30=Schichten!$B$3,Dienstplan!AC30=Schichten!$B$4),INDEX($D$98:$D$147,MATCH(CODE(Dienstplan!AC30),$H$98:$H$147,0)),IF(ISERROR(VLOOKUP(Dienstplan!AC30,Berechnung!$A$98:$D$147,4,0)),0,VLOOKUP(Dienstplan!AC30,Berechnung!$A$98:$D$147,4,0)))</f>
        <v>0</v>
      </c>
      <c r="AE323" s="29">
        <f>IF(OR(Dienstplan!AD30=Schichten!$B$3,Dienstplan!AD30=Schichten!$B$4),INDEX($D$98:$D$147,MATCH(CODE(Dienstplan!AD30),$H$98:$H$147,0)),IF(ISERROR(VLOOKUP(Dienstplan!AD30,Berechnung!$A$98:$D$147,4,0)),0,VLOOKUP(Dienstplan!AD30,Berechnung!$A$98:$D$147,4,0)))</f>
        <v>0</v>
      </c>
      <c r="AF323" s="29">
        <f>IF(OR(Dienstplan!AE30=Schichten!$B$3,Dienstplan!AE30=Schichten!$B$4),INDEX($D$98:$D$147,MATCH(CODE(Dienstplan!AE30),$H$98:$H$147,0)),IF(ISERROR(VLOOKUP(Dienstplan!AE30,Berechnung!$A$98:$D$147,4,0)),0,VLOOKUP(Dienstplan!AE30,Berechnung!$A$98:$D$147,4,0)))</f>
        <v>0</v>
      </c>
      <c r="AG323" s="29">
        <f>IF(OR(Dienstplan!AF30=Schichten!$B$3,Dienstplan!AF30=Schichten!$B$4),INDEX($D$98:$D$147,MATCH(CODE(Dienstplan!AF30),$H$98:$H$147,0)),IF(ISERROR(VLOOKUP(Dienstplan!AF30,Berechnung!$A$98:$D$147,4,0)),0,VLOOKUP(Dienstplan!AF30,Berechnung!$A$98:$D$147,4,0)))</f>
        <v>0</v>
      </c>
      <c r="AH323" s="29">
        <f>IF(OR(Dienstplan!AG30=Schichten!$B$3,Dienstplan!AG30=Schichten!$B$4),INDEX($D$98:$D$147,MATCH(CODE(Dienstplan!AG30),$H$98:$H$147,0)),IF(ISERROR(VLOOKUP(Dienstplan!AG30,Berechnung!$A$98:$D$147,4,0)),0,VLOOKUP(Dienstplan!AG30,Berechnung!$A$98:$D$147,4,0)))</f>
        <v>0</v>
      </c>
      <c r="AI323" s="29">
        <f>IF(OR(Dienstplan!AH30=Schichten!$B$3,Dienstplan!AH30=Schichten!$B$4),INDEX($D$98:$D$147,MATCH(CODE(Dienstplan!AH30),$H$98:$H$147,0)),IF(ISERROR(VLOOKUP(Dienstplan!AH30,Berechnung!$A$98:$D$147,4,0)),0,VLOOKUP(Dienstplan!AH30,Berechnung!$A$98:$D$147,4,0)))</f>
        <v>0</v>
      </c>
      <c r="AJ323" s="29">
        <f>IF(OR(Dienstplan!AI30=Schichten!$B$3,Dienstplan!AI30=Schichten!$B$4),INDEX($D$98:$D$147,MATCH(CODE(Dienstplan!AI30),$H$98:$H$147,0)),IF(ISERROR(VLOOKUP(Dienstplan!AI30,Berechnung!$A$98:$D$147,4,0)),0,VLOOKUP(Dienstplan!AI30,Berechnung!$A$98:$D$147,4,0)))</f>
        <v>0</v>
      </c>
      <c r="AK323" s="29">
        <f>IF(OR(Dienstplan!AJ30=Schichten!$B$3,Dienstplan!AJ30=Schichten!$B$4),INDEX($D$98:$D$147,MATCH(CODE(Dienstplan!AJ30),$H$98:$H$147,0)),IF(ISERROR(VLOOKUP(Dienstplan!AJ30,Berechnung!$A$98:$D$147,4,0)),0,VLOOKUP(Dienstplan!AJ30,Berechnung!$A$98:$D$147,4,0)))</f>
        <v>0</v>
      </c>
    </row>
    <row r="324" spans="1:37" x14ac:dyDescent="0.25">
      <c r="A324" s="82" t="str">
        <f>IF(Feiertage!D174&lt;&gt;"",Feiertage!B174,"")</f>
        <v/>
      </c>
      <c r="C324">
        <f>Dienstplan!B31</f>
        <v>26</v>
      </c>
      <c r="D324" t="str">
        <f>Dienstplan!C31</f>
        <v>Vorname26</v>
      </c>
      <c r="E324" t="str">
        <f>Dienstplan!D31</f>
        <v>Nachname26</v>
      </c>
      <c r="F324" s="29" t="str">
        <f t="shared" si="21"/>
        <v>00:00</v>
      </c>
      <c r="G324" s="29">
        <f>IF(OR(Dienstplan!F31=Schichten!$B$3,Dienstplan!F31=Schichten!$B$4),INDEX($D$98:$D$147,MATCH(CODE(Dienstplan!F31),$H$98:$H$147,0)),IF(ISERROR(VLOOKUP(Dienstplan!F31,Berechnung!$A$98:$D$147,4,0)),0,VLOOKUP(Dienstplan!F31,Berechnung!$A$98:$D$147,4,0)))</f>
        <v>0</v>
      </c>
      <c r="H324" s="29">
        <f>IF(OR(Dienstplan!G31=Schichten!$B$3,Dienstplan!G31=Schichten!$B$4),INDEX($D$98:$D$147,MATCH(CODE(Dienstplan!G31),$H$98:$H$147,0)),IF(ISERROR(VLOOKUP(Dienstplan!G31,Berechnung!$A$98:$D$147,4,0)),0,VLOOKUP(Dienstplan!G31,Berechnung!$A$98:$D$147,4,0)))</f>
        <v>0</v>
      </c>
      <c r="I324" s="29">
        <f>IF(OR(Dienstplan!H31=Schichten!$B$3,Dienstplan!H31=Schichten!$B$4),INDEX($D$98:$D$147,MATCH(CODE(Dienstplan!H31),$H$98:$H$147,0)),IF(ISERROR(VLOOKUP(Dienstplan!H31,Berechnung!$A$98:$D$147,4,0)),0,VLOOKUP(Dienstplan!H31,Berechnung!$A$98:$D$147,4,0)))</f>
        <v>0</v>
      </c>
      <c r="J324" s="29">
        <f>IF(OR(Dienstplan!I31=Schichten!$B$3,Dienstplan!I31=Schichten!$B$4),INDEX($D$98:$D$147,MATCH(CODE(Dienstplan!I31),$H$98:$H$147,0)),IF(ISERROR(VLOOKUP(Dienstplan!I31,Berechnung!$A$98:$D$147,4,0)),0,VLOOKUP(Dienstplan!I31,Berechnung!$A$98:$D$147,4,0)))</f>
        <v>0</v>
      </c>
      <c r="K324" s="29">
        <f>IF(OR(Dienstplan!J31=Schichten!$B$3,Dienstplan!J31=Schichten!$B$4),INDEX($D$98:$D$147,MATCH(CODE(Dienstplan!J31),$H$98:$H$147,0)),IF(ISERROR(VLOOKUP(Dienstplan!J31,Berechnung!$A$98:$D$147,4,0)),0,VLOOKUP(Dienstplan!J31,Berechnung!$A$98:$D$147,4,0)))</f>
        <v>0</v>
      </c>
      <c r="L324" s="29">
        <f>IF(OR(Dienstplan!K31=Schichten!$B$3,Dienstplan!K31=Schichten!$B$4),INDEX($D$98:$D$147,MATCH(CODE(Dienstplan!K31),$H$98:$H$147,0)),IF(ISERROR(VLOOKUP(Dienstplan!K31,Berechnung!$A$98:$D$147,4,0)),0,VLOOKUP(Dienstplan!K31,Berechnung!$A$98:$D$147,4,0)))</f>
        <v>0</v>
      </c>
      <c r="M324" s="29">
        <f>IF(OR(Dienstplan!L31=Schichten!$B$3,Dienstplan!L31=Schichten!$B$4),INDEX($D$98:$D$147,MATCH(CODE(Dienstplan!L31),$H$98:$H$147,0)),IF(ISERROR(VLOOKUP(Dienstplan!L31,Berechnung!$A$98:$D$147,4,0)),0,VLOOKUP(Dienstplan!L31,Berechnung!$A$98:$D$147,4,0)))</f>
        <v>0</v>
      </c>
      <c r="N324" s="29">
        <f>IF(OR(Dienstplan!M31=Schichten!$B$3,Dienstplan!M31=Schichten!$B$4),INDEX($D$98:$D$147,MATCH(CODE(Dienstplan!M31),$H$98:$H$147,0)),IF(ISERROR(VLOOKUP(Dienstplan!M31,Berechnung!$A$98:$D$147,4,0)),0,VLOOKUP(Dienstplan!M31,Berechnung!$A$98:$D$147,4,0)))</f>
        <v>0</v>
      </c>
      <c r="O324" s="29">
        <f>IF(OR(Dienstplan!N31=Schichten!$B$3,Dienstplan!N31=Schichten!$B$4),INDEX($D$98:$D$147,MATCH(CODE(Dienstplan!N31),$H$98:$H$147,0)),IF(ISERROR(VLOOKUP(Dienstplan!N31,Berechnung!$A$98:$D$147,4,0)),0,VLOOKUP(Dienstplan!N31,Berechnung!$A$98:$D$147,4,0)))</f>
        <v>0</v>
      </c>
      <c r="P324" s="29">
        <f>IF(OR(Dienstplan!O31=Schichten!$B$3,Dienstplan!O31=Schichten!$B$4),INDEX($D$98:$D$147,MATCH(CODE(Dienstplan!O31),$H$98:$H$147,0)),IF(ISERROR(VLOOKUP(Dienstplan!O31,Berechnung!$A$98:$D$147,4,0)),0,VLOOKUP(Dienstplan!O31,Berechnung!$A$98:$D$147,4,0)))</f>
        <v>0</v>
      </c>
      <c r="Q324" s="29">
        <f>IF(OR(Dienstplan!P31=Schichten!$B$3,Dienstplan!P31=Schichten!$B$4),INDEX($D$98:$D$147,MATCH(CODE(Dienstplan!P31),$H$98:$H$147,0)),IF(ISERROR(VLOOKUP(Dienstplan!P31,Berechnung!$A$98:$D$147,4,0)),0,VLOOKUP(Dienstplan!P31,Berechnung!$A$98:$D$147,4,0)))</f>
        <v>0</v>
      </c>
      <c r="R324" s="29">
        <f>IF(OR(Dienstplan!Q31=Schichten!$B$3,Dienstplan!Q31=Schichten!$B$4),INDEX($D$98:$D$147,MATCH(CODE(Dienstplan!Q31),$H$98:$H$147,0)),IF(ISERROR(VLOOKUP(Dienstplan!Q31,Berechnung!$A$98:$D$147,4,0)),0,VLOOKUP(Dienstplan!Q31,Berechnung!$A$98:$D$147,4,0)))</f>
        <v>0</v>
      </c>
      <c r="S324" s="29">
        <f>IF(OR(Dienstplan!R31=Schichten!$B$3,Dienstplan!R31=Schichten!$B$4),INDEX($D$98:$D$147,MATCH(CODE(Dienstplan!R31),$H$98:$H$147,0)),IF(ISERROR(VLOOKUP(Dienstplan!R31,Berechnung!$A$98:$D$147,4,0)),0,VLOOKUP(Dienstplan!R31,Berechnung!$A$98:$D$147,4,0)))</f>
        <v>0</v>
      </c>
      <c r="T324" s="29">
        <f>IF(OR(Dienstplan!S31=Schichten!$B$3,Dienstplan!S31=Schichten!$B$4),INDEX($D$98:$D$147,MATCH(CODE(Dienstplan!S31),$H$98:$H$147,0)),IF(ISERROR(VLOOKUP(Dienstplan!S31,Berechnung!$A$98:$D$147,4,0)),0,VLOOKUP(Dienstplan!S31,Berechnung!$A$98:$D$147,4,0)))</f>
        <v>0</v>
      </c>
      <c r="U324" s="29">
        <f>IF(OR(Dienstplan!T31=Schichten!$B$3,Dienstplan!T31=Schichten!$B$4),INDEX($D$98:$D$147,MATCH(CODE(Dienstplan!T31),$H$98:$H$147,0)),IF(ISERROR(VLOOKUP(Dienstplan!T31,Berechnung!$A$98:$D$147,4,0)),0,VLOOKUP(Dienstplan!T31,Berechnung!$A$98:$D$147,4,0)))</f>
        <v>0</v>
      </c>
      <c r="V324" s="29">
        <f>IF(OR(Dienstplan!U31=Schichten!$B$3,Dienstplan!U31=Schichten!$B$4),INDEX($D$98:$D$147,MATCH(CODE(Dienstplan!U31),$H$98:$H$147,0)),IF(ISERROR(VLOOKUP(Dienstplan!U31,Berechnung!$A$98:$D$147,4,0)),0,VLOOKUP(Dienstplan!U31,Berechnung!$A$98:$D$147,4,0)))</f>
        <v>0</v>
      </c>
      <c r="W324" s="29">
        <f>IF(OR(Dienstplan!V31=Schichten!$B$3,Dienstplan!V31=Schichten!$B$4),INDEX($D$98:$D$147,MATCH(CODE(Dienstplan!V31),$H$98:$H$147,0)),IF(ISERROR(VLOOKUP(Dienstplan!V31,Berechnung!$A$98:$D$147,4,0)),0,VLOOKUP(Dienstplan!V31,Berechnung!$A$98:$D$147,4,0)))</f>
        <v>0</v>
      </c>
      <c r="X324" s="29">
        <f>IF(OR(Dienstplan!W31=Schichten!$B$3,Dienstplan!W31=Schichten!$B$4),INDEX($D$98:$D$147,MATCH(CODE(Dienstplan!W31),$H$98:$H$147,0)),IF(ISERROR(VLOOKUP(Dienstplan!W31,Berechnung!$A$98:$D$147,4,0)),0,VLOOKUP(Dienstplan!W31,Berechnung!$A$98:$D$147,4,0)))</f>
        <v>0</v>
      </c>
      <c r="Y324" s="29">
        <f>IF(OR(Dienstplan!X31=Schichten!$B$3,Dienstplan!X31=Schichten!$B$4),INDEX($D$98:$D$147,MATCH(CODE(Dienstplan!X31),$H$98:$H$147,0)),IF(ISERROR(VLOOKUP(Dienstplan!X31,Berechnung!$A$98:$D$147,4,0)),0,VLOOKUP(Dienstplan!X31,Berechnung!$A$98:$D$147,4,0)))</f>
        <v>0</v>
      </c>
      <c r="Z324" s="29">
        <f>IF(OR(Dienstplan!Y31=Schichten!$B$3,Dienstplan!Y31=Schichten!$B$4),INDEX($D$98:$D$147,MATCH(CODE(Dienstplan!Y31),$H$98:$H$147,0)),IF(ISERROR(VLOOKUP(Dienstplan!Y31,Berechnung!$A$98:$D$147,4,0)),0,VLOOKUP(Dienstplan!Y31,Berechnung!$A$98:$D$147,4,0)))</f>
        <v>0</v>
      </c>
      <c r="AA324" s="29">
        <f>IF(OR(Dienstplan!Z31=Schichten!$B$3,Dienstplan!Z31=Schichten!$B$4),INDEX($D$98:$D$147,MATCH(CODE(Dienstplan!Z31),$H$98:$H$147,0)),IF(ISERROR(VLOOKUP(Dienstplan!Z31,Berechnung!$A$98:$D$147,4,0)),0,VLOOKUP(Dienstplan!Z31,Berechnung!$A$98:$D$147,4,0)))</f>
        <v>0</v>
      </c>
      <c r="AB324" s="29">
        <f>IF(OR(Dienstplan!AA31=Schichten!$B$3,Dienstplan!AA31=Schichten!$B$4),INDEX($D$98:$D$147,MATCH(CODE(Dienstplan!AA31),$H$98:$H$147,0)),IF(ISERROR(VLOOKUP(Dienstplan!AA31,Berechnung!$A$98:$D$147,4,0)),0,VLOOKUP(Dienstplan!AA31,Berechnung!$A$98:$D$147,4,0)))</f>
        <v>0</v>
      </c>
      <c r="AC324" s="29">
        <f>IF(OR(Dienstplan!AB31=Schichten!$B$3,Dienstplan!AB31=Schichten!$B$4),INDEX($D$98:$D$147,MATCH(CODE(Dienstplan!AB31),$H$98:$H$147,0)),IF(ISERROR(VLOOKUP(Dienstplan!AB31,Berechnung!$A$98:$D$147,4,0)),0,VLOOKUP(Dienstplan!AB31,Berechnung!$A$98:$D$147,4,0)))</f>
        <v>0</v>
      </c>
      <c r="AD324" s="29">
        <f>IF(OR(Dienstplan!AC31=Schichten!$B$3,Dienstplan!AC31=Schichten!$B$4),INDEX($D$98:$D$147,MATCH(CODE(Dienstplan!AC31),$H$98:$H$147,0)),IF(ISERROR(VLOOKUP(Dienstplan!AC31,Berechnung!$A$98:$D$147,4,0)),0,VLOOKUP(Dienstplan!AC31,Berechnung!$A$98:$D$147,4,0)))</f>
        <v>0</v>
      </c>
      <c r="AE324" s="29">
        <f>IF(OR(Dienstplan!AD31=Schichten!$B$3,Dienstplan!AD31=Schichten!$B$4),INDEX($D$98:$D$147,MATCH(CODE(Dienstplan!AD31),$H$98:$H$147,0)),IF(ISERROR(VLOOKUP(Dienstplan!AD31,Berechnung!$A$98:$D$147,4,0)),0,VLOOKUP(Dienstplan!AD31,Berechnung!$A$98:$D$147,4,0)))</f>
        <v>0</v>
      </c>
      <c r="AF324" s="29">
        <f>IF(OR(Dienstplan!AE31=Schichten!$B$3,Dienstplan!AE31=Schichten!$B$4),INDEX($D$98:$D$147,MATCH(CODE(Dienstplan!AE31),$H$98:$H$147,0)),IF(ISERROR(VLOOKUP(Dienstplan!AE31,Berechnung!$A$98:$D$147,4,0)),0,VLOOKUP(Dienstplan!AE31,Berechnung!$A$98:$D$147,4,0)))</f>
        <v>0</v>
      </c>
      <c r="AG324" s="29">
        <f>IF(OR(Dienstplan!AF31=Schichten!$B$3,Dienstplan!AF31=Schichten!$B$4),INDEX($D$98:$D$147,MATCH(CODE(Dienstplan!AF31),$H$98:$H$147,0)),IF(ISERROR(VLOOKUP(Dienstplan!AF31,Berechnung!$A$98:$D$147,4,0)),0,VLOOKUP(Dienstplan!AF31,Berechnung!$A$98:$D$147,4,0)))</f>
        <v>0</v>
      </c>
      <c r="AH324" s="29">
        <f>IF(OR(Dienstplan!AG31=Schichten!$B$3,Dienstplan!AG31=Schichten!$B$4),INDEX($D$98:$D$147,MATCH(CODE(Dienstplan!AG31),$H$98:$H$147,0)),IF(ISERROR(VLOOKUP(Dienstplan!AG31,Berechnung!$A$98:$D$147,4,0)),0,VLOOKUP(Dienstplan!AG31,Berechnung!$A$98:$D$147,4,0)))</f>
        <v>0</v>
      </c>
      <c r="AI324" s="29">
        <f>IF(OR(Dienstplan!AH31=Schichten!$B$3,Dienstplan!AH31=Schichten!$B$4),INDEX($D$98:$D$147,MATCH(CODE(Dienstplan!AH31),$H$98:$H$147,0)),IF(ISERROR(VLOOKUP(Dienstplan!AH31,Berechnung!$A$98:$D$147,4,0)),0,VLOOKUP(Dienstplan!AH31,Berechnung!$A$98:$D$147,4,0)))</f>
        <v>0</v>
      </c>
      <c r="AJ324" s="29">
        <f>IF(OR(Dienstplan!AI31=Schichten!$B$3,Dienstplan!AI31=Schichten!$B$4),INDEX($D$98:$D$147,MATCH(CODE(Dienstplan!AI31),$H$98:$H$147,0)),IF(ISERROR(VLOOKUP(Dienstplan!AI31,Berechnung!$A$98:$D$147,4,0)),0,VLOOKUP(Dienstplan!AI31,Berechnung!$A$98:$D$147,4,0)))</f>
        <v>0</v>
      </c>
      <c r="AK324" s="29">
        <f>IF(OR(Dienstplan!AJ31=Schichten!$B$3,Dienstplan!AJ31=Schichten!$B$4),INDEX($D$98:$D$147,MATCH(CODE(Dienstplan!AJ31),$H$98:$H$147,0)),IF(ISERROR(VLOOKUP(Dienstplan!AJ31,Berechnung!$A$98:$D$147,4,0)),0,VLOOKUP(Dienstplan!AJ31,Berechnung!$A$98:$D$147,4,0)))</f>
        <v>0</v>
      </c>
    </row>
    <row r="325" spans="1:37" x14ac:dyDescent="0.25">
      <c r="A325" s="82" t="str">
        <f>IF(Feiertage!D175&lt;&gt;"",Feiertage!B175,"")</f>
        <v/>
      </c>
      <c r="C325">
        <f>Dienstplan!B32</f>
        <v>27</v>
      </c>
      <c r="D325" t="str">
        <f>Dienstplan!C32</f>
        <v>Vorname27</v>
      </c>
      <c r="E325" t="str">
        <f>Dienstplan!D32</f>
        <v>Nachname27</v>
      </c>
      <c r="F325" s="29" t="str">
        <f t="shared" si="21"/>
        <v>00:00</v>
      </c>
      <c r="G325" s="29">
        <f>IF(OR(Dienstplan!F32=Schichten!$B$3,Dienstplan!F32=Schichten!$B$4),INDEX($D$98:$D$147,MATCH(CODE(Dienstplan!F32),$H$98:$H$147,0)),IF(ISERROR(VLOOKUP(Dienstplan!F32,Berechnung!$A$98:$D$147,4,0)),0,VLOOKUP(Dienstplan!F32,Berechnung!$A$98:$D$147,4,0)))</f>
        <v>0</v>
      </c>
      <c r="H325" s="29">
        <f>IF(OR(Dienstplan!G32=Schichten!$B$3,Dienstplan!G32=Schichten!$B$4),INDEX($D$98:$D$147,MATCH(CODE(Dienstplan!G32),$H$98:$H$147,0)),IF(ISERROR(VLOOKUP(Dienstplan!G32,Berechnung!$A$98:$D$147,4,0)),0,VLOOKUP(Dienstplan!G32,Berechnung!$A$98:$D$147,4,0)))</f>
        <v>0</v>
      </c>
      <c r="I325" s="29">
        <f>IF(OR(Dienstplan!H32=Schichten!$B$3,Dienstplan!H32=Schichten!$B$4),INDEX($D$98:$D$147,MATCH(CODE(Dienstplan!H32),$H$98:$H$147,0)),IF(ISERROR(VLOOKUP(Dienstplan!H32,Berechnung!$A$98:$D$147,4,0)),0,VLOOKUP(Dienstplan!H32,Berechnung!$A$98:$D$147,4,0)))</f>
        <v>0</v>
      </c>
      <c r="J325" s="29">
        <f>IF(OR(Dienstplan!I32=Schichten!$B$3,Dienstplan!I32=Schichten!$B$4),INDEX($D$98:$D$147,MATCH(CODE(Dienstplan!I32),$H$98:$H$147,0)),IF(ISERROR(VLOOKUP(Dienstplan!I32,Berechnung!$A$98:$D$147,4,0)),0,VLOOKUP(Dienstplan!I32,Berechnung!$A$98:$D$147,4,0)))</f>
        <v>0</v>
      </c>
      <c r="K325" s="29">
        <f>IF(OR(Dienstplan!J32=Schichten!$B$3,Dienstplan!J32=Schichten!$B$4),INDEX($D$98:$D$147,MATCH(CODE(Dienstplan!J32),$H$98:$H$147,0)),IF(ISERROR(VLOOKUP(Dienstplan!J32,Berechnung!$A$98:$D$147,4,0)),0,VLOOKUP(Dienstplan!J32,Berechnung!$A$98:$D$147,4,0)))</f>
        <v>0</v>
      </c>
      <c r="L325" s="29">
        <f>IF(OR(Dienstplan!K32=Schichten!$B$3,Dienstplan!K32=Schichten!$B$4),INDEX($D$98:$D$147,MATCH(CODE(Dienstplan!K32),$H$98:$H$147,0)),IF(ISERROR(VLOOKUP(Dienstplan!K32,Berechnung!$A$98:$D$147,4,0)),0,VLOOKUP(Dienstplan!K32,Berechnung!$A$98:$D$147,4,0)))</f>
        <v>0</v>
      </c>
      <c r="M325" s="29">
        <f>IF(OR(Dienstplan!L32=Schichten!$B$3,Dienstplan!L32=Schichten!$B$4),INDEX($D$98:$D$147,MATCH(CODE(Dienstplan!L32),$H$98:$H$147,0)),IF(ISERROR(VLOOKUP(Dienstplan!L32,Berechnung!$A$98:$D$147,4,0)),0,VLOOKUP(Dienstplan!L32,Berechnung!$A$98:$D$147,4,0)))</f>
        <v>0</v>
      </c>
      <c r="N325" s="29">
        <f>IF(OR(Dienstplan!M32=Schichten!$B$3,Dienstplan!M32=Schichten!$B$4),INDEX($D$98:$D$147,MATCH(CODE(Dienstplan!M32),$H$98:$H$147,0)),IF(ISERROR(VLOOKUP(Dienstplan!M32,Berechnung!$A$98:$D$147,4,0)),0,VLOOKUP(Dienstplan!M32,Berechnung!$A$98:$D$147,4,0)))</f>
        <v>0</v>
      </c>
      <c r="O325" s="29">
        <f>IF(OR(Dienstplan!N32=Schichten!$B$3,Dienstplan!N32=Schichten!$B$4),INDEX($D$98:$D$147,MATCH(CODE(Dienstplan!N32),$H$98:$H$147,0)),IF(ISERROR(VLOOKUP(Dienstplan!N32,Berechnung!$A$98:$D$147,4,0)),0,VLOOKUP(Dienstplan!N32,Berechnung!$A$98:$D$147,4,0)))</f>
        <v>0</v>
      </c>
      <c r="P325" s="29">
        <f>IF(OR(Dienstplan!O32=Schichten!$B$3,Dienstplan!O32=Schichten!$B$4),INDEX($D$98:$D$147,MATCH(CODE(Dienstplan!O32),$H$98:$H$147,0)),IF(ISERROR(VLOOKUP(Dienstplan!O32,Berechnung!$A$98:$D$147,4,0)),0,VLOOKUP(Dienstplan!O32,Berechnung!$A$98:$D$147,4,0)))</f>
        <v>0</v>
      </c>
      <c r="Q325" s="29">
        <f>IF(OR(Dienstplan!P32=Schichten!$B$3,Dienstplan!P32=Schichten!$B$4),INDEX($D$98:$D$147,MATCH(CODE(Dienstplan!P32),$H$98:$H$147,0)),IF(ISERROR(VLOOKUP(Dienstplan!P32,Berechnung!$A$98:$D$147,4,0)),0,VLOOKUP(Dienstplan!P32,Berechnung!$A$98:$D$147,4,0)))</f>
        <v>0</v>
      </c>
      <c r="R325" s="29">
        <f>IF(OR(Dienstplan!Q32=Schichten!$B$3,Dienstplan!Q32=Schichten!$B$4),INDEX($D$98:$D$147,MATCH(CODE(Dienstplan!Q32),$H$98:$H$147,0)),IF(ISERROR(VLOOKUP(Dienstplan!Q32,Berechnung!$A$98:$D$147,4,0)),0,VLOOKUP(Dienstplan!Q32,Berechnung!$A$98:$D$147,4,0)))</f>
        <v>0</v>
      </c>
      <c r="S325" s="29">
        <f>IF(OR(Dienstplan!R32=Schichten!$B$3,Dienstplan!R32=Schichten!$B$4),INDEX($D$98:$D$147,MATCH(CODE(Dienstplan!R32),$H$98:$H$147,0)),IF(ISERROR(VLOOKUP(Dienstplan!R32,Berechnung!$A$98:$D$147,4,0)),0,VLOOKUP(Dienstplan!R32,Berechnung!$A$98:$D$147,4,0)))</f>
        <v>0</v>
      </c>
      <c r="T325" s="29">
        <f>IF(OR(Dienstplan!S32=Schichten!$B$3,Dienstplan!S32=Schichten!$B$4),INDEX($D$98:$D$147,MATCH(CODE(Dienstplan!S32),$H$98:$H$147,0)),IF(ISERROR(VLOOKUP(Dienstplan!S32,Berechnung!$A$98:$D$147,4,0)),0,VLOOKUP(Dienstplan!S32,Berechnung!$A$98:$D$147,4,0)))</f>
        <v>0</v>
      </c>
      <c r="U325" s="29">
        <f>IF(OR(Dienstplan!T32=Schichten!$B$3,Dienstplan!T32=Schichten!$B$4),INDEX($D$98:$D$147,MATCH(CODE(Dienstplan!T32),$H$98:$H$147,0)),IF(ISERROR(VLOOKUP(Dienstplan!T32,Berechnung!$A$98:$D$147,4,0)),0,VLOOKUP(Dienstplan!T32,Berechnung!$A$98:$D$147,4,0)))</f>
        <v>0</v>
      </c>
      <c r="V325" s="29">
        <f>IF(OR(Dienstplan!U32=Schichten!$B$3,Dienstplan!U32=Schichten!$B$4),INDEX($D$98:$D$147,MATCH(CODE(Dienstplan!U32),$H$98:$H$147,0)),IF(ISERROR(VLOOKUP(Dienstplan!U32,Berechnung!$A$98:$D$147,4,0)),0,VLOOKUP(Dienstplan!U32,Berechnung!$A$98:$D$147,4,0)))</f>
        <v>0</v>
      </c>
      <c r="W325" s="29">
        <f>IF(OR(Dienstplan!V32=Schichten!$B$3,Dienstplan!V32=Schichten!$B$4),INDEX($D$98:$D$147,MATCH(CODE(Dienstplan!V32),$H$98:$H$147,0)),IF(ISERROR(VLOOKUP(Dienstplan!V32,Berechnung!$A$98:$D$147,4,0)),0,VLOOKUP(Dienstplan!V32,Berechnung!$A$98:$D$147,4,0)))</f>
        <v>0</v>
      </c>
      <c r="X325" s="29">
        <f>IF(OR(Dienstplan!W32=Schichten!$B$3,Dienstplan!W32=Schichten!$B$4),INDEX($D$98:$D$147,MATCH(CODE(Dienstplan!W32),$H$98:$H$147,0)),IF(ISERROR(VLOOKUP(Dienstplan!W32,Berechnung!$A$98:$D$147,4,0)),0,VLOOKUP(Dienstplan!W32,Berechnung!$A$98:$D$147,4,0)))</f>
        <v>0</v>
      </c>
      <c r="Y325" s="29">
        <f>IF(OR(Dienstplan!X32=Schichten!$B$3,Dienstplan!X32=Schichten!$B$4),INDEX($D$98:$D$147,MATCH(CODE(Dienstplan!X32),$H$98:$H$147,0)),IF(ISERROR(VLOOKUP(Dienstplan!X32,Berechnung!$A$98:$D$147,4,0)),0,VLOOKUP(Dienstplan!X32,Berechnung!$A$98:$D$147,4,0)))</f>
        <v>0</v>
      </c>
      <c r="Z325" s="29">
        <f>IF(OR(Dienstplan!Y32=Schichten!$B$3,Dienstplan!Y32=Schichten!$B$4),INDEX($D$98:$D$147,MATCH(CODE(Dienstplan!Y32),$H$98:$H$147,0)),IF(ISERROR(VLOOKUP(Dienstplan!Y32,Berechnung!$A$98:$D$147,4,0)),0,VLOOKUP(Dienstplan!Y32,Berechnung!$A$98:$D$147,4,0)))</f>
        <v>0</v>
      </c>
      <c r="AA325" s="29">
        <f>IF(OR(Dienstplan!Z32=Schichten!$B$3,Dienstplan!Z32=Schichten!$B$4),INDEX($D$98:$D$147,MATCH(CODE(Dienstplan!Z32),$H$98:$H$147,0)),IF(ISERROR(VLOOKUP(Dienstplan!Z32,Berechnung!$A$98:$D$147,4,0)),0,VLOOKUP(Dienstplan!Z32,Berechnung!$A$98:$D$147,4,0)))</f>
        <v>0</v>
      </c>
      <c r="AB325" s="29">
        <f>IF(OR(Dienstplan!AA32=Schichten!$B$3,Dienstplan!AA32=Schichten!$B$4),INDEX($D$98:$D$147,MATCH(CODE(Dienstplan!AA32),$H$98:$H$147,0)),IF(ISERROR(VLOOKUP(Dienstplan!AA32,Berechnung!$A$98:$D$147,4,0)),0,VLOOKUP(Dienstplan!AA32,Berechnung!$A$98:$D$147,4,0)))</f>
        <v>0</v>
      </c>
      <c r="AC325" s="29">
        <f>IF(OR(Dienstplan!AB32=Schichten!$B$3,Dienstplan!AB32=Schichten!$B$4),INDEX($D$98:$D$147,MATCH(CODE(Dienstplan!AB32),$H$98:$H$147,0)),IF(ISERROR(VLOOKUP(Dienstplan!AB32,Berechnung!$A$98:$D$147,4,0)),0,VLOOKUP(Dienstplan!AB32,Berechnung!$A$98:$D$147,4,0)))</f>
        <v>0</v>
      </c>
      <c r="AD325" s="29">
        <f>IF(OR(Dienstplan!AC32=Schichten!$B$3,Dienstplan!AC32=Schichten!$B$4),INDEX($D$98:$D$147,MATCH(CODE(Dienstplan!AC32),$H$98:$H$147,0)),IF(ISERROR(VLOOKUP(Dienstplan!AC32,Berechnung!$A$98:$D$147,4,0)),0,VLOOKUP(Dienstplan!AC32,Berechnung!$A$98:$D$147,4,0)))</f>
        <v>0</v>
      </c>
      <c r="AE325" s="29">
        <f>IF(OR(Dienstplan!AD32=Schichten!$B$3,Dienstplan!AD32=Schichten!$B$4),INDEX($D$98:$D$147,MATCH(CODE(Dienstplan!AD32),$H$98:$H$147,0)),IF(ISERROR(VLOOKUP(Dienstplan!AD32,Berechnung!$A$98:$D$147,4,0)),0,VLOOKUP(Dienstplan!AD32,Berechnung!$A$98:$D$147,4,0)))</f>
        <v>0</v>
      </c>
      <c r="AF325" s="29">
        <f>IF(OR(Dienstplan!AE32=Schichten!$B$3,Dienstplan!AE32=Schichten!$B$4),INDEX($D$98:$D$147,MATCH(CODE(Dienstplan!AE32),$H$98:$H$147,0)),IF(ISERROR(VLOOKUP(Dienstplan!AE32,Berechnung!$A$98:$D$147,4,0)),0,VLOOKUP(Dienstplan!AE32,Berechnung!$A$98:$D$147,4,0)))</f>
        <v>0</v>
      </c>
      <c r="AG325" s="29">
        <f>IF(OR(Dienstplan!AF32=Schichten!$B$3,Dienstplan!AF32=Schichten!$B$4),INDEX($D$98:$D$147,MATCH(CODE(Dienstplan!AF32),$H$98:$H$147,0)),IF(ISERROR(VLOOKUP(Dienstplan!AF32,Berechnung!$A$98:$D$147,4,0)),0,VLOOKUP(Dienstplan!AF32,Berechnung!$A$98:$D$147,4,0)))</f>
        <v>0</v>
      </c>
      <c r="AH325" s="29">
        <f>IF(OR(Dienstplan!AG32=Schichten!$B$3,Dienstplan!AG32=Schichten!$B$4),INDEX($D$98:$D$147,MATCH(CODE(Dienstplan!AG32),$H$98:$H$147,0)),IF(ISERROR(VLOOKUP(Dienstplan!AG32,Berechnung!$A$98:$D$147,4,0)),0,VLOOKUP(Dienstplan!AG32,Berechnung!$A$98:$D$147,4,0)))</f>
        <v>0</v>
      </c>
      <c r="AI325" s="29">
        <f>IF(OR(Dienstplan!AH32=Schichten!$B$3,Dienstplan!AH32=Schichten!$B$4),INDEX($D$98:$D$147,MATCH(CODE(Dienstplan!AH32),$H$98:$H$147,0)),IF(ISERROR(VLOOKUP(Dienstplan!AH32,Berechnung!$A$98:$D$147,4,0)),0,VLOOKUP(Dienstplan!AH32,Berechnung!$A$98:$D$147,4,0)))</f>
        <v>0</v>
      </c>
      <c r="AJ325" s="29">
        <f>IF(OR(Dienstplan!AI32=Schichten!$B$3,Dienstplan!AI32=Schichten!$B$4),INDEX($D$98:$D$147,MATCH(CODE(Dienstplan!AI32),$H$98:$H$147,0)),IF(ISERROR(VLOOKUP(Dienstplan!AI32,Berechnung!$A$98:$D$147,4,0)),0,VLOOKUP(Dienstplan!AI32,Berechnung!$A$98:$D$147,4,0)))</f>
        <v>0</v>
      </c>
      <c r="AK325" s="29">
        <f>IF(OR(Dienstplan!AJ32=Schichten!$B$3,Dienstplan!AJ32=Schichten!$B$4),INDEX($D$98:$D$147,MATCH(CODE(Dienstplan!AJ32),$H$98:$H$147,0)),IF(ISERROR(VLOOKUP(Dienstplan!AJ32,Berechnung!$A$98:$D$147,4,0)),0,VLOOKUP(Dienstplan!AJ32,Berechnung!$A$98:$D$147,4,0)))</f>
        <v>0</v>
      </c>
    </row>
    <row r="326" spans="1:37" x14ac:dyDescent="0.25">
      <c r="A326" s="82" t="str">
        <f>IF(Feiertage!D176&lt;&gt;"",Feiertage!B176,"")</f>
        <v/>
      </c>
      <c r="C326">
        <f>Dienstplan!B33</f>
        <v>28</v>
      </c>
      <c r="D326" t="str">
        <f>Dienstplan!C33</f>
        <v>Vorname28</v>
      </c>
      <c r="E326" t="str">
        <f>Dienstplan!D33</f>
        <v>Nachname28</v>
      </c>
      <c r="F326" s="29" t="str">
        <f t="shared" si="21"/>
        <v>00:00</v>
      </c>
      <c r="G326" s="29">
        <f>IF(OR(Dienstplan!F33=Schichten!$B$3,Dienstplan!F33=Schichten!$B$4),INDEX($D$98:$D$147,MATCH(CODE(Dienstplan!F33),$H$98:$H$147,0)),IF(ISERROR(VLOOKUP(Dienstplan!F33,Berechnung!$A$98:$D$147,4,0)),0,VLOOKUP(Dienstplan!F33,Berechnung!$A$98:$D$147,4,0)))</f>
        <v>0</v>
      </c>
      <c r="H326" s="29">
        <f>IF(OR(Dienstplan!G33=Schichten!$B$3,Dienstplan!G33=Schichten!$B$4),INDEX($D$98:$D$147,MATCH(CODE(Dienstplan!G33),$H$98:$H$147,0)),IF(ISERROR(VLOOKUP(Dienstplan!G33,Berechnung!$A$98:$D$147,4,0)),0,VLOOKUP(Dienstplan!G33,Berechnung!$A$98:$D$147,4,0)))</f>
        <v>0</v>
      </c>
      <c r="I326" s="29">
        <f>IF(OR(Dienstplan!H33=Schichten!$B$3,Dienstplan!H33=Schichten!$B$4),INDEX($D$98:$D$147,MATCH(CODE(Dienstplan!H33),$H$98:$H$147,0)),IF(ISERROR(VLOOKUP(Dienstplan!H33,Berechnung!$A$98:$D$147,4,0)),0,VLOOKUP(Dienstplan!H33,Berechnung!$A$98:$D$147,4,0)))</f>
        <v>0</v>
      </c>
      <c r="J326" s="29">
        <f>IF(OR(Dienstplan!I33=Schichten!$B$3,Dienstplan!I33=Schichten!$B$4),INDEX($D$98:$D$147,MATCH(CODE(Dienstplan!I33),$H$98:$H$147,0)),IF(ISERROR(VLOOKUP(Dienstplan!I33,Berechnung!$A$98:$D$147,4,0)),0,VLOOKUP(Dienstplan!I33,Berechnung!$A$98:$D$147,4,0)))</f>
        <v>0</v>
      </c>
      <c r="K326" s="29">
        <f>IF(OR(Dienstplan!J33=Schichten!$B$3,Dienstplan!J33=Schichten!$B$4),INDEX($D$98:$D$147,MATCH(CODE(Dienstplan!J33),$H$98:$H$147,0)),IF(ISERROR(VLOOKUP(Dienstplan!J33,Berechnung!$A$98:$D$147,4,0)),0,VLOOKUP(Dienstplan!J33,Berechnung!$A$98:$D$147,4,0)))</f>
        <v>0</v>
      </c>
      <c r="L326" s="29">
        <f>IF(OR(Dienstplan!K33=Schichten!$B$3,Dienstplan!K33=Schichten!$B$4),INDEX($D$98:$D$147,MATCH(CODE(Dienstplan!K33),$H$98:$H$147,0)),IF(ISERROR(VLOOKUP(Dienstplan!K33,Berechnung!$A$98:$D$147,4,0)),0,VLOOKUP(Dienstplan!K33,Berechnung!$A$98:$D$147,4,0)))</f>
        <v>0</v>
      </c>
      <c r="M326" s="29">
        <f>IF(OR(Dienstplan!L33=Schichten!$B$3,Dienstplan!L33=Schichten!$B$4),INDEX($D$98:$D$147,MATCH(CODE(Dienstplan!L33),$H$98:$H$147,0)),IF(ISERROR(VLOOKUP(Dienstplan!L33,Berechnung!$A$98:$D$147,4,0)),0,VLOOKUP(Dienstplan!L33,Berechnung!$A$98:$D$147,4,0)))</f>
        <v>0</v>
      </c>
      <c r="N326" s="29">
        <f>IF(OR(Dienstplan!M33=Schichten!$B$3,Dienstplan!M33=Schichten!$B$4),INDEX($D$98:$D$147,MATCH(CODE(Dienstplan!M33),$H$98:$H$147,0)),IF(ISERROR(VLOOKUP(Dienstplan!M33,Berechnung!$A$98:$D$147,4,0)),0,VLOOKUP(Dienstplan!M33,Berechnung!$A$98:$D$147,4,0)))</f>
        <v>0</v>
      </c>
      <c r="O326" s="29">
        <f>IF(OR(Dienstplan!N33=Schichten!$B$3,Dienstplan!N33=Schichten!$B$4),INDEX($D$98:$D$147,MATCH(CODE(Dienstplan!N33),$H$98:$H$147,0)),IF(ISERROR(VLOOKUP(Dienstplan!N33,Berechnung!$A$98:$D$147,4,0)),0,VLOOKUP(Dienstplan!N33,Berechnung!$A$98:$D$147,4,0)))</f>
        <v>0</v>
      </c>
      <c r="P326" s="29">
        <f>IF(OR(Dienstplan!O33=Schichten!$B$3,Dienstplan!O33=Schichten!$B$4),INDEX($D$98:$D$147,MATCH(CODE(Dienstplan!O33),$H$98:$H$147,0)),IF(ISERROR(VLOOKUP(Dienstplan!O33,Berechnung!$A$98:$D$147,4,0)),0,VLOOKUP(Dienstplan!O33,Berechnung!$A$98:$D$147,4,0)))</f>
        <v>0</v>
      </c>
      <c r="Q326" s="29">
        <f>IF(OR(Dienstplan!P33=Schichten!$B$3,Dienstplan!P33=Schichten!$B$4),INDEX($D$98:$D$147,MATCH(CODE(Dienstplan!P33),$H$98:$H$147,0)),IF(ISERROR(VLOOKUP(Dienstplan!P33,Berechnung!$A$98:$D$147,4,0)),0,VLOOKUP(Dienstplan!P33,Berechnung!$A$98:$D$147,4,0)))</f>
        <v>0</v>
      </c>
      <c r="R326" s="29">
        <f>IF(OR(Dienstplan!Q33=Schichten!$B$3,Dienstplan!Q33=Schichten!$B$4),INDEX($D$98:$D$147,MATCH(CODE(Dienstplan!Q33),$H$98:$H$147,0)),IF(ISERROR(VLOOKUP(Dienstplan!Q33,Berechnung!$A$98:$D$147,4,0)),0,VLOOKUP(Dienstplan!Q33,Berechnung!$A$98:$D$147,4,0)))</f>
        <v>0</v>
      </c>
      <c r="S326" s="29">
        <f>IF(OR(Dienstplan!R33=Schichten!$B$3,Dienstplan!R33=Schichten!$B$4),INDEX($D$98:$D$147,MATCH(CODE(Dienstplan!R33),$H$98:$H$147,0)),IF(ISERROR(VLOOKUP(Dienstplan!R33,Berechnung!$A$98:$D$147,4,0)),0,VLOOKUP(Dienstplan!R33,Berechnung!$A$98:$D$147,4,0)))</f>
        <v>0</v>
      </c>
      <c r="T326" s="29">
        <f>IF(OR(Dienstplan!S33=Schichten!$B$3,Dienstplan!S33=Schichten!$B$4),INDEX($D$98:$D$147,MATCH(CODE(Dienstplan!S33),$H$98:$H$147,0)),IF(ISERROR(VLOOKUP(Dienstplan!S33,Berechnung!$A$98:$D$147,4,0)),0,VLOOKUP(Dienstplan!S33,Berechnung!$A$98:$D$147,4,0)))</f>
        <v>0</v>
      </c>
      <c r="U326" s="29">
        <f>IF(OR(Dienstplan!T33=Schichten!$B$3,Dienstplan!T33=Schichten!$B$4),INDEX($D$98:$D$147,MATCH(CODE(Dienstplan!T33),$H$98:$H$147,0)),IF(ISERROR(VLOOKUP(Dienstplan!T33,Berechnung!$A$98:$D$147,4,0)),0,VLOOKUP(Dienstplan!T33,Berechnung!$A$98:$D$147,4,0)))</f>
        <v>0</v>
      </c>
      <c r="V326" s="29">
        <f>IF(OR(Dienstplan!U33=Schichten!$B$3,Dienstplan!U33=Schichten!$B$4),INDEX($D$98:$D$147,MATCH(CODE(Dienstplan!U33),$H$98:$H$147,0)),IF(ISERROR(VLOOKUP(Dienstplan!U33,Berechnung!$A$98:$D$147,4,0)),0,VLOOKUP(Dienstplan!U33,Berechnung!$A$98:$D$147,4,0)))</f>
        <v>0</v>
      </c>
      <c r="W326" s="29">
        <f>IF(OR(Dienstplan!V33=Schichten!$B$3,Dienstplan!V33=Schichten!$B$4),INDEX($D$98:$D$147,MATCH(CODE(Dienstplan!V33),$H$98:$H$147,0)),IF(ISERROR(VLOOKUP(Dienstplan!V33,Berechnung!$A$98:$D$147,4,0)),0,VLOOKUP(Dienstplan!V33,Berechnung!$A$98:$D$147,4,0)))</f>
        <v>0</v>
      </c>
      <c r="X326" s="29">
        <f>IF(OR(Dienstplan!W33=Schichten!$B$3,Dienstplan!W33=Schichten!$B$4),INDEX($D$98:$D$147,MATCH(CODE(Dienstplan!W33),$H$98:$H$147,0)),IF(ISERROR(VLOOKUP(Dienstplan!W33,Berechnung!$A$98:$D$147,4,0)),0,VLOOKUP(Dienstplan!W33,Berechnung!$A$98:$D$147,4,0)))</f>
        <v>0</v>
      </c>
      <c r="Y326" s="29">
        <f>IF(OR(Dienstplan!X33=Schichten!$B$3,Dienstplan!X33=Schichten!$B$4),INDEX($D$98:$D$147,MATCH(CODE(Dienstplan!X33),$H$98:$H$147,0)),IF(ISERROR(VLOOKUP(Dienstplan!X33,Berechnung!$A$98:$D$147,4,0)),0,VLOOKUP(Dienstplan!X33,Berechnung!$A$98:$D$147,4,0)))</f>
        <v>0</v>
      </c>
      <c r="Z326" s="29">
        <f>IF(OR(Dienstplan!Y33=Schichten!$B$3,Dienstplan!Y33=Schichten!$B$4),INDEX($D$98:$D$147,MATCH(CODE(Dienstplan!Y33),$H$98:$H$147,0)),IF(ISERROR(VLOOKUP(Dienstplan!Y33,Berechnung!$A$98:$D$147,4,0)),0,VLOOKUP(Dienstplan!Y33,Berechnung!$A$98:$D$147,4,0)))</f>
        <v>0</v>
      </c>
      <c r="AA326" s="29">
        <f>IF(OR(Dienstplan!Z33=Schichten!$B$3,Dienstplan!Z33=Schichten!$B$4),INDEX($D$98:$D$147,MATCH(CODE(Dienstplan!Z33),$H$98:$H$147,0)),IF(ISERROR(VLOOKUP(Dienstplan!Z33,Berechnung!$A$98:$D$147,4,0)),0,VLOOKUP(Dienstplan!Z33,Berechnung!$A$98:$D$147,4,0)))</f>
        <v>0</v>
      </c>
      <c r="AB326" s="29">
        <f>IF(OR(Dienstplan!AA33=Schichten!$B$3,Dienstplan!AA33=Schichten!$B$4),INDEX($D$98:$D$147,MATCH(CODE(Dienstplan!AA33),$H$98:$H$147,0)),IF(ISERROR(VLOOKUP(Dienstplan!AA33,Berechnung!$A$98:$D$147,4,0)),0,VLOOKUP(Dienstplan!AA33,Berechnung!$A$98:$D$147,4,0)))</f>
        <v>0</v>
      </c>
      <c r="AC326" s="29">
        <f>IF(OR(Dienstplan!AB33=Schichten!$B$3,Dienstplan!AB33=Schichten!$B$4),INDEX($D$98:$D$147,MATCH(CODE(Dienstplan!AB33),$H$98:$H$147,0)),IF(ISERROR(VLOOKUP(Dienstplan!AB33,Berechnung!$A$98:$D$147,4,0)),0,VLOOKUP(Dienstplan!AB33,Berechnung!$A$98:$D$147,4,0)))</f>
        <v>0</v>
      </c>
      <c r="AD326" s="29">
        <f>IF(OR(Dienstplan!AC33=Schichten!$B$3,Dienstplan!AC33=Schichten!$B$4),INDEX($D$98:$D$147,MATCH(CODE(Dienstplan!AC33),$H$98:$H$147,0)),IF(ISERROR(VLOOKUP(Dienstplan!AC33,Berechnung!$A$98:$D$147,4,0)),0,VLOOKUP(Dienstplan!AC33,Berechnung!$A$98:$D$147,4,0)))</f>
        <v>0</v>
      </c>
      <c r="AE326" s="29">
        <f>IF(OR(Dienstplan!AD33=Schichten!$B$3,Dienstplan!AD33=Schichten!$B$4),INDEX($D$98:$D$147,MATCH(CODE(Dienstplan!AD33),$H$98:$H$147,0)),IF(ISERROR(VLOOKUP(Dienstplan!AD33,Berechnung!$A$98:$D$147,4,0)),0,VLOOKUP(Dienstplan!AD33,Berechnung!$A$98:$D$147,4,0)))</f>
        <v>0</v>
      </c>
      <c r="AF326" s="29">
        <f>IF(OR(Dienstplan!AE33=Schichten!$B$3,Dienstplan!AE33=Schichten!$B$4),INDEX($D$98:$D$147,MATCH(CODE(Dienstplan!AE33),$H$98:$H$147,0)),IF(ISERROR(VLOOKUP(Dienstplan!AE33,Berechnung!$A$98:$D$147,4,0)),0,VLOOKUP(Dienstplan!AE33,Berechnung!$A$98:$D$147,4,0)))</f>
        <v>0</v>
      </c>
      <c r="AG326" s="29">
        <f>IF(OR(Dienstplan!AF33=Schichten!$B$3,Dienstplan!AF33=Schichten!$B$4),INDEX($D$98:$D$147,MATCH(CODE(Dienstplan!AF33),$H$98:$H$147,0)),IF(ISERROR(VLOOKUP(Dienstplan!AF33,Berechnung!$A$98:$D$147,4,0)),0,VLOOKUP(Dienstplan!AF33,Berechnung!$A$98:$D$147,4,0)))</f>
        <v>0</v>
      </c>
      <c r="AH326" s="29">
        <f>IF(OR(Dienstplan!AG33=Schichten!$B$3,Dienstplan!AG33=Schichten!$B$4),INDEX($D$98:$D$147,MATCH(CODE(Dienstplan!AG33),$H$98:$H$147,0)),IF(ISERROR(VLOOKUP(Dienstplan!AG33,Berechnung!$A$98:$D$147,4,0)),0,VLOOKUP(Dienstplan!AG33,Berechnung!$A$98:$D$147,4,0)))</f>
        <v>0</v>
      </c>
      <c r="AI326" s="29">
        <f>IF(OR(Dienstplan!AH33=Schichten!$B$3,Dienstplan!AH33=Schichten!$B$4),INDEX($D$98:$D$147,MATCH(CODE(Dienstplan!AH33),$H$98:$H$147,0)),IF(ISERROR(VLOOKUP(Dienstplan!AH33,Berechnung!$A$98:$D$147,4,0)),0,VLOOKUP(Dienstplan!AH33,Berechnung!$A$98:$D$147,4,0)))</f>
        <v>0</v>
      </c>
      <c r="AJ326" s="29">
        <f>IF(OR(Dienstplan!AI33=Schichten!$B$3,Dienstplan!AI33=Schichten!$B$4),INDEX($D$98:$D$147,MATCH(CODE(Dienstplan!AI33),$H$98:$H$147,0)),IF(ISERROR(VLOOKUP(Dienstplan!AI33,Berechnung!$A$98:$D$147,4,0)),0,VLOOKUP(Dienstplan!AI33,Berechnung!$A$98:$D$147,4,0)))</f>
        <v>0</v>
      </c>
      <c r="AK326" s="29">
        <f>IF(OR(Dienstplan!AJ33=Schichten!$B$3,Dienstplan!AJ33=Schichten!$B$4),INDEX($D$98:$D$147,MATCH(CODE(Dienstplan!AJ33),$H$98:$H$147,0)),IF(ISERROR(VLOOKUP(Dienstplan!AJ33,Berechnung!$A$98:$D$147,4,0)),0,VLOOKUP(Dienstplan!AJ33,Berechnung!$A$98:$D$147,4,0)))</f>
        <v>0</v>
      </c>
    </row>
    <row r="327" spans="1:37" x14ac:dyDescent="0.25">
      <c r="A327" s="82" t="str">
        <f>IF(Feiertage!D177&lt;&gt;"",Feiertage!B177,"")</f>
        <v/>
      </c>
      <c r="C327">
        <f>Dienstplan!B34</f>
        <v>29</v>
      </c>
      <c r="D327" t="str">
        <f>Dienstplan!C34</f>
        <v>Vorname29</v>
      </c>
      <c r="E327" t="str">
        <f>Dienstplan!D34</f>
        <v>Nachname29</v>
      </c>
      <c r="F327" s="29" t="str">
        <f t="shared" si="21"/>
        <v>00:00</v>
      </c>
      <c r="G327" s="29">
        <f>IF(OR(Dienstplan!F34=Schichten!$B$3,Dienstplan!F34=Schichten!$B$4),INDEX($D$98:$D$147,MATCH(CODE(Dienstplan!F34),$H$98:$H$147,0)),IF(ISERROR(VLOOKUP(Dienstplan!F34,Berechnung!$A$98:$D$147,4,0)),0,VLOOKUP(Dienstplan!F34,Berechnung!$A$98:$D$147,4,0)))</f>
        <v>0</v>
      </c>
      <c r="H327" s="29">
        <f>IF(OR(Dienstplan!G34=Schichten!$B$3,Dienstplan!G34=Schichten!$B$4),INDEX($D$98:$D$147,MATCH(CODE(Dienstplan!G34),$H$98:$H$147,0)),IF(ISERROR(VLOOKUP(Dienstplan!G34,Berechnung!$A$98:$D$147,4,0)),0,VLOOKUP(Dienstplan!G34,Berechnung!$A$98:$D$147,4,0)))</f>
        <v>0</v>
      </c>
      <c r="I327" s="29">
        <f>IF(OR(Dienstplan!H34=Schichten!$B$3,Dienstplan!H34=Schichten!$B$4),INDEX($D$98:$D$147,MATCH(CODE(Dienstplan!H34),$H$98:$H$147,0)),IF(ISERROR(VLOOKUP(Dienstplan!H34,Berechnung!$A$98:$D$147,4,0)),0,VLOOKUP(Dienstplan!H34,Berechnung!$A$98:$D$147,4,0)))</f>
        <v>0</v>
      </c>
      <c r="J327" s="29">
        <f>IF(OR(Dienstplan!I34=Schichten!$B$3,Dienstplan!I34=Schichten!$B$4),INDEX($D$98:$D$147,MATCH(CODE(Dienstplan!I34),$H$98:$H$147,0)),IF(ISERROR(VLOOKUP(Dienstplan!I34,Berechnung!$A$98:$D$147,4,0)),0,VLOOKUP(Dienstplan!I34,Berechnung!$A$98:$D$147,4,0)))</f>
        <v>0</v>
      </c>
      <c r="K327" s="29">
        <f>IF(OR(Dienstplan!J34=Schichten!$B$3,Dienstplan!J34=Schichten!$B$4),INDEX($D$98:$D$147,MATCH(CODE(Dienstplan!J34),$H$98:$H$147,0)),IF(ISERROR(VLOOKUP(Dienstplan!J34,Berechnung!$A$98:$D$147,4,0)),0,VLOOKUP(Dienstplan!J34,Berechnung!$A$98:$D$147,4,0)))</f>
        <v>0</v>
      </c>
      <c r="L327" s="29">
        <f>IF(OR(Dienstplan!K34=Schichten!$B$3,Dienstplan!K34=Schichten!$B$4),INDEX($D$98:$D$147,MATCH(CODE(Dienstplan!K34),$H$98:$H$147,0)),IF(ISERROR(VLOOKUP(Dienstplan!K34,Berechnung!$A$98:$D$147,4,0)),0,VLOOKUP(Dienstplan!K34,Berechnung!$A$98:$D$147,4,0)))</f>
        <v>0</v>
      </c>
      <c r="M327" s="29">
        <f>IF(OR(Dienstplan!L34=Schichten!$B$3,Dienstplan!L34=Schichten!$B$4),INDEX($D$98:$D$147,MATCH(CODE(Dienstplan!L34),$H$98:$H$147,0)),IF(ISERROR(VLOOKUP(Dienstplan!L34,Berechnung!$A$98:$D$147,4,0)),0,VLOOKUP(Dienstplan!L34,Berechnung!$A$98:$D$147,4,0)))</f>
        <v>0</v>
      </c>
      <c r="N327" s="29">
        <f>IF(OR(Dienstplan!M34=Schichten!$B$3,Dienstplan!M34=Schichten!$B$4),INDEX($D$98:$D$147,MATCH(CODE(Dienstplan!M34),$H$98:$H$147,0)),IF(ISERROR(VLOOKUP(Dienstplan!M34,Berechnung!$A$98:$D$147,4,0)),0,VLOOKUP(Dienstplan!M34,Berechnung!$A$98:$D$147,4,0)))</f>
        <v>0</v>
      </c>
      <c r="O327" s="29">
        <f>IF(OR(Dienstplan!N34=Schichten!$B$3,Dienstplan!N34=Schichten!$B$4),INDEX($D$98:$D$147,MATCH(CODE(Dienstplan!N34),$H$98:$H$147,0)),IF(ISERROR(VLOOKUP(Dienstplan!N34,Berechnung!$A$98:$D$147,4,0)),0,VLOOKUP(Dienstplan!N34,Berechnung!$A$98:$D$147,4,0)))</f>
        <v>0</v>
      </c>
      <c r="P327" s="29">
        <f>IF(OR(Dienstplan!O34=Schichten!$B$3,Dienstplan!O34=Schichten!$B$4),INDEX($D$98:$D$147,MATCH(CODE(Dienstplan!O34),$H$98:$H$147,0)),IF(ISERROR(VLOOKUP(Dienstplan!O34,Berechnung!$A$98:$D$147,4,0)),0,VLOOKUP(Dienstplan!O34,Berechnung!$A$98:$D$147,4,0)))</f>
        <v>0</v>
      </c>
      <c r="Q327" s="29">
        <f>IF(OR(Dienstplan!P34=Schichten!$B$3,Dienstplan!P34=Schichten!$B$4),INDEX($D$98:$D$147,MATCH(CODE(Dienstplan!P34),$H$98:$H$147,0)),IF(ISERROR(VLOOKUP(Dienstplan!P34,Berechnung!$A$98:$D$147,4,0)),0,VLOOKUP(Dienstplan!P34,Berechnung!$A$98:$D$147,4,0)))</f>
        <v>0</v>
      </c>
      <c r="R327" s="29">
        <f>IF(OR(Dienstplan!Q34=Schichten!$B$3,Dienstplan!Q34=Schichten!$B$4),INDEX($D$98:$D$147,MATCH(CODE(Dienstplan!Q34),$H$98:$H$147,0)),IF(ISERROR(VLOOKUP(Dienstplan!Q34,Berechnung!$A$98:$D$147,4,0)),0,VLOOKUP(Dienstplan!Q34,Berechnung!$A$98:$D$147,4,0)))</f>
        <v>0</v>
      </c>
      <c r="S327" s="29">
        <f>IF(OR(Dienstplan!R34=Schichten!$B$3,Dienstplan!R34=Schichten!$B$4),INDEX($D$98:$D$147,MATCH(CODE(Dienstplan!R34),$H$98:$H$147,0)),IF(ISERROR(VLOOKUP(Dienstplan!R34,Berechnung!$A$98:$D$147,4,0)),0,VLOOKUP(Dienstplan!R34,Berechnung!$A$98:$D$147,4,0)))</f>
        <v>0</v>
      </c>
      <c r="T327" s="29">
        <f>IF(OR(Dienstplan!S34=Schichten!$B$3,Dienstplan!S34=Schichten!$B$4),INDEX($D$98:$D$147,MATCH(CODE(Dienstplan!S34),$H$98:$H$147,0)),IF(ISERROR(VLOOKUP(Dienstplan!S34,Berechnung!$A$98:$D$147,4,0)),0,VLOOKUP(Dienstplan!S34,Berechnung!$A$98:$D$147,4,0)))</f>
        <v>0</v>
      </c>
      <c r="U327" s="29">
        <f>IF(OR(Dienstplan!T34=Schichten!$B$3,Dienstplan!T34=Schichten!$B$4),INDEX($D$98:$D$147,MATCH(CODE(Dienstplan!T34),$H$98:$H$147,0)),IF(ISERROR(VLOOKUP(Dienstplan!T34,Berechnung!$A$98:$D$147,4,0)),0,VLOOKUP(Dienstplan!T34,Berechnung!$A$98:$D$147,4,0)))</f>
        <v>0</v>
      </c>
      <c r="V327" s="29">
        <f>IF(OR(Dienstplan!U34=Schichten!$B$3,Dienstplan!U34=Schichten!$B$4),INDEX($D$98:$D$147,MATCH(CODE(Dienstplan!U34),$H$98:$H$147,0)),IF(ISERROR(VLOOKUP(Dienstplan!U34,Berechnung!$A$98:$D$147,4,0)),0,VLOOKUP(Dienstplan!U34,Berechnung!$A$98:$D$147,4,0)))</f>
        <v>0</v>
      </c>
      <c r="W327" s="29">
        <f>IF(OR(Dienstplan!V34=Schichten!$B$3,Dienstplan!V34=Schichten!$B$4),INDEX($D$98:$D$147,MATCH(CODE(Dienstplan!V34),$H$98:$H$147,0)),IF(ISERROR(VLOOKUP(Dienstplan!V34,Berechnung!$A$98:$D$147,4,0)),0,VLOOKUP(Dienstplan!V34,Berechnung!$A$98:$D$147,4,0)))</f>
        <v>0</v>
      </c>
      <c r="X327" s="29">
        <f>IF(OR(Dienstplan!W34=Schichten!$B$3,Dienstplan!W34=Schichten!$B$4),INDEX($D$98:$D$147,MATCH(CODE(Dienstplan!W34),$H$98:$H$147,0)),IF(ISERROR(VLOOKUP(Dienstplan!W34,Berechnung!$A$98:$D$147,4,0)),0,VLOOKUP(Dienstplan!W34,Berechnung!$A$98:$D$147,4,0)))</f>
        <v>0</v>
      </c>
      <c r="Y327" s="29">
        <f>IF(OR(Dienstplan!X34=Schichten!$B$3,Dienstplan!X34=Schichten!$B$4),INDEX($D$98:$D$147,MATCH(CODE(Dienstplan!X34),$H$98:$H$147,0)),IF(ISERROR(VLOOKUP(Dienstplan!X34,Berechnung!$A$98:$D$147,4,0)),0,VLOOKUP(Dienstplan!X34,Berechnung!$A$98:$D$147,4,0)))</f>
        <v>0</v>
      </c>
      <c r="Z327" s="29">
        <f>IF(OR(Dienstplan!Y34=Schichten!$B$3,Dienstplan!Y34=Schichten!$B$4),INDEX($D$98:$D$147,MATCH(CODE(Dienstplan!Y34),$H$98:$H$147,0)),IF(ISERROR(VLOOKUP(Dienstplan!Y34,Berechnung!$A$98:$D$147,4,0)),0,VLOOKUP(Dienstplan!Y34,Berechnung!$A$98:$D$147,4,0)))</f>
        <v>0</v>
      </c>
      <c r="AA327" s="29">
        <f>IF(OR(Dienstplan!Z34=Schichten!$B$3,Dienstplan!Z34=Schichten!$B$4),INDEX($D$98:$D$147,MATCH(CODE(Dienstplan!Z34),$H$98:$H$147,0)),IF(ISERROR(VLOOKUP(Dienstplan!Z34,Berechnung!$A$98:$D$147,4,0)),0,VLOOKUP(Dienstplan!Z34,Berechnung!$A$98:$D$147,4,0)))</f>
        <v>0</v>
      </c>
      <c r="AB327" s="29">
        <f>IF(OR(Dienstplan!AA34=Schichten!$B$3,Dienstplan!AA34=Schichten!$B$4),INDEX($D$98:$D$147,MATCH(CODE(Dienstplan!AA34),$H$98:$H$147,0)),IF(ISERROR(VLOOKUP(Dienstplan!AA34,Berechnung!$A$98:$D$147,4,0)),0,VLOOKUP(Dienstplan!AA34,Berechnung!$A$98:$D$147,4,0)))</f>
        <v>0</v>
      </c>
      <c r="AC327" s="29">
        <f>IF(OR(Dienstplan!AB34=Schichten!$B$3,Dienstplan!AB34=Schichten!$B$4),INDEX($D$98:$D$147,MATCH(CODE(Dienstplan!AB34),$H$98:$H$147,0)),IF(ISERROR(VLOOKUP(Dienstplan!AB34,Berechnung!$A$98:$D$147,4,0)),0,VLOOKUP(Dienstplan!AB34,Berechnung!$A$98:$D$147,4,0)))</f>
        <v>0</v>
      </c>
      <c r="AD327" s="29">
        <f>IF(OR(Dienstplan!AC34=Schichten!$B$3,Dienstplan!AC34=Schichten!$B$4),INDEX($D$98:$D$147,MATCH(CODE(Dienstplan!AC34),$H$98:$H$147,0)),IF(ISERROR(VLOOKUP(Dienstplan!AC34,Berechnung!$A$98:$D$147,4,0)),0,VLOOKUP(Dienstplan!AC34,Berechnung!$A$98:$D$147,4,0)))</f>
        <v>0</v>
      </c>
      <c r="AE327" s="29">
        <f>IF(OR(Dienstplan!AD34=Schichten!$B$3,Dienstplan!AD34=Schichten!$B$4),INDEX($D$98:$D$147,MATCH(CODE(Dienstplan!AD34),$H$98:$H$147,0)),IF(ISERROR(VLOOKUP(Dienstplan!AD34,Berechnung!$A$98:$D$147,4,0)),0,VLOOKUP(Dienstplan!AD34,Berechnung!$A$98:$D$147,4,0)))</f>
        <v>0</v>
      </c>
      <c r="AF327" s="29">
        <f>IF(OR(Dienstplan!AE34=Schichten!$B$3,Dienstplan!AE34=Schichten!$B$4),INDEX($D$98:$D$147,MATCH(CODE(Dienstplan!AE34),$H$98:$H$147,0)),IF(ISERROR(VLOOKUP(Dienstplan!AE34,Berechnung!$A$98:$D$147,4,0)),0,VLOOKUP(Dienstplan!AE34,Berechnung!$A$98:$D$147,4,0)))</f>
        <v>0</v>
      </c>
      <c r="AG327" s="29">
        <f>IF(OR(Dienstplan!AF34=Schichten!$B$3,Dienstplan!AF34=Schichten!$B$4),INDEX($D$98:$D$147,MATCH(CODE(Dienstplan!AF34),$H$98:$H$147,0)),IF(ISERROR(VLOOKUP(Dienstplan!AF34,Berechnung!$A$98:$D$147,4,0)),0,VLOOKUP(Dienstplan!AF34,Berechnung!$A$98:$D$147,4,0)))</f>
        <v>0</v>
      </c>
      <c r="AH327" s="29">
        <f>IF(OR(Dienstplan!AG34=Schichten!$B$3,Dienstplan!AG34=Schichten!$B$4),INDEX($D$98:$D$147,MATCH(CODE(Dienstplan!AG34),$H$98:$H$147,0)),IF(ISERROR(VLOOKUP(Dienstplan!AG34,Berechnung!$A$98:$D$147,4,0)),0,VLOOKUP(Dienstplan!AG34,Berechnung!$A$98:$D$147,4,0)))</f>
        <v>0</v>
      </c>
      <c r="AI327" s="29">
        <f>IF(OR(Dienstplan!AH34=Schichten!$B$3,Dienstplan!AH34=Schichten!$B$4),INDEX($D$98:$D$147,MATCH(CODE(Dienstplan!AH34),$H$98:$H$147,0)),IF(ISERROR(VLOOKUP(Dienstplan!AH34,Berechnung!$A$98:$D$147,4,0)),0,VLOOKUP(Dienstplan!AH34,Berechnung!$A$98:$D$147,4,0)))</f>
        <v>0</v>
      </c>
      <c r="AJ327" s="29">
        <f>IF(OR(Dienstplan!AI34=Schichten!$B$3,Dienstplan!AI34=Schichten!$B$4),INDEX($D$98:$D$147,MATCH(CODE(Dienstplan!AI34),$H$98:$H$147,0)),IF(ISERROR(VLOOKUP(Dienstplan!AI34,Berechnung!$A$98:$D$147,4,0)),0,VLOOKUP(Dienstplan!AI34,Berechnung!$A$98:$D$147,4,0)))</f>
        <v>0</v>
      </c>
      <c r="AK327" s="29">
        <f>IF(OR(Dienstplan!AJ34=Schichten!$B$3,Dienstplan!AJ34=Schichten!$B$4),INDEX($D$98:$D$147,MATCH(CODE(Dienstplan!AJ34),$H$98:$H$147,0)),IF(ISERROR(VLOOKUP(Dienstplan!AJ34,Berechnung!$A$98:$D$147,4,0)),0,VLOOKUP(Dienstplan!AJ34,Berechnung!$A$98:$D$147,4,0)))</f>
        <v>0</v>
      </c>
    </row>
    <row r="328" spans="1:37" x14ac:dyDescent="0.25">
      <c r="A328" s="82" t="str">
        <f>IF(Feiertage!D178&lt;&gt;"",Feiertage!B178,"")</f>
        <v/>
      </c>
      <c r="C328">
        <f>Dienstplan!B35</f>
        <v>30</v>
      </c>
      <c r="D328" t="str">
        <f>Dienstplan!C35</f>
        <v>Vorname30</v>
      </c>
      <c r="E328" t="str">
        <f>Dienstplan!D35</f>
        <v>Nachname30</v>
      </c>
      <c r="F328" s="29" t="str">
        <f t="shared" si="21"/>
        <v>00:00</v>
      </c>
      <c r="G328" s="29">
        <f>IF(OR(Dienstplan!F35=Schichten!$B$3,Dienstplan!F35=Schichten!$B$4),INDEX($D$98:$D$147,MATCH(CODE(Dienstplan!F35),$H$98:$H$147,0)),IF(ISERROR(VLOOKUP(Dienstplan!F35,Berechnung!$A$98:$D$147,4,0)),0,VLOOKUP(Dienstplan!F35,Berechnung!$A$98:$D$147,4,0)))</f>
        <v>0</v>
      </c>
      <c r="H328" s="29">
        <f>IF(OR(Dienstplan!G35=Schichten!$B$3,Dienstplan!G35=Schichten!$B$4),INDEX($D$98:$D$147,MATCH(CODE(Dienstplan!G35),$H$98:$H$147,0)),IF(ISERROR(VLOOKUP(Dienstplan!G35,Berechnung!$A$98:$D$147,4,0)),0,VLOOKUP(Dienstplan!G35,Berechnung!$A$98:$D$147,4,0)))</f>
        <v>0</v>
      </c>
      <c r="I328" s="29">
        <f>IF(OR(Dienstplan!H35=Schichten!$B$3,Dienstplan!H35=Schichten!$B$4),INDEX($D$98:$D$147,MATCH(CODE(Dienstplan!H35),$H$98:$H$147,0)),IF(ISERROR(VLOOKUP(Dienstplan!H35,Berechnung!$A$98:$D$147,4,0)),0,VLOOKUP(Dienstplan!H35,Berechnung!$A$98:$D$147,4,0)))</f>
        <v>0</v>
      </c>
      <c r="J328" s="29">
        <f>IF(OR(Dienstplan!I35=Schichten!$B$3,Dienstplan!I35=Schichten!$B$4),INDEX($D$98:$D$147,MATCH(CODE(Dienstplan!I35),$H$98:$H$147,0)),IF(ISERROR(VLOOKUP(Dienstplan!I35,Berechnung!$A$98:$D$147,4,0)),0,VLOOKUP(Dienstplan!I35,Berechnung!$A$98:$D$147,4,0)))</f>
        <v>0</v>
      </c>
      <c r="K328" s="29">
        <f>IF(OR(Dienstplan!J35=Schichten!$B$3,Dienstplan!J35=Schichten!$B$4),INDEX($D$98:$D$147,MATCH(CODE(Dienstplan!J35),$H$98:$H$147,0)),IF(ISERROR(VLOOKUP(Dienstplan!J35,Berechnung!$A$98:$D$147,4,0)),0,VLOOKUP(Dienstplan!J35,Berechnung!$A$98:$D$147,4,0)))</f>
        <v>0</v>
      </c>
      <c r="L328" s="29">
        <f>IF(OR(Dienstplan!K35=Schichten!$B$3,Dienstplan!K35=Schichten!$B$4),INDEX($D$98:$D$147,MATCH(CODE(Dienstplan!K35),$H$98:$H$147,0)),IF(ISERROR(VLOOKUP(Dienstplan!K35,Berechnung!$A$98:$D$147,4,0)),0,VLOOKUP(Dienstplan!K35,Berechnung!$A$98:$D$147,4,0)))</f>
        <v>0</v>
      </c>
      <c r="M328" s="29">
        <f>IF(OR(Dienstplan!L35=Schichten!$B$3,Dienstplan!L35=Schichten!$B$4),INDEX($D$98:$D$147,MATCH(CODE(Dienstplan!L35),$H$98:$H$147,0)),IF(ISERROR(VLOOKUP(Dienstplan!L35,Berechnung!$A$98:$D$147,4,0)),0,VLOOKUP(Dienstplan!L35,Berechnung!$A$98:$D$147,4,0)))</f>
        <v>0</v>
      </c>
      <c r="N328" s="29">
        <f>IF(OR(Dienstplan!M35=Schichten!$B$3,Dienstplan!M35=Schichten!$B$4),INDEX($D$98:$D$147,MATCH(CODE(Dienstplan!M35),$H$98:$H$147,0)),IF(ISERROR(VLOOKUP(Dienstplan!M35,Berechnung!$A$98:$D$147,4,0)),0,VLOOKUP(Dienstplan!M35,Berechnung!$A$98:$D$147,4,0)))</f>
        <v>0</v>
      </c>
      <c r="O328" s="29">
        <f>IF(OR(Dienstplan!N35=Schichten!$B$3,Dienstplan!N35=Schichten!$B$4),INDEX($D$98:$D$147,MATCH(CODE(Dienstplan!N35),$H$98:$H$147,0)),IF(ISERROR(VLOOKUP(Dienstplan!N35,Berechnung!$A$98:$D$147,4,0)),0,VLOOKUP(Dienstplan!N35,Berechnung!$A$98:$D$147,4,0)))</f>
        <v>0</v>
      </c>
      <c r="P328" s="29">
        <f>IF(OR(Dienstplan!O35=Schichten!$B$3,Dienstplan!O35=Schichten!$B$4),INDEX($D$98:$D$147,MATCH(CODE(Dienstplan!O35),$H$98:$H$147,0)),IF(ISERROR(VLOOKUP(Dienstplan!O35,Berechnung!$A$98:$D$147,4,0)),0,VLOOKUP(Dienstplan!O35,Berechnung!$A$98:$D$147,4,0)))</f>
        <v>0</v>
      </c>
      <c r="Q328" s="29">
        <f>IF(OR(Dienstplan!P35=Schichten!$B$3,Dienstplan!P35=Schichten!$B$4),INDEX($D$98:$D$147,MATCH(CODE(Dienstplan!P35),$H$98:$H$147,0)),IF(ISERROR(VLOOKUP(Dienstplan!P35,Berechnung!$A$98:$D$147,4,0)),0,VLOOKUP(Dienstplan!P35,Berechnung!$A$98:$D$147,4,0)))</f>
        <v>0</v>
      </c>
      <c r="R328" s="29">
        <f>IF(OR(Dienstplan!Q35=Schichten!$B$3,Dienstplan!Q35=Schichten!$B$4),INDEX($D$98:$D$147,MATCH(CODE(Dienstplan!Q35),$H$98:$H$147,0)),IF(ISERROR(VLOOKUP(Dienstplan!Q35,Berechnung!$A$98:$D$147,4,0)),0,VLOOKUP(Dienstplan!Q35,Berechnung!$A$98:$D$147,4,0)))</f>
        <v>0</v>
      </c>
      <c r="S328" s="29">
        <f>IF(OR(Dienstplan!R35=Schichten!$B$3,Dienstplan!R35=Schichten!$B$4),INDEX($D$98:$D$147,MATCH(CODE(Dienstplan!R35),$H$98:$H$147,0)),IF(ISERROR(VLOOKUP(Dienstplan!R35,Berechnung!$A$98:$D$147,4,0)),0,VLOOKUP(Dienstplan!R35,Berechnung!$A$98:$D$147,4,0)))</f>
        <v>0</v>
      </c>
      <c r="T328" s="29">
        <f>IF(OR(Dienstplan!S35=Schichten!$B$3,Dienstplan!S35=Schichten!$B$4),INDEX($D$98:$D$147,MATCH(CODE(Dienstplan!S35),$H$98:$H$147,0)),IF(ISERROR(VLOOKUP(Dienstplan!S35,Berechnung!$A$98:$D$147,4,0)),0,VLOOKUP(Dienstplan!S35,Berechnung!$A$98:$D$147,4,0)))</f>
        <v>0</v>
      </c>
      <c r="U328" s="29">
        <f>IF(OR(Dienstplan!T35=Schichten!$B$3,Dienstplan!T35=Schichten!$B$4),INDEX($D$98:$D$147,MATCH(CODE(Dienstplan!T35),$H$98:$H$147,0)),IF(ISERROR(VLOOKUP(Dienstplan!T35,Berechnung!$A$98:$D$147,4,0)),0,VLOOKUP(Dienstplan!T35,Berechnung!$A$98:$D$147,4,0)))</f>
        <v>0</v>
      </c>
      <c r="V328" s="29">
        <f>IF(OR(Dienstplan!U35=Schichten!$B$3,Dienstplan!U35=Schichten!$B$4),INDEX($D$98:$D$147,MATCH(CODE(Dienstplan!U35),$H$98:$H$147,0)),IF(ISERROR(VLOOKUP(Dienstplan!U35,Berechnung!$A$98:$D$147,4,0)),0,VLOOKUP(Dienstplan!U35,Berechnung!$A$98:$D$147,4,0)))</f>
        <v>0</v>
      </c>
      <c r="W328" s="29">
        <f>IF(OR(Dienstplan!V35=Schichten!$B$3,Dienstplan!V35=Schichten!$B$4),INDEX($D$98:$D$147,MATCH(CODE(Dienstplan!V35),$H$98:$H$147,0)),IF(ISERROR(VLOOKUP(Dienstplan!V35,Berechnung!$A$98:$D$147,4,0)),0,VLOOKUP(Dienstplan!V35,Berechnung!$A$98:$D$147,4,0)))</f>
        <v>0</v>
      </c>
      <c r="X328" s="29">
        <f>IF(OR(Dienstplan!W35=Schichten!$B$3,Dienstplan!W35=Schichten!$B$4),INDEX($D$98:$D$147,MATCH(CODE(Dienstplan!W35),$H$98:$H$147,0)),IF(ISERROR(VLOOKUP(Dienstplan!W35,Berechnung!$A$98:$D$147,4,0)),0,VLOOKUP(Dienstplan!W35,Berechnung!$A$98:$D$147,4,0)))</f>
        <v>0</v>
      </c>
      <c r="Y328" s="29">
        <f>IF(OR(Dienstplan!X35=Schichten!$B$3,Dienstplan!X35=Schichten!$B$4),INDEX($D$98:$D$147,MATCH(CODE(Dienstplan!X35),$H$98:$H$147,0)),IF(ISERROR(VLOOKUP(Dienstplan!X35,Berechnung!$A$98:$D$147,4,0)),0,VLOOKUP(Dienstplan!X35,Berechnung!$A$98:$D$147,4,0)))</f>
        <v>0</v>
      </c>
      <c r="Z328" s="29">
        <f>IF(OR(Dienstplan!Y35=Schichten!$B$3,Dienstplan!Y35=Schichten!$B$4),INDEX($D$98:$D$147,MATCH(CODE(Dienstplan!Y35),$H$98:$H$147,0)),IF(ISERROR(VLOOKUP(Dienstplan!Y35,Berechnung!$A$98:$D$147,4,0)),0,VLOOKUP(Dienstplan!Y35,Berechnung!$A$98:$D$147,4,0)))</f>
        <v>0</v>
      </c>
      <c r="AA328" s="29">
        <f>IF(OR(Dienstplan!Z35=Schichten!$B$3,Dienstplan!Z35=Schichten!$B$4),INDEX($D$98:$D$147,MATCH(CODE(Dienstplan!Z35),$H$98:$H$147,0)),IF(ISERROR(VLOOKUP(Dienstplan!Z35,Berechnung!$A$98:$D$147,4,0)),0,VLOOKUP(Dienstplan!Z35,Berechnung!$A$98:$D$147,4,0)))</f>
        <v>0</v>
      </c>
      <c r="AB328" s="29">
        <f>IF(OR(Dienstplan!AA35=Schichten!$B$3,Dienstplan!AA35=Schichten!$B$4),INDEX($D$98:$D$147,MATCH(CODE(Dienstplan!AA35),$H$98:$H$147,0)),IF(ISERROR(VLOOKUP(Dienstplan!AA35,Berechnung!$A$98:$D$147,4,0)),0,VLOOKUP(Dienstplan!AA35,Berechnung!$A$98:$D$147,4,0)))</f>
        <v>0</v>
      </c>
      <c r="AC328" s="29">
        <f>IF(OR(Dienstplan!AB35=Schichten!$B$3,Dienstplan!AB35=Schichten!$B$4),INDEX($D$98:$D$147,MATCH(CODE(Dienstplan!AB35),$H$98:$H$147,0)),IF(ISERROR(VLOOKUP(Dienstplan!AB35,Berechnung!$A$98:$D$147,4,0)),0,VLOOKUP(Dienstplan!AB35,Berechnung!$A$98:$D$147,4,0)))</f>
        <v>0</v>
      </c>
      <c r="AD328" s="29">
        <f>IF(OR(Dienstplan!AC35=Schichten!$B$3,Dienstplan!AC35=Schichten!$B$4),INDEX($D$98:$D$147,MATCH(CODE(Dienstplan!AC35),$H$98:$H$147,0)),IF(ISERROR(VLOOKUP(Dienstplan!AC35,Berechnung!$A$98:$D$147,4,0)),0,VLOOKUP(Dienstplan!AC35,Berechnung!$A$98:$D$147,4,0)))</f>
        <v>0</v>
      </c>
      <c r="AE328" s="29">
        <f>IF(OR(Dienstplan!AD35=Schichten!$B$3,Dienstplan!AD35=Schichten!$B$4),INDEX($D$98:$D$147,MATCH(CODE(Dienstplan!AD35),$H$98:$H$147,0)),IF(ISERROR(VLOOKUP(Dienstplan!AD35,Berechnung!$A$98:$D$147,4,0)),0,VLOOKUP(Dienstplan!AD35,Berechnung!$A$98:$D$147,4,0)))</f>
        <v>0</v>
      </c>
      <c r="AF328" s="29">
        <f>IF(OR(Dienstplan!AE35=Schichten!$B$3,Dienstplan!AE35=Schichten!$B$4),INDEX($D$98:$D$147,MATCH(CODE(Dienstplan!AE35),$H$98:$H$147,0)),IF(ISERROR(VLOOKUP(Dienstplan!AE35,Berechnung!$A$98:$D$147,4,0)),0,VLOOKUP(Dienstplan!AE35,Berechnung!$A$98:$D$147,4,0)))</f>
        <v>0</v>
      </c>
      <c r="AG328" s="29">
        <f>IF(OR(Dienstplan!AF35=Schichten!$B$3,Dienstplan!AF35=Schichten!$B$4),INDEX($D$98:$D$147,MATCH(CODE(Dienstplan!AF35),$H$98:$H$147,0)),IF(ISERROR(VLOOKUP(Dienstplan!AF35,Berechnung!$A$98:$D$147,4,0)),0,VLOOKUP(Dienstplan!AF35,Berechnung!$A$98:$D$147,4,0)))</f>
        <v>0</v>
      </c>
      <c r="AH328" s="29">
        <f>IF(OR(Dienstplan!AG35=Schichten!$B$3,Dienstplan!AG35=Schichten!$B$4),INDEX($D$98:$D$147,MATCH(CODE(Dienstplan!AG35),$H$98:$H$147,0)),IF(ISERROR(VLOOKUP(Dienstplan!AG35,Berechnung!$A$98:$D$147,4,0)),0,VLOOKUP(Dienstplan!AG35,Berechnung!$A$98:$D$147,4,0)))</f>
        <v>0</v>
      </c>
      <c r="AI328" s="29">
        <f>IF(OR(Dienstplan!AH35=Schichten!$B$3,Dienstplan!AH35=Schichten!$B$4),INDEX($D$98:$D$147,MATCH(CODE(Dienstplan!AH35),$H$98:$H$147,0)),IF(ISERROR(VLOOKUP(Dienstplan!AH35,Berechnung!$A$98:$D$147,4,0)),0,VLOOKUP(Dienstplan!AH35,Berechnung!$A$98:$D$147,4,0)))</f>
        <v>0</v>
      </c>
      <c r="AJ328" s="29">
        <f>IF(OR(Dienstplan!AI35=Schichten!$B$3,Dienstplan!AI35=Schichten!$B$4),INDEX($D$98:$D$147,MATCH(CODE(Dienstplan!AI35),$H$98:$H$147,0)),IF(ISERROR(VLOOKUP(Dienstplan!AI35,Berechnung!$A$98:$D$147,4,0)),0,VLOOKUP(Dienstplan!AI35,Berechnung!$A$98:$D$147,4,0)))</f>
        <v>0</v>
      </c>
      <c r="AK328" s="29">
        <f>IF(OR(Dienstplan!AJ35=Schichten!$B$3,Dienstplan!AJ35=Schichten!$B$4),INDEX($D$98:$D$147,MATCH(CODE(Dienstplan!AJ35),$H$98:$H$147,0)),IF(ISERROR(VLOOKUP(Dienstplan!AJ35,Berechnung!$A$98:$D$147,4,0)),0,VLOOKUP(Dienstplan!AJ35,Berechnung!$A$98:$D$147,4,0)))</f>
        <v>0</v>
      </c>
    </row>
    <row r="329" spans="1:37" x14ac:dyDescent="0.25">
      <c r="A329" s="82" t="str">
        <f>IF(Feiertage!D179&lt;&gt;"",Feiertage!B179,"")</f>
        <v/>
      </c>
      <c r="C329">
        <f>Dienstplan!B36</f>
        <v>31</v>
      </c>
      <c r="D329" t="str">
        <f>Dienstplan!C36</f>
        <v>Vorname31</v>
      </c>
      <c r="E329" t="str">
        <f>Dienstplan!D36</f>
        <v>Nachname31</v>
      </c>
      <c r="F329" s="29" t="str">
        <f t="shared" si="21"/>
        <v>00:00</v>
      </c>
      <c r="G329" s="29">
        <f>IF(OR(Dienstplan!F36=Schichten!$B$3,Dienstplan!F36=Schichten!$B$4),INDEX($D$98:$D$147,MATCH(CODE(Dienstplan!F36),$H$98:$H$147,0)),IF(ISERROR(VLOOKUP(Dienstplan!F36,Berechnung!$A$98:$D$147,4,0)),0,VLOOKUP(Dienstplan!F36,Berechnung!$A$98:$D$147,4,0)))</f>
        <v>0</v>
      </c>
      <c r="H329" s="29">
        <f>IF(OR(Dienstplan!G36=Schichten!$B$3,Dienstplan!G36=Schichten!$B$4),INDEX($D$98:$D$147,MATCH(CODE(Dienstplan!G36),$H$98:$H$147,0)),IF(ISERROR(VLOOKUP(Dienstplan!G36,Berechnung!$A$98:$D$147,4,0)),0,VLOOKUP(Dienstplan!G36,Berechnung!$A$98:$D$147,4,0)))</f>
        <v>0</v>
      </c>
      <c r="I329" s="29">
        <f>IF(OR(Dienstplan!H36=Schichten!$B$3,Dienstplan!H36=Schichten!$B$4),INDEX($D$98:$D$147,MATCH(CODE(Dienstplan!H36),$H$98:$H$147,0)),IF(ISERROR(VLOOKUP(Dienstplan!H36,Berechnung!$A$98:$D$147,4,0)),0,VLOOKUP(Dienstplan!H36,Berechnung!$A$98:$D$147,4,0)))</f>
        <v>0</v>
      </c>
      <c r="J329" s="29">
        <f>IF(OR(Dienstplan!I36=Schichten!$B$3,Dienstplan!I36=Schichten!$B$4),INDEX($D$98:$D$147,MATCH(CODE(Dienstplan!I36),$H$98:$H$147,0)),IF(ISERROR(VLOOKUP(Dienstplan!I36,Berechnung!$A$98:$D$147,4,0)),0,VLOOKUP(Dienstplan!I36,Berechnung!$A$98:$D$147,4,0)))</f>
        <v>0</v>
      </c>
      <c r="K329" s="29">
        <f>IF(OR(Dienstplan!J36=Schichten!$B$3,Dienstplan!J36=Schichten!$B$4),INDEX($D$98:$D$147,MATCH(CODE(Dienstplan!J36),$H$98:$H$147,0)),IF(ISERROR(VLOOKUP(Dienstplan!J36,Berechnung!$A$98:$D$147,4,0)),0,VLOOKUP(Dienstplan!J36,Berechnung!$A$98:$D$147,4,0)))</f>
        <v>0</v>
      </c>
      <c r="L329" s="29">
        <f>IF(OR(Dienstplan!K36=Schichten!$B$3,Dienstplan!K36=Schichten!$B$4),INDEX($D$98:$D$147,MATCH(CODE(Dienstplan!K36),$H$98:$H$147,0)),IF(ISERROR(VLOOKUP(Dienstplan!K36,Berechnung!$A$98:$D$147,4,0)),0,VLOOKUP(Dienstplan!K36,Berechnung!$A$98:$D$147,4,0)))</f>
        <v>0</v>
      </c>
      <c r="M329" s="29">
        <f>IF(OR(Dienstplan!L36=Schichten!$B$3,Dienstplan!L36=Schichten!$B$4),INDEX($D$98:$D$147,MATCH(CODE(Dienstplan!L36),$H$98:$H$147,0)),IF(ISERROR(VLOOKUP(Dienstplan!L36,Berechnung!$A$98:$D$147,4,0)),0,VLOOKUP(Dienstplan!L36,Berechnung!$A$98:$D$147,4,0)))</f>
        <v>0</v>
      </c>
      <c r="N329" s="29">
        <f>IF(OR(Dienstplan!M36=Schichten!$B$3,Dienstplan!M36=Schichten!$B$4),INDEX($D$98:$D$147,MATCH(CODE(Dienstplan!M36),$H$98:$H$147,0)),IF(ISERROR(VLOOKUP(Dienstplan!M36,Berechnung!$A$98:$D$147,4,0)),0,VLOOKUP(Dienstplan!M36,Berechnung!$A$98:$D$147,4,0)))</f>
        <v>0</v>
      </c>
      <c r="O329" s="29">
        <f>IF(OR(Dienstplan!N36=Schichten!$B$3,Dienstplan!N36=Schichten!$B$4),INDEX($D$98:$D$147,MATCH(CODE(Dienstplan!N36),$H$98:$H$147,0)),IF(ISERROR(VLOOKUP(Dienstplan!N36,Berechnung!$A$98:$D$147,4,0)),0,VLOOKUP(Dienstplan!N36,Berechnung!$A$98:$D$147,4,0)))</f>
        <v>0</v>
      </c>
      <c r="P329" s="29">
        <f>IF(OR(Dienstplan!O36=Schichten!$B$3,Dienstplan!O36=Schichten!$B$4),INDEX($D$98:$D$147,MATCH(CODE(Dienstplan!O36),$H$98:$H$147,0)),IF(ISERROR(VLOOKUP(Dienstplan!O36,Berechnung!$A$98:$D$147,4,0)),0,VLOOKUP(Dienstplan!O36,Berechnung!$A$98:$D$147,4,0)))</f>
        <v>0</v>
      </c>
      <c r="Q329" s="29">
        <f>IF(OR(Dienstplan!P36=Schichten!$B$3,Dienstplan!P36=Schichten!$B$4),INDEX($D$98:$D$147,MATCH(CODE(Dienstplan!P36),$H$98:$H$147,0)),IF(ISERROR(VLOOKUP(Dienstplan!P36,Berechnung!$A$98:$D$147,4,0)),0,VLOOKUP(Dienstplan!P36,Berechnung!$A$98:$D$147,4,0)))</f>
        <v>0</v>
      </c>
      <c r="R329" s="29">
        <f>IF(OR(Dienstplan!Q36=Schichten!$B$3,Dienstplan!Q36=Schichten!$B$4),INDEX($D$98:$D$147,MATCH(CODE(Dienstplan!Q36),$H$98:$H$147,0)),IF(ISERROR(VLOOKUP(Dienstplan!Q36,Berechnung!$A$98:$D$147,4,0)),0,VLOOKUP(Dienstplan!Q36,Berechnung!$A$98:$D$147,4,0)))</f>
        <v>0</v>
      </c>
      <c r="S329" s="29">
        <f>IF(OR(Dienstplan!R36=Schichten!$B$3,Dienstplan!R36=Schichten!$B$4),INDEX($D$98:$D$147,MATCH(CODE(Dienstplan!R36),$H$98:$H$147,0)),IF(ISERROR(VLOOKUP(Dienstplan!R36,Berechnung!$A$98:$D$147,4,0)),0,VLOOKUP(Dienstplan!R36,Berechnung!$A$98:$D$147,4,0)))</f>
        <v>0</v>
      </c>
      <c r="T329" s="29">
        <f>IF(OR(Dienstplan!S36=Schichten!$B$3,Dienstplan!S36=Schichten!$B$4),INDEX($D$98:$D$147,MATCH(CODE(Dienstplan!S36),$H$98:$H$147,0)),IF(ISERROR(VLOOKUP(Dienstplan!S36,Berechnung!$A$98:$D$147,4,0)),0,VLOOKUP(Dienstplan!S36,Berechnung!$A$98:$D$147,4,0)))</f>
        <v>0</v>
      </c>
      <c r="U329" s="29">
        <f>IF(OR(Dienstplan!T36=Schichten!$B$3,Dienstplan!T36=Schichten!$B$4),INDEX($D$98:$D$147,MATCH(CODE(Dienstplan!T36),$H$98:$H$147,0)),IF(ISERROR(VLOOKUP(Dienstplan!T36,Berechnung!$A$98:$D$147,4,0)),0,VLOOKUP(Dienstplan!T36,Berechnung!$A$98:$D$147,4,0)))</f>
        <v>0</v>
      </c>
      <c r="V329" s="29">
        <f>IF(OR(Dienstplan!U36=Schichten!$B$3,Dienstplan!U36=Schichten!$B$4),INDEX($D$98:$D$147,MATCH(CODE(Dienstplan!U36),$H$98:$H$147,0)),IF(ISERROR(VLOOKUP(Dienstplan!U36,Berechnung!$A$98:$D$147,4,0)),0,VLOOKUP(Dienstplan!U36,Berechnung!$A$98:$D$147,4,0)))</f>
        <v>0</v>
      </c>
      <c r="W329" s="29">
        <f>IF(OR(Dienstplan!V36=Schichten!$B$3,Dienstplan!V36=Schichten!$B$4),INDEX($D$98:$D$147,MATCH(CODE(Dienstplan!V36),$H$98:$H$147,0)),IF(ISERROR(VLOOKUP(Dienstplan!V36,Berechnung!$A$98:$D$147,4,0)),0,VLOOKUP(Dienstplan!V36,Berechnung!$A$98:$D$147,4,0)))</f>
        <v>0</v>
      </c>
      <c r="X329" s="29">
        <f>IF(OR(Dienstplan!W36=Schichten!$B$3,Dienstplan!W36=Schichten!$B$4),INDEX($D$98:$D$147,MATCH(CODE(Dienstplan!W36),$H$98:$H$147,0)),IF(ISERROR(VLOOKUP(Dienstplan!W36,Berechnung!$A$98:$D$147,4,0)),0,VLOOKUP(Dienstplan!W36,Berechnung!$A$98:$D$147,4,0)))</f>
        <v>0</v>
      </c>
      <c r="Y329" s="29">
        <f>IF(OR(Dienstplan!X36=Schichten!$B$3,Dienstplan!X36=Schichten!$B$4),INDEX($D$98:$D$147,MATCH(CODE(Dienstplan!X36),$H$98:$H$147,0)),IF(ISERROR(VLOOKUP(Dienstplan!X36,Berechnung!$A$98:$D$147,4,0)),0,VLOOKUP(Dienstplan!X36,Berechnung!$A$98:$D$147,4,0)))</f>
        <v>0</v>
      </c>
      <c r="Z329" s="29">
        <f>IF(OR(Dienstplan!Y36=Schichten!$B$3,Dienstplan!Y36=Schichten!$B$4),INDEX($D$98:$D$147,MATCH(CODE(Dienstplan!Y36),$H$98:$H$147,0)),IF(ISERROR(VLOOKUP(Dienstplan!Y36,Berechnung!$A$98:$D$147,4,0)),0,VLOOKUP(Dienstplan!Y36,Berechnung!$A$98:$D$147,4,0)))</f>
        <v>0</v>
      </c>
      <c r="AA329" s="29">
        <f>IF(OR(Dienstplan!Z36=Schichten!$B$3,Dienstplan!Z36=Schichten!$B$4),INDEX($D$98:$D$147,MATCH(CODE(Dienstplan!Z36),$H$98:$H$147,0)),IF(ISERROR(VLOOKUP(Dienstplan!Z36,Berechnung!$A$98:$D$147,4,0)),0,VLOOKUP(Dienstplan!Z36,Berechnung!$A$98:$D$147,4,0)))</f>
        <v>0</v>
      </c>
      <c r="AB329" s="29">
        <f>IF(OR(Dienstplan!AA36=Schichten!$B$3,Dienstplan!AA36=Schichten!$B$4),INDEX($D$98:$D$147,MATCH(CODE(Dienstplan!AA36),$H$98:$H$147,0)),IF(ISERROR(VLOOKUP(Dienstplan!AA36,Berechnung!$A$98:$D$147,4,0)),0,VLOOKUP(Dienstplan!AA36,Berechnung!$A$98:$D$147,4,0)))</f>
        <v>0</v>
      </c>
      <c r="AC329" s="29">
        <f>IF(OR(Dienstplan!AB36=Schichten!$B$3,Dienstplan!AB36=Schichten!$B$4),INDEX($D$98:$D$147,MATCH(CODE(Dienstplan!AB36),$H$98:$H$147,0)),IF(ISERROR(VLOOKUP(Dienstplan!AB36,Berechnung!$A$98:$D$147,4,0)),0,VLOOKUP(Dienstplan!AB36,Berechnung!$A$98:$D$147,4,0)))</f>
        <v>0</v>
      </c>
      <c r="AD329" s="29">
        <f>IF(OR(Dienstplan!AC36=Schichten!$B$3,Dienstplan!AC36=Schichten!$B$4),INDEX($D$98:$D$147,MATCH(CODE(Dienstplan!AC36),$H$98:$H$147,0)),IF(ISERROR(VLOOKUP(Dienstplan!AC36,Berechnung!$A$98:$D$147,4,0)),0,VLOOKUP(Dienstplan!AC36,Berechnung!$A$98:$D$147,4,0)))</f>
        <v>0</v>
      </c>
      <c r="AE329" s="29">
        <f>IF(OR(Dienstplan!AD36=Schichten!$B$3,Dienstplan!AD36=Schichten!$B$4),INDEX($D$98:$D$147,MATCH(CODE(Dienstplan!AD36),$H$98:$H$147,0)),IF(ISERROR(VLOOKUP(Dienstplan!AD36,Berechnung!$A$98:$D$147,4,0)),0,VLOOKUP(Dienstplan!AD36,Berechnung!$A$98:$D$147,4,0)))</f>
        <v>0</v>
      </c>
      <c r="AF329" s="29">
        <f>IF(OR(Dienstplan!AE36=Schichten!$B$3,Dienstplan!AE36=Schichten!$B$4),INDEX($D$98:$D$147,MATCH(CODE(Dienstplan!AE36),$H$98:$H$147,0)),IF(ISERROR(VLOOKUP(Dienstplan!AE36,Berechnung!$A$98:$D$147,4,0)),0,VLOOKUP(Dienstplan!AE36,Berechnung!$A$98:$D$147,4,0)))</f>
        <v>0</v>
      </c>
      <c r="AG329" s="29">
        <f>IF(OR(Dienstplan!AF36=Schichten!$B$3,Dienstplan!AF36=Schichten!$B$4),INDEX($D$98:$D$147,MATCH(CODE(Dienstplan!AF36),$H$98:$H$147,0)),IF(ISERROR(VLOOKUP(Dienstplan!AF36,Berechnung!$A$98:$D$147,4,0)),0,VLOOKUP(Dienstplan!AF36,Berechnung!$A$98:$D$147,4,0)))</f>
        <v>0</v>
      </c>
      <c r="AH329" s="29">
        <f>IF(OR(Dienstplan!AG36=Schichten!$B$3,Dienstplan!AG36=Schichten!$B$4),INDEX($D$98:$D$147,MATCH(CODE(Dienstplan!AG36),$H$98:$H$147,0)),IF(ISERROR(VLOOKUP(Dienstplan!AG36,Berechnung!$A$98:$D$147,4,0)),0,VLOOKUP(Dienstplan!AG36,Berechnung!$A$98:$D$147,4,0)))</f>
        <v>0</v>
      </c>
      <c r="AI329" s="29">
        <f>IF(OR(Dienstplan!AH36=Schichten!$B$3,Dienstplan!AH36=Schichten!$B$4),INDEX($D$98:$D$147,MATCH(CODE(Dienstplan!AH36),$H$98:$H$147,0)),IF(ISERROR(VLOOKUP(Dienstplan!AH36,Berechnung!$A$98:$D$147,4,0)),0,VLOOKUP(Dienstplan!AH36,Berechnung!$A$98:$D$147,4,0)))</f>
        <v>0</v>
      </c>
      <c r="AJ329" s="29">
        <f>IF(OR(Dienstplan!AI36=Schichten!$B$3,Dienstplan!AI36=Schichten!$B$4),INDEX($D$98:$D$147,MATCH(CODE(Dienstplan!AI36),$H$98:$H$147,0)),IF(ISERROR(VLOOKUP(Dienstplan!AI36,Berechnung!$A$98:$D$147,4,0)),0,VLOOKUP(Dienstplan!AI36,Berechnung!$A$98:$D$147,4,0)))</f>
        <v>0</v>
      </c>
      <c r="AK329" s="29">
        <f>IF(OR(Dienstplan!AJ36=Schichten!$B$3,Dienstplan!AJ36=Schichten!$B$4),INDEX($D$98:$D$147,MATCH(CODE(Dienstplan!AJ36),$H$98:$H$147,0)),IF(ISERROR(VLOOKUP(Dienstplan!AJ36,Berechnung!$A$98:$D$147,4,0)),0,VLOOKUP(Dienstplan!AJ36,Berechnung!$A$98:$D$147,4,0)))</f>
        <v>0</v>
      </c>
    </row>
    <row r="330" spans="1:37" x14ac:dyDescent="0.25">
      <c r="A330" s="82" t="str">
        <f>IF(Feiertage!D180&lt;&gt;"",Feiertage!B180,"")</f>
        <v/>
      </c>
      <c r="C330">
        <f>Dienstplan!B37</f>
        <v>32</v>
      </c>
      <c r="D330" t="str">
        <f>Dienstplan!C37</f>
        <v>Vorname32</v>
      </c>
      <c r="E330" t="str">
        <f>Dienstplan!D37</f>
        <v>Nachname32</v>
      </c>
      <c r="F330" s="29" t="str">
        <f t="shared" si="21"/>
        <v>00:00</v>
      </c>
      <c r="G330" s="29">
        <f>IF(OR(Dienstplan!F37=Schichten!$B$3,Dienstplan!F37=Schichten!$B$4),INDEX($D$98:$D$147,MATCH(CODE(Dienstplan!F37),$H$98:$H$147,0)),IF(ISERROR(VLOOKUP(Dienstplan!F37,Berechnung!$A$98:$D$147,4,0)),0,VLOOKUP(Dienstplan!F37,Berechnung!$A$98:$D$147,4,0)))</f>
        <v>0</v>
      </c>
      <c r="H330" s="29">
        <f>IF(OR(Dienstplan!G37=Schichten!$B$3,Dienstplan!G37=Schichten!$B$4),INDEX($D$98:$D$147,MATCH(CODE(Dienstplan!G37),$H$98:$H$147,0)),IF(ISERROR(VLOOKUP(Dienstplan!G37,Berechnung!$A$98:$D$147,4,0)),0,VLOOKUP(Dienstplan!G37,Berechnung!$A$98:$D$147,4,0)))</f>
        <v>0</v>
      </c>
      <c r="I330" s="29">
        <f>IF(OR(Dienstplan!H37=Schichten!$B$3,Dienstplan!H37=Schichten!$B$4),INDEX($D$98:$D$147,MATCH(CODE(Dienstplan!H37),$H$98:$H$147,0)),IF(ISERROR(VLOOKUP(Dienstplan!H37,Berechnung!$A$98:$D$147,4,0)),0,VLOOKUP(Dienstplan!H37,Berechnung!$A$98:$D$147,4,0)))</f>
        <v>0</v>
      </c>
      <c r="J330" s="29">
        <f>IF(OR(Dienstplan!I37=Schichten!$B$3,Dienstplan!I37=Schichten!$B$4),INDEX($D$98:$D$147,MATCH(CODE(Dienstplan!I37),$H$98:$H$147,0)),IF(ISERROR(VLOOKUP(Dienstplan!I37,Berechnung!$A$98:$D$147,4,0)),0,VLOOKUP(Dienstplan!I37,Berechnung!$A$98:$D$147,4,0)))</f>
        <v>0</v>
      </c>
      <c r="K330" s="29">
        <f>IF(OR(Dienstplan!J37=Schichten!$B$3,Dienstplan!J37=Schichten!$B$4),INDEX($D$98:$D$147,MATCH(CODE(Dienstplan!J37),$H$98:$H$147,0)),IF(ISERROR(VLOOKUP(Dienstplan!J37,Berechnung!$A$98:$D$147,4,0)),0,VLOOKUP(Dienstplan!J37,Berechnung!$A$98:$D$147,4,0)))</f>
        <v>0</v>
      </c>
      <c r="L330" s="29">
        <f>IF(OR(Dienstplan!K37=Schichten!$B$3,Dienstplan!K37=Schichten!$B$4),INDEX($D$98:$D$147,MATCH(CODE(Dienstplan!K37),$H$98:$H$147,0)),IF(ISERROR(VLOOKUP(Dienstplan!K37,Berechnung!$A$98:$D$147,4,0)),0,VLOOKUP(Dienstplan!K37,Berechnung!$A$98:$D$147,4,0)))</f>
        <v>0</v>
      </c>
      <c r="M330" s="29">
        <f>IF(OR(Dienstplan!L37=Schichten!$B$3,Dienstplan!L37=Schichten!$B$4),INDEX($D$98:$D$147,MATCH(CODE(Dienstplan!L37),$H$98:$H$147,0)),IF(ISERROR(VLOOKUP(Dienstplan!L37,Berechnung!$A$98:$D$147,4,0)),0,VLOOKUP(Dienstplan!L37,Berechnung!$A$98:$D$147,4,0)))</f>
        <v>0</v>
      </c>
      <c r="N330" s="29">
        <f>IF(OR(Dienstplan!M37=Schichten!$B$3,Dienstplan!M37=Schichten!$B$4),INDEX($D$98:$D$147,MATCH(CODE(Dienstplan!M37),$H$98:$H$147,0)),IF(ISERROR(VLOOKUP(Dienstplan!M37,Berechnung!$A$98:$D$147,4,0)),0,VLOOKUP(Dienstplan!M37,Berechnung!$A$98:$D$147,4,0)))</f>
        <v>0</v>
      </c>
      <c r="O330" s="29">
        <f>IF(OR(Dienstplan!N37=Schichten!$B$3,Dienstplan!N37=Schichten!$B$4),INDEX($D$98:$D$147,MATCH(CODE(Dienstplan!N37),$H$98:$H$147,0)),IF(ISERROR(VLOOKUP(Dienstplan!N37,Berechnung!$A$98:$D$147,4,0)),0,VLOOKUP(Dienstplan!N37,Berechnung!$A$98:$D$147,4,0)))</f>
        <v>0</v>
      </c>
      <c r="P330" s="29">
        <f>IF(OR(Dienstplan!O37=Schichten!$B$3,Dienstplan!O37=Schichten!$B$4),INDEX($D$98:$D$147,MATCH(CODE(Dienstplan!O37),$H$98:$H$147,0)),IF(ISERROR(VLOOKUP(Dienstplan!O37,Berechnung!$A$98:$D$147,4,0)),0,VLOOKUP(Dienstplan!O37,Berechnung!$A$98:$D$147,4,0)))</f>
        <v>0</v>
      </c>
      <c r="Q330" s="29">
        <f>IF(OR(Dienstplan!P37=Schichten!$B$3,Dienstplan!P37=Schichten!$B$4),INDEX($D$98:$D$147,MATCH(CODE(Dienstplan!P37),$H$98:$H$147,0)),IF(ISERROR(VLOOKUP(Dienstplan!P37,Berechnung!$A$98:$D$147,4,0)),0,VLOOKUP(Dienstplan!P37,Berechnung!$A$98:$D$147,4,0)))</f>
        <v>0</v>
      </c>
      <c r="R330" s="29">
        <f>IF(OR(Dienstplan!Q37=Schichten!$B$3,Dienstplan!Q37=Schichten!$B$4),INDEX($D$98:$D$147,MATCH(CODE(Dienstplan!Q37),$H$98:$H$147,0)),IF(ISERROR(VLOOKUP(Dienstplan!Q37,Berechnung!$A$98:$D$147,4,0)),0,VLOOKUP(Dienstplan!Q37,Berechnung!$A$98:$D$147,4,0)))</f>
        <v>0</v>
      </c>
      <c r="S330" s="29">
        <f>IF(OR(Dienstplan!R37=Schichten!$B$3,Dienstplan!R37=Schichten!$B$4),INDEX($D$98:$D$147,MATCH(CODE(Dienstplan!R37),$H$98:$H$147,0)),IF(ISERROR(VLOOKUP(Dienstplan!R37,Berechnung!$A$98:$D$147,4,0)),0,VLOOKUP(Dienstplan!R37,Berechnung!$A$98:$D$147,4,0)))</f>
        <v>0</v>
      </c>
      <c r="T330" s="29">
        <f>IF(OR(Dienstplan!S37=Schichten!$B$3,Dienstplan!S37=Schichten!$B$4),INDEX($D$98:$D$147,MATCH(CODE(Dienstplan!S37),$H$98:$H$147,0)),IF(ISERROR(VLOOKUP(Dienstplan!S37,Berechnung!$A$98:$D$147,4,0)),0,VLOOKUP(Dienstplan!S37,Berechnung!$A$98:$D$147,4,0)))</f>
        <v>0</v>
      </c>
      <c r="U330" s="29">
        <f>IF(OR(Dienstplan!T37=Schichten!$B$3,Dienstplan!T37=Schichten!$B$4),INDEX($D$98:$D$147,MATCH(CODE(Dienstplan!T37),$H$98:$H$147,0)),IF(ISERROR(VLOOKUP(Dienstplan!T37,Berechnung!$A$98:$D$147,4,0)),0,VLOOKUP(Dienstplan!T37,Berechnung!$A$98:$D$147,4,0)))</f>
        <v>0</v>
      </c>
      <c r="V330" s="29">
        <f>IF(OR(Dienstplan!U37=Schichten!$B$3,Dienstplan!U37=Schichten!$B$4),INDEX($D$98:$D$147,MATCH(CODE(Dienstplan!U37),$H$98:$H$147,0)),IF(ISERROR(VLOOKUP(Dienstplan!U37,Berechnung!$A$98:$D$147,4,0)),0,VLOOKUP(Dienstplan!U37,Berechnung!$A$98:$D$147,4,0)))</f>
        <v>0</v>
      </c>
      <c r="W330" s="29">
        <f>IF(OR(Dienstplan!V37=Schichten!$B$3,Dienstplan!V37=Schichten!$B$4),INDEX($D$98:$D$147,MATCH(CODE(Dienstplan!V37),$H$98:$H$147,0)),IF(ISERROR(VLOOKUP(Dienstplan!V37,Berechnung!$A$98:$D$147,4,0)),0,VLOOKUP(Dienstplan!V37,Berechnung!$A$98:$D$147,4,0)))</f>
        <v>0</v>
      </c>
      <c r="X330" s="29">
        <f>IF(OR(Dienstplan!W37=Schichten!$B$3,Dienstplan!W37=Schichten!$B$4),INDEX($D$98:$D$147,MATCH(CODE(Dienstplan!W37),$H$98:$H$147,0)),IF(ISERROR(VLOOKUP(Dienstplan!W37,Berechnung!$A$98:$D$147,4,0)),0,VLOOKUP(Dienstplan!W37,Berechnung!$A$98:$D$147,4,0)))</f>
        <v>0</v>
      </c>
      <c r="Y330" s="29">
        <f>IF(OR(Dienstplan!X37=Schichten!$B$3,Dienstplan!X37=Schichten!$B$4),INDEX($D$98:$D$147,MATCH(CODE(Dienstplan!X37),$H$98:$H$147,0)),IF(ISERROR(VLOOKUP(Dienstplan!X37,Berechnung!$A$98:$D$147,4,0)),0,VLOOKUP(Dienstplan!X37,Berechnung!$A$98:$D$147,4,0)))</f>
        <v>0</v>
      </c>
      <c r="Z330" s="29">
        <f>IF(OR(Dienstplan!Y37=Schichten!$B$3,Dienstplan!Y37=Schichten!$B$4),INDEX($D$98:$D$147,MATCH(CODE(Dienstplan!Y37),$H$98:$H$147,0)),IF(ISERROR(VLOOKUP(Dienstplan!Y37,Berechnung!$A$98:$D$147,4,0)),0,VLOOKUP(Dienstplan!Y37,Berechnung!$A$98:$D$147,4,0)))</f>
        <v>0</v>
      </c>
      <c r="AA330" s="29">
        <f>IF(OR(Dienstplan!Z37=Schichten!$B$3,Dienstplan!Z37=Schichten!$B$4),INDEX($D$98:$D$147,MATCH(CODE(Dienstplan!Z37),$H$98:$H$147,0)),IF(ISERROR(VLOOKUP(Dienstplan!Z37,Berechnung!$A$98:$D$147,4,0)),0,VLOOKUP(Dienstplan!Z37,Berechnung!$A$98:$D$147,4,0)))</f>
        <v>0</v>
      </c>
      <c r="AB330" s="29">
        <f>IF(OR(Dienstplan!AA37=Schichten!$B$3,Dienstplan!AA37=Schichten!$B$4),INDEX($D$98:$D$147,MATCH(CODE(Dienstplan!AA37),$H$98:$H$147,0)),IF(ISERROR(VLOOKUP(Dienstplan!AA37,Berechnung!$A$98:$D$147,4,0)),0,VLOOKUP(Dienstplan!AA37,Berechnung!$A$98:$D$147,4,0)))</f>
        <v>0</v>
      </c>
      <c r="AC330" s="29">
        <f>IF(OR(Dienstplan!AB37=Schichten!$B$3,Dienstplan!AB37=Schichten!$B$4),INDEX($D$98:$D$147,MATCH(CODE(Dienstplan!AB37),$H$98:$H$147,0)),IF(ISERROR(VLOOKUP(Dienstplan!AB37,Berechnung!$A$98:$D$147,4,0)),0,VLOOKUP(Dienstplan!AB37,Berechnung!$A$98:$D$147,4,0)))</f>
        <v>0</v>
      </c>
      <c r="AD330" s="29">
        <f>IF(OR(Dienstplan!AC37=Schichten!$B$3,Dienstplan!AC37=Schichten!$B$4),INDEX($D$98:$D$147,MATCH(CODE(Dienstplan!AC37),$H$98:$H$147,0)),IF(ISERROR(VLOOKUP(Dienstplan!AC37,Berechnung!$A$98:$D$147,4,0)),0,VLOOKUP(Dienstplan!AC37,Berechnung!$A$98:$D$147,4,0)))</f>
        <v>0</v>
      </c>
      <c r="AE330" s="29">
        <f>IF(OR(Dienstplan!AD37=Schichten!$B$3,Dienstplan!AD37=Schichten!$B$4),INDEX($D$98:$D$147,MATCH(CODE(Dienstplan!AD37),$H$98:$H$147,0)),IF(ISERROR(VLOOKUP(Dienstplan!AD37,Berechnung!$A$98:$D$147,4,0)),0,VLOOKUP(Dienstplan!AD37,Berechnung!$A$98:$D$147,4,0)))</f>
        <v>0</v>
      </c>
      <c r="AF330" s="29">
        <f>IF(OR(Dienstplan!AE37=Schichten!$B$3,Dienstplan!AE37=Schichten!$B$4),INDEX($D$98:$D$147,MATCH(CODE(Dienstplan!AE37),$H$98:$H$147,0)),IF(ISERROR(VLOOKUP(Dienstplan!AE37,Berechnung!$A$98:$D$147,4,0)),0,VLOOKUP(Dienstplan!AE37,Berechnung!$A$98:$D$147,4,0)))</f>
        <v>0</v>
      </c>
      <c r="AG330" s="29">
        <f>IF(OR(Dienstplan!AF37=Schichten!$B$3,Dienstplan!AF37=Schichten!$B$4),INDEX($D$98:$D$147,MATCH(CODE(Dienstplan!AF37),$H$98:$H$147,0)),IF(ISERROR(VLOOKUP(Dienstplan!AF37,Berechnung!$A$98:$D$147,4,0)),0,VLOOKUP(Dienstplan!AF37,Berechnung!$A$98:$D$147,4,0)))</f>
        <v>0</v>
      </c>
      <c r="AH330" s="29">
        <f>IF(OR(Dienstplan!AG37=Schichten!$B$3,Dienstplan!AG37=Schichten!$B$4),INDEX($D$98:$D$147,MATCH(CODE(Dienstplan!AG37),$H$98:$H$147,0)),IF(ISERROR(VLOOKUP(Dienstplan!AG37,Berechnung!$A$98:$D$147,4,0)),0,VLOOKUP(Dienstplan!AG37,Berechnung!$A$98:$D$147,4,0)))</f>
        <v>0</v>
      </c>
      <c r="AI330" s="29">
        <f>IF(OR(Dienstplan!AH37=Schichten!$B$3,Dienstplan!AH37=Schichten!$B$4),INDEX($D$98:$D$147,MATCH(CODE(Dienstplan!AH37),$H$98:$H$147,0)),IF(ISERROR(VLOOKUP(Dienstplan!AH37,Berechnung!$A$98:$D$147,4,0)),0,VLOOKUP(Dienstplan!AH37,Berechnung!$A$98:$D$147,4,0)))</f>
        <v>0</v>
      </c>
      <c r="AJ330" s="29">
        <f>IF(OR(Dienstplan!AI37=Schichten!$B$3,Dienstplan!AI37=Schichten!$B$4),INDEX($D$98:$D$147,MATCH(CODE(Dienstplan!AI37),$H$98:$H$147,0)),IF(ISERROR(VLOOKUP(Dienstplan!AI37,Berechnung!$A$98:$D$147,4,0)),0,VLOOKUP(Dienstplan!AI37,Berechnung!$A$98:$D$147,4,0)))</f>
        <v>0</v>
      </c>
      <c r="AK330" s="29">
        <f>IF(OR(Dienstplan!AJ37=Schichten!$B$3,Dienstplan!AJ37=Schichten!$B$4),INDEX($D$98:$D$147,MATCH(CODE(Dienstplan!AJ37),$H$98:$H$147,0)),IF(ISERROR(VLOOKUP(Dienstplan!AJ37,Berechnung!$A$98:$D$147,4,0)),0,VLOOKUP(Dienstplan!AJ37,Berechnung!$A$98:$D$147,4,0)))</f>
        <v>0</v>
      </c>
    </row>
    <row r="331" spans="1:37" x14ac:dyDescent="0.25">
      <c r="A331" s="82" t="str">
        <f>IF(Feiertage!D181&lt;&gt;"",Feiertage!B181,"")</f>
        <v/>
      </c>
      <c r="C331">
        <f>Dienstplan!B38</f>
        <v>33</v>
      </c>
      <c r="D331" t="str">
        <f>Dienstplan!C38</f>
        <v>Vorname33</v>
      </c>
      <c r="E331" t="str">
        <f>Dienstplan!D38</f>
        <v>Nachname33</v>
      </c>
      <c r="F331" s="29" t="str">
        <f t="shared" si="21"/>
        <v>00:00</v>
      </c>
      <c r="G331" s="29">
        <f>IF(OR(Dienstplan!F38=Schichten!$B$3,Dienstplan!F38=Schichten!$B$4),INDEX($D$98:$D$147,MATCH(CODE(Dienstplan!F38),$H$98:$H$147,0)),IF(ISERROR(VLOOKUP(Dienstplan!F38,Berechnung!$A$98:$D$147,4,0)),0,VLOOKUP(Dienstplan!F38,Berechnung!$A$98:$D$147,4,0)))</f>
        <v>0</v>
      </c>
      <c r="H331" s="29">
        <f>IF(OR(Dienstplan!G38=Schichten!$B$3,Dienstplan!G38=Schichten!$B$4),INDEX($D$98:$D$147,MATCH(CODE(Dienstplan!G38),$H$98:$H$147,0)),IF(ISERROR(VLOOKUP(Dienstplan!G38,Berechnung!$A$98:$D$147,4,0)),0,VLOOKUP(Dienstplan!G38,Berechnung!$A$98:$D$147,4,0)))</f>
        <v>0</v>
      </c>
      <c r="I331" s="29">
        <f>IF(OR(Dienstplan!H38=Schichten!$B$3,Dienstplan!H38=Schichten!$B$4),INDEX($D$98:$D$147,MATCH(CODE(Dienstplan!H38),$H$98:$H$147,0)),IF(ISERROR(VLOOKUP(Dienstplan!H38,Berechnung!$A$98:$D$147,4,0)),0,VLOOKUP(Dienstplan!H38,Berechnung!$A$98:$D$147,4,0)))</f>
        <v>0</v>
      </c>
      <c r="J331" s="29">
        <f>IF(OR(Dienstplan!I38=Schichten!$B$3,Dienstplan!I38=Schichten!$B$4),INDEX($D$98:$D$147,MATCH(CODE(Dienstplan!I38),$H$98:$H$147,0)),IF(ISERROR(VLOOKUP(Dienstplan!I38,Berechnung!$A$98:$D$147,4,0)),0,VLOOKUP(Dienstplan!I38,Berechnung!$A$98:$D$147,4,0)))</f>
        <v>0</v>
      </c>
      <c r="K331" s="29">
        <f>IF(OR(Dienstplan!J38=Schichten!$B$3,Dienstplan!J38=Schichten!$B$4),INDEX($D$98:$D$147,MATCH(CODE(Dienstplan!J38),$H$98:$H$147,0)),IF(ISERROR(VLOOKUP(Dienstplan!J38,Berechnung!$A$98:$D$147,4,0)),0,VLOOKUP(Dienstplan!J38,Berechnung!$A$98:$D$147,4,0)))</f>
        <v>0</v>
      </c>
      <c r="L331" s="29">
        <f>IF(OR(Dienstplan!K38=Schichten!$B$3,Dienstplan!K38=Schichten!$B$4),INDEX($D$98:$D$147,MATCH(CODE(Dienstplan!K38),$H$98:$H$147,0)),IF(ISERROR(VLOOKUP(Dienstplan!K38,Berechnung!$A$98:$D$147,4,0)),0,VLOOKUP(Dienstplan!K38,Berechnung!$A$98:$D$147,4,0)))</f>
        <v>0</v>
      </c>
      <c r="M331" s="29">
        <f>IF(OR(Dienstplan!L38=Schichten!$B$3,Dienstplan!L38=Schichten!$B$4),INDEX($D$98:$D$147,MATCH(CODE(Dienstplan!L38),$H$98:$H$147,0)),IF(ISERROR(VLOOKUP(Dienstplan!L38,Berechnung!$A$98:$D$147,4,0)),0,VLOOKUP(Dienstplan!L38,Berechnung!$A$98:$D$147,4,0)))</f>
        <v>0</v>
      </c>
      <c r="N331" s="29">
        <f>IF(OR(Dienstplan!M38=Schichten!$B$3,Dienstplan!M38=Schichten!$B$4),INDEX($D$98:$D$147,MATCH(CODE(Dienstplan!M38),$H$98:$H$147,0)),IF(ISERROR(VLOOKUP(Dienstplan!M38,Berechnung!$A$98:$D$147,4,0)),0,VLOOKUP(Dienstplan!M38,Berechnung!$A$98:$D$147,4,0)))</f>
        <v>0</v>
      </c>
      <c r="O331" s="29">
        <f>IF(OR(Dienstplan!N38=Schichten!$B$3,Dienstplan!N38=Schichten!$B$4),INDEX($D$98:$D$147,MATCH(CODE(Dienstplan!N38),$H$98:$H$147,0)),IF(ISERROR(VLOOKUP(Dienstplan!N38,Berechnung!$A$98:$D$147,4,0)),0,VLOOKUP(Dienstplan!N38,Berechnung!$A$98:$D$147,4,0)))</f>
        <v>0</v>
      </c>
      <c r="P331" s="29">
        <f>IF(OR(Dienstplan!O38=Schichten!$B$3,Dienstplan!O38=Schichten!$B$4),INDEX($D$98:$D$147,MATCH(CODE(Dienstplan!O38),$H$98:$H$147,0)),IF(ISERROR(VLOOKUP(Dienstplan!O38,Berechnung!$A$98:$D$147,4,0)),0,VLOOKUP(Dienstplan!O38,Berechnung!$A$98:$D$147,4,0)))</f>
        <v>0</v>
      </c>
      <c r="Q331" s="29">
        <f>IF(OR(Dienstplan!P38=Schichten!$B$3,Dienstplan!P38=Schichten!$B$4),INDEX($D$98:$D$147,MATCH(CODE(Dienstplan!P38),$H$98:$H$147,0)),IF(ISERROR(VLOOKUP(Dienstplan!P38,Berechnung!$A$98:$D$147,4,0)),0,VLOOKUP(Dienstplan!P38,Berechnung!$A$98:$D$147,4,0)))</f>
        <v>0</v>
      </c>
      <c r="R331" s="29">
        <f>IF(OR(Dienstplan!Q38=Schichten!$B$3,Dienstplan!Q38=Schichten!$B$4),INDEX($D$98:$D$147,MATCH(CODE(Dienstplan!Q38),$H$98:$H$147,0)),IF(ISERROR(VLOOKUP(Dienstplan!Q38,Berechnung!$A$98:$D$147,4,0)),0,VLOOKUP(Dienstplan!Q38,Berechnung!$A$98:$D$147,4,0)))</f>
        <v>0</v>
      </c>
      <c r="S331" s="29">
        <f>IF(OR(Dienstplan!R38=Schichten!$B$3,Dienstplan!R38=Schichten!$B$4),INDEX($D$98:$D$147,MATCH(CODE(Dienstplan!R38),$H$98:$H$147,0)),IF(ISERROR(VLOOKUP(Dienstplan!R38,Berechnung!$A$98:$D$147,4,0)),0,VLOOKUP(Dienstplan!R38,Berechnung!$A$98:$D$147,4,0)))</f>
        <v>0</v>
      </c>
      <c r="T331" s="29">
        <f>IF(OR(Dienstplan!S38=Schichten!$B$3,Dienstplan!S38=Schichten!$B$4),INDEX($D$98:$D$147,MATCH(CODE(Dienstplan!S38),$H$98:$H$147,0)),IF(ISERROR(VLOOKUP(Dienstplan!S38,Berechnung!$A$98:$D$147,4,0)),0,VLOOKUP(Dienstplan!S38,Berechnung!$A$98:$D$147,4,0)))</f>
        <v>0</v>
      </c>
      <c r="U331" s="29">
        <f>IF(OR(Dienstplan!T38=Schichten!$B$3,Dienstplan!T38=Schichten!$B$4),INDEX($D$98:$D$147,MATCH(CODE(Dienstplan!T38),$H$98:$H$147,0)),IF(ISERROR(VLOOKUP(Dienstplan!T38,Berechnung!$A$98:$D$147,4,0)),0,VLOOKUP(Dienstplan!T38,Berechnung!$A$98:$D$147,4,0)))</f>
        <v>0</v>
      </c>
      <c r="V331" s="29">
        <f>IF(OR(Dienstplan!U38=Schichten!$B$3,Dienstplan!U38=Schichten!$B$4),INDEX($D$98:$D$147,MATCH(CODE(Dienstplan!U38),$H$98:$H$147,0)),IF(ISERROR(VLOOKUP(Dienstplan!U38,Berechnung!$A$98:$D$147,4,0)),0,VLOOKUP(Dienstplan!U38,Berechnung!$A$98:$D$147,4,0)))</f>
        <v>0</v>
      </c>
      <c r="W331" s="29">
        <f>IF(OR(Dienstplan!V38=Schichten!$B$3,Dienstplan!V38=Schichten!$B$4),INDEX($D$98:$D$147,MATCH(CODE(Dienstplan!V38),$H$98:$H$147,0)),IF(ISERROR(VLOOKUP(Dienstplan!V38,Berechnung!$A$98:$D$147,4,0)),0,VLOOKUP(Dienstplan!V38,Berechnung!$A$98:$D$147,4,0)))</f>
        <v>0</v>
      </c>
      <c r="X331" s="29">
        <f>IF(OR(Dienstplan!W38=Schichten!$B$3,Dienstplan!W38=Schichten!$B$4),INDEX($D$98:$D$147,MATCH(CODE(Dienstplan!W38),$H$98:$H$147,0)),IF(ISERROR(VLOOKUP(Dienstplan!W38,Berechnung!$A$98:$D$147,4,0)),0,VLOOKUP(Dienstplan!W38,Berechnung!$A$98:$D$147,4,0)))</f>
        <v>0</v>
      </c>
      <c r="Y331" s="29">
        <f>IF(OR(Dienstplan!X38=Schichten!$B$3,Dienstplan!X38=Schichten!$B$4),INDEX($D$98:$D$147,MATCH(CODE(Dienstplan!X38),$H$98:$H$147,0)),IF(ISERROR(VLOOKUP(Dienstplan!X38,Berechnung!$A$98:$D$147,4,0)),0,VLOOKUP(Dienstplan!X38,Berechnung!$A$98:$D$147,4,0)))</f>
        <v>0</v>
      </c>
      <c r="Z331" s="29">
        <f>IF(OR(Dienstplan!Y38=Schichten!$B$3,Dienstplan!Y38=Schichten!$B$4),INDEX($D$98:$D$147,MATCH(CODE(Dienstplan!Y38),$H$98:$H$147,0)),IF(ISERROR(VLOOKUP(Dienstplan!Y38,Berechnung!$A$98:$D$147,4,0)),0,VLOOKUP(Dienstplan!Y38,Berechnung!$A$98:$D$147,4,0)))</f>
        <v>0</v>
      </c>
      <c r="AA331" s="29">
        <f>IF(OR(Dienstplan!Z38=Schichten!$B$3,Dienstplan!Z38=Schichten!$B$4),INDEX($D$98:$D$147,MATCH(CODE(Dienstplan!Z38),$H$98:$H$147,0)),IF(ISERROR(VLOOKUP(Dienstplan!Z38,Berechnung!$A$98:$D$147,4,0)),0,VLOOKUP(Dienstplan!Z38,Berechnung!$A$98:$D$147,4,0)))</f>
        <v>0</v>
      </c>
      <c r="AB331" s="29">
        <f>IF(OR(Dienstplan!AA38=Schichten!$B$3,Dienstplan!AA38=Schichten!$B$4),INDEX($D$98:$D$147,MATCH(CODE(Dienstplan!AA38),$H$98:$H$147,0)),IF(ISERROR(VLOOKUP(Dienstplan!AA38,Berechnung!$A$98:$D$147,4,0)),0,VLOOKUP(Dienstplan!AA38,Berechnung!$A$98:$D$147,4,0)))</f>
        <v>0</v>
      </c>
      <c r="AC331" s="29">
        <f>IF(OR(Dienstplan!AB38=Schichten!$B$3,Dienstplan!AB38=Schichten!$B$4),INDEX($D$98:$D$147,MATCH(CODE(Dienstplan!AB38),$H$98:$H$147,0)),IF(ISERROR(VLOOKUP(Dienstplan!AB38,Berechnung!$A$98:$D$147,4,0)),0,VLOOKUP(Dienstplan!AB38,Berechnung!$A$98:$D$147,4,0)))</f>
        <v>0</v>
      </c>
      <c r="AD331" s="29">
        <f>IF(OR(Dienstplan!AC38=Schichten!$B$3,Dienstplan!AC38=Schichten!$B$4),INDEX($D$98:$D$147,MATCH(CODE(Dienstplan!AC38),$H$98:$H$147,0)),IF(ISERROR(VLOOKUP(Dienstplan!AC38,Berechnung!$A$98:$D$147,4,0)),0,VLOOKUP(Dienstplan!AC38,Berechnung!$A$98:$D$147,4,0)))</f>
        <v>0</v>
      </c>
      <c r="AE331" s="29">
        <f>IF(OR(Dienstplan!AD38=Schichten!$B$3,Dienstplan!AD38=Schichten!$B$4),INDEX($D$98:$D$147,MATCH(CODE(Dienstplan!AD38),$H$98:$H$147,0)),IF(ISERROR(VLOOKUP(Dienstplan!AD38,Berechnung!$A$98:$D$147,4,0)),0,VLOOKUP(Dienstplan!AD38,Berechnung!$A$98:$D$147,4,0)))</f>
        <v>0</v>
      </c>
      <c r="AF331" s="29">
        <f>IF(OR(Dienstplan!AE38=Schichten!$B$3,Dienstplan!AE38=Schichten!$B$4),INDEX($D$98:$D$147,MATCH(CODE(Dienstplan!AE38),$H$98:$H$147,0)),IF(ISERROR(VLOOKUP(Dienstplan!AE38,Berechnung!$A$98:$D$147,4,0)),0,VLOOKUP(Dienstplan!AE38,Berechnung!$A$98:$D$147,4,0)))</f>
        <v>0</v>
      </c>
      <c r="AG331" s="29">
        <f>IF(OR(Dienstplan!AF38=Schichten!$B$3,Dienstplan!AF38=Schichten!$B$4),INDEX($D$98:$D$147,MATCH(CODE(Dienstplan!AF38),$H$98:$H$147,0)),IF(ISERROR(VLOOKUP(Dienstplan!AF38,Berechnung!$A$98:$D$147,4,0)),0,VLOOKUP(Dienstplan!AF38,Berechnung!$A$98:$D$147,4,0)))</f>
        <v>0</v>
      </c>
      <c r="AH331" s="29">
        <f>IF(OR(Dienstplan!AG38=Schichten!$B$3,Dienstplan!AG38=Schichten!$B$4),INDEX($D$98:$D$147,MATCH(CODE(Dienstplan!AG38),$H$98:$H$147,0)),IF(ISERROR(VLOOKUP(Dienstplan!AG38,Berechnung!$A$98:$D$147,4,0)),0,VLOOKUP(Dienstplan!AG38,Berechnung!$A$98:$D$147,4,0)))</f>
        <v>0</v>
      </c>
      <c r="AI331" s="29">
        <f>IF(OR(Dienstplan!AH38=Schichten!$B$3,Dienstplan!AH38=Schichten!$B$4),INDEX($D$98:$D$147,MATCH(CODE(Dienstplan!AH38),$H$98:$H$147,0)),IF(ISERROR(VLOOKUP(Dienstplan!AH38,Berechnung!$A$98:$D$147,4,0)),0,VLOOKUP(Dienstplan!AH38,Berechnung!$A$98:$D$147,4,0)))</f>
        <v>0</v>
      </c>
      <c r="AJ331" s="29">
        <f>IF(OR(Dienstplan!AI38=Schichten!$B$3,Dienstplan!AI38=Schichten!$B$4),INDEX($D$98:$D$147,MATCH(CODE(Dienstplan!AI38),$H$98:$H$147,0)),IF(ISERROR(VLOOKUP(Dienstplan!AI38,Berechnung!$A$98:$D$147,4,0)),0,VLOOKUP(Dienstplan!AI38,Berechnung!$A$98:$D$147,4,0)))</f>
        <v>0</v>
      </c>
      <c r="AK331" s="29">
        <f>IF(OR(Dienstplan!AJ38=Schichten!$B$3,Dienstplan!AJ38=Schichten!$B$4),INDEX($D$98:$D$147,MATCH(CODE(Dienstplan!AJ38),$H$98:$H$147,0)),IF(ISERROR(VLOOKUP(Dienstplan!AJ38,Berechnung!$A$98:$D$147,4,0)),0,VLOOKUP(Dienstplan!AJ38,Berechnung!$A$98:$D$147,4,0)))</f>
        <v>0</v>
      </c>
    </row>
    <row r="332" spans="1:37" x14ac:dyDescent="0.25">
      <c r="A332" s="82" t="str">
        <f>IF(Feiertage!D182&lt;&gt;"",Feiertage!B182,"")</f>
        <v/>
      </c>
      <c r="C332">
        <f>Dienstplan!B39</f>
        <v>34</v>
      </c>
      <c r="D332" t="str">
        <f>Dienstplan!C39</f>
        <v>Vorname34</v>
      </c>
      <c r="E332" t="str">
        <f>Dienstplan!D39</f>
        <v>Nachname34</v>
      </c>
      <c r="F332" s="29" t="str">
        <f t="shared" si="21"/>
        <v>00:00</v>
      </c>
      <c r="G332" s="29">
        <f>IF(OR(Dienstplan!F39=Schichten!$B$3,Dienstplan!F39=Schichten!$B$4),INDEX($D$98:$D$147,MATCH(CODE(Dienstplan!F39),$H$98:$H$147,0)),IF(ISERROR(VLOOKUP(Dienstplan!F39,Berechnung!$A$98:$D$147,4,0)),0,VLOOKUP(Dienstplan!F39,Berechnung!$A$98:$D$147,4,0)))</f>
        <v>0</v>
      </c>
      <c r="H332" s="29">
        <f>IF(OR(Dienstplan!G39=Schichten!$B$3,Dienstplan!G39=Schichten!$B$4),INDEX($D$98:$D$147,MATCH(CODE(Dienstplan!G39),$H$98:$H$147,0)),IF(ISERROR(VLOOKUP(Dienstplan!G39,Berechnung!$A$98:$D$147,4,0)),0,VLOOKUP(Dienstplan!G39,Berechnung!$A$98:$D$147,4,0)))</f>
        <v>0</v>
      </c>
      <c r="I332" s="29">
        <f>IF(OR(Dienstplan!H39=Schichten!$B$3,Dienstplan!H39=Schichten!$B$4),INDEX($D$98:$D$147,MATCH(CODE(Dienstplan!H39),$H$98:$H$147,0)),IF(ISERROR(VLOOKUP(Dienstplan!H39,Berechnung!$A$98:$D$147,4,0)),0,VLOOKUP(Dienstplan!H39,Berechnung!$A$98:$D$147,4,0)))</f>
        <v>0</v>
      </c>
      <c r="J332" s="29">
        <f>IF(OR(Dienstplan!I39=Schichten!$B$3,Dienstplan!I39=Schichten!$B$4),INDEX($D$98:$D$147,MATCH(CODE(Dienstplan!I39),$H$98:$H$147,0)),IF(ISERROR(VLOOKUP(Dienstplan!I39,Berechnung!$A$98:$D$147,4,0)),0,VLOOKUP(Dienstplan!I39,Berechnung!$A$98:$D$147,4,0)))</f>
        <v>0</v>
      </c>
      <c r="K332" s="29">
        <f>IF(OR(Dienstplan!J39=Schichten!$B$3,Dienstplan!J39=Schichten!$B$4),INDEX($D$98:$D$147,MATCH(CODE(Dienstplan!J39),$H$98:$H$147,0)),IF(ISERROR(VLOOKUP(Dienstplan!J39,Berechnung!$A$98:$D$147,4,0)),0,VLOOKUP(Dienstplan!J39,Berechnung!$A$98:$D$147,4,0)))</f>
        <v>0</v>
      </c>
      <c r="L332" s="29">
        <f>IF(OR(Dienstplan!K39=Schichten!$B$3,Dienstplan!K39=Schichten!$B$4),INDEX($D$98:$D$147,MATCH(CODE(Dienstplan!K39),$H$98:$H$147,0)),IF(ISERROR(VLOOKUP(Dienstplan!K39,Berechnung!$A$98:$D$147,4,0)),0,VLOOKUP(Dienstplan!K39,Berechnung!$A$98:$D$147,4,0)))</f>
        <v>0</v>
      </c>
      <c r="M332" s="29">
        <f>IF(OR(Dienstplan!L39=Schichten!$B$3,Dienstplan!L39=Schichten!$B$4),INDEX($D$98:$D$147,MATCH(CODE(Dienstplan!L39),$H$98:$H$147,0)),IF(ISERROR(VLOOKUP(Dienstplan!L39,Berechnung!$A$98:$D$147,4,0)),0,VLOOKUP(Dienstplan!L39,Berechnung!$A$98:$D$147,4,0)))</f>
        <v>0</v>
      </c>
      <c r="N332" s="29">
        <f>IF(OR(Dienstplan!M39=Schichten!$B$3,Dienstplan!M39=Schichten!$B$4),INDEX($D$98:$D$147,MATCH(CODE(Dienstplan!M39),$H$98:$H$147,0)),IF(ISERROR(VLOOKUP(Dienstplan!M39,Berechnung!$A$98:$D$147,4,0)),0,VLOOKUP(Dienstplan!M39,Berechnung!$A$98:$D$147,4,0)))</f>
        <v>0</v>
      </c>
      <c r="O332" s="29">
        <f>IF(OR(Dienstplan!N39=Schichten!$B$3,Dienstplan!N39=Schichten!$B$4),INDEX($D$98:$D$147,MATCH(CODE(Dienstplan!N39),$H$98:$H$147,0)),IF(ISERROR(VLOOKUP(Dienstplan!N39,Berechnung!$A$98:$D$147,4,0)),0,VLOOKUP(Dienstplan!N39,Berechnung!$A$98:$D$147,4,0)))</f>
        <v>0</v>
      </c>
      <c r="P332" s="29">
        <f>IF(OR(Dienstplan!O39=Schichten!$B$3,Dienstplan!O39=Schichten!$B$4),INDEX($D$98:$D$147,MATCH(CODE(Dienstplan!O39),$H$98:$H$147,0)),IF(ISERROR(VLOOKUP(Dienstplan!O39,Berechnung!$A$98:$D$147,4,0)),0,VLOOKUP(Dienstplan!O39,Berechnung!$A$98:$D$147,4,0)))</f>
        <v>0</v>
      </c>
      <c r="Q332" s="29">
        <f>IF(OR(Dienstplan!P39=Schichten!$B$3,Dienstplan!P39=Schichten!$B$4),INDEX($D$98:$D$147,MATCH(CODE(Dienstplan!P39),$H$98:$H$147,0)),IF(ISERROR(VLOOKUP(Dienstplan!P39,Berechnung!$A$98:$D$147,4,0)),0,VLOOKUP(Dienstplan!P39,Berechnung!$A$98:$D$147,4,0)))</f>
        <v>0</v>
      </c>
      <c r="R332" s="29">
        <f>IF(OR(Dienstplan!Q39=Schichten!$B$3,Dienstplan!Q39=Schichten!$B$4),INDEX($D$98:$D$147,MATCH(CODE(Dienstplan!Q39),$H$98:$H$147,0)),IF(ISERROR(VLOOKUP(Dienstplan!Q39,Berechnung!$A$98:$D$147,4,0)),0,VLOOKUP(Dienstplan!Q39,Berechnung!$A$98:$D$147,4,0)))</f>
        <v>0</v>
      </c>
      <c r="S332" s="29">
        <f>IF(OR(Dienstplan!R39=Schichten!$B$3,Dienstplan!R39=Schichten!$B$4),INDEX($D$98:$D$147,MATCH(CODE(Dienstplan!R39),$H$98:$H$147,0)),IF(ISERROR(VLOOKUP(Dienstplan!R39,Berechnung!$A$98:$D$147,4,0)),0,VLOOKUP(Dienstplan!R39,Berechnung!$A$98:$D$147,4,0)))</f>
        <v>0</v>
      </c>
      <c r="T332" s="29">
        <f>IF(OR(Dienstplan!S39=Schichten!$B$3,Dienstplan!S39=Schichten!$B$4),INDEX($D$98:$D$147,MATCH(CODE(Dienstplan!S39),$H$98:$H$147,0)),IF(ISERROR(VLOOKUP(Dienstplan!S39,Berechnung!$A$98:$D$147,4,0)),0,VLOOKUP(Dienstplan!S39,Berechnung!$A$98:$D$147,4,0)))</f>
        <v>0</v>
      </c>
      <c r="U332" s="29">
        <f>IF(OR(Dienstplan!T39=Schichten!$B$3,Dienstplan!T39=Schichten!$B$4),INDEX($D$98:$D$147,MATCH(CODE(Dienstplan!T39),$H$98:$H$147,0)),IF(ISERROR(VLOOKUP(Dienstplan!T39,Berechnung!$A$98:$D$147,4,0)),0,VLOOKUP(Dienstplan!T39,Berechnung!$A$98:$D$147,4,0)))</f>
        <v>0</v>
      </c>
      <c r="V332" s="29">
        <f>IF(OR(Dienstplan!U39=Schichten!$B$3,Dienstplan!U39=Schichten!$B$4),INDEX($D$98:$D$147,MATCH(CODE(Dienstplan!U39),$H$98:$H$147,0)),IF(ISERROR(VLOOKUP(Dienstplan!U39,Berechnung!$A$98:$D$147,4,0)),0,VLOOKUP(Dienstplan!U39,Berechnung!$A$98:$D$147,4,0)))</f>
        <v>0</v>
      </c>
      <c r="W332" s="29">
        <f>IF(OR(Dienstplan!V39=Schichten!$B$3,Dienstplan!V39=Schichten!$B$4),INDEX($D$98:$D$147,MATCH(CODE(Dienstplan!V39),$H$98:$H$147,0)),IF(ISERROR(VLOOKUP(Dienstplan!V39,Berechnung!$A$98:$D$147,4,0)),0,VLOOKUP(Dienstplan!V39,Berechnung!$A$98:$D$147,4,0)))</f>
        <v>0</v>
      </c>
      <c r="X332" s="29">
        <f>IF(OR(Dienstplan!W39=Schichten!$B$3,Dienstplan!W39=Schichten!$B$4),INDEX($D$98:$D$147,MATCH(CODE(Dienstplan!W39),$H$98:$H$147,0)),IF(ISERROR(VLOOKUP(Dienstplan!W39,Berechnung!$A$98:$D$147,4,0)),0,VLOOKUP(Dienstplan!W39,Berechnung!$A$98:$D$147,4,0)))</f>
        <v>0</v>
      </c>
      <c r="Y332" s="29">
        <f>IF(OR(Dienstplan!X39=Schichten!$B$3,Dienstplan!X39=Schichten!$B$4),INDEX($D$98:$D$147,MATCH(CODE(Dienstplan!X39),$H$98:$H$147,0)),IF(ISERROR(VLOOKUP(Dienstplan!X39,Berechnung!$A$98:$D$147,4,0)),0,VLOOKUP(Dienstplan!X39,Berechnung!$A$98:$D$147,4,0)))</f>
        <v>0</v>
      </c>
      <c r="Z332" s="29">
        <f>IF(OR(Dienstplan!Y39=Schichten!$B$3,Dienstplan!Y39=Schichten!$B$4),INDEX($D$98:$D$147,MATCH(CODE(Dienstplan!Y39),$H$98:$H$147,0)),IF(ISERROR(VLOOKUP(Dienstplan!Y39,Berechnung!$A$98:$D$147,4,0)),0,VLOOKUP(Dienstplan!Y39,Berechnung!$A$98:$D$147,4,0)))</f>
        <v>0</v>
      </c>
      <c r="AA332" s="29">
        <f>IF(OR(Dienstplan!Z39=Schichten!$B$3,Dienstplan!Z39=Schichten!$B$4),INDEX($D$98:$D$147,MATCH(CODE(Dienstplan!Z39),$H$98:$H$147,0)),IF(ISERROR(VLOOKUP(Dienstplan!Z39,Berechnung!$A$98:$D$147,4,0)),0,VLOOKUP(Dienstplan!Z39,Berechnung!$A$98:$D$147,4,0)))</f>
        <v>0</v>
      </c>
      <c r="AB332" s="29">
        <f>IF(OR(Dienstplan!AA39=Schichten!$B$3,Dienstplan!AA39=Schichten!$B$4),INDEX($D$98:$D$147,MATCH(CODE(Dienstplan!AA39),$H$98:$H$147,0)),IF(ISERROR(VLOOKUP(Dienstplan!AA39,Berechnung!$A$98:$D$147,4,0)),0,VLOOKUP(Dienstplan!AA39,Berechnung!$A$98:$D$147,4,0)))</f>
        <v>0</v>
      </c>
      <c r="AC332" s="29">
        <f>IF(OR(Dienstplan!AB39=Schichten!$B$3,Dienstplan!AB39=Schichten!$B$4),INDEX($D$98:$D$147,MATCH(CODE(Dienstplan!AB39),$H$98:$H$147,0)),IF(ISERROR(VLOOKUP(Dienstplan!AB39,Berechnung!$A$98:$D$147,4,0)),0,VLOOKUP(Dienstplan!AB39,Berechnung!$A$98:$D$147,4,0)))</f>
        <v>0</v>
      </c>
      <c r="AD332" s="29">
        <f>IF(OR(Dienstplan!AC39=Schichten!$B$3,Dienstplan!AC39=Schichten!$B$4),INDEX($D$98:$D$147,MATCH(CODE(Dienstplan!AC39),$H$98:$H$147,0)),IF(ISERROR(VLOOKUP(Dienstplan!AC39,Berechnung!$A$98:$D$147,4,0)),0,VLOOKUP(Dienstplan!AC39,Berechnung!$A$98:$D$147,4,0)))</f>
        <v>0</v>
      </c>
      <c r="AE332" s="29">
        <f>IF(OR(Dienstplan!AD39=Schichten!$B$3,Dienstplan!AD39=Schichten!$B$4),INDEX($D$98:$D$147,MATCH(CODE(Dienstplan!AD39),$H$98:$H$147,0)),IF(ISERROR(VLOOKUP(Dienstplan!AD39,Berechnung!$A$98:$D$147,4,0)),0,VLOOKUP(Dienstplan!AD39,Berechnung!$A$98:$D$147,4,0)))</f>
        <v>0</v>
      </c>
      <c r="AF332" s="29">
        <f>IF(OR(Dienstplan!AE39=Schichten!$B$3,Dienstplan!AE39=Schichten!$B$4),INDEX($D$98:$D$147,MATCH(CODE(Dienstplan!AE39),$H$98:$H$147,0)),IF(ISERROR(VLOOKUP(Dienstplan!AE39,Berechnung!$A$98:$D$147,4,0)),0,VLOOKUP(Dienstplan!AE39,Berechnung!$A$98:$D$147,4,0)))</f>
        <v>0</v>
      </c>
      <c r="AG332" s="29">
        <f>IF(OR(Dienstplan!AF39=Schichten!$B$3,Dienstplan!AF39=Schichten!$B$4),INDEX($D$98:$D$147,MATCH(CODE(Dienstplan!AF39),$H$98:$H$147,0)),IF(ISERROR(VLOOKUP(Dienstplan!AF39,Berechnung!$A$98:$D$147,4,0)),0,VLOOKUP(Dienstplan!AF39,Berechnung!$A$98:$D$147,4,0)))</f>
        <v>0</v>
      </c>
      <c r="AH332" s="29">
        <f>IF(OR(Dienstplan!AG39=Schichten!$B$3,Dienstplan!AG39=Schichten!$B$4),INDEX($D$98:$D$147,MATCH(CODE(Dienstplan!AG39),$H$98:$H$147,0)),IF(ISERROR(VLOOKUP(Dienstplan!AG39,Berechnung!$A$98:$D$147,4,0)),0,VLOOKUP(Dienstplan!AG39,Berechnung!$A$98:$D$147,4,0)))</f>
        <v>0</v>
      </c>
      <c r="AI332" s="29">
        <f>IF(OR(Dienstplan!AH39=Schichten!$B$3,Dienstplan!AH39=Schichten!$B$4),INDEX($D$98:$D$147,MATCH(CODE(Dienstplan!AH39),$H$98:$H$147,0)),IF(ISERROR(VLOOKUP(Dienstplan!AH39,Berechnung!$A$98:$D$147,4,0)),0,VLOOKUP(Dienstplan!AH39,Berechnung!$A$98:$D$147,4,0)))</f>
        <v>0</v>
      </c>
      <c r="AJ332" s="29">
        <f>IF(OR(Dienstplan!AI39=Schichten!$B$3,Dienstplan!AI39=Schichten!$B$4),INDEX($D$98:$D$147,MATCH(CODE(Dienstplan!AI39),$H$98:$H$147,0)),IF(ISERROR(VLOOKUP(Dienstplan!AI39,Berechnung!$A$98:$D$147,4,0)),0,VLOOKUP(Dienstplan!AI39,Berechnung!$A$98:$D$147,4,0)))</f>
        <v>0</v>
      </c>
      <c r="AK332" s="29">
        <f>IF(OR(Dienstplan!AJ39=Schichten!$B$3,Dienstplan!AJ39=Schichten!$B$4),INDEX($D$98:$D$147,MATCH(CODE(Dienstplan!AJ39),$H$98:$H$147,0)),IF(ISERROR(VLOOKUP(Dienstplan!AJ39,Berechnung!$A$98:$D$147,4,0)),0,VLOOKUP(Dienstplan!AJ39,Berechnung!$A$98:$D$147,4,0)))</f>
        <v>0</v>
      </c>
    </row>
    <row r="333" spans="1:37" x14ac:dyDescent="0.25">
      <c r="A333" s="82" t="str">
        <f>IF(Feiertage!D183&lt;&gt;"",Feiertage!B183,"")</f>
        <v/>
      </c>
      <c r="C333">
        <f>Dienstplan!B40</f>
        <v>35</v>
      </c>
      <c r="D333" t="str">
        <f>Dienstplan!C40</f>
        <v>Vorname35</v>
      </c>
      <c r="E333" t="str">
        <f>Dienstplan!D40</f>
        <v>Nachname35</v>
      </c>
      <c r="F333" s="29" t="str">
        <f t="shared" si="21"/>
        <v>00:00</v>
      </c>
      <c r="G333" s="29">
        <f>IF(OR(Dienstplan!F40=Schichten!$B$3,Dienstplan!F40=Schichten!$B$4),INDEX($D$98:$D$147,MATCH(CODE(Dienstplan!F40),$H$98:$H$147,0)),IF(ISERROR(VLOOKUP(Dienstplan!F40,Berechnung!$A$98:$D$147,4,0)),0,VLOOKUP(Dienstplan!F40,Berechnung!$A$98:$D$147,4,0)))</f>
        <v>0</v>
      </c>
      <c r="H333" s="29">
        <f>IF(OR(Dienstplan!G40=Schichten!$B$3,Dienstplan!G40=Schichten!$B$4),INDEX($D$98:$D$147,MATCH(CODE(Dienstplan!G40),$H$98:$H$147,0)),IF(ISERROR(VLOOKUP(Dienstplan!G40,Berechnung!$A$98:$D$147,4,0)),0,VLOOKUP(Dienstplan!G40,Berechnung!$A$98:$D$147,4,0)))</f>
        <v>0</v>
      </c>
      <c r="I333" s="29">
        <f>IF(OR(Dienstplan!H40=Schichten!$B$3,Dienstplan!H40=Schichten!$B$4),INDEX($D$98:$D$147,MATCH(CODE(Dienstplan!H40),$H$98:$H$147,0)),IF(ISERROR(VLOOKUP(Dienstplan!H40,Berechnung!$A$98:$D$147,4,0)),0,VLOOKUP(Dienstplan!H40,Berechnung!$A$98:$D$147,4,0)))</f>
        <v>0</v>
      </c>
      <c r="J333" s="29">
        <f>IF(OR(Dienstplan!I40=Schichten!$B$3,Dienstplan!I40=Schichten!$B$4),INDEX($D$98:$D$147,MATCH(CODE(Dienstplan!I40),$H$98:$H$147,0)),IF(ISERROR(VLOOKUP(Dienstplan!I40,Berechnung!$A$98:$D$147,4,0)),0,VLOOKUP(Dienstplan!I40,Berechnung!$A$98:$D$147,4,0)))</f>
        <v>0</v>
      </c>
      <c r="K333" s="29">
        <f>IF(OR(Dienstplan!J40=Schichten!$B$3,Dienstplan!J40=Schichten!$B$4),INDEX($D$98:$D$147,MATCH(CODE(Dienstplan!J40),$H$98:$H$147,0)),IF(ISERROR(VLOOKUP(Dienstplan!J40,Berechnung!$A$98:$D$147,4,0)),0,VLOOKUP(Dienstplan!J40,Berechnung!$A$98:$D$147,4,0)))</f>
        <v>0</v>
      </c>
      <c r="L333" s="29">
        <f>IF(OR(Dienstplan!K40=Schichten!$B$3,Dienstplan!K40=Schichten!$B$4),INDEX($D$98:$D$147,MATCH(CODE(Dienstplan!K40),$H$98:$H$147,0)),IF(ISERROR(VLOOKUP(Dienstplan!K40,Berechnung!$A$98:$D$147,4,0)),0,VLOOKUP(Dienstplan!K40,Berechnung!$A$98:$D$147,4,0)))</f>
        <v>0</v>
      </c>
      <c r="M333" s="29">
        <f>IF(OR(Dienstplan!L40=Schichten!$B$3,Dienstplan!L40=Schichten!$B$4),INDEX($D$98:$D$147,MATCH(CODE(Dienstplan!L40),$H$98:$H$147,0)),IF(ISERROR(VLOOKUP(Dienstplan!L40,Berechnung!$A$98:$D$147,4,0)),0,VLOOKUP(Dienstplan!L40,Berechnung!$A$98:$D$147,4,0)))</f>
        <v>0</v>
      </c>
      <c r="N333" s="29">
        <f>IF(OR(Dienstplan!M40=Schichten!$B$3,Dienstplan!M40=Schichten!$B$4),INDEX($D$98:$D$147,MATCH(CODE(Dienstplan!M40),$H$98:$H$147,0)),IF(ISERROR(VLOOKUP(Dienstplan!M40,Berechnung!$A$98:$D$147,4,0)),0,VLOOKUP(Dienstplan!M40,Berechnung!$A$98:$D$147,4,0)))</f>
        <v>0</v>
      </c>
      <c r="O333" s="29">
        <f>IF(OR(Dienstplan!N40=Schichten!$B$3,Dienstplan!N40=Schichten!$B$4),INDEX($D$98:$D$147,MATCH(CODE(Dienstplan!N40),$H$98:$H$147,0)),IF(ISERROR(VLOOKUP(Dienstplan!N40,Berechnung!$A$98:$D$147,4,0)),0,VLOOKUP(Dienstplan!N40,Berechnung!$A$98:$D$147,4,0)))</f>
        <v>0</v>
      </c>
      <c r="P333" s="29">
        <f>IF(OR(Dienstplan!O40=Schichten!$B$3,Dienstplan!O40=Schichten!$B$4),INDEX($D$98:$D$147,MATCH(CODE(Dienstplan!O40),$H$98:$H$147,0)),IF(ISERROR(VLOOKUP(Dienstplan!O40,Berechnung!$A$98:$D$147,4,0)),0,VLOOKUP(Dienstplan!O40,Berechnung!$A$98:$D$147,4,0)))</f>
        <v>0</v>
      </c>
      <c r="Q333" s="29">
        <f>IF(OR(Dienstplan!P40=Schichten!$B$3,Dienstplan!P40=Schichten!$B$4),INDEX($D$98:$D$147,MATCH(CODE(Dienstplan!P40),$H$98:$H$147,0)),IF(ISERROR(VLOOKUP(Dienstplan!P40,Berechnung!$A$98:$D$147,4,0)),0,VLOOKUP(Dienstplan!P40,Berechnung!$A$98:$D$147,4,0)))</f>
        <v>0</v>
      </c>
      <c r="R333" s="29">
        <f>IF(OR(Dienstplan!Q40=Schichten!$B$3,Dienstplan!Q40=Schichten!$B$4),INDEX($D$98:$D$147,MATCH(CODE(Dienstplan!Q40),$H$98:$H$147,0)),IF(ISERROR(VLOOKUP(Dienstplan!Q40,Berechnung!$A$98:$D$147,4,0)),0,VLOOKUP(Dienstplan!Q40,Berechnung!$A$98:$D$147,4,0)))</f>
        <v>0</v>
      </c>
      <c r="S333" s="29">
        <f>IF(OR(Dienstplan!R40=Schichten!$B$3,Dienstplan!R40=Schichten!$B$4),INDEX($D$98:$D$147,MATCH(CODE(Dienstplan!R40),$H$98:$H$147,0)),IF(ISERROR(VLOOKUP(Dienstplan!R40,Berechnung!$A$98:$D$147,4,0)),0,VLOOKUP(Dienstplan!R40,Berechnung!$A$98:$D$147,4,0)))</f>
        <v>0</v>
      </c>
      <c r="T333" s="29">
        <f>IF(OR(Dienstplan!S40=Schichten!$B$3,Dienstplan!S40=Schichten!$B$4),INDEX($D$98:$D$147,MATCH(CODE(Dienstplan!S40),$H$98:$H$147,0)),IF(ISERROR(VLOOKUP(Dienstplan!S40,Berechnung!$A$98:$D$147,4,0)),0,VLOOKUP(Dienstplan!S40,Berechnung!$A$98:$D$147,4,0)))</f>
        <v>0</v>
      </c>
      <c r="U333" s="29">
        <f>IF(OR(Dienstplan!T40=Schichten!$B$3,Dienstplan!T40=Schichten!$B$4),INDEX($D$98:$D$147,MATCH(CODE(Dienstplan!T40),$H$98:$H$147,0)),IF(ISERROR(VLOOKUP(Dienstplan!T40,Berechnung!$A$98:$D$147,4,0)),0,VLOOKUP(Dienstplan!T40,Berechnung!$A$98:$D$147,4,0)))</f>
        <v>0</v>
      </c>
      <c r="V333" s="29">
        <f>IF(OR(Dienstplan!U40=Schichten!$B$3,Dienstplan!U40=Schichten!$B$4),INDEX($D$98:$D$147,MATCH(CODE(Dienstplan!U40),$H$98:$H$147,0)),IF(ISERROR(VLOOKUP(Dienstplan!U40,Berechnung!$A$98:$D$147,4,0)),0,VLOOKUP(Dienstplan!U40,Berechnung!$A$98:$D$147,4,0)))</f>
        <v>0</v>
      </c>
      <c r="W333" s="29">
        <f>IF(OR(Dienstplan!V40=Schichten!$B$3,Dienstplan!V40=Schichten!$B$4),INDEX($D$98:$D$147,MATCH(CODE(Dienstplan!V40),$H$98:$H$147,0)),IF(ISERROR(VLOOKUP(Dienstplan!V40,Berechnung!$A$98:$D$147,4,0)),0,VLOOKUP(Dienstplan!V40,Berechnung!$A$98:$D$147,4,0)))</f>
        <v>0</v>
      </c>
      <c r="X333" s="29">
        <f>IF(OR(Dienstplan!W40=Schichten!$B$3,Dienstplan!W40=Schichten!$B$4),INDEX($D$98:$D$147,MATCH(CODE(Dienstplan!W40),$H$98:$H$147,0)),IF(ISERROR(VLOOKUP(Dienstplan!W40,Berechnung!$A$98:$D$147,4,0)),0,VLOOKUP(Dienstplan!W40,Berechnung!$A$98:$D$147,4,0)))</f>
        <v>0</v>
      </c>
      <c r="Y333" s="29">
        <f>IF(OR(Dienstplan!X40=Schichten!$B$3,Dienstplan!X40=Schichten!$B$4),INDEX($D$98:$D$147,MATCH(CODE(Dienstplan!X40),$H$98:$H$147,0)),IF(ISERROR(VLOOKUP(Dienstplan!X40,Berechnung!$A$98:$D$147,4,0)),0,VLOOKUP(Dienstplan!X40,Berechnung!$A$98:$D$147,4,0)))</f>
        <v>0</v>
      </c>
      <c r="Z333" s="29">
        <f>IF(OR(Dienstplan!Y40=Schichten!$B$3,Dienstplan!Y40=Schichten!$B$4),INDEX($D$98:$D$147,MATCH(CODE(Dienstplan!Y40),$H$98:$H$147,0)),IF(ISERROR(VLOOKUP(Dienstplan!Y40,Berechnung!$A$98:$D$147,4,0)),0,VLOOKUP(Dienstplan!Y40,Berechnung!$A$98:$D$147,4,0)))</f>
        <v>0</v>
      </c>
      <c r="AA333" s="29">
        <f>IF(OR(Dienstplan!Z40=Schichten!$B$3,Dienstplan!Z40=Schichten!$B$4),INDEX($D$98:$D$147,MATCH(CODE(Dienstplan!Z40),$H$98:$H$147,0)),IF(ISERROR(VLOOKUP(Dienstplan!Z40,Berechnung!$A$98:$D$147,4,0)),0,VLOOKUP(Dienstplan!Z40,Berechnung!$A$98:$D$147,4,0)))</f>
        <v>0</v>
      </c>
      <c r="AB333" s="29">
        <f>IF(OR(Dienstplan!AA40=Schichten!$B$3,Dienstplan!AA40=Schichten!$B$4),INDEX($D$98:$D$147,MATCH(CODE(Dienstplan!AA40),$H$98:$H$147,0)),IF(ISERROR(VLOOKUP(Dienstplan!AA40,Berechnung!$A$98:$D$147,4,0)),0,VLOOKUP(Dienstplan!AA40,Berechnung!$A$98:$D$147,4,0)))</f>
        <v>0</v>
      </c>
      <c r="AC333" s="29">
        <f>IF(OR(Dienstplan!AB40=Schichten!$B$3,Dienstplan!AB40=Schichten!$B$4),INDEX($D$98:$D$147,MATCH(CODE(Dienstplan!AB40),$H$98:$H$147,0)),IF(ISERROR(VLOOKUP(Dienstplan!AB40,Berechnung!$A$98:$D$147,4,0)),0,VLOOKUP(Dienstplan!AB40,Berechnung!$A$98:$D$147,4,0)))</f>
        <v>0</v>
      </c>
      <c r="AD333" s="29">
        <f>IF(OR(Dienstplan!AC40=Schichten!$B$3,Dienstplan!AC40=Schichten!$B$4),INDEX($D$98:$D$147,MATCH(CODE(Dienstplan!AC40),$H$98:$H$147,0)),IF(ISERROR(VLOOKUP(Dienstplan!AC40,Berechnung!$A$98:$D$147,4,0)),0,VLOOKUP(Dienstplan!AC40,Berechnung!$A$98:$D$147,4,0)))</f>
        <v>0</v>
      </c>
      <c r="AE333" s="29">
        <f>IF(OR(Dienstplan!AD40=Schichten!$B$3,Dienstplan!AD40=Schichten!$B$4),INDEX($D$98:$D$147,MATCH(CODE(Dienstplan!AD40),$H$98:$H$147,0)),IF(ISERROR(VLOOKUP(Dienstplan!AD40,Berechnung!$A$98:$D$147,4,0)),0,VLOOKUP(Dienstplan!AD40,Berechnung!$A$98:$D$147,4,0)))</f>
        <v>0</v>
      </c>
      <c r="AF333" s="29">
        <f>IF(OR(Dienstplan!AE40=Schichten!$B$3,Dienstplan!AE40=Schichten!$B$4),INDEX($D$98:$D$147,MATCH(CODE(Dienstplan!AE40),$H$98:$H$147,0)),IF(ISERROR(VLOOKUP(Dienstplan!AE40,Berechnung!$A$98:$D$147,4,0)),0,VLOOKUP(Dienstplan!AE40,Berechnung!$A$98:$D$147,4,0)))</f>
        <v>0</v>
      </c>
      <c r="AG333" s="29">
        <f>IF(OR(Dienstplan!AF40=Schichten!$B$3,Dienstplan!AF40=Schichten!$B$4),INDEX($D$98:$D$147,MATCH(CODE(Dienstplan!AF40),$H$98:$H$147,0)),IF(ISERROR(VLOOKUP(Dienstplan!AF40,Berechnung!$A$98:$D$147,4,0)),0,VLOOKUP(Dienstplan!AF40,Berechnung!$A$98:$D$147,4,0)))</f>
        <v>0</v>
      </c>
      <c r="AH333" s="29">
        <f>IF(OR(Dienstplan!AG40=Schichten!$B$3,Dienstplan!AG40=Schichten!$B$4),INDEX($D$98:$D$147,MATCH(CODE(Dienstplan!AG40),$H$98:$H$147,0)),IF(ISERROR(VLOOKUP(Dienstplan!AG40,Berechnung!$A$98:$D$147,4,0)),0,VLOOKUP(Dienstplan!AG40,Berechnung!$A$98:$D$147,4,0)))</f>
        <v>0</v>
      </c>
      <c r="AI333" s="29">
        <f>IF(OR(Dienstplan!AH40=Schichten!$B$3,Dienstplan!AH40=Schichten!$B$4),INDEX($D$98:$D$147,MATCH(CODE(Dienstplan!AH40),$H$98:$H$147,0)),IF(ISERROR(VLOOKUP(Dienstplan!AH40,Berechnung!$A$98:$D$147,4,0)),0,VLOOKUP(Dienstplan!AH40,Berechnung!$A$98:$D$147,4,0)))</f>
        <v>0</v>
      </c>
      <c r="AJ333" s="29">
        <f>IF(OR(Dienstplan!AI40=Schichten!$B$3,Dienstplan!AI40=Schichten!$B$4),INDEX($D$98:$D$147,MATCH(CODE(Dienstplan!AI40),$H$98:$H$147,0)),IF(ISERROR(VLOOKUP(Dienstplan!AI40,Berechnung!$A$98:$D$147,4,0)),0,VLOOKUP(Dienstplan!AI40,Berechnung!$A$98:$D$147,4,0)))</f>
        <v>0</v>
      </c>
      <c r="AK333" s="29">
        <f>IF(OR(Dienstplan!AJ40=Schichten!$B$3,Dienstplan!AJ40=Schichten!$B$4),INDEX($D$98:$D$147,MATCH(CODE(Dienstplan!AJ40),$H$98:$H$147,0)),IF(ISERROR(VLOOKUP(Dienstplan!AJ40,Berechnung!$A$98:$D$147,4,0)),0,VLOOKUP(Dienstplan!AJ40,Berechnung!$A$98:$D$147,4,0)))</f>
        <v>0</v>
      </c>
    </row>
    <row r="334" spans="1:37" x14ac:dyDescent="0.25">
      <c r="A334" s="82" t="str">
        <f>IF(Feiertage!D184&lt;&gt;"",Feiertage!B184,"")</f>
        <v/>
      </c>
      <c r="C334">
        <f>Dienstplan!B41</f>
        <v>36</v>
      </c>
      <c r="D334" t="str">
        <f>Dienstplan!C41</f>
        <v>Vorname36</v>
      </c>
      <c r="E334" t="str">
        <f>Dienstplan!D41</f>
        <v>Nachname36</v>
      </c>
      <c r="F334" s="29" t="str">
        <f t="shared" si="21"/>
        <v>00:00</v>
      </c>
      <c r="G334" s="29">
        <f>IF(OR(Dienstplan!F41=Schichten!$B$3,Dienstplan!F41=Schichten!$B$4),INDEX($D$98:$D$147,MATCH(CODE(Dienstplan!F41),$H$98:$H$147,0)),IF(ISERROR(VLOOKUP(Dienstplan!F41,Berechnung!$A$98:$D$147,4,0)),0,VLOOKUP(Dienstplan!F41,Berechnung!$A$98:$D$147,4,0)))</f>
        <v>0</v>
      </c>
      <c r="H334" s="29">
        <f>IF(OR(Dienstplan!G41=Schichten!$B$3,Dienstplan!G41=Schichten!$B$4),INDEX($D$98:$D$147,MATCH(CODE(Dienstplan!G41),$H$98:$H$147,0)),IF(ISERROR(VLOOKUP(Dienstplan!G41,Berechnung!$A$98:$D$147,4,0)),0,VLOOKUP(Dienstplan!G41,Berechnung!$A$98:$D$147,4,0)))</f>
        <v>0</v>
      </c>
      <c r="I334" s="29">
        <f>IF(OR(Dienstplan!H41=Schichten!$B$3,Dienstplan!H41=Schichten!$B$4),INDEX($D$98:$D$147,MATCH(CODE(Dienstplan!H41),$H$98:$H$147,0)),IF(ISERROR(VLOOKUP(Dienstplan!H41,Berechnung!$A$98:$D$147,4,0)),0,VLOOKUP(Dienstplan!H41,Berechnung!$A$98:$D$147,4,0)))</f>
        <v>0</v>
      </c>
      <c r="J334" s="29">
        <f>IF(OR(Dienstplan!I41=Schichten!$B$3,Dienstplan!I41=Schichten!$B$4),INDEX($D$98:$D$147,MATCH(CODE(Dienstplan!I41),$H$98:$H$147,0)),IF(ISERROR(VLOOKUP(Dienstplan!I41,Berechnung!$A$98:$D$147,4,0)),0,VLOOKUP(Dienstplan!I41,Berechnung!$A$98:$D$147,4,0)))</f>
        <v>0</v>
      </c>
      <c r="K334" s="29">
        <f>IF(OR(Dienstplan!J41=Schichten!$B$3,Dienstplan!J41=Schichten!$B$4),INDEX($D$98:$D$147,MATCH(CODE(Dienstplan!J41),$H$98:$H$147,0)),IF(ISERROR(VLOOKUP(Dienstplan!J41,Berechnung!$A$98:$D$147,4,0)),0,VLOOKUP(Dienstplan!J41,Berechnung!$A$98:$D$147,4,0)))</f>
        <v>0</v>
      </c>
      <c r="L334" s="29">
        <f>IF(OR(Dienstplan!K41=Schichten!$B$3,Dienstplan!K41=Schichten!$B$4),INDEX($D$98:$D$147,MATCH(CODE(Dienstplan!K41),$H$98:$H$147,0)),IF(ISERROR(VLOOKUP(Dienstplan!K41,Berechnung!$A$98:$D$147,4,0)),0,VLOOKUP(Dienstplan!K41,Berechnung!$A$98:$D$147,4,0)))</f>
        <v>0</v>
      </c>
      <c r="M334" s="29">
        <f>IF(OR(Dienstplan!L41=Schichten!$B$3,Dienstplan!L41=Schichten!$B$4),INDEX($D$98:$D$147,MATCH(CODE(Dienstplan!L41),$H$98:$H$147,0)),IF(ISERROR(VLOOKUP(Dienstplan!L41,Berechnung!$A$98:$D$147,4,0)),0,VLOOKUP(Dienstplan!L41,Berechnung!$A$98:$D$147,4,0)))</f>
        <v>0</v>
      </c>
      <c r="N334" s="29">
        <f>IF(OR(Dienstplan!M41=Schichten!$B$3,Dienstplan!M41=Schichten!$B$4),INDEX($D$98:$D$147,MATCH(CODE(Dienstplan!M41),$H$98:$H$147,0)),IF(ISERROR(VLOOKUP(Dienstplan!M41,Berechnung!$A$98:$D$147,4,0)),0,VLOOKUP(Dienstplan!M41,Berechnung!$A$98:$D$147,4,0)))</f>
        <v>0</v>
      </c>
      <c r="O334" s="29">
        <f>IF(OR(Dienstplan!N41=Schichten!$B$3,Dienstplan!N41=Schichten!$B$4),INDEX($D$98:$D$147,MATCH(CODE(Dienstplan!N41),$H$98:$H$147,0)),IF(ISERROR(VLOOKUP(Dienstplan!N41,Berechnung!$A$98:$D$147,4,0)),0,VLOOKUP(Dienstplan!N41,Berechnung!$A$98:$D$147,4,0)))</f>
        <v>0</v>
      </c>
      <c r="P334" s="29">
        <f>IF(OR(Dienstplan!O41=Schichten!$B$3,Dienstplan!O41=Schichten!$B$4),INDEX($D$98:$D$147,MATCH(CODE(Dienstplan!O41),$H$98:$H$147,0)),IF(ISERROR(VLOOKUP(Dienstplan!O41,Berechnung!$A$98:$D$147,4,0)),0,VLOOKUP(Dienstplan!O41,Berechnung!$A$98:$D$147,4,0)))</f>
        <v>0</v>
      </c>
      <c r="Q334" s="29">
        <f>IF(OR(Dienstplan!P41=Schichten!$B$3,Dienstplan!P41=Schichten!$B$4),INDEX($D$98:$D$147,MATCH(CODE(Dienstplan!P41),$H$98:$H$147,0)),IF(ISERROR(VLOOKUP(Dienstplan!P41,Berechnung!$A$98:$D$147,4,0)),0,VLOOKUP(Dienstplan!P41,Berechnung!$A$98:$D$147,4,0)))</f>
        <v>0</v>
      </c>
      <c r="R334" s="29">
        <f>IF(OR(Dienstplan!Q41=Schichten!$B$3,Dienstplan!Q41=Schichten!$B$4),INDEX($D$98:$D$147,MATCH(CODE(Dienstplan!Q41),$H$98:$H$147,0)),IF(ISERROR(VLOOKUP(Dienstplan!Q41,Berechnung!$A$98:$D$147,4,0)),0,VLOOKUP(Dienstplan!Q41,Berechnung!$A$98:$D$147,4,0)))</f>
        <v>0</v>
      </c>
      <c r="S334" s="29">
        <f>IF(OR(Dienstplan!R41=Schichten!$B$3,Dienstplan!R41=Schichten!$B$4),INDEX($D$98:$D$147,MATCH(CODE(Dienstplan!R41),$H$98:$H$147,0)),IF(ISERROR(VLOOKUP(Dienstplan!R41,Berechnung!$A$98:$D$147,4,0)),0,VLOOKUP(Dienstplan!R41,Berechnung!$A$98:$D$147,4,0)))</f>
        <v>0</v>
      </c>
      <c r="T334" s="29">
        <f>IF(OR(Dienstplan!S41=Schichten!$B$3,Dienstplan!S41=Schichten!$B$4),INDEX($D$98:$D$147,MATCH(CODE(Dienstplan!S41),$H$98:$H$147,0)),IF(ISERROR(VLOOKUP(Dienstplan!S41,Berechnung!$A$98:$D$147,4,0)),0,VLOOKUP(Dienstplan!S41,Berechnung!$A$98:$D$147,4,0)))</f>
        <v>0</v>
      </c>
      <c r="U334" s="29">
        <f>IF(OR(Dienstplan!T41=Schichten!$B$3,Dienstplan!T41=Schichten!$B$4),INDEX($D$98:$D$147,MATCH(CODE(Dienstplan!T41),$H$98:$H$147,0)),IF(ISERROR(VLOOKUP(Dienstplan!T41,Berechnung!$A$98:$D$147,4,0)),0,VLOOKUP(Dienstplan!T41,Berechnung!$A$98:$D$147,4,0)))</f>
        <v>0</v>
      </c>
      <c r="V334" s="29">
        <f>IF(OR(Dienstplan!U41=Schichten!$B$3,Dienstplan!U41=Schichten!$B$4),INDEX($D$98:$D$147,MATCH(CODE(Dienstplan!U41),$H$98:$H$147,0)),IF(ISERROR(VLOOKUP(Dienstplan!U41,Berechnung!$A$98:$D$147,4,0)),0,VLOOKUP(Dienstplan!U41,Berechnung!$A$98:$D$147,4,0)))</f>
        <v>0</v>
      </c>
      <c r="W334" s="29">
        <f>IF(OR(Dienstplan!V41=Schichten!$B$3,Dienstplan!V41=Schichten!$B$4),INDEX($D$98:$D$147,MATCH(CODE(Dienstplan!V41),$H$98:$H$147,0)),IF(ISERROR(VLOOKUP(Dienstplan!V41,Berechnung!$A$98:$D$147,4,0)),0,VLOOKUP(Dienstplan!V41,Berechnung!$A$98:$D$147,4,0)))</f>
        <v>0</v>
      </c>
      <c r="X334" s="29">
        <f>IF(OR(Dienstplan!W41=Schichten!$B$3,Dienstplan!W41=Schichten!$B$4),INDEX($D$98:$D$147,MATCH(CODE(Dienstplan!W41),$H$98:$H$147,0)),IF(ISERROR(VLOOKUP(Dienstplan!W41,Berechnung!$A$98:$D$147,4,0)),0,VLOOKUP(Dienstplan!W41,Berechnung!$A$98:$D$147,4,0)))</f>
        <v>0</v>
      </c>
      <c r="Y334" s="29">
        <f>IF(OR(Dienstplan!X41=Schichten!$B$3,Dienstplan!X41=Schichten!$B$4),INDEX($D$98:$D$147,MATCH(CODE(Dienstplan!X41),$H$98:$H$147,0)),IF(ISERROR(VLOOKUP(Dienstplan!X41,Berechnung!$A$98:$D$147,4,0)),0,VLOOKUP(Dienstplan!X41,Berechnung!$A$98:$D$147,4,0)))</f>
        <v>0</v>
      </c>
      <c r="Z334" s="29">
        <f>IF(OR(Dienstplan!Y41=Schichten!$B$3,Dienstplan!Y41=Schichten!$B$4),INDEX($D$98:$D$147,MATCH(CODE(Dienstplan!Y41),$H$98:$H$147,0)),IF(ISERROR(VLOOKUP(Dienstplan!Y41,Berechnung!$A$98:$D$147,4,0)),0,VLOOKUP(Dienstplan!Y41,Berechnung!$A$98:$D$147,4,0)))</f>
        <v>0</v>
      </c>
      <c r="AA334" s="29">
        <f>IF(OR(Dienstplan!Z41=Schichten!$B$3,Dienstplan!Z41=Schichten!$B$4),INDEX($D$98:$D$147,MATCH(CODE(Dienstplan!Z41),$H$98:$H$147,0)),IF(ISERROR(VLOOKUP(Dienstplan!Z41,Berechnung!$A$98:$D$147,4,0)),0,VLOOKUP(Dienstplan!Z41,Berechnung!$A$98:$D$147,4,0)))</f>
        <v>0</v>
      </c>
      <c r="AB334" s="29">
        <f>IF(OR(Dienstplan!AA41=Schichten!$B$3,Dienstplan!AA41=Schichten!$B$4),INDEX($D$98:$D$147,MATCH(CODE(Dienstplan!AA41),$H$98:$H$147,0)),IF(ISERROR(VLOOKUP(Dienstplan!AA41,Berechnung!$A$98:$D$147,4,0)),0,VLOOKUP(Dienstplan!AA41,Berechnung!$A$98:$D$147,4,0)))</f>
        <v>0</v>
      </c>
      <c r="AC334" s="29">
        <f>IF(OR(Dienstplan!AB41=Schichten!$B$3,Dienstplan!AB41=Schichten!$B$4),INDEX($D$98:$D$147,MATCH(CODE(Dienstplan!AB41),$H$98:$H$147,0)),IF(ISERROR(VLOOKUP(Dienstplan!AB41,Berechnung!$A$98:$D$147,4,0)),0,VLOOKUP(Dienstplan!AB41,Berechnung!$A$98:$D$147,4,0)))</f>
        <v>0</v>
      </c>
      <c r="AD334" s="29">
        <f>IF(OR(Dienstplan!AC41=Schichten!$B$3,Dienstplan!AC41=Schichten!$B$4),INDEX($D$98:$D$147,MATCH(CODE(Dienstplan!AC41),$H$98:$H$147,0)),IF(ISERROR(VLOOKUP(Dienstplan!AC41,Berechnung!$A$98:$D$147,4,0)),0,VLOOKUP(Dienstplan!AC41,Berechnung!$A$98:$D$147,4,0)))</f>
        <v>0</v>
      </c>
      <c r="AE334" s="29">
        <f>IF(OR(Dienstplan!AD41=Schichten!$B$3,Dienstplan!AD41=Schichten!$B$4),INDEX($D$98:$D$147,MATCH(CODE(Dienstplan!AD41),$H$98:$H$147,0)),IF(ISERROR(VLOOKUP(Dienstplan!AD41,Berechnung!$A$98:$D$147,4,0)),0,VLOOKUP(Dienstplan!AD41,Berechnung!$A$98:$D$147,4,0)))</f>
        <v>0</v>
      </c>
      <c r="AF334" s="29">
        <f>IF(OR(Dienstplan!AE41=Schichten!$B$3,Dienstplan!AE41=Schichten!$B$4),INDEX($D$98:$D$147,MATCH(CODE(Dienstplan!AE41),$H$98:$H$147,0)),IF(ISERROR(VLOOKUP(Dienstplan!AE41,Berechnung!$A$98:$D$147,4,0)),0,VLOOKUP(Dienstplan!AE41,Berechnung!$A$98:$D$147,4,0)))</f>
        <v>0</v>
      </c>
      <c r="AG334" s="29">
        <f>IF(OR(Dienstplan!AF41=Schichten!$B$3,Dienstplan!AF41=Schichten!$B$4),INDEX($D$98:$D$147,MATCH(CODE(Dienstplan!AF41),$H$98:$H$147,0)),IF(ISERROR(VLOOKUP(Dienstplan!AF41,Berechnung!$A$98:$D$147,4,0)),0,VLOOKUP(Dienstplan!AF41,Berechnung!$A$98:$D$147,4,0)))</f>
        <v>0</v>
      </c>
      <c r="AH334" s="29">
        <f>IF(OR(Dienstplan!AG41=Schichten!$B$3,Dienstplan!AG41=Schichten!$B$4),INDEX($D$98:$D$147,MATCH(CODE(Dienstplan!AG41),$H$98:$H$147,0)),IF(ISERROR(VLOOKUP(Dienstplan!AG41,Berechnung!$A$98:$D$147,4,0)),0,VLOOKUP(Dienstplan!AG41,Berechnung!$A$98:$D$147,4,0)))</f>
        <v>0</v>
      </c>
      <c r="AI334" s="29">
        <f>IF(OR(Dienstplan!AH41=Schichten!$B$3,Dienstplan!AH41=Schichten!$B$4),INDEX($D$98:$D$147,MATCH(CODE(Dienstplan!AH41),$H$98:$H$147,0)),IF(ISERROR(VLOOKUP(Dienstplan!AH41,Berechnung!$A$98:$D$147,4,0)),0,VLOOKUP(Dienstplan!AH41,Berechnung!$A$98:$D$147,4,0)))</f>
        <v>0</v>
      </c>
      <c r="AJ334" s="29">
        <f>IF(OR(Dienstplan!AI41=Schichten!$B$3,Dienstplan!AI41=Schichten!$B$4),INDEX($D$98:$D$147,MATCH(CODE(Dienstplan!AI41),$H$98:$H$147,0)),IF(ISERROR(VLOOKUP(Dienstplan!AI41,Berechnung!$A$98:$D$147,4,0)),0,VLOOKUP(Dienstplan!AI41,Berechnung!$A$98:$D$147,4,0)))</f>
        <v>0</v>
      </c>
      <c r="AK334" s="29">
        <f>IF(OR(Dienstplan!AJ41=Schichten!$B$3,Dienstplan!AJ41=Schichten!$B$4),INDEX($D$98:$D$147,MATCH(CODE(Dienstplan!AJ41),$H$98:$H$147,0)),IF(ISERROR(VLOOKUP(Dienstplan!AJ41,Berechnung!$A$98:$D$147,4,0)),0,VLOOKUP(Dienstplan!AJ41,Berechnung!$A$98:$D$147,4,0)))</f>
        <v>0</v>
      </c>
    </row>
    <row r="335" spans="1:37" x14ac:dyDescent="0.25">
      <c r="A335" s="82" t="str">
        <f>IF(Feiertage!D185&lt;&gt;"",Feiertage!B185,"")</f>
        <v/>
      </c>
      <c r="C335">
        <f>Dienstplan!B42</f>
        <v>37</v>
      </c>
      <c r="D335" t="str">
        <f>Dienstplan!C42</f>
        <v>Vorname37</v>
      </c>
      <c r="E335" t="str">
        <f>Dienstplan!D42</f>
        <v>Nachname37</v>
      </c>
      <c r="F335" s="29" t="str">
        <f t="shared" si="21"/>
        <v>00:00</v>
      </c>
      <c r="G335" s="29">
        <f>IF(OR(Dienstplan!F42=Schichten!$B$3,Dienstplan!F42=Schichten!$B$4),INDEX($D$98:$D$147,MATCH(CODE(Dienstplan!F42),$H$98:$H$147,0)),IF(ISERROR(VLOOKUP(Dienstplan!F42,Berechnung!$A$98:$D$147,4,0)),0,VLOOKUP(Dienstplan!F42,Berechnung!$A$98:$D$147,4,0)))</f>
        <v>0</v>
      </c>
      <c r="H335" s="29">
        <f>IF(OR(Dienstplan!G42=Schichten!$B$3,Dienstplan!G42=Schichten!$B$4),INDEX($D$98:$D$147,MATCH(CODE(Dienstplan!G42),$H$98:$H$147,0)),IF(ISERROR(VLOOKUP(Dienstplan!G42,Berechnung!$A$98:$D$147,4,0)),0,VLOOKUP(Dienstplan!G42,Berechnung!$A$98:$D$147,4,0)))</f>
        <v>0</v>
      </c>
      <c r="I335" s="29">
        <f>IF(OR(Dienstplan!H42=Schichten!$B$3,Dienstplan!H42=Schichten!$B$4),INDEX($D$98:$D$147,MATCH(CODE(Dienstplan!H42),$H$98:$H$147,0)),IF(ISERROR(VLOOKUP(Dienstplan!H42,Berechnung!$A$98:$D$147,4,0)),0,VLOOKUP(Dienstplan!H42,Berechnung!$A$98:$D$147,4,0)))</f>
        <v>0</v>
      </c>
      <c r="J335" s="29">
        <f>IF(OR(Dienstplan!I42=Schichten!$B$3,Dienstplan!I42=Schichten!$B$4),INDEX($D$98:$D$147,MATCH(CODE(Dienstplan!I42),$H$98:$H$147,0)),IF(ISERROR(VLOOKUP(Dienstplan!I42,Berechnung!$A$98:$D$147,4,0)),0,VLOOKUP(Dienstplan!I42,Berechnung!$A$98:$D$147,4,0)))</f>
        <v>0</v>
      </c>
      <c r="K335" s="29">
        <f>IF(OR(Dienstplan!J42=Schichten!$B$3,Dienstplan!J42=Schichten!$B$4),INDEX($D$98:$D$147,MATCH(CODE(Dienstplan!J42),$H$98:$H$147,0)),IF(ISERROR(VLOOKUP(Dienstplan!J42,Berechnung!$A$98:$D$147,4,0)),0,VLOOKUP(Dienstplan!J42,Berechnung!$A$98:$D$147,4,0)))</f>
        <v>0</v>
      </c>
      <c r="L335" s="29">
        <f>IF(OR(Dienstplan!K42=Schichten!$B$3,Dienstplan!K42=Schichten!$B$4),INDEX($D$98:$D$147,MATCH(CODE(Dienstplan!K42),$H$98:$H$147,0)),IF(ISERROR(VLOOKUP(Dienstplan!K42,Berechnung!$A$98:$D$147,4,0)),0,VLOOKUP(Dienstplan!K42,Berechnung!$A$98:$D$147,4,0)))</f>
        <v>0</v>
      </c>
      <c r="M335" s="29">
        <f>IF(OR(Dienstplan!L42=Schichten!$B$3,Dienstplan!L42=Schichten!$B$4),INDEX($D$98:$D$147,MATCH(CODE(Dienstplan!L42),$H$98:$H$147,0)),IF(ISERROR(VLOOKUP(Dienstplan!L42,Berechnung!$A$98:$D$147,4,0)),0,VLOOKUP(Dienstplan!L42,Berechnung!$A$98:$D$147,4,0)))</f>
        <v>0</v>
      </c>
      <c r="N335" s="29">
        <f>IF(OR(Dienstplan!M42=Schichten!$B$3,Dienstplan!M42=Schichten!$B$4),INDEX($D$98:$D$147,MATCH(CODE(Dienstplan!M42),$H$98:$H$147,0)),IF(ISERROR(VLOOKUP(Dienstplan!M42,Berechnung!$A$98:$D$147,4,0)),0,VLOOKUP(Dienstplan!M42,Berechnung!$A$98:$D$147,4,0)))</f>
        <v>0</v>
      </c>
      <c r="O335" s="29">
        <f>IF(OR(Dienstplan!N42=Schichten!$B$3,Dienstplan!N42=Schichten!$B$4),INDEX($D$98:$D$147,MATCH(CODE(Dienstplan!N42),$H$98:$H$147,0)),IF(ISERROR(VLOOKUP(Dienstplan!N42,Berechnung!$A$98:$D$147,4,0)),0,VLOOKUP(Dienstplan!N42,Berechnung!$A$98:$D$147,4,0)))</f>
        <v>0</v>
      </c>
      <c r="P335" s="29">
        <f>IF(OR(Dienstplan!O42=Schichten!$B$3,Dienstplan!O42=Schichten!$B$4),INDEX($D$98:$D$147,MATCH(CODE(Dienstplan!O42),$H$98:$H$147,0)),IF(ISERROR(VLOOKUP(Dienstplan!O42,Berechnung!$A$98:$D$147,4,0)),0,VLOOKUP(Dienstplan!O42,Berechnung!$A$98:$D$147,4,0)))</f>
        <v>0</v>
      </c>
      <c r="Q335" s="29">
        <f>IF(OR(Dienstplan!P42=Schichten!$B$3,Dienstplan!P42=Schichten!$B$4),INDEX($D$98:$D$147,MATCH(CODE(Dienstplan!P42),$H$98:$H$147,0)),IF(ISERROR(VLOOKUP(Dienstplan!P42,Berechnung!$A$98:$D$147,4,0)),0,VLOOKUP(Dienstplan!P42,Berechnung!$A$98:$D$147,4,0)))</f>
        <v>0</v>
      </c>
      <c r="R335" s="29">
        <f>IF(OR(Dienstplan!Q42=Schichten!$B$3,Dienstplan!Q42=Schichten!$B$4),INDEX($D$98:$D$147,MATCH(CODE(Dienstplan!Q42),$H$98:$H$147,0)),IF(ISERROR(VLOOKUP(Dienstplan!Q42,Berechnung!$A$98:$D$147,4,0)),0,VLOOKUP(Dienstplan!Q42,Berechnung!$A$98:$D$147,4,0)))</f>
        <v>0</v>
      </c>
      <c r="S335" s="29">
        <f>IF(OR(Dienstplan!R42=Schichten!$B$3,Dienstplan!R42=Schichten!$B$4),INDEX($D$98:$D$147,MATCH(CODE(Dienstplan!R42),$H$98:$H$147,0)),IF(ISERROR(VLOOKUP(Dienstplan!R42,Berechnung!$A$98:$D$147,4,0)),0,VLOOKUP(Dienstplan!R42,Berechnung!$A$98:$D$147,4,0)))</f>
        <v>0</v>
      </c>
      <c r="T335" s="29">
        <f>IF(OR(Dienstplan!S42=Schichten!$B$3,Dienstplan!S42=Schichten!$B$4),INDEX($D$98:$D$147,MATCH(CODE(Dienstplan!S42),$H$98:$H$147,0)),IF(ISERROR(VLOOKUP(Dienstplan!S42,Berechnung!$A$98:$D$147,4,0)),0,VLOOKUP(Dienstplan!S42,Berechnung!$A$98:$D$147,4,0)))</f>
        <v>0</v>
      </c>
      <c r="U335" s="29">
        <f>IF(OR(Dienstplan!T42=Schichten!$B$3,Dienstplan!T42=Schichten!$B$4),INDEX($D$98:$D$147,MATCH(CODE(Dienstplan!T42),$H$98:$H$147,0)),IF(ISERROR(VLOOKUP(Dienstplan!T42,Berechnung!$A$98:$D$147,4,0)),0,VLOOKUP(Dienstplan!T42,Berechnung!$A$98:$D$147,4,0)))</f>
        <v>0</v>
      </c>
      <c r="V335" s="29">
        <f>IF(OR(Dienstplan!U42=Schichten!$B$3,Dienstplan!U42=Schichten!$B$4),INDEX($D$98:$D$147,MATCH(CODE(Dienstplan!U42),$H$98:$H$147,0)),IF(ISERROR(VLOOKUP(Dienstplan!U42,Berechnung!$A$98:$D$147,4,0)),0,VLOOKUP(Dienstplan!U42,Berechnung!$A$98:$D$147,4,0)))</f>
        <v>0</v>
      </c>
      <c r="W335" s="29">
        <f>IF(OR(Dienstplan!V42=Schichten!$B$3,Dienstplan!V42=Schichten!$B$4),INDEX($D$98:$D$147,MATCH(CODE(Dienstplan!V42),$H$98:$H$147,0)),IF(ISERROR(VLOOKUP(Dienstplan!V42,Berechnung!$A$98:$D$147,4,0)),0,VLOOKUP(Dienstplan!V42,Berechnung!$A$98:$D$147,4,0)))</f>
        <v>0</v>
      </c>
      <c r="X335" s="29">
        <f>IF(OR(Dienstplan!W42=Schichten!$B$3,Dienstplan!W42=Schichten!$B$4),INDEX($D$98:$D$147,MATCH(CODE(Dienstplan!W42),$H$98:$H$147,0)),IF(ISERROR(VLOOKUP(Dienstplan!W42,Berechnung!$A$98:$D$147,4,0)),0,VLOOKUP(Dienstplan!W42,Berechnung!$A$98:$D$147,4,0)))</f>
        <v>0</v>
      </c>
      <c r="Y335" s="29">
        <f>IF(OR(Dienstplan!X42=Schichten!$B$3,Dienstplan!X42=Schichten!$B$4),INDEX($D$98:$D$147,MATCH(CODE(Dienstplan!X42),$H$98:$H$147,0)),IF(ISERROR(VLOOKUP(Dienstplan!X42,Berechnung!$A$98:$D$147,4,0)),0,VLOOKUP(Dienstplan!X42,Berechnung!$A$98:$D$147,4,0)))</f>
        <v>0</v>
      </c>
      <c r="Z335" s="29">
        <f>IF(OR(Dienstplan!Y42=Schichten!$B$3,Dienstplan!Y42=Schichten!$B$4),INDEX($D$98:$D$147,MATCH(CODE(Dienstplan!Y42),$H$98:$H$147,0)),IF(ISERROR(VLOOKUP(Dienstplan!Y42,Berechnung!$A$98:$D$147,4,0)),0,VLOOKUP(Dienstplan!Y42,Berechnung!$A$98:$D$147,4,0)))</f>
        <v>0</v>
      </c>
      <c r="AA335" s="29">
        <f>IF(OR(Dienstplan!Z42=Schichten!$B$3,Dienstplan!Z42=Schichten!$B$4),INDEX($D$98:$D$147,MATCH(CODE(Dienstplan!Z42),$H$98:$H$147,0)),IF(ISERROR(VLOOKUP(Dienstplan!Z42,Berechnung!$A$98:$D$147,4,0)),0,VLOOKUP(Dienstplan!Z42,Berechnung!$A$98:$D$147,4,0)))</f>
        <v>0</v>
      </c>
      <c r="AB335" s="29">
        <f>IF(OR(Dienstplan!AA42=Schichten!$B$3,Dienstplan!AA42=Schichten!$B$4),INDEX($D$98:$D$147,MATCH(CODE(Dienstplan!AA42),$H$98:$H$147,0)),IF(ISERROR(VLOOKUP(Dienstplan!AA42,Berechnung!$A$98:$D$147,4,0)),0,VLOOKUP(Dienstplan!AA42,Berechnung!$A$98:$D$147,4,0)))</f>
        <v>0</v>
      </c>
      <c r="AC335" s="29">
        <f>IF(OR(Dienstplan!AB42=Schichten!$B$3,Dienstplan!AB42=Schichten!$B$4),INDEX($D$98:$D$147,MATCH(CODE(Dienstplan!AB42),$H$98:$H$147,0)),IF(ISERROR(VLOOKUP(Dienstplan!AB42,Berechnung!$A$98:$D$147,4,0)),0,VLOOKUP(Dienstplan!AB42,Berechnung!$A$98:$D$147,4,0)))</f>
        <v>0</v>
      </c>
      <c r="AD335" s="29">
        <f>IF(OR(Dienstplan!AC42=Schichten!$B$3,Dienstplan!AC42=Schichten!$B$4),INDEX($D$98:$D$147,MATCH(CODE(Dienstplan!AC42),$H$98:$H$147,0)),IF(ISERROR(VLOOKUP(Dienstplan!AC42,Berechnung!$A$98:$D$147,4,0)),0,VLOOKUP(Dienstplan!AC42,Berechnung!$A$98:$D$147,4,0)))</f>
        <v>0</v>
      </c>
      <c r="AE335" s="29">
        <f>IF(OR(Dienstplan!AD42=Schichten!$B$3,Dienstplan!AD42=Schichten!$B$4),INDEX($D$98:$D$147,MATCH(CODE(Dienstplan!AD42),$H$98:$H$147,0)),IF(ISERROR(VLOOKUP(Dienstplan!AD42,Berechnung!$A$98:$D$147,4,0)),0,VLOOKUP(Dienstplan!AD42,Berechnung!$A$98:$D$147,4,0)))</f>
        <v>0</v>
      </c>
      <c r="AF335" s="29">
        <f>IF(OR(Dienstplan!AE42=Schichten!$B$3,Dienstplan!AE42=Schichten!$B$4),INDEX($D$98:$D$147,MATCH(CODE(Dienstplan!AE42),$H$98:$H$147,0)),IF(ISERROR(VLOOKUP(Dienstplan!AE42,Berechnung!$A$98:$D$147,4,0)),0,VLOOKUP(Dienstplan!AE42,Berechnung!$A$98:$D$147,4,0)))</f>
        <v>0</v>
      </c>
      <c r="AG335" s="29">
        <f>IF(OR(Dienstplan!AF42=Schichten!$B$3,Dienstplan!AF42=Schichten!$B$4),INDEX($D$98:$D$147,MATCH(CODE(Dienstplan!AF42),$H$98:$H$147,0)),IF(ISERROR(VLOOKUP(Dienstplan!AF42,Berechnung!$A$98:$D$147,4,0)),0,VLOOKUP(Dienstplan!AF42,Berechnung!$A$98:$D$147,4,0)))</f>
        <v>0</v>
      </c>
      <c r="AH335" s="29">
        <f>IF(OR(Dienstplan!AG42=Schichten!$B$3,Dienstplan!AG42=Schichten!$B$4),INDEX($D$98:$D$147,MATCH(CODE(Dienstplan!AG42),$H$98:$H$147,0)),IF(ISERROR(VLOOKUP(Dienstplan!AG42,Berechnung!$A$98:$D$147,4,0)),0,VLOOKUP(Dienstplan!AG42,Berechnung!$A$98:$D$147,4,0)))</f>
        <v>0</v>
      </c>
      <c r="AI335" s="29">
        <f>IF(OR(Dienstplan!AH42=Schichten!$B$3,Dienstplan!AH42=Schichten!$B$4),INDEX($D$98:$D$147,MATCH(CODE(Dienstplan!AH42),$H$98:$H$147,0)),IF(ISERROR(VLOOKUP(Dienstplan!AH42,Berechnung!$A$98:$D$147,4,0)),0,VLOOKUP(Dienstplan!AH42,Berechnung!$A$98:$D$147,4,0)))</f>
        <v>0</v>
      </c>
      <c r="AJ335" s="29">
        <f>IF(OR(Dienstplan!AI42=Schichten!$B$3,Dienstplan!AI42=Schichten!$B$4),INDEX($D$98:$D$147,MATCH(CODE(Dienstplan!AI42),$H$98:$H$147,0)),IF(ISERROR(VLOOKUP(Dienstplan!AI42,Berechnung!$A$98:$D$147,4,0)),0,VLOOKUP(Dienstplan!AI42,Berechnung!$A$98:$D$147,4,0)))</f>
        <v>0</v>
      </c>
      <c r="AK335" s="29">
        <f>IF(OR(Dienstplan!AJ42=Schichten!$B$3,Dienstplan!AJ42=Schichten!$B$4),INDEX($D$98:$D$147,MATCH(CODE(Dienstplan!AJ42),$H$98:$H$147,0)),IF(ISERROR(VLOOKUP(Dienstplan!AJ42,Berechnung!$A$98:$D$147,4,0)),0,VLOOKUP(Dienstplan!AJ42,Berechnung!$A$98:$D$147,4,0)))</f>
        <v>0</v>
      </c>
    </row>
    <row r="336" spans="1:37" x14ac:dyDescent="0.25">
      <c r="A336" s="82" t="str">
        <f>IF(Feiertage!D186&lt;&gt;"",Feiertage!B186,"")</f>
        <v/>
      </c>
      <c r="C336">
        <f>Dienstplan!B43</f>
        <v>38</v>
      </c>
      <c r="D336" t="str">
        <f>Dienstplan!C43</f>
        <v>Vorname38</v>
      </c>
      <c r="E336" t="str">
        <f>Dienstplan!D43</f>
        <v>Nachname38</v>
      </c>
      <c r="F336" s="29" t="str">
        <f t="shared" si="21"/>
        <v>00:00</v>
      </c>
      <c r="G336" s="29">
        <f>IF(OR(Dienstplan!F43=Schichten!$B$3,Dienstplan!F43=Schichten!$B$4),INDEX($D$98:$D$147,MATCH(CODE(Dienstplan!F43),$H$98:$H$147,0)),IF(ISERROR(VLOOKUP(Dienstplan!F43,Berechnung!$A$98:$D$147,4,0)),0,VLOOKUP(Dienstplan!F43,Berechnung!$A$98:$D$147,4,0)))</f>
        <v>0</v>
      </c>
      <c r="H336" s="29">
        <f>IF(OR(Dienstplan!G43=Schichten!$B$3,Dienstplan!G43=Schichten!$B$4),INDEX($D$98:$D$147,MATCH(CODE(Dienstplan!G43),$H$98:$H$147,0)),IF(ISERROR(VLOOKUP(Dienstplan!G43,Berechnung!$A$98:$D$147,4,0)),0,VLOOKUP(Dienstplan!G43,Berechnung!$A$98:$D$147,4,0)))</f>
        <v>0</v>
      </c>
      <c r="I336" s="29">
        <f>IF(OR(Dienstplan!H43=Schichten!$B$3,Dienstplan!H43=Schichten!$B$4),INDEX($D$98:$D$147,MATCH(CODE(Dienstplan!H43),$H$98:$H$147,0)),IF(ISERROR(VLOOKUP(Dienstplan!H43,Berechnung!$A$98:$D$147,4,0)),0,VLOOKUP(Dienstplan!H43,Berechnung!$A$98:$D$147,4,0)))</f>
        <v>0</v>
      </c>
      <c r="J336" s="29">
        <f>IF(OR(Dienstplan!I43=Schichten!$B$3,Dienstplan!I43=Schichten!$B$4),INDEX($D$98:$D$147,MATCH(CODE(Dienstplan!I43),$H$98:$H$147,0)),IF(ISERROR(VLOOKUP(Dienstplan!I43,Berechnung!$A$98:$D$147,4,0)),0,VLOOKUP(Dienstplan!I43,Berechnung!$A$98:$D$147,4,0)))</f>
        <v>0</v>
      </c>
      <c r="K336" s="29">
        <f>IF(OR(Dienstplan!J43=Schichten!$B$3,Dienstplan!J43=Schichten!$B$4),INDEX($D$98:$D$147,MATCH(CODE(Dienstplan!J43),$H$98:$H$147,0)),IF(ISERROR(VLOOKUP(Dienstplan!J43,Berechnung!$A$98:$D$147,4,0)),0,VLOOKUP(Dienstplan!J43,Berechnung!$A$98:$D$147,4,0)))</f>
        <v>0</v>
      </c>
      <c r="L336" s="29">
        <f>IF(OR(Dienstplan!K43=Schichten!$B$3,Dienstplan!K43=Schichten!$B$4),INDEX($D$98:$D$147,MATCH(CODE(Dienstplan!K43),$H$98:$H$147,0)),IF(ISERROR(VLOOKUP(Dienstplan!K43,Berechnung!$A$98:$D$147,4,0)),0,VLOOKUP(Dienstplan!K43,Berechnung!$A$98:$D$147,4,0)))</f>
        <v>0</v>
      </c>
      <c r="M336" s="29">
        <f>IF(OR(Dienstplan!L43=Schichten!$B$3,Dienstplan!L43=Schichten!$B$4),INDEX($D$98:$D$147,MATCH(CODE(Dienstplan!L43),$H$98:$H$147,0)),IF(ISERROR(VLOOKUP(Dienstplan!L43,Berechnung!$A$98:$D$147,4,0)),0,VLOOKUP(Dienstplan!L43,Berechnung!$A$98:$D$147,4,0)))</f>
        <v>0</v>
      </c>
      <c r="N336" s="29">
        <f>IF(OR(Dienstplan!M43=Schichten!$B$3,Dienstplan!M43=Schichten!$B$4),INDEX($D$98:$D$147,MATCH(CODE(Dienstplan!M43),$H$98:$H$147,0)),IF(ISERROR(VLOOKUP(Dienstplan!M43,Berechnung!$A$98:$D$147,4,0)),0,VLOOKUP(Dienstplan!M43,Berechnung!$A$98:$D$147,4,0)))</f>
        <v>0</v>
      </c>
      <c r="O336" s="29">
        <f>IF(OR(Dienstplan!N43=Schichten!$B$3,Dienstplan!N43=Schichten!$B$4),INDEX($D$98:$D$147,MATCH(CODE(Dienstplan!N43),$H$98:$H$147,0)),IF(ISERROR(VLOOKUP(Dienstplan!N43,Berechnung!$A$98:$D$147,4,0)),0,VLOOKUP(Dienstplan!N43,Berechnung!$A$98:$D$147,4,0)))</f>
        <v>0</v>
      </c>
      <c r="P336" s="29">
        <f>IF(OR(Dienstplan!O43=Schichten!$B$3,Dienstplan!O43=Schichten!$B$4),INDEX($D$98:$D$147,MATCH(CODE(Dienstplan!O43),$H$98:$H$147,0)),IF(ISERROR(VLOOKUP(Dienstplan!O43,Berechnung!$A$98:$D$147,4,0)),0,VLOOKUP(Dienstplan!O43,Berechnung!$A$98:$D$147,4,0)))</f>
        <v>0</v>
      </c>
      <c r="Q336" s="29">
        <f>IF(OR(Dienstplan!P43=Schichten!$B$3,Dienstplan!P43=Schichten!$B$4),INDEX($D$98:$D$147,MATCH(CODE(Dienstplan!P43),$H$98:$H$147,0)),IF(ISERROR(VLOOKUP(Dienstplan!P43,Berechnung!$A$98:$D$147,4,0)),0,VLOOKUP(Dienstplan!P43,Berechnung!$A$98:$D$147,4,0)))</f>
        <v>0</v>
      </c>
      <c r="R336" s="29">
        <f>IF(OR(Dienstplan!Q43=Schichten!$B$3,Dienstplan!Q43=Schichten!$B$4),INDEX($D$98:$D$147,MATCH(CODE(Dienstplan!Q43),$H$98:$H$147,0)),IF(ISERROR(VLOOKUP(Dienstplan!Q43,Berechnung!$A$98:$D$147,4,0)),0,VLOOKUP(Dienstplan!Q43,Berechnung!$A$98:$D$147,4,0)))</f>
        <v>0</v>
      </c>
      <c r="S336" s="29">
        <f>IF(OR(Dienstplan!R43=Schichten!$B$3,Dienstplan!R43=Schichten!$B$4),INDEX($D$98:$D$147,MATCH(CODE(Dienstplan!R43),$H$98:$H$147,0)),IF(ISERROR(VLOOKUP(Dienstplan!R43,Berechnung!$A$98:$D$147,4,0)),0,VLOOKUP(Dienstplan!R43,Berechnung!$A$98:$D$147,4,0)))</f>
        <v>0</v>
      </c>
      <c r="T336" s="29">
        <f>IF(OR(Dienstplan!S43=Schichten!$B$3,Dienstplan!S43=Schichten!$B$4),INDEX($D$98:$D$147,MATCH(CODE(Dienstplan!S43),$H$98:$H$147,0)),IF(ISERROR(VLOOKUP(Dienstplan!S43,Berechnung!$A$98:$D$147,4,0)),0,VLOOKUP(Dienstplan!S43,Berechnung!$A$98:$D$147,4,0)))</f>
        <v>0</v>
      </c>
      <c r="U336" s="29">
        <f>IF(OR(Dienstplan!T43=Schichten!$B$3,Dienstplan!T43=Schichten!$B$4),INDEX($D$98:$D$147,MATCH(CODE(Dienstplan!T43),$H$98:$H$147,0)),IF(ISERROR(VLOOKUP(Dienstplan!T43,Berechnung!$A$98:$D$147,4,0)),0,VLOOKUP(Dienstplan!T43,Berechnung!$A$98:$D$147,4,0)))</f>
        <v>0</v>
      </c>
      <c r="V336" s="29">
        <f>IF(OR(Dienstplan!U43=Schichten!$B$3,Dienstplan!U43=Schichten!$B$4),INDEX($D$98:$D$147,MATCH(CODE(Dienstplan!U43),$H$98:$H$147,0)),IF(ISERROR(VLOOKUP(Dienstplan!U43,Berechnung!$A$98:$D$147,4,0)),0,VLOOKUP(Dienstplan!U43,Berechnung!$A$98:$D$147,4,0)))</f>
        <v>0</v>
      </c>
      <c r="W336" s="29">
        <f>IF(OR(Dienstplan!V43=Schichten!$B$3,Dienstplan!V43=Schichten!$B$4),INDEX($D$98:$D$147,MATCH(CODE(Dienstplan!V43),$H$98:$H$147,0)),IF(ISERROR(VLOOKUP(Dienstplan!V43,Berechnung!$A$98:$D$147,4,0)),0,VLOOKUP(Dienstplan!V43,Berechnung!$A$98:$D$147,4,0)))</f>
        <v>0</v>
      </c>
      <c r="X336" s="29">
        <f>IF(OR(Dienstplan!W43=Schichten!$B$3,Dienstplan!W43=Schichten!$B$4),INDEX($D$98:$D$147,MATCH(CODE(Dienstplan!W43),$H$98:$H$147,0)),IF(ISERROR(VLOOKUP(Dienstplan!W43,Berechnung!$A$98:$D$147,4,0)),0,VLOOKUP(Dienstplan!W43,Berechnung!$A$98:$D$147,4,0)))</f>
        <v>0</v>
      </c>
      <c r="Y336" s="29">
        <f>IF(OR(Dienstplan!X43=Schichten!$B$3,Dienstplan!X43=Schichten!$B$4),INDEX($D$98:$D$147,MATCH(CODE(Dienstplan!X43),$H$98:$H$147,0)),IF(ISERROR(VLOOKUP(Dienstplan!X43,Berechnung!$A$98:$D$147,4,0)),0,VLOOKUP(Dienstplan!X43,Berechnung!$A$98:$D$147,4,0)))</f>
        <v>0</v>
      </c>
      <c r="Z336" s="29">
        <f>IF(OR(Dienstplan!Y43=Schichten!$B$3,Dienstplan!Y43=Schichten!$B$4),INDEX($D$98:$D$147,MATCH(CODE(Dienstplan!Y43),$H$98:$H$147,0)),IF(ISERROR(VLOOKUP(Dienstplan!Y43,Berechnung!$A$98:$D$147,4,0)),0,VLOOKUP(Dienstplan!Y43,Berechnung!$A$98:$D$147,4,0)))</f>
        <v>0</v>
      </c>
      <c r="AA336" s="29">
        <f>IF(OR(Dienstplan!Z43=Schichten!$B$3,Dienstplan!Z43=Schichten!$B$4),INDEX($D$98:$D$147,MATCH(CODE(Dienstplan!Z43),$H$98:$H$147,0)),IF(ISERROR(VLOOKUP(Dienstplan!Z43,Berechnung!$A$98:$D$147,4,0)),0,VLOOKUP(Dienstplan!Z43,Berechnung!$A$98:$D$147,4,0)))</f>
        <v>0</v>
      </c>
      <c r="AB336" s="29">
        <f>IF(OR(Dienstplan!AA43=Schichten!$B$3,Dienstplan!AA43=Schichten!$B$4),INDEX($D$98:$D$147,MATCH(CODE(Dienstplan!AA43),$H$98:$H$147,0)),IF(ISERROR(VLOOKUP(Dienstplan!AA43,Berechnung!$A$98:$D$147,4,0)),0,VLOOKUP(Dienstplan!AA43,Berechnung!$A$98:$D$147,4,0)))</f>
        <v>0</v>
      </c>
      <c r="AC336" s="29">
        <f>IF(OR(Dienstplan!AB43=Schichten!$B$3,Dienstplan!AB43=Schichten!$B$4),INDEX($D$98:$D$147,MATCH(CODE(Dienstplan!AB43),$H$98:$H$147,0)),IF(ISERROR(VLOOKUP(Dienstplan!AB43,Berechnung!$A$98:$D$147,4,0)),0,VLOOKUP(Dienstplan!AB43,Berechnung!$A$98:$D$147,4,0)))</f>
        <v>0</v>
      </c>
      <c r="AD336" s="29">
        <f>IF(OR(Dienstplan!AC43=Schichten!$B$3,Dienstplan!AC43=Schichten!$B$4),INDEX($D$98:$D$147,MATCH(CODE(Dienstplan!AC43),$H$98:$H$147,0)),IF(ISERROR(VLOOKUP(Dienstplan!AC43,Berechnung!$A$98:$D$147,4,0)),0,VLOOKUP(Dienstplan!AC43,Berechnung!$A$98:$D$147,4,0)))</f>
        <v>0</v>
      </c>
      <c r="AE336" s="29">
        <f>IF(OR(Dienstplan!AD43=Schichten!$B$3,Dienstplan!AD43=Schichten!$B$4),INDEX($D$98:$D$147,MATCH(CODE(Dienstplan!AD43),$H$98:$H$147,0)),IF(ISERROR(VLOOKUP(Dienstplan!AD43,Berechnung!$A$98:$D$147,4,0)),0,VLOOKUP(Dienstplan!AD43,Berechnung!$A$98:$D$147,4,0)))</f>
        <v>0</v>
      </c>
      <c r="AF336" s="29">
        <f>IF(OR(Dienstplan!AE43=Schichten!$B$3,Dienstplan!AE43=Schichten!$B$4),INDEX($D$98:$D$147,MATCH(CODE(Dienstplan!AE43),$H$98:$H$147,0)),IF(ISERROR(VLOOKUP(Dienstplan!AE43,Berechnung!$A$98:$D$147,4,0)),0,VLOOKUP(Dienstplan!AE43,Berechnung!$A$98:$D$147,4,0)))</f>
        <v>0</v>
      </c>
      <c r="AG336" s="29">
        <f>IF(OR(Dienstplan!AF43=Schichten!$B$3,Dienstplan!AF43=Schichten!$B$4),INDEX($D$98:$D$147,MATCH(CODE(Dienstplan!AF43),$H$98:$H$147,0)),IF(ISERROR(VLOOKUP(Dienstplan!AF43,Berechnung!$A$98:$D$147,4,0)),0,VLOOKUP(Dienstplan!AF43,Berechnung!$A$98:$D$147,4,0)))</f>
        <v>0</v>
      </c>
      <c r="AH336" s="29">
        <f>IF(OR(Dienstplan!AG43=Schichten!$B$3,Dienstplan!AG43=Schichten!$B$4),INDEX($D$98:$D$147,MATCH(CODE(Dienstplan!AG43),$H$98:$H$147,0)),IF(ISERROR(VLOOKUP(Dienstplan!AG43,Berechnung!$A$98:$D$147,4,0)),0,VLOOKUP(Dienstplan!AG43,Berechnung!$A$98:$D$147,4,0)))</f>
        <v>0</v>
      </c>
      <c r="AI336" s="29">
        <f>IF(OR(Dienstplan!AH43=Schichten!$B$3,Dienstplan!AH43=Schichten!$B$4),INDEX($D$98:$D$147,MATCH(CODE(Dienstplan!AH43),$H$98:$H$147,0)),IF(ISERROR(VLOOKUP(Dienstplan!AH43,Berechnung!$A$98:$D$147,4,0)),0,VLOOKUP(Dienstplan!AH43,Berechnung!$A$98:$D$147,4,0)))</f>
        <v>0</v>
      </c>
      <c r="AJ336" s="29">
        <f>IF(OR(Dienstplan!AI43=Schichten!$B$3,Dienstplan!AI43=Schichten!$B$4),INDEX($D$98:$D$147,MATCH(CODE(Dienstplan!AI43),$H$98:$H$147,0)),IF(ISERROR(VLOOKUP(Dienstplan!AI43,Berechnung!$A$98:$D$147,4,0)),0,VLOOKUP(Dienstplan!AI43,Berechnung!$A$98:$D$147,4,0)))</f>
        <v>0</v>
      </c>
      <c r="AK336" s="29">
        <f>IF(OR(Dienstplan!AJ43=Schichten!$B$3,Dienstplan!AJ43=Schichten!$B$4),INDEX($D$98:$D$147,MATCH(CODE(Dienstplan!AJ43),$H$98:$H$147,0)),IF(ISERROR(VLOOKUP(Dienstplan!AJ43,Berechnung!$A$98:$D$147,4,0)),0,VLOOKUP(Dienstplan!AJ43,Berechnung!$A$98:$D$147,4,0)))</f>
        <v>0</v>
      </c>
    </row>
    <row r="337" spans="1:37" x14ac:dyDescent="0.25">
      <c r="A337" s="82" t="str">
        <f>IF(Feiertage!D187&lt;&gt;"",Feiertage!B187,"")</f>
        <v/>
      </c>
      <c r="C337">
        <f>Dienstplan!B44</f>
        <v>39</v>
      </c>
      <c r="D337" t="str">
        <f>Dienstplan!C44</f>
        <v>Vorname39</v>
      </c>
      <c r="E337" t="str">
        <f>Dienstplan!D44</f>
        <v>Nachname39</v>
      </c>
      <c r="F337" s="29" t="str">
        <f t="shared" si="21"/>
        <v>00:00</v>
      </c>
      <c r="G337" s="29">
        <f>IF(OR(Dienstplan!F44=Schichten!$B$3,Dienstplan!F44=Schichten!$B$4),INDEX($D$98:$D$147,MATCH(CODE(Dienstplan!F44),$H$98:$H$147,0)),IF(ISERROR(VLOOKUP(Dienstplan!F44,Berechnung!$A$98:$D$147,4,0)),0,VLOOKUP(Dienstplan!F44,Berechnung!$A$98:$D$147,4,0)))</f>
        <v>0</v>
      </c>
      <c r="H337" s="29">
        <f>IF(OR(Dienstplan!G44=Schichten!$B$3,Dienstplan!G44=Schichten!$B$4),INDEX($D$98:$D$147,MATCH(CODE(Dienstplan!G44),$H$98:$H$147,0)),IF(ISERROR(VLOOKUP(Dienstplan!G44,Berechnung!$A$98:$D$147,4,0)),0,VLOOKUP(Dienstplan!G44,Berechnung!$A$98:$D$147,4,0)))</f>
        <v>0</v>
      </c>
      <c r="I337" s="29">
        <f>IF(OR(Dienstplan!H44=Schichten!$B$3,Dienstplan!H44=Schichten!$B$4),INDEX($D$98:$D$147,MATCH(CODE(Dienstplan!H44),$H$98:$H$147,0)),IF(ISERROR(VLOOKUP(Dienstplan!H44,Berechnung!$A$98:$D$147,4,0)),0,VLOOKUP(Dienstplan!H44,Berechnung!$A$98:$D$147,4,0)))</f>
        <v>0</v>
      </c>
      <c r="J337" s="29">
        <f>IF(OR(Dienstplan!I44=Schichten!$B$3,Dienstplan!I44=Schichten!$B$4),INDEX($D$98:$D$147,MATCH(CODE(Dienstplan!I44),$H$98:$H$147,0)),IF(ISERROR(VLOOKUP(Dienstplan!I44,Berechnung!$A$98:$D$147,4,0)),0,VLOOKUP(Dienstplan!I44,Berechnung!$A$98:$D$147,4,0)))</f>
        <v>0</v>
      </c>
      <c r="K337" s="29">
        <f>IF(OR(Dienstplan!J44=Schichten!$B$3,Dienstplan!J44=Schichten!$B$4),INDEX($D$98:$D$147,MATCH(CODE(Dienstplan!J44),$H$98:$H$147,0)),IF(ISERROR(VLOOKUP(Dienstplan!J44,Berechnung!$A$98:$D$147,4,0)),0,VLOOKUP(Dienstplan!J44,Berechnung!$A$98:$D$147,4,0)))</f>
        <v>0</v>
      </c>
      <c r="L337" s="29">
        <f>IF(OR(Dienstplan!K44=Schichten!$B$3,Dienstplan!K44=Schichten!$B$4),INDEX($D$98:$D$147,MATCH(CODE(Dienstplan!K44),$H$98:$H$147,0)),IF(ISERROR(VLOOKUP(Dienstplan!K44,Berechnung!$A$98:$D$147,4,0)),0,VLOOKUP(Dienstplan!K44,Berechnung!$A$98:$D$147,4,0)))</f>
        <v>0</v>
      </c>
      <c r="M337" s="29">
        <f>IF(OR(Dienstplan!L44=Schichten!$B$3,Dienstplan!L44=Schichten!$B$4),INDEX($D$98:$D$147,MATCH(CODE(Dienstplan!L44),$H$98:$H$147,0)),IF(ISERROR(VLOOKUP(Dienstplan!L44,Berechnung!$A$98:$D$147,4,0)),0,VLOOKUP(Dienstplan!L44,Berechnung!$A$98:$D$147,4,0)))</f>
        <v>0</v>
      </c>
      <c r="N337" s="29">
        <f>IF(OR(Dienstplan!M44=Schichten!$B$3,Dienstplan!M44=Schichten!$B$4),INDEX($D$98:$D$147,MATCH(CODE(Dienstplan!M44),$H$98:$H$147,0)),IF(ISERROR(VLOOKUP(Dienstplan!M44,Berechnung!$A$98:$D$147,4,0)),0,VLOOKUP(Dienstplan!M44,Berechnung!$A$98:$D$147,4,0)))</f>
        <v>0</v>
      </c>
      <c r="O337" s="29">
        <f>IF(OR(Dienstplan!N44=Schichten!$B$3,Dienstplan!N44=Schichten!$B$4),INDEX($D$98:$D$147,MATCH(CODE(Dienstplan!N44),$H$98:$H$147,0)),IF(ISERROR(VLOOKUP(Dienstplan!N44,Berechnung!$A$98:$D$147,4,0)),0,VLOOKUP(Dienstplan!N44,Berechnung!$A$98:$D$147,4,0)))</f>
        <v>0</v>
      </c>
      <c r="P337" s="29">
        <f>IF(OR(Dienstplan!O44=Schichten!$B$3,Dienstplan!O44=Schichten!$B$4),INDEX($D$98:$D$147,MATCH(CODE(Dienstplan!O44),$H$98:$H$147,0)),IF(ISERROR(VLOOKUP(Dienstplan!O44,Berechnung!$A$98:$D$147,4,0)),0,VLOOKUP(Dienstplan!O44,Berechnung!$A$98:$D$147,4,0)))</f>
        <v>0</v>
      </c>
      <c r="Q337" s="29">
        <f>IF(OR(Dienstplan!P44=Schichten!$B$3,Dienstplan!P44=Schichten!$B$4),INDEX($D$98:$D$147,MATCH(CODE(Dienstplan!P44),$H$98:$H$147,0)),IF(ISERROR(VLOOKUP(Dienstplan!P44,Berechnung!$A$98:$D$147,4,0)),0,VLOOKUP(Dienstplan!P44,Berechnung!$A$98:$D$147,4,0)))</f>
        <v>0</v>
      </c>
      <c r="R337" s="29">
        <f>IF(OR(Dienstplan!Q44=Schichten!$B$3,Dienstplan!Q44=Schichten!$B$4),INDEX($D$98:$D$147,MATCH(CODE(Dienstplan!Q44),$H$98:$H$147,0)),IF(ISERROR(VLOOKUP(Dienstplan!Q44,Berechnung!$A$98:$D$147,4,0)),0,VLOOKUP(Dienstplan!Q44,Berechnung!$A$98:$D$147,4,0)))</f>
        <v>0</v>
      </c>
      <c r="S337" s="29">
        <f>IF(OR(Dienstplan!R44=Schichten!$B$3,Dienstplan!R44=Schichten!$B$4),INDEX($D$98:$D$147,MATCH(CODE(Dienstplan!R44),$H$98:$H$147,0)),IF(ISERROR(VLOOKUP(Dienstplan!R44,Berechnung!$A$98:$D$147,4,0)),0,VLOOKUP(Dienstplan!R44,Berechnung!$A$98:$D$147,4,0)))</f>
        <v>0</v>
      </c>
      <c r="T337" s="29">
        <f>IF(OR(Dienstplan!S44=Schichten!$B$3,Dienstplan!S44=Schichten!$B$4),INDEX($D$98:$D$147,MATCH(CODE(Dienstplan!S44),$H$98:$H$147,0)),IF(ISERROR(VLOOKUP(Dienstplan!S44,Berechnung!$A$98:$D$147,4,0)),0,VLOOKUP(Dienstplan!S44,Berechnung!$A$98:$D$147,4,0)))</f>
        <v>0</v>
      </c>
      <c r="U337" s="29">
        <f>IF(OR(Dienstplan!T44=Schichten!$B$3,Dienstplan!T44=Schichten!$B$4),INDEX($D$98:$D$147,MATCH(CODE(Dienstplan!T44),$H$98:$H$147,0)),IF(ISERROR(VLOOKUP(Dienstplan!T44,Berechnung!$A$98:$D$147,4,0)),0,VLOOKUP(Dienstplan!T44,Berechnung!$A$98:$D$147,4,0)))</f>
        <v>0</v>
      </c>
      <c r="V337" s="29">
        <f>IF(OR(Dienstplan!U44=Schichten!$B$3,Dienstplan!U44=Schichten!$B$4),INDEX($D$98:$D$147,MATCH(CODE(Dienstplan!U44),$H$98:$H$147,0)),IF(ISERROR(VLOOKUP(Dienstplan!U44,Berechnung!$A$98:$D$147,4,0)),0,VLOOKUP(Dienstplan!U44,Berechnung!$A$98:$D$147,4,0)))</f>
        <v>0</v>
      </c>
      <c r="W337" s="29">
        <f>IF(OR(Dienstplan!V44=Schichten!$B$3,Dienstplan!V44=Schichten!$B$4),INDEX($D$98:$D$147,MATCH(CODE(Dienstplan!V44),$H$98:$H$147,0)),IF(ISERROR(VLOOKUP(Dienstplan!V44,Berechnung!$A$98:$D$147,4,0)),0,VLOOKUP(Dienstplan!V44,Berechnung!$A$98:$D$147,4,0)))</f>
        <v>0</v>
      </c>
      <c r="X337" s="29">
        <f>IF(OR(Dienstplan!W44=Schichten!$B$3,Dienstplan!W44=Schichten!$B$4),INDEX($D$98:$D$147,MATCH(CODE(Dienstplan!W44),$H$98:$H$147,0)),IF(ISERROR(VLOOKUP(Dienstplan!W44,Berechnung!$A$98:$D$147,4,0)),0,VLOOKUP(Dienstplan!W44,Berechnung!$A$98:$D$147,4,0)))</f>
        <v>0</v>
      </c>
      <c r="Y337" s="29">
        <f>IF(OR(Dienstplan!X44=Schichten!$B$3,Dienstplan!X44=Schichten!$B$4),INDEX($D$98:$D$147,MATCH(CODE(Dienstplan!X44),$H$98:$H$147,0)),IF(ISERROR(VLOOKUP(Dienstplan!X44,Berechnung!$A$98:$D$147,4,0)),0,VLOOKUP(Dienstplan!X44,Berechnung!$A$98:$D$147,4,0)))</f>
        <v>0</v>
      </c>
      <c r="Z337" s="29">
        <f>IF(OR(Dienstplan!Y44=Schichten!$B$3,Dienstplan!Y44=Schichten!$B$4),INDEX($D$98:$D$147,MATCH(CODE(Dienstplan!Y44),$H$98:$H$147,0)),IF(ISERROR(VLOOKUP(Dienstplan!Y44,Berechnung!$A$98:$D$147,4,0)),0,VLOOKUP(Dienstplan!Y44,Berechnung!$A$98:$D$147,4,0)))</f>
        <v>0</v>
      </c>
      <c r="AA337" s="29">
        <f>IF(OR(Dienstplan!Z44=Schichten!$B$3,Dienstplan!Z44=Schichten!$B$4),INDEX($D$98:$D$147,MATCH(CODE(Dienstplan!Z44),$H$98:$H$147,0)),IF(ISERROR(VLOOKUP(Dienstplan!Z44,Berechnung!$A$98:$D$147,4,0)),0,VLOOKUP(Dienstplan!Z44,Berechnung!$A$98:$D$147,4,0)))</f>
        <v>0</v>
      </c>
      <c r="AB337" s="29">
        <f>IF(OR(Dienstplan!AA44=Schichten!$B$3,Dienstplan!AA44=Schichten!$B$4),INDEX($D$98:$D$147,MATCH(CODE(Dienstplan!AA44),$H$98:$H$147,0)),IF(ISERROR(VLOOKUP(Dienstplan!AA44,Berechnung!$A$98:$D$147,4,0)),0,VLOOKUP(Dienstplan!AA44,Berechnung!$A$98:$D$147,4,0)))</f>
        <v>0</v>
      </c>
      <c r="AC337" s="29">
        <f>IF(OR(Dienstplan!AB44=Schichten!$B$3,Dienstplan!AB44=Schichten!$B$4),INDEX($D$98:$D$147,MATCH(CODE(Dienstplan!AB44),$H$98:$H$147,0)),IF(ISERROR(VLOOKUP(Dienstplan!AB44,Berechnung!$A$98:$D$147,4,0)),0,VLOOKUP(Dienstplan!AB44,Berechnung!$A$98:$D$147,4,0)))</f>
        <v>0</v>
      </c>
      <c r="AD337" s="29">
        <f>IF(OR(Dienstplan!AC44=Schichten!$B$3,Dienstplan!AC44=Schichten!$B$4),INDEX($D$98:$D$147,MATCH(CODE(Dienstplan!AC44),$H$98:$H$147,0)),IF(ISERROR(VLOOKUP(Dienstplan!AC44,Berechnung!$A$98:$D$147,4,0)),0,VLOOKUP(Dienstplan!AC44,Berechnung!$A$98:$D$147,4,0)))</f>
        <v>0</v>
      </c>
      <c r="AE337" s="29">
        <f>IF(OR(Dienstplan!AD44=Schichten!$B$3,Dienstplan!AD44=Schichten!$B$4),INDEX($D$98:$D$147,MATCH(CODE(Dienstplan!AD44),$H$98:$H$147,0)),IF(ISERROR(VLOOKUP(Dienstplan!AD44,Berechnung!$A$98:$D$147,4,0)),0,VLOOKUP(Dienstplan!AD44,Berechnung!$A$98:$D$147,4,0)))</f>
        <v>0</v>
      </c>
      <c r="AF337" s="29">
        <f>IF(OR(Dienstplan!AE44=Schichten!$B$3,Dienstplan!AE44=Schichten!$B$4),INDEX($D$98:$D$147,MATCH(CODE(Dienstplan!AE44),$H$98:$H$147,0)),IF(ISERROR(VLOOKUP(Dienstplan!AE44,Berechnung!$A$98:$D$147,4,0)),0,VLOOKUP(Dienstplan!AE44,Berechnung!$A$98:$D$147,4,0)))</f>
        <v>0</v>
      </c>
      <c r="AG337" s="29">
        <f>IF(OR(Dienstplan!AF44=Schichten!$B$3,Dienstplan!AF44=Schichten!$B$4),INDEX($D$98:$D$147,MATCH(CODE(Dienstplan!AF44),$H$98:$H$147,0)),IF(ISERROR(VLOOKUP(Dienstplan!AF44,Berechnung!$A$98:$D$147,4,0)),0,VLOOKUP(Dienstplan!AF44,Berechnung!$A$98:$D$147,4,0)))</f>
        <v>0</v>
      </c>
      <c r="AH337" s="29">
        <f>IF(OR(Dienstplan!AG44=Schichten!$B$3,Dienstplan!AG44=Schichten!$B$4),INDEX($D$98:$D$147,MATCH(CODE(Dienstplan!AG44),$H$98:$H$147,0)),IF(ISERROR(VLOOKUP(Dienstplan!AG44,Berechnung!$A$98:$D$147,4,0)),0,VLOOKUP(Dienstplan!AG44,Berechnung!$A$98:$D$147,4,0)))</f>
        <v>0</v>
      </c>
      <c r="AI337" s="29">
        <f>IF(OR(Dienstplan!AH44=Schichten!$B$3,Dienstplan!AH44=Schichten!$B$4),INDEX($D$98:$D$147,MATCH(CODE(Dienstplan!AH44),$H$98:$H$147,0)),IF(ISERROR(VLOOKUP(Dienstplan!AH44,Berechnung!$A$98:$D$147,4,0)),0,VLOOKUP(Dienstplan!AH44,Berechnung!$A$98:$D$147,4,0)))</f>
        <v>0</v>
      </c>
      <c r="AJ337" s="29">
        <f>IF(OR(Dienstplan!AI44=Schichten!$B$3,Dienstplan!AI44=Schichten!$B$4),INDEX($D$98:$D$147,MATCH(CODE(Dienstplan!AI44),$H$98:$H$147,0)),IF(ISERROR(VLOOKUP(Dienstplan!AI44,Berechnung!$A$98:$D$147,4,0)),0,VLOOKUP(Dienstplan!AI44,Berechnung!$A$98:$D$147,4,0)))</f>
        <v>0</v>
      </c>
      <c r="AK337" s="29">
        <f>IF(OR(Dienstplan!AJ44=Schichten!$B$3,Dienstplan!AJ44=Schichten!$B$4),INDEX($D$98:$D$147,MATCH(CODE(Dienstplan!AJ44),$H$98:$H$147,0)),IF(ISERROR(VLOOKUP(Dienstplan!AJ44,Berechnung!$A$98:$D$147,4,0)),0,VLOOKUP(Dienstplan!AJ44,Berechnung!$A$98:$D$147,4,0)))</f>
        <v>0</v>
      </c>
    </row>
    <row r="338" spans="1:37" x14ac:dyDescent="0.25">
      <c r="A338" s="82" t="str">
        <f>IF(Feiertage!D188&lt;&gt;"",Feiertage!B188,"")</f>
        <v/>
      </c>
      <c r="C338">
        <f>Dienstplan!B45</f>
        <v>40</v>
      </c>
      <c r="D338" t="str">
        <f>Dienstplan!C45</f>
        <v>Vorname40</v>
      </c>
      <c r="E338" t="str">
        <f>Dienstplan!D45</f>
        <v>Nachname40</v>
      </c>
      <c r="F338" s="29" t="str">
        <f t="shared" si="21"/>
        <v>00:00</v>
      </c>
      <c r="G338" s="29">
        <f>IF(OR(Dienstplan!F45=Schichten!$B$3,Dienstplan!F45=Schichten!$B$4),INDEX($D$98:$D$147,MATCH(CODE(Dienstplan!F45),$H$98:$H$147,0)),IF(ISERROR(VLOOKUP(Dienstplan!F45,Berechnung!$A$98:$D$147,4,0)),0,VLOOKUP(Dienstplan!F45,Berechnung!$A$98:$D$147,4,0)))</f>
        <v>0</v>
      </c>
      <c r="H338" s="29">
        <f>IF(OR(Dienstplan!G45=Schichten!$B$3,Dienstplan!G45=Schichten!$B$4),INDEX($D$98:$D$147,MATCH(CODE(Dienstplan!G45),$H$98:$H$147,0)),IF(ISERROR(VLOOKUP(Dienstplan!G45,Berechnung!$A$98:$D$147,4,0)),0,VLOOKUP(Dienstplan!G45,Berechnung!$A$98:$D$147,4,0)))</f>
        <v>0</v>
      </c>
      <c r="I338" s="29">
        <f>IF(OR(Dienstplan!H45=Schichten!$B$3,Dienstplan!H45=Schichten!$B$4),INDEX($D$98:$D$147,MATCH(CODE(Dienstplan!H45),$H$98:$H$147,0)),IF(ISERROR(VLOOKUP(Dienstplan!H45,Berechnung!$A$98:$D$147,4,0)),0,VLOOKUP(Dienstplan!H45,Berechnung!$A$98:$D$147,4,0)))</f>
        <v>0</v>
      </c>
      <c r="J338" s="29">
        <f>IF(OR(Dienstplan!I45=Schichten!$B$3,Dienstplan!I45=Schichten!$B$4),INDEX($D$98:$D$147,MATCH(CODE(Dienstplan!I45),$H$98:$H$147,0)),IF(ISERROR(VLOOKUP(Dienstplan!I45,Berechnung!$A$98:$D$147,4,0)),0,VLOOKUP(Dienstplan!I45,Berechnung!$A$98:$D$147,4,0)))</f>
        <v>0</v>
      </c>
      <c r="K338" s="29">
        <f>IF(OR(Dienstplan!J45=Schichten!$B$3,Dienstplan!J45=Schichten!$B$4),INDEX($D$98:$D$147,MATCH(CODE(Dienstplan!J45),$H$98:$H$147,0)),IF(ISERROR(VLOOKUP(Dienstplan!J45,Berechnung!$A$98:$D$147,4,0)),0,VLOOKUP(Dienstplan!J45,Berechnung!$A$98:$D$147,4,0)))</f>
        <v>0</v>
      </c>
      <c r="L338" s="29">
        <f>IF(OR(Dienstplan!K45=Schichten!$B$3,Dienstplan!K45=Schichten!$B$4),INDEX($D$98:$D$147,MATCH(CODE(Dienstplan!K45),$H$98:$H$147,0)),IF(ISERROR(VLOOKUP(Dienstplan!K45,Berechnung!$A$98:$D$147,4,0)),0,VLOOKUP(Dienstplan!K45,Berechnung!$A$98:$D$147,4,0)))</f>
        <v>0</v>
      </c>
      <c r="M338" s="29">
        <f>IF(OR(Dienstplan!L45=Schichten!$B$3,Dienstplan!L45=Schichten!$B$4),INDEX($D$98:$D$147,MATCH(CODE(Dienstplan!L45),$H$98:$H$147,0)),IF(ISERROR(VLOOKUP(Dienstplan!L45,Berechnung!$A$98:$D$147,4,0)),0,VLOOKUP(Dienstplan!L45,Berechnung!$A$98:$D$147,4,0)))</f>
        <v>0</v>
      </c>
      <c r="N338" s="29">
        <f>IF(OR(Dienstplan!M45=Schichten!$B$3,Dienstplan!M45=Schichten!$B$4),INDEX($D$98:$D$147,MATCH(CODE(Dienstplan!M45),$H$98:$H$147,0)),IF(ISERROR(VLOOKUP(Dienstplan!M45,Berechnung!$A$98:$D$147,4,0)),0,VLOOKUP(Dienstplan!M45,Berechnung!$A$98:$D$147,4,0)))</f>
        <v>0</v>
      </c>
      <c r="O338" s="29">
        <f>IF(OR(Dienstplan!N45=Schichten!$B$3,Dienstplan!N45=Schichten!$B$4),INDEX($D$98:$D$147,MATCH(CODE(Dienstplan!N45),$H$98:$H$147,0)),IF(ISERROR(VLOOKUP(Dienstplan!N45,Berechnung!$A$98:$D$147,4,0)),0,VLOOKUP(Dienstplan!N45,Berechnung!$A$98:$D$147,4,0)))</f>
        <v>0</v>
      </c>
      <c r="P338" s="29">
        <f>IF(OR(Dienstplan!O45=Schichten!$B$3,Dienstplan!O45=Schichten!$B$4),INDEX($D$98:$D$147,MATCH(CODE(Dienstplan!O45),$H$98:$H$147,0)),IF(ISERROR(VLOOKUP(Dienstplan!O45,Berechnung!$A$98:$D$147,4,0)),0,VLOOKUP(Dienstplan!O45,Berechnung!$A$98:$D$147,4,0)))</f>
        <v>0</v>
      </c>
      <c r="Q338" s="29">
        <f>IF(OR(Dienstplan!P45=Schichten!$B$3,Dienstplan!P45=Schichten!$B$4),INDEX($D$98:$D$147,MATCH(CODE(Dienstplan!P45),$H$98:$H$147,0)),IF(ISERROR(VLOOKUP(Dienstplan!P45,Berechnung!$A$98:$D$147,4,0)),0,VLOOKUP(Dienstplan!P45,Berechnung!$A$98:$D$147,4,0)))</f>
        <v>0</v>
      </c>
      <c r="R338" s="29">
        <f>IF(OR(Dienstplan!Q45=Schichten!$B$3,Dienstplan!Q45=Schichten!$B$4),INDEX($D$98:$D$147,MATCH(CODE(Dienstplan!Q45),$H$98:$H$147,0)),IF(ISERROR(VLOOKUP(Dienstplan!Q45,Berechnung!$A$98:$D$147,4,0)),0,VLOOKUP(Dienstplan!Q45,Berechnung!$A$98:$D$147,4,0)))</f>
        <v>0</v>
      </c>
      <c r="S338" s="29">
        <f>IF(OR(Dienstplan!R45=Schichten!$B$3,Dienstplan!R45=Schichten!$B$4),INDEX($D$98:$D$147,MATCH(CODE(Dienstplan!R45),$H$98:$H$147,0)),IF(ISERROR(VLOOKUP(Dienstplan!R45,Berechnung!$A$98:$D$147,4,0)),0,VLOOKUP(Dienstplan!R45,Berechnung!$A$98:$D$147,4,0)))</f>
        <v>0</v>
      </c>
      <c r="T338" s="29">
        <f>IF(OR(Dienstplan!S45=Schichten!$B$3,Dienstplan!S45=Schichten!$B$4),INDEX($D$98:$D$147,MATCH(CODE(Dienstplan!S45),$H$98:$H$147,0)),IF(ISERROR(VLOOKUP(Dienstplan!S45,Berechnung!$A$98:$D$147,4,0)),0,VLOOKUP(Dienstplan!S45,Berechnung!$A$98:$D$147,4,0)))</f>
        <v>0</v>
      </c>
      <c r="U338" s="29">
        <f>IF(OR(Dienstplan!T45=Schichten!$B$3,Dienstplan!T45=Schichten!$B$4),INDEX($D$98:$D$147,MATCH(CODE(Dienstplan!T45),$H$98:$H$147,0)),IF(ISERROR(VLOOKUP(Dienstplan!T45,Berechnung!$A$98:$D$147,4,0)),0,VLOOKUP(Dienstplan!T45,Berechnung!$A$98:$D$147,4,0)))</f>
        <v>0</v>
      </c>
      <c r="V338" s="29">
        <f>IF(OR(Dienstplan!U45=Schichten!$B$3,Dienstplan!U45=Schichten!$B$4),INDEX($D$98:$D$147,MATCH(CODE(Dienstplan!U45),$H$98:$H$147,0)),IF(ISERROR(VLOOKUP(Dienstplan!U45,Berechnung!$A$98:$D$147,4,0)),0,VLOOKUP(Dienstplan!U45,Berechnung!$A$98:$D$147,4,0)))</f>
        <v>0</v>
      </c>
      <c r="W338" s="29">
        <f>IF(OR(Dienstplan!V45=Schichten!$B$3,Dienstplan!V45=Schichten!$B$4),INDEX($D$98:$D$147,MATCH(CODE(Dienstplan!V45),$H$98:$H$147,0)),IF(ISERROR(VLOOKUP(Dienstplan!V45,Berechnung!$A$98:$D$147,4,0)),0,VLOOKUP(Dienstplan!V45,Berechnung!$A$98:$D$147,4,0)))</f>
        <v>0</v>
      </c>
      <c r="X338" s="29">
        <f>IF(OR(Dienstplan!W45=Schichten!$B$3,Dienstplan!W45=Schichten!$B$4),INDEX($D$98:$D$147,MATCH(CODE(Dienstplan!W45),$H$98:$H$147,0)),IF(ISERROR(VLOOKUP(Dienstplan!W45,Berechnung!$A$98:$D$147,4,0)),0,VLOOKUP(Dienstplan!W45,Berechnung!$A$98:$D$147,4,0)))</f>
        <v>0</v>
      </c>
      <c r="Y338" s="29">
        <f>IF(OR(Dienstplan!X45=Schichten!$B$3,Dienstplan!X45=Schichten!$B$4),INDEX($D$98:$D$147,MATCH(CODE(Dienstplan!X45),$H$98:$H$147,0)),IF(ISERROR(VLOOKUP(Dienstplan!X45,Berechnung!$A$98:$D$147,4,0)),0,VLOOKUP(Dienstplan!X45,Berechnung!$A$98:$D$147,4,0)))</f>
        <v>0</v>
      </c>
      <c r="Z338" s="29">
        <f>IF(OR(Dienstplan!Y45=Schichten!$B$3,Dienstplan!Y45=Schichten!$B$4),INDEX($D$98:$D$147,MATCH(CODE(Dienstplan!Y45),$H$98:$H$147,0)),IF(ISERROR(VLOOKUP(Dienstplan!Y45,Berechnung!$A$98:$D$147,4,0)),0,VLOOKUP(Dienstplan!Y45,Berechnung!$A$98:$D$147,4,0)))</f>
        <v>0</v>
      </c>
      <c r="AA338" s="29">
        <f>IF(OR(Dienstplan!Z45=Schichten!$B$3,Dienstplan!Z45=Schichten!$B$4),INDEX($D$98:$D$147,MATCH(CODE(Dienstplan!Z45),$H$98:$H$147,0)),IF(ISERROR(VLOOKUP(Dienstplan!Z45,Berechnung!$A$98:$D$147,4,0)),0,VLOOKUP(Dienstplan!Z45,Berechnung!$A$98:$D$147,4,0)))</f>
        <v>0</v>
      </c>
      <c r="AB338" s="29">
        <f>IF(OR(Dienstplan!AA45=Schichten!$B$3,Dienstplan!AA45=Schichten!$B$4),INDEX($D$98:$D$147,MATCH(CODE(Dienstplan!AA45),$H$98:$H$147,0)),IF(ISERROR(VLOOKUP(Dienstplan!AA45,Berechnung!$A$98:$D$147,4,0)),0,VLOOKUP(Dienstplan!AA45,Berechnung!$A$98:$D$147,4,0)))</f>
        <v>0</v>
      </c>
      <c r="AC338" s="29">
        <f>IF(OR(Dienstplan!AB45=Schichten!$B$3,Dienstplan!AB45=Schichten!$B$4),INDEX($D$98:$D$147,MATCH(CODE(Dienstplan!AB45),$H$98:$H$147,0)),IF(ISERROR(VLOOKUP(Dienstplan!AB45,Berechnung!$A$98:$D$147,4,0)),0,VLOOKUP(Dienstplan!AB45,Berechnung!$A$98:$D$147,4,0)))</f>
        <v>0</v>
      </c>
      <c r="AD338" s="29">
        <f>IF(OR(Dienstplan!AC45=Schichten!$B$3,Dienstplan!AC45=Schichten!$B$4),INDEX($D$98:$D$147,MATCH(CODE(Dienstplan!AC45),$H$98:$H$147,0)),IF(ISERROR(VLOOKUP(Dienstplan!AC45,Berechnung!$A$98:$D$147,4,0)),0,VLOOKUP(Dienstplan!AC45,Berechnung!$A$98:$D$147,4,0)))</f>
        <v>0</v>
      </c>
      <c r="AE338" s="29">
        <f>IF(OR(Dienstplan!AD45=Schichten!$B$3,Dienstplan!AD45=Schichten!$B$4),INDEX($D$98:$D$147,MATCH(CODE(Dienstplan!AD45),$H$98:$H$147,0)),IF(ISERROR(VLOOKUP(Dienstplan!AD45,Berechnung!$A$98:$D$147,4,0)),0,VLOOKUP(Dienstplan!AD45,Berechnung!$A$98:$D$147,4,0)))</f>
        <v>0</v>
      </c>
      <c r="AF338" s="29">
        <f>IF(OR(Dienstplan!AE45=Schichten!$B$3,Dienstplan!AE45=Schichten!$B$4),INDEX($D$98:$D$147,MATCH(CODE(Dienstplan!AE45),$H$98:$H$147,0)),IF(ISERROR(VLOOKUP(Dienstplan!AE45,Berechnung!$A$98:$D$147,4,0)),0,VLOOKUP(Dienstplan!AE45,Berechnung!$A$98:$D$147,4,0)))</f>
        <v>0</v>
      </c>
      <c r="AG338" s="29">
        <f>IF(OR(Dienstplan!AF45=Schichten!$B$3,Dienstplan!AF45=Schichten!$B$4),INDEX($D$98:$D$147,MATCH(CODE(Dienstplan!AF45),$H$98:$H$147,0)),IF(ISERROR(VLOOKUP(Dienstplan!AF45,Berechnung!$A$98:$D$147,4,0)),0,VLOOKUP(Dienstplan!AF45,Berechnung!$A$98:$D$147,4,0)))</f>
        <v>0</v>
      </c>
      <c r="AH338" s="29">
        <f>IF(OR(Dienstplan!AG45=Schichten!$B$3,Dienstplan!AG45=Schichten!$B$4),INDEX($D$98:$D$147,MATCH(CODE(Dienstplan!AG45),$H$98:$H$147,0)),IF(ISERROR(VLOOKUP(Dienstplan!AG45,Berechnung!$A$98:$D$147,4,0)),0,VLOOKUP(Dienstplan!AG45,Berechnung!$A$98:$D$147,4,0)))</f>
        <v>0</v>
      </c>
      <c r="AI338" s="29">
        <f>IF(OR(Dienstplan!AH45=Schichten!$B$3,Dienstplan!AH45=Schichten!$B$4),INDEX($D$98:$D$147,MATCH(CODE(Dienstplan!AH45),$H$98:$H$147,0)),IF(ISERROR(VLOOKUP(Dienstplan!AH45,Berechnung!$A$98:$D$147,4,0)),0,VLOOKUP(Dienstplan!AH45,Berechnung!$A$98:$D$147,4,0)))</f>
        <v>0</v>
      </c>
      <c r="AJ338" s="29">
        <f>IF(OR(Dienstplan!AI45=Schichten!$B$3,Dienstplan!AI45=Schichten!$B$4),INDEX($D$98:$D$147,MATCH(CODE(Dienstplan!AI45),$H$98:$H$147,0)),IF(ISERROR(VLOOKUP(Dienstplan!AI45,Berechnung!$A$98:$D$147,4,0)),0,VLOOKUP(Dienstplan!AI45,Berechnung!$A$98:$D$147,4,0)))</f>
        <v>0</v>
      </c>
      <c r="AK338" s="29">
        <f>IF(OR(Dienstplan!AJ45=Schichten!$B$3,Dienstplan!AJ45=Schichten!$B$4),INDEX($D$98:$D$147,MATCH(CODE(Dienstplan!AJ45),$H$98:$H$147,0)),IF(ISERROR(VLOOKUP(Dienstplan!AJ45,Berechnung!$A$98:$D$147,4,0)),0,VLOOKUP(Dienstplan!AJ45,Berechnung!$A$98:$D$147,4,0)))</f>
        <v>0</v>
      </c>
    </row>
    <row r="339" spans="1:37" x14ac:dyDescent="0.25">
      <c r="A339" s="82" t="str">
        <f>IF(Feiertage!D189&lt;&gt;"",Feiertage!B189,"")</f>
        <v/>
      </c>
      <c r="C339">
        <f>Dienstplan!B46</f>
        <v>41</v>
      </c>
      <c r="D339" t="str">
        <f>Dienstplan!C46</f>
        <v>Vorname41</v>
      </c>
      <c r="E339" t="str">
        <f>Dienstplan!D46</f>
        <v>Nachname41</v>
      </c>
      <c r="F339" s="29" t="str">
        <f t="shared" si="21"/>
        <v>00:00</v>
      </c>
      <c r="G339" s="29">
        <f>IF(OR(Dienstplan!F46=Schichten!$B$3,Dienstplan!F46=Schichten!$B$4),INDEX($D$98:$D$147,MATCH(CODE(Dienstplan!F46),$H$98:$H$147,0)),IF(ISERROR(VLOOKUP(Dienstplan!F46,Berechnung!$A$98:$D$147,4,0)),0,VLOOKUP(Dienstplan!F46,Berechnung!$A$98:$D$147,4,0)))</f>
        <v>0</v>
      </c>
      <c r="H339" s="29">
        <f>IF(OR(Dienstplan!G46=Schichten!$B$3,Dienstplan!G46=Schichten!$B$4),INDEX($D$98:$D$147,MATCH(CODE(Dienstplan!G46),$H$98:$H$147,0)),IF(ISERROR(VLOOKUP(Dienstplan!G46,Berechnung!$A$98:$D$147,4,0)),0,VLOOKUP(Dienstplan!G46,Berechnung!$A$98:$D$147,4,0)))</f>
        <v>0</v>
      </c>
      <c r="I339" s="29">
        <f>IF(OR(Dienstplan!H46=Schichten!$B$3,Dienstplan!H46=Schichten!$B$4),INDEX($D$98:$D$147,MATCH(CODE(Dienstplan!H46),$H$98:$H$147,0)),IF(ISERROR(VLOOKUP(Dienstplan!H46,Berechnung!$A$98:$D$147,4,0)),0,VLOOKUP(Dienstplan!H46,Berechnung!$A$98:$D$147,4,0)))</f>
        <v>0</v>
      </c>
      <c r="J339" s="29">
        <f>IF(OR(Dienstplan!I46=Schichten!$B$3,Dienstplan!I46=Schichten!$B$4),INDEX($D$98:$D$147,MATCH(CODE(Dienstplan!I46),$H$98:$H$147,0)),IF(ISERROR(VLOOKUP(Dienstplan!I46,Berechnung!$A$98:$D$147,4,0)),0,VLOOKUP(Dienstplan!I46,Berechnung!$A$98:$D$147,4,0)))</f>
        <v>0</v>
      </c>
      <c r="K339" s="29">
        <f>IF(OR(Dienstplan!J46=Schichten!$B$3,Dienstplan!J46=Schichten!$B$4),INDEX($D$98:$D$147,MATCH(CODE(Dienstplan!J46),$H$98:$H$147,0)),IF(ISERROR(VLOOKUP(Dienstplan!J46,Berechnung!$A$98:$D$147,4,0)),0,VLOOKUP(Dienstplan!J46,Berechnung!$A$98:$D$147,4,0)))</f>
        <v>0</v>
      </c>
      <c r="L339" s="29">
        <f>IF(OR(Dienstplan!K46=Schichten!$B$3,Dienstplan!K46=Schichten!$B$4),INDEX($D$98:$D$147,MATCH(CODE(Dienstplan!K46),$H$98:$H$147,0)),IF(ISERROR(VLOOKUP(Dienstplan!K46,Berechnung!$A$98:$D$147,4,0)),0,VLOOKUP(Dienstplan!K46,Berechnung!$A$98:$D$147,4,0)))</f>
        <v>0</v>
      </c>
      <c r="M339" s="29">
        <f>IF(OR(Dienstplan!L46=Schichten!$B$3,Dienstplan!L46=Schichten!$B$4),INDEX($D$98:$D$147,MATCH(CODE(Dienstplan!L46),$H$98:$H$147,0)),IF(ISERROR(VLOOKUP(Dienstplan!L46,Berechnung!$A$98:$D$147,4,0)),0,VLOOKUP(Dienstplan!L46,Berechnung!$A$98:$D$147,4,0)))</f>
        <v>0</v>
      </c>
      <c r="N339" s="29">
        <f>IF(OR(Dienstplan!M46=Schichten!$B$3,Dienstplan!M46=Schichten!$B$4),INDEX($D$98:$D$147,MATCH(CODE(Dienstplan!M46),$H$98:$H$147,0)),IF(ISERROR(VLOOKUP(Dienstplan!M46,Berechnung!$A$98:$D$147,4,0)),0,VLOOKUP(Dienstplan!M46,Berechnung!$A$98:$D$147,4,0)))</f>
        <v>0</v>
      </c>
      <c r="O339" s="29">
        <f>IF(OR(Dienstplan!N46=Schichten!$B$3,Dienstplan!N46=Schichten!$B$4),INDEX($D$98:$D$147,MATCH(CODE(Dienstplan!N46),$H$98:$H$147,0)),IF(ISERROR(VLOOKUP(Dienstplan!N46,Berechnung!$A$98:$D$147,4,0)),0,VLOOKUP(Dienstplan!N46,Berechnung!$A$98:$D$147,4,0)))</f>
        <v>0</v>
      </c>
      <c r="P339" s="29">
        <f>IF(OR(Dienstplan!O46=Schichten!$B$3,Dienstplan!O46=Schichten!$B$4),INDEX($D$98:$D$147,MATCH(CODE(Dienstplan!O46),$H$98:$H$147,0)),IF(ISERROR(VLOOKUP(Dienstplan!O46,Berechnung!$A$98:$D$147,4,0)),0,VLOOKUP(Dienstplan!O46,Berechnung!$A$98:$D$147,4,0)))</f>
        <v>0</v>
      </c>
      <c r="Q339" s="29">
        <f>IF(OR(Dienstplan!P46=Schichten!$B$3,Dienstplan!P46=Schichten!$B$4),INDEX($D$98:$D$147,MATCH(CODE(Dienstplan!P46),$H$98:$H$147,0)),IF(ISERROR(VLOOKUP(Dienstplan!P46,Berechnung!$A$98:$D$147,4,0)),0,VLOOKUP(Dienstplan!P46,Berechnung!$A$98:$D$147,4,0)))</f>
        <v>0</v>
      </c>
      <c r="R339" s="29">
        <f>IF(OR(Dienstplan!Q46=Schichten!$B$3,Dienstplan!Q46=Schichten!$B$4),INDEX($D$98:$D$147,MATCH(CODE(Dienstplan!Q46),$H$98:$H$147,0)),IF(ISERROR(VLOOKUP(Dienstplan!Q46,Berechnung!$A$98:$D$147,4,0)),0,VLOOKUP(Dienstplan!Q46,Berechnung!$A$98:$D$147,4,0)))</f>
        <v>0</v>
      </c>
      <c r="S339" s="29">
        <f>IF(OR(Dienstplan!R46=Schichten!$B$3,Dienstplan!R46=Schichten!$B$4),INDEX($D$98:$D$147,MATCH(CODE(Dienstplan!R46),$H$98:$H$147,0)),IF(ISERROR(VLOOKUP(Dienstplan!R46,Berechnung!$A$98:$D$147,4,0)),0,VLOOKUP(Dienstplan!R46,Berechnung!$A$98:$D$147,4,0)))</f>
        <v>0</v>
      </c>
      <c r="T339" s="29">
        <f>IF(OR(Dienstplan!S46=Schichten!$B$3,Dienstplan!S46=Schichten!$B$4),INDEX($D$98:$D$147,MATCH(CODE(Dienstplan!S46),$H$98:$H$147,0)),IF(ISERROR(VLOOKUP(Dienstplan!S46,Berechnung!$A$98:$D$147,4,0)),0,VLOOKUP(Dienstplan!S46,Berechnung!$A$98:$D$147,4,0)))</f>
        <v>0</v>
      </c>
      <c r="U339" s="29">
        <f>IF(OR(Dienstplan!T46=Schichten!$B$3,Dienstplan!T46=Schichten!$B$4),INDEX($D$98:$D$147,MATCH(CODE(Dienstplan!T46),$H$98:$H$147,0)),IF(ISERROR(VLOOKUP(Dienstplan!T46,Berechnung!$A$98:$D$147,4,0)),0,VLOOKUP(Dienstplan!T46,Berechnung!$A$98:$D$147,4,0)))</f>
        <v>0</v>
      </c>
      <c r="V339" s="29">
        <f>IF(OR(Dienstplan!U46=Schichten!$B$3,Dienstplan!U46=Schichten!$B$4),INDEX($D$98:$D$147,MATCH(CODE(Dienstplan!U46),$H$98:$H$147,0)),IF(ISERROR(VLOOKUP(Dienstplan!U46,Berechnung!$A$98:$D$147,4,0)),0,VLOOKUP(Dienstplan!U46,Berechnung!$A$98:$D$147,4,0)))</f>
        <v>0</v>
      </c>
      <c r="W339" s="29">
        <f>IF(OR(Dienstplan!V46=Schichten!$B$3,Dienstplan!V46=Schichten!$B$4),INDEX($D$98:$D$147,MATCH(CODE(Dienstplan!V46),$H$98:$H$147,0)),IF(ISERROR(VLOOKUP(Dienstplan!V46,Berechnung!$A$98:$D$147,4,0)),0,VLOOKUP(Dienstplan!V46,Berechnung!$A$98:$D$147,4,0)))</f>
        <v>0</v>
      </c>
      <c r="X339" s="29">
        <f>IF(OR(Dienstplan!W46=Schichten!$B$3,Dienstplan!W46=Schichten!$B$4),INDEX($D$98:$D$147,MATCH(CODE(Dienstplan!W46),$H$98:$H$147,0)),IF(ISERROR(VLOOKUP(Dienstplan!W46,Berechnung!$A$98:$D$147,4,0)),0,VLOOKUP(Dienstplan!W46,Berechnung!$A$98:$D$147,4,0)))</f>
        <v>0</v>
      </c>
      <c r="Y339" s="29">
        <f>IF(OR(Dienstplan!X46=Schichten!$B$3,Dienstplan!X46=Schichten!$B$4),INDEX($D$98:$D$147,MATCH(CODE(Dienstplan!X46),$H$98:$H$147,0)),IF(ISERROR(VLOOKUP(Dienstplan!X46,Berechnung!$A$98:$D$147,4,0)),0,VLOOKUP(Dienstplan!X46,Berechnung!$A$98:$D$147,4,0)))</f>
        <v>0</v>
      </c>
      <c r="Z339" s="29">
        <f>IF(OR(Dienstplan!Y46=Schichten!$B$3,Dienstplan!Y46=Schichten!$B$4),INDEX($D$98:$D$147,MATCH(CODE(Dienstplan!Y46),$H$98:$H$147,0)),IF(ISERROR(VLOOKUP(Dienstplan!Y46,Berechnung!$A$98:$D$147,4,0)),0,VLOOKUP(Dienstplan!Y46,Berechnung!$A$98:$D$147,4,0)))</f>
        <v>0</v>
      </c>
      <c r="AA339" s="29">
        <f>IF(OR(Dienstplan!Z46=Schichten!$B$3,Dienstplan!Z46=Schichten!$B$4),INDEX($D$98:$D$147,MATCH(CODE(Dienstplan!Z46),$H$98:$H$147,0)),IF(ISERROR(VLOOKUP(Dienstplan!Z46,Berechnung!$A$98:$D$147,4,0)),0,VLOOKUP(Dienstplan!Z46,Berechnung!$A$98:$D$147,4,0)))</f>
        <v>0</v>
      </c>
      <c r="AB339" s="29">
        <f>IF(OR(Dienstplan!AA46=Schichten!$B$3,Dienstplan!AA46=Schichten!$B$4),INDEX($D$98:$D$147,MATCH(CODE(Dienstplan!AA46),$H$98:$H$147,0)),IF(ISERROR(VLOOKUP(Dienstplan!AA46,Berechnung!$A$98:$D$147,4,0)),0,VLOOKUP(Dienstplan!AA46,Berechnung!$A$98:$D$147,4,0)))</f>
        <v>0</v>
      </c>
      <c r="AC339" s="29">
        <f>IF(OR(Dienstplan!AB46=Schichten!$B$3,Dienstplan!AB46=Schichten!$B$4),INDEX($D$98:$D$147,MATCH(CODE(Dienstplan!AB46),$H$98:$H$147,0)),IF(ISERROR(VLOOKUP(Dienstplan!AB46,Berechnung!$A$98:$D$147,4,0)),0,VLOOKUP(Dienstplan!AB46,Berechnung!$A$98:$D$147,4,0)))</f>
        <v>0</v>
      </c>
      <c r="AD339" s="29">
        <f>IF(OR(Dienstplan!AC46=Schichten!$B$3,Dienstplan!AC46=Schichten!$B$4),INDEX($D$98:$D$147,MATCH(CODE(Dienstplan!AC46),$H$98:$H$147,0)),IF(ISERROR(VLOOKUP(Dienstplan!AC46,Berechnung!$A$98:$D$147,4,0)),0,VLOOKUP(Dienstplan!AC46,Berechnung!$A$98:$D$147,4,0)))</f>
        <v>0</v>
      </c>
      <c r="AE339" s="29">
        <f>IF(OR(Dienstplan!AD46=Schichten!$B$3,Dienstplan!AD46=Schichten!$B$4),INDEX($D$98:$D$147,MATCH(CODE(Dienstplan!AD46),$H$98:$H$147,0)),IF(ISERROR(VLOOKUP(Dienstplan!AD46,Berechnung!$A$98:$D$147,4,0)),0,VLOOKUP(Dienstplan!AD46,Berechnung!$A$98:$D$147,4,0)))</f>
        <v>0</v>
      </c>
      <c r="AF339" s="29">
        <f>IF(OR(Dienstplan!AE46=Schichten!$B$3,Dienstplan!AE46=Schichten!$B$4),INDEX($D$98:$D$147,MATCH(CODE(Dienstplan!AE46),$H$98:$H$147,0)),IF(ISERROR(VLOOKUP(Dienstplan!AE46,Berechnung!$A$98:$D$147,4,0)),0,VLOOKUP(Dienstplan!AE46,Berechnung!$A$98:$D$147,4,0)))</f>
        <v>0</v>
      </c>
      <c r="AG339" s="29">
        <f>IF(OR(Dienstplan!AF46=Schichten!$B$3,Dienstplan!AF46=Schichten!$B$4),INDEX($D$98:$D$147,MATCH(CODE(Dienstplan!AF46),$H$98:$H$147,0)),IF(ISERROR(VLOOKUP(Dienstplan!AF46,Berechnung!$A$98:$D$147,4,0)),0,VLOOKUP(Dienstplan!AF46,Berechnung!$A$98:$D$147,4,0)))</f>
        <v>0</v>
      </c>
      <c r="AH339" s="29">
        <f>IF(OR(Dienstplan!AG46=Schichten!$B$3,Dienstplan!AG46=Schichten!$B$4),INDEX($D$98:$D$147,MATCH(CODE(Dienstplan!AG46),$H$98:$H$147,0)),IF(ISERROR(VLOOKUP(Dienstplan!AG46,Berechnung!$A$98:$D$147,4,0)),0,VLOOKUP(Dienstplan!AG46,Berechnung!$A$98:$D$147,4,0)))</f>
        <v>0</v>
      </c>
      <c r="AI339" s="29">
        <f>IF(OR(Dienstplan!AH46=Schichten!$B$3,Dienstplan!AH46=Schichten!$B$4),INDEX($D$98:$D$147,MATCH(CODE(Dienstplan!AH46),$H$98:$H$147,0)),IF(ISERROR(VLOOKUP(Dienstplan!AH46,Berechnung!$A$98:$D$147,4,0)),0,VLOOKUP(Dienstplan!AH46,Berechnung!$A$98:$D$147,4,0)))</f>
        <v>0</v>
      </c>
      <c r="AJ339" s="29">
        <f>IF(OR(Dienstplan!AI46=Schichten!$B$3,Dienstplan!AI46=Schichten!$B$4),INDEX($D$98:$D$147,MATCH(CODE(Dienstplan!AI46),$H$98:$H$147,0)),IF(ISERROR(VLOOKUP(Dienstplan!AI46,Berechnung!$A$98:$D$147,4,0)),0,VLOOKUP(Dienstplan!AI46,Berechnung!$A$98:$D$147,4,0)))</f>
        <v>0</v>
      </c>
      <c r="AK339" s="29">
        <f>IF(OR(Dienstplan!AJ46=Schichten!$B$3,Dienstplan!AJ46=Schichten!$B$4),INDEX($D$98:$D$147,MATCH(CODE(Dienstplan!AJ46),$H$98:$H$147,0)),IF(ISERROR(VLOOKUP(Dienstplan!AJ46,Berechnung!$A$98:$D$147,4,0)),0,VLOOKUP(Dienstplan!AJ46,Berechnung!$A$98:$D$147,4,0)))</f>
        <v>0</v>
      </c>
    </row>
    <row r="340" spans="1:37" x14ac:dyDescent="0.25">
      <c r="A340" s="82" t="str">
        <f>IF(Feiertage!D190&lt;&gt;"",Feiertage!B190,"")</f>
        <v/>
      </c>
      <c r="C340">
        <f>Dienstplan!B47</f>
        <v>42</v>
      </c>
      <c r="D340" t="str">
        <f>Dienstplan!C47</f>
        <v>Vorname42</v>
      </c>
      <c r="E340" t="str">
        <f>Dienstplan!D47</f>
        <v>Nachname42</v>
      </c>
      <c r="F340" s="29" t="str">
        <f t="shared" si="21"/>
        <v>00:00</v>
      </c>
      <c r="G340" s="29">
        <f>IF(OR(Dienstplan!F47=Schichten!$B$3,Dienstplan!F47=Schichten!$B$4),INDEX($D$98:$D$147,MATCH(CODE(Dienstplan!F47),$H$98:$H$147,0)),IF(ISERROR(VLOOKUP(Dienstplan!F47,Berechnung!$A$98:$D$147,4,0)),0,VLOOKUP(Dienstplan!F47,Berechnung!$A$98:$D$147,4,0)))</f>
        <v>0</v>
      </c>
      <c r="H340" s="29">
        <f>IF(OR(Dienstplan!G47=Schichten!$B$3,Dienstplan!G47=Schichten!$B$4),INDEX($D$98:$D$147,MATCH(CODE(Dienstplan!G47),$H$98:$H$147,0)),IF(ISERROR(VLOOKUP(Dienstplan!G47,Berechnung!$A$98:$D$147,4,0)),0,VLOOKUP(Dienstplan!G47,Berechnung!$A$98:$D$147,4,0)))</f>
        <v>0</v>
      </c>
      <c r="I340" s="29">
        <f>IF(OR(Dienstplan!H47=Schichten!$B$3,Dienstplan!H47=Schichten!$B$4),INDEX($D$98:$D$147,MATCH(CODE(Dienstplan!H47),$H$98:$H$147,0)),IF(ISERROR(VLOOKUP(Dienstplan!H47,Berechnung!$A$98:$D$147,4,0)),0,VLOOKUP(Dienstplan!H47,Berechnung!$A$98:$D$147,4,0)))</f>
        <v>0</v>
      </c>
      <c r="J340" s="29">
        <f>IF(OR(Dienstplan!I47=Schichten!$B$3,Dienstplan!I47=Schichten!$B$4),INDEX($D$98:$D$147,MATCH(CODE(Dienstplan!I47),$H$98:$H$147,0)),IF(ISERROR(VLOOKUP(Dienstplan!I47,Berechnung!$A$98:$D$147,4,0)),0,VLOOKUP(Dienstplan!I47,Berechnung!$A$98:$D$147,4,0)))</f>
        <v>0</v>
      </c>
      <c r="K340" s="29">
        <f>IF(OR(Dienstplan!J47=Schichten!$B$3,Dienstplan!J47=Schichten!$B$4),INDEX($D$98:$D$147,MATCH(CODE(Dienstplan!J47),$H$98:$H$147,0)),IF(ISERROR(VLOOKUP(Dienstplan!J47,Berechnung!$A$98:$D$147,4,0)),0,VLOOKUP(Dienstplan!J47,Berechnung!$A$98:$D$147,4,0)))</f>
        <v>0</v>
      </c>
      <c r="L340" s="29">
        <f>IF(OR(Dienstplan!K47=Schichten!$B$3,Dienstplan!K47=Schichten!$B$4),INDEX($D$98:$D$147,MATCH(CODE(Dienstplan!K47),$H$98:$H$147,0)),IF(ISERROR(VLOOKUP(Dienstplan!K47,Berechnung!$A$98:$D$147,4,0)),0,VLOOKUP(Dienstplan!K47,Berechnung!$A$98:$D$147,4,0)))</f>
        <v>0</v>
      </c>
      <c r="M340" s="29">
        <f>IF(OR(Dienstplan!L47=Schichten!$B$3,Dienstplan!L47=Schichten!$B$4),INDEX($D$98:$D$147,MATCH(CODE(Dienstplan!L47),$H$98:$H$147,0)),IF(ISERROR(VLOOKUP(Dienstplan!L47,Berechnung!$A$98:$D$147,4,0)),0,VLOOKUP(Dienstplan!L47,Berechnung!$A$98:$D$147,4,0)))</f>
        <v>0</v>
      </c>
      <c r="N340" s="29">
        <f>IF(OR(Dienstplan!M47=Schichten!$B$3,Dienstplan!M47=Schichten!$B$4),INDEX($D$98:$D$147,MATCH(CODE(Dienstplan!M47),$H$98:$H$147,0)),IF(ISERROR(VLOOKUP(Dienstplan!M47,Berechnung!$A$98:$D$147,4,0)),0,VLOOKUP(Dienstplan!M47,Berechnung!$A$98:$D$147,4,0)))</f>
        <v>0</v>
      </c>
      <c r="O340" s="29">
        <f>IF(OR(Dienstplan!N47=Schichten!$B$3,Dienstplan!N47=Schichten!$B$4),INDEX($D$98:$D$147,MATCH(CODE(Dienstplan!N47),$H$98:$H$147,0)),IF(ISERROR(VLOOKUP(Dienstplan!N47,Berechnung!$A$98:$D$147,4,0)),0,VLOOKUP(Dienstplan!N47,Berechnung!$A$98:$D$147,4,0)))</f>
        <v>0</v>
      </c>
      <c r="P340" s="29">
        <f>IF(OR(Dienstplan!O47=Schichten!$B$3,Dienstplan!O47=Schichten!$B$4),INDEX($D$98:$D$147,MATCH(CODE(Dienstplan!O47),$H$98:$H$147,0)),IF(ISERROR(VLOOKUP(Dienstplan!O47,Berechnung!$A$98:$D$147,4,0)),0,VLOOKUP(Dienstplan!O47,Berechnung!$A$98:$D$147,4,0)))</f>
        <v>0</v>
      </c>
      <c r="Q340" s="29">
        <f>IF(OR(Dienstplan!P47=Schichten!$B$3,Dienstplan!P47=Schichten!$B$4),INDEX($D$98:$D$147,MATCH(CODE(Dienstplan!P47),$H$98:$H$147,0)),IF(ISERROR(VLOOKUP(Dienstplan!P47,Berechnung!$A$98:$D$147,4,0)),0,VLOOKUP(Dienstplan!P47,Berechnung!$A$98:$D$147,4,0)))</f>
        <v>0</v>
      </c>
      <c r="R340" s="29">
        <f>IF(OR(Dienstplan!Q47=Schichten!$B$3,Dienstplan!Q47=Schichten!$B$4),INDEX($D$98:$D$147,MATCH(CODE(Dienstplan!Q47),$H$98:$H$147,0)),IF(ISERROR(VLOOKUP(Dienstplan!Q47,Berechnung!$A$98:$D$147,4,0)),0,VLOOKUP(Dienstplan!Q47,Berechnung!$A$98:$D$147,4,0)))</f>
        <v>0</v>
      </c>
      <c r="S340" s="29">
        <f>IF(OR(Dienstplan!R47=Schichten!$B$3,Dienstplan!R47=Schichten!$B$4),INDEX($D$98:$D$147,MATCH(CODE(Dienstplan!R47),$H$98:$H$147,0)),IF(ISERROR(VLOOKUP(Dienstplan!R47,Berechnung!$A$98:$D$147,4,0)),0,VLOOKUP(Dienstplan!R47,Berechnung!$A$98:$D$147,4,0)))</f>
        <v>0</v>
      </c>
      <c r="T340" s="29">
        <f>IF(OR(Dienstplan!S47=Schichten!$B$3,Dienstplan!S47=Schichten!$B$4),INDEX($D$98:$D$147,MATCH(CODE(Dienstplan!S47),$H$98:$H$147,0)),IF(ISERROR(VLOOKUP(Dienstplan!S47,Berechnung!$A$98:$D$147,4,0)),0,VLOOKUP(Dienstplan!S47,Berechnung!$A$98:$D$147,4,0)))</f>
        <v>0</v>
      </c>
      <c r="U340" s="29">
        <f>IF(OR(Dienstplan!T47=Schichten!$B$3,Dienstplan!T47=Schichten!$B$4),INDEX($D$98:$D$147,MATCH(CODE(Dienstplan!T47),$H$98:$H$147,0)),IF(ISERROR(VLOOKUP(Dienstplan!T47,Berechnung!$A$98:$D$147,4,0)),0,VLOOKUP(Dienstplan!T47,Berechnung!$A$98:$D$147,4,0)))</f>
        <v>0</v>
      </c>
      <c r="V340" s="29">
        <f>IF(OR(Dienstplan!U47=Schichten!$B$3,Dienstplan!U47=Schichten!$B$4),INDEX($D$98:$D$147,MATCH(CODE(Dienstplan!U47),$H$98:$H$147,0)),IF(ISERROR(VLOOKUP(Dienstplan!U47,Berechnung!$A$98:$D$147,4,0)),0,VLOOKUP(Dienstplan!U47,Berechnung!$A$98:$D$147,4,0)))</f>
        <v>0</v>
      </c>
      <c r="W340" s="29">
        <f>IF(OR(Dienstplan!V47=Schichten!$B$3,Dienstplan!V47=Schichten!$B$4),INDEX($D$98:$D$147,MATCH(CODE(Dienstplan!V47),$H$98:$H$147,0)),IF(ISERROR(VLOOKUP(Dienstplan!V47,Berechnung!$A$98:$D$147,4,0)),0,VLOOKUP(Dienstplan!V47,Berechnung!$A$98:$D$147,4,0)))</f>
        <v>0</v>
      </c>
      <c r="X340" s="29">
        <f>IF(OR(Dienstplan!W47=Schichten!$B$3,Dienstplan!W47=Schichten!$B$4),INDEX($D$98:$D$147,MATCH(CODE(Dienstplan!W47),$H$98:$H$147,0)),IF(ISERROR(VLOOKUP(Dienstplan!W47,Berechnung!$A$98:$D$147,4,0)),0,VLOOKUP(Dienstplan!W47,Berechnung!$A$98:$D$147,4,0)))</f>
        <v>0</v>
      </c>
      <c r="Y340" s="29">
        <f>IF(OR(Dienstplan!X47=Schichten!$B$3,Dienstplan!X47=Schichten!$B$4),INDEX($D$98:$D$147,MATCH(CODE(Dienstplan!X47),$H$98:$H$147,0)),IF(ISERROR(VLOOKUP(Dienstplan!X47,Berechnung!$A$98:$D$147,4,0)),0,VLOOKUP(Dienstplan!X47,Berechnung!$A$98:$D$147,4,0)))</f>
        <v>0</v>
      </c>
      <c r="Z340" s="29">
        <f>IF(OR(Dienstplan!Y47=Schichten!$B$3,Dienstplan!Y47=Schichten!$B$4),INDEX($D$98:$D$147,MATCH(CODE(Dienstplan!Y47),$H$98:$H$147,0)),IF(ISERROR(VLOOKUP(Dienstplan!Y47,Berechnung!$A$98:$D$147,4,0)),0,VLOOKUP(Dienstplan!Y47,Berechnung!$A$98:$D$147,4,0)))</f>
        <v>0</v>
      </c>
      <c r="AA340" s="29">
        <f>IF(OR(Dienstplan!Z47=Schichten!$B$3,Dienstplan!Z47=Schichten!$B$4),INDEX($D$98:$D$147,MATCH(CODE(Dienstplan!Z47),$H$98:$H$147,0)),IF(ISERROR(VLOOKUP(Dienstplan!Z47,Berechnung!$A$98:$D$147,4,0)),0,VLOOKUP(Dienstplan!Z47,Berechnung!$A$98:$D$147,4,0)))</f>
        <v>0</v>
      </c>
      <c r="AB340" s="29">
        <f>IF(OR(Dienstplan!AA47=Schichten!$B$3,Dienstplan!AA47=Schichten!$B$4),INDEX($D$98:$D$147,MATCH(CODE(Dienstplan!AA47),$H$98:$H$147,0)),IF(ISERROR(VLOOKUP(Dienstplan!AA47,Berechnung!$A$98:$D$147,4,0)),0,VLOOKUP(Dienstplan!AA47,Berechnung!$A$98:$D$147,4,0)))</f>
        <v>0</v>
      </c>
      <c r="AC340" s="29">
        <f>IF(OR(Dienstplan!AB47=Schichten!$B$3,Dienstplan!AB47=Schichten!$B$4),INDEX($D$98:$D$147,MATCH(CODE(Dienstplan!AB47),$H$98:$H$147,0)),IF(ISERROR(VLOOKUP(Dienstplan!AB47,Berechnung!$A$98:$D$147,4,0)),0,VLOOKUP(Dienstplan!AB47,Berechnung!$A$98:$D$147,4,0)))</f>
        <v>0</v>
      </c>
      <c r="AD340" s="29">
        <f>IF(OR(Dienstplan!AC47=Schichten!$B$3,Dienstplan!AC47=Schichten!$B$4),INDEX($D$98:$D$147,MATCH(CODE(Dienstplan!AC47),$H$98:$H$147,0)),IF(ISERROR(VLOOKUP(Dienstplan!AC47,Berechnung!$A$98:$D$147,4,0)),0,VLOOKUP(Dienstplan!AC47,Berechnung!$A$98:$D$147,4,0)))</f>
        <v>0</v>
      </c>
      <c r="AE340" s="29">
        <f>IF(OR(Dienstplan!AD47=Schichten!$B$3,Dienstplan!AD47=Schichten!$B$4),INDEX($D$98:$D$147,MATCH(CODE(Dienstplan!AD47),$H$98:$H$147,0)),IF(ISERROR(VLOOKUP(Dienstplan!AD47,Berechnung!$A$98:$D$147,4,0)),0,VLOOKUP(Dienstplan!AD47,Berechnung!$A$98:$D$147,4,0)))</f>
        <v>0</v>
      </c>
      <c r="AF340" s="29">
        <f>IF(OR(Dienstplan!AE47=Schichten!$B$3,Dienstplan!AE47=Schichten!$B$4),INDEX($D$98:$D$147,MATCH(CODE(Dienstplan!AE47),$H$98:$H$147,0)),IF(ISERROR(VLOOKUP(Dienstplan!AE47,Berechnung!$A$98:$D$147,4,0)),0,VLOOKUP(Dienstplan!AE47,Berechnung!$A$98:$D$147,4,0)))</f>
        <v>0</v>
      </c>
      <c r="AG340" s="29">
        <f>IF(OR(Dienstplan!AF47=Schichten!$B$3,Dienstplan!AF47=Schichten!$B$4),INDEX($D$98:$D$147,MATCH(CODE(Dienstplan!AF47),$H$98:$H$147,0)),IF(ISERROR(VLOOKUP(Dienstplan!AF47,Berechnung!$A$98:$D$147,4,0)),0,VLOOKUP(Dienstplan!AF47,Berechnung!$A$98:$D$147,4,0)))</f>
        <v>0</v>
      </c>
      <c r="AH340" s="29">
        <f>IF(OR(Dienstplan!AG47=Schichten!$B$3,Dienstplan!AG47=Schichten!$B$4),INDEX($D$98:$D$147,MATCH(CODE(Dienstplan!AG47),$H$98:$H$147,0)),IF(ISERROR(VLOOKUP(Dienstplan!AG47,Berechnung!$A$98:$D$147,4,0)),0,VLOOKUP(Dienstplan!AG47,Berechnung!$A$98:$D$147,4,0)))</f>
        <v>0</v>
      </c>
      <c r="AI340" s="29">
        <f>IF(OR(Dienstplan!AH47=Schichten!$B$3,Dienstplan!AH47=Schichten!$B$4),INDEX($D$98:$D$147,MATCH(CODE(Dienstplan!AH47),$H$98:$H$147,0)),IF(ISERROR(VLOOKUP(Dienstplan!AH47,Berechnung!$A$98:$D$147,4,0)),0,VLOOKUP(Dienstplan!AH47,Berechnung!$A$98:$D$147,4,0)))</f>
        <v>0</v>
      </c>
      <c r="AJ340" s="29">
        <f>IF(OR(Dienstplan!AI47=Schichten!$B$3,Dienstplan!AI47=Schichten!$B$4),INDEX($D$98:$D$147,MATCH(CODE(Dienstplan!AI47),$H$98:$H$147,0)),IF(ISERROR(VLOOKUP(Dienstplan!AI47,Berechnung!$A$98:$D$147,4,0)),0,VLOOKUP(Dienstplan!AI47,Berechnung!$A$98:$D$147,4,0)))</f>
        <v>0</v>
      </c>
      <c r="AK340" s="29">
        <f>IF(OR(Dienstplan!AJ47=Schichten!$B$3,Dienstplan!AJ47=Schichten!$B$4),INDEX($D$98:$D$147,MATCH(CODE(Dienstplan!AJ47),$H$98:$H$147,0)),IF(ISERROR(VLOOKUP(Dienstplan!AJ47,Berechnung!$A$98:$D$147,4,0)),0,VLOOKUP(Dienstplan!AJ47,Berechnung!$A$98:$D$147,4,0)))</f>
        <v>0</v>
      </c>
    </row>
    <row r="341" spans="1:37" x14ac:dyDescent="0.25">
      <c r="A341" s="82" t="str">
        <f>IF(Feiertage!D191&lt;&gt;"",Feiertage!B191,"")</f>
        <v/>
      </c>
      <c r="C341">
        <f>Dienstplan!B48</f>
        <v>43</v>
      </c>
      <c r="D341" t="str">
        <f>Dienstplan!C48</f>
        <v>Vorname43</v>
      </c>
      <c r="E341" t="str">
        <f>Dienstplan!D48</f>
        <v>Nachname43</v>
      </c>
      <c r="F341" s="29" t="str">
        <f t="shared" si="21"/>
        <v>00:00</v>
      </c>
      <c r="G341" s="29">
        <f>IF(OR(Dienstplan!F48=Schichten!$B$3,Dienstplan!F48=Schichten!$B$4),INDEX($D$98:$D$147,MATCH(CODE(Dienstplan!F48),$H$98:$H$147,0)),IF(ISERROR(VLOOKUP(Dienstplan!F48,Berechnung!$A$98:$D$147,4,0)),0,VLOOKUP(Dienstplan!F48,Berechnung!$A$98:$D$147,4,0)))</f>
        <v>0</v>
      </c>
      <c r="H341" s="29">
        <f>IF(OR(Dienstplan!G48=Schichten!$B$3,Dienstplan!G48=Schichten!$B$4),INDEX($D$98:$D$147,MATCH(CODE(Dienstplan!G48),$H$98:$H$147,0)),IF(ISERROR(VLOOKUP(Dienstplan!G48,Berechnung!$A$98:$D$147,4,0)),0,VLOOKUP(Dienstplan!G48,Berechnung!$A$98:$D$147,4,0)))</f>
        <v>0</v>
      </c>
      <c r="I341" s="29">
        <f>IF(OR(Dienstplan!H48=Schichten!$B$3,Dienstplan!H48=Schichten!$B$4),INDEX($D$98:$D$147,MATCH(CODE(Dienstplan!H48),$H$98:$H$147,0)),IF(ISERROR(VLOOKUP(Dienstplan!H48,Berechnung!$A$98:$D$147,4,0)),0,VLOOKUP(Dienstplan!H48,Berechnung!$A$98:$D$147,4,0)))</f>
        <v>0</v>
      </c>
      <c r="J341" s="29">
        <f>IF(OR(Dienstplan!I48=Schichten!$B$3,Dienstplan!I48=Schichten!$B$4),INDEX($D$98:$D$147,MATCH(CODE(Dienstplan!I48),$H$98:$H$147,0)),IF(ISERROR(VLOOKUP(Dienstplan!I48,Berechnung!$A$98:$D$147,4,0)),0,VLOOKUP(Dienstplan!I48,Berechnung!$A$98:$D$147,4,0)))</f>
        <v>0</v>
      </c>
      <c r="K341" s="29">
        <f>IF(OR(Dienstplan!J48=Schichten!$B$3,Dienstplan!J48=Schichten!$B$4),INDEX($D$98:$D$147,MATCH(CODE(Dienstplan!J48),$H$98:$H$147,0)),IF(ISERROR(VLOOKUP(Dienstplan!J48,Berechnung!$A$98:$D$147,4,0)),0,VLOOKUP(Dienstplan!J48,Berechnung!$A$98:$D$147,4,0)))</f>
        <v>0</v>
      </c>
      <c r="L341" s="29">
        <f>IF(OR(Dienstplan!K48=Schichten!$B$3,Dienstplan!K48=Schichten!$B$4),INDEX($D$98:$D$147,MATCH(CODE(Dienstplan!K48),$H$98:$H$147,0)),IF(ISERROR(VLOOKUP(Dienstplan!K48,Berechnung!$A$98:$D$147,4,0)),0,VLOOKUP(Dienstplan!K48,Berechnung!$A$98:$D$147,4,0)))</f>
        <v>0</v>
      </c>
      <c r="M341" s="29">
        <f>IF(OR(Dienstplan!L48=Schichten!$B$3,Dienstplan!L48=Schichten!$B$4),INDEX($D$98:$D$147,MATCH(CODE(Dienstplan!L48),$H$98:$H$147,0)),IF(ISERROR(VLOOKUP(Dienstplan!L48,Berechnung!$A$98:$D$147,4,0)),0,VLOOKUP(Dienstplan!L48,Berechnung!$A$98:$D$147,4,0)))</f>
        <v>0</v>
      </c>
      <c r="N341" s="29">
        <f>IF(OR(Dienstplan!M48=Schichten!$B$3,Dienstplan!M48=Schichten!$B$4),INDEX($D$98:$D$147,MATCH(CODE(Dienstplan!M48),$H$98:$H$147,0)),IF(ISERROR(VLOOKUP(Dienstplan!M48,Berechnung!$A$98:$D$147,4,0)),0,VLOOKUP(Dienstplan!M48,Berechnung!$A$98:$D$147,4,0)))</f>
        <v>0</v>
      </c>
      <c r="O341" s="29">
        <f>IF(OR(Dienstplan!N48=Schichten!$B$3,Dienstplan!N48=Schichten!$B$4),INDEX($D$98:$D$147,MATCH(CODE(Dienstplan!N48),$H$98:$H$147,0)),IF(ISERROR(VLOOKUP(Dienstplan!N48,Berechnung!$A$98:$D$147,4,0)),0,VLOOKUP(Dienstplan!N48,Berechnung!$A$98:$D$147,4,0)))</f>
        <v>0</v>
      </c>
      <c r="P341" s="29">
        <f>IF(OR(Dienstplan!O48=Schichten!$B$3,Dienstplan!O48=Schichten!$B$4),INDEX($D$98:$D$147,MATCH(CODE(Dienstplan!O48),$H$98:$H$147,0)),IF(ISERROR(VLOOKUP(Dienstplan!O48,Berechnung!$A$98:$D$147,4,0)),0,VLOOKUP(Dienstplan!O48,Berechnung!$A$98:$D$147,4,0)))</f>
        <v>0</v>
      </c>
      <c r="Q341" s="29">
        <f>IF(OR(Dienstplan!P48=Schichten!$B$3,Dienstplan!P48=Schichten!$B$4),INDEX($D$98:$D$147,MATCH(CODE(Dienstplan!P48),$H$98:$H$147,0)),IF(ISERROR(VLOOKUP(Dienstplan!P48,Berechnung!$A$98:$D$147,4,0)),0,VLOOKUP(Dienstplan!P48,Berechnung!$A$98:$D$147,4,0)))</f>
        <v>0</v>
      </c>
      <c r="R341" s="29">
        <f>IF(OR(Dienstplan!Q48=Schichten!$B$3,Dienstplan!Q48=Schichten!$B$4),INDEX($D$98:$D$147,MATCH(CODE(Dienstplan!Q48),$H$98:$H$147,0)),IF(ISERROR(VLOOKUP(Dienstplan!Q48,Berechnung!$A$98:$D$147,4,0)),0,VLOOKUP(Dienstplan!Q48,Berechnung!$A$98:$D$147,4,0)))</f>
        <v>0</v>
      </c>
      <c r="S341" s="29">
        <f>IF(OR(Dienstplan!R48=Schichten!$B$3,Dienstplan!R48=Schichten!$B$4),INDEX($D$98:$D$147,MATCH(CODE(Dienstplan!R48),$H$98:$H$147,0)),IF(ISERROR(VLOOKUP(Dienstplan!R48,Berechnung!$A$98:$D$147,4,0)),0,VLOOKUP(Dienstplan!R48,Berechnung!$A$98:$D$147,4,0)))</f>
        <v>0</v>
      </c>
      <c r="T341" s="29">
        <f>IF(OR(Dienstplan!S48=Schichten!$B$3,Dienstplan!S48=Schichten!$B$4),INDEX($D$98:$D$147,MATCH(CODE(Dienstplan!S48),$H$98:$H$147,0)),IF(ISERROR(VLOOKUP(Dienstplan!S48,Berechnung!$A$98:$D$147,4,0)),0,VLOOKUP(Dienstplan!S48,Berechnung!$A$98:$D$147,4,0)))</f>
        <v>0</v>
      </c>
      <c r="U341" s="29">
        <f>IF(OR(Dienstplan!T48=Schichten!$B$3,Dienstplan!T48=Schichten!$B$4),INDEX($D$98:$D$147,MATCH(CODE(Dienstplan!T48),$H$98:$H$147,0)),IF(ISERROR(VLOOKUP(Dienstplan!T48,Berechnung!$A$98:$D$147,4,0)),0,VLOOKUP(Dienstplan!T48,Berechnung!$A$98:$D$147,4,0)))</f>
        <v>0</v>
      </c>
      <c r="V341" s="29">
        <f>IF(OR(Dienstplan!U48=Schichten!$B$3,Dienstplan!U48=Schichten!$B$4),INDEX($D$98:$D$147,MATCH(CODE(Dienstplan!U48),$H$98:$H$147,0)),IF(ISERROR(VLOOKUP(Dienstplan!U48,Berechnung!$A$98:$D$147,4,0)),0,VLOOKUP(Dienstplan!U48,Berechnung!$A$98:$D$147,4,0)))</f>
        <v>0</v>
      </c>
      <c r="W341" s="29">
        <f>IF(OR(Dienstplan!V48=Schichten!$B$3,Dienstplan!V48=Schichten!$B$4),INDEX($D$98:$D$147,MATCH(CODE(Dienstplan!V48),$H$98:$H$147,0)),IF(ISERROR(VLOOKUP(Dienstplan!V48,Berechnung!$A$98:$D$147,4,0)),0,VLOOKUP(Dienstplan!V48,Berechnung!$A$98:$D$147,4,0)))</f>
        <v>0</v>
      </c>
      <c r="X341" s="29">
        <f>IF(OR(Dienstplan!W48=Schichten!$B$3,Dienstplan!W48=Schichten!$B$4),INDEX($D$98:$D$147,MATCH(CODE(Dienstplan!W48),$H$98:$H$147,0)),IF(ISERROR(VLOOKUP(Dienstplan!W48,Berechnung!$A$98:$D$147,4,0)),0,VLOOKUP(Dienstplan!W48,Berechnung!$A$98:$D$147,4,0)))</f>
        <v>0</v>
      </c>
      <c r="Y341" s="29">
        <f>IF(OR(Dienstplan!X48=Schichten!$B$3,Dienstplan!X48=Schichten!$B$4),INDEX($D$98:$D$147,MATCH(CODE(Dienstplan!X48),$H$98:$H$147,0)),IF(ISERROR(VLOOKUP(Dienstplan!X48,Berechnung!$A$98:$D$147,4,0)),0,VLOOKUP(Dienstplan!X48,Berechnung!$A$98:$D$147,4,0)))</f>
        <v>0</v>
      </c>
      <c r="Z341" s="29">
        <f>IF(OR(Dienstplan!Y48=Schichten!$B$3,Dienstplan!Y48=Schichten!$B$4),INDEX($D$98:$D$147,MATCH(CODE(Dienstplan!Y48),$H$98:$H$147,0)),IF(ISERROR(VLOOKUP(Dienstplan!Y48,Berechnung!$A$98:$D$147,4,0)),0,VLOOKUP(Dienstplan!Y48,Berechnung!$A$98:$D$147,4,0)))</f>
        <v>0</v>
      </c>
      <c r="AA341" s="29">
        <f>IF(OR(Dienstplan!Z48=Schichten!$B$3,Dienstplan!Z48=Schichten!$B$4),INDEX($D$98:$D$147,MATCH(CODE(Dienstplan!Z48),$H$98:$H$147,0)),IF(ISERROR(VLOOKUP(Dienstplan!Z48,Berechnung!$A$98:$D$147,4,0)),0,VLOOKUP(Dienstplan!Z48,Berechnung!$A$98:$D$147,4,0)))</f>
        <v>0</v>
      </c>
      <c r="AB341" s="29">
        <f>IF(OR(Dienstplan!AA48=Schichten!$B$3,Dienstplan!AA48=Schichten!$B$4),INDEX($D$98:$D$147,MATCH(CODE(Dienstplan!AA48),$H$98:$H$147,0)),IF(ISERROR(VLOOKUP(Dienstplan!AA48,Berechnung!$A$98:$D$147,4,0)),0,VLOOKUP(Dienstplan!AA48,Berechnung!$A$98:$D$147,4,0)))</f>
        <v>0</v>
      </c>
      <c r="AC341" s="29">
        <f>IF(OR(Dienstplan!AB48=Schichten!$B$3,Dienstplan!AB48=Schichten!$B$4),INDEX($D$98:$D$147,MATCH(CODE(Dienstplan!AB48),$H$98:$H$147,0)),IF(ISERROR(VLOOKUP(Dienstplan!AB48,Berechnung!$A$98:$D$147,4,0)),0,VLOOKUP(Dienstplan!AB48,Berechnung!$A$98:$D$147,4,0)))</f>
        <v>0</v>
      </c>
      <c r="AD341" s="29">
        <f>IF(OR(Dienstplan!AC48=Schichten!$B$3,Dienstplan!AC48=Schichten!$B$4),INDEX($D$98:$D$147,MATCH(CODE(Dienstplan!AC48),$H$98:$H$147,0)),IF(ISERROR(VLOOKUP(Dienstplan!AC48,Berechnung!$A$98:$D$147,4,0)),0,VLOOKUP(Dienstplan!AC48,Berechnung!$A$98:$D$147,4,0)))</f>
        <v>0</v>
      </c>
      <c r="AE341" s="29">
        <f>IF(OR(Dienstplan!AD48=Schichten!$B$3,Dienstplan!AD48=Schichten!$B$4),INDEX($D$98:$D$147,MATCH(CODE(Dienstplan!AD48),$H$98:$H$147,0)),IF(ISERROR(VLOOKUP(Dienstplan!AD48,Berechnung!$A$98:$D$147,4,0)),0,VLOOKUP(Dienstplan!AD48,Berechnung!$A$98:$D$147,4,0)))</f>
        <v>0</v>
      </c>
      <c r="AF341" s="29">
        <f>IF(OR(Dienstplan!AE48=Schichten!$B$3,Dienstplan!AE48=Schichten!$B$4),INDEX($D$98:$D$147,MATCH(CODE(Dienstplan!AE48),$H$98:$H$147,0)),IF(ISERROR(VLOOKUP(Dienstplan!AE48,Berechnung!$A$98:$D$147,4,0)),0,VLOOKUP(Dienstplan!AE48,Berechnung!$A$98:$D$147,4,0)))</f>
        <v>0</v>
      </c>
      <c r="AG341" s="29">
        <f>IF(OR(Dienstplan!AF48=Schichten!$B$3,Dienstplan!AF48=Schichten!$B$4),INDEX($D$98:$D$147,MATCH(CODE(Dienstplan!AF48),$H$98:$H$147,0)),IF(ISERROR(VLOOKUP(Dienstplan!AF48,Berechnung!$A$98:$D$147,4,0)),0,VLOOKUP(Dienstplan!AF48,Berechnung!$A$98:$D$147,4,0)))</f>
        <v>0</v>
      </c>
      <c r="AH341" s="29">
        <f>IF(OR(Dienstplan!AG48=Schichten!$B$3,Dienstplan!AG48=Schichten!$B$4),INDEX($D$98:$D$147,MATCH(CODE(Dienstplan!AG48),$H$98:$H$147,0)),IF(ISERROR(VLOOKUP(Dienstplan!AG48,Berechnung!$A$98:$D$147,4,0)),0,VLOOKUP(Dienstplan!AG48,Berechnung!$A$98:$D$147,4,0)))</f>
        <v>0</v>
      </c>
      <c r="AI341" s="29">
        <f>IF(OR(Dienstplan!AH48=Schichten!$B$3,Dienstplan!AH48=Schichten!$B$4),INDEX($D$98:$D$147,MATCH(CODE(Dienstplan!AH48),$H$98:$H$147,0)),IF(ISERROR(VLOOKUP(Dienstplan!AH48,Berechnung!$A$98:$D$147,4,0)),0,VLOOKUP(Dienstplan!AH48,Berechnung!$A$98:$D$147,4,0)))</f>
        <v>0</v>
      </c>
      <c r="AJ341" s="29">
        <f>IF(OR(Dienstplan!AI48=Schichten!$B$3,Dienstplan!AI48=Schichten!$B$4),INDEX($D$98:$D$147,MATCH(CODE(Dienstplan!AI48),$H$98:$H$147,0)),IF(ISERROR(VLOOKUP(Dienstplan!AI48,Berechnung!$A$98:$D$147,4,0)),0,VLOOKUP(Dienstplan!AI48,Berechnung!$A$98:$D$147,4,0)))</f>
        <v>0</v>
      </c>
      <c r="AK341" s="29">
        <f>IF(OR(Dienstplan!AJ48=Schichten!$B$3,Dienstplan!AJ48=Schichten!$B$4),INDEX($D$98:$D$147,MATCH(CODE(Dienstplan!AJ48),$H$98:$H$147,0)),IF(ISERROR(VLOOKUP(Dienstplan!AJ48,Berechnung!$A$98:$D$147,4,0)),0,VLOOKUP(Dienstplan!AJ48,Berechnung!$A$98:$D$147,4,0)))</f>
        <v>0</v>
      </c>
    </row>
    <row r="342" spans="1:37" x14ac:dyDescent="0.25">
      <c r="A342" s="82" t="str">
        <f>IF(Feiertage!D192&lt;&gt;"",Feiertage!B192,"")</f>
        <v/>
      </c>
      <c r="C342">
        <f>Dienstplan!B49</f>
        <v>44</v>
      </c>
      <c r="D342" t="str">
        <f>Dienstplan!C49</f>
        <v>Vorname44</v>
      </c>
      <c r="E342" t="str">
        <f>Dienstplan!D49</f>
        <v>Nachname44</v>
      </c>
      <c r="F342" s="29" t="str">
        <f t="shared" si="21"/>
        <v>00:00</v>
      </c>
      <c r="G342" s="29">
        <f>IF(OR(Dienstplan!F49=Schichten!$B$3,Dienstplan!F49=Schichten!$B$4),INDEX($D$98:$D$147,MATCH(CODE(Dienstplan!F49),$H$98:$H$147,0)),IF(ISERROR(VLOOKUP(Dienstplan!F49,Berechnung!$A$98:$D$147,4,0)),0,VLOOKUP(Dienstplan!F49,Berechnung!$A$98:$D$147,4,0)))</f>
        <v>0</v>
      </c>
      <c r="H342" s="29">
        <f>IF(OR(Dienstplan!G49=Schichten!$B$3,Dienstplan!G49=Schichten!$B$4),INDEX($D$98:$D$147,MATCH(CODE(Dienstplan!G49),$H$98:$H$147,0)),IF(ISERROR(VLOOKUP(Dienstplan!G49,Berechnung!$A$98:$D$147,4,0)),0,VLOOKUP(Dienstplan!G49,Berechnung!$A$98:$D$147,4,0)))</f>
        <v>0</v>
      </c>
      <c r="I342" s="29">
        <f>IF(OR(Dienstplan!H49=Schichten!$B$3,Dienstplan!H49=Schichten!$B$4),INDEX($D$98:$D$147,MATCH(CODE(Dienstplan!H49),$H$98:$H$147,0)),IF(ISERROR(VLOOKUP(Dienstplan!H49,Berechnung!$A$98:$D$147,4,0)),0,VLOOKUP(Dienstplan!H49,Berechnung!$A$98:$D$147,4,0)))</f>
        <v>0</v>
      </c>
      <c r="J342" s="29">
        <f>IF(OR(Dienstplan!I49=Schichten!$B$3,Dienstplan!I49=Schichten!$B$4),INDEX($D$98:$D$147,MATCH(CODE(Dienstplan!I49),$H$98:$H$147,0)),IF(ISERROR(VLOOKUP(Dienstplan!I49,Berechnung!$A$98:$D$147,4,0)),0,VLOOKUP(Dienstplan!I49,Berechnung!$A$98:$D$147,4,0)))</f>
        <v>0</v>
      </c>
      <c r="K342" s="29">
        <f>IF(OR(Dienstplan!J49=Schichten!$B$3,Dienstplan!J49=Schichten!$B$4),INDEX($D$98:$D$147,MATCH(CODE(Dienstplan!J49),$H$98:$H$147,0)),IF(ISERROR(VLOOKUP(Dienstplan!J49,Berechnung!$A$98:$D$147,4,0)),0,VLOOKUP(Dienstplan!J49,Berechnung!$A$98:$D$147,4,0)))</f>
        <v>0</v>
      </c>
      <c r="L342" s="29">
        <f>IF(OR(Dienstplan!K49=Schichten!$B$3,Dienstplan!K49=Schichten!$B$4),INDEX($D$98:$D$147,MATCH(CODE(Dienstplan!K49),$H$98:$H$147,0)),IF(ISERROR(VLOOKUP(Dienstplan!K49,Berechnung!$A$98:$D$147,4,0)),0,VLOOKUP(Dienstplan!K49,Berechnung!$A$98:$D$147,4,0)))</f>
        <v>0</v>
      </c>
      <c r="M342" s="29">
        <f>IF(OR(Dienstplan!L49=Schichten!$B$3,Dienstplan!L49=Schichten!$B$4),INDEX($D$98:$D$147,MATCH(CODE(Dienstplan!L49),$H$98:$H$147,0)),IF(ISERROR(VLOOKUP(Dienstplan!L49,Berechnung!$A$98:$D$147,4,0)),0,VLOOKUP(Dienstplan!L49,Berechnung!$A$98:$D$147,4,0)))</f>
        <v>0</v>
      </c>
      <c r="N342" s="29">
        <f>IF(OR(Dienstplan!M49=Schichten!$B$3,Dienstplan!M49=Schichten!$B$4),INDEX($D$98:$D$147,MATCH(CODE(Dienstplan!M49),$H$98:$H$147,0)),IF(ISERROR(VLOOKUP(Dienstplan!M49,Berechnung!$A$98:$D$147,4,0)),0,VLOOKUP(Dienstplan!M49,Berechnung!$A$98:$D$147,4,0)))</f>
        <v>0</v>
      </c>
      <c r="O342" s="29">
        <f>IF(OR(Dienstplan!N49=Schichten!$B$3,Dienstplan!N49=Schichten!$B$4),INDEX($D$98:$D$147,MATCH(CODE(Dienstplan!N49),$H$98:$H$147,0)),IF(ISERROR(VLOOKUP(Dienstplan!N49,Berechnung!$A$98:$D$147,4,0)),0,VLOOKUP(Dienstplan!N49,Berechnung!$A$98:$D$147,4,0)))</f>
        <v>0</v>
      </c>
      <c r="P342" s="29">
        <f>IF(OR(Dienstplan!O49=Schichten!$B$3,Dienstplan!O49=Schichten!$B$4),INDEX($D$98:$D$147,MATCH(CODE(Dienstplan!O49),$H$98:$H$147,0)),IF(ISERROR(VLOOKUP(Dienstplan!O49,Berechnung!$A$98:$D$147,4,0)),0,VLOOKUP(Dienstplan!O49,Berechnung!$A$98:$D$147,4,0)))</f>
        <v>0</v>
      </c>
      <c r="Q342" s="29">
        <f>IF(OR(Dienstplan!P49=Schichten!$B$3,Dienstplan!P49=Schichten!$B$4),INDEX($D$98:$D$147,MATCH(CODE(Dienstplan!P49),$H$98:$H$147,0)),IF(ISERROR(VLOOKUP(Dienstplan!P49,Berechnung!$A$98:$D$147,4,0)),0,VLOOKUP(Dienstplan!P49,Berechnung!$A$98:$D$147,4,0)))</f>
        <v>0</v>
      </c>
      <c r="R342" s="29">
        <f>IF(OR(Dienstplan!Q49=Schichten!$B$3,Dienstplan!Q49=Schichten!$B$4),INDEX($D$98:$D$147,MATCH(CODE(Dienstplan!Q49),$H$98:$H$147,0)),IF(ISERROR(VLOOKUP(Dienstplan!Q49,Berechnung!$A$98:$D$147,4,0)),0,VLOOKUP(Dienstplan!Q49,Berechnung!$A$98:$D$147,4,0)))</f>
        <v>0</v>
      </c>
      <c r="S342" s="29">
        <f>IF(OR(Dienstplan!R49=Schichten!$B$3,Dienstplan!R49=Schichten!$B$4),INDEX($D$98:$D$147,MATCH(CODE(Dienstplan!R49),$H$98:$H$147,0)),IF(ISERROR(VLOOKUP(Dienstplan!R49,Berechnung!$A$98:$D$147,4,0)),0,VLOOKUP(Dienstplan!R49,Berechnung!$A$98:$D$147,4,0)))</f>
        <v>0</v>
      </c>
      <c r="T342" s="29">
        <f>IF(OR(Dienstplan!S49=Schichten!$B$3,Dienstplan!S49=Schichten!$B$4),INDEX($D$98:$D$147,MATCH(CODE(Dienstplan!S49),$H$98:$H$147,0)),IF(ISERROR(VLOOKUP(Dienstplan!S49,Berechnung!$A$98:$D$147,4,0)),0,VLOOKUP(Dienstplan!S49,Berechnung!$A$98:$D$147,4,0)))</f>
        <v>0</v>
      </c>
      <c r="U342" s="29">
        <f>IF(OR(Dienstplan!T49=Schichten!$B$3,Dienstplan!T49=Schichten!$B$4),INDEX($D$98:$D$147,MATCH(CODE(Dienstplan!T49),$H$98:$H$147,0)),IF(ISERROR(VLOOKUP(Dienstplan!T49,Berechnung!$A$98:$D$147,4,0)),0,VLOOKUP(Dienstplan!T49,Berechnung!$A$98:$D$147,4,0)))</f>
        <v>0</v>
      </c>
      <c r="V342" s="29">
        <f>IF(OR(Dienstplan!U49=Schichten!$B$3,Dienstplan!U49=Schichten!$B$4),INDEX($D$98:$D$147,MATCH(CODE(Dienstplan!U49),$H$98:$H$147,0)),IF(ISERROR(VLOOKUP(Dienstplan!U49,Berechnung!$A$98:$D$147,4,0)),0,VLOOKUP(Dienstplan!U49,Berechnung!$A$98:$D$147,4,0)))</f>
        <v>0</v>
      </c>
      <c r="W342" s="29">
        <f>IF(OR(Dienstplan!V49=Schichten!$B$3,Dienstplan!V49=Schichten!$B$4),INDEX($D$98:$D$147,MATCH(CODE(Dienstplan!V49),$H$98:$H$147,0)),IF(ISERROR(VLOOKUP(Dienstplan!V49,Berechnung!$A$98:$D$147,4,0)),0,VLOOKUP(Dienstplan!V49,Berechnung!$A$98:$D$147,4,0)))</f>
        <v>0</v>
      </c>
      <c r="X342" s="29">
        <f>IF(OR(Dienstplan!W49=Schichten!$B$3,Dienstplan!W49=Schichten!$B$4),INDEX($D$98:$D$147,MATCH(CODE(Dienstplan!W49),$H$98:$H$147,0)),IF(ISERROR(VLOOKUP(Dienstplan!W49,Berechnung!$A$98:$D$147,4,0)),0,VLOOKUP(Dienstplan!W49,Berechnung!$A$98:$D$147,4,0)))</f>
        <v>0</v>
      </c>
      <c r="Y342" s="29">
        <f>IF(OR(Dienstplan!X49=Schichten!$B$3,Dienstplan!X49=Schichten!$B$4),INDEX($D$98:$D$147,MATCH(CODE(Dienstplan!X49),$H$98:$H$147,0)),IF(ISERROR(VLOOKUP(Dienstplan!X49,Berechnung!$A$98:$D$147,4,0)),0,VLOOKUP(Dienstplan!X49,Berechnung!$A$98:$D$147,4,0)))</f>
        <v>0</v>
      </c>
      <c r="Z342" s="29">
        <f>IF(OR(Dienstplan!Y49=Schichten!$B$3,Dienstplan!Y49=Schichten!$B$4),INDEX($D$98:$D$147,MATCH(CODE(Dienstplan!Y49),$H$98:$H$147,0)),IF(ISERROR(VLOOKUP(Dienstplan!Y49,Berechnung!$A$98:$D$147,4,0)),0,VLOOKUP(Dienstplan!Y49,Berechnung!$A$98:$D$147,4,0)))</f>
        <v>0</v>
      </c>
      <c r="AA342" s="29">
        <f>IF(OR(Dienstplan!Z49=Schichten!$B$3,Dienstplan!Z49=Schichten!$B$4),INDEX($D$98:$D$147,MATCH(CODE(Dienstplan!Z49),$H$98:$H$147,0)),IF(ISERROR(VLOOKUP(Dienstplan!Z49,Berechnung!$A$98:$D$147,4,0)),0,VLOOKUP(Dienstplan!Z49,Berechnung!$A$98:$D$147,4,0)))</f>
        <v>0</v>
      </c>
      <c r="AB342" s="29">
        <f>IF(OR(Dienstplan!AA49=Schichten!$B$3,Dienstplan!AA49=Schichten!$B$4),INDEX($D$98:$D$147,MATCH(CODE(Dienstplan!AA49),$H$98:$H$147,0)),IF(ISERROR(VLOOKUP(Dienstplan!AA49,Berechnung!$A$98:$D$147,4,0)),0,VLOOKUP(Dienstplan!AA49,Berechnung!$A$98:$D$147,4,0)))</f>
        <v>0</v>
      </c>
      <c r="AC342" s="29">
        <f>IF(OR(Dienstplan!AB49=Schichten!$B$3,Dienstplan!AB49=Schichten!$B$4),INDEX($D$98:$D$147,MATCH(CODE(Dienstplan!AB49),$H$98:$H$147,0)),IF(ISERROR(VLOOKUP(Dienstplan!AB49,Berechnung!$A$98:$D$147,4,0)),0,VLOOKUP(Dienstplan!AB49,Berechnung!$A$98:$D$147,4,0)))</f>
        <v>0</v>
      </c>
      <c r="AD342" s="29">
        <f>IF(OR(Dienstplan!AC49=Schichten!$B$3,Dienstplan!AC49=Schichten!$B$4),INDEX($D$98:$D$147,MATCH(CODE(Dienstplan!AC49),$H$98:$H$147,0)),IF(ISERROR(VLOOKUP(Dienstplan!AC49,Berechnung!$A$98:$D$147,4,0)),0,VLOOKUP(Dienstplan!AC49,Berechnung!$A$98:$D$147,4,0)))</f>
        <v>0</v>
      </c>
      <c r="AE342" s="29">
        <f>IF(OR(Dienstplan!AD49=Schichten!$B$3,Dienstplan!AD49=Schichten!$B$4),INDEX($D$98:$D$147,MATCH(CODE(Dienstplan!AD49),$H$98:$H$147,0)),IF(ISERROR(VLOOKUP(Dienstplan!AD49,Berechnung!$A$98:$D$147,4,0)),0,VLOOKUP(Dienstplan!AD49,Berechnung!$A$98:$D$147,4,0)))</f>
        <v>0</v>
      </c>
      <c r="AF342" s="29">
        <f>IF(OR(Dienstplan!AE49=Schichten!$B$3,Dienstplan!AE49=Schichten!$B$4),INDEX($D$98:$D$147,MATCH(CODE(Dienstplan!AE49),$H$98:$H$147,0)),IF(ISERROR(VLOOKUP(Dienstplan!AE49,Berechnung!$A$98:$D$147,4,0)),0,VLOOKUP(Dienstplan!AE49,Berechnung!$A$98:$D$147,4,0)))</f>
        <v>0</v>
      </c>
      <c r="AG342" s="29">
        <f>IF(OR(Dienstplan!AF49=Schichten!$B$3,Dienstplan!AF49=Schichten!$B$4),INDEX($D$98:$D$147,MATCH(CODE(Dienstplan!AF49),$H$98:$H$147,0)),IF(ISERROR(VLOOKUP(Dienstplan!AF49,Berechnung!$A$98:$D$147,4,0)),0,VLOOKUP(Dienstplan!AF49,Berechnung!$A$98:$D$147,4,0)))</f>
        <v>0</v>
      </c>
      <c r="AH342" s="29">
        <f>IF(OR(Dienstplan!AG49=Schichten!$B$3,Dienstplan!AG49=Schichten!$B$4),INDEX($D$98:$D$147,MATCH(CODE(Dienstplan!AG49),$H$98:$H$147,0)),IF(ISERROR(VLOOKUP(Dienstplan!AG49,Berechnung!$A$98:$D$147,4,0)),0,VLOOKUP(Dienstplan!AG49,Berechnung!$A$98:$D$147,4,0)))</f>
        <v>0</v>
      </c>
      <c r="AI342" s="29">
        <f>IF(OR(Dienstplan!AH49=Schichten!$B$3,Dienstplan!AH49=Schichten!$B$4),INDEX($D$98:$D$147,MATCH(CODE(Dienstplan!AH49),$H$98:$H$147,0)),IF(ISERROR(VLOOKUP(Dienstplan!AH49,Berechnung!$A$98:$D$147,4,0)),0,VLOOKUP(Dienstplan!AH49,Berechnung!$A$98:$D$147,4,0)))</f>
        <v>0</v>
      </c>
      <c r="AJ342" s="29">
        <f>IF(OR(Dienstplan!AI49=Schichten!$B$3,Dienstplan!AI49=Schichten!$B$4),INDEX($D$98:$D$147,MATCH(CODE(Dienstplan!AI49),$H$98:$H$147,0)),IF(ISERROR(VLOOKUP(Dienstplan!AI49,Berechnung!$A$98:$D$147,4,0)),0,VLOOKUP(Dienstplan!AI49,Berechnung!$A$98:$D$147,4,0)))</f>
        <v>0</v>
      </c>
      <c r="AK342" s="29">
        <f>IF(OR(Dienstplan!AJ49=Schichten!$B$3,Dienstplan!AJ49=Schichten!$B$4),INDEX($D$98:$D$147,MATCH(CODE(Dienstplan!AJ49),$H$98:$H$147,0)),IF(ISERROR(VLOOKUP(Dienstplan!AJ49,Berechnung!$A$98:$D$147,4,0)),0,VLOOKUP(Dienstplan!AJ49,Berechnung!$A$98:$D$147,4,0)))</f>
        <v>0</v>
      </c>
    </row>
    <row r="343" spans="1:37" x14ac:dyDescent="0.25">
      <c r="A343" s="82" t="str">
        <f>IF(Feiertage!D193&lt;&gt;"",Feiertage!B193,"")</f>
        <v/>
      </c>
      <c r="C343">
        <f>Dienstplan!B50</f>
        <v>45</v>
      </c>
      <c r="D343" t="str">
        <f>Dienstplan!C50</f>
        <v>Vorname45</v>
      </c>
      <c r="E343" t="str">
        <f>Dienstplan!D50</f>
        <v>Nachname45</v>
      </c>
      <c r="F343" s="29" t="str">
        <f t="shared" si="21"/>
        <v>00:00</v>
      </c>
      <c r="G343" s="29">
        <f>IF(OR(Dienstplan!F50=Schichten!$B$3,Dienstplan!F50=Schichten!$B$4),INDEX($D$98:$D$147,MATCH(CODE(Dienstplan!F50),$H$98:$H$147,0)),IF(ISERROR(VLOOKUP(Dienstplan!F50,Berechnung!$A$98:$D$147,4,0)),0,VLOOKUP(Dienstplan!F50,Berechnung!$A$98:$D$147,4,0)))</f>
        <v>0</v>
      </c>
      <c r="H343" s="29">
        <f>IF(OR(Dienstplan!G50=Schichten!$B$3,Dienstplan!G50=Schichten!$B$4),INDEX($D$98:$D$147,MATCH(CODE(Dienstplan!G50),$H$98:$H$147,0)),IF(ISERROR(VLOOKUP(Dienstplan!G50,Berechnung!$A$98:$D$147,4,0)),0,VLOOKUP(Dienstplan!G50,Berechnung!$A$98:$D$147,4,0)))</f>
        <v>0</v>
      </c>
      <c r="I343" s="29">
        <f>IF(OR(Dienstplan!H50=Schichten!$B$3,Dienstplan!H50=Schichten!$B$4),INDEX($D$98:$D$147,MATCH(CODE(Dienstplan!H50),$H$98:$H$147,0)),IF(ISERROR(VLOOKUP(Dienstplan!H50,Berechnung!$A$98:$D$147,4,0)),0,VLOOKUP(Dienstplan!H50,Berechnung!$A$98:$D$147,4,0)))</f>
        <v>0</v>
      </c>
      <c r="J343" s="29">
        <f>IF(OR(Dienstplan!I50=Schichten!$B$3,Dienstplan!I50=Schichten!$B$4),INDEX($D$98:$D$147,MATCH(CODE(Dienstplan!I50),$H$98:$H$147,0)),IF(ISERROR(VLOOKUP(Dienstplan!I50,Berechnung!$A$98:$D$147,4,0)),0,VLOOKUP(Dienstplan!I50,Berechnung!$A$98:$D$147,4,0)))</f>
        <v>0</v>
      </c>
      <c r="K343" s="29">
        <f>IF(OR(Dienstplan!J50=Schichten!$B$3,Dienstplan!J50=Schichten!$B$4),INDEX($D$98:$D$147,MATCH(CODE(Dienstplan!J50),$H$98:$H$147,0)),IF(ISERROR(VLOOKUP(Dienstplan!J50,Berechnung!$A$98:$D$147,4,0)),0,VLOOKUP(Dienstplan!J50,Berechnung!$A$98:$D$147,4,0)))</f>
        <v>0</v>
      </c>
      <c r="L343" s="29">
        <f>IF(OR(Dienstplan!K50=Schichten!$B$3,Dienstplan!K50=Schichten!$B$4),INDEX($D$98:$D$147,MATCH(CODE(Dienstplan!K50),$H$98:$H$147,0)),IF(ISERROR(VLOOKUP(Dienstplan!K50,Berechnung!$A$98:$D$147,4,0)),0,VLOOKUP(Dienstplan!K50,Berechnung!$A$98:$D$147,4,0)))</f>
        <v>0</v>
      </c>
      <c r="M343" s="29">
        <f>IF(OR(Dienstplan!L50=Schichten!$B$3,Dienstplan!L50=Schichten!$B$4),INDEX($D$98:$D$147,MATCH(CODE(Dienstplan!L50),$H$98:$H$147,0)),IF(ISERROR(VLOOKUP(Dienstplan!L50,Berechnung!$A$98:$D$147,4,0)),0,VLOOKUP(Dienstplan!L50,Berechnung!$A$98:$D$147,4,0)))</f>
        <v>0</v>
      </c>
      <c r="N343" s="29">
        <f>IF(OR(Dienstplan!M50=Schichten!$B$3,Dienstplan!M50=Schichten!$B$4),INDEX($D$98:$D$147,MATCH(CODE(Dienstplan!M50),$H$98:$H$147,0)),IF(ISERROR(VLOOKUP(Dienstplan!M50,Berechnung!$A$98:$D$147,4,0)),0,VLOOKUP(Dienstplan!M50,Berechnung!$A$98:$D$147,4,0)))</f>
        <v>0</v>
      </c>
      <c r="O343" s="29">
        <f>IF(OR(Dienstplan!N50=Schichten!$B$3,Dienstplan!N50=Schichten!$B$4),INDEX($D$98:$D$147,MATCH(CODE(Dienstplan!N50),$H$98:$H$147,0)),IF(ISERROR(VLOOKUP(Dienstplan!N50,Berechnung!$A$98:$D$147,4,0)),0,VLOOKUP(Dienstplan!N50,Berechnung!$A$98:$D$147,4,0)))</f>
        <v>0</v>
      </c>
      <c r="P343" s="29">
        <f>IF(OR(Dienstplan!O50=Schichten!$B$3,Dienstplan!O50=Schichten!$B$4),INDEX($D$98:$D$147,MATCH(CODE(Dienstplan!O50),$H$98:$H$147,0)),IF(ISERROR(VLOOKUP(Dienstplan!O50,Berechnung!$A$98:$D$147,4,0)),0,VLOOKUP(Dienstplan!O50,Berechnung!$A$98:$D$147,4,0)))</f>
        <v>0</v>
      </c>
      <c r="Q343" s="29">
        <f>IF(OR(Dienstplan!P50=Schichten!$B$3,Dienstplan!P50=Schichten!$B$4),INDEX($D$98:$D$147,MATCH(CODE(Dienstplan!P50),$H$98:$H$147,0)),IF(ISERROR(VLOOKUP(Dienstplan!P50,Berechnung!$A$98:$D$147,4,0)),0,VLOOKUP(Dienstplan!P50,Berechnung!$A$98:$D$147,4,0)))</f>
        <v>0</v>
      </c>
      <c r="R343" s="29">
        <f>IF(OR(Dienstplan!Q50=Schichten!$B$3,Dienstplan!Q50=Schichten!$B$4),INDEX($D$98:$D$147,MATCH(CODE(Dienstplan!Q50),$H$98:$H$147,0)),IF(ISERROR(VLOOKUP(Dienstplan!Q50,Berechnung!$A$98:$D$147,4,0)),0,VLOOKUP(Dienstplan!Q50,Berechnung!$A$98:$D$147,4,0)))</f>
        <v>0</v>
      </c>
      <c r="S343" s="29">
        <f>IF(OR(Dienstplan!R50=Schichten!$B$3,Dienstplan!R50=Schichten!$B$4),INDEX($D$98:$D$147,MATCH(CODE(Dienstplan!R50),$H$98:$H$147,0)),IF(ISERROR(VLOOKUP(Dienstplan!R50,Berechnung!$A$98:$D$147,4,0)),0,VLOOKUP(Dienstplan!R50,Berechnung!$A$98:$D$147,4,0)))</f>
        <v>0</v>
      </c>
      <c r="T343" s="29">
        <f>IF(OR(Dienstplan!S50=Schichten!$B$3,Dienstplan!S50=Schichten!$B$4),INDEX($D$98:$D$147,MATCH(CODE(Dienstplan!S50),$H$98:$H$147,0)),IF(ISERROR(VLOOKUP(Dienstplan!S50,Berechnung!$A$98:$D$147,4,0)),0,VLOOKUP(Dienstplan!S50,Berechnung!$A$98:$D$147,4,0)))</f>
        <v>0</v>
      </c>
      <c r="U343" s="29">
        <f>IF(OR(Dienstplan!T50=Schichten!$B$3,Dienstplan!T50=Schichten!$B$4),INDEX($D$98:$D$147,MATCH(CODE(Dienstplan!T50),$H$98:$H$147,0)),IF(ISERROR(VLOOKUP(Dienstplan!T50,Berechnung!$A$98:$D$147,4,0)),0,VLOOKUP(Dienstplan!T50,Berechnung!$A$98:$D$147,4,0)))</f>
        <v>0</v>
      </c>
      <c r="V343" s="29">
        <f>IF(OR(Dienstplan!U50=Schichten!$B$3,Dienstplan!U50=Schichten!$B$4),INDEX($D$98:$D$147,MATCH(CODE(Dienstplan!U50),$H$98:$H$147,0)),IF(ISERROR(VLOOKUP(Dienstplan!U50,Berechnung!$A$98:$D$147,4,0)),0,VLOOKUP(Dienstplan!U50,Berechnung!$A$98:$D$147,4,0)))</f>
        <v>0</v>
      </c>
      <c r="W343" s="29">
        <f>IF(OR(Dienstplan!V50=Schichten!$B$3,Dienstplan!V50=Schichten!$B$4),INDEX($D$98:$D$147,MATCH(CODE(Dienstplan!V50),$H$98:$H$147,0)),IF(ISERROR(VLOOKUP(Dienstplan!V50,Berechnung!$A$98:$D$147,4,0)),0,VLOOKUP(Dienstplan!V50,Berechnung!$A$98:$D$147,4,0)))</f>
        <v>0</v>
      </c>
      <c r="X343" s="29">
        <f>IF(OR(Dienstplan!W50=Schichten!$B$3,Dienstplan!W50=Schichten!$B$4),INDEX($D$98:$D$147,MATCH(CODE(Dienstplan!W50),$H$98:$H$147,0)),IF(ISERROR(VLOOKUP(Dienstplan!W50,Berechnung!$A$98:$D$147,4,0)),0,VLOOKUP(Dienstplan!W50,Berechnung!$A$98:$D$147,4,0)))</f>
        <v>0</v>
      </c>
      <c r="Y343" s="29">
        <f>IF(OR(Dienstplan!X50=Schichten!$B$3,Dienstplan!X50=Schichten!$B$4),INDEX($D$98:$D$147,MATCH(CODE(Dienstplan!X50),$H$98:$H$147,0)),IF(ISERROR(VLOOKUP(Dienstplan!X50,Berechnung!$A$98:$D$147,4,0)),0,VLOOKUP(Dienstplan!X50,Berechnung!$A$98:$D$147,4,0)))</f>
        <v>0</v>
      </c>
      <c r="Z343" s="29">
        <f>IF(OR(Dienstplan!Y50=Schichten!$B$3,Dienstplan!Y50=Schichten!$B$4),INDEX($D$98:$D$147,MATCH(CODE(Dienstplan!Y50),$H$98:$H$147,0)),IF(ISERROR(VLOOKUP(Dienstplan!Y50,Berechnung!$A$98:$D$147,4,0)),0,VLOOKUP(Dienstplan!Y50,Berechnung!$A$98:$D$147,4,0)))</f>
        <v>0</v>
      </c>
      <c r="AA343" s="29">
        <f>IF(OR(Dienstplan!Z50=Schichten!$B$3,Dienstplan!Z50=Schichten!$B$4),INDEX($D$98:$D$147,MATCH(CODE(Dienstplan!Z50),$H$98:$H$147,0)),IF(ISERROR(VLOOKUP(Dienstplan!Z50,Berechnung!$A$98:$D$147,4,0)),0,VLOOKUP(Dienstplan!Z50,Berechnung!$A$98:$D$147,4,0)))</f>
        <v>0</v>
      </c>
      <c r="AB343" s="29">
        <f>IF(OR(Dienstplan!AA50=Schichten!$B$3,Dienstplan!AA50=Schichten!$B$4),INDEX($D$98:$D$147,MATCH(CODE(Dienstplan!AA50),$H$98:$H$147,0)),IF(ISERROR(VLOOKUP(Dienstplan!AA50,Berechnung!$A$98:$D$147,4,0)),0,VLOOKUP(Dienstplan!AA50,Berechnung!$A$98:$D$147,4,0)))</f>
        <v>0</v>
      </c>
      <c r="AC343" s="29">
        <f>IF(OR(Dienstplan!AB50=Schichten!$B$3,Dienstplan!AB50=Schichten!$B$4),INDEX($D$98:$D$147,MATCH(CODE(Dienstplan!AB50),$H$98:$H$147,0)),IF(ISERROR(VLOOKUP(Dienstplan!AB50,Berechnung!$A$98:$D$147,4,0)),0,VLOOKUP(Dienstplan!AB50,Berechnung!$A$98:$D$147,4,0)))</f>
        <v>0</v>
      </c>
      <c r="AD343" s="29">
        <f>IF(OR(Dienstplan!AC50=Schichten!$B$3,Dienstplan!AC50=Schichten!$B$4),INDEX($D$98:$D$147,MATCH(CODE(Dienstplan!AC50),$H$98:$H$147,0)),IF(ISERROR(VLOOKUP(Dienstplan!AC50,Berechnung!$A$98:$D$147,4,0)),0,VLOOKUP(Dienstplan!AC50,Berechnung!$A$98:$D$147,4,0)))</f>
        <v>0</v>
      </c>
      <c r="AE343" s="29">
        <f>IF(OR(Dienstplan!AD50=Schichten!$B$3,Dienstplan!AD50=Schichten!$B$4),INDEX($D$98:$D$147,MATCH(CODE(Dienstplan!AD50),$H$98:$H$147,0)),IF(ISERROR(VLOOKUP(Dienstplan!AD50,Berechnung!$A$98:$D$147,4,0)),0,VLOOKUP(Dienstplan!AD50,Berechnung!$A$98:$D$147,4,0)))</f>
        <v>0</v>
      </c>
      <c r="AF343" s="29">
        <f>IF(OR(Dienstplan!AE50=Schichten!$B$3,Dienstplan!AE50=Schichten!$B$4),INDEX($D$98:$D$147,MATCH(CODE(Dienstplan!AE50),$H$98:$H$147,0)),IF(ISERROR(VLOOKUP(Dienstplan!AE50,Berechnung!$A$98:$D$147,4,0)),0,VLOOKUP(Dienstplan!AE50,Berechnung!$A$98:$D$147,4,0)))</f>
        <v>0</v>
      </c>
      <c r="AG343" s="29">
        <f>IF(OR(Dienstplan!AF50=Schichten!$B$3,Dienstplan!AF50=Schichten!$B$4),INDEX($D$98:$D$147,MATCH(CODE(Dienstplan!AF50),$H$98:$H$147,0)),IF(ISERROR(VLOOKUP(Dienstplan!AF50,Berechnung!$A$98:$D$147,4,0)),0,VLOOKUP(Dienstplan!AF50,Berechnung!$A$98:$D$147,4,0)))</f>
        <v>0</v>
      </c>
      <c r="AH343" s="29">
        <f>IF(OR(Dienstplan!AG50=Schichten!$B$3,Dienstplan!AG50=Schichten!$B$4),INDEX($D$98:$D$147,MATCH(CODE(Dienstplan!AG50),$H$98:$H$147,0)),IF(ISERROR(VLOOKUP(Dienstplan!AG50,Berechnung!$A$98:$D$147,4,0)),0,VLOOKUP(Dienstplan!AG50,Berechnung!$A$98:$D$147,4,0)))</f>
        <v>0</v>
      </c>
      <c r="AI343" s="29">
        <f>IF(OR(Dienstplan!AH50=Schichten!$B$3,Dienstplan!AH50=Schichten!$B$4),INDEX($D$98:$D$147,MATCH(CODE(Dienstplan!AH50),$H$98:$H$147,0)),IF(ISERROR(VLOOKUP(Dienstplan!AH50,Berechnung!$A$98:$D$147,4,0)),0,VLOOKUP(Dienstplan!AH50,Berechnung!$A$98:$D$147,4,0)))</f>
        <v>0</v>
      </c>
      <c r="AJ343" s="29">
        <f>IF(OR(Dienstplan!AI50=Schichten!$B$3,Dienstplan!AI50=Schichten!$B$4),INDEX($D$98:$D$147,MATCH(CODE(Dienstplan!AI50),$H$98:$H$147,0)),IF(ISERROR(VLOOKUP(Dienstplan!AI50,Berechnung!$A$98:$D$147,4,0)),0,VLOOKUP(Dienstplan!AI50,Berechnung!$A$98:$D$147,4,0)))</f>
        <v>0</v>
      </c>
      <c r="AK343" s="29">
        <f>IF(OR(Dienstplan!AJ50=Schichten!$B$3,Dienstplan!AJ50=Schichten!$B$4),INDEX($D$98:$D$147,MATCH(CODE(Dienstplan!AJ50),$H$98:$H$147,0)),IF(ISERROR(VLOOKUP(Dienstplan!AJ50,Berechnung!$A$98:$D$147,4,0)),0,VLOOKUP(Dienstplan!AJ50,Berechnung!$A$98:$D$147,4,0)))</f>
        <v>0</v>
      </c>
    </row>
    <row r="344" spans="1:37" x14ac:dyDescent="0.25">
      <c r="A344" s="82" t="str">
        <f>IF(Feiertage!D194&lt;&gt;"",Feiertage!B194,"")</f>
        <v/>
      </c>
      <c r="C344">
        <f>Dienstplan!B51</f>
        <v>46</v>
      </c>
      <c r="D344" t="str">
        <f>Dienstplan!C51</f>
        <v>Vorname46</v>
      </c>
      <c r="E344" t="str">
        <f>Dienstplan!D51</f>
        <v>Nachname46</v>
      </c>
      <c r="F344" s="29" t="str">
        <f t="shared" si="21"/>
        <v>00:00</v>
      </c>
      <c r="G344" s="29">
        <f>IF(OR(Dienstplan!F51=Schichten!$B$3,Dienstplan!F51=Schichten!$B$4),INDEX($D$98:$D$147,MATCH(CODE(Dienstplan!F51),$H$98:$H$147,0)),IF(ISERROR(VLOOKUP(Dienstplan!F51,Berechnung!$A$98:$D$147,4,0)),0,VLOOKUP(Dienstplan!F51,Berechnung!$A$98:$D$147,4,0)))</f>
        <v>0</v>
      </c>
      <c r="H344" s="29">
        <f>IF(OR(Dienstplan!G51=Schichten!$B$3,Dienstplan!G51=Schichten!$B$4),INDEX($D$98:$D$147,MATCH(CODE(Dienstplan!G51),$H$98:$H$147,0)),IF(ISERROR(VLOOKUP(Dienstplan!G51,Berechnung!$A$98:$D$147,4,0)),0,VLOOKUP(Dienstplan!G51,Berechnung!$A$98:$D$147,4,0)))</f>
        <v>0</v>
      </c>
      <c r="I344" s="29">
        <f>IF(OR(Dienstplan!H51=Schichten!$B$3,Dienstplan!H51=Schichten!$B$4),INDEX($D$98:$D$147,MATCH(CODE(Dienstplan!H51),$H$98:$H$147,0)),IF(ISERROR(VLOOKUP(Dienstplan!H51,Berechnung!$A$98:$D$147,4,0)),0,VLOOKUP(Dienstplan!H51,Berechnung!$A$98:$D$147,4,0)))</f>
        <v>0</v>
      </c>
      <c r="J344" s="29">
        <f>IF(OR(Dienstplan!I51=Schichten!$B$3,Dienstplan!I51=Schichten!$B$4),INDEX($D$98:$D$147,MATCH(CODE(Dienstplan!I51),$H$98:$H$147,0)),IF(ISERROR(VLOOKUP(Dienstplan!I51,Berechnung!$A$98:$D$147,4,0)),0,VLOOKUP(Dienstplan!I51,Berechnung!$A$98:$D$147,4,0)))</f>
        <v>0</v>
      </c>
      <c r="K344" s="29">
        <f>IF(OR(Dienstplan!J51=Schichten!$B$3,Dienstplan!J51=Schichten!$B$4),INDEX($D$98:$D$147,MATCH(CODE(Dienstplan!J51),$H$98:$H$147,0)),IF(ISERROR(VLOOKUP(Dienstplan!J51,Berechnung!$A$98:$D$147,4,0)),0,VLOOKUP(Dienstplan!J51,Berechnung!$A$98:$D$147,4,0)))</f>
        <v>0</v>
      </c>
      <c r="L344" s="29">
        <f>IF(OR(Dienstplan!K51=Schichten!$B$3,Dienstplan!K51=Schichten!$B$4),INDEX($D$98:$D$147,MATCH(CODE(Dienstplan!K51),$H$98:$H$147,0)),IF(ISERROR(VLOOKUP(Dienstplan!K51,Berechnung!$A$98:$D$147,4,0)),0,VLOOKUP(Dienstplan!K51,Berechnung!$A$98:$D$147,4,0)))</f>
        <v>0</v>
      </c>
      <c r="M344" s="29">
        <f>IF(OR(Dienstplan!L51=Schichten!$B$3,Dienstplan!L51=Schichten!$B$4),INDEX($D$98:$D$147,MATCH(CODE(Dienstplan!L51),$H$98:$H$147,0)),IF(ISERROR(VLOOKUP(Dienstplan!L51,Berechnung!$A$98:$D$147,4,0)),0,VLOOKUP(Dienstplan!L51,Berechnung!$A$98:$D$147,4,0)))</f>
        <v>0</v>
      </c>
      <c r="N344" s="29">
        <f>IF(OR(Dienstplan!M51=Schichten!$B$3,Dienstplan!M51=Schichten!$B$4),INDEX($D$98:$D$147,MATCH(CODE(Dienstplan!M51),$H$98:$H$147,0)),IF(ISERROR(VLOOKUP(Dienstplan!M51,Berechnung!$A$98:$D$147,4,0)),0,VLOOKUP(Dienstplan!M51,Berechnung!$A$98:$D$147,4,0)))</f>
        <v>0</v>
      </c>
      <c r="O344" s="29">
        <f>IF(OR(Dienstplan!N51=Schichten!$B$3,Dienstplan!N51=Schichten!$B$4),INDEX($D$98:$D$147,MATCH(CODE(Dienstplan!N51),$H$98:$H$147,0)),IF(ISERROR(VLOOKUP(Dienstplan!N51,Berechnung!$A$98:$D$147,4,0)),0,VLOOKUP(Dienstplan!N51,Berechnung!$A$98:$D$147,4,0)))</f>
        <v>0</v>
      </c>
      <c r="P344" s="29">
        <f>IF(OR(Dienstplan!O51=Schichten!$B$3,Dienstplan!O51=Schichten!$B$4),INDEX($D$98:$D$147,MATCH(CODE(Dienstplan!O51),$H$98:$H$147,0)),IF(ISERROR(VLOOKUP(Dienstplan!O51,Berechnung!$A$98:$D$147,4,0)),0,VLOOKUP(Dienstplan!O51,Berechnung!$A$98:$D$147,4,0)))</f>
        <v>0</v>
      </c>
      <c r="Q344" s="29">
        <f>IF(OR(Dienstplan!P51=Schichten!$B$3,Dienstplan!P51=Schichten!$B$4),INDEX($D$98:$D$147,MATCH(CODE(Dienstplan!P51),$H$98:$H$147,0)),IF(ISERROR(VLOOKUP(Dienstplan!P51,Berechnung!$A$98:$D$147,4,0)),0,VLOOKUP(Dienstplan!P51,Berechnung!$A$98:$D$147,4,0)))</f>
        <v>0</v>
      </c>
      <c r="R344" s="29">
        <f>IF(OR(Dienstplan!Q51=Schichten!$B$3,Dienstplan!Q51=Schichten!$B$4),INDEX($D$98:$D$147,MATCH(CODE(Dienstplan!Q51),$H$98:$H$147,0)),IF(ISERROR(VLOOKUP(Dienstplan!Q51,Berechnung!$A$98:$D$147,4,0)),0,VLOOKUP(Dienstplan!Q51,Berechnung!$A$98:$D$147,4,0)))</f>
        <v>0</v>
      </c>
      <c r="S344" s="29">
        <f>IF(OR(Dienstplan!R51=Schichten!$B$3,Dienstplan!R51=Schichten!$B$4),INDEX($D$98:$D$147,MATCH(CODE(Dienstplan!R51),$H$98:$H$147,0)),IF(ISERROR(VLOOKUP(Dienstplan!R51,Berechnung!$A$98:$D$147,4,0)),0,VLOOKUP(Dienstplan!R51,Berechnung!$A$98:$D$147,4,0)))</f>
        <v>0</v>
      </c>
      <c r="T344" s="29">
        <f>IF(OR(Dienstplan!S51=Schichten!$B$3,Dienstplan!S51=Schichten!$B$4),INDEX($D$98:$D$147,MATCH(CODE(Dienstplan!S51),$H$98:$H$147,0)),IF(ISERROR(VLOOKUP(Dienstplan!S51,Berechnung!$A$98:$D$147,4,0)),0,VLOOKUP(Dienstplan!S51,Berechnung!$A$98:$D$147,4,0)))</f>
        <v>0</v>
      </c>
      <c r="U344" s="29">
        <f>IF(OR(Dienstplan!T51=Schichten!$B$3,Dienstplan!T51=Schichten!$B$4),INDEX($D$98:$D$147,MATCH(CODE(Dienstplan!T51),$H$98:$H$147,0)),IF(ISERROR(VLOOKUP(Dienstplan!T51,Berechnung!$A$98:$D$147,4,0)),0,VLOOKUP(Dienstplan!T51,Berechnung!$A$98:$D$147,4,0)))</f>
        <v>0</v>
      </c>
      <c r="V344" s="29">
        <f>IF(OR(Dienstplan!U51=Schichten!$B$3,Dienstplan!U51=Schichten!$B$4),INDEX($D$98:$D$147,MATCH(CODE(Dienstplan!U51),$H$98:$H$147,0)),IF(ISERROR(VLOOKUP(Dienstplan!U51,Berechnung!$A$98:$D$147,4,0)),0,VLOOKUP(Dienstplan!U51,Berechnung!$A$98:$D$147,4,0)))</f>
        <v>0</v>
      </c>
      <c r="W344" s="29">
        <f>IF(OR(Dienstplan!V51=Schichten!$B$3,Dienstplan!V51=Schichten!$B$4),INDEX($D$98:$D$147,MATCH(CODE(Dienstplan!V51),$H$98:$H$147,0)),IF(ISERROR(VLOOKUP(Dienstplan!V51,Berechnung!$A$98:$D$147,4,0)),0,VLOOKUP(Dienstplan!V51,Berechnung!$A$98:$D$147,4,0)))</f>
        <v>0</v>
      </c>
      <c r="X344" s="29">
        <f>IF(OR(Dienstplan!W51=Schichten!$B$3,Dienstplan!W51=Schichten!$B$4),INDEX($D$98:$D$147,MATCH(CODE(Dienstplan!W51),$H$98:$H$147,0)),IF(ISERROR(VLOOKUP(Dienstplan!W51,Berechnung!$A$98:$D$147,4,0)),0,VLOOKUP(Dienstplan!W51,Berechnung!$A$98:$D$147,4,0)))</f>
        <v>0</v>
      </c>
      <c r="Y344" s="29">
        <f>IF(OR(Dienstplan!X51=Schichten!$B$3,Dienstplan!X51=Schichten!$B$4),INDEX($D$98:$D$147,MATCH(CODE(Dienstplan!X51),$H$98:$H$147,0)),IF(ISERROR(VLOOKUP(Dienstplan!X51,Berechnung!$A$98:$D$147,4,0)),0,VLOOKUP(Dienstplan!X51,Berechnung!$A$98:$D$147,4,0)))</f>
        <v>0</v>
      </c>
      <c r="Z344" s="29">
        <f>IF(OR(Dienstplan!Y51=Schichten!$B$3,Dienstplan!Y51=Schichten!$B$4),INDEX($D$98:$D$147,MATCH(CODE(Dienstplan!Y51),$H$98:$H$147,0)),IF(ISERROR(VLOOKUP(Dienstplan!Y51,Berechnung!$A$98:$D$147,4,0)),0,VLOOKUP(Dienstplan!Y51,Berechnung!$A$98:$D$147,4,0)))</f>
        <v>0</v>
      </c>
      <c r="AA344" s="29">
        <f>IF(OR(Dienstplan!Z51=Schichten!$B$3,Dienstplan!Z51=Schichten!$B$4),INDEX($D$98:$D$147,MATCH(CODE(Dienstplan!Z51),$H$98:$H$147,0)),IF(ISERROR(VLOOKUP(Dienstplan!Z51,Berechnung!$A$98:$D$147,4,0)),0,VLOOKUP(Dienstplan!Z51,Berechnung!$A$98:$D$147,4,0)))</f>
        <v>0</v>
      </c>
      <c r="AB344" s="29">
        <f>IF(OR(Dienstplan!AA51=Schichten!$B$3,Dienstplan!AA51=Schichten!$B$4),INDEX($D$98:$D$147,MATCH(CODE(Dienstplan!AA51),$H$98:$H$147,0)),IF(ISERROR(VLOOKUP(Dienstplan!AA51,Berechnung!$A$98:$D$147,4,0)),0,VLOOKUP(Dienstplan!AA51,Berechnung!$A$98:$D$147,4,0)))</f>
        <v>0</v>
      </c>
      <c r="AC344" s="29">
        <f>IF(OR(Dienstplan!AB51=Schichten!$B$3,Dienstplan!AB51=Schichten!$B$4),INDEX($D$98:$D$147,MATCH(CODE(Dienstplan!AB51),$H$98:$H$147,0)),IF(ISERROR(VLOOKUP(Dienstplan!AB51,Berechnung!$A$98:$D$147,4,0)),0,VLOOKUP(Dienstplan!AB51,Berechnung!$A$98:$D$147,4,0)))</f>
        <v>0</v>
      </c>
      <c r="AD344" s="29">
        <f>IF(OR(Dienstplan!AC51=Schichten!$B$3,Dienstplan!AC51=Schichten!$B$4),INDEX($D$98:$D$147,MATCH(CODE(Dienstplan!AC51),$H$98:$H$147,0)),IF(ISERROR(VLOOKUP(Dienstplan!AC51,Berechnung!$A$98:$D$147,4,0)),0,VLOOKUP(Dienstplan!AC51,Berechnung!$A$98:$D$147,4,0)))</f>
        <v>0</v>
      </c>
      <c r="AE344" s="29">
        <f>IF(OR(Dienstplan!AD51=Schichten!$B$3,Dienstplan!AD51=Schichten!$B$4),INDEX($D$98:$D$147,MATCH(CODE(Dienstplan!AD51),$H$98:$H$147,0)),IF(ISERROR(VLOOKUP(Dienstplan!AD51,Berechnung!$A$98:$D$147,4,0)),0,VLOOKUP(Dienstplan!AD51,Berechnung!$A$98:$D$147,4,0)))</f>
        <v>0</v>
      </c>
      <c r="AF344" s="29">
        <f>IF(OR(Dienstplan!AE51=Schichten!$B$3,Dienstplan!AE51=Schichten!$B$4),INDEX($D$98:$D$147,MATCH(CODE(Dienstplan!AE51),$H$98:$H$147,0)),IF(ISERROR(VLOOKUP(Dienstplan!AE51,Berechnung!$A$98:$D$147,4,0)),0,VLOOKUP(Dienstplan!AE51,Berechnung!$A$98:$D$147,4,0)))</f>
        <v>0</v>
      </c>
      <c r="AG344" s="29">
        <f>IF(OR(Dienstplan!AF51=Schichten!$B$3,Dienstplan!AF51=Schichten!$B$4),INDEX($D$98:$D$147,MATCH(CODE(Dienstplan!AF51),$H$98:$H$147,0)),IF(ISERROR(VLOOKUP(Dienstplan!AF51,Berechnung!$A$98:$D$147,4,0)),0,VLOOKUP(Dienstplan!AF51,Berechnung!$A$98:$D$147,4,0)))</f>
        <v>0</v>
      </c>
      <c r="AH344" s="29">
        <f>IF(OR(Dienstplan!AG51=Schichten!$B$3,Dienstplan!AG51=Schichten!$B$4),INDEX($D$98:$D$147,MATCH(CODE(Dienstplan!AG51),$H$98:$H$147,0)),IF(ISERROR(VLOOKUP(Dienstplan!AG51,Berechnung!$A$98:$D$147,4,0)),0,VLOOKUP(Dienstplan!AG51,Berechnung!$A$98:$D$147,4,0)))</f>
        <v>0</v>
      </c>
      <c r="AI344" s="29">
        <f>IF(OR(Dienstplan!AH51=Schichten!$B$3,Dienstplan!AH51=Schichten!$B$4),INDEX($D$98:$D$147,MATCH(CODE(Dienstplan!AH51),$H$98:$H$147,0)),IF(ISERROR(VLOOKUP(Dienstplan!AH51,Berechnung!$A$98:$D$147,4,0)),0,VLOOKUP(Dienstplan!AH51,Berechnung!$A$98:$D$147,4,0)))</f>
        <v>0</v>
      </c>
      <c r="AJ344" s="29">
        <f>IF(OR(Dienstplan!AI51=Schichten!$B$3,Dienstplan!AI51=Schichten!$B$4),INDEX($D$98:$D$147,MATCH(CODE(Dienstplan!AI51),$H$98:$H$147,0)),IF(ISERROR(VLOOKUP(Dienstplan!AI51,Berechnung!$A$98:$D$147,4,0)),0,VLOOKUP(Dienstplan!AI51,Berechnung!$A$98:$D$147,4,0)))</f>
        <v>0</v>
      </c>
      <c r="AK344" s="29">
        <f>IF(OR(Dienstplan!AJ51=Schichten!$B$3,Dienstplan!AJ51=Schichten!$B$4),INDEX($D$98:$D$147,MATCH(CODE(Dienstplan!AJ51),$H$98:$H$147,0)),IF(ISERROR(VLOOKUP(Dienstplan!AJ51,Berechnung!$A$98:$D$147,4,0)),0,VLOOKUP(Dienstplan!AJ51,Berechnung!$A$98:$D$147,4,0)))</f>
        <v>0</v>
      </c>
    </row>
    <row r="345" spans="1:37" x14ac:dyDescent="0.25">
      <c r="A345" s="82" t="str">
        <f>IF(Feiertage!D195&lt;&gt;"",Feiertage!B195,"")</f>
        <v/>
      </c>
      <c r="C345">
        <f>Dienstplan!B52</f>
        <v>47</v>
      </c>
      <c r="D345" t="str">
        <f>Dienstplan!C52</f>
        <v>Vorname47</v>
      </c>
      <c r="E345" t="str">
        <f>Dienstplan!D52</f>
        <v>Nachname47</v>
      </c>
      <c r="F345" s="29" t="str">
        <f t="shared" si="21"/>
        <v>00:00</v>
      </c>
      <c r="G345" s="29">
        <f>IF(OR(Dienstplan!F52=Schichten!$B$3,Dienstplan!F52=Schichten!$B$4),INDEX($D$98:$D$147,MATCH(CODE(Dienstplan!F52),$H$98:$H$147,0)),IF(ISERROR(VLOOKUP(Dienstplan!F52,Berechnung!$A$98:$D$147,4,0)),0,VLOOKUP(Dienstplan!F52,Berechnung!$A$98:$D$147,4,0)))</f>
        <v>0</v>
      </c>
      <c r="H345" s="29">
        <f>IF(OR(Dienstplan!G52=Schichten!$B$3,Dienstplan!G52=Schichten!$B$4),INDEX($D$98:$D$147,MATCH(CODE(Dienstplan!G52),$H$98:$H$147,0)),IF(ISERROR(VLOOKUP(Dienstplan!G52,Berechnung!$A$98:$D$147,4,0)),0,VLOOKUP(Dienstplan!G52,Berechnung!$A$98:$D$147,4,0)))</f>
        <v>0</v>
      </c>
      <c r="I345" s="29">
        <f>IF(OR(Dienstplan!H52=Schichten!$B$3,Dienstplan!H52=Schichten!$B$4),INDEX($D$98:$D$147,MATCH(CODE(Dienstplan!H52),$H$98:$H$147,0)),IF(ISERROR(VLOOKUP(Dienstplan!H52,Berechnung!$A$98:$D$147,4,0)),0,VLOOKUP(Dienstplan!H52,Berechnung!$A$98:$D$147,4,0)))</f>
        <v>0</v>
      </c>
      <c r="J345" s="29">
        <f>IF(OR(Dienstplan!I52=Schichten!$B$3,Dienstplan!I52=Schichten!$B$4),INDEX($D$98:$D$147,MATCH(CODE(Dienstplan!I52),$H$98:$H$147,0)),IF(ISERROR(VLOOKUP(Dienstplan!I52,Berechnung!$A$98:$D$147,4,0)),0,VLOOKUP(Dienstplan!I52,Berechnung!$A$98:$D$147,4,0)))</f>
        <v>0</v>
      </c>
      <c r="K345" s="29">
        <f>IF(OR(Dienstplan!J52=Schichten!$B$3,Dienstplan!J52=Schichten!$B$4),INDEX($D$98:$D$147,MATCH(CODE(Dienstplan!J52),$H$98:$H$147,0)),IF(ISERROR(VLOOKUP(Dienstplan!J52,Berechnung!$A$98:$D$147,4,0)),0,VLOOKUP(Dienstplan!J52,Berechnung!$A$98:$D$147,4,0)))</f>
        <v>0</v>
      </c>
      <c r="L345" s="29">
        <f>IF(OR(Dienstplan!K52=Schichten!$B$3,Dienstplan!K52=Schichten!$B$4),INDEX($D$98:$D$147,MATCH(CODE(Dienstplan!K52),$H$98:$H$147,0)),IF(ISERROR(VLOOKUP(Dienstplan!K52,Berechnung!$A$98:$D$147,4,0)),0,VLOOKUP(Dienstplan!K52,Berechnung!$A$98:$D$147,4,0)))</f>
        <v>0</v>
      </c>
      <c r="M345" s="29">
        <f>IF(OR(Dienstplan!L52=Schichten!$B$3,Dienstplan!L52=Schichten!$B$4),INDEX($D$98:$D$147,MATCH(CODE(Dienstplan!L52),$H$98:$H$147,0)),IF(ISERROR(VLOOKUP(Dienstplan!L52,Berechnung!$A$98:$D$147,4,0)),0,VLOOKUP(Dienstplan!L52,Berechnung!$A$98:$D$147,4,0)))</f>
        <v>0</v>
      </c>
      <c r="N345" s="29">
        <f>IF(OR(Dienstplan!M52=Schichten!$B$3,Dienstplan!M52=Schichten!$B$4),INDEX($D$98:$D$147,MATCH(CODE(Dienstplan!M52),$H$98:$H$147,0)),IF(ISERROR(VLOOKUP(Dienstplan!M52,Berechnung!$A$98:$D$147,4,0)),0,VLOOKUP(Dienstplan!M52,Berechnung!$A$98:$D$147,4,0)))</f>
        <v>0</v>
      </c>
      <c r="O345" s="29">
        <f>IF(OR(Dienstplan!N52=Schichten!$B$3,Dienstplan!N52=Schichten!$B$4),INDEX($D$98:$D$147,MATCH(CODE(Dienstplan!N52),$H$98:$H$147,0)),IF(ISERROR(VLOOKUP(Dienstplan!N52,Berechnung!$A$98:$D$147,4,0)),0,VLOOKUP(Dienstplan!N52,Berechnung!$A$98:$D$147,4,0)))</f>
        <v>0</v>
      </c>
      <c r="P345" s="29">
        <f>IF(OR(Dienstplan!O52=Schichten!$B$3,Dienstplan!O52=Schichten!$B$4),INDEX($D$98:$D$147,MATCH(CODE(Dienstplan!O52),$H$98:$H$147,0)),IF(ISERROR(VLOOKUP(Dienstplan!O52,Berechnung!$A$98:$D$147,4,0)),0,VLOOKUP(Dienstplan!O52,Berechnung!$A$98:$D$147,4,0)))</f>
        <v>0</v>
      </c>
      <c r="Q345" s="29">
        <f>IF(OR(Dienstplan!P52=Schichten!$B$3,Dienstplan!P52=Schichten!$B$4),INDEX($D$98:$D$147,MATCH(CODE(Dienstplan!P52),$H$98:$H$147,0)),IF(ISERROR(VLOOKUP(Dienstplan!P52,Berechnung!$A$98:$D$147,4,0)),0,VLOOKUP(Dienstplan!P52,Berechnung!$A$98:$D$147,4,0)))</f>
        <v>0</v>
      </c>
      <c r="R345" s="29">
        <f>IF(OR(Dienstplan!Q52=Schichten!$B$3,Dienstplan!Q52=Schichten!$B$4),INDEX($D$98:$D$147,MATCH(CODE(Dienstplan!Q52),$H$98:$H$147,0)),IF(ISERROR(VLOOKUP(Dienstplan!Q52,Berechnung!$A$98:$D$147,4,0)),0,VLOOKUP(Dienstplan!Q52,Berechnung!$A$98:$D$147,4,0)))</f>
        <v>0</v>
      </c>
      <c r="S345" s="29">
        <f>IF(OR(Dienstplan!R52=Schichten!$B$3,Dienstplan!R52=Schichten!$B$4),INDEX($D$98:$D$147,MATCH(CODE(Dienstplan!R52),$H$98:$H$147,0)),IF(ISERROR(VLOOKUP(Dienstplan!R52,Berechnung!$A$98:$D$147,4,0)),0,VLOOKUP(Dienstplan!R52,Berechnung!$A$98:$D$147,4,0)))</f>
        <v>0</v>
      </c>
      <c r="T345" s="29">
        <f>IF(OR(Dienstplan!S52=Schichten!$B$3,Dienstplan!S52=Schichten!$B$4),INDEX($D$98:$D$147,MATCH(CODE(Dienstplan!S52),$H$98:$H$147,0)),IF(ISERROR(VLOOKUP(Dienstplan!S52,Berechnung!$A$98:$D$147,4,0)),0,VLOOKUP(Dienstplan!S52,Berechnung!$A$98:$D$147,4,0)))</f>
        <v>0</v>
      </c>
      <c r="U345" s="29">
        <f>IF(OR(Dienstplan!T52=Schichten!$B$3,Dienstplan!T52=Schichten!$B$4),INDEX($D$98:$D$147,MATCH(CODE(Dienstplan!T52),$H$98:$H$147,0)),IF(ISERROR(VLOOKUP(Dienstplan!T52,Berechnung!$A$98:$D$147,4,0)),0,VLOOKUP(Dienstplan!T52,Berechnung!$A$98:$D$147,4,0)))</f>
        <v>0</v>
      </c>
      <c r="V345" s="29">
        <f>IF(OR(Dienstplan!U52=Schichten!$B$3,Dienstplan!U52=Schichten!$B$4),INDEX($D$98:$D$147,MATCH(CODE(Dienstplan!U52),$H$98:$H$147,0)),IF(ISERROR(VLOOKUP(Dienstplan!U52,Berechnung!$A$98:$D$147,4,0)),0,VLOOKUP(Dienstplan!U52,Berechnung!$A$98:$D$147,4,0)))</f>
        <v>0</v>
      </c>
      <c r="W345" s="29">
        <f>IF(OR(Dienstplan!V52=Schichten!$B$3,Dienstplan!V52=Schichten!$B$4),INDEX($D$98:$D$147,MATCH(CODE(Dienstplan!V52),$H$98:$H$147,0)),IF(ISERROR(VLOOKUP(Dienstplan!V52,Berechnung!$A$98:$D$147,4,0)),0,VLOOKUP(Dienstplan!V52,Berechnung!$A$98:$D$147,4,0)))</f>
        <v>0</v>
      </c>
      <c r="X345" s="29">
        <f>IF(OR(Dienstplan!W52=Schichten!$B$3,Dienstplan!W52=Schichten!$B$4),INDEX($D$98:$D$147,MATCH(CODE(Dienstplan!W52),$H$98:$H$147,0)),IF(ISERROR(VLOOKUP(Dienstplan!W52,Berechnung!$A$98:$D$147,4,0)),0,VLOOKUP(Dienstplan!W52,Berechnung!$A$98:$D$147,4,0)))</f>
        <v>0</v>
      </c>
      <c r="Y345" s="29">
        <f>IF(OR(Dienstplan!X52=Schichten!$B$3,Dienstplan!X52=Schichten!$B$4),INDEX($D$98:$D$147,MATCH(CODE(Dienstplan!X52),$H$98:$H$147,0)),IF(ISERROR(VLOOKUP(Dienstplan!X52,Berechnung!$A$98:$D$147,4,0)),0,VLOOKUP(Dienstplan!X52,Berechnung!$A$98:$D$147,4,0)))</f>
        <v>0</v>
      </c>
      <c r="Z345" s="29">
        <f>IF(OR(Dienstplan!Y52=Schichten!$B$3,Dienstplan!Y52=Schichten!$B$4),INDEX($D$98:$D$147,MATCH(CODE(Dienstplan!Y52),$H$98:$H$147,0)),IF(ISERROR(VLOOKUP(Dienstplan!Y52,Berechnung!$A$98:$D$147,4,0)),0,VLOOKUP(Dienstplan!Y52,Berechnung!$A$98:$D$147,4,0)))</f>
        <v>0</v>
      </c>
      <c r="AA345" s="29">
        <f>IF(OR(Dienstplan!Z52=Schichten!$B$3,Dienstplan!Z52=Schichten!$B$4),INDEX($D$98:$D$147,MATCH(CODE(Dienstplan!Z52),$H$98:$H$147,0)),IF(ISERROR(VLOOKUP(Dienstplan!Z52,Berechnung!$A$98:$D$147,4,0)),0,VLOOKUP(Dienstplan!Z52,Berechnung!$A$98:$D$147,4,0)))</f>
        <v>0</v>
      </c>
      <c r="AB345" s="29">
        <f>IF(OR(Dienstplan!AA52=Schichten!$B$3,Dienstplan!AA52=Schichten!$B$4),INDEX($D$98:$D$147,MATCH(CODE(Dienstplan!AA52),$H$98:$H$147,0)),IF(ISERROR(VLOOKUP(Dienstplan!AA52,Berechnung!$A$98:$D$147,4,0)),0,VLOOKUP(Dienstplan!AA52,Berechnung!$A$98:$D$147,4,0)))</f>
        <v>0</v>
      </c>
      <c r="AC345" s="29">
        <f>IF(OR(Dienstplan!AB52=Schichten!$B$3,Dienstplan!AB52=Schichten!$B$4),INDEX($D$98:$D$147,MATCH(CODE(Dienstplan!AB52),$H$98:$H$147,0)),IF(ISERROR(VLOOKUP(Dienstplan!AB52,Berechnung!$A$98:$D$147,4,0)),0,VLOOKUP(Dienstplan!AB52,Berechnung!$A$98:$D$147,4,0)))</f>
        <v>0</v>
      </c>
      <c r="AD345" s="29">
        <f>IF(OR(Dienstplan!AC52=Schichten!$B$3,Dienstplan!AC52=Schichten!$B$4),INDEX($D$98:$D$147,MATCH(CODE(Dienstplan!AC52),$H$98:$H$147,0)),IF(ISERROR(VLOOKUP(Dienstplan!AC52,Berechnung!$A$98:$D$147,4,0)),0,VLOOKUP(Dienstplan!AC52,Berechnung!$A$98:$D$147,4,0)))</f>
        <v>0</v>
      </c>
      <c r="AE345" s="29">
        <f>IF(OR(Dienstplan!AD52=Schichten!$B$3,Dienstplan!AD52=Schichten!$B$4),INDEX($D$98:$D$147,MATCH(CODE(Dienstplan!AD52),$H$98:$H$147,0)),IF(ISERROR(VLOOKUP(Dienstplan!AD52,Berechnung!$A$98:$D$147,4,0)),0,VLOOKUP(Dienstplan!AD52,Berechnung!$A$98:$D$147,4,0)))</f>
        <v>0</v>
      </c>
      <c r="AF345" s="29">
        <f>IF(OR(Dienstplan!AE52=Schichten!$B$3,Dienstplan!AE52=Schichten!$B$4),INDEX($D$98:$D$147,MATCH(CODE(Dienstplan!AE52),$H$98:$H$147,0)),IF(ISERROR(VLOOKUP(Dienstplan!AE52,Berechnung!$A$98:$D$147,4,0)),0,VLOOKUP(Dienstplan!AE52,Berechnung!$A$98:$D$147,4,0)))</f>
        <v>0</v>
      </c>
      <c r="AG345" s="29">
        <f>IF(OR(Dienstplan!AF52=Schichten!$B$3,Dienstplan!AF52=Schichten!$B$4),INDEX($D$98:$D$147,MATCH(CODE(Dienstplan!AF52),$H$98:$H$147,0)),IF(ISERROR(VLOOKUP(Dienstplan!AF52,Berechnung!$A$98:$D$147,4,0)),0,VLOOKUP(Dienstplan!AF52,Berechnung!$A$98:$D$147,4,0)))</f>
        <v>0</v>
      </c>
      <c r="AH345" s="29">
        <f>IF(OR(Dienstplan!AG52=Schichten!$B$3,Dienstplan!AG52=Schichten!$B$4),INDEX($D$98:$D$147,MATCH(CODE(Dienstplan!AG52),$H$98:$H$147,0)),IF(ISERROR(VLOOKUP(Dienstplan!AG52,Berechnung!$A$98:$D$147,4,0)),0,VLOOKUP(Dienstplan!AG52,Berechnung!$A$98:$D$147,4,0)))</f>
        <v>0</v>
      </c>
      <c r="AI345" s="29">
        <f>IF(OR(Dienstplan!AH52=Schichten!$B$3,Dienstplan!AH52=Schichten!$B$4),INDEX($D$98:$D$147,MATCH(CODE(Dienstplan!AH52),$H$98:$H$147,0)),IF(ISERROR(VLOOKUP(Dienstplan!AH52,Berechnung!$A$98:$D$147,4,0)),0,VLOOKUP(Dienstplan!AH52,Berechnung!$A$98:$D$147,4,0)))</f>
        <v>0</v>
      </c>
      <c r="AJ345" s="29">
        <f>IF(OR(Dienstplan!AI52=Schichten!$B$3,Dienstplan!AI52=Schichten!$B$4),INDEX($D$98:$D$147,MATCH(CODE(Dienstplan!AI52),$H$98:$H$147,0)),IF(ISERROR(VLOOKUP(Dienstplan!AI52,Berechnung!$A$98:$D$147,4,0)),0,VLOOKUP(Dienstplan!AI52,Berechnung!$A$98:$D$147,4,0)))</f>
        <v>0</v>
      </c>
      <c r="AK345" s="29">
        <f>IF(OR(Dienstplan!AJ52=Schichten!$B$3,Dienstplan!AJ52=Schichten!$B$4),INDEX($D$98:$D$147,MATCH(CODE(Dienstplan!AJ52),$H$98:$H$147,0)),IF(ISERROR(VLOOKUP(Dienstplan!AJ52,Berechnung!$A$98:$D$147,4,0)),0,VLOOKUP(Dienstplan!AJ52,Berechnung!$A$98:$D$147,4,0)))</f>
        <v>0</v>
      </c>
    </row>
    <row r="346" spans="1:37" x14ac:dyDescent="0.25">
      <c r="A346" s="82" t="str">
        <f>IF(Feiertage!D196&lt;&gt;"",Feiertage!B196,"")</f>
        <v/>
      </c>
      <c r="C346">
        <f>Dienstplan!B53</f>
        <v>48</v>
      </c>
      <c r="D346" t="str">
        <f>Dienstplan!C53</f>
        <v>Vorname48</v>
      </c>
      <c r="E346" t="str">
        <f>Dienstplan!D53</f>
        <v>Nachname48</v>
      </c>
      <c r="F346" s="29" t="str">
        <f t="shared" si="21"/>
        <v>00:00</v>
      </c>
      <c r="G346" s="29">
        <f>IF(OR(Dienstplan!F53=Schichten!$B$3,Dienstplan!F53=Schichten!$B$4),INDEX($D$98:$D$147,MATCH(CODE(Dienstplan!F53),$H$98:$H$147,0)),IF(ISERROR(VLOOKUP(Dienstplan!F53,Berechnung!$A$98:$D$147,4,0)),0,VLOOKUP(Dienstplan!F53,Berechnung!$A$98:$D$147,4,0)))</f>
        <v>0</v>
      </c>
      <c r="H346" s="29">
        <f>IF(OR(Dienstplan!G53=Schichten!$B$3,Dienstplan!G53=Schichten!$B$4),INDEX($D$98:$D$147,MATCH(CODE(Dienstplan!G53),$H$98:$H$147,0)),IF(ISERROR(VLOOKUP(Dienstplan!G53,Berechnung!$A$98:$D$147,4,0)),0,VLOOKUP(Dienstplan!G53,Berechnung!$A$98:$D$147,4,0)))</f>
        <v>0</v>
      </c>
      <c r="I346" s="29">
        <f>IF(OR(Dienstplan!H53=Schichten!$B$3,Dienstplan!H53=Schichten!$B$4),INDEX($D$98:$D$147,MATCH(CODE(Dienstplan!H53),$H$98:$H$147,0)),IF(ISERROR(VLOOKUP(Dienstplan!H53,Berechnung!$A$98:$D$147,4,0)),0,VLOOKUP(Dienstplan!H53,Berechnung!$A$98:$D$147,4,0)))</f>
        <v>0</v>
      </c>
      <c r="J346" s="29">
        <f>IF(OR(Dienstplan!I53=Schichten!$B$3,Dienstplan!I53=Schichten!$B$4),INDEX($D$98:$D$147,MATCH(CODE(Dienstplan!I53),$H$98:$H$147,0)),IF(ISERROR(VLOOKUP(Dienstplan!I53,Berechnung!$A$98:$D$147,4,0)),0,VLOOKUP(Dienstplan!I53,Berechnung!$A$98:$D$147,4,0)))</f>
        <v>0</v>
      </c>
      <c r="K346" s="29">
        <f>IF(OR(Dienstplan!J53=Schichten!$B$3,Dienstplan!J53=Schichten!$B$4),INDEX($D$98:$D$147,MATCH(CODE(Dienstplan!J53),$H$98:$H$147,0)),IF(ISERROR(VLOOKUP(Dienstplan!J53,Berechnung!$A$98:$D$147,4,0)),0,VLOOKUP(Dienstplan!J53,Berechnung!$A$98:$D$147,4,0)))</f>
        <v>0</v>
      </c>
      <c r="L346" s="29">
        <f>IF(OR(Dienstplan!K53=Schichten!$B$3,Dienstplan!K53=Schichten!$B$4),INDEX($D$98:$D$147,MATCH(CODE(Dienstplan!K53),$H$98:$H$147,0)),IF(ISERROR(VLOOKUP(Dienstplan!K53,Berechnung!$A$98:$D$147,4,0)),0,VLOOKUP(Dienstplan!K53,Berechnung!$A$98:$D$147,4,0)))</f>
        <v>0</v>
      </c>
      <c r="M346" s="29">
        <f>IF(OR(Dienstplan!L53=Schichten!$B$3,Dienstplan!L53=Schichten!$B$4),INDEX($D$98:$D$147,MATCH(CODE(Dienstplan!L53),$H$98:$H$147,0)),IF(ISERROR(VLOOKUP(Dienstplan!L53,Berechnung!$A$98:$D$147,4,0)),0,VLOOKUP(Dienstplan!L53,Berechnung!$A$98:$D$147,4,0)))</f>
        <v>0</v>
      </c>
      <c r="N346" s="29">
        <f>IF(OR(Dienstplan!M53=Schichten!$B$3,Dienstplan!M53=Schichten!$B$4),INDEX($D$98:$D$147,MATCH(CODE(Dienstplan!M53),$H$98:$H$147,0)),IF(ISERROR(VLOOKUP(Dienstplan!M53,Berechnung!$A$98:$D$147,4,0)),0,VLOOKUP(Dienstplan!M53,Berechnung!$A$98:$D$147,4,0)))</f>
        <v>0</v>
      </c>
      <c r="O346" s="29">
        <f>IF(OR(Dienstplan!N53=Schichten!$B$3,Dienstplan!N53=Schichten!$B$4),INDEX($D$98:$D$147,MATCH(CODE(Dienstplan!N53),$H$98:$H$147,0)),IF(ISERROR(VLOOKUP(Dienstplan!N53,Berechnung!$A$98:$D$147,4,0)),0,VLOOKUP(Dienstplan!N53,Berechnung!$A$98:$D$147,4,0)))</f>
        <v>0</v>
      </c>
      <c r="P346" s="29">
        <f>IF(OR(Dienstplan!O53=Schichten!$B$3,Dienstplan!O53=Schichten!$B$4),INDEX($D$98:$D$147,MATCH(CODE(Dienstplan!O53),$H$98:$H$147,0)),IF(ISERROR(VLOOKUP(Dienstplan!O53,Berechnung!$A$98:$D$147,4,0)),0,VLOOKUP(Dienstplan!O53,Berechnung!$A$98:$D$147,4,0)))</f>
        <v>0</v>
      </c>
      <c r="Q346" s="29">
        <f>IF(OR(Dienstplan!P53=Schichten!$B$3,Dienstplan!P53=Schichten!$B$4),INDEX($D$98:$D$147,MATCH(CODE(Dienstplan!P53),$H$98:$H$147,0)),IF(ISERROR(VLOOKUP(Dienstplan!P53,Berechnung!$A$98:$D$147,4,0)),0,VLOOKUP(Dienstplan!P53,Berechnung!$A$98:$D$147,4,0)))</f>
        <v>0</v>
      </c>
      <c r="R346" s="29">
        <f>IF(OR(Dienstplan!Q53=Schichten!$B$3,Dienstplan!Q53=Schichten!$B$4),INDEX($D$98:$D$147,MATCH(CODE(Dienstplan!Q53),$H$98:$H$147,0)),IF(ISERROR(VLOOKUP(Dienstplan!Q53,Berechnung!$A$98:$D$147,4,0)),0,VLOOKUP(Dienstplan!Q53,Berechnung!$A$98:$D$147,4,0)))</f>
        <v>0</v>
      </c>
      <c r="S346" s="29">
        <f>IF(OR(Dienstplan!R53=Schichten!$B$3,Dienstplan!R53=Schichten!$B$4),INDEX($D$98:$D$147,MATCH(CODE(Dienstplan!R53),$H$98:$H$147,0)),IF(ISERROR(VLOOKUP(Dienstplan!R53,Berechnung!$A$98:$D$147,4,0)),0,VLOOKUP(Dienstplan!R53,Berechnung!$A$98:$D$147,4,0)))</f>
        <v>0</v>
      </c>
      <c r="T346" s="29">
        <f>IF(OR(Dienstplan!S53=Schichten!$B$3,Dienstplan!S53=Schichten!$B$4),INDEX($D$98:$D$147,MATCH(CODE(Dienstplan!S53),$H$98:$H$147,0)),IF(ISERROR(VLOOKUP(Dienstplan!S53,Berechnung!$A$98:$D$147,4,0)),0,VLOOKUP(Dienstplan!S53,Berechnung!$A$98:$D$147,4,0)))</f>
        <v>0</v>
      </c>
      <c r="U346" s="29">
        <f>IF(OR(Dienstplan!T53=Schichten!$B$3,Dienstplan!T53=Schichten!$B$4),INDEX($D$98:$D$147,MATCH(CODE(Dienstplan!T53),$H$98:$H$147,0)),IF(ISERROR(VLOOKUP(Dienstplan!T53,Berechnung!$A$98:$D$147,4,0)),0,VLOOKUP(Dienstplan!T53,Berechnung!$A$98:$D$147,4,0)))</f>
        <v>0</v>
      </c>
      <c r="V346" s="29">
        <f>IF(OR(Dienstplan!U53=Schichten!$B$3,Dienstplan!U53=Schichten!$B$4),INDEX($D$98:$D$147,MATCH(CODE(Dienstplan!U53),$H$98:$H$147,0)),IF(ISERROR(VLOOKUP(Dienstplan!U53,Berechnung!$A$98:$D$147,4,0)),0,VLOOKUP(Dienstplan!U53,Berechnung!$A$98:$D$147,4,0)))</f>
        <v>0</v>
      </c>
      <c r="W346" s="29">
        <f>IF(OR(Dienstplan!V53=Schichten!$B$3,Dienstplan!V53=Schichten!$B$4),INDEX($D$98:$D$147,MATCH(CODE(Dienstplan!V53),$H$98:$H$147,0)),IF(ISERROR(VLOOKUP(Dienstplan!V53,Berechnung!$A$98:$D$147,4,0)),0,VLOOKUP(Dienstplan!V53,Berechnung!$A$98:$D$147,4,0)))</f>
        <v>0</v>
      </c>
      <c r="X346" s="29">
        <f>IF(OR(Dienstplan!W53=Schichten!$B$3,Dienstplan!W53=Schichten!$B$4),INDEX($D$98:$D$147,MATCH(CODE(Dienstplan!W53),$H$98:$H$147,0)),IF(ISERROR(VLOOKUP(Dienstplan!W53,Berechnung!$A$98:$D$147,4,0)),0,VLOOKUP(Dienstplan!W53,Berechnung!$A$98:$D$147,4,0)))</f>
        <v>0</v>
      </c>
      <c r="Y346" s="29">
        <f>IF(OR(Dienstplan!X53=Schichten!$B$3,Dienstplan!X53=Schichten!$B$4),INDEX($D$98:$D$147,MATCH(CODE(Dienstplan!X53),$H$98:$H$147,0)),IF(ISERROR(VLOOKUP(Dienstplan!X53,Berechnung!$A$98:$D$147,4,0)),0,VLOOKUP(Dienstplan!X53,Berechnung!$A$98:$D$147,4,0)))</f>
        <v>0</v>
      </c>
      <c r="Z346" s="29">
        <f>IF(OR(Dienstplan!Y53=Schichten!$B$3,Dienstplan!Y53=Schichten!$B$4),INDEX($D$98:$D$147,MATCH(CODE(Dienstplan!Y53),$H$98:$H$147,0)),IF(ISERROR(VLOOKUP(Dienstplan!Y53,Berechnung!$A$98:$D$147,4,0)),0,VLOOKUP(Dienstplan!Y53,Berechnung!$A$98:$D$147,4,0)))</f>
        <v>0</v>
      </c>
      <c r="AA346" s="29">
        <f>IF(OR(Dienstplan!Z53=Schichten!$B$3,Dienstplan!Z53=Schichten!$B$4),INDEX($D$98:$D$147,MATCH(CODE(Dienstplan!Z53),$H$98:$H$147,0)),IF(ISERROR(VLOOKUP(Dienstplan!Z53,Berechnung!$A$98:$D$147,4,0)),0,VLOOKUP(Dienstplan!Z53,Berechnung!$A$98:$D$147,4,0)))</f>
        <v>0</v>
      </c>
      <c r="AB346" s="29">
        <f>IF(OR(Dienstplan!AA53=Schichten!$B$3,Dienstplan!AA53=Schichten!$B$4),INDEX($D$98:$D$147,MATCH(CODE(Dienstplan!AA53),$H$98:$H$147,0)),IF(ISERROR(VLOOKUP(Dienstplan!AA53,Berechnung!$A$98:$D$147,4,0)),0,VLOOKUP(Dienstplan!AA53,Berechnung!$A$98:$D$147,4,0)))</f>
        <v>0</v>
      </c>
      <c r="AC346" s="29">
        <f>IF(OR(Dienstplan!AB53=Schichten!$B$3,Dienstplan!AB53=Schichten!$B$4),INDEX($D$98:$D$147,MATCH(CODE(Dienstplan!AB53),$H$98:$H$147,0)),IF(ISERROR(VLOOKUP(Dienstplan!AB53,Berechnung!$A$98:$D$147,4,0)),0,VLOOKUP(Dienstplan!AB53,Berechnung!$A$98:$D$147,4,0)))</f>
        <v>0</v>
      </c>
      <c r="AD346" s="29">
        <f>IF(OR(Dienstplan!AC53=Schichten!$B$3,Dienstplan!AC53=Schichten!$B$4),INDEX($D$98:$D$147,MATCH(CODE(Dienstplan!AC53),$H$98:$H$147,0)),IF(ISERROR(VLOOKUP(Dienstplan!AC53,Berechnung!$A$98:$D$147,4,0)),0,VLOOKUP(Dienstplan!AC53,Berechnung!$A$98:$D$147,4,0)))</f>
        <v>0</v>
      </c>
      <c r="AE346" s="29">
        <f>IF(OR(Dienstplan!AD53=Schichten!$B$3,Dienstplan!AD53=Schichten!$B$4),INDEX($D$98:$D$147,MATCH(CODE(Dienstplan!AD53),$H$98:$H$147,0)),IF(ISERROR(VLOOKUP(Dienstplan!AD53,Berechnung!$A$98:$D$147,4,0)),0,VLOOKUP(Dienstplan!AD53,Berechnung!$A$98:$D$147,4,0)))</f>
        <v>0</v>
      </c>
      <c r="AF346" s="29">
        <f>IF(OR(Dienstplan!AE53=Schichten!$B$3,Dienstplan!AE53=Schichten!$B$4),INDEX($D$98:$D$147,MATCH(CODE(Dienstplan!AE53),$H$98:$H$147,0)),IF(ISERROR(VLOOKUP(Dienstplan!AE53,Berechnung!$A$98:$D$147,4,0)),0,VLOOKUP(Dienstplan!AE53,Berechnung!$A$98:$D$147,4,0)))</f>
        <v>0</v>
      </c>
      <c r="AG346" s="29">
        <f>IF(OR(Dienstplan!AF53=Schichten!$B$3,Dienstplan!AF53=Schichten!$B$4),INDEX($D$98:$D$147,MATCH(CODE(Dienstplan!AF53),$H$98:$H$147,0)),IF(ISERROR(VLOOKUP(Dienstplan!AF53,Berechnung!$A$98:$D$147,4,0)),0,VLOOKUP(Dienstplan!AF53,Berechnung!$A$98:$D$147,4,0)))</f>
        <v>0</v>
      </c>
      <c r="AH346" s="29">
        <f>IF(OR(Dienstplan!AG53=Schichten!$B$3,Dienstplan!AG53=Schichten!$B$4),INDEX($D$98:$D$147,MATCH(CODE(Dienstplan!AG53),$H$98:$H$147,0)),IF(ISERROR(VLOOKUP(Dienstplan!AG53,Berechnung!$A$98:$D$147,4,0)),0,VLOOKUP(Dienstplan!AG53,Berechnung!$A$98:$D$147,4,0)))</f>
        <v>0</v>
      </c>
      <c r="AI346" s="29">
        <f>IF(OR(Dienstplan!AH53=Schichten!$B$3,Dienstplan!AH53=Schichten!$B$4),INDEX($D$98:$D$147,MATCH(CODE(Dienstplan!AH53),$H$98:$H$147,0)),IF(ISERROR(VLOOKUP(Dienstplan!AH53,Berechnung!$A$98:$D$147,4,0)),0,VLOOKUP(Dienstplan!AH53,Berechnung!$A$98:$D$147,4,0)))</f>
        <v>0</v>
      </c>
      <c r="AJ346" s="29">
        <f>IF(OR(Dienstplan!AI53=Schichten!$B$3,Dienstplan!AI53=Schichten!$B$4),INDEX($D$98:$D$147,MATCH(CODE(Dienstplan!AI53),$H$98:$H$147,0)),IF(ISERROR(VLOOKUP(Dienstplan!AI53,Berechnung!$A$98:$D$147,4,0)),0,VLOOKUP(Dienstplan!AI53,Berechnung!$A$98:$D$147,4,0)))</f>
        <v>0</v>
      </c>
      <c r="AK346" s="29">
        <f>IF(OR(Dienstplan!AJ53=Schichten!$B$3,Dienstplan!AJ53=Schichten!$B$4),INDEX($D$98:$D$147,MATCH(CODE(Dienstplan!AJ53),$H$98:$H$147,0)),IF(ISERROR(VLOOKUP(Dienstplan!AJ53,Berechnung!$A$98:$D$147,4,0)),0,VLOOKUP(Dienstplan!AJ53,Berechnung!$A$98:$D$147,4,0)))</f>
        <v>0</v>
      </c>
    </row>
    <row r="347" spans="1:37" x14ac:dyDescent="0.25">
      <c r="A347" s="82" t="str">
        <f>IF(Feiertage!D197&lt;&gt;"",Feiertage!B197,"")</f>
        <v/>
      </c>
      <c r="C347">
        <f>Dienstplan!B54</f>
        <v>49</v>
      </c>
      <c r="D347" t="str">
        <f>Dienstplan!C54</f>
        <v>Vorname49</v>
      </c>
      <c r="E347" t="str">
        <f>Dienstplan!D54</f>
        <v>Nachname49</v>
      </c>
      <c r="F347" s="29" t="str">
        <f t="shared" si="21"/>
        <v>00:00</v>
      </c>
      <c r="G347" s="29">
        <f>IF(OR(Dienstplan!F54=Schichten!$B$3,Dienstplan!F54=Schichten!$B$4),INDEX($D$98:$D$147,MATCH(CODE(Dienstplan!F54),$H$98:$H$147,0)),IF(ISERROR(VLOOKUP(Dienstplan!F54,Berechnung!$A$98:$D$147,4,0)),0,VLOOKUP(Dienstplan!F54,Berechnung!$A$98:$D$147,4,0)))</f>
        <v>0</v>
      </c>
      <c r="H347" s="29">
        <f>IF(OR(Dienstplan!G54=Schichten!$B$3,Dienstplan!G54=Schichten!$B$4),INDEX($D$98:$D$147,MATCH(CODE(Dienstplan!G54),$H$98:$H$147,0)),IF(ISERROR(VLOOKUP(Dienstplan!G54,Berechnung!$A$98:$D$147,4,0)),0,VLOOKUP(Dienstplan!G54,Berechnung!$A$98:$D$147,4,0)))</f>
        <v>0</v>
      </c>
      <c r="I347" s="29">
        <f>IF(OR(Dienstplan!H54=Schichten!$B$3,Dienstplan!H54=Schichten!$B$4),INDEX($D$98:$D$147,MATCH(CODE(Dienstplan!H54),$H$98:$H$147,0)),IF(ISERROR(VLOOKUP(Dienstplan!H54,Berechnung!$A$98:$D$147,4,0)),0,VLOOKUP(Dienstplan!H54,Berechnung!$A$98:$D$147,4,0)))</f>
        <v>0</v>
      </c>
      <c r="J347" s="29">
        <f>IF(OR(Dienstplan!I54=Schichten!$B$3,Dienstplan!I54=Schichten!$B$4),INDEX($D$98:$D$147,MATCH(CODE(Dienstplan!I54),$H$98:$H$147,0)),IF(ISERROR(VLOOKUP(Dienstplan!I54,Berechnung!$A$98:$D$147,4,0)),0,VLOOKUP(Dienstplan!I54,Berechnung!$A$98:$D$147,4,0)))</f>
        <v>0</v>
      </c>
      <c r="K347" s="29">
        <f>IF(OR(Dienstplan!J54=Schichten!$B$3,Dienstplan!J54=Schichten!$B$4),INDEX($D$98:$D$147,MATCH(CODE(Dienstplan!J54),$H$98:$H$147,0)),IF(ISERROR(VLOOKUP(Dienstplan!J54,Berechnung!$A$98:$D$147,4,0)),0,VLOOKUP(Dienstplan!J54,Berechnung!$A$98:$D$147,4,0)))</f>
        <v>0</v>
      </c>
      <c r="L347" s="29">
        <f>IF(OR(Dienstplan!K54=Schichten!$B$3,Dienstplan!K54=Schichten!$B$4),INDEX($D$98:$D$147,MATCH(CODE(Dienstplan!K54),$H$98:$H$147,0)),IF(ISERROR(VLOOKUP(Dienstplan!K54,Berechnung!$A$98:$D$147,4,0)),0,VLOOKUP(Dienstplan!K54,Berechnung!$A$98:$D$147,4,0)))</f>
        <v>0</v>
      </c>
      <c r="M347" s="29">
        <f>IF(OR(Dienstplan!L54=Schichten!$B$3,Dienstplan!L54=Schichten!$B$4),INDEX($D$98:$D$147,MATCH(CODE(Dienstplan!L54),$H$98:$H$147,0)),IF(ISERROR(VLOOKUP(Dienstplan!L54,Berechnung!$A$98:$D$147,4,0)),0,VLOOKUP(Dienstplan!L54,Berechnung!$A$98:$D$147,4,0)))</f>
        <v>0</v>
      </c>
      <c r="N347" s="29">
        <f>IF(OR(Dienstplan!M54=Schichten!$B$3,Dienstplan!M54=Schichten!$B$4),INDEX($D$98:$D$147,MATCH(CODE(Dienstplan!M54),$H$98:$H$147,0)),IF(ISERROR(VLOOKUP(Dienstplan!M54,Berechnung!$A$98:$D$147,4,0)),0,VLOOKUP(Dienstplan!M54,Berechnung!$A$98:$D$147,4,0)))</f>
        <v>0</v>
      </c>
      <c r="O347" s="29">
        <f>IF(OR(Dienstplan!N54=Schichten!$B$3,Dienstplan!N54=Schichten!$B$4),INDEX($D$98:$D$147,MATCH(CODE(Dienstplan!N54),$H$98:$H$147,0)),IF(ISERROR(VLOOKUP(Dienstplan!N54,Berechnung!$A$98:$D$147,4,0)),0,VLOOKUP(Dienstplan!N54,Berechnung!$A$98:$D$147,4,0)))</f>
        <v>0</v>
      </c>
      <c r="P347" s="29">
        <f>IF(OR(Dienstplan!O54=Schichten!$B$3,Dienstplan!O54=Schichten!$B$4),INDEX($D$98:$D$147,MATCH(CODE(Dienstplan!O54),$H$98:$H$147,0)),IF(ISERROR(VLOOKUP(Dienstplan!O54,Berechnung!$A$98:$D$147,4,0)),0,VLOOKUP(Dienstplan!O54,Berechnung!$A$98:$D$147,4,0)))</f>
        <v>0</v>
      </c>
      <c r="Q347" s="29">
        <f>IF(OR(Dienstplan!P54=Schichten!$B$3,Dienstplan!P54=Schichten!$B$4),INDEX($D$98:$D$147,MATCH(CODE(Dienstplan!P54),$H$98:$H$147,0)),IF(ISERROR(VLOOKUP(Dienstplan!P54,Berechnung!$A$98:$D$147,4,0)),0,VLOOKUP(Dienstplan!P54,Berechnung!$A$98:$D$147,4,0)))</f>
        <v>0</v>
      </c>
      <c r="R347" s="29">
        <f>IF(OR(Dienstplan!Q54=Schichten!$B$3,Dienstplan!Q54=Schichten!$B$4),INDEX($D$98:$D$147,MATCH(CODE(Dienstplan!Q54),$H$98:$H$147,0)),IF(ISERROR(VLOOKUP(Dienstplan!Q54,Berechnung!$A$98:$D$147,4,0)),0,VLOOKUP(Dienstplan!Q54,Berechnung!$A$98:$D$147,4,0)))</f>
        <v>0</v>
      </c>
      <c r="S347" s="29">
        <f>IF(OR(Dienstplan!R54=Schichten!$B$3,Dienstplan!R54=Schichten!$B$4),INDEX($D$98:$D$147,MATCH(CODE(Dienstplan!R54),$H$98:$H$147,0)),IF(ISERROR(VLOOKUP(Dienstplan!R54,Berechnung!$A$98:$D$147,4,0)),0,VLOOKUP(Dienstplan!R54,Berechnung!$A$98:$D$147,4,0)))</f>
        <v>0</v>
      </c>
      <c r="T347" s="29">
        <f>IF(OR(Dienstplan!S54=Schichten!$B$3,Dienstplan!S54=Schichten!$B$4),INDEX($D$98:$D$147,MATCH(CODE(Dienstplan!S54),$H$98:$H$147,0)),IF(ISERROR(VLOOKUP(Dienstplan!S54,Berechnung!$A$98:$D$147,4,0)),0,VLOOKUP(Dienstplan!S54,Berechnung!$A$98:$D$147,4,0)))</f>
        <v>0</v>
      </c>
      <c r="U347" s="29">
        <f>IF(OR(Dienstplan!T54=Schichten!$B$3,Dienstplan!T54=Schichten!$B$4),INDEX($D$98:$D$147,MATCH(CODE(Dienstplan!T54),$H$98:$H$147,0)),IF(ISERROR(VLOOKUP(Dienstplan!T54,Berechnung!$A$98:$D$147,4,0)),0,VLOOKUP(Dienstplan!T54,Berechnung!$A$98:$D$147,4,0)))</f>
        <v>0</v>
      </c>
      <c r="V347" s="29">
        <f>IF(OR(Dienstplan!U54=Schichten!$B$3,Dienstplan!U54=Schichten!$B$4),INDEX($D$98:$D$147,MATCH(CODE(Dienstplan!U54),$H$98:$H$147,0)),IF(ISERROR(VLOOKUP(Dienstplan!U54,Berechnung!$A$98:$D$147,4,0)),0,VLOOKUP(Dienstplan!U54,Berechnung!$A$98:$D$147,4,0)))</f>
        <v>0</v>
      </c>
      <c r="W347" s="29">
        <f>IF(OR(Dienstplan!V54=Schichten!$B$3,Dienstplan!V54=Schichten!$B$4),INDEX($D$98:$D$147,MATCH(CODE(Dienstplan!V54),$H$98:$H$147,0)),IF(ISERROR(VLOOKUP(Dienstplan!V54,Berechnung!$A$98:$D$147,4,0)),0,VLOOKUP(Dienstplan!V54,Berechnung!$A$98:$D$147,4,0)))</f>
        <v>0</v>
      </c>
      <c r="X347" s="29">
        <f>IF(OR(Dienstplan!W54=Schichten!$B$3,Dienstplan!W54=Schichten!$B$4),INDEX($D$98:$D$147,MATCH(CODE(Dienstplan!W54),$H$98:$H$147,0)),IF(ISERROR(VLOOKUP(Dienstplan!W54,Berechnung!$A$98:$D$147,4,0)),0,VLOOKUP(Dienstplan!W54,Berechnung!$A$98:$D$147,4,0)))</f>
        <v>0</v>
      </c>
      <c r="Y347" s="29">
        <f>IF(OR(Dienstplan!X54=Schichten!$B$3,Dienstplan!X54=Schichten!$B$4),INDEX($D$98:$D$147,MATCH(CODE(Dienstplan!X54),$H$98:$H$147,0)),IF(ISERROR(VLOOKUP(Dienstplan!X54,Berechnung!$A$98:$D$147,4,0)),0,VLOOKUP(Dienstplan!X54,Berechnung!$A$98:$D$147,4,0)))</f>
        <v>0</v>
      </c>
      <c r="Z347" s="29">
        <f>IF(OR(Dienstplan!Y54=Schichten!$B$3,Dienstplan!Y54=Schichten!$B$4),INDEX($D$98:$D$147,MATCH(CODE(Dienstplan!Y54),$H$98:$H$147,0)),IF(ISERROR(VLOOKUP(Dienstplan!Y54,Berechnung!$A$98:$D$147,4,0)),0,VLOOKUP(Dienstplan!Y54,Berechnung!$A$98:$D$147,4,0)))</f>
        <v>0</v>
      </c>
      <c r="AA347" s="29">
        <f>IF(OR(Dienstplan!Z54=Schichten!$B$3,Dienstplan!Z54=Schichten!$B$4),INDEX($D$98:$D$147,MATCH(CODE(Dienstplan!Z54),$H$98:$H$147,0)),IF(ISERROR(VLOOKUP(Dienstplan!Z54,Berechnung!$A$98:$D$147,4,0)),0,VLOOKUP(Dienstplan!Z54,Berechnung!$A$98:$D$147,4,0)))</f>
        <v>0</v>
      </c>
      <c r="AB347" s="29">
        <f>IF(OR(Dienstplan!AA54=Schichten!$B$3,Dienstplan!AA54=Schichten!$B$4),INDEX($D$98:$D$147,MATCH(CODE(Dienstplan!AA54),$H$98:$H$147,0)),IF(ISERROR(VLOOKUP(Dienstplan!AA54,Berechnung!$A$98:$D$147,4,0)),0,VLOOKUP(Dienstplan!AA54,Berechnung!$A$98:$D$147,4,0)))</f>
        <v>0</v>
      </c>
      <c r="AC347" s="29">
        <f>IF(OR(Dienstplan!AB54=Schichten!$B$3,Dienstplan!AB54=Schichten!$B$4),INDEX($D$98:$D$147,MATCH(CODE(Dienstplan!AB54),$H$98:$H$147,0)),IF(ISERROR(VLOOKUP(Dienstplan!AB54,Berechnung!$A$98:$D$147,4,0)),0,VLOOKUP(Dienstplan!AB54,Berechnung!$A$98:$D$147,4,0)))</f>
        <v>0</v>
      </c>
      <c r="AD347" s="29">
        <f>IF(OR(Dienstplan!AC54=Schichten!$B$3,Dienstplan!AC54=Schichten!$B$4),INDEX($D$98:$D$147,MATCH(CODE(Dienstplan!AC54),$H$98:$H$147,0)),IF(ISERROR(VLOOKUP(Dienstplan!AC54,Berechnung!$A$98:$D$147,4,0)),0,VLOOKUP(Dienstplan!AC54,Berechnung!$A$98:$D$147,4,0)))</f>
        <v>0</v>
      </c>
      <c r="AE347" s="29">
        <f>IF(OR(Dienstplan!AD54=Schichten!$B$3,Dienstplan!AD54=Schichten!$B$4),INDEX($D$98:$D$147,MATCH(CODE(Dienstplan!AD54),$H$98:$H$147,0)),IF(ISERROR(VLOOKUP(Dienstplan!AD54,Berechnung!$A$98:$D$147,4,0)),0,VLOOKUP(Dienstplan!AD54,Berechnung!$A$98:$D$147,4,0)))</f>
        <v>0</v>
      </c>
      <c r="AF347" s="29">
        <f>IF(OR(Dienstplan!AE54=Schichten!$B$3,Dienstplan!AE54=Schichten!$B$4),INDEX($D$98:$D$147,MATCH(CODE(Dienstplan!AE54),$H$98:$H$147,0)),IF(ISERROR(VLOOKUP(Dienstplan!AE54,Berechnung!$A$98:$D$147,4,0)),0,VLOOKUP(Dienstplan!AE54,Berechnung!$A$98:$D$147,4,0)))</f>
        <v>0</v>
      </c>
      <c r="AG347" s="29">
        <f>IF(OR(Dienstplan!AF54=Schichten!$B$3,Dienstplan!AF54=Schichten!$B$4),INDEX($D$98:$D$147,MATCH(CODE(Dienstplan!AF54),$H$98:$H$147,0)),IF(ISERROR(VLOOKUP(Dienstplan!AF54,Berechnung!$A$98:$D$147,4,0)),0,VLOOKUP(Dienstplan!AF54,Berechnung!$A$98:$D$147,4,0)))</f>
        <v>0</v>
      </c>
      <c r="AH347" s="29">
        <f>IF(OR(Dienstplan!AG54=Schichten!$B$3,Dienstplan!AG54=Schichten!$B$4),INDEX($D$98:$D$147,MATCH(CODE(Dienstplan!AG54),$H$98:$H$147,0)),IF(ISERROR(VLOOKUP(Dienstplan!AG54,Berechnung!$A$98:$D$147,4,0)),0,VLOOKUP(Dienstplan!AG54,Berechnung!$A$98:$D$147,4,0)))</f>
        <v>0</v>
      </c>
      <c r="AI347" s="29">
        <f>IF(OR(Dienstplan!AH54=Schichten!$B$3,Dienstplan!AH54=Schichten!$B$4),INDEX($D$98:$D$147,MATCH(CODE(Dienstplan!AH54),$H$98:$H$147,0)),IF(ISERROR(VLOOKUP(Dienstplan!AH54,Berechnung!$A$98:$D$147,4,0)),0,VLOOKUP(Dienstplan!AH54,Berechnung!$A$98:$D$147,4,0)))</f>
        <v>0</v>
      </c>
      <c r="AJ347" s="29">
        <f>IF(OR(Dienstplan!AI54=Schichten!$B$3,Dienstplan!AI54=Schichten!$B$4),INDEX($D$98:$D$147,MATCH(CODE(Dienstplan!AI54),$H$98:$H$147,0)),IF(ISERROR(VLOOKUP(Dienstplan!AI54,Berechnung!$A$98:$D$147,4,0)),0,VLOOKUP(Dienstplan!AI54,Berechnung!$A$98:$D$147,4,0)))</f>
        <v>0</v>
      </c>
      <c r="AK347" s="29">
        <f>IF(OR(Dienstplan!AJ54=Schichten!$B$3,Dienstplan!AJ54=Schichten!$B$4),INDEX($D$98:$D$147,MATCH(CODE(Dienstplan!AJ54),$H$98:$H$147,0)),IF(ISERROR(VLOOKUP(Dienstplan!AJ54,Berechnung!$A$98:$D$147,4,0)),0,VLOOKUP(Dienstplan!AJ54,Berechnung!$A$98:$D$147,4,0)))</f>
        <v>0</v>
      </c>
    </row>
    <row r="348" spans="1:37" x14ac:dyDescent="0.25">
      <c r="A348" s="82" t="str">
        <f>IF(Feiertage!D198&lt;&gt;"",Feiertage!B198,"")</f>
        <v/>
      </c>
      <c r="C348">
        <f>Dienstplan!B55</f>
        <v>50</v>
      </c>
      <c r="D348" t="str">
        <f>Dienstplan!C55</f>
        <v>Vorname50</v>
      </c>
      <c r="E348" t="str">
        <f>Dienstplan!D55</f>
        <v>Nachname50</v>
      </c>
      <c r="F348" s="29" t="str">
        <f t="shared" si="21"/>
        <v>00:00</v>
      </c>
      <c r="G348" s="29">
        <f>IF(OR(Dienstplan!F55=Schichten!$B$3,Dienstplan!F55=Schichten!$B$4),INDEX($D$98:$D$147,MATCH(CODE(Dienstplan!F55),$H$98:$H$147,0)),IF(ISERROR(VLOOKUP(Dienstplan!F55,Berechnung!$A$98:$D$147,4,0)),0,VLOOKUP(Dienstplan!F55,Berechnung!$A$98:$D$147,4,0)))</f>
        <v>0</v>
      </c>
      <c r="H348" s="29">
        <f>IF(OR(Dienstplan!G55=Schichten!$B$3,Dienstplan!G55=Schichten!$B$4),INDEX($D$98:$D$147,MATCH(CODE(Dienstplan!G55),$H$98:$H$147,0)),IF(ISERROR(VLOOKUP(Dienstplan!G55,Berechnung!$A$98:$D$147,4,0)),0,VLOOKUP(Dienstplan!G55,Berechnung!$A$98:$D$147,4,0)))</f>
        <v>0</v>
      </c>
      <c r="I348" s="29">
        <f>IF(OR(Dienstplan!H55=Schichten!$B$3,Dienstplan!H55=Schichten!$B$4),INDEX($D$98:$D$147,MATCH(CODE(Dienstplan!H55),$H$98:$H$147,0)),IF(ISERROR(VLOOKUP(Dienstplan!H55,Berechnung!$A$98:$D$147,4,0)),0,VLOOKUP(Dienstplan!H55,Berechnung!$A$98:$D$147,4,0)))</f>
        <v>0</v>
      </c>
      <c r="J348" s="29">
        <f>IF(OR(Dienstplan!I55=Schichten!$B$3,Dienstplan!I55=Schichten!$B$4),INDEX($D$98:$D$147,MATCH(CODE(Dienstplan!I55),$H$98:$H$147,0)),IF(ISERROR(VLOOKUP(Dienstplan!I55,Berechnung!$A$98:$D$147,4,0)),0,VLOOKUP(Dienstplan!I55,Berechnung!$A$98:$D$147,4,0)))</f>
        <v>0</v>
      </c>
      <c r="K348" s="29">
        <f>IF(OR(Dienstplan!J55=Schichten!$B$3,Dienstplan!J55=Schichten!$B$4),INDEX($D$98:$D$147,MATCH(CODE(Dienstplan!J55),$H$98:$H$147,0)),IF(ISERROR(VLOOKUP(Dienstplan!J55,Berechnung!$A$98:$D$147,4,0)),0,VLOOKUP(Dienstplan!J55,Berechnung!$A$98:$D$147,4,0)))</f>
        <v>0</v>
      </c>
      <c r="L348" s="29">
        <f>IF(OR(Dienstplan!K55=Schichten!$B$3,Dienstplan!K55=Schichten!$B$4),INDEX($D$98:$D$147,MATCH(CODE(Dienstplan!K55),$H$98:$H$147,0)),IF(ISERROR(VLOOKUP(Dienstplan!K55,Berechnung!$A$98:$D$147,4,0)),0,VLOOKUP(Dienstplan!K55,Berechnung!$A$98:$D$147,4,0)))</f>
        <v>0</v>
      </c>
      <c r="M348" s="29">
        <f>IF(OR(Dienstplan!L55=Schichten!$B$3,Dienstplan!L55=Schichten!$B$4),INDEX($D$98:$D$147,MATCH(CODE(Dienstplan!L55),$H$98:$H$147,0)),IF(ISERROR(VLOOKUP(Dienstplan!L55,Berechnung!$A$98:$D$147,4,0)),0,VLOOKUP(Dienstplan!L55,Berechnung!$A$98:$D$147,4,0)))</f>
        <v>0</v>
      </c>
      <c r="N348" s="29">
        <f>IF(OR(Dienstplan!M55=Schichten!$B$3,Dienstplan!M55=Schichten!$B$4),INDEX($D$98:$D$147,MATCH(CODE(Dienstplan!M55),$H$98:$H$147,0)),IF(ISERROR(VLOOKUP(Dienstplan!M55,Berechnung!$A$98:$D$147,4,0)),0,VLOOKUP(Dienstplan!M55,Berechnung!$A$98:$D$147,4,0)))</f>
        <v>0</v>
      </c>
      <c r="O348" s="29">
        <f>IF(OR(Dienstplan!N55=Schichten!$B$3,Dienstplan!N55=Schichten!$B$4),INDEX($D$98:$D$147,MATCH(CODE(Dienstplan!N55),$H$98:$H$147,0)),IF(ISERROR(VLOOKUP(Dienstplan!N55,Berechnung!$A$98:$D$147,4,0)),0,VLOOKUP(Dienstplan!N55,Berechnung!$A$98:$D$147,4,0)))</f>
        <v>0</v>
      </c>
      <c r="P348" s="29">
        <f>IF(OR(Dienstplan!O55=Schichten!$B$3,Dienstplan!O55=Schichten!$B$4),INDEX($D$98:$D$147,MATCH(CODE(Dienstplan!O55),$H$98:$H$147,0)),IF(ISERROR(VLOOKUP(Dienstplan!O55,Berechnung!$A$98:$D$147,4,0)),0,VLOOKUP(Dienstplan!O55,Berechnung!$A$98:$D$147,4,0)))</f>
        <v>0</v>
      </c>
      <c r="Q348" s="29">
        <f>IF(OR(Dienstplan!P55=Schichten!$B$3,Dienstplan!P55=Schichten!$B$4),INDEX($D$98:$D$147,MATCH(CODE(Dienstplan!P55),$H$98:$H$147,0)),IF(ISERROR(VLOOKUP(Dienstplan!P55,Berechnung!$A$98:$D$147,4,0)),0,VLOOKUP(Dienstplan!P55,Berechnung!$A$98:$D$147,4,0)))</f>
        <v>0</v>
      </c>
      <c r="R348" s="29">
        <f>IF(OR(Dienstplan!Q55=Schichten!$B$3,Dienstplan!Q55=Schichten!$B$4),INDEX($D$98:$D$147,MATCH(CODE(Dienstplan!Q55),$H$98:$H$147,0)),IF(ISERROR(VLOOKUP(Dienstplan!Q55,Berechnung!$A$98:$D$147,4,0)),0,VLOOKUP(Dienstplan!Q55,Berechnung!$A$98:$D$147,4,0)))</f>
        <v>0</v>
      </c>
      <c r="S348" s="29">
        <f>IF(OR(Dienstplan!R55=Schichten!$B$3,Dienstplan!R55=Schichten!$B$4),INDEX($D$98:$D$147,MATCH(CODE(Dienstplan!R55),$H$98:$H$147,0)),IF(ISERROR(VLOOKUP(Dienstplan!R55,Berechnung!$A$98:$D$147,4,0)),0,VLOOKUP(Dienstplan!R55,Berechnung!$A$98:$D$147,4,0)))</f>
        <v>0</v>
      </c>
      <c r="T348" s="29">
        <f>IF(OR(Dienstplan!S55=Schichten!$B$3,Dienstplan!S55=Schichten!$B$4),INDEX($D$98:$D$147,MATCH(CODE(Dienstplan!S55),$H$98:$H$147,0)),IF(ISERROR(VLOOKUP(Dienstplan!S55,Berechnung!$A$98:$D$147,4,0)),0,VLOOKUP(Dienstplan!S55,Berechnung!$A$98:$D$147,4,0)))</f>
        <v>0</v>
      </c>
      <c r="U348" s="29">
        <f>IF(OR(Dienstplan!T55=Schichten!$B$3,Dienstplan!T55=Schichten!$B$4),INDEX($D$98:$D$147,MATCH(CODE(Dienstplan!T55),$H$98:$H$147,0)),IF(ISERROR(VLOOKUP(Dienstplan!T55,Berechnung!$A$98:$D$147,4,0)),0,VLOOKUP(Dienstplan!T55,Berechnung!$A$98:$D$147,4,0)))</f>
        <v>0</v>
      </c>
      <c r="V348" s="29">
        <f>IF(OR(Dienstplan!U55=Schichten!$B$3,Dienstplan!U55=Schichten!$B$4),INDEX($D$98:$D$147,MATCH(CODE(Dienstplan!U55),$H$98:$H$147,0)),IF(ISERROR(VLOOKUP(Dienstplan!U55,Berechnung!$A$98:$D$147,4,0)),0,VLOOKUP(Dienstplan!U55,Berechnung!$A$98:$D$147,4,0)))</f>
        <v>0</v>
      </c>
      <c r="W348" s="29">
        <f>IF(OR(Dienstplan!V55=Schichten!$B$3,Dienstplan!V55=Schichten!$B$4),INDEX($D$98:$D$147,MATCH(CODE(Dienstplan!V55),$H$98:$H$147,0)),IF(ISERROR(VLOOKUP(Dienstplan!V55,Berechnung!$A$98:$D$147,4,0)),0,VLOOKUP(Dienstplan!V55,Berechnung!$A$98:$D$147,4,0)))</f>
        <v>0</v>
      </c>
      <c r="X348" s="29">
        <f>IF(OR(Dienstplan!W55=Schichten!$B$3,Dienstplan!W55=Schichten!$B$4),INDEX($D$98:$D$147,MATCH(CODE(Dienstplan!W55),$H$98:$H$147,0)),IF(ISERROR(VLOOKUP(Dienstplan!W55,Berechnung!$A$98:$D$147,4,0)),0,VLOOKUP(Dienstplan!W55,Berechnung!$A$98:$D$147,4,0)))</f>
        <v>0</v>
      </c>
      <c r="Y348" s="29">
        <f>IF(OR(Dienstplan!X55=Schichten!$B$3,Dienstplan!X55=Schichten!$B$4),INDEX($D$98:$D$147,MATCH(CODE(Dienstplan!X55),$H$98:$H$147,0)),IF(ISERROR(VLOOKUP(Dienstplan!X55,Berechnung!$A$98:$D$147,4,0)),0,VLOOKUP(Dienstplan!X55,Berechnung!$A$98:$D$147,4,0)))</f>
        <v>0</v>
      </c>
      <c r="Z348" s="29">
        <f>IF(OR(Dienstplan!Y55=Schichten!$B$3,Dienstplan!Y55=Schichten!$B$4),INDEX($D$98:$D$147,MATCH(CODE(Dienstplan!Y55),$H$98:$H$147,0)),IF(ISERROR(VLOOKUP(Dienstplan!Y55,Berechnung!$A$98:$D$147,4,0)),0,VLOOKUP(Dienstplan!Y55,Berechnung!$A$98:$D$147,4,0)))</f>
        <v>0</v>
      </c>
      <c r="AA348" s="29">
        <f>IF(OR(Dienstplan!Z55=Schichten!$B$3,Dienstplan!Z55=Schichten!$B$4),INDEX($D$98:$D$147,MATCH(CODE(Dienstplan!Z55),$H$98:$H$147,0)),IF(ISERROR(VLOOKUP(Dienstplan!Z55,Berechnung!$A$98:$D$147,4,0)),0,VLOOKUP(Dienstplan!Z55,Berechnung!$A$98:$D$147,4,0)))</f>
        <v>0</v>
      </c>
      <c r="AB348" s="29">
        <f>IF(OR(Dienstplan!AA55=Schichten!$B$3,Dienstplan!AA55=Schichten!$B$4),INDEX($D$98:$D$147,MATCH(CODE(Dienstplan!AA55),$H$98:$H$147,0)),IF(ISERROR(VLOOKUP(Dienstplan!AA55,Berechnung!$A$98:$D$147,4,0)),0,VLOOKUP(Dienstplan!AA55,Berechnung!$A$98:$D$147,4,0)))</f>
        <v>0</v>
      </c>
      <c r="AC348" s="29">
        <f>IF(OR(Dienstplan!AB55=Schichten!$B$3,Dienstplan!AB55=Schichten!$B$4),INDEX($D$98:$D$147,MATCH(CODE(Dienstplan!AB55),$H$98:$H$147,0)),IF(ISERROR(VLOOKUP(Dienstplan!AB55,Berechnung!$A$98:$D$147,4,0)),0,VLOOKUP(Dienstplan!AB55,Berechnung!$A$98:$D$147,4,0)))</f>
        <v>0</v>
      </c>
      <c r="AD348" s="29">
        <f>IF(OR(Dienstplan!AC55=Schichten!$B$3,Dienstplan!AC55=Schichten!$B$4),INDEX($D$98:$D$147,MATCH(CODE(Dienstplan!AC55),$H$98:$H$147,0)),IF(ISERROR(VLOOKUP(Dienstplan!AC55,Berechnung!$A$98:$D$147,4,0)),0,VLOOKUP(Dienstplan!AC55,Berechnung!$A$98:$D$147,4,0)))</f>
        <v>0</v>
      </c>
      <c r="AE348" s="29">
        <f>IF(OR(Dienstplan!AD55=Schichten!$B$3,Dienstplan!AD55=Schichten!$B$4),INDEX($D$98:$D$147,MATCH(CODE(Dienstplan!AD55),$H$98:$H$147,0)),IF(ISERROR(VLOOKUP(Dienstplan!AD55,Berechnung!$A$98:$D$147,4,0)),0,VLOOKUP(Dienstplan!AD55,Berechnung!$A$98:$D$147,4,0)))</f>
        <v>0</v>
      </c>
      <c r="AF348" s="29">
        <f>IF(OR(Dienstplan!AE55=Schichten!$B$3,Dienstplan!AE55=Schichten!$B$4),INDEX($D$98:$D$147,MATCH(CODE(Dienstplan!AE55),$H$98:$H$147,0)),IF(ISERROR(VLOOKUP(Dienstplan!AE55,Berechnung!$A$98:$D$147,4,0)),0,VLOOKUP(Dienstplan!AE55,Berechnung!$A$98:$D$147,4,0)))</f>
        <v>0</v>
      </c>
      <c r="AG348" s="29">
        <f>IF(OR(Dienstplan!AF55=Schichten!$B$3,Dienstplan!AF55=Schichten!$B$4),INDEX($D$98:$D$147,MATCH(CODE(Dienstplan!AF55),$H$98:$H$147,0)),IF(ISERROR(VLOOKUP(Dienstplan!AF55,Berechnung!$A$98:$D$147,4,0)),0,VLOOKUP(Dienstplan!AF55,Berechnung!$A$98:$D$147,4,0)))</f>
        <v>0</v>
      </c>
      <c r="AH348" s="29">
        <f>IF(OR(Dienstplan!AG55=Schichten!$B$3,Dienstplan!AG55=Schichten!$B$4),INDEX($D$98:$D$147,MATCH(CODE(Dienstplan!AG55),$H$98:$H$147,0)),IF(ISERROR(VLOOKUP(Dienstplan!AG55,Berechnung!$A$98:$D$147,4,0)),0,VLOOKUP(Dienstplan!AG55,Berechnung!$A$98:$D$147,4,0)))</f>
        <v>0</v>
      </c>
      <c r="AI348" s="29">
        <f>IF(OR(Dienstplan!AH55=Schichten!$B$3,Dienstplan!AH55=Schichten!$B$4),INDEX($D$98:$D$147,MATCH(CODE(Dienstplan!AH55),$H$98:$H$147,0)),IF(ISERROR(VLOOKUP(Dienstplan!AH55,Berechnung!$A$98:$D$147,4,0)),0,VLOOKUP(Dienstplan!AH55,Berechnung!$A$98:$D$147,4,0)))</f>
        <v>0</v>
      </c>
      <c r="AJ348" s="29">
        <f>IF(OR(Dienstplan!AI55=Schichten!$B$3,Dienstplan!AI55=Schichten!$B$4),INDEX($D$98:$D$147,MATCH(CODE(Dienstplan!AI55),$H$98:$H$147,0)),IF(ISERROR(VLOOKUP(Dienstplan!AI55,Berechnung!$A$98:$D$147,4,0)),0,VLOOKUP(Dienstplan!AI55,Berechnung!$A$98:$D$147,4,0)))</f>
        <v>0</v>
      </c>
      <c r="AK348" s="29">
        <f>IF(OR(Dienstplan!AJ55=Schichten!$B$3,Dienstplan!AJ55=Schichten!$B$4),INDEX($D$98:$D$147,MATCH(CODE(Dienstplan!AJ55),$H$98:$H$147,0)),IF(ISERROR(VLOOKUP(Dienstplan!AJ55,Berechnung!$A$98:$D$147,4,0)),0,VLOOKUP(Dienstplan!AJ55,Berechnung!$A$98:$D$147,4,0)))</f>
        <v>0</v>
      </c>
    </row>
    <row r="349" spans="1:37" x14ac:dyDescent="0.25">
      <c r="A349" s="82" t="str">
        <f>IF(Feiertage!D199&lt;&gt;"",Feiertage!B199,"")</f>
        <v/>
      </c>
    </row>
    <row r="350" spans="1:37" x14ac:dyDescent="0.25">
      <c r="A350" s="82" t="str">
        <f>IF(Feiertage!D200&lt;&gt;"",Feiertage!B200,"")</f>
        <v/>
      </c>
      <c r="F350" t="s">
        <v>234</v>
      </c>
      <c r="G350" t="str">
        <f t="array" ref="G350">IF(ISERROR(INDEX(G$354:G$403,SMALL(IF(G$354:G$403&lt;&gt;"",ROW($A$1:$A$50)),1))),"",INDEX(G$354:G$403,SMALL(IF(G$354:G$403&lt;&gt;"",ROW($A$1:$A$50)),1)))</f>
        <v>&lt;1 S9</v>
      </c>
      <c r="H350" s="29" t="str">
        <f t="array" ref="H350">IF(ISERROR(INDEX(H$354:H$403,SMALL(IF(H$354:H$403&lt;&gt;"",ROW($A$1:$A$50)),1))),"",INDEX(H$354:H$403,SMALL(IF(H$354:H$403&lt;&gt;"",ROW($A$1:$A$50)),1)))</f>
        <v>&lt;1 S9</v>
      </c>
      <c r="I350" s="29" t="str">
        <f t="array" ref="I350">IF(ISERROR(INDEX(I$354:I$403,SMALL(IF(I$354:I$403&lt;&gt;"",ROW($A$1:$A$50)),1))),"",INDEX(I$354:I$403,SMALL(IF(I$354:I$403&lt;&gt;"",ROW($A$1:$A$50)),1)))</f>
        <v>&lt;1 S8</v>
      </c>
      <c r="J350" s="29" t="str">
        <f t="array" ref="J350">IF(ISERROR(INDEX(J$354:J$403,SMALL(IF(J$354:J$403&lt;&gt;"",ROW($A$1:$A$50)),1))),"",INDEX(J$354:J$403,SMALL(IF(J$354:J$403&lt;&gt;"",ROW($A$1:$A$50)),1)))</f>
        <v>&lt;1 S6</v>
      </c>
      <c r="K350" s="29" t="str">
        <f t="array" ref="K350">IF(ISERROR(INDEX(K$354:K$403,SMALL(IF(K$354:K$403&lt;&gt;"",ROW($A$1:$A$50)),1))),"",INDEX(K$354:K$403,SMALL(IF(K$354:K$403&lt;&gt;"",ROW($A$1:$A$50)),1)))</f>
        <v>&lt;1 S6</v>
      </c>
      <c r="L350" s="29" t="str">
        <f t="array" ref="L350">IF(ISERROR(INDEX(L$354:L$403,SMALL(IF(L$354:L$403&lt;&gt;"",ROW($A$1:$A$50)),1))),"",INDEX(L$354:L$403,SMALL(IF(L$354:L$403&lt;&gt;"",ROW($A$1:$A$50)),1)))</f>
        <v>&lt;1 S8</v>
      </c>
      <c r="M350" s="29" t="str">
        <f t="array" ref="M350">IF(ISERROR(INDEX(M$354:M$403,SMALL(IF(M$354:M$403&lt;&gt;"",ROW($A$1:$A$50)),1))),"",INDEX(M$354:M$403,SMALL(IF(M$354:M$403&lt;&gt;"",ROW($A$1:$A$50)),1)))</f>
        <v>&lt;1 S8</v>
      </c>
      <c r="N350" s="29" t="str">
        <f t="array" ref="N350">IF(ISERROR(INDEX(N$354:N$403,SMALL(IF(N$354:N$403&lt;&gt;"",ROW($A$1:$A$50)),1))),"",INDEX(N$354:N$403,SMALL(IF(N$354:N$403&lt;&gt;"",ROW($A$1:$A$50)),1)))</f>
        <v>&lt;1 S9</v>
      </c>
      <c r="O350" s="29" t="str">
        <f t="array" ref="O350">IF(ISERROR(INDEX(O$354:O$403,SMALL(IF(O$354:O$403&lt;&gt;"",ROW($A$1:$A$50)),1))),"",INDEX(O$354:O$403,SMALL(IF(O$354:O$403&lt;&gt;"",ROW($A$1:$A$50)),1)))</f>
        <v>&lt;1 S9</v>
      </c>
      <c r="P350" s="29" t="str">
        <f t="array" ref="P350">IF(ISERROR(INDEX(P$354:P$403,SMALL(IF(P$354:P$403&lt;&gt;"",ROW($A$1:$A$50)),1))),"",INDEX(P$354:P$403,SMALL(IF(P$354:P$403&lt;&gt;"",ROW($A$1:$A$50)),1)))</f>
        <v>&lt;1 S8</v>
      </c>
      <c r="Q350" s="29" t="str">
        <f t="array" ref="Q350">IF(ISERROR(INDEX(Q$354:Q$403,SMALL(IF(Q$354:Q$403&lt;&gt;"",ROW($A$1:$A$50)),1))),"",INDEX(Q$354:Q$403,SMALL(IF(Q$354:Q$403&lt;&gt;"",ROW($A$1:$A$50)),1)))</f>
        <v>&lt;1 S8</v>
      </c>
      <c r="R350" s="29" t="str">
        <f t="array" ref="R350">IF(ISERROR(INDEX(R$354:R$403,SMALL(IF(R$354:R$403&lt;&gt;"",ROW($A$1:$A$50)),1))),"",INDEX(R$354:R$403,SMALL(IF(R$354:R$403&lt;&gt;"",ROW($A$1:$A$50)),1)))</f>
        <v>&lt;1 S8</v>
      </c>
      <c r="S350" s="29" t="str">
        <f t="array" ref="S350">IF(ISERROR(INDEX(S$354:S$403,SMALL(IF(S$354:S$403&lt;&gt;"",ROW($A$1:$A$50)),1))),"",INDEX(S$354:S$403,SMALL(IF(S$354:S$403&lt;&gt;"",ROW($A$1:$A$50)),1)))</f>
        <v>&lt;1 S8</v>
      </c>
      <c r="T350" s="29" t="str">
        <f t="array" ref="T350">IF(ISERROR(INDEX(T$354:T$403,SMALL(IF(T$354:T$403&lt;&gt;"",ROW($A$1:$A$50)),1))),"",INDEX(T$354:T$403,SMALL(IF(T$354:T$403&lt;&gt;"",ROW($A$1:$A$50)),1)))</f>
        <v>&lt;1 S8</v>
      </c>
      <c r="U350" s="29" t="str">
        <f t="array" ref="U350">IF(ISERROR(INDEX(U$354:U$403,SMALL(IF(U$354:U$403&lt;&gt;"",ROW($A$1:$A$50)),1))),"",INDEX(U$354:U$403,SMALL(IF(U$354:U$403&lt;&gt;"",ROW($A$1:$A$50)),1)))</f>
        <v>&lt;1 S9</v>
      </c>
      <c r="V350" s="29" t="str">
        <f t="array" ref="V350">IF(ISERROR(INDEX(V$354:V$403,SMALL(IF(V$354:V$403&lt;&gt;"",ROW($A$1:$A$50)),1))),"",INDEX(V$354:V$403,SMALL(IF(V$354:V$403&lt;&gt;"",ROW($A$1:$A$50)),1)))</f>
        <v>&lt;1 S9</v>
      </c>
      <c r="W350" s="29" t="str">
        <f t="array" ref="W350">IF(ISERROR(INDEX(W$354:W$403,SMALL(IF(W$354:W$403&lt;&gt;"",ROW($A$1:$A$50)),1))),"",INDEX(W$354:W$403,SMALL(IF(W$354:W$403&lt;&gt;"",ROW($A$1:$A$50)),1)))</f>
        <v>&lt;1 S8</v>
      </c>
      <c r="X350" s="29" t="str">
        <f t="array" ref="X350">IF(ISERROR(INDEX(X$354:X$403,SMALL(IF(X$354:X$403&lt;&gt;"",ROW($A$1:$A$50)),1))),"",INDEX(X$354:X$403,SMALL(IF(X$354:X$403&lt;&gt;"",ROW($A$1:$A$50)),1)))</f>
        <v>&lt;1 S8</v>
      </c>
      <c r="Y350" s="29" t="str">
        <f t="array" ref="Y350">IF(ISERROR(INDEX(Y$354:Y$403,SMALL(IF(Y$354:Y$403&lt;&gt;"",ROW($A$1:$A$50)),1))),"",INDEX(Y$354:Y$403,SMALL(IF(Y$354:Y$403&lt;&gt;"",ROW($A$1:$A$50)),1)))</f>
        <v>&lt;1 S8</v>
      </c>
      <c r="Z350" s="29" t="str">
        <f t="array" ref="Z350">IF(ISERROR(INDEX(Z$354:Z$403,SMALL(IF(Z$354:Z$403&lt;&gt;"",ROW($A$1:$A$50)),1))),"",INDEX(Z$354:Z$403,SMALL(IF(Z$354:Z$403&lt;&gt;"",ROW($A$1:$A$50)),1)))</f>
        <v>&lt;1 S8</v>
      </c>
      <c r="AA350" s="29" t="str">
        <f t="array" ref="AA350">IF(ISERROR(INDEX(AA$354:AA$403,SMALL(IF(AA$354:AA$403&lt;&gt;"",ROW($A$1:$A$50)),1))),"",INDEX(AA$354:AA$403,SMALL(IF(AA$354:AA$403&lt;&gt;"",ROW($A$1:$A$50)),1)))</f>
        <v>&lt;1 S8</v>
      </c>
      <c r="AB350" s="29" t="str">
        <f t="array" ref="AB350">IF(ISERROR(INDEX(AB$354:AB$403,SMALL(IF(AB$354:AB$403&lt;&gt;"",ROW($A$1:$A$50)),1))),"",INDEX(AB$354:AB$403,SMALL(IF(AB$354:AB$403&lt;&gt;"",ROW($A$1:$A$50)),1)))</f>
        <v>&lt;1 S9</v>
      </c>
      <c r="AC350" s="29" t="str">
        <f t="array" ref="AC350">IF(ISERROR(INDEX(AC$354:AC$403,SMALL(IF(AC$354:AC$403&lt;&gt;"",ROW($A$1:$A$50)),1))),"",INDEX(AC$354:AC$403,SMALL(IF(AC$354:AC$403&lt;&gt;"",ROW($A$1:$A$50)),1)))</f>
        <v>&lt;1 S9</v>
      </c>
      <c r="AD350" s="29" t="str">
        <f t="array" ref="AD350">IF(ISERROR(INDEX(AD$354:AD$403,SMALL(IF(AD$354:AD$403&lt;&gt;"",ROW($A$1:$A$50)),1))),"",INDEX(AD$354:AD$403,SMALL(IF(AD$354:AD$403&lt;&gt;"",ROW($A$1:$A$50)),1)))</f>
        <v>&lt;1 S9</v>
      </c>
      <c r="AE350" s="29" t="str">
        <f t="array" ref="AE350">IF(ISERROR(INDEX(AE$354:AE$403,SMALL(IF(AE$354:AE$403&lt;&gt;"",ROW($A$1:$A$50)),1))),"",INDEX(AE$354:AE$403,SMALL(IF(AE$354:AE$403&lt;&gt;"",ROW($A$1:$A$50)),1)))</f>
        <v>&lt;1 S8</v>
      </c>
      <c r="AF350" s="29" t="str">
        <f t="array" ref="AF350">IF(ISERROR(INDEX(AF$354:AF$403,SMALL(IF(AF$354:AF$403&lt;&gt;"",ROW($A$1:$A$50)),1))),"",INDEX(AF$354:AF$403,SMALL(IF(AF$354:AF$403&lt;&gt;"",ROW($A$1:$A$50)),1)))</f>
        <v>&lt;1 S8</v>
      </c>
      <c r="AG350" s="29" t="str">
        <f t="array" ref="AG350">IF(ISERROR(INDEX(AG$354:AG$403,SMALL(IF(AG$354:AG$403&lt;&gt;"",ROW($A$1:$A$50)),1))),"",INDEX(AG$354:AG$403,SMALL(IF(AG$354:AG$403&lt;&gt;"",ROW($A$1:$A$50)),1)))</f>
        <v>&lt;1 S8</v>
      </c>
      <c r="AH350" s="29" t="str">
        <f t="array" ref="AH350">IF(ISERROR(INDEX(AH$354:AH$403,SMALL(IF(AH$354:AH$403&lt;&gt;"",ROW($A$1:$A$50)),1))),"",INDEX(AH$354:AH$403,SMALL(IF(AH$354:AH$403&lt;&gt;"",ROW($A$1:$A$50)),1)))</f>
        <v>&lt;1 S8</v>
      </c>
      <c r="AI350" s="29" t="str">
        <f t="array" ref="AI350">IF(ISERROR(INDEX(AI$354:AI$403,SMALL(IF(AI$354:AI$403&lt;&gt;"",ROW($A$1:$A$50)),1))),"",INDEX(AI$354:AI$403,SMALL(IF(AI$354:AI$403&lt;&gt;"",ROW($A$1:$A$50)),1)))</f>
        <v>&lt;1 S9</v>
      </c>
      <c r="AJ350" s="29" t="str">
        <f t="array" ref="AJ350">IF(ISERROR(INDEX(AJ$354:AJ$403,SMALL(IF(AJ$354:AJ$403&lt;&gt;"",ROW($A$1:$A$50)),1))),"",INDEX(AJ$354:AJ$403,SMALL(IF(AJ$354:AJ$403&lt;&gt;"",ROW($A$1:$A$50)),1)))</f>
        <v>&lt;1 S9</v>
      </c>
      <c r="AK350" s="29" t="str">
        <f t="array" ref="AK350">IF(ISERROR(INDEX(AK$354:AK$403,SMALL(IF(AK$354:AK$403&lt;&gt;"",ROW($A$1:$A$50)),1))),"",INDEX(AK$354:AK$403,SMALL(IF(AK$354:AK$403&lt;&gt;"",ROW($A$1:$A$50)),1)))</f>
        <v>&lt;1 S9</v>
      </c>
    </row>
    <row r="351" spans="1:37" x14ac:dyDescent="0.25">
      <c r="A351" s="82" t="str">
        <f>IF(Feiertage!D201&lt;&gt;"",Feiertage!B201,"")</f>
        <v/>
      </c>
      <c r="C351" s="121" t="s">
        <v>226</v>
      </c>
      <c r="F351" t="s">
        <v>233</v>
      </c>
      <c r="G351">
        <f>WEEKDAY(G353,2)</f>
        <v>6</v>
      </c>
      <c r="H351" s="29">
        <f t="shared" ref="H351:AK351" si="22">WEEKDAY(H353,2)</f>
        <v>7</v>
      </c>
      <c r="I351" s="29">
        <f t="shared" si="22"/>
        <v>1</v>
      </c>
      <c r="J351" s="29">
        <f t="shared" si="22"/>
        <v>2</v>
      </c>
      <c r="K351" s="29">
        <f t="shared" si="22"/>
        <v>3</v>
      </c>
      <c r="L351" s="29">
        <f t="shared" si="22"/>
        <v>4</v>
      </c>
      <c r="M351" s="29">
        <f t="shared" si="22"/>
        <v>5</v>
      </c>
      <c r="N351" s="29">
        <f t="shared" si="22"/>
        <v>6</v>
      </c>
      <c r="O351" s="29">
        <f t="shared" si="22"/>
        <v>7</v>
      </c>
      <c r="P351" s="29">
        <f t="shared" si="22"/>
        <v>1</v>
      </c>
      <c r="Q351" s="29">
        <f t="shared" si="22"/>
        <v>2</v>
      </c>
      <c r="R351" s="29">
        <f t="shared" si="22"/>
        <v>3</v>
      </c>
      <c r="S351" s="29">
        <f t="shared" si="22"/>
        <v>4</v>
      </c>
      <c r="T351" s="29">
        <f t="shared" si="22"/>
        <v>5</v>
      </c>
      <c r="U351" s="29">
        <f t="shared" si="22"/>
        <v>6</v>
      </c>
      <c r="V351" s="29">
        <f t="shared" si="22"/>
        <v>7</v>
      </c>
      <c r="W351" s="29">
        <f t="shared" si="22"/>
        <v>1</v>
      </c>
      <c r="X351" s="29">
        <f t="shared" si="22"/>
        <v>2</v>
      </c>
      <c r="Y351" s="29">
        <f t="shared" si="22"/>
        <v>3</v>
      </c>
      <c r="Z351" s="29">
        <f t="shared" si="22"/>
        <v>4</v>
      </c>
      <c r="AA351" s="29">
        <f t="shared" si="22"/>
        <v>5</v>
      </c>
      <c r="AB351" s="29">
        <f t="shared" si="22"/>
        <v>6</v>
      </c>
      <c r="AC351" s="29">
        <f t="shared" si="22"/>
        <v>7</v>
      </c>
      <c r="AD351" s="29">
        <f t="shared" si="22"/>
        <v>1</v>
      </c>
      <c r="AE351" s="29">
        <f t="shared" si="22"/>
        <v>2</v>
      </c>
      <c r="AF351" s="29">
        <f t="shared" si="22"/>
        <v>3</v>
      </c>
      <c r="AG351" s="29">
        <f t="shared" si="22"/>
        <v>4</v>
      </c>
      <c r="AH351" s="29">
        <f t="shared" si="22"/>
        <v>5</v>
      </c>
      <c r="AI351" s="29">
        <f t="shared" si="22"/>
        <v>6</v>
      </c>
      <c r="AJ351" s="29" t="e">
        <f t="shared" si="22"/>
        <v>#VALUE!</v>
      </c>
      <c r="AK351" s="29" t="e">
        <f t="shared" si="22"/>
        <v>#VALUE!</v>
      </c>
    </row>
    <row r="352" spans="1:37" x14ac:dyDescent="0.25">
      <c r="A352" s="82" t="str">
        <f>IF(Feiertage!D202&lt;&gt;"",Feiertage!B202,"")</f>
        <v/>
      </c>
      <c r="F352" t="s">
        <v>232</v>
      </c>
      <c r="G352" t="str">
        <f>IF(ISERROR(MATCH(G353,$A$152:$A$544,0)),"",MATCH(G353,$A$152:$A$544,0))</f>
        <v/>
      </c>
      <c r="H352" s="29" t="str">
        <f t="shared" ref="H352:AK352" si="23">IF(ISERROR(MATCH(H353,$A$152:$A$544,0)),"",MATCH(H353,$A$152:$A$544,0))</f>
        <v/>
      </c>
      <c r="I352" s="29" t="str">
        <f t="shared" si="23"/>
        <v/>
      </c>
      <c r="J352" s="29" t="str">
        <f t="shared" si="23"/>
        <v/>
      </c>
      <c r="K352" s="29" t="str">
        <f t="shared" si="23"/>
        <v/>
      </c>
      <c r="L352" s="29" t="str">
        <f t="shared" si="23"/>
        <v/>
      </c>
      <c r="M352" s="29" t="str">
        <f t="shared" si="23"/>
        <v/>
      </c>
      <c r="N352" s="29" t="str">
        <f t="shared" si="23"/>
        <v/>
      </c>
      <c r="O352" s="29" t="str">
        <f t="shared" si="23"/>
        <v/>
      </c>
      <c r="P352" s="29" t="str">
        <f t="shared" si="23"/>
        <v/>
      </c>
      <c r="Q352" s="29" t="str">
        <f t="shared" si="23"/>
        <v/>
      </c>
      <c r="R352" s="29" t="str">
        <f t="shared" si="23"/>
        <v/>
      </c>
      <c r="S352" s="29" t="str">
        <f t="shared" si="23"/>
        <v/>
      </c>
      <c r="T352" s="29" t="str">
        <f t="shared" si="23"/>
        <v/>
      </c>
      <c r="U352" s="29" t="str">
        <f t="shared" si="23"/>
        <v/>
      </c>
      <c r="V352" s="29" t="str">
        <f t="shared" si="23"/>
        <v/>
      </c>
      <c r="W352" s="29" t="str">
        <f t="shared" si="23"/>
        <v/>
      </c>
      <c r="X352" s="29" t="str">
        <f t="shared" si="23"/>
        <v/>
      </c>
      <c r="Y352" s="29" t="str">
        <f t="shared" si="23"/>
        <v/>
      </c>
      <c r="Z352" s="29" t="str">
        <f t="shared" si="23"/>
        <v/>
      </c>
      <c r="AA352" s="29" t="str">
        <f t="shared" si="23"/>
        <v/>
      </c>
      <c r="AB352" s="29" t="str">
        <f t="shared" si="23"/>
        <v/>
      </c>
      <c r="AC352" s="29" t="str">
        <f t="shared" si="23"/>
        <v/>
      </c>
      <c r="AD352" s="29">
        <f t="shared" si="23"/>
        <v>3</v>
      </c>
      <c r="AE352" s="29" t="str">
        <f t="shared" si="23"/>
        <v/>
      </c>
      <c r="AF352" s="29" t="str">
        <f t="shared" si="23"/>
        <v/>
      </c>
      <c r="AG352" s="29" t="str">
        <f t="shared" si="23"/>
        <v/>
      </c>
      <c r="AH352" s="29" t="str">
        <f t="shared" si="23"/>
        <v/>
      </c>
      <c r="AI352" s="29" t="str">
        <f t="shared" si="23"/>
        <v/>
      </c>
      <c r="AJ352" s="29">
        <f t="shared" si="23"/>
        <v>29</v>
      </c>
      <c r="AK352" s="29">
        <f t="shared" si="23"/>
        <v>29</v>
      </c>
    </row>
    <row r="353" spans="1:37" x14ac:dyDescent="0.25">
      <c r="A353" s="82" t="str">
        <f>IF(Feiertage!D203&lt;&gt;"",Feiertage!B203,"")</f>
        <v/>
      </c>
      <c r="G353" s="79">
        <f>Dienstplan!F5</f>
        <v>43862</v>
      </c>
      <c r="H353" s="79">
        <f>Dienstplan!G5</f>
        <v>43863</v>
      </c>
      <c r="I353" s="79">
        <f>Dienstplan!H5</f>
        <v>43864</v>
      </c>
      <c r="J353" s="79">
        <f>Dienstplan!I5</f>
        <v>43865</v>
      </c>
      <c r="K353" s="79">
        <f>Dienstplan!J5</f>
        <v>43866</v>
      </c>
      <c r="L353" s="79">
        <f>Dienstplan!K5</f>
        <v>43867</v>
      </c>
      <c r="M353" s="79">
        <f>Dienstplan!L5</f>
        <v>43868</v>
      </c>
      <c r="N353" s="79">
        <f>Dienstplan!M5</f>
        <v>43869</v>
      </c>
      <c r="O353" s="79">
        <f>Dienstplan!N5</f>
        <v>43870</v>
      </c>
      <c r="P353" s="79">
        <f>Dienstplan!O5</f>
        <v>43871</v>
      </c>
      <c r="Q353" s="79">
        <f>Dienstplan!P5</f>
        <v>43872</v>
      </c>
      <c r="R353" s="79">
        <f>Dienstplan!Q5</f>
        <v>43873</v>
      </c>
      <c r="S353" s="79">
        <f>Dienstplan!R5</f>
        <v>43874</v>
      </c>
      <c r="T353" s="79">
        <f>Dienstplan!S5</f>
        <v>43875</v>
      </c>
      <c r="U353" s="79">
        <f>Dienstplan!T5</f>
        <v>43876</v>
      </c>
      <c r="V353" s="79">
        <f>Dienstplan!U5</f>
        <v>43877</v>
      </c>
      <c r="W353" s="79">
        <f>Dienstplan!V5</f>
        <v>43878</v>
      </c>
      <c r="X353" s="79">
        <f>Dienstplan!W5</f>
        <v>43879</v>
      </c>
      <c r="Y353" s="79">
        <f>Dienstplan!X5</f>
        <v>43880</v>
      </c>
      <c r="Z353" s="79">
        <f>Dienstplan!Y5</f>
        <v>43881</v>
      </c>
      <c r="AA353" s="79">
        <f>Dienstplan!Z5</f>
        <v>43882</v>
      </c>
      <c r="AB353" s="79">
        <f>Dienstplan!AA5</f>
        <v>43883</v>
      </c>
      <c r="AC353" s="79">
        <f>Dienstplan!AB5</f>
        <v>43884</v>
      </c>
      <c r="AD353" s="79">
        <f>Dienstplan!AC5</f>
        <v>43885</v>
      </c>
      <c r="AE353" s="79">
        <f>Dienstplan!AD5</f>
        <v>43886</v>
      </c>
      <c r="AF353" s="79">
        <f>Dienstplan!AE5</f>
        <v>43887</v>
      </c>
      <c r="AG353" s="79">
        <f>Dienstplan!AF5</f>
        <v>43888</v>
      </c>
      <c r="AH353" s="79">
        <f>Dienstplan!AG5</f>
        <v>43889</v>
      </c>
      <c r="AI353" s="79">
        <f>Dienstplan!AH5</f>
        <v>43890</v>
      </c>
      <c r="AJ353" s="79" t="str">
        <f>Dienstplan!AI5</f>
        <v/>
      </c>
      <c r="AK353" s="79" t="str">
        <f>Dienstplan!AJ5</f>
        <v/>
      </c>
    </row>
    <row r="354" spans="1:37" x14ac:dyDescent="0.25">
      <c r="A354" s="82" t="str">
        <f>IF(Feiertage!D204&lt;&gt;"",Feiertage!B204,"")</f>
        <v/>
      </c>
      <c r="C354" s="17" t="str">
        <f>Besetzung!B2</f>
        <v>U</v>
      </c>
      <c r="D354" s="50" t="str">
        <f>Besetzung!J2</f>
        <v>Höchstens</v>
      </c>
      <c r="E354" s="50"/>
      <c r="F354" s="44"/>
      <c r="G354" s="17" t="str">
        <f>IF($C354="","",
IF(G$352&lt;&gt;"",IF($D354="Genau",
           IF(COUNTIF(Dienstplan!F$6:F$55,$C354)=VLOOKUP($C354,Besetzung!$B$2:$I$51,$F$24,0),"","&lt;&gt;"&amp;VLOOKUP($C354,Besetzung!$B$2:$I$51,$F$24,0)&amp;" "&amp;$C354),
IF($D354="Mindestens",
           IF(COUNTIF(Dienstplan!F$6:F$55,$C354)&gt;=VLOOKUP($C354,Besetzung!$B$2:$I$51,$F$24,0),"","&lt;"&amp;VLOOKUP($C354,Besetzung!$B$2:$I$51,$F$24,0)&amp;" "&amp;$C354),
IF($D354="Höchstens",
           IF(COUNTIF(Dienstplan!F$6:F$55,$C354)&lt;=VLOOKUP($C354,Besetzung!$B$2:$I$51,$F$24,0),"","&gt;"&amp;VLOOKUP($C354,Besetzung!$B$2:$I$51,$F$24,0)&amp;" "&amp;$C354),
"sonst"))),
IF($D354="Genau",
           IF(COUNTIF(Dienstplan!F$6:F$55,$C354)=VLOOKUP($C354,Besetzung!$B$2:$I$51,G$351+1,0),"","&lt;&gt;"&amp;VLOOKUP($C354,Besetzung!$B$2:$I$51,G$351+1,0)&amp;" "&amp;$C354),
IF($D354="Mindestens",
           IF(COUNTIF(Dienstplan!F$6:F$55,$C354)&gt;=VLOOKUP($C354,Besetzung!$B$2:$I$51,G$351+1,0),"","&lt;"&amp;VLOOKUP($C354,Besetzung!$B$2:$I$51,G$351+1,0)&amp;" "&amp;$C354),
IF($D354="Höchstens",
           IF(COUNTIF(Dienstplan!F$6:F$55,$C354)&lt;=VLOOKUP($C354,Besetzung!$B$2:$I$51,G$351+1,0),"","&gt;"&amp;VLOOKUP($C354,Besetzung!$B$2:$I$51,G$351+1,0)&amp;" "&amp;$C354),
"sonst")))))</f>
        <v/>
      </c>
      <c r="H354" s="50" t="str">
        <f>IF($C354="","",
IF(H$352&lt;&gt;"",IF($D354="Genau",
           IF(COUNTIF(Dienstplan!G$6:G$55,$C354)=VLOOKUP($C354,Besetzung!$B$2:$I$51,$F$24,0),"","&lt;&gt;"&amp;VLOOKUP($C354,Besetzung!$B$2:$I$51,$F$24,0)&amp;" "&amp;$C354),
IF($D354="Mindestens",
           IF(COUNTIF(Dienstplan!G$6:G$55,$C354)&gt;=VLOOKUP($C354,Besetzung!$B$2:$I$51,$F$24,0),"","&lt;"&amp;VLOOKUP($C354,Besetzung!$B$2:$I$51,$F$24,0)&amp;" "&amp;$C354),
IF($D354="Höchstens",
           IF(COUNTIF(Dienstplan!G$6:G$55,$C354)&lt;=VLOOKUP($C354,Besetzung!$B$2:$I$51,$F$24,0),"","&gt;"&amp;VLOOKUP($C354,Besetzung!$B$2:$I$51,$F$24,0)&amp;" "&amp;$C354),
"sonst"))),
IF($D354="Genau",
           IF(COUNTIF(Dienstplan!G$6:G$55,$C354)=VLOOKUP($C354,Besetzung!$B$2:$I$51,H$351+1,0),"","&lt;&gt;"&amp;VLOOKUP($C354,Besetzung!$B$2:$I$51,H$351+1,0)&amp;" "&amp;$C354),
IF($D354="Mindestens",
           IF(COUNTIF(Dienstplan!G$6:G$55,$C354)&gt;=VLOOKUP($C354,Besetzung!$B$2:$I$51,H$351+1,0),"","&lt;"&amp;VLOOKUP($C354,Besetzung!$B$2:$I$51,H$351+1,0)&amp;" "&amp;$C354),
IF($D354="Höchstens",
           IF(COUNTIF(Dienstplan!G$6:G$55,$C354)&lt;=VLOOKUP($C354,Besetzung!$B$2:$I$51,H$351+1,0),"","&gt;"&amp;VLOOKUP($C354,Besetzung!$B$2:$I$51,H$351+1,0)&amp;" "&amp;$C354),
"sonst")))))</f>
        <v/>
      </c>
      <c r="I354" s="50" t="str">
        <f>IF($C354="","",
IF(I$352&lt;&gt;"",IF($D354="Genau",
           IF(COUNTIF(Dienstplan!H$6:H$55,$C354)=VLOOKUP($C354,Besetzung!$B$2:$I$51,$F$24,0),"","&lt;&gt;"&amp;VLOOKUP($C354,Besetzung!$B$2:$I$51,$F$24,0)&amp;" "&amp;$C354),
IF($D354="Mindestens",
           IF(COUNTIF(Dienstplan!H$6:H$55,$C354)&gt;=VLOOKUP($C354,Besetzung!$B$2:$I$51,$F$24,0),"","&lt;"&amp;VLOOKUP($C354,Besetzung!$B$2:$I$51,$F$24,0)&amp;" "&amp;$C354),
IF($D354="Höchstens",
           IF(COUNTIF(Dienstplan!H$6:H$55,$C354)&lt;=VLOOKUP($C354,Besetzung!$B$2:$I$51,$F$24,0),"","&gt;"&amp;VLOOKUP($C354,Besetzung!$B$2:$I$51,$F$24,0)&amp;" "&amp;$C354),
"sonst"))),
IF($D354="Genau",
           IF(COUNTIF(Dienstplan!H$6:H$55,$C354)=VLOOKUP($C354,Besetzung!$B$2:$I$51,I$351+1,0),"","&lt;&gt;"&amp;VLOOKUP($C354,Besetzung!$B$2:$I$51,I$351+1,0)&amp;" "&amp;$C354),
IF($D354="Mindestens",
           IF(COUNTIF(Dienstplan!H$6:H$55,$C354)&gt;=VLOOKUP($C354,Besetzung!$B$2:$I$51,I$351+1,0),"","&lt;"&amp;VLOOKUP($C354,Besetzung!$B$2:$I$51,I$351+1,0)&amp;" "&amp;$C354),
IF($D354="Höchstens",
           IF(COUNTIF(Dienstplan!H$6:H$55,$C354)&lt;=VLOOKUP($C354,Besetzung!$B$2:$I$51,I$351+1,0),"","&gt;"&amp;VLOOKUP($C354,Besetzung!$B$2:$I$51,I$351+1,0)&amp;" "&amp;$C354),
"sonst")))))</f>
        <v/>
      </c>
      <c r="J354" s="50" t="str">
        <f>IF($C354="","",
IF(J$352&lt;&gt;"",IF($D354="Genau",
           IF(COUNTIF(Dienstplan!I$6:I$55,$C354)=VLOOKUP($C354,Besetzung!$B$2:$I$51,$F$24,0),"","&lt;&gt;"&amp;VLOOKUP($C354,Besetzung!$B$2:$I$51,$F$24,0)&amp;" "&amp;$C354),
IF($D354="Mindestens",
           IF(COUNTIF(Dienstplan!I$6:I$55,$C354)&gt;=VLOOKUP($C354,Besetzung!$B$2:$I$51,$F$24,0),"","&lt;"&amp;VLOOKUP($C354,Besetzung!$B$2:$I$51,$F$24,0)&amp;" "&amp;$C354),
IF($D354="Höchstens",
           IF(COUNTIF(Dienstplan!I$6:I$55,$C354)&lt;=VLOOKUP($C354,Besetzung!$B$2:$I$51,$F$24,0),"","&gt;"&amp;VLOOKUP($C354,Besetzung!$B$2:$I$51,$F$24,0)&amp;" "&amp;$C354),
"sonst"))),
IF($D354="Genau",
           IF(COUNTIF(Dienstplan!I$6:I$55,$C354)=VLOOKUP($C354,Besetzung!$B$2:$I$51,J$351+1,0),"","&lt;&gt;"&amp;VLOOKUP($C354,Besetzung!$B$2:$I$51,J$351+1,0)&amp;" "&amp;$C354),
IF($D354="Mindestens",
           IF(COUNTIF(Dienstplan!I$6:I$55,$C354)&gt;=VLOOKUP($C354,Besetzung!$B$2:$I$51,J$351+1,0),"","&lt;"&amp;VLOOKUP($C354,Besetzung!$B$2:$I$51,J$351+1,0)&amp;" "&amp;$C354),
IF($D354="Höchstens",
           IF(COUNTIF(Dienstplan!I$6:I$55,$C354)&lt;=VLOOKUP($C354,Besetzung!$B$2:$I$51,J$351+1,0),"","&gt;"&amp;VLOOKUP($C354,Besetzung!$B$2:$I$51,J$351+1,0)&amp;" "&amp;$C354),
"sonst")))))</f>
        <v/>
      </c>
      <c r="K354" s="50" t="str">
        <f>IF($C354="","",
IF(K$352&lt;&gt;"",IF($D354="Genau",
           IF(COUNTIF(Dienstplan!J$6:J$55,$C354)=VLOOKUP($C354,Besetzung!$B$2:$I$51,$F$24,0),"","&lt;&gt;"&amp;VLOOKUP($C354,Besetzung!$B$2:$I$51,$F$24,0)&amp;" "&amp;$C354),
IF($D354="Mindestens",
           IF(COUNTIF(Dienstplan!J$6:J$55,$C354)&gt;=VLOOKUP($C354,Besetzung!$B$2:$I$51,$F$24,0),"","&lt;"&amp;VLOOKUP($C354,Besetzung!$B$2:$I$51,$F$24,0)&amp;" "&amp;$C354),
IF($D354="Höchstens",
           IF(COUNTIF(Dienstplan!J$6:J$55,$C354)&lt;=VLOOKUP($C354,Besetzung!$B$2:$I$51,$F$24,0),"","&gt;"&amp;VLOOKUP($C354,Besetzung!$B$2:$I$51,$F$24,0)&amp;" "&amp;$C354),
"sonst"))),
IF($D354="Genau",
           IF(COUNTIF(Dienstplan!J$6:J$55,$C354)=VLOOKUP($C354,Besetzung!$B$2:$I$51,K$351+1,0),"","&lt;&gt;"&amp;VLOOKUP($C354,Besetzung!$B$2:$I$51,K$351+1,0)&amp;" "&amp;$C354),
IF($D354="Mindestens",
           IF(COUNTIF(Dienstplan!J$6:J$55,$C354)&gt;=VLOOKUP($C354,Besetzung!$B$2:$I$51,K$351+1,0),"","&lt;"&amp;VLOOKUP($C354,Besetzung!$B$2:$I$51,K$351+1,0)&amp;" "&amp;$C354),
IF($D354="Höchstens",
           IF(COUNTIF(Dienstplan!J$6:J$55,$C354)&lt;=VLOOKUP($C354,Besetzung!$B$2:$I$51,K$351+1,0),"","&gt;"&amp;VLOOKUP($C354,Besetzung!$B$2:$I$51,K$351+1,0)&amp;" "&amp;$C354),
"sonst")))))</f>
        <v/>
      </c>
      <c r="L354" s="50" t="str">
        <f>IF($C354="","",
IF(L$352&lt;&gt;"",IF($D354="Genau",
           IF(COUNTIF(Dienstplan!K$6:K$55,$C354)=VLOOKUP($C354,Besetzung!$B$2:$I$51,$F$24,0),"","&lt;&gt;"&amp;VLOOKUP($C354,Besetzung!$B$2:$I$51,$F$24,0)&amp;" "&amp;$C354),
IF($D354="Mindestens",
           IF(COUNTIF(Dienstplan!K$6:K$55,$C354)&gt;=VLOOKUP($C354,Besetzung!$B$2:$I$51,$F$24,0),"","&lt;"&amp;VLOOKUP($C354,Besetzung!$B$2:$I$51,$F$24,0)&amp;" "&amp;$C354),
IF($D354="Höchstens",
           IF(COUNTIF(Dienstplan!K$6:K$55,$C354)&lt;=VLOOKUP($C354,Besetzung!$B$2:$I$51,$F$24,0),"","&gt;"&amp;VLOOKUP($C354,Besetzung!$B$2:$I$51,$F$24,0)&amp;" "&amp;$C354),
"sonst"))),
IF($D354="Genau",
           IF(COUNTIF(Dienstplan!K$6:K$55,$C354)=VLOOKUP($C354,Besetzung!$B$2:$I$51,L$351+1,0),"","&lt;&gt;"&amp;VLOOKUP($C354,Besetzung!$B$2:$I$51,L$351+1,0)&amp;" "&amp;$C354),
IF($D354="Mindestens",
           IF(COUNTIF(Dienstplan!K$6:K$55,$C354)&gt;=VLOOKUP($C354,Besetzung!$B$2:$I$51,L$351+1,0),"","&lt;"&amp;VLOOKUP($C354,Besetzung!$B$2:$I$51,L$351+1,0)&amp;" "&amp;$C354),
IF($D354="Höchstens",
           IF(COUNTIF(Dienstplan!K$6:K$55,$C354)&lt;=VLOOKUP($C354,Besetzung!$B$2:$I$51,L$351+1,0),"","&gt;"&amp;VLOOKUP($C354,Besetzung!$B$2:$I$51,L$351+1,0)&amp;" "&amp;$C354),
"sonst")))))</f>
        <v/>
      </c>
      <c r="M354" s="50" t="str">
        <f>IF($C354="","",
IF(M$352&lt;&gt;"",IF($D354="Genau",
           IF(COUNTIF(Dienstplan!L$6:L$55,$C354)=VLOOKUP($C354,Besetzung!$B$2:$I$51,$F$24,0),"","&lt;&gt;"&amp;VLOOKUP($C354,Besetzung!$B$2:$I$51,$F$24,0)&amp;" "&amp;$C354),
IF($D354="Mindestens",
           IF(COUNTIF(Dienstplan!L$6:L$55,$C354)&gt;=VLOOKUP($C354,Besetzung!$B$2:$I$51,$F$24,0),"","&lt;"&amp;VLOOKUP($C354,Besetzung!$B$2:$I$51,$F$24,0)&amp;" "&amp;$C354),
IF($D354="Höchstens",
           IF(COUNTIF(Dienstplan!L$6:L$55,$C354)&lt;=VLOOKUP($C354,Besetzung!$B$2:$I$51,$F$24,0),"","&gt;"&amp;VLOOKUP($C354,Besetzung!$B$2:$I$51,$F$24,0)&amp;" "&amp;$C354),
"sonst"))),
IF($D354="Genau",
           IF(COUNTIF(Dienstplan!L$6:L$55,$C354)=VLOOKUP($C354,Besetzung!$B$2:$I$51,M$351+1,0),"","&lt;&gt;"&amp;VLOOKUP($C354,Besetzung!$B$2:$I$51,M$351+1,0)&amp;" "&amp;$C354),
IF($D354="Mindestens",
           IF(COUNTIF(Dienstplan!L$6:L$55,$C354)&gt;=VLOOKUP($C354,Besetzung!$B$2:$I$51,M$351+1,0),"","&lt;"&amp;VLOOKUP($C354,Besetzung!$B$2:$I$51,M$351+1,0)&amp;" "&amp;$C354),
IF($D354="Höchstens",
           IF(COUNTIF(Dienstplan!L$6:L$55,$C354)&lt;=VLOOKUP($C354,Besetzung!$B$2:$I$51,M$351+1,0),"","&gt;"&amp;VLOOKUP($C354,Besetzung!$B$2:$I$51,M$351+1,0)&amp;" "&amp;$C354),
"sonst")))))</f>
        <v/>
      </c>
      <c r="N354" s="50" t="str">
        <f>IF($C354="","",
IF(N$352&lt;&gt;"",IF($D354="Genau",
           IF(COUNTIF(Dienstplan!M$6:M$55,$C354)=VLOOKUP($C354,Besetzung!$B$2:$I$51,$F$24,0),"","&lt;&gt;"&amp;VLOOKUP($C354,Besetzung!$B$2:$I$51,$F$24,0)&amp;" "&amp;$C354),
IF($D354="Mindestens",
           IF(COUNTIF(Dienstplan!M$6:M$55,$C354)&gt;=VLOOKUP($C354,Besetzung!$B$2:$I$51,$F$24,0),"","&lt;"&amp;VLOOKUP($C354,Besetzung!$B$2:$I$51,$F$24,0)&amp;" "&amp;$C354),
IF($D354="Höchstens",
           IF(COUNTIF(Dienstplan!M$6:M$55,$C354)&lt;=VLOOKUP($C354,Besetzung!$B$2:$I$51,$F$24,0),"","&gt;"&amp;VLOOKUP($C354,Besetzung!$B$2:$I$51,$F$24,0)&amp;" "&amp;$C354),
"sonst"))),
IF($D354="Genau",
           IF(COUNTIF(Dienstplan!M$6:M$55,$C354)=VLOOKUP($C354,Besetzung!$B$2:$I$51,N$351+1,0),"","&lt;&gt;"&amp;VLOOKUP($C354,Besetzung!$B$2:$I$51,N$351+1,0)&amp;" "&amp;$C354),
IF($D354="Mindestens",
           IF(COUNTIF(Dienstplan!M$6:M$55,$C354)&gt;=VLOOKUP($C354,Besetzung!$B$2:$I$51,N$351+1,0),"","&lt;"&amp;VLOOKUP($C354,Besetzung!$B$2:$I$51,N$351+1,0)&amp;" "&amp;$C354),
IF($D354="Höchstens",
           IF(COUNTIF(Dienstplan!M$6:M$55,$C354)&lt;=VLOOKUP($C354,Besetzung!$B$2:$I$51,N$351+1,0),"","&gt;"&amp;VLOOKUP($C354,Besetzung!$B$2:$I$51,N$351+1,0)&amp;" "&amp;$C354),
"sonst")))))</f>
        <v/>
      </c>
      <c r="O354" s="50" t="str">
        <f>IF($C354="","",
IF(O$352&lt;&gt;"",IF($D354="Genau",
           IF(COUNTIF(Dienstplan!N$6:N$55,$C354)=VLOOKUP($C354,Besetzung!$B$2:$I$51,$F$24,0),"","&lt;&gt;"&amp;VLOOKUP($C354,Besetzung!$B$2:$I$51,$F$24,0)&amp;" "&amp;$C354),
IF($D354="Mindestens",
           IF(COUNTIF(Dienstplan!N$6:N$55,$C354)&gt;=VLOOKUP($C354,Besetzung!$B$2:$I$51,$F$24,0),"","&lt;"&amp;VLOOKUP($C354,Besetzung!$B$2:$I$51,$F$24,0)&amp;" "&amp;$C354),
IF($D354="Höchstens",
           IF(COUNTIF(Dienstplan!N$6:N$55,$C354)&lt;=VLOOKUP($C354,Besetzung!$B$2:$I$51,$F$24,0),"","&gt;"&amp;VLOOKUP($C354,Besetzung!$B$2:$I$51,$F$24,0)&amp;" "&amp;$C354),
"sonst"))),
IF($D354="Genau",
           IF(COUNTIF(Dienstplan!N$6:N$55,$C354)=VLOOKUP($C354,Besetzung!$B$2:$I$51,O$351+1,0),"","&lt;&gt;"&amp;VLOOKUP($C354,Besetzung!$B$2:$I$51,O$351+1,0)&amp;" "&amp;$C354),
IF($D354="Mindestens",
           IF(COUNTIF(Dienstplan!N$6:N$55,$C354)&gt;=VLOOKUP($C354,Besetzung!$B$2:$I$51,O$351+1,0),"","&lt;"&amp;VLOOKUP($C354,Besetzung!$B$2:$I$51,O$351+1,0)&amp;" "&amp;$C354),
IF($D354="Höchstens",
           IF(COUNTIF(Dienstplan!N$6:N$55,$C354)&lt;=VLOOKUP($C354,Besetzung!$B$2:$I$51,O$351+1,0),"","&gt;"&amp;VLOOKUP($C354,Besetzung!$B$2:$I$51,O$351+1,0)&amp;" "&amp;$C354),
"sonst")))))</f>
        <v/>
      </c>
      <c r="P354" s="50" t="str">
        <f>IF($C354="","",
IF(P$352&lt;&gt;"",IF($D354="Genau",
           IF(COUNTIF(Dienstplan!O$6:O$55,$C354)=VLOOKUP($C354,Besetzung!$B$2:$I$51,$F$24,0),"","&lt;&gt;"&amp;VLOOKUP($C354,Besetzung!$B$2:$I$51,$F$24,0)&amp;" "&amp;$C354),
IF($D354="Mindestens",
           IF(COUNTIF(Dienstplan!O$6:O$55,$C354)&gt;=VLOOKUP($C354,Besetzung!$B$2:$I$51,$F$24,0),"","&lt;"&amp;VLOOKUP($C354,Besetzung!$B$2:$I$51,$F$24,0)&amp;" "&amp;$C354),
IF($D354="Höchstens",
           IF(COUNTIF(Dienstplan!O$6:O$55,$C354)&lt;=VLOOKUP($C354,Besetzung!$B$2:$I$51,$F$24,0),"","&gt;"&amp;VLOOKUP($C354,Besetzung!$B$2:$I$51,$F$24,0)&amp;" "&amp;$C354),
"sonst"))),
IF($D354="Genau",
           IF(COUNTIF(Dienstplan!O$6:O$55,$C354)=VLOOKUP($C354,Besetzung!$B$2:$I$51,P$351+1,0),"","&lt;&gt;"&amp;VLOOKUP($C354,Besetzung!$B$2:$I$51,P$351+1,0)&amp;" "&amp;$C354),
IF($D354="Mindestens",
           IF(COUNTIF(Dienstplan!O$6:O$55,$C354)&gt;=VLOOKUP($C354,Besetzung!$B$2:$I$51,P$351+1,0),"","&lt;"&amp;VLOOKUP($C354,Besetzung!$B$2:$I$51,P$351+1,0)&amp;" "&amp;$C354),
IF($D354="Höchstens",
           IF(COUNTIF(Dienstplan!O$6:O$55,$C354)&lt;=VLOOKUP($C354,Besetzung!$B$2:$I$51,P$351+1,0),"","&gt;"&amp;VLOOKUP($C354,Besetzung!$B$2:$I$51,P$351+1,0)&amp;" "&amp;$C354),
"sonst")))))</f>
        <v/>
      </c>
      <c r="Q354" s="50" t="str">
        <f>IF($C354="","",
IF(Q$352&lt;&gt;"",IF($D354="Genau",
           IF(COUNTIF(Dienstplan!P$6:P$55,$C354)=VLOOKUP($C354,Besetzung!$B$2:$I$51,$F$24,0),"","&lt;&gt;"&amp;VLOOKUP($C354,Besetzung!$B$2:$I$51,$F$24,0)&amp;" "&amp;$C354),
IF($D354="Mindestens",
           IF(COUNTIF(Dienstplan!P$6:P$55,$C354)&gt;=VLOOKUP($C354,Besetzung!$B$2:$I$51,$F$24,0),"","&lt;"&amp;VLOOKUP($C354,Besetzung!$B$2:$I$51,$F$24,0)&amp;" "&amp;$C354),
IF($D354="Höchstens",
           IF(COUNTIF(Dienstplan!P$6:P$55,$C354)&lt;=VLOOKUP($C354,Besetzung!$B$2:$I$51,$F$24,0),"","&gt;"&amp;VLOOKUP($C354,Besetzung!$B$2:$I$51,$F$24,0)&amp;" "&amp;$C354),
"sonst"))),
IF($D354="Genau",
           IF(COUNTIF(Dienstplan!P$6:P$55,$C354)=VLOOKUP($C354,Besetzung!$B$2:$I$51,Q$351+1,0),"","&lt;&gt;"&amp;VLOOKUP($C354,Besetzung!$B$2:$I$51,Q$351+1,0)&amp;" "&amp;$C354),
IF($D354="Mindestens",
           IF(COUNTIF(Dienstplan!P$6:P$55,$C354)&gt;=VLOOKUP($C354,Besetzung!$B$2:$I$51,Q$351+1,0),"","&lt;"&amp;VLOOKUP($C354,Besetzung!$B$2:$I$51,Q$351+1,0)&amp;" "&amp;$C354),
IF($D354="Höchstens",
           IF(COUNTIF(Dienstplan!P$6:P$55,$C354)&lt;=VLOOKUP($C354,Besetzung!$B$2:$I$51,Q$351+1,0),"","&gt;"&amp;VLOOKUP($C354,Besetzung!$B$2:$I$51,Q$351+1,0)&amp;" "&amp;$C354),
"sonst")))))</f>
        <v/>
      </c>
      <c r="R354" s="50" t="str">
        <f>IF($C354="","",
IF(R$352&lt;&gt;"",IF($D354="Genau",
           IF(COUNTIF(Dienstplan!Q$6:Q$55,$C354)=VLOOKUP($C354,Besetzung!$B$2:$I$51,$F$24,0),"","&lt;&gt;"&amp;VLOOKUP($C354,Besetzung!$B$2:$I$51,$F$24,0)&amp;" "&amp;$C354),
IF($D354="Mindestens",
           IF(COUNTIF(Dienstplan!Q$6:Q$55,$C354)&gt;=VLOOKUP($C354,Besetzung!$B$2:$I$51,$F$24,0),"","&lt;"&amp;VLOOKUP($C354,Besetzung!$B$2:$I$51,$F$24,0)&amp;" "&amp;$C354),
IF($D354="Höchstens",
           IF(COUNTIF(Dienstplan!Q$6:Q$55,$C354)&lt;=VLOOKUP($C354,Besetzung!$B$2:$I$51,$F$24,0),"","&gt;"&amp;VLOOKUP($C354,Besetzung!$B$2:$I$51,$F$24,0)&amp;" "&amp;$C354),
"sonst"))),
IF($D354="Genau",
           IF(COUNTIF(Dienstplan!Q$6:Q$55,$C354)=VLOOKUP($C354,Besetzung!$B$2:$I$51,R$351+1,0),"","&lt;&gt;"&amp;VLOOKUP($C354,Besetzung!$B$2:$I$51,R$351+1,0)&amp;" "&amp;$C354),
IF($D354="Mindestens",
           IF(COUNTIF(Dienstplan!Q$6:Q$55,$C354)&gt;=VLOOKUP($C354,Besetzung!$B$2:$I$51,R$351+1,0),"","&lt;"&amp;VLOOKUP($C354,Besetzung!$B$2:$I$51,R$351+1,0)&amp;" "&amp;$C354),
IF($D354="Höchstens",
           IF(COUNTIF(Dienstplan!Q$6:Q$55,$C354)&lt;=VLOOKUP($C354,Besetzung!$B$2:$I$51,R$351+1,0),"","&gt;"&amp;VLOOKUP($C354,Besetzung!$B$2:$I$51,R$351+1,0)&amp;" "&amp;$C354),
"sonst")))))</f>
        <v/>
      </c>
      <c r="S354" s="50" t="str">
        <f>IF($C354="","",
IF(S$352&lt;&gt;"",IF($D354="Genau",
           IF(COUNTIF(Dienstplan!R$6:R$55,$C354)=VLOOKUP($C354,Besetzung!$B$2:$I$51,$F$24,0),"","&lt;&gt;"&amp;VLOOKUP($C354,Besetzung!$B$2:$I$51,$F$24,0)&amp;" "&amp;$C354),
IF($D354="Mindestens",
           IF(COUNTIF(Dienstplan!R$6:R$55,$C354)&gt;=VLOOKUP($C354,Besetzung!$B$2:$I$51,$F$24,0),"","&lt;"&amp;VLOOKUP($C354,Besetzung!$B$2:$I$51,$F$24,0)&amp;" "&amp;$C354),
IF($D354="Höchstens",
           IF(COUNTIF(Dienstplan!R$6:R$55,$C354)&lt;=VLOOKUP($C354,Besetzung!$B$2:$I$51,$F$24,0),"","&gt;"&amp;VLOOKUP($C354,Besetzung!$B$2:$I$51,$F$24,0)&amp;" "&amp;$C354),
"sonst"))),
IF($D354="Genau",
           IF(COUNTIF(Dienstplan!R$6:R$55,$C354)=VLOOKUP($C354,Besetzung!$B$2:$I$51,S$351+1,0),"","&lt;&gt;"&amp;VLOOKUP($C354,Besetzung!$B$2:$I$51,S$351+1,0)&amp;" "&amp;$C354),
IF($D354="Mindestens",
           IF(COUNTIF(Dienstplan!R$6:R$55,$C354)&gt;=VLOOKUP($C354,Besetzung!$B$2:$I$51,S$351+1,0),"","&lt;"&amp;VLOOKUP($C354,Besetzung!$B$2:$I$51,S$351+1,0)&amp;" "&amp;$C354),
IF($D354="Höchstens",
           IF(COUNTIF(Dienstplan!R$6:R$55,$C354)&lt;=VLOOKUP($C354,Besetzung!$B$2:$I$51,S$351+1,0),"","&gt;"&amp;VLOOKUP($C354,Besetzung!$B$2:$I$51,S$351+1,0)&amp;" "&amp;$C354),
"sonst")))))</f>
        <v/>
      </c>
      <c r="T354" s="50" t="str">
        <f>IF($C354="","",
IF(T$352&lt;&gt;"",IF($D354="Genau",
           IF(COUNTIF(Dienstplan!S$6:S$55,$C354)=VLOOKUP($C354,Besetzung!$B$2:$I$51,$F$24,0),"","&lt;&gt;"&amp;VLOOKUP($C354,Besetzung!$B$2:$I$51,$F$24,0)&amp;" "&amp;$C354),
IF($D354="Mindestens",
           IF(COUNTIF(Dienstplan!S$6:S$55,$C354)&gt;=VLOOKUP($C354,Besetzung!$B$2:$I$51,$F$24,0),"","&lt;"&amp;VLOOKUP($C354,Besetzung!$B$2:$I$51,$F$24,0)&amp;" "&amp;$C354),
IF($D354="Höchstens",
           IF(COUNTIF(Dienstplan!S$6:S$55,$C354)&lt;=VLOOKUP($C354,Besetzung!$B$2:$I$51,$F$24,0),"","&gt;"&amp;VLOOKUP($C354,Besetzung!$B$2:$I$51,$F$24,0)&amp;" "&amp;$C354),
"sonst"))),
IF($D354="Genau",
           IF(COUNTIF(Dienstplan!S$6:S$55,$C354)=VLOOKUP($C354,Besetzung!$B$2:$I$51,T$351+1,0),"","&lt;&gt;"&amp;VLOOKUP($C354,Besetzung!$B$2:$I$51,T$351+1,0)&amp;" "&amp;$C354),
IF($D354="Mindestens",
           IF(COUNTIF(Dienstplan!S$6:S$55,$C354)&gt;=VLOOKUP($C354,Besetzung!$B$2:$I$51,T$351+1,0),"","&lt;"&amp;VLOOKUP($C354,Besetzung!$B$2:$I$51,T$351+1,0)&amp;" "&amp;$C354),
IF($D354="Höchstens",
           IF(COUNTIF(Dienstplan!S$6:S$55,$C354)&lt;=VLOOKUP($C354,Besetzung!$B$2:$I$51,T$351+1,0),"","&gt;"&amp;VLOOKUP($C354,Besetzung!$B$2:$I$51,T$351+1,0)&amp;" "&amp;$C354),
"sonst")))))</f>
        <v/>
      </c>
      <c r="U354" s="50" t="str">
        <f>IF($C354="","",
IF(U$352&lt;&gt;"",IF($D354="Genau",
           IF(COUNTIF(Dienstplan!T$6:T$55,$C354)=VLOOKUP($C354,Besetzung!$B$2:$I$51,$F$24,0),"","&lt;&gt;"&amp;VLOOKUP($C354,Besetzung!$B$2:$I$51,$F$24,0)&amp;" "&amp;$C354),
IF($D354="Mindestens",
           IF(COUNTIF(Dienstplan!T$6:T$55,$C354)&gt;=VLOOKUP($C354,Besetzung!$B$2:$I$51,$F$24,0),"","&lt;"&amp;VLOOKUP($C354,Besetzung!$B$2:$I$51,$F$24,0)&amp;" "&amp;$C354),
IF($D354="Höchstens",
           IF(COUNTIF(Dienstplan!T$6:T$55,$C354)&lt;=VLOOKUP($C354,Besetzung!$B$2:$I$51,$F$24,0),"","&gt;"&amp;VLOOKUP($C354,Besetzung!$B$2:$I$51,$F$24,0)&amp;" "&amp;$C354),
"sonst"))),
IF($D354="Genau",
           IF(COUNTIF(Dienstplan!T$6:T$55,$C354)=VLOOKUP($C354,Besetzung!$B$2:$I$51,U$351+1,0),"","&lt;&gt;"&amp;VLOOKUP($C354,Besetzung!$B$2:$I$51,U$351+1,0)&amp;" "&amp;$C354),
IF($D354="Mindestens",
           IF(COUNTIF(Dienstplan!T$6:T$55,$C354)&gt;=VLOOKUP($C354,Besetzung!$B$2:$I$51,U$351+1,0),"","&lt;"&amp;VLOOKUP($C354,Besetzung!$B$2:$I$51,U$351+1,0)&amp;" "&amp;$C354),
IF($D354="Höchstens",
           IF(COUNTIF(Dienstplan!T$6:T$55,$C354)&lt;=VLOOKUP($C354,Besetzung!$B$2:$I$51,U$351+1,0),"","&gt;"&amp;VLOOKUP($C354,Besetzung!$B$2:$I$51,U$351+1,0)&amp;" "&amp;$C354),
"sonst")))))</f>
        <v/>
      </c>
      <c r="V354" s="50" t="str">
        <f>IF($C354="","",
IF(V$352&lt;&gt;"",IF($D354="Genau",
           IF(COUNTIF(Dienstplan!U$6:U$55,$C354)=VLOOKUP($C354,Besetzung!$B$2:$I$51,$F$24,0),"","&lt;&gt;"&amp;VLOOKUP($C354,Besetzung!$B$2:$I$51,$F$24,0)&amp;" "&amp;$C354),
IF($D354="Mindestens",
           IF(COUNTIF(Dienstplan!U$6:U$55,$C354)&gt;=VLOOKUP($C354,Besetzung!$B$2:$I$51,$F$24,0),"","&lt;"&amp;VLOOKUP($C354,Besetzung!$B$2:$I$51,$F$24,0)&amp;" "&amp;$C354),
IF($D354="Höchstens",
           IF(COUNTIF(Dienstplan!U$6:U$55,$C354)&lt;=VLOOKUP($C354,Besetzung!$B$2:$I$51,$F$24,0),"","&gt;"&amp;VLOOKUP($C354,Besetzung!$B$2:$I$51,$F$24,0)&amp;" "&amp;$C354),
"sonst"))),
IF($D354="Genau",
           IF(COUNTIF(Dienstplan!U$6:U$55,$C354)=VLOOKUP($C354,Besetzung!$B$2:$I$51,V$351+1,0),"","&lt;&gt;"&amp;VLOOKUP($C354,Besetzung!$B$2:$I$51,V$351+1,0)&amp;" "&amp;$C354),
IF($D354="Mindestens",
           IF(COUNTIF(Dienstplan!U$6:U$55,$C354)&gt;=VLOOKUP($C354,Besetzung!$B$2:$I$51,V$351+1,0),"","&lt;"&amp;VLOOKUP($C354,Besetzung!$B$2:$I$51,V$351+1,0)&amp;" "&amp;$C354),
IF($D354="Höchstens",
           IF(COUNTIF(Dienstplan!U$6:U$55,$C354)&lt;=VLOOKUP($C354,Besetzung!$B$2:$I$51,V$351+1,0),"","&gt;"&amp;VLOOKUP($C354,Besetzung!$B$2:$I$51,V$351+1,0)&amp;" "&amp;$C354),
"sonst")))))</f>
        <v/>
      </c>
      <c r="W354" s="50" t="str">
        <f>IF($C354="","",
IF(W$352&lt;&gt;"",IF($D354="Genau",
           IF(COUNTIF(Dienstplan!V$6:V$55,$C354)=VLOOKUP($C354,Besetzung!$B$2:$I$51,$F$24,0),"","&lt;&gt;"&amp;VLOOKUP($C354,Besetzung!$B$2:$I$51,$F$24,0)&amp;" "&amp;$C354),
IF($D354="Mindestens",
           IF(COUNTIF(Dienstplan!V$6:V$55,$C354)&gt;=VLOOKUP($C354,Besetzung!$B$2:$I$51,$F$24,0),"","&lt;"&amp;VLOOKUP($C354,Besetzung!$B$2:$I$51,$F$24,0)&amp;" "&amp;$C354),
IF($D354="Höchstens",
           IF(COUNTIF(Dienstplan!V$6:V$55,$C354)&lt;=VLOOKUP($C354,Besetzung!$B$2:$I$51,$F$24,0),"","&gt;"&amp;VLOOKUP($C354,Besetzung!$B$2:$I$51,$F$24,0)&amp;" "&amp;$C354),
"sonst"))),
IF($D354="Genau",
           IF(COUNTIF(Dienstplan!V$6:V$55,$C354)=VLOOKUP($C354,Besetzung!$B$2:$I$51,W$351+1,0),"","&lt;&gt;"&amp;VLOOKUP($C354,Besetzung!$B$2:$I$51,W$351+1,0)&amp;" "&amp;$C354),
IF($D354="Mindestens",
           IF(COUNTIF(Dienstplan!V$6:V$55,$C354)&gt;=VLOOKUP($C354,Besetzung!$B$2:$I$51,W$351+1,0),"","&lt;"&amp;VLOOKUP($C354,Besetzung!$B$2:$I$51,W$351+1,0)&amp;" "&amp;$C354),
IF($D354="Höchstens",
           IF(COUNTIF(Dienstplan!V$6:V$55,$C354)&lt;=VLOOKUP($C354,Besetzung!$B$2:$I$51,W$351+1,0),"","&gt;"&amp;VLOOKUP($C354,Besetzung!$B$2:$I$51,W$351+1,0)&amp;" "&amp;$C354),
"sonst")))))</f>
        <v/>
      </c>
      <c r="X354" s="50" t="str">
        <f>IF($C354="","",
IF(X$352&lt;&gt;"",IF($D354="Genau",
           IF(COUNTIF(Dienstplan!W$6:W$55,$C354)=VLOOKUP($C354,Besetzung!$B$2:$I$51,$F$24,0),"","&lt;&gt;"&amp;VLOOKUP($C354,Besetzung!$B$2:$I$51,$F$24,0)&amp;" "&amp;$C354),
IF($D354="Mindestens",
           IF(COUNTIF(Dienstplan!W$6:W$55,$C354)&gt;=VLOOKUP($C354,Besetzung!$B$2:$I$51,$F$24,0),"","&lt;"&amp;VLOOKUP($C354,Besetzung!$B$2:$I$51,$F$24,0)&amp;" "&amp;$C354),
IF($D354="Höchstens",
           IF(COUNTIF(Dienstplan!W$6:W$55,$C354)&lt;=VLOOKUP($C354,Besetzung!$B$2:$I$51,$F$24,0),"","&gt;"&amp;VLOOKUP($C354,Besetzung!$B$2:$I$51,$F$24,0)&amp;" "&amp;$C354),
"sonst"))),
IF($D354="Genau",
           IF(COUNTIF(Dienstplan!W$6:W$55,$C354)=VLOOKUP($C354,Besetzung!$B$2:$I$51,X$351+1,0),"","&lt;&gt;"&amp;VLOOKUP($C354,Besetzung!$B$2:$I$51,X$351+1,0)&amp;" "&amp;$C354),
IF($D354="Mindestens",
           IF(COUNTIF(Dienstplan!W$6:W$55,$C354)&gt;=VLOOKUP($C354,Besetzung!$B$2:$I$51,X$351+1,0),"","&lt;"&amp;VLOOKUP($C354,Besetzung!$B$2:$I$51,X$351+1,0)&amp;" "&amp;$C354),
IF($D354="Höchstens",
           IF(COUNTIF(Dienstplan!W$6:W$55,$C354)&lt;=VLOOKUP($C354,Besetzung!$B$2:$I$51,X$351+1,0),"","&gt;"&amp;VLOOKUP($C354,Besetzung!$B$2:$I$51,X$351+1,0)&amp;" "&amp;$C354),
"sonst")))))</f>
        <v/>
      </c>
      <c r="Y354" s="50" t="str">
        <f>IF($C354="","",
IF(Y$352&lt;&gt;"",IF($D354="Genau",
           IF(COUNTIF(Dienstplan!X$6:X$55,$C354)=VLOOKUP($C354,Besetzung!$B$2:$I$51,$F$24,0),"","&lt;&gt;"&amp;VLOOKUP($C354,Besetzung!$B$2:$I$51,$F$24,0)&amp;" "&amp;$C354),
IF($D354="Mindestens",
           IF(COUNTIF(Dienstplan!X$6:X$55,$C354)&gt;=VLOOKUP($C354,Besetzung!$B$2:$I$51,$F$24,0),"","&lt;"&amp;VLOOKUP($C354,Besetzung!$B$2:$I$51,$F$24,0)&amp;" "&amp;$C354),
IF($D354="Höchstens",
           IF(COUNTIF(Dienstplan!X$6:X$55,$C354)&lt;=VLOOKUP($C354,Besetzung!$B$2:$I$51,$F$24,0),"","&gt;"&amp;VLOOKUP($C354,Besetzung!$B$2:$I$51,$F$24,0)&amp;" "&amp;$C354),
"sonst"))),
IF($D354="Genau",
           IF(COUNTIF(Dienstplan!X$6:X$55,$C354)=VLOOKUP($C354,Besetzung!$B$2:$I$51,Y$351+1,0),"","&lt;&gt;"&amp;VLOOKUP($C354,Besetzung!$B$2:$I$51,Y$351+1,0)&amp;" "&amp;$C354),
IF($D354="Mindestens",
           IF(COUNTIF(Dienstplan!X$6:X$55,$C354)&gt;=VLOOKUP($C354,Besetzung!$B$2:$I$51,Y$351+1,0),"","&lt;"&amp;VLOOKUP($C354,Besetzung!$B$2:$I$51,Y$351+1,0)&amp;" "&amp;$C354),
IF($D354="Höchstens",
           IF(COUNTIF(Dienstplan!X$6:X$55,$C354)&lt;=VLOOKUP($C354,Besetzung!$B$2:$I$51,Y$351+1,0),"","&gt;"&amp;VLOOKUP($C354,Besetzung!$B$2:$I$51,Y$351+1,0)&amp;" "&amp;$C354),
"sonst")))))</f>
        <v/>
      </c>
      <c r="Z354" s="50" t="str">
        <f>IF($C354="","",
IF(Z$352&lt;&gt;"",IF($D354="Genau",
           IF(COUNTIF(Dienstplan!Y$6:Y$55,$C354)=VLOOKUP($C354,Besetzung!$B$2:$I$51,$F$24,0),"","&lt;&gt;"&amp;VLOOKUP($C354,Besetzung!$B$2:$I$51,$F$24,0)&amp;" "&amp;$C354),
IF($D354="Mindestens",
           IF(COUNTIF(Dienstplan!Y$6:Y$55,$C354)&gt;=VLOOKUP($C354,Besetzung!$B$2:$I$51,$F$24,0),"","&lt;"&amp;VLOOKUP($C354,Besetzung!$B$2:$I$51,$F$24,0)&amp;" "&amp;$C354),
IF($D354="Höchstens",
           IF(COUNTIF(Dienstplan!Y$6:Y$55,$C354)&lt;=VLOOKUP($C354,Besetzung!$B$2:$I$51,$F$24,0),"","&gt;"&amp;VLOOKUP($C354,Besetzung!$B$2:$I$51,$F$24,0)&amp;" "&amp;$C354),
"sonst"))),
IF($D354="Genau",
           IF(COUNTIF(Dienstplan!Y$6:Y$55,$C354)=VLOOKUP($C354,Besetzung!$B$2:$I$51,Z$351+1,0),"","&lt;&gt;"&amp;VLOOKUP($C354,Besetzung!$B$2:$I$51,Z$351+1,0)&amp;" "&amp;$C354),
IF($D354="Mindestens",
           IF(COUNTIF(Dienstplan!Y$6:Y$55,$C354)&gt;=VLOOKUP($C354,Besetzung!$B$2:$I$51,Z$351+1,0),"","&lt;"&amp;VLOOKUP($C354,Besetzung!$B$2:$I$51,Z$351+1,0)&amp;" "&amp;$C354),
IF($D354="Höchstens",
           IF(COUNTIF(Dienstplan!Y$6:Y$55,$C354)&lt;=VLOOKUP($C354,Besetzung!$B$2:$I$51,Z$351+1,0),"","&gt;"&amp;VLOOKUP($C354,Besetzung!$B$2:$I$51,Z$351+1,0)&amp;" "&amp;$C354),
"sonst")))))</f>
        <v/>
      </c>
      <c r="AA354" s="50" t="str">
        <f>IF($C354="","",
IF(AA$352&lt;&gt;"",IF($D354="Genau",
           IF(COUNTIF(Dienstplan!Z$6:Z$55,$C354)=VLOOKUP($C354,Besetzung!$B$2:$I$51,$F$24,0),"","&lt;&gt;"&amp;VLOOKUP($C354,Besetzung!$B$2:$I$51,$F$24,0)&amp;" "&amp;$C354),
IF($D354="Mindestens",
           IF(COUNTIF(Dienstplan!Z$6:Z$55,$C354)&gt;=VLOOKUP($C354,Besetzung!$B$2:$I$51,$F$24,0),"","&lt;"&amp;VLOOKUP($C354,Besetzung!$B$2:$I$51,$F$24,0)&amp;" "&amp;$C354),
IF($D354="Höchstens",
           IF(COUNTIF(Dienstplan!Z$6:Z$55,$C354)&lt;=VLOOKUP($C354,Besetzung!$B$2:$I$51,$F$24,0),"","&gt;"&amp;VLOOKUP($C354,Besetzung!$B$2:$I$51,$F$24,0)&amp;" "&amp;$C354),
"sonst"))),
IF($D354="Genau",
           IF(COUNTIF(Dienstplan!Z$6:Z$55,$C354)=VLOOKUP($C354,Besetzung!$B$2:$I$51,AA$351+1,0),"","&lt;&gt;"&amp;VLOOKUP($C354,Besetzung!$B$2:$I$51,AA$351+1,0)&amp;" "&amp;$C354),
IF($D354="Mindestens",
           IF(COUNTIF(Dienstplan!Z$6:Z$55,$C354)&gt;=VLOOKUP($C354,Besetzung!$B$2:$I$51,AA$351+1,0),"","&lt;"&amp;VLOOKUP($C354,Besetzung!$B$2:$I$51,AA$351+1,0)&amp;" "&amp;$C354),
IF($D354="Höchstens",
           IF(COUNTIF(Dienstplan!Z$6:Z$55,$C354)&lt;=VLOOKUP($C354,Besetzung!$B$2:$I$51,AA$351+1,0),"","&gt;"&amp;VLOOKUP($C354,Besetzung!$B$2:$I$51,AA$351+1,0)&amp;" "&amp;$C354),
"sonst")))))</f>
        <v/>
      </c>
      <c r="AB354" s="50" t="str">
        <f>IF($C354="","",
IF(AB$352&lt;&gt;"",IF($D354="Genau",
           IF(COUNTIF(Dienstplan!AA$6:AA$55,$C354)=VLOOKUP($C354,Besetzung!$B$2:$I$51,$F$24,0),"","&lt;&gt;"&amp;VLOOKUP($C354,Besetzung!$B$2:$I$51,$F$24,0)&amp;" "&amp;$C354),
IF($D354="Mindestens",
           IF(COUNTIF(Dienstplan!AA$6:AA$55,$C354)&gt;=VLOOKUP($C354,Besetzung!$B$2:$I$51,$F$24,0),"","&lt;"&amp;VLOOKUP($C354,Besetzung!$B$2:$I$51,$F$24,0)&amp;" "&amp;$C354),
IF($D354="Höchstens",
           IF(COUNTIF(Dienstplan!AA$6:AA$55,$C354)&lt;=VLOOKUP($C354,Besetzung!$B$2:$I$51,$F$24,0),"","&gt;"&amp;VLOOKUP($C354,Besetzung!$B$2:$I$51,$F$24,0)&amp;" "&amp;$C354),
"sonst"))),
IF($D354="Genau",
           IF(COUNTIF(Dienstplan!AA$6:AA$55,$C354)=VLOOKUP($C354,Besetzung!$B$2:$I$51,AB$351+1,0),"","&lt;&gt;"&amp;VLOOKUP($C354,Besetzung!$B$2:$I$51,AB$351+1,0)&amp;" "&amp;$C354),
IF($D354="Mindestens",
           IF(COUNTIF(Dienstplan!AA$6:AA$55,$C354)&gt;=VLOOKUP($C354,Besetzung!$B$2:$I$51,AB$351+1,0),"","&lt;"&amp;VLOOKUP($C354,Besetzung!$B$2:$I$51,AB$351+1,0)&amp;" "&amp;$C354),
IF($D354="Höchstens",
           IF(COUNTIF(Dienstplan!AA$6:AA$55,$C354)&lt;=VLOOKUP($C354,Besetzung!$B$2:$I$51,AB$351+1,0),"","&gt;"&amp;VLOOKUP($C354,Besetzung!$B$2:$I$51,AB$351+1,0)&amp;" "&amp;$C354),
"sonst")))))</f>
        <v/>
      </c>
      <c r="AC354" s="50" t="str">
        <f>IF($C354="","",
IF(AC$352&lt;&gt;"",IF($D354="Genau",
           IF(COUNTIF(Dienstplan!AB$6:AB$55,$C354)=VLOOKUP($C354,Besetzung!$B$2:$I$51,$F$24,0),"","&lt;&gt;"&amp;VLOOKUP($C354,Besetzung!$B$2:$I$51,$F$24,0)&amp;" "&amp;$C354),
IF($D354="Mindestens",
           IF(COUNTIF(Dienstplan!AB$6:AB$55,$C354)&gt;=VLOOKUP($C354,Besetzung!$B$2:$I$51,$F$24,0),"","&lt;"&amp;VLOOKUP($C354,Besetzung!$B$2:$I$51,$F$24,0)&amp;" "&amp;$C354),
IF($D354="Höchstens",
           IF(COUNTIF(Dienstplan!AB$6:AB$55,$C354)&lt;=VLOOKUP($C354,Besetzung!$B$2:$I$51,$F$24,0),"","&gt;"&amp;VLOOKUP($C354,Besetzung!$B$2:$I$51,$F$24,0)&amp;" "&amp;$C354),
"sonst"))),
IF($D354="Genau",
           IF(COUNTIF(Dienstplan!AB$6:AB$55,$C354)=VLOOKUP($C354,Besetzung!$B$2:$I$51,AC$351+1,0),"","&lt;&gt;"&amp;VLOOKUP($C354,Besetzung!$B$2:$I$51,AC$351+1,0)&amp;" "&amp;$C354),
IF($D354="Mindestens",
           IF(COUNTIF(Dienstplan!AB$6:AB$55,$C354)&gt;=VLOOKUP($C354,Besetzung!$B$2:$I$51,AC$351+1,0),"","&lt;"&amp;VLOOKUP($C354,Besetzung!$B$2:$I$51,AC$351+1,0)&amp;" "&amp;$C354),
IF($D354="Höchstens",
           IF(COUNTIF(Dienstplan!AB$6:AB$55,$C354)&lt;=VLOOKUP($C354,Besetzung!$B$2:$I$51,AC$351+1,0),"","&gt;"&amp;VLOOKUP($C354,Besetzung!$B$2:$I$51,AC$351+1,0)&amp;" "&amp;$C354),
"sonst")))))</f>
        <v/>
      </c>
      <c r="AD354" s="50" t="str">
        <f>IF($C354="","",
IF(AD$352&lt;&gt;"",IF($D354="Genau",
           IF(COUNTIF(Dienstplan!AC$6:AC$55,$C354)=VLOOKUP($C354,Besetzung!$B$2:$I$51,$F$24,0),"","&lt;&gt;"&amp;VLOOKUP($C354,Besetzung!$B$2:$I$51,$F$24,0)&amp;" "&amp;$C354),
IF($D354="Mindestens",
           IF(COUNTIF(Dienstplan!AC$6:AC$55,$C354)&gt;=VLOOKUP($C354,Besetzung!$B$2:$I$51,$F$24,0),"","&lt;"&amp;VLOOKUP($C354,Besetzung!$B$2:$I$51,$F$24,0)&amp;" "&amp;$C354),
IF($D354="Höchstens",
           IF(COUNTIF(Dienstplan!AC$6:AC$55,$C354)&lt;=VLOOKUP($C354,Besetzung!$B$2:$I$51,$F$24,0),"","&gt;"&amp;VLOOKUP($C354,Besetzung!$B$2:$I$51,$F$24,0)&amp;" "&amp;$C354),
"sonst"))),
IF($D354="Genau",
           IF(COUNTIF(Dienstplan!AC$6:AC$55,$C354)=VLOOKUP($C354,Besetzung!$B$2:$I$51,AD$351+1,0),"","&lt;&gt;"&amp;VLOOKUP($C354,Besetzung!$B$2:$I$51,AD$351+1,0)&amp;" "&amp;$C354),
IF($D354="Mindestens",
           IF(COUNTIF(Dienstplan!AC$6:AC$55,$C354)&gt;=VLOOKUP($C354,Besetzung!$B$2:$I$51,AD$351+1,0),"","&lt;"&amp;VLOOKUP($C354,Besetzung!$B$2:$I$51,AD$351+1,0)&amp;" "&amp;$C354),
IF($D354="Höchstens",
           IF(COUNTIF(Dienstplan!AC$6:AC$55,$C354)&lt;=VLOOKUP($C354,Besetzung!$B$2:$I$51,AD$351+1,0),"","&gt;"&amp;VLOOKUP($C354,Besetzung!$B$2:$I$51,AD$351+1,0)&amp;" "&amp;$C354),
"sonst")))))</f>
        <v/>
      </c>
      <c r="AE354" s="50" t="str">
        <f>IF($C354="","",
IF(AE$352&lt;&gt;"",IF($D354="Genau",
           IF(COUNTIF(Dienstplan!AD$6:AD$55,$C354)=VLOOKUP($C354,Besetzung!$B$2:$I$51,$F$24,0),"","&lt;&gt;"&amp;VLOOKUP($C354,Besetzung!$B$2:$I$51,$F$24,0)&amp;" "&amp;$C354),
IF($D354="Mindestens",
           IF(COUNTIF(Dienstplan!AD$6:AD$55,$C354)&gt;=VLOOKUP($C354,Besetzung!$B$2:$I$51,$F$24,0),"","&lt;"&amp;VLOOKUP($C354,Besetzung!$B$2:$I$51,$F$24,0)&amp;" "&amp;$C354),
IF($D354="Höchstens",
           IF(COUNTIF(Dienstplan!AD$6:AD$55,$C354)&lt;=VLOOKUP($C354,Besetzung!$B$2:$I$51,$F$24,0),"","&gt;"&amp;VLOOKUP($C354,Besetzung!$B$2:$I$51,$F$24,0)&amp;" "&amp;$C354),
"sonst"))),
IF($D354="Genau",
           IF(COUNTIF(Dienstplan!AD$6:AD$55,$C354)=VLOOKUP($C354,Besetzung!$B$2:$I$51,AE$351+1,0),"","&lt;&gt;"&amp;VLOOKUP($C354,Besetzung!$B$2:$I$51,AE$351+1,0)&amp;" "&amp;$C354),
IF($D354="Mindestens",
           IF(COUNTIF(Dienstplan!AD$6:AD$55,$C354)&gt;=VLOOKUP($C354,Besetzung!$B$2:$I$51,AE$351+1,0),"","&lt;"&amp;VLOOKUP($C354,Besetzung!$B$2:$I$51,AE$351+1,0)&amp;" "&amp;$C354),
IF($D354="Höchstens",
           IF(COUNTIF(Dienstplan!AD$6:AD$55,$C354)&lt;=VLOOKUP($C354,Besetzung!$B$2:$I$51,AE$351+1,0),"","&gt;"&amp;VLOOKUP($C354,Besetzung!$B$2:$I$51,AE$351+1,0)&amp;" "&amp;$C354),
"sonst")))))</f>
        <v/>
      </c>
      <c r="AF354" s="50" t="str">
        <f>IF($C354="","",
IF(AF$352&lt;&gt;"",IF($D354="Genau",
           IF(COUNTIF(Dienstplan!AE$6:AE$55,$C354)=VLOOKUP($C354,Besetzung!$B$2:$I$51,$F$24,0),"","&lt;&gt;"&amp;VLOOKUP($C354,Besetzung!$B$2:$I$51,$F$24,0)&amp;" "&amp;$C354),
IF($D354="Mindestens",
           IF(COUNTIF(Dienstplan!AE$6:AE$55,$C354)&gt;=VLOOKUP($C354,Besetzung!$B$2:$I$51,$F$24,0),"","&lt;"&amp;VLOOKUP($C354,Besetzung!$B$2:$I$51,$F$24,0)&amp;" "&amp;$C354),
IF($D354="Höchstens",
           IF(COUNTIF(Dienstplan!AE$6:AE$55,$C354)&lt;=VLOOKUP($C354,Besetzung!$B$2:$I$51,$F$24,0),"","&gt;"&amp;VLOOKUP($C354,Besetzung!$B$2:$I$51,$F$24,0)&amp;" "&amp;$C354),
"sonst"))),
IF($D354="Genau",
           IF(COUNTIF(Dienstplan!AE$6:AE$55,$C354)=VLOOKUP($C354,Besetzung!$B$2:$I$51,AF$351+1,0),"","&lt;&gt;"&amp;VLOOKUP($C354,Besetzung!$B$2:$I$51,AF$351+1,0)&amp;" "&amp;$C354),
IF($D354="Mindestens",
           IF(COUNTIF(Dienstplan!AE$6:AE$55,$C354)&gt;=VLOOKUP($C354,Besetzung!$B$2:$I$51,AF$351+1,0),"","&lt;"&amp;VLOOKUP($C354,Besetzung!$B$2:$I$51,AF$351+1,0)&amp;" "&amp;$C354),
IF($D354="Höchstens",
           IF(COUNTIF(Dienstplan!AE$6:AE$55,$C354)&lt;=VLOOKUP($C354,Besetzung!$B$2:$I$51,AF$351+1,0),"","&gt;"&amp;VLOOKUP($C354,Besetzung!$B$2:$I$51,AF$351+1,0)&amp;" "&amp;$C354),
"sonst")))))</f>
        <v/>
      </c>
      <c r="AG354" s="50" t="str">
        <f>IF($C354="","",
IF(AG$352&lt;&gt;"",IF($D354="Genau",
           IF(COUNTIF(Dienstplan!AF$6:AF$55,$C354)=VLOOKUP($C354,Besetzung!$B$2:$I$51,$F$24,0),"","&lt;&gt;"&amp;VLOOKUP($C354,Besetzung!$B$2:$I$51,$F$24,0)&amp;" "&amp;$C354),
IF($D354="Mindestens",
           IF(COUNTIF(Dienstplan!AF$6:AF$55,$C354)&gt;=VLOOKUP($C354,Besetzung!$B$2:$I$51,$F$24,0),"","&lt;"&amp;VLOOKUP($C354,Besetzung!$B$2:$I$51,$F$24,0)&amp;" "&amp;$C354),
IF($D354="Höchstens",
           IF(COUNTIF(Dienstplan!AF$6:AF$55,$C354)&lt;=VLOOKUP($C354,Besetzung!$B$2:$I$51,$F$24,0),"","&gt;"&amp;VLOOKUP($C354,Besetzung!$B$2:$I$51,$F$24,0)&amp;" "&amp;$C354),
"sonst"))),
IF($D354="Genau",
           IF(COUNTIF(Dienstplan!AF$6:AF$55,$C354)=VLOOKUP($C354,Besetzung!$B$2:$I$51,AG$351+1,0),"","&lt;&gt;"&amp;VLOOKUP($C354,Besetzung!$B$2:$I$51,AG$351+1,0)&amp;" "&amp;$C354),
IF($D354="Mindestens",
           IF(COUNTIF(Dienstplan!AF$6:AF$55,$C354)&gt;=VLOOKUP($C354,Besetzung!$B$2:$I$51,AG$351+1,0),"","&lt;"&amp;VLOOKUP($C354,Besetzung!$B$2:$I$51,AG$351+1,0)&amp;" "&amp;$C354),
IF($D354="Höchstens",
           IF(COUNTIF(Dienstplan!AF$6:AF$55,$C354)&lt;=VLOOKUP($C354,Besetzung!$B$2:$I$51,AG$351+1,0),"","&gt;"&amp;VLOOKUP($C354,Besetzung!$B$2:$I$51,AG$351+1,0)&amp;" "&amp;$C354),
"sonst")))))</f>
        <v/>
      </c>
      <c r="AH354" s="50" t="str">
        <f>IF($C354="","",
IF(AH$352&lt;&gt;"",IF($D354="Genau",
           IF(COUNTIF(Dienstplan!AG$6:AG$55,$C354)=VLOOKUP($C354,Besetzung!$B$2:$I$51,$F$24,0),"","&lt;&gt;"&amp;VLOOKUP($C354,Besetzung!$B$2:$I$51,$F$24,0)&amp;" "&amp;$C354),
IF($D354="Mindestens",
           IF(COUNTIF(Dienstplan!AG$6:AG$55,$C354)&gt;=VLOOKUP($C354,Besetzung!$B$2:$I$51,$F$24,0),"","&lt;"&amp;VLOOKUP($C354,Besetzung!$B$2:$I$51,$F$24,0)&amp;" "&amp;$C354),
IF($D354="Höchstens",
           IF(COUNTIF(Dienstplan!AG$6:AG$55,$C354)&lt;=VLOOKUP($C354,Besetzung!$B$2:$I$51,$F$24,0),"","&gt;"&amp;VLOOKUP($C354,Besetzung!$B$2:$I$51,$F$24,0)&amp;" "&amp;$C354),
"sonst"))),
IF($D354="Genau",
           IF(COUNTIF(Dienstplan!AG$6:AG$55,$C354)=VLOOKUP($C354,Besetzung!$B$2:$I$51,AH$351+1,0),"","&lt;&gt;"&amp;VLOOKUP($C354,Besetzung!$B$2:$I$51,AH$351+1,0)&amp;" "&amp;$C354),
IF($D354="Mindestens",
           IF(COUNTIF(Dienstplan!AG$6:AG$55,$C354)&gt;=VLOOKUP($C354,Besetzung!$B$2:$I$51,AH$351+1,0),"","&lt;"&amp;VLOOKUP($C354,Besetzung!$B$2:$I$51,AH$351+1,0)&amp;" "&amp;$C354),
IF($D354="Höchstens",
           IF(COUNTIF(Dienstplan!AG$6:AG$55,$C354)&lt;=VLOOKUP($C354,Besetzung!$B$2:$I$51,AH$351+1,0),"","&gt;"&amp;VLOOKUP($C354,Besetzung!$B$2:$I$51,AH$351+1,0)&amp;" "&amp;$C354),
"sonst")))))</f>
        <v/>
      </c>
      <c r="AI354" s="50" t="str">
        <f>IF($C354="","",
IF(AI$352&lt;&gt;"",IF($D354="Genau",
           IF(COUNTIF(Dienstplan!AH$6:AH$55,$C354)=VLOOKUP($C354,Besetzung!$B$2:$I$51,$F$24,0),"","&lt;&gt;"&amp;VLOOKUP($C354,Besetzung!$B$2:$I$51,$F$24,0)&amp;" "&amp;$C354),
IF($D354="Mindestens",
           IF(COUNTIF(Dienstplan!AH$6:AH$55,$C354)&gt;=VLOOKUP($C354,Besetzung!$B$2:$I$51,$F$24,0),"","&lt;"&amp;VLOOKUP($C354,Besetzung!$B$2:$I$51,$F$24,0)&amp;" "&amp;$C354),
IF($D354="Höchstens",
           IF(COUNTIF(Dienstplan!AH$6:AH$55,$C354)&lt;=VLOOKUP($C354,Besetzung!$B$2:$I$51,$F$24,0),"","&gt;"&amp;VLOOKUP($C354,Besetzung!$B$2:$I$51,$F$24,0)&amp;" "&amp;$C354),
"sonst"))),
IF($D354="Genau",
           IF(COUNTIF(Dienstplan!AH$6:AH$55,$C354)=VLOOKUP($C354,Besetzung!$B$2:$I$51,AI$351+1,0),"","&lt;&gt;"&amp;VLOOKUP($C354,Besetzung!$B$2:$I$51,AI$351+1,0)&amp;" "&amp;$C354),
IF($D354="Mindestens",
           IF(COUNTIF(Dienstplan!AH$6:AH$55,$C354)&gt;=VLOOKUP($C354,Besetzung!$B$2:$I$51,AI$351+1,0),"","&lt;"&amp;VLOOKUP($C354,Besetzung!$B$2:$I$51,AI$351+1,0)&amp;" "&amp;$C354),
IF($D354="Höchstens",
           IF(COUNTIF(Dienstplan!AH$6:AH$55,$C354)&lt;=VLOOKUP($C354,Besetzung!$B$2:$I$51,AI$351+1,0),"","&gt;"&amp;VLOOKUP($C354,Besetzung!$B$2:$I$51,AI$351+1,0)&amp;" "&amp;$C354),
"sonst")))))</f>
        <v/>
      </c>
      <c r="AJ354" s="50" t="str">
        <f>IF($C354="","",
IF(AJ$352&lt;&gt;"",IF($D354="Genau",
           IF(COUNTIF(Dienstplan!AI$6:AI$55,$C354)=VLOOKUP($C354,Besetzung!$B$2:$I$51,$F$24,0),"","&lt;&gt;"&amp;VLOOKUP($C354,Besetzung!$B$2:$I$51,$F$24,0)&amp;" "&amp;$C354),
IF($D354="Mindestens",
           IF(COUNTIF(Dienstplan!AI$6:AI$55,$C354)&gt;=VLOOKUP($C354,Besetzung!$B$2:$I$51,$F$24,0),"","&lt;"&amp;VLOOKUP($C354,Besetzung!$B$2:$I$51,$F$24,0)&amp;" "&amp;$C354),
IF($D354="Höchstens",
           IF(COUNTIF(Dienstplan!AI$6:AI$55,$C354)&lt;=VLOOKUP($C354,Besetzung!$B$2:$I$51,$F$24,0),"","&gt;"&amp;VLOOKUP($C354,Besetzung!$B$2:$I$51,$F$24,0)&amp;" "&amp;$C354),
"sonst"))),
IF($D354="Genau",
           IF(COUNTIF(Dienstplan!AI$6:AI$55,$C354)=VLOOKUP($C354,Besetzung!$B$2:$I$51,AJ$351+1,0),"","&lt;&gt;"&amp;VLOOKUP($C354,Besetzung!$B$2:$I$51,AJ$351+1,0)&amp;" "&amp;$C354),
IF($D354="Mindestens",
           IF(COUNTIF(Dienstplan!AI$6:AI$55,$C354)&gt;=VLOOKUP($C354,Besetzung!$B$2:$I$51,AJ$351+1,0),"","&lt;"&amp;VLOOKUP($C354,Besetzung!$B$2:$I$51,AJ$351+1,0)&amp;" "&amp;$C354),
IF($D354="Höchstens",
           IF(COUNTIF(Dienstplan!AI$6:AI$55,$C354)&lt;=VLOOKUP($C354,Besetzung!$B$2:$I$51,AJ$351+1,0),"","&gt;"&amp;VLOOKUP($C354,Besetzung!$B$2:$I$51,AJ$351+1,0)&amp;" "&amp;$C354),
"sonst")))))</f>
        <v/>
      </c>
      <c r="AK354" s="44" t="str">
        <f>IF($C354="","",
IF(AK$352&lt;&gt;"",IF($D354="Genau",
           IF(COUNTIF(Dienstplan!AJ$6:AJ$55,$C354)=VLOOKUP($C354,Besetzung!$B$2:$I$51,$F$24,0),"","&lt;&gt;"&amp;VLOOKUP($C354,Besetzung!$B$2:$I$51,$F$24,0)&amp;" "&amp;$C354),
IF($D354="Mindestens",
           IF(COUNTIF(Dienstplan!AJ$6:AJ$55,$C354)&gt;=VLOOKUP($C354,Besetzung!$B$2:$I$51,$F$24,0),"","&lt;"&amp;VLOOKUP($C354,Besetzung!$B$2:$I$51,$F$24,0)&amp;" "&amp;$C354),
IF($D354="Höchstens",
           IF(COUNTIF(Dienstplan!AJ$6:AJ$55,$C354)&lt;=VLOOKUP($C354,Besetzung!$B$2:$I$51,$F$24,0),"","&gt;"&amp;VLOOKUP($C354,Besetzung!$B$2:$I$51,$F$24,0)&amp;" "&amp;$C354),
"sonst"))),
IF($D354="Genau",
           IF(COUNTIF(Dienstplan!AJ$6:AJ$55,$C354)=VLOOKUP($C354,Besetzung!$B$2:$I$51,AK$351+1,0),"","&lt;&gt;"&amp;VLOOKUP($C354,Besetzung!$B$2:$I$51,AK$351+1,0)&amp;" "&amp;$C354),
IF($D354="Mindestens",
           IF(COUNTIF(Dienstplan!AJ$6:AJ$55,$C354)&gt;=VLOOKUP($C354,Besetzung!$B$2:$I$51,AK$351+1,0),"","&lt;"&amp;VLOOKUP($C354,Besetzung!$B$2:$I$51,AK$351+1,0)&amp;" "&amp;$C354),
IF($D354="Höchstens",
           IF(COUNTIF(Dienstplan!AJ$6:AJ$55,$C354)&lt;=VLOOKUP($C354,Besetzung!$B$2:$I$51,AK$351+1,0),"","&gt;"&amp;VLOOKUP($C354,Besetzung!$B$2:$I$51,AK$351+1,0)&amp;" "&amp;$C354),
"sonst")))))</f>
        <v/>
      </c>
    </row>
    <row r="355" spans="1:37" x14ac:dyDescent="0.25">
      <c r="A355" s="82" t="str">
        <f>IF(Feiertage!D205&lt;&gt;"",Feiertage!B205,"")</f>
        <v/>
      </c>
      <c r="C355" s="31" t="str">
        <f>Besetzung!B3</f>
        <v>u</v>
      </c>
      <c r="D355" t="str">
        <f>Besetzung!J3</f>
        <v>Höchstens</v>
      </c>
      <c r="G355" s="31" t="str">
        <f>IF($C355="","",
IF(G$352&lt;&gt;"",IF($D355="Genau",
           IF(COUNTIF(Dienstplan!F$6:F$55,$C355)=VLOOKUP($C355,Besetzung!$B$2:$I$51,$F$24,0),"","&lt;&gt;"&amp;VLOOKUP($C355,Besetzung!$B$2:$I$51,$F$24,0)&amp;" "&amp;$C355),
IF($D355="Mindestens",
           IF(COUNTIF(Dienstplan!F$6:F$55,$C355)&gt;=VLOOKUP($C355,Besetzung!$B$2:$I$51,$F$24,0),"","&lt;"&amp;VLOOKUP($C355,Besetzung!$B$2:$I$51,$F$24,0)&amp;" "&amp;$C355),
IF($D355="Höchstens",
           IF(COUNTIF(Dienstplan!F$6:F$55,$C355)&lt;=VLOOKUP($C355,Besetzung!$B$2:$I$51,$F$24,0),"","&gt;"&amp;VLOOKUP($C355,Besetzung!$B$2:$I$51,$F$24,0)&amp;" "&amp;$C355),
"sonst"))),
IF($D355="Genau",
           IF(COUNTIF(Dienstplan!F$6:F$55,$C355)=VLOOKUP($C355,Besetzung!$B$2:$I$51,G$351+1,0),"","&lt;&gt;"&amp;VLOOKUP($C355,Besetzung!$B$2:$I$51,G$351+1,0)&amp;" "&amp;$C355),
IF($D355="Mindestens",
           IF(COUNTIF(Dienstplan!F$6:F$55,$C355)&gt;=VLOOKUP($C355,Besetzung!$B$2:$I$51,G$351+1,0),"","&lt;"&amp;VLOOKUP($C355,Besetzung!$B$2:$I$51,G$351+1,0)&amp;" "&amp;$C355),
IF($D355="Höchstens",
           IF(COUNTIF(Dienstplan!F$6:F$55,$C355)&lt;=VLOOKUP($C355,Besetzung!$B$2:$I$51,G$351+1,0),"","&gt;"&amp;VLOOKUP($C355,Besetzung!$B$2:$I$51,G$351+1,0)&amp;" "&amp;$C355),
"sonst")))))</f>
        <v/>
      </c>
      <c r="H355" s="37" t="str">
        <f>IF($C355="","",
IF(H$352&lt;&gt;"",IF($D355="Genau",
           IF(COUNTIF(Dienstplan!G$6:G$55,$C355)=VLOOKUP($C355,Besetzung!$B$2:$I$51,$F$24,0),"","&lt;&gt;"&amp;VLOOKUP($C355,Besetzung!$B$2:$I$51,$F$24,0)&amp;" "&amp;$C355),
IF($D355="Mindestens",
           IF(COUNTIF(Dienstplan!G$6:G$55,$C355)&gt;=VLOOKUP($C355,Besetzung!$B$2:$I$51,$F$24,0),"","&lt;"&amp;VLOOKUP($C355,Besetzung!$B$2:$I$51,$F$24,0)&amp;" "&amp;$C355),
IF($D355="Höchstens",
           IF(COUNTIF(Dienstplan!G$6:G$55,$C355)&lt;=VLOOKUP($C355,Besetzung!$B$2:$I$51,$F$24,0),"","&gt;"&amp;VLOOKUP($C355,Besetzung!$B$2:$I$51,$F$24,0)&amp;" "&amp;$C355),
"sonst"))),
IF($D355="Genau",
           IF(COUNTIF(Dienstplan!G$6:G$55,$C355)=VLOOKUP($C355,Besetzung!$B$2:$I$51,H$351+1,0),"","&lt;&gt;"&amp;VLOOKUP($C355,Besetzung!$B$2:$I$51,H$351+1,0)&amp;" "&amp;$C355),
IF($D355="Mindestens",
           IF(COUNTIF(Dienstplan!G$6:G$55,$C355)&gt;=VLOOKUP($C355,Besetzung!$B$2:$I$51,H$351+1,0),"","&lt;"&amp;VLOOKUP($C355,Besetzung!$B$2:$I$51,H$351+1,0)&amp;" "&amp;$C355),
IF($D355="Höchstens",
           IF(COUNTIF(Dienstplan!G$6:G$55,$C355)&lt;=VLOOKUP($C355,Besetzung!$B$2:$I$51,H$351+1,0),"","&gt;"&amp;VLOOKUP($C355,Besetzung!$B$2:$I$51,H$351+1,0)&amp;" "&amp;$C355),
"sonst")))))</f>
        <v/>
      </c>
      <c r="I355" s="37" t="str">
        <f>IF($C355="","",
IF(I$352&lt;&gt;"",IF($D355="Genau",
           IF(COUNTIF(Dienstplan!H$6:H$55,$C355)=VLOOKUP($C355,Besetzung!$B$2:$I$51,$F$24,0),"","&lt;&gt;"&amp;VLOOKUP($C355,Besetzung!$B$2:$I$51,$F$24,0)&amp;" "&amp;$C355),
IF($D355="Mindestens",
           IF(COUNTIF(Dienstplan!H$6:H$55,$C355)&gt;=VLOOKUP($C355,Besetzung!$B$2:$I$51,$F$24,0),"","&lt;"&amp;VLOOKUP($C355,Besetzung!$B$2:$I$51,$F$24,0)&amp;" "&amp;$C355),
IF($D355="Höchstens",
           IF(COUNTIF(Dienstplan!H$6:H$55,$C355)&lt;=VLOOKUP($C355,Besetzung!$B$2:$I$51,$F$24,0),"","&gt;"&amp;VLOOKUP($C355,Besetzung!$B$2:$I$51,$F$24,0)&amp;" "&amp;$C355),
"sonst"))),
IF($D355="Genau",
           IF(COUNTIF(Dienstplan!H$6:H$55,$C355)=VLOOKUP($C355,Besetzung!$B$2:$I$51,I$351+1,0),"","&lt;&gt;"&amp;VLOOKUP($C355,Besetzung!$B$2:$I$51,I$351+1,0)&amp;" "&amp;$C355),
IF($D355="Mindestens",
           IF(COUNTIF(Dienstplan!H$6:H$55,$C355)&gt;=VLOOKUP($C355,Besetzung!$B$2:$I$51,I$351+1,0),"","&lt;"&amp;VLOOKUP($C355,Besetzung!$B$2:$I$51,I$351+1,0)&amp;" "&amp;$C355),
IF($D355="Höchstens",
           IF(COUNTIF(Dienstplan!H$6:H$55,$C355)&lt;=VLOOKUP($C355,Besetzung!$B$2:$I$51,I$351+1,0),"","&gt;"&amp;VLOOKUP($C355,Besetzung!$B$2:$I$51,I$351+1,0)&amp;" "&amp;$C355),
"sonst")))))</f>
        <v/>
      </c>
      <c r="J355" s="37" t="str">
        <f>IF($C355="","",
IF(J$352&lt;&gt;"",IF($D355="Genau",
           IF(COUNTIF(Dienstplan!I$6:I$55,$C355)=VLOOKUP($C355,Besetzung!$B$2:$I$51,$F$24,0),"","&lt;&gt;"&amp;VLOOKUP($C355,Besetzung!$B$2:$I$51,$F$24,0)&amp;" "&amp;$C355),
IF($D355="Mindestens",
           IF(COUNTIF(Dienstplan!I$6:I$55,$C355)&gt;=VLOOKUP($C355,Besetzung!$B$2:$I$51,$F$24,0),"","&lt;"&amp;VLOOKUP($C355,Besetzung!$B$2:$I$51,$F$24,0)&amp;" "&amp;$C355),
IF($D355="Höchstens",
           IF(COUNTIF(Dienstplan!I$6:I$55,$C355)&lt;=VLOOKUP($C355,Besetzung!$B$2:$I$51,$F$24,0),"","&gt;"&amp;VLOOKUP($C355,Besetzung!$B$2:$I$51,$F$24,0)&amp;" "&amp;$C355),
"sonst"))),
IF($D355="Genau",
           IF(COUNTIF(Dienstplan!I$6:I$55,$C355)=VLOOKUP($C355,Besetzung!$B$2:$I$51,J$351+1,0),"","&lt;&gt;"&amp;VLOOKUP($C355,Besetzung!$B$2:$I$51,J$351+1,0)&amp;" "&amp;$C355),
IF($D355="Mindestens",
           IF(COUNTIF(Dienstplan!I$6:I$55,$C355)&gt;=VLOOKUP($C355,Besetzung!$B$2:$I$51,J$351+1,0),"","&lt;"&amp;VLOOKUP($C355,Besetzung!$B$2:$I$51,J$351+1,0)&amp;" "&amp;$C355),
IF($D355="Höchstens",
           IF(COUNTIF(Dienstplan!I$6:I$55,$C355)&lt;=VLOOKUP($C355,Besetzung!$B$2:$I$51,J$351+1,0),"","&gt;"&amp;VLOOKUP($C355,Besetzung!$B$2:$I$51,J$351+1,0)&amp;" "&amp;$C355),
"sonst")))))</f>
        <v/>
      </c>
      <c r="K355" s="37" t="str">
        <f>IF($C355="","",
IF(K$352&lt;&gt;"",IF($D355="Genau",
           IF(COUNTIF(Dienstplan!J$6:J$55,$C355)=VLOOKUP($C355,Besetzung!$B$2:$I$51,$F$24,0),"","&lt;&gt;"&amp;VLOOKUP($C355,Besetzung!$B$2:$I$51,$F$24,0)&amp;" "&amp;$C355),
IF($D355="Mindestens",
           IF(COUNTIF(Dienstplan!J$6:J$55,$C355)&gt;=VLOOKUP($C355,Besetzung!$B$2:$I$51,$F$24,0),"","&lt;"&amp;VLOOKUP($C355,Besetzung!$B$2:$I$51,$F$24,0)&amp;" "&amp;$C355),
IF($D355="Höchstens",
           IF(COUNTIF(Dienstplan!J$6:J$55,$C355)&lt;=VLOOKUP($C355,Besetzung!$B$2:$I$51,$F$24,0),"","&gt;"&amp;VLOOKUP($C355,Besetzung!$B$2:$I$51,$F$24,0)&amp;" "&amp;$C355),
"sonst"))),
IF($D355="Genau",
           IF(COUNTIF(Dienstplan!J$6:J$55,$C355)=VLOOKUP($C355,Besetzung!$B$2:$I$51,K$351+1,0),"","&lt;&gt;"&amp;VLOOKUP($C355,Besetzung!$B$2:$I$51,K$351+1,0)&amp;" "&amp;$C355),
IF($D355="Mindestens",
           IF(COUNTIF(Dienstplan!J$6:J$55,$C355)&gt;=VLOOKUP($C355,Besetzung!$B$2:$I$51,K$351+1,0),"","&lt;"&amp;VLOOKUP($C355,Besetzung!$B$2:$I$51,K$351+1,0)&amp;" "&amp;$C355),
IF($D355="Höchstens",
           IF(COUNTIF(Dienstplan!J$6:J$55,$C355)&lt;=VLOOKUP($C355,Besetzung!$B$2:$I$51,K$351+1,0),"","&gt;"&amp;VLOOKUP($C355,Besetzung!$B$2:$I$51,K$351+1,0)&amp;" "&amp;$C355),
"sonst")))))</f>
        <v/>
      </c>
      <c r="L355" s="37" t="str">
        <f>IF($C355="","",
IF(L$352&lt;&gt;"",IF($D355="Genau",
           IF(COUNTIF(Dienstplan!K$6:K$55,$C355)=VLOOKUP($C355,Besetzung!$B$2:$I$51,$F$24,0),"","&lt;&gt;"&amp;VLOOKUP($C355,Besetzung!$B$2:$I$51,$F$24,0)&amp;" "&amp;$C355),
IF($D355="Mindestens",
           IF(COUNTIF(Dienstplan!K$6:K$55,$C355)&gt;=VLOOKUP($C355,Besetzung!$B$2:$I$51,$F$24,0),"","&lt;"&amp;VLOOKUP($C355,Besetzung!$B$2:$I$51,$F$24,0)&amp;" "&amp;$C355),
IF($D355="Höchstens",
           IF(COUNTIF(Dienstplan!K$6:K$55,$C355)&lt;=VLOOKUP($C355,Besetzung!$B$2:$I$51,$F$24,0),"","&gt;"&amp;VLOOKUP($C355,Besetzung!$B$2:$I$51,$F$24,0)&amp;" "&amp;$C355),
"sonst"))),
IF($D355="Genau",
           IF(COUNTIF(Dienstplan!K$6:K$55,$C355)=VLOOKUP($C355,Besetzung!$B$2:$I$51,L$351+1,0),"","&lt;&gt;"&amp;VLOOKUP($C355,Besetzung!$B$2:$I$51,L$351+1,0)&amp;" "&amp;$C355),
IF($D355="Mindestens",
           IF(COUNTIF(Dienstplan!K$6:K$55,$C355)&gt;=VLOOKUP($C355,Besetzung!$B$2:$I$51,L$351+1,0),"","&lt;"&amp;VLOOKUP($C355,Besetzung!$B$2:$I$51,L$351+1,0)&amp;" "&amp;$C355),
IF($D355="Höchstens",
           IF(COUNTIF(Dienstplan!K$6:K$55,$C355)&lt;=VLOOKUP($C355,Besetzung!$B$2:$I$51,L$351+1,0),"","&gt;"&amp;VLOOKUP($C355,Besetzung!$B$2:$I$51,L$351+1,0)&amp;" "&amp;$C355),
"sonst")))))</f>
        <v/>
      </c>
      <c r="M355" s="37" t="str">
        <f>IF($C355="","",
IF(M$352&lt;&gt;"",IF($D355="Genau",
           IF(COUNTIF(Dienstplan!L$6:L$55,$C355)=VLOOKUP($C355,Besetzung!$B$2:$I$51,$F$24,0),"","&lt;&gt;"&amp;VLOOKUP($C355,Besetzung!$B$2:$I$51,$F$24,0)&amp;" "&amp;$C355),
IF($D355="Mindestens",
           IF(COUNTIF(Dienstplan!L$6:L$55,$C355)&gt;=VLOOKUP($C355,Besetzung!$B$2:$I$51,$F$24,0),"","&lt;"&amp;VLOOKUP($C355,Besetzung!$B$2:$I$51,$F$24,0)&amp;" "&amp;$C355),
IF($D355="Höchstens",
           IF(COUNTIF(Dienstplan!L$6:L$55,$C355)&lt;=VLOOKUP($C355,Besetzung!$B$2:$I$51,$F$24,0),"","&gt;"&amp;VLOOKUP($C355,Besetzung!$B$2:$I$51,$F$24,0)&amp;" "&amp;$C355),
"sonst"))),
IF($D355="Genau",
           IF(COUNTIF(Dienstplan!L$6:L$55,$C355)=VLOOKUP($C355,Besetzung!$B$2:$I$51,M$351+1,0),"","&lt;&gt;"&amp;VLOOKUP($C355,Besetzung!$B$2:$I$51,M$351+1,0)&amp;" "&amp;$C355),
IF($D355="Mindestens",
           IF(COUNTIF(Dienstplan!L$6:L$55,$C355)&gt;=VLOOKUP($C355,Besetzung!$B$2:$I$51,M$351+1,0),"","&lt;"&amp;VLOOKUP($C355,Besetzung!$B$2:$I$51,M$351+1,0)&amp;" "&amp;$C355),
IF($D355="Höchstens",
           IF(COUNTIF(Dienstplan!L$6:L$55,$C355)&lt;=VLOOKUP($C355,Besetzung!$B$2:$I$51,M$351+1,0),"","&gt;"&amp;VLOOKUP($C355,Besetzung!$B$2:$I$51,M$351+1,0)&amp;" "&amp;$C355),
"sonst")))))</f>
        <v/>
      </c>
      <c r="N355" s="37" t="str">
        <f>IF($C355="","",
IF(N$352&lt;&gt;"",IF($D355="Genau",
           IF(COUNTIF(Dienstplan!M$6:M$55,$C355)=VLOOKUP($C355,Besetzung!$B$2:$I$51,$F$24,0),"","&lt;&gt;"&amp;VLOOKUP($C355,Besetzung!$B$2:$I$51,$F$24,0)&amp;" "&amp;$C355),
IF($D355="Mindestens",
           IF(COUNTIF(Dienstplan!M$6:M$55,$C355)&gt;=VLOOKUP($C355,Besetzung!$B$2:$I$51,$F$24,0),"","&lt;"&amp;VLOOKUP($C355,Besetzung!$B$2:$I$51,$F$24,0)&amp;" "&amp;$C355),
IF($D355="Höchstens",
           IF(COUNTIF(Dienstplan!M$6:M$55,$C355)&lt;=VLOOKUP($C355,Besetzung!$B$2:$I$51,$F$24,0),"","&gt;"&amp;VLOOKUP($C355,Besetzung!$B$2:$I$51,$F$24,0)&amp;" "&amp;$C355),
"sonst"))),
IF($D355="Genau",
           IF(COUNTIF(Dienstplan!M$6:M$55,$C355)=VLOOKUP($C355,Besetzung!$B$2:$I$51,N$351+1,0),"","&lt;&gt;"&amp;VLOOKUP($C355,Besetzung!$B$2:$I$51,N$351+1,0)&amp;" "&amp;$C355),
IF($D355="Mindestens",
           IF(COUNTIF(Dienstplan!M$6:M$55,$C355)&gt;=VLOOKUP($C355,Besetzung!$B$2:$I$51,N$351+1,0),"","&lt;"&amp;VLOOKUP($C355,Besetzung!$B$2:$I$51,N$351+1,0)&amp;" "&amp;$C355),
IF($D355="Höchstens",
           IF(COUNTIF(Dienstplan!M$6:M$55,$C355)&lt;=VLOOKUP($C355,Besetzung!$B$2:$I$51,N$351+1,0),"","&gt;"&amp;VLOOKUP($C355,Besetzung!$B$2:$I$51,N$351+1,0)&amp;" "&amp;$C355),
"sonst")))))</f>
        <v/>
      </c>
      <c r="O355" s="37" t="str">
        <f>IF($C355="","",
IF(O$352&lt;&gt;"",IF($D355="Genau",
           IF(COUNTIF(Dienstplan!N$6:N$55,$C355)=VLOOKUP($C355,Besetzung!$B$2:$I$51,$F$24,0),"","&lt;&gt;"&amp;VLOOKUP($C355,Besetzung!$B$2:$I$51,$F$24,0)&amp;" "&amp;$C355),
IF($D355="Mindestens",
           IF(COUNTIF(Dienstplan!N$6:N$55,$C355)&gt;=VLOOKUP($C355,Besetzung!$B$2:$I$51,$F$24,0),"","&lt;"&amp;VLOOKUP($C355,Besetzung!$B$2:$I$51,$F$24,0)&amp;" "&amp;$C355),
IF($D355="Höchstens",
           IF(COUNTIF(Dienstplan!N$6:N$55,$C355)&lt;=VLOOKUP($C355,Besetzung!$B$2:$I$51,$F$24,0),"","&gt;"&amp;VLOOKUP($C355,Besetzung!$B$2:$I$51,$F$24,0)&amp;" "&amp;$C355),
"sonst"))),
IF($D355="Genau",
           IF(COUNTIF(Dienstplan!N$6:N$55,$C355)=VLOOKUP($C355,Besetzung!$B$2:$I$51,O$351+1,0),"","&lt;&gt;"&amp;VLOOKUP($C355,Besetzung!$B$2:$I$51,O$351+1,0)&amp;" "&amp;$C355),
IF($D355="Mindestens",
           IF(COUNTIF(Dienstplan!N$6:N$55,$C355)&gt;=VLOOKUP($C355,Besetzung!$B$2:$I$51,O$351+1,0),"","&lt;"&amp;VLOOKUP($C355,Besetzung!$B$2:$I$51,O$351+1,0)&amp;" "&amp;$C355),
IF($D355="Höchstens",
           IF(COUNTIF(Dienstplan!N$6:N$55,$C355)&lt;=VLOOKUP($C355,Besetzung!$B$2:$I$51,O$351+1,0),"","&gt;"&amp;VLOOKUP($C355,Besetzung!$B$2:$I$51,O$351+1,0)&amp;" "&amp;$C355),
"sonst")))))</f>
        <v/>
      </c>
      <c r="P355" s="37" t="str">
        <f>IF($C355="","",
IF(P$352&lt;&gt;"",IF($D355="Genau",
           IF(COUNTIF(Dienstplan!O$6:O$55,$C355)=VLOOKUP($C355,Besetzung!$B$2:$I$51,$F$24,0),"","&lt;&gt;"&amp;VLOOKUP($C355,Besetzung!$B$2:$I$51,$F$24,0)&amp;" "&amp;$C355),
IF($D355="Mindestens",
           IF(COUNTIF(Dienstplan!O$6:O$55,$C355)&gt;=VLOOKUP($C355,Besetzung!$B$2:$I$51,$F$24,0),"","&lt;"&amp;VLOOKUP($C355,Besetzung!$B$2:$I$51,$F$24,0)&amp;" "&amp;$C355),
IF($D355="Höchstens",
           IF(COUNTIF(Dienstplan!O$6:O$55,$C355)&lt;=VLOOKUP($C355,Besetzung!$B$2:$I$51,$F$24,0),"","&gt;"&amp;VLOOKUP($C355,Besetzung!$B$2:$I$51,$F$24,0)&amp;" "&amp;$C355),
"sonst"))),
IF($D355="Genau",
           IF(COUNTIF(Dienstplan!O$6:O$55,$C355)=VLOOKUP($C355,Besetzung!$B$2:$I$51,P$351+1,0),"","&lt;&gt;"&amp;VLOOKUP($C355,Besetzung!$B$2:$I$51,P$351+1,0)&amp;" "&amp;$C355),
IF($D355="Mindestens",
           IF(COUNTIF(Dienstplan!O$6:O$55,$C355)&gt;=VLOOKUP($C355,Besetzung!$B$2:$I$51,P$351+1,0),"","&lt;"&amp;VLOOKUP($C355,Besetzung!$B$2:$I$51,P$351+1,0)&amp;" "&amp;$C355),
IF($D355="Höchstens",
           IF(COUNTIF(Dienstplan!O$6:O$55,$C355)&lt;=VLOOKUP($C355,Besetzung!$B$2:$I$51,P$351+1,0),"","&gt;"&amp;VLOOKUP($C355,Besetzung!$B$2:$I$51,P$351+1,0)&amp;" "&amp;$C355),
"sonst")))))</f>
        <v/>
      </c>
      <c r="Q355" s="37" t="str">
        <f>IF($C355="","",
IF(Q$352&lt;&gt;"",IF($D355="Genau",
           IF(COUNTIF(Dienstplan!P$6:P$55,$C355)=VLOOKUP($C355,Besetzung!$B$2:$I$51,$F$24,0),"","&lt;&gt;"&amp;VLOOKUP($C355,Besetzung!$B$2:$I$51,$F$24,0)&amp;" "&amp;$C355),
IF($D355="Mindestens",
           IF(COUNTIF(Dienstplan!P$6:P$55,$C355)&gt;=VLOOKUP($C355,Besetzung!$B$2:$I$51,$F$24,0),"","&lt;"&amp;VLOOKUP($C355,Besetzung!$B$2:$I$51,$F$24,0)&amp;" "&amp;$C355),
IF($D355="Höchstens",
           IF(COUNTIF(Dienstplan!P$6:P$55,$C355)&lt;=VLOOKUP($C355,Besetzung!$B$2:$I$51,$F$24,0),"","&gt;"&amp;VLOOKUP($C355,Besetzung!$B$2:$I$51,$F$24,0)&amp;" "&amp;$C355),
"sonst"))),
IF($D355="Genau",
           IF(COUNTIF(Dienstplan!P$6:P$55,$C355)=VLOOKUP($C355,Besetzung!$B$2:$I$51,Q$351+1,0),"","&lt;&gt;"&amp;VLOOKUP($C355,Besetzung!$B$2:$I$51,Q$351+1,0)&amp;" "&amp;$C355),
IF($D355="Mindestens",
           IF(COUNTIF(Dienstplan!P$6:P$55,$C355)&gt;=VLOOKUP($C355,Besetzung!$B$2:$I$51,Q$351+1,0),"","&lt;"&amp;VLOOKUP($C355,Besetzung!$B$2:$I$51,Q$351+1,0)&amp;" "&amp;$C355),
IF($D355="Höchstens",
           IF(COUNTIF(Dienstplan!P$6:P$55,$C355)&lt;=VLOOKUP($C355,Besetzung!$B$2:$I$51,Q$351+1,0),"","&gt;"&amp;VLOOKUP($C355,Besetzung!$B$2:$I$51,Q$351+1,0)&amp;" "&amp;$C355),
"sonst")))))</f>
        <v/>
      </c>
      <c r="R355" s="37" t="str">
        <f>IF($C355="","",
IF(R$352&lt;&gt;"",IF($D355="Genau",
           IF(COUNTIF(Dienstplan!Q$6:Q$55,$C355)=VLOOKUP($C355,Besetzung!$B$2:$I$51,$F$24,0),"","&lt;&gt;"&amp;VLOOKUP($C355,Besetzung!$B$2:$I$51,$F$24,0)&amp;" "&amp;$C355),
IF($D355="Mindestens",
           IF(COUNTIF(Dienstplan!Q$6:Q$55,$C355)&gt;=VLOOKUP($C355,Besetzung!$B$2:$I$51,$F$24,0),"","&lt;"&amp;VLOOKUP($C355,Besetzung!$B$2:$I$51,$F$24,0)&amp;" "&amp;$C355),
IF($D355="Höchstens",
           IF(COUNTIF(Dienstplan!Q$6:Q$55,$C355)&lt;=VLOOKUP($C355,Besetzung!$B$2:$I$51,$F$24,0),"","&gt;"&amp;VLOOKUP($C355,Besetzung!$B$2:$I$51,$F$24,0)&amp;" "&amp;$C355),
"sonst"))),
IF($D355="Genau",
           IF(COUNTIF(Dienstplan!Q$6:Q$55,$C355)=VLOOKUP($C355,Besetzung!$B$2:$I$51,R$351+1,0),"","&lt;&gt;"&amp;VLOOKUP($C355,Besetzung!$B$2:$I$51,R$351+1,0)&amp;" "&amp;$C355),
IF($D355="Mindestens",
           IF(COUNTIF(Dienstplan!Q$6:Q$55,$C355)&gt;=VLOOKUP($C355,Besetzung!$B$2:$I$51,R$351+1,0),"","&lt;"&amp;VLOOKUP($C355,Besetzung!$B$2:$I$51,R$351+1,0)&amp;" "&amp;$C355),
IF($D355="Höchstens",
           IF(COUNTIF(Dienstplan!Q$6:Q$55,$C355)&lt;=VLOOKUP($C355,Besetzung!$B$2:$I$51,R$351+1,0),"","&gt;"&amp;VLOOKUP($C355,Besetzung!$B$2:$I$51,R$351+1,0)&amp;" "&amp;$C355),
"sonst")))))</f>
        <v/>
      </c>
      <c r="S355" s="37" t="str">
        <f>IF($C355="","",
IF(S$352&lt;&gt;"",IF($D355="Genau",
           IF(COUNTIF(Dienstplan!R$6:R$55,$C355)=VLOOKUP($C355,Besetzung!$B$2:$I$51,$F$24,0),"","&lt;&gt;"&amp;VLOOKUP($C355,Besetzung!$B$2:$I$51,$F$24,0)&amp;" "&amp;$C355),
IF($D355="Mindestens",
           IF(COUNTIF(Dienstplan!R$6:R$55,$C355)&gt;=VLOOKUP($C355,Besetzung!$B$2:$I$51,$F$24,0),"","&lt;"&amp;VLOOKUP($C355,Besetzung!$B$2:$I$51,$F$24,0)&amp;" "&amp;$C355),
IF($D355="Höchstens",
           IF(COUNTIF(Dienstplan!R$6:R$55,$C355)&lt;=VLOOKUP($C355,Besetzung!$B$2:$I$51,$F$24,0),"","&gt;"&amp;VLOOKUP($C355,Besetzung!$B$2:$I$51,$F$24,0)&amp;" "&amp;$C355),
"sonst"))),
IF($D355="Genau",
           IF(COUNTIF(Dienstplan!R$6:R$55,$C355)=VLOOKUP($C355,Besetzung!$B$2:$I$51,S$351+1,0),"","&lt;&gt;"&amp;VLOOKUP($C355,Besetzung!$B$2:$I$51,S$351+1,0)&amp;" "&amp;$C355),
IF($D355="Mindestens",
           IF(COUNTIF(Dienstplan!R$6:R$55,$C355)&gt;=VLOOKUP($C355,Besetzung!$B$2:$I$51,S$351+1,0),"","&lt;"&amp;VLOOKUP($C355,Besetzung!$B$2:$I$51,S$351+1,0)&amp;" "&amp;$C355),
IF($D355="Höchstens",
           IF(COUNTIF(Dienstplan!R$6:R$55,$C355)&lt;=VLOOKUP($C355,Besetzung!$B$2:$I$51,S$351+1,0),"","&gt;"&amp;VLOOKUP($C355,Besetzung!$B$2:$I$51,S$351+1,0)&amp;" "&amp;$C355),
"sonst")))))</f>
        <v/>
      </c>
      <c r="T355" s="37" t="str">
        <f>IF($C355="","",
IF(T$352&lt;&gt;"",IF($D355="Genau",
           IF(COUNTIF(Dienstplan!S$6:S$55,$C355)=VLOOKUP($C355,Besetzung!$B$2:$I$51,$F$24,0),"","&lt;&gt;"&amp;VLOOKUP($C355,Besetzung!$B$2:$I$51,$F$24,0)&amp;" "&amp;$C355),
IF($D355="Mindestens",
           IF(COUNTIF(Dienstplan!S$6:S$55,$C355)&gt;=VLOOKUP($C355,Besetzung!$B$2:$I$51,$F$24,0),"","&lt;"&amp;VLOOKUP($C355,Besetzung!$B$2:$I$51,$F$24,0)&amp;" "&amp;$C355),
IF($D355="Höchstens",
           IF(COUNTIF(Dienstplan!S$6:S$55,$C355)&lt;=VLOOKUP($C355,Besetzung!$B$2:$I$51,$F$24,0),"","&gt;"&amp;VLOOKUP($C355,Besetzung!$B$2:$I$51,$F$24,0)&amp;" "&amp;$C355),
"sonst"))),
IF($D355="Genau",
           IF(COUNTIF(Dienstplan!S$6:S$55,$C355)=VLOOKUP($C355,Besetzung!$B$2:$I$51,T$351+1,0),"","&lt;&gt;"&amp;VLOOKUP($C355,Besetzung!$B$2:$I$51,T$351+1,0)&amp;" "&amp;$C355),
IF($D355="Mindestens",
           IF(COUNTIF(Dienstplan!S$6:S$55,$C355)&gt;=VLOOKUP($C355,Besetzung!$B$2:$I$51,T$351+1,0),"","&lt;"&amp;VLOOKUP($C355,Besetzung!$B$2:$I$51,T$351+1,0)&amp;" "&amp;$C355),
IF($D355="Höchstens",
           IF(COUNTIF(Dienstplan!S$6:S$55,$C355)&lt;=VLOOKUP($C355,Besetzung!$B$2:$I$51,T$351+1,0),"","&gt;"&amp;VLOOKUP($C355,Besetzung!$B$2:$I$51,T$351+1,0)&amp;" "&amp;$C355),
"sonst")))))</f>
        <v/>
      </c>
      <c r="U355" s="37" t="str">
        <f>IF($C355="","",
IF(U$352&lt;&gt;"",IF($D355="Genau",
           IF(COUNTIF(Dienstplan!T$6:T$55,$C355)=VLOOKUP($C355,Besetzung!$B$2:$I$51,$F$24,0),"","&lt;&gt;"&amp;VLOOKUP($C355,Besetzung!$B$2:$I$51,$F$24,0)&amp;" "&amp;$C355),
IF($D355="Mindestens",
           IF(COUNTIF(Dienstplan!T$6:T$55,$C355)&gt;=VLOOKUP($C355,Besetzung!$B$2:$I$51,$F$24,0),"","&lt;"&amp;VLOOKUP($C355,Besetzung!$B$2:$I$51,$F$24,0)&amp;" "&amp;$C355),
IF($D355="Höchstens",
           IF(COUNTIF(Dienstplan!T$6:T$55,$C355)&lt;=VLOOKUP($C355,Besetzung!$B$2:$I$51,$F$24,0),"","&gt;"&amp;VLOOKUP($C355,Besetzung!$B$2:$I$51,$F$24,0)&amp;" "&amp;$C355),
"sonst"))),
IF($D355="Genau",
           IF(COUNTIF(Dienstplan!T$6:T$55,$C355)=VLOOKUP($C355,Besetzung!$B$2:$I$51,U$351+1,0),"","&lt;&gt;"&amp;VLOOKUP($C355,Besetzung!$B$2:$I$51,U$351+1,0)&amp;" "&amp;$C355),
IF($D355="Mindestens",
           IF(COUNTIF(Dienstplan!T$6:T$55,$C355)&gt;=VLOOKUP($C355,Besetzung!$B$2:$I$51,U$351+1,0),"","&lt;"&amp;VLOOKUP($C355,Besetzung!$B$2:$I$51,U$351+1,0)&amp;" "&amp;$C355),
IF($D355="Höchstens",
           IF(COUNTIF(Dienstplan!T$6:T$55,$C355)&lt;=VLOOKUP($C355,Besetzung!$B$2:$I$51,U$351+1,0),"","&gt;"&amp;VLOOKUP($C355,Besetzung!$B$2:$I$51,U$351+1,0)&amp;" "&amp;$C355),
"sonst")))))</f>
        <v/>
      </c>
      <c r="V355" s="37" t="str">
        <f>IF($C355="","",
IF(V$352&lt;&gt;"",IF($D355="Genau",
           IF(COUNTIF(Dienstplan!U$6:U$55,$C355)=VLOOKUP($C355,Besetzung!$B$2:$I$51,$F$24,0),"","&lt;&gt;"&amp;VLOOKUP($C355,Besetzung!$B$2:$I$51,$F$24,0)&amp;" "&amp;$C355),
IF($D355="Mindestens",
           IF(COUNTIF(Dienstplan!U$6:U$55,$C355)&gt;=VLOOKUP($C355,Besetzung!$B$2:$I$51,$F$24,0),"","&lt;"&amp;VLOOKUP($C355,Besetzung!$B$2:$I$51,$F$24,0)&amp;" "&amp;$C355),
IF($D355="Höchstens",
           IF(COUNTIF(Dienstplan!U$6:U$55,$C355)&lt;=VLOOKUP($C355,Besetzung!$B$2:$I$51,$F$24,0),"","&gt;"&amp;VLOOKUP($C355,Besetzung!$B$2:$I$51,$F$24,0)&amp;" "&amp;$C355),
"sonst"))),
IF($D355="Genau",
           IF(COUNTIF(Dienstplan!U$6:U$55,$C355)=VLOOKUP($C355,Besetzung!$B$2:$I$51,V$351+1,0),"","&lt;&gt;"&amp;VLOOKUP($C355,Besetzung!$B$2:$I$51,V$351+1,0)&amp;" "&amp;$C355),
IF($D355="Mindestens",
           IF(COUNTIF(Dienstplan!U$6:U$55,$C355)&gt;=VLOOKUP($C355,Besetzung!$B$2:$I$51,V$351+1,0),"","&lt;"&amp;VLOOKUP($C355,Besetzung!$B$2:$I$51,V$351+1,0)&amp;" "&amp;$C355),
IF($D355="Höchstens",
           IF(COUNTIF(Dienstplan!U$6:U$55,$C355)&lt;=VLOOKUP($C355,Besetzung!$B$2:$I$51,V$351+1,0),"","&gt;"&amp;VLOOKUP($C355,Besetzung!$B$2:$I$51,V$351+1,0)&amp;" "&amp;$C355),
"sonst")))))</f>
        <v/>
      </c>
      <c r="W355" s="37" t="str">
        <f>IF($C355="","",
IF(W$352&lt;&gt;"",IF($D355="Genau",
           IF(COUNTIF(Dienstplan!V$6:V$55,$C355)=VLOOKUP($C355,Besetzung!$B$2:$I$51,$F$24,0),"","&lt;&gt;"&amp;VLOOKUP($C355,Besetzung!$B$2:$I$51,$F$24,0)&amp;" "&amp;$C355),
IF($D355="Mindestens",
           IF(COUNTIF(Dienstplan!V$6:V$55,$C355)&gt;=VLOOKUP($C355,Besetzung!$B$2:$I$51,$F$24,0),"","&lt;"&amp;VLOOKUP($C355,Besetzung!$B$2:$I$51,$F$24,0)&amp;" "&amp;$C355),
IF($D355="Höchstens",
           IF(COUNTIF(Dienstplan!V$6:V$55,$C355)&lt;=VLOOKUP($C355,Besetzung!$B$2:$I$51,$F$24,0),"","&gt;"&amp;VLOOKUP($C355,Besetzung!$B$2:$I$51,$F$24,0)&amp;" "&amp;$C355),
"sonst"))),
IF($D355="Genau",
           IF(COUNTIF(Dienstplan!V$6:V$55,$C355)=VLOOKUP($C355,Besetzung!$B$2:$I$51,W$351+1,0),"","&lt;&gt;"&amp;VLOOKUP($C355,Besetzung!$B$2:$I$51,W$351+1,0)&amp;" "&amp;$C355),
IF($D355="Mindestens",
           IF(COUNTIF(Dienstplan!V$6:V$55,$C355)&gt;=VLOOKUP($C355,Besetzung!$B$2:$I$51,W$351+1,0),"","&lt;"&amp;VLOOKUP($C355,Besetzung!$B$2:$I$51,W$351+1,0)&amp;" "&amp;$C355),
IF($D355="Höchstens",
           IF(COUNTIF(Dienstplan!V$6:V$55,$C355)&lt;=VLOOKUP($C355,Besetzung!$B$2:$I$51,W$351+1,0),"","&gt;"&amp;VLOOKUP($C355,Besetzung!$B$2:$I$51,W$351+1,0)&amp;" "&amp;$C355),
"sonst")))))</f>
        <v/>
      </c>
      <c r="X355" s="37" t="str">
        <f>IF($C355="","",
IF(X$352&lt;&gt;"",IF($D355="Genau",
           IF(COUNTIF(Dienstplan!W$6:W$55,$C355)=VLOOKUP($C355,Besetzung!$B$2:$I$51,$F$24,0),"","&lt;&gt;"&amp;VLOOKUP($C355,Besetzung!$B$2:$I$51,$F$24,0)&amp;" "&amp;$C355),
IF($D355="Mindestens",
           IF(COUNTIF(Dienstplan!W$6:W$55,$C355)&gt;=VLOOKUP($C355,Besetzung!$B$2:$I$51,$F$24,0),"","&lt;"&amp;VLOOKUP($C355,Besetzung!$B$2:$I$51,$F$24,0)&amp;" "&amp;$C355),
IF($D355="Höchstens",
           IF(COUNTIF(Dienstplan!W$6:W$55,$C355)&lt;=VLOOKUP($C355,Besetzung!$B$2:$I$51,$F$24,0),"","&gt;"&amp;VLOOKUP($C355,Besetzung!$B$2:$I$51,$F$24,0)&amp;" "&amp;$C355),
"sonst"))),
IF($D355="Genau",
           IF(COUNTIF(Dienstplan!W$6:W$55,$C355)=VLOOKUP($C355,Besetzung!$B$2:$I$51,X$351+1,0),"","&lt;&gt;"&amp;VLOOKUP($C355,Besetzung!$B$2:$I$51,X$351+1,0)&amp;" "&amp;$C355),
IF($D355="Mindestens",
           IF(COUNTIF(Dienstplan!W$6:W$55,$C355)&gt;=VLOOKUP($C355,Besetzung!$B$2:$I$51,X$351+1,0),"","&lt;"&amp;VLOOKUP($C355,Besetzung!$B$2:$I$51,X$351+1,0)&amp;" "&amp;$C355),
IF($D355="Höchstens",
           IF(COUNTIF(Dienstplan!W$6:W$55,$C355)&lt;=VLOOKUP($C355,Besetzung!$B$2:$I$51,X$351+1,0),"","&gt;"&amp;VLOOKUP($C355,Besetzung!$B$2:$I$51,X$351+1,0)&amp;" "&amp;$C355),
"sonst")))))</f>
        <v/>
      </c>
      <c r="Y355" s="37" t="str">
        <f>IF($C355="","",
IF(Y$352&lt;&gt;"",IF($D355="Genau",
           IF(COUNTIF(Dienstplan!X$6:X$55,$C355)=VLOOKUP($C355,Besetzung!$B$2:$I$51,$F$24,0),"","&lt;&gt;"&amp;VLOOKUP($C355,Besetzung!$B$2:$I$51,$F$24,0)&amp;" "&amp;$C355),
IF($D355="Mindestens",
           IF(COUNTIF(Dienstplan!X$6:X$55,$C355)&gt;=VLOOKUP($C355,Besetzung!$B$2:$I$51,$F$24,0),"","&lt;"&amp;VLOOKUP($C355,Besetzung!$B$2:$I$51,$F$24,0)&amp;" "&amp;$C355),
IF($D355="Höchstens",
           IF(COUNTIF(Dienstplan!X$6:X$55,$C355)&lt;=VLOOKUP($C355,Besetzung!$B$2:$I$51,$F$24,0),"","&gt;"&amp;VLOOKUP($C355,Besetzung!$B$2:$I$51,$F$24,0)&amp;" "&amp;$C355),
"sonst"))),
IF($D355="Genau",
           IF(COUNTIF(Dienstplan!X$6:X$55,$C355)=VLOOKUP($C355,Besetzung!$B$2:$I$51,Y$351+1,0),"","&lt;&gt;"&amp;VLOOKUP($C355,Besetzung!$B$2:$I$51,Y$351+1,0)&amp;" "&amp;$C355),
IF($D355="Mindestens",
           IF(COUNTIF(Dienstplan!X$6:X$55,$C355)&gt;=VLOOKUP($C355,Besetzung!$B$2:$I$51,Y$351+1,0),"","&lt;"&amp;VLOOKUP($C355,Besetzung!$B$2:$I$51,Y$351+1,0)&amp;" "&amp;$C355),
IF($D355="Höchstens",
           IF(COUNTIF(Dienstplan!X$6:X$55,$C355)&lt;=VLOOKUP($C355,Besetzung!$B$2:$I$51,Y$351+1,0),"","&gt;"&amp;VLOOKUP($C355,Besetzung!$B$2:$I$51,Y$351+1,0)&amp;" "&amp;$C355),
"sonst")))))</f>
        <v/>
      </c>
      <c r="Z355" s="37" t="str">
        <f>IF($C355="","",
IF(Z$352&lt;&gt;"",IF($D355="Genau",
           IF(COUNTIF(Dienstplan!Y$6:Y$55,$C355)=VLOOKUP($C355,Besetzung!$B$2:$I$51,$F$24,0),"","&lt;&gt;"&amp;VLOOKUP($C355,Besetzung!$B$2:$I$51,$F$24,0)&amp;" "&amp;$C355),
IF($D355="Mindestens",
           IF(COUNTIF(Dienstplan!Y$6:Y$55,$C355)&gt;=VLOOKUP($C355,Besetzung!$B$2:$I$51,$F$24,0),"","&lt;"&amp;VLOOKUP($C355,Besetzung!$B$2:$I$51,$F$24,0)&amp;" "&amp;$C355),
IF($D355="Höchstens",
           IF(COUNTIF(Dienstplan!Y$6:Y$55,$C355)&lt;=VLOOKUP($C355,Besetzung!$B$2:$I$51,$F$24,0),"","&gt;"&amp;VLOOKUP($C355,Besetzung!$B$2:$I$51,$F$24,0)&amp;" "&amp;$C355),
"sonst"))),
IF($D355="Genau",
           IF(COUNTIF(Dienstplan!Y$6:Y$55,$C355)=VLOOKUP($C355,Besetzung!$B$2:$I$51,Z$351+1,0),"","&lt;&gt;"&amp;VLOOKUP($C355,Besetzung!$B$2:$I$51,Z$351+1,0)&amp;" "&amp;$C355),
IF($D355="Mindestens",
           IF(COUNTIF(Dienstplan!Y$6:Y$55,$C355)&gt;=VLOOKUP($C355,Besetzung!$B$2:$I$51,Z$351+1,0),"","&lt;"&amp;VLOOKUP($C355,Besetzung!$B$2:$I$51,Z$351+1,0)&amp;" "&amp;$C355),
IF($D355="Höchstens",
           IF(COUNTIF(Dienstplan!Y$6:Y$55,$C355)&lt;=VLOOKUP($C355,Besetzung!$B$2:$I$51,Z$351+1,0),"","&gt;"&amp;VLOOKUP($C355,Besetzung!$B$2:$I$51,Z$351+1,0)&amp;" "&amp;$C355),
"sonst")))))</f>
        <v/>
      </c>
      <c r="AA355" s="37" t="str">
        <f>IF($C355="","",
IF(AA$352&lt;&gt;"",IF($D355="Genau",
           IF(COUNTIF(Dienstplan!Z$6:Z$55,$C355)=VLOOKUP($C355,Besetzung!$B$2:$I$51,$F$24,0),"","&lt;&gt;"&amp;VLOOKUP($C355,Besetzung!$B$2:$I$51,$F$24,0)&amp;" "&amp;$C355),
IF($D355="Mindestens",
           IF(COUNTIF(Dienstplan!Z$6:Z$55,$C355)&gt;=VLOOKUP($C355,Besetzung!$B$2:$I$51,$F$24,0),"","&lt;"&amp;VLOOKUP($C355,Besetzung!$B$2:$I$51,$F$24,0)&amp;" "&amp;$C355),
IF($D355="Höchstens",
           IF(COUNTIF(Dienstplan!Z$6:Z$55,$C355)&lt;=VLOOKUP($C355,Besetzung!$B$2:$I$51,$F$24,0),"","&gt;"&amp;VLOOKUP($C355,Besetzung!$B$2:$I$51,$F$24,0)&amp;" "&amp;$C355),
"sonst"))),
IF($D355="Genau",
           IF(COUNTIF(Dienstplan!Z$6:Z$55,$C355)=VLOOKUP($C355,Besetzung!$B$2:$I$51,AA$351+1,0),"","&lt;&gt;"&amp;VLOOKUP($C355,Besetzung!$B$2:$I$51,AA$351+1,0)&amp;" "&amp;$C355),
IF($D355="Mindestens",
           IF(COUNTIF(Dienstplan!Z$6:Z$55,$C355)&gt;=VLOOKUP($C355,Besetzung!$B$2:$I$51,AA$351+1,0),"","&lt;"&amp;VLOOKUP($C355,Besetzung!$B$2:$I$51,AA$351+1,0)&amp;" "&amp;$C355),
IF($D355="Höchstens",
           IF(COUNTIF(Dienstplan!Z$6:Z$55,$C355)&lt;=VLOOKUP($C355,Besetzung!$B$2:$I$51,AA$351+1,0),"","&gt;"&amp;VLOOKUP($C355,Besetzung!$B$2:$I$51,AA$351+1,0)&amp;" "&amp;$C355),
"sonst")))))</f>
        <v/>
      </c>
      <c r="AB355" s="37" t="str">
        <f>IF($C355="","",
IF(AB$352&lt;&gt;"",IF($D355="Genau",
           IF(COUNTIF(Dienstplan!AA$6:AA$55,$C355)=VLOOKUP($C355,Besetzung!$B$2:$I$51,$F$24,0),"","&lt;&gt;"&amp;VLOOKUP($C355,Besetzung!$B$2:$I$51,$F$24,0)&amp;" "&amp;$C355),
IF($D355="Mindestens",
           IF(COUNTIF(Dienstplan!AA$6:AA$55,$C355)&gt;=VLOOKUP($C355,Besetzung!$B$2:$I$51,$F$24,0),"","&lt;"&amp;VLOOKUP($C355,Besetzung!$B$2:$I$51,$F$24,0)&amp;" "&amp;$C355),
IF($D355="Höchstens",
           IF(COUNTIF(Dienstplan!AA$6:AA$55,$C355)&lt;=VLOOKUP($C355,Besetzung!$B$2:$I$51,$F$24,0),"","&gt;"&amp;VLOOKUP($C355,Besetzung!$B$2:$I$51,$F$24,0)&amp;" "&amp;$C355),
"sonst"))),
IF($D355="Genau",
           IF(COUNTIF(Dienstplan!AA$6:AA$55,$C355)=VLOOKUP($C355,Besetzung!$B$2:$I$51,AB$351+1,0),"","&lt;&gt;"&amp;VLOOKUP($C355,Besetzung!$B$2:$I$51,AB$351+1,0)&amp;" "&amp;$C355),
IF($D355="Mindestens",
           IF(COUNTIF(Dienstplan!AA$6:AA$55,$C355)&gt;=VLOOKUP($C355,Besetzung!$B$2:$I$51,AB$351+1,0),"","&lt;"&amp;VLOOKUP($C355,Besetzung!$B$2:$I$51,AB$351+1,0)&amp;" "&amp;$C355),
IF($D355="Höchstens",
           IF(COUNTIF(Dienstplan!AA$6:AA$55,$C355)&lt;=VLOOKUP($C355,Besetzung!$B$2:$I$51,AB$351+1,0),"","&gt;"&amp;VLOOKUP($C355,Besetzung!$B$2:$I$51,AB$351+1,0)&amp;" "&amp;$C355),
"sonst")))))</f>
        <v/>
      </c>
      <c r="AC355" s="37" t="str">
        <f>IF($C355="","",
IF(AC$352&lt;&gt;"",IF($D355="Genau",
           IF(COUNTIF(Dienstplan!AB$6:AB$55,$C355)=VLOOKUP($C355,Besetzung!$B$2:$I$51,$F$24,0),"","&lt;&gt;"&amp;VLOOKUP($C355,Besetzung!$B$2:$I$51,$F$24,0)&amp;" "&amp;$C355),
IF($D355="Mindestens",
           IF(COUNTIF(Dienstplan!AB$6:AB$55,$C355)&gt;=VLOOKUP($C355,Besetzung!$B$2:$I$51,$F$24,0),"","&lt;"&amp;VLOOKUP($C355,Besetzung!$B$2:$I$51,$F$24,0)&amp;" "&amp;$C355),
IF($D355="Höchstens",
           IF(COUNTIF(Dienstplan!AB$6:AB$55,$C355)&lt;=VLOOKUP($C355,Besetzung!$B$2:$I$51,$F$24,0),"","&gt;"&amp;VLOOKUP($C355,Besetzung!$B$2:$I$51,$F$24,0)&amp;" "&amp;$C355),
"sonst"))),
IF($D355="Genau",
           IF(COUNTIF(Dienstplan!AB$6:AB$55,$C355)=VLOOKUP($C355,Besetzung!$B$2:$I$51,AC$351+1,0),"","&lt;&gt;"&amp;VLOOKUP($C355,Besetzung!$B$2:$I$51,AC$351+1,0)&amp;" "&amp;$C355),
IF($D355="Mindestens",
           IF(COUNTIF(Dienstplan!AB$6:AB$55,$C355)&gt;=VLOOKUP($C355,Besetzung!$B$2:$I$51,AC$351+1,0),"","&lt;"&amp;VLOOKUP($C355,Besetzung!$B$2:$I$51,AC$351+1,0)&amp;" "&amp;$C355),
IF($D355="Höchstens",
           IF(COUNTIF(Dienstplan!AB$6:AB$55,$C355)&lt;=VLOOKUP($C355,Besetzung!$B$2:$I$51,AC$351+1,0),"","&gt;"&amp;VLOOKUP($C355,Besetzung!$B$2:$I$51,AC$351+1,0)&amp;" "&amp;$C355),
"sonst")))))</f>
        <v/>
      </c>
      <c r="AD355" s="37" t="str">
        <f>IF($C355="","",
IF(AD$352&lt;&gt;"",IF($D355="Genau",
           IF(COUNTIF(Dienstplan!AC$6:AC$55,$C355)=VLOOKUP($C355,Besetzung!$B$2:$I$51,$F$24,0),"","&lt;&gt;"&amp;VLOOKUP($C355,Besetzung!$B$2:$I$51,$F$24,0)&amp;" "&amp;$C355),
IF($D355="Mindestens",
           IF(COUNTIF(Dienstplan!AC$6:AC$55,$C355)&gt;=VLOOKUP($C355,Besetzung!$B$2:$I$51,$F$24,0),"","&lt;"&amp;VLOOKUP($C355,Besetzung!$B$2:$I$51,$F$24,0)&amp;" "&amp;$C355),
IF($D355="Höchstens",
           IF(COUNTIF(Dienstplan!AC$6:AC$55,$C355)&lt;=VLOOKUP($C355,Besetzung!$B$2:$I$51,$F$24,0),"","&gt;"&amp;VLOOKUP($C355,Besetzung!$B$2:$I$51,$F$24,0)&amp;" "&amp;$C355),
"sonst"))),
IF($D355="Genau",
           IF(COUNTIF(Dienstplan!AC$6:AC$55,$C355)=VLOOKUP($C355,Besetzung!$B$2:$I$51,AD$351+1,0),"","&lt;&gt;"&amp;VLOOKUP($C355,Besetzung!$B$2:$I$51,AD$351+1,0)&amp;" "&amp;$C355),
IF($D355="Mindestens",
           IF(COUNTIF(Dienstplan!AC$6:AC$55,$C355)&gt;=VLOOKUP($C355,Besetzung!$B$2:$I$51,AD$351+1,0),"","&lt;"&amp;VLOOKUP($C355,Besetzung!$B$2:$I$51,AD$351+1,0)&amp;" "&amp;$C355),
IF($D355="Höchstens",
           IF(COUNTIF(Dienstplan!AC$6:AC$55,$C355)&lt;=VLOOKUP($C355,Besetzung!$B$2:$I$51,AD$351+1,0),"","&gt;"&amp;VLOOKUP($C355,Besetzung!$B$2:$I$51,AD$351+1,0)&amp;" "&amp;$C355),
"sonst")))))</f>
        <v/>
      </c>
      <c r="AE355" s="37" t="str">
        <f>IF($C355="","",
IF(AE$352&lt;&gt;"",IF($D355="Genau",
           IF(COUNTIF(Dienstplan!AD$6:AD$55,$C355)=VLOOKUP($C355,Besetzung!$B$2:$I$51,$F$24,0),"","&lt;&gt;"&amp;VLOOKUP($C355,Besetzung!$B$2:$I$51,$F$24,0)&amp;" "&amp;$C355),
IF($D355="Mindestens",
           IF(COUNTIF(Dienstplan!AD$6:AD$55,$C355)&gt;=VLOOKUP($C355,Besetzung!$B$2:$I$51,$F$24,0),"","&lt;"&amp;VLOOKUP($C355,Besetzung!$B$2:$I$51,$F$24,0)&amp;" "&amp;$C355),
IF($D355="Höchstens",
           IF(COUNTIF(Dienstplan!AD$6:AD$55,$C355)&lt;=VLOOKUP($C355,Besetzung!$B$2:$I$51,$F$24,0),"","&gt;"&amp;VLOOKUP($C355,Besetzung!$B$2:$I$51,$F$24,0)&amp;" "&amp;$C355),
"sonst"))),
IF($D355="Genau",
           IF(COUNTIF(Dienstplan!AD$6:AD$55,$C355)=VLOOKUP($C355,Besetzung!$B$2:$I$51,AE$351+1,0),"","&lt;&gt;"&amp;VLOOKUP($C355,Besetzung!$B$2:$I$51,AE$351+1,0)&amp;" "&amp;$C355),
IF($D355="Mindestens",
           IF(COUNTIF(Dienstplan!AD$6:AD$55,$C355)&gt;=VLOOKUP($C355,Besetzung!$B$2:$I$51,AE$351+1,0),"","&lt;"&amp;VLOOKUP($C355,Besetzung!$B$2:$I$51,AE$351+1,0)&amp;" "&amp;$C355),
IF($D355="Höchstens",
           IF(COUNTIF(Dienstplan!AD$6:AD$55,$C355)&lt;=VLOOKUP($C355,Besetzung!$B$2:$I$51,AE$351+1,0),"","&gt;"&amp;VLOOKUP($C355,Besetzung!$B$2:$I$51,AE$351+1,0)&amp;" "&amp;$C355),
"sonst")))))</f>
        <v/>
      </c>
      <c r="AF355" s="37" t="str">
        <f>IF($C355="","",
IF(AF$352&lt;&gt;"",IF($D355="Genau",
           IF(COUNTIF(Dienstplan!AE$6:AE$55,$C355)=VLOOKUP($C355,Besetzung!$B$2:$I$51,$F$24,0),"","&lt;&gt;"&amp;VLOOKUP($C355,Besetzung!$B$2:$I$51,$F$24,0)&amp;" "&amp;$C355),
IF($D355="Mindestens",
           IF(COUNTIF(Dienstplan!AE$6:AE$55,$C355)&gt;=VLOOKUP($C355,Besetzung!$B$2:$I$51,$F$24,0),"","&lt;"&amp;VLOOKUP($C355,Besetzung!$B$2:$I$51,$F$24,0)&amp;" "&amp;$C355),
IF($D355="Höchstens",
           IF(COUNTIF(Dienstplan!AE$6:AE$55,$C355)&lt;=VLOOKUP($C355,Besetzung!$B$2:$I$51,$F$24,0),"","&gt;"&amp;VLOOKUP($C355,Besetzung!$B$2:$I$51,$F$24,0)&amp;" "&amp;$C355),
"sonst"))),
IF($D355="Genau",
           IF(COUNTIF(Dienstplan!AE$6:AE$55,$C355)=VLOOKUP($C355,Besetzung!$B$2:$I$51,AF$351+1,0),"","&lt;&gt;"&amp;VLOOKUP($C355,Besetzung!$B$2:$I$51,AF$351+1,0)&amp;" "&amp;$C355),
IF($D355="Mindestens",
           IF(COUNTIF(Dienstplan!AE$6:AE$55,$C355)&gt;=VLOOKUP($C355,Besetzung!$B$2:$I$51,AF$351+1,0),"","&lt;"&amp;VLOOKUP($C355,Besetzung!$B$2:$I$51,AF$351+1,0)&amp;" "&amp;$C355),
IF($D355="Höchstens",
           IF(COUNTIF(Dienstplan!AE$6:AE$55,$C355)&lt;=VLOOKUP($C355,Besetzung!$B$2:$I$51,AF$351+1,0),"","&gt;"&amp;VLOOKUP($C355,Besetzung!$B$2:$I$51,AF$351+1,0)&amp;" "&amp;$C355),
"sonst")))))</f>
        <v/>
      </c>
      <c r="AG355" s="37" t="str">
        <f>IF($C355="","",
IF(AG$352&lt;&gt;"",IF($D355="Genau",
           IF(COUNTIF(Dienstplan!AF$6:AF$55,$C355)=VLOOKUP($C355,Besetzung!$B$2:$I$51,$F$24,0),"","&lt;&gt;"&amp;VLOOKUP($C355,Besetzung!$B$2:$I$51,$F$24,0)&amp;" "&amp;$C355),
IF($D355="Mindestens",
           IF(COUNTIF(Dienstplan!AF$6:AF$55,$C355)&gt;=VLOOKUP($C355,Besetzung!$B$2:$I$51,$F$24,0),"","&lt;"&amp;VLOOKUP($C355,Besetzung!$B$2:$I$51,$F$24,0)&amp;" "&amp;$C355),
IF($D355="Höchstens",
           IF(COUNTIF(Dienstplan!AF$6:AF$55,$C355)&lt;=VLOOKUP($C355,Besetzung!$B$2:$I$51,$F$24,0),"","&gt;"&amp;VLOOKUP($C355,Besetzung!$B$2:$I$51,$F$24,0)&amp;" "&amp;$C355),
"sonst"))),
IF($D355="Genau",
           IF(COUNTIF(Dienstplan!AF$6:AF$55,$C355)=VLOOKUP($C355,Besetzung!$B$2:$I$51,AG$351+1,0),"","&lt;&gt;"&amp;VLOOKUP($C355,Besetzung!$B$2:$I$51,AG$351+1,0)&amp;" "&amp;$C355),
IF($D355="Mindestens",
           IF(COUNTIF(Dienstplan!AF$6:AF$55,$C355)&gt;=VLOOKUP($C355,Besetzung!$B$2:$I$51,AG$351+1,0),"","&lt;"&amp;VLOOKUP($C355,Besetzung!$B$2:$I$51,AG$351+1,0)&amp;" "&amp;$C355),
IF($D355="Höchstens",
           IF(COUNTIF(Dienstplan!AF$6:AF$55,$C355)&lt;=VLOOKUP($C355,Besetzung!$B$2:$I$51,AG$351+1,0),"","&gt;"&amp;VLOOKUP($C355,Besetzung!$B$2:$I$51,AG$351+1,0)&amp;" "&amp;$C355),
"sonst")))))</f>
        <v/>
      </c>
      <c r="AH355" s="37" t="str">
        <f>IF($C355="","",
IF(AH$352&lt;&gt;"",IF($D355="Genau",
           IF(COUNTIF(Dienstplan!AG$6:AG$55,$C355)=VLOOKUP($C355,Besetzung!$B$2:$I$51,$F$24,0),"","&lt;&gt;"&amp;VLOOKUP($C355,Besetzung!$B$2:$I$51,$F$24,0)&amp;" "&amp;$C355),
IF($D355="Mindestens",
           IF(COUNTIF(Dienstplan!AG$6:AG$55,$C355)&gt;=VLOOKUP($C355,Besetzung!$B$2:$I$51,$F$24,0),"","&lt;"&amp;VLOOKUP($C355,Besetzung!$B$2:$I$51,$F$24,0)&amp;" "&amp;$C355),
IF($D355="Höchstens",
           IF(COUNTIF(Dienstplan!AG$6:AG$55,$C355)&lt;=VLOOKUP($C355,Besetzung!$B$2:$I$51,$F$24,0),"","&gt;"&amp;VLOOKUP($C355,Besetzung!$B$2:$I$51,$F$24,0)&amp;" "&amp;$C355),
"sonst"))),
IF($D355="Genau",
           IF(COUNTIF(Dienstplan!AG$6:AG$55,$C355)=VLOOKUP($C355,Besetzung!$B$2:$I$51,AH$351+1,0),"","&lt;&gt;"&amp;VLOOKUP($C355,Besetzung!$B$2:$I$51,AH$351+1,0)&amp;" "&amp;$C355),
IF($D355="Mindestens",
           IF(COUNTIF(Dienstplan!AG$6:AG$55,$C355)&gt;=VLOOKUP($C355,Besetzung!$B$2:$I$51,AH$351+1,0),"","&lt;"&amp;VLOOKUP($C355,Besetzung!$B$2:$I$51,AH$351+1,0)&amp;" "&amp;$C355),
IF($D355="Höchstens",
           IF(COUNTIF(Dienstplan!AG$6:AG$55,$C355)&lt;=VLOOKUP($C355,Besetzung!$B$2:$I$51,AH$351+1,0),"","&gt;"&amp;VLOOKUP($C355,Besetzung!$B$2:$I$51,AH$351+1,0)&amp;" "&amp;$C355),
"sonst")))))</f>
        <v/>
      </c>
      <c r="AI355" s="37" t="str">
        <f>IF($C355="","",
IF(AI$352&lt;&gt;"",IF($D355="Genau",
           IF(COUNTIF(Dienstplan!AH$6:AH$55,$C355)=VLOOKUP($C355,Besetzung!$B$2:$I$51,$F$24,0),"","&lt;&gt;"&amp;VLOOKUP($C355,Besetzung!$B$2:$I$51,$F$24,0)&amp;" "&amp;$C355),
IF($D355="Mindestens",
           IF(COUNTIF(Dienstplan!AH$6:AH$55,$C355)&gt;=VLOOKUP($C355,Besetzung!$B$2:$I$51,$F$24,0),"","&lt;"&amp;VLOOKUP($C355,Besetzung!$B$2:$I$51,$F$24,0)&amp;" "&amp;$C355),
IF($D355="Höchstens",
           IF(COUNTIF(Dienstplan!AH$6:AH$55,$C355)&lt;=VLOOKUP($C355,Besetzung!$B$2:$I$51,$F$24,0),"","&gt;"&amp;VLOOKUP($C355,Besetzung!$B$2:$I$51,$F$24,0)&amp;" "&amp;$C355),
"sonst"))),
IF($D355="Genau",
           IF(COUNTIF(Dienstplan!AH$6:AH$55,$C355)=VLOOKUP($C355,Besetzung!$B$2:$I$51,AI$351+1,0),"","&lt;&gt;"&amp;VLOOKUP($C355,Besetzung!$B$2:$I$51,AI$351+1,0)&amp;" "&amp;$C355),
IF($D355="Mindestens",
           IF(COUNTIF(Dienstplan!AH$6:AH$55,$C355)&gt;=VLOOKUP($C355,Besetzung!$B$2:$I$51,AI$351+1,0),"","&lt;"&amp;VLOOKUP($C355,Besetzung!$B$2:$I$51,AI$351+1,0)&amp;" "&amp;$C355),
IF($D355="Höchstens",
           IF(COUNTIF(Dienstplan!AH$6:AH$55,$C355)&lt;=VLOOKUP($C355,Besetzung!$B$2:$I$51,AI$351+1,0),"","&gt;"&amp;VLOOKUP($C355,Besetzung!$B$2:$I$51,AI$351+1,0)&amp;" "&amp;$C355),
"sonst")))))</f>
        <v/>
      </c>
      <c r="AJ355" s="37" t="str">
        <f>IF($C355="","",
IF(AJ$352&lt;&gt;"",IF($D355="Genau",
           IF(COUNTIF(Dienstplan!AI$6:AI$55,$C355)=VLOOKUP($C355,Besetzung!$B$2:$I$51,$F$24,0),"","&lt;&gt;"&amp;VLOOKUP($C355,Besetzung!$B$2:$I$51,$F$24,0)&amp;" "&amp;$C355),
IF($D355="Mindestens",
           IF(COUNTIF(Dienstplan!AI$6:AI$55,$C355)&gt;=VLOOKUP($C355,Besetzung!$B$2:$I$51,$F$24,0),"","&lt;"&amp;VLOOKUP($C355,Besetzung!$B$2:$I$51,$F$24,0)&amp;" "&amp;$C355),
IF($D355="Höchstens",
           IF(COUNTIF(Dienstplan!AI$6:AI$55,$C355)&lt;=VLOOKUP($C355,Besetzung!$B$2:$I$51,$F$24,0),"","&gt;"&amp;VLOOKUP($C355,Besetzung!$B$2:$I$51,$F$24,0)&amp;" "&amp;$C355),
"sonst"))),
IF($D355="Genau",
           IF(COUNTIF(Dienstplan!AI$6:AI$55,$C355)=VLOOKUP($C355,Besetzung!$B$2:$I$51,AJ$351+1,0),"","&lt;&gt;"&amp;VLOOKUP($C355,Besetzung!$B$2:$I$51,AJ$351+1,0)&amp;" "&amp;$C355),
IF($D355="Mindestens",
           IF(COUNTIF(Dienstplan!AI$6:AI$55,$C355)&gt;=VLOOKUP($C355,Besetzung!$B$2:$I$51,AJ$351+1,0),"","&lt;"&amp;VLOOKUP($C355,Besetzung!$B$2:$I$51,AJ$351+1,0)&amp;" "&amp;$C355),
IF($D355="Höchstens",
           IF(COUNTIF(Dienstplan!AI$6:AI$55,$C355)&lt;=VLOOKUP($C355,Besetzung!$B$2:$I$51,AJ$351+1,0),"","&gt;"&amp;VLOOKUP($C355,Besetzung!$B$2:$I$51,AJ$351+1,0)&amp;" "&amp;$C355),
"sonst")))))</f>
        <v/>
      </c>
      <c r="AK355" s="32" t="str">
        <f>IF($C355="","",
IF(AK$352&lt;&gt;"",IF($D355="Genau",
           IF(COUNTIF(Dienstplan!AJ$6:AJ$55,$C355)=VLOOKUP($C355,Besetzung!$B$2:$I$51,$F$24,0),"","&lt;&gt;"&amp;VLOOKUP($C355,Besetzung!$B$2:$I$51,$F$24,0)&amp;" "&amp;$C355),
IF($D355="Mindestens",
           IF(COUNTIF(Dienstplan!AJ$6:AJ$55,$C355)&gt;=VLOOKUP($C355,Besetzung!$B$2:$I$51,$F$24,0),"","&lt;"&amp;VLOOKUP($C355,Besetzung!$B$2:$I$51,$F$24,0)&amp;" "&amp;$C355),
IF($D355="Höchstens",
           IF(COUNTIF(Dienstplan!AJ$6:AJ$55,$C355)&lt;=VLOOKUP($C355,Besetzung!$B$2:$I$51,$F$24,0),"","&gt;"&amp;VLOOKUP($C355,Besetzung!$B$2:$I$51,$F$24,0)&amp;" "&amp;$C355),
"sonst"))),
IF($D355="Genau",
           IF(COUNTIF(Dienstplan!AJ$6:AJ$55,$C355)=VLOOKUP($C355,Besetzung!$B$2:$I$51,AK$351+1,0),"","&lt;&gt;"&amp;VLOOKUP($C355,Besetzung!$B$2:$I$51,AK$351+1,0)&amp;" "&amp;$C355),
IF($D355="Mindestens",
           IF(COUNTIF(Dienstplan!AJ$6:AJ$55,$C355)&gt;=VLOOKUP($C355,Besetzung!$B$2:$I$51,AK$351+1,0),"","&lt;"&amp;VLOOKUP($C355,Besetzung!$B$2:$I$51,AK$351+1,0)&amp;" "&amp;$C355),
IF($D355="Höchstens",
           IF(COUNTIF(Dienstplan!AJ$6:AJ$55,$C355)&lt;=VLOOKUP($C355,Besetzung!$B$2:$I$51,AK$351+1,0),"","&gt;"&amp;VLOOKUP($C355,Besetzung!$B$2:$I$51,AK$351+1,0)&amp;" "&amp;$C355),
"sonst")))))</f>
        <v/>
      </c>
    </row>
    <row r="356" spans="1:37" x14ac:dyDescent="0.25">
      <c r="A356" s="82" t="str">
        <f>IF(Feiertage!D206&lt;&gt;"",Feiertage!B206,"")</f>
        <v/>
      </c>
      <c r="C356" s="31" t="str">
        <f>Besetzung!B4</f>
        <v>S8</v>
      </c>
      <c r="D356" t="str">
        <f>Besetzung!J4</f>
        <v>Mindestens</v>
      </c>
      <c r="G356" s="31" t="str">
        <f>IF($C356="","",
IF(G$352&lt;&gt;"",IF($D356="Genau",
           IF(COUNTIF(Dienstplan!F$6:F$55,$C356)=VLOOKUP($C356,Besetzung!$B$2:$I$51,$F$24,0),"","&lt;&gt;"&amp;VLOOKUP($C356,Besetzung!$B$2:$I$51,$F$24,0)&amp;" "&amp;$C356),
IF($D356="Mindestens",
           IF(COUNTIF(Dienstplan!F$6:F$55,$C356)&gt;=VLOOKUP($C356,Besetzung!$B$2:$I$51,$F$24,0),"","&lt;"&amp;VLOOKUP($C356,Besetzung!$B$2:$I$51,$F$24,0)&amp;" "&amp;$C356),
IF($D356="Höchstens",
           IF(COUNTIF(Dienstplan!F$6:F$55,$C356)&lt;=VLOOKUP($C356,Besetzung!$B$2:$I$51,$F$24,0),"","&gt;"&amp;VLOOKUP($C356,Besetzung!$B$2:$I$51,$F$24,0)&amp;" "&amp;$C356),
"sonst"))),
IF($D356="Genau",
           IF(COUNTIF(Dienstplan!F$6:F$55,$C356)=VLOOKUP($C356,Besetzung!$B$2:$I$51,G$351+1,0),"","&lt;&gt;"&amp;VLOOKUP($C356,Besetzung!$B$2:$I$51,G$351+1,0)&amp;" "&amp;$C356),
IF($D356="Mindestens",
           IF(COUNTIF(Dienstplan!F$6:F$55,$C356)&gt;=VLOOKUP($C356,Besetzung!$B$2:$I$51,G$351+1,0),"","&lt;"&amp;VLOOKUP($C356,Besetzung!$B$2:$I$51,G$351+1,0)&amp;" "&amp;$C356),
IF($D356="Höchstens",
           IF(COUNTIF(Dienstplan!F$6:F$55,$C356)&lt;=VLOOKUP($C356,Besetzung!$B$2:$I$51,G$351+1,0),"","&gt;"&amp;VLOOKUP($C356,Besetzung!$B$2:$I$51,G$351+1,0)&amp;" "&amp;$C356),
"sonst")))))</f>
        <v/>
      </c>
      <c r="H356" s="37" t="str">
        <f>IF($C356="","",
IF(H$352&lt;&gt;"",IF($D356="Genau",
           IF(COUNTIF(Dienstplan!G$6:G$55,$C356)=VLOOKUP($C356,Besetzung!$B$2:$I$51,$F$24,0),"","&lt;&gt;"&amp;VLOOKUP($C356,Besetzung!$B$2:$I$51,$F$24,0)&amp;" "&amp;$C356),
IF($D356="Mindestens",
           IF(COUNTIF(Dienstplan!G$6:G$55,$C356)&gt;=VLOOKUP($C356,Besetzung!$B$2:$I$51,$F$24,0),"","&lt;"&amp;VLOOKUP($C356,Besetzung!$B$2:$I$51,$F$24,0)&amp;" "&amp;$C356),
IF($D356="Höchstens",
           IF(COUNTIF(Dienstplan!G$6:G$55,$C356)&lt;=VLOOKUP($C356,Besetzung!$B$2:$I$51,$F$24,0),"","&gt;"&amp;VLOOKUP($C356,Besetzung!$B$2:$I$51,$F$24,0)&amp;" "&amp;$C356),
"sonst"))),
IF($D356="Genau",
           IF(COUNTIF(Dienstplan!G$6:G$55,$C356)=VLOOKUP($C356,Besetzung!$B$2:$I$51,H$351+1,0),"","&lt;&gt;"&amp;VLOOKUP($C356,Besetzung!$B$2:$I$51,H$351+1,0)&amp;" "&amp;$C356),
IF($D356="Mindestens",
           IF(COUNTIF(Dienstplan!G$6:G$55,$C356)&gt;=VLOOKUP($C356,Besetzung!$B$2:$I$51,H$351+1,0),"","&lt;"&amp;VLOOKUP($C356,Besetzung!$B$2:$I$51,H$351+1,0)&amp;" "&amp;$C356),
IF($D356="Höchstens",
           IF(COUNTIF(Dienstplan!G$6:G$55,$C356)&lt;=VLOOKUP($C356,Besetzung!$B$2:$I$51,H$351+1,0),"","&gt;"&amp;VLOOKUP($C356,Besetzung!$B$2:$I$51,H$351+1,0)&amp;" "&amp;$C356),
"sonst")))))</f>
        <v/>
      </c>
      <c r="I356" s="37" t="str">
        <f>IF($C356="","",
IF(I$352&lt;&gt;"",IF($D356="Genau",
           IF(COUNTIF(Dienstplan!H$6:H$55,$C356)=VLOOKUP($C356,Besetzung!$B$2:$I$51,$F$24,0),"","&lt;&gt;"&amp;VLOOKUP($C356,Besetzung!$B$2:$I$51,$F$24,0)&amp;" "&amp;$C356),
IF($D356="Mindestens",
           IF(COUNTIF(Dienstplan!H$6:H$55,$C356)&gt;=VLOOKUP($C356,Besetzung!$B$2:$I$51,$F$24,0),"","&lt;"&amp;VLOOKUP($C356,Besetzung!$B$2:$I$51,$F$24,0)&amp;" "&amp;$C356),
IF($D356="Höchstens",
           IF(COUNTIF(Dienstplan!H$6:H$55,$C356)&lt;=VLOOKUP($C356,Besetzung!$B$2:$I$51,$F$24,0),"","&gt;"&amp;VLOOKUP($C356,Besetzung!$B$2:$I$51,$F$24,0)&amp;" "&amp;$C356),
"sonst"))),
IF($D356="Genau",
           IF(COUNTIF(Dienstplan!H$6:H$55,$C356)=VLOOKUP($C356,Besetzung!$B$2:$I$51,I$351+1,0),"","&lt;&gt;"&amp;VLOOKUP($C356,Besetzung!$B$2:$I$51,I$351+1,0)&amp;" "&amp;$C356),
IF($D356="Mindestens",
           IF(COUNTIF(Dienstplan!H$6:H$55,$C356)&gt;=VLOOKUP($C356,Besetzung!$B$2:$I$51,I$351+1,0),"","&lt;"&amp;VLOOKUP($C356,Besetzung!$B$2:$I$51,I$351+1,0)&amp;" "&amp;$C356),
IF($D356="Höchstens",
           IF(COUNTIF(Dienstplan!H$6:H$55,$C356)&lt;=VLOOKUP($C356,Besetzung!$B$2:$I$51,I$351+1,0),"","&gt;"&amp;VLOOKUP($C356,Besetzung!$B$2:$I$51,I$351+1,0)&amp;" "&amp;$C356),
"sonst")))))</f>
        <v>&lt;1 S8</v>
      </c>
      <c r="J356" s="37" t="str">
        <f>IF($C356="","",
IF(J$352&lt;&gt;"",IF($D356="Genau",
           IF(COUNTIF(Dienstplan!I$6:I$55,$C356)=VLOOKUP($C356,Besetzung!$B$2:$I$51,$F$24,0),"","&lt;&gt;"&amp;VLOOKUP($C356,Besetzung!$B$2:$I$51,$F$24,0)&amp;" "&amp;$C356),
IF($D356="Mindestens",
           IF(COUNTIF(Dienstplan!I$6:I$55,$C356)&gt;=VLOOKUP($C356,Besetzung!$B$2:$I$51,$F$24,0),"","&lt;"&amp;VLOOKUP($C356,Besetzung!$B$2:$I$51,$F$24,0)&amp;" "&amp;$C356),
IF($D356="Höchstens",
           IF(COUNTIF(Dienstplan!I$6:I$55,$C356)&lt;=VLOOKUP($C356,Besetzung!$B$2:$I$51,$F$24,0),"","&gt;"&amp;VLOOKUP($C356,Besetzung!$B$2:$I$51,$F$24,0)&amp;" "&amp;$C356),
"sonst"))),
IF($D356="Genau",
           IF(COUNTIF(Dienstplan!I$6:I$55,$C356)=VLOOKUP($C356,Besetzung!$B$2:$I$51,J$351+1,0),"","&lt;&gt;"&amp;VLOOKUP($C356,Besetzung!$B$2:$I$51,J$351+1,0)&amp;" "&amp;$C356),
IF($D356="Mindestens",
           IF(COUNTIF(Dienstplan!I$6:I$55,$C356)&gt;=VLOOKUP($C356,Besetzung!$B$2:$I$51,J$351+1,0),"","&lt;"&amp;VLOOKUP($C356,Besetzung!$B$2:$I$51,J$351+1,0)&amp;" "&amp;$C356),
IF($D356="Höchstens",
           IF(COUNTIF(Dienstplan!I$6:I$55,$C356)&lt;=VLOOKUP($C356,Besetzung!$B$2:$I$51,J$351+1,0),"","&gt;"&amp;VLOOKUP($C356,Besetzung!$B$2:$I$51,J$351+1,0)&amp;" "&amp;$C356),
"sonst")))))</f>
        <v/>
      </c>
      <c r="K356" s="37" t="str">
        <f>IF($C356="","",
IF(K$352&lt;&gt;"",IF($D356="Genau",
           IF(COUNTIF(Dienstplan!J$6:J$55,$C356)=VLOOKUP($C356,Besetzung!$B$2:$I$51,$F$24,0),"","&lt;&gt;"&amp;VLOOKUP($C356,Besetzung!$B$2:$I$51,$F$24,0)&amp;" "&amp;$C356),
IF($D356="Mindestens",
           IF(COUNTIF(Dienstplan!J$6:J$55,$C356)&gt;=VLOOKUP($C356,Besetzung!$B$2:$I$51,$F$24,0),"","&lt;"&amp;VLOOKUP($C356,Besetzung!$B$2:$I$51,$F$24,0)&amp;" "&amp;$C356),
IF($D356="Höchstens",
           IF(COUNTIF(Dienstplan!J$6:J$55,$C356)&lt;=VLOOKUP($C356,Besetzung!$B$2:$I$51,$F$24,0),"","&gt;"&amp;VLOOKUP($C356,Besetzung!$B$2:$I$51,$F$24,0)&amp;" "&amp;$C356),
"sonst"))),
IF($D356="Genau",
           IF(COUNTIF(Dienstplan!J$6:J$55,$C356)=VLOOKUP($C356,Besetzung!$B$2:$I$51,K$351+1,0),"","&lt;&gt;"&amp;VLOOKUP($C356,Besetzung!$B$2:$I$51,K$351+1,0)&amp;" "&amp;$C356),
IF($D356="Mindestens",
           IF(COUNTIF(Dienstplan!J$6:J$55,$C356)&gt;=VLOOKUP($C356,Besetzung!$B$2:$I$51,K$351+1,0),"","&lt;"&amp;VLOOKUP($C356,Besetzung!$B$2:$I$51,K$351+1,0)&amp;" "&amp;$C356),
IF($D356="Höchstens",
           IF(COUNTIF(Dienstplan!J$6:J$55,$C356)&lt;=VLOOKUP($C356,Besetzung!$B$2:$I$51,K$351+1,0),"","&gt;"&amp;VLOOKUP($C356,Besetzung!$B$2:$I$51,K$351+1,0)&amp;" "&amp;$C356),
"sonst")))))</f>
        <v/>
      </c>
      <c r="L356" s="37" t="str">
        <f>IF($C356="","",
IF(L$352&lt;&gt;"",IF($D356="Genau",
           IF(COUNTIF(Dienstplan!K$6:K$55,$C356)=VLOOKUP($C356,Besetzung!$B$2:$I$51,$F$24,0),"","&lt;&gt;"&amp;VLOOKUP($C356,Besetzung!$B$2:$I$51,$F$24,0)&amp;" "&amp;$C356),
IF($D356="Mindestens",
           IF(COUNTIF(Dienstplan!K$6:K$55,$C356)&gt;=VLOOKUP($C356,Besetzung!$B$2:$I$51,$F$24,0),"","&lt;"&amp;VLOOKUP($C356,Besetzung!$B$2:$I$51,$F$24,0)&amp;" "&amp;$C356),
IF($D356="Höchstens",
           IF(COUNTIF(Dienstplan!K$6:K$55,$C356)&lt;=VLOOKUP($C356,Besetzung!$B$2:$I$51,$F$24,0),"","&gt;"&amp;VLOOKUP($C356,Besetzung!$B$2:$I$51,$F$24,0)&amp;" "&amp;$C356),
"sonst"))),
IF($D356="Genau",
           IF(COUNTIF(Dienstplan!K$6:K$55,$C356)=VLOOKUP($C356,Besetzung!$B$2:$I$51,L$351+1,0),"","&lt;&gt;"&amp;VLOOKUP($C356,Besetzung!$B$2:$I$51,L$351+1,0)&amp;" "&amp;$C356),
IF($D356="Mindestens",
           IF(COUNTIF(Dienstplan!K$6:K$55,$C356)&gt;=VLOOKUP($C356,Besetzung!$B$2:$I$51,L$351+1,0),"","&lt;"&amp;VLOOKUP($C356,Besetzung!$B$2:$I$51,L$351+1,0)&amp;" "&amp;$C356),
IF($D356="Höchstens",
           IF(COUNTIF(Dienstplan!K$6:K$55,$C356)&lt;=VLOOKUP($C356,Besetzung!$B$2:$I$51,L$351+1,0),"","&gt;"&amp;VLOOKUP($C356,Besetzung!$B$2:$I$51,L$351+1,0)&amp;" "&amp;$C356),
"sonst")))))</f>
        <v>&lt;1 S8</v>
      </c>
      <c r="M356" s="37" t="str">
        <f>IF($C356="","",
IF(M$352&lt;&gt;"",IF($D356="Genau",
           IF(COUNTIF(Dienstplan!L$6:L$55,$C356)=VLOOKUP($C356,Besetzung!$B$2:$I$51,$F$24,0),"","&lt;&gt;"&amp;VLOOKUP($C356,Besetzung!$B$2:$I$51,$F$24,0)&amp;" "&amp;$C356),
IF($D356="Mindestens",
           IF(COUNTIF(Dienstplan!L$6:L$55,$C356)&gt;=VLOOKUP($C356,Besetzung!$B$2:$I$51,$F$24,0),"","&lt;"&amp;VLOOKUP($C356,Besetzung!$B$2:$I$51,$F$24,0)&amp;" "&amp;$C356),
IF($D356="Höchstens",
           IF(COUNTIF(Dienstplan!L$6:L$55,$C356)&lt;=VLOOKUP($C356,Besetzung!$B$2:$I$51,$F$24,0),"","&gt;"&amp;VLOOKUP($C356,Besetzung!$B$2:$I$51,$F$24,0)&amp;" "&amp;$C356),
"sonst"))),
IF($D356="Genau",
           IF(COUNTIF(Dienstplan!L$6:L$55,$C356)=VLOOKUP($C356,Besetzung!$B$2:$I$51,M$351+1,0),"","&lt;&gt;"&amp;VLOOKUP($C356,Besetzung!$B$2:$I$51,M$351+1,0)&amp;" "&amp;$C356),
IF($D356="Mindestens",
           IF(COUNTIF(Dienstplan!L$6:L$55,$C356)&gt;=VLOOKUP($C356,Besetzung!$B$2:$I$51,M$351+1,0),"","&lt;"&amp;VLOOKUP($C356,Besetzung!$B$2:$I$51,M$351+1,0)&amp;" "&amp;$C356),
IF($D356="Höchstens",
           IF(COUNTIF(Dienstplan!L$6:L$55,$C356)&lt;=VLOOKUP($C356,Besetzung!$B$2:$I$51,M$351+1,0),"","&gt;"&amp;VLOOKUP($C356,Besetzung!$B$2:$I$51,M$351+1,0)&amp;" "&amp;$C356),
"sonst")))))</f>
        <v>&lt;1 S8</v>
      </c>
      <c r="N356" s="37" t="str">
        <f>IF($C356="","",
IF(N$352&lt;&gt;"",IF($D356="Genau",
           IF(COUNTIF(Dienstplan!M$6:M$55,$C356)=VLOOKUP($C356,Besetzung!$B$2:$I$51,$F$24,0),"","&lt;&gt;"&amp;VLOOKUP($C356,Besetzung!$B$2:$I$51,$F$24,0)&amp;" "&amp;$C356),
IF($D356="Mindestens",
           IF(COUNTIF(Dienstplan!M$6:M$55,$C356)&gt;=VLOOKUP($C356,Besetzung!$B$2:$I$51,$F$24,0),"","&lt;"&amp;VLOOKUP($C356,Besetzung!$B$2:$I$51,$F$24,0)&amp;" "&amp;$C356),
IF($D356="Höchstens",
           IF(COUNTIF(Dienstplan!M$6:M$55,$C356)&lt;=VLOOKUP($C356,Besetzung!$B$2:$I$51,$F$24,0),"","&gt;"&amp;VLOOKUP($C356,Besetzung!$B$2:$I$51,$F$24,0)&amp;" "&amp;$C356),
"sonst"))),
IF($D356="Genau",
           IF(COUNTIF(Dienstplan!M$6:M$55,$C356)=VLOOKUP($C356,Besetzung!$B$2:$I$51,N$351+1,0),"","&lt;&gt;"&amp;VLOOKUP($C356,Besetzung!$B$2:$I$51,N$351+1,0)&amp;" "&amp;$C356),
IF($D356="Mindestens",
           IF(COUNTIF(Dienstplan!M$6:M$55,$C356)&gt;=VLOOKUP($C356,Besetzung!$B$2:$I$51,N$351+1,0),"","&lt;"&amp;VLOOKUP($C356,Besetzung!$B$2:$I$51,N$351+1,0)&amp;" "&amp;$C356),
IF($D356="Höchstens",
           IF(COUNTIF(Dienstplan!M$6:M$55,$C356)&lt;=VLOOKUP($C356,Besetzung!$B$2:$I$51,N$351+1,0),"","&gt;"&amp;VLOOKUP($C356,Besetzung!$B$2:$I$51,N$351+1,0)&amp;" "&amp;$C356),
"sonst")))))</f>
        <v/>
      </c>
      <c r="O356" s="37" t="str">
        <f>IF($C356="","",
IF(O$352&lt;&gt;"",IF($D356="Genau",
           IF(COUNTIF(Dienstplan!N$6:N$55,$C356)=VLOOKUP($C356,Besetzung!$B$2:$I$51,$F$24,0),"","&lt;&gt;"&amp;VLOOKUP($C356,Besetzung!$B$2:$I$51,$F$24,0)&amp;" "&amp;$C356),
IF($D356="Mindestens",
           IF(COUNTIF(Dienstplan!N$6:N$55,$C356)&gt;=VLOOKUP($C356,Besetzung!$B$2:$I$51,$F$24,0),"","&lt;"&amp;VLOOKUP($C356,Besetzung!$B$2:$I$51,$F$24,0)&amp;" "&amp;$C356),
IF($D356="Höchstens",
           IF(COUNTIF(Dienstplan!N$6:N$55,$C356)&lt;=VLOOKUP($C356,Besetzung!$B$2:$I$51,$F$24,0),"","&gt;"&amp;VLOOKUP($C356,Besetzung!$B$2:$I$51,$F$24,0)&amp;" "&amp;$C356),
"sonst"))),
IF($D356="Genau",
           IF(COUNTIF(Dienstplan!N$6:N$55,$C356)=VLOOKUP($C356,Besetzung!$B$2:$I$51,O$351+1,0),"","&lt;&gt;"&amp;VLOOKUP($C356,Besetzung!$B$2:$I$51,O$351+1,0)&amp;" "&amp;$C356),
IF($D356="Mindestens",
           IF(COUNTIF(Dienstplan!N$6:N$55,$C356)&gt;=VLOOKUP($C356,Besetzung!$B$2:$I$51,O$351+1,0),"","&lt;"&amp;VLOOKUP($C356,Besetzung!$B$2:$I$51,O$351+1,0)&amp;" "&amp;$C356),
IF($D356="Höchstens",
           IF(COUNTIF(Dienstplan!N$6:N$55,$C356)&lt;=VLOOKUP($C356,Besetzung!$B$2:$I$51,O$351+1,0),"","&gt;"&amp;VLOOKUP($C356,Besetzung!$B$2:$I$51,O$351+1,0)&amp;" "&amp;$C356),
"sonst")))))</f>
        <v/>
      </c>
      <c r="P356" s="37" t="str">
        <f>IF($C356="","",
IF(P$352&lt;&gt;"",IF($D356="Genau",
           IF(COUNTIF(Dienstplan!O$6:O$55,$C356)=VLOOKUP($C356,Besetzung!$B$2:$I$51,$F$24,0),"","&lt;&gt;"&amp;VLOOKUP($C356,Besetzung!$B$2:$I$51,$F$24,0)&amp;" "&amp;$C356),
IF($D356="Mindestens",
           IF(COUNTIF(Dienstplan!O$6:O$55,$C356)&gt;=VLOOKUP($C356,Besetzung!$B$2:$I$51,$F$24,0),"","&lt;"&amp;VLOOKUP($C356,Besetzung!$B$2:$I$51,$F$24,0)&amp;" "&amp;$C356),
IF($D356="Höchstens",
           IF(COUNTIF(Dienstplan!O$6:O$55,$C356)&lt;=VLOOKUP($C356,Besetzung!$B$2:$I$51,$F$24,0),"","&gt;"&amp;VLOOKUP($C356,Besetzung!$B$2:$I$51,$F$24,0)&amp;" "&amp;$C356),
"sonst"))),
IF($D356="Genau",
           IF(COUNTIF(Dienstplan!O$6:O$55,$C356)=VLOOKUP($C356,Besetzung!$B$2:$I$51,P$351+1,0),"","&lt;&gt;"&amp;VLOOKUP($C356,Besetzung!$B$2:$I$51,P$351+1,0)&amp;" "&amp;$C356),
IF($D356="Mindestens",
           IF(COUNTIF(Dienstplan!O$6:O$55,$C356)&gt;=VLOOKUP($C356,Besetzung!$B$2:$I$51,P$351+1,0),"","&lt;"&amp;VLOOKUP($C356,Besetzung!$B$2:$I$51,P$351+1,0)&amp;" "&amp;$C356),
IF($D356="Höchstens",
           IF(COUNTIF(Dienstplan!O$6:O$55,$C356)&lt;=VLOOKUP($C356,Besetzung!$B$2:$I$51,P$351+1,0),"","&gt;"&amp;VLOOKUP($C356,Besetzung!$B$2:$I$51,P$351+1,0)&amp;" "&amp;$C356),
"sonst")))))</f>
        <v>&lt;1 S8</v>
      </c>
      <c r="Q356" s="37" t="str">
        <f>IF($C356="","",
IF(Q$352&lt;&gt;"",IF($D356="Genau",
           IF(COUNTIF(Dienstplan!P$6:P$55,$C356)=VLOOKUP($C356,Besetzung!$B$2:$I$51,$F$24,0),"","&lt;&gt;"&amp;VLOOKUP($C356,Besetzung!$B$2:$I$51,$F$24,0)&amp;" "&amp;$C356),
IF($D356="Mindestens",
           IF(COUNTIF(Dienstplan!P$6:P$55,$C356)&gt;=VLOOKUP($C356,Besetzung!$B$2:$I$51,$F$24,0),"","&lt;"&amp;VLOOKUP($C356,Besetzung!$B$2:$I$51,$F$24,0)&amp;" "&amp;$C356),
IF($D356="Höchstens",
           IF(COUNTIF(Dienstplan!P$6:P$55,$C356)&lt;=VLOOKUP($C356,Besetzung!$B$2:$I$51,$F$24,0),"","&gt;"&amp;VLOOKUP($C356,Besetzung!$B$2:$I$51,$F$24,0)&amp;" "&amp;$C356),
"sonst"))),
IF($D356="Genau",
           IF(COUNTIF(Dienstplan!P$6:P$55,$C356)=VLOOKUP($C356,Besetzung!$B$2:$I$51,Q$351+1,0),"","&lt;&gt;"&amp;VLOOKUP($C356,Besetzung!$B$2:$I$51,Q$351+1,0)&amp;" "&amp;$C356),
IF($D356="Mindestens",
           IF(COUNTIF(Dienstplan!P$6:P$55,$C356)&gt;=VLOOKUP($C356,Besetzung!$B$2:$I$51,Q$351+1,0),"","&lt;"&amp;VLOOKUP($C356,Besetzung!$B$2:$I$51,Q$351+1,0)&amp;" "&amp;$C356),
IF($D356="Höchstens",
           IF(COUNTIF(Dienstplan!P$6:P$55,$C356)&lt;=VLOOKUP($C356,Besetzung!$B$2:$I$51,Q$351+1,0),"","&gt;"&amp;VLOOKUP($C356,Besetzung!$B$2:$I$51,Q$351+1,0)&amp;" "&amp;$C356),
"sonst")))))</f>
        <v>&lt;1 S8</v>
      </c>
      <c r="R356" s="37" t="str">
        <f>IF($C356="","",
IF(R$352&lt;&gt;"",IF($D356="Genau",
           IF(COUNTIF(Dienstplan!Q$6:Q$55,$C356)=VLOOKUP($C356,Besetzung!$B$2:$I$51,$F$24,0),"","&lt;&gt;"&amp;VLOOKUP($C356,Besetzung!$B$2:$I$51,$F$24,0)&amp;" "&amp;$C356),
IF($D356="Mindestens",
           IF(COUNTIF(Dienstplan!Q$6:Q$55,$C356)&gt;=VLOOKUP($C356,Besetzung!$B$2:$I$51,$F$24,0),"","&lt;"&amp;VLOOKUP($C356,Besetzung!$B$2:$I$51,$F$24,0)&amp;" "&amp;$C356),
IF($D356="Höchstens",
           IF(COUNTIF(Dienstplan!Q$6:Q$55,$C356)&lt;=VLOOKUP($C356,Besetzung!$B$2:$I$51,$F$24,0),"","&gt;"&amp;VLOOKUP($C356,Besetzung!$B$2:$I$51,$F$24,0)&amp;" "&amp;$C356),
"sonst"))),
IF($D356="Genau",
           IF(COUNTIF(Dienstplan!Q$6:Q$55,$C356)=VLOOKUP($C356,Besetzung!$B$2:$I$51,R$351+1,0),"","&lt;&gt;"&amp;VLOOKUP($C356,Besetzung!$B$2:$I$51,R$351+1,0)&amp;" "&amp;$C356),
IF($D356="Mindestens",
           IF(COUNTIF(Dienstplan!Q$6:Q$55,$C356)&gt;=VLOOKUP($C356,Besetzung!$B$2:$I$51,R$351+1,0),"","&lt;"&amp;VLOOKUP($C356,Besetzung!$B$2:$I$51,R$351+1,0)&amp;" "&amp;$C356),
IF($D356="Höchstens",
           IF(COUNTIF(Dienstplan!Q$6:Q$55,$C356)&lt;=VLOOKUP($C356,Besetzung!$B$2:$I$51,R$351+1,0),"","&gt;"&amp;VLOOKUP($C356,Besetzung!$B$2:$I$51,R$351+1,0)&amp;" "&amp;$C356),
"sonst")))))</f>
        <v>&lt;1 S8</v>
      </c>
      <c r="S356" s="37" t="str">
        <f>IF($C356="","",
IF(S$352&lt;&gt;"",IF($D356="Genau",
           IF(COUNTIF(Dienstplan!R$6:R$55,$C356)=VLOOKUP($C356,Besetzung!$B$2:$I$51,$F$24,0),"","&lt;&gt;"&amp;VLOOKUP($C356,Besetzung!$B$2:$I$51,$F$24,0)&amp;" "&amp;$C356),
IF($D356="Mindestens",
           IF(COUNTIF(Dienstplan!R$6:R$55,$C356)&gt;=VLOOKUP($C356,Besetzung!$B$2:$I$51,$F$24,0),"","&lt;"&amp;VLOOKUP($C356,Besetzung!$B$2:$I$51,$F$24,0)&amp;" "&amp;$C356),
IF($D356="Höchstens",
           IF(COUNTIF(Dienstplan!R$6:R$55,$C356)&lt;=VLOOKUP($C356,Besetzung!$B$2:$I$51,$F$24,0),"","&gt;"&amp;VLOOKUP($C356,Besetzung!$B$2:$I$51,$F$24,0)&amp;" "&amp;$C356),
"sonst"))),
IF($D356="Genau",
           IF(COUNTIF(Dienstplan!R$6:R$55,$C356)=VLOOKUP($C356,Besetzung!$B$2:$I$51,S$351+1,0),"","&lt;&gt;"&amp;VLOOKUP($C356,Besetzung!$B$2:$I$51,S$351+1,0)&amp;" "&amp;$C356),
IF($D356="Mindestens",
           IF(COUNTIF(Dienstplan!R$6:R$55,$C356)&gt;=VLOOKUP($C356,Besetzung!$B$2:$I$51,S$351+1,0),"","&lt;"&amp;VLOOKUP($C356,Besetzung!$B$2:$I$51,S$351+1,0)&amp;" "&amp;$C356),
IF($D356="Höchstens",
           IF(COUNTIF(Dienstplan!R$6:R$55,$C356)&lt;=VLOOKUP($C356,Besetzung!$B$2:$I$51,S$351+1,0),"","&gt;"&amp;VLOOKUP($C356,Besetzung!$B$2:$I$51,S$351+1,0)&amp;" "&amp;$C356),
"sonst")))))</f>
        <v>&lt;1 S8</v>
      </c>
      <c r="T356" s="37" t="str">
        <f>IF($C356="","",
IF(T$352&lt;&gt;"",IF($D356="Genau",
           IF(COUNTIF(Dienstplan!S$6:S$55,$C356)=VLOOKUP($C356,Besetzung!$B$2:$I$51,$F$24,0),"","&lt;&gt;"&amp;VLOOKUP($C356,Besetzung!$B$2:$I$51,$F$24,0)&amp;" "&amp;$C356),
IF($D356="Mindestens",
           IF(COUNTIF(Dienstplan!S$6:S$55,$C356)&gt;=VLOOKUP($C356,Besetzung!$B$2:$I$51,$F$24,0),"","&lt;"&amp;VLOOKUP($C356,Besetzung!$B$2:$I$51,$F$24,0)&amp;" "&amp;$C356),
IF($D356="Höchstens",
           IF(COUNTIF(Dienstplan!S$6:S$55,$C356)&lt;=VLOOKUP($C356,Besetzung!$B$2:$I$51,$F$24,0),"","&gt;"&amp;VLOOKUP($C356,Besetzung!$B$2:$I$51,$F$24,0)&amp;" "&amp;$C356),
"sonst"))),
IF($D356="Genau",
           IF(COUNTIF(Dienstplan!S$6:S$55,$C356)=VLOOKUP($C356,Besetzung!$B$2:$I$51,T$351+1,0),"","&lt;&gt;"&amp;VLOOKUP($C356,Besetzung!$B$2:$I$51,T$351+1,0)&amp;" "&amp;$C356),
IF($D356="Mindestens",
           IF(COUNTIF(Dienstplan!S$6:S$55,$C356)&gt;=VLOOKUP($C356,Besetzung!$B$2:$I$51,T$351+1,0),"","&lt;"&amp;VLOOKUP($C356,Besetzung!$B$2:$I$51,T$351+1,0)&amp;" "&amp;$C356),
IF($D356="Höchstens",
           IF(COUNTIF(Dienstplan!S$6:S$55,$C356)&lt;=VLOOKUP($C356,Besetzung!$B$2:$I$51,T$351+1,0),"","&gt;"&amp;VLOOKUP($C356,Besetzung!$B$2:$I$51,T$351+1,0)&amp;" "&amp;$C356),
"sonst")))))</f>
        <v>&lt;1 S8</v>
      </c>
      <c r="U356" s="37" t="str">
        <f>IF($C356="","",
IF(U$352&lt;&gt;"",IF($D356="Genau",
           IF(COUNTIF(Dienstplan!T$6:T$55,$C356)=VLOOKUP($C356,Besetzung!$B$2:$I$51,$F$24,0),"","&lt;&gt;"&amp;VLOOKUP($C356,Besetzung!$B$2:$I$51,$F$24,0)&amp;" "&amp;$C356),
IF($D356="Mindestens",
           IF(COUNTIF(Dienstplan!T$6:T$55,$C356)&gt;=VLOOKUP($C356,Besetzung!$B$2:$I$51,$F$24,0),"","&lt;"&amp;VLOOKUP($C356,Besetzung!$B$2:$I$51,$F$24,0)&amp;" "&amp;$C356),
IF($D356="Höchstens",
           IF(COUNTIF(Dienstplan!T$6:T$55,$C356)&lt;=VLOOKUP($C356,Besetzung!$B$2:$I$51,$F$24,0),"","&gt;"&amp;VLOOKUP($C356,Besetzung!$B$2:$I$51,$F$24,0)&amp;" "&amp;$C356),
"sonst"))),
IF($D356="Genau",
           IF(COUNTIF(Dienstplan!T$6:T$55,$C356)=VLOOKUP($C356,Besetzung!$B$2:$I$51,U$351+1,0),"","&lt;&gt;"&amp;VLOOKUP($C356,Besetzung!$B$2:$I$51,U$351+1,0)&amp;" "&amp;$C356),
IF($D356="Mindestens",
           IF(COUNTIF(Dienstplan!T$6:T$55,$C356)&gt;=VLOOKUP($C356,Besetzung!$B$2:$I$51,U$351+1,0),"","&lt;"&amp;VLOOKUP($C356,Besetzung!$B$2:$I$51,U$351+1,0)&amp;" "&amp;$C356),
IF($D356="Höchstens",
           IF(COUNTIF(Dienstplan!T$6:T$55,$C356)&lt;=VLOOKUP($C356,Besetzung!$B$2:$I$51,U$351+1,0),"","&gt;"&amp;VLOOKUP($C356,Besetzung!$B$2:$I$51,U$351+1,0)&amp;" "&amp;$C356),
"sonst")))))</f>
        <v/>
      </c>
      <c r="V356" s="37" t="str">
        <f>IF($C356="","",
IF(V$352&lt;&gt;"",IF($D356="Genau",
           IF(COUNTIF(Dienstplan!U$6:U$55,$C356)=VLOOKUP($C356,Besetzung!$B$2:$I$51,$F$24,0),"","&lt;&gt;"&amp;VLOOKUP($C356,Besetzung!$B$2:$I$51,$F$24,0)&amp;" "&amp;$C356),
IF($D356="Mindestens",
           IF(COUNTIF(Dienstplan!U$6:U$55,$C356)&gt;=VLOOKUP($C356,Besetzung!$B$2:$I$51,$F$24,0),"","&lt;"&amp;VLOOKUP($C356,Besetzung!$B$2:$I$51,$F$24,0)&amp;" "&amp;$C356),
IF($D356="Höchstens",
           IF(COUNTIF(Dienstplan!U$6:U$55,$C356)&lt;=VLOOKUP($C356,Besetzung!$B$2:$I$51,$F$24,0),"","&gt;"&amp;VLOOKUP($C356,Besetzung!$B$2:$I$51,$F$24,0)&amp;" "&amp;$C356),
"sonst"))),
IF($D356="Genau",
           IF(COUNTIF(Dienstplan!U$6:U$55,$C356)=VLOOKUP($C356,Besetzung!$B$2:$I$51,V$351+1,0),"","&lt;&gt;"&amp;VLOOKUP($C356,Besetzung!$B$2:$I$51,V$351+1,0)&amp;" "&amp;$C356),
IF($D356="Mindestens",
           IF(COUNTIF(Dienstplan!U$6:U$55,$C356)&gt;=VLOOKUP($C356,Besetzung!$B$2:$I$51,V$351+1,0),"","&lt;"&amp;VLOOKUP($C356,Besetzung!$B$2:$I$51,V$351+1,0)&amp;" "&amp;$C356),
IF($D356="Höchstens",
           IF(COUNTIF(Dienstplan!U$6:U$55,$C356)&lt;=VLOOKUP($C356,Besetzung!$B$2:$I$51,V$351+1,0),"","&gt;"&amp;VLOOKUP($C356,Besetzung!$B$2:$I$51,V$351+1,0)&amp;" "&amp;$C356),
"sonst")))))</f>
        <v/>
      </c>
      <c r="W356" s="37" t="str">
        <f>IF($C356="","",
IF(W$352&lt;&gt;"",IF($D356="Genau",
           IF(COUNTIF(Dienstplan!V$6:V$55,$C356)=VLOOKUP($C356,Besetzung!$B$2:$I$51,$F$24,0),"","&lt;&gt;"&amp;VLOOKUP($C356,Besetzung!$B$2:$I$51,$F$24,0)&amp;" "&amp;$C356),
IF($D356="Mindestens",
           IF(COUNTIF(Dienstplan!V$6:V$55,$C356)&gt;=VLOOKUP($C356,Besetzung!$B$2:$I$51,$F$24,0),"","&lt;"&amp;VLOOKUP($C356,Besetzung!$B$2:$I$51,$F$24,0)&amp;" "&amp;$C356),
IF($D356="Höchstens",
           IF(COUNTIF(Dienstplan!V$6:V$55,$C356)&lt;=VLOOKUP($C356,Besetzung!$B$2:$I$51,$F$24,0),"","&gt;"&amp;VLOOKUP($C356,Besetzung!$B$2:$I$51,$F$24,0)&amp;" "&amp;$C356),
"sonst"))),
IF($D356="Genau",
           IF(COUNTIF(Dienstplan!V$6:V$55,$C356)=VLOOKUP($C356,Besetzung!$B$2:$I$51,W$351+1,0),"","&lt;&gt;"&amp;VLOOKUP($C356,Besetzung!$B$2:$I$51,W$351+1,0)&amp;" "&amp;$C356),
IF($D356="Mindestens",
           IF(COUNTIF(Dienstplan!V$6:V$55,$C356)&gt;=VLOOKUP($C356,Besetzung!$B$2:$I$51,W$351+1,0),"","&lt;"&amp;VLOOKUP($C356,Besetzung!$B$2:$I$51,W$351+1,0)&amp;" "&amp;$C356),
IF($D356="Höchstens",
           IF(COUNTIF(Dienstplan!V$6:V$55,$C356)&lt;=VLOOKUP($C356,Besetzung!$B$2:$I$51,W$351+1,0),"","&gt;"&amp;VLOOKUP($C356,Besetzung!$B$2:$I$51,W$351+1,0)&amp;" "&amp;$C356),
"sonst")))))</f>
        <v>&lt;1 S8</v>
      </c>
      <c r="X356" s="37" t="str">
        <f>IF($C356="","",
IF(X$352&lt;&gt;"",IF($D356="Genau",
           IF(COUNTIF(Dienstplan!W$6:W$55,$C356)=VLOOKUP($C356,Besetzung!$B$2:$I$51,$F$24,0),"","&lt;&gt;"&amp;VLOOKUP($C356,Besetzung!$B$2:$I$51,$F$24,0)&amp;" "&amp;$C356),
IF($D356="Mindestens",
           IF(COUNTIF(Dienstplan!W$6:W$55,$C356)&gt;=VLOOKUP($C356,Besetzung!$B$2:$I$51,$F$24,0),"","&lt;"&amp;VLOOKUP($C356,Besetzung!$B$2:$I$51,$F$24,0)&amp;" "&amp;$C356),
IF($D356="Höchstens",
           IF(COUNTIF(Dienstplan!W$6:W$55,$C356)&lt;=VLOOKUP($C356,Besetzung!$B$2:$I$51,$F$24,0),"","&gt;"&amp;VLOOKUP($C356,Besetzung!$B$2:$I$51,$F$24,0)&amp;" "&amp;$C356),
"sonst"))),
IF($D356="Genau",
           IF(COUNTIF(Dienstplan!W$6:W$55,$C356)=VLOOKUP($C356,Besetzung!$B$2:$I$51,X$351+1,0),"","&lt;&gt;"&amp;VLOOKUP($C356,Besetzung!$B$2:$I$51,X$351+1,0)&amp;" "&amp;$C356),
IF($D356="Mindestens",
           IF(COUNTIF(Dienstplan!W$6:W$55,$C356)&gt;=VLOOKUP($C356,Besetzung!$B$2:$I$51,X$351+1,0),"","&lt;"&amp;VLOOKUP($C356,Besetzung!$B$2:$I$51,X$351+1,0)&amp;" "&amp;$C356),
IF($D356="Höchstens",
           IF(COUNTIF(Dienstplan!W$6:W$55,$C356)&lt;=VLOOKUP($C356,Besetzung!$B$2:$I$51,X$351+1,0),"","&gt;"&amp;VLOOKUP($C356,Besetzung!$B$2:$I$51,X$351+1,0)&amp;" "&amp;$C356),
"sonst")))))</f>
        <v>&lt;1 S8</v>
      </c>
      <c r="Y356" s="37" t="str">
        <f>IF($C356="","",
IF(Y$352&lt;&gt;"",IF($D356="Genau",
           IF(COUNTIF(Dienstplan!X$6:X$55,$C356)=VLOOKUP($C356,Besetzung!$B$2:$I$51,$F$24,0),"","&lt;&gt;"&amp;VLOOKUP($C356,Besetzung!$B$2:$I$51,$F$24,0)&amp;" "&amp;$C356),
IF($D356="Mindestens",
           IF(COUNTIF(Dienstplan!X$6:X$55,$C356)&gt;=VLOOKUP($C356,Besetzung!$B$2:$I$51,$F$24,0),"","&lt;"&amp;VLOOKUP($C356,Besetzung!$B$2:$I$51,$F$24,0)&amp;" "&amp;$C356),
IF($D356="Höchstens",
           IF(COUNTIF(Dienstplan!X$6:X$55,$C356)&lt;=VLOOKUP($C356,Besetzung!$B$2:$I$51,$F$24,0),"","&gt;"&amp;VLOOKUP($C356,Besetzung!$B$2:$I$51,$F$24,0)&amp;" "&amp;$C356),
"sonst"))),
IF($D356="Genau",
           IF(COUNTIF(Dienstplan!X$6:X$55,$C356)=VLOOKUP($C356,Besetzung!$B$2:$I$51,Y$351+1,0),"","&lt;&gt;"&amp;VLOOKUP($C356,Besetzung!$B$2:$I$51,Y$351+1,0)&amp;" "&amp;$C356),
IF($D356="Mindestens",
           IF(COUNTIF(Dienstplan!X$6:X$55,$C356)&gt;=VLOOKUP($C356,Besetzung!$B$2:$I$51,Y$351+1,0),"","&lt;"&amp;VLOOKUP($C356,Besetzung!$B$2:$I$51,Y$351+1,0)&amp;" "&amp;$C356),
IF($D356="Höchstens",
           IF(COUNTIF(Dienstplan!X$6:X$55,$C356)&lt;=VLOOKUP($C356,Besetzung!$B$2:$I$51,Y$351+1,0),"","&gt;"&amp;VLOOKUP($C356,Besetzung!$B$2:$I$51,Y$351+1,0)&amp;" "&amp;$C356),
"sonst")))))</f>
        <v>&lt;1 S8</v>
      </c>
      <c r="Z356" s="37" t="str">
        <f>IF($C356="","",
IF(Z$352&lt;&gt;"",IF($D356="Genau",
           IF(COUNTIF(Dienstplan!Y$6:Y$55,$C356)=VLOOKUP($C356,Besetzung!$B$2:$I$51,$F$24,0),"","&lt;&gt;"&amp;VLOOKUP($C356,Besetzung!$B$2:$I$51,$F$24,0)&amp;" "&amp;$C356),
IF($D356="Mindestens",
           IF(COUNTIF(Dienstplan!Y$6:Y$55,$C356)&gt;=VLOOKUP($C356,Besetzung!$B$2:$I$51,$F$24,0),"","&lt;"&amp;VLOOKUP($C356,Besetzung!$B$2:$I$51,$F$24,0)&amp;" "&amp;$C356),
IF($D356="Höchstens",
           IF(COUNTIF(Dienstplan!Y$6:Y$55,$C356)&lt;=VLOOKUP($C356,Besetzung!$B$2:$I$51,$F$24,0),"","&gt;"&amp;VLOOKUP($C356,Besetzung!$B$2:$I$51,$F$24,0)&amp;" "&amp;$C356),
"sonst"))),
IF($D356="Genau",
           IF(COUNTIF(Dienstplan!Y$6:Y$55,$C356)=VLOOKUP($C356,Besetzung!$B$2:$I$51,Z$351+1,0),"","&lt;&gt;"&amp;VLOOKUP($C356,Besetzung!$B$2:$I$51,Z$351+1,0)&amp;" "&amp;$C356),
IF($D356="Mindestens",
           IF(COUNTIF(Dienstplan!Y$6:Y$55,$C356)&gt;=VLOOKUP($C356,Besetzung!$B$2:$I$51,Z$351+1,0),"","&lt;"&amp;VLOOKUP($C356,Besetzung!$B$2:$I$51,Z$351+1,0)&amp;" "&amp;$C356),
IF($D356="Höchstens",
           IF(COUNTIF(Dienstplan!Y$6:Y$55,$C356)&lt;=VLOOKUP($C356,Besetzung!$B$2:$I$51,Z$351+1,0),"","&gt;"&amp;VLOOKUP($C356,Besetzung!$B$2:$I$51,Z$351+1,0)&amp;" "&amp;$C356),
"sonst")))))</f>
        <v>&lt;1 S8</v>
      </c>
      <c r="AA356" s="37" t="str">
        <f>IF($C356="","",
IF(AA$352&lt;&gt;"",IF($D356="Genau",
           IF(COUNTIF(Dienstplan!Z$6:Z$55,$C356)=VLOOKUP($C356,Besetzung!$B$2:$I$51,$F$24,0),"","&lt;&gt;"&amp;VLOOKUP($C356,Besetzung!$B$2:$I$51,$F$24,0)&amp;" "&amp;$C356),
IF($D356="Mindestens",
           IF(COUNTIF(Dienstplan!Z$6:Z$55,$C356)&gt;=VLOOKUP($C356,Besetzung!$B$2:$I$51,$F$24,0),"","&lt;"&amp;VLOOKUP($C356,Besetzung!$B$2:$I$51,$F$24,0)&amp;" "&amp;$C356),
IF($D356="Höchstens",
           IF(COUNTIF(Dienstplan!Z$6:Z$55,$C356)&lt;=VLOOKUP($C356,Besetzung!$B$2:$I$51,$F$24,0),"","&gt;"&amp;VLOOKUP($C356,Besetzung!$B$2:$I$51,$F$24,0)&amp;" "&amp;$C356),
"sonst"))),
IF($D356="Genau",
           IF(COUNTIF(Dienstplan!Z$6:Z$55,$C356)=VLOOKUP($C356,Besetzung!$B$2:$I$51,AA$351+1,0),"","&lt;&gt;"&amp;VLOOKUP($C356,Besetzung!$B$2:$I$51,AA$351+1,0)&amp;" "&amp;$C356),
IF($D356="Mindestens",
           IF(COUNTIF(Dienstplan!Z$6:Z$55,$C356)&gt;=VLOOKUP($C356,Besetzung!$B$2:$I$51,AA$351+1,0),"","&lt;"&amp;VLOOKUP($C356,Besetzung!$B$2:$I$51,AA$351+1,0)&amp;" "&amp;$C356),
IF($D356="Höchstens",
           IF(COUNTIF(Dienstplan!Z$6:Z$55,$C356)&lt;=VLOOKUP($C356,Besetzung!$B$2:$I$51,AA$351+1,0),"","&gt;"&amp;VLOOKUP($C356,Besetzung!$B$2:$I$51,AA$351+1,0)&amp;" "&amp;$C356),
"sonst")))))</f>
        <v>&lt;1 S8</v>
      </c>
      <c r="AB356" s="37" t="str">
        <f>IF($C356="","",
IF(AB$352&lt;&gt;"",IF($D356="Genau",
           IF(COUNTIF(Dienstplan!AA$6:AA$55,$C356)=VLOOKUP($C356,Besetzung!$B$2:$I$51,$F$24,0),"","&lt;&gt;"&amp;VLOOKUP($C356,Besetzung!$B$2:$I$51,$F$24,0)&amp;" "&amp;$C356),
IF($D356="Mindestens",
           IF(COUNTIF(Dienstplan!AA$6:AA$55,$C356)&gt;=VLOOKUP($C356,Besetzung!$B$2:$I$51,$F$24,0),"","&lt;"&amp;VLOOKUP($C356,Besetzung!$B$2:$I$51,$F$24,0)&amp;" "&amp;$C356),
IF($D356="Höchstens",
           IF(COUNTIF(Dienstplan!AA$6:AA$55,$C356)&lt;=VLOOKUP($C356,Besetzung!$B$2:$I$51,$F$24,0),"","&gt;"&amp;VLOOKUP($C356,Besetzung!$B$2:$I$51,$F$24,0)&amp;" "&amp;$C356),
"sonst"))),
IF($D356="Genau",
           IF(COUNTIF(Dienstplan!AA$6:AA$55,$C356)=VLOOKUP($C356,Besetzung!$B$2:$I$51,AB$351+1,0),"","&lt;&gt;"&amp;VLOOKUP($C356,Besetzung!$B$2:$I$51,AB$351+1,0)&amp;" "&amp;$C356),
IF($D356="Mindestens",
           IF(COUNTIF(Dienstplan!AA$6:AA$55,$C356)&gt;=VLOOKUP($C356,Besetzung!$B$2:$I$51,AB$351+1,0),"","&lt;"&amp;VLOOKUP($C356,Besetzung!$B$2:$I$51,AB$351+1,0)&amp;" "&amp;$C356),
IF($D356="Höchstens",
           IF(COUNTIF(Dienstplan!AA$6:AA$55,$C356)&lt;=VLOOKUP($C356,Besetzung!$B$2:$I$51,AB$351+1,0),"","&gt;"&amp;VLOOKUP($C356,Besetzung!$B$2:$I$51,AB$351+1,0)&amp;" "&amp;$C356),
"sonst")))))</f>
        <v/>
      </c>
      <c r="AC356" s="37" t="str">
        <f>IF($C356="","",
IF(AC$352&lt;&gt;"",IF($D356="Genau",
           IF(COUNTIF(Dienstplan!AB$6:AB$55,$C356)=VLOOKUP($C356,Besetzung!$B$2:$I$51,$F$24,0),"","&lt;&gt;"&amp;VLOOKUP($C356,Besetzung!$B$2:$I$51,$F$24,0)&amp;" "&amp;$C356),
IF($D356="Mindestens",
           IF(COUNTIF(Dienstplan!AB$6:AB$55,$C356)&gt;=VLOOKUP($C356,Besetzung!$B$2:$I$51,$F$24,0),"","&lt;"&amp;VLOOKUP($C356,Besetzung!$B$2:$I$51,$F$24,0)&amp;" "&amp;$C356),
IF($D356="Höchstens",
           IF(COUNTIF(Dienstplan!AB$6:AB$55,$C356)&lt;=VLOOKUP($C356,Besetzung!$B$2:$I$51,$F$24,0),"","&gt;"&amp;VLOOKUP($C356,Besetzung!$B$2:$I$51,$F$24,0)&amp;" "&amp;$C356),
"sonst"))),
IF($D356="Genau",
           IF(COUNTIF(Dienstplan!AB$6:AB$55,$C356)=VLOOKUP($C356,Besetzung!$B$2:$I$51,AC$351+1,0),"","&lt;&gt;"&amp;VLOOKUP($C356,Besetzung!$B$2:$I$51,AC$351+1,0)&amp;" "&amp;$C356),
IF($D356="Mindestens",
           IF(COUNTIF(Dienstplan!AB$6:AB$55,$C356)&gt;=VLOOKUP($C356,Besetzung!$B$2:$I$51,AC$351+1,0),"","&lt;"&amp;VLOOKUP($C356,Besetzung!$B$2:$I$51,AC$351+1,0)&amp;" "&amp;$C356),
IF($D356="Höchstens",
           IF(COUNTIF(Dienstplan!AB$6:AB$55,$C356)&lt;=VLOOKUP($C356,Besetzung!$B$2:$I$51,AC$351+1,0),"","&gt;"&amp;VLOOKUP($C356,Besetzung!$B$2:$I$51,AC$351+1,0)&amp;" "&amp;$C356),
"sonst")))))</f>
        <v/>
      </c>
      <c r="AD356" s="37" t="str">
        <f>IF($C356="","",
IF(AD$352&lt;&gt;"",IF($D356="Genau",
           IF(COUNTIF(Dienstplan!AC$6:AC$55,$C356)=VLOOKUP($C356,Besetzung!$B$2:$I$51,$F$24,0),"","&lt;&gt;"&amp;VLOOKUP($C356,Besetzung!$B$2:$I$51,$F$24,0)&amp;" "&amp;$C356),
IF($D356="Mindestens",
           IF(COUNTIF(Dienstplan!AC$6:AC$55,$C356)&gt;=VLOOKUP($C356,Besetzung!$B$2:$I$51,$F$24,0),"","&lt;"&amp;VLOOKUP($C356,Besetzung!$B$2:$I$51,$F$24,0)&amp;" "&amp;$C356),
IF($D356="Höchstens",
           IF(COUNTIF(Dienstplan!AC$6:AC$55,$C356)&lt;=VLOOKUP($C356,Besetzung!$B$2:$I$51,$F$24,0),"","&gt;"&amp;VLOOKUP($C356,Besetzung!$B$2:$I$51,$F$24,0)&amp;" "&amp;$C356),
"sonst"))),
IF($D356="Genau",
           IF(COUNTIF(Dienstplan!AC$6:AC$55,$C356)=VLOOKUP($C356,Besetzung!$B$2:$I$51,AD$351+1,0),"","&lt;&gt;"&amp;VLOOKUP($C356,Besetzung!$B$2:$I$51,AD$351+1,0)&amp;" "&amp;$C356),
IF($D356="Mindestens",
           IF(COUNTIF(Dienstplan!AC$6:AC$55,$C356)&gt;=VLOOKUP($C356,Besetzung!$B$2:$I$51,AD$351+1,0),"","&lt;"&amp;VLOOKUP($C356,Besetzung!$B$2:$I$51,AD$351+1,0)&amp;" "&amp;$C356),
IF($D356="Höchstens",
           IF(COUNTIF(Dienstplan!AC$6:AC$55,$C356)&lt;=VLOOKUP($C356,Besetzung!$B$2:$I$51,AD$351+1,0),"","&gt;"&amp;VLOOKUP($C356,Besetzung!$B$2:$I$51,AD$351+1,0)&amp;" "&amp;$C356),
"sonst")))))</f>
        <v/>
      </c>
      <c r="AE356" s="37" t="str">
        <f>IF($C356="","",
IF(AE$352&lt;&gt;"",IF($D356="Genau",
           IF(COUNTIF(Dienstplan!AD$6:AD$55,$C356)=VLOOKUP($C356,Besetzung!$B$2:$I$51,$F$24,0),"","&lt;&gt;"&amp;VLOOKUP($C356,Besetzung!$B$2:$I$51,$F$24,0)&amp;" "&amp;$C356),
IF($D356="Mindestens",
           IF(COUNTIF(Dienstplan!AD$6:AD$55,$C356)&gt;=VLOOKUP($C356,Besetzung!$B$2:$I$51,$F$24,0),"","&lt;"&amp;VLOOKUP($C356,Besetzung!$B$2:$I$51,$F$24,0)&amp;" "&amp;$C356),
IF($D356="Höchstens",
           IF(COUNTIF(Dienstplan!AD$6:AD$55,$C356)&lt;=VLOOKUP($C356,Besetzung!$B$2:$I$51,$F$24,0),"","&gt;"&amp;VLOOKUP($C356,Besetzung!$B$2:$I$51,$F$24,0)&amp;" "&amp;$C356),
"sonst"))),
IF($D356="Genau",
           IF(COUNTIF(Dienstplan!AD$6:AD$55,$C356)=VLOOKUP($C356,Besetzung!$B$2:$I$51,AE$351+1,0),"","&lt;&gt;"&amp;VLOOKUP($C356,Besetzung!$B$2:$I$51,AE$351+1,0)&amp;" "&amp;$C356),
IF($D356="Mindestens",
           IF(COUNTIF(Dienstplan!AD$6:AD$55,$C356)&gt;=VLOOKUP($C356,Besetzung!$B$2:$I$51,AE$351+1,0),"","&lt;"&amp;VLOOKUP($C356,Besetzung!$B$2:$I$51,AE$351+1,0)&amp;" "&amp;$C356),
IF($D356="Höchstens",
           IF(COUNTIF(Dienstplan!AD$6:AD$55,$C356)&lt;=VLOOKUP($C356,Besetzung!$B$2:$I$51,AE$351+1,0),"","&gt;"&amp;VLOOKUP($C356,Besetzung!$B$2:$I$51,AE$351+1,0)&amp;" "&amp;$C356),
"sonst")))))</f>
        <v>&lt;1 S8</v>
      </c>
      <c r="AF356" s="37" t="str">
        <f>IF($C356="","",
IF(AF$352&lt;&gt;"",IF($D356="Genau",
           IF(COUNTIF(Dienstplan!AE$6:AE$55,$C356)=VLOOKUP($C356,Besetzung!$B$2:$I$51,$F$24,0),"","&lt;&gt;"&amp;VLOOKUP($C356,Besetzung!$B$2:$I$51,$F$24,0)&amp;" "&amp;$C356),
IF($D356="Mindestens",
           IF(COUNTIF(Dienstplan!AE$6:AE$55,$C356)&gt;=VLOOKUP($C356,Besetzung!$B$2:$I$51,$F$24,0),"","&lt;"&amp;VLOOKUP($C356,Besetzung!$B$2:$I$51,$F$24,0)&amp;" "&amp;$C356),
IF($D356="Höchstens",
           IF(COUNTIF(Dienstplan!AE$6:AE$55,$C356)&lt;=VLOOKUP($C356,Besetzung!$B$2:$I$51,$F$24,0),"","&gt;"&amp;VLOOKUP($C356,Besetzung!$B$2:$I$51,$F$24,0)&amp;" "&amp;$C356),
"sonst"))),
IF($D356="Genau",
           IF(COUNTIF(Dienstplan!AE$6:AE$55,$C356)=VLOOKUP($C356,Besetzung!$B$2:$I$51,AF$351+1,0),"","&lt;&gt;"&amp;VLOOKUP($C356,Besetzung!$B$2:$I$51,AF$351+1,0)&amp;" "&amp;$C356),
IF($D356="Mindestens",
           IF(COUNTIF(Dienstplan!AE$6:AE$55,$C356)&gt;=VLOOKUP($C356,Besetzung!$B$2:$I$51,AF$351+1,0),"","&lt;"&amp;VLOOKUP($C356,Besetzung!$B$2:$I$51,AF$351+1,0)&amp;" "&amp;$C356),
IF($D356="Höchstens",
           IF(COUNTIF(Dienstplan!AE$6:AE$55,$C356)&lt;=VLOOKUP($C356,Besetzung!$B$2:$I$51,AF$351+1,0),"","&gt;"&amp;VLOOKUP($C356,Besetzung!$B$2:$I$51,AF$351+1,0)&amp;" "&amp;$C356),
"sonst")))))</f>
        <v>&lt;1 S8</v>
      </c>
      <c r="AG356" s="37" t="str">
        <f>IF($C356="","",
IF(AG$352&lt;&gt;"",IF($D356="Genau",
           IF(COUNTIF(Dienstplan!AF$6:AF$55,$C356)=VLOOKUP($C356,Besetzung!$B$2:$I$51,$F$24,0),"","&lt;&gt;"&amp;VLOOKUP($C356,Besetzung!$B$2:$I$51,$F$24,0)&amp;" "&amp;$C356),
IF($D356="Mindestens",
           IF(COUNTIF(Dienstplan!AF$6:AF$55,$C356)&gt;=VLOOKUP($C356,Besetzung!$B$2:$I$51,$F$24,0),"","&lt;"&amp;VLOOKUP($C356,Besetzung!$B$2:$I$51,$F$24,0)&amp;" "&amp;$C356),
IF($D356="Höchstens",
           IF(COUNTIF(Dienstplan!AF$6:AF$55,$C356)&lt;=VLOOKUP($C356,Besetzung!$B$2:$I$51,$F$24,0),"","&gt;"&amp;VLOOKUP($C356,Besetzung!$B$2:$I$51,$F$24,0)&amp;" "&amp;$C356),
"sonst"))),
IF($D356="Genau",
           IF(COUNTIF(Dienstplan!AF$6:AF$55,$C356)=VLOOKUP($C356,Besetzung!$B$2:$I$51,AG$351+1,0),"","&lt;&gt;"&amp;VLOOKUP($C356,Besetzung!$B$2:$I$51,AG$351+1,0)&amp;" "&amp;$C356),
IF($D356="Mindestens",
           IF(COUNTIF(Dienstplan!AF$6:AF$55,$C356)&gt;=VLOOKUP($C356,Besetzung!$B$2:$I$51,AG$351+1,0),"","&lt;"&amp;VLOOKUP($C356,Besetzung!$B$2:$I$51,AG$351+1,0)&amp;" "&amp;$C356),
IF($D356="Höchstens",
           IF(COUNTIF(Dienstplan!AF$6:AF$55,$C356)&lt;=VLOOKUP($C356,Besetzung!$B$2:$I$51,AG$351+1,0),"","&gt;"&amp;VLOOKUP($C356,Besetzung!$B$2:$I$51,AG$351+1,0)&amp;" "&amp;$C356),
"sonst")))))</f>
        <v>&lt;1 S8</v>
      </c>
      <c r="AH356" s="37" t="str">
        <f>IF($C356="","",
IF(AH$352&lt;&gt;"",IF($D356="Genau",
           IF(COUNTIF(Dienstplan!AG$6:AG$55,$C356)=VLOOKUP($C356,Besetzung!$B$2:$I$51,$F$24,0),"","&lt;&gt;"&amp;VLOOKUP($C356,Besetzung!$B$2:$I$51,$F$24,0)&amp;" "&amp;$C356),
IF($D356="Mindestens",
           IF(COUNTIF(Dienstplan!AG$6:AG$55,$C356)&gt;=VLOOKUP($C356,Besetzung!$B$2:$I$51,$F$24,0),"","&lt;"&amp;VLOOKUP($C356,Besetzung!$B$2:$I$51,$F$24,0)&amp;" "&amp;$C356),
IF($D356="Höchstens",
           IF(COUNTIF(Dienstplan!AG$6:AG$55,$C356)&lt;=VLOOKUP($C356,Besetzung!$B$2:$I$51,$F$24,0),"","&gt;"&amp;VLOOKUP($C356,Besetzung!$B$2:$I$51,$F$24,0)&amp;" "&amp;$C356),
"sonst"))),
IF($D356="Genau",
           IF(COUNTIF(Dienstplan!AG$6:AG$55,$C356)=VLOOKUP($C356,Besetzung!$B$2:$I$51,AH$351+1,0),"","&lt;&gt;"&amp;VLOOKUP($C356,Besetzung!$B$2:$I$51,AH$351+1,0)&amp;" "&amp;$C356),
IF($D356="Mindestens",
           IF(COUNTIF(Dienstplan!AG$6:AG$55,$C356)&gt;=VLOOKUP($C356,Besetzung!$B$2:$I$51,AH$351+1,0),"","&lt;"&amp;VLOOKUP($C356,Besetzung!$B$2:$I$51,AH$351+1,0)&amp;" "&amp;$C356),
IF($D356="Höchstens",
           IF(COUNTIF(Dienstplan!AG$6:AG$55,$C356)&lt;=VLOOKUP($C356,Besetzung!$B$2:$I$51,AH$351+1,0),"","&gt;"&amp;VLOOKUP($C356,Besetzung!$B$2:$I$51,AH$351+1,0)&amp;" "&amp;$C356),
"sonst")))))</f>
        <v>&lt;1 S8</v>
      </c>
      <c r="AI356" s="37" t="str">
        <f>IF($C356="","",
IF(AI$352&lt;&gt;"",IF($D356="Genau",
           IF(COUNTIF(Dienstplan!AH$6:AH$55,$C356)=VLOOKUP($C356,Besetzung!$B$2:$I$51,$F$24,0),"","&lt;&gt;"&amp;VLOOKUP($C356,Besetzung!$B$2:$I$51,$F$24,0)&amp;" "&amp;$C356),
IF($D356="Mindestens",
           IF(COUNTIF(Dienstplan!AH$6:AH$55,$C356)&gt;=VLOOKUP($C356,Besetzung!$B$2:$I$51,$F$24,0),"","&lt;"&amp;VLOOKUP($C356,Besetzung!$B$2:$I$51,$F$24,0)&amp;" "&amp;$C356),
IF($D356="Höchstens",
           IF(COUNTIF(Dienstplan!AH$6:AH$55,$C356)&lt;=VLOOKUP($C356,Besetzung!$B$2:$I$51,$F$24,0),"","&gt;"&amp;VLOOKUP($C356,Besetzung!$B$2:$I$51,$F$24,0)&amp;" "&amp;$C356),
"sonst"))),
IF($D356="Genau",
           IF(COUNTIF(Dienstplan!AH$6:AH$55,$C356)=VLOOKUP($C356,Besetzung!$B$2:$I$51,AI$351+1,0),"","&lt;&gt;"&amp;VLOOKUP($C356,Besetzung!$B$2:$I$51,AI$351+1,0)&amp;" "&amp;$C356),
IF($D356="Mindestens",
           IF(COUNTIF(Dienstplan!AH$6:AH$55,$C356)&gt;=VLOOKUP($C356,Besetzung!$B$2:$I$51,AI$351+1,0),"","&lt;"&amp;VLOOKUP($C356,Besetzung!$B$2:$I$51,AI$351+1,0)&amp;" "&amp;$C356),
IF($D356="Höchstens",
           IF(COUNTIF(Dienstplan!AH$6:AH$55,$C356)&lt;=VLOOKUP($C356,Besetzung!$B$2:$I$51,AI$351+1,0),"","&gt;"&amp;VLOOKUP($C356,Besetzung!$B$2:$I$51,AI$351+1,0)&amp;" "&amp;$C356),
"sonst")))))</f>
        <v/>
      </c>
      <c r="AJ356" s="37" t="str">
        <f>IF($C356="","",
IF(AJ$352&lt;&gt;"",IF($D356="Genau",
           IF(COUNTIF(Dienstplan!AI$6:AI$55,$C356)=VLOOKUP($C356,Besetzung!$B$2:$I$51,$F$24,0),"","&lt;&gt;"&amp;VLOOKUP($C356,Besetzung!$B$2:$I$51,$F$24,0)&amp;" "&amp;$C356),
IF($D356="Mindestens",
           IF(COUNTIF(Dienstplan!AI$6:AI$55,$C356)&gt;=VLOOKUP($C356,Besetzung!$B$2:$I$51,$F$24,0),"","&lt;"&amp;VLOOKUP($C356,Besetzung!$B$2:$I$51,$F$24,0)&amp;" "&amp;$C356),
IF($D356="Höchstens",
           IF(COUNTIF(Dienstplan!AI$6:AI$55,$C356)&lt;=VLOOKUP($C356,Besetzung!$B$2:$I$51,$F$24,0),"","&gt;"&amp;VLOOKUP($C356,Besetzung!$B$2:$I$51,$F$24,0)&amp;" "&amp;$C356),
"sonst"))),
IF($D356="Genau",
           IF(COUNTIF(Dienstplan!AI$6:AI$55,$C356)=VLOOKUP($C356,Besetzung!$B$2:$I$51,AJ$351+1,0),"","&lt;&gt;"&amp;VLOOKUP($C356,Besetzung!$B$2:$I$51,AJ$351+1,0)&amp;" "&amp;$C356),
IF($D356="Mindestens",
           IF(COUNTIF(Dienstplan!AI$6:AI$55,$C356)&gt;=VLOOKUP($C356,Besetzung!$B$2:$I$51,AJ$351+1,0),"","&lt;"&amp;VLOOKUP($C356,Besetzung!$B$2:$I$51,AJ$351+1,0)&amp;" "&amp;$C356),
IF($D356="Höchstens",
           IF(COUNTIF(Dienstplan!AI$6:AI$55,$C356)&lt;=VLOOKUP($C356,Besetzung!$B$2:$I$51,AJ$351+1,0),"","&gt;"&amp;VLOOKUP($C356,Besetzung!$B$2:$I$51,AJ$351+1,0)&amp;" "&amp;$C356),
"sonst")))))</f>
        <v/>
      </c>
      <c r="AK356" s="32" t="str">
        <f>IF($C356="","",
IF(AK$352&lt;&gt;"",IF($D356="Genau",
           IF(COUNTIF(Dienstplan!AJ$6:AJ$55,$C356)=VLOOKUP($C356,Besetzung!$B$2:$I$51,$F$24,0),"","&lt;&gt;"&amp;VLOOKUP($C356,Besetzung!$B$2:$I$51,$F$24,0)&amp;" "&amp;$C356),
IF($D356="Mindestens",
           IF(COUNTIF(Dienstplan!AJ$6:AJ$55,$C356)&gt;=VLOOKUP($C356,Besetzung!$B$2:$I$51,$F$24,0),"","&lt;"&amp;VLOOKUP($C356,Besetzung!$B$2:$I$51,$F$24,0)&amp;" "&amp;$C356),
IF($D356="Höchstens",
           IF(COUNTIF(Dienstplan!AJ$6:AJ$55,$C356)&lt;=VLOOKUP($C356,Besetzung!$B$2:$I$51,$F$24,0),"","&gt;"&amp;VLOOKUP($C356,Besetzung!$B$2:$I$51,$F$24,0)&amp;" "&amp;$C356),
"sonst"))),
IF($D356="Genau",
           IF(COUNTIF(Dienstplan!AJ$6:AJ$55,$C356)=VLOOKUP($C356,Besetzung!$B$2:$I$51,AK$351+1,0),"","&lt;&gt;"&amp;VLOOKUP($C356,Besetzung!$B$2:$I$51,AK$351+1,0)&amp;" "&amp;$C356),
IF($D356="Mindestens",
           IF(COUNTIF(Dienstplan!AJ$6:AJ$55,$C356)&gt;=VLOOKUP($C356,Besetzung!$B$2:$I$51,AK$351+1,0),"","&lt;"&amp;VLOOKUP($C356,Besetzung!$B$2:$I$51,AK$351+1,0)&amp;" "&amp;$C356),
IF($D356="Höchstens",
           IF(COUNTIF(Dienstplan!AJ$6:AJ$55,$C356)&lt;=VLOOKUP($C356,Besetzung!$B$2:$I$51,AK$351+1,0),"","&gt;"&amp;VLOOKUP($C356,Besetzung!$B$2:$I$51,AK$351+1,0)&amp;" "&amp;$C356),
"sonst")))))</f>
        <v/>
      </c>
    </row>
    <row r="357" spans="1:37" x14ac:dyDescent="0.25">
      <c r="A357" s="82" t="str">
        <f>IF(Feiertage!D207&lt;&gt;"",Feiertage!B207,"")</f>
        <v/>
      </c>
      <c r="C357" s="31" t="str">
        <f>Besetzung!B5</f>
        <v>S6</v>
      </c>
      <c r="D357" t="str">
        <f>Besetzung!J5</f>
        <v>Mindestens</v>
      </c>
      <c r="G357" s="31" t="str">
        <f>IF($C357="","",
IF(G$352&lt;&gt;"",IF($D357="Genau",
           IF(COUNTIF(Dienstplan!F$6:F$55,$C357)=VLOOKUP($C357,Besetzung!$B$2:$I$51,$F$24,0),"","&lt;&gt;"&amp;VLOOKUP($C357,Besetzung!$B$2:$I$51,$F$24,0)&amp;" "&amp;$C357),
IF($D357="Mindestens",
           IF(COUNTIF(Dienstplan!F$6:F$55,$C357)&gt;=VLOOKUP($C357,Besetzung!$B$2:$I$51,$F$24,0),"","&lt;"&amp;VLOOKUP($C357,Besetzung!$B$2:$I$51,$F$24,0)&amp;" "&amp;$C357),
IF($D357="Höchstens",
           IF(COUNTIF(Dienstplan!F$6:F$55,$C357)&lt;=VLOOKUP($C357,Besetzung!$B$2:$I$51,$F$24,0),"","&gt;"&amp;VLOOKUP($C357,Besetzung!$B$2:$I$51,$F$24,0)&amp;" "&amp;$C357),
"sonst"))),
IF($D357="Genau",
           IF(COUNTIF(Dienstplan!F$6:F$55,$C357)=VLOOKUP($C357,Besetzung!$B$2:$I$51,G$351+1,0),"","&lt;&gt;"&amp;VLOOKUP($C357,Besetzung!$B$2:$I$51,G$351+1,0)&amp;" "&amp;$C357),
IF($D357="Mindestens",
           IF(COUNTIF(Dienstplan!F$6:F$55,$C357)&gt;=VLOOKUP($C357,Besetzung!$B$2:$I$51,G$351+1,0),"","&lt;"&amp;VLOOKUP($C357,Besetzung!$B$2:$I$51,G$351+1,0)&amp;" "&amp;$C357),
IF($D357="Höchstens",
           IF(COUNTIF(Dienstplan!F$6:F$55,$C357)&lt;=VLOOKUP($C357,Besetzung!$B$2:$I$51,G$351+1,0),"","&gt;"&amp;VLOOKUP($C357,Besetzung!$B$2:$I$51,G$351+1,0)&amp;" "&amp;$C357),
"sonst")))))</f>
        <v/>
      </c>
      <c r="H357" s="37" t="str">
        <f>IF($C357="","",
IF(H$352&lt;&gt;"",IF($D357="Genau",
           IF(COUNTIF(Dienstplan!G$6:G$55,$C357)=VLOOKUP($C357,Besetzung!$B$2:$I$51,$F$24,0),"","&lt;&gt;"&amp;VLOOKUP($C357,Besetzung!$B$2:$I$51,$F$24,0)&amp;" "&amp;$C357),
IF($D357="Mindestens",
           IF(COUNTIF(Dienstplan!G$6:G$55,$C357)&gt;=VLOOKUP($C357,Besetzung!$B$2:$I$51,$F$24,0),"","&lt;"&amp;VLOOKUP($C357,Besetzung!$B$2:$I$51,$F$24,0)&amp;" "&amp;$C357),
IF($D357="Höchstens",
           IF(COUNTIF(Dienstplan!G$6:G$55,$C357)&lt;=VLOOKUP($C357,Besetzung!$B$2:$I$51,$F$24,0),"","&gt;"&amp;VLOOKUP($C357,Besetzung!$B$2:$I$51,$F$24,0)&amp;" "&amp;$C357),
"sonst"))),
IF($D357="Genau",
           IF(COUNTIF(Dienstplan!G$6:G$55,$C357)=VLOOKUP($C357,Besetzung!$B$2:$I$51,H$351+1,0),"","&lt;&gt;"&amp;VLOOKUP($C357,Besetzung!$B$2:$I$51,H$351+1,0)&amp;" "&amp;$C357),
IF($D357="Mindestens",
           IF(COUNTIF(Dienstplan!G$6:G$55,$C357)&gt;=VLOOKUP($C357,Besetzung!$B$2:$I$51,H$351+1,0),"","&lt;"&amp;VLOOKUP($C357,Besetzung!$B$2:$I$51,H$351+1,0)&amp;" "&amp;$C357),
IF($D357="Höchstens",
           IF(COUNTIF(Dienstplan!G$6:G$55,$C357)&lt;=VLOOKUP($C357,Besetzung!$B$2:$I$51,H$351+1,0),"","&gt;"&amp;VLOOKUP($C357,Besetzung!$B$2:$I$51,H$351+1,0)&amp;" "&amp;$C357),
"sonst")))))</f>
        <v/>
      </c>
      <c r="I357" s="37" t="str">
        <f>IF($C357="","",
IF(I$352&lt;&gt;"",IF($D357="Genau",
           IF(COUNTIF(Dienstplan!H$6:H$55,$C357)=VLOOKUP($C357,Besetzung!$B$2:$I$51,$F$24,0),"","&lt;&gt;"&amp;VLOOKUP($C357,Besetzung!$B$2:$I$51,$F$24,0)&amp;" "&amp;$C357),
IF($D357="Mindestens",
           IF(COUNTIF(Dienstplan!H$6:H$55,$C357)&gt;=VLOOKUP($C357,Besetzung!$B$2:$I$51,$F$24,0),"","&lt;"&amp;VLOOKUP($C357,Besetzung!$B$2:$I$51,$F$24,0)&amp;" "&amp;$C357),
IF($D357="Höchstens",
           IF(COUNTIF(Dienstplan!H$6:H$55,$C357)&lt;=VLOOKUP($C357,Besetzung!$B$2:$I$51,$F$24,0),"","&gt;"&amp;VLOOKUP($C357,Besetzung!$B$2:$I$51,$F$24,0)&amp;" "&amp;$C357),
"sonst"))),
IF($D357="Genau",
           IF(COUNTIF(Dienstplan!H$6:H$55,$C357)=VLOOKUP($C357,Besetzung!$B$2:$I$51,I$351+1,0),"","&lt;&gt;"&amp;VLOOKUP($C357,Besetzung!$B$2:$I$51,I$351+1,0)&amp;" "&amp;$C357),
IF($D357="Mindestens",
           IF(COUNTIF(Dienstplan!H$6:H$55,$C357)&gt;=VLOOKUP($C357,Besetzung!$B$2:$I$51,I$351+1,0),"","&lt;"&amp;VLOOKUP($C357,Besetzung!$B$2:$I$51,I$351+1,0)&amp;" "&amp;$C357),
IF($D357="Höchstens",
           IF(COUNTIF(Dienstplan!H$6:H$55,$C357)&lt;=VLOOKUP($C357,Besetzung!$B$2:$I$51,I$351+1,0),"","&gt;"&amp;VLOOKUP($C357,Besetzung!$B$2:$I$51,I$351+1,0)&amp;" "&amp;$C357),
"sonst")))))</f>
        <v>&lt;1 S6</v>
      </c>
      <c r="J357" s="37" t="str">
        <f>IF($C357="","",
IF(J$352&lt;&gt;"",IF($D357="Genau",
           IF(COUNTIF(Dienstplan!I$6:I$55,$C357)=VLOOKUP($C357,Besetzung!$B$2:$I$51,$F$24,0),"","&lt;&gt;"&amp;VLOOKUP($C357,Besetzung!$B$2:$I$51,$F$24,0)&amp;" "&amp;$C357),
IF($D357="Mindestens",
           IF(COUNTIF(Dienstplan!I$6:I$55,$C357)&gt;=VLOOKUP($C357,Besetzung!$B$2:$I$51,$F$24,0),"","&lt;"&amp;VLOOKUP($C357,Besetzung!$B$2:$I$51,$F$24,0)&amp;" "&amp;$C357),
IF($D357="Höchstens",
           IF(COUNTIF(Dienstplan!I$6:I$55,$C357)&lt;=VLOOKUP($C357,Besetzung!$B$2:$I$51,$F$24,0),"","&gt;"&amp;VLOOKUP($C357,Besetzung!$B$2:$I$51,$F$24,0)&amp;" "&amp;$C357),
"sonst"))),
IF($D357="Genau",
           IF(COUNTIF(Dienstplan!I$6:I$55,$C357)=VLOOKUP($C357,Besetzung!$B$2:$I$51,J$351+1,0),"","&lt;&gt;"&amp;VLOOKUP($C357,Besetzung!$B$2:$I$51,J$351+1,0)&amp;" "&amp;$C357),
IF($D357="Mindestens",
           IF(COUNTIF(Dienstplan!I$6:I$55,$C357)&gt;=VLOOKUP($C357,Besetzung!$B$2:$I$51,J$351+1,0),"","&lt;"&amp;VLOOKUP($C357,Besetzung!$B$2:$I$51,J$351+1,0)&amp;" "&amp;$C357),
IF($D357="Höchstens",
           IF(COUNTIF(Dienstplan!I$6:I$55,$C357)&lt;=VLOOKUP($C357,Besetzung!$B$2:$I$51,J$351+1,0),"","&gt;"&amp;VLOOKUP($C357,Besetzung!$B$2:$I$51,J$351+1,0)&amp;" "&amp;$C357),
"sonst")))))</f>
        <v>&lt;1 S6</v>
      </c>
      <c r="K357" s="37" t="str">
        <f>IF($C357="","",
IF(K$352&lt;&gt;"",IF($D357="Genau",
           IF(COUNTIF(Dienstplan!J$6:J$55,$C357)=VLOOKUP($C357,Besetzung!$B$2:$I$51,$F$24,0),"","&lt;&gt;"&amp;VLOOKUP($C357,Besetzung!$B$2:$I$51,$F$24,0)&amp;" "&amp;$C357),
IF($D357="Mindestens",
           IF(COUNTIF(Dienstplan!J$6:J$55,$C357)&gt;=VLOOKUP($C357,Besetzung!$B$2:$I$51,$F$24,0),"","&lt;"&amp;VLOOKUP($C357,Besetzung!$B$2:$I$51,$F$24,0)&amp;" "&amp;$C357),
IF($D357="Höchstens",
           IF(COUNTIF(Dienstplan!J$6:J$55,$C357)&lt;=VLOOKUP($C357,Besetzung!$B$2:$I$51,$F$24,0),"","&gt;"&amp;VLOOKUP($C357,Besetzung!$B$2:$I$51,$F$24,0)&amp;" "&amp;$C357),
"sonst"))),
IF($D357="Genau",
           IF(COUNTIF(Dienstplan!J$6:J$55,$C357)=VLOOKUP($C357,Besetzung!$B$2:$I$51,K$351+1,0),"","&lt;&gt;"&amp;VLOOKUP($C357,Besetzung!$B$2:$I$51,K$351+1,0)&amp;" "&amp;$C357),
IF($D357="Mindestens",
           IF(COUNTIF(Dienstplan!J$6:J$55,$C357)&gt;=VLOOKUP($C357,Besetzung!$B$2:$I$51,K$351+1,0),"","&lt;"&amp;VLOOKUP($C357,Besetzung!$B$2:$I$51,K$351+1,0)&amp;" "&amp;$C357),
IF($D357="Höchstens",
           IF(COUNTIF(Dienstplan!J$6:J$55,$C357)&lt;=VLOOKUP($C357,Besetzung!$B$2:$I$51,K$351+1,0),"","&gt;"&amp;VLOOKUP($C357,Besetzung!$B$2:$I$51,K$351+1,0)&amp;" "&amp;$C357),
"sonst")))))</f>
        <v>&lt;1 S6</v>
      </c>
      <c r="L357" s="37" t="str">
        <f>IF($C357="","",
IF(L$352&lt;&gt;"",IF($D357="Genau",
           IF(COUNTIF(Dienstplan!K$6:K$55,$C357)=VLOOKUP($C357,Besetzung!$B$2:$I$51,$F$24,0),"","&lt;&gt;"&amp;VLOOKUP($C357,Besetzung!$B$2:$I$51,$F$24,0)&amp;" "&amp;$C357),
IF($D357="Mindestens",
           IF(COUNTIF(Dienstplan!K$6:K$55,$C357)&gt;=VLOOKUP($C357,Besetzung!$B$2:$I$51,$F$24,0),"","&lt;"&amp;VLOOKUP($C357,Besetzung!$B$2:$I$51,$F$24,0)&amp;" "&amp;$C357),
IF($D357="Höchstens",
           IF(COUNTIF(Dienstplan!K$6:K$55,$C357)&lt;=VLOOKUP($C357,Besetzung!$B$2:$I$51,$F$24,0),"","&gt;"&amp;VLOOKUP($C357,Besetzung!$B$2:$I$51,$F$24,0)&amp;" "&amp;$C357),
"sonst"))),
IF($D357="Genau",
           IF(COUNTIF(Dienstplan!K$6:K$55,$C357)=VLOOKUP($C357,Besetzung!$B$2:$I$51,L$351+1,0),"","&lt;&gt;"&amp;VLOOKUP($C357,Besetzung!$B$2:$I$51,L$351+1,0)&amp;" "&amp;$C357),
IF($D357="Mindestens",
           IF(COUNTIF(Dienstplan!K$6:K$55,$C357)&gt;=VLOOKUP($C357,Besetzung!$B$2:$I$51,L$351+1,0),"","&lt;"&amp;VLOOKUP($C357,Besetzung!$B$2:$I$51,L$351+1,0)&amp;" "&amp;$C357),
IF($D357="Höchstens",
           IF(COUNTIF(Dienstplan!K$6:K$55,$C357)&lt;=VLOOKUP($C357,Besetzung!$B$2:$I$51,L$351+1,0),"","&gt;"&amp;VLOOKUP($C357,Besetzung!$B$2:$I$51,L$351+1,0)&amp;" "&amp;$C357),
"sonst")))))</f>
        <v>&lt;1 S6</v>
      </c>
      <c r="M357" s="37" t="str">
        <f>IF($C357="","",
IF(M$352&lt;&gt;"",IF($D357="Genau",
           IF(COUNTIF(Dienstplan!L$6:L$55,$C357)=VLOOKUP($C357,Besetzung!$B$2:$I$51,$F$24,0),"","&lt;&gt;"&amp;VLOOKUP($C357,Besetzung!$B$2:$I$51,$F$24,0)&amp;" "&amp;$C357),
IF($D357="Mindestens",
           IF(COUNTIF(Dienstplan!L$6:L$55,$C357)&gt;=VLOOKUP($C357,Besetzung!$B$2:$I$51,$F$24,0),"","&lt;"&amp;VLOOKUP($C357,Besetzung!$B$2:$I$51,$F$24,0)&amp;" "&amp;$C357),
IF($D357="Höchstens",
           IF(COUNTIF(Dienstplan!L$6:L$55,$C357)&lt;=VLOOKUP($C357,Besetzung!$B$2:$I$51,$F$24,0),"","&gt;"&amp;VLOOKUP($C357,Besetzung!$B$2:$I$51,$F$24,0)&amp;" "&amp;$C357),
"sonst"))),
IF($D357="Genau",
           IF(COUNTIF(Dienstplan!L$6:L$55,$C357)=VLOOKUP($C357,Besetzung!$B$2:$I$51,M$351+1,0),"","&lt;&gt;"&amp;VLOOKUP($C357,Besetzung!$B$2:$I$51,M$351+1,0)&amp;" "&amp;$C357),
IF($D357="Mindestens",
           IF(COUNTIF(Dienstplan!L$6:L$55,$C357)&gt;=VLOOKUP($C357,Besetzung!$B$2:$I$51,M$351+1,0),"","&lt;"&amp;VLOOKUP($C357,Besetzung!$B$2:$I$51,M$351+1,0)&amp;" "&amp;$C357),
IF($D357="Höchstens",
           IF(COUNTIF(Dienstplan!L$6:L$55,$C357)&lt;=VLOOKUP($C357,Besetzung!$B$2:$I$51,M$351+1,0),"","&gt;"&amp;VLOOKUP($C357,Besetzung!$B$2:$I$51,M$351+1,0)&amp;" "&amp;$C357),
"sonst")))))</f>
        <v>&lt;1 S6</v>
      </c>
      <c r="N357" s="37" t="str">
        <f>IF($C357="","",
IF(N$352&lt;&gt;"",IF($D357="Genau",
           IF(COUNTIF(Dienstplan!M$6:M$55,$C357)=VLOOKUP($C357,Besetzung!$B$2:$I$51,$F$24,0),"","&lt;&gt;"&amp;VLOOKUP($C357,Besetzung!$B$2:$I$51,$F$24,0)&amp;" "&amp;$C357),
IF($D357="Mindestens",
           IF(COUNTIF(Dienstplan!M$6:M$55,$C357)&gt;=VLOOKUP($C357,Besetzung!$B$2:$I$51,$F$24,0),"","&lt;"&amp;VLOOKUP($C357,Besetzung!$B$2:$I$51,$F$24,0)&amp;" "&amp;$C357),
IF($D357="Höchstens",
           IF(COUNTIF(Dienstplan!M$6:M$55,$C357)&lt;=VLOOKUP($C357,Besetzung!$B$2:$I$51,$F$24,0),"","&gt;"&amp;VLOOKUP($C357,Besetzung!$B$2:$I$51,$F$24,0)&amp;" "&amp;$C357),
"sonst"))),
IF($D357="Genau",
           IF(COUNTIF(Dienstplan!M$6:M$55,$C357)=VLOOKUP($C357,Besetzung!$B$2:$I$51,N$351+1,0),"","&lt;&gt;"&amp;VLOOKUP($C357,Besetzung!$B$2:$I$51,N$351+1,0)&amp;" "&amp;$C357),
IF($D357="Mindestens",
           IF(COUNTIF(Dienstplan!M$6:M$55,$C357)&gt;=VLOOKUP($C357,Besetzung!$B$2:$I$51,N$351+1,0),"","&lt;"&amp;VLOOKUP($C357,Besetzung!$B$2:$I$51,N$351+1,0)&amp;" "&amp;$C357),
IF($D357="Höchstens",
           IF(COUNTIF(Dienstplan!M$6:M$55,$C357)&lt;=VLOOKUP($C357,Besetzung!$B$2:$I$51,N$351+1,0),"","&gt;"&amp;VLOOKUP($C357,Besetzung!$B$2:$I$51,N$351+1,0)&amp;" "&amp;$C357),
"sonst")))))</f>
        <v/>
      </c>
      <c r="O357" s="37" t="str">
        <f>IF($C357="","",
IF(O$352&lt;&gt;"",IF($D357="Genau",
           IF(COUNTIF(Dienstplan!N$6:N$55,$C357)=VLOOKUP($C357,Besetzung!$B$2:$I$51,$F$24,0),"","&lt;&gt;"&amp;VLOOKUP($C357,Besetzung!$B$2:$I$51,$F$24,0)&amp;" "&amp;$C357),
IF($D357="Mindestens",
           IF(COUNTIF(Dienstplan!N$6:N$55,$C357)&gt;=VLOOKUP($C357,Besetzung!$B$2:$I$51,$F$24,0),"","&lt;"&amp;VLOOKUP($C357,Besetzung!$B$2:$I$51,$F$24,0)&amp;" "&amp;$C357),
IF($D357="Höchstens",
           IF(COUNTIF(Dienstplan!N$6:N$55,$C357)&lt;=VLOOKUP($C357,Besetzung!$B$2:$I$51,$F$24,0),"","&gt;"&amp;VLOOKUP($C357,Besetzung!$B$2:$I$51,$F$24,0)&amp;" "&amp;$C357),
"sonst"))),
IF($D357="Genau",
           IF(COUNTIF(Dienstplan!N$6:N$55,$C357)=VLOOKUP($C357,Besetzung!$B$2:$I$51,O$351+1,0),"","&lt;&gt;"&amp;VLOOKUP($C357,Besetzung!$B$2:$I$51,O$351+1,0)&amp;" "&amp;$C357),
IF($D357="Mindestens",
           IF(COUNTIF(Dienstplan!N$6:N$55,$C357)&gt;=VLOOKUP($C357,Besetzung!$B$2:$I$51,O$351+1,0),"","&lt;"&amp;VLOOKUP($C357,Besetzung!$B$2:$I$51,O$351+1,0)&amp;" "&amp;$C357),
IF($D357="Höchstens",
           IF(COUNTIF(Dienstplan!N$6:N$55,$C357)&lt;=VLOOKUP($C357,Besetzung!$B$2:$I$51,O$351+1,0),"","&gt;"&amp;VLOOKUP($C357,Besetzung!$B$2:$I$51,O$351+1,0)&amp;" "&amp;$C357),
"sonst")))))</f>
        <v/>
      </c>
      <c r="P357" s="37" t="str">
        <f>IF($C357="","",
IF(P$352&lt;&gt;"",IF($D357="Genau",
           IF(COUNTIF(Dienstplan!O$6:O$55,$C357)=VLOOKUP($C357,Besetzung!$B$2:$I$51,$F$24,0),"","&lt;&gt;"&amp;VLOOKUP($C357,Besetzung!$B$2:$I$51,$F$24,0)&amp;" "&amp;$C357),
IF($D357="Mindestens",
           IF(COUNTIF(Dienstplan!O$6:O$55,$C357)&gt;=VLOOKUP($C357,Besetzung!$B$2:$I$51,$F$24,0),"","&lt;"&amp;VLOOKUP($C357,Besetzung!$B$2:$I$51,$F$24,0)&amp;" "&amp;$C357),
IF($D357="Höchstens",
           IF(COUNTIF(Dienstplan!O$6:O$55,$C357)&lt;=VLOOKUP($C357,Besetzung!$B$2:$I$51,$F$24,0),"","&gt;"&amp;VLOOKUP($C357,Besetzung!$B$2:$I$51,$F$24,0)&amp;" "&amp;$C357),
"sonst"))),
IF($D357="Genau",
           IF(COUNTIF(Dienstplan!O$6:O$55,$C357)=VLOOKUP($C357,Besetzung!$B$2:$I$51,P$351+1,0),"","&lt;&gt;"&amp;VLOOKUP($C357,Besetzung!$B$2:$I$51,P$351+1,0)&amp;" "&amp;$C357),
IF($D357="Mindestens",
           IF(COUNTIF(Dienstplan!O$6:O$55,$C357)&gt;=VLOOKUP($C357,Besetzung!$B$2:$I$51,P$351+1,0),"","&lt;"&amp;VLOOKUP($C357,Besetzung!$B$2:$I$51,P$351+1,0)&amp;" "&amp;$C357),
IF($D357="Höchstens",
           IF(COUNTIF(Dienstplan!O$6:O$55,$C357)&lt;=VLOOKUP($C357,Besetzung!$B$2:$I$51,P$351+1,0),"","&gt;"&amp;VLOOKUP($C357,Besetzung!$B$2:$I$51,P$351+1,0)&amp;" "&amp;$C357),
"sonst")))))</f>
        <v>&lt;1 S6</v>
      </c>
      <c r="Q357" s="37" t="str">
        <f>IF($C357="","",
IF(Q$352&lt;&gt;"",IF($D357="Genau",
           IF(COUNTIF(Dienstplan!P$6:P$55,$C357)=VLOOKUP($C357,Besetzung!$B$2:$I$51,$F$24,0),"","&lt;&gt;"&amp;VLOOKUP($C357,Besetzung!$B$2:$I$51,$F$24,0)&amp;" "&amp;$C357),
IF($D357="Mindestens",
           IF(COUNTIF(Dienstplan!P$6:P$55,$C357)&gt;=VLOOKUP($C357,Besetzung!$B$2:$I$51,$F$24,0),"","&lt;"&amp;VLOOKUP($C357,Besetzung!$B$2:$I$51,$F$24,0)&amp;" "&amp;$C357),
IF($D357="Höchstens",
           IF(COUNTIF(Dienstplan!P$6:P$55,$C357)&lt;=VLOOKUP($C357,Besetzung!$B$2:$I$51,$F$24,0),"","&gt;"&amp;VLOOKUP($C357,Besetzung!$B$2:$I$51,$F$24,0)&amp;" "&amp;$C357),
"sonst"))),
IF($D357="Genau",
           IF(COUNTIF(Dienstplan!P$6:P$55,$C357)=VLOOKUP($C357,Besetzung!$B$2:$I$51,Q$351+1,0),"","&lt;&gt;"&amp;VLOOKUP($C357,Besetzung!$B$2:$I$51,Q$351+1,0)&amp;" "&amp;$C357),
IF($D357="Mindestens",
           IF(COUNTIF(Dienstplan!P$6:P$55,$C357)&gt;=VLOOKUP($C357,Besetzung!$B$2:$I$51,Q$351+1,0),"","&lt;"&amp;VLOOKUP($C357,Besetzung!$B$2:$I$51,Q$351+1,0)&amp;" "&amp;$C357),
IF($D357="Höchstens",
           IF(COUNTIF(Dienstplan!P$6:P$55,$C357)&lt;=VLOOKUP($C357,Besetzung!$B$2:$I$51,Q$351+1,0),"","&gt;"&amp;VLOOKUP($C357,Besetzung!$B$2:$I$51,Q$351+1,0)&amp;" "&amp;$C357),
"sonst")))))</f>
        <v>&lt;1 S6</v>
      </c>
      <c r="R357" s="37" t="str">
        <f>IF($C357="","",
IF(R$352&lt;&gt;"",IF($D357="Genau",
           IF(COUNTIF(Dienstplan!Q$6:Q$55,$C357)=VLOOKUP($C357,Besetzung!$B$2:$I$51,$F$24,0),"","&lt;&gt;"&amp;VLOOKUP($C357,Besetzung!$B$2:$I$51,$F$24,0)&amp;" "&amp;$C357),
IF($D357="Mindestens",
           IF(COUNTIF(Dienstplan!Q$6:Q$55,$C357)&gt;=VLOOKUP($C357,Besetzung!$B$2:$I$51,$F$24,0),"","&lt;"&amp;VLOOKUP($C357,Besetzung!$B$2:$I$51,$F$24,0)&amp;" "&amp;$C357),
IF($D357="Höchstens",
           IF(COUNTIF(Dienstplan!Q$6:Q$55,$C357)&lt;=VLOOKUP($C357,Besetzung!$B$2:$I$51,$F$24,0),"","&gt;"&amp;VLOOKUP($C357,Besetzung!$B$2:$I$51,$F$24,0)&amp;" "&amp;$C357),
"sonst"))),
IF($D357="Genau",
           IF(COUNTIF(Dienstplan!Q$6:Q$55,$C357)=VLOOKUP($C357,Besetzung!$B$2:$I$51,R$351+1,0),"","&lt;&gt;"&amp;VLOOKUP($C357,Besetzung!$B$2:$I$51,R$351+1,0)&amp;" "&amp;$C357),
IF($D357="Mindestens",
           IF(COUNTIF(Dienstplan!Q$6:Q$55,$C357)&gt;=VLOOKUP($C357,Besetzung!$B$2:$I$51,R$351+1,0),"","&lt;"&amp;VLOOKUP($C357,Besetzung!$B$2:$I$51,R$351+1,0)&amp;" "&amp;$C357),
IF($D357="Höchstens",
           IF(COUNTIF(Dienstplan!Q$6:Q$55,$C357)&lt;=VLOOKUP($C357,Besetzung!$B$2:$I$51,R$351+1,0),"","&gt;"&amp;VLOOKUP($C357,Besetzung!$B$2:$I$51,R$351+1,0)&amp;" "&amp;$C357),
"sonst")))))</f>
        <v>&lt;1 S6</v>
      </c>
      <c r="S357" s="37" t="str">
        <f>IF($C357="","",
IF(S$352&lt;&gt;"",IF($D357="Genau",
           IF(COUNTIF(Dienstplan!R$6:R$55,$C357)=VLOOKUP($C357,Besetzung!$B$2:$I$51,$F$24,0),"","&lt;&gt;"&amp;VLOOKUP($C357,Besetzung!$B$2:$I$51,$F$24,0)&amp;" "&amp;$C357),
IF($D357="Mindestens",
           IF(COUNTIF(Dienstplan!R$6:R$55,$C357)&gt;=VLOOKUP($C357,Besetzung!$B$2:$I$51,$F$24,0),"","&lt;"&amp;VLOOKUP($C357,Besetzung!$B$2:$I$51,$F$24,0)&amp;" "&amp;$C357),
IF($D357="Höchstens",
           IF(COUNTIF(Dienstplan!R$6:R$55,$C357)&lt;=VLOOKUP($C357,Besetzung!$B$2:$I$51,$F$24,0),"","&gt;"&amp;VLOOKUP($C357,Besetzung!$B$2:$I$51,$F$24,0)&amp;" "&amp;$C357),
"sonst"))),
IF($D357="Genau",
           IF(COUNTIF(Dienstplan!R$6:R$55,$C357)=VLOOKUP($C357,Besetzung!$B$2:$I$51,S$351+1,0),"","&lt;&gt;"&amp;VLOOKUP($C357,Besetzung!$B$2:$I$51,S$351+1,0)&amp;" "&amp;$C357),
IF($D357="Mindestens",
           IF(COUNTIF(Dienstplan!R$6:R$55,$C357)&gt;=VLOOKUP($C357,Besetzung!$B$2:$I$51,S$351+1,0),"","&lt;"&amp;VLOOKUP($C357,Besetzung!$B$2:$I$51,S$351+1,0)&amp;" "&amp;$C357),
IF($D357="Höchstens",
           IF(COUNTIF(Dienstplan!R$6:R$55,$C357)&lt;=VLOOKUP($C357,Besetzung!$B$2:$I$51,S$351+1,0),"","&gt;"&amp;VLOOKUP($C357,Besetzung!$B$2:$I$51,S$351+1,0)&amp;" "&amp;$C357),
"sonst")))))</f>
        <v>&lt;1 S6</v>
      </c>
      <c r="T357" s="37" t="str">
        <f>IF($C357="","",
IF(T$352&lt;&gt;"",IF($D357="Genau",
           IF(COUNTIF(Dienstplan!S$6:S$55,$C357)=VLOOKUP($C357,Besetzung!$B$2:$I$51,$F$24,0),"","&lt;&gt;"&amp;VLOOKUP($C357,Besetzung!$B$2:$I$51,$F$24,0)&amp;" "&amp;$C357),
IF($D357="Mindestens",
           IF(COUNTIF(Dienstplan!S$6:S$55,$C357)&gt;=VLOOKUP($C357,Besetzung!$B$2:$I$51,$F$24,0),"","&lt;"&amp;VLOOKUP($C357,Besetzung!$B$2:$I$51,$F$24,0)&amp;" "&amp;$C357),
IF($D357="Höchstens",
           IF(COUNTIF(Dienstplan!S$6:S$55,$C357)&lt;=VLOOKUP($C357,Besetzung!$B$2:$I$51,$F$24,0),"","&gt;"&amp;VLOOKUP($C357,Besetzung!$B$2:$I$51,$F$24,0)&amp;" "&amp;$C357),
"sonst"))),
IF($D357="Genau",
           IF(COUNTIF(Dienstplan!S$6:S$55,$C357)=VLOOKUP($C357,Besetzung!$B$2:$I$51,T$351+1,0),"","&lt;&gt;"&amp;VLOOKUP($C357,Besetzung!$B$2:$I$51,T$351+1,0)&amp;" "&amp;$C357),
IF($D357="Mindestens",
           IF(COUNTIF(Dienstplan!S$6:S$55,$C357)&gt;=VLOOKUP($C357,Besetzung!$B$2:$I$51,T$351+1,0),"","&lt;"&amp;VLOOKUP($C357,Besetzung!$B$2:$I$51,T$351+1,0)&amp;" "&amp;$C357),
IF($D357="Höchstens",
           IF(COUNTIF(Dienstplan!S$6:S$55,$C357)&lt;=VLOOKUP($C357,Besetzung!$B$2:$I$51,T$351+1,0),"","&gt;"&amp;VLOOKUP($C357,Besetzung!$B$2:$I$51,T$351+1,0)&amp;" "&amp;$C357),
"sonst")))))</f>
        <v>&lt;1 S6</v>
      </c>
      <c r="U357" s="37" t="str">
        <f>IF($C357="","",
IF(U$352&lt;&gt;"",IF($D357="Genau",
           IF(COUNTIF(Dienstplan!T$6:T$55,$C357)=VLOOKUP($C357,Besetzung!$B$2:$I$51,$F$24,0),"","&lt;&gt;"&amp;VLOOKUP($C357,Besetzung!$B$2:$I$51,$F$24,0)&amp;" "&amp;$C357),
IF($D357="Mindestens",
           IF(COUNTIF(Dienstplan!T$6:T$55,$C357)&gt;=VLOOKUP($C357,Besetzung!$B$2:$I$51,$F$24,0),"","&lt;"&amp;VLOOKUP($C357,Besetzung!$B$2:$I$51,$F$24,0)&amp;" "&amp;$C357),
IF($D357="Höchstens",
           IF(COUNTIF(Dienstplan!T$6:T$55,$C357)&lt;=VLOOKUP($C357,Besetzung!$B$2:$I$51,$F$24,0),"","&gt;"&amp;VLOOKUP($C357,Besetzung!$B$2:$I$51,$F$24,0)&amp;" "&amp;$C357),
"sonst"))),
IF($D357="Genau",
           IF(COUNTIF(Dienstplan!T$6:T$55,$C357)=VLOOKUP($C357,Besetzung!$B$2:$I$51,U$351+1,0),"","&lt;&gt;"&amp;VLOOKUP($C357,Besetzung!$B$2:$I$51,U$351+1,0)&amp;" "&amp;$C357),
IF($D357="Mindestens",
           IF(COUNTIF(Dienstplan!T$6:T$55,$C357)&gt;=VLOOKUP($C357,Besetzung!$B$2:$I$51,U$351+1,0),"","&lt;"&amp;VLOOKUP($C357,Besetzung!$B$2:$I$51,U$351+1,0)&amp;" "&amp;$C357),
IF($D357="Höchstens",
           IF(COUNTIF(Dienstplan!T$6:T$55,$C357)&lt;=VLOOKUP($C357,Besetzung!$B$2:$I$51,U$351+1,0),"","&gt;"&amp;VLOOKUP($C357,Besetzung!$B$2:$I$51,U$351+1,0)&amp;" "&amp;$C357),
"sonst")))))</f>
        <v/>
      </c>
      <c r="V357" s="37" t="str">
        <f>IF($C357="","",
IF(V$352&lt;&gt;"",IF($D357="Genau",
           IF(COUNTIF(Dienstplan!U$6:U$55,$C357)=VLOOKUP($C357,Besetzung!$B$2:$I$51,$F$24,0),"","&lt;&gt;"&amp;VLOOKUP($C357,Besetzung!$B$2:$I$51,$F$24,0)&amp;" "&amp;$C357),
IF($D357="Mindestens",
           IF(COUNTIF(Dienstplan!U$6:U$55,$C357)&gt;=VLOOKUP($C357,Besetzung!$B$2:$I$51,$F$24,0),"","&lt;"&amp;VLOOKUP($C357,Besetzung!$B$2:$I$51,$F$24,0)&amp;" "&amp;$C357),
IF($D357="Höchstens",
           IF(COUNTIF(Dienstplan!U$6:U$55,$C357)&lt;=VLOOKUP($C357,Besetzung!$B$2:$I$51,$F$24,0),"","&gt;"&amp;VLOOKUP($C357,Besetzung!$B$2:$I$51,$F$24,0)&amp;" "&amp;$C357),
"sonst"))),
IF($D357="Genau",
           IF(COUNTIF(Dienstplan!U$6:U$55,$C357)=VLOOKUP($C357,Besetzung!$B$2:$I$51,V$351+1,0),"","&lt;&gt;"&amp;VLOOKUP($C357,Besetzung!$B$2:$I$51,V$351+1,0)&amp;" "&amp;$C357),
IF($D357="Mindestens",
           IF(COUNTIF(Dienstplan!U$6:U$55,$C357)&gt;=VLOOKUP($C357,Besetzung!$B$2:$I$51,V$351+1,0),"","&lt;"&amp;VLOOKUP($C357,Besetzung!$B$2:$I$51,V$351+1,0)&amp;" "&amp;$C357),
IF($D357="Höchstens",
           IF(COUNTIF(Dienstplan!U$6:U$55,$C357)&lt;=VLOOKUP($C357,Besetzung!$B$2:$I$51,V$351+1,0),"","&gt;"&amp;VLOOKUP($C357,Besetzung!$B$2:$I$51,V$351+1,0)&amp;" "&amp;$C357),
"sonst")))))</f>
        <v/>
      </c>
      <c r="W357" s="37" t="str">
        <f>IF($C357="","",
IF(W$352&lt;&gt;"",IF($D357="Genau",
           IF(COUNTIF(Dienstplan!V$6:V$55,$C357)=VLOOKUP($C357,Besetzung!$B$2:$I$51,$F$24,0),"","&lt;&gt;"&amp;VLOOKUP($C357,Besetzung!$B$2:$I$51,$F$24,0)&amp;" "&amp;$C357),
IF($D357="Mindestens",
           IF(COUNTIF(Dienstplan!V$6:V$55,$C357)&gt;=VLOOKUP($C357,Besetzung!$B$2:$I$51,$F$24,0),"","&lt;"&amp;VLOOKUP($C357,Besetzung!$B$2:$I$51,$F$24,0)&amp;" "&amp;$C357),
IF($D357="Höchstens",
           IF(COUNTIF(Dienstplan!V$6:V$55,$C357)&lt;=VLOOKUP($C357,Besetzung!$B$2:$I$51,$F$24,0),"","&gt;"&amp;VLOOKUP($C357,Besetzung!$B$2:$I$51,$F$24,0)&amp;" "&amp;$C357),
"sonst"))),
IF($D357="Genau",
           IF(COUNTIF(Dienstplan!V$6:V$55,$C357)=VLOOKUP($C357,Besetzung!$B$2:$I$51,W$351+1,0),"","&lt;&gt;"&amp;VLOOKUP($C357,Besetzung!$B$2:$I$51,W$351+1,0)&amp;" "&amp;$C357),
IF($D357="Mindestens",
           IF(COUNTIF(Dienstplan!V$6:V$55,$C357)&gt;=VLOOKUP($C357,Besetzung!$B$2:$I$51,W$351+1,0),"","&lt;"&amp;VLOOKUP($C357,Besetzung!$B$2:$I$51,W$351+1,0)&amp;" "&amp;$C357),
IF($D357="Höchstens",
           IF(COUNTIF(Dienstplan!V$6:V$55,$C357)&lt;=VLOOKUP($C357,Besetzung!$B$2:$I$51,W$351+1,0),"","&gt;"&amp;VLOOKUP($C357,Besetzung!$B$2:$I$51,W$351+1,0)&amp;" "&amp;$C357),
"sonst")))))</f>
        <v>&lt;1 S6</v>
      </c>
      <c r="X357" s="37" t="str">
        <f>IF($C357="","",
IF(X$352&lt;&gt;"",IF($D357="Genau",
           IF(COUNTIF(Dienstplan!W$6:W$55,$C357)=VLOOKUP($C357,Besetzung!$B$2:$I$51,$F$24,0),"","&lt;&gt;"&amp;VLOOKUP($C357,Besetzung!$B$2:$I$51,$F$24,0)&amp;" "&amp;$C357),
IF($D357="Mindestens",
           IF(COUNTIF(Dienstplan!W$6:W$55,$C357)&gt;=VLOOKUP($C357,Besetzung!$B$2:$I$51,$F$24,0),"","&lt;"&amp;VLOOKUP($C357,Besetzung!$B$2:$I$51,$F$24,0)&amp;" "&amp;$C357),
IF($D357="Höchstens",
           IF(COUNTIF(Dienstplan!W$6:W$55,$C357)&lt;=VLOOKUP($C357,Besetzung!$B$2:$I$51,$F$24,0),"","&gt;"&amp;VLOOKUP($C357,Besetzung!$B$2:$I$51,$F$24,0)&amp;" "&amp;$C357),
"sonst"))),
IF($D357="Genau",
           IF(COUNTIF(Dienstplan!W$6:W$55,$C357)=VLOOKUP($C357,Besetzung!$B$2:$I$51,X$351+1,0),"","&lt;&gt;"&amp;VLOOKUP($C357,Besetzung!$B$2:$I$51,X$351+1,0)&amp;" "&amp;$C357),
IF($D357="Mindestens",
           IF(COUNTIF(Dienstplan!W$6:W$55,$C357)&gt;=VLOOKUP($C357,Besetzung!$B$2:$I$51,X$351+1,0),"","&lt;"&amp;VLOOKUP($C357,Besetzung!$B$2:$I$51,X$351+1,0)&amp;" "&amp;$C357),
IF($D357="Höchstens",
           IF(COUNTIF(Dienstplan!W$6:W$55,$C357)&lt;=VLOOKUP($C357,Besetzung!$B$2:$I$51,X$351+1,0),"","&gt;"&amp;VLOOKUP($C357,Besetzung!$B$2:$I$51,X$351+1,0)&amp;" "&amp;$C357),
"sonst")))))</f>
        <v>&lt;1 S6</v>
      </c>
      <c r="Y357" s="37" t="str">
        <f>IF($C357="","",
IF(Y$352&lt;&gt;"",IF($D357="Genau",
           IF(COUNTIF(Dienstplan!X$6:X$55,$C357)=VLOOKUP($C357,Besetzung!$B$2:$I$51,$F$24,0),"","&lt;&gt;"&amp;VLOOKUP($C357,Besetzung!$B$2:$I$51,$F$24,0)&amp;" "&amp;$C357),
IF($D357="Mindestens",
           IF(COUNTIF(Dienstplan!X$6:X$55,$C357)&gt;=VLOOKUP($C357,Besetzung!$B$2:$I$51,$F$24,0),"","&lt;"&amp;VLOOKUP($C357,Besetzung!$B$2:$I$51,$F$24,0)&amp;" "&amp;$C357),
IF($D357="Höchstens",
           IF(COUNTIF(Dienstplan!X$6:X$55,$C357)&lt;=VLOOKUP($C357,Besetzung!$B$2:$I$51,$F$24,0),"","&gt;"&amp;VLOOKUP($C357,Besetzung!$B$2:$I$51,$F$24,0)&amp;" "&amp;$C357),
"sonst"))),
IF($D357="Genau",
           IF(COUNTIF(Dienstplan!X$6:X$55,$C357)=VLOOKUP($C357,Besetzung!$B$2:$I$51,Y$351+1,0),"","&lt;&gt;"&amp;VLOOKUP($C357,Besetzung!$B$2:$I$51,Y$351+1,0)&amp;" "&amp;$C357),
IF($D357="Mindestens",
           IF(COUNTIF(Dienstplan!X$6:X$55,$C357)&gt;=VLOOKUP($C357,Besetzung!$B$2:$I$51,Y$351+1,0),"","&lt;"&amp;VLOOKUP($C357,Besetzung!$B$2:$I$51,Y$351+1,0)&amp;" "&amp;$C357),
IF($D357="Höchstens",
           IF(COUNTIF(Dienstplan!X$6:X$55,$C357)&lt;=VLOOKUP($C357,Besetzung!$B$2:$I$51,Y$351+1,0),"","&gt;"&amp;VLOOKUP($C357,Besetzung!$B$2:$I$51,Y$351+1,0)&amp;" "&amp;$C357),
"sonst")))))</f>
        <v>&lt;1 S6</v>
      </c>
      <c r="Z357" s="37" t="str">
        <f>IF($C357="","",
IF(Z$352&lt;&gt;"",IF($D357="Genau",
           IF(COUNTIF(Dienstplan!Y$6:Y$55,$C357)=VLOOKUP($C357,Besetzung!$B$2:$I$51,$F$24,0),"","&lt;&gt;"&amp;VLOOKUP($C357,Besetzung!$B$2:$I$51,$F$24,0)&amp;" "&amp;$C357),
IF($D357="Mindestens",
           IF(COUNTIF(Dienstplan!Y$6:Y$55,$C357)&gt;=VLOOKUP($C357,Besetzung!$B$2:$I$51,$F$24,0),"","&lt;"&amp;VLOOKUP($C357,Besetzung!$B$2:$I$51,$F$24,0)&amp;" "&amp;$C357),
IF($D357="Höchstens",
           IF(COUNTIF(Dienstplan!Y$6:Y$55,$C357)&lt;=VLOOKUP($C357,Besetzung!$B$2:$I$51,$F$24,0),"","&gt;"&amp;VLOOKUP($C357,Besetzung!$B$2:$I$51,$F$24,0)&amp;" "&amp;$C357),
"sonst"))),
IF($D357="Genau",
           IF(COUNTIF(Dienstplan!Y$6:Y$55,$C357)=VLOOKUP($C357,Besetzung!$B$2:$I$51,Z$351+1,0),"","&lt;&gt;"&amp;VLOOKUP($C357,Besetzung!$B$2:$I$51,Z$351+1,0)&amp;" "&amp;$C357),
IF($D357="Mindestens",
           IF(COUNTIF(Dienstplan!Y$6:Y$55,$C357)&gt;=VLOOKUP($C357,Besetzung!$B$2:$I$51,Z$351+1,0),"","&lt;"&amp;VLOOKUP($C357,Besetzung!$B$2:$I$51,Z$351+1,0)&amp;" "&amp;$C357),
IF($D357="Höchstens",
           IF(COUNTIF(Dienstplan!Y$6:Y$55,$C357)&lt;=VLOOKUP($C357,Besetzung!$B$2:$I$51,Z$351+1,0),"","&gt;"&amp;VLOOKUP($C357,Besetzung!$B$2:$I$51,Z$351+1,0)&amp;" "&amp;$C357),
"sonst")))))</f>
        <v>&lt;1 S6</v>
      </c>
      <c r="AA357" s="37" t="str">
        <f>IF($C357="","",
IF(AA$352&lt;&gt;"",IF($D357="Genau",
           IF(COUNTIF(Dienstplan!Z$6:Z$55,$C357)=VLOOKUP($C357,Besetzung!$B$2:$I$51,$F$24,0),"","&lt;&gt;"&amp;VLOOKUP($C357,Besetzung!$B$2:$I$51,$F$24,0)&amp;" "&amp;$C357),
IF($D357="Mindestens",
           IF(COUNTIF(Dienstplan!Z$6:Z$55,$C357)&gt;=VLOOKUP($C357,Besetzung!$B$2:$I$51,$F$24,0),"","&lt;"&amp;VLOOKUP($C357,Besetzung!$B$2:$I$51,$F$24,0)&amp;" "&amp;$C357),
IF($D357="Höchstens",
           IF(COUNTIF(Dienstplan!Z$6:Z$55,$C357)&lt;=VLOOKUP($C357,Besetzung!$B$2:$I$51,$F$24,0),"","&gt;"&amp;VLOOKUP($C357,Besetzung!$B$2:$I$51,$F$24,0)&amp;" "&amp;$C357),
"sonst"))),
IF($D357="Genau",
           IF(COUNTIF(Dienstplan!Z$6:Z$55,$C357)=VLOOKUP($C357,Besetzung!$B$2:$I$51,AA$351+1,0),"","&lt;&gt;"&amp;VLOOKUP($C357,Besetzung!$B$2:$I$51,AA$351+1,0)&amp;" "&amp;$C357),
IF($D357="Mindestens",
           IF(COUNTIF(Dienstplan!Z$6:Z$55,$C357)&gt;=VLOOKUP($C357,Besetzung!$B$2:$I$51,AA$351+1,0),"","&lt;"&amp;VLOOKUP($C357,Besetzung!$B$2:$I$51,AA$351+1,0)&amp;" "&amp;$C357),
IF($D357="Höchstens",
           IF(COUNTIF(Dienstplan!Z$6:Z$55,$C357)&lt;=VLOOKUP($C357,Besetzung!$B$2:$I$51,AA$351+1,0),"","&gt;"&amp;VLOOKUP($C357,Besetzung!$B$2:$I$51,AA$351+1,0)&amp;" "&amp;$C357),
"sonst")))))</f>
        <v>&lt;1 S6</v>
      </c>
      <c r="AB357" s="37" t="str">
        <f>IF($C357="","",
IF(AB$352&lt;&gt;"",IF($D357="Genau",
           IF(COUNTIF(Dienstplan!AA$6:AA$55,$C357)=VLOOKUP($C357,Besetzung!$B$2:$I$51,$F$24,0),"","&lt;&gt;"&amp;VLOOKUP($C357,Besetzung!$B$2:$I$51,$F$24,0)&amp;" "&amp;$C357),
IF($D357="Mindestens",
           IF(COUNTIF(Dienstplan!AA$6:AA$55,$C357)&gt;=VLOOKUP($C357,Besetzung!$B$2:$I$51,$F$24,0),"","&lt;"&amp;VLOOKUP($C357,Besetzung!$B$2:$I$51,$F$24,0)&amp;" "&amp;$C357),
IF($D357="Höchstens",
           IF(COUNTIF(Dienstplan!AA$6:AA$55,$C357)&lt;=VLOOKUP($C357,Besetzung!$B$2:$I$51,$F$24,0),"","&gt;"&amp;VLOOKUP($C357,Besetzung!$B$2:$I$51,$F$24,0)&amp;" "&amp;$C357),
"sonst"))),
IF($D357="Genau",
           IF(COUNTIF(Dienstplan!AA$6:AA$55,$C357)=VLOOKUP($C357,Besetzung!$B$2:$I$51,AB$351+1,0),"","&lt;&gt;"&amp;VLOOKUP($C357,Besetzung!$B$2:$I$51,AB$351+1,0)&amp;" "&amp;$C357),
IF($D357="Mindestens",
           IF(COUNTIF(Dienstplan!AA$6:AA$55,$C357)&gt;=VLOOKUP($C357,Besetzung!$B$2:$I$51,AB$351+1,0),"","&lt;"&amp;VLOOKUP($C357,Besetzung!$B$2:$I$51,AB$351+1,0)&amp;" "&amp;$C357),
IF($D357="Höchstens",
           IF(COUNTIF(Dienstplan!AA$6:AA$55,$C357)&lt;=VLOOKUP($C357,Besetzung!$B$2:$I$51,AB$351+1,0),"","&gt;"&amp;VLOOKUP($C357,Besetzung!$B$2:$I$51,AB$351+1,0)&amp;" "&amp;$C357),
"sonst")))))</f>
        <v/>
      </c>
      <c r="AC357" s="37" t="str">
        <f>IF($C357="","",
IF(AC$352&lt;&gt;"",IF($D357="Genau",
           IF(COUNTIF(Dienstplan!AB$6:AB$55,$C357)=VLOOKUP($C357,Besetzung!$B$2:$I$51,$F$24,0),"","&lt;&gt;"&amp;VLOOKUP($C357,Besetzung!$B$2:$I$51,$F$24,0)&amp;" "&amp;$C357),
IF($D357="Mindestens",
           IF(COUNTIF(Dienstplan!AB$6:AB$55,$C357)&gt;=VLOOKUP($C357,Besetzung!$B$2:$I$51,$F$24,0),"","&lt;"&amp;VLOOKUP($C357,Besetzung!$B$2:$I$51,$F$24,0)&amp;" "&amp;$C357),
IF($D357="Höchstens",
           IF(COUNTIF(Dienstplan!AB$6:AB$55,$C357)&lt;=VLOOKUP($C357,Besetzung!$B$2:$I$51,$F$24,0),"","&gt;"&amp;VLOOKUP($C357,Besetzung!$B$2:$I$51,$F$24,0)&amp;" "&amp;$C357),
"sonst"))),
IF($D357="Genau",
           IF(COUNTIF(Dienstplan!AB$6:AB$55,$C357)=VLOOKUP($C357,Besetzung!$B$2:$I$51,AC$351+1,0),"","&lt;&gt;"&amp;VLOOKUP($C357,Besetzung!$B$2:$I$51,AC$351+1,0)&amp;" "&amp;$C357),
IF($D357="Mindestens",
           IF(COUNTIF(Dienstplan!AB$6:AB$55,$C357)&gt;=VLOOKUP($C357,Besetzung!$B$2:$I$51,AC$351+1,0),"","&lt;"&amp;VLOOKUP($C357,Besetzung!$B$2:$I$51,AC$351+1,0)&amp;" "&amp;$C357),
IF($D357="Höchstens",
           IF(COUNTIF(Dienstplan!AB$6:AB$55,$C357)&lt;=VLOOKUP($C357,Besetzung!$B$2:$I$51,AC$351+1,0),"","&gt;"&amp;VLOOKUP($C357,Besetzung!$B$2:$I$51,AC$351+1,0)&amp;" "&amp;$C357),
"sonst")))))</f>
        <v/>
      </c>
      <c r="AD357" s="37" t="str">
        <f>IF($C357="","",
IF(AD$352&lt;&gt;"",IF($D357="Genau",
           IF(COUNTIF(Dienstplan!AC$6:AC$55,$C357)=VLOOKUP($C357,Besetzung!$B$2:$I$51,$F$24,0),"","&lt;&gt;"&amp;VLOOKUP($C357,Besetzung!$B$2:$I$51,$F$24,0)&amp;" "&amp;$C357),
IF($D357="Mindestens",
           IF(COUNTIF(Dienstplan!AC$6:AC$55,$C357)&gt;=VLOOKUP($C357,Besetzung!$B$2:$I$51,$F$24,0),"","&lt;"&amp;VLOOKUP($C357,Besetzung!$B$2:$I$51,$F$24,0)&amp;" "&amp;$C357),
IF($D357="Höchstens",
           IF(COUNTIF(Dienstplan!AC$6:AC$55,$C357)&lt;=VLOOKUP($C357,Besetzung!$B$2:$I$51,$F$24,0),"","&gt;"&amp;VLOOKUP($C357,Besetzung!$B$2:$I$51,$F$24,0)&amp;" "&amp;$C357),
"sonst"))),
IF($D357="Genau",
           IF(COUNTIF(Dienstplan!AC$6:AC$55,$C357)=VLOOKUP($C357,Besetzung!$B$2:$I$51,AD$351+1,0),"","&lt;&gt;"&amp;VLOOKUP($C357,Besetzung!$B$2:$I$51,AD$351+1,0)&amp;" "&amp;$C357),
IF($D357="Mindestens",
           IF(COUNTIF(Dienstplan!AC$6:AC$55,$C357)&gt;=VLOOKUP($C357,Besetzung!$B$2:$I$51,AD$351+1,0),"","&lt;"&amp;VLOOKUP($C357,Besetzung!$B$2:$I$51,AD$351+1,0)&amp;" "&amp;$C357),
IF($D357="Höchstens",
           IF(COUNTIF(Dienstplan!AC$6:AC$55,$C357)&lt;=VLOOKUP($C357,Besetzung!$B$2:$I$51,AD$351+1,0),"","&gt;"&amp;VLOOKUP($C357,Besetzung!$B$2:$I$51,AD$351+1,0)&amp;" "&amp;$C357),
"sonst")))))</f>
        <v/>
      </c>
      <c r="AE357" s="37" t="str">
        <f>IF($C357="","",
IF(AE$352&lt;&gt;"",IF($D357="Genau",
           IF(COUNTIF(Dienstplan!AD$6:AD$55,$C357)=VLOOKUP($C357,Besetzung!$B$2:$I$51,$F$24,0),"","&lt;&gt;"&amp;VLOOKUP($C357,Besetzung!$B$2:$I$51,$F$24,0)&amp;" "&amp;$C357),
IF($D357="Mindestens",
           IF(COUNTIF(Dienstplan!AD$6:AD$55,$C357)&gt;=VLOOKUP($C357,Besetzung!$B$2:$I$51,$F$24,0),"","&lt;"&amp;VLOOKUP($C357,Besetzung!$B$2:$I$51,$F$24,0)&amp;" "&amp;$C357),
IF($D357="Höchstens",
           IF(COUNTIF(Dienstplan!AD$6:AD$55,$C357)&lt;=VLOOKUP($C357,Besetzung!$B$2:$I$51,$F$24,0),"","&gt;"&amp;VLOOKUP($C357,Besetzung!$B$2:$I$51,$F$24,0)&amp;" "&amp;$C357),
"sonst"))),
IF($D357="Genau",
           IF(COUNTIF(Dienstplan!AD$6:AD$55,$C357)=VLOOKUP($C357,Besetzung!$B$2:$I$51,AE$351+1,0),"","&lt;&gt;"&amp;VLOOKUP($C357,Besetzung!$B$2:$I$51,AE$351+1,0)&amp;" "&amp;$C357),
IF($D357="Mindestens",
           IF(COUNTIF(Dienstplan!AD$6:AD$55,$C357)&gt;=VLOOKUP($C357,Besetzung!$B$2:$I$51,AE$351+1,0),"","&lt;"&amp;VLOOKUP($C357,Besetzung!$B$2:$I$51,AE$351+1,0)&amp;" "&amp;$C357),
IF($D357="Höchstens",
           IF(COUNTIF(Dienstplan!AD$6:AD$55,$C357)&lt;=VLOOKUP($C357,Besetzung!$B$2:$I$51,AE$351+1,0),"","&gt;"&amp;VLOOKUP($C357,Besetzung!$B$2:$I$51,AE$351+1,0)&amp;" "&amp;$C357),
"sonst")))))</f>
        <v>&lt;1 S6</v>
      </c>
      <c r="AF357" s="37" t="str">
        <f>IF($C357="","",
IF(AF$352&lt;&gt;"",IF($D357="Genau",
           IF(COUNTIF(Dienstplan!AE$6:AE$55,$C357)=VLOOKUP($C357,Besetzung!$B$2:$I$51,$F$24,0),"","&lt;&gt;"&amp;VLOOKUP($C357,Besetzung!$B$2:$I$51,$F$24,0)&amp;" "&amp;$C357),
IF($D357="Mindestens",
           IF(COUNTIF(Dienstplan!AE$6:AE$55,$C357)&gt;=VLOOKUP($C357,Besetzung!$B$2:$I$51,$F$24,0),"","&lt;"&amp;VLOOKUP($C357,Besetzung!$B$2:$I$51,$F$24,0)&amp;" "&amp;$C357),
IF($D357="Höchstens",
           IF(COUNTIF(Dienstplan!AE$6:AE$55,$C357)&lt;=VLOOKUP($C357,Besetzung!$B$2:$I$51,$F$24,0),"","&gt;"&amp;VLOOKUP($C357,Besetzung!$B$2:$I$51,$F$24,0)&amp;" "&amp;$C357),
"sonst"))),
IF($D357="Genau",
           IF(COUNTIF(Dienstplan!AE$6:AE$55,$C357)=VLOOKUP($C357,Besetzung!$B$2:$I$51,AF$351+1,0),"","&lt;&gt;"&amp;VLOOKUP($C357,Besetzung!$B$2:$I$51,AF$351+1,0)&amp;" "&amp;$C357),
IF($D357="Mindestens",
           IF(COUNTIF(Dienstplan!AE$6:AE$55,$C357)&gt;=VLOOKUP($C357,Besetzung!$B$2:$I$51,AF$351+1,0),"","&lt;"&amp;VLOOKUP($C357,Besetzung!$B$2:$I$51,AF$351+1,0)&amp;" "&amp;$C357),
IF($D357="Höchstens",
           IF(COUNTIF(Dienstplan!AE$6:AE$55,$C357)&lt;=VLOOKUP($C357,Besetzung!$B$2:$I$51,AF$351+1,0),"","&gt;"&amp;VLOOKUP($C357,Besetzung!$B$2:$I$51,AF$351+1,0)&amp;" "&amp;$C357),
"sonst")))))</f>
        <v>&lt;1 S6</v>
      </c>
      <c r="AG357" s="37" t="str">
        <f>IF($C357="","",
IF(AG$352&lt;&gt;"",IF($D357="Genau",
           IF(COUNTIF(Dienstplan!AF$6:AF$55,$C357)=VLOOKUP($C357,Besetzung!$B$2:$I$51,$F$24,0),"","&lt;&gt;"&amp;VLOOKUP($C357,Besetzung!$B$2:$I$51,$F$24,0)&amp;" "&amp;$C357),
IF($D357="Mindestens",
           IF(COUNTIF(Dienstplan!AF$6:AF$55,$C357)&gt;=VLOOKUP($C357,Besetzung!$B$2:$I$51,$F$24,0),"","&lt;"&amp;VLOOKUP($C357,Besetzung!$B$2:$I$51,$F$24,0)&amp;" "&amp;$C357),
IF($D357="Höchstens",
           IF(COUNTIF(Dienstplan!AF$6:AF$55,$C357)&lt;=VLOOKUP($C357,Besetzung!$B$2:$I$51,$F$24,0),"","&gt;"&amp;VLOOKUP($C357,Besetzung!$B$2:$I$51,$F$24,0)&amp;" "&amp;$C357),
"sonst"))),
IF($D357="Genau",
           IF(COUNTIF(Dienstplan!AF$6:AF$55,$C357)=VLOOKUP($C357,Besetzung!$B$2:$I$51,AG$351+1,0),"","&lt;&gt;"&amp;VLOOKUP($C357,Besetzung!$B$2:$I$51,AG$351+1,0)&amp;" "&amp;$C357),
IF($D357="Mindestens",
           IF(COUNTIF(Dienstplan!AF$6:AF$55,$C357)&gt;=VLOOKUP($C357,Besetzung!$B$2:$I$51,AG$351+1,0),"","&lt;"&amp;VLOOKUP($C357,Besetzung!$B$2:$I$51,AG$351+1,0)&amp;" "&amp;$C357),
IF($D357="Höchstens",
           IF(COUNTIF(Dienstplan!AF$6:AF$55,$C357)&lt;=VLOOKUP($C357,Besetzung!$B$2:$I$51,AG$351+1,0),"","&gt;"&amp;VLOOKUP($C357,Besetzung!$B$2:$I$51,AG$351+1,0)&amp;" "&amp;$C357),
"sonst")))))</f>
        <v>&lt;1 S6</v>
      </c>
      <c r="AH357" s="37" t="str">
        <f>IF($C357="","",
IF(AH$352&lt;&gt;"",IF($D357="Genau",
           IF(COUNTIF(Dienstplan!AG$6:AG$55,$C357)=VLOOKUP($C357,Besetzung!$B$2:$I$51,$F$24,0),"","&lt;&gt;"&amp;VLOOKUP($C357,Besetzung!$B$2:$I$51,$F$24,0)&amp;" "&amp;$C357),
IF($D357="Mindestens",
           IF(COUNTIF(Dienstplan!AG$6:AG$55,$C357)&gt;=VLOOKUP($C357,Besetzung!$B$2:$I$51,$F$24,0),"","&lt;"&amp;VLOOKUP($C357,Besetzung!$B$2:$I$51,$F$24,0)&amp;" "&amp;$C357),
IF($D357="Höchstens",
           IF(COUNTIF(Dienstplan!AG$6:AG$55,$C357)&lt;=VLOOKUP($C357,Besetzung!$B$2:$I$51,$F$24,0),"","&gt;"&amp;VLOOKUP($C357,Besetzung!$B$2:$I$51,$F$24,0)&amp;" "&amp;$C357),
"sonst"))),
IF($D357="Genau",
           IF(COUNTIF(Dienstplan!AG$6:AG$55,$C357)=VLOOKUP($C357,Besetzung!$B$2:$I$51,AH$351+1,0),"","&lt;&gt;"&amp;VLOOKUP($C357,Besetzung!$B$2:$I$51,AH$351+1,0)&amp;" "&amp;$C357),
IF($D357="Mindestens",
           IF(COUNTIF(Dienstplan!AG$6:AG$55,$C357)&gt;=VLOOKUP($C357,Besetzung!$B$2:$I$51,AH$351+1,0),"","&lt;"&amp;VLOOKUP($C357,Besetzung!$B$2:$I$51,AH$351+1,0)&amp;" "&amp;$C357),
IF($D357="Höchstens",
           IF(COUNTIF(Dienstplan!AG$6:AG$55,$C357)&lt;=VLOOKUP($C357,Besetzung!$B$2:$I$51,AH$351+1,0),"","&gt;"&amp;VLOOKUP($C357,Besetzung!$B$2:$I$51,AH$351+1,0)&amp;" "&amp;$C357),
"sonst")))))</f>
        <v>&lt;1 S6</v>
      </c>
      <c r="AI357" s="37" t="str">
        <f>IF($C357="","",
IF(AI$352&lt;&gt;"",IF($D357="Genau",
           IF(COUNTIF(Dienstplan!AH$6:AH$55,$C357)=VLOOKUP($C357,Besetzung!$B$2:$I$51,$F$24,0),"","&lt;&gt;"&amp;VLOOKUP($C357,Besetzung!$B$2:$I$51,$F$24,0)&amp;" "&amp;$C357),
IF($D357="Mindestens",
           IF(COUNTIF(Dienstplan!AH$6:AH$55,$C357)&gt;=VLOOKUP($C357,Besetzung!$B$2:$I$51,$F$24,0),"","&lt;"&amp;VLOOKUP($C357,Besetzung!$B$2:$I$51,$F$24,0)&amp;" "&amp;$C357),
IF($D357="Höchstens",
           IF(COUNTIF(Dienstplan!AH$6:AH$55,$C357)&lt;=VLOOKUP($C357,Besetzung!$B$2:$I$51,$F$24,0),"","&gt;"&amp;VLOOKUP($C357,Besetzung!$B$2:$I$51,$F$24,0)&amp;" "&amp;$C357),
"sonst"))),
IF($D357="Genau",
           IF(COUNTIF(Dienstplan!AH$6:AH$55,$C357)=VLOOKUP($C357,Besetzung!$B$2:$I$51,AI$351+1,0),"","&lt;&gt;"&amp;VLOOKUP($C357,Besetzung!$B$2:$I$51,AI$351+1,0)&amp;" "&amp;$C357),
IF($D357="Mindestens",
           IF(COUNTIF(Dienstplan!AH$6:AH$55,$C357)&gt;=VLOOKUP($C357,Besetzung!$B$2:$I$51,AI$351+1,0),"","&lt;"&amp;VLOOKUP($C357,Besetzung!$B$2:$I$51,AI$351+1,0)&amp;" "&amp;$C357),
IF($D357="Höchstens",
           IF(COUNTIF(Dienstplan!AH$6:AH$55,$C357)&lt;=VLOOKUP($C357,Besetzung!$B$2:$I$51,AI$351+1,0),"","&gt;"&amp;VLOOKUP($C357,Besetzung!$B$2:$I$51,AI$351+1,0)&amp;" "&amp;$C357),
"sonst")))))</f>
        <v/>
      </c>
      <c r="AJ357" s="37" t="str">
        <f>IF($C357="","",
IF(AJ$352&lt;&gt;"",IF($D357="Genau",
           IF(COUNTIF(Dienstplan!AI$6:AI$55,$C357)=VLOOKUP($C357,Besetzung!$B$2:$I$51,$F$24,0),"","&lt;&gt;"&amp;VLOOKUP($C357,Besetzung!$B$2:$I$51,$F$24,0)&amp;" "&amp;$C357),
IF($D357="Mindestens",
           IF(COUNTIF(Dienstplan!AI$6:AI$55,$C357)&gt;=VLOOKUP($C357,Besetzung!$B$2:$I$51,$F$24,0),"","&lt;"&amp;VLOOKUP($C357,Besetzung!$B$2:$I$51,$F$24,0)&amp;" "&amp;$C357),
IF($D357="Höchstens",
           IF(COUNTIF(Dienstplan!AI$6:AI$55,$C357)&lt;=VLOOKUP($C357,Besetzung!$B$2:$I$51,$F$24,0),"","&gt;"&amp;VLOOKUP($C357,Besetzung!$B$2:$I$51,$F$24,0)&amp;" "&amp;$C357),
"sonst"))),
IF($D357="Genau",
           IF(COUNTIF(Dienstplan!AI$6:AI$55,$C357)=VLOOKUP($C357,Besetzung!$B$2:$I$51,AJ$351+1,0),"","&lt;&gt;"&amp;VLOOKUP($C357,Besetzung!$B$2:$I$51,AJ$351+1,0)&amp;" "&amp;$C357),
IF($D357="Mindestens",
           IF(COUNTIF(Dienstplan!AI$6:AI$55,$C357)&gt;=VLOOKUP($C357,Besetzung!$B$2:$I$51,AJ$351+1,0),"","&lt;"&amp;VLOOKUP($C357,Besetzung!$B$2:$I$51,AJ$351+1,0)&amp;" "&amp;$C357),
IF($D357="Höchstens",
           IF(COUNTIF(Dienstplan!AI$6:AI$55,$C357)&lt;=VLOOKUP($C357,Besetzung!$B$2:$I$51,AJ$351+1,0),"","&gt;"&amp;VLOOKUP($C357,Besetzung!$B$2:$I$51,AJ$351+1,0)&amp;" "&amp;$C357),
"sonst")))))</f>
        <v/>
      </c>
      <c r="AK357" s="32" t="str">
        <f>IF($C357="","",
IF(AK$352&lt;&gt;"",IF($D357="Genau",
           IF(COUNTIF(Dienstplan!AJ$6:AJ$55,$C357)=VLOOKUP($C357,Besetzung!$B$2:$I$51,$F$24,0),"","&lt;&gt;"&amp;VLOOKUP($C357,Besetzung!$B$2:$I$51,$F$24,0)&amp;" "&amp;$C357),
IF($D357="Mindestens",
           IF(COUNTIF(Dienstplan!AJ$6:AJ$55,$C357)&gt;=VLOOKUP($C357,Besetzung!$B$2:$I$51,$F$24,0),"","&lt;"&amp;VLOOKUP($C357,Besetzung!$B$2:$I$51,$F$24,0)&amp;" "&amp;$C357),
IF($D357="Höchstens",
           IF(COUNTIF(Dienstplan!AJ$6:AJ$55,$C357)&lt;=VLOOKUP($C357,Besetzung!$B$2:$I$51,$F$24,0),"","&gt;"&amp;VLOOKUP($C357,Besetzung!$B$2:$I$51,$F$24,0)&amp;" "&amp;$C357),
"sonst"))),
IF($D357="Genau",
           IF(COUNTIF(Dienstplan!AJ$6:AJ$55,$C357)=VLOOKUP($C357,Besetzung!$B$2:$I$51,AK$351+1,0),"","&lt;&gt;"&amp;VLOOKUP($C357,Besetzung!$B$2:$I$51,AK$351+1,0)&amp;" "&amp;$C357),
IF($D357="Mindestens",
           IF(COUNTIF(Dienstplan!AJ$6:AJ$55,$C357)&gt;=VLOOKUP($C357,Besetzung!$B$2:$I$51,AK$351+1,0),"","&lt;"&amp;VLOOKUP($C357,Besetzung!$B$2:$I$51,AK$351+1,0)&amp;" "&amp;$C357),
IF($D357="Höchstens",
           IF(COUNTIF(Dienstplan!AJ$6:AJ$55,$C357)&lt;=VLOOKUP($C357,Besetzung!$B$2:$I$51,AK$351+1,0),"","&gt;"&amp;VLOOKUP($C357,Besetzung!$B$2:$I$51,AK$351+1,0)&amp;" "&amp;$C357),
"sonst")))))</f>
        <v/>
      </c>
    </row>
    <row r="358" spans="1:37" x14ac:dyDescent="0.25">
      <c r="A358" s="82" t="str">
        <f>IF(Feiertage!D208&lt;&gt;"",Feiertage!B208,"")</f>
        <v/>
      </c>
      <c r="C358" s="31" t="str">
        <f>Besetzung!B6</f>
        <v>S9</v>
      </c>
      <c r="D358" t="str">
        <f>Besetzung!J6</f>
        <v>Mindestens</v>
      </c>
      <c r="G358" s="31" t="str">
        <f>IF($C358="","",
IF(G$352&lt;&gt;"",IF($D358="Genau",
           IF(COUNTIF(Dienstplan!F$6:F$55,$C358)=VLOOKUP($C358,Besetzung!$B$2:$I$51,$F$24,0),"","&lt;&gt;"&amp;VLOOKUP($C358,Besetzung!$B$2:$I$51,$F$24,0)&amp;" "&amp;$C358),
IF($D358="Mindestens",
           IF(COUNTIF(Dienstplan!F$6:F$55,$C358)&gt;=VLOOKUP($C358,Besetzung!$B$2:$I$51,$F$24,0),"","&lt;"&amp;VLOOKUP($C358,Besetzung!$B$2:$I$51,$F$24,0)&amp;" "&amp;$C358),
IF($D358="Höchstens",
           IF(COUNTIF(Dienstplan!F$6:F$55,$C358)&lt;=VLOOKUP($C358,Besetzung!$B$2:$I$51,$F$24,0),"","&gt;"&amp;VLOOKUP($C358,Besetzung!$B$2:$I$51,$F$24,0)&amp;" "&amp;$C358),
"sonst"))),
IF($D358="Genau",
           IF(COUNTIF(Dienstplan!F$6:F$55,$C358)=VLOOKUP($C358,Besetzung!$B$2:$I$51,G$351+1,0),"","&lt;&gt;"&amp;VLOOKUP($C358,Besetzung!$B$2:$I$51,G$351+1,0)&amp;" "&amp;$C358),
IF($D358="Mindestens",
           IF(COUNTIF(Dienstplan!F$6:F$55,$C358)&gt;=VLOOKUP($C358,Besetzung!$B$2:$I$51,G$351+1,0),"","&lt;"&amp;VLOOKUP($C358,Besetzung!$B$2:$I$51,G$351+1,0)&amp;" "&amp;$C358),
IF($D358="Höchstens",
           IF(COUNTIF(Dienstplan!F$6:F$55,$C358)&lt;=VLOOKUP($C358,Besetzung!$B$2:$I$51,G$351+1,0),"","&gt;"&amp;VLOOKUP($C358,Besetzung!$B$2:$I$51,G$351+1,0)&amp;" "&amp;$C358),
"sonst")))))</f>
        <v>&lt;1 S9</v>
      </c>
      <c r="H358" s="37" t="str">
        <f>IF($C358="","",
IF(H$352&lt;&gt;"",IF($D358="Genau",
           IF(COUNTIF(Dienstplan!G$6:G$55,$C358)=VLOOKUP($C358,Besetzung!$B$2:$I$51,$F$24,0),"","&lt;&gt;"&amp;VLOOKUP($C358,Besetzung!$B$2:$I$51,$F$24,0)&amp;" "&amp;$C358),
IF($D358="Mindestens",
           IF(COUNTIF(Dienstplan!G$6:G$55,$C358)&gt;=VLOOKUP($C358,Besetzung!$B$2:$I$51,$F$24,0),"","&lt;"&amp;VLOOKUP($C358,Besetzung!$B$2:$I$51,$F$24,0)&amp;" "&amp;$C358),
IF($D358="Höchstens",
           IF(COUNTIF(Dienstplan!G$6:G$55,$C358)&lt;=VLOOKUP($C358,Besetzung!$B$2:$I$51,$F$24,0),"","&gt;"&amp;VLOOKUP($C358,Besetzung!$B$2:$I$51,$F$24,0)&amp;" "&amp;$C358),
"sonst"))),
IF($D358="Genau",
           IF(COUNTIF(Dienstplan!G$6:G$55,$C358)=VLOOKUP($C358,Besetzung!$B$2:$I$51,H$351+1,0),"","&lt;&gt;"&amp;VLOOKUP($C358,Besetzung!$B$2:$I$51,H$351+1,0)&amp;" "&amp;$C358),
IF($D358="Mindestens",
           IF(COUNTIF(Dienstplan!G$6:G$55,$C358)&gt;=VLOOKUP($C358,Besetzung!$B$2:$I$51,H$351+1,0),"","&lt;"&amp;VLOOKUP($C358,Besetzung!$B$2:$I$51,H$351+1,0)&amp;" "&amp;$C358),
IF($D358="Höchstens",
           IF(COUNTIF(Dienstplan!G$6:G$55,$C358)&lt;=VLOOKUP($C358,Besetzung!$B$2:$I$51,H$351+1,0),"","&gt;"&amp;VLOOKUP($C358,Besetzung!$B$2:$I$51,H$351+1,0)&amp;" "&amp;$C358),
"sonst")))))</f>
        <v>&lt;1 S9</v>
      </c>
      <c r="I358" s="37" t="str">
        <f>IF($C358="","",
IF(I$352&lt;&gt;"",IF($D358="Genau",
           IF(COUNTIF(Dienstplan!H$6:H$55,$C358)=VLOOKUP($C358,Besetzung!$B$2:$I$51,$F$24,0),"","&lt;&gt;"&amp;VLOOKUP($C358,Besetzung!$B$2:$I$51,$F$24,0)&amp;" "&amp;$C358),
IF($D358="Mindestens",
           IF(COUNTIF(Dienstplan!H$6:H$55,$C358)&gt;=VLOOKUP($C358,Besetzung!$B$2:$I$51,$F$24,0),"","&lt;"&amp;VLOOKUP($C358,Besetzung!$B$2:$I$51,$F$24,0)&amp;" "&amp;$C358),
IF($D358="Höchstens",
           IF(COUNTIF(Dienstplan!H$6:H$55,$C358)&lt;=VLOOKUP($C358,Besetzung!$B$2:$I$51,$F$24,0),"","&gt;"&amp;VLOOKUP($C358,Besetzung!$B$2:$I$51,$F$24,0)&amp;" "&amp;$C358),
"sonst"))),
IF($D358="Genau",
           IF(COUNTIF(Dienstplan!H$6:H$55,$C358)=VLOOKUP($C358,Besetzung!$B$2:$I$51,I$351+1,0),"","&lt;&gt;"&amp;VLOOKUP($C358,Besetzung!$B$2:$I$51,I$351+1,0)&amp;" "&amp;$C358),
IF($D358="Mindestens",
           IF(COUNTIF(Dienstplan!H$6:H$55,$C358)&gt;=VLOOKUP($C358,Besetzung!$B$2:$I$51,I$351+1,0),"","&lt;"&amp;VLOOKUP($C358,Besetzung!$B$2:$I$51,I$351+1,0)&amp;" "&amp;$C358),
IF($D358="Höchstens",
           IF(COUNTIF(Dienstplan!H$6:H$55,$C358)&lt;=VLOOKUP($C358,Besetzung!$B$2:$I$51,I$351+1,0),"","&gt;"&amp;VLOOKUP($C358,Besetzung!$B$2:$I$51,I$351+1,0)&amp;" "&amp;$C358),
"sonst")))))</f>
        <v/>
      </c>
      <c r="J358" s="37" t="str">
        <f>IF($C358="","",
IF(J$352&lt;&gt;"",IF($D358="Genau",
           IF(COUNTIF(Dienstplan!I$6:I$55,$C358)=VLOOKUP($C358,Besetzung!$B$2:$I$51,$F$24,0),"","&lt;&gt;"&amp;VLOOKUP($C358,Besetzung!$B$2:$I$51,$F$24,0)&amp;" "&amp;$C358),
IF($D358="Mindestens",
           IF(COUNTIF(Dienstplan!I$6:I$55,$C358)&gt;=VLOOKUP($C358,Besetzung!$B$2:$I$51,$F$24,0),"","&lt;"&amp;VLOOKUP($C358,Besetzung!$B$2:$I$51,$F$24,0)&amp;" "&amp;$C358),
IF($D358="Höchstens",
           IF(COUNTIF(Dienstplan!I$6:I$55,$C358)&lt;=VLOOKUP($C358,Besetzung!$B$2:$I$51,$F$24,0),"","&gt;"&amp;VLOOKUP($C358,Besetzung!$B$2:$I$51,$F$24,0)&amp;" "&amp;$C358),
"sonst"))),
IF($D358="Genau",
           IF(COUNTIF(Dienstplan!I$6:I$55,$C358)=VLOOKUP($C358,Besetzung!$B$2:$I$51,J$351+1,0),"","&lt;&gt;"&amp;VLOOKUP($C358,Besetzung!$B$2:$I$51,J$351+1,0)&amp;" "&amp;$C358),
IF($D358="Mindestens",
           IF(COUNTIF(Dienstplan!I$6:I$55,$C358)&gt;=VLOOKUP($C358,Besetzung!$B$2:$I$51,J$351+1,0),"","&lt;"&amp;VLOOKUP($C358,Besetzung!$B$2:$I$51,J$351+1,0)&amp;" "&amp;$C358),
IF($D358="Höchstens",
           IF(COUNTIF(Dienstplan!I$6:I$55,$C358)&lt;=VLOOKUP($C358,Besetzung!$B$2:$I$51,J$351+1,0),"","&gt;"&amp;VLOOKUP($C358,Besetzung!$B$2:$I$51,J$351+1,0)&amp;" "&amp;$C358),
"sonst")))))</f>
        <v/>
      </c>
      <c r="K358" s="37" t="str">
        <f>IF($C358="","",
IF(K$352&lt;&gt;"",IF($D358="Genau",
           IF(COUNTIF(Dienstplan!J$6:J$55,$C358)=VLOOKUP($C358,Besetzung!$B$2:$I$51,$F$24,0),"","&lt;&gt;"&amp;VLOOKUP($C358,Besetzung!$B$2:$I$51,$F$24,0)&amp;" "&amp;$C358),
IF($D358="Mindestens",
           IF(COUNTIF(Dienstplan!J$6:J$55,$C358)&gt;=VLOOKUP($C358,Besetzung!$B$2:$I$51,$F$24,0),"","&lt;"&amp;VLOOKUP($C358,Besetzung!$B$2:$I$51,$F$24,0)&amp;" "&amp;$C358),
IF($D358="Höchstens",
           IF(COUNTIF(Dienstplan!J$6:J$55,$C358)&lt;=VLOOKUP($C358,Besetzung!$B$2:$I$51,$F$24,0),"","&gt;"&amp;VLOOKUP($C358,Besetzung!$B$2:$I$51,$F$24,0)&amp;" "&amp;$C358),
"sonst"))),
IF($D358="Genau",
           IF(COUNTIF(Dienstplan!J$6:J$55,$C358)=VLOOKUP($C358,Besetzung!$B$2:$I$51,K$351+1,0),"","&lt;&gt;"&amp;VLOOKUP($C358,Besetzung!$B$2:$I$51,K$351+1,0)&amp;" "&amp;$C358),
IF($D358="Mindestens",
           IF(COUNTIF(Dienstplan!J$6:J$55,$C358)&gt;=VLOOKUP($C358,Besetzung!$B$2:$I$51,K$351+1,0),"","&lt;"&amp;VLOOKUP($C358,Besetzung!$B$2:$I$51,K$351+1,0)&amp;" "&amp;$C358),
IF($D358="Höchstens",
           IF(COUNTIF(Dienstplan!J$6:J$55,$C358)&lt;=VLOOKUP($C358,Besetzung!$B$2:$I$51,K$351+1,0),"","&gt;"&amp;VLOOKUP($C358,Besetzung!$B$2:$I$51,K$351+1,0)&amp;" "&amp;$C358),
"sonst")))))</f>
        <v/>
      </c>
      <c r="L358" s="37" t="str">
        <f>IF($C358="","",
IF(L$352&lt;&gt;"",IF($D358="Genau",
           IF(COUNTIF(Dienstplan!K$6:K$55,$C358)=VLOOKUP($C358,Besetzung!$B$2:$I$51,$F$24,0),"","&lt;&gt;"&amp;VLOOKUP($C358,Besetzung!$B$2:$I$51,$F$24,0)&amp;" "&amp;$C358),
IF($D358="Mindestens",
           IF(COUNTIF(Dienstplan!K$6:K$55,$C358)&gt;=VLOOKUP($C358,Besetzung!$B$2:$I$51,$F$24,0),"","&lt;"&amp;VLOOKUP($C358,Besetzung!$B$2:$I$51,$F$24,0)&amp;" "&amp;$C358),
IF($D358="Höchstens",
           IF(COUNTIF(Dienstplan!K$6:K$55,$C358)&lt;=VLOOKUP($C358,Besetzung!$B$2:$I$51,$F$24,0),"","&gt;"&amp;VLOOKUP($C358,Besetzung!$B$2:$I$51,$F$24,0)&amp;" "&amp;$C358),
"sonst"))),
IF($D358="Genau",
           IF(COUNTIF(Dienstplan!K$6:K$55,$C358)=VLOOKUP($C358,Besetzung!$B$2:$I$51,L$351+1,0),"","&lt;&gt;"&amp;VLOOKUP($C358,Besetzung!$B$2:$I$51,L$351+1,0)&amp;" "&amp;$C358),
IF($D358="Mindestens",
           IF(COUNTIF(Dienstplan!K$6:K$55,$C358)&gt;=VLOOKUP($C358,Besetzung!$B$2:$I$51,L$351+1,0),"","&lt;"&amp;VLOOKUP($C358,Besetzung!$B$2:$I$51,L$351+1,0)&amp;" "&amp;$C358),
IF($D358="Höchstens",
           IF(COUNTIF(Dienstplan!K$6:K$55,$C358)&lt;=VLOOKUP($C358,Besetzung!$B$2:$I$51,L$351+1,0),"","&gt;"&amp;VLOOKUP($C358,Besetzung!$B$2:$I$51,L$351+1,0)&amp;" "&amp;$C358),
"sonst")))))</f>
        <v/>
      </c>
      <c r="M358" s="37" t="str">
        <f>IF($C358="","",
IF(M$352&lt;&gt;"",IF($D358="Genau",
           IF(COUNTIF(Dienstplan!L$6:L$55,$C358)=VLOOKUP($C358,Besetzung!$B$2:$I$51,$F$24,0),"","&lt;&gt;"&amp;VLOOKUP($C358,Besetzung!$B$2:$I$51,$F$24,0)&amp;" "&amp;$C358),
IF($D358="Mindestens",
           IF(COUNTIF(Dienstplan!L$6:L$55,$C358)&gt;=VLOOKUP($C358,Besetzung!$B$2:$I$51,$F$24,0),"","&lt;"&amp;VLOOKUP($C358,Besetzung!$B$2:$I$51,$F$24,0)&amp;" "&amp;$C358),
IF($D358="Höchstens",
           IF(COUNTIF(Dienstplan!L$6:L$55,$C358)&lt;=VLOOKUP($C358,Besetzung!$B$2:$I$51,$F$24,0),"","&gt;"&amp;VLOOKUP($C358,Besetzung!$B$2:$I$51,$F$24,0)&amp;" "&amp;$C358),
"sonst"))),
IF($D358="Genau",
           IF(COUNTIF(Dienstplan!L$6:L$55,$C358)=VLOOKUP($C358,Besetzung!$B$2:$I$51,M$351+1,0),"","&lt;&gt;"&amp;VLOOKUP($C358,Besetzung!$B$2:$I$51,M$351+1,0)&amp;" "&amp;$C358),
IF($D358="Mindestens",
           IF(COUNTIF(Dienstplan!L$6:L$55,$C358)&gt;=VLOOKUP($C358,Besetzung!$B$2:$I$51,M$351+1,0),"","&lt;"&amp;VLOOKUP($C358,Besetzung!$B$2:$I$51,M$351+1,0)&amp;" "&amp;$C358),
IF($D358="Höchstens",
           IF(COUNTIF(Dienstplan!L$6:L$55,$C358)&lt;=VLOOKUP($C358,Besetzung!$B$2:$I$51,M$351+1,0),"","&gt;"&amp;VLOOKUP($C358,Besetzung!$B$2:$I$51,M$351+1,0)&amp;" "&amp;$C358),
"sonst")))))</f>
        <v/>
      </c>
      <c r="N358" s="37" t="str">
        <f>IF($C358="","",
IF(N$352&lt;&gt;"",IF($D358="Genau",
           IF(COUNTIF(Dienstplan!M$6:M$55,$C358)=VLOOKUP($C358,Besetzung!$B$2:$I$51,$F$24,0),"","&lt;&gt;"&amp;VLOOKUP($C358,Besetzung!$B$2:$I$51,$F$24,0)&amp;" "&amp;$C358),
IF($D358="Mindestens",
           IF(COUNTIF(Dienstplan!M$6:M$55,$C358)&gt;=VLOOKUP($C358,Besetzung!$B$2:$I$51,$F$24,0),"","&lt;"&amp;VLOOKUP($C358,Besetzung!$B$2:$I$51,$F$24,0)&amp;" "&amp;$C358),
IF($D358="Höchstens",
           IF(COUNTIF(Dienstplan!M$6:M$55,$C358)&lt;=VLOOKUP($C358,Besetzung!$B$2:$I$51,$F$24,0),"","&gt;"&amp;VLOOKUP($C358,Besetzung!$B$2:$I$51,$F$24,0)&amp;" "&amp;$C358),
"sonst"))),
IF($D358="Genau",
           IF(COUNTIF(Dienstplan!M$6:M$55,$C358)=VLOOKUP($C358,Besetzung!$B$2:$I$51,N$351+1,0),"","&lt;&gt;"&amp;VLOOKUP($C358,Besetzung!$B$2:$I$51,N$351+1,0)&amp;" "&amp;$C358),
IF($D358="Mindestens",
           IF(COUNTIF(Dienstplan!M$6:M$55,$C358)&gt;=VLOOKUP($C358,Besetzung!$B$2:$I$51,N$351+1,0),"","&lt;"&amp;VLOOKUP($C358,Besetzung!$B$2:$I$51,N$351+1,0)&amp;" "&amp;$C358),
IF($D358="Höchstens",
           IF(COUNTIF(Dienstplan!M$6:M$55,$C358)&lt;=VLOOKUP($C358,Besetzung!$B$2:$I$51,N$351+1,0),"","&gt;"&amp;VLOOKUP($C358,Besetzung!$B$2:$I$51,N$351+1,0)&amp;" "&amp;$C358),
"sonst")))))</f>
        <v>&lt;1 S9</v>
      </c>
      <c r="O358" s="37" t="str">
        <f>IF($C358="","",
IF(O$352&lt;&gt;"",IF($D358="Genau",
           IF(COUNTIF(Dienstplan!N$6:N$55,$C358)=VLOOKUP($C358,Besetzung!$B$2:$I$51,$F$24,0),"","&lt;&gt;"&amp;VLOOKUP($C358,Besetzung!$B$2:$I$51,$F$24,0)&amp;" "&amp;$C358),
IF($D358="Mindestens",
           IF(COUNTIF(Dienstplan!N$6:N$55,$C358)&gt;=VLOOKUP($C358,Besetzung!$B$2:$I$51,$F$24,0),"","&lt;"&amp;VLOOKUP($C358,Besetzung!$B$2:$I$51,$F$24,0)&amp;" "&amp;$C358),
IF($D358="Höchstens",
           IF(COUNTIF(Dienstplan!N$6:N$55,$C358)&lt;=VLOOKUP($C358,Besetzung!$B$2:$I$51,$F$24,0),"","&gt;"&amp;VLOOKUP($C358,Besetzung!$B$2:$I$51,$F$24,0)&amp;" "&amp;$C358),
"sonst"))),
IF($D358="Genau",
           IF(COUNTIF(Dienstplan!N$6:N$55,$C358)=VLOOKUP($C358,Besetzung!$B$2:$I$51,O$351+1,0),"","&lt;&gt;"&amp;VLOOKUP($C358,Besetzung!$B$2:$I$51,O$351+1,0)&amp;" "&amp;$C358),
IF($D358="Mindestens",
           IF(COUNTIF(Dienstplan!N$6:N$55,$C358)&gt;=VLOOKUP($C358,Besetzung!$B$2:$I$51,O$351+1,0),"","&lt;"&amp;VLOOKUP($C358,Besetzung!$B$2:$I$51,O$351+1,0)&amp;" "&amp;$C358),
IF($D358="Höchstens",
           IF(COUNTIF(Dienstplan!N$6:N$55,$C358)&lt;=VLOOKUP($C358,Besetzung!$B$2:$I$51,O$351+1,0),"","&gt;"&amp;VLOOKUP($C358,Besetzung!$B$2:$I$51,O$351+1,0)&amp;" "&amp;$C358),
"sonst")))))</f>
        <v>&lt;1 S9</v>
      </c>
      <c r="P358" s="37" t="str">
        <f>IF($C358="","",
IF(P$352&lt;&gt;"",IF($D358="Genau",
           IF(COUNTIF(Dienstplan!O$6:O$55,$C358)=VLOOKUP($C358,Besetzung!$B$2:$I$51,$F$24,0),"","&lt;&gt;"&amp;VLOOKUP($C358,Besetzung!$B$2:$I$51,$F$24,0)&amp;" "&amp;$C358),
IF($D358="Mindestens",
           IF(COUNTIF(Dienstplan!O$6:O$55,$C358)&gt;=VLOOKUP($C358,Besetzung!$B$2:$I$51,$F$24,0),"","&lt;"&amp;VLOOKUP($C358,Besetzung!$B$2:$I$51,$F$24,0)&amp;" "&amp;$C358),
IF($D358="Höchstens",
           IF(COUNTIF(Dienstplan!O$6:O$55,$C358)&lt;=VLOOKUP($C358,Besetzung!$B$2:$I$51,$F$24,0),"","&gt;"&amp;VLOOKUP($C358,Besetzung!$B$2:$I$51,$F$24,0)&amp;" "&amp;$C358),
"sonst"))),
IF($D358="Genau",
           IF(COUNTIF(Dienstplan!O$6:O$55,$C358)=VLOOKUP($C358,Besetzung!$B$2:$I$51,P$351+1,0),"","&lt;&gt;"&amp;VLOOKUP($C358,Besetzung!$B$2:$I$51,P$351+1,0)&amp;" "&amp;$C358),
IF($D358="Mindestens",
           IF(COUNTIF(Dienstplan!O$6:O$55,$C358)&gt;=VLOOKUP($C358,Besetzung!$B$2:$I$51,P$351+1,0),"","&lt;"&amp;VLOOKUP($C358,Besetzung!$B$2:$I$51,P$351+1,0)&amp;" "&amp;$C358),
IF($D358="Höchstens",
           IF(COUNTIF(Dienstplan!O$6:O$55,$C358)&lt;=VLOOKUP($C358,Besetzung!$B$2:$I$51,P$351+1,0),"","&gt;"&amp;VLOOKUP($C358,Besetzung!$B$2:$I$51,P$351+1,0)&amp;" "&amp;$C358),
"sonst")))))</f>
        <v/>
      </c>
      <c r="Q358" s="37" t="str">
        <f>IF($C358="","",
IF(Q$352&lt;&gt;"",IF($D358="Genau",
           IF(COUNTIF(Dienstplan!P$6:P$55,$C358)=VLOOKUP($C358,Besetzung!$B$2:$I$51,$F$24,0),"","&lt;&gt;"&amp;VLOOKUP($C358,Besetzung!$B$2:$I$51,$F$24,0)&amp;" "&amp;$C358),
IF($D358="Mindestens",
           IF(COUNTIF(Dienstplan!P$6:P$55,$C358)&gt;=VLOOKUP($C358,Besetzung!$B$2:$I$51,$F$24,0),"","&lt;"&amp;VLOOKUP($C358,Besetzung!$B$2:$I$51,$F$24,0)&amp;" "&amp;$C358),
IF($D358="Höchstens",
           IF(COUNTIF(Dienstplan!P$6:P$55,$C358)&lt;=VLOOKUP($C358,Besetzung!$B$2:$I$51,$F$24,0),"","&gt;"&amp;VLOOKUP($C358,Besetzung!$B$2:$I$51,$F$24,0)&amp;" "&amp;$C358),
"sonst"))),
IF($D358="Genau",
           IF(COUNTIF(Dienstplan!P$6:P$55,$C358)=VLOOKUP($C358,Besetzung!$B$2:$I$51,Q$351+1,0),"","&lt;&gt;"&amp;VLOOKUP($C358,Besetzung!$B$2:$I$51,Q$351+1,0)&amp;" "&amp;$C358),
IF($D358="Mindestens",
           IF(COUNTIF(Dienstplan!P$6:P$55,$C358)&gt;=VLOOKUP($C358,Besetzung!$B$2:$I$51,Q$351+1,0),"","&lt;"&amp;VLOOKUP($C358,Besetzung!$B$2:$I$51,Q$351+1,0)&amp;" "&amp;$C358),
IF($D358="Höchstens",
           IF(COUNTIF(Dienstplan!P$6:P$55,$C358)&lt;=VLOOKUP($C358,Besetzung!$B$2:$I$51,Q$351+1,0),"","&gt;"&amp;VLOOKUP($C358,Besetzung!$B$2:$I$51,Q$351+1,0)&amp;" "&amp;$C358),
"sonst")))))</f>
        <v/>
      </c>
      <c r="R358" s="37" t="str">
        <f>IF($C358="","",
IF(R$352&lt;&gt;"",IF($D358="Genau",
           IF(COUNTIF(Dienstplan!Q$6:Q$55,$C358)=VLOOKUP($C358,Besetzung!$B$2:$I$51,$F$24,0),"","&lt;&gt;"&amp;VLOOKUP($C358,Besetzung!$B$2:$I$51,$F$24,0)&amp;" "&amp;$C358),
IF($D358="Mindestens",
           IF(COUNTIF(Dienstplan!Q$6:Q$55,$C358)&gt;=VLOOKUP($C358,Besetzung!$B$2:$I$51,$F$24,0),"","&lt;"&amp;VLOOKUP($C358,Besetzung!$B$2:$I$51,$F$24,0)&amp;" "&amp;$C358),
IF($D358="Höchstens",
           IF(COUNTIF(Dienstplan!Q$6:Q$55,$C358)&lt;=VLOOKUP($C358,Besetzung!$B$2:$I$51,$F$24,0),"","&gt;"&amp;VLOOKUP($C358,Besetzung!$B$2:$I$51,$F$24,0)&amp;" "&amp;$C358),
"sonst"))),
IF($D358="Genau",
           IF(COUNTIF(Dienstplan!Q$6:Q$55,$C358)=VLOOKUP($C358,Besetzung!$B$2:$I$51,R$351+1,0),"","&lt;&gt;"&amp;VLOOKUP($C358,Besetzung!$B$2:$I$51,R$351+1,0)&amp;" "&amp;$C358),
IF($D358="Mindestens",
           IF(COUNTIF(Dienstplan!Q$6:Q$55,$C358)&gt;=VLOOKUP($C358,Besetzung!$B$2:$I$51,R$351+1,0),"","&lt;"&amp;VLOOKUP($C358,Besetzung!$B$2:$I$51,R$351+1,0)&amp;" "&amp;$C358),
IF($D358="Höchstens",
           IF(COUNTIF(Dienstplan!Q$6:Q$55,$C358)&lt;=VLOOKUP($C358,Besetzung!$B$2:$I$51,R$351+1,0),"","&gt;"&amp;VLOOKUP($C358,Besetzung!$B$2:$I$51,R$351+1,0)&amp;" "&amp;$C358),
"sonst")))))</f>
        <v/>
      </c>
      <c r="S358" s="37" t="str">
        <f>IF($C358="","",
IF(S$352&lt;&gt;"",IF($D358="Genau",
           IF(COUNTIF(Dienstplan!R$6:R$55,$C358)=VLOOKUP($C358,Besetzung!$B$2:$I$51,$F$24,0),"","&lt;&gt;"&amp;VLOOKUP($C358,Besetzung!$B$2:$I$51,$F$24,0)&amp;" "&amp;$C358),
IF($D358="Mindestens",
           IF(COUNTIF(Dienstplan!R$6:R$55,$C358)&gt;=VLOOKUP($C358,Besetzung!$B$2:$I$51,$F$24,0),"","&lt;"&amp;VLOOKUP($C358,Besetzung!$B$2:$I$51,$F$24,0)&amp;" "&amp;$C358),
IF($D358="Höchstens",
           IF(COUNTIF(Dienstplan!R$6:R$55,$C358)&lt;=VLOOKUP($C358,Besetzung!$B$2:$I$51,$F$24,0),"","&gt;"&amp;VLOOKUP($C358,Besetzung!$B$2:$I$51,$F$24,0)&amp;" "&amp;$C358),
"sonst"))),
IF($D358="Genau",
           IF(COUNTIF(Dienstplan!R$6:R$55,$C358)=VLOOKUP($C358,Besetzung!$B$2:$I$51,S$351+1,0),"","&lt;&gt;"&amp;VLOOKUP($C358,Besetzung!$B$2:$I$51,S$351+1,0)&amp;" "&amp;$C358),
IF($D358="Mindestens",
           IF(COUNTIF(Dienstplan!R$6:R$55,$C358)&gt;=VLOOKUP($C358,Besetzung!$B$2:$I$51,S$351+1,0),"","&lt;"&amp;VLOOKUP($C358,Besetzung!$B$2:$I$51,S$351+1,0)&amp;" "&amp;$C358),
IF($D358="Höchstens",
           IF(COUNTIF(Dienstplan!R$6:R$55,$C358)&lt;=VLOOKUP($C358,Besetzung!$B$2:$I$51,S$351+1,0),"","&gt;"&amp;VLOOKUP($C358,Besetzung!$B$2:$I$51,S$351+1,0)&amp;" "&amp;$C358),
"sonst")))))</f>
        <v/>
      </c>
      <c r="T358" s="37" t="str">
        <f>IF($C358="","",
IF(T$352&lt;&gt;"",IF($D358="Genau",
           IF(COUNTIF(Dienstplan!S$6:S$55,$C358)=VLOOKUP($C358,Besetzung!$B$2:$I$51,$F$24,0),"","&lt;&gt;"&amp;VLOOKUP($C358,Besetzung!$B$2:$I$51,$F$24,0)&amp;" "&amp;$C358),
IF($D358="Mindestens",
           IF(COUNTIF(Dienstplan!S$6:S$55,$C358)&gt;=VLOOKUP($C358,Besetzung!$B$2:$I$51,$F$24,0),"","&lt;"&amp;VLOOKUP($C358,Besetzung!$B$2:$I$51,$F$24,0)&amp;" "&amp;$C358),
IF($D358="Höchstens",
           IF(COUNTIF(Dienstplan!S$6:S$55,$C358)&lt;=VLOOKUP($C358,Besetzung!$B$2:$I$51,$F$24,0),"","&gt;"&amp;VLOOKUP($C358,Besetzung!$B$2:$I$51,$F$24,0)&amp;" "&amp;$C358),
"sonst"))),
IF($D358="Genau",
           IF(COUNTIF(Dienstplan!S$6:S$55,$C358)=VLOOKUP($C358,Besetzung!$B$2:$I$51,T$351+1,0),"","&lt;&gt;"&amp;VLOOKUP($C358,Besetzung!$B$2:$I$51,T$351+1,0)&amp;" "&amp;$C358),
IF($D358="Mindestens",
           IF(COUNTIF(Dienstplan!S$6:S$55,$C358)&gt;=VLOOKUP($C358,Besetzung!$B$2:$I$51,T$351+1,0),"","&lt;"&amp;VLOOKUP($C358,Besetzung!$B$2:$I$51,T$351+1,0)&amp;" "&amp;$C358),
IF($D358="Höchstens",
           IF(COUNTIF(Dienstplan!S$6:S$55,$C358)&lt;=VLOOKUP($C358,Besetzung!$B$2:$I$51,T$351+1,0),"","&gt;"&amp;VLOOKUP($C358,Besetzung!$B$2:$I$51,T$351+1,0)&amp;" "&amp;$C358),
"sonst")))))</f>
        <v/>
      </c>
      <c r="U358" s="37" t="str">
        <f>IF($C358="","",
IF(U$352&lt;&gt;"",IF($D358="Genau",
           IF(COUNTIF(Dienstplan!T$6:T$55,$C358)=VLOOKUP($C358,Besetzung!$B$2:$I$51,$F$24,0),"","&lt;&gt;"&amp;VLOOKUP($C358,Besetzung!$B$2:$I$51,$F$24,0)&amp;" "&amp;$C358),
IF($D358="Mindestens",
           IF(COUNTIF(Dienstplan!T$6:T$55,$C358)&gt;=VLOOKUP($C358,Besetzung!$B$2:$I$51,$F$24,0),"","&lt;"&amp;VLOOKUP($C358,Besetzung!$B$2:$I$51,$F$24,0)&amp;" "&amp;$C358),
IF($D358="Höchstens",
           IF(COUNTIF(Dienstplan!T$6:T$55,$C358)&lt;=VLOOKUP($C358,Besetzung!$B$2:$I$51,$F$24,0),"","&gt;"&amp;VLOOKUP($C358,Besetzung!$B$2:$I$51,$F$24,0)&amp;" "&amp;$C358),
"sonst"))),
IF($D358="Genau",
           IF(COUNTIF(Dienstplan!T$6:T$55,$C358)=VLOOKUP($C358,Besetzung!$B$2:$I$51,U$351+1,0),"","&lt;&gt;"&amp;VLOOKUP($C358,Besetzung!$B$2:$I$51,U$351+1,0)&amp;" "&amp;$C358),
IF($D358="Mindestens",
           IF(COUNTIF(Dienstplan!T$6:T$55,$C358)&gt;=VLOOKUP($C358,Besetzung!$B$2:$I$51,U$351+1,0),"","&lt;"&amp;VLOOKUP($C358,Besetzung!$B$2:$I$51,U$351+1,0)&amp;" "&amp;$C358),
IF($D358="Höchstens",
           IF(COUNTIF(Dienstplan!T$6:T$55,$C358)&lt;=VLOOKUP($C358,Besetzung!$B$2:$I$51,U$351+1,0),"","&gt;"&amp;VLOOKUP($C358,Besetzung!$B$2:$I$51,U$351+1,0)&amp;" "&amp;$C358),
"sonst")))))</f>
        <v>&lt;1 S9</v>
      </c>
      <c r="V358" s="37" t="str">
        <f>IF($C358="","",
IF(V$352&lt;&gt;"",IF($D358="Genau",
           IF(COUNTIF(Dienstplan!U$6:U$55,$C358)=VLOOKUP($C358,Besetzung!$B$2:$I$51,$F$24,0),"","&lt;&gt;"&amp;VLOOKUP($C358,Besetzung!$B$2:$I$51,$F$24,0)&amp;" "&amp;$C358),
IF($D358="Mindestens",
           IF(COUNTIF(Dienstplan!U$6:U$55,$C358)&gt;=VLOOKUP($C358,Besetzung!$B$2:$I$51,$F$24,0),"","&lt;"&amp;VLOOKUP($C358,Besetzung!$B$2:$I$51,$F$24,0)&amp;" "&amp;$C358),
IF($D358="Höchstens",
           IF(COUNTIF(Dienstplan!U$6:U$55,$C358)&lt;=VLOOKUP($C358,Besetzung!$B$2:$I$51,$F$24,0),"","&gt;"&amp;VLOOKUP($C358,Besetzung!$B$2:$I$51,$F$24,0)&amp;" "&amp;$C358),
"sonst"))),
IF($D358="Genau",
           IF(COUNTIF(Dienstplan!U$6:U$55,$C358)=VLOOKUP($C358,Besetzung!$B$2:$I$51,V$351+1,0),"","&lt;&gt;"&amp;VLOOKUP($C358,Besetzung!$B$2:$I$51,V$351+1,0)&amp;" "&amp;$C358),
IF($D358="Mindestens",
           IF(COUNTIF(Dienstplan!U$6:U$55,$C358)&gt;=VLOOKUP($C358,Besetzung!$B$2:$I$51,V$351+1,0),"","&lt;"&amp;VLOOKUP($C358,Besetzung!$B$2:$I$51,V$351+1,0)&amp;" "&amp;$C358),
IF($D358="Höchstens",
           IF(COUNTIF(Dienstplan!U$6:U$55,$C358)&lt;=VLOOKUP($C358,Besetzung!$B$2:$I$51,V$351+1,0),"","&gt;"&amp;VLOOKUP($C358,Besetzung!$B$2:$I$51,V$351+1,0)&amp;" "&amp;$C358),
"sonst")))))</f>
        <v>&lt;1 S9</v>
      </c>
      <c r="W358" s="37" t="str">
        <f>IF($C358="","",
IF(W$352&lt;&gt;"",IF($D358="Genau",
           IF(COUNTIF(Dienstplan!V$6:V$55,$C358)=VLOOKUP($C358,Besetzung!$B$2:$I$51,$F$24,0),"","&lt;&gt;"&amp;VLOOKUP($C358,Besetzung!$B$2:$I$51,$F$24,0)&amp;" "&amp;$C358),
IF($D358="Mindestens",
           IF(COUNTIF(Dienstplan!V$6:V$55,$C358)&gt;=VLOOKUP($C358,Besetzung!$B$2:$I$51,$F$24,0),"","&lt;"&amp;VLOOKUP($C358,Besetzung!$B$2:$I$51,$F$24,0)&amp;" "&amp;$C358),
IF($D358="Höchstens",
           IF(COUNTIF(Dienstplan!V$6:V$55,$C358)&lt;=VLOOKUP($C358,Besetzung!$B$2:$I$51,$F$24,0),"","&gt;"&amp;VLOOKUP($C358,Besetzung!$B$2:$I$51,$F$24,0)&amp;" "&amp;$C358),
"sonst"))),
IF($D358="Genau",
           IF(COUNTIF(Dienstplan!V$6:V$55,$C358)=VLOOKUP($C358,Besetzung!$B$2:$I$51,W$351+1,0),"","&lt;&gt;"&amp;VLOOKUP($C358,Besetzung!$B$2:$I$51,W$351+1,0)&amp;" "&amp;$C358),
IF($D358="Mindestens",
           IF(COUNTIF(Dienstplan!V$6:V$55,$C358)&gt;=VLOOKUP($C358,Besetzung!$B$2:$I$51,W$351+1,0),"","&lt;"&amp;VLOOKUP($C358,Besetzung!$B$2:$I$51,W$351+1,0)&amp;" "&amp;$C358),
IF($D358="Höchstens",
           IF(COUNTIF(Dienstplan!V$6:V$55,$C358)&lt;=VLOOKUP($C358,Besetzung!$B$2:$I$51,W$351+1,0),"","&gt;"&amp;VLOOKUP($C358,Besetzung!$B$2:$I$51,W$351+1,0)&amp;" "&amp;$C358),
"sonst")))))</f>
        <v/>
      </c>
      <c r="X358" s="37" t="str">
        <f>IF($C358="","",
IF(X$352&lt;&gt;"",IF($D358="Genau",
           IF(COUNTIF(Dienstplan!W$6:W$55,$C358)=VLOOKUP($C358,Besetzung!$B$2:$I$51,$F$24,0),"","&lt;&gt;"&amp;VLOOKUP($C358,Besetzung!$B$2:$I$51,$F$24,0)&amp;" "&amp;$C358),
IF($D358="Mindestens",
           IF(COUNTIF(Dienstplan!W$6:W$55,$C358)&gt;=VLOOKUP($C358,Besetzung!$B$2:$I$51,$F$24,0),"","&lt;"&amp;VLOOKUP($C358,Besetzung!$B$2:$I$51,$F$24,0)&amp;" "&amp;$C358),
IF($D358="Höchstens",
           IF(COUNTIF(Dienstplan!W$6:W$55,$C358)&lt;=VLOOKUP($C358,Besetzung!$B$2:$I$51,$F$24,0),"","&gt;"&amp;VLOOKUP($C358,Besetzung!$B$2:$I$51,$F$24,0)&amp;" "&amp;$C358),
"sonst"))),
IF($D358="Genau",
           IF(COUNTIF(Dienstplan!W$6:W$55,$C358)=VLOOKUP($C358,Besetzung!$B$2:$I$51,X$351+1,0),"","&lt;&gt;"&amp;VLOOKUP($C358,Besetzung!$B$2:$I$51,X$351+1,0)&amp;" "&amp;$C358),
IF($D358="Mindestens",
           IF(COUNTIF(Dienstplan!W$6:W$55,$C358)&gt;=VLOOKUP($C358,Besetzung!$B$2:$I$51,X$351+1,0),"","&lt;"&amp;VLOOKUP($C358,Besetzung!$B$2:$I$51,X$351+1,0)&amp;" "&amp;$C358),
IF($D358="Höchstens",
           IF(COUNTIF(Dienstplan!W$6:W$55,$C358)&lt;=VLOOKUP($C358,Besetzung!$B$2:$I$51,X$351+1,0),"","&gt;"&amp;VLOOKUP($C358,Besetzung!$B$2:$I$51,X$351+1,0)&amp;" "&amp;$C358),
"sonst")))))</f>
        <v/>
      </c>
      <c r="Y358" s="37" t="str">
        <f>IF($C358="","",
IF(Y$352&lt;&gt;"",IF($D358="Genau",
           IF(COUNTIF(Dienstplan!X$6:X$55,$C358)=VLOOKUP($C358,Besetzung!$B$2:$I$51,$F$24,0),"","&lt;&gt;"&amp;VLOOKUP($C358,Besetzung!$B$2:$I$51,$F$24,0)&amp;" "&amp;$C358),
IF($D358="Mindestens",
           IF(COUNTIF(Dienstplan!X$6:X$55,$C358)&gt;=VLOOKUP($C358,Besetzung!$B$2:$I$51,$F$24,0),"","&lt;"&amp;VLOOKUP($C358,Besetzung!$B$2:$I$51,$F$24,0)&amp;" "&amp;$C358),
IF($D358="Höchstens",
           IF(COUNTIF(Dienstplan!X$6:X$55,$C358)&lt;=VLOOKUP($C358,Besetzung!$B$2:$I$51,$F$24,0),"","&gt;"&amp;VLOOKUP($C358,Besetzung!$B$2:$I$51,$F$24,0)&amp;" "&amp;$C358),
"sonst"))),
IF($D358="Genau",
           IF(COUNTIF(Dienstplan!X$6:X$55,$C358)=VLOOKUP($C358,Besetzung!$B$2:$I$51,Y$351+1,0),"","&lt;&gt;"&amp;VLOOKUP($C358,Besetzung!$B$2:$I$51,Y$351+1,0)&amp;" "&amp;$C358),
IF($D358="Mindestens",
           IF(COUNTIF(Dienstplan!X$6:X$55,$C358)&gt;=VLOOKUP($C358,Besetzung!$B$2:$I$51,Y$351+1,0),"","&lt;"&amp;VLOOKUP($C358,Besetzung!$B$2:$I$51,Y$351+1,0)&amp;" "&amp;$C358),
IF($D358="Höchstens",
           IF(COUNTIF(Dienstplan!X$6:X$55,$C358)&lt;=VLOOKUP($C358,Besetzung!$B$2:$I$51,Y$351+1,0),"","&gt;"&amp;VLOOKUP($C358,Besetzung!$B$2:$I$51,Y$351+1,0)&amp;" "&amp;$C358),
"sonst")))))</f>
        <v/>
      </c>
      <c r="Z358" s="37" t="str">
        <f>IF($C358="","",
IF(Z$352&lt;&gt;"",IF($D358="Genau",
           IF(COUNTIF(Dienstplan!Y$6:Y$55,$C358)=VLOOKUP($C358,Besetzung!$B$2:$I$51,$F$24,0),"","&lt;&gt;"&amp;VLOOKUP($C358,Besetzung!$B$2:$I$51,$F$24,0)&amp;" "&amp;$C358),
IF($D358="Mindestens",
           IF(COUNTIF(Dienstplan!Y$6:Y$55,$C358)&gt;=VLOOKUP($C358,Besetzung!$B$2:$I$51,$F$24,0),"","&lt;"&amp;VLOOKUP($C358,Besetzung!$B$2:$I$51,$F$24,0)&amp;" "&amp;$C358),
IF($D358="Höchstens",
           IF(COUNTIF(Dienstplan!Y$6:Y$55,$C358)&lt;=VLOOKUP($C358,Besetzung!$B$2:$I$51,$F$24,0),"","&gt;"&amp;VLOOKUP($C358,Besetzung!$B$2:$I$51,$F$24,0)&amp;" "&amp;$C358),
"sonst"))),
IF($D358="Genau",
           IF(COUNTIF(Dienstplan!Y$6:Y$55,$C358)=VLOOKUP($C358,Besetzung!$B$2:$I$51,Z$351+1,0),"","&lt;&gt;"&amp;VLOOKUP($C358,Besetzung!$B$2:$I$51,Z$351+1,0)&amp;" "&amp;$C358),
IF($D358="Mindestens",
           IF(COUNTIF(Dienstplan!Y$6:Y$55,$C358)&gt;=VLOOKUP($C358,Besetzung!$B$2:$I$51,Z$351+1,0),"","&lt;"&amp;VLOOKUP($C358,Besetzung!$B$2:$I$51,Z$351+1,0)&amp;" "&amp;$C358),
IF($D358="Höchstens",
           IF(COUNTIF(Dienstplan!Y$6:Y$55,$C358)&lt;=VLOOKUP($C358,Besetzung!$B$2:$I$51,Z$351+1,0),"","&gt;"&amp;VLOOKUP($C358,Besetzung!$B$2:$I$51,Z$351+1,0)&amp;" "&amp;$C358),
"sonst")))))</f>
        <v/>
      </c>
      <c r="AA358" s="37" t="str">
        <f>IF($C358="","",
IF(AA$352&lt;&gt;"",IF($D358="Genau",
           IF(COUNTIF(Dienstplan!Z$6:Z$55,$C358)=VLOOKUP($C358,Besetzung!$B$2:$I$51,$F$24,0),"","&lt;&gt;"&amp;VLOOKUP($C358,Besetzung!$B$2:$I$51,$F$24,0)&amp;" "&amp;$C358),
IF($D358="Mindestens",
           IF(COUNTIF(Dienstplan!Z$6:Z$55,$C358)&gt;=VLOOKUP($C358,Besetzung!$B$2:$I$51,$F$24,0),"","&lt;"&amp;VLOOKUP($C358,Besetzung!$B$2:$I$51,$F$24,0)&amp;" "&amp;$C358),
IF($D358="Höchstens",
           IF(COUNTIF(Dienstplan!Z$6:Z$55,$C358)&lt;=VLOOKUP($C358,Besetzung!$B$2:$I$51,$F$24,0),"","&gt;"&amp;VLOOKUP($C358,Besetzung!$B$2:$I$51,$F$24,0)&amp;" "&amp;$C358),
"sonst"))),
IF($D358="Genau",
           IF(COUNTIF(Dienstplan!Z$6:Z$55,$C358)=VLOOKUP($C358,Besetzung!$B$2:$I$51,AA$351+1,0),"","&lt;&gt;"&amp;VLOOKUP($C358,Besetzung!$B$2:$I$51,AA$351+1,0)&amp;" "&amp;$C358),
IF($D358="Mindestens",
           IF(COUNTIF(Dienstplan!Z$6:Z$55,$C358)&gt;=VLOOKUP($C358,Besetzung!$B$2:$I$51,AA$351+1,0),"","&lt;"&amp;VLOOKUP($C358,Besetzung!$B$2:$I$51,AA$351+1,0)&amp;" "&amp;$C358),
IF($D358="Höchstens",
           IF(COUNTIF(Dienstplan!Z$6:Z$55,$C358)&lt;=VLOOKUP($C358,Besetzung!$B$2:$I$51,AA$351+1,0),"","&gt;"&amp;VLOOKUP($C358,Besetzung!$B$2:$I$51,AA$351+1,0)&amp;" "&amp;$C358),
"sonst")))))</f>
        <v/>
      </c>
      <c r="AB358" s="37" t="str">
        <f>IF($C358="","",
IF(AB$352&lt;&gt;"",IF($D358="Genau",
           IF(COUNTIF(Dienstplan!AA$6:AA$55,$C358)=VLOOKUP($C358,Besetzung!$B$2:$I$51,$F$24,0),"","&lt;&gt;"&amp;VLOOKUP($C358,Besetzung!$B$2:$I$51,$F$24,0)&amp;" "&amp;$C358),
IF($D358="Mindestens",
           IF(COUNTIF(Dienstplan!AA$6:AA$55,$C358)&gt;=VLOOKUP($C358,Besetzung!$B$2:$I$51,$F$24,0),"","&lt;"&amp;VLOOKUP($C358,Besetzung!$B$2:$I$51,$F$24,0)&amp;" "&amp;$C358),
IF($D358="Höchstens",
           IF(COUNTIF(Dienstplan!AA$6:AA$55,$C358)&lt;=VLOOKUP($C358,Besetzung!$B$2:$I$51,$F$24,0),"","&gt;"&amp;VLOOKUP($C358,Besetzung!$B$2:$I$51,$F$24,0)&amp;" "&amp;$C358),
"sonst"))),
IF($D358="Genau",
           IF(COUNTIF(Dienstplan!AA$6:AA$55,$C358)=VLOOKUP($C358,Besetzung!$B$2:$I$51,AB$351+1,0),"","&lt;&gt;"&amp;VLOOKUP($C358,Besetzung!$B$2:$I$51,AB$351+1,0)&amp;" "&amp;$C358),
IF($D358="Mindestens",
           IF(COUNTIF(Dienstplan!AA$6:AA$55,$C358)&gt;=VLOOKUP($C358,Besetzung!$B$2:$I$51,AB$351+1,0),"","&lt;"&amp;VLOOKUP($C358,Besetzung!$B$2:$I$51,AB$351+1,0)&amp;" "&amp;$C358),
IF($D358="Höchstens",
           IF(COUNTIF(Dienstplan!AA$6:AA$55,$C358)&lt;=VLOOKUP($C358,Besetzung!$B$2:$I$51,AB$351+1,0),"","&gt;"&amp;VLOOKUP($C358,Besetzung!$B$2:$I$51,AB$351+1,0)&amp;" "&amp;$C358),
"sonst")))))</f>
        <v>&lt;1 S9</v>
      </c>
      <c r="AC358" s="37" t="str">
        <f>IF($C358="","",
IF(AC$352&lt;&gt;"",IF($D358="Genau",
           IF(COUNTIF(Dienstplan!AB$6:AB$55,$C358)=VLOOKUP($C358,Besetzung!$B$2:$I$51,$F$24,0),"","&lt;&gt;"&amp;VLOOKUP($C358,Besetzung!$B$2:$I$51,$F$24,0)&amp;" "&amp;$C358),
IF($D358="Mindestens",
           IF(COUNTIF(Dienstplan!AB$6:AB$55,$C358)&gt;=VLOOKUP($C358,Besetzung!$B$2:$I$51,$F$24,0),"","&lt;"&amp;VLOOKUP($C358,Besetzung!$B$2:$I$51,$F$24,0)&amp;" "&amp;$C358),
IF($D358="Höchstens",
           IF(COUNTIF(Dienstplan!AB$6:AB$55,$C358)&lt;=VLOOKUP($C358,Besetzung!$B$2:$I$51,$F$24,0),"","&gt;"&amp;VLOOKUP($C358,Besetzung!$B$2:$I$51,$F$24,0)&amp;" "&amp;$C358),
"sonst"))),
IF($D358="Genau",
           IF(COUNTIF(Dienstplan!AB$6:AB$55,$C358)=VLOOKUP($C358,Besetzung!$B$2:$I$51,AC$351+1,0),"","&lt;&gt;"&amp;VLOOKUP($C358,Besetzung!$B$2:$I$51,AC$351+1,0)&amp;" "&amp;$C358),
IF($D358="Mindestens",
           IF(COUNTIF(Dienstplan!AB$6:AB$55,$C358)&gt;=VLOOKUP($C358,Besetzung!$B$2:$I$51,AC$351+1,0),"","&lt;"&amp;VLOOKUP($C358,Besetzung!$B$2:$I$51,AC$351+1,0)&amp;" "&amp;$C358),
IF($D358="Höchstens",
           IF(COUNTIF(Dienstplan!AB$6:AB$55,$C358)&lt;=VLOOKUP($C358,Besetzung!$B$2:$I$51,AC$351+1,0),"","&gt;"&amp;VLOOKUP($C358,Besetzung!$B$2:$I$51,AC$351+1,0)&amp;" "&amp;$C358),
"sonst")))))</f>
        <v>&lt;1 S9</v>
      </c>
      <c r="AD358" s="37" t="str">
        <f>IF($C358="","",
IF(AD$352&lt;&gt;"",IF($D358="Genau",
           IF(COUNTIF(Dienstplan!AC$6:AC$55,$C358)=VLOOKUP($C358,Besetzung!$B$2:$I$51,$F$24,0),"","&lt;&gt;"&amp;VLOOKUP($C358,Besetzung!$B$2:$I$51,$F$24,0)&amp;" "&amp;$C358),
IF($D358="Mindestens",
           IF(COUNTIF(Dienstplan!AC$6:AC$55,$C358)&gt;=VLOOKUP($C358,Besetzung!$B$2:$I$51,$F$24,0),"","&lt;"&amp;VLOOKUP($C358,Besetzung!$B$2:$I$51,$F$24,0)&amp;" "&amp;$C358),
IF($D358="Höchstens",
           IF(COUNTIF(Dienstplan!AC$6:AC$55,$C358)&lt;=VLOOKUP($C358,Besetzung!$B$2:$I$51,$F$24,0),"","&gt;"&amp;VLOOKUP($C358,Besetzung!$B$2:$I$51,$F$24,0)&amp;" "&amp;$C358),
"sonst"))),
IF($D358="Genau",
           IF(COUNTIF(Dienstplan!AC$6:AC$55,$C358)=VLOOKUP($C358,Besetzung!$B$2:$I$51,AD$351+1,0),"","&lt;&gt;"&amp;VLOOKUP($C358,Besetzung!$B$2:$I$51,AD$351+1,0)&amp;" "&amp;$C358),
IF($D358="Mindestens",
           IF(COUNTIF(Dienstplan!AC$6:AC$55,$C358)&gt;=VLOOKUP($C358,Besetzung!$B$2:$I$51,AD$351+1,0),"","&lt;"&amp;VLOOKUP($C358,Besetzung!$B$2:$I$51,AD$351+1,0)&amp;" "&amp;$C358),
IF($D358="Höchstens",
           IF(COUNTIF(Dienstplan!AC$6:AC$55,$C358)&lt;=VLOOKUP($C358,Besetzung!$B$2:$I$51,AD$351+1,0),"","&gt;"&amp;VLOOKUP($C358,Besetzung!$B$2:$I$51,AD$351+1,0)&amp;" "&amp;$C358),
"sonst")))))</f>
        <v>&lt;1 S9</v>
      </c>
      <c r="AE358" s="37" t="str">
        <f>IF($C358="","",
IF(AE$352&lt;&gt;"",IF($D358="Genau",
           IF(COUNTIF(Dienstplan!AD$6:AD$55,$C358)=VLOOKUP($C358,Besetzung!$B$2:$I$51,$F$24,0),"","&lt;&gt;"&amp;VLOOKUP($C358,Besetzung!$B$2:$I$51,$F$24,0)&amp;" "&amp;$C358),
IF($D358="Mindestens",
           IF(COUNTIF(Dienstplan!AD$6:AD$55,$C358)&gt;=VLOOKUP($C358,Besetzung!$B$2:$I$51,$F$24,0),"","&lt;"&amp;VLOOKUP($C358,Besetzung!$B$2:$I$51,$F$24,0)&amp;" "&amp;$C358),
IF($D358="Höchstens",
           IF(COUNTIF(Dienstplan!AD$6:AD$55,$C358)&lt;=VLOOKUP($C358,Besetzung!$B$2:$I$51,$F$24,0),"","&gt;"&amp;VLOOKUP($C358,Besetzung!$B$2:$I$51,$F$24,0)&amp;" "&amp;$C358),
"sonst"))),
IF($D358="Genau",
           IF(COUNTIF(Dienstplan!AD$6:AD$55,$C358)=VLOOKUP($C358,Besetzung!$B$2:$I$51,AE$351+1,0),"","&lt;&gt;"&amp;VLOOKUP($C358,Besetzung!$B$2:$I$51,AE$351+1,0)&amp;" "&amp;$C358),
IF($D358="Mindestens",
           IF(COUNTIF(Dienstplan!AD$6:AD$55,$C358)&gt;=VLOOKUP($C358,Besetzung!$B$2:$I$51,AE$351+1,0),"","&lt;"&amp;VLOOKUP($C358,Besetzung!$B$2:$I$51,AE$351+1,0)&amp;" "&amp;$C358),
IF($D358="Höchstens",
           IF(COUNTIF(Dienstplan!AD$6:AD$55,$C358)&lt;=VLOOKUP($C358,Besetzung!$B$2:$I$51,AE$351+1,0),"","&gt;"&amp;VLOOKUP($C358,Besetzung!$B$2:$I$51,AE$351+1,0)&amp;" "&amp;$C358),
"sonst")))))</f>
        <v/>
      </c>
      <c r="AF358" s="37" t="str">
        <f>IF($C358="","",
IF(AF$352&lt;&gt;"",IF($D358="Genau",
           IF(COUNTIF(Dienstplan!AE$6:AE$55,$C358)=VLOOKUP($C358,Besetzung!$B$2:$I$51,$F$24,0),"","&lt;&gt;"&amp;VLOOKUP($C358,Besetzung!$B$2:$I$51,$F$24,0)&amp;" "&amp;$C358),
IF($D358="Mindestens",
           IF(COUNTIF(Dienstplan!AE$6:AE$55,$C358)&gt;=VLOOKUP($C358,Besetzung!$B$2:$I$51,$F$24,0),"","&lt;"&amp;VLOOKUP($C358,Besetzung!$B$2:$I$51,$F$24,0)&amp;" "&amp;$C358),
IF($D358="Höchstens",
           IF(COUNTIF(Dienstplan!AE$6:AE$55,$C358)&lt;=VLOOKUP($C358,Besetzung!$B$2:$I$51,$F$24,0),"","&gt;"&amp;VLOOKUP($C358,Besetzung!$B$2:$I$51,$F$24,0)&amp;" "&amp;$C358),
"sonst"))),
IF($D358="Genau",
           IF(COUNTIF(Dienstplan!AE$6:AE$55,$C358)=VLOOKUP($C358,Besetzung!$B$2:$I$51,AF$351+1,0),"","&lt;&gt;"&amp;VLOOKUP($C358,Besetzung!$B$2:$I$51,AF$351+1,0)&amp;" "&amp;$C358),
IF($D358="Mindestens",
           IF(COUNTIF(Dienstplan!AE$6:AE$55,$C358)&gt;=VLOOKUP($C358,Besetzung!$B$2:$I$51,AF$351+1,0),"","&lt;"&amp;VLOOKUP($C358,Besetzung!$B$2:$I$51,AF$351+1,0)&amp;" "&amp;$C358),
IF($D358="Höchstens",
           IF(COUNTIF(Dienstplan!AE$6:AE$55,$C358)&lt;=VLOOKUP($C358,Besetzung!$B$2:$I$51,AF$351+1,0),"","&gt;"&amp;VLOOKUP($C358,Besetzung!$B$2:$I$51,AF$351+1,0)&amp;" "&amp;$C358),
"sonst")))))</f>
        <v/>
      </c>
      <c r="AG358" s="37" t="str">
        <f>IF($C358="","",
IF(AG$352&lt;&gt;"",IF($D358="Genau",
           IF(COUNTIF(Dienstplan!AF$6:AF$55,$C358)=VLOOKUP($C358,Besetzung!$B$2:$I$51,$F$24,0),"","&lt;&gt;"&amp;VLOOKUP($C358,Besetzung!$B$2:$I$51,$F$24,0)&amp;" "&amp;$C358),
IF($D358="Mindestens",
           IF(COUNTIF(Dienstplan!AF$6:AF$55,$C358)&gt;=VLOOKUP($C358,Besetzung!$B$2:$I$51,$F$24,0),"","&lt;"&amp;VLOOKUP($C358,Besetzung!$B$2:$I$51,$F$24,0)&amp;" "&amp;$C358),
IF($D358="Höchstens",
           IF(COUNTIF(Dienstplan!AF$6:AF$55,$C358)&lt;=VLOOKUP($C358,Besetzung!$B$2:$I$51,$F$24,0),"","&gt;"&amp;VLOOKUP($C358,Besetzung!$B$2:$I$51,$F$24,0)&amp;" "&amp;$C358),
"sonst"))),
IF($D358="Genau",
           IF(COUNTIF(Dienstplan!AF$6:AF$55,$C358)=VLOOKUP($C358,Besetzung!$B$2:$I$51,AG$351+1,0),"","&lt;&gt;"&amp;VLOOKUP($C358,Besetzung!$B$2:$I$51,AG$351+1,0)&amp;" "&amp;$C358),
IF($D358="Mindestens",
           IF(COUNTIF(Dienstplan!AF$6:AF$55,$C358)&gt;=VLOOKUP($C358,Besetzung!$B$2:$I$51,AG$351+1,0),"","&lt;"&amp;VLOOKUP($C358,Besetzung!$B$2:$I$51,AG$351+1,0)&amp;" "&amp;$C358),
IF($D358="Höchstens",
           IF(COUNTIF(Dienstplan!AF$6:AF$55,$C358)&lt;=VLOOKUP($C358,Besetzung!$B$2:$I$51,AG$351+1,0),"","&gt;"&amp;VLOOKUP($C358,Besetzung!$B$2:$I$51,AG$351+1,0)&amp;" "&amp;$C358),
"sonst")))))</f>
        <v/>
      </c>
      <c r="AH358" s="37" t="str">
        <f>IF($C358="","",
IF(AH$352&lt;&gt;"",IF($D358="Genau",
           IF(COUNTIF(Dienstplan!AG$6:AG$55,$C358)=VLOOKUP($C358,Besetzung!$B$2:$I$51,$F$24,0),"","&lt;&gt;"&amp;VLOOKUP($C358,Besetzung!$B$2:$I$51,$F$24,0)&amp;" "&amp;$C358),
IF($D358="Mindestens",
           IF(COUNTIF(Dienstplan!AG$6:AG$55,$C358)&gt;=VLOOKUP($C358,Besetzung!$B$2:$I$51,$F$24,0),"","&lt;"&amp;VLOOKUP($C358,Besetzung!$B$2:$I$51,$F$24,0)&amp;" "&amp;$C358),
IF($D358="Höchstens",
           IF(COUNTIF(Dienstplan!AG$6:AG$55,$C358)&lt;=VLOOKUP($C358,Besetzung!$B$2:$I$51,$F$24,0),"","&gt;"&amp;VLOOKUP($C358,Besetzung!$B$2:$I$51,$F$24,0)&amp;" "&amp;$C358),
"sonst"))),
IF($D358="Genau",
           IF(COUNTIF(Dienstplan!AG$6:AG$55,$C358)=VLOOKUP($C358,Besetzung!$B$2:$I$51,AH$351+1,0),"","&lt;&gt;"&amp;VLOOKUP($C358,Besetzung!$B$2:$I$51,AH$351+1,0)&amp;" "&amp;$C358),
IF($D358="Mindestens",
           IF(COUNTIF(Dienstplan!AG$6:AG$55,$C358)&gt;=VLOOKUP($C358,Besetzung!$B$2:$I$51,AH$351+1,0),"","&lt;"&amp;VLOOKUP($C358,Besetzung!$B$2:$I$51,AH$351+1,0)&amp;" "&amp;$C358),
IF($D358="Höchstens",
           IF(COUNTIF(Dienstplan!AG$6:AG$55,$C358)&lt;=VLOOKUP($C358,Besetzung!$B$2:$I$51,AH$351+1,0),"","&gt;"&amp;VLOOKUP($C358,Besetzung!$B$2:$I$51,AH$351+1,0)&amp;" "&amp;$C358),
"sonst")))))</f>
        <v/>
      </c>
      <c r="AI358" s="37" t="str">
        <f>IF($C358="","",
IF(AI$352&lt;&gt;"",IF($D358="Genau",
           IF(COUNTIF(Dienstplan!AH$6:AH$55,$C358)=VLOOKUP($C358,Besetzung!$B$2:$I$51,$F$24,0),"","&lt;&gt;"&amp;VLOOKUP($C358,Besetzung!$B$2:$I$51,$F$24,0)&amp;" "&amp;$C358),
IF($D358="Mindestens",
           IF(COUNTIF(Dienstplan!AH$6:AH$55,$C358)&gt;=VLOOKUP($C358,Besetzung!$B$2:$I$51,$F$24,0),"","&lt;"&amp;VLOOKUP($C358,Besetzung!$B$2:$I$51,$F$24,0)&amp;" "&amp;$C358),
IF($D358="Höchstens",
           IF(COUNTIF(Dienstplan!AH$6:AH$55,$C358)&lt;=VLOOKUP($C358,Besetzung!$B$2:$I$51,$F$24,0),"","&gt;"&amp;VLOOKUP($C358,Besetzung!$B$2:$I$51,$F$24,0)&amp;" "&amp;$C358),
"sonst"))),
IF($D358="Genau",
           IF(COUNTIF(Dienstplan!AH$6:AH$55,$C358)=VLOOKUP($C358,Besetzung!$B$2:$I$51,AI$351+1,0),"","&lt;&gt;"&amp;VLOOKUP($C358,Besetzung!$B$2:$I$51,AI$351+1,0)&amp;" "&amp;$C358),
IF($D358="Mindestens",
           IF(COUNTIF(Dienstplan!AH$6:AH$55,$C358)&gt;=VLOOKUP($C358,Besetzung!$B$2:$I$51,AI$351+1,0),"","&lt;"&amp;VLOOKUP($C358,Besetzung!$B$2:$I$51,AI$351+1,0)&amp;" "&amp;$C358),
IF($D358="Höchstens",
           IF(COUNTIF(Dienstplan!AH$6:AH$55,$C358)&lt;=VLOOKUP($C358,Besetzung!$B$2:$I$51,AI$351+1,0),"","&gt;"&amp;VLOOKUP($C358,Besetzung!$B$2:$I$51,AI$351+1,0)&amp;" "&amp;$C358),
"sonst")))))</f>
        <v>&lt;1 S9</v>
      </c>
      <c r="AJ358" s="37" t="str">
        <f>IF($C358="","",
IF(AJ$352&lt;&gt;"",IF($D358="Genau",
           IF(COUNTIF(Dienstplan!AI$6:AI$55,$C358)=VLOOKUP($C358,Besetzung!$B$2:$I$51,$F$24,0),"","&lt;&gt;"&amp;VLOOKUP($C358,Besetzung!$B$2:$I$51,$F$24,0)&amp;" "&amp;$C358),
IF($D358="Mindestens",
           IF(COUNTIF(Dienstplan!AI$6:AI$55,$C358)&gt;=VLOOKUP($C358,Besetzung!$B$2:$I$51,$F$24,0),"","&lt;"&amp;VLOOKUP($C358,Besetzung!$B$2:$I$51,$F$24,0)&amp;" "&amp;$C358),
IF($D358="Höchstens",
           IF(COUNTIF(Dienstplan!AI$6:AI$55,$C358)&lt;=VLOOKUP($C358,Besetzung!$B$2:$I$51,$F$24,0),"","&gt;"&amp;VLOOKUP($C358,Besetzung!$B$2:$I$51,$F$24,0)&amp;" "&amp;$C358),
"sonst"))),
IF($D358="Genau",
           IF(COUNTIF(Dienstplan!AI$6:AI$55,$C358)=VLOOKUP($C358,Besetzung!$B$2:$I$51,AJ$351+1,0),"","&lt;&gt;"&amp;VLOOKUP($C358,Besetzung!$B$2:$I$51,AJ$351+1,0)&amp;" "&amp;$C358),
IF($D358="Mindestens",
           IF(COUNTIF(Dienstplan!AI$6:AI$55,$C358)&gt;=VLOOKUP($C358,Besetzung!$B$2:$I$51,AJ$351+1,0),"","&lt;"&amp;VLOOKUP($C358,Besetzung!$B$2:$I$51,AJ$351+1,0)&amp;" "&amp;$C358),
IF($D358="Höchstens",
           IF(COUNTIF(Dienstplan!AI$6:AI$55,$C358)&lt;=VLOOKUP($C358,Besetzung!$B$2:$I$51,AJ$351+1,0),"","&gt;"&amp;VLOOKUP($C358,Besetzung!$B$2:$I$51,AJ$351+1,0)&amp;" "&amp;$C358),
"sonst")))))</f>
        <v>&lt;1 S9</v>
      </c>
      <c r="AK358" s="32" t="str">
        <f>IF($C358="","",
IF(AK$352&lt;&gt;"",IF($D358="Genau",
           IF(COUNTIF(Dienstplan!AJ$6:AJ$55,$C358)=VLOOKUP($C358,Besetzung!$B$2:$I$51,$F$24,0),"","&lt;&gt;"&amp;VLOOKUP($C358,Besetzung!$B$2:$I$51,$F$24,0)&amp;" "&amp;$C358),
IF($D358="Mindestens",
           IF(COUNTIF(Dienstplan!AJ$6:AJ$55,$C358)&gt;=VLOOKUP($C358,Besetzung!$B$2:$I$51,$F$24,0),"","&lt;"&amp;VLOOKUP($C358,Besetzung!$B$2:$I$51,$F$24,0)&amp;" "&amp;$C358),
IF($D358="Höchstens",
           IF(COUNTIF(Dienstplan!AJ$6:AJ$55,$C358)&lt;=VLOOKUP($C358,Besetzung!$B$2:$I$51,$F$24,0),"","&gt;"&amp;VLOOKUP($C358,Besetzung!$B$2:$I$51,$F$24,0)&amp;" "&amp;$C358),
"sonst"))),
IF($D358="Genau",
           IF(COUNTIF(Dienstplan!AJ$6:AJ$55,$C358)=VLOOKUP($C358,Besetzung!$B$2:$I$51,AK$351+1,0),"","&lt;&gt;"&amp;VLOOKUP($C358,Besetzung!$B$2:$I$51,AK$351+1,0)&amp;" "&amp;$C358),
IF($D358="Mindestens",
           IF(COUNTIF(Dienstplan!AJ$6:AJ$55,$C358)&gt;=VLOOKUP($C358,Besetzung!$B$2:$I$51,AK$351+1,0),"","&lt;"&amp;VLOOKUP($C358,Besetzung!$B$2:$I$51,AK$351+1,0)&amp;" "&amp;$C358),
IF($D358="Höchstens",
           IF(COUNTIF(Dienstplan!AJ$6:AJ$55,$C358)&lt;=VLOOKUP($C358,Besetzung!$B$2:$I$51,AK$351+1,0),"","&gt;"&amp;VLOOKUP($C358,Besetzung!$B$2:$I$51,AK$351+1,0)&amp;" "&amp;$C358),
"sonst")))))</f>
        <v>&lt;1 S9</v>
      </c>
    </row>
    <row r="359" spans="1:37" x14ac:dyDescent="0.25">
      <c r="A359" s="82" t="str">
        <f>IF(Feiertage!D209&lt;&gt;"",Feiertage!B209,"")</f>
        <v/>
      </c>
      <c r="C359" s="31" t="str">
        <f>Besetzung!B7</f>
        <v>S7</v>
      </c>
      <c r="D359" t="str">
        <f>Besetzung!J7</f>
        <v>Mindestens</v>
      </c>
      <c r="G359" s="31" t="str">
        <f>IF($C359="","",
IF(G$352&lt;&gt;"",IF($D359="Genau",
           IF(COUNTIF(Dienstplan!F$6:F$55,$C359)=VLOOKUP($C359,Besetzung!$B$2:$I$51,$F$24,0),"","&lt;&gt;"&amp;VLOOKUP($C359,Besetzung!$B$2:$I$51,$F$24,0)&amp;" "&amp;$C359),
IF($D359="Mindestens",
           IF(COUNTIF(Dienstplan!F$6:F$55,$C359)&gt;=VLOOKUP($C359,Besetzung!$B$2:$I$51,$F$24,0),"","&lt;"&amp;VLOOKUP($C359,Besetzung!$B$2:$I$51,$F$24,0)&amp;" "&amp;$C359),
IF($D359="Höchstens",
           IF(COUNTIF(Dienstplan!F$6:F$55,$C359)&lt;=VLOOKUP($C359,Besetzung!$B$2:$I$51,$F$24,0),"","&gt;"&amp;VLOOKUP($C359,Besetzung!$B$2:$I$51,$F$24,0)&amp;" "&amp;$C359),
"sonst"))),
IF($D359="Genau",
           IF(COUNTIF(Dienstplan!F$6:F$55,$C359)=VLOOKUP($C359,Besetzung!$B$2:$I$51,G$351+1,0),"","&lt;&gt;"&amp;VLOOKUP($C359,Besetzung!$B$2:$I$51,G$351+1,0)&amp;" "&amp;$C359),
IF($D359="Mindestens",
           IF(COUNTIF(Dienstplan!F$6:F$55,$C359)&gt;=VLOOKUP($C359,Besetzung!$B$2:$I$51,G$351+1,0),"","&lt;"&amp;VLOOKUP($C359,Besetzung!$B$2:$I$51,G$351+1,0)&amp;" "&amp;$C359),
IF($D359="Höchstens",
           IF(COUNTIF(Dienstplan!F$6:F$55,$C359)&lt;=VLOOKUP($C359,Besetzung!$B$2:$I$51,G$351+1,0),"","&gt;"&amp;VLOOKUP($C359,Besetzung!$B$2:$I$51,G$351+1,0)&amp;" "&amp;$C359),
"sonst")))))</f>
        <v>&lt;1 S7</v>
      </c>
      <c r="H359" s="37" t="str">
        <f>IF($C359="","",
IF(H$352&lt;&gt;"",IF($D359="Genau",
           IF(COUNTIF(Dienstplan!G$6:G$55,$C359)=VLOOKUP($C359,Besetzung!$B$2:$I$51,$F$24,0),"","&lt;&gt;"&amp;VLOOKUP($C359,Besetzung!$B$2:$I$51,$F$24,0)&amp;" "&amp;$C359),
IF($D359="Mindestens",
           IF(COUNTIF(Dienstplan!G$6:G$55,$C359)&gt;=VLOOKUP($C359,Besetzung!$B$2:$I$51,$F$24,0),"","&lt;"&amp;VLOOKUP($C359,Besetzung!$B$2:$I$51,$F$24,0)&amp;" "&amp;$C359),
IF($D359="Höchstens",
           IF(COUNTIF(Dienstplan!G$6:G$55,$C359)&lt;=VLOOKUP($C359,Besetzung!$B$2:$I$51,$F$24,0),"","&gt;"&amp;VLOOKUP($C359,Besetzung!$B$2:$I$51,$F$24,0)&amp;" "&amp;$C359),
"sonst"))),
IF($D359="Genau",
           IF(COUNTIF(Dienstplan!G$6:G$55,$C359)=VLOOKUP($C359,Besetzung!$B$2:$I$51,H$351+1,0),"","&lt;&gt;"&amp;VLOOKUP($C359,Besetzung!$B$2:$I$51,H$351+1,0)&amp;" "&amp;$C359),
IF($D359="Mindestens",
           IF(COUNTIF(Dienstplan!G$6:G$55,$C359)&gt;=VLOOKUP($C359,Besetzung!$B$2:$I$51,H$351+1,0),"","&lt;"&amp;VLOOKUP($C359,Besetzung!$B$2:$I$51,H$351+1,0)&amp;" "&amp;$C359),
IF($D359="Höchstens",
           IF(COUNTIF(Dienstplan!G$6:G$55,$C359)&lt;=VLOOKUP($C359,Besetzung!$B$2:$I$51,H$351+1,0),"","&gt;"&amp;VLOOKUP($C359,Besetzung!$B$2:$I$51,H$351+1,0)&amp;" "&amp;$C359),
"sonst")))))</f>
        <v>&lt;1 S7</v>
      </c>
      <c r="I359" s="37" t="str">
        <f>IF($C359="","",
IF(I$352&lt;&gt;"",IF($D359="Genau",
           IF(COUNTIF(Dienstplan!H$6:H$55,$C359)=VLOOKUP($C359,Besetzung!$B$2:$I$51,$F$24,0),"","&lt;&gt;"&amp;VLOOKUP($C359,Besetzung!$B$2:$I$51,$F$24,0)&amp;" "&amp;$C359),
IF($D359="Mindestens",
           IF(COUNTIF(Dienstplan!H$6:H$55,$C359)&gt;=VLOOKUP($C359,Besetzung!$B$2:$I$51,$F$24,0),"","&lt;"&amp;VLOOKUP($C359,Besetzung!$B$2:$I$51,$F$24,0)&amp;" "&amp;$C359),
IF($D359="Höchstens",
           IF(COUNTIF(Dienstplan!H$6:H$55,$C359)&lt;=VLOOKUP($C359,Besetzung!$B$2:$I$51,$F$24,0),"","&gt;"&amp;VLOOKUP($C359,Besetzung!$B$2:$I$51,$F$24,0)&amp;" "&amp;$C359),
"sonst"))),
IF($D359="Genau",
           IF(COUNTIF(Dienstplan!H$6:H$55,$C359)=VLOOKUP($C359,Besetzung!$B$2:$I$51,I$351+1,0),"","&lt;&gt;"&amp;VLOOKUP($C359,Besetzung!$B$2:$I$51,I$351+1,0)&amp;" "&amp;$C359),
IF($D359="Mindestens",
           IF(COUNTIF(Dienstplan!H$6:H$55,$C359)&gt;=VLOOKUP($C359,Besetzung!$B$2:$I$51,I$351+1,0),"","&lt;"&amp;VLOOKUP($C359,Besetzung!$B$2:$I$51,I$351+1,0)&amp;" "&amp;$C359),
IF($D359="Höchstens",
           IF(COUNTIF(Dienstplan!H$6:H$55,$C359)&lt;=VLOOKUP($C359,Besetzung!$B$2:$I$51,I$351+1,0),"","&gt;"&amp;VLOOKUP($C359,Besetzung!$B$2:$I$51,I$351+1,0)&amp;" "&amp;$C359),
"sonst")))))</f>
        <v/>
      </c>
      <c r="J359" s="37" t="str">
        <f>IF($C359="","",
IF(J$352&lt;&gt;"",IF($D359="Genau",
           IF(COUNTIF(Dienstplan!I$6:I$55,$C359)=VLOOKUP($C359,Besetzung!$B$2:$I$51,$F$24,0),"","&lt;&gt;"&amp;VLOOKUP($C359,Besetzung!$B$2:$I$51,$F$24,0)&amp;" "&amp;$C359),
IF($D359="Mindestens",
           IF(COUNTIF(Dienstplan!I$6:I$55,$C359)&gt;=VLOOKUP($C359,Besetzung!$B$2:$I$51,$F$24,0),"","&lt;"&amp;VLOOKUP($C359,Besetzung!$B$2:$I$51,$F$24,0)&amp;" "&amp;$C359),
IF($D359="Höchstens",
           IF(COUNTIF(Dienstplan!I$6:I$55,$C359)&lt;=VLOOKUP($C359,Besetzung!$B$2:$I$51,$F$24,0),"","&gt;"&amp;VLOOKUP($C359,Besetzung!$B$2:$I$51,$F$24,0)&amp;" "&amp;$C359),
"sonst"))),
IF($D359="Genau",
           IF(COUNTIF(Dienstplan!I$6:I$55,$C359)=VLOOKUP($C359,Besetzung!$B$2:$I$51,J$351+1,0),"","&lt;&gt;"&amp;VLOOKUP($C359,Besetzung!$B$2:$I$51,J$351+1,0)&amp;" "&amp;$C359),
IF($D359="Mindestens",
           IF(COUNTIF(Dienstplan!I$6:I$55,$C359)&gt;=VLOOKUP($C359,Besetzung!$B$2:$I$51,J$351+1,0),"","&lt;"&amp;VLOOKUP($C359,Besetzung!$B$2:$I$51,J$351+1,0)&amp;" "&amp;$C359),
IF($D359="Höchstens",
           IF(COUNTIF(Dienstplan!I$6:I$55,$C359)&lt;=VLOOKUP($C359,Besetzung!$B$2:$I$51,J$351+1,0),"","&gt;"&amp;VLOOKUP($C359,Besetzung!$B$2:$I$51,J$351+1,0)&amp;" "&amp;$C359),
"sonst")))))</f>
        <v/>
      </c>
      <c r="K359" s="37" t="str">
        <f>IF($C359="","",
IF(K$352&lt;&gt;"",IF($D359="Genau",
           IF(COUNTIF(Dienstplan!J$6:J$55,$C359)=VLOOKUP($C359,Besetzung!$B$2:$I$51,$F$24,0),"","&lt;&gt;"&amp;VLOOKUP($C359,Besetzung!$B$2:$I$51,$F$24,0)&amp;" "&amp;$C359),
IF($D359="Mindestens",
           IF(COUNTIF(Dienstplan!J$6:J$55,$C359)&gt;=VLOOKUP($C359,Besetzung!$B$2:$I$51,$F$24,0),"","&lt;"&amp;VLOOKUP($C359,Besetzung!$B$2:$I$51,$F$24,0)&amp;" "&amp;$C359),
IF($D359="Höchstens",
           IF(COUNTIF(Dienstplan!J$6:J$55,$C359)&lt;=VLOOKUP($C359,Besetzung!$B$2:$I$51,$F$24,0),"","&gt;"&amp;VLOOKUP($C359,Besetzung!$B$2:$I$51,$F$24,0)&amp;" "&amp;$C359),
"sonst"))),
IF($D359="Genau",
           IF(COUNTIF(Dienstplan!J$6:J$55,$C359)=VLOOKUP($C359,Besetzung!$B$2:$I$51,K$351+1,0),"","&lt;&gt;"&amp;VLOOKUP($C359,Besetzung!$B$2:$I$51,K$351+1,0)&amp;" "&amp;$C359),
IF($D359="Mindestens",
           IF(COUNTIF(Dienstplan!J$6:J$55,$C359)&gt;=VLOOKUP($C359,Besetzung!$B$2:$I$51,K$351+1,0),"","&lt;"&amp;VLOOKUP($C359,Besetzung!$B$2:$I$51,K$351+1,0)&amp;" "&amp;$C359),
IF($D359="Höchstens",
           IF(COUNTIF(Dienstplan!J$6:J$55,$C359)&lt;=VLOOKUP($C359,Besetzung!$B$2:$I$51,K$351+1,0),"","&gt;"&amp;VLOOKUP($C359,Besetzung!$B$2:$I$51,K$351+1,0)&amp;" "&amp;$C359),
"sonst")))))</f>
        <v/>
      </c>
      <c r="L359" s="37" t="str">
        <f>IF($C359="","",
IF(L$352&lt;&gt;"",IF($D359="Genau",
           IF(COUNTIF(Dienstplan!K$6:K$55,$C359)=VLOOKUP($C359,Besetzung!$B$2:$I$51,$F$24,0),"","&lt;&gt;"&amp;VLOOKUP($C359,Besetzung!$B$2:$I$51,$F$24,0)&amp;" "&amp;$C359),
IF($D359="Mindestens",
           IF(COUNTIF(Dienstplan!K$6:K$55,$C359)&gt;=VLOOKUP($C359,Besetzung!$B$2:$I$51,$F$24,0),"","&lt;"&amp;VLOOKUP($C359,Besetzung!$B$2:$I$51,$F$24,0)&amp;" "&amp;$C359),
IF($D359="Höchstens",
           IF(COUNTIF(Dienstplan!K$6:K$55,$C359)&lt;=VLOOKUP($C359,Besetzung!$B$2:$I$51,$F$24,0),"","&gt;"&amp;VLOOKUP($C359,Besetzung!$B$2:$I$51,$F$24,0)&amp;" "&amp;$C359),
"sonst"))),
IF($D359="Genau",
           IF(COUNTIF(Dienstplan!K$6:K$55,$C359)=VLOOKUP($C359,Besetzung!$B$2:$I$51,L$351+1,0),"","&lt;&gt;"&amp;VLOOKUP($C359,Besetzung!$B$2:$I$51,L$351+1,0)&amp;" "&amp;$C359),
IF($D359="Mindestens",
           IF(COUNTIF(Dienstplan!K$6:K$55,$C359)&gt;=VLOOKUP($C359,Besetzung!$B$2:$I$51,L$351+1,0),"","&lt;"&amp;VLOOKUP($C359,Besetzung!$B$2:$I$51,L$351+1,0)&amp;" "&amp;$C359),
IF($D359="Höchstens",
           IF(COUNTIF(Dienstplan!K$6:K$55,$C359)&lt;=VLOOKUP($C359,Besetzung!$B$2:$I$51,L$351+1,0),"","&gt;"&amp;VLOOKUP($C359,Besetzung!$B$2:$I$51,L$351+1,0)&amp;" "&amp;$C359),
"sonst")))))</f>
        <v/>
      </c>
      <c r="M359" s="37" t="str">
        <f>IF($C359="","",
IF(M$352&lt;&gt;"",IF($D359="Genau",
           IF(COUNTIF(Dienstplan!L$6:L$55,$C359)=VLOOKUP($C359,Besetzung!$B$2:$I$51,$F$24,0),"","&lt;&gt;"&amp;VLOOKUP($C359,Besetzung!$B$2:$I$51,$F$24,0)&amp;" "&amp;$C359),
IF($D359="Mindestens",
           IF(COUNTIF(Dienstplan!L$6:L$55,$C359)&gt;=VLOOKUP($C359,Besetzung!$B$2:$I$51,$F$24,0),"","&lt;"&amp;VLOOKUP($C359,Besetzung!$B$2:$I$51,$F$24,0)&amp;" "&amp;$C359),
IF($D359="Höchstens",
           IF(COUNTIF(Dienstplan!L$6:L$55,$C359)&lt;=VLOOKUP($C359,Besetzung!$B$2:$I$51,$F$24,0),"","&gt;"&amp;VLOOKUP($C359,Besetzung!$B$2:$I$51,$F$24,0)&amp;" "&amp;$C359),
"sonst"))),
IF($D359="Genau",
           IF(COUNTIF(Dienstplan!L$6:L$55,$C359)=VLOOKUP($C359,Besetzung!$B$2:$I$51,M$351+1,0),"","&lt;&gt;"&amp;VLOOKUP($C359,Besetzung!$B$2:$I$51,M$351+1,0)&amp;" "&amp;$C359),
IF($D359="Mindestens",
           IF(COUNTIF(Dienstplan!L$6:L$55,$C359)&gt;=VLOOKUP($C359,Besetzung!$B$2:$I$51,M$351+1,0),"","&lt;"&amp;VLOOKUP($C359,Besetzung!$B$2:$I$51,M$351+1,0)&amp;" "&amp;$C359),
IF($D359="Höchstens",
           IF(COUNTIF(Dienstplan!L$6:L$55,$C359)&lt;=VLOOKUP($C359,Besetzung!$B$2:$I$51,M$351+1,0),"","&gt;"&amp;VLOOKUP($C359,Besetzung!$B$2:$I$51,M$351+1,0)&amp;" "&amp;$C359),
"sonst")))))</f>
        <v/>
      </c>
      <c r="N359" s="37" t="str">
        <f>IF($C359="","",
IF(N$352&lt;&gt;"",IF($D359="Genau",
           IF(COUNTIF(Dienstplan!M$6:M$55,$C359)=VLOOKUP($C359,Besetzung!$B$2:$I$51,$F$24,0),"","&lt;&gt;"&amp;VLOOKUP($C359,Besetzung!$B$2:$I$51,$F$24,0)&amp;" "&amp;$C359),
IF($D359="Mindestens",
           IF(COUNTIF(Dienstplan!M$6:M$55,$C359)&gt;=VLOOKUP($C359,Besetzung!$B$2:$I$51,$F$24,0),"","&lt;"&amp;VLOOKUP($C359,Besetzung!$B$2:$I$51,$F$24,0)&amp;" "&amp;$C359),
IF($D359="Höchstens",
           IF(COUNTIF(Dienstplan!M$6:M$55,$C359)&lt;=VLOOKUP($C359,Besetzung!$B$2:$I$51,$F$24,0),"","&gt;"&amp;VLOOKUP($C359,Besetzung!$B$2:$I$51,$F$24,0)&amp;" "&amp;$C359),
"sonst"))),
IF($D359="Genau",
           IF(COUNTIF(Dienstplan!M$6:M$55,$C359)=VLOOKUP($C359,Besetzung!$B$2:$I$51,N$351+1,0),"","&lt;&gt;"&amp;VLOOKUP($C359,Besetzung!$B$2:$I$51,N$351+1,0)&amp;" "&amp;$C359),
IF($D359="Mindestens",
           IF(COUNTIF(Dienstplan!M$6:M$55,$C359)&gt;=VLOOKUP($C359,Besetzung!$B$2:$I$51,N$351+1,0),"","&lt;"&amp;VLOOKUP($C359,Besetzung!$B$2:$I$51,N$351+1,0)&amp;" "&amp;$C359),
IF($D359="Höchstens",
           IF(COUNTIF(Dienstplan!M$6:M$55,$C359)&lt;=VLOOKUP($C359,Besetzung!$B$2:$I$51,N$351+1,0),"","&gt;"&amp;VLOOKUP($C359,Besetzung!$B$2:$I$51,N$351+1,0)&amp;" "&amp;$C359),
"sonst")))))</f>
        <v>&lt;1 S7</v>
      </c>
      <c r="O359" s="37" t="str">
        <f>IF($C359="","",
IF(O$352&lt;&gt;"",IF($D359="Genau",
           IF(COUNTIF(Dienstplan!N$6:N$55,$C359)=VLOOKUP($C359,Besetzung!$B$2:$I$51,$F$24,0),"","&lt;&gt;"&amp;VLOOKUP($C359,Besetzung!$B$2:$I$51,$F$24,0)&amp;" "&amp;$C359),
IF($D359="Mindestens",
           IF(COUNTIF(Dienstplan!N$6:N$55,$C359)&gt;=VLOOKUP($C359,Besetzung!$B$2:$I$51,$F$24,0),"","&lt;"&amp;VLOOKUP($C359,Besetzung!$B$2:$I$51,$F$24,0)&amp;" "&amp;$C359),
IF($D359="Höchstens",
           IF(COUNTIF(Dienstplan!N$6:N$55,$C359)&lt;=VLOOKUP($C359,Besetzung!$B$2:$I$51,$F$24,0),"","&gt;"&amp;VLOOKUP($C359,Besetzung!$B$2:$I$51,$F$24,0)&amp;" "&amp;$C359),
"sonst"))),
IF($D359="Genau",
           IF(COUNTIF(Dienstplan!N$6:N$55,$C359)=VLOOKUP($C359,Besetzung!$B$2:$I$51,O$351+1,0),"","&lt;&gt;"&amp;VLOOKUP($C359,Besetzung!$B$2:$I$51,O$351+1,0)&amp;" "&amp;$C359),
IF($D359="Mindestens",
           IF(COUNTIF(Dienstplan!N$6:N$55,$C359)&gt;=VLOOKUP($C359,Besetzung!$B$2:$I$51,O$351+1,0),"","&lt;"&amp;VLOOKUP($C359,Besetzung!$B$2:$I$51,O$351+1,0)&amp;" "&amp;$C359),
IF($D359="Höchstens",
           IF(COUNTIF(Dienstplan!N$6:N$55,$C359)&lt;=VLOOKUP($C359,Besetzung!$B$2:$I$51,O$351+1,0),"","&gt;"&amp;VLOOKUP($C359,Besetzung!$B$2:$I$51,O$351+1,0)&amp;" "&amp;$C359),
"sonst")))))</f>
        <v>&lt;1 S7</v>
      </c>
      <c r="P359" s="37" t="str">
        <f>IF($C359="","",
IF(P$352&lt;&gt;"",IF($D359="Genau",
           IF(COUNTIF(Dienstplan!O$6:O$55,$C359)=VLOOKUP($C359,Besetzung!$B$2:$I$51,$F$24,0),"","&lt;&gt;"&amp;VLOOKUP($C359,Besetzung!$B$2:$I$51,$F$24,0)&amp;" "&amp;$C359),
IF($D359="Mindestens",
           IF(COUNTIF(Dienstplan!O$6:O$55,$C359)&gt;=VLOOKUP($C359,Besetzung!$B$2:$I$51,$F$24,0),"","&lt;"&amp;VLOOKUP($C359,Besetzung!$B$2:$I$51,$F$24,0)&amp;" "&amp;$C359),
IF($D359="Höchstens",
           IF(COUNTIF(Dienstplan!O$6:O$55,$C359)&lt;=VLOOKUP($C359,Besetzung!$B$2:$I$51,$F$24,0),"","&gt;"&amp;VLOOKUP($C359,Besetzung!$B$2:$I$51,$F$24,0)&amp;" "&amp;$C359),
"sonst"))),
IF($D359="Genau",
           IF(COUNTIF(Dienstplan!O$6:O$55,$C359)=VLOOKUP($C359,Besetzung!$B$2:$I$51,P$351+1,0),"","&lt;&gt;"&amp;VLOOKUP($C359,Besetzung!$B$2:$I$51,P$351+1,0)&amp;" "&amp;$C359),
IF($D359="Mindestens",
           IF(COUNTIF(Dienstplan!O$6:O$55,$C359)&gt;=VLOOKUP($C359,Besetzung!$B$2:$I$51,P$351+1,0),"","&lt;"&amp;VLOOKUP($C359,Besetzung!$B$2:$I$51,P$351+1,0)&amp;" "&amp;$C359),
IF($D359="Höchstens",
           IF(COUNTIF(Dienstplan!O$6:O$55,$C359)&lt;=VLOOKUP($C359,Besetzung!$B$2:$I$51,P$351+1,0),"","&gt;"&amp;VLOOKUP($C359,Besetzung!$B$2:$I$51,P$351+1,0)&amp;" "&amp;$C359),
"sonst")))))</f>
        <v/>
      </c>
      <c r="Q359" s="37" t="str">
        <f>IF($C359="","",
IF(Q$352&lt;&gt;"",IF($D359="Genau",
           IF(COUNTIF(Dienstplan!P$6:P$55,$C359)=VLOOKUP($C359,Besetzung!$B$2:$I$51,$F$24,0),"","&lt;&gt;"&amp;VLOOKUP($C359,Besetzung!$B$2:$I$51,$F$24,0)&amp;" "&amp;$C359),
IF($D359="Mindestens",
           IF(COUNTIF(Dienstplan!P$6:P$55,$C359)&gt;=VLOOKUP($C359,Besetzung!$B$2:$I$51,$F$24,0),"","&lt;"&amp;VLOOKUP($C359,Besetzung!$B$2:$I$51,$F$24,0)&amp;" "&amp;$C359),
IF($D359="Höchstens",
           IF(COUNTIF(Dienstplan!P$6:P$55,$C359)&lt;=VLOOKUP($C359,Besetzung!$B$2:$I$51,$F$24,0),"","&gt;"&amp;VLOOKUP($C359,Besetzung!$B$2:$I$51,$F$24,0)&amp;" "&amp;$C359),
"sonst"))),
IF($D359="Genau",
           IF(COUNTIF(Dienstplan!P$6:P$55,$C359)=VLOOKUP($C359,Besetzung!$B$2:$I$51,Q$351+1,0),"","&lt;&gt;"&amp;VLOOKUP($C359,Besetzung!$B$2:$I$51,Q$351+1,0)&amp;" "&amp;$C359),
IF($D359="Mindestens",
           IF(COUNTIF(Dienstplan!P$6:P$55,$C359)&gt;=VLOOKUP($C359,Besetzung!$B$2:$I$51,Q$351+1,0),"","&lt;"&amp;VLOOKUP($C359,Besetzung!$B$2:$I$51,Q$351+1,0)&amp;" "&amp;$C359),
IF($D359="Höchstens",
           IF(COUNTIF(Dienstplan!P$6:P$55,$C359)&lt;=VLOOKUP($C359,Besetzung!$B$2:$I$51,Q$351+1,0),"","&gt;"&amp;VLOOKUP($C359,Besetzung!$B$2:$I$51,Q$351+1,0)&amp;" "&amp;$C359),
"sonst")))))</f>
        <v/>
      </c>
      <c r="R359" s="37" t="str">
        <f>IF($C359="","",
IF(R$352&lt;&gt;"",IF($D359="Genau",
           IF(COUNTIF(Dienstplan!Q$6:Q$55,$C359)=VLOOKUP($C359,Besetzung!$B$2:$I$51,$F$24,0),"","&lt;&gt;"&amp;VLOOKUP($C359,Besetzung!$B$2:$I$51,$F$24,0)&amp;" "&amp;$C359),
IF($D359="Mindestens",
           IF(COUNTIF(Dienstplan!Q$6:Q$55,$C359)&gt;=VLOOKUP($C359,Besetzung!$B$2:$I$51,$F$24,0),"","&lt;"&amp;VLOOKUP($C359,Besetzung!$B$2:$I$51,$F$24,0)&amp;" "&amp;$C359),
IF($D359="Höchstens",
           IF(COUNTIF(Dienstplan!Q$6:Q$55,$C359)&lt;=VLOOKUP($C359,Besetzung!$B$2:$I$51,$F$24,0),"","&gt;"&amp;VLOOKUP($C359,Besetzung!$B$2:$I$51,$F$24,0)&amp;" "&amp;$C359),
"sonst"))),
IF($D359="Genau",
           IF(COUNTIF(Dienstplan!Q$6:Q$55,$C359)=VLOOKUP($C359,Besetzung!$B$2:$I$51,R$351+1,0),"","&lt;&gt;"&amp;VLOOKUP($C359,Besetzung!$B$2:$I$51,R$351+1,0)&amp;" "&amp;$C359),
IF($D359="Mindestens",
           IF(COUNTIF(Dienstplan!Q$6:Q$55,$C359)&gt;=VLOOKUP($C359,Besetzung!$B$2:$I$51,R$351+1,0),"","&lt;"&amp;VLOOKUP($C359,Besetzung!$B$2:$I$51,R$351+1,0)&amp;" "&amp;$C359),
IF($D359="Höchstens",
           IF(COUNTIF(Dienstplan!Q$6:Q$55,$C359)&lt;=VLOOKUP($C359,Besetzung!$B$2:$I$51,R$351+1,0),"","&gt;"&amp;VLOOKUP($C359,Besetzung!$B$2:$I$51,R$351+1,0)&amp;" "&amp;$C359),
"sonst")))))</f>
        <v/>
      </c>
      <c r="S359" s="37" t="str">
        <f>IF($C359="","",
IF(S$352&lt;&gt;"",IF($D359="Genau",
           IF(COUNTIF(Dienstplan!R$6:R$55,$C359)=VLOOKUP($C359,Besetzung!$B$2:$I$51,$F$24,0),"","&lt;&gt;"&amp;VLOOKUP($C359,Besetzung!$B$2:$I$51,$F$24,0)&amp;" "&amp;$C359),
IF($D359="Mindestens",
           IF(COUNTIF(Dienstplan!R$6:R$55,$C359)&gt;=VLOOKUP($C359,Besetzung!$B$2:$I$51,$F$24,0),"","&lt;"&amp;VLOOKUP($C359,Besetzung!$B$2:$I$51,$F$24,0)&amp;" "&amp;$C359),
IF($D359="Höchstens",
           IF(COUNTIF(Dienstplan!R$6:R$55,$C359)&lt;=VLOOKUP($C359,Besetzung!$B$2:$I$51,$F$24,0),"","&gt;"&amp;VLOOKUP($C359,Besetzung!$B$2:$I$51,$F$24,0)&amp;" "&amp;$C359),
"sonst"))),
IF($D359="Genau",
           IF(COUNTIF(Dienstplan!R$6:R$55,$C359)=VLOOKUP($C359,Besetzung!$B$2:$I$51,S$351+1,0),"","&lt;&gt;"&amp;VLOOKUP($C359,Besetzung!$B$2:$I$51,S$351+1,0)&amp;" "&amp;$C359),
IF($D359="Mindestens",
           IF(COUNTIF(Dienstplan!R$6:R$55,$C359)&gt;=VLOOKUP($C359,Besetzung!$B$2:$I$51,S$351+1,0),"","&lt;"&amp;VLOOKUP($C359,Besetzung!$B$2:$I$51,S$351+1,0)&amp;" "&amp;$C359),
IF($D359="Höchstens",
           IF(COUNTIF(Dienstplan!R$6:R$55,$C359)&lt;=VLOOKUP($C359,Besetzung!$B$2:$I$51,S$351+1,0),"","&gt;"&amp;VLOOKUP($C359,Besetzung!$B$2:$I$51,S$351+1,0)&amp;" "&amp;$C359),
"sonst")))))</f>
        <v/>
      </c>
      <c r="T359" s="37" t="str">
        <f>IF($C359="","",
IF(T$352&lt;&gt;"",IF($D359="Genau",
           IF(COUNTIF(Dienstplan!S$6:S$55,$C359)=VLOOKUP($C359,Besetzung!$B$2:$I$51,$F$24,0),"","&lt;&gt;"&amp;VLOOKUP($C359,Besetzung!$B$2:$I$51,$F$24,0)&amp;" "&amp;$C359),
IF($D359="Mindestens",
           IF(COUNTIF(Dienstplan!S$6:S$55,$C359)&gt;=VLOOKUP($C359,Besetzung!$B$2:$I$51,$F$24,0),"","&lt;"&amp;VLOOKUP($C359,Besetzung!$B$2:$I$51,$F$24,0)&amp;" "&amp;$C359),
IF($D359="Höchstens",
           IF(COUNTIF(Dienstplan!S$6:S$55,$C359)&lt;=VLOOKUP($C359,Besetzung!$B$2:$I$51,$F$24,0),"","&gt;"&amp;VLOOKUP($C359,Besetzung!$B$2:$I$51,$F$24,0)&amp;" "&amp;$C359),
"sonst"))),
IF($D359="Genau",
           IF(COUNTIF(Dienstplan!S$6:S$55,$C359)=VLOOKUP($C359,Besetzung!$B$2:$I$51,T$351+1,0),"","&lt;&gt;"&amp;VLOOKUP($C359,Besetzung!$B$2:$I$51,T$351+1,0)&amp;" "&amp;$C359),
IF($D359="Mindestens",
           IF(COUNTIF(Dienstplan!S$6:S$55,$C359)&gt;=VLOOKUP($C359,Besetzung!$B$2:$I$51,T$351+1,0),"","&lt;"&amp;VLOOKUP($C359,Besetzung!$B$2:$I$51,T$351+1,0)&amp;" "&amp;$C359),
IF($D359="Höchstens",
           IF(COUNTIF(Dienstplan!S$6:S$55,$C359)&lt;=VLOOKUP($C359,Besetzung!$B$2:$I$51,T$351+1,0),"","&gt;"&amp;VLOOKUP($C359,Besetzung!$B$2:$I$51,T$351+1,0)&amp;" "&amp;$C359),
"sonst")))))</f>
        <v/>
      </c>
      <c r="U359" s="37" t="str">
        <f>IF($C359="","",
IF(U$352&lt;&gt;"",IF($D359="Genau",
           IF(COUNTIF(Dienstplan!T$6:T$55,$C359)=VLOOKUP($C359,Besetzung!$B$2:$I$51,$F$24,0),"","&lt;&gt;"&amp;VLOOKUP($C359,Besetzung!$B$2:$I$51,$F$24,0)&amp;" "&amp;$C359),
IF($D359="Mindestens",
           IF(COUNTIF(Dienstplan!T$6:T$55,$C359)&gt;=VLOOKUP($C359,Besetzung!$B$2:$I$51,$F$24,0),"","&lt;"&amp;VLOOKUP($C359,Besetzung!$B$2:$I$51,$F$24,0)&amp;" "&amp;$C359),
IF($D359="Höchstens",
           IF(COUNTIF(Dienstplan!T$6:T$55,$C359)&lt;=VLOOKUP($C359,Besetzung!$B$2:$I$51,$F$24,0),"","&gt;"&amp;VLOOKUP($C359,Besetzung!$B$2:$I$51,$F$24,0)&amp;" "&amp;$C359),
"sonst"))),
IF($D359="Genau",
           IF(COUNTIF(Dienstplan!T$6:T$55,$C359)=VLOOKUP($C359,Besetzung!$B$2:$I$51,U$351+1,0),"","&lt;&gt;"&amp;VLOOKUP($C359,Besetzung!$B$2:$I$51,U$351+1,0)&amp;" "&amp;$C359),
IF($D359="Mindestens",
           IF(COUNTIF(Dienstplan!T$6:T$55,$C359)&gt;=VLOOKUP($C359,Besetzung!$B$2:$I$51,U$351+1,0),"","&lt;"&amp;VLOOKUP($C359,Besetzung!$B$2:$I$51,U$351+1,0)&amp;" "&amp;$C359),
IF($D359="Höchstens",
           IF(COUNTIF(Dienstplan!T$6:T$55,$C359)&lt;=VLOOKUP($C359,Besetzung!$B$2:$I$51,U$351+1,0),"","&gt;"&amp;VLOOKUP($C359,Besetzung!$B$2:$I$51,U$351+1,0)&amp;" "&amp;$C359),
"sonst")))))</f>
        <v>&lt;1 S7</v>
      </c>
      <c r="V359" s="37" t="str">
        <f>IF($C359="","",
IF(V$352&lt;&gt;"",IF($D359="Genau",
           IF(COUNTIF(Dienstplan!U$6:U$55,$C359)=VLOOKUP($C359,Besetzung!$B$2:$I$51,$F$24,0),"","&lt;&gt;"&amp;VLOOKUP($C359,Besetzung!$B$2:$I$51,$F$24,0)&amp;" "&amp;$C359),
IF($D359="Mindestens",
           IF(COUNTIF(Dienstplan!U$6:U$55,$C359)&gt;=VLOOKUP($C359,Besetzung!$B$2:$I$51,$F$24,0),"","&lt;"&amp;VLOOKUP($C359,Besetzung!$B$2:$I$51,$F$24,0)&amp;" "&amp;$C359),
IF($D359="Höchstens",
           IF(COUNTIF(Dienstplan!U$6:U$55,$C359)&lt;=VLOOKUP($C359,Besetzung!$B$2:$I$51,$F$24,0),"","&gt;"&amp;VLOOKUP($C359,Besetzung!$B$2:$I$51,$F$24,0)&amp;" "&amp;$C359),
"sonst"))),
IF($D359="Genau",
           IF(COUNTIF(Dienstplan!U$6:U$55,$C359)=VLOOKUP($C359,Besetzung!$B$2:$I$51,V$351+1,0),"","&lt;&gt;"&amp;VLOOKUP($C359,Besetzung!$B$2:$I$51,V$351+1,0)&amp;" "&amp;$C359),
IF($D359="Mindestens",
           IF(COUNTIF(Dienstplan!U$6:U$55,$C359)&gt;=VLOOKUP($C359,Besetzung!$B$2:$I$51,V$351+1,0),"","&lt;"&amp;VLOOKUP($C359,Besetzung!$B$2:$I$51,V$351+1,0)&amp;" "&amp;$C359),
IF($D359="Höchstens",
           IF(COUNTIF(Dienstplan!U$6:U$55,$C359)&lt;=VLOOKUP($C359,Besetzung!$B$2:$I$51,V$351+1,0),"","&gt;"&amp;VLOOKUP($C359,Besetzung!$B$2:$I$51,V$351+1,0)&amp;" "&amp;$C359),
"sonst")))))</f>
        <v>&lt;1 S7</v>
      </c>
      <c r="W359" s="37" t="str">
        <f>IF($C359="","",
IF(W$352&lt;&gt;"",IF($D359="Genau",
           IF(COUNTIF(Dienstplan!V$6:V$55,$C359)=VLOOKUP($C359,Besetzung!$B$2:$I$51,$F$24,0),"","&lt;&gt;"&amp;VLOOKUP($C359,Besetzung!$B$2:$I$51,$F$24,0)&amp;" "&amp;$C359),
IF($D359="Mindestens",
           IF(COUNTIF(Dienstplan!V$6:V$55,$C359)&gt;=VLOOKUP($C359,Besetzung!$B$2:$I$51,$F$24,0),"","&lt;"&amp;VLOOKUP($C359,Besetzung!$B$2:$I$51,$F$24,0)&amp;" "&amp;$C359),
IF($D359="Höchstens",
           IF(COUNTIF(Dienstplan!V$6:V$55,$C359)&lt;=VLOOKUP($C359,Besetzung!$B$2:$I$51,$F$24,0),"","&gt;"&amp;VLOOKUP($C359,Besetzung!$B$2:$I$51,$F$24,0)&amp;" "&amp;$C359),
"sonst"))),
IF($D359="Genau",
           IF(COUNTIF(Dienstplan!V$6:V$55,$C359)=VLOOKUP($C359,Besetzung!$B$2:$I$51,W$351+1,0),"","&lt;&gt;"&amp;VLOOKUP($C359,Besetzung!$B$2:$I$51,W$351+1,0)&amp;" "&amp;$C359),
IF($D359="Mindestens",
           IF(COUNTIF(Dienstplan!V$6:V$55,$C359)&gt;=VLOOKUP($C359,Besetzung!$B$2:$I$51,W$351+1,0),"","&lt;"&amp;VLOOKUP($C359,Besetzung!$B$2:$I$51,W$351+1,0)&amp;" "&amp;$C359),
IF($D359="Höchstens",
           IF(COUNTIF(Dienstplan!V$6:V$55,$C359)&lt;=VLOOKUP($C359,Besetzung!$B$2:$I$51,W$351+1,0),"","&gt;"&amp;VLOOKUP($C359,Besetzung!$B$2:$I$51,W$351+1,0)&amp;" "&amp;$C359),
"sonst")))))</f>
        <v/>
      </c>
      <c r="X359" s="37" t="str">
        <f>IF($C359="","",
IF(X$352&lt;&gt;"",IF($D359="Genau",
           IF(COUNTIF(Dienstplan!W$6:W$55,$C359)=VLOOKUP($C359,Besetzung!$B$2:$I$51,$F$24,0),"","&lt;&gt;"&amp;VLOOKUP($C359,Besetzung!$B$2:$I$51,$F$24,0)&amp;" "&amp;$C359),
IF($D359="Mindestens",
           IF(COUNTIF(Dienstplan!W$6:W$55,$C359)&gt;=VLOOKUP($C359,Besetzung!$B$2:$I$51,$F$24,0),"","&lt;"&amp;VLOOKUP($C359,Besetzung!$B$2:$I$51,$F$24,0)&amp;" "&amp;$C359),
IF($D359="Höchstens",
           IF(COUNTIF(Dienstplan!W$6:W$55,$C359)&lt;=VLOOKUP($C359,Besetzung!$B$2:$I$51,$F$24,0),"","&gt;"&amp;VLOOKUP($C359,Besetzung!$B$2:$I$51,$F$24,0)&amp;" "&amp;$C359),
"sonst"))),
IF($D359="Genau",
           IF(COUNTIF(Dienstplan!W$6:W$55,$C359)=VLOOKUP($C359,Besetzung!$B$2:$I$51,X$351+1,0),"","&lt;&gt;"&amp;VLOOKUP($C359,Besetzung!$B$2:$I$51,X$351+1,0)&amp;" "&amp;$C359),
IF($D359="Mindestens",
           IF(COUNTIF(Dienstplan!W$6:W$55,$C359)&gt;=VLOOKUP($C359,Besetzung!$B$2:$I$51,X$351+1,0),"","&lt;"&amp;VLOOKUP($C359,Besetzung!$B$2:$I$51,X$351+1,0)&amp;" "&amp;$C359),
IF($D359="Höchstens",
           IF(COUNTIF(Dienstplan!W$6:W$55,$C359)&lt;=VLOOKUP($C359,Besetzung!$B$2:$I$51,X$351+1,0),"","&gt;"&amp;VLOOKUP($C359,Besetzung!$B$2:$I$51,X$351+1,0)&amp;" "&amp;$C359),
"sonst")))))</f>
        <v/>
      </c>
      <c r="Y359" s="37" t="str">
        <f>IF($C359="","",
IF(Y$352&lt;&gt;"",IF($D359="Genau",
           IF(COUNTIF(Dienstplan!X$6:X$55,$C359)=VLOOKUP($C359,Besetzung!$B$2:$I$51,$F$24,0),"","&lt;&gt;"&amp;VLOOKUP($C359,Besetzung!$B$2:$I$51,$F$24,0)&amp;" "&amp;$C359),
IF($D359="Mindestens",
           IF(COUNTIF(Dienstplan!X$6:X$55,$C359)&gt;=VLOOKUP($C359,Besetzung!$B$2:$I$51,$F$24,0),"","&lt;"&amp;VLOOKUP($C359,Besetzung!$B$2:$I$51,$F$24,0)&amp;" "&amp;$C359),
IF($D359="Höchstens",
           IF(COUNTIF(Dienstplan!X$6:X$55,$C359)&lt;=VLOOKUP($C359,Besetzung!$B$2:$I$51,$F$24,0),"","&gt;"&amp;VLOOKUP($C359,Besetzung!$B$2:$I$51,$F$24,0)&amp;" "&amp;$C359),
"sonst"))),
IF($D359="Genau",
           IF(COUNTIF(Dienstplan!X$6:X$55,$C359)=VLOOKUP($C359,Besetzung!$B$2:$I$51,Y$351+1,0),"","&lt;&gt;"&amp;VLOOKUP($C359,Besetzung!$B$2:$I$51,Y$351+1,0)&amp;" "&amp;$C359),
IF($D359="Mindestens",
           IF(COUNTIF(Dienstplan!X$6:X$55,$C359)&gt;=VLOOKUP($C359,Besetzung!$B$2:$I$51,Y$351+1,0),"","&lt;"&amp;VLOOKUP($C359,Besetzung!$B$2:$I$51,Y$351+1,0)&amp;" "&amp;$C359),
IF($D359="Höchstens",
           IF(COUNTIF(Dienstplan!X$6:X$55,$C359)&lt;=VLOOKUP($C359,Besetzung!$B$2:$I$51,Y$351+1,0),"","&gt;"&amp;VLOOKUP($C359,Besetzung!$B$2:$I$51,Y$351+1,0)&amp;" "&amp;$C359),
"sonst")))))</f>
        <v/>
      </c>
      <c r="Z359" s="37" t="str">
        <f>IF($C359="","",
IF(Z$352&lt;&gt;"",IF($D359="Genau",
           IF(COUNTIF(Dienstplan!Y$6:Y$55,$C359)=VLOOKUP($C359,Besetzung!$B$2:$I$51,$F$24,0),"","&lt;&gt;"&amp;VLOOKUP($C359,Besetzung!$B$2:$I$51,$F$24,0)&amp;" "&amp;$C359),
IF($D359="Mindestens",
           IF(COUNTIF(Dienstplan!Y$6:Y$55,$C359)&gt;=VLOOKUP($C359,Besetzung!$B$2:$I$51,$F$24,0),"","&lt;"&amp;VLOOKUP($C359,Besetzung!$B$2:$I$51,$F$24,0)&amp;" "&amp;$C359),
IF($D359="Höchstens",
           IF(COUNTIF(Dienstplan!Y$6:Y$55,$C359)&lt;=VLOOKUP($C359,Besetzung!$B$2:$I$51,$F$24,0),"","&gt;"&amp;VLOOKUP($C359,Besetzung!$B$2:$I$51,$F$24,0)&amp;" "&amp;$C359),
"sonst"))),
IF($D359="Genau",
           IF(COUNTIF(Dienstplan!Y$6:Y$55,$C359)=VLOOKUP($C359,Besetzung!$B$2:$I$51,Z$351+1,0),"","&lt;&gt;"&amp;VLOOKUP($C359,Besetzung!$B$2:$I$51,Z$351+1,0)&amp;" "&amp;$C359),
IF($D359="Mindestens",
           IF(COUNTIF(Dienstplan!Y$6:Y$55,$C359)&gt;=VLOOKUP($C359,Besetzung!$B$2:$I$51,Z$351+1,0),"","&lt;"&amp;VLOOKUP($C359,Besetzung!$B$2:$I$51,Z$351+1,0)&amp;" "&amp;$C359),
IF($D359="Höchstens",
           IF(COUNTIF(Dienstplan!Y$6:Y$55,$C359)&lt;=VLOOKUP($C359,Besetzung!$B$2:$I$51,Z$351+1,0),"","&gt;"&amp;VLOOKUP($C359,Besetzung!$B$2:$I$51,Z$351+1,0)&amp;" "&amp;$C359),
"sonst")))))</f>
        <v/>
      </c>
      <c r="AA359" s="37" t="str">
        <f>IF($C359="","",
IF(AA$352&lt;&gt;"",IF($D359="Genau",
           IF(COUNTIF(Dienstplan!Z$6:Z$55,$C359)=VLOOKUP($C359,Besetzung!$B$2:$I$51,$F$24,0),"","&lt;&gt;"&amp;VLOOKUP($C359,Besetzung!$B$2:$I$51,$F$24,0)&amp;" "&amp;$C359),
IF($D359="Mindestens",
           IF(COUNTIF(Dienstplan!Z$6:Z$55,$C359)&gt;=VLOOKUP($C359,Besetzung!$B$2:$I$51,$F$24,0),"","&lt;"&amp;VLOOKUP($C359,Besetzung!$B$2:$I$51,$F$24,0)&amp;" "&amp;$C359),
IF($D359="Höchstens",
           IF(COUNTIF(Dienstplan!Z$6:Z$55,$C359)&lt;=VLOOKUP($C359,Besetzung!$B$2:$I$51,$F$24,0),"","&gt;"&amp;VLOOKUP($C359,Besetzung!$B$2:$I$51,$F$24,0)&amp;" "&amp;$C359),
"sonst"))),
IF($D359="Genau",
           IF(COUNTIF(Dienstplan!Z$6:Z$55,$C359)=VLOOKUP($C359,Besetzung!$B$2:$I$51,AA$351+1,0),"","&lt;&gt;"&amp;VLOOKUP($C359,Besetzung!$B$2:$I$51,AA$351+1,0)&amp;" "&amp;$C359),
IF($D359="Mindestens",
           IF(COUNTIF(Dienstplan!Z$6:Z$55,$C359)&gt;=VLOOKUP($C359,Besetzung!$B$2:$I$51,AA$351+1,0),"","&lt;"&amp;VLOOKUP($C359,Besetzung!$B$2:$I$51,AA$351+1,0)&amp;" "&amp;$C359),
IF($D359="Höchstens",
           IF(COUNTIF(Dienstplan!Z$6:Z$55,$C359)&lt;=VLOOKUP($C359,Besetzung!$B$2:$I$51,AA$351+1,0),"","&gt;"&amp;VLOOKUP($C359,Besetzung!$B$2:$I$51,AA$351+1,0)&amp;" "&amp;$C359),
"sonst")))))</f>
        <v/>
      </c>
      <c r="AB359" s="37" t="str">
        <f>IF($C359="","",
IF(AB$352&lt;&gt;"",IF($D359="Genau",
           IF(COUNTIF(Dienstplan!AA$6:AA$55,$C359)=VLOOKUP($C359,Besetzung!$B$2:$I$51,$F$24,0),"","&lt;&gt;"&amp;VLOOKUP($C359,Besetzung!$B$2:$I$51,$F$24,0)&amp;" "&amp;$C359),
IF($D359="Mindestens",
           IF(COUNTIF(Dienstplan!AA$6:AA$55,$C359)&gt;=VLOOKUP($C359,Besetzung!$B$2:$I$51,$F$24,0),"","&lt;"&amp;VLOOKUP($C359,Besetzung!$B$2:$I$51,$F$24,0)&amp;" "&amp;$C359),
IF($D359="Höchstens",
           IF(COUNTIF(Dienstplan!AA$6:AA$55,$C359)&lt;=VLOOKUP($C359,Besetzung!$B$2:$I$51,$F$24,0),"","&gt;"&amp;VLOOKUP($C359,Besetzung!$B$2:$I$51,$F$24,0)&amp;" "&amp;$C359),
"sonst"))),
IF($D359="Genau",
           IF(COUNTIF(Dienstplan!AA$6:AA$55,$C359)=VLOOKUP($C359,Besetzung!$B$2:$I$51,AB$351+1,0),"","&lt;&gt;"&amp;VLOOKUP($C359,Besetzung!$B$2:$I$51,AB$351+1,0)&amp;" "&amp;$C359),
IF($D359="Mindestens",
           IF(COUNTIF(Dienstplan!AA$6:AA$55,$C359)&gt;=VLOOKUP($C359,Besetzung!$B$2:$I$51,AB$351+1,0),"","&lt;"&amp;VLOOKUP($C359,Besetzung!$B$2:$I$51,AB$351+1,0)&amp;" "&amp;$C359),
IF($D359="Höchstens",
           IF(COUNTIF(Dienstplan!AA$6:AA$55,$C359)&lt;=VLOOKUP($C359,Besetzung!$B$2:$I$51,AB$351+1,0),"","&gt;"&amp;VLOOKUP($C359,Besetzung!$B$2:$I$51,AB$351+1,0)&amp;" "&amp;$C359),
"sonst")))))</f>
        <v>&lt;1 S7</v>
      </c>
      <c r="AC359" s="37" t="str">
        <f>IF($C359="","",
IF(AC$352&lt;&gt;"",IF($D359="Genau",
           IF(COUNTIF(Dienstplan!AB$6:AB$55,$C359)=VLOOKUP($C359,Besetzung!$B$2:$I$51,$F$24,0),"","&lt;&gt;"&amp;VLOOKUP($C359,Besetzung!$B$2:$I$51,$F$24,0)&amp;" "&amp;$C359),
IF($D359="Mindestens",
           IF(COUNTIF(Dienstplan!AB$6:AB$55,$C359)&gt;=VLOOKUP($C359,Besetzung!$B$2:$I$51,$F$24,0),"","&lt;"&amp;VLOOKUP($C359,Besetzung!$B$2:$I$51,$F$24,0)&amp;" "&amp;$C359),
IF($D359="Höchstens",
           IF(COUNTIF(Dienstplan!AB$6:AB$55,$C359)&lt;=VLOOKUP($C359,Besetzung!$B$2:$I$51,$F$24,0),"","&gt;"&amp;VLOOKUP($C359,Besetzung!$B$2:$I$51,$F$24,0)&amp;" "&amp;$C359),
"sonst"))),
IF($D359="Genau",
           IF(COUNTIF(Dienstplan!AB$6:AB$55,$C359)=VLOOKUP($C359,Besetzung!$B$2:$I$51,AC$351+1,0),"","&lt;&gt;"&amp;VLOOKUP($C359,Besetzung!$B$2:$I$51,AC$351+1,0)&amp;" "&amp;$C359),
IF($D359="Mindestens",
           IF(COUNTIF(Dienstplan!AB$6:AB$55,$C359)&gt;=VLOOKUP($C359,Besetzung!$B$2:$I$51,AC$351+1,0),"","&lt;"&amp;VLOOKUP($C359,Besetzung!$B$2:$I$51,AC$351+1,0)&amp;" "&amp;$C359),
IF($D359="Höchstens",
           IF(COUNTIF(Dienstplan!AB$6:AB$55,$C359)&lt;=VLOOKUP($C359,Besetzung!$B$2:$I$51,AC$351+1,0),"","&gt;"&amp;VLOOKUP($C359,Besetzung!$B$2:$I$51,AC$351+1,0)&amp;" "&amp;$C359),
"sonst")))))</f>
        <v>&lt;1 S7</v>
      </c>
      <c r="AD359" s="37" t="str">
        <f>IF($C359="","",
IF(AD$352&lt;&gt;"",IF($D359="Genau",
           IF(COUNTIF(Dienstplan!AC$6:AC$55,$C359)=VLOOKUP($C359,Besetzung!$B$2:$I$51,$F$24,0),"","&lt;&gt;"&amp;VLOOKUP($C359,Besetzung!$B$2:$I$51,$F$24,0)&amp;" "&amp;$C359),
IF($D359="Mindestens",
           IF(COUNTIF(Dienstplan!AC$6:AC$55,$C359)&gt;=VLOOKUP($C359,Besetzung!$B$2:$I$51,$F$24,0),"","&lt;"&amp;VLOOKUP($C359,Besetzung!$B$2:$I$51,$F$24,0)&amp;" "&amp;$C359),
IF($D359="Höchstens",
           IF(COUNTIF(Dienstplan!AC$6:AC$55,$C359)&lt;=VLOOKUP($C359,Besetzung!$B$2:$I$51,$F$24,0),"","&gt;"&amp;VLOOKUP($C359,Besetzung!$B$2:$I$51,$F$24,0)&amp;" "&amp;$C359),
"sonst"))),
IF($D359="Genau",
           IF(COUNTIF(Dienstplan!AC$6:AC$55,$C359)=VLOOKUP($C359,Besetzung!$B$2:$I$51,AD$351+1,0),"","&lt;&gt;"&amp;VLOOKUP($C359,Besetzung!$B$2:$I$51,AD$351+1,0)&amp;" "&amp;$C359),
IF($D359="Mindestens",
           IF(COUNTIF(Dienstplan!AC$6:AC$55,$C359)&gt;=VLOOKUP($C359,Besetzung!$B$2:$I$51,AD$351+1,0),"","&lt;"&amp;VLOOKUP($C359,Besetzung!$B$2:$I$51,AD$351+1,0)&amp;" "&amp;$C359),
IF($D359="Höchstens",
           IF(COUNTIF(Dienstplan!AC$6:AC$55,$C359)&lt;=VLOOKUP($C359,Besetzung!$B$2:$I$51,AD$351+1,0),"","&gt;"&amp;VLOOKUP($C359,Besetzung!$B$2:$I$51,AD$351+1,0)&amp;" "&amp;$C359),
"sonst")))))</f>
        <v>&lt;1 S7</v>
      </c>
      <c r="AE359" s="37" t="str">
        <f>IF($C359="","",
IF(AE$352&lt;&gt;"",IF($D359="Genau",
           IF(COUNTIF(Dienstplan!AD$6:AD$55,$C359)=VLOOKUP($C359,Besetzung!$B$2:$I$51,$F$24,0),"","&lt;&gt;"&amp;VLOOKUP($C359,Besetzung!$B$2:$I$51,$F$24,0)&amp;" "&amp;$C359),
IF($D359="Mindestens",
           IF(COUNTIF(Dienstplan!AD$6:AD$55,$C359)&gt;=VLOOKUP($C359,Besetzung!$B$2:$I$51,$F$24,0),"","&lt;"&amp;VLOOKUP($C359,Besetzung!$B$2:$I$51,$F$24,0)&amp;" "&amp;$C359),
IF($D359="Höchstens",
           IF(COUNTIF(Dienstplan!AD$6:AD$55,$C359)&lt;=VLOOKUP($C359,Besetzung!$B$2:$I$51,$F$24,0),"","&gt;"&amp;VLOOKUP($C359,Besetzung!$B$2:$I$51,$F$24,0)&amp;" "&amp;$C359),
"sonst"))),
IF($D359="Genau",
           IF(COUNTIF(Dienstplan!AD$6:AD$55,$C359)=VLOOKUP($C359,Besetzung!$B$2:$I$51,AE$351+1,0),"","&lt;&gt;"&amp;VLOOKUP($C359,Besetzung!$B$2:$I$51,AE$351+1,0)&amp;" "&amp;$C359),
IF($D359="Mindestens",
           IF(COUNTIF(Dienstplan!AD$6:AD$55,$C359)&gt;=VLOOKUP($C359,Besetzung!$B$2:$I$51,AE$351+1,0),"","&lt;"&amp;VLOOKUP($C359,Besetzung!$B$2:$I$51,AE$351+1,0)&amp;" "&amp;$C359),
IF($D359="Höchstens",
           IF(COUNTIF(Dienstplan!AD$6:AD$55,$C359)&lt;=VLOOKUP($C359,Besetzung!$B$2:$I$51,AE$351+1,0),"","&gt;"&amp;VLOOKUP($C359,Besetzung!$B$2:$I$51,AE$351+1,0)&amp;" "&amp;$C359),
"sonst")))))</f>
        <v/>
      </c>
      <c r="AF359" s="37" t="str">
        <f>IF($C359="","",
IF(AF$352&lt;&gt;"",IF($D359="Genau",
           IF(COUNTIF(Dienstplan!AE$6:AE$55,$C359)=VLOOKUP($C359,Besetzung!$B$2:$I$51,$F$24,0),"","&lt;&gt;"&amp;VLOOKUP($C359,Besetzung!$B$2:$I$51,$F$24,0)&amp;" "&amp;$C359),
IF($D359="Mindestens",
           IF(COUNTIF(Dienstplan!AE$6:AE$55,$C359)&gt;=VLOOKUP($C359,Besetzung!$B$2:$I$51,$F$24,0),"","&lt;"&amp;VLOOKUP($C359,Besetzung!$B$2:$I$51,$F$24,0)&amp;" "&amp;$C359),
IF($D359="Höchstens",
           IF(COUNTIF(Dienstplan!AE$6:AE$55,$C359)&lt;=VLOOKUP($C359,Besetzung!$B$2:$I$51,$F$24,0),"","&gt;"&amp;VLOOKUP($C359,Besetzung!$B$2:$I$51,$F$24,0)&amp;" "&amp;$C359),
"sonst"))),
IF($D359="Genau",
           IF(COUNTIF(Dienstplan!AE$6:AE$55,$C359)=VLOOKUP($C359,Besetzung!$B$2:$I$51,AF$351+1,0),"","&lt;&gt;"&amp;VLOOKUP($C359,Besetzung!$B$2:$I$51,AF$351+1,0)&amp;" "&amp;$C359),
IF($D359="Mindestens",
           IF(COUNTIF(Dienstplan!AE$6:AE$55,$C359)&gt;=VLOOKUP($C359,Besetzung!$B$2:$I$51,AF$351+1,0),"","&lt;"&amp;VLOOKUP($C359,Besetzung!$B$2:$I$51,AF$351+1,0)&amp;" "&amp;$C359),
IF($D359="Höchstens",
           IF(COUNTIF(Dienstplan!AE$6:AE$55,$C359)&lt;=VLOOKUP($C359,Besetzung!$B$2:$I$51,AF$351+1,0),"","&gt;"&amp;VLOOKUP($C359,Besetzung!$B$2:$I$51,AF$351+1,0)&amp;" "&amp;$C359),
"sonst")))))</f>
        <v/>
      </c>
      <c r="AG359" s="37" t="str">
        <f>IF($C359="","",
IF(AG$352&lt;&gt;"",IF($D359="Genau",
           IF(COUNTIF(Dienstplan!AF$6:AF$55,$C359)=VLOOKUP($C359,Besetzung!$B$2:$I$51,$F$24,0),"","&lt;&gt;"&amp;VLOOKUP($C359,Besetzung!$B$2:$I$51,$F$24,0)&amp;" "&amp;$C359),
IF($D359="Mindestens",
           IF(COUNTIF(Dienstplan!AF$6:AF$55,$C359)&gt;=VLOOKUP($C359,Besetzung!$B$2:$I$51,$F$24,0),"","&lt;"&amp;VLOOKUP($C359,Besetzung!$B$2:$I$51,$F$24,0)&amp;" "&amp;$C359),
IF($D359="Höchstens",
           IF(COUNTIF(Dienstplan!AF$6:AF$55,$C359)&lt;=VLOOKUP($C359,Besetzung!$B$2:$I$51,$F$24,0),"","&gt;"&amp;VLOOKUP($C359,Besetzung!$B$2:$I$51,$F$24,0)&amp;" "&amp;$C359),
"sonst"))),
IF($D359="Genau",
           IF(COUNTIF(Dienstplan!AF$6:AF$55,$C359)=VLOOKUP($C359,Besetzung!$B$2:$I$51,AG$351+1,0),"","&lt;&gt;"&amp;VLOOKUP($C359,Besetzung!$B$2:$I$51,AG$351+1,0)&amp;" "&amp;$C359),
IF($D359="Mindestens",
           IF(COUNTIF(Dienstplan!AF$6:AF$55,$C359)&gt;=VLOOKUP($C359,Besetzung!$B$2:$I$51,AG$351+1,0),"","&lt;"&amp;VLOOKUP($C359,Besetzung!$B$2:$I$51,AG$351+1,0)&amp;" "&amp;$C359),
IF($D359="Höchstens",
           IF(COUNTIF(Dienstplan!AF$6:AF$55,$C359)&lt;=VLOOKUP($C359,Besetzung!$B$2:$I$51,AG$351+1,0),"","&gt;"&amp;VLOOKUP($C359,Besetzung!$B$2:$I$51,AG$351+1,0)&amp;" "&amp;$C359),
"sonst")))))</f>
        <v/>
      </c>
      <c r="AH359" s="37" t="str">
        <f>IF($C359="","",
IF(AH$352&lt;&gt;"",IF($D359="Genau",
           IF(COUNTIF(Dienstplan!AG$6:AG$55,$C359)=VLOOKUP($C359,Besetzung!$B$2:$I$51,$F$24,0),"","&lt;&gt;"&amp;VLOOKUP($C359,Besetzung!$B$2:$I$51,$F$24,0)&amp;" "&amp;$C359),
IF($D359="Mindestens",
           IF(COUNTIF(Dienstplan!AG$6:AG$55,$C359)&gt;=VLOOKUP($C359,Besetzung!$B$2:$I$51,$F$24,0),"","&lt;"&amp;VLOOKUP($C359,Besetzung!$B$2:$I$51,$F$24,0)&amp;" "&amp;$C359),
IF($D359="Höchstens",
           IF(COUNTIF(Dienstplan!AG$6:AG$55,$C359)&lt;=VLOOKUP($C359,Besetzung!$B$2:$I$51,$F$24,0),"","&gt;"&amp;VLOOKUP($C359,Besetzung!$B$2:$I$51,$F$24,0)&amp;" "&amp;$C359),
"sonst"))),
IF($D359="Genau",
           IF(COUNTIF(Dienstplan!AG$6:AG$55,$C359)=VLOOKUP($C359,Besetzung!$B$2:$I$51,AH$351+1,0),"","&lt;&gt;"&amp;VLOOKUP($C359,Besetzung!$B$2:$I$51,AH$351+1,0)&amp;" "&amp;$C359),
IF($D359="Mindestens",
           IF(COUNTIF(Dienstplan!AG$6:AG$55,$C359)&gt;=VLOOKUP($C359,Besetzung!$B$2:$I$51,AH$351+1,0),"","&lt;"&amp;VLOOKUP($C359,Besetzung!$B$2:$I$51,AH$351+1,0)&amp;" "&amp;$C359),
IF($D359="Höchstens",
           IF(COUNTIF(Dienstplan!AG$6:AG$55,$C359)&lt;=VLOOKUP($C359,Besetzung!$B$2:$I$51,AH$351+1,0),"","&gt;"&amp;VLOOKUP($C359,Besetzung!$B$2:$I$51,AH$351+1,0)&amp;" "&amp;$C359),
"sonst")))))</f>
        <v/>
      </c>
      <c r="AI359" s="37" t="str">
        <f>IF($C359="","",
IF(AI$352&lt;&gt;"",IF($D359="Genau",
           IF(COUNTIF(Dienstplan!AH$6:AH$55,$C359)=VLOOKUP($C359,Besetzung!$B$2:$I$51,$F$24,0),"","&lt;&gt;"&amp;VLOOKUP($C359,Besetzung!$B$2:$I$51,$F$24,0)&amp;" "&amp;$C359),
IF($D359="Mindestens",
           IF(COUNTIF(Dienstplan!AH$6:AH$55,$C359)&gt;=VLOOKUP($C359,Besetzung!$B$2:$I$51,$F$24,0),"","&lt;"&amp;VLOOKUP($C359,Besetzung!$B$2:$I$51,$F$24,0)&amp;" "&amp;$C359),
IF($D359="Höchstens",
           IF(COUNTIF(Dienstplan!AH$6:AH$55,$C359)&lt;=VLOOKUP($C359,Besetzung!$B$2:$I$51,$F$24,0),"","&gt;"&amp;VLOOKUP($C359,Besetzung!$B$2:$I$51,$F$24,0)&amp;" "&amp;$C359),
"sonst"))),
IF($D359="Genau",
           IF(COUNTIF(Dienstplan!AH$6:AH$55,$C359)=VLOOKUP($C359,Besetzung!$B$2:$I$51,AI$351+1,0),"","&lt;&gt;"&amp;VLOOKUP($C359,Besetzung!$B$2:$I$51,AI$351+1,0)&amp;" "&amp;$C359),
IF($D359="Mindestens",
           IF(COUNTIF(Dienstplan!AH$6:AH$55,$C359)&gt;=VLOOKUP($C359,Besetzung!$B$2:$I$51,AI$351+1,0),"","&lt;"&amp;VLOOKUP($C359,Besetzung!$B$2:$I$51,AI$351+1,0)&amp;" "&amp;$C359),
IF($D359="Höchstens",
           IF(COUNTIF(Dienstplan!AH$6:AH$55,$C359)&lt;=VLOOKUP($C359,Besetzung!$B$2:$I$51,AI$351+1,0),"","&gt;"&amp;VLOOKUP($C359,Besetzung!$B$2:$I$51,AI$351+1,0)&amp;" "&amp;$C359),
"sonst")))))</f>
        <v>&lt;1 S7</v>
      </c>
      <c r="AJ359" s="37" t="str">
        <f>IF($C359="","",
IF(AJ$352&lt;&gt;"",IF($D359="Genau",
           IF(COUNTIF(Dienstplan!AI$6:AI$55,$C359)=VLOOKUP($C359,Besetzung!$B$2:$I$51,$F$24,0),"","&lt;&gt;"&amp;VLOOKUP($C359,Besetzung!$B$2:$I$51,$F$24,0)&amp;" "&amp;$C359),
IF($D359="Mindestens",
           IF(COUNTIF(Dienstplan!AI$6:AI$55,$C359)&gt;=VLOOKUP($C359,Besetzung!$B$2:$I$51,$F$24,0),"","&lt;"&amp;VLOOKUP($C359,Besetzung!$B$2:$I$51,$F$24,0)&amp;" "&amp;$C359),
IF($D359="Höchstens",
           IF(COUNTIF(Dienstplan!AI$6:AI$55,$C359)&lt;=VLOOKUP($C359,Besetzung!$B$2:$I$51,$F$24,0),"","&gt;"&amp;VLOOKUP($C359,Besetzung!$B$2:$I$51,$F$24,0)&amp;" "&amp;$C359),
"sonst"))),
IF($D359="Genau",
           IF(COUNTIF(Dienstplan!AI$6:AI$55,$C359)=VLOOKUP($C359,Besetzung!$B$2:$I$51,AJ$351+1,0),"","&lt;&gt;"&amp;VLOOKUP($C359,Besetzung!$B$2:$I$51,AJ$351+1,0)&amp;" "&amp;$C359),
IF($D359="Mindestens",
           IF(COUNTIF(Dienstplan!AI$6:AI$55,$C359)&gt;=VLOOKUP($C359,Besetzung!$B$2:$I$51,AJ$351+1,0),"","&lt;"&amp;VLOOKUP($C359,Besetzung!$B$2:$I$51,AJ$351+1,0)&amp;" "&amp;$C359),
IF($D359="Höchstens",
           IF(COUNTIF(Dienstplan!AI$6:AI$55,$C359)&lt;=VLOOKUP($C359,Besetzung!$B$2:$I$51,AJ$351+1,0),"","&gt;"&amp;VLOOKUP($C359,Besetzung!$B$2:$I$51,AJ$351+1,0)&amp;" "&amp;$C359),
"sonst")))))</f>
        <v>&lt;1 S7</v>
      </c>
      <c r="AK359" s="32" t="str">
        <f>IF($C359="","",
IF(AK$352&lt;&gt;"",IF($D359="Genau",
           IF(COUNTIF(Dienstplan!AJ$6:AJ$55,$C359)=VLOOKUP($C359,Besetzung!$B$2:$I$51,$F$24,0),"","&lt;&gt;"&amp;VLOOKUP($C359,Besetzung!$B$2:$I$51,$F$24,0)&amp;" "&amp;$C359),
IF($D359="Mindestens",
           IF(COUNTIF(Dienstplan!AJ$6:AJ$55,$C359)&gt;=VLOOKUP($C359,Besetzung!$B$2:$I$51,$F$24,0),"","&lt;"&amp;VLOOKUP($C359,Besetzung!$B$2:$I$51,$F$24,0)&amp;" "&amp;$C359),
IF($D359="Höchstens",
           IF(COUNTIF(Dienstplan!AJ$6:AJ$55,$C359)&lt;=VLOOKUP($C359,Besetzung!$B$2:$I$51,$F$24,0),"","&gt;"&amp;VLOOKUP($C359,Besetzung!$B$2:$I$51,$F$24,0)&amp;" "&amp;$C359),
"sonst"))),
IF($D359="Genau",
           IF(COUNTIF(Dienstplan!AJ$6:AJ$55,$C359)=VLOOKUP($C359,Besetzung!$B$2:$I$51,AK$351+1,0),"","&lt;&gt;"&amp;VLOOKUP($C359,Besetzung!$B$2:$I$51,AK$351+1,0)&amp;" "&amp;$C359),
IF($D359="Mindestens",
           IF(COUNTIF(Dienstplan!AJ$6:AJ$55,$C359)&gt;=VLOOKUP($C359,Besetzung!$B$2:$I$51,AK$351+1,0),"","&lt;"&amp;VLOOKUP($C359,Besetzung!$B$2:$I$51,AK$351+1,0)&amp;" "&amp;$C359),
IF($D359="Höchstens",
           IF(COUNTIF(Dienstplan!AJ$6:AJ$55,$C359)&lt;=VLOOKUP($C359,Besetzung!$B$2:$I$51,AK$351+1,0),"","&gt;"&amp;VLOOKUP($C359,Besetzung!$B$2:$I$51,AK$351+1,0)&amp;" "&amp;$C359),
"sonst")))))</f>
        <v>&lt;1 S7</v>
      </c>
    </row>
    <row r="360" spans="1:37" x14ac:dyDescent="0.25">
      <c r="A360" s="82" t="str">
        <f>IF(Feiertage!D210&lt;&gt;"",Feiertage!B210,"")</f>
        <v/>
      </c>
      <c r="C360" s="31" t="str">
        <f>Besetzung!B8</f>
        <v>ND</v>
      </c>
      <c r="D360" t="str">
        <f>Besetzung!J8</f>
        <v>Mindestens</v>
      </c>
      <c r="G360" s="31" t="str">
        <f>IF($C360="","",
IF(G$352&lt;&gt;"",IF($D360="Genau",
           IF(COUNTIF(Dienstplan!F$6:F$55,$C360)=VLOOKUP($C360,Besetzung!$B$2:$I$51,$F$24,0),"","&lt;&gt;"&amp;VLOOKUP($C360,Besetzung!$B$2:$I$51,$F$24,0)&amp;" "&amp;$C360),
IF($D360="Mindestens",
           IF(COUNTIF(Dienstplan!F$6:F$55,$C360)&gt;=VLOOKUP($C360,Besetzung!$B$2:$I$51,$F$24,0),"","&lt;"&amp;VLOOKUP($C360,Besetzung!$B$2:$I$51,$F$24,0)&amp;" "&amp;$C360),
IF($D360="Höchstens",
           IF(COUNTIF(Dienstplan!F$6:F$55,$C360)&lt;=VLOOKUP($C360,Besetzung!$B$2:$I$51,$F$24,0),"","&gt;"&amp;VLOOKUP($C360,Besetzung!$B$2:$I$51,$F$24,0)&amp;" "&amp;$C360),
"sonst"))),
IF($D360="Genau",
           IF(COUNTIF(Dienstplan!F$6:F$55,$C360)=VLOOKUP($C360,Besetzung!$B$2:$I$51,G$351+1,0),"","&lt;&gt;"&amp;VLOOKUP($C360,Besetzung!$B$2:$I$51,G$351+1,0)&amp;" "&amp;$C360),
IF($D360="Mindestens",
           IF(COUNTIF(Dienstplan!F$6:F$55,$C360)&gt;=VLOOKUP($C360,Besetzung!$B$2:$I$51,G$351+1,0),"","&lt;"&amp;VLOOKUP($C360,Besetzung!$B$2:$I$51,G$351+1,0)&amp;" "&amp;$C360),
IF($D360="Höchstens",
           IF(COUNTIF(Dienstplan!F$6:F$55,$C360)&lt;=VLOOKUP($C360,Besetzung!$B$2:$I$51,G$351+1,0),"","&gt;"&amp;VLOOKUP($C360,Besetzung!$B$2:$I$51,G$351+1,0)&amp;" "&amp;$C360),
"sonst")))))</f>
        <v>&lt;1 ND</v>
      </c>
      <c r="H360" s="37" t="str">
        <f>IF($C360="","",
IF(H$352&lt;&gt;"",IF($D360="Genau",
           IF(COUNTIF(Dienstplan!G$6:G$55,$C360)=VLOOKUP($C360,Besetzung!$B$2:$I$51,$F$24,0),"","&lt;&gt;"&amp;VLOOKUP($C360,Besetzung!$B$2:$I$51,$F$24,0)&amp;" "&amp;$C360),
IF($D360="Mindestens",
           IF(COUNTIF(Dienstplan!G$6:G$55,$C360)&gt;=VLOOKUP($C360,Besetzung!$B$2:$I$51,$F$24,0),"","&lt;"&amp;VLOOKUP($C360,Besetzung!$B$2:$I$51,$F$24,0)&amp;" "&amp;$C360),
IF($D360="Höchstens",
           IF(COUNTIF(Dienstplan!G$6:G$55,$C360)&lt;=VLOOKUP($C360,Besetzung!$B$2:$I$51,$F$24,0),"","&gt;"&amp;VLOOKUP($C360,Besetzung!$B$2:$I$51,$F$24,0)&amp;" "&amp;$C360),
"sonst"))),
IF($D360="Genau",
           IF(COUNTIF(Dienstplan!G$6:G$55,$C360)=VLOOKUP($C360,Besetzung!$B$2:$I$51,H$351+1,0),"","&lt;&gt;"&amp;VLOOKUP($C360,Besetzung!$B$2:$I$51,H$351+1,0)&amp;" "&amp;$C360),
IF($D360="Mindestens",
           IF(COUNTIF(Dienstplan!G$6:G$55,$C360)&gt;=VLOOKUP($C360,Besetzung!$B$2:$I$51,H$351+1,0),"","&lt;"&amp;VLOOKUP($C360,Besetzung!$B$2:$I$51,H$351+1,0)&amp;" "&amp;$C360),
IF($D360="Höchstens",
           IF(COUNTIF(Dienstplan!G$6:G$55,$C360)&lt;=VLOOKUP($C360,Besetzung!$B$2:$I$51,H$351+1,0),"","&gt;"&amp;VLOOKUP($C360,Besetzung!$B$2:$I$51,H$351+1,0)&amp;" "&amp;$C360),
"sonst")))))</f>
        <v/>
      </c>
      <c r="I360" s="37" t="str">
        <f>IF($C360="","",
IF(I$352&lt;&gt;"",IF($D360="Genau",
           IF(COUNTIF(Dienstplan!H$6:H$55,$C360)=VLOOKUP($C360,Besetzung!$B$2:$I$51,$F$24,0),"","&lt;&gt;"&amp;VLOOKUP($C360,Besetzung!$B$2:$I$51,$F$24,0)&amp;" "&amp;$C360),
IF($D360="Mindestens",
           IF(COUNTIF(Dienstplan!H$6:H$55,$C360)&gt;=VLOOKUP($C360,Besetzung!$B$2:$I$51,$F$24,0),"","&lt;"&amp;VLOOKUP($C360,Besetzung!$B$2:$I$51,$F$24,0)&amp;" "&amp;$C360),
IF($D360="Höchstens",
           IF(COUNTIF(Dienstplan!H$6:H$55,$C360)&lt;=VLOOKUP($C360,Besetzung!$B$2:$I$51,$F$24,0),"","&gt;"&amp;VLOOKUP($C360,Besetzung!$B$2:$I$51,$F$24,0)&amp;" "&amp;$C360),
"sonst"))),
IF($D360="Genau",
           IF(COUNTIF(Dienstplan!H$6:H$55,$C360)=VLOOKUP($C360,Besetzung!$B$2:$I$51,I$351+1,0),"","&lt;&gt;"&amp;VLOOKUP($C360,Besetzung!$B$2:$I$51,I$351+1,0)&amp;" "&amp;$C360),
IF($D360="Mindestens",
           IF(COUNTIF(Dienstplan!H$6:H$55,$C360)&gt;=VLOOKUP($C360,Besetzung!$B$2:$I$51,I$351+1,0),"","&lt;"&amp;VLOOKUP($C360,Besetzung!$B$2:$I$51,I$351+1,0)&amp;" "&amp;$C360),
IF($D360="Höchstens",
           IF(COUNTIF(Dienstplan!H$6:H$55,$C360)&lt;=VLOOKUP($C360,Besetzung!$B$2:$I$51,I$351+1,0),"","&gt;"&amp;VLOOKUP($C360,Besetzung!$B$2:$I$51,I$351+1,0)&amp;" "&amp;$C360),
"sonst")))))</f>
        <v/>
      </c>
      <c r="J360" s="37" t="str">
        <f>IF($C360="","",
IF(J$352&lt;&gt;"",IF($D360="Genau",
           IF(COUNTIF(Dienstplan!I$6:I$55,$C360)=VLOOKUP($C360,Besetzung!$B$2:$I$51,$F$24,0),"","&lt;&gt;"&amp;VLOOKUP($C360,Besetzung!$B$2:$I$51,$F$24,0)&amp;" "&amp;$C360),
IF($D360="Mindestens",
           IF(COUNTIF(Dienstplan!I$6:I$55,$C360)&gt;=VLOOKUP($C360,Besetzung!$B$2:$I$51,$F$24,0),"","&lt;"&amp;VLOOKUP($C360,Besetzung!$B$2:$I$51,$F$24,0)&amp;" "&amp;$C360),
IF($D360="Höchstens",
           IF(COUNTIF(Dienstplan!I$6:I$55,$C360)&lt;=VLOOKUP($C360,Besetzung!$B$2:$I$51,$F$24,0),"","&gt;"&amp;VLOOKUP($C360,Besetzung!$B$2:$I$51,$F$24,0)&amp;" "&amp;$C360),
"sonst"))),
IF($D360="Genau",
           IF(COUNTIF(Dienstplan!I$6:I$55,$C360)=VLOOKUP($C360,Besetzung!$B$2:$I$51,J$351+1,0),"","&lt;&gt;"&amp;VLOOKUP($C360,Besetzung!$B$2:$I$51,J$351+1,0)&amp;" "&amp;$C360),
IF($D360="Mindestens",
           IF(COUNTIF(Dienstplan!I$6:I$55,$C360)&gt;=VLOOKUP($C360,Besetzung!$B$2:$I$51,J$351+1,0),"","&lt;"&amp;VLOOKUP($C360,Besetzung!$B$2:$I$51,J$351+1,0)&amp;" "&amp;$C360),
IF($D360="Höchstens",
           IF(COUNTIF(Dienstplan!I$6:I$55,$C360)&lt;=VLOOKUP($C360,Besetzung!$B$2:$I$51,J$351+1,0),"","&gt;"&amp;VLOOKUP($C360,Besetzung!$B$2:$I$51,J$351+1,0)&amp;" "&amp;$C360),
"sonst")))))</f>
        <v>&lt;1 ND</v>
      </c>
      <c r="K360" s="37" t="str">
        <f>IF($C360="","",
IF(K$352&lt;&gt;"",IF($D360="Genau",
           IF(COUNTIF(Dienstplan!J$6:J$55,$C360)=VLOOKUP($C360,Besetzung!$B$2:$I$51,$F$24,0),"","&lt;&gt;"&amp;VLOOKUP($C360,Besetzung!$B$2:$I$51,$F$24,0)&amp;" "&amp;$C360),
IF($D360="Mindestens",
           IF(COUNTIF(Dienstplan!J$6:J$55,$C360)&gt;=VLOOKUP($C360,Besetzung!$B$2:$I$51,$F$24,0),"","&lt;"&amp;VLOOKUP($C360,Besetzung!$B$2:$I$51,$F$24,0)&amp;" "&amp;$C360),
IF($D360="Höchstens",
           IF(COUNTIF(Dienstplan!J$6:J$55,$C360)&lt;=VLOOKUP($C360,Besetzung!$B$2:$I$51,$F$24,0),"","&gt;"&amp;VLOOKUP($C360,Besetzung!$B$2:$I$51,$F$24,0)&amp;" "&amp;$C360),
"sonst"))),
IF($D360="Genau",
           IF(COUNTIF(Dienstplan!J$6:J$55,$C360)=VLOOKUP($C360,Besetzung!$B$2:$I$51,K$351+1,0),"","&lt;&gt;"&amp;VLOOKUP($C360,Besetzung!$B$2:$I$51,K$351+1,0)&amp;" "&amp;$C360),
IF($D360="Mindestens",
           IF(COUNTIF(Dienstplan!J$6:J$55,$C360)&gt;=VLOOKUP($C360,Besetzung!$B$2:$I$51,K$351+1,0),"","&lt;"&amp;VLOOKUP($C360,Besetzung!$B$2:$I$51,K$351+1,0)&amp;" "&amp;$C360),
IF($D360="Höchstens",
           IF(COUNTIF(Dienstplan!J$6:J$55,$C360)&lt;=VLOOKUP($C360,Besetzung!$B$2:$I$51,K$351+1,0),"","&gt;"&amp;VLOOKUP($C360,Besetzung!$B$2:$I$51,K$351+1,0)&amp;" "&amp;$C360),
"sonst")))))</f>
        <v>&lt;1 ND</v>
      </c>
      <c r="L360" s="37" t="str">
        <f>IF($C360="","",
IF(L$352&lt;&gt;"",IF($D360="Genau",
           IF(COUNTIF(Dienstplan!K$6:K$55,$C360)=VLOOKUP($C360,Besetzung!$B$2:$I$51,$F$24,0),"","&lt;&gt;"&amp;VLOOKUP($C360,Besetzung!$B$2:$I$51,$F$24,0)&amp;" "&amp;$C360),
IF($D360="Mindestens",
           IF(COUNTIF(Dienstplan!K$6:K$55,$C360)&gt;=VLOOKUP($C360,Besetzung!$B$2:$I$51,$F$24,0),"","&lt;"&amp;VLOOKUP($C360,Besetzung!$B$2:$I$51,$F$24,0)&amp;" "&amp;$C360),
IF($D360="Höchstens",
           IF(COUNTIF(Dienstplan!K$6:K$55,$C360)&lt;=VLOOKUP($C360,Besetzung!$B$2:$I$51,$F$24,0),"","&gt;"&amp;VLOOKUP($C360,Besetzung!$B$2:$I$51,$F$24,0)&amp;" "&amp;$C360),
"sonst"))),
IF($D360="Genau",
           IF(COUNTIF(Dienstplan!K$6:K$55,$C360)=VLOOKUP($C360,Besetzung!$B$2:$I$51,L$351+1,0),"","&lt;&gt;"&amp;VLOOKUP($C360,Besetzung!$B$2:$I$51,L$351+1,0)&amp;" "&amp;$C360),
IF($D360="Mindestens",
           IF(COUNTIF(Dienstplan!K$6:K$55,$C360)&gt;=VLOOKUP($C360,Besetzung!$B$2:$I$51,L$351+1,0),"","&lt;"&amp;VLOOKUP($C360,Besetzung!$B$2:$I$51,L$351+1,0)&amp;" "&amp;$C360),
IF($D360="Höchstens",
           IF(COUNTIF(Dienstplan!K$6:K$55,$C360)&lt;=VLOOKUP($C360,Besetzung!$B$2:$I$51,L$351+1,0),"","&gt;"&amp;VLOOKUP($C360,Besetzung!$B$2:$I$51,L$351+1,0)&amp;" "&amp;$C360),
"sonst")))))</f>
        <v>&lt;1 ND</v>
      </c>
      <c r="M360" s="37" t="str">
        <f>IF($C360="","",
IF(M$352&lt;&gt;"",IF($D360="Genau",
           IF(COUNTIF(Dienstplan!L$6:L$55,$C360)=VLOOKUP($C360,Besetzung!$B$2:$I$51,$F$24,0),"","&lt;&gt;"&amp;VLOOKUP($C360,Besetzung!$B$2:$I$51,$F$24,0)&amp;" "&amp;$C360),
IF($D360="Mindestens",
           IF(COUNTIF(Dienstplan!L$6:L$55,$C360)&gt;=VLOOKUP($C360,Besetzung!$B$2:$I$51,$F$24,0),"","&lt;"&amp;VLOOKUP($C360,Besetzung!$B$2:$I$51,$F$24,0)&amp;" "&amp;$C360),
IF($D360="Höchstens",
           IF(COUNTIF(Dienstplan!L$6:L$55,$C360)&lt;=VLOOKUP($C360,Besetzung!$B$2:$I$51,$F$24,0),"","&gt;"&amp;VLOOKUP($C360,Besetzung!$B$2:$I$51,$F$24,0)&amp;" "&amp;$C360),
"sonst"))),
IF($D360="Genau",
           IF(COUNTIF(Dienstplan!L$6:L$55,$C360)=VLOOKUP($C360,Besetzung!$B$2:$I$51,M$351+1,0),"","&lt;&gt;"&amp;VLOOKUP($C360,Besetzung!$B$2:$I$51,M$351+1,0)&amp;" "&amp;$C360),
IF($D360="Mindestens",
           IF(COUNTIF(Dienstplan!L$6:L$55,$C360)&gt;=VLOOKUP($C360,Besetzung!$B$2:$I$51,M$351+1,0),"","&lt;"&amp;VLOOKUP($C360,Besetzung!$B$2:$I$51,M$351+1,0)&amp;" "&amp;$C360),
IF($D360="Höchstens",
           IF(COUNTIF(Dienstplan!L$6:L$55,$C360)&lt;=VLOOKUP($C360,Besetzung!$B$2:$I$51,M$351+1,0),"","&gt;"&amp;VLOOKUP($C360,Besetzung!$B$2:$I$51,M$351+1,0)&amp;" "&amp;$C360),
"sonst")))))</f>
        <v>&lt;1 ND</v>
      </c>
      <c r="N360" s="37" t="str">
        <f>IF($C360="","",
IF(N$352&lt;&gt;"",IF($D360="Genau",
           IF(COUNTIF(Dienstplan!M$6:M$55,$C360)=VLOOKUP($C360,Besetzung!$B$2:$I$51,$F$24,0),"","&lt;&gt;"&amp;VLOOKUP($C360,Besetzung!$B$2:$I$51,$F$24,0)&amp;" "&amp;$C360),
IF($D360="Mindestens",
           IF(COUNTIF(Dienstplan!M$6:M$55,$C360)&gt;=VLOOKUP($C360,Besetzung!$B$2:$I$51,$F$24,0),"","&lt;"&amp;VLOOKUP($C360,Besetzung!$B$2:$I$51,$F$24,0)&amp;" "&amp;$C360),
IF($D360="Höchstens",
           IF(COUNTIF(Dienstplan!M$6:M$55,$C360)&lt;=VLOOKUP($C360,Besetzung!$B$2:$I$51,$F$24,0),"","&gt;"&amp;VLOOKUP($C360,Besetzung!$B$2:$I$51,$F$24,0)&amp;" "&amp;$C360),
"sonst"))),
IF($D360="Genau",
           IF(COUNTIF(Dienstplan!M$6:M$55,$C360)=VLOOKUP($C360,Besetzung!$B$2:$I$51,N$351+1,0),"","&lt;&gt;"&amp;VLOOKUP($C360,Besetzung!$B$2:$I$51,N$351+1,0)&amp;" "&amp;$C360),
IF($D360="Mindestens",
           IF(COUNTIF(Dienstplan!M$6:M$55,$C360)&gt;=VLOOKUP($C360,Besetzung!$B$2:$I$51,N$351+1,0),"","&lt;"&amp;VLOOKUP($C360,Besetzung!$B$2:$I$51,N$351+1,0)&amp;" "&amp;$C360),
IF($D360="Höchstens",
           IF(COUNTIF(Dienstplan!M$6:M$55,$C360)&lt;=VLOOKUP($C360,Besetzung!$B$2:$I$51,N$351+1,0),"","&gt;"&amp;VLOOKUP($C360,Besetzung!$B$2:$I$51,N$351+1,0)&amp;" "&amp;$C360),
"sonst")))))</f>
        <v>&lt;1 ND</v>
      </c>
      <c r="O360" s="37" t="str">
        <f>IF($C360="","",
IF(O$352&lt;&gt;"",IF($D360="Genau",
           IF(COUNTIF(Dienstplan!N$6:N$55,$C360)=VLOOKUP($C360,Besetzung!$B$2:$I$51,$F$24,0),"","&lt;&gt;"&amp;VLOOKUP($C360,Besetzung!$B$2:$I$51,$F$24,0)&amp;" "&amp;$C360),
IF($D360="Mindestens",
           IF(COUNTIF(Dienstplan!N$6:N$55,$C360)&gt;=VLOOKUP($C360,Besetzung!$B$2:$I$51,$F$24,0),"","&lt;"&amp;VLOOKUP($C360,Besetzung!$B$2:$I$51,$F$24,0)&amp;" "&amp;$C360),
IF($D360="Höchstens",
           IF(COUNTIF(Dienstplan!N$6:N$55,$C360)&lt;=VLOOKUP($C360,Besetzung!$B$2:$I$51,$F$24,0),"","&gt;"&amp;VLOOKUP($C360,Besetzung!$B$2:$I$51,$F$24,0)&amp;" "&amp;$C360),
"sonst"))),
IF($D360="Genau",
           IF(COUNTIF(Dienstplan!N$6:N$55,$C360)=VLOOKUP($C360,Besetzung!$B$2:$I$51,O$351+1,0),"","&lt;&gt;"&amp;VLOOKUP($C360,Besetzung!$B$2:$I$51,O$351+1,0)&amp;" "&amp;$C360),
IF($D360="Mindestens",
           IF(COUNTIF(Dienstplan!N$6:N$55,$C360)&gt;=VLOOKUP($C360,Besetzung!$B$2:$I$51,O$351+1,0),"","&lt;"&amp;VLOOKUP($C360,Besetzung!$B$2:$I$51,O$351+1,0)&amp;" "&amp;$C360),
IF($D360="Höchstens",
           IF(COUNTIF(Dienstplan!N$6:N$55,$C360)&lt;=VLOOKUP($C360,Besetzung!$B$2:$I$51,O$351+1,0),"","&gt;"&amp;VLOOKUP($C360,Besetzung!$B$2:$I$51,O$351+1,0)&amp;" "&amp;$C360),
"sonst")))))</f>
        <v>&lt;1 ND</v>
      </c>
      <c r="P360" s="37" t="str">
        <f>IF($C360="","",
IF(P$352&lt;&gt;"",IF($D360="Genau",
           IF(COUNTIF(Dienstplan!O$6:O$55,$C360)=VLOOKUP($C360,Besetzung!$B$2:$I$51,$F$24,0),"","&lt;&gt;"&amp;VLOOKUP($C360,Besetzung!$B$2:$I$51,$F$24,0)&amp;" "&amp;$C360),
IF($D360="Mindestens",
           IF(COUNTIF(Dienstplan!O$6:O$55,$C360)&gt;=VLOOKUP($C360,Besetzung!$B$2:$I$51,$F$24,0),"","&lt;"&amp;VLOOKUP($C360,Besetzung!$B$2:$I$51,$F$24,0)&amp;" "&amp;$C360),
IF($D360="Höchstens",
           IF(COUNTIF(Dienstplan!O$6:O$55,$C360)&lt;=VLOOKUP($C360,Besetzung!$B$2:$I$51,$F$24,0),"","&gt;"&amp;VLOOKUP($C360,Besetzung!$B$2:$I$51,$F$24,0)&amp;" "&amp;$C360),
"sonst"))),
IF($D360="Genau",
           IF(COUNTIF(Dienstplan!O$6:O$55,$C360)=VLOOKUP($C360,Besetzung!$B$2:$I$51,P$351+1,0),"","&lt;&gt;"&amp;VLOOKUP($C360,Besetzung!$B$2:$I$51,P$351+1,0)&amp;" "&amp;$C360),
IF($D360="Mindestens",
           IF(COUNTIF(Dienstplan!O$6:O$55,$C360)&gt;=VLOOKUP($C360,Besetzung!$B$2:$I$51,P$351+1,0),"","&lt;"&amp;VLOOKUP($C360,Besetzung!$B$2:$I$51,P$351+1,0)&amp;" "&amp;$C360),
IF($D360="Höchstens",
           IF(COUNTIF(Dienstplan!O$6:O$55,$C360)&lt;=VLOOKUP($C360,Besetzung!$B$2:$I$51,P$351+1,0),"","&gt;"&amp;VLOOKUP($C360,Besetzung!$B$2:$I$51,P$351+1,0)&amp;" "&amp;$C360),
"sonst")))))</f>
        <v>&lt;1 ND</v>
      </c>
      <c r="Q360" s="37" t="str">
        <f>IF($C360="","",
IF(Q$352&lt;&gt;"",IF($D360="Genau",
           IF(COUNTIF(Dienstplan!P$6:P$55,$C360)=VLOOKUP($C360,Besetzung!$B$2:$I$51,$F$24,0),"","&lt;&gt;"&amp;VLOOKUP($C360,Besetzung!$B$2:$I$51,$F$24,0)&amp;" "&amp;$C360),
IF($D360="Mindestens",
           IF(COUNTIF(Dienstplan!P$6:P$55,$C360)&gt;=VLOOKUP($C360,Besetzung!$B$2:$I$51,$F$24,0),"","&lt;"&amp;VLOOKUP($C360,Besetzung!$B$2:$I$51,$F$24,0)&amp;" "&amp;$C360),
IF($D360="Höchstens",
           IF(COUNTIF(Dienstplan!P$6:P$55,$C360)&lt;=VLOOKUP($C360,Besetzung!$B$2:$I$51,$F$24,0),"","&gt;"&amp;VLOOKUP($C360,Besetzung!$B$2:$I$51,$F$24,0)&amp;" "&amp;$C360),
"sonst"))),
IF($D360="Genau",
           IF(COUNTIF(Dienstplan!P$6:P$55,$C360)=VLOOKUP($C360,Besetzung!$B$2:$I$51,Q$351+1,0),"","&lt;&gt;"&amp;VLOOKUP($C360,Besetzung!$B$2:$I$51,Q$351+1,0)&amp;" "&amp;$C360),
IF($D360="Mindestens",
           IF(COUNTIF(Dienstplan!P$6:P$55,$C360)&gt;=VLOOKUP($C360,Besetzung!$B$2:$I$51,Q$351+1,0),"","&lt;"&amp;VLOOKUP($C360,Besetzung!$B$2:$I$51,Q$351+1,0)&amp;" "&amp;$C360),
IF($D360="Höchstens",
           IF(COUNTIF(Dienstplan!P$6:P$55,$C360)&lt;=VLOOKUP($C360,Besetzung!$B$2:$I$51,Q$351+1,0),"","&gt;"&amp;VLOOKUP($C360,Besetzung!$B$2:$I$51,Q$351+1,0)&amp;" "&amp;$C360),
"sonst")))))</f>
        <v>&lt;1 ND</v>
      </c>
      <c r="R360" s="37" t="str">
        <f>IF($C360="","",
IF(R$352&lt;&gt;"",IF($D360="Genau",
           IF(COUNTIF(Dienstplan!Q$6:Q$55,$C360)=VLOOKUP($C360,Besetzung!$B$2:$I$51,$F$24,0),"","&lt;&gt;"&amp;VLOOKUP($C360,Besetzung!$B$2:$I$51,$F$24,0)&amp;" "&amp;$C360),
IF($D360="Mindestens",
           IF(COUNTIF(Dienstplan!Q$6:Q$55,$C360)&gt;=VLOOKUP($C360,Besetzung!$B$2:$I$51,$F$24,0),"","&lt;"&amp;VLOOKUP($C360,Besetzung!$B$2:$I$51,$F$24,0)&amp;" "&amp;$C360),
IF($D360="Höchstens",
           IF(COUNTIF(Dienstplan!Q$6:Q$55,$C360)&lt;=VLOOKUP($C360,Besetzung!$B$2:$I$51,$F$24,0),"","&gt;"&amp;VLOOKUP($C360,Besetzung!$B$2:$I$51,$F$24,0)&amp;" "&amp;$C360),
"sonst"))),
IF($D360="Genau",
           IF(COUNTIF(Dienstplan!Q$6:Q$55,$C360)=VLOOKUP($C360,Besetzung!$B$2:$I$51,R$351+1,0),"","&lt;&gt;"&amp;VLOOKUP($C360,Besetzung!$B$2:$I$51,R$351+1,0)&amp;" "&amp;$C360),
IF($D360="Mindestens",
           IF(COUNTIF(Dienstplan!Q$6:Q$55,$C360)&gt;=VLOOKUP($C360,Besetzung!$B$2:$I$51,R$351+1,0),"","&lt;"&amp;VLOOKUP($C360,Besetzung!$B$2:$I$51,R$351+1,0)&amp;" "&amp;$C360),
IF($D360="Höchstens",
           IF(COUNTIF(Dienstplan!Q$6:Q$55,$C360)&lt;=VLOOKUP($C360,Besetzung!$B$2:$I$51,R$351+1,0),"","&gt;"&amp;VLOOKUP($C360,Besetzung!$B$2:$I$51,R$351+1,0)&amp;" "&amp;$C360),
"sonst")))))</f>
        <v>&lt;1 ND</v>
      </c>
      <c r="S360" s="37" t="str">
        <f>IF($C360="","",
IF(S$352&lt;&gt;"",IF($D360="Genau",
           IF(COUNTIF(Dienstplan!R$6:R$55,$C360)=VLOOKUP($C360,Besetzung!$B$2:$I$51,$F$24,0),"","&lt;&gt;"&amp;VLOOKUP($C360,Besetzung!$B$2:$I$51,$F$24,0)&amp;" "&amp;$C360),
IF($D360="Mindestens",
           IF(COUNTIF(Dienstplan!R$6:R$55,$C360)&gt;=VLOOKUP($C360,Besetzung!$B$2:$I$51,$F$24,0),"","&lt;"&amp;VLOOKUP($C360,Besetzung!$B$2:$I$51,$F$24,0)&amp;" "&amp;$C360),
IF($D360="Höchstens",
           IF(COUNTIF(Dienstplan!R$6:R$55,$C360)&lt;=VLOOKUP($C360,Besetzung!$B$2:$I$51,$F$24,0),"","&gt;"&amp;VLOOKUP($C360,Besetzung!$B$2:$I$51,$F$24,0)&amp;" "&amp;$C360),
"sonst"))),
IF($D360="Genau",
           IF(COUNTIF(Dienstplan!R$6:R$55,$C360)=VLOOKUP($C360,Besetzung!$B$2:$I$51,S$351+1,0),"","&lt;&gt;"&amp;VLOOKUP($C360,Besetzung!$B$2:$I$51,S$351+1,0)&amp;" "&amp;$C360),
IF($D360="Mindestens",
           IF(COUNTIF(Dienstplan!R$6:R$55,$C360)&gt;=VLOOKUP($C360,Besetzung!$B$2:$I$51,S$351+1,0),"","&lt;"&amp;VLOOKUP($C360,Besetzung!$B$2:$I$51,S$351+1,0)&amp;" "&amp;$C360),
IF($D360="Höchstens",
           IF(COUNTIF(Dienstplan!R$6:R$55,$C360)&lt;=VLOOKUP($C360,Besetzung!$B$2:$I$51,S$351+1,0),"","&gt;"&amp;VLOOKUP($C360,Besetzung!$B$2:$I$51,S$351+1,0)&amp;" "&amp;$C360),
"sonst")))))</f>
        <v/>
      </c>
      <c r="T360" s="37" t="str">
        <f>IF($C360="","",
IF(T$352&lt;&gt;"",IF($D360="Genau",
           IF(COUNTIF(Dienstplan!S$6:S$55,$C360)=VLOOKUP($C360,Besetzung!$B$2:$I$51,$F$24,0),"","&lt;&gt;"&amp;VLOOKUP($C360,Besetzung!$B$2:$I$51,$F$24,0)&amp;" "&amp;$C360),
IF($D360="Mindestens",
           IF(COUNTIF(Dienstplan!S$6:S$55,$C360)&gt;=VLOOKUP($C360,Besetzung!$B$2:$I$51,$F$24,0),"","&lt;"&amp;VLOOKUP($C360,Besetzung!$B$2:$I$51,$F$24,0)&amp;" "&amp;$C360),
IF($D360="Höchstens",
           IF(COUNTIF(Dienstplan!S$6:S$55,$C360)&lt;=VLOOKUP($C360,Besetzung!$B$2:$I$51,$F$24,0),"","&gt;"&amp;VLOOKUP($C360,Besetzung!$B$2:$I$51,$F$24,0)&amp;" "&amp;$C360),
"sonst"))),
IF($D360="Genau",
           IF(COUNTIF(Dienstplan!S$6:S$55,$C360)=VLOOKUP($C360,Besetzung!$B$2:$I$51,T$351+1,0),"","&lt;&gt;"&amp;VLOOKUP($C360,Besetzung!$B$2:$I$51,T$351+1,0)&amp;" "&amp;$C360),
IF($D360="Mindestens",
           IF(COUNTIF(Dienstplan!S$6:S$55,$C360)&gt;=VLOOKUP($C360,Besetzung!$B$2:$I$51,T$351+1,0),"","&lt;"&amp;VLOOKUP($C360,Besetzung!$B$2:$I$51,T$351+1,0)&amp;" "&amp;$C360),
IF($D360="Höchstens",
           IF(COUNTIF(Dienstplan!S$6:S$55,$C360)&lt;=VLOOKUP($C360,Besetzung!$B$2:$I$51,T$351+1,0),"","&gt;"&amp;VLOOKUP($C360,Besetzung!$B$2:$I$51,T$351+1,0)&amp;" "&amp;$C360),
"sonst")))))</f>
        <v/>
      </c>
      <c r="U360" s="37" t="str">
        <f>IF($C360="","",
IF(U$352&lt;&gt;"",IF($D360="Genau",
           IF(COUNTIF(Dienstplan!T$6:T$55,$C360)=VLOOKUP($C360,Besetzung!$B$2:$I$51,$F$24,0),"","&lt;&gt;"&amp;VLOOKUP($C360,Besetzung!$B$2:$I$51,$F$24,0)&amp;" "&amp;$C360),
IF($D360="Mindestens",
           IF(COUNTIF(Dienstplan!T$6:T$55,$C360)&gt;=VLOOKUP($C360,Besetzung!$B$2:$I$51,$F$24,0),"","&lt;"&amp;VLOOKUP($C360,Besetzung!$B$2:$I$51,$F$24,0)&amp;" "&amp;$C360),
IF($D360="Höchstens",
           IF(COUNTIF(Dienstplan!T$6:T$55,$C360)&lt;=VLOOKUP($C360,Besetzung!$B$2:$I$51,$F$24,0),"","&gt;"&amp;VLOOKUP($C360,Besetzung!$B$2:$I$51,$F$24,0)&amp;" "&amp;$C360),
"sonst"))),
IF($D360="Genau",
           IF(COUNTIF(Dienstplan!T$6:T$55,$C360)=VLOOKUP($C360,Besetzung!$B$2:$I$51,U$351+1,0),"","&lt;&gt;"&amp;VLOOKUP($C360,Besetzung!$B$2:$I$51,U$351+1,0)&amp;" "&amp;$C360),
IF($D360="Mindestens",
           IF(COUNTIF(Dienstplan!T$6:T$55,$C360)&gt;=VLOOKUP($C360,Besetzung!$B$2:$I$51,U$351+1,0),"","&lt;"&amp;VLOOKUP($C360,Besetzung!$B$2:$I$51,U$351+1,0)&amp;" "&amp;$C360),
IF($D360="Höchstens",
           IF(COUNTIF(Dienstplan!T$6:T$55,$C360)&lt;=VLOOKUP($C360,Besetzung!$B$2:$I$51,U$351+1,0),"","&gt;"&amp;VLOOKUP($C360,Besetzung!$B$2:$I$51,U$351+1,0)&amp;" "&amp;$C360),
"sonst")))))</f>
        <v>&lt;1 ND</v>
      </c>
      <c r="V360" s="37" t="str">
        <f>IF($C360="","",
IF(V$352&lt;&gt;"",IF($D360="Genau",
           IF(COUNTIF(Dienstplan!U$6:U$55,$C360)=VLOOKUP($C360,Besetzung!$B$2:$I$51,$F$24,0),"","&lt;&gt;"&amp;VLOOKUP($C360,Besetzung!$B$2:$I$51,$F$24,0)&amp;" "&amp;$C360),
IF($D360="Mindestens",
           IF(COUNTIF(Dienstplan!U$6:U$55,$C360)&gt;=VLOOKUP($C360,Besetzung!$B$2:$I$51,$F$24,0),"","&lt;"&amp;VLOOKUP($C360,Besetzung!$B$2:$I$51,$F$24,0)&amp;" "&amp;$C360),
IF($D360="Höchstens",
           IF(COUNTIF(Dienstplan!U$6:U$55,$C360)&lt;=VLOOKUP($C360,Besetzung!$B$2:$I$51,$F$24,0),"","&gt;"&amp;VLOOKUP($C360,Besetzung!$B$2:$I$51,$F$24,0)&amp;" "&amp;$C360),
"sonst"))),
IF($D360="Genau",
           IF(COUNTIF(Dienstplan!U$6:U$55,$C360)=VLOOKUP($C360,Besetzung!$B$2:$I$51,V$351+1,0),"","&lt;&gt;"&amp;VLOOKUP($C360,Besetzung!$B$2:$I$51,V$351+1,0)&amp;" "&amp;$C360),
IF($D360="Mindestens",
           IF(COUNTIF(Dienstplan!U$6:U$55,$C360)&gt;=VLOOKUP($C360,Besetzung!$B$2:$I$51,V$351+1,0),"","&lt;"&amp;VLOOKUP($C360,Besetzung!$B$2:$I$51,V$351+1,0)&amp;" "&amp;$C360),
IF($D360="Höchstens",
           IF(COUNTIF(Dienstplan!U$6:U$55,$C360)&lt;=VLOOKUP($C360,Besetzung!$B$2:$I$51,V$351+1,0),"","&gt;"&amp;VLOOKUP($C360,Besetzung!$B$2:$I$51,V$351+1,0)&amp;" "&amp;$C360),
"sonst")))))</f>
        <v>&lt;1 ND</v>
      </c>
      <c r="W360" s="37" t="str">
        <f>IF($C360="","",
IF(W$352&lt;&gt;"",IF($D360="Genau",
           IF(COUNTIF(Dienstplan!V$6:V$55,$C360)=VLOOKUP($C360,Besetzung!$B$2:$I$51,$F$24,0),"","&lt;&gt;"&amp;VLOOKUP($C360,Besetzung!$B$2:$I$51,$F$24,0)&amp;" "&amp;$C360),
IF($D360="Mindestens",
           IF(COUNTIF(Dienstplan!V$6:V$55,$C360)&gt;=VLOOKUP($C360,Besetzung!$B$2:$I$51,$F$24,0),"","&lt;"&amp;VLOOKUP($C360,Besetzung!$B$2:$I$51,$F$24,0)&amp;" "&amp;$C360),
IF($D360="Höchstens",
           IF(COUNTIF(Dienstplan!V$6:V$55,$C360)&lt;=VLOOKUP($C360,Besetzung!$B$2:$I$51,$F$24,0),"","&gt;"&amp;VLOOKUP($C360,Besetzung!$B$2:$I$51,$F$24,0)&amp;" "&amp;$C360),
"sonst"))),
IF($D360="Genau",
           IF(COUNTIF(Dienstplan!V$6:V$55,$C360)=VLOOKUP($C360,Besetzung!$B$2:$I$51,W$351+1,0),"","&lt;&gt;"&amp;VLOOKUP($C360,Besetzung!$B$2:$I$51,W$351+1,0)&amp;" "&amp;$C360),
IF($D360="Mindestens",
           IF(COUNTIF(Dienstplan!V$6:V$55,$C360)&gt;=VLOOKUP($C360,Besetzung!$B$2:$I$51,W$351+1,0),"","&lt;"&amp;VLOOKUP($C360,Besetzung!$B$2:$I$51,W$351+1,0)&amp;" "&amp;$C360),
IF($D360="Höchstens",
           IF(COUNTIF(Dienstplan!V$6:V$55,$C360)&lt;=VLOOKUP($C360,Besetzung!$B$2:$I$51,W$351+1,0),"","&gt;"&amp;VLOOKUP($C360,Besetzung!$B$2:$I$51,W$351+1,0)&amp;" "&amp;$C360),
"sonst")))))</f>
        <v>&lt;1 ND</v>
      </c>
      <c r="X360" s="37" t="str">
        <f>IF($C360="","",
IF(X$352&lt;&gt;"",IF($D360="Genau",
           IF(COUNTIF(Dienstplan!W$6:W$55,$C360)=VLOOKUP($C360,Besetzung!$B$2:$I$51,$F$24,0),"","&lt;&gt;"&amp;VLOOKUP($C360,Besetzung!$B$2:$I$51,$F$24,0)&amp;" "&amp;$C360),
IF($D360="Mindestens",
           IF(COUNTIF(Dienstplan!W$6:W$55,$C360)&gt;=VLOOKUP($C360,Besetzung!$B$2:$I$51,$F$24,0),"","&lt;"&amp;VLOOKUP($C360,Besetzung!$B$2:$I$51,$F$24,0)&amp;" "&amp;$C360),
IF($D360="Höchstens",
           IF(COUNTIF(Dienstplan!W$6:W$55,$C360)&lt;=VLOOKUP($C360,Besetzung!$B$2:$I$51,$F$24,0),"","&gt;"&amp;VLOOKUP($C360,Besetzung!$B$2:$I$51,$F$24,0)&amp;" "&amp;$C360),
"sonst"))),
IF($D360="Genau",
           IF(COUNTIF(Dienstplan!W$6:W$55,$C360)=VLOOKUP($C360,Besetzung!$B$2:$I$51,X$351+1,0),"","&lt;&gt;"&amp;VLOOKUP($C360,Besetzung!$B$2:$I$51,X$351+1,0)&amp;" "&amp;$C360),
IF($D360="Mindestens",
           IF(COUNTIF(Dienstplan!W$6:W$55,$C360)&gt;=VLOOKUP($C360,Besetzung!$B$2:$I$51,X$351+1,0),"","&lt;"&amp;VLOOKUP($C360,Besetzung!$B$2:$I$51,X$351+1,0)&amp;" "&amp;$C360),
IF($D360="Höchstens",
           IF(COUNTIF(Dienstplan!W$6:W$55,$C360)&lt;=VLOOKUP($C360,Besetzung!$B$2:$I$51,X$351+1,0),"","&gt;"&amp;VLOOKUP($C360,Besetzung!$B$2:$I$51,X$351+1,0)&amp;" "&amp;$C360),
"sonst")))))</f>
        <v>&lt;1 ND</v>
      </c>
      <c r="Y360" s="37" t="str">
        <f>IF($C360="","",
IF(Y$352&lt;&gt;"",IF($D360="Genau",
           IF(COUNTIF(Dienstplan!X$6:X$55,$C360)=VLOOKUP($C360,Besetzung!$B$2:$I$51,$F$24,0),"","&lt;&gt;"&amp;VLOOKUP($C360,Besetzung!$B$2:$I$51,$F$24,0)&amp;" "&amp;$C360),
IF($D360="Mindestens",
           IF(COUNTIF(Dienstplan!X$6:X$55,$C360)&gt;=VLOOKUP($C360,Besetzung!$B$2:$I$51,$F$24,0),"","&lt;"&amp;VLOOKUP($C360,Besetzung!$B$2:$I$51,$F$24,0)&amp;" "&amp;$C360),
IF($D360="Höchstens",
           IF(COUNTIF(Dienstplan!X$6:X$55,$C360)&lt;=VLOOKUP($C360,Besetzung!$B$2:$I$51,$F$24,0),"","&gt;"&amp;VLOOKUP($C360,Besetzung!$B$2:$I$51,$F$24,0)&amp;" "&amp;$C360),
"sonst"))),
IF($D360="Genau",
           IF(COUNTIF(Dienstplan!X$6:X$55,$C360)=VLOOKUP($C360,Besetzung!$B$2:$I$51,Y$351+1,0),"","&lt;&gt;"&amp;VLOOKUP($C360,Besetzung!$B$2:$I$51,Y$351+1,0)&amp;" "&amp;$C360),
IF($D360="Mindestens",
           IF(COUNTIF(Dienstplan!X$6:X$55,$C360)&gt;=VLOOKUP($C360,Besetzung!$B$2:$I$51,Y$351+1,0),"","&lt;"&amp;VLOOKUP($C360,Besetzung!$B$2:$I$51,Y$351+1,0)&amp;" "&amp;$C360),
IF($D360="Höchstens",
           IF(COUNTIF(Dienstplan!X$6:X$55,$C360)&lt;=VLOOKUP($C360,Besetzung!$B$2:$I$51,Y$351+1,0),"","&gt;"&amp;VLOOKUP($C360,Besetzung!$B$2:$I$51,Y$351+1,0)&amp;" "&amp;$C360),
"sonst")))))</f>
        <v>&lt;1 ND</v>
      </c>
      <c r="Z360" s="37" t="str">
        <f>IF($C360="","",
IF(Z$352&lt;&gt;"",IF($D360="Genau",
           IF(COUNTIF(Dienstplan!Y$6:Y$55,$C360)=VLOOKUP($C360,Besetzung!$B$2:$I$51,$F$24,0),"","&lt;&gt;"&amp;VLOOKUP($C360,Besetzung!$B$2:$I$51,$F$24,0)&amp;" "&amp;$C360),
IF($D360="Mindestens",
           IF(COUNTIF(Dienstplan!Y$6:Y$55,$C360)&gt;=VLOOKUP($C360,Besetzung!$B$2:$I$51,$F$24,0),"","&lt;"&amp;VLOOKUP($C360,Besetzung!$B$2:$I$51,$F$24,0)&amp;" "&amp;$C360),
IF($D360="Höchstens",
           IF(COUNTIF(Dienstplan!Y$6:Y$55,$C360)&lt;=VLOOKUP($C360,Besetzung!$B$2:$I$51,$F$24,0),"","&gt;"&amp;VLOOKUP($C360,Besetzung!$B$2:$I$51,$F$24,0)&amp;" "&amp;$C360),
"sonst"))),
IF($D360="Genau",
           IF(COUNTIF(Dienstplan!Y$6:Y$55,$C360)=VLOOKUP($C360,Besetzung!$B$2:$I$51,Z$351+1,0),"","&lt;&gt;"&amp;VLOOKUP($C360,Besetzung!$B$2:$I$51,Z$351+1,0)&amp;" "&amp;$C360),
IF($D360="Mindestens",
           IF(COUNTIF(Dienstplan!Y$6:Y$55,$C360)&gt;=VLOOKUP($C360,Besetzung!$B$2:$I$51,Z$351+1,0),"","&lt;"&amp;VLOOKUP($C360,Besetzung!$B$2:$I$51,Z$351+1,0)&amp;" "&amp;$C360),
IF($D360="Höchstens",
           IF(COUNTIF(Dienstplan!Y$6:Y$55,$C360)&lt;=VLOOKUP($C360,Besetzung!$B$2:$I$51,Z$351+1,0),"","&gt;"&amp;VLOOKUP($C360,Besetzung!$B$2:$I$51,Z$351+1,0)&amp;" "&amp;$C360),
"sonst")))))</f>
        <v>&lt;1 ND</v>
      </c>
      <c r="AA360" s="37" t="str">
        <f>IF($C360="","",
IF(AA$352&lt;&gt;"",IF($D360="Genau",
           IF(COUNTIF(Dienstplan!Z$6:Z$55,$C360)=VLOOKUP($C360,Besetzung!$B$2:$I$51,$F$24,0),"","&lt;&gt;"&amp;VLOOKUP($C360,Besetzung!$B$2:$I$51,$F$24,0)&amp;" "&amp;$C360),
IF($D360="Mindestens",
           IF(COUNTIF(Dienstplan!Z$6:Z$55,$C360)&gt;=VLOOKUP($C360,Besetzung!$B$2:$I$51,$F$24,0),"","&lt;"&amp;VLOOKUP($C360,Besetzung!$B$2:$I$51,$F$24,0)&amp;" "&amp;$C360),
IF($D360="Höchstens",
           IF(COUNTIF(Dienstplan!Z$6:Z$55,$C360)&lt;=VLOOKUP($C360,Besetzung!$B$2:$I$51,$F$24,0),"","&gt;"&amp;VLOOKUP($C360,Besetzung!$B$2:$I$51,$F$24,0)&amp;" "&amp;$C360),
"sonst"))),
IF($D360="Genau",
           IF(COUNTIF(Dienstplan!Z$6:Z$55,$C360)=VLOOKUP($C360,Besetzung!$B$2:$I$51,AA$351+1,0),"","&lt;&gt;"&amp;VLOOKUP($C360,Besetzung!$B$2:$I$51,AA$351+1,0)&amp;" "&amp;$C360),
IF($D360="Mindestens",
           IF(COUNTIF(Dienstplan!Z$6:Z$55,$C360)&gt;=VLOOKUP($C360,Besetzung!$B$2:$I$51,AA$351+1,0),"","&lt;"&amp;VLOOKUP($C360,Besetzung!$B$2:$I$51,AA$351+1,0)&amp;" "&amp;$C360),
IF($D360="Höchstens",
           IF(COUNTIF(Dienstplan!Z$6:Z$55,$C360)&lt;=VLOOKUP($C360,Besetzung!$B$2:$I$51,AA$351+1,0),"","&gt;"&amp;VLOOKUP($C360,Besetzung!$B$2:$I$51,AA$351+1,0)&amp;" "&amp;$C360),
"sonst")))))</f>
        <v>&lt;1 ND</v>
      </c>
      <c r="AB360" s="37" t="str">
        <f>IF($C360="","",
IF(AB$352&lt;&gt;"",IF($D360="Genau",
           IF(COUNTIF(Dienstplan!AA$6:AA$55,$C360)=VLOOKUP($C360,Besetzung!$B$2:$I$51,$F$24,0),"","&lt;&gt;"&amp;VLOOKUP($C360,Besetzung!$B$2:$I$51,$F$24,0)&amp;" "&amp;$C360),
IF($D360="Mindestens",
           IF(COUNTIF(Dienstplan!AA$6:AA$55,$C360)&gt;=VLOOKUP($C360,Besetzung!$B$2:$I$51,$F$24,0),"","&lt;"&amp;VLOOKUP($C360,Besetzung!$B$2:$I$51,$F$24,0)&amp;" "&amp;$C360),
IF($D360="Höchstens",
           IF(COUNTIF(Dienstplan!AA$6:AA$55,$C360)&lt;=VLOOKUP($C360,Besetzung!$B$2:$I$51,$F$24,0),"","&gt;"&amp;VLOOKUP($C360,Besetzung!$B$2:$I$51,$F$24,0)&amp;" "&amp;$C360),
"sonst"))),
IF($D360="Genau",
           IF(COUNTIF(Dienstplan!AA$6:AA$55,$C360)=VLOOKUP($C360,Besetzung!$B$2:$I$51,AB$351+1,0),"","&lt;&gt;"&amp;VLOOKUP($C360,Besetzung!$B$2:$I$51,AB$351+1,0)&amp;" "&amp;$C360),
IF($D360="Mindestens",
           IF(COUNTIF(Dienstplan!AA$6:AA$55,$C360)&gt;=VLOOKUP($C360,Besetzung!$B$2:$I$51,AB$351+1,0),"","&lt;"&amp;VLOOKUP($C360,Besetzung!$B$2:$I$51,AB$351+1,0)&amp;" "&amp;$C360),
IF($D360="Höchstens",
           IF(COUNTIF(Dienstplan!AA$6:AA$55,$C360)&lt;=VLOOKUP($C360,Besetzung!$B$2:$I$51,AB$351+1,0),"","&gt;"&amp;VLOOKUP($C360,Besetzung!$B$2:$I$51,AB$351+1,0)&amp;" "&amp;$C360),
"sonst")))))</f>
        <v>&lt;1 ND</v>
      </c>
      <c r="AC360" s="37" t="str">
        <f>IF($C360="","",
IF(AC$352&lt;&gt;"",IF($D360="Genau",
           IF(COUNTIF(Dienstplan!AB$6:AB$55,$C360)=VLOOKUP($C360,Besetzung!$B$2:$I$51,$F$24,0),"","&lt;&gt;"&amp;VLOOKUP($C360,Besetzung!$B$2:$I$51,$F$24,0)&amp;" "&amp;$C360),
IF($D360="Mindestens",
           IF(COUNTIF(Dienstplan!AB$6:AB$55,$C360)&gt;=VLOOKUP($C360,Besetzung!$B$2:$I$51,$F$24,0),"","&lt;"&amp;VLOOKUP($C360,Besetzung!$B$2:$I$51,$F$24,0)&amp;" "&amp;$C360),
IF($D360="Höchstens",
           IF(COUNTIF(Dienstplan!AB$6:AB$55,$C360)&lt;=VLOOKUP($C360,Besetzung!$B$2:$I$51,$F$24,0),"","&gt;"&amp;VLOOKUP($C360,Besetzung!$B$2:$I$51,$F$24,0)&amp;" "&amp;$C360),
"sonst"))),
IF($D360="Genau",
           IF(COUNTIF(Dienstplan!AB$6:AB$55,$C360)=VLOOKUP($C360,Besetzung!$B$2:$I$51,AC$351+1,0),"","&lt;&gt;"&amp;VLOOKUP($C360,Besetzung!$B$2:$I$51,AC$351+1,0)&amp;" "&amp;$C360),
IF($D360="Mindestens",
           IF(COUNTIF(Dienstplan!AB$6:AB$55,$C360)&gt;=VLOOKUP($C360,Besetzung!$B$2:$I$51,AC$351+1,0),"","&lt;"&amp;VLOOKUP($C360,Besetzung!$B$2:$I$51,AC$351+1,0)&amp;" "&amp;$C360),
IF($D360="Höchstens",
           IF(COUNTIF(Dienstplan!AB$6:AB$55,$C360)&lt;=VLOOKUP($C360,Besetzung!$B$2:$I$51,AC$351+1,0),"","&gt;"&amp;VLOOKUP($C360,Besetzung!$B$2:$I$51,AC$351+1,0)&amp;" "&amp;$C360),
"sonst")))))</f>
        <v>&lt;1 ND</v>
      </c>
      <c r="AD360" s="37" t="str">
        <f>IF($C360="","",
IF(AD$352&lt;&gt;"",IF($D360="Genau",
           IF(COUNTIF(Dienstplan!AC$6:AC$55,$C360)=VLOOKUP($C360,Besetzung!$B$2:$I$51,$F$24,0),"","&lt;&gt;"&amp;VLOOKUP($C360,Besetzung!$B$2:$I$51,$F$24,0)&amp;" "&amp;$C360),
IF($D360="Mindestens",
           IF(COUNTIF(Dienstplan!AC$6:AC$55,$C360)&gt;=VLOOKUP($C360,Besetzung!$B$2:$I$51,$F$24,0),"","&lt;"&amp;VLOOKUP($C360,Besetzung!$B$2:$I$51,$F$24,0)&amp;" "&amp;$C360),
IF($D360="Höchstens",
           IF(COUNTIF(Dienstplan!AC$6:AC$55,$C360)&lt;=VLOOKUP($C360,Besetzung!$B$2:$I$51,$F$24,0),"","&gt;"&amp;VLOOKUP($C360,Besetzung!$B$2:$I$51,$F$24,0)&amp;" "&amp;$C360),
"sonst"))),
IF($D360="Genau",
           IF(COUNTIF(Dienstplan!AC$6:AC$55,$C360)=VLOOKUP($C360,Besetzung!$B$2:$I$51,AD$351+1,0),"","&lt;&gt;"&amp;VLOOKUP($C360,Besetzung!$B$2:$I$51,AD$351+1,0)&amp;" "&amp;$C360),
IF($D360="Mindestens",
           IF(COUNTIF(Dienstplan!AC$6:AC$55,$C360)&gt;=VLOOKUP($C360,Besetzung!$B$2:$I$51,AD$351+1,0),"","&lt;"&amp;VLOOKUP($C360,Besetzung!$B$2:$I$51,AD$351+1,0)&amp;" "&amp;$C360),
IF($D360="Höchstens",
           IF(COUNTIF(Dienstplan!AC$6:AC$55,$C360)&lt;=VLOOKUP($C360,Besetzung!$B$2:$I$51,AD$351+1,0),"","&gt;"&amp;VLOOKUP($C360,Besetzung!$B$2:$I$51,AD$351+1,0)&amp;" "&amp;$C360),
"sonst")))))</f>
        <v>&lt;1 ND</v>
      </c>
      <c r="AE360" s="37" t="str">
        <f>IF($C360="","",
IF(AE$352&lt;&gt;"",IF($D360="Genau",
           IF(COUNTIF(Dienstplan!AD$6:AD$55,$C360)=VLOOKUP($C360,Besetzung!$B$2:$I$51,$F$24,0),"","&lt;&gt;"&amp;VLOOKUP($C360,Besetzung!$B$2:$I$51,$F$24,0)&amp;" "&amp;$C360),
IF($D360="Mindestens",
           IF(COUNTIF(Dienstplan!AD$6:AD$55,$C360)&gt;=VLOOKUP($C360,Besetzung!$B$2:$I$51,$F$24,0),"","&lt;"&amp;VLOOKUP($C360,Besetzung!$B$2:$I$51,$F$24,0)&amp;" "&amp;$C360),
IF($D360="Höchstens",
           IF(COUNTIF(Dienstplan!AD$6:AD$55,$C360)&lt;=VLOOKUP($C360,Besetzung!$B$2:$I$51,$F$24,0),"","&gt;"&amp;VLOOKUP($C360,Besetzung!$B$2:$I$51,$F$24,0)&amp;" "&amp;$C360),
"sonst"))),
IF($D360="Genau",
           IF(COUNTIF(Dienstplan!AD$6:AD$55,$C360)=VLOOKUP($C360,Besetzung!$B$2:$I$51,AE$351+1,0),"","&lt;&gt;"&amp;VLOOKUP($C360,Besetzung!$B$2:$I$51,AE$351+1,0)&amp;" "&amp;$C360),
IF($D360="Mindestens",
           IF(COUNTIF(Dienstplan!AD$6:AD$55,$C360)&gt;=VLOOKUP($C360,Besetzung!$B$2:$I$51,AE$351+1,0),"","&lt;"&amp;VLOOKUP($C360,Besetzung!$B$2:$I$51,AE$351+1,0)&amp;" "&amp;$C360),
IF($D360="Höchstens",
           IF(COUNTIF(Dienstplan!AD$6:AD$55,$C360)&lt;=VLOOKUP($C360,Besetzung!$B$2:$I$51,AE$351+1,0),"","&gt;"&amp;VLOOKUP($C360,Besetzung!$B$2:$I$51,AE$351+1,0)&amp;" "&amp;$C360),
"sonst")))))</f>
        <v>&lt;1 ND</v>
      </c>
      <c r="AF360" s="37" t="str">
        <f>IF($C360="","",
IF(AF$352&lt;&gt;"",IF($D360="Genau",
           IF(COUNTIF(Dienstplan!AE$6:AE$55,$C360)=VLOOKUP($C360,Besetzung!$B$2:$I$51,$F$24,0),"","&lt;&gt;"&amp;VLOOKUP($C360,Besetzung!$B$2:$I$51,$F$24,0)&amp;" "&amp;$C360),
IF($D360="Mindestens",
           IF(COUNTIF(Dienstplan!AE$6:AE$55,$C360)&gt;=VLOOKUP($C360,Besetzung!$B$2:$I$51,$F$24,0),"","&lt;"&amp;VLOOKUP($C360,Besetzung!$B$2:$I$51,$F$24,0)&amp;" "&amp;$C360),
IF($D360="Höchstens",
           IF(COUNTIF(Dienstplan!AE$6:AE$55,$C360)&lt;=VLOOKUP($C360,Besetzung!$B$2:$I$51,$F$24,0),"","&gt;"&amp;VLOOKUP($C360,Besetzung!$B$2:$I$51,$F$24,0)&amp;" "&amp;$C360),
"sonst"))),
IF($D360="Genau",
           IF(COUNTIF(Dienstplan!AE$6:AE$55,$C360)=VLOOKUP($C360,Besetzung!$B$2:$I$51,AF$351+1,0),"","&lt;&gt;"&amp;VLOOKUP($C360,Besetzung!$B$2:$I$51,AF$351+1,0)&amp;" "&amp;$C360),
IF($D360="Mindestens",
           IF(COUNTIF(Dienstplan!AE$6:AE$55,$C360)&gt;=VLOOKUP($C360,Besetzung!$B$2:$I$51,AF$351+1,0),"","&lt;"&amp;VLOOKUP($C360,Besetzung!$B$2:$I$51,AF$351+1,0)&amp;" "&amp;$C360),
IF($D360="Höchstens",
           IF(COUNTIF(Dienstplan!AE$6:AE$55,$C360)&lt;=VLOOKUP($C360,Besetzung!$B$2:$I$51,AF$351+1,0),"","&gt;"&amp;VLOOKUP($C360,Besetzung!$B$2:$I$51,AF$351+1,0)&amp;" "&amp;$C360),
"sonst")))))</f>
        <v>&lt;1 ND</v>
      </c>
      <c r="AG360" s="37" t="str">
        <f>IF($C360="","",
IF(AG$352&lt;&gt;"",IF($D360="Genau",
           IF(COUNTIF(Dienstplan!AF$6:AF$55,$C360)=VLOOKUP($C360,Besetzung!$B$2:$I$51,$F$24,0),"","&lt;&gt;"&amp;VLOOKUP($C360,Besetzung!$B$2:$I$51,$F$24,0)&amp;" "&amp;$C360),
IF($D360="Mindestens",
           IF(COUNTIF(Dienstplan!AF$6:AF$55,$C360)&gt;=VLOOKUP($C360,Besetzung!$B$2:$I$51,$F$24,0),"","&lt;"&amp;VLOOKUP($C360,Besetzung!$B$2:$I$51,$F$24,0)&amp;" "&amp;$C360),
IF($D360="Höchstens",
           IF(COUNTIF(Dienstplan!AF$6:AF$55,$C360)&lt;=VLOOKUP($C360,Besetzung!$B$2:$I$51,$F$24,0),"","&gt;"&amp;VLOOKUP($C360,Besetzung!$B$2:$I$51,$F$24,0)&amp;" "&amp;$C360),
"sonst"))),
IF($D360="Genau",
           IF(COUNTIF(Dienstplan!AF$6:AF$55,$C360)=VLOOKUP($C360,Besetzung!$B$2:$I$51,AG$351+1,0),"","&lt;&gt;"&amp;VLOOKUP($C360,Besetzung!$B$2:$I$51,AG$351+1,0)&amp;" "&amp;$C360),
IF($D360="Mindestens",
           IF(COUNTIF(Dienstplan!AF$6:AF$55,$C360)&gt;=VLOOKUP($C360,Besetzung!$B$2:$I$51,AG$351+1,0),"","&lt;"&amp;VLOOKUP($C360,Besetzung!$B$2:$I$51,AG$351+1,0)&amp;" "&amp;$C360),
IF($D360="Höchstens",
           IF(COUNTIF(Dienstplan!AF$6:AF$55,$C360)&lt;=VLOOKUP($C360,Besetzung!$B$2:$I$51,AG$351+1,0),"","&gt;"&amp;VLOOKUP($C360,Besetzung!$B$2:$I$51,AG$351+1,0)&amp;" "&amp;$C360),
"sonst")))))</f>
        <v>&lt;1 ND</v>
      </c>
      <c r="AH360" s="37" t="str">
        <f>IF($C360="","",
IF(AH$352&lt;&gt;"",IF($D360="Genau",
           IF(COUNTIF(Dienstplan!AG$6:AG$55,$C360)=VLOOKUP($C360,Besetzung!$B$2:$I$51,$F$24,0),"","&lt;&gt;"&amp;VLOOKUP($C360,Besetzung!$B$2:$I$51,$F$24,0)&amp;" "&amp;$C360),
IF($D360="Mindestens",
           IF(COUNTIF(Dienstplan!AG$6:AG$55,$C360)&gt;=VLOOKUP($C360,Besetzung!$B$2:$I$51,$F$24,0),"","&lt;"&amp;VLOOKUP($C360,Besetzung!$B$2:$I$51,$F$24,0)&amp;" "&amp;$C360),
IF($D360="Höchstens",
           IF(COUNTIF(Dienstplan!AG$6:AG$55,$C360)&lt;=VLOOKUP($C360,Besetzung!$B$2:$I$51,$F$24,0),"","&gt;"&amp;VLOOKUP($C360,Besetzung!$B$2:$I$51,$F$24,0)&amp;" "&amp;$C360),
"sonst"))),
IF($D360="Genau",
           IF(COUNTIF(Dienstplan!AG$6:AG$55,$C360)=VLOOKUP($C360,Besetzung!$B$2:$I$51,AH$351+1,0),"","&lt;&gt;"&amp;VLOOKUP($C360,Besetzung!$B$2:$I$51,AH$351+1,0)&amp;" "&amp;$C360),
IF($D360="Mindestens",
           IF(COUNTIF(Dienstplan!AG$6:AG$55,$C360)&gt;=VLOOKUP($C360,Besetzung!$B$2:$I$51,AH$351+1,0),"","&lt;"&amp;VLOOKUP($C360,Besetzung!$B$2:$I$51,AH$351+1,0)&amp;" "&amp;$C360),
IF($D360="Höchstens",
           IF(COUNTIF(Dienstplan!AG$6:AG$55,$C360)&lt;=VLOOKUP($C360,Besetzung!$B$2:$I$51,AH$351+1,0),"","&gt;"&amp;VLOOKUP($C360,Besetzung!$B$2:$I$51,AH$351+1,0)&amp;" "&amp;$C360),
"sonst")))))</f>
        <v>&lt;1 ND</v>
      </c>
      <c r="AI360" s="37" t="str">
        <f>IF($C360="","",
IF(AI$352&lt;&gt;"",IF($D360="Genau",
           IF(COUNTIF(Dienstplan!AH$6:AH$55,$C360)=VLOOKUP($C360,Besetzung!$B$2:$I$51,$F$24,0),"","&lt;&gt;"&amp;VLOOKUP($C360,Besetzung!$B$2:$I$51,$F$24,0)&amp;" "&amp;$C360),
IF($D360="Mindestens",
           IF(COUNTIF(Dienstplan!AH$6:AH$55,$C360)&gt;=VLOOKUP($C360,Besetzung!$B$2:$I$51,$F$24,0),"","&lt;"&amp;VLOOKUP($C360,Besetzung!$B$2:$I$51,$F$24,0)&amp;" "&amp;$C360),
IF($D360="Höchstens",
           IF(COUNTIF(Dienstplan!AH$6:AH$55,$C360)&lt;=VLOOKUP($C360,Besetzung!$B$2:$I$51,$F$24,0),"","&gt;"&amp;VLOOKUP($C360,Besetzung!$B$2:$I$51,$F$24,0)&amp;" "&amp;$C360),
"sonst"))),
IF($D360="Genau",
           IF(COUNTIF(Dienstplan!AH$6:AH$55,$C360)=VLOOKUP($C360,Besetzung!$B$2:$I$51,AI$351+1,0),"","&lt;&gt;"&amp;VLOOKUP($C360,Besetzung!$B$2:$I$51,AI$351+1,0)&amp;" "&amp;$C360),
IF($D360="Mindestens",
           IF(COUNTIF(Dienstplan!AH$6:AH$55,$C360)&gt;=VLOOKUP($C360,Besetzung!$B$2:$I$51,AI$351+1,0),"","&lt;"&amp;VLOOKUP($C360,Besetzung!$B$2:$I$51,AI$351+1,0)&amp;" "&amp;$C360),
IF($D360="Höchstens",
           IF(COUNTIF(Dienstplan!AH$6:AH$55,$C360)&lt;=VLOOKUP($C360,Besetzung!$B$2:$I$51,AI$351+1,0),"","&gt;"&amp;VLOOKUP($C360,Besetzung!$B$2:$I$51,AI$351+1,0)&amp;" "&amp;$C360),
"sonst")))))</f>
        <v>&lt;1 ND</v>
      </c>
      <c r="AJ360" s="37" t="str">
        <f>IF($C360="","",
IF(AJ$352&lt;&gt;"",IF($D360="Genau",
           IF(COUNTIF(Dienstplan!AI$6:AI$55,$C360)=VLOOKUP($C360,Besetzung!$B$2:$I$51,$F$24,0),"","&lt;&gt;"&amp;VLOOKUP($C360,Besetzung!$B$2:$I$51,$F$24,0)&amp;" "&amp;$C360),
IF($D360="Mindestens",
           IF(COUNTIF(Dienstplan!AI$6:AI$55,$C360)&gt;=VLOOKUP($C360,Besetzung!$B$2:$I$51,$F$24,0),"","&lt;"&amp;VLOOKUP($C360,Besetzung!$B$2:$I$51,$F$24,0)&amp;" "&amp;$C360),
IF($D360="Höchstens",
           IF(COUNTIF(Dienstplan!AI$6:AI$55,$C360)&lt;=VLOOKUP($C360,Besetzung!$B$2:$I$51,$F$24,0),"","&gt;"&amp;VLOOKUP($C360,Besetzung!$B$2:$I$51,$F$24,0)&amp;" "&amp;$C360),
"sonst"))),
IF($D360="Genau",
           IF(COUNTIF(Dienstplan!AI$6:AI$55,$C360)=VLOOKUP($C360,Besetzung!$B$2:$I$51,AJ$351+1,0),"","&lt;&gt;"&amp;VLOOKUP($C360,Besetzung!$B$2:$I$51,AJ$351+1,0)&amp;" "&amp;$C360),
IF($D360="Mindestens",
           IF(COUNTIF(Dienstplan!AI$6:AI$55,$C360)&gt;=VLOOKUP($C360,Besetzung!$B$2:$I$51,AJ$351+1,0),"","&lt;"&amp;VLOOKUP($C360,Besetzung!$B$2:$I$51,AJ$351+1,0)&amp;" "&amp;$C360),
IF($D360="Höchstens",
           IF(COUNTIF(Dienstplan!AI$6:AI$55,$C360)&lt;=VLOOKUP($C360,Besetzung!$B$2:$I$51,AJ$351+1,0),"","&gt;"&amp;VLOOKUP($C360,Besetzung!$B$2:$I$51,AJ$351+1,0)&amp;" "&amp;$C360),
"sonst")))))</f>
        <v>&lt;1 ND</v>
      </c>
      <c r="AK360" s="32" t="str">
        <f>IF($C360="","",
IF(AK$352&lt;&gt;"",IF($D360="Genau",
           IF(COUNTIF(Dienstplan!AJ$6:AJ$55,$C360)=VLOOKUP($C360,Besetzung!$B$2:$I$51,$F$24,0),"","&lt;&gt;"&amp;VLOOKUP($C360,Besetzung!$B$2:$I$51,$F$24,0)&amp;" "&amp;$C360),
IF($D360="Mindestens",
           IF(COUNTIF(Dienstplan!AJ$6:AJ$55,$C360)&gt;=VLOOKUP($C360,Besetzung!$B$2:$I$51,$F$24,0),"","&lt;"&amp;VLOOKUP($C360,Besetzung!$B$2:$I$51,$F$24,0)&amp;" "&amp;$C360),
IF($D360="Höchstens",
           IF(COUNTIF(Dienstplan!AJ$6:AJ$55,$C360)&lt;=VLOOKUP($C360,Besetzung!$B$2:$I$51,$F$24,0),"","&gt;"&amp;VLOOKUP($C360,Besetzung!$B$2:$I$51,$F$24,0)&amp;" "&amp;$C360),
"sonst"))),
IF($D360="Genau",
           IF(COUNTIF(Dienstplan!AJ$6:AJ$55,$C360)=VLOOKUP($C360,Besetzung!$B$2:$I$51,AK$351+1,0),"","&lt;&gt;"&amp;VLOOKUP($C360,Besetzung!$B$2:$I$51,AK$351+1,0)&amp;" "&amp;$C360),
IF($D360="Mindestens",
           IF(COUNTIF(Dienstplan!AJ$6:AJ$55,$C360)&gt;=VLOOKUP($C360,Besetzung!$B$2:$I$51,AK$351+1,0),"","&lt;"&amp;VLOOKUP($C360,Besetzung!$B$2:$I$51,AK$351+1,0)&amp;" "&amp;$C360),
IF($D360="Höchstens",
           IF(COUNTIF(Dienstplan!AJ$6:AJ$55,$C360)&lt;=VLOOKUP($C360,Besetzung!$B$2:$I$51,AK$351+1,0),"","&gt;"&amp;VLOOKUP($C360,Besetzung!$B$2:$I$51,AK$351+1,0)&amp;" "&amp;$C360),
"sonst")))))</f>
        <v>&lt;1 ND</v>
      </c>
    </row>
    <row r="361" spans="1:37" x14ac:dyDescent="0.25">
      <c r="A361" s="82" t="str">
        <f>IF(Feiertage!D211&lt;&gt;"",Feiertage!B211,"")</f>
        <v/>
      </c>
      <c r="C361" s="31" t="str">
        <f>Besetzung!B9</f>
        <v>L</v>
      </c>
      <c r="D361" t="str">
        <f>Besetzung!J9</f>
        <v>Genau</v>
      </c>
      <c r="G361" s="31" t="str">
        <f>IF($C361="","",
IF(G$352&lt;&gt;"",IF($D361="Genau",
           IF(COUNTIF(Dienstplan!F$6:F$55,$C361)=VLOOKUP($C361,Besetzung!$B$2:$I$51,$F$24,0),"","&lt;&gt;"&amp;VLOOKUP($C361,Besetzung!$B$2:$I$51,$F$24,0)&amp;" "&amp;$C361),
IF($D361="Mindestens",
           IF(COUNTIF(Dienstplan!F$6:F$55,$C361)&gt;=VLOOKUP($C361,Besetzung!$B$2:$I$51,$F$24,0),"","&lt;"&amp;VLOOKUP($C361,Besetzung!$B$2:$I$51,$F$24,0)&amp;" "&amp;$C361),
IF($D361="Höchstens",
           IF(COUNTIF(Dienstplan!F$6:F$55,$C361)&lt;=VLOOKUP($C361,Besetzung!$B$2:$I$51,$F$24,0),"","&gt;"&amp;VLOOKUP($C361,Besetzung!$B$2:$I$51,$F$24,0)&amp;" "&amp;$C361),
"sonst"))),
IF($D361="Genau",
           IF(COUNTIF(Dienstplan!F$6:F$55,$C361)=VLOOKUP($C361,Besetzung!$B$2:$I$51,G$351+1,0),"","&lt;&gt;"&amp;VLOOKUP($C361,Besetzung!$B$2:$I$51,G$351+1,0)&amp;" "&amp;$C361),
IF($D361="Mindestens",
           IF(COUNTIF(Dienstplan!F$6:F$55,$C361)&gt;=VLOOKUP($C361,Besetzung!$B$2:$I$51,G$351+1,0),"","&lt;"&amp;VLOOKUP($C361,Besetzung!$B$2:$I$51,G$351+1,0)&amp;" "&amp;$C361),
IF($D361="Höchstens",
           IF(COUNTIF(Dienstplan!F$6:F$55,$C361)&lt;=VLOOKUP($C361,Besetzung!$B$2:$I$51,G$351+1,0),"","&gt;"&amp;VLOOKUP($C361,Besetzung!$B$2:$I$51,G$351+1,0)&amp;" "&amp;$C361),
"sonst")))))</f>
        <v/>
      </c>
      <c r="H361" s="37" t="str">
        <f>IF($C361="","",
IF(H$352&lt;&gt;"",IF($D361="Genau",
           IF(COUNTIF(Dienstplan!G$6:G$55,$C361)=VLOOKUP($C361,Besetzung!$B$2:$I$51,$F$24,0),"","&lt;&gt;"&amp;VLOOKUP($C361,Besetzung!$B$2:$I$51,$F$24,0)&amp;" "&amp;$C361),
IF($D361="Mindestens",
           IF(COUNTIF(Dienstplan!G$6:G$55,$C361)&gt;=VLOOKUP($C361,Besetzung!$B$2:$I$51,$F$24,0),"","&lt;"&amp;VLOOKUP($C361,Besetzung!$B$2:$I$51,$F$24,0)&amp;" "&amp;$C361),
IF($D361="Höchstens",
           IF(COUNTIF(Dienstplan!G$6:G$55,$C361)&lt;=VLOOKUP($C361,Besetzung!$B$2:$I$51,$F$24,0),"","&gt;"&amp;VLOOKUP($C361,Besetzung!$B$2:$I$51,$F$24,0)&amp;" "&amp;$C361),
"sonst"))),
IF($D361="Genau",
           IF(COUNTIF(Dienstplan!G$6:G$55,$C361)=VLOOKUP($C361,Besetzung!$B$2:$I$51,H$351+1,0),"","&lt;&gt;"&amp;VLOOKUP($C361,Besetzung!$B$2:$I$51,H$351+1,0)&amp;" "&amp;$C361),
IF($D361="Mindestens",
           IF(COUNTIF(Dienstplan!G$6:G$55,$C361)&gt;=VLOOKUP($C361,Besetzung!$B$2:$I$51,H$351+1,0),"","&lt;"&amp;VLOOKUP($C361,Besetzung!$B$2:$I$51,H$351+1,0)&amp;" "&amp;$C361),
IF($D361="Höchstens",
           IF(COUNTIF(Dienstplan!G$6:G$55,$C361)&lt;=VLOOKUP($C361,Besetzung!$B$2:$I$51,H$351+1,0),"","&gt;"&amp;VLOOKUP($C361,Besetzung!$B$2:$I$51,H$351+1,0)&amp;" "&amp;$C361),
"sonst")))))</f>
        <v/>
      </c>
      <c r="I361" s="37" t="str">
        <f>IF($C361="","",
IF(I$352&lt;&gt;"",IF($D361="Genau",
           IF(COUNTIF(Dienstplan!H$6:H$55,$C361)=VLOOKUP($C361,Besetzung!$B$2:$I$51,$F$24,0),"","&lt;&gt;"&amp;VLOOKUP($C361,Besetzung!$B$2:$I$51,$F$24,0)&amp;" "&amp;$C361),
IF($D361="Mindestens",
           IF(COUNTIF(Dienstplan!H$6:H$55,$C361)&gt;=VLOOKUP($C361,Besetzung!$B$2:$I$51,$F$24,0),"","&lt;"&amp;VLOOKUP($C361,Besetzung!$B$2:$I$51,$F$24,0)&amp;" "&amp;$C361),
IF($D361="Höchstens",
           IF(COUNTIF(Dienstplan!H$6:H$55,$C361)&lt;=VLOOKUP($C361,Besetzung!$B$2:$I$51,$F$24,0),"","&gt;"&amp;VLOOKUP($C361,Besetzung!$B$2:$I$51,$F$24,0)&amp;" "&amp;$C361),
"sonst"))),
IF($D361="Genau",
           IF(COUNTIF(Dienstplan!H$6:H$55,$C361)=VLOOKUP($C361,Besetzung!$B$2:$I$51,I$351+1,0),"","&lt;&gt;"&amp;VLOOKUP($C361,Besetzung!$B$2:$I$51,I$351+1,0)&amp;" "&amp;$C361),
IF($D361="Mindestens",
           IF(COUNTIF(Dienstplan!H$6:H$55,$C361)&gt;=VLOOKUP($C361,Besetzung!$B$2:$I$51,I$351+1,0),"","&lt;"&amp;VLOOKUP($C361,Besetzung!$B$2:$I$51,I$351+1,0)&amp;" "&amp;$C361),
IF($D361="Höchstens",
           IF(COUNTIF(Dienstplan!H$6:H$55,$C361)&lt;=VLOOKUP($C361,Besetzung!$B$2:$I$51,I$351+1,0),"","&gt;"&amp;VLOOKUP($C361,Besetzung!$B$2:$I$51,I$351+1,0)&amp;" "&amp;$C361),
"sonst")))))</f>
        <v>&lt;&gt;1 L</v>
      </c>
      <c r="J361" s="37" t="str">
        <f>IF($C361="","",
IF(J$352&lt;&gt;"",IF($D361="Genau",
           IF(COUNTIF(Dienstplan!I$6:I$55,$C361)=VLOOKUP($C361,Besetzung!$B$2:$I$51,$F$24,0),"","&lt;&gt;"&amp;VLOOKUP($C361,Besetzung!$B$2:$I$51,$F$24,0)&amp;" "&amp;$C361),
IF($D361="Mindestens",
           IF(COUNTIF(Dienstplan!I$6:I$55,$C361)&gt;=VLOOKUP($C361,Besetzung!$B$2:$I$51,$F$24,0),"","&lt;"&amp;VLOOKUP($C361,Besetzung!$B$2:$I$51,$F$24,0)&amp;" "&amp;$C361),
IF($D361="Höchstens",
           IF(COUNTIF(Dienstplan!I$6:I$55,$C361)&lt;=VLOOKUP($C361,Besetzung!$B$2:$I$51,$F$24,0),"","&gt;"&amp;VLOOKUP($C361,Besetzung!$B$2:$I$51,$F$24,0)&amp;" "&amp;$C361),
"sonst"))),
IF($D361="Genau",
           IF(COUNTIF(Dienstplan!I$6:I$55,$C361)=VLOOKUP($C361,Besetzung!$B$2:$I$51,J$351+1,0),"","&lt;&gt;"&amp;VLOOKUP($C361,Besetzung!$B$2:$I$51,J$351+1,0)&amp;" "&amp;$C361),
IF($D361="Mindestens",
           IF(COUNTIF(Dienstplan!I$6:I$55,$C361)&gt;=VLOOKUP($C361,Besetzung!$B$2:$I$51,J$351+1,0),"","&lt;"&amp;VLOOKUP($C361,Besetzung!$B$2:$I$51,J$351+1,0)&amp;" "&amp;$C361),
IF($D361="Höchstens",
           IF(COUNTIF(Dienstplan!I$6:I$55,$C361)&lt;=VLOOKUP($C361,Besetzung!$B$2:$I$51,J$351+1,0),"","&gt;"&amp;VLOOKUP($C361,Besetzung!$B$2:$I$51,J$351+1,0)&amp;" "&amp;$C361),
"sonst")))))</f>
        <v>&lt;&gt;1 L</v>
      </c>
      <c r="K361" s="37" t="str">
        <f>IF($C361="","",
IF(K$352&lt;&gt;"",IF($D361="Genau",
           IF(COUNTIF(Dienstplan!J$6:J$55,$C361)=VLOOKUP($C361,Besetzung!$B$2:$I$51,$F$24,0),"","&lt;&gt;"&amp;VLOOKUP($C361,Besetzung!$B$2:$I$51,$F$24,0)&amp;" "&amp;$C361),
IF($D361="Mindestens",
           IF(COUNTIF(Dienstplan!J$6:J$55,$C361)&gt;=VLOOKUP($C361,Besetzung!$B$2:$I$51,$F$24,0),"","&lt;"&amp;VLOOKUP($C361,Besetzung!$B$2:$I$51,$F$24,0)&amp;" "&amp;$C361),
IF($D361="Höchstens",
           IF(COUNTIF(Dienstplan!J$6:J$55,$C361)&lt;=VLOOKUP($C361,Besetzung!$B$2:$I$51,$F$24,0),"","&gt;"&amp;VLOOKUP($C361,Besetzung!$B$2:$I$51,$F$24,0)&amp;" "&amp;$C361),
"sonst"))),
IF($D361="Genau",
           IF(COUNTIF(Dienstplan!J$6:J$55,$C361)=VLOOKUP($C361,Besetzung!$B$2:$I$51,K$351+1,0),"","&lt;&gt;"&amp;VLOOKUP($C361,Besetzung!$B$2:$I$51,K$351+1,0)&amp;" "&amp;$C361),
IF($D361="Mindestens",
           IF(COUNTIF(Dienstplan!J$6:J$55,$C361)&gt;=VLOOKUP($C361,Besetzung!$B$2:$I$51,K$351+1,0),"","&lt;"&amp;VLOOKUP($C361,Besetzung!$B$2:$I$51,K$351+1,0)&amp;" "&amp;$C361),
IF($D361="Höchstens",
           IF(COUNTIF(Dienstplan!J$6:J$55,$C361)&lt;=VLOOKUP($C361,Besetzung!$B$2:$I$51,K$351+1,0),"","&gt;"&amp;VLOOKUP($C361,Besetzung!$B$2:$I$51,K$351+1,0)&amp;" "&amp;$C361),
"sonst")))))</f>
        <v>&lt;&gt;1 L</v>
      </c>
      <c r="L361" s="37" t="str">
        <f>IF($C361="","",
IF(L$352&lt;&gt;"",IF($D361="Genau",
           IF(COUNTIF(Dienstplan!K$6:K$55,$C361)=VLOOKUP($C361,Besetzung!$B$2:$I$51,$F$24,0),"","&lt;&gt;"&amp;VLOOKUP($C361,Besetzung!$B$2:$I$51,$F$24,0)&amp;" "&amp;$C361),
IF($D361="Mindestens",
           IF(COUNTIF(Dienstplan!K$6:K$55,$C361)&gt;=VLOOKUP($C361,Besetzung!$B$2:$I$51,$F$24,0),"","&lt;"&amp;VLOOKUP($C361,Besetzung!$B$2:$I$51,$F$24,0)&amp;" "&amp;$C361),
IF($D361="Höchstens",
           IF(COUNTIF(Dienstplan!K$6:K$55,$C361)&lt;=VLOOKUP($C361,Besetzung!$B$2:$I$51,$F$24,0),"","&gt;"&amp;VLOOKUP($C361,Besetzung!$B$2:$I$51,$F$24,0)&amp;" "&amp;$C361),
"sonst"))),
IF($D361="Genau",
           IF(COUNTIF(Dienstplan!K$6:K$55,$C361)=VLOOKUP($C361,Besetzung!$B$2:$I$51,L$351+1,0),"","&lt;&gt;"&amp;VLOOKUP($C361,Besetzung!$B$2:$I$51,L$351+1,0)&amp;" "&amp;$C361),
IF($D361="Mindestens",
           IF(COUNTIF(Dienstplan!K$6:K$55,$C361)&gt;=VLOOKUP($C361,Besetzung!$B$2:$I$51,L$351+1,0),"","&lt;"&amp;VLOOKUP($C361,Besetzung!$B$2:$I$51,L$351+1,0)&amp;" "&amp;$C361),
IF($D361="Höchstens",
           IF(COUNTIF(Dienstplan!K$6:K$55,$C361)&lt;=VLOOKUP($C361,Besetzung!$B$2:$I$51,L$351+1,0),"","&gt;"&amp;VLOOKUP($C361,Besetzung!$B$2:$I$51,L$351+1,0)&amp;" "&amp;$C361),
"sonst")))))</f>
        <v>&lt;&gt;1 L</v>
      </c>
      <c r="M361" s="37" t="str">
        <f>IF($C361="","",
IF(M$352&lt;&gt;"",IF($D361="Genau",
           IF(COUNTIF(Dienstplan!L$6:L$55,$C361)=VLOOKUP($C361,Besetzung!$B$2:$I$51,$F$24,0),"","&lt;&gt;"&amp;VLOOKUP($C361,Besetzung!$B$2:$I$51,$F$24,0)&amp;" "&amp;$C361),
IF($D361="Mindestens",
           IF(COUNTIF(Dienstplan!L$6:L$55,$C361)&gt;=VLOOKUP($C361,Besetzung!$B$2:$I$51,$F$24,0),"","&lt;"&amp;VLOOKUP($C361,Besetzung!$B$2:$I$51,$F$24,0)&amp;" "&amp;$C361),
IF($D361="Höchstens",
           IF(COUNTIF(Dienstplan!L$6:L$55,$C361)&lt;=VLOOKUP($C361,Besetzung!$B$2:$I$51,$F$24,0),"","&gt;"&amp;VLOOKUP($C361,Besetzung!$B$2:$I$51,$F$24,0)&amp;" "&amp;$C361),
"sonst"))),
IF($D361="Genau",
           IF(COUNTIF(Dienstplan!L$6:L$55,$C361)=VLOOKUP($C361,Besetzung!$B$2:$I$51,M$351+1,0),"","&lt;&gt;"&amp;VLOOKUP($C361,Besetzung!$B$2:$I$51,M$351+1,0)&amp;" "&amp;$C361),
IF($D361="Mindestens",
           IF(COUNTIF(Dienstplan!L$6:L$55,$C361)&gt;=VLOOKUP($C361,Besetzung!$B$2:$I$51,M$351+1,0),"","&lt;"&amp;VLOOKUP($C361,Besetzung!$B$2:$I$51,M$351+1,0)&amp;" "&amp;$C361),
IF($D361="Höchstens",
           IF(COUNTIF(Dienstplan!L$6:L$55,$C361)&lt;=VLOOKUP($C361,Besetzung!$B$2:$I$51,M$351+1,0),"","&gt;"&amp;VLOOKUP($C361,Besetzung!$B$2:$I$51,M$351+1,0)&amp;" "&amp;$C361),
"sonst")))))</f>
        <v>&lt;&gt;1 L</v>
      </c>
      <c r="N361" s="37" t="str">
        <f>IF($C361="","",
IF(N$352&lt;&gt;"",IF($D361="Genau",
           IF(COUNTIF(Dienstplan!M$6:M$55,$C361)=VLOOKUP($C361,Besetzung!$B$2:$I$51,$F$24,0),"","&lt;&gt;"&amp;VLOOKUP($C361,Besetzung!$B$2:$I$51,$F$24,0)&amp;" "&amp;$C361),
IF($D361="Mindestens",
           IF(COUNTIF(Dienstplan!M$6:M$55,$C361)&gt;=VLOOKUP($C361,Besetzung!$B$2:$I$51,$F$24,0),"","&lt;"&amp;VLOOKUP($C361,Besetzung!$B$2:$I$51,$F$24,0)&amp;" "&amp;$C361),
IF($D361="Höchstens",
           IF(COUNTIF(Dienstplan!M$6:M$55,$C361)&lt;=VLOOKUP($C361,Besetzung!$B$2:$I$51,$F$24,0),"","&gt;"&amp;VLOOKUP($C361,Besetzung!$B$2:$I$51,$F$24,0)&amp;" "&amp;$C361),
"sonst"))),
IF($D361="Genau",
           IF(COUNTIF(Dienstplan!M$6:M$55,$C361)=VLOOKUP($C361,Besetzung!$B$2:$I$51,N$351+1,0),"","&lt;&gt;"&amp;VLOOKUP($C361,Besetzung!$B$2:$I$51,N$351+1,0)&amp;" "&amp;$C361),
IF($D361="Mindestens",
           IF(COUNTIF(Dienstplan!M$6:M$55,$C361)&gt;=VLOOKUP($C361,Besetzung!$B$2:$I$51,N$351+1,0),"","&lt;"&amp;VLOOKUP($C361,Besetzung!$B$2:$I$51,N$351+1,0)&amp;" "&amp;$C361),
IF($D361="Höchstens",
           IF(COUNTIF(Dienstplan!M$6:M$55,$C361)&lt;=VLOOKUP($C361,Besetzung!$B$2:$I$51,N$351+1,0),"","&gt;"&amp;VLOOKUP($C361,Besetzung!$B$2:$I$51,N$351+1,0)&amp;" "&amp;$C361),
"sonst")))))</f>
        <v/>
      </c>
      <c r="O361" s="37" t="str">
        <f>IF($C361="","",
IF(O$352&lt;&gt;"",IF($D361="Genau",
           IF(COUNTIF(Dienstplan!N$6:N$55,$C361)=VLOOKUP($C361,Besetzung!$B$2:$I$51,$F$24,0),"","&lt;&gt;"&amp;VLOOKUP($C361,Besetzung!$B$2:$I$51,$F$24,0)&amp;" "&amp;$C361),
IF($D361="Mindestens",
           IF(COUNTIF(Dienstplan!N$6:N$55,$C361)&gt;=VLOOKUP($C361,Besetzung!$B$2:$I$51,$F$24,0),"","&lt;"&amp;VLOOKUP($C361,Besetzung!$B$2:$I$51,$F$24,0)&amp;" "&amp;$C361),
IF($D361="Höchstens",
           IF(COUNTIF(Dienstplan!N$6:N$55,$C361)&lt;=VLOOKUP($C361,Besetzung!$B$2:$I$51,$F$24,0),"","&gt;"&amp;VLOOKUP($C361,Besetzung!$B$2:$I$51,$F$24,0)&amp;" "&amp;$C361),
"sonst"))),
IF($D361="Genau",
           IF(COUNTIF(Dienstplan!N$6:N$55,$C361)=VLOOKUP($C361,Besetzung!$B$2:$I$51,O$351+1,0),"","&lt;&gt;"&amp;VLOOKUP($C361,Besetzung!$B$2:$I$51,O$351+1,0)&amp;" "&amp;$C361),
IF($D361="Mindestens",
           IF(COUNTIF(Dienstplan!N$6:N$55,$C361)&gt;=VLOOKUP($C361,Besetzung!$B$2:$I$51,O$351+1,0),"","&lt;"&amp;VLOOKUP($C361,Besetzung!$B$2:$I$51,O$351+1,0)&amp;" "&amp;$C361),
IF($D361="Höchstens",
           IF(COUNTIF(Dienstplan!N$6:N$55,$C361)&lt;=VLOOKUP($C361,Besetzung!$B$2:$I$51,O$351+1,0),"","&gt;"&amp;VLOOKUP($C361,Besetzung!$B$2:$I$51,O$351+1,0)&amp;" "&amp;$C361),
"sonst")))))</f>
        <v/>
      </c>
      <c r="P361" s="37" t="str">
        <f>IF($C361="","",
IF(P$352&lt;&gt;"",IF($D361="Genau",
           IF(COUNTIF(Dienstplan!O$6:O$55,$C361)=VLOOKUP($C361,Besetzung!$B$2:$I$51,$F$24,0),"","&lt;&gt;"&amp;VLOOKUP($C361,Besetzung!$B$2:$I$51,$F$24,0)&amp;" "&amp;$C361),
IF($D361="Mindestens",
           IF(COUNTIF(Dienstplan!O$6:O$55,$C361)&gt;=VLOOKUP($C361,Besetzung!$B$2:$I$51,$F$24,0),"","&lt;"&amp;VLOOKUP($C361,Besetzung!$B$2:$I$51,$F$24,0)&amp;" "&amp;$C361),
IF($D361="Höchstens",
           IF(COUNTIF(Dienstplan!O$6:O$55,$C361)&lt;=VLOOKUP($C361,Besetzung!$B$2:$I$51,$F$24,0),"","&gt;"&amp;VLOOKUP($C361,Besetzung!$B$2:$I$51,$F$24,0)&amp;" "&amp;$C361),
"sonst"))),
IF($D361="Genau",
           IF(COUNTIF(Dienstplan!O$6:O$55,$C361)=VLOOKUP($C361,Besetzung!$B$2:$I$51,P$351+1,0),"","&lt;&gt;"&amp;VLOOKUP($C361,Besetzung!$B$2:$I$51,P$351+1,0)&amp;" "&amp;$C361),
IF($D361="Mindestens",
           IF(COUNTIF(Dienstplan!O$6:O$55,$C361)&gt;=VLOOKUP($C361,Besetzung!$B$2:$I$51,P$351+1,0),"","&lt;"&amp;VLOOKUP($C361,Besetzung!$B$2:$I$51,P$351+1,0)&amp;" "&amp;$C361),
IF($D361="Höchstens",
           IF(COUNTIF(Dienstplan!O$6:O$55,$C361)&lt;=VLOOKUP($C361,Besetzung!$B$2:$I$51,P$351+1,0),"","&gt;"&amp;VLOOKUP($C361,Besetzung!$B$2:$I$51,P$351+1,0)&amp;" "&amp;$C361),
"sonst")))))</f>
        <v>&lt;&gt;1 L</v>
      </c>
      <c r="Q361" s="37" t="str">
        <f>IF($C361="","",
IF(Q$352&lt;&gt;"",IF($D361="Genau",
           IF(COUNTIF(Dienstplan!P$6:P$55,$C361)=VLOOKUP($C361,Besetzung!$B$2:$I$51,$F$24,0),"","&lt;&gt;"&amp;VLOOKUP($C361,Besetzung!$B$2:$I$51,$F$24,0)&amp;" "&amp;$C361),
IF($D361="Mindestens",
           IF(COUNTIF(Dienstplan!P$6:P$55,$C361)&gt;=VLOOKUP($C361,Besetzung!$B$2:$I$51,$F$24,0),"","&lt;"&amp;VLOOKUP($C361,Besetzung!$B$2:$I$51,$F$24,0)&amp;" "&amp;$C361),
IF($D361="Höchstens",
           IF(COUNTIF(Dienstplan!P$6:P$55,$C361)&lt;=VLOOKUP($C361,Besetzung!$B$2:$I$51,$F$24,0),"","&gt;"&amp;VLOOKUP($C361,Besetzung!$B$2:$I$51,$F$24,0)&amp;" "&amp;$C361),
"sonst"))),
IF($D361="Genau",
           IF(COUNTIF(Dienstplan!P$6:P$55,$C361)=VLOOKUP($C361,Besetzung!$B$2:$I$51,Q$351+1,0),"","&lt;&gt;"&amp;VLOOKUP($C361,Besetzung!$B$2:$I$51,Q$351+1,0)&amp;" "&amp;$C361),
IF($D361="Mindestens",
           IF(COUNTIF(Dienstplan!P$6:P$55,$C361)&gt;=VLOOKUP($C361,Besetzung!$B$2:$I$51,Q$351+1,0),"","&lt;"&amp;VLOOKUP($C361,Besetzung!$B$2:$I$51,Q$351+1,0)&amp;" "&amp;$C361),
IF($D361="Höchstens",
           IF(COUNTIF(Dienstplan!P$6:P$55,$C361)&lt;=VLOOKUP($C361,Besetzung!$B$2:$I$51,Q$351+1,0),"","&gt;"&amp;VLOOKUP($C361,Besetzung!$B$2:$I$51,Q$351+1,0)&amp;" "&amp;$C361),
"sonst")))))</f>
        <v>&lt;&gt;1 L</v>
      </c>
      <c r="R361" s="37" t="str">
        <f>IF($C361="","",
IF(R$352&lt;&gt;"",IF($D361="Genau",
           IF(COUNTIF(Dienstplan!Q$6:Q$55,$C361)=VLOOKUP($C361,Besetzung!$B$2:$I$51,$F$24,0),"","&lt;&gt;"&amp;VLOOKUP($C361,Besetzung!$B$2:$I$51,$F$24,0)&amp;" "&amp;$C361),
IF($D361="Mindestens",
           IF(COUNTIF(Dienstplan!Q$6:Q$55,$C361)&gt;=VLOOKUP($C361,Besetzung!$B$2:$I$51,$F$24,0),"","&lt;"&amp;VLOOKUP($C361,Besetzung!$B$2:$I$51,$F$24,0)&amp;" "&amp;$C361),
IF($D361="Höchstens",
           IF(COUNTIF(Dienstplan!Q$6:Q$55,$C361)&lt;=VLOOKUP($C361,Besetzung!$B$2:$I$51,$F$24,0),"","&gt;"&amp;VLOOKUP($C361,Besetzung!$B$2:$I$51,$F$24,0)&amp;" "&amp;$C361),
"sonst"))),
IF($D361="Genau",
           IF(COUNTIF(Dienstplan!Q$6:Q$55,$C361)=VLOOKUP($C361,Besetzung!$B$2:$I$51,R$351+1,0),"","&lt;&gt;"&amp;VLOOKUP($C361,Besetzung!$B$2:$I$51,R$351+1,0)&amp;" "&amp;$C361),
IF($D361="Mindestens",
           IF(COUNTIF(Dienstplan!Q$6:Q$55,$C361)&gt;=VLOOKUP($C361,Besetzung!$B$2:$I$51,R$351+1,0),"","&lt;"&amp;VLOOKUP($C361,Besetzung!$B$2:$I$51,R$351+1,0)&amp;" "&amp;$C361),
IF($D361="Höchstens",
           IF(COUNTIF(Dienstplan!Q$6:Q$55,$C361)&lt;=VLOOKUP($C361,Besetzung!$B$2:$I$51,R$351+1,0),"","&gt;"&amp;VLOOKUP($C361,Besetzung!$B$2:$I$51,R$351+1,0)&amp;" "&amp;$C361),
"sonst")))))</f>
        <v>&lt;&gt;1 L</v>
      </c>
      <c r="S361" s="37" t="str">
        <f>IF($C361="","",
IF(S$352&lt;&gt;"",IF($D361="Genau",
           IF(COUNTIF(Dienstplan!R$6:R$55,$C361)=VLOOKUP($C361,Besetzung!$B$2:$I$51,$F$24,0),"","&lt;&gt;"&amp;VLOOKUP($C361,Besetzung!$B$2:$I$51,$F$24,0)&amp;" "&amp;$C361),
IF($D361="Mindestens",
           IF(COUNTIF(Dienstplan!R$6:R$55,$C361)&gt;=VLOOKUP($C361,Besetzung!$B$2:$I$51,$F$24,0),"","&lt;"&amp;VLOOKUP($C361,Besetzung!$B$2:$I$51,$F$24,0)&amp;" "&amp;$C361),
IF($D361="Höchstens",
           IF(COUNTIF(Dienstplan!R$6:R$55,$C361)&lt;=VLOOKUP($C361,Besetzung!$B$2:$I$51,$F$24,0),"","&gt;"&amp;VLOOKUP($C361,Besetzung!$B$2:$I$51,$F$24,0)&amp;" "&amp;$C361),
"sonst"))),
IF($D361="Genau",
           IF(COUNTIF(Dienstplan!R$6:R$55,$C361)=VLOOKUP($C361,Besetzung!$B$2:$I$51,S$351+1,0),"","&lt;&gt;"&amp;VLOOKUP($C361,Besetzung!$B$2:$I$51,S$351+1,0)&amp;" "&amp;$C361),
IF($D361="Mindestens",
           IF(COUNTIF(Dienstplan!R$6:R$55,$C361)&gt;=VLOOKUP($C361,Besetzung!$B$2:$I$51,S$351+1,0),"","&lt;"&amp;VLOOKUP($C361,Besetzung!$B$2:$I$51,S$351+1,0)&amp;" "&amp;$C361),
IF($D361="Höchstens",
           IF(COUNTIF(Dienstplan!R$6:R$55,$C361)&lt;=VLOOKUP($C361,Besetzung!$B$2:$I$51,S$351+1,0),"","&gt;"&amp;VLOOKUP($C361,Besetzung!$B$2:$I$51,S$351+1,0)&amp;" "&amp;$C361),
"sonst")))))</f>
        <v>&lt;&gt;1 L</v>
      </c>
      <c r="T361" s="37" t="str">
        <f>IF($C361="","",
IF(T$352&lt;&gt;"",IF($D361="Genau",
           IF(COUNTIF(Dienstplan!S$6:S$55,$C361)=VLOOKUP($C361,Besetzung!$B$2:$I$51,$F$24,0),"","&lt;&gt;"&amp;VLOOKUP($C361,Besetzung!$B$2:$I$51,$F$24,0)&amp;" "&amp;$C361),
IF($D361="Mindestens",
           IF(COUNTIF(Dienstplan!S$6:S$55,$C361)&gt;=VLOOKUP($C361,Besetzung!$B$2:$I$51,$F$24,0),"","&lt;"&amp;VLOOKUP($C361,Besetzung!$B$2:$I$51,$F$24,0)&amp;" "&amp;$C361),
IF($D361="Höchstens",
           IF(COUNTIF(Dienstplan!S$6:S$55,$C361)&lt;=VLOOKUP($C361,Besetzung!$B$2:$I$51,$F$24,0),"","&gt;"&amp;VLOOKUP($C361,Besetzung!$B$2:$I$51,$F$24,0)&amp;" "&amp;$C361),
"sonst"))),
IF($D361="Genau",
           IF(COUNTIF(Dienstplan!S$6:S$55,$C361)=VLOOKUP($C361,Besetzung!$B$2:$I$51,T$351+1,0),"","&lt;&gt;"&amp;VLOOKUP($C361,Besetzung!$B$2:$I$51,T$351+1,0)&amp;" "&amp;$C361),
IF($D361="Mindestens",
           IF(COUNTIF(Dienstplan!S$6:S$55,$C361)&gt;=VLOOKUP($C361,Besetzung!$B$2:$I$51,T$351+1,0),"","&lt;"&amp;VLOOKUP($C361,Besetzung!$B$2:$I$51,T$351+1,0)&amp;" "&amp;$C361),
IF($D361="Höchstens",
           IF(COUNTIF(Dienstplan!S$6:S$55,$C361)&lt;=VLOOKUP($C361,Besetzung!$B$2:$I$51,T$351+1,0),"","&gt;"&amp;VLOOKUP($C361,Besetzung!$B$2:$I$51,T$351+1,0)&amp;" "&amp;$C361),
"sonst")))))</f>
        <v>&lt;&gt;1 L</v>
      </c>
      <c r="U361" s="37" t="str">
        <f>IF($C361="","",
IF(U$352&lt;&gt;"",IF($D361="Genau",
           IF(COUNTIF(Dienstplan!T$6:T$55,$C361)=VLOOKUP($C361,Besetzung!$B$2:$I$51,$F$24,0),"","&lt;&gt;"&amp;VLOOKUP($C361,Besetzung!$B$2:$I$51,$F$24,0)&amp;" "&amp;$C361),
IF($D361="Mindestens",
           IF(COUNTIF(Dienstplan!T$6:T$55,$C361)&gt;=VLOOKUP($C361,Besetzung!$B$2:$I$51,$F$24,0),"","&lt;"&amp;VLOOKUP($C361,Besetzung!$B$2:$I$51,$F$24,0)&amp;" "&amp;$C361),
IF($D361="Höchstens",
           IF(COUNTIF(Dienstplan!T$6:T$55,$C361)&lt;=VLOOKUP($C361,Besetzung!$B$2:$I$51,$F$24,0),"","&gt;"&amp;VLOOKUP($C361,Besetzung!$B$2:$I$51,$F$24,0)&amp;" "&amp;$C361),
"sonst"))),
IF($D361="Genau",
           IF(COUNTIF(Dienstplan!T$6:T$55,$C361)=VLOOKUP($C361,Besetzung!$B$2:$I$51,U$351+1,0),"","&lt;&gt;"&amp;VLOOKUP($C361,Besetzung!$B$2:$I$51,U$351+1,0)&amp;" "&amp;$C361),
IF($D361="Mindestens",
           IF(COUNTIF(Dienstplan!T$6:T$55,$C361)&gt;=VLOOKUP($C361,Besetzung!$B$2:$I$51,U$351+1,0),"","&lt;"&amp;VLOOKUP($C361,Besetzung!$B$2:$I$51,U$351+1,0)&amp;" "&amp;$C361),
IF($D361="Höchstens",
           IF(COUNTIF(Dienstplan!T$6:T$55,$C361)&lt;=VLOOKUP($C361,Besetzung!$B$2:$I$51,U$351+1,0),"","&gt;"&amp;VLOOKUP($C361,Besetzung!$B$2:$I$51,U$351+1,0)&amp;" "&amp;$C361),
"sonst")))))</f>
        <v>&lt;&gt; L</v>
      </c>
      <c r="V361" s="37" t="str">
        <f>IF($C361="","",
IF(V$352&lt;&gt;"",IF($D361="Genau",
           IF(COUNTIF(Dienstplan!U$6:U$55,$C361)=VLOOKUP($C361,Besetzung!$B$2:$I$51,$F$24,0),"","&lt;&gt;"&amp;VLOOKUP($C361,Besetzung!$B$2:$I$51,$F$24,0)&amp;" "&amp;$C361),
IF($D361="Mindestens",
           IF(COUNTIF(Dienstplan!U$6:U$55,$C361)&gt;=VLOOKUP($C361,Besetzung!$B$2:$I$51,$F$24,0),"","&lt;"&amp;VLOOKUP($C361,Besetzung!$B$2:$I$51,$F$24,0)&amp;" "&amp;$C361),
IF($D361="Höchstens",
           IF(COUNTIF(Dienstplan!U$6:U$55,$C361)&lt;=VLOOKUP($C361,Besetzung!$B$2:$I$51,$F$24,0),"","&gt;"&amp;VLOOKUP($C361,Besetzung!$B$2:$I$51,$F$24,0)&amp;" "&amp;$C361),
"sonst"))),
IF($D361="Genau",
           IF(COUNTIF(Dienstplan!U$6:U$55,$C361)=VLOOKUP($C361,Besetzung!$B$2:$I$51,V$351+1,0),"","&lt;&gt;"&amp;VLOOKUP($C361,Besetzung!$B$2:$I$51,V$351+1,0)&amp;" "&amp;$C361),
IF($D361="Mindestens",
           IF(COUNTIF(Dienstplan!U$6:U$55,$C361)&gt;=VLOOKUP($C361,Besetzung!$B$2:$I$51,V$351+1,0),"","&lt;"&amp;VLOOKUP($C361,Besetzung!$B$2:$I$51,V$351+1,0)&amp;" "&amp;$C361),
IF($D361="Höchstens",
           IF(COUNTIF(Dienstplan!U$6:U$55,$C361)&lt;=VLOOKUP($C361,Besetzung!$B$2:$I$51,V$351+1,0),"","&gt;"&amp;VLOOKUP($C361,Besetzung!$B$2:$I$51,V$351+1,0)&amp;" "&amp;$C361),
"sonst")))))</f>
        <v>&lt;&gt; L</v>
      </c>
      <c r="W361" s="37" t="str">
        <f>IF($C361="","",
IF(W$352&lt;&gt;"",IF($D361="Genau",
           IF(COUNTIF(Dienstplan!V$6:V$55,$C361)=VLOOKUP($C361,Besetzung!$B$2:$I$51,$F$24,0),"","&lt;&gt;"&amp;VLOOKUP($C361,Besetzung!$B$2:$I$51,$F$24,0)&amp;" "&amp;$C361),
IF($D361="Mindestens",
           IF(COUNTIF(Dienstplan!V$6:V$55,$C361)&gt;=VLOOKUP($C361,Besetzung!$B$2:$I$51,$F$24,0),"","&lt;"&amp;VLOOKUP($C361,Besetzung!$B$2:$I$51,$F$24,0)&amp;" "&amp;$C361),
IF($D361="Höchstens",
           IF(COUNTIF(Dienstplan!V$6:V$55,$C361)&lt;=VLOOKUP($C361,Besetzung!$B$2:$I$51,$F$24,0),"","&gt;"&amp;VLOOKUP($C361,Besetzung!$B$2:$I$51,$F$24,0)&amp;" "&amp;$C361),
"sonst"))),
IF($D361="Genau",
           IF(COUNTIF(Dienstplan!V$6:V$55,$C361)=VLOOKUP($C361,Besetzung!$B$2:$I$51,W$351+1,0),"","&lt;&gt;"&amp;VLOOKUP($C361,Besetzung!$B$2:$I$51,W$351+1,0)&amp;" "&amp;$C361),
IF($D361="Mindestens",
           IF(COUNTIF(Dienstplan!V$6:V$55,$C361)&gt;=VLOOKUP($C361,Besetzung!$B$2:$I$51,W$351+1,0),"","&lt;"&amp;VLOOKUP($C361,Besetzung!$B$2:$I$51,W$351+1,0)&amp;" "&amp;$C361),
IF($D361="Höchstens",
           IF(COUNTIF(Dienstplan!V$6:V$55,$C361)&lt;=VLOOKUP($C361,Besetzung!$B$2:$I$51,W$351+1,0),"","&gt;"&amp;VLOOKUP($C361,Besetzung!$B$2:$I$51,W$351+1,0)&amp;" "&amp;$C361),
"sonst")))))</f>
        <v/>
      </c>
      <c r="X361" s="37" t="str">
        <f>IF($C361="","",
IF(X$352&lt;&gt;"",IF($D361="Genau",
           IF(COUNTIF(Dienstplan!W$6:W$55,$C361)=VLOOKUP($C361,Besetzung!$B$2:$I$51,$F$24,0),"","&lt;&gt;"&amp;VLOOKUP($C361,Besetzung!$B$2:$I$51,$F$24,0)&amp;" "&amp;$C361),
IF($D361="Mindestens",
           IF(COUNTIF(Dienstplan!W$6:W$55,$C361)&gt;=VLOOKUP($C361,Besetzung!$B$2:$I$51,$F$24,0),"","&lt;"&amp;VLOOKUP($C361,Besetzung!$B$2:$I$51,$F$24,0)&amp;" "&amp;$C361),
IF($D361="Höchstens",
           IF(COUNTIF(Dienstplan!W$6:W$55,$C361)&lt;=VLOOKUP($C361,Besetzung!$B$2:$I$51,$F$24,0),"","&gt;"&amp;VLOOKUP($C361,Besetzung!$B$2:$I$51,$F$24,0)&amp;" "&amp;$C361),
"sonst"))),
IF($D361="Genau",
           IF(COUNTIF(Dienstplan!W$6:W$55,$C361)=VLOOKUP($C361,Besetzung!$B$2:$I$51,X$351+1,0),"","&lt;&gt;"&amp;VLOOKUP($C361,Besetzung!$B$2:$I$51,X$351+1,0)&amp;" "&amp;$C361),
IF($D361="Mindestens",
           IF(COUNTIF(Dienstplan!W$6:W$55,$C361)&gt;=VLOOKUP($C361,Besetzung!$B$2:$I$51,X$351+1,0),"","&lt;"&amp;VLOOKUP($C361,Besetzung!$B$2:$I$51,X$351+1,0)&amp;" "&amp;$C361),
IF($D361="Höchstens",
           IF(COUNTIF(Dienstplan!W$6:W$55,$C361)&lt;=VLOOKUP($C361,Besetzung!$B$2:$I$51,X$351+1,0),"","&gt;"&amp;VLOOKUP($C361,Besetzung!$B$2:$I$51,X$351+1,0)&amp;" "&amp;$C361),
"sonst")))))</f>
        <v/>
      </c>
      <c r="Y361" s="37" t="str">
        <f>IF($C361="","",
IF(Y$352&lt;&gt;"",IF($D361="Genau",
           IF(COUNTIF(Dienstplan!X$6:X$55,$C361)=VLOOKUP($C361,Besetzung!$B$2:$I$51,$F$24,0),"","&lt;&gt;"&amp;VLOOKUP($C361,Besetzung!$B$2:$I$51,$F$24,0)&amp;" "&amp;$C361),
IF($D361="Mindestens",
           IF(COUNTIF(Dienstplan!X$6:X$55,$C361)&gt;=VLOOKUP($C361,Besetzung!$B$2:$I$51,$F$24,0),"","&lt;"&amp;VLOOKUP($C361,Besetzung!$B$2:$I$51,$F$24,0)&amp;" "&amp;$C361),
IF($D361="Höchstens",
           IF(COUNTIF(Dienstplan!X$6:X$55,$C361)&lt;=VLOOKUP($C361,Besetzung!$B$2:$I$51,$F$24,0),"","&gt;"&amp;VLOOKUP($C361,Besetzung!$B$2:$I$51,$F$24,0)&amp;" "&amp;$C361),
"sonst"))),
IF($D361="Genau",
           IF(COUNTIF(Dienstplan!X$6:X$55,$C361)=VLOOKUP($C361,Besetzung!$B$2:$I$51,Y$351+1,0),"","&lt;&gt;"&amp;VLOOKUP($C361,Besetzung!$B$2:$I$51,Y$351+1,0)&amp;" "&amp;$C361),
IF($D361="Mindestens",
           IF(COUNTIF(Dienstplan!X$6:X$55,$C361)&gt;=VLOOKUP($C361,Besetzung!$B$2:$I$51,Y$351+1,0),"","&lt;"&amp;VLOOKUP($C361,Besetzung!$B$2:$I$51,Y$351+1,0)&amp;" "&amp;$C361),
IF($D361="Höchstens",
           IF(COUNTIF(Dienstplan!X$6:X$55,$C361)&lt;=VLOOKUP($C361,Besetzung!$B$2:$I$51,Y$351+1,0),"","&gt;"&amp;VLOOKUP($C361,Besetzung!$B$2:$I$51,Y$351+1,0)&amp;" "&amp;$C361),
"sonst")))))</f>
        <v/>
      </c>
      <c r="Z361" s="37" t="str">
        <f>IF($C361="","",
IF(Z$352&lt;&gt;"",IF($D361="Genau",
           IF(COUNTIF(Dienstplan!Y$6:Y$55,$C361)=VLOOKUP($C361,Besetzung!$B$2:$I$51,$F$24,0),"","&lt;&gt;"&amp;VLOOKUP($C361,Besetzung!$B$2:$I$51,$F$24,0)&amp;" "&amp;$C361),
IF($D361="Mindestens",
           IF(COUNTIF(Dienstplan!Y$6:Y$55,$C361)&gt;=VLOOKUP($C361,Besetzung!$B$2:$I$51,$F$24,0),"","&lt;"&amp;VLOOKUP($C361,Besetzung!$B$2:$I$51,$F$24,0)&amp;" "&amp;$C361),
IF($D361="Höchstens",
           IF(COUNTIF(Dienstplan!Y$6:Y$55,$C361)&lt;=VLOOKUP($C361,Besetzung!$B$2:$I$51,$F$24,0),"","&gt;"&amp;VLOOKUP($C361,Besetzung!$B$2:$I$51,$F$24,0)&amp;" "&amp;$C361),
"sonst"))),
IF($D361="Genau",
           IF(COUNTIF(Dienstplan!Y$6:Y$55,$C361)=VLOOKUP($C361,Besetzung!$B$2:$I$51,Z$351+1,0),"","&lt;&gt;"&amp;VLOOKUP($C361,Besetzung!$B$2:$I$51,Z$351+1,0)&amp;" "&amp;$C361),
IF($D361="Mindestens",
           IF(COUNTIF(Dienstplan!Y$6:Y$55,$C361)&gt;=VLOOKUP($C361,Besetzung!$B$2:$I$51,Z$351+1,0),"","&lt;"&amp;VLOOKUP($C361,Besetzung!$B$2:$I$51,Z$351+1,0)&amp;" "&amp;$C361),
IF($D361="Höchstens",
           IF(COUNTIF(Dienstplan!Y$6:Y$55,$C361)&lt;=VLOOKUP($C361,Besetzung!$B$2:$I$51,Z$351+1,0),"","&gt;"&amp;VLOOKUP($C361,Besetzung!$B$2:$I$51,Z$351+1,0)&amp;" "&amp;$C361),
"sonst")))))</f>
        <v>&lt;&gt;1 L</v>
      </c>
      <c r="AA361" s="37" t="str">
        <f>IF($C361="","",
IF(AA$352&lt;&gt;"",IF($D361="Genau",
           IF(COUNTIF(Dienstplan!Z$6:Z$55,$C361)=VLOOKUP($C361,Besetzung!$B$2:$I$51,$F$24,0),"","&lt;&gt;"&amp;VLOOKUP($C361,Besetzung!$B$2:$I$51,$F$24,0)&amp;" "&amp;$C361),
IF($D361="Mindestens",
           IF(COUNTIF(Dienstplan!Z$6:Z$55,$C361)&gt;=VLOOKUP($C361,Besetzung!$B$2:$I$51,$F$24,0),"","&lt;"&amp;VLOOKUP($C361,Besetzung!$B$2:$I$51,$F$24,0)&amp;" "&amp;$C361),
IF($D361="Höchstens",
           IF(COUNTIF(Dienstplan!Z$6:Z$55,$C361)&lt;=VLOOKUP($C361,Besetzung!$B$2:$I$51,$F$24,0),"","&gt;"&amp;VLOOKUP($C361,Besetzung!$B$2:$I$51,$F$24,0)&amp;" "&amp;$C361),
"sonst"))),
IF($D361="Genau",
           IF(COUNTIF(Dienstplan!Z$6:Z$55,$C361)=VLOOKUP($C361,Besetzung!$B$2:$I$51,AA$351+1,0),"","&lt;&gt;"&amp;VLOOKUP($C361,Besetzung!$B$2:$I$51,AA$351+1,0)&amp;" "&amp;$C361),
IF($D361="Mindestens",
           IF(COUNTIF(Dienstplan!Z$6:Z$55,$C361)&gt;=VLOOKUP($C361,Besetzung!$B$2:$I$51,AA$351+1,0),"","&lt;"&amp;VLOOKUP($C361,Besetzung!$B$2:$I$51,AA$351+1,0)&amp;" "&amp;$C361),
IF($D361="Höchstens",
           IF(COUNTIF(Dienstplan!Z$6:Z$55,$C361)&lt;=VLOOKUP($C361,Besetzung!$B$2:$I$51,AA$351+1,0),"","&gt;"&amp;VLOOKUP($C361,Besetzung!$B$2:$I$51,AA$351+1,0)&amp;" "&amp;$C361),
"sonst")))))</f>
        <v>&lt;&gt;1 L</v>
      </c>
      <c r="AB361" s="37" t="str">
        <f>IF($C361="","",
IF(AB$352&lt;&gt;"",IF($D361="Genau",
           IF(COUNTIF(Dienstplan!AA$6:AA$55,$C361)=VLOOKUP($C361,Besetzung!$B$2:$I$51,$F$24,0),"","&lt;&gt;"&amp;VLOOKUP($C361,Besetzung!$B$2:$I$51,$F$24,0)&amp;" "&amp;$C361),
IF($D361="Mindestens",
           IF(COUNTIF(Dienstplan!AA$6:AA$55,$C361)&gt;=VLOOKUP($C361,Besetzung!$B$2:$I$51,$F$24,0),"","&lt;"&amp;VLOOKUP($C361,Besetzung!$B$2:$I$51,$F$24,0)&amp;" "&amp;$C361),
IF($D361="Höchstens",
           IF(COUNTIF(Dienstplan!AA$6:AA$55,$C361)&lt;=VLOOKUP($C361,Besetzung!$B$2:$I$51,$F$24,0),"","&gt;"&amp;VLOOKUP($C361,Besetzung!$B$2:$I$51,$F$24,0)&amp;" "&amp;$C361),
"sonst"))),
IF($D361="Genau",
           IF(COUNTIF(Dienstplan!AA$6:AA$55,$C361)=VLOOKUP($C361,Besetzung!$B$2:$I$51,AB$351+1,0),"","&lt;&gt;"&amp;VLOOKUP($C361,Besetzung!$B$2:$I$51,AB$351+1,0)&amp;" "&amp;$C361),
IF($D361="Mindestens",
           IF(COUNTIF(Dienstplan!AA$6:AA$55,$C361)&gt;=VLOOKUP($C361,Besetzung!$B$2:$I$51,AB$351+1,0),"","&lt;"&amp;VLOOKUP($C361,Besetzung!$B$2:$I$51,AB$351+1,0)&amp;" "&amp;$C361),
IF($D361="Höchstens",
           IF(COUNTIF(Dienstplan!AA$6:AA$55,$C361)&lt;=VLOOKUP($C361,Besetzung!$B$2:$I$51,AB$351+1,0),"","&gt;"&amp;VLOOKUP($C361,Besetzung!$B$2:$I$51,AB$351+1,0)&amp;" "&amp;$C361),
"sonst")))))</f>
        <v/>
      </c>
      <c r="AC361" s="37" t="str">
        <f>IF($C361="","",
IF(AC$352&lt;&gt;"",IF($D361="Genau",
           IF(COUNTIF(Dienstplan!AB$6:AB$55,$C361)=VLOOKUP($C361,Besetzung!$B$2:$I$51,$F$24,0),"","&lt;&gt;"&amp;VLOOKUP($C361,Besetzung!$B$2:$I$51,$F$24,0)&amp;" "&amp;$C361),
IF($D361="Mindestens",
           IF(COUNTIF(Dienstplan!AB$6:AB$55,$C361)&gt;=VLOOKUP($C361,Besetzung!$B$2:$I$51,$F$24,0),"","&lt;"&amp;VLOOKUP($C361,Besetzung!$B$2:$I$51,$F$24,0)&amp;" "&amp;$C361),
IF($D361="Höchstens",
           IF(COUNTIF(Dienstplan!AB$6:AB$55,$C361)&lt;=VLOOKUP($C361,Besetzung!$B$2:$I$51,$F$24,0),"","&gt;"&amp;VLOOKUP($C361,Besetzung!$B$2:$I$51,$F$24,0)&amp;" "&amp;$C361),
"sonst"))),
IF($D361="Genau",
           IF(COUNTIF(Dienstplan!AB$6:AB$55,$C361)=VLOOKUP($C361,Besetzung!$B$2:$I$51,AC$351+1,0),"","&lt;&gt;"&amp;VLOOKUP($C361,Besetzung!$B$2:$I$51,AC$351+1,0)&amp;" "&amp;$C361),
IF($D361="Mindestens",
           IF(COUNTIF(Dienstplan!AB$6:AB$55,$C361)&gt;=VLOOKUP($C361,Besetzung!$B$2:$I$51,AC$351+1,0),"","&lt;"&amp;VLOOKUP($C361,Besetzung!$B$2:$I$51,AC$351+1,0)&amp;" "&amp;$C361),
IF($D361="Höchstens",
           IF(COUNTIF(Dienstplan!AB$6:AB$55,$C361)&lt;=VLOOKUP($C361,Besetzung!$B$2:$I$51,AC$351+1,0),"","&gt;"&amp;VLOOKUP($C361,Besetzung!$B$2:$I$51,AC$351+1,0)&amp;" "&amp;$C361),
"sonst")))))</f>
        <v/>
      </c>
      <c r="AD361" s="37" t="str">
        <f>IF($C361="","",
IF(AD$352&lt;&gt;"",IF($D361="Genau",
           IF(COUNTIF(Dienstplan!AC$6:AC$55,$C361)=VLOOKUP($C361,Besetzung!$B$2:$I$51,$F$24,0),"","&lt;&gt;"&amp;VLOOKUP($C361,Besetzung!$B$2:$I$51,$F$24,0)&amp;" "&amp;$C361),
IF($D361="Mindestens",
           IF(COUNTIF(Dienstplan!AC$6:AC$55,$C361)&gt;=VLOOKUP($C361,Besetzung!$B$2:$I$51,$F$24,0),"","&lt;"&amp;VLOOKUP($C361,Besetzung!$B$2:$I$51,$F$24,0)&amp;" "&amp;$C361),
IF($D361="Höchstens",
           IF(COUNTIF(Dienstplan!AC$6:AC$55,$C361)&lt;=VLOOKUP($C361,Besetzung!$B$2:$I$51,$F$24,0),"","&gt;"&amp;VLOOKUP($C361,Besetzung!$B$2:$I$51,$F$24,0)&amp;" "&amp;$C361),
"sonst"))),
IF($D361="Genau",
           IF(COUNTIF(Dienstplan!AC$6:AC$55,$C361)=VLOOKUP($C361,Besetzung!$B$2:$I$51,AD$351+1,0),"","&lt;&gt;"&amp;VLOOKUP($C361,Besetzung!$B$2:$I$51,AD$351+1,0)&amp;" "&amp;$C361),
IF($D361="Mindestens",
           IF(COUNTIF(Dienstplan!AC$6:AC$55,$C361)&gt;=VLOOKUP($C361,Besetzung!$B$2:$I$51,AD$351+1,0),"","&lt;"&amp;VLOOKUP($C361,Besetzung!$B$2:$I$51,AD$351+1,0)&amp;" "&amp;$C361),
IF($D361="Höchstens",
           IF(COUNTIF(Dienstplan!AC$6:AC$55,$C361)&lt;=VLOOKUP($C361,Besetzung!$B$2:$I$51,AD$351+1,0),"","&gt;"&amp;VLOOKUP($C361,Besetzung!$B$2:$I$51,AD$351+1,0)&amp;" "&amp;$C361),
"sonst")))))</f>
        <v/>
      </c>
      <c r="AE361" s="37" t="str">
        <f>IF($C361="","",
IF(AE$352&lt;&gt;"",IF($D361="Genau",
           IF(COUNTIF(Dienstplan!AD$6:AD$55,$C361)=VLOOKUP($C361,Besetzung!$B$2:$I$51,$F$24,0),"","&lt;&gt;"&amp;VLOOKUP($C361,Besetzung!$B$2:$I$51,$F$24,0)&amp;" "&amp;$C361),
IF($D361="Mindestens",
           IF(COUNTIF(Dienstplan!AD$6:AD$55,$C361)&gt;=VLOOKUP($C361,Besetzung!$B$2:$I$51,$F$24,0),"","&lt;"&amp;VLOOKUP($C361,Besetzung!$B$2:$I$51,$F$24,0)&amp;" "&amp;$C361),
IF($D361="Höchstens",
           IF(COUNTIF(Dienstplan!AD$6:AD$55,$C361)&lt;=VLOOKUP($C361,Besetzung!$B$2:$I$51,$F$24,0),"","&gt;"&amp;VLOOKUP($C361,Besetzung!$B$2:$I$51,$F$24,0)&amp;" "&amp;$C361),
"sonst"))),
IF($D361="Genau",
           IF(COUNTIF(Dienstplan!AD$6:AD$55,$C361)=VLOOKUP($C361,Besetzung!$B$2:$I$51,AE$351+1,0),"","&lt;&gt;"&amp;VLOOKUP($C361,Besetzung!$B$2:$I$51,AE$351+1,0)&amp;" "&amp;$C361),
IF($D361="Mindestens",
           IF(COUNTIF(Dienstplan!AD$6:AD$55,$C361)&gt;=VLOOKUP($C361,Besetzung!$B$2:$I$51,AE$351+1,0),"","&lt;"&amp;VLOOKUP($C361,Besetzung!$B$2:$I$51,AE$351+1,0)&amp;" "&amp;$C361),
IF($D361="Höchstens",
           IF(COUNTIF(Dienstplan!AD$6:AD$55,$C361)&lt;=VLOOKUP($C361,Besetzung!$B$2:$I$51,AE$351+1,0),"","&gt;"&amp;VLOOKUP($C361,Besetzung!$B$2:$I$51,AE$351+1,0)&amp;" "&amp;$C361),
"sonst")))))</f>
        <v>&lt;&gt;1 L</v>
      </c>
      <c r="AF361" s="37" t="str">
        <f>IF($C361="","",
IF(AF$352&lt;&gt;"",IF($D361="Genau",
           IF(COUNTIF(Dienstplan!AE$6:AE$55,$C361)=VLOOKUP($C361,Besetzung!$B$2:$I$51,$F$24,0),"","&lt;&gt;"&amp;VLOOKUP($C361,Besetzung!$B$2:$I$51,$F$24,0)&amp;" "&amp;$C361),
IF($D361="Mindestens",
           IF(COUNTIF(Dienstplan!AE$6:AE$55,$C361)&gt;=VLOOKUP($C361,Besetzung!$B$2:$I$51,$F$24,0),"","&lt;"&amp;VLOOKUP($C361,Besetzung!$B$2:$I$51,$F$24,0)&amp;" "&amp;$C361),
IF($D361="Höchstens",
           IF(COUNTIF(Dienstplan!AE$6:AE$55,$C361)&lt;=VLOOKUP($C361,Besetzung!$B$2:$I$51,$F$24,0),"","&gt;"&amp;VLOOKUP($C361,Besetzung!$B$2:$I$51,$F$24,0)&amp;" "&amp;$C361),
"sonst"))),
IF($D361="Genau",
           IF(COUNTIF(Dienstplan!AE$6:AE$55,$C361)=VLOOKUP($C361,Besetzung!$B$2:$I$51,AF$351+1,0),"","&lt;&gt;"&amp;VLOOKUP($C361,Besetzung!$B$2:$I$51,AF$351+1,0)&amp;" "&amp;$C361),
IF($D361="Mindestens",
           IF(COUNTIF(Dienstplan!AE$6:AE$55,$C361)&gt;=VLOOKUP($C361,Besetzung!$B$2:$I$51,AF$351+1,0),"","&lt;"&amp;VLOOKUP($C361,Besetzung!$B$2:$I$51,AF$351+1,0)&amp;" "&amp;$C361),
IF($D361="Höchstens",
           IF(COUNTIF(Dienstplan!AE$6:AE$55,$C361)&lt;=VLOOKUP($C361,Besetzung!$B$2:$I$51,AF$351+1,0),"","&gt;"&amp;VLOOKUP($C361,Besetzung!$B$2:$I$51,AF$351+1,0)&amp;" "&amp;$C361),
"sonst")))))</f>
        <v>&lt;&gt;1 L</v>
      </c>
      <c r="AG361" s="37" t="str">
        <f>IF($C361="","",
IF(AG$352&lt;&gt;"",IF($D361="Genau",
           IF(COUNTIF(Dienstplan!AF$6:AF$55,$C361)=VLOOKUP($C361,Besetzung!$B$2:$I$51,$F$24,0),"","&lt;&gt;"&amp;VLOOKUP($C361,Besetzung!$B$2:$I$51,$F$24,0)&amp;" "&amp;$C361),
IF($D361="Mindestens",
           IF(COUNTIF(Dienstplan!AF$6:AF$55,$C361)&gt;=VLOOKUP($C361,Besetzung!$B$2:$I$51,$F$24,0),"","&lt;"&amp;VLOOKUP($C361,Besetzung!$B$2:$I$51,$F$24,0)&amp;" "&amp;$C361),
IF($D361="Höchstens",
           IF(COUNTIF(Dienstplan!AF$6:AF$55,$C361)&lt;=VLOOKUP($C361,Besetzung!$B$2:$I$51,$F$24,0),"","&gt;"&amp;VLOOKUP($C361,Besetzung!$B$2:$I$51,$F$24,0)&amp;" "&amp;$C361),
"sonst"))),
IF($D361="Genau",
           IF(COUNTIF(Dienstplan!AF$6:AF$55,$C361)=VLOOKUP($C361,Besetzung!$B$2:$I$51,AG$351+1,0),"","&lt;&gt;"&amp;VLOOKUP($C361,Besetzung!$B$2:$I$51,AG$351+1,0)&amp;" "&amp;$C361),
IF($D361="Mindestens",
           IF(COUNTIF(Dienstplan!AF$6:AF$55,$C361)&gt;=VLOOKUP($C361,Besetzung!$B$2:$I$51,AG$351+1,0),"","&lt;"&amp;VLOOKUP($C361,Besetzung!$B$2:$I$51,AG$351+1,0)&amp;" "&amp;$C361),
IF($D361="Höchstens",
           IF(COUNTIF(Dienstplan!AF$6:AF$55,$C361)&lt;=VLOOKUP($C361,Besetzung!$B$2:$I$51,AG$351+1,0),"","&gt;"&amp;VLOOKUP($C361,Besetzung!$B$2:$I$51,AG$351+1,0)&amp;" "&amp;$C361),
"sonst")))))</f>
        <v>&lt;&gt;1 L</v>
      </c>
      <c r="AH361" s="37" t="str">
        <f>IF($C361="","",
IF(AH$352&lt;&gt;"",IF($D361="Genau",
           IF(COUNTIF(Dienstplan!AG$6:AG$55,$C361)=VLOOKUP($C361,Besetzung!$B$2:$I$51,$F$24,0),"","&lt;&gt;"&amp;VLOOKUP($C361,Besetzung!$B$2:$I$51,$F$24,0)&amp;" "&amp;$C361),
IF($D361="Mindestens",
           IF(COUNTIF(Dienstplan!AG$6:AG$55,$C361)&gt;=VLOOKUP($C361,Besetzung!$B$2:$I$51,$F$24,0),"","&lt;"&amp;VLOOKUP($C361,Besetzung!$B$2:$I$51,$F$24,0)&amp;" "&amp;$C361),
IF($D361="Höchstens",
           IF(COUNTIF(Dienstplan!AG$6:AG$55,$C361)&lt;=VLOOKUP($C361,Besetzung!$B$2:$I$51,$F$24,0),"","&gt;"&amp;VLOOKUP($C361,Besetzung!$B$2:$I$51,$F$24,0)&amp;" "&amp;$C361),
"sonst"))),
IF($D361="Genau",
           IF(COUNTIF(Dienstplan!AG$6:AG$55,$C361)=VLOOKUP($C361,Besetzung!$B$2:$I$51,AH$351+1,0),"","&lt;&gt;"&amp;VLOOKUP($C361,Besetzung!$B$2:$I$51,AH$351+1,0)&amp;" "&amp;$C361),
IF($D361="Mindestens",
           IF(COUNTIF(Dienstplan!AG$6:AG$55,$C361)&gt;=VLOOKUP($C361,Besetzung!$B$2:$I$51,AH$351+1,0),"","&lt;"&amp;VLOOKUP($C361,Besetzung!$B$2:$I$51,AH$351+1,0)&amp;" "&amp;$C361),
IF($D361="Höchstens",
           IF(COUNTIF(Dienstplan!AG$6:AG$55,$C361)&lt;=VLOOKUP($C361,Besetzung!$B$2:$I$51,AH$351+1,0),"","&gt;"&amp;VLOOKUP($C361,Besetzung!$B$2:$I$51,AH$351+1,0)&amp;" "&amp;$C361),
"sonst")))))</f>
        <v>&lt;&gt;1 L</v>
      </c>
      <c r="AI361" s="37" t="str">
        <f>IF($C361="","",
IF(AI$352&lt;&gt;"",IF($D361="Genau",
           IF(COUNTIF(Dienstplan!AH$6:AH$55,$C361)=VLOOKUP($C361,Besetzung!$B$2:$I$51,$F$24,0),"","&lt;&gt;"&amp;VLOOKUP($C361,Besetzung!$B$2:$I$51,$F$24,0)&amp;" "&amp;$C361),
IF($D361="Mindestens",
           IF(COUNTIF(Dienstplan!AH$6:AH$55,$C361)&gt;=VLOOKUP($C361,Besetzung!$B$2:$I$51,$F$24,0),"","&lt;"&amp;VLOOKUP($C361,Besetzung!$B$2:$I$51,$F$24,0)&amp;" "&amp;$C361),
IF($D361="Höchstens",
           IF(COUNTIF(Dienstplan!AH$6:AH$55,$C361)&lt;=VLOOKUP($C361,Besetzung!$B$2:$I$51,$F$24,0),"","&gt;"&amp;VLOOKUP($C361,Besetzung!$B$2:$I$51,$F$24,0)&amp;" "&amp;$C361),
"sonst"))),
IF($D361="Genau",
           IF(COUNTIF(Dienstplan!AH$6:AH$55,$C361)=VLOOKUP($C361,Besetzung!$B$2:$I$51,AI$351+1,0),"","&lt;&gt;"&amp;VLOOKUP($C361,Besetzung!$B$2:$I$51,AI$351+1,0)&amp;" "&amp;$C361),
IF($D361="Mindestens",
           IF(COUNTIF(Dienstplan!AH$6:AH$55,$C361)&gt;=VLOOKUP($C361,Besetzung!$B$2:$I$51,AI$351+1,0),"","&lt;"&amp;VLOOKUP($C361,Besetzung!$B$2:$I$51,AI$351+1,0)&amp;" "&amp;$C361),
IF($D361="Höchstens",
           IF(COUNTIF(Dienstplan!AH$6:AH$55,$C361)&lt;=VLOOKUP($C361,Besetzung!$B$2:$I$51,AI$351+1,0),"","&gt;"&amp;VLOOKUP($C361,Besetzung!$B$2:$I$51,AI$351+1,0)&amp;" "&amp;$C361),
"sonst")))))</f>
        <v/>
      </c>
      <c r="AJ361" s="37" t="str">
        <f>IF($C361="","",
IF(AJ$352&lt;&gt;"",IF($D361="Genau",
           IF(COUNTIF(Dienstplan!AI$6:AI$55,$C361)=VLOOKUP($C361,Besetzung!$B$2:$I$51,$F$24,0),"","&lt;&gt;"&amp;VLOOKUP($C361,Besetzung!$B$2:$I$51,$F$24,0)&amp;" "&amp;$C361),
IF($D361="Mindestens",
           IF(COUNTIF(Dienstplan!AI$6:AI$55,$C361)&gt;=VLOOKUP($C361,Besetzung!$B$2:$I$51,$F$24,0),"","&lt;"&amp;VLOOKUP($C361,Besetzung!$B$2:$I$51,$F$24,0)&amp;" "&amp;$C361),
IF($D361="Höchstens",
           IF(COUNTIF(Dienstplan!AI$6:AI$55,$C361)&lt;=VLOOKUP($C361,Besetzung!$B$2:$I$51,$F$24,0),"","&gt;"&amp;VLOOKUP($C361,Besetzung!$B$2:$I$51,$F$24,0)&amp;" "&amp;$C361),
"sonst"))),
IF($D361="Genau",
           IF(COUNTIF(Dienstplan!AI$6:AI$55,$C361)=VLOOKUP($C361,Besetzung!$B$2:$I$51,AJ$351+1,0),"","&lt;&gt;"&amp;VLOOKUP($C361,Besetzung!$B$2:$I$51,AJ$351+1,0)&amp;" "&amp;$C361),
IF($D361="Mindestens",
           IF(COUNTIF(Dienstplan!AI$6:AI$55,$C361)&gt;=VLOOKUP($C361,Besetzung!$B$2:$I$51,AJ$351+1,0),"","&lt;"&amp;VLOOKUP($C361,Besetzung!$B$2:$I$51,AJ$351+1,0)&amp;" "&amp;$C361),
IF($D361="Höchstens",
           IF(COUNTIF(Dienstplan!AI$6:AI$55,$C361)&lt;=VLOOKUP($C361,Besetzung!$B$2:$I$51,AJ$351+1,0),"","&gt;"&amp;VLOOKUP($C361,Besetzung!$B$2:$I$51,AJ$351+1,0)&amp;" "&amp;$C361),
"sonst")))))</f>
        <v/>
      </c>
      <c r="AK361" s="32" t="str">
        <f>IF($C361="","",
IF(AK$352&lt;&gt;"",IF($D361="Genau",
           IF(COUNTIF(Dienstplan!AJ$6:AJ$55,$C361)=VLOOKUP($C361,Besetzung!$B$2:$I$51,$F$24,0),"","&lt;&gt;"&amp;VLOOKUP($C361,Besetzung!$B$2:$I$51,$F$24,0)&amp;" "&amp;$C361),
IF($D361="Mindestens",
           IF(COUNTIF(Dienstplan!AJ$6:AJ$55,$C361)&gt;=VLOOKUP($C361,Besetzung!$B$2:$I$51,$F$24,0),"","&lt;"&amp;VLOOKUP($C361,Besetzung!$B$2:$I$51,$F$24,0)&amp;" "&amp;$C361),
IF($D361="Höchstens",
           IF(COUNTIF(Dienstplan!AJ$6:AJ$55,$C361)&lt;=VLOOKUP($C361,Besetzung!$B$2:$I$51,$F$24,0),"","&gt;"&amp;VLOOKUP($C361,Besetzung!$B$2:$I$51,$F$24,0)&amp;" "&amp;$C361),
"sonst"))),
IF($D361="Genau",
           IF(COUNTIF(Dienstplan!AJ$6:AJ$55,$C361)=VLOOKUP($C361,Besetzung!$B$2:$I$51,AK$351+1,0),"","&lt;&gt;"&amp;VLOOKUP($C361,Besetzung!$B$2:$I$51,AK$351+1,0)&amp;" "&amp;$C361),
IF($D361="Mindestens",
           IF(COUNTIF(Dienstplan!AJ$6:AJ$55,$C361)&gt;=VLOOKUP($C361,Besetzung!$B$2:$I$51,AK$351+1,0),"","&lt;"&amp;VLOOKUP($C361,Besetzung!$B$2:$I$51,AK$351+1,0)&amp;" "&amp;$C361),
IF($D361="Höchstens",
           IF(COUNTIF(Dienstplan!AJ$6:AJ$55,$C361)&lt;=VLOOKUP($C361,Besetzung!$B$2:$I$51,AK$351+1,0),"","&gt;"&amp;VLOOKUP($C361,Besetzung!$B$2:$I$51,AK$351+1,0)&amp;" "&amp;$C361),
"sonst")))))</f>
        <v/>
      </c>
    </row>
    <row r="362" spans="1:37" x14ac:dyDescent="0.25">
      <c r="A362" s="82" t="str">
        <f>IF(Feiertage!D212&lt;&gt;"",Feiertage!B212,"")</f>
        <v/>
      </c>
      <c r="C362" s="31" t="str">
        <f>Besetzung!B10</f>
        <v>A1</v>
      </c>
      <c r="D362" t="str">
        <f>Besetzung!J10</f>
        <v>Mindestens</v>
      </c>
      <c r="G362" s="31" t="str">
        <f>IF($C362="","",
IF(G$352&lt;&gt;"",IF($D362="Genau",
           IF(COUNTIF(Dienstplan!F$6:F$55,$C362)=VLOOKUP($C362,Besetzung!$B$2:$I$51,$F$24,0),"","&lt;&gt;"&amp;VLOOKUP($C362,Besetzung!$B$2:$I$51,$F$24,0)&amp;" "&amp;$C362),
IF($D362="Mindestens",
           IF(COUNTIF(Dienstplan!F$6:F$55,$C362)&gt;=VLOOKUP($C362,Besetzung!$B$2:$I$51,$F$24,0),"","&lt;"&amp;VLOOKUP($C362,Besetzung!$B$2:$I$51,$F$24,0)&amp;" "&amp;$C362),
IF($D362="Höchstens",
           IF(COUNTIF(Dienstplan!F$6:F$55,$C362)&lt;=VLOOKUP($C362,Besetzung!$B$2:$I$51,$F$24,0),"","&gt;"&amp;VLOOKUP($C362,Besetzung!$B$2:$I$51,$F$24,0)&amp;" "&amp;$C362),
"sonst"))),
IF($D362="Genau",
           IF(COUNTIF(Dienstplan!F$6:F$55,$C362)=VLOOKUP($C362,Besetzung!$B$2:$I$51,G$351+1,0),"","&lt;&gt;"&amp;VLOOKUP($C362,Besetzung!$B$2:$I$51,G$351+1,0)&amp;" "&amp;$C362),
IF($D362="Mindestens",
           IF(COUNTIF(Dienstplan!F$6:F$55,$C362)&gt;=VLOOKUP($C362,Besetzung!$B$2:$I$51,G$351+1,0),"","&lt;"&amp;VLOOKUP($C362,Besetzung!$B$2:$I$51,G$351+1,0)&amp;" "&amp;$C362),
IF($D362="Höchstens",
           IF(COUNTIF(Dienstplan!F$6:F$55,$C362)&lt;=VLOOKUP($C362,Besetzung!$B$2:$I$51,G$351+1,0),"","&gt;"&amp;VLOOKUP($C362,Besetzung!$B$2:$I$51,G$351+1,0)&amp;" "&amp;$C362),
"sonst")))))</f>
        <v/>
      </c>
      <c r="H362" s="37" t="str">
        <f>IF($C362="","",
IF(H$352&lt;&gt;"",IF($D362="Genau",
           IF(COUNTIF(Dienstplan!G$6:G$55,$C362)=VLOOKUP($C362,Besetzung!$B$2:$I$51,$F$24,0),"","&lt;&gt;"&amp;VLOOKUP($C362,Besetzung!$B$2:$I$51,$F$24,0)&amp;" "&amp;$C362),
IF($D362="Mindestens",
           IF(COUNTIF(Dienstplan!G$6:G$55,$C362)&gt;=VLOOKUP($C362,Besetzung!$B$2:$I$51,$F$24,0),"","&lt;"&amp;VLOOKUP($C362,Besetzung!$B$2:$I$51,$F$24,0)&amp;" "&amp;$C362),
IF($D362="Höchstens",
           IF(COUNTIF(Dienstplan!G$6:G$55,$C362)&lt;=VLOOKUP($C362,Besetzung!$B$2:$I$51,$F$24,0),"","&gt;"&amp;VLOOKUP($C362,Besetzung!$B$2:$I$51,$F$24,0)&amp;" "&amp;$C362),
"sonst"))),
IF($D362="Genau",
           IF(COUNTIF(Dienstplan!G$6:G$55,$C362)=VLOOKUP($C362,Besetzung!$B$2:$I$51,H$351+1,0),"","&lt;&gt;"&amp;VLOOKUP($C362,Besetzung!$B$2:$I$51,H$351+1,0)&amp;" "&amp;$C362),
IF($D362="Mindestens",
           IF(COUNTIF(Dienstplan!G$6:G$55,$C362)&gt;=VLOOKUP($C362,Besetzung!$B$2:$I$51,H$351+1,0),"","&lt;"&amp;VLOOKUP($C362,Besetzung!$B$2:$I$51,H$351+1,0)&amp;" "&amp;$C362),
IF($D362="Höchstens",
           IF(COUNTIF(Dienstplan!G$6:G$55,$C362)&lt;=VLOOKUP($C362,Besetzung!$B$2:$I$51,H$351+1,0),"","&gt;"&amp;VLOOKUP($C362,Besetzung!$B$2:$I$51,H$351+1,0)&amp;" "&amp;$C362),
"sonst")))))</f>
        <v/>
      </c>
      <c r="I362" s="37" t="str">
        <f>IF($C362="","",
IF(I$352&lt;&gt;"",IF($D362="Genau",
           IF(COUNTIF(Dienstplan!H$6:H$55,$C362)=VLOOKUP($C362,Besetzung!$B$2:$I$51,$F$24,0),"","&lt;&gt;"&amp;VLOOKUP($C362,Besetzung!$B$2:$I$51,$F$24,0)&amp;" "&amp;$C362),
IF($D362="Mindestens",
           IF(COUNTIF(Dienstplan!H$6:H$55,$C362)&gt;=VLOOKUP($C362,Besetzung!$B$2:$I$51,$F$24,0),"","&lt;"&amp;VLOOKUP($C362,Besetzung!$B$2:$I$51,$F$24,0)&amp;" "&amp;$C362),
IF($D362="Höchstens",
           IF(COUNTIF(Dienstplan!H$6:H$55,$C362)&lt;=VLOOKUP($C362,Besetzung!$B$2:$I$51,$F$24,0),"","&gt;"&amp;VLOOKUP($C362,Besetzung!$B$2:$I$51,$F$24,0)&amp;" "&amp;$C362),
"sonst"))),
IF($D362="Genau",
           IF(COUNTIF(Dienstplan!H$6:H$55,$C362)=VLOOKUP($C362,Besetzung!$B$2:$I$51,I$351+1,0),"","&lt;&gt;"&amp;VLOOKUP($C362,Besetzung!$B$2:$I$51,I$351+1,0)&amp;" "&amp;$C362),
IF($D362="Mindestens",
           IF(COUNTIF(Dienstplan!H$6:H$55,$C362)&gt;=VLOOKUP($C362,Besetzung!$B$2:$I$51,I$351+1,0),"","&lt;"&amp;VLOOKUP($C362,Besetzung!$B$2:$I$51,I$351+1,0)&amp;" "&amp;$C362),
IF($D362="Höchstens",
           IF(COUNTIF(Dienstplan!H$6:H$55,$C362)&lt;=VLOOKUP($C362,Besetzung!$B$2:$I$51,I$351+1,0),"","&gt;"&amp;VLOOKUP($C362,Besetzung!$B$2:$I$51,I$351+1,0)&amp;" "&amp;$C362),
"sonst")))))</f>
        <v/>
      </c>
      <c r="J362" s="37" t="str">
        <f>IF($C362="","",
IF(J$352&lt;&gt;"",IF($D362="Genau",
           IF(COUNTIF(Dienstplan!I$6:I$55,$C362)=VLOOKUP($C362,Besetzung!$B$2:$I$51,$F$24,0),"","&lt;&gt;"&amp;VLOOKUP($C362,Besetzung!$B$2:$I$51,$F$24,0)&amp;" "&amp;$C362),
IF($D362="Mindestens",
           IF(COUNTIF(Dienstplan!I$6:I$55,$C362)&gt;=VLOOKUP($C362,Besetzung!$B$2:$I$51,$F$24,0),"","&lt;"&amp;VLOOKUP($C362,Besetzung!$B$2:$I$51,$F$24,0)&amp;" "&amp;$C362),
IF($D362="Höchstens",
           IF(COUNTIF(Dienstplan!I$6:I$55,$C362)&lt;=VLOOKUP($C362,Besetzung!$B$2:$I$51,$F$24,0),"","&gt;"&amp;VLOOKUP($C362,Besetzung!$B$2:$I$51,$F$24,0)&amp;" "&amp;$C362),
"sonst"))),
IF($D362="Genau",
           IF(COUNTIF(Dienstplan!I$6:I$55,$C362)=VLOOKUP($C362,Besetzung!$B$2:$I$51,J$351+1,0),"","&lt;&gt;"&amp;VLOOKUP($C362,Besetzung!$B$2:$I$51,J$351+1,0)&amp;" "&amp;$C362),
IF($D362="Mindestens",
           IF(COUNTIF(Dienstplan!I$6:I$55,$C362)&gt;=VLOOKUP($C362,Besetzung!$B$2:$I$51,J$351+1,0),"","&lt;"&amp;VLOOKUP($C362,Besetzung!$B$2:$I$51,J$351+1,0)&amp;" "&amp;$C362),
IF($D362="Höchstens",
           IF(COUNTIF(Dienstplan!I$6:I$55,$C362)&lt;=VLOOKUP($C362,Besetzung!$B$2:$I$51,J$351+1,0),"","&gt;"&amp;VLOOKUP($C362,Besetzung!$B$2:$I$51,J$351+1,0)&amp;" "&amp;$C362),
"sonst")))))</f>
        <v/>
      </c>
      <c r="K362" s="37" t="str">
        <f>IF($C362="","",
IF(K$352&lt;&gt;"",IF($D362="Genau",
           IF(COUNTIF(Dienstplan!J$6:J$55,$C362)=VLOOKUP($C362,Besetzung!$B$2:$I$51,$F$24,0),"","&lt;&gt;"&amp;VLOOKUP($C362,Besetzung!$B$2:$I$51,$F$24,0)&amp;" "&amp;$C362),
IF($D362="Mindestens",
           IF(COUNTIF(Dienstplan!J$6:J$55,$C362)&gt;=VLOOKUP($C362,Besetzung!$B$2:$I$51,$F$24,0),"","&lt;"&amp;VLOOKUP($C362,Besetzung!$B$2:$I$51,$F$24,0)&amp;" "&amp;$C362),
IF($D362="Höchstens",
           IF(COUNTIF(Dienstplan!J$6:J$55,$C362)&lt;=VLOOKUP($C362,Besetzung!$B$2:$I$51,$F$24,0),"","&gt;"&amp;VLOOKUP($C362,Besetzung!$B$2:$I$51,$F$24,0)&amp;" "&amp;$C362),
"sonst"))),
IF($D362="Genau",
           IF(COUNTIF(Dienstplan!J$6:J$55,$C362)=VLOOKUP($C362,Besetzung!$B$2:$I$51,K$351+1,0),"","&lt;&gt;"&amp;VLOOKUP($C362,Besetzung!$B$2:$I$51,K$351+1,0)&amp;" "&amp;$C362),
IF($D362="Mindestens",
           IF(COUNTIF(Dienstplan!J$6:J$55,$C362)&gt;=VLOOKUP($C362,Besetzung!$B$2:$I$51,K$351+1,0),"","&lt;"&amp;VLOOKUP($C362,Besetzung!$B$2:$I$51,K$351+1,0)&amp;" "&amp;$C362),
IF($D362="Höchstens",
           IF(COUNTIF(Dienstplan!J$6:J$55,$C362)&lt;=VLOOKUP($C362,Besetzung!$B$2:$I$51,K$351+1,0),"","&gt;"&amp;VLOOKUP($C362,Besetzung!$B$2:$I$51,K$351+1,0)&amp;" "&amp;$C362),
"sonst")))))</f>
        <v/>
      </c>
      <c r="L362" s="37" t="str">
        <f>IF($C362="","",
IF(L$352&lt;&gt;"",IF($D362="Genau",
           IF(COUNTIF(Dienstplan!K$6:K$55,$C362)=VLOOKUP($C362,Besetzung!$B$2:$I$51,$F$24,0),"","&lt;&gt;"&amp;VLOOKUP($C362,Besetzung!$B$2:$I$51,$F$24,0)&amp;" "&amp;$C362),
IF($D362="Mindestens",
           IF(COUNTIF(Dienstplan!K$6:K$55,$C362)&gt;=VLOOKUP($C362,Besetzung!$B$2:$I$51,$F$24,0),"","&lt;"&amp;VLOOKUP($C362,Besetzung!$B$2:$I$51,$F$24,0)&amp;" "&amp;$C362),
IF($D362="Höchstens",
           IF(COUNTIF(Dienstplan!K$6:K$55,$C362)&lt;=VLOOKUP($C362,Besetzung!$B$2:$I$51,$F$24,0),"","&gt;"&amp;VLOOKUP($C362,Besetzung!$B$2:$I$51,$F$24,0)&amp;" "&amp;$C362),
"sonst"))),
IF($D362="Genau",
           IF(COUNTIF(Dienstplan!K$6:K$55,$C362)=VLOOKUP($C362,Besetzung!$B$2:$I$51,L$351+1,0),"","&lt;&gt;"&amp;VLOOKUP($C362,Besetzung!$B$2:$I$51,L$351+1,0)&amp;" "&amp;$C362),
IF($D362="Mindestens",
           IF(COUNTIF(Dienstplan!K$6:K$55,$C362)&gt;=VLOOKUP($C362,Besetzung!$B$2:$I$51,L$351+1,0),"","&lt;"&amp;VLOOKUP($C362,Besetzung!$B$2:$I$51,L$351+1,0)&amp;" "&amp;$C362),
IF($D362="Höchstens",
           IF(COUNTIF(Dienstplan!K$6:K$55,$C362)&lt;=VLOOKUP($C362,Besetzung!$B$2:$I$51,L$351+1,0),"","&gt;"&amp;VLOOKUP($C362,Besetzung!$B$2:$I$51,L$351+1,0)&amp;" "&amp;$C362),
"sonst")))))</f>
        <v/>
      </c>
      <c r="M362" s="37" t="str">
        <f>IF($C362="","",
IF(M$352&lt;&gt;"",IF($D362="Genau",
           IF(COUNTIF(Dienstplan!L$6:L$55,$C362)=VLOOKUP($C362,Besetzung!$B$2:$I$51,$F$24,0),"","&lt;&gt;"&amp;VLOOKUP($C362,Besetzung!$B$2:$I$51,$F$24,0)&amp;" "&amp;$C362),
IF($D362="Mindestens",
           IF(COUNTIF(Dienstplan!L$6:L$55,$C362)&gt;=VLOOKUP($C362,Besetzung!$B$2:$I$51,$F$24,0),"","&lt;"&amp;VLOOKUP($C362,Besetzung!$B$2:$I$51,$F$24,0)&amp;" "&amp;$C362),
IF($D362="Höchstens",
           IF(COUNTIF(Dienstplan!L$6:L$55,$C362)&lt;=VLOOKUP($C362,Besetzung!$B$2:$I$51,$F$24,0),"","&gt;"&amp;VLOOKUP($C362,Besetzung!$B$2:$I$51,$F$24,0)&amp;" "&amp;$C362),
"sonst"))),
IF($D362="Genau",
           IF(COUNTIF(Dienstplan!L$6:L$55,$C362)=VLOOKUP($C362,Besetzung!$B$2:$I$51,M$351+1,0),"","&lt;&gt;"&amp;VLOOKUP($C362,Besetzung!$B$2:$I$51,M$351+1,0)&amp;" "&amp;$C362),
IF($D362="Mindestens",
           IF(COUNTIF(Dienstplan!L$6:L$55,$C362)&gt;=VLOOKUP($C362,Besetzung!$B$2:$I$51,M$351+1,0),"","&lt;"&amp;VLOOKUP($C362,Besetzung!$B$2:$I$51,M$351+1,0)&amp;" "&amp;$C362),
IF($D362="Höchstens",
           IF(COUNTIF(Dienstplan!L$6:L$55,$C362)&lt;=VLOOKUP($C362,Besetzung!$B$2:$I$51,M$351+1,0),"","&gt;"&amp;VLOOKUP($C362,Besetzung!$B$2:$I$51,M$351+1,0)&amp;" "&amp;$C362),
"sonst")))))</f>
        <v/>
      </c>
      <c r="N362" s="37" t="str">
        <f>IF($C362="","",
IF(N$352&lt;&gt;"",IF($D362="Genau",
           IF(COUNTIF(Dienstplan!M$6:M$55,$C362)=VLOOKUP($C362,Besetzung!$B$2:$I$51,$F$24,0),"","&lt;&gt;"&amp;VLOOKUP($C362,Besetzung!$B$2:$I$51,$F$24,0)&amp;" "&amp;$C362),
IF($D362="Mindestens",
           IF(COUNTIF(Dienstplan!M$6:M$55,$C362)&gt;=VLOOKUP($C362,Besetzung!$B$2:$I$51,$F$24,0),"","&lt;"&amp;VLOOKUP($C362,Besetzung!$B$2:$I$51,$F$24,0)&amp;" "&amp;$C362),
IF($D362="Höchstens",
           IF(COUNTIF(Dienstplan!M$6:M$55,$C362)&lt;=VLOOKUP($C362,Besetzung!$B$2:$I$51,$F$24,0),"","&gt;"&amp;VLOOKUP($C362,Besetzung!$B$2:$I$51,$F$24,0)&amp;" "&amp;$C362),
"sonst"))),
IF($D362="Genau",
           IF(COUNTIF(Dienstplan!M$6:M$55,$C362)=VLOOKUP($C362,Besetzung!$B$2:$I$51,N$351+1,0),"","&lt;&gt;"&amp;VLOOKUP($C362,Besetzung!$B$2:$I$51,N$351+1,0)&amp;" "&amp;$C362),
IF($D362="Mindestens",
           IF(COUNTIF(Dienstplan!M$6:M$55,$C362)&gt;=VLOOKUP($C362,Besetzung!$B$2:$I$51,N$351+1,0),"","&lt;"&amp;VLOOKUP($C362,Besetzung!$B$2:$I$51,N$351+1,0)&amp;" "&amp;$C362),
IF($D362="Höchstens",
           IF(COUNTIF(Dienstplan!M$6:M$55,$C362)&lt;=VLOOKUP($C362,Besetzung!$B$2:$I$51,N$351+1,0),"","&gt;"&amp;VLOOKUP($C362,Besetzung!$B$2:$I$51,N$351+1,0)&amp;" "&amp;$C362),
"sonst")))))</f>
        <v/>
      </c>
      <c r="O362" s="37" t="str">
        <f>IF($C362="","",
IF(O$352&lt;&gt;"",IF($D362="Genau",
           IF(COUNTIF(Dienstplan!N$6:N$55,$C362)=VLOOKUP($C362,Besetzung!$B$2:$I$51,$F$24,0),"","&lt;&gt;"&amp;VLOOKUP($C362,Besetzung!$B$2:$I$51,$F$24,0)&amp;" "&amp;$C362),
IF($D362="Mindestens",
           IF(COUNTIF(Dienstplan!N$6:N$55,$C362)&gt;=VLOOKUP($C362,Besetzung!$B$2:$I$51,$F$24,0),"","&lt;"&amp;VLOOKUP($C362,Besetzung!$B$2:$I$51,$F$24,0)&amp;" "&amp;$C362),
IF($D362="Höchstens",
           IF(COUNTIF(Dienstplan!N$6:N$55,$C362)&lt;=VLOOKUP($C362,Besetzung!$B$2:$I$51,$F$24,0),"","&gt;"&amp;VLOOKUP($C362,Besetzung!$B$2:$I$51,$F$24,0)&amp;" "&amp;$C362),
"sonst"))),
IF($D362="Genau",
           IF(COUNTIF(Dienstplan!N$6:N$55,$C362)=VLOOKUP($C362,Besetzung!$B$2:$I$51,O$351+1,0),"","&lt;&gt;"&amp;VLOOKUP($C362,Besetzung!$B$2:$I$51,O$351+1,0)&amp;" "&amp;$C362),
IF($D362="Mindestens",
           IF(COUNTIF(Dienstplan!N$6:N$55,$C362)&gt;=VLOOKUP($C362,Besetzung!$B$2:$I$51,O$351+1,0),"","&lt;"&amp;VLOOKUP($C362,Besetzung!$B$2:$I$51,O$351+1,0)&amp;" "&amp;$C362),
IF($D362="Höchstens",
           IF(COUNTIF(Dienstplan!N$6:N$55,$C362)&lt;=VLOOKUP($C362,Besetzung!$B$2:$I$51,O$351+1,0),"","&gt;"&amp;VLOOKUP($C362,Besetzung!$B$2:$I$51,O$351+1,0)&amp;" "&amp;$C362),
"sonst")))))</f>
        <v/>
      </c>
      <c r="P362" s="37" t="str">
        <f>IF($C362="","",
IF(P$352&lt;&gt;"",IF($D362="Genau",
           IF(COUNTIF(Dienstplan!O$6:O$55,$C362)=VLOOKUP($C362,Besetzung!$B$2:$I$51,$F$24,0),"","&lt;&gt;"&amp;VLOOKUP($C362,Besetzung!$B$2:$I$51,$F$24,0)&amp;" "&amp;$C362),
IF($D362="Mindestens",
           IF(COUNTIF(Dienstplan!O$6:O$55,$C362)&gt;=VLOOKUP($C362,Besetzung!$B$2:$I$51,$F$24,0),"","&lt;"&amp;VLOOKUP($C362,Besetzung!$B$2:$I$51,$F$24,0)&amp;" "&amp;$C362),
IF($D362="Höchstens",
           IF(COUNTIF(Dienstplan!O$6:O$55,$C362)&lt;=VLOOKUP($C362,Besetzung!$B$2:$I$51,$F$24,0),"","&gt;"&amp;VLOOKUP($C362,Besetzung!$B$2:$I$51,$F$24,0)&amp;" "&amp;$C362),
"sonst"))),
IF($D362="Genau",
           IF(COUNTIF(Dienstplan!O$6:O$55,$C362)=VLOOKUP($C362,Besetzung!$B$2:$I$51,P$351+1,0),"","&lt;&gt;"&amp;VLOOKUP($C362,Besetzung!$B$2:$I$51,P$351+1,0)&amp;" "&amp;$C362),
IF($D362="Mindestens",
           IF(COUNTIF(Dienstplan!O$6:O$55,$C362)&gt;=VLOOKUP($C362,Besetzung!$B$2:$I$51,P$351+1,0),"","&lt;"&amp;VLOOKUP($C362,Besetzung!$B$2:$I$51,P$351+1,0)&amp;" "&amp;$C362),
IF($D362="Höchstens",
           IF(COUNTIF(Dienstplan!O$6:O$55,$C362)&lt;=VLOOKUP($C362,Besetzung!$B$2:$I$51,P$351+1,0),"","&gt;"&amp;VLOOKUP($C362,Besetzung!$B$2:$I$51,P$351+1,0)&amp;" "&amp;$C362),
"sonst")))))</f>
        <v/>
      </c>
      <c r="Q362" s="37" t="str">
        <f>IF($C362="","",
IF(Q$352&lt;&gt;"",IF($D362="Genau",
           IF(COUNTIF(Dienstplan!P$6:P$55,$C362)=VLOOKUP($C362,Besetzung!$B$2:$I$51,$F$24,0),"","&lt;&gt;"&amp;VLOOKUP($C362,Besetzung!$B$2:$I$51,$F$24,0)&amp;" "&amp;$C362),
IF($D362="Mindestens",
           IF(COUNTIF(Dienstplan!P$6:P$55,$C362)&gt;=VLOOKUP($C362,Besetzung!$B$2:$I$51,$F$24,0),"","&lt;"&amp;VLOOKUP($C362,Besetzung!$B$2:$I$51,$F$24,0)&amp;" "&amp;$C362),
IF($D362="Höchstens",
           IF(COUNTIF(Dienstplan!P$6:P$55,$C362)&lt;=VLOOKUP($C362,Besetzung!$B$2:$I$51,$F$24,0),"","&gt;"&amp;VLOOKUP($C362,Besetzung!$B$2:$I$51,$F$24,0)&amp;" "&amp;$C362),
"sonst"))),
IF($D362="Genau",
           IF(COUNTIF(Dienstplan!P$6:P$55,$C362)=VLOOKUP($C362,Besetzung!$B$2:$I$51,Q$351+1,0),"","&lt;&gt;"&amp;VLOOKUP($C362,Besetzung!$B$2:$I$51,Q$351+1,0)&amp;" "&amp;$C362),
IF($D362="Mindestens",
           IF(COUNTIF(Dienstplan!P$6:P$55,$C362)&gt;=VLOOKUP($C362,Besetzung!$B$2:$I$51,Q$351+1,0),"","&lt;"&amp;VLOOKUP($C362,Besetzung!$B$2:$I$51,Q$351+1,0)&amp;" "&amp;$C362),
IF($D362="Höchstens",
           IF(COUNTIF(Dienstplan!P$6:P$55,$C362)&lt;=VLOOKUP($C362,Besetzung!$B$2:$I$51,Q$351+1,0),"","&gt;"&amp;VLOOKUP($C362,Besetzung!$B$2:$I$51,Q$351+1,0)&amp;" "&amp;$C362),
"sonst")))))</f>
        <v/>
      </c>
      <c r="R362" s="37" t="str">
        <f>IF($C362="","",
IF(R$352&lt;&gt;"",IF($D362="Genau",
           IF(COUNTIF(Dienstplan!Q$6:Q$55,$C362)=VLOOKUP($C362,Besetzung!$B$2:$I$51,$F$24,0),"","&lt;&gt;"&amp;VLOOKUP($C362,Besetzung!$B$2:$I$51,$F$24,0)&amp;" "&amp;$C362),
IF($D362="Mindestens",
           IF(COUNTIF(Dienstplan!Q$6:Q$55,$C362)&gt;=VLOOKUP($C362,Besetzung!$B$2:$I$51,$F$24,0),"","&lt;"&amp;VLOOKUP($C362,Besetzung!$B$2:$I$51,$F$24,0)&amp;" "&amp;$C362),
IF($D362="Höchstens",
           IF(COUNTIF(Dienstplan!Q$6:Q$55,$C362)&lt;=VLOOKUP($C362,Besetzung!$B$2:$I$51,$F$24,0),"","&gt;"&amp;VLOOKUP($C362,Besetzung!$B$2:$I$51,$F$24,0)&amp;" "&amp;$C362),
"sonst"))),
IF($D362="Genau",
           IF(COUNTIF(Dienstplan!Q$6:Q$55,$C362)=VLOOKUP($C362,Besetzung!$B$2:$I$51,R$351+1,0),"","&lt;&gt;"&amp;VLOOKUP($C362,Besetzung!$B$2:$I$51,R$351+1,0)&amp;" "&amp;$C362),
IF($D362="Mindestens",
           IF(COUNTIF(Dienstplan!Q$6:Q$55,$C362)&gt;=VLOOKUP($C362,Besetzung!$B$2:$I$51,R$351+1,0),"","&lt;"&amp;VLOOKUP($C362,Besetzung!$B$2:$I$51,R$351+1,0)&amp;" "&amp;$C362),
IF($D362="Höchstens",
           IF(COUNTIF(Dienstplan!Q$6:Q$55,$C362)&lt;=VLOOKUP($C362,Besetzung!$B$2:$I$51,R$351+1,0),"","&gt;"&amp;VLOOKUP($C362,Besetzung!$B$2:$I$51,R$351+1,0)&amp;" "&amp;$C362),
"sonst")))))</f>
        <v/>
      </c>
      <c r="S362" s="37" t="str">
        <f>IF($C362="","",
IF(S$352&lt;&gt;"",IF($D362="Genau",
           IF(COUNTIF(Dienstplan!R$6:R$55,$C362)=VLOOKUP($C362,Besetzung!$B$2:$I$51,$F$24,0),"","&lt;&gt;"&amp;VLOOKUP($C362,Besetzung!$B$2:$I$51,$F$24,0)&amp;" "&amp;$C362),
IF($D362="Mindestens",
           IF(COUNTIF(Dienstplan!R$6:R$55,$C362)&gt;=VLOOKUP($C362,Besetzung!$B$2:$I$51,$F$24,0),"","&lt;"&amp;VLOOKUP($C362,Besetzung!$B$2:$I$51,$F$24,0)&amp;" "&amp;$C362),
IF($D362="Höchstens",
           IF(COUNTIF(Dienstplan!R$6:R$55,$C362)&lt;=VLOOKUP($C362,Besetzung!$B$2:$I$51,$F$24,0),"","&gt;"&amp;VLOOKUP($C362,Besetzung!$B$2:$I$51,$F$24,0)&amp;" "&amp;$C362),
"sonst"))),
IF($D362="Genau",
           IF(COUNTIF(Dienstplan!R$6:R$55,$C362)=VLOOKUP($C362,Besetzung!$B$2:$I$51,S$351+1,0),"","&lt;&gt;"&amp;VLOOKUP($C362,Besetzung!$B$2:$I$51,S$351+1,0)&amp;" "&amp;$C362),
IF($D362="Mindestens",
           IF(COUNTIF(Dienstplan!R$6:R$55,$C362)&gt;=VLOOKUP($C362,Besetzung!$B$2:$I$51,S$351+1,0),"","&lt;"&amp;VLOOKUP($C362,Besetzung!$B$2:$I$51,S$351+1,0)&amp;" "&amp;$C362),
IF($D362="Höchstens",
           IF(COUNTIF(Dienstplan!R$6:R$55,$C362)&lt;=VLOOKUP($C362,Besetzung!$B$2:$I$51,S$351+1,0),"","&gt;"&amp;VLOOKUP($C362,Besetzung!$B$2:$I$51,S$351+1,0)&amp;" "&amp;$C362),
"sonst")))))</f>
        <v/>
      </c>
      <c r="T362" s="37" t="str">
        <f>IF($C362="","",
IF(T$352&lt;&gt;"",IF($D362="Genau",
           IF(COUNTIF(Dienstplan!S$6:S$55,$C362)=VLOOKUP($C362,Besetzung!$B$2:$I$51,$F$24,0),"","&lt;&gt;"&amp;VLOOKUP($C362,Besetzung!$B$2:$I$51,$F$24,0)&amp;" "&amp;$C362),
IF($D362="Mindestens",
           IF(COUNTIF(Dienstplan!S$6:S$55,$C362)&gt;=VLOOKUP($C362,Besetzung!$B$2:$I$51,$F$24,0),"","&lt;"&amp;VLOOKUP($C362,Besetzung!$B$2:$I$51,$F$24,0)&amp;" "&amp;$C362),
IF($D362="Höchstens",
           IF(COUNTIF(Dienstplan!S$6:S$55,$C362)&lt;=VLOOKUP($C362,Besetzung!$B$2:$I$51,$F$24,0),"","&gt;"&amp;VLOOKUP($C362,Besetzung!$B$2:$I$51,$F$24,0)&amp;" "&amp;$C362),
"sonst"))),
IF($D362="Genau",
           IF(COUNTIF(Dienstplan!S$6:S$55,$C362)=VLOOKUP($C362,Besetzung!$B$2:$I$51,T$351+1,0),"","&lt;&gt;"&amp;VLOOKUP($C362,Besetzung!$B$2:$I$51,T$351+1,0)&amp;" "&amp;$C362),
IF($D362="Mindestens",
           IF(COUNTIF(Dienstplan!S$6:S$55,$C362)&gt;=VLOOKUP($C362,Besetzung!$B$2:$I$51,T$351+1,0),"","&lt;"&amp;VLOOKUP($C362,Besetzung!$B$2:$I$51,T$351+1,0)&amp;" "&amp;$C362),
IF($D362="Höchstens",
           IF(COUNTIF(Dienstplan!S$6:S$55,$C362)&lt;=VLOOKUP($C362,Besetzung!$B$2:$I$51,T$351+1,0),"","&gt;"&amp;VLOOKUP($C362,Besetzung!$B$2:$I$51,T$351+1,0)&amp;" "&amp;$C362),
"sonst")))))</f>
        <v/>
      </c>
      <c r="U362" s="37" t="str">
        <f>IF($C362="","",
IF(U$352&lt;&gt;"",IF($D362="Genau",
           IF(COUNTIF(Dienstplan!T$6:T$55,$C362)=VLOOKUP($C362,Besetzung!$B$2:$I$51,$F$24,0),"","&lt;&gt;"&amp;VLOOKUP($C362,Besetzung!$B$2:$I$51,$F$24,0)&amp;" "&amp;$C362),
IF($D362="Mindestens",
           IF(COUNTIF(Dienstplan!T$6:T$55,$C362)&gt;=VLOOKUP($C362,Besetzung!$B$2:$I$51,$F$24,0),"","&lt;"&amp;VLOOKUP($C362,Besetzung!$B$2:$I$51,$F$24,0)&amp;" "&amp;$C362),
IF($D362="Höchstens",
           IF(COUNTIF(Dienstplan!T$6:T$55,$C362)&lt;=VLOOKUP($C362,Besetzung!$B$2:$I$51,$F$24,0),"","&gt;"&amp;VLOOKUP($C362,Besetzung!$B$2:$I$51,$F$24,0)&amp;" "&amp;$C362),
"sonst"))),
IF($D362="Genau",
           IF(COUNTIF(Dienstplan!T$6:T$55,$C362)=VLOOKUP($C362,Besetzung!$B$2:$I$51,U$351+1,0),"","&lt;&gt;"&amp;VLOOKUP($C362,Besetzung!$B$2:$I$51,U$351+1,0)&amp;" "&amp;$C362),
IF($D362="Mindestens",
           IF(COUNTIF(Dienstplan!T$6:T$55,$C362)&gt;=VLOOKUP($C362,Besetzung!$B$2:$I$51,U$351+1,0),"","&lt;"&amp;VLOOKUP($C362,Besetzung!$B$2:$I$51,U$351+1,0)&amp;" "&amp;$C362),
IF($D362="Höchstens",
           IF(COUNTIF(Dienstplan!T$6:T$55,$C362)&lt;=VLOOKUP($C362,Besetzung!$B$2:$I$51,U$351+1,0),"","&gt;"&amp;VLOOKUP($C362,Besetzung!$B$2:$I$51,U$351+1,0)&amp;" "&amp;$C362),
"sonst")))))</f>
        <v/>
      </c>
      <c r="V362" s="37" t="str">
        <f>IF($C362="","",
IF(V$352&lt;&gt;"",IF($D362="Genau",
           IF(COUNTIF(Dienstplan!U$6:U$55,$C362)=VLOOKUP($C362,Besetzung!$B$2:$I$51,$F$24,0),"","&lt;&gt;"&amp;VLOOKUP($C362,Besetzung!$B$2:$I$51,$F$24,0)&amp;" "&amp;$C362),
IF($D362="Mindestens",
           IF(COUNTIF(Dienstplan!U$6:U$55,$C362)&gt;=VLOOKUP($C362,Besetzung!$B$2:$I$51,$F$24,0),"","&lt;"&amp;VLOOKUP($C362,Besetzung!$B$2:$I$51,$F$24,0)&amp;" "&amp;$C362),
IF($D362="Höchstens",
           IF(COUNTIF(Dienstplan!U$6:U$55,$C362)&lt;=VLOOKUP($C362,Besetzung!$B$2:$I$51,$F$24,0),"","&gt;"&amp;VLOOKUP($C362,Besetzung!$B$2:$I$51,$F$24,0)&amp;" "&amp;$C362),
"sonst"))),
IF($D362="Genau",
           IF(COUNTIF(Dienstplan!U$6:U$55,$C362)=VLOOKUP($C362,Besetzung!$B$2:$I$51,V$351+1,0),"","&lt;&gt;"&amp;VLOOKUP($C362,Besetzung!$B$2:$I$51,V$351+1,0)&amp;" "&amp;$C362),
IF($D362="Mindestens",
           IF(COUNTIF(Dienstplan!U$6:U$55,$C362)&gt;=VLOOKUP($C362,Besetzung!$B$2:$I$51,V$351+1,0),"","&lt;"&amp;VLOOKUP($C362,Besetzung!$B$2:$I$51,V$351+1,0)&amp;" "&amp;$C362),
IF($D362="Höchstens",
           IF(COUNTIF(Dienstplan!U$6:U$55,$C362)&lt;=VLOOKUP($C362,Besetzung!$B$2:$I$51,V$351+1,0),"","&gt;"&amp;VLOOKUP($C362,Besetzung!$B$2:$I$51,V$351+1,0)&amp;" "&amp;$C362),
"sonst")))))</f>
        <v/>
      </c>
      <c r="W362" s="37" t="str">
        <f>IF($C362="","",
IF(W$352&lt;&gt;"",IF($D362="Genau",
           IF(COUNTIF(Dienstplan!V$6:V$55,$C362)=VLOOKUP($C362,Besetzung!$B$2:$I$51,$F$24,0),"","&lt;&gt;"&amp;VLOOKUP($C362,Besetzung!$B$2:$I$51,$F$24,0)&amp;" "&amp;$C362),
IF($D362="Mindestens",
           IF(COUNTIF(Dienstplan!V$6:V$55,$C362)&gt;=VLOOKUP($C362,Besetzung!$B$2:$I$51,$F$24,0),"","&lt;"&amp;VLOOKUP($C362,Besetzung!$B$2:$I$51,$F$24,0)&amp;" "&amp;$C362),
IF($D362="Höchstens",
           IF(COUNTIF(Dienstplan!V$6:V$55,$C362)&lt;=VLOOKUP($C362,Besetzung!$B$2:$I$51,$F$24,0),"","&gt;"&amp;VLOOKUP($C362,Besetzung!$B$2:$I$51,$F$24,0)&amp;" "&amp;$C362),
"sonst"))),
IF($D362="Genau",
           IF(COUNTIF(Dienstplan!V$6:V$55,$C362)=VLOOKUP($C362,Besetzung!$B$2:$I$51,W$351+1,0),"","&lt;&gt;"&amp;VLOOKUP($C362,Besetzung!$B$2:$I$51,W$351+1,0)&amp;" "&amp;$C362),
IF($D362="Mindestens",
           IF(COUNTIF(Dienstplan!V$6:V$55,$C362)&gt;=VLOOKUP($C362,Besetzung!$B$2:$I$51,W$351+1,0),"","&lt;"&amp;VLOOKUP($C362,Besetzung!$B$2:$I$51,W$351+1,0)&amp;" "&amp;$C362),
IF($D362="Höchstens",
           IF(COUNTIF(Dienstplan!V$6:V$55,$C362)&lt;=VLOOKUP($C362,Besetzung!$B$2:$I$51,W$351+1,0),"","&gt;"&amp;VLOOKUP($C362,Besetzung!$B$2:$I$51,W$351+1,0)&amp;" "&amp;$C362),
"sonst")))))</f>
        <v/>
      </c>
      <c r="X362" s="37" t="str">
        <f>IF($C362="","",
IF(X$352&lt;&gt;"",IF($D362="Genau",
           IF(COUNTIF(Dienstplan!W$6:W$55,$C362)=VLOOKUP($C362,Besetzung!$B$2:$I$51,$F$24,0),"","&lt;&gt;"&amp;VLOOKUP($C362,Besetzung!$B$2:$I$51,$F$24,0)&amp;" "&amp;$C362),
IF($D362="Mindestens",
           IF(COUNTIF(Dienstplan!W$6:W$55,$C362)&gt;=VLOOKUP($C362,Besetzung!$B$2:$I$51,$F$24,0),"","&lt;"&amp;VLOOKUP($C362,Besetzung!$B$2:$I$51,$F$24,0)&amp;" "&amp;$C362),
IF($D362="Höchstens",
           IF(COUNTIF(Dienstplan!W$6:W$55,$C362)&lt;=VLOOKUP($C362,Besetzung!$B$2:$I$51,$F$24,0),"","&gt;"&amp;VLOOKUP($C362,Besetzung!$B$2:$I$51,$F$24,0)&amp;" "&amp;$C362),
"sonst"))),
IF($D362="Genau",
           IF(COUNTIF(Dienstplan!W$6:W$55,$C362)=VLOOKUP($C362,Besetzung!$B$2:$I$51,X$351+1,0),"","&lt;&gt;"&amp;VLOOKUP($C362,Besetzung!$B$2:$I$51,X$351+1,0)&amp;" "&amp;$C362),
IF($D362="Mindestens",
           IF(COUNTIF(Dienstplan!W$6:W$55,$C362)&gt;=VLOOKUP($C362,Besetzung!$B$2:$I$51,X$351+1,0),"","&lt;"&amp;VLOOKUP($C362,Besetzung!$B$2:$I$51,X$351+1,0)&amp;" "&amp;$C362),
IF($D362="Höchstens",
           IF(COUNTIF(Dienstplan!W$6:W$55,$C362)&lt;=VLOOKUP($C362,Besetzung!$B$2:$I$51,X$351+1,0),"","&gt;"&amp;VLOOKUP($C362,Besetzung!$B$2:$I$51,X$351+1,0)&amp;" "&amp;$C362),
"sonst")))))</f>
        <v/>
      </c>
      <c r="Y362" s="37" t="str">
        <f>IF($C362="","",
IF(Y$352&lt;&gt;"",IF($D362="Genau",
           IF(COUNTIF(Dienstplan!X$6:X$55,$C362)=VLOOKUP($C362,Besetzung!$B$2:$I$51,$F$24,0),"","&lt;&gt;"&amp;VLOOKUP($C362,Besetzung!$B$2:$I$51,$F$24,0)&amp;" "&amp;$C362),
IF($D362="Mindestens",
           IF(COUNTIF(Dienstplan!X$6:X$55,$C362)&gt;=VLOOKUP($C362,Besetzung!$B$2:$I$51,$F$24,0),"","&lt;"&amp;VLOOKUP($C362,Besetzung!$B$2:$I$51,$F$24,0)&amp;" "&amp;$C362),
IF($D362="Höchstens",
           IF(COUNTIF(Dienstplan!X$6:X$55,$C362)&lt;=VLOOKUP($C362,Besetzung!$B$2:$I$51,$F$24,0),"","&gt;"&amp;VLOOKUP($C362,Besetzung!$B$2:$I$51,$F$24,0)&amp;" "&amp;$C362),
"sonst"))),
IF($D362="Genau",
           IF(COUNTIF(Dienstplan!X$6:X$55,$C362)=VLOOKUP($C362,Besetzung!$B$2:$I$51,Y$351+1,0),"","&lt;&gt;"&amp;VLOOKUP($C362,Besetzung!$B$2:$I$51,Y$351+1,0)&amp;" "&amp;$C362),
IF($D362="Mindestens",
           IF(COUNTIF(Dienstplan!X$6:X$55,$C362)&gt;=VLOOKUP($C362,Besetzung!$B$2:$I$51,Y$351+1,0),"","&lt;"&amp;VLOOKUP($C362,Besetzung!$B$2:$I$51,Y$351+1,0)&amp;" "&amp;$C362),
IF($D362="Höchstens",
           IF(COUNTIF(Dienstplan!X$6:X$55,$C362)&lt;=VLOOKUP($C362,Besetzung!$B$2:$I$51,Y$351+1,0),"","&gt;"&amp;VLOOKUP($C362,Besetzung!$B$2:$I$51,Y$351+1,0)&amp;" "&amp;$C362),
"sonst")))))</f>
        <v/>
      </c>
      <c r="Z362" s="37" t="str">
        <f>IF($C362="","",
IF(Z$352&lt;&gt;"",IF($D362="Genau",
           IF(COUNTIF(Dienstplan!Y$6:Y$55,$C362)=VLOOKUP($C362,Besetzung!$B$2:$I$51,$F$24,0),"","&lt;&gt;"&amp;VLOOKUP($C362,Besetzung!$B$2:$I$51,$F$24,0)&amp;" "&amp;$C362),
IF($D362="Mindestens",
           IF(COUNTIF(Dienstplan!Y$6:Y$55,$C362)&gt;=VLOOKUP($C362,Besetzung!$B$2:$I$51,$F$24,0),"","&lt;"&amp;VLOOKUP($C362,Besetzung!$B$2:$I$51,$F$24,0)&amp;" "&amp;$C362),
IF($D362="Höchstens",
           IF(COUNTIF(Dienstplan!Y$6:Y$55,$C362)&lt;=VLOOKUP($C362,Besetzung!$B$2:$I$51,$F$24,0),"","&gt;"&amp;VLOOKUP($C362,Besetzung!$B$2:$I$51,$F$24,0)&amp;" "&amp;$C362),
"sonst"))),
IF($D362="Genau",
           IF(COUNTIF(Dienstplan!Y$6:Y$55,$C362)=VLOOKUP($C362,Besetzung!$B$2:$I$51,Z$351+1,0),"","&lt;&gt;"&amp;VLOOKUP($C362,Besetzung!$B$2:$I$51,Z$351+1,0)&amp;" "&amp;$C362),
IF($D362="Mindestens",
           IF(COUNTIF(Dienstplan!Y$6:Y$55,$C362)&gt;=VLOOKUP($C362,Besetzung!$B$2:$I$51,Z$351+1,0),"","&lt;"&amp;VLOOKUP($C362,Besetzung!$B$2:$I$51,Z$351+1,0)&amp;" "&amp;$C362),
IF($D362="Höchstens",
           IF(COUNTIF(Dienstplan!Y$6:Y$55,$C362)&lt;=VLOOKUP($C362,Besetzung!$B$2:$I$51,Z$351+1,0),"","&gt;"&amp;VLOOKUP($C362,Besetzung!$B$2:$I$51,Z$351+1,0)&amp;" "&amp;$C362),
"sonst")))))</f>
        <v/>
      </c>
      <c r="AA362" s="37" t="str">
        <f>IF($C362="","",
IF(AA$352&lt;&gt;"",IF($D362="Genau",
           IF(COUNTIF(Dienstplan!Z$6:Z$55,$C362)=VLOOKUP($C362,Besetzung!$B$2:$I$51,$F$24,0),"","&lt;&gt;"&amp;VLOOKUP($C362,Besetzung!$B$2:$I$51,$F$24,0)&amp;" "&amp;$C362),
IF($D362="Mindestens",
           IF(COUNTIF(Dienstplan!Z$6:Z$55,$C362)&gt;=VLOOKUP($C362,Besetzung!$B$2:$I$51,$F$24,0),"","&lt;"&amp;VLOOKUP($C362,Besetzung!$B$2:$I$51,$F$24,0)&amp;" "&amp;$C362),
IF($D362="Höchstens",
           IF(COUNTIF(Dienstplan!Z$6:Z$55,$C362)&lt;=VLOOKUP($C362,Besetzung!$B$2:$I$51,$F$24,0),"","&gt;"&amp;VLOOKUP($C362,Besetzung!$B$2:$I$51,$F$24,0)&amp;" "&amp;$C362),
"sonst"))),
IF($D362="Genau",
           IF(COUNTIF(Dienstplan!Z$6:Z$55,$C362)=VLOOKUP($C362,Besetzung!$B$2:$I$51,AA$351+1,0),"","&lt;&gt;"&amp;VLOOKUP($C362,Besetzung!$B$2:$I$51,AA$351+1,0)&amp;" "&amp;$C362),
IF($D362="Mindestens",
           IF(COUNTIF(Dienstplan!Z$6:Z$55,$C362)&gt;=VLOOKUP($C362,Besetzung!$B$2:$I$51,AA$351+1,0),"","&lt;"&amp;VLOOKUP($C362,Besetzung!$B$2:$I$51,AA$351+1,0)&amp;" "&amp;$C362),
IF($D362="Höchstens",
           IF(COUNTIF(Dienstplan!Z$6:Z$55,$C362)&lt;=VLOOKUP($C362,Besetzung!$B$2:$I$51,AA$351+1,0),"","&gt;"&amp;VLOOKUP($C362,Besetzung!$B$2:$I$51,AA$351+1,0)&amp;" "&amp;$C362),
"sonst")))))</f>
        <v/>
      </c>
      <c r="AB362" s="37" t="str">
        <f>IF($C362="","",
IF(AB$352&lt;&gt;"",IF($D362="Genau",
           IF(COUNTIF(Dienstplan!AA$6:AA$55,$C362)=VLOOKUP($C362,Besetzung!$B$2:$I$51,$F$24,0),"","&lt;&gt;"&amp;VLOOKUP($C362,Besetzung!$B$2:$I$51,$F$24,0)&amp;" "&amp;$C362),
IF($D362="Mindestens",
           IF(COUNTIF(Dienstplan!AA$6:AA$55,$C362)&gt;=VLOOKUP($C362,Besetzung!$B$2:$I$51,$F$24,0),"","&lt;"&amp;VLOOKUP($C362,Besetzung!$B$2:$I$51,$F$24,0)&amp;" "&amp;$C362),
IF($D362="Höchstens",
           IF(COUNTIF(Dienstplan!AA$6:AA$55,$C362)&lt;=VLOOKUP($C362,Besetzung!$B$2:$I$51,$F$24,0),"","&gt;"&amp;VLOOKUP($C362,Besetzung!$B$2:$I$51,$F$24,0)&amp;" "&amp;$C362),
"sonst"))),
IF($D362="Genau",
           IF(COUNTIF(Dienstplan!AA$6:AA$55,$C362)=VLOOKUP($C362,Besetzung!$B$2:$I$51,AB$351+1,0),"","&lt;&gt;"&amp;VLOOKUP($C362,Besetzung!$B$2:$I$51,AB$351+1,0)&amp;" "&amp;$C362),
IF($D362="Mindestens",
           IF(COUNTIF(Dienstplan!AA$6:AA$55,$C362)&gt;=VLOOKUP($C362,Besetzung!$B$2:$I$51,AB$351+1,0),"","&lt;"&amp;VLOOKUP($C362,Besetzung!$B$2:$I$51,AB$351+1,0)&amp;" "&amp;$C362),
IF($D362="Höchstens",
           IF(COUNTIF(Dienstplan!AA$6:AA$55,$C362)&lt;=VLOOKUP($C362,Besetzung!$B$2:$I$51,AB$351+1,0),"","&gt;"&amp;VLOOKUP($C362,Besetzung!$B$2:$I$51,AB$351+1,0)&amp;" "&amp;$C362),
"sonst")))))</f>
        <v/>
      </c>
      <c r="AC362" s="37" t="str">
        <f>IF($C362="","",
IF(AC$352&lt;&gt;"",IF($D362="Genau",
           IF(COUNTIF(Dienstplan!AB$6:AB$55,$C362)=VLOOKUP($C362,Besetzung!$B$2:$I$51,$F$24,0),"","&lt;&gt;"&amp;VLOOKUP($C362,Besetzung!$B$2:$I$51,$F$24,0)&amp;" "&amp;$C362),
IF($D362="Mindestens",
           IF(COUNTIF(Dienstplan!AB$6:AB$55,$C362)&gt;=VLOOKUP($C362,Besetzung!$B$2:$I$51,$F$24,0),"","&lt;"&amp;VLOOKUP($C362,Besetzung!$B$2:$I$51,$F$24,0)&amp;" "&amp;$C362),
IF($D362="Höchstens",
           IF(COUNTIF(Dienstplan!AB$6:AB$55,$C362)&lt;=VLOOKUP($C362,Besetzung!$B$2:$I$51,$F$24,0),"","&gt;"&amp;VLOOKUP($C362,Besetzung!$B$2:$I$51,$F$24,0)&amp;" "&amp;$C362),
"sonst"))),
IF($D362="Genau",
           IF(COUNTIF(Dienstplan!AB$6:AB$55,$C362)=VLOOKUP($C362,Besetzung!$B$2:$I$51,AC$351+1,0),"","&lt;&gt;"&amp;VLOOKUP($C362,Besetzung!$B$2:$I$51,AC$351+1,0)&amp;" "&amp;$C362),
IF($D362="Mindestens",
           IF(COUNTIF(Dienstplan!AB$6:AB$55,$C362)&gt;=VLOOKUP($C362,Besetzung!$B$2:$I$51,AC$351+1,0),"","&lt;"&amp;VLOOKUP($C362,Besetzung!$B$2:$I$51,AC$351+1,0)&amp;" "&amp;$C362),
IF($D362="Höchstens",
           IF(COUNTIF(Dienstplan!AB$6:AB$55,$C362)&lt;=VLOOKUP($C362,Besetzung!$B$2:$I$51,AC$351+1,0),"","&gt;"&amp;VLOOKUP($C362,Besetzung!$B$2:$I$51,AC$351+1,0)&amp;" "&amp;$C362),
"sonst")))))</f>
        <v/>
      </c>
      <c r="AD362" s="37" t="str">
        <f>IF($C362="","",
IF(AD$352&lt;&gt;"",IF($D362="Genau",
           IF(COUNTIF(Dienstplan!AC$6:AC$55,$C362)=VLOOKUP($C362,Besetzung!$B$2:$I$51,$F$24,0),"","&lt;&gt;"&amp;VLOOKUP($C362,Besetzung!$B$2:$I$51,$F$24,0)&amp;" "&amp;$C362),
IF($D362="Mindestens",
           IF(COUNTIF(Dienstplan!AC$6:AC$55,$C362)&gt;=VLOOKUP($C362,Besetzung!$B$2:$I$51,$F$24,0),"","&lt;"&amp;VLOOKUP($C362,Besetzung!$B$2:$I$51,$F$24,0)&amp;" "&amp;$C362),
IF($D362="Höchstens",
           IF(COUNTIF(Dienstplan!AC$6:AC$55,$C362)&lt;=VLOOKUP($C362,Besetzung!$B$2:$I$51,$F$24,0),"","&gt;"&amp;VLOOKUP($C362,Besetzung!$B$2:$I$51,$F$24,0)&amp;" "&amp;$C362),
"sonst"))),
IF($D362="Genau",
           IF(COUNTIF(Dienstplan!AC$6:AC$55,$C362)=VLOOKUP($C362,Besetzung!$B$2:$I$51,AD$351+1,0),"","&lt;&gt;"&amp;VLOOKUP($C362,Besetzung!$B$2:$I$51,AD$351+1,0)&amp;" "&amp;$C362),
IF($D362="Mindestens",
           IF(COUNTIF(Dienstplan!AC$6:AC$55,$C362)&gt;=VLOOKUP($C362,Besetzung!$B$2:$I$51,AD$351+1,0),"","&lt;"&amp;VLOOKUP($C362,Besetzung!$B$2:$I$51,AD$351+1,0)&amp;" "&amp;$C362),
IF($D362="Höchstens",
           IF(COUNTIF(Dienstplan!AC$6:AC$55,$C362)&lt;=VLOOKUP($C362,Besetzung!$B$2:$I$51,AD$351+1,0),"","&gt;"&amp;VLOOKUP($C362,Besetzung!$B$2:$I$51,AD$351+1,0)&amp;" "&amp;$C362),
"sonst")))))</f>
        <v/>
      </c>
      <c r="AE362" s="37" t="str">
        <f>IF($C362="","",
IF(AE$352&lt;&gt;"",IF($D362="Genau",
           IF(COUNTIF(Dienstplan!AD$6:AD$55,$C362)=VLOOKUP($C362,Besetzung!$B$2:$I$51,$F$24,0),"","&lt;&gt;"&amp;VLOOKUP($C362,Besetzung!$B$2:$I$51,$F$24,0)&amp;" "&amp;$C362),
IF($D362="Mindestens",
           IF(COUNTIF(Dienstplan!AD$6:AD$55,$C362)&gt;=VLOOKUP($C362,Besetzung!$B$2:$I$51,$F$24,0),"","&lt;"&amp;VLOOKUP($C362,Besetzung!$B$2:$I$51,$F$24,0)&amp;" "&amp;$C362),
IF($D362="Höchstens",
           IF(COUNTIF(Dienstplan!AD$6:AD$55,$C362)&lt;=VLOOKUP($C362,Besetzung!$B$2:$I$51,$F$24,0),"","&gt;"&amp;VLOOKUP($C362,Besetzung!$B$2:$I$51,$F$24,0)&amp;" "&amp;$C362),
"sonst"))),
IF($D362="Genau",
           IF(COUNTIF(Dienstplan!AD$6:AD$55,$C362)=VLOOKUP($C362,Besetzung!$B$2:$I$51,AE$351+1,0),"","&lt;&gt;"&amp;VLOOKUP($C362,Besetzung!$B$2:$I$51,AE$351+1,0)&amp;" "&amp;$C362),
IF($D362="Mindestens",
           IF(COUNTIF(Dienstplan!AD$6:AD$55,$C362)&gt;=VLOOKUP($C362,Besetzung!$B$2:$I$51,AE$351+1,0),"","&lt;"&amp;VLOOKUP($C362,Besetzung!$B$2:$I$51,AE$351+1,0)&amp;" "&amp;$C362),
IF($D362="Höchstens",
           IF(COUNTIF(Dienstplan!AD$6:AD$55,$C362)&lt;=VLOOKUP($C362,Besetzung!$B$2:$I$51,AE$351+1,0),"","&gt;"&amp;VLOOKUP($C362,Besetzung!$B$2:$I$51,AE$351+1,0)&amp;" "&amp;$C362),
"sonst")))))</f>
        <v/>
      </c>
      <c r="AF362" s="37" t="str">
        <f>IF($C362="","",
IF(AF$352&lt;&gt;"",IF($D362="Genau",
           IF(COUNTIF(Dienstplan!AE$6:AE$55,$C362)=VLOOKUP($C362,Besetzung!$B$2:$I$51,$F$24,0),"","&lt;&gt;"&amp;VLOOKUP($C362,Besetzung!$B$2:$I$51,$F$24,0)&amp;" "&amp;$C362),
IF($D362="Mindestens",
           IF(COUNTIF(Dienstplan!AE$6:AE$55,$C362)&gt;=VLOOKUP($C362,Besetzung!$B$2:$I$51,$F$24,0),"","&lt;"&amp;VLOOKUP($C362,Besetzung!$B$2:$I$51,$F$24,0)&amp;" "&amp;$C362),
IF($D362="Höchstens",
           IF(COUNTIF(Dienstplan!AE$6:AE$55,$C362)&lt;=VLOOKUP($C362,Besetzung!$B$2:$I$51,$F$24,0),"","&gt;"&amp;VLOOKUP($C362,Besetzung!$B$2:$I$51,$F$24,0)&amp;" "&amp;$C362),
"sonst"))),
IF($D362="Genau",
           IF(COUNTIF(Dienstplan!AE$6:AE$55,$C362)=VLOOKUP($C362,Besetzung!$B$2:$I$51,AF$351+1,0),"","&lt;&gt;"&amp;VLOOKUP($C362,Besetzung!$B$2:$I$51,AF$351+1,0)&amp;" "&amp;$C362),
IF($D362="Mindestens",
           IF(COUNTIF(Dienstplan!AE$6:AE$55,$C362)&gt;=VLOOKUP($C362,Besetzung!$B$2:$I$51,AF$351+1,0),"","&lt;"&amp;VLOOKUP($C362,Besetzung!$B$2:$I$51,AF$351+1,0)&amp;" "&amp;$C362),
IF($D362="Höchstens",
           IF(COUNTIF(Dienstplan!AE$6:AE$55,$C362)&lt;=VLOOKUP($C362,Besetzung!$B$2:$I$51,AF$351+1,0),"","&gt;"&amp;VLOOKUP($C362,Besetzung!$B$2:$I$51,AF$351+1,0)&amp;" "&amp;$C362),
"sonst")))))</f>
        <v/>
      </c>
      <c r="AG362" s="37" t="str">
        <f>IF($C362="","",
IF(AG$352&lt;&gt;"",IF($D362="Genau",
           IF(COUNTIF(Dienstplan!AF$6:AF$55,$C362)=VLOOKUP($C362,Besetzung!$B$2:$I$51,$F$24,0),"","&lt;&gt;"&amp;VLOOKUP($C362,Besetzung!$B$2:$I$51,$F$24,0)&amp;" "&amp;$C362),
IF($D362="Mindestens",
           IF(COUNTIF(Dienstplan!AF$6:AF$55,$C362)&gt;=VLOOKUP($C362,Besetzung!$B$2:$I$51,$F$24,0),"","&lt;"&amp;VLOOKUP($C362,Besetzung!$B$2:$I$51,$F$24,0)&amp;" "&amp;$C362),
IF($D362="Höchstens",
           IF(COUNTIF(Dienstplan!AF$6:AF$55,$C362)&lt;=VLOOKUP($C362,Besetzung!$B$2:$I$51,$F$24,0),"","&gt;"&amp;VLOOKUP($C362,Besetzung!$B$2:$I$51,$F$24,0)&amp;" "&amp;$C362),
"sonst"))),
IF($D362="Genau",
           IF(COUNTIF(Dienstplan!AF$6:AF$55,$C362)=VLOOKUP($C362,Besetzung!$B$2:$I$51,AG$351+1,0),"","&lt;&gt;"&amp;VLOOKUP($C362,Besetzung!$B$2:$I$51,AG$351+1,0)&amp;" "&amp;$C362),
IF($D362="Mindestens",
           IF(COUNTIF(Dienstplan!AF$6:AF$55,$C362)&gt;=VLOOKUP($C362,Besetzung!$B$2:$I$51,AG$351+1,0),"","&lt;"&amp;VLOOKUP($C362,Besetzung!$B$2:$I$51,AG$351+1,0)&amp;" "&amp;$C362),
IF($D362="Höchstens",
           IF(COUNTIF(Dienstplan!AF$6:AF$55,$C362)&lt;=VLOOKUP($C362,Besetzung!$B$2:$I$51,AG$351+1,0),"","&gt;"&amp;VLOOKUP($C362,Besetzung!$B$2:$I$51,AG$351+1,0)&amp;" "&amp;$C362),
"sonst")))))</f>
        <v/>
      </c>
      <c r="AH362" s="37" t="str">
        <f>IF($C362="","",
IF(AH$352&lt;&gt;"",IF($D362="Genau",
           IF(COUNTIF(Dienstplan!AG$6:AG$55,$C362)=VLOOKUP($C362,Besetzung!$B$2:$I$51,$F$24,0),"","&lt;&gt;"&amp;VLOOKUP($C362,Besetzung!$B$2:$I$51,$F$24,0)&amp;" "&amp;$C362),
IF($D362="Mindestens",
           IF(COUNTIF(Dienstplan!AG$6:AG$55,$C362)&gt;=VLOOKUP($C362,Besetzung!$B$2:$I$51,$F$24,0),"","&lt;"&amp;VLOOKUP($C362,Besetzung!$B$2:$I$51,$F$24,0)&amp;" "&amp;$C362),
IF($D362="Höchstens",
           IF(COUNTIF(Dienstplan!AG$6:AG$55,$C362)&lt;=VLOOKUP($C362,Besetzung!$B$2:$I$51,$F$24,0),"","&gt;"&amp;VLOOKUP($C362,Besetzung!$B$2:$I$51,$F$24,0)&amp;" "&amp;$C362),
"sonst"))),
IF($D362="Genau",
           IF(COUNTIF(Dienstplan!AG$6:AG$55,$C362)=VLOOKUP($C362,Besetzung!$B$2:$I$51,AH$351+1,0),"","&lt;&gt;"&amp;VLOOKUP($C362,Besetzung!$B$2:$I$51,AH$351+1,0)&amp;" "&amp;$C362),
IF($D362="Mindestens",
           IF(COUNTIF(Dienstplan!AG$6:AG$55,$C362)&gt;=VLOOKUP($C362,Besetzung!$B$2:$I$51,AH$351+1,0),"","&lt;"&amp;VLOOKUP($C362,Besetzung!$B$2:$I$51,AH$351+1,0)&amp;" "&amp;$C362),
IF($D362="Höchstens",
           IF(COUNTIF(Dienstplan!AG$6:AG$55,$C362)&lt;=VLOOKUP($C362,Besetzung!$B$2:$I$51,AH$351+1,0),"","&gt;"&amp;VLOOKUP($C362,Besetzung!$B$2:$I$51,AH$351+1,0)&amp;" "&amp;$C362),
"sonst")))))</f>
        <v/>
      </c>
      <c r="AI362" s="37" t="str">
        <f>IF($C362="","",
IF(AI$352&lt;&gt;"",IF($D362="Genau",
           IF(COUNTIF(Dienstplan!AH$6:AH$55,$C362)=VLOOKUP($C362,Besetzung!$B$2:$I$51,$F$24,0),"","&lt;&gt;"&amp;VLOOKUP($C362,Besetzung!$B$2:$I$51,$F$24,0)&amp;" "&amp;$C362),
IF($D362="Mindestens",
           IF(COUNTIF(Dienstplan!AH$6:AH$55,$C362)&gt;=VLOOKUP($C362,Besetzung!$B$2:$I$51,$F$24,0),"","&lt;"&amp;VLOOKUP($C362,Besetzung!$B$2:$I$51,$F$24,0)&amp;" "&amp;$C362),
IF($D362="Höchstens",
           IF(COUNTIF(Dienstplan!AH$6:AH$55,$C362)&lt;=VLOOKUP($C362,Besetzung!$B$2:$I$51,$F$24,0),"","&gt;"&amp;VLOOKUP($C362,Besetzung!$B$2:$I$51,$F$24,0)&amp;" "&amp;$C362),
"sonst"))),
IF($D362="Genau",
           IF(COUNTIF(Dienstplan!AH$6:AH$55,$C362)=VLOOKUP($C362,Besetzung!$B$2:$I$51,AI$351+1,0),"","&lt;&gt;"&amp;VLOOKUP($C362,Besetzung!$B$2:$I$51,AI$351+1,0)&amp;" "&amp;$C362),
IF($D362="Mindestens",
           IF(COUNTIF(Dienstplan!AH$6:AH$55,$C362)&gt;=VLOOKUP($C362,Besetzung!$B$2:$I$51,AI$351+1,0),"","&lt;"&amp;VLOOKUP($C362,Besetzung!$B$2:$I$51,AI$351+1,0)&amp;" "&amp;$C362),
IF($D362="Höchstens",
           IF(COUNTIF(Dienstplan!AH$6:AH$55,$C362)&lt;=VLOOKUP($C362,Besetzung!$B$2:$I$51,AI$351+1,0),"","&gt;"&amp;VLOOKUP($C362,Besetzung!$B$2:$I$51,AI$351+1,0)&amp;" "&amp;$C362),
"sonst")))))</f>
        <v/>
      </c>
      <c r="AJ362" s="37" t="str">
        <f>IF($C362="","",
IF(AJ$352&lt;&gt;"",IF($D362="Genau",
           IF(COUNTIF(Dienstplan!AI$6:AI$55,$C362)=VLOOKUP($C362,Besetzung!$B$2:$I$51,$F$24,0),"","&lt;&gt;"&amp;VLOOKUP($C362,Besetzung!$B$2:$I$51,$F$24,0)&amp;" "&amp;$C362),
IF($D362="Mindestens",
           IF(COUNTIF(Dienstplan!AI$6:AI$55,$C362)&gt;=VLOOKUP($C362,Besetzung!$B$2:$I$51,$F$24,0),"","&lt;"&amp;VLOOKUP($C362,Besetzung!$B$2:$I$51,$F$24,0)&amp;" "&amp;$C362),
IF($D362="Höchstens",
           IF(COUNTIF(Dienstplan!AI$6:AI$55,$C362)&lt;=VLOOKUP($C362,Besetzung!$B$2:$I$51,$F$24,0),"","&gt;"&amp;VLOOKUP($C362,Besetzung!$B$2:$I$51,$F$24,0)&amp;" "&amp;$C362),
"sonst"))),
IF($D362="Genau",
           IF(COUNTIF(Dienstplan!AI$6:AI$55,$C362)=VLOOKUP($C362,Besetzung!$B$2:$I$51,AJ$351+1,0),"","&lt;&gt;"&amp;VLOOKUP($C362,Besetzung!$B$2:$I$51,AJ$351+1,0)&amp;" "&amp;$C362),
IF($D362="Mindestens",
           IF(COUNTIF(Dienstplan!AI$6:AI$55,$C362)&gt;=VLOOKUP($C362,Besetzung!$B$2:$I$51,AJ$351+1,0),"","&lt;"&amp;VLOOKUP($C362,Besetzung!$B$2:$I$51,AJ$351+1,0)&amp;" "&amp;$C362),
IF($D362="Höchstens",
           IF(COUNTIF(Dienstplan!AI$6:AI$55,$C362)&lt;=VLOOKUP($C362,Besetzung!$B$2:$I$51,AJ$351+1,0),"","&gt;"&amp;VLOOKUP($C362,Besetzung!$B$2:$I$51,AJ$351+1,0)&amp;" "&amp;$C362),
"sonst")))))</f>
        <v/>
      </c>
      <c r="AK362" s="32" t="str">
        <f>IF($C362="","",
IF(AK$352&lt;&gt;"",IF($D362="Genau",
           IF(COUNTIF(Dienstplan!AJ$6:AJ$55,$C362)=VLOOKUP($C362,Besetzung!$B$2:$I$51,$F$24,0),"","&lt;&gt;"&amp;VLOOKUP($C362,Besetzung!$B$2:$I$51,$F$24,0)&amp;" "&amp;$C362),
IF($D362="Mindestens",
           IF(COUNTIF(Dienstplan!AJ$6:AJ$55,$C362)&gt;=VLOOKUP($C362,Besetzung!$B$2:$I$51,$F$24,0),"","&lt;"&amp;VLOOKUP($C362,Besetzung!$B$2:$I$51,$F$24,0)&amp;" "&amp;$C362),
IF($D362="Höchstens",
           IF(COUNTIF(Dienstplan!AJ$6:AJ$55,$C362)&lt;=VLOOKUP($C362,Besetzung!$B$2:$I$51,$F$24,0),"","&gt;"&amp;VLOOKUP($C362,Besetzung!$B$2:$I$51,$F$24,0)&amp;" "&amp;$C362),
"sonst"))),
IF($D362="Genau",
           IF(COUNTIF(Dienstplan!AJ$6:AJ$55,$C362)=VLOOKUP($C362,Besetzung!$B$2:$I$51,AK$351+1,0),"","&lt;&gt;"&amp;VLOOKUP($C362,Besetzung!$B$2:$I$51,AK$351+1,0)&amp;" "&amp;$C362),
IF($D362="Mindestens",
           IF(COUNTIF(Dienstplan!AJ$6:AJ$55,$C362)&gt;=VLOOKUP($C362,Besetzung!$B$2:$I$51,AK$351+1,0),"","&lt;"&amp;VLOOKUP($C362,Besetzung!$B$2:$I$51,AK$351+1,0)&amp;" "&amp;$C362),
IF($D362="Höchstens",
           IF(COUNTIF(Dienstplan!AJ$6:AJ$55,$C362)&lt;=VLOOKUP($C362,Besetzung!$B$2:$I$51,AK$351+1,0),"","&gt;"&amp;VLOOKUP($C362,Besetzung!$B$2:$I$51,AK$351+1,0)&amp;" "&amp;$C362),
"sonst")))))</f>
        <v/>
      </c>
    </row>
    <row r="363" spans="1:37" x14ac:dyDescent="0.25">
      <c r="A363" s="82" t="str">
        <f>IF(Feiertage!D213&lt;&gt;"",Feiertage!B213,"")</f>
        <v/>
      </c>
      <c r="C363" s="31" t="str">
        <f>Besetzung!B11</f>
        <v>F6</v>
      </c>
      <c r="D363" t="str">
        <f>Besetzung!J11</f>
        <v>Mindestens</v>
      </c>
      <c r="G363" s="31" t="str">
        <f>IF($C363="","",
IF(G$352&lt;&gt;"",IF($D363="Genau",
           IF(COUNTIF(Dienstplan!F$6:F$55,$C363)=VLOOKUP($C363,Besetzung!$B$2:$I$51,$F$24,0),"","&lt;&gt;"&amp;VLOOKUP($C363,Besetzung!$B$2:$I$51,$F$24,0)&amp;" "&amp;$C363),
IF($D363="Mindestens",
           IF(COUNTIF(Dienstplan!F$6:F$55,$C363)&gt;=VLOOKUP($C363,Besetzung!$B$2:$I$51,$F$24,0),"","&lt;"&amp;VLOOKUP($C363,Besetzung!$B$2:$I$51,$F$24,0)&amp;" "&amp;$C363),
IF($D363="Höchstens",
           IF(COUNTIF(Dienstplan!F$6:F$55,$C363)&lt;=VLOOKUP($C363,Besetzung!$B$2:$I$51,$F$24,0),"","&gt;"&amp;VLOOKUP($C363,Besetzung!$B$2:$I$51,$F$24,0)&amp;" "&amp;$C363),
"sonst"))),
IF($D363="Genau",
           IF(COUNTIF(Dienstplan!F$6:F$55,$C363)=VLOOKUP($C363,Besetzung!$B$2:$I$51,G$351+1,0),"","&lt;&gt;"&amp;VLOOKUP($C363,Besetzung!$B$2:$I$51,G$351+1,0)&amp;" "&amp;$C363),
IF($D363="Mindestens",
           IF(COUNTIF(Dienstplan!F$6:F$55,$C363)&gt;=VLOOKUP($C363,Besetzung!$B$2:$I$51,G$351+1,0),"","&lt;"&amp;VLOOKUP($C363,Besetzung!$B$2:$I$51,G$351+1,0)&amp;" "&amp;$C363),
IF($D363="Höchstens",
           IF(COUNTIF(Dienstplan!F$6:F$55,$C363)&lt;=VLOOKUP($C363,Besetzung!$B$2:$I$51,G$351+1,0),"","&gt;"&amp;VLOOKUP($C363,Besetzung!$B$2:$I$51,G$351+1,0)&amp;" "&amp;$C363),
"sonst")))))</f>
        <v/>
      </c>
      <c r="H363" s="37" t="str">
        <f>IF($C363="","",
IF(H$352&lt;&gt;"",IF($D363="Genau",
           IF(COUNTIF(Dienstplan!G$6:G$55,$C363)=VLOOKUP($C363,Besetzung!$B$2:$I$51,$F$24,0),"","&lt;&gt;"&amp;VLOOKUP($C363,Besetzung!$B$2:$I$51,$F$24,0)&amp;" "&amp;$C363),
IF($D363="Mindestens",
           IF(COUNTIF(Dienstplan!G$6:G$55,$C363)&gt;=VLOOKUP($C363,Besetzung!$B$2:$I$51,$F$24,0),"","&lt;"&amp;VLOOKUP($C363,Besetzung!$B$2:$I$51,$F$24,0)&amp;" "&amp;$C363),
IF($D363="Höchstens",
           IF(COUNTIF(Dienstplan!G$6:G$55,$C363)&lt;=VLOOKUP($C363,Besetzung!$B$2:$I$51,$F$24,0),"","&gt;"&amp;VLOOKUP($C363,Besetzung!$B$2:$I$51,$F$24,0)&amp;" "&amp;$C363),
"sonst"))),
IF($D363="Genau",
           IF(COUNTIF(Dienstplan!G$6:G$55,$C363)=VLOOKUP($C363,Besetzung!$B$2:$I$51,H$351+1,0),"","&lt;&gt;"&amp;VLOOKUP($C363,Besetzung!$B$2:$I$51,H$351+1,0)&amp;" "&amp;$C363),
IF($D363="Mindestens",
           IF(COUNTIF(Dienstplan!G$6:G$55,$C363)&gt;=VLOOKUP($C363,Besetzung!$B$2:$I$51,H$351+1,0),"","&lt;"&amp;VLOOKUP($C363,Besetzung!$B$2:$I$51,H$351+1,0)&amp;" "&amp;$C363),
IF($D363="Höchstens",
           IF(COUNTIF(Dienstplan!G$6:G$55,$C363)&lt;=VLOOKUP($C363,Besetzung!$B$2:$I$51,H$351+1,0),"","&gt;"&amp;VLOOKUP($C363,Besetzung!$B$2:$I$51,H$351+1,0)&amp;" "&amp;$C363),
"sonst")))))</f>
        <v/>
      </c>
      <c r="I363" s="37" t="str">
        <f>IF($C363="","",
IF(I$352&lt;&gt;"",IF($D363="Genau",
           IF(COUNTIF(Dienstplan!H$6:H$55,$C363)=VLOOKUP($C363,Besetzung!$B$2:$I$51,$F$24,0),"","&lt;&gt;"&amp;VLOOKUP($C363,Besetzung!$B$2:$I$51,$F$24,0)&amp;" "&amp;$C363),
IF($D363="Mindestens",
           IF(COUNTIF(Dienstplan!H$6:H$55,$C363)&gt;=VLOOKUP($C363,Besetzung!$B$2:$I$51,$F$24,0),"","&lt;"&amp;VLOOKUP($C363,Besetzung!$B$2:$I$51,$F$24,0)&amp;" "&amp;$C363),
IF($D363="Höchstens",
           IF(COUNTIF(Dienstplan!H$6:H$55,$C363)&lt;=VLOOKUP($C363,Besetzung!$B$2:$I$51,$F$24,0),"","&gt;"&amp;VLOOKUP($C363,Besetzung!$B$2:$I$51,$F$24,0)&amp;" "&amp;$C363),
"sonst"))),
IF($D363="Genau",
           IF(COUNTIF(Dienstplan!H$6:H$55,$C363)=VLOOKUP($C363,Besetzung!$B$2:$I$51,I$351+1,0),"","&lt;&gt;"&amp;VLOOKUP($C363,Besetzung!$B$2:$I$51,I$351+1,0)&amp;" "&amp;$C363),
IF($D363="Mindestens",
           IF(COUNTIF(Dienstplan!H$6:H$55,$C363)&gt;=VLOOKUP($C363,Besetzung!$B$2:$I$51,I$351+1,0),"","&lt;"&amp;VLOOKUP($C363,Besetzung!$B$2:$I$51,I$351+1,0)&amp;" "&amp;$C363),
IF($D363="Höchstens",
           IF(COUNTIF(Dienstplan!H$6:H$55,$C363)&lt;=VLOOKUP($C363,Besetzung!$B$2:$I$51,I$351+1,0),"","&gt;"&amp;VLOOKUP($C363,Besetzung!$B$2:$I$51,I$351+1,0)&amp;" "&amp;$C363),
"sonst")))))</f>
        <v/>
      </c>
      <c r="J363" s="37" t="str">
        <f>IF($C363="","",
IF(J$352&lt;&gt;"",IF($D363="Genau",
           IF(COUNTIF(Dienstplan!I$6:I$55,$C363)=VLOOKUP($C363,Besetzung!$B$2:$I$51,$F$24,0),"","&lt;&gt;"&amp;VLOOKUP($C363,Besetzung!$B$2:$I$51,$F$24,0)&amp;" "&amp;$C363),
IF($D363="Mindestens",
           IF(COUNTIF(Dienstplan!I$6:I$55,$C363)&gt;=VLOOKUP($C363,Besetzung!$B$2:$I$51,$F$24,0),"","&lt;"&amp;VLOOKUP($C363,Besetzung!$B$2:$I$51,$F$24,0)&amp;" "&amp;$C363),
IF($D363="Höchstens",
           IF(COUNTIF(Dienstplan!I$6:I$55,$C363)&lt;=VLOOKUP($C363,Besetzung!$B$2:$I$51,$F$24,0),"","&gt;"&amp;VLOOKUP($C363,Besetzung!$B$2:$I$51,$F$24,0)&amp;" "&amp;$C363),
"sonst"))),
IF($D363="Genau",
           IF(COUNTIF(Dienstplan!I$6:I$55,$C363)=VLOOKUP($C363,Besetzung!$B$2:$I$51,J$351+1,0),"","&lt;&gt;"&amp;VLOOKUP($C363,Besetzung!$B$2:$I$51,J$351+1,0)&amp;" "&amp;$C363),
IF($D363="Mindestens",
           IF(COUNTIF(Dienstplan!I$6:I$55,$C363)&gt;=VLOOKUP($C363,Besetzung!$B$2:$I$51,J$351+1,0),"","&lt;"&amp;VLOOKUP($C363,Besetzung!$B$2:$I$51,J$351+1,0)&amp;" "&amp;$C363),
IF($D363="Höchstens",
           IF(COUNTIF(Dienstplan!I$6:I$55,$C363)&lt;=VLOOKUP($C363,Besetzung!$B$2:$I$51,J$351+1,0),"","&gt;"&amp;VLOOKUP($C363,Besetzung!$B$2:$I$51,J$351+1,0)&amp;" "&amp;$C363),
"sonst")))))</f>
        <v/>
      </c>
      <c r="K363" s="37" t="str">
        <f>IF($C363="","",
IF(K$352&lt;&gt;"",IF($D363="Genau",
           IF(COUNTIF(Dienstplan!J$6:J$55,$C363)=VLOOKUP($C363,Besetzung!$B$2:$I$51,$F$24,0),"","&lt;&gt;"&amp;VLOOKUP($C363,Besetzung!$B$2:$I$51,$F$24,0)&amp;" "&amp;$C363),
IF($D363="Mindestens",
           IF(COUNTIF(Dienstplan!J$6:J$55,$C363)&gt;=VLOOKUP($C363,Besetzung!$B$2:$I$51,$F$24,0),"","&lt;"&amp;VLOOKUP($C363,Besetzung!$B$2:$I$51,$F$24,0)&amp;" "&amp;$C363),
IF($D363="Höchstens",
           IF(COUNTIF(Dienstplan!J$6:J$55,$C363)&lt;=VLOOKUP($C363,Besetzung!$B$2:$I$51,$F$24,0),"","&gt;"&amp;VLOOKUP($C363,Besetzung!$B$2:$I$51,$F$24,0)&amp;" "&amp;$C363),
"sonst"))),
IF($D363="Genau",
           IF(COUNTIF(Dienstplan!J$6:J$55,$C363)=VLOOKUP($C363,Besetzung!$B$2:$I$51,K$351+1,0),"","&lt;&gt;"&amp;VLOOKUP($C363,Besetzung!$B$2:$I$51,K$351+1,0)&amp;" "&amp;$C363),
IF($D363="Mindestens",
           IF(COUNTIF(Dienstplan!J$6:J$55,$C363)&gt;=VLOOKUP($C363,Besetzung!$B$2:$I$51,K$351+1,0),"","&lt;"&amp;VLOOKUP($C363,Besetzung!$B$2:$I$51,K$351+1,0)&amp;" "&amp;$C363),
IF($D363="Höchstens",
           IF(COUNTIF(Dienstplan!J$6:J$55,$C363)&lt;=VLOOKUP($C363,Besetzung!$B$2:$I$51,K$351+1,0),"","&gt;"&amp;VLOOKUP($C363,Besetzung!$B$2:$I$51,K$351+1,0)&amp;" "&amp;$C363),
"sonst")))))</f>
        <v/>
      </c>
      <c r="L363" s="37" t="str">
        <f>IF($C363="","",
IF(L$352&lt;&gt;"",IF($D363="Genau",
           IF(COUNTIF(Dienstplan!K$6:K$55,$C363)=VLOOKUP($C363,Besetzung!$B$2:$I$51,$F$24,0),"","&lt;&gt;"&amp;VLOOKUP($C363,Besetzung!$B$2:$I$51,$F$24,0)&amp;" "&amp;$C363),
IF($D363="Mindestens",
           IF(COUNTIF(Dienstplan!K$6:K$55,$C363)&gt;=VLOOKUP($C363,Besetzung!$B$2:$I$51,$F$24,0),"","&lt;"&amp;VLOOKUP($C363,Besetzung!$B$2:$I$51,$F$24,0)&amp;" "&amp;$C363),
IF($D363="Höchstens",
           IF(COUNTIF(Dienstplan!K$6:K$55,$C363)&lt;=VLOOKUP($C363,Besetzung!$B$2:$I$51,$F$24,0),"","&gt;"&amp;VLOOKUP($C363,Besetzung!$B$2:$I$51,$F$24,0)&amp;" "&amp;$C363),
"sonst"))),
IF($D363="Genau",
           IF(COUNTIF(Dienstplan!K$6:K$55,$C363)=VLOOKUP($C363,Besetzung!$B$2:$I$51,L$351+1,0),"","&lt;&gt;"&amp;VLOOKUP($C363,Besetzung!$B$2:$I$51,L$351+1,0)&amp;" "&amp;$C363),
IF($D363="Mindestens",
           IF(COUNTIF(Dienstplan!K$6:K$55,$C363)&gt;=VLOOKUP($C363,Besetzung!$B$2:$I$51,L$351+1,0),"","&lt;"&amp;VLOOKUP($C363,Besetzung!$B$2:$I$51,L$351+1,0)&amp;" "&amp;$C363),
IF($D363="Höchstens",
           IF(COUNTIF(Dienstplan!K$6:K$55,$C363)&lt;=VLOOKUP($C363,Besetzung!$B$2:$I$51,L$351+1,0),"","&gt;"&amp;VLOOKUP($C363,Besetzung!$B$2:$I$51,L$351+1,0)&amp;" "&amp;$C363),
"sonst")))))</f>
        <v/>
      </c>
      <c r="M363" s="37" t="str">
        <f>IF($C363="","",
IF(M$352&lt;&gt;"",IF($D363="Genau",
           IF(COUNTIF(Dienstplan!L$6:L$55,$C363)=VLOOKUP($C363,Besetzung!$B$2:$I$51,$F$24,0),"","&lt;&gt;"&amp;VLOOKUP($C363,Besetzung!$B$2:$I$51,$F$24,0)&amp;" "&amp;$C363),
IF($D363="Mindestens",
           IF(COUNTIF(Dienstplan!L$6:L$55,$C363)&gt;=VLOOKUP($C363,Besetzung!$B$2:$I$51,$F$24,0),"","&lt;"&amp;VLOOKUP($C363,Besetzung!$B$2:$I$51,$F$24,0)&amp;" "&amp;$C363),
IF($D363="Höchstens",
           IF(COUNTIF(Dienstplan!L$6:L$55,$C363)&lt;=VLOOKUP($C363,Besetzung!$B$2:$I$51,$F$24,0),"","&gt;"&amp;VLOOKUP($C363,Besetzung!$B$2:$I$51,$F$24,0)&amp;" "&amp;$C363),
"sonst"))),
IF($D363="Genau",
           IF(COUNTIF(Dienstplan!L$6:L$55,$C363)=VLOOKUP($C363,Besetzung!$B$2:$I$51,M$351+1,0),"","&lt;&gt;"&amp;VLOOKUP($C363,Besetzung!$B$2:$I$51,M$351+1,0)&amp;" "&amp;$C363),
IF($D363="Mindestens",
           IF(COUNTIF(Dienstplan!L$6:L$55,$C363)&gt;=VLOOKUP($C363,Besetzung!$B$2:$I$51,M$351+1,0),"","&lt;"&amp;VLOOKUP($C363,Besetzung!$B$2:$I$51,M$351+1,0)&amp;" "&amp;$C363),
IF($D363="Höchstens",
           IF(COUNTIF(Dienstplan!L$6:L$55,$C363)&lt;=VLOOKUP($C363,Besetzung!$B$2:$I$51,M$351+1,0),"","&gt;"&amp;VLOOKUP($C363,Besetzung!$B$2:$I$51,M$351+1,0)&amp;" "&amp;$C363),
"sonst")))))</f>
        <v/>
      </c>
      <c r="N363" s="37" t="str">
        <f>IF($C363="","",
IF(N$352&lt;&gt;"",IF($D363="Genau",
           IF(COUNTIF(Dienstplan!M$6:M$55,$C363)=VLOOKUP($C363,Besetzung!$B$2:$I$51,$F$24,0),"","&lt;&gt;"&amp;VLOOKUP($C363,Besetzung!$B$2:$I$51,$F$24,0)&amp;" "&amp;$C363),
IF($D363="Mindestens",
           IF(COUNTIF(Dienstplan!M$6:M$55,$C363)&gt;=VLOOKUP($C363,Besetzung!$B$2:$I$51,$F$24,0),"","&lt;"&amp;VLOOKUP($C363,Besetzung!$B$2:$I$51,$F$24,0)&amp;" "&amp;$C363),
IF($D363="Höchstens",
           IF(COUNTIF(Dienstplan!M$6:M$55,$C363)&lt;=VLOOKUP($C363,Besetzung!$B$2:$I$51,$F$24,0),"","&gt;"&amp;VLOOKUP($C363,Besetzung!$B$2:$I$51,$F$24,0)&amp;" "&amp;$C363),
"sonst"))),
IF($D363="Genau",
           IF(COUNTIF(Dienstplan!M$6:M$55,$C363)=VLOOKUP($C363,Besetzung!$B$2:$I$51,N$351+1,0),"","&lt;&gt;"&amp;VLOOKUP($C363,Besetzung!$B$2:$I$51,N$351+1,0)&amp;" "&amp;$C363),
IF($D363="Mindestens",
           IF(COUNTIF(Dienstplan!M$6:M$55,$C363)&gt;=VLOOKUP($C363,Besetzung!$B$2:$I$51,N$351+1,0),"","&lt;"&amp;VLOOKUP($C363,Besetzung!$B$2:$I$51,N$351+1,0)&amp;" "&amp;$C363),
IF($D363="Höchstens",
           IF(COUNTIF(Dienstplan!M$6:M$55,$C363)&lt;=VLOOKUP($C363,Besetzung!$B$2:$I$51,N$351+1,0),"","&gt;"&amp;VLOOKUP($C363,Besetzung!$B$2:$I$51,N$351+1,0)&amp;" "&amp;$C363),
"sonst")))))</f>
        <v/>
      </c>
      <c r="O363" s="37" t="str">
        <f>IF($C363="","",
IF(O$352&lt;&gt;"",IF($D363="Genau",
           IF(COUNTIF(Dienstplan!N$6:N$55,$C363)=VLOOKUP($C363,Besetzung!$B$2:$I$51,$F$24,0),"","&lt;&gt;"&amp;VLOOKUP($C363,Besetzung!$B$2:$I$51,$F$24,0)&amp;" "&amp;$C363),
IF($D363="Mindestens",
           IF(COUNTIF(Dienstplan!N$6:N$55,$C363)&gt;=VLOOKUP($C363,Besetzung!$B$2:$I$51,$F$24,0),"","&lt;"&amp;VLOOKUP($C363,Besetzung!$B$2:$I$51,$F$24,0)&amp;" "&amp;$C363),
IF($D363="Höchstens",
           IF(COUNTIF(Dienstplan!N$6:N$55,$C363)&lt;=VLOOKUP($C363,Besetzung!$B$2:$I$51,$F$24,0),"","&gt;"&amp;VLOOKUP($C363,Besetzung!$B$2:$I$51,$F$24,0)&amp;" "&amp;$C363),
"sonst"))),
IF($D363="Genau",
           IF(COUNTIF(Dienstplan!N$6:N$55,$C363)=VLOOKUP($C363,Besetzung!$B$2:$I$51,O$351+1,0),"","&lt;&gt;"&amp;VLOOKUP($C363,Besetzung!$B$2:$I$51,O$351+1,0)&amp;" "&amp;$C363),
IF($D363="Mindestens",
           IF(COUNTIF(Dienstplan!N$6:N$55,$C363)&gt;=VLOOKUP($C363,Besetzung!$B$2:$I$51,O$351+1,0),"","&lt;"&amp;VLOOKUP($C363,Besetzung!$B$2:$I$51,O$351+1,0)&amp;" "&amp;$C363),
IF($D363="Höchstens",
           IF(COUNTIF(Dienstplan!N$6:N$55,$C363)&lt;=VLOOKUP($C363,Besetzung!$B$2:$I$51,O$351+1,0),"","&gt;"&amp;VLOOKUP($C363,Besetzung!$B$2:$I$51,O$351+1,0)&amp;" "&amp;$C363),
"sonst")))))</f>
        <v/>
      </c>
      <c r="P363" s="37" t="str">
        <f>IF($C363="","",
IF(P$352&lt;&gt;"",IF($D363="Genau",
           IF(COUNTIF(Dienstplan!O$6:O$55,$C363)=VLOOKUP($C363,Besetzung!$B$2:$I$51,$F$24,0),"","&lt;&gt;"&amp;VLOOKUP($C363,Besetzung!$B$2:$I$51,$F$24,0)&amp;" "&amp;$C363),
IF($D363="Mindestens",
           IF(COUNTIF(Dienstplan!O$6:O$55,$C363)&gt;=VLOOKUP($C363,Besetzung!$B$2:$I$51,$F$24,0),"","&lt;"&amp;VLOOKUP($C363,Besetzung!$B$2:$I$51,$F$24,0)&amp;" "&amp;$C363),
IF($D363="Höchstens",
           IF(COUNTIF(Dienstplan!O$6:O$55,$C363)&lt;=VLOOKUP($C363,Besetzung!$B$2:$I$51,$F$24,0),"","&gt;"&amp;VLOOKUP($C363,Besetzung!$B$2:$I$51,$F$24,0)&amp;" "&amp;$C363),
"sonst"))),
IF($D363="Genau",
           IF(COUNTIF(Dienstplan!O$6:O$55,$C363)=VLOOKUP($C363,Besetzung!$B$2:$I$51,P$351+1,0),"","&lt;&gt;"&amp;VLOOKUP($C363,Besetzung!$B$2:$I$51,P$351+1,0)&amp;" "&amp;$C363),
IF($D363="Mindestens",
           IF(COUNTIF(Dienstplan!O$6:O$55,$C363)&gt;=VLOOKUP($C363,Besetzung!$B$2:$I$51,P$351+1,0),"","&lt;"&amp;VLOOKUP($C363,Besetzung!$B$2:$I$51,P$351+1,0)&amp;" "&amp;$C363),
IF($D363="Höchstens",
           IF(COUNTIF(Dienstplan!O$6:O$55,$C363)&lt;=VLOOKUP($C363,Besetzung!$B$2:$I$51,P$351+1,0),"","&gt;"&amp;VLOOKUP($C363,Besetzung!$B$2:$I$51,P$351+1,0)&amp;" "&amp;$C363),
"sonst")))))</f>
        <v/>
      </c>
      <c r="Q363" s="37" t="str">
        <f>IF($C363="","",
IF(Q$352&lt;&gt;"",IF($D363="Genau",
           IF(COUNTIF(Dienstplan!P$6:P$55,$C363)=VLOOKUP($C363,Besetzung!$B$2:$I$51,$F$24,0),"","&lt;&gt;"&amp;VLOOKUP($C363,Besetzung!$B$2:$I$51,$F$24,0)&amp;" "&amp;$C363),
IF($D363="Mindestens",
           IF(COUNTIF(Dienstplan!P$6:P$55,$C363)&gt;=VLOOKUP($C363,Besetzung!$B$2:$I$51,$F$24,0),"","&lt;"&amp;VLOOKUP($C363,Besetzung!$B$2:$I$51,$F$24,0)&amp;" "&amp;$C363),
IF($D363="Höchstens",
           IF(COUNTIF(Dienstplan!P$6:P$55,$C363)&lt;=VLOOKUP($C363,Besetzung!$B$2:$I$51,$F$24,0),"","&gt;"&amp;VLOOKUP($C363,Besetzung!$B$2:$I$51,$F$24,0)&amp;" "&amp;$C363),
"sonst"))),
IF($D363="Genau",
           IF(COUNTIF(Dienstplan!P$6:P$55,$C363)=VLOOKUP($C363,Besetzung!$B$2:$I$51,Q$351+1,0),"","&lt;&gt;"&amp;VLOOKUP($C363,Besetzung!$B$2:$I$51,Q$351+1,0)&amp;" "&amp;$C363),
IF($D363="Mindestens",
           IF(COUNTIF(Dienstplan!P$6:P$55,$C363)&gt;=VLOOKUP($C363,Besetzung!$B$2:$I$51,Q$351+1,0),"","&lt;"&amp;VLOOKUP($C363,Besetzung!$B$2:$I$51,Q$351+1,0)&amp;" "&amp;$C363),
IF($D363="Höchstens",
           IF(COUNTIF(Dienstplan!P$6:P$55,$C363)&lt;=VLOOKUP($C363,Besetzung!$B$2:$I$51,Q$351+1,0),"","&gt;"&amp;VLOOKUP($C363,Besetzung!$B$2:$I$51,Q$351+1,0)&amp;" "&amp;$C363),
"sonst")))))</f>
        <v/>
      </c>
      <c r="R363" s="37" t="str">
        <f>IF($C363="","",
IF(R$352&lt;&gt;"",IF($D363="Genau",
           IF(COUNTIF(Dienstplan!Q$6:Q$55,$C363)=VLOOKUP($C363,Besetzung!$B$2:$I$51,$F$24,0),"","&lt;&gt;"&amp;VLOOKUP($C363,Besetzung!$B$2:$I$51,$F$24,0)&amp;" "&amp;$C363),
IF($D363="Mindestens",
           IF(COUNTIF(Dienstplan!Q$6:Q$55,$C363)&gt;=VLOOKUP($C363,Besetzung!$B$2:$I$51,$F$24,0),"","&lt;"&amp;VLOOKUP($C363,Besetzung!$B$2:$I$51,$F$24,0)&amp;" "&amp;$C363),
IF($D363="Höchstens",
           IF(COUNTIF(Dienstplan!Q$6:Q$55,$C363)&lt;=VLOOKUP($C363,Besetzung!$B$2:$I$51,$F$24,0),"","&gt;"&amp;VLOOKUP($C363,Besetzung!$B$2:$I$51,$F$24,0)&amp;" "&amp;$C363),
"sonst"))),
IF($D363="Genau",
           IF(COUNTIF(Dienstplan!Q$6:Q$55,$C363)=VLOOKUP($C363,Besetzung!$B$2:$I$51,R$351+1,0),"","&lt;&gt;"&amp;VLOOKUP($C363,Besetzung!$B$2:$I$51,R$351+1,0)&amp;" "&amp;$C363),
IF($D363="Mindestens",
           IF(COUNTIF(Dienstplan!Q$6:Q$55,$C363)&gt;=VLOOKUP($C363,Besetzung!$B$2:$I$51,R$351+1,0),"","&lt;"&amp;VLOOKUP($C363,Besetzung!$B$2:$I$51,R$351+1,0)&amp;" "&amp;$C363),
IF($D363="Höchstens",
           IF(COUNTIF(Dienstplan!Q$6:Q$55,$C363)&lt;=VLOOKUP($C363,Besetzung!$B$2:$I$51,R$351+1,0),"","&gt;"&amp;VLOOKUP($C363,Besetzung!$B$2:$I$51,R$351+1,0)&amp;" "&amp;$C363),
"sonst")))))</f>
        <v/>
      </c>
      <c r="S363" s="37" t="str">
        <f>IF($C363="","",
IF(S$352&lt;&gt;"",IF($D363="Genau",
           IF(COUNTIF(Dienstplan!R$6:R$55,$C363)=VLOOKUP($C363,Besetzung!$B$2:$I$51,$F$24,0),"","&lt;&gt;"&amp;VLOOKUP($C363,Besetzung!$B$2:$I$51,$F$24,0)&amp;" "&amp;$C363),
IF($D363="Mindestens",
           IF(COUNTIF(Dienstplan!R$6:R$55,$C363)&gt;=VLOOKUP($C363,Besetzung!$B$2:$I$51,$F$24,0),"","&lt;"&amp;VLOOKUP($C363,Besetzung!$B$2:$I$51,$F$24,0)&amp;" "&amp;$C363),
IF($D363="Höchstens",
           IF(COUNTIF(Dienstplan!R$6:R$55,$C363)&lt;=VLOOKUP($C363,Besetzung!$B$2:$I$51,$F$24,0),"","&gt;"&amp;VLOOKUP($C363,Besetzung!$B$2:$I$51,$F$24,0)&amp;" "&amp;$C363),
"sonst"))),
IF($D363="Genau",
           IF(COUNTIF(Dienstplan!R$6:R$55,$C363)=VLOOKUP($C363,Besetzung!$B$2:$I$51,S$351+1,0),"","&lt;&gt;"&amp;VLOOKUP($C363,Besetzung!$B$2:$I$51,S$351+1,0)&amp;" "&amp;$C363),
IF($D363="Mindestens",
           IF(COUNTIF(Dienstplan!R$6:R$55,$C363)&gt;=VLOOKUP($C363,Besetzung!$B$2:$I$51,S$351+1,0),"","&lt;"&amp;VLOOKUP($C363,Besetzung!$B$2:$I$51,S$351+1,0)&amp;" "&amp;$C363),
IF($D363="Höchstens",
           IF(COUNTIF(Dienstplan!R$6:R$55,$C363)&lt;=VLOOKUP($C363,Besetzung!$B$2:$I$51,S$351+1,0),"","&gt;"&amp;VLOOKUP($C363,Besetzung!$B$2:$I$51,S$351+1,0)&amp;" "&amp;$C363),
"sonst")))))</f>
        <v/>
      </c>
      <c r="T363" s="37" t="str">
        <f>IF($C363="","",
IF(T$352&lt;&gt;"",IF($D363="Genau",
           IF(COUNTIF(Dienstplan!S$6:S$55,$C363)=VLOOKUP($C363,Besetzung!$B$2:$I$51,$F$24,0),"","&lt;&gt;"&amp;VLOOKUP($C363,Besetzung!$B$2:$I$51,$F$24,0)&amp;" "&amp;$C363),
IF($D363="Mindestens",
           IF(COUNTIF(Dienstplan!S$6:S$55,$C363)&gt;=VLOOKUP($C363,Besetzung!$B$2:$I$51,$F$24,0),"","&lt;"&amp;VLOOKUP($C363,Besetzung!$B$2:$I$51,$F$24,0)&amp;" "&amp;$C363),
IF($D363="Höchstens",
           IF(COUNTIF(Dienstplan!S$6:S$55,$C363)&lt;=VLOOKUP($C363,Besetzung!$B$2:$I$51,$F$24,0),"","&gt;"&amp;VLOOKUP($C363,Besetzung!$B$2:$I$51,$F$24,0)&amp;" "&amp;$C363),
"sonst"))),
IF($D363="Genau",
           IF(COUNTIF(Dienstplan!S$6:S$55,$C363)=VLOOKUP($C363,Besetzung!$B$2:$I$51,T$351+1,0),"","&lt;&gt;"&amp;VLOOKUP($C363,Besetzung!$B$2:$I$51,T$351+1,0)&amp;" "&amp;$C363),
IF($D363="Mindestens",
           IF(COUNTIF(Dienstplan!S$6:S$55,$C363)&gt;=VLOOKUP($C363,Besetzung!$B$2:$I$51,T$351+1,0),"","&lt;"&amp;VLOOKUP($C363,Besetzung!$B$2:$I$51,T$351+1,0)&amp;" "&amp;$C363),
IF($D363="Höchstens",
           IF(COUNTIF(Dienstplan!S$6:S$55,$C363)&lt;=VLOOKUP($C363,Besetzung!$B$2:$I$51,T$351+1,0),"","&gt;"&amp;VLOOKUP($C363,Besetzung!$B$2:$I$51,T$351+1,0)&amp;" "&amp;$C363),
"sonst")))))</f>
        <v/>
      </c>
      <c r="U363" s="37" t="str">
        <f>IF($C363="","",
IF(U$352&lt;&gt;"",IF($D363="Genau",
           IF(COUNTIF(Dienstplan!T$6:T$55,$C363)=VLOOKUP($C363,Besetzung!$B$2:$I$51,$F$24,0),"","&lt;&gt;"&amp;VLOOKUP($C363,Besetzung!$B$2:$I$51,$F$24,0)&amp;" "&amp;$C363),
IF($D363="Mindestens",
           IF(COUNTIF(Dienstplan!T$6:T$55,$C363)&gt;=VLOOKUP($C363,Besetzung!$B$2:$I$51,$F$24,0),"","&lt;"&amp;VLOOKUP($C363,Besetzung!$B$2:$I$51,$F$24,0)&amp;" "&amp;$C363),
IF($D363="Höchstens",
           IF(COUNTIF(Dienstplan!T$6:T$55,$C363)&lt;=VLOOKUP($C363,Besetzung!$B$2:$I$51,$F$24,0),"","&gt;"&amp;VLOOKUP($C363,Besetzung!$B$2:$I$51,$F$24,0)&amp;" "&amp;$C363),
"sonst"))),
IF($D363="Genau",
           IF(COUNTIF(Dienstplan!T$6:T$55,$C363)=VLOOKUP($C363,Besetzung!$B$2:$I$51,U$351+1,0),"","&lt;&gt;"&amp;VLOOKUP($C363,Besetzung!$B$2:$I$51,U$351+1,0)&amp;" "&amp;$C363),
IF($D363="Mindestens",
           IF(COUNTIF(Dienstplan!T$6:T$55,$C363)&gt;=VLOOKUP($C363,Besetzung!$B$2:$I$51,U$351+1,0),"","&lt;"&amp;VLOOKUP($C363,Besetzung!$B$2:$I$51,U$351+1,0)&amp;" "&amp;$C363),
IF($D363="Höchstens",
           IF(COUNTIF(Dienstplan!T$6:T$55,$C363)&lt;=VLOOKUP($C363,Besetzung!$B$2:$I$51,U$351+1,0),"","&gt;"&amp;VLOOKUP($C363,Besetzung!$B$2:$I$51,U$351+1,0)&amp;" "&amp;$C363),
"sonst")))))</f>
        <v/>
      </c>
      <c r="V363" s="37" t="str">
        <f>IF($C363="","",
IF(V$352&lt;&gt;"",IF($D363="Genau",
           IF(COUNTIF(Dienstplan!U$6:U$55,$C363)=VLOOKUP($C363,Besetzung!$B$2:$I$51,$F$24,0),"","&lt;&gt;"&amp;VLOOKUP($C363,Besetzung!$B$2:$I$51,$F$24,0)&amp;" "&amp;$C363),
IF($D363="Mindestens",
           IF(COUNTIF(Dienstplan!U$6:U$55,$C363)&gt;=VLOOKUP($C363,Besetzung!$B$2:$I$51,$F$24,0),"","&lt;"&amp;VLOOKUP($C363,Besetzung!$B$2:$I$51,$F$24,0)&amp;" "&amp;$C363),
IF($D363="Höchstens",
           IF(COUNTIF(Dienstplan!U$6:U$55,$C363)&lt;=VLOOKUP($C363,Besetzung!$B$2:$I$51,$F$24,0),"","&gt;"&amp;VLOOKUP($C363,Besetzung!$B$2:$I$51,$F$24,0)&amp;" "&amp;$C363),
"sonst"))),
IF($D363="Genau",
           IF(COUNTIF(Dienstplan!U$6:U$55,$C363)=VLOOKUP($C363,Besetzung!$B$2:$I$51,V$351+1,0),"","&lt;&gt;"&amp;VLOOKUP($C363,Besetzung!$B$2:$I$51,V$351+1,0)&amp;" "&amp;$C363),
IF($D363="Mindestens",
           IF(COUNTIF(Dienstplan!U$6:U$55,$C363)&gt;=VLOOKUP($C363,Besetzung!$B$2:$I$51,V$351+1,0),"","&lt;"&amp;VLOOKUP($C363,Besetzung!$B$2:$I$51,V$351+1,0)&amp;" "&amp;$C363),
IF($D363="Höchstens",
           IF(COUNTIF(Dienstplan!U$6:U$55,$C363)&lt;=VLOOKUP($C363,Besetzung!$B$2:$I$51,V$351+1,0),"","&gt;"&amp;VLOOKUP($C363,Besetzung!$B$2:$I$51,V$351+1,0)&amp;" "&amp;$C363),
"sonst")))))</f>
        <v/>
      </c>
      <c r="W363" s="37" t="str">
        <f>IF($C363="","",
IF(W$352&lt;&gt;"",IF($D363="Genau",
           IF(COUNTIF(Dienstplan!V$6:V$55,$C363)=VLOOKUP($C363,Besetzung!$B$2:$I$51,$F$24,0),"","&lt;&gt;"&amp;VLOOKUP($C363,Besetzung!$B$2:$I$51,$F$24,0)&amp;" "&amp;$C363),
IF($D363="Mindestens",
           IF(COUNTIF(Dienstplan!V$6:V$55,$C363)&gt;=VLOOKUP($C363,Besetzung!$B$2:$I$51,$F$24,0),"","&lt;"&amp;VLOOKUP($C363,Besetzung!$B$2:$I$51,$F$24,0)&amp;" "&amp;$C363),
IF($D363="Höchstens",
           IF(COUNTIF(Dienstplan!V$6:V$55,$C363)&lt;=VLOOKUP($C363,Besetzung!$B$2:$I$51,$F$24,0),"","&gt;"&amp;VLOOKUP($C363,Besetzung!$B$2:$I$51,$F$24,0)&amp;" "&amp;$C363),
"sonst"))),
IF($D363="Genau",
           IF(COUNTIF(Dienstplan!V$6:V$55,$C363)=VLOOKUP($C363,Besetzung!$B$2:$I$51,W$351+1,0),"","&lt;&gt;"&amp;VLOOKUP($C363,Besetzung!$B$2:$I$51,W$351+1,0)&amp;" "&amp;$C363),
IF($D363="Mindestens",
           IF(COUNTIF(Dienstplan!V$6:V$55,$C363)&gt;=VLOOKUP($C363,Besetzung!$B$2:$I$51,W$351+1,0),"","&lt;"&amp;VLOOKUP($C363,Besetzung!$B$2:$I$51,W$351+1,0)&amp;" "&amp;$C363),
IF($D363="Höchstens",
           IF(COUNTIF(Dienstplan!V$6:V$55,$C363)&lt;=VLOOKUP($C363,Besetzung!$B$2:$I$51,W$351+1,0),"","&gt;"&amp;VLOOKUP($C363,Besetzung!$B$2:$I$51,W$351+1,0)&amp;" "&amp;$C363),
"sonst")))))</f>
        <v/>
      </c>
      <c r="X363" s="37" t="str">
        <f>IF($C363="","",
IF(X$352&lt;&gt;"",IF($D363="Genau",
           IF(COUNTIF(Dienstplan!W$6:W$55,$C363)=VLOOKUP($C363,Besetzung!$B$2:$I$51,$F$24,0),"","&lt;&gt;"&amp;VLOOKUP($C363,Besetzung!$B$2:$I$51,$F$24,0)&amp;" "&amp;$C363),
IF($D363="Mindestens",
           IF(COUNTIF(Dienstplan!W$6:W$55,$C363)&gt;=VLOOKUP($C363,Besetzung!$B$2:$I$51,$F$24,0),"","&lt;"&amp;VLOOKUP($C363,Besetzung!$B$2:$I$51,$F$24,0)&amp;" "&amp;$C363),
IF($D363="Höchstens",
           IF(COUNTIF(Dienstplan!W$6:W$55,$C363)&lt;=VLOOKUP($C363,Besetzung!$B$2:$I$51,$F$24,0),"","&gt;"&amp;VLOOKUP($C363,Besetzung!$B$2:$I$51,$F$24,0)&amp;" "&amp;$C363),
"sonst"))),
IF($D363="Genau",
           IF(COUNTIF(Dienstplan!W$6:W$55,$C363)=VLOOKUP($C363,Besetzung!$B$2:$I$51,X$351+1,0),"","&lt;&gt;"&amp;VLOOKUP($C363,Besetzung!$B$2:$I$51,X$351+1,0)&amp;" "&amp;$C363),
IF($D363="Mindestens",
           IF(COUNTIF(Dienstplan!W$6:W$55,$C363)&gt;=VLOOKUP($C363,Besetzung!$B$2:$I$51,X$351+1,0),"","&lt;"&amp;VLOOKUP($C363,Besetzung!$B$2:$I$51,X$351+1,0)&amp;" "&amp;$C363),
IF($D363="Höchstens",
           IF(COUNTIF(Dienstplan!W$6:W$55,$C363)&lt;=VLOOKUP($C363,Besetzung!$B$2:$I$51,X$351+1,0),"","&gt;"&amp;VLOOKUP($C363,Besetzung!$B$2:$I$51,X$351+1,0)&amp;" "&amp;$C363),
"sonst")))))</f>
        <v/>
      </c>
      <c r="Y363" s="37" t="str">
        <f>IF($C363="","",
IF(Y$352&lt;&gt;"",IF($D363="Genau",
           IF(COUNTIF(Dienstplan!X$6:X$55,$C363)=VLOOKUP($C363,Besetzung!$B$2:$I$51,$F$24,0),"","&lt;&gt;"&amp;VLOOKUP($C363,Besetzung!$B$2:$I$51,$F$24,0)&amp;" "&amp;$C363),
IF($D363="Mindestens",
           IF(COUNTIF(Dienstplan!X$6:X$55,$C363)&gt;=VLOOKUP($C363,Besetzung!$B$2:$I$51,$F$24,0),"","&lt;"&amp;VLOOKUP($C363,Besetzung!$B$2:$I$51,$F$24,0)&amp;" "&amp;$C363),
IF($D363="Höchstens",
           IF(COUNTIF(Dienstplan!X$6:X$55,$C363)&lt;=VLOOKUP($C363,Besetzung!$B$2:$I$51,$F$24,0),"","&gt;"&amp;VLOOKUP($C363,Besetzung!$B$2:$I$51,$F$24,0)&amp;" "&amp;$C363),
"sonst"))),
IF($D363="Genau",
           IF(COUNTIF(Dienstplan!X$6:X$55,$C363)=VLOOKUP($C363,Besetzung!$B$2:$I$51,Y$351+1,0),"","&lt;&gt;"&amp;VLOOKUP($C363,Besetzung!$B$2:$I$51,Y$351+1,0)&amp;" "&amp;$C363),
IF($D363="Mindestens",
           IF(COUNTIF(Dienstplan!X$6:X$55,$C363)&gt;=VLOOKUP($C363,Besetzung!$B$2:$I$51,Y$351+1,0),"","&lt;"&amp;VLOOKUP($C363,Besetzung!$B$2:$I$51,Y$351+1,0)&amp;" "&amp;$C363),
IF($D363="Höchstens",
           IF(COUNTIF(Dienstplan!X$6:X$55,$C363)&lt;=VLOOKUP($C363,Besetzung!$B$2:$I$51,Y$351+1,0),"","&gt;"&amp;VLOOKUP($C363,Besetzung!$B$2:$I$51,Y$351+1,0)&amp;" "&amp;$C363),
"sonst")))))</f>
        <v/>
      </c>
      <c r="Z363" s="37" t="str">
        <f>IF($C363="","",
IF(Z$352&lt;&gt;"",IF($D363="Genau",
           IF(COUNTIF(Dienstplan!Y$6:Y$55,$C363)=VLOOKUP($C363,Besetzung!$B$2:$I$51,$F$24,0),"","&lt;&gt;"&amp;VLOOKUP($C363,Besetzung!$B$2:$I$51,$F$24,0)&amp;" "&amp;$C363),
IF($D363="Mindestens",
           IF(COUNTIF(Dienstplan!Y$6:Y$55,$C363)&gt;=VLOOKUP($C363,Besetzung!$B$2:$I$51,$F$24,0),"","&lt;"&amp;VLOOKUP($C363,Besetzung!$B$2:$I$51,$F$24,0)&amp;" "&amp;$C363),
IF($D363="Höchstens",
           IF(COUNTIF(Dienstplan!Y$6:Y$55,$C363)&lt;=VLOOKUP($C363,Besetzung!$B$2:$I$51,$F$24,0),"","&gt;"&amp;VLOOKUP($C363,Besetzung!$B$2:$I$51,$F$24,0)&amp;" "&amp;$C363),
"sonst"))),
IF($D363="Genau",
           IF(COUNTIF(Dienstplan!Y$6:Y$55,$C363)=VLOOKUP($C363,Besetzung!$B$2:$I$51,Z$351+1,0),"","&lt;&gt;"&amp;VLOOKUP($C363,Besetzung!$B$2:$I$51,Z$351+1,0)&amp;" "&amp;$C363),
IF($D363="Mindestens",
           IF(COUNTIF(Dienstplan!Y$6:Y$55,$C363)&gt;=VLOOKUP($C363,Besetzung!$B$2:$I$51,Z$351+1,0),"","&lt;"&amp;VLOOKUP($C363,Besetzung!$B$2:$I$51,Z$351+1,0)&amp;" "&amp;$C363),
IF($D363="Höchstens",
           IF(COUNTIF(Dienstplan!Y$6:Y$55,$C363)&lt;=VLOOKUP($C363,Besetzung!$B$2:$I$51,Z$351+1,0),"","&gt;"&amp;VLOOKUP($C363,Besetzung!$B$2:$I$51,Z$351+1,0)&amp;" "&amp;$C363),
"sonst")))))</f>
        <v/>
      </c>
      <c r="AA363" s="37" t="str">
        <f>IF($C363="","",
IF(AA$352&lt;&gt;"",IF($D363="Genau",
           IF(COUNTIF(Dienstplan!Z$6:Z$55,$C363)=VLOOKUP($C363,Besetzung!$B$2:$I$51,$F$24,0),"","&lt;&gt;"&amp;VLOOKUP($C363,Besetzung!$B$2:$I$51,$F$24,0)&amp;" "&amp;$C363),
IF($D363="Mindestens",
           IF(COUNTIF(Dienstplan!Z$6:Z$55,$C363)&gt;=VLOOKUP($C363,Besetzung!$B$2:$I$51,$F$24,0),"","&lt;"&amp;VLOOKUP($C363,Besetzung!$B$2:$I$51,$F$24,0)&amp;" "&amp;$C363),
IF($D363="Höchstens",
           IF(COUNTIF(Dienstplan!Z$6:Z$55,$C363)&lt;=VLOOKUP($C363,Besetzung!$B$2:$I$51,$F$24,0),"","&gt;"&amp;VLOOKUP($C363,Besetzung!$B$2:$I$51,$F$24,0)&amp;" "&amp;$C363),
"sonst"))),
IF($D363="Genau",
           IF(COUNTIF(Dienstplan!Z$6:Z$55,$C363)=VLOOKUP($C363,Besetzung!$B$2:$I$51,AA$351+1,0),"","&lt;&gt;"&amp;VLOOKUP($C363,Besetzung!$B$2:$I$51,AA$351+1,0)&amp;" "&amp;$C363),
IF($D363="Mindestens",
           IF(COUNTIF(Dienstplan!Z$6:Z$55,$C363)&gt;=VLOOKUP($C363,Besetzung!$B$2:$I$51,AA$351+1,0),"","&lt;"&amp;VLOOKUP($C363,Besetzung!$B$2:$I$51,AA$351+1,0)&amp;" "&amp;$C363),
IF($D363="Höchstens",
           IF(COUNTIF(Dienstplan!Z$6:Z$55,$C363)&lt;=VLOOKUP($C363,Besetzung!$B$2:$I$51,AA$351+1,0),"","&gt;"&amp;VLOOKUP($C363,Besetzung!$B$2:$I$51,AA$351+1,0)&amp;" "&amp;$C363),
"sonst")))))</f>
        <v/>
      </c>
      <c r="AB363" s="37" t="str">
        <f>IF($C363="","",
IF(AB$352&lt;&gt;"",IF($D363="Genau",
           IF(COUNTIF(Dienstplan!AA$6:AA$55,$C363)=VLOOKUP($C363,Besetzung!$B$2:$I$51,$F$24,0),"","&lt;&gt;"&amp;VLOOKUP($C363,Besetzung!$B$2:$I$51,$F$24,0)&amp;" "&amp;$C363),
IF($D363="Mindestens",
           IF(COUNTIF(Dienstplan!AA$6:AA$55,$C363)&gt;=VLOOKUP($C363,Besetzung!$B$2:$I$51,$F$24,0),"","&lt;"&amp;VLOOKUP($C363,Besetzung!$B$2:$I$51,$F$24,0)&amp;" "&amp;$C363),
IF($D363="Höchstens",
           IF(COUNTIF(Dienstplan!AA$6:AA$55,$C363)&lt;=VLOOKUP($C363,Besetzung!$B$2:$I$51,$F$24,0),"","&gt;"&amp;VLOOKUP($C363,Besetzung!$B$2:$I$51,$F$24,0)&amp;" "&amp;$C363),
"sonst"))),
IF($D363="Genau",
           IF(COUNTIF(Dienstplan!AA$6:AA$55,$C363)=VLOOKUP($C363,Besetzung!$B$2:$I$51,AB$351+1,0),"","&lt;&gt;"&amp;VLOOKUP($C363,Besetzung!$B$2:$I$51,AB$351+1,0)&amp;" "&amp;$C363),
IF($D363="Mindestens",
           IF(COUNTIF(Dienstplan!AA$6:AA$55,$C363)&gt;=VLOOKUP($C363,Besetzung!$B$2:$I$51,AB$351+1,0),"","&lt;"&amp;VLOOKUP($C363,Besetzung!$B$2:$I$51,AB$351+1,0)&amp;" "&amp;$C363),
IF($D363="Höchstens",
           IF(COUNTIF(Dienstplan!AA$6:AA$55,$C363)&lt;=VLOOKUP($C363,Besetzung!$B$2:$I$51,AB$351+1,0),"","&gt;"&amp;VLOOKUP($C363,Besetzung!$B$2:$I$51,AB$351+1,0)&amp;" "&amp;$C363),
"sonst")))))</f>
        <v/>
      </c>
      <c r="AC363" s="37" t="str">
        <f>IF($C363="","",
IF(AC$352&lt;&gt;"",IF($D363="Genau",
           IF(COUNTIF(Dienstplan!AB$6:AB$55,$C363)=VLOOKUP($C363,Besetzung!$B$2:$I$51,$F$24,0),"","&lt;&gt;"&amp;VLOOKUP($C363,Besetzung!$B$2:$I$51,$F$24,0)&amp;" "&amp;$C363),
IF($D363="Mindestens",
           IF(COUNTIF(Dienstplan!AB$6:AB$55,$C363)&gt;=VLOOKUP($C363,Besetzung!$B$2:$I$51,$F$24,0),"","&lt;"&amp;VLOOKUP($C363,Besetzung!$B$2:$I$51,$F$24,0)&amp;" "&amp;$C363),
IF($D363="Höchstens",
           IF(COUNTIF(Dienstplan!AB$6:AB$55,$C363)&lt;=VLOOKUP($C363,Besetzung!$B$2:$I$51,$F$24,0),"","&gt;"&amp;VLOOKUP($C363,Besetzung!$B$2:$I$51,$F$24,0)&amp;" "&amp;$C363),
"sonst"))),
IF($D363="Genau",
           IF(COUNTIF(Dienstplan!AB$6:AB$55,$C363)=VLOOKUP($C363,Besetzung!$B$2:$I$51,AC$351+1,0),"","&lt;&gt;"&amp;VLOOKUP($C363,Besetzung!$B$2:$I$51,AC$351+1,0)&amp;" "&amp;$C363),
IF($D363="Mindestens",
           IF(COUNTIF(Dienstplan!AB$6:AB$55,$C363)&gt;=VLOOKUP($C363,Besetzung!$B$2:$I$51,AC$351+1,0),"","&lt;"&amp;VLOOKUP($C363,Besetzung!$B$2:$I$51,AC$351+1,0)&amp;" "&amp;$C363),
IF($D363="Höchstens",
           IF(COUNTIF(Dienstplan!AB$6:AB$55,$C363)&lt;=VLOOKUP($C363,Besetzung!$B$2:$I$51,AC$351+1,0),"","&gt;"&amp;VLOOKUP($C363,Besetzung!$B$2:$I$51,AC$351+1,0)&amp;" "&amp;$C363),
"sonst")))))</f>
        <v/>
      </c>
      <c r="AD363" s="37" t="str">
        <f>IF($C363="","",
IF(AD$352&lt;&gt;"",IF($D363="Genau",
           IF(COUNTIF(Dienstplan!AC$6:AC$55,$C363)=VLOOKUP($C363,Besetzung!$B$2:$I$51,$F$24,0),"","&lt;&gt;"&amp;VLOOKUP($C363,Besetzung!$B$2:$I$51,$F$24,0)&amp;" "&amp;$C363),
IF($D363="Mindestens",
           IF(COUNTIF(Dienstplan!AC$6:AC$55,$C363)&gt;=VLOOKUP($C363,Besetzung!$B$2:$I$51,$F$24,0),"","&lt;"&amp;VLOOKUP($C363,Besetzung!$B$2:$I$51,$F$24,0)&amp;" "&amp;$C363),
IF($D363="Höchstens",
           IF(COUNTIF(Dienstplan!AC$6:AC$55,$C363)&lt;=VLOOKUP($C363,Besetzung!$B$2:$I$51,$F$24,0),"","&gt;"&amp;VLOOKUP($C363,Besetzung!$B$2:$I$51,$F$24,0)&amp;" "&amp;$C363),
"sonst"))),
IF($D363="Genau",
           IF(COUNTIF(Dienstplan!AC$6:AC$55,$C363)=VLOOKUP($C363,Besetzung!$B$2:$I$51,AD$351+1,0),"","&lt;&gt;"&amp;VLOOKUP($C363,Besetzung!$B$2:$I$51,AD$351+1,0)&amp;" "&amp;$C363),
IF($D363="Mindestens",
           IF(COUNTIF(Dienstplan!AC$6:AC$55,$C363)&gt;=VLOOKUP($C363,Besetzung!$B$2:$I$51,AD$351+1,0),"","&lt;"&amp;VLOOKUP($C363,Besetzung!$B$2:$I$51,AD$351+1,0)&amp;" "&amp;$C363),
IF($D363="Höchstens",
           IF(COUNTIF(Dienstplan!AC$6:AC$55,$C363)&lt;=VLOOKUP($C363,Besetzung!$B$2:$I$51,AD$351+1,0),"","&gt;"&amp;VLOOKUP($C363,Besetzung!$B$2:$I$51,AD$351+1,0)&amp;" "&amp;$C363),
"sonst")))))</f>
        <v/>
      </c>
      <c r="AE363" s="37" t="str">
        <f>IF($C363="","",
IF(AE$352&lt;&gt;"",IF($D363="Genau",
           IF(COUNTIF(Dienstplan!AD$6:AD$55,$C363)=VLOOKUP($C363,Besetzung!$B$2:$I$51,$F$24,0),"","&lt;&gt;"&amp;VLOOKUP($C363,Besetzung!$B$2:$I$51,$F$24,0)&amp;" "&amp;$C363),
IF($D363="Mindestens",
           IF(COUNTIF(Dienstplan!AD$6:AD$55,$C363)&gt;=VLOOKUP($C363,Besetzung!$B$2:$I$51,$F$24,0),"","&lt;"&amp;VLOOKUP($C363,Besetzung!$B$2:$I$51,$F$24,0)&amp;" "&amp;$C363),
IF($D363="Höchstens",
           IF(COUNTIF(Dienstplan!AD$6:AD$55,$C363)&lt;=VLOOKUP($C363,Besetzung!$B$2:$I$51,$F$24,0),"","&gt;"&amp;VLOOKUP($C363,Besetzung!$B$2:$I$51,$F$24,0)&amp;" "&amp;$C363),
"sonst"))),
IF($D363="Genau",
           IF(COUNTIF(Dienstplan!AD$6:AD$55,$C363)=VLOOKUP($C363,Besetzung!$B$2:$I$51,AE$351+1,0),"","&lt;&gt;"&amp;VLOOKUP($C363,Besetzung!$B$2:$I$51,AE$351+1,0)&amp;" "&amp;$C363),
IF($D363="Mindestens",
           IF(COUNTIF(Dienstplan!AD$6:AD$55,$C363)&gt;=VLOOKUP($C363,Besetzung!$B$2:$I$51,AE$351+1,0),"","&lt;"&amp;VLOOKUP($C363,Besetzung!$B$2:$I$51,AE$351+1,0)&amp;" "&amp;$C363),
IF($D363="Höchstens",
           IF(COUNTIF(Dienstplan!AD$6:AD$55,$C363)&lt;=VLOOKUP($C363,Besetzung!$B$2:$I$51,AE$351+1,0),"","&gt;"&amp;VLOOKUP($C363,Besetzung!$B$2:$I$51,AE$351+1,0)&amp;" "&amp;$C363),
"sonst")))))</f>
        <v/>
      </c>
      <c r="AF363" s="37" t="str">
        <f>IF($C363="","",
IF(AF$352&lt;&gt;"",IF($D363="Genau",
           IF(COUNTIF(Dienstplan!AE$6:AE$55,$C363)=VLOOKUP($C363,Besetzung!$B$2:$I$51,$F$24,0),"","&lt;&gt;"&amp;VLOOKUP($C363,Besetzung!$B$2:$I$51,$F$24,0)&amp;" "&amp;$C363),
IF($D363="Mindestens",
           IF(COUNTIF(Dienstplan!AE$6:AE$55,$C363)&gt;=VLOOKUP($C363,Besetzung!$B$2:$I$51,$F$24,0),"","&lt;"&amp;VLOOKUP($C363,Besetzung!$B$2:$I$51,$F$24,0)&amp;" "&amp;$C363),
IF($D363="Höchstens",
           IF(COUNTIF(Dienstplan!AE$6:AE$55,$C363)&lt;=VLOOKUP($C363,Besetzung!$B$2:$I$51,$F$24,0),"","&gt;"&amp;VLOOKUP($C363,Besetzung!$B$2:$I$51,$F$24,0)&amp;" "&amp;$C363),
"sonst"))),
IF($D363="Genau",
           IF(COUNTIF(Dienstplan!AE$6:AE$55,$C363)=VLOOKUP($C363,Besetzung!$B$2:$I$51,AF$351+1,0),"","&lt;&gt;"&amp;VLOOKUP($C363,Besetzung!$B$2:$I$51,AF$351+1,0)&amp;" "&amp;$C363),
IF($D363="Mindestens",
           IF(COUNTIF(Dienstplan!AE$6:AE$55,$C363)&gt;=VLOOKUP($C363,Besetzung!$B$2:$I$51,AF$351+1,0),"","&lt;"&amp;VLOOKUP($C363,Besetzung!$B$2:$I$51,AF$351+1,0)&amp;" "&amp;$C363),
IF($D363="Höchstens",
           IF(COUNTIF(Dienstplan!AE$6:AE$55,$C363)&lt;=VLOOKUP($C363,Besetzung!$B$2:$I$51,AF$351+1,0),"","&gt;"&amp;VLOOKUP($C363,Besetzung!$B$2:$I$51,AF$351+1,0)&amp;" "&amp;$C363),
"sonst")))))</f>
        <v/>
      </c>
      <c r="AG363" s="37" t="str">
        <f>IF($C363="","",
IF(AG$352&lt;&gt;"",IF($D363="Genau",
           IF(COUNTIF(Dienstplan!AF$6:AF$55,$C363)=VLOOKUP($C363,Besetzung!$B$2:$I$51,$F$24,0),"","&lt;&gt;"&amp;VLOOKUP($C363,Besetzung!$B$2:$I$51,$F$24,0)&amp;" "&amp;$C363),
IF($D363="Mindestens",
           IF(COUNTIF(Dienstplan!AF$6:AF$55,$C363)&gt;=VLOOKUP($C363,Besetzung!$B$2:$I$51,$F$24,0),"","&lt;"&amp;VLOOKUP($C363,Besetzung!$B$2:$I$51,$F$24,0)&amp;" "&amp;$C363),
IF($D363="Höchstens",
           IF(COUNTIF(Dienstplan!AF$6:AF$55,$C363)&lt;=VLOOKUP($C363,Besetzung!$B$2:$I$51,$F$24,0),"","&gt;"&amp;VLOOKUP($C363,Besetzung!$B$2:$I$51,$F$24,0)&amp;" "&amp;$C363),
"sonst"))),
IF($D363="Genau",
           IF(COUNTIF(Dienstplan!AF$6:AF$55,$C363)=VLOOKUP($C363,Besetzung!$B$2:$I$51,AG$351+1,0),"","&lt;&gt;"&amp;VLOOKUP($C363,Besetzung!$B$2:$I$51,AG$351+1,0)&amp;" "&amp;$C363),
IF($D363="Mindestens",
           IF(COUNTIF(Dienstplan!AF$6:AF$55,$C363)&gt;=VLOOKUP($C363,Besetzung!$B$2:$I$51,AG$351+1,0),"","&lt;"&amp;VLOOKUP($C363,Besetzung!$B$2:$I$51,AG$351+1,0)&amp;" "&amp;$C363),
IF($D363="Höchstens",
           IF(COUNTIF(Dienstplan!AF$6:AF$55,$C363)&lt;=VLOOKUP($C363,Besetzung!$B$2:$I$51,AG$351+1,0),"","&gt;"&amp;VLOOKUP($C363,Besetzung!$B$2:$I$51,AG$351+1,0)&amp;" "&amp;$C363),
"sonst")))))</f>
        <v/>
      </c>
      <c r="AH363" s="37" t="str">
        <f>IF($C363="","",
IF(AH$352&lt;&gt;"",IF($D363="Genau",
           IF(COUNTIF(Dienstplan!AG$6:AG$55,$C363)=VLOOKUP($C363,Besetzung!$B$2:$I$51,$F$24,0),"","&lt;&gt;"&amp;VLOOKUP($C363,Besetzung!$B$2:$I$51,$F$24,0)&amp;" "&amp;$C363),
IF($D363="Mindestens",
           IF(COUNTIF(Dienstplan!AG$6:AG$55,$C363)&gt;=VLOOKUP($C363,Besetzung!$B$2:$I$51,$F$24,0),"","&lt;"&amp;VLOOKUP($C363,Besetzung!$B$2:$I$51,$F$24,0)&amp;" "&amp;$C363),
IF($D363="Höchstens",
           IF(COUNTIF(Dienstplan!AG$6:AG$55,$C363)&lt;=VLOOKUP($C363,Besetzung!$B$2:$I$51,$F$24,0),"","&gt;"&amp;VLOOKUP($C363,Besetzung!$B$2:$I$51,$F$24,0)&amp;" "&amp;$C363),
"sonst"))),
IF($D363="Genau",
           IF(COUNTIF(Dienstplan!AG$6:AG$55,$C363)=VLOOKUP($C363,Besetzung!$B$2:$I$51,AH$351+1,0),"","&lt;&gt;"&amp;VLOOKUP($C363,Besetzung!$B$2:$I$51,AH$351+1,0)&amp;" "&amp;$C363),
IF($D363="Mindestens",
           IF(COUNTIF(Dienstplan!AG$6:AG$55,$C363)&gt;=VLOOKUP($C363,Besetzung!$B$2:$I$51,AH$351+1,0),"","&lt;"&amp;VLOOKUP($C363,Besetzung!$B$2:$I$51,AH$351+1,0)&amp;" "&amp;$C363),
IF($D363="Höchstens",
           IF(COUNTIF(Dienstplan!AG$6:AG$55,$C363)&lt;=VLOOKUP($C363,Besetzung!$B$2:$I$51,AH$351+1,0),"","&gt;"&amp;VLOOKUP($C363,Besetzung!$B$2:$I$51,AH$351+1,0)&amp;" "&amp;$C363),
"sonst")))))</f>
        <v/>
      </c>
      <c r="AI363" s="37" t="str">
        <f>IF($C363="","",
IF(AI$352&lt;&gt;"",IF($D363="Genau",
           IF(COUNTIF(Dienstplan!AH$6:AH$55,$C363)=VLOOKUP($C363,Besetzung!$B$2:$I$51,$F$24,0),"","&lt;&gt;"&amp;VLOOKUP($C363,Besetzung!$B$2:$I$51,$F$24,0)&amp;" "&amp;$C363),
IF($D363="Mindestens",
           IF(COUNTIF(Dienstplan!AH$6:AH$55,$C363)&gt;=VLOOKUP($C363,Besetzung!$B$2:$I$51,$F$24,0),"","&lt;"&amp;VLOOKUP($C363,Besetzung!$B$2:$I$51,$F$24,0)&amp;" "&amp;$C363),
IF($D363="Höchstens",
           IF(COUNTIF(Dienstplan!AH$6:AH$55,$C363)&lt;=VLOOKUP($C363,Besetzung!$B$2:$I$51,$F$24,0),"","&gt;"&amp;VLOOKUP($C363,Besetzung!$B$2:$I$51,$F$24,0)&amp;" "&amp;$C363),
"sonst"))),
IF($D363="Genau",
           IF(COUNTIF(Dienstplan!AH$6:AH$55,$C363)=VLOOKUP($C363,Besetzung!$B$2:$I$51,AI$351+1,0),"","&lt;&gt;"&amp;VLOOKUP($C363,Besetzung!$B$2:$I$51,AI$351+1,0)&amp;" "&amp;$C363),
IF($D363="Mindestens",
           IF(COUNTIF(Dienstplan!AH$6:AH$55,$C363)&gt;=VLOOKUP($C363,Besetzung!$B$2:$I$51,AI$351+1,0),"","&lt;"&amp;VLOOKUP($C363,Besetzung!$B$2:$I$51,AI$351+1,0)&amp;" "&amp;$C363),
IF($D363="Höchstens",
           IF(COUNTIF(Dienstplan!AH$6:AH$55,$C363)&lt;=VLOOKUP($C363,Besetzung!$B$2:$I$51,AI$351+1,0),"","&gt;"&amp;VLOOKUP($C363,Besetzung!$B$2:$I$51,AI$351+1,0)&amp;" "&amp;$C363),
"sonst")))))</f>
        <v/>
      </c>
      <c r="AJ363" s="37" t="str">
        <f>IF($C363="","",
IF(AJ$352&lt;&gt;"",IF($D363="Genau",
           IF(COUNTIF(Dienstplan!AI$6:AI$55,$C363)=VLOOKUP($C363,Besetzung!$B$2:$I$51,$F$24,0),"","&lt;&gt;"&amp;VLOOKUP($C363,Besetzung!$B$2:$I$51,$F$24,0)&amp;" "&amp;$C363),
IF($D363="Mindestens",
           IF(COUNTIF(Dienstplan!AI$6:AI$55,$C363)&gt;=VLOOKUP($C363,Besetzung!$B$2:$I$51,$F$24,0),"","&lt;"&amp;VLOOKUP($C363,Besetzung!$B$2:$I$51,$F$24,0)&amp;" "&amp;$C363),
IF($D363="Höchstens",
           IF(COUNTIF(Dienstplan!AI$6:AI$55,$C363)&lt;=VLOOKUP($C363,Besetzung!$B$2:$I$51,$F$24,0),"","&gt;"&amp;VLOOKUP($C363,Besetzung!$B$2:$I$51,$F$24,0)&amp;" "&amp;$C363),
"sonst"))),
IF($D363="Genau",
           IF(COUNTIF(Dienstplan!AI$6:AI$55,$C363)=VLOOKUP($C363,Besetzung!$B$2:$I$51,AJ$351+1,0),"","&lt;&gt;"&amp;VLOOKUP($C363,Besetzung!$B$2:$I$51,AJ$351+1,0)&amp;" "&amp;$C363),
IF($D363="Mindestens",
           IF(COUNTIF(Dienstplan!AI$6:AI$55,$C363)&gt;=VLOOKUP($C363,Besetzung!$B$2:$I$51,AJ$351+1,0),"","&lt;"&amp;VLOOKUP($C363,Besetzung!$B$2:$I$51,AJ$351+1,0)&amp;" "&amp;$C363),
IF($D363="Höchstens",
           IF(COUNTIF(Dienstplan!AI$6:AI$55,$C363)&lt;=VLOOKUP($C363,Besetzung!$B$2:$I$51,AJ$351+1,0),"","&gt;"&amp;VLOOKUP($C363,Besetzung!$B$2:$I$51,AJ$351+1,0)&amp;" "&amp;$C363),
"sonst")))))</f>
        <v/>
      </c>
      <c r="AK363" s="32" t="str">
        <f>IF($C363="","",
IF(AK$352&lt;&gt;"",IF($D363="Genau",
           IF(COUNTIF(Dienstplan!AJ$6:AJ$55,$C363)=VLOOKUP($C363,Besetzung!$B$2:$I$51,$F$24,0),"","&lt;&gt;"&amp;VLOOKUP($C363,Besetzung!$B$2:$I$51,$F$24,0)&amp;" "&amp;$C363),
IF($D363="Mindestens",
           IF(COUNTIF(Dienstplan!AJ$6:AJ$55,$C363)&gt;=VLOOKUP($C363,Besetzung!$B$2:$I$51,$F$24,0),"","&lt;"&amp;VLOOKUP($C363,Besetzung!$B$2:$I$51,$F$24,0)&amp;" "&amp;$C363),
IF($D363="Höchstens",
           IF(COUNTIF(Dienstplan!AJ$6:AJ$55,$C363)&lt;=VLOOKUP($C363,Besetzung!$B$2:$I$51,$F$24,0),"","&gt;"&amp;VLOOKUP($C363,Besetzung!$B$2:$I$51,$F$24,0)&amp;" "&amp;$C363),
"sonst"))),
IF($D363="Genau",
           IF(COUNTIF(Dienstplan!AJ$6:AJ$55,$C363)=VLOOKUP($C363,Besetzung!$B$2:$I$51,AK$351+1,0),"","&lt;&gt;"&amp;VLOOKUP($C363,Besetzung!$B$2:$I$51,AK$351+1,0)&amp;" "&amp;$C363),
IF($D363="Mindestens",
           IF(COUNTIF(Dienstplan!AJ$6:AJ$55,$C363)&gt;=VLOOKUP($C363,Besetzung!$B$2:$I$51,AK$351+1,0),"","&lt;"&amp;VLOOKUP($C363,Besetzung!$B$2:$I$51,AK$351+1,0)&amp;" "&amp;$C363),
IF($D363="Höchstens",
           IF(COUNTIF(Dienstplan!AJ$6:AJ$55,$C363)&lt;=VLOOKUP($C363,Besetzung!$B$2:$I$51,AK$351+1,0),"","&gt;"&amp;VLOOKUP($C363,Besetzung!$B$2:$I$51,AK$351+1,0)&amp;" "&amp;$C363),
"sonst")))))</f>
        <v/>
      </c>
    </row>
    <row r="364" spans="1:37" x14ac:dyDescent="0.25">
      <c r="A364" s="82" t="str">
        <f>IF(Feiertage!D214&lt;&gt;"",Feiertage!B214,"")</f>
        <v/>
      </c>
      <c r="C364" s="31" t="str">
        <f>Besetzung!B12</f>
        <v>F7</v>
      </c>
      <c r="D364" t="str">
        <f>Besetzung!J12</f>
        <v>Mindestens</v>
      </c>
      <c r="G364" s="31" t="str">
        <f>IF($C364="","",
IF(G$352&lt;&gt;"",IF($D364="Genau",
           IF(COUNTIF(Dienstplan!F$6:F$55,$C364)=VLOOKUP($C364,Besetzung!$B$2:$I$51,$F$24,0),"","&lt;&gt;"&amp;VLOOKUP($C364,Besetzung!$B$2:$I$51,$F$24,0)&amp;" "&amp;$C364),
IF($D364="Mindestens",
           IF(COUNTIF(Dienstplan!F$6:F$55,$C364)&gt;=VLOOKUP($C364,Besetzung!$B$2:$I$51,$F$24,0),"","&lt;"&amp;VLOOKUP($C364,Besetzung!$B$2:$I$51,$F$24,0)&amp;" "&amp;$C364),
IF($D364="Höchstens",
           IF(COUNTIF(Dienstplan!F$6:F$55,$C364)&lt;=VLOOKUP($C364,Besetzung!$B$2:$I$51,$F$24,0),"","&gt;"&amp;VLOOKUP($C364,Besetzung!$B$2:$I$51,$F$24,0)&amp;" "&amp;$C364),
"sonst"))),
IF($D364="Genau",
           IF(COUNTIF(Dienstplan!F$6:F$55,$C364)=VLOOKUP($C364,Besetzung!$B$2:$I$51,G$351+1,0),"","&lt;&gt;"&amp;VLOOKUP($C364,Besetzung!$B$2:$I$51,G$351+1,0)&amp;" "&amp;$C364),
IF($D364="Mindestens",
           IF(COUNTIF(Dienstplan!F$6:F$55,$C364)&gt;=VLOOKUP($C364,Besetzung!$B$2:$I$51,G$351+1,0),"","&lt;"&amp;VLOOKUP($C364,Besetzung!$B$2:$I$51,G$351+1,0)&amp;" "&amp;$C364),
IF($D364="Höchstens",
           IF(COUNTIF(Dienstplan!F$6:F$55,$C364)&lt;=VLOOKUP($C364,Besetzung!$B$2:$I$51,G$351+1,0),"","&gt;"&amp;VLOOKUP($C364,Besetzung!$B$2:$I$51,G$351+1,0)&amp;" "&amp;$C364),
"sonst")))))</f>
        <v/>
      </c>
      <c r="H364" s="37" t="str">
        <f>IF($C364="","",
IF(H$352&lt;&gt;"",IF($D364="Genau",
           IF(COUNTIF(Dienstplan!G$6:G$55,$C364)=VLOOKUP($C364,Besetzung!$B$2:$I$51,$F$24,0),"","&lt;&gt;"&amp;VLOOKUP($C364,Besetzung!$B$2:$I$51,$F$24,0)&amp;" "&amp;$C364),
IF($D364="Mindestens",
           IF(COUNTIF(Dienstplan!G$6:G$55,$C364)&gt;=VLOOKUP($C364,Besetzung!$B$2:$I$51,$F$24,0),"","&lt;"&amp;VLOOKUP($C364,Besetzung!$B$2:$I$51,$F$24,0)&amp;" "&amp;$C364),
IF($D364="Höchstens",
           IF(COUNTIF(Dienstplan!G$6:G$55,$C364)&lt;=VLOOKUP($C364,Besetzung!$B$2:$I$51,$F$24,0),"","&gt;"&amp;VLOOKUP($C364,Besetzung!$B$2:$I$51,$F$24,0)&amp;" "&amp;$C364),
"sonst"))),
IF($D364="Genau",
           IF(COUNTIF(Dienstplan!G$6:G$55,$C364)=VLOOKUP($C364,Besetzung!$B$2:$I$51,H$351+1,0),"","&lt;&gt;"&amp;VLOOKUP($C364,Besetzung!$B$2:$I$51,H$351+1,0)&amp;" "&amp;$C364),
IF($D364="Mindestens",
           IF(COUNTIF(Dienstplan!G$6:G$55,$C364)&gt;=VLOOKUP($C364,Besetzung!$B$2:$I$51,H$351+1,0),"","&lt;"&amp;VLOOKUP($C364,Besetzung!$B$2:$I$51,H$351+1,0)&amp;" "&amp;$C364),
IF($D364="Höchstens",
           IF(COUNTIF(Dienstplan!G$6:G$55,$C364)&lt;=VLOOKUP($C364,Besetzung!$B$2:$I$51,H$351+1,0),"","&gt;"&amp;VLOOKUP($C364,Besetzung!$B$2:$I$51,H$351+1,0)&amp;" "&amp;$C364),
"sonst")))))</f>
        <v/>
      </c>
      <c r="I364" s="37" t="str">
        <f>IF($C364="","",
IF(I$352&lt;&gt;"",IF($D364="Genau",
           IF(COUNTIF(Dienstplan!H$6:H$55,$C364)=VLOOKUP($C364,Besetzung!$B$2:$I$51,$F$24,0),"","&lt;&gt;"&amp;VLOOKUP($C364,Besetzung!$B$2:$I$51,$F$24,0)&amp;" "&amp;$C364),
IF($D364="Mindestens",
           IF(COUNTIF(Dienstplan!H$6:H$55,$C364)&gt;=VLOOKUP($C364,Besetzung!$B$2:$I$51,$F$24,0),"","&lt;"&amp;VLOOKUP($C364,Besetzung!$B$2:$I$51,$F$24,0)&amp;" "&amp;$C364),
IF($D364="Höchstens",
           IF(COUNTIF(Dienstplan!H$6:H$55,$C364)&lt;=VLOOKUP($C364,Besetzung!$B$2:$I$51,$F$24,0),"","&gt;"&amp;VLOOKUP($C364,Besetzung!$B$2:$I$51,$F$24,0)&amp;" "&amp;$C364),
"sonst"))),
IF($D364="Genau",
           IF(COUNTIF(Dienstplan!H$6:H$55,$C364)=VLOOKUP($C364,Besetzung!$B$2:$I$51,I$351+1,0),"","&lt;&gt;"&amp;VLOOKUP($C364,Besetzung!$B$2:$I$51,I$351+1,0)&amp;" "&amp;$C364),
IF($D364="Mindestens",
           IF(COUNTIF(Dienstplan!H$6:H$55,$C364)&gt;=VLOOKUP($C364,Besetzung!$B$2:$I$51,I$351+1,0),"","&lt;"&amp;VLOOKUP($C364,Besetzung!$B$2:$I$51,I$351+1,0)&amp;" "&amp;$C364),
IF($D364="Höchstens",
           IF(COUNTIF(Dienstplan!H$6:H$55,$C364)&lt;=VLOOKUP($C364,Besetzung!$B$2:$I$51,I$351+1,0),"","&gt;"&amp;VLOOKUP($C364,Besetzung!$B$2:$I$51,I$351+1,0)&amp;" "&amp;$C364),
"sonst")))))</f>
        <v/>
      </c>
      <c r="J364" s="37" t="str">
        <f>IF($C364="","",
IF(J$352&lt;&gt;"",IF($D364="Genau",
           IF(COUNTIF(Dienstplan!I$6:I$55,$C364)=VLOOKUP($C364,Besetzung!$B$2:$I$51,$F$24,0),"","&lt;&gt;"&amp;VLOOKUP($C364,Besetzung!$B$2:$I$51,$F$24,0)&amp;" "&amp;$C364),
IF($D364="Mindestens",
           IF(COUNTIF(Dienstplan!I$6:I$55,$C364)&gt;=VLOOKUP($C364,Besetzung!$B$2:$I$51,$F$24,0),"","&lt;"&amp;VLOOKUP($C364,Besetzung!$B$2:$I$51,$F$24,0)&amp;" "&amp;$C364),
IF($D364="Höchstens",
           IF(COUNTIF(Dienstplan!I$6:I$55,$C364)&lt;=VLOOKUP($C364,Besetzung!$B$2:$I$51,$F$24,0),"","&gt;"&amp;VLOOKUP($C364,Besetzung!$B$2:$I$51,$F$24,0)&amp;" "&amp;$C364),
"sonst"))),
IF($D364="Genau",
           IF(COUNTIF(Dienstplan!I$6:I$55,$C364)=VLOOKUP($C364,Besetzung!$B$2:$I$51,J$351+1,0),"","&lt;&gt;"&amp;VLOOKUP($C364,Besetzung!$B$2:$I$51,J$351+1,0)&amp;" "&amp;$C364),
IF($D364="Mindestens",
           IF(COUNTIF(Dienstplan!I$6:I$55,$C364)&gt;=VLOOKUP($C364,Besetzung!$B$2:$I$51,J$351+1,0),"","&lt;"&amp;VLOOKUP($C364,Besetzung!$B$2:$I$51,J$351+1,0)&amp;" "&amp;$C364),
IF($D364="Höchstens",
           IF(COUNTIF(Dienstplan!I$6:I$55,$C364)&lt;=VLOOKUP($C364,Besetzung!$B$2:$I$51,J$351+1,0),"","&gt;"&amp;VLOOKUP($C364,Besetzung!$B$2:$I$51,J$351+1,0)&amp;" "&amp;$C364),
"sonst")))))</f>
        <v/>
      </c>
      <c r="K364" s="37" t="str">
        <f>IF($C364="","",
IF(K$352&lt;&gt;"",IF($D364="Genau",
           IF(COUNTIF(Dienstplan!J$6:J$55,$C364)=VLOOKUP($C364,Besetzung!$B$2:$I$51,$F$24,0),"","&lt;&gt;"&amp;VLOOKUP($C364,Besetzung!$B$2:$I$51,$F$24,0)&amp;" "&amp;$C364),
IF($D364="Mindestens",
           IF(COUNTIF(Dienstplan!J$6:J$55,$C364)&gt;=VLOOKUP($C364,Besetzung!$B$2:$I$51,$F$24,0),"","&lt;"&amp;VLOOKUP($C364,Besetzung!$B$2:$I$51,$F$24,0)&amp;" "&amp;$C364),
IF($D364="Höchstens",
           IF(COUNTIF(Dienstplan!J$6:J$55,$C364)&lt;=VLOOKUP($C364,Besetzung!$B$2:$I$51,$F$24,0),"","&gt;"&amp;VLOOKUP($C364,Besetzung!$B$2:$I$51,$F$24,0)&amp;" "&amp;$C364),
"sonst"))),
IF($D364="Genau",
           IF(COUNTIF(Dienstplan!J$6:J$55,$C364)=VLOOKUP($C364,Besetzung!$B$2:$I$51,K$351+1,0),"","&lt;&gt;"&amp;VLOOKUP($C364,Besetzung!$B$2:$I$51,K$351+1,0)&amp;" "&amp;$C364),
IF($D364="Mindestens",
           IF(COUNTIF(Dienstplan!J$6:J$55,$C364)&gt;=VLOOKUP($C364,Besetzung!$B$2:$I$51,K$351+1,0),"","&lt;"&amp;VLOOKUP($C364,Besetzung!$B$2:$I$51,K$351+1,0)&amp;" "&amp;$C364),
IF($D364="Höchstens",
           IF(COUNTIF(Dienstplan!J$6:J$55,$C364)&lt;=VLOOKUP($C364,Besetzung!$B$2:$I$51,K$351+1,0),"","&gt;"&amp;VLOOKUP($C364,Besetzung!$B$2:$I$51,K$351+1,0)&amp;" "&amp;$C364),
"sonst")))))</f>
        <v/>
      </c>
      <c r="L364" s="37" t="str">
        <f>IF($C364="","",
IF(L$352&lt;&gt;"",IF($D364="Genau",
           IF(COUNTIF(Dienstplan!K$6:K$55,$C364)=VLOOKUP($C364,Besetzung!$B$2:$I$51,$F$24,0),"","&lt;&gt;"&amp;VLOOKUP($C364,Besetzung!$B$2:$I$51,$F$24,0)&amp;" "&amp;$C364),
IF($D364="Mindestens",
           IF(COUNTIF(Dienstplan!K$6:K$55,$C364)&gt;=VLOOKUP($C364,Besetzung!$B$2:$I$51,$F$24,0),"","&lt;"&amp;VLOOKUP($C364,Besetzung!$B$2:$I$51,$F$24,0)&amp;" "&amp;$C364),
IF($D364="Höchstens",
           IF(COUNTIF(Dienstplan!K$6:K$55,$C364)&lt;=VLOOKUP($C364,Besetzung!$B$2:$I$51,$F$24,0),"","&gt;"&amp;VLOOKUP($C364,Besetzung!$B$2:$I$51,$F$24,0)&amp;" "&amp;$C364),
"sonst"))),
IF($D364="Genau",
           IF(COUNTIF(Dienstplan!K$6:K$55,$C364)=VLOOKUP($C364,Besetzung!$B$2:$I$51,L$351+1,0),"","&lt;&gt;"&amp;VLOOKUP($C364,Besetzung!$B$2:$I$51,L$351+1,0)&amp;" "&amp;$C364),
IF($D364="Mindestens",
           IF(COUNTIF(Dienstplan!K$6:K$55,$C364)&gt;=VLOOKUP($C364,Besetzung!$B$2:$I$51,L$351+1,0),"","&lt;"&amp;VLOOKUP($C364,Besetzung!$B$2:$I$51,L$351+1,0)&amp;" "&amp;$C364),
IF($D364="Höchstens",
           IF(COUNTIF(Dienstplan!K$6:K$55,$C364)&lt;=VLOOKUP($C364,Besetzung!$B$2:$I$51,L$351+1,0),"","&gt;"&amp;VLOOKUP($C364,Besetzung!$B$2:$I$51,L$351+1,0)&amp;" "&amp;$C364),
"sonst")))))</f>
        <v/>
      </c>
      <c r="M364" s="37" t="str">
        <f>IF($C364="","",
IF(M$352&lt;&gt;"",IF($D364="Genau",
           IF(COUNTIF(Dienstplan!L$6:L$55,$C364)=VLOOKUP($C364,Besetzung!$B$2:$I$51,$F$24,0),"","&lt;&gt;"&amp;VLOOKUP($C364,Besetzung!$B$2:$I$51,$F$24,0)&amp;" "&amp;$C364),
IF($D364="Mindestens",
           IF(COUNTIF(Dienstplan!L$6:L$55,$C364)&gt;=VLOOKUP($C364,Besetzung!$B$2:$I$51,$F$24,0),"","&lt;"&amp;VLOOKUP($C364,Besetzung!$B$2:$I$51,$F$24,0)&amp;" "&amp;$C364),
IF($D364="Höchstens",
           IF(COUNTIF(Dienstplan!L$6:L$55,$C364)&lt;=VLOOKUP($C364,Besetzung!$B$2:$I$51,$F$24,0),"","&gt;"&amp;VLOOKUP($C364,Besetzung!$B$2:$I$51,$F$24,0)&amp;" "&amp;$C364),
"sonst"))),
IF($D364="Genau",
           IF(COUNTIF(Dienstplan!L$6:L$55,$C364)=VLOOKUP($C364,Besetzung!$B$2:$I$51,M$351+1,0),"","&lt;&gt;"&amp;VLOOKUP($C364,Besetzung!$B$2:$I$51,M$351+1,0)&amp;" "&amp;$C364),
IF($D364="Mindestens",
           IF(COUNTIF(Dienstplan!L$6:L$55,$C364)&gt;=VLOOKUP($C364,Besetzung!$B$2:$I$51,M$351+1,0),"","&lt;"&amp;VLOOKUP($C364,Besetzung!$B$2:$I$51,M$351+1,0)&amp;" "&amp;$C364),
IF($D364="Höchstens",
           IF(COUNTIF(Dienstplan!L$6:L$55,$C364)&lt;=VLOOKUP($C364,Besetzung!$B$2:$I$51,M$351+1,0),"","&gt;"&amp;VLOOKUP($C364,Besetzung!$B$2:$I$51,M$351+1,0)&amp;" "&amp;$C364),
"sonst")))))</f>
        <v/>
      </c>
      <c r="N364" s="37" t="str">
        <f>IF($C364="","",
IF(N$352&lt;&gt;"",IF($D364="Genau",
           IF(COUNTIF(Dienstplan!M$6:M$55,$C364)=VLOOKUP($C364,Besetzung!$B$2:$I$51,$F$24,0),"","&lt;&gt;"&amp;VLOOKUP($C364,Besetzung!$B$2:$I$51,$F$24,0)&amp;" "&amp;$C364),
IF($D364="Mindestens",
           IF(COUNTIF(Dienstplan!M$6:M$55,$C364)&gt;=VLOOKUP($C364,Besetzung!$B$2:$I$51,$F$24,0),"","&lt;"&amp;VLOOKUP($C364,Besetzung!$B$2:$I$51,$F$24,0)&amp;" "&amp;$C364),
IF($D364="Höchstens",
           IF(COUNTIF(Dienstplan!M$6:M$55,$C364)&lt;=VLOOKUP($C364,Besetzung!$B$2:$I$51,$F$24,0),"","&gt;"&amp;VLOOKUP($C364,Besetzung!$B$2:$I$51,$F$24,0)&amp;" "&amp;$C364),
"sonst"))),
IF($D364="Genau",
           IF(COUNTIF(Dienstplan!M$6:M$55,$C364)=VLOOKUP($C364,Besetzung!$B$2:$I$51,N$351+1,0),"","&lt;&gt;"&amp;VLOOKUP($C364,Besetzung!$B$2:$I$51,N$351+1,0)&amp;" "&amp;$C364),
IF($D364="Mindestens",
           IF(COUNTIF(Dienstplan!M$6:M$55,$C364)&gt;=VLOOKUP($C364,Besetzung!$B$2:$I$51,N$351+1,0),"","&lt;"&amp;VLOOKUP($C364,Besetzung!$B$2:$I$51,N$351+1,0)&amp;" "&amp;$C364),
IF($D364="Höchstens",
           IF(COUNTIF(Dienstplan!M$6:M$55,$C364)&lt;=VLOOKUP($C364,Besetzung!$B$2:$I$51,N$351+1,0),"","&gt;"&amp;VLOOKUP($C364,Besetzung!$B$2:$I$51,N$351+1,0)&amp;" "&amp;$C364),
"sonst")))))</f>
        <v/>
      </c>
      <c r="O364" s="37" t="str">
        <f>IF($C364="","",
IF(O$352&lt;&gt;"",IF($D364="Genau",
           IF(COUNTIF(Dienstplan!N$6:N$55,$C364)=VLOOKUP($C364,Besetzung!$B$2:$I$51,$F$24,0),"","&lt;&gt;"&amp;VLOOKUP($C364,Besetzung!$B$2:$I$51,$F$24,0)&amp;" "&amp;$C364),
IF($D364="Mindestens",
           IF(COUNTIF(Dienstplan!N$6:N$55,$C364)&gt;=VLOOKUP($C364,Besetzung!$B$2:$I$51,$F$24,0),"","&lt;"&amp;VLOOKUP($C364,Besetzung!$B$2:$I$51,$F$24,0)&amp;" "&amp;$C364),
IF($D364="Höchstens",
           IF(COUNTIF(Dienstplan!N$6:N$55,$C364)&lt;=VLOOKUP($C364,Besetzung!$B$2:$I$51,$F$24,0),"","&gt;"&amp;VLOOKUP($C364,Besetzung!$B$2:$I$51,$F$24,0)&amp;" "&amp;$C364),
"sonst"))),
IF($D364="Genau",
           IF(COUNTIF(Dienstplan!N$6:N$55,$C364)=VLOOKUP($C364,Besetzung!$B$2:$I$51,O$351+1,0),"","&lt;&gt;"&amp;VLOOKUP($C364,Besetzung!$B$2:$I$51,O$351+1,0)&amp;" "&amp;$C364),
IF($D364="Mindestens",
           IF(COUNTIF(Dienstplan!N$6:N$55,$C364)&gt;=VLOOKUP($C364,Besetzung!$B$2:$I$51,O$351+1,0),"","&lt;"&amp;VLOOKUP($C364,Besetzung!$B$2:$I$51,O$351+1,0)&amp;" "&amp;$C364),
IF($D364="Höchstens",
           IF(COUNTIF(Dienstplan!N$6:N$55,$C364)&lt;=VLOOKUP($C364,Besetzung!$B$2:$I$51,O$351+1,0),"","&gt;"&amp;VLOOKUP($C364,Besetzung!$B$2:$I$51,O$351+1,0)&amp;" "&amp;$C364),
"sonst")))))</f>
        <v/>
      </c>
      <c r="P364" s="37" t="str">
        <f>IF($C364="","",
IF(P$352&lt;&gt;"",IF($D364="Genau",
           IF(COUNTIF(Dienstplan!O$6:O$55,$C364)=VLOOKUP($C364,Besetzung!$B$2:$I$51,$F$24,0),"","&lt;&gt;"&amp;VLOOKUP($C364,Besetzung!$B$2:$I$51,$F$24,0)&amp;" "&amp;$C364),
IF($D364="Mindestens",
           IF(COUNTIF(Dienstplan!O$6:O$55,$C364)&gt;=VLOOKUP($C364,Besetzung!$B$2:$I$51,$F$24,0),"","&lt;"&amp;VLOOKUP($C364,Besetzung!$B$2:$I$51,$F$24,0)&amp;" "&amp;$C364),
IF($D364="Höchstens",
           IF(COUNTIF(Dienstplan!O$6:O$55,$C364)&lt;=VLOOKUP($C364,Besetzung!$B$2:$I$51,$F$24,0),"","&gt;"&amp;VLOOKUP($C364,Besetzung!$B$2:$I$51,$F$24,0)&amp;" "&amp;$C364),
"sonst"))),
IF($D364="Genau",
           IF(COUNTIF(Dienstplan!O$6:O$55,$C364)=VLOOKUP($C364,Besetzung!$B$2:$I$51,P$351+1,0),"","&lt;&gt;"&amp;VLOOKUP($C364,Besetzung!$B$2:$I$51,P$351+1,0)&amp;" "&amp;$C364),
IF($D364="Mindestens",
           IF(COUNTIF(Dienstplan!O$6:O$55,$C364)&gt;=VLOOKUP($C364,Besetzung!$B$2:$I$51,P$351+1,0),"","&lt;"&amp;VLOOKUP($C364,Besetzung!$B$2:$I$51,P$351+1,0)&amp;" "&amp;$C364),
IF($D364="Höchstens",
           IF(COUNTIF(Dienstplan!O$6:O$55,$C364)&lt;=VLOOKUP($C364,Besetzung!$B$2:$I$51,P$351+1,0),"","&gt;"&amp;VLOOKUP($C364,Besetzung!$B$2:$I$51,P$351+1,0)&amp;" "&amp;$C364),
"sonst")))))</f>
        <v/>
      </c>
      <c r="Q364" s="37" t="str">
        <f>IF($C364="","",
IF(Q$352&lt;&gt;"",IF($D364="Genau",
           IF(COUNTIF(Dienstplan!P$6:P$55,$C364)=VLOOKUP($C364,Besetzung!$B$2:$I$51,$F$24,0),"","&lt;&gt;"&amp;VLOOKUP($C364,Besetzung!$B$2:$I$51,$F$24,0)&amp;" "&amp;$C364),
IF($D364="Mindestens",
           IF(COUNTIF(Dienstplan!P$6:P$55,$C364)&gt;=VLOOKUP($C364,Besetzung!$B$2:$I$51,$F$24,0),"","&lt;"&amp;VLOOKUP($C364,Besetzung!$B$2:$I$51,$F$24,0)&amp;" "&amp;$C364),
IF($D364="Höchstens",
           IF(COUNTIF(Dienstplan!P$6:P$55,$C364)&lt;=VLOOKUP($C364,Besetzung!$B$2:$I$51,$F$24,0),"","&gt;"&amp;VLOOKUP($C364,Besetzung!$B$2:$I$51,$F$24,0)&amp;" "&amp;$C364),
"sonst"))),
IF($D364="Genau",
           IF(COUNTIF(Dienstplan!P$6:P$55,$C364)=VLOOKUP($C364,Besetzung!$B$2:$I$51,Q$351+1,0),"","&lt;&gt;"&amp;VLOOKUP($C364,Besetzung!$B$2:$I$51,Q$351+1,0)&amp;" "&amp;$C364),
IF($D364="Mindestens",
           IF(COUNTIF(Dienstplan!P$6:P$55,$C364)&gt;=VLOOKUP($C364,Besetzung!$B$2:$I$51,Q$351+1,0),"","&lt;"&amp;VLOOKUP($C364,Besetzung!$B$2:$I$51,Q$351+1,0)&amp;" "&amp;$C364),
IF($D364="Höchstens",
           IF(COUNTIF(Dienstplan!P$6:P$55,$C364)&lt;=VLOOKUP($C364,Besetzung!$B$2:$I$51,Q$351+1,0),"","&gt;"&amp;VLOOKUP($C364,Besetzung!$B$2:$I$51,Q$351+1,0)&amp;" "&amp;$C364),
"sonst")))))</f>
        <v/>
      </c>
      <c r="R364" s="37" t="str">
        <f>IF($C364="","",
IF(R$352&lt;&gt;"",IF($D364="Genau",
           IF(COUNTIF(Dienstplan!Q$6:Q$55,$C364)=VLOOKUP($C364,Besetzung!$B$2:$I$51,$F$24,0),"","&lt;&gt;"&amp;VLOOKUP($C364,Besetzung!$B$2:$I$51,$F$24,0)&amp;" "&amp;$C364),
IF($D364="Mindestens",
           IF(COUNTIF(Dienstplan!Q$6:Q$55,$C364)&gt;=VLOOKUP($C364,Besetzung!$B$2:$I$51,$F$24,0),"","&lt;"&amp;VLOOKUP($C364,Besetzung!$B$2:$I$51,$F$24,0)&amp;" "&amp;$C364),
IF($D364="Höchstens",
           IF(COUNTIF(Dienstplan!Q$6:Q$55,$C364)&lt;=VLOOKUP($C364,Besetzung!$B$2:$I$51,$F$24,0),"","&gt;"&amp;VLOOKUP($C364,Besetzung!$B$2:$I$51,$F$24,0)&amp;" "&amp;$C364),
"sonst"))),
IF($D364="Genau",
           IF(COUNTIF(Dienstplan!Q$6:Q$55,$C364)=VLOOKUP($C364,Besetzung!$B$2:$I$51,R$351+1,0),"","&lt;&gt;"&amp;VLOOKUP($C364,Besetzung!$B$2:$I$51,R$351+1,0)&amp;" "&amp;$C364),
IF($D364="Mindestens",
           IF(COUNTIF(Dienstplan!Q$6:Q$55,$C364)&gt;=VLOOKUP($C364,Besetzung!$B$2:$I$51,R$351+1,0),"","&lt;"&amp;VLOOKUP($C364,Besetzung!$B$2:$I$51,R$351+1,0)&amp;" "&amp;$C364),
IF($D364="Höchstens",
           IF(COUNTIF(Dienstplan!Q$6:Q$55,$C364)&lt;=VLOOKUP($C364,Besetzung!$B$2:$I$51,R$351+1,0),"","&gt;"&amp;VLOOKUP($C364,Besetzung!$B$2:$I$51,R$351+1,0)&amp;" "&amp;$C364),
"sonst")))))</f>
        <v/>
      </c>
      <c r="S364" s="37" t="str">
        <f>IF($C364="","",
IF(S$352&lt;&gt;"",IF($D364="Genau",
           IF(COUNTIF(Dienstplan!R$6:R$55,$C364)=VLOOKUP($C364,Besetzung!$B$2:$I$51,$F$24,0),"","&lt;&gt;"&amp;VLOOKUP($C364,Besetzung!$B$2:$I$51,$F$24,0)&amp;" "&amp;$C364),
IF($D364="Mindestens",
           IF(COUNTIF(Dienstplan!R$6:R$55,$C364)&gt;=VLOOKUP($C364,Besetzung!$B$2:$I$51,$F$24,0),"","&lt;"&amp;VLOOKUP($C364,Besetzung!$B$2:$I$51,$F$24,0)&amp;" "&amp;$C364),
IF($D364="Höchstens",
           IF(COUNTIF(Dienstplan!R$6:R$55,$C364)&lt;=VLOOKUP($C364,Besetzung!$B$2:$I$51,$F$24,0),"","&gt;"&amp;VLOOKUP($C364,Besetzung!$B$2:$I$51,$F$24,0)&amp;" "&amp;$C364),
"sonst"))),
IF($D364="Genau",
           IF(COUNTIF(Dienstplan!R$6:R$55,$C364)=VLOOKUP($C364,Besetzung!$B$2:$I$51,S$351+1,0),"","&lt;&gt;"&amp;VLOOKUP($C364,Besetzung!$B$2:$I$51,S$351+1,0)&amp;" "&amp;$C364),
IF($D364="Mindestens",
           IF(COUNTIF(Dienstplan!R$6:R$55,$C364)&gt;=VLOOKUP($C364,Besetzung!$B$2:$I$51,S$351+1,0),"","&lt;"&amp;VLOOKUP($C364,Besetzung!$B$2:$I$51,S$351+1,0)&amp;" "&amp;$C364),
IF($D364="Höchstens",
           IF(COUNTIF(Dienstplan!R$6:R$55,$C364)&lt;=VLOOKUP($C364,Besetzung!$B$2:$I$51,S$351+1,0),"","&gt;"&amp;VLOOKUP($C364,Besetzung!$B$2:$I$51,S$351+1,0)&amp;" "&amp;$C364),
"sonst")))))</f>
        <v/>
      </c>
      <c r="T364" s="37" t="str">
        <f>IF($C364="","",
IF(T$352&lt;&gt;"",IF($D364="Genau",
           IF(COUNTIF(Dienstplan!S$6:S$55,$C364)=VLOOKUP($C364,Besetzung!$B$2:$I$51,$F$24,0),"","&lt;&gt;"&amp;VLOOKUP($C364,Besetzung!$B$2:$I$51,$F$24,0)&amp;" "&amp;$C364),
IF($D364="Mindestens",
           IF(COUNTIF(Dienstplan!S$6:S$55,$C364)&gt;=VLOOKUP($C364,Besetzung!$B$2:$I$51,$F$24,0),"","&lt;"&amp;VLOOKUP($C364,Besetzung!$B$2:$I$51,$F$24,0)&amp;" "&amp;$C364),
IF($D364="Höchstens",
           IF(COUNTIF(Dienstplan!S$6:S$55,$C364)&lt;=VLOOKUP($C364,Besetzung!$B$2:$I$51,$F$24,0),"","&gt;"&amp;VLOOKUP($C364,Besetzung!$B$2:$I$51,$F$24,0)&amp;" "&amp;$C364),
"sonst"))),
IF($D364="Genau",
           IF(COUNTIF(Dienstplan!S$6:S$55,$C364)=VLOOKUP($C364,Besetzung!$B$2:$I$51,T$351+1,0),"","&lt;&gt;"&amp;VLOOKUP($C364,Besetzung!$B$2:$I$51,T$351+1,0)&amp;" "&amp;$C364),
IF($D364="Mindestens",
           IF(COUNTIF(Dienstplan!S$6:S$55,$C364)&gt;=VLOOKUP($C364,Besetzung!$B$2:$I$51,T$351+1,0),"","&lt;"&amp;VLOOKUP($C364,Besetzung!$B$2:$I$51,T$351+1,0)&amp;" "&amp;$C364),
IF($D364="Höchstens",
           IF(COUNTIF(Dienstplan!S$6:S$55,$C364)&lt;=VLOOKUP($C364,Besetzung!$B$2:$I$51,T$351+1,0),"","&gt;"&amp;VLOOKUP($C364,Besetzung!$B$2:$I$51,T$351+1,0)&amp;" "&amp;$C364),
"sonst")))))</f>
        <v/>
      </c>
      <c r="U364" s="37" t="str">
        <f>IF($C364="","",
IF(U$352&lt;&gt;"",IF($D364="Genau",
           IF(COUNTIF(Dienstplan!T$6:T$55,$C364)=VLOOKUP($C364,Besetzung!$B$2:$I$51,$F$24,0),"","&lt;&gt;"&amp;VLOOKUP($C364,Besetzung!$B$2:$I$51,$F$24,0)&amp;" "&amp;$C364),
IF($D364="Mindestens",
           IF(COUNTIF(Dienstplan!T$6:T$55,$C364)&gt;=VLOOKUP($C364,Besetzung!$B$2:$I$51,$F$24,0),"","&lt;"&amp;VLOOKUP($C364,Besetzung!$B$2:$I$51,$F$24,0)&amp;" "&amp;$C364),
IF($D364="Höchstens",
           IF(COUNTIF(Dienstplan!T$6:T$55,$C364)&lt;=VLOOKUP($C364,Besetzung!$B$2:$I$51,$F$24,0),"","&gt;"&amp;VLOOKUP($C364,Besetzung!$B$2:$I$51,$F$24,0)&amp;" "&amp;$C364),
"sonst"))),
IF($D364="Genau",
           IF(COUNTIF(Dienstplan!T$6:T$55,$C364)=VLOOKUP($C364,Besetzung!$B$2:$I$51,U$351+1,0),"","&lt;&gt;"&amp;VLOOKUP($C364,Besetzung!$B$2:$I$51,U$351+1,0)&amp;" "&amp;$C364),
IF($D364="Mindestens",
           IF(COUNTIF(Dienstplan!T$6:T$55,$C364)&gt;=VLOOKUP($C364,Besetzung!$B$2:$I$51,U$351+1,0),"","&lt;"&amp;VLOOKUP($C364,Besetzung!$B$2:$I$51,U$351+1,0)&amp;" "&amp;$C364),
IF($D364="Höchstens",
           IF(COUNTIF(Dienstplan!T$6:T$55,$C364)&lt;=VLOOKUP($C364,Besetzung!$B$2:$I$51,U$351+1,0),"","&gt;"&amp;VLOOKUP($C364,Besetzung!$B$2:$I$51,U$351+1,0)&amp;" "&amp;$C364),
"sonst")))))</f>
        <v/>
      </c>
      <c r="V364" s="37" t="str">
        <f>IF($C364="","",
IF(V$352&lt;&gt;"",IF($D364="Genau",
           IF(COUNTIF(Dienstplan!U$6:U$55,$C364)=VLOOKUP($C364,Besetzung!$B$2:$I$51,$F$24,0),"","&lt;&gt;"&amp;VLOOKUP($C364,Besetzung!$B$2:$I$51,$F$24,0)&amp;" "&amp;$C364),
IF($D364="Mindestens",
           IF(COUNTIF(Dienstplan!U$6:U$55,$C364)&gt;=VLOOKUP($C364,Besetzung!$B$2:$I$51,$F$24,0),"","&lt;"&amp;VLOOKUP($C364,Besetzung!$B$2:$I$51,$F$24,0)&amp;" "&amp;$C364),
IF($D364="Höchstens",
           IF(COUNTIF(Dienstplan!U$6:U$55,$C364)&lt;=VLOOKUP($C364,Besetzung!$B$2:$I$51,$F$24,0),"","&gt;"&amp;VLOOKUP($C364,Besetzung!$B$2:$I$51,$F$24,0)&amp;" "&amp;$C364),
"sonst"))),
IF($D364="Genau",
           IF(COUNTIF(Dienstplan!U$6:U$55,$C364)=VLOOKUP($C364,Besetzung!$B$2:$I$51,V$351+1,0),"","&lt;&gt;"&amp;VLOOKUP($C364,Besetzung!$B$2:$I$51,V$351+1,0)&amp;" "&amp;$C364),
IF($D364="Mindestens",
           IF(COUNTIF(Dienstplan!U$6:U$55,$C364)&gt;=VLOOKUP($C364,Besetzung!$B$2:$I$51,V$351+1,0),"","&lt;"&amp;VLOOKUP($C364,Besetzung!$B$2:$I$51,V$351+1,0)&amp;" "&amp;$C364),
IF($D364="Höchstens",
           IF(COUNTIF(Dienstplan!U$6:U$55,$C364)&lt;=VLOOKUP($C364,Besetzung!$B$2:$I$51,V$351+1,0),"","&gt;"&amp;VLOOKUP($C364,Besetzung!$B$2:$I$51,V$351+1,0)&amp;" "&amp;$C364),
"sonst")))))</f>
        <v/>
      </c>
      <c r="W364" s="37" t="str">
        <f>IF($C364="","",
IF(W$352&lt;&gt;"",IF($D364="Genau",
           IF(COUNTIF(Dienstplan!V$6:V$55,$C364)=VLOOKUP($C364,Besetzung!$B$2:$I$51,$F$24,0),"","&lt;&gt;"&amp;VLOOKUP($C364,Besetzung!$B$2:$I$51,$F$24,0)&amp;" "&amp;$C364),
IF($D364="Mindestens",
           IF(COUNTIF(Dienstplan!V$6:V$55,$C364)&gt;=VLOOKUP($C364,Besetzung!$B$2:$I$51,$F$24,0),"","&lt;"&amp;VLOOKUP($C364,Besetzung!$B$2:$I$51,$F$24,0)&amp;" "&amp;$C364),
IF($D364="Höchstens",
           IF(COUNTIF(Dienstplan!V$6:V$55,$C364)&lt;=VLOOKUP($C364,Besetzung!$B$2:$I$51,$F$24,0),"","&gt;"&amp;VLOOKUP($C364,Besetzung!$B$2:$I$51,$F$24,0)&amp;" "&amp;$C364),
"sonst"))),
IF($D364="Genau",
           IF(COUNTIF(Dienstplan!V$6:V$55,$C364)=VLOOKUP($C364,Besetzung!$B$2:$I$51,W$351+1,0),"","&lt;&gt;"&amp;VLOOKUP($C364,Besetzung!$B$2:$I$51,W$351+1,0)&amp;" "&amp;$C364),
IF($D364="Mindestens",
           IF(COUNTIF(Dienstplan!V$6:V$55,$C364)&gt;=VLOOKUP($C364,Besetzung!$B$2:$I$51,W$351+1,0),"","&lt;"&amp;VLOOKUP($C364,Besetzung!$B$2:$I$51,W$351+1,0)&amp;" "&amp;$C364),
IF($D364="Höchstens",
           IF(COUNTIF(Dienstplan!V$6:V$55,$C364)&lt;=VLOOKUP($C364,Besetzung!$B$2:$I$51,W$351+1,0),"","&gt;"&amp;VLOOKUP($C364,Besetzung!$B$2:$I$51,W$351+1,0)&amp;" "&amp;$C364),
"sonst")))))</f>
        <v/>
      </c>
      <c r="X364" s="37" t="str">
        <f>IF($C364="","",
IF(X$352&lt;&gt;"",IF($D364="Genau",
           IF(COUNTIF(Dienstplan!W$6:W$55,$C364)=VLOOKUP($C364,Besetzung!$B$2:$I$51,$F$24,0),"","&lt;&gt;"&amp;VLOOKUP($C364,Besetzung!$B$2:$I$51,$F$24,0)&amp;" "&amp;$C364),
IF($D364="Mindestens",
           IF(COUNTIF(Dienstplan!W$6:W$55,$C364)&gt;=VLOOKUP($C364,Besetzung!$B$2:$I$51,$F$24,0),"","&lt;"&amp;VLOOKUP($C364,Besetzung!$B$2:$I$51,$F$24,0)&amp;" "&amp;$C364),
IF($D364="Höchstens",
           IF(COUNTIF(Dienstplan!W$6:W$55,$C364)&lt;=VLOOKUP($C364,Besetzung!$B$2:$I$51,$F$24,0),"","&gt;"&amp;VLOOKUP($C364,Besetzung!$B$2:$I$51,$F$24,0)&amp;" "&amp;$C364),
"sonst"))),
IF($D364="Genau",
           IF(COUNTIF(Dienstplan!W$6:W$55,$C364)=VLOOKUP($C364,Besetzung!$B$2:$I$51,X$351+1,0),"","&lt;&gt;"&amp;VLOOKUP($C364,Besetzung!$B$2:$I$51,X$351+1,0)&amp;" "&amp;$C364),
IF($D364="Mindestens",
           IF(COUNTIF(Dienstplan!W$6:W$55,$C364)&gt;=VLOOKUP($C364,Besetzung!$B$2:$I$51,X$351+1,0),"","&lt;"&amp;VLOOKUP($C364,Besetzung!$B$2:$I$51,X$351+1,0)&amp;" "&amp;$C364),
IF($D364="Höchstens",
           IF(COUNTIF(Dienstplan!W$6:W$55,$C364)&lt;=VLOOKUP($C364,Besetzung!$B$2:$I$51,X$351+1,0),"","&gt;"&amp;VLOOKUP($C364,Besetzung!$B$2:$I$51,X$351+1,0)&amp;" "&amp;$C364),
"sonst")))))</f>
        <v/>
      </c>
      <c r="Y364" s="37" t="str">
        <f>IF($C364="","",
IF(Y$352&lt;&gt;"",IF($D364="Genau",
           IF(COUNTIF(Dienstplan!X$6:X$55,$C364)=VLOOKUP($C364,Besetzung!$B$2:$I$51,$F$24,0),"","&lt;&gt;"&amp;VLOOKUP($C364,Besetzung!$B$2:$I$51,$F$24,0)&amp;" "&amp;$C364),
IF($D364="Mindestens",
           IF(COUNTIF(Dienstplan!X$6:X$55,$C364)&gt;=VLOOKUP($C364,Besetzung!$B$2:$I$51,$F$24,0),"","&lt;"&amp;VLOOKUP($C364,Besetzung!$B$2:$I$51,$F$24,0)&amp;" "&amp;$C364),
IF($D364="Höchstens",
           IF(COUNTIF(Dienstplan!X$6:X$55,$C364)&lt;=VLOOKUP($C364,Besetzung!$B$2:$I$51,$F$24,0),"","&gt;"&amp;VLOOKUP($C364,Besetzung!$B$2:$I$51,$F$24,0)&amp;" "&amp;$C364),
"sonst"))),
IF($D364="Genau",
           IF(COUNTIF(Dienstplan!X$6:X$55,$C364)=VLOOKUP($C364,Besetzung!$B$2:$I$51,Y$351+1,0),"","&lt;&gt;"&amp;VLOOKUP($C364,Besetzung!$B$2:$I$51,Y$351+1,0)&amp;" "&amp;$C364),
IF($D364="Mindestens",
           IF(COUNTIF(Dienstplan!X$6:X$55,$C364)&gt;=VLOOKUP($C364,Besetzung!$B$2:$I$51,Y$351+1,0),"","&lt;"&amp;VLOOKUP($C364,Besetzung!$B$2:$I$51,Y$351+1,0)&amp;" "&amp;$C364),
IF($D364="Höchstens",
           IF(COUNTIF(Dienstplan!X$6:X$55,$C364)&lt;=VLOOKUP($C364,Besetzung!$B$2:$I$51,Y$351+1,0),"","&gt;"&amp;VLOOKUP($C364,Besetzung!$B$2:$I$51,Y$351+1,0)&amp;" "&amp;$C364),
"sonst")))))</f>
        <v/>
      </c>
      <c r="Z364" s="37" t="str">
        <f>IF($C364="","",
IF(Z$352&lt;&gt;"",IF($D364="Genau",
           IF(COUNTIF(Dienstplan!Y$6:Y$55,$C364)=VLOOKUP($C364,Besetzung!$B$2:$I$51,$F$24,0),"","&lt;&gt;"&amp;VLOOKUP($C364,Besetzung!$B$2:$I$51,$F$24,0)&amp;" "&amp;$C364),
IF($D364="Mindestens",
           IF(COUNTIF(Dienstplan!Y$6:Y$55,$C364)&gt;=VLOOKUP($C364,Besetzung!$B$2:$I$51,$F$24,0),"","&lt;"&amp;VLOOKUP($C364,Besetzung!$B$2:$I$51,$F$24,0)&amp;" "&amp;$C364),
IF($D364="Höchstens",
           IF(COUNTIF(Dienstplan!Y$6:Y$55,$C364)&lt;=VLOOKUP($C364,Besetzung!$B$2:$I$51,$F$24,0),"","&gt;"&amp;VLOOKUP($C364,Besetzung!$B$2:$I$51,$F$24,0)&amp;" "&amp;$C364),
"sonst"))),
IF($D364="Genau",
           IF(COUNTIF(Dienstplan!Y$6:Y$55,$C364)=VLOOKUP($C364,Besetzung!$B$2:$I$51,Z$351+1,0),"","&lt;&gt;"&amp;VLOOKUP($C364,Besetzung!$B$2:$I$51,Z$351+1,0)&amp;" "&amp;$C364),
IF($D364="Mindestens",
           IF(COUNTIF(Dienstplan!Y$6:Y$55,$C364)&gt;=VLOOKUP($C364,Besetzung!$B$2:$I$51,Z$351+1,0),"","&lt;"&amp;VLOOKUP($C364,Besetzung!$B$2:$I$51,Z$351+1,0)&amp;" "&amp;$C364),
IF($D364="Höchstens",
           IF(COUNTIF(Dienstplan!Y$6:Y$55,$C364)&lt;=VLOOKUP($C364,Besetzung!$B$2:$I$51,Z$351+1,0),"","&gt;"&amp;VLOOKUP($C364,Besetzung!$B$2:$I$51,Z$351+1,0)&amp;" "&amp;$C364),
"sonst")))))</f>
        <v/>
      </c>
      <c r="AA364" s="37" t="str">
        <f>IF($C364="","",
IF(AA$352&lt;&gt;"",IF($D364="Genau",
           IF(COUNTIF(Dienstplan!Z$6:Z$55,$C364)=VLOOKUP($C364,Besetzung!$B$2:$I$51,$F$24,0),"","&lt;&gt;"&amp;VLOOKUP($C364,Besetzung!$B$2:$I$51,$F$24,0)&amp;" "&amp;$C364),
IF($D364="Mindestens",
           IF(COUNTIF(Dienstplan!Z$6:Z$55,$C364)&gt;=VLOOKUP($C364,Besetzung!$B$2:$I$51,$F$24,0),"","&lt;"&amp;VLOOKUP($C364,Besetzung!$B$2:$I$51,$F$24,0)&amp;" "&amp;$C364),
IF($D364="Höchstens",
           IF(COUNTIF(Dienstplan!Z$6:Z$55,$C364)&lt;=VLOOKUP($C364,Besetzung!$B$2:$I$51,$F$24,0),"","&gt;"&amp;VLOOKUP($C364,Besetzung!$B$2:$I$51,$F$24,0)&amp;" "&amp;$C364),
"sonst"))),
IF($D364="Genau",
           IF(COUNTIF(Dienstplan!Z$6:Z$55,$C364)=VLOOKUP($C364,Besetzung!$B$2:$I$51,AA$351+1,0),"","&lt;&gt;"&amp;VLOOKUP($C364,Besetzung!$B$2:$I$51,AA$351+1,0)&amp;" "&amp;$C364),
IF($D364="Mindestens",
           IF(COUNTIF(Dienstplan!Z$6:Z$55,$C364)&gt;=VLOOKUP($C364,Besetzung!$B$2:$I$51,AA$351+1,0),"","&lt;"&amp;VLOOKUP($C364,Besetzung!$B$2:$I$51,AA$351+1,0)&amp;" "&amp;$C364),
IF($D364="Höchstens",
           IF(COUNTIF(Dienstplan!Z$6:Z$55,$C364)&lt;=VLOOKUP($C364,Besetzung!$B$2:$I$51,AA$351+1,0),"","&gt;"&amp;VLOOKUP($C364,Besetzung!$B$2:$I$51,AA$351+1,0)&amp;" "&amp;$C364),
"sonst")))))</f>
        <v/>
      </c>
      <c r="AB364" s="37" t="str">
        <f>IF($C364="","",
IF(AB$352&lt;&gt;"",IF($D364="Genau",
           IF(COUNTIF(Dienstplan!AA$6:AA$55,$C364)=VLOOKUP($C364,Besetzung!$B$2:$I$51,$F$24,0),"","&lt;&gt;"&amp;VLOOKUP($C364,Besetzung!$B$2:$I$51,$F$24,0)&amp;" "&amp;$C364),
IF($D364="Mindestens",
           IF(COUNTIF(Dienstplan!AA$6:AA$55,$C364)&gt;=VLOOKUP($C364,Besetzung!$B$2:$I$51,$F$24,0),"","&lt;"&amp;VLOOKUP($C364,Besetzung!$B$2:$I$51,$F$24,0)&amp;" "&amp;$C364),
IF($D364="Höchstens",
           IF(COUNTIF(Dienstplan!AA$6:AA$55,$C364)&lt;=VLOOKUP($C364,Besetzung!$B$2:$I$51,$F$24,0),"","&gt;"&amp;VLOOKUP($C364,Besetzung!$B$2:$I$51,$F$24,0)&amp;" "&amp;$C364),
"sonst"))),
IF($D364="Genau",
           IF(COUNTIF(Dienstplan!AA$6:AA$55,$C364)=VLOOKUP($C364,Besetzung!$B$2:$I$51,AB$351+1,0),"","&lt;&gt;"&amp;VLOOKUP($C364,Besetzung!$B$2:$I$51,AB$351+1,0)&amp;" "&amp;$C364),
IF($D364="Mindestens",
           IF(COUNTIF(Dienstplan!AA$6:AA$55,$C364)&gt;=VLOOKUP($C364,Besetzung!$B$2:$I$51,AB$351+1,0),"","&lt;"&amp;VLOOKUP($C364,Besetzung!$B$2:$I$51,AB$351+1,0)&amp;" "&amp;$C364),
IF($D364="Höchstens",
           IF(COUNTIF(Dienstplan!AA$6:AA$55,$C364)&lt;=VLOOKUP($C364,Besetzung!$B$2:$I$51,AB$351+1,0),"","&gt;"&amp;VLOOKUP($C364,Besetzung!$B$2:$I$51,AB$351+1,0)&amp;" "&amp;$C364),
"sonst")))))</f>
        <v/>
      </c>
      <c r="AC364" s="37" t="str">
        <f>IF($C364="","",
IF(AC$352&lt;&gt;"",IF($D364="Genau",
           IF(COUNTIF(Dienstplan!AB$6:AB$55,$C364)=VLOOKUP($C364,Besetzung!$B$2:$I$51,$F$24,0),"","&lt;&gt;"&amp;VLOOKUP($C364,Besetzung!$B$2:$I$51,$F$24,0)&amp;" "&amp;$C364),
IF($D364="Mindestens",
           IF(COUNTIF(Dienstplan!AB$6:AB$55,$C364)&gt;=VLOOKUP($C364,Besetzung!$B$2:$I$51,$F$24,0),"","&lt;"&amp;VLOOKUP($C364,Besetzung!$B$2:$I$51,$F$24,0)&amp;" "&amp;$C364),
IF($D364="Höchstens",
           IF(COUNTIF(Dienstplan!AB$6:AB$55,$C364)&lt;=VLOOKUP($C364,Besetzung!$B$2:$I$51,$F$24,0),"","&gt;"&amp;VLOOKUP($C364,Besetzung!$B$2:$I$51,$F$24,0)&amp;" "&amp;$C364),
"sonst"))),
IF($D364="Genau",
           IF(COUNTIF(Dienstplan!AB$6:AB$55,$C364)=VLOOKUP($C364,Besetzung!$B$2:$I$51,AC$351+1,0),"","&lt;&gt;"&amp;VLOOKUP($C364,Besetzung!$B$2:$I$51,AC$351+1,0)&amp;" "&amp;$C364),
IF($D364="Mindestens",
           IF(COUNTIF(Dienstplan!AB$6:AB$55,$C364)&gt;=VLOOKUP($C364,Besetzung!$B$2:$I$51,AC$351+1,0),"","&lt;"&amp;VLOOKUP($C364,Besetzung!$B$2:$I$51,AC$351+1,0)&amp;" "&amp;$C364),
IF($D364="Höchstens",
           IF(COUNTIF(Dienstplan!AB$6:AB$55,$C364)&lt;=VLOOKUP($C364,Besetzung!$B$2:$I$51,AC$351+1,0),"","&gt;"&amp;VLOOKUP($C364,Besetzung!$B$2:$I$51,AC$351+1,0)&amp;" "&amp;$C364),
"sonst")))))</f>
        <v/>
      </c>
      <c r="AD364" s="37" t="str">
        <f>IF($C364="","",
IF(AD$352&lt;&gt;"",IF($D364="Genau",
           IF(COUNTIF(Dienstplan!AC$6:AC$55,$C364)=VLOOKUP($C364,Besetzung!$B$2:$I$51,$F$24,0),"","&lt;&gt;"&amp;VLOOKUP($C364,Besetzung!$B$2:$I$51,$F$24,0)&amp;" "&amp;$C364),
IF($D364="Mindestens",
           IF(COUNTIF(Dienstplan!AC$6:AC$55,$C364)&gt;=VLOOKUP($C364,Besetzung!$B$2:$I$51,$F$24,0),"","&lt;"&amp;VLOOKUP($C364,Besetzung!$B$2:$I$51,$F$24,0)&amp;" "&amp;$C364),
IF($D364="Höchstens",
           IF(COUNTIF(Dienstplan!AC$6:AC$55,$C364)&lt;=VLOOKUP($C364,Besetzung!$B$2:$I$51,$F$24,0),"","&gt;"&amp;VLOOKUP($C364,Besetzung!$B$2:$I$51,$F$24,0)&amp;" "&amp;$C364),
"sonst"))),
IF($D364="Genau",
           IF(COUNTIF(Dienstplan!AC$6:AC$55,$C364)=VLOOKUP($C364,Besetzung!$B$2:$I$51,AD$351+1,0),"","&lt;&gt;"&amp;VLOOKUP($C364,Besetzung!$B$2:$I$51,AD$351+1,0)&amp;" "&amp;$C364),
IF($D364="Mindestens",
           IF(COUNTIF(Dienstplan!AC$6:AC$55,$C364)&gt;=VLOOKUP($C364,Besetzung!$B$2:$I$51,AD$351+1,0),"","&lt;"&amp;VLOOKUP($C364,Besetzung!$B$2:$I$51,AD$351+1,0)&amp;" "&amp;$C364),
IF($D364="Höchstens",
           IF(COUNTIF(Dienstplan!AC$6:AC$55,$C364)&lt;=VLOOKUP($C364,Besetzung!$B$2:$I$51,AD$351+1,0),"","&gt;"&amp;VLOOKUP($C364,Besetzung!$B$2:$I$51,AD$351+1,0)&amp;" "&amp;$C364),
"sonst")))))</f>
        <v/>
      </c>
      <c r="AE364" s="37" t="str">
        <f>IF($C364="","",
IF(AE$352&lt;&gt;"",IF($D364="Genau",
           IF(COUNTIF(Dienstplan!AD$6:AD$55,$C364)=VLOOKUP($C364,Besetzung!$B$2:$I$51,$F$24,0),"","&lt;&gt;"&amp;VLOOKUP($C364,Besetzung!$B$2:$I$51,$F$24,0)&amp;" "&amp;$C364),
IF($D364="Mindestens",
           IF(COUNTIF(Dienstplan!AD$6:AD$55,$C364)&gt;=VLOOKUP($C364,Besetzung!$B$2:$I$51,$F$24,0),"","&lt;"&amp;VLOOKUP($C364,Besetzung!$B$2:$I$51,$F$24,0)&amp;" "&amp;$C364),
IF($D364="Höchstens",
           IF(COUNTIF(Dienstplan!AD$6:AD$55,$C364)&lt;=VLOOKUP($C364,Besetzung!$B$2:$I$51,$F$24,0),"","&gt;"&amp;VLOOKUP($C364,Besetzung!$B$2:$I$51,$F$24,0)&amp;" "&amp;$C364),
"sonst"))),
IF($D364="Genau",
           IF(COUNTIF(Dienstplan!AD$6:AD$55,$C364)=VLOOKUP($C364,Besetzung!$B$2:$I$51,AE$351+1,0),"","&lt;&gt;"&amp;VLOOKUP($C364,Besetzung!$B$2:$I$51,AE$351+1,0)&amp;" "&amp;$C364),
IF($D364="Mindestens",
           IF(COUNTIF(Dienstplan!AD$6:AD$55,$C364)&gt;=VLOOKUP($C364,Besetzung!$B$2:$I$51,AE$351+1,0),"","&lt;"&amp;VLOOKUP($C364,Besetzung!$B$2:$I$51,AE$351+1,0)&amp;" "&amp;$C364),
IF($D364="Höchstens",
           IF(COUNTIF(Dienstplan!AD$6:AD$55,$C364)&lt;=VLOOKUP($C364,Besetzung!$B$2:$I$51,AE$351+1,0),"","&gt;"&amp;VLOOKUP($C364,Besetzung!$B$2:$I$51,AE$351+1,0)&amp;" "&amp;$C364),
"sonst")))))</f>
        <v/>
      </c>
      <c r="AF364" s="37" t="str">
        <f>IF($C364="","",
IF(AF$352&lt;&gt;"",IF($D364="Genau",
           IF(COUNTIF(Dienstplan!AE$6:AE$55,$C364)=VLOOKUP($C364,Besetzung!$B$2:$I$51,$F$24,0),"","&lt;&gt;"&amp;VLOOKUP($C364,Besetzung!$B$2:$I$51,$F$24,0)&amp;" "&amp;$C364),
IF($D364="Mindestens",
           IF(COUNTIF(Dienstplan!AE$6:AE$55,$C364)&gt;=VLOOKUP($C364,Besetzung!$B$2:$I$51,$F$24,0),"","&lt;"&amp;VLOOKUP($C364,Besetzung!$B$2:$I$51,$F$24,0)&amp;" "&amp;$C364),
IF($D364="Höchstens",
           IF(COUNTIF(Dienstplan!AE$6:AE$55,$C364)&lt;=VLOOKUP($C364,Besetzung!$B$2:$I$51,$F$24,0),"","&gt;"&amp;VLOOKUP($C364,Besetzung!$B$2:$I$51,$F$24,0)&amp;" "&amp;$C364),
"sonst"))),
IF($D364="Genau",
           IF(COUNTIF(Dienstplan!AE$6:AE$55,$C364)=VLOOKUP($C364,Besetzung!$B$2:$I$51,AF$351+1,0),"","&lt;&gt;"&amp;VLOOKUP($C364,Besetzung!$B$2:$I$51,AF$351+1,0)&amp;" "&amp;$C364),
IF($D364="Mindestens",
           IF(COUNTIF(Dienstplan!AE$6:AE$55,$C364)&gt;=VLOOKUP($C364,Besetzung!$B$2:$I$51,AF$351+1,0),"","&lt;"&amp;VLOOKUP($C364,Besetzung!$B$2:$I$51,AF$351+1,0)&amp;" "&amp;$C364),
IF($D364="Höchstens",
           IF(COUNTIF(Dienstplan!AE$6:AE$55,$C364)&lt;=VLOOKUP($C364,Besetzung!$B$2:$I$51,AF$351+1,0),"","&gt;"&amp;VLOOKUP($C364,Besetzung!$B$2:$I$51,AF$351+1,0)&amp;" "&amp;$C364),
"sonst")))))</f>
        <v/>
      </c>
      <c r="AG364" s="37" t="str">
        <f>IF($C364="","",
IF(AG$352&lt;&gt;"",IF($D364="Genau",
           IF(COUNTIF(Dienstplan!AF$6:AF$55,$C364)=VLOOKUP($C364,Besetzung!$B$2:$I$51,$F$24,0),"","&lt;&gt;"&amp;VLOOKUP($C364,Besetzung!$B$2:$I$51,$F$24,0)&amp;" "&amp;$C364),
IF($D364="Mindestens",
           IF(COUNTIF(Dienstplan!AF$6:AF$55,$C364)&gt;=VLOOKUP($C364,Besetzung!$B$2:$I$51,$F$24,0),"","&lt;"&amp;VLOOKUP($C364,Besetzung!$B$2:$I$51,$F$24,0)&amp;" "&amp;$C364),
IF($D364="Höchstens",
           IF(COUNTIF(Dienstplan!AF$6:AF$55,$C364)&lt;=VLOOKUP($C364,Besetzung!$B$2:$I$51,$F$24,0),"","&gt;"&amp;VLOOKUP($C364,Besetzung!$B$2:$I$51,$F$24,0)&amp;" "&amp;$C364),
"sonst"))),
IF($D364="Genau",
           IF(COUNTIF(Dienstplan!AF$6:AF$55,$C364)=VLOOKUP($C364,Besetzung!$B$2:$I$51,AG$351+1,0),"","&lt;&gt;"&amp;VLOOKUP($C364,Besetzung!$B$2:$I$51,AG$351+1,0)&amp;" "&amp;$C364),
IF($D364="Mindestens",
           IF(COUNTIF(Dienstplan!AF$6:AF$55,$C364)&gt;=VLOOKUP($C364,Besetzung!$B$2:$I$51,AG$351+1,0),"","&lt;"&amp;VLOOKUP($C364,Besetzung!$B$2:$I$51,AG$351+1,0)&amp;" "&amp;$C364),
IF($D364="Höchstens",
           IF(COUNTIF(Dienstplan!AF$6:AF$55,$C364)&lt;=VLOOKUP($C364,Besetzung!$B$2:$I$51,AG$351+1,0),"","&gt;"&amp;VLOOKUP($C364,Besetzung!$B$2:$I$51,AG$351+1,0)&amp;" "&amp;$C364),
"sonst")))))</f>
        <v/>
      </c>
      <c r="AH364" s="37" t="str">
        <f>IF($C364="","",
IF(AH$352&lt;&gt;"",IF($D364="Genau",
           IF(COUNTIF(Dienstplan!AG$6:AG$55,$C364)=VLOOKUP($C364,Besetzung!$B$2:$I$51,$F$24,0),"","&lt;&gt;"&amp;VLOOKUP($C364,Besetzung!$B$2:$I$51,$F$24,0)&amp;" "&amp;$C364),
IF($D364="Mindestens",
           IF(COUNTIF(Dienstplan!AG$6:AG$55,$C364)&gt;=VLOOKUP($C364,Besetzung!$B$2:$I$51,$F$24,0),"","&lt;"&amp;VLOOKUP($C364,Besetzung!$B$2:$I$51,$F$24,0)&amp;" "&amp;$C364),
IF($D364="Höchstens",
           IF(COUNTIF(Dienstplan!AG$6:AG$55,$C364)&lt;=VLOOKUP($C364,Besetzung!$B$2:$I$51,$F$24,0),"","&gt;"&amp;VLOOKUP($C364,Besetzung!$B$2:$I$51,$F$24,0)&amp;" "&amp;$C364),
"sonst"))),
IF($D364="Genau",
           IF(COUNTIF(Dienstplan!AG$6:AG$55,$C364)=VLOOKUP($C364,Besetzung!$B$2:$I$51,AH$351+1,0),"","&lt;&gt;"&amp;VLOOKUP($C364,Besetzung!$B$2:$I$51,AH$351+1,0)&amp;" "&amp;$C364),
IF($D364="Mindestens",
           IF(COUNTIF(Dienstplan!AG$6:AG$55,$C364)&gt;=VLOOKUP($C364,Besetzung!$B$2:$I$51,AH$351+1,0),"","&lt;"&amp;VLOOKUP($C364,Besetzung!$B$2:$I$51,AH$351+1,0)&amp;" "&amp;$C364),
IF($D364="Höchstens",
           IF(COUNTIF(Dienstplan!AG$6:AG$55,$C364)&lt;=VLOOKUP($C364,Besetzung!$B$2:$I$51,AH$351+1,0),"","&gt;"&amp;VLOOKUP($C364,Besetzung!$B$2:$I$51,AH$351+1,0)&amp;" "&amp;$C364),
"sonst")))))</f>
        <v/>
      </c>
      <c r="AI364" s="37" t="str">
        <f>IF($C364="","",
IF(AI$352&lt;&gt;"",IF($D364="Genau",
           IF(COUNTIF(Dienstplan!AH$6:AH$55,$C364)=VLOOKUP($C364,Besetzung!$B$2:$I$51,$F$24,0),"","&lt;&gt;"&amp;VLOOKUP($C364,Besetzung!$B$2:$I$51,$F$24,0)&amp;" "&amp;$C364),
IF($D364="Mindestens",
           IF(COUNTIF(Dienstplan!AH$6:AH$55,$C364)&gt;=VLOOKUP($C364,Besetzung!$B$2:$I$51,$F$24,0),"","&lt;"&amp;VLOOKUP($C364,Besetzung!$B$2:$I$51,$F$24,0)&amp;" "&amp;$C364),
IF($D364="Höchstens",
           IF(COUNTIF(Dienstplan!AH$6:AH$55,$C364)&lt;=VLOOKUP($C364,Besetzung!$B$2:$I$51,$F$24,0),"","&gt;"&amp;VLOOKUP($C364,Besetzung!$B$2:$I$51,$F$24,0)&amp;" "&amp;$C364),
"sonst"))),
IF($D364="Genau",
           IF(COUNTIF(Dienstplan!AH$6:AH$55,$C364)=VLOOKUP($C364,Besetzung!$B$2:$I$51,AI$351+1,0),"","&lt;&gt;"&amp;VLOOKUP($C364,Besetzung!$B$2:$I$51,AI$351+1,0)&amp;" "&amp;$C364),
IF($D364="Mindestens",
           IF(COUNTIF(Dienstplan!AH$6:AH$55,$C364)&gt;=VLOOKUP($C364,Besetzung!$B$2:$I$51,AI$351+1,0),"","&lt;"&amp;VLOOKUP($C364,Besetzung!$B$2:$I$51,AI$351+1,0)&amp;" "&amp;$C364),
IF($D364="Höchstens",
           IF(COUNTIF(Dienstplan!AH$6:AH$55,$C364)&lt;=VLOOKUP($C364,Besetzung!$B$2:$I$51,AI$351+1,0),"","&gt;"&amp;VLOOKUP($C364,Besetzung!$B$2:$I$51,AI$351+1,0)&amp;" "&amp;$C364),
"sonst")))))</f>
        <v/>
      </c>
      <c r="AJ364" s="37" t="str">
        <f>IF($C364="","",
IF(AJ$352&lt;&gt;"",IF($D364="Genau",
           IF(COUNTIF(Dienstplan!AI$6:AI$55,$C364)=VLOOKUP($C364,Besetzung!$B$2:$I$51,$F$24,0),"","&lt;&gt;"&amp;VLOOKUP($C364,Besetzung!$B$2:$I$51,$F$24,0)&amp;" "&amp;$C364),
IF($D364="Mindestens",
           IF(COUNTIF(Dienstplan!AI$6:AI$55,$C364)&gt;=VLOOKUP($C364,Besetzung!$B$2:$I$51,$F$24,0),"","&lt;"&amp;VLOOKUP($C364,Besetzung!$B$2:$I$51,$F$24,0)&amp;" "&amp;$C364),
IF($D364="Höchstens",
           IF(COUNTIF(Dienstplan!AI$6:AI$55,$C364)&lt;=VLOOKUP($C364,Besetzung!$B$2:$I$51,$F$24,0),"","&gt;"&amp;VLOOKUP($C364,Besetzung!$B$2:$I$51,$F$24,0)&amp;" "&amp;$C364),
"sonst"))),
IF($D364="Genau",
           IF(COUNTIF(Dienstplan!AI$6:AI$55,$C364)=VLOOKUP($C364,Besetzung!$B$2:$I$51,AJ$351+1,0),"","&lt;&gt;"&amp;VLOOKUP($C364,Besetzung!$B$2:$I$51,AJ$351+1,0)&amp;" "&amp;$C364),
IF($D364="Mindestens",
           IF(COUNTIF(Dienstplan!AI$6:AI$55,$C364)&gt;=VLOOKUP($C364,Besetzung!$B$2:$I$51,AJ$351+1,0),"","&lt;"&amp;VLOOKUP($C364,Besetzung!$B$2:$I$51,AJ$351+1,0)&amp;" "&amp;$C364),
IF($D364="Höchstens",
           IF(COUNTIF(Dienstplan!AI$6:AI$55,$C364)&lt;=VLOOKUP($C364,Besetzung!$B$2:$I$51,AJ$351+1,0),"","&gt;"&amp;VLOOKUP($C364,Besetzung!$B$2:$I$51,AJ$351+1,0)&amp;" "&amp;$C364),
"sonst")))))</f>
        <v/>
      </c>
      <c r="AK364" s="32" t="str">
        <f>IF($C364="","",
IF(AK$352&lt;&gt;"",IF($D364="Genau",
           IF(COUNTIF(Dienstplan!AJ$6:AJ$55,$C364)=VLOOKUP($C364,Besetzung!$B$2:$I$51,$F$24,0),"","&lt;&gt;"&amp;VLOOKUP($C364,Besetzung!$B$2:$I$51,$F$24,0)&amp;" "&amp;$C364),
IF($D364="Mindestens",
           IF(COUNTIF(Dienstplan!AJ$6:AJ$55,$C364)&gt;=VLOOKUP($C364,Besetzung!$B$2:$I$51,$F$24,0),"","&lt;"&amp;VLOOKUP($C364,Besetzung!$B$2:$I$51,$F$24,0)&amp;" "&amp;$C364),
IF($D364="Höchstens",
           IF(COUNTIF(Dienstplan!AJ$6:AJ$55,$C364)&lt;=VLOOKUP($C364,Besetzung!$B$2:$I$51,$F$24,0),"","&gt;"&amp;VLOOKUP($C364,Besetzung!$B$2:$I$51,$F$24,0)&amp;" "&amp;$C364),
"sonst"))),
IF($D364="Genau",
           IF(COUNTIF(Dienstplan!AJ$6:AJ$55,$C364)=VLOOKUP($C364,Besetzung!$B$2:$I$51,AK$351+1,0),"","&lt;&gt;"&amp;VLOOKUP($C364,Besetzung!$B$2:$I$51,AK$351+1,0)&amp;" "&amp;$C364),
IF($D364="Mindestens",
           IF(COUNTIF(Dienstplan!AJ$6:AJ$55,$C364)&gt;=VLOOKUP($C364,Besetzung!$B$2:$I$51,AK$351+1,0),"","&lt;"&amp;VLOOKUP($C364,Besetzung!$B$2:$I$51,AK$351+1,0)&amp;" "&amp;$C364),
IF($D364="Höchstens",
           IF(COUNTIF(Dienstplan!AJ$6:AJ$55,$C364)&lt;=VLOOKUP($C364,Besetzung!$B$2:$I$51,AK$351+1,0),"","&gt;"&amp;VLOOKUP($C364,Besetzung!$B$2:$I$51,AK$351+1,0)&amp;" "&amp;$C364),
"sonst")))))</f>
        <v/>
      </c>
    </row>
    <row r="365" spans="1:37" x14ac:dyDescent="0.25">
      <c r="A365" s="82" t="str">
        <f>IF(Feiertage!D215&lt;&gt;"",Feiertage!B215,"")</f>
        <v/>
      </c>
      <c r="C365" s="31" t="str">
        <f>Besetzung!B13</f>
        <v>F8</v>
      </c>
      <c r="D365" t="str">
        <f>Besetzung!J13</f>
        <v>Mindestens</v>
      </c>
      <c r="G365" s="31" t="str">
        <f>IF($C365="","",
IF(G$352&lt;&gt;"",IF($D365="Genau",
           IF(COUNTIF(Dienstplan!F$6:F$55,$C365)=VLOOKUP($C365,Besetzung!$B$2:$I$51,$F$24,0),"","&lt;&gt;"&amp;VLOOKUP($C365,Besetzung!$B$2:$I$51,$F$24,0)&amp;" "&amp;$C365),
IF($D365="Mindestens",
           IF(COUNTIF(Dienstplan!F$6:F$55,$C365)&gt;=VLOOKUP($C365,Besetzung!$B$2:$I$51,$F$24,0),"","&lt;"&amp;VLOOKUP($C365,Besetzung!$B$2:$I$51,$F$24,0)&amp;" "&amp;$C365),
IF($D365="Höchstens",
           IF(COUNTIF(Dienstplan!F$6:F$55,$C365)&lt;=VLOOKUP($C365,Besetzung!$B$2:$I$51,$F$24,0),"","&gt;"&amp;VLOOKUP($C365,Besetzung!$B$2:$I$51,$F$24,0)&amp;" "&amp;$C365),
"sonst"))),
IF($D365="Genau",
           IF(COUNTIF(Dienstplan!F$6:F$55,$C365)=VLOOKUP($C365,Besetzung!$B$2:$I$51,G$351+1,0),"","&lt;&gt;"&amp;VLOOKUP($C365,Besetzung!$B$2:$I$51,G$351+1,0)&amp;" "&amp;$C365),
IF($D365="Mindestens",
           IF(COUNTIF(Dienstplan!F$6:F$55,$C365)&gt;=VLOOKUP($C365,Besetzung!$B$2:$I$51,G$351+1,0),"","&lt;"&amp;VLOOKUP($C365,Besetzung!$B$2:$I$51,G$351+1,0)&amp;" "&amp;$C365),
IF($D365="Höchstens",
           IF(COUNTIF(Dienstplan!F$6:F$55,$C365)&lt;=VLOOKUP($C365,Besetzung!$B$2:$I$51,G$351+1,0),"","&gt;"&amp;VLOOKUP($C365,Besetzung!$B$2:$I$51,G$351+1,0)&amp;" "&amp;$C365),
"sonst")))))</f>
        <v/>
      </c>
      <c r="H365" s="37" t="str">
        <f>IF($C365="","",
IF(H$352&lt;&gt;"",IF($D365="Genau",
           IF(COUNTIF(Dienstplan!G$6:G$55,$C365)=VLOOKUP($C365,Besetzung!$B$2:$I$51,$F$24,0),"","&lt;&gt;"&amp;VLOOKUP($C365,Besetzung!$B$2:$I$51,$F$24,0)&amp;" "&amp;$C365),
IF($D365="Mindestens",
           IF(COUNTIF(Dienstplan!G$6:G$55,$C365)&gt;=VLOOKUP($C365,Besetzung!$B$2:$I$51,$F$24,0),"","&lt;"&amp;VLOOKUP($C365,Besetzung!$B$2:$I$51,$F$24,0)&amp;" "&amp;$C365),
IF($D365="Höchstens",
           IF(COUNTIF(Dienstplan!G$6:G$55,$C365)&lt;=VLOOKUP($C365,Besetzung!$B$2:$I$51,$F$24,0),"","&gt;"&amp;VLOOKUP($C365,Besetzung!$B$2:$I$51,$F$24,0)&amp;" "&amp;$C365),
"sonst"))),
IF($D365="Genau",
           IF(COUNTIF(Dienstplan!G$6:G$55,$C365)=VLOOKUP($C365,Besetzung!$B$2:$I$51,H$351+1,0),"","&lt;&gt;"&amp;VLOOKUP($C365,Besetzung!$B$2:$I$51,H$351+1,0)&amp;" "&amp;$C365),
IF($D365="Mindestens",
           IF(COUNTIF(Dienstplan!G$6:G$55,$C365)&gt;=VLOOKUP($C365,Besetzung!$B$2:$I$51,H$351+1,0),"","&lt;"&amp;VLOOKUP($C365,Besetzung!$B$2:$I$51,H$351+1,0)&amp;" "&amp;$C365),
IF($D365="Höchstens",
           IF(COUNTIF(Dienstplan!G$6:G$55,$C365)&lt;=VLOOKUP($C365,Besetzung!$B$2:$I$51,H$351+1,0),"","&gt;"&amp;VLOOKUP($C365,Besetzung!$B$2:$I$51,H$351+1,0)&amp;" "&amp;$C365),
"sonst")))))</f>
        <v/>
      </c>
      <c r="I365" s="37" t="str">
        <f>IF($C365="","",
IF(I$352&lt;&gt;"",IF($D365="Genau",
           IF(COUNTIF(Dienstplan!H$6:H$55,$C365)=VLOOKUP($C365,Besetzung!$B$2:$I$51,$F$24,0),"","&lt;&gt;"&amp;VLOOKUP($C365,Besetzung!$B$2:$I$51,$F$24,0)&amp;" "&amp;$C365),
IF($D365="Mindestens",
           IF(COUNTIF(Dienstplan!H$6:H$55,$C365)&gt;=VLOOKUP($C365,Besetzung!$B$2:$I$51,$F$24,0),"","&lt;"&amp;VLOOKUP($C365,Besetzung!$B$2:$I$51,$F$24,0)&amp;" "&amp;$C365),
IF($D365="Höchstens",
           IF(COUNTIF(Dienstplan!H$6:H$55,$C365)&lt;=VLOOKUP($C365,Besetzung!$B$2:$I$51,$F$24,0),"","&gt;"&amp;VLOOKUP($C365,Besetzung!$B$2:$I$51,$F$24,0)&amp;" "&amp;$C365),
"sonst"))),
IF($D365="Genau",
           IF(COUNTIF(Dienstplan!H$6:H$55,$C365)=VLOOKUP($C365,Besetzung!$B$2:$I$51,I$351+1,0),"","&lt;&gt;"&amp;VLOOKUP($C365,Besetzung!$B$2:$I$51,I$351+1,0)&amp;" "&amp;$C365),
IF($D365="Mindestens",
           IF(COUNTIF(Dienstplan!H$6:H$55,$C365)&gt;=VLOOKUP($C365,Besetzung!$B$2:$I$51,I$351+1,0),"","&lt;"&amp;VLOOKUP($C365,Besetzung!$B$2:$I$51,I$351+1,0)&amp;" "&amp;$C365),
IF($D365="Höchstens",
           IF(COUNTIF(Dienstplan!H$6:H$55,$C365)&lt;=VLOOKUP($C365,Besetzung!$B$2:$I$51,I$351+1,0),"","&gt;"&amp;VLOOKUP($C365,Besetzung!$B$2:$I$51,I$351+1,0)&amp;" "&amp;$C365),
"sonst")))))</f>
        <v/>
      </c>
      <c r="J365" s="37" t="str">
        <f>IF($C365="","",
IF(J$352&lt;&gt;"",IF($D365="Genau",
           IF(COUNTIF(Dienstplan!I$6:I$55,$C365)=VLOOKUP($C365,Besetzung!$B$2:$I$51,$F$24,0),"","&lt;&gt;"&amp;VLOOKUP($C365,Besetzung!$B$2:$I$51,$F$24,0)&amp;" "&amp;$C365),
IF($D365="Mindestens",
           IF(COUNTIF(Dienstplan!I$6:I$55,$C365)&gt;=VLOOKUP($C365,Besetzung!$B$2:$I$51,$F$24,0),"","&lt;"&amp;VLOOKUP($C365,Besetzung!$B$2:$I$51,$F$24,0)&amp;" "&amp;$C365),
IF($D365="Höchstens",
           IF(COUNTIF(Dienstplan!I$6:I$55,$C365)&lt;=VLOOKUP($C365,Besetzung!$B$2:$I$51,$F$24,0),"","&gt;"&amp;VLOOKUP($C365,Besetzung!$B$2:$I$51,$F$24,0)&amp;" "&amp;$C365),
"sonst"))),
IF($D365="Genau",
           IF(COUNTIF(Dienstplan!I$6:I$55,$C365)=VLOOKUP($C365,Besetzung!$B$2:$I$51,J$351+1,0),"","&lt;&gt;"&amp;VLOOKUP($C365,Besetzung!$B$2:$I$51,J$351+1,0)&amp;" "&amp;$C365),
IF($D365="Mindestens",
           IF(COUNTIF(Dienstplan!I$6:I$55,$C365)&gt;=VLOOKUP($C365,Besetzung!$B$2:$I$51,J$351+1,0),"","&lt;"&amp;VLOOKUP($C365,Besetzung!$B$2:$I$51,J$351+1,0)&amp;" "&amp;$C365),
IF($D365="Höchstens",
           IF(COUNTIF(Dienstplan!I$6:I$55,$C365)&lt;=VLOOKUP($C365,Besetzung!$B$2:$I$51,J$351+1,0),"","&gt;"&amp;VLOOKUP($C365,Besetzung!$B$2:$I$51,J$351+1,0)&amp;" "&amp;$C365),
"sonst")))))</f>
        <v/>
      </c>
      <c r="K365" s="37" t="str">
        <f>IF($C365="","",
IF(K$352&lt;&gt;"",IF($D365="Genau",
           IF(COUNTIF(Dienstplan!J$6:J$55,$C365)=VLOOKUP($C365,Besetzung!$B$2:$I$51,$F$24,0),"","&lt;&gt;"&amp;VLOOKUP($C365,Besetzung!$B$2:$I$51,$F$24,0)&amp;" "&amp;$C365),
IF($D365="Mindestens",
           IF(COUNTIF(Dienstplan!J$6:J$55,$C365)&gt;=VLOOKUP($C365,Besetzung!$B$2:$I$51,$F$24,0),"","&lt;"&amp;VLOOKUP($C365,Besetzung!$B$2:$I$51,$F$24,0)&amp;" "&amp;$C365),
IF($D365="Höchstens",
           IF(COUNTIF(Dienstplan!J$6:J$55,$C365)&lt;=VLOOKUP($C365,Besetzung!$B$2:$I$51,$F$24,0),"","&gt;"&amp;VLOOKUP($C365,Besetzung!$B$2:$I$51,$F$24,0)&amp;" "&amp;$C365),
"sonst"))),
IF($D365="Genau",
           IF(COUNTIF(Dienstplan!J$6:J$55,$C365)=VLOOKUP($C365,Besetzung!$B$2:$I$51,K$351+1,0),"","&lt;&gt;"&amp;VLOOKUP($C365,Besetzung!$B$2:$I$51,K$351+1,0)&amp;" "&amp;$C365),
IF($D365="Mindestens",
           IF(COUNTIF(Dienstplan!J$6:J$55,$C365)&gt;=VLOOKUP($C365,Besetzung!$B$2:$I$51,K$351+1,0),"","&lt;"&amp;VLOOKUP($C365,Besetzung!$B$2:$I$51,K$351+1,0)&amp;" "&amp;$C365),
IF($D365="Höchstens",
           IF(COUNTIF(Dienstplan!J$6:J$55,$C365)&lt;=VLOOKUP($C365,Besetzung!$B$2:$I$51,K$351+1,0),"","&gt;"&amp;VLOOKUP($C365,Besetzung!$B$2:$I$51,K$351+1,0)&amp;" "&amp;$C365),
"sonst")))))</f>
        <v/>
      </c>
      <c r="L365" s="37" t="str">
        <f>IF($C365="","",
IF(L$352&lt;&gt;"",IF($D365="Genau",
           IF(COUNTIF(Dienstplan!K$6:K$55,$C365)=VLOOKUP($C365,Besetzung!$B$2:$I$51,$F$24,0),"","&lt;&gt;"&amp;VLOOKUP($C365,Besetzung!$B$2:$I$51,$F$24,0)&amp;" "&amp;$C365),
IF($D365="Mindestens",
           IF(COUNTIF(Dienstplan!K$6:K$55,$C365)&gt;=VLOOKUP($C365,Besetzung!$B$2:$I$51,$F$24,0),"","&lt;"&amp;VLOOKUP($C365,Besetzung!$B$2:$I$51,$F$24,0)&amp;" "&amp;$C365),
IF($D365="Höchstens",
           IF(COUNTIF(Dienstplan!K$6:K$55,$C365)&lt;=VLOOKUP($C365,Besetzung!$B$2:$I$51,$F$24,0),"","&gt;"&amp;VLOOKUP($C365,Besetzung!$B$2:$I$51,$F$24,0)&amp;" "&amp;$C365),
"sonst"))),
IF($D365="Genau",
           IF(COUNTIF(Dienstplan!K$6:K$55,$C365)=VLOOKUP($C365,Besetzung!$B$2:$I$51,L$351+1,0),"","&lt;&gt;"&amp;VLOOKUP($C365,Besetzung!$B$2:$I$51,L$351+1,0)&amp;" "&amp;$C365),
IF($D365="Mindestens",
           IF(COUNTIF(Dienstplan!K$6:K$55,$C365)&gt;=VLOOKUP($C365,Besetzung!$B$2:$I$51,L$351+1,0),"","&lt;"&amp;VLOOKUP($C365,Besetzung!$B$2:$I$51,L$351+1,0)&amp;" "&amp;$C365),
IF($D365="Höchstens",
           IF(COUNTIF(Dienstplan!K$6:K$55,$C365)&lt;=VLOOKUP($C365,Besetzung!$B$2:$I$51,L$351+1,0),"","&gt;"&amp;VLOOKUP($C365,Besetzung!$B$2:$I$51,L$351+1,0)&amp;" "&amp;$C365),
"sonst")))))</f>
        <v/>
      </c>
      <c r="M365" s="37" t="str">
        <f>IF($C365="","",
IF(M$352&lt;&gt;"",IF($D365="Genau",
           IF(COUNTIF(Dienstplan!L$6:L$55,$C365)=VLOOKUP($C365,Besetzung!$B$2:$I$51,$F$24,0),"","&lt;&gt;"&amp;VLOOKUP($C365,Besetzung!$B$2:$I$51,$F$24,0)&amp;" "&amp;$C365),
IF($D365="Mindestens",
           IF(COUNTIF(Dienstplan!L$6:L$55,$C365)&gt;=VLOOKUP($C365,Besetzung!$B$2:$I$51,$F$24,0),"","&lt;"&amp;VLOOKUP($C365,Besetzung!$B$2:$I$51,$F$24,0)&amp;" "&amp;$C365),
IF($D365="Höchstens",
           IF(COUNTIF(Dienstplan!L$6:L$55,$C365)&lt;=VLOOKUP($C365,Besetzung!$B$2:$I$51,$F$24,0),"","&gt;"&amp;VLOOKUP($C365,Besetzung!$B$2:$I$51,$F$24,0)&amp;" "&amp;$C365),
"sonst"))),
IF($D365="Genau",
           IF(COUNTIF(Dienstplan!L$6:L$55,$C365)=VLOOKUP($C365,Besetzung!$B$2:$I$51,M$351+1,0),"","&lt;&gt;"&amp;VLOOKUP($C365,Besetzung!$B$2:$I$51,M$351+1,0)&amp;" "&amp;$C365),
IF($D365="Mindestens",
           IF(COUNTIF(Dienstplan!L$6:L$55,$C365)&gt;=VLOOKUP($C365,Besetzung!$B$2:$I$51,M$351+1,0),"","&lt;"&amp;VLOOKUP($C365,Besetzung!$B$2:$I$51,M$351+1,0)&amp;" "&amp;$C365),
IF($D365="Höchstens",
           IF(COUNTIF(Dienstplan!L$6:L$55,$C365)&lt;=VLOOKUP($C365,Besetzung!$B$2:$I$51,M$351+1,0),"","&gt;"&amp;VLOOKUP($C365,Besetzung!$B$2:$I$51,M$351+1,0)&amp;" "&amp;$C365),
"sonst")))))</f>
        <v/>
      </c>
      <c r="N365" s="37" t="str">
        <f>IF($C365="","",
IF(N$352&lt;&gt;"",IF($D365="Genau",
           IF(COUNTIF(Dienstplan!M$6:M$55,$C365)=VLOOKUP($C365,Besetzung!$B$2:$I$51,$F$24,0),"","&lt;&gt;"&amp;VLOOKUP($C365,Besetzung!$B$2:$I$51,$F$24,0)&amp;" "&amp;$C365),
IF($D365="Mindestens",
           IF(COUNTIF(Dienstplan!M$6:M$55,$C365)&gt;=VLOOKUP($C365,Besetzung!$B$2:$I$51,$F$24,0),"","&lt;"&amp;VLOOKUP($C365,Besetzung!$B$2:$I$51,$F$24,0)&amp;" "&amp;$C365),
IF($D365="Höchstens",
           IF(COUNTIF(Dienstplan!M$6:M$55,$C365)&lt;=VLOOKUP($C365,Besetzung!$B$2:$I$51,$F$24,0),"","&gt;"&amp;VLOOKUP($C365,Besetzung!$B$2:$I$51,$F$24,0)&amp;" "&amp;$C365),
"sonst"))),
IF($D365="Genau",
           IF(COUNTIF(Dienstplan!M$6:M$55,$C365)=VLOOKUP($C365,Besetzung!$B$2:$I$51,N$351+1,0),"","&lt;&gt;"&amp;VLOOKUP($C365,Besetzung!$B$2:$I$51,N$351+1,0)&amp;" "&amp;$C365),
IF($D365="Mindestens",
           IF(COUNTIF(Dienstplan!M$6:M$55,$C365)&gt;=VLOOKUP($C365,Besetzung!$B$2:$I$51,N$351+1,0),"","&lt;"&amp;VLOOKUP($C365,Besetzung!$B$2:$I$51,N$351+1,0)&amp;" "&amp;$C365),
IF($D365="Höchstens",
           IF(COUNTIF(Dienstplan!M$6:M$55,$C365)&lt;=VLOOKUP($C365,Besetzung!$B$2:$I$51,N$351+1,0),"","&gt;"&amp;VLOOKUP($C365,Besetzung!$B$2:$I$51,N$351+1,0)&amp;" "&amp;$C365),
"sonst")))))</f>
        <v/>
      </c>
      <c r="O365" s="37" t="str">
        <f>IF($C365="","",
IF(O$352&lt;&gt;"",IF($D365="Genau",
           IF(COUNTIF(Dienstplan!N$6:N$55,$C365)=VLOOKUP($C365,Besetzung!$B$2:$I$51,$F$24,0),"","&lt;&gt;"&amp;VLOOKUP($C365,Besetzung!$B$2:$I$51,$F$24,0)&amp;" "&amp;$C365),
IF($D365="Mindestens",
           IF(COUNTIF(Dienstplan!N$6:N$55,$C365)&gt;=VLOOKUP($C365,Besetzung!$B$2:$I$51,$F$24,0),"","&lt;"&amp;VLOOKUP($C365,Besetzung!$B$2:$I$51,$F$24,0)&amp;" "&amp;$C365),
IF($D365="Höchstens",
           IF(COUNTIF(Dienstplan!N$6:N$55,$C365)&lt;=VLOOKUP($C365,Besetzung!$B$2:$I$51,$F$24,0),"","&gt;"&amp;VLOOKUP($C365,Besetzung!$B$2:$I$51,$F$24,0)&amp;" "&amp;$C365),
"sonst"))),
IF($D365="Genau",
           IF(COUNTIF(Dienstplan!N$6:N$55,$C365)=VLOOKUP($C365,Besetzung!$B$2:$I$51,O$351+1,0),"","&lt;&gt;"&amp;VLOOKUP($C365,Besetzung!$B$2:$I$51,O$351+1,0)&amp;" "&amp;$C365),
IF($D365="Mindestens",
           IF(COUNTIF(Dienstplan!N$6:N$55,$C365)&gt;=VLOOKUP($C365,Besetzung!$B$2:$I$51,O$351+1,0),"","&lt;"&amp;VLOOKUP($C365,Besetzung!$B$2:$I$51,O$351+1,0)&amp;" "&amp;$C365),
IF($D365="Höchstens",
           IF(COUNTIF(Dienstplan!N$6:N$55,$C365)&lt;=VLOOKUP($C365,Besetzung!$B$2:$I$51,O$351+1,0),"","&gt;"&amp;VLOOKUP($C365,Besetzung!$B$2:$I$51,O$351+1,0)&amp;" "&amp;$C365),
"sonst")))))</f>
        <v/>
      </c>
      <c r="P365" s="37" t="str">
        <f>IF($C365="","",
IF(P$352&lt;&gt;"",IF($D365="Genau",
           IF(COUNTIF(Dienstplan!O$6:O$55,$C365)=VLOOKUP($C365,Besetzung!$B$2:$I$51,$F$24,0),"","&lt;&gt;"&amp;VLOOKUP($C365,Besetzung!$B$2:$I$51,$F$24,0)&amp;" "&amp;$C365),
IF($D365="Mindestens",
           IF(COUNTIF(Dienstplan!O$6:O$55,$C365)&gt;=VLOOKUP($C365,Besetzung!$B$2:$I$51,$F$24,0),"","&lt;"&amp;VLOOKUP($C365,Besetzung!$B$2:$I$51,$F$24,0)&amp;" "&amp;$C365),
IF($D365="Höchstens",
           IF(COUNTIF(Dienstplan!O$6:O$55,$C365)&lt;=VLOOKUP($C365,Besetzung!$B$2:$I$51,$F$24,0),"","&gt;"&amp;VLOOKUP($C365,Besetzung!$B$2:$I$51,$F$24,0)&amp;" "&amp;$C365),
"sonst"))),
IF($D365="Genau",
           IF(COUNTIF(Dienstplan!O$6:O$55,$C365)=VLOOKUP($C365,Besetzung!$B$2:$I$51,P$351+1,0),"","&lt;&gt;"&amp;VLOOKUP($C365,Besetzung!$B$2:$I$51,P$351+1,0)&amp;" "&amp;$C365),
IF($D365="Mindestens",
           IF(COUNTIF(Dienstplan!O$6:O$55,$C365)&gt;=VLOOKUP($C365,Besetzung!$B$2:$I$51,P$351+1,0),"","&lt;"&amp;VLOOKUP($C365,Besetzung!$B$2:$I$51,P$351+1,0)&amp;" "&amp;$C365),
IF($D365="Höchstens",
           IF(COUNTIF(Dienstplan!O$6:O$55,$C365)&lt;=VLOOKUP($C365,Besetzung!$B$2:$I$51,P$351+1,0),"","&gt;"&amp;VLOOKUP($C365,Besetzung!$B$2:$I$51,P$351+1,0)&amp;" "&amp;$C365),
"sonst")))))</f>
        <v/>
      </c>
      <c r="Q365" s="37" t="str">
        <f>IF($C365="","",
IF(Q$352&lt;&gt;"",IF($D365="Genau",
           IF(COUNTIF(Dienstplan!P$6:P$55,$C365)=VLOOKUP($C365,Besetzung!$B$2:$I$51,$F$24,0),"","&lt;&gt;"&amp;VLOOKUP($C365,Besetzung!$B$2:$I$51,$F$24,0)&amp;" "&amp;$C365),
IF($D365="Mindestens",
           IF(COUNTIF(Dienstplan!P$6:P$55,$C365)&gt;=VLOOKUP($C365,Besetzung!$B$2:$I$51,$F$24,0),"","&lt;"&amp;VLOOKUP($C365,Besetzung!$B$2:$I$51,$F$24,0)&amp;" "&amp;$C365),
IF($D365="Höchstens",
           IF(COUNTIF(Dienstplan!P$6:P$55,$C365)&lt;=VLOOKUP($C365,Besetzung!$B$2:$I$51,$F$24,0),"","&gt;"&amp;VLOOKUP($C365,Besetzung!$B$2:$I$51,$F$24,0)&amp;" "&amp;$C365),
"sonst"))),
IF($D365="Genau",
           IF(COUNTIF(Dienstplan!P$6:P$55,$C365)=VLOOKUP($C365,Besetzung!$B$2:$I$51,Q$351+1,0),"","&lt;&gt;"&amp;VLOOKUP($C365,Besetzung!$B$2:$I$51,Q$351+1,0)&amp;" "&amp;$C365),
IF($D365="Mindestens",
           IF(COUNTIF(Dienstplan!P$6:P$55,$C365)&gt;=VLOOKUP($C365,Besetzung!$B$2:$I$51,Q$351+1,0),"","&lt;"&amp;VLOOKUP($C365,Besetzung!$B$2:$I$51,Q$351+1,0)&amp;" "&amp;$C365),
IF($D365="Höchstens",
           IF(COUNTIF(Dienstplan!P$6:P$55,$C365)&lt;=VLOOKUP($C365,Besetzung!$B$2:$I$51,Q$351+1,0),"","&gt;"&amp;VLOOKUP($C365,Besetzung!$B$2:$I$51,Q$351+1,0)&amp;" "&amp;$C365),
"sonst")))))</f>
        <v/>
      </c>
      <c r="R365" s="37" t="str">
        <f>IF($C365="","",
IF(R$352&lt;&gt;"",IF($D365="Genau",
           IF(COUNTIF(Dienstplan!Q$6:Q$55,$C365)=VLOOKUP($C365,Besetzung!$B$2:$I$51,$F$24,0),"","&lt;&gt;"&amp;VLOOKUP($C365,Besetzung!$B$2:$I$51,$F$24,0)&amp;" "&amp;$C365),
IF($D365="Mindestens",
           IF(COUNTIF(Dienstplan!Q$6:Q$55,$C365)&gt;=VLOOKUP($C365,Besetzung!$B$2:$I$51,$F$24,0),"","&lt;"&amp;VLOOKUP($C365,Besetzung!$B$2:$I$51,$F$24,0)&amp;" "&amp;$C365),
IF($D365="Höchstens",
           IF(COUNTIF(Dienstplan!Q$6:Q$55,$C365)&lt;=VLOOKUP($C365,Besetzung!$B$2:$I$51,$F$24,0),"","&gt;"&amp;VLOOKUP($C365,Besetzung!$B$2:$I$51,$F$24,0)&amp;" "&amp;$C365),
"sonst"))),
IF($D365="Genau",
           IF(COUNTIF(Dienstplan!Q$6:Q$55,$C365)=VLOOKUP($C365,Besetzung!$B$2:$I$51,R$351+1,0),"","&lt;&gt;"&amp;VLOOKUP($C365,Besetzung!$B$2:$I$51,R$351+1,0)&amp;" "&amp;$C365),
IF($D365="Mindestens",
           IF(COUNTIF(Dienstplan!Q$6:Q$55,$C365)&gt;=VLOOKUP($C365,Besetzung!$B$2:$I$51,R$351+1,0),"","&lt;"&amp;VLOOKUP($C365,Besetzung!$B$2:$I$51,R$351+1,0)&amp;" "&amp;$C365),
IF($D365="Höchstens",
           IF(COUNTIF(Dienstplan!Q$6:Q$55,$C365)&lt;=VLOOKUP($C365,Besetzung!$B$2:$I$51,R$351+1,0),"","&gt;"&amp;VLOOKUP($C365,Besetzung!$B$2:$I$51,R$351+1,0)&amp;" "&amp;$C365),
"sonst")))))</f>
        <v/>
      </c>
      <c r="S365" s="37" t="str">
        <f>IF($C365="","",
IF(S$352&lt;&gt;"",IF($D365="Genau",
           IF(COUNTIF(Dienstplan!R$6:R$55,$C365)=VLOOKUP($C365,Besetzung!$B$2:$I$51,$F$24,0),"","&lt;&gt;"&amp;VLOOKUP($C365,Besetzung!$B$2:$I$51,$F$24,0)&amp;" "&amp;$C365),
IF($D365="Mindestens",
           IF(COUNTIF(Dienstplan!R$6:R$55,$C365)&gt;=VLOOKUP($C365,Besetzung!$B$2:$I$51,$F$24,0),"","&lt;"&amp;VLOOKUP($C365,Besetzung!$B$2:$I$51,$F$24,0)&amp;" "&amp;$C365),
IF($D365="Höchstens",
           IF(COUNTIF(Dienstplan!R$6:R$55,$C365)&lt;=VLOOKUP($C365,Besetzung!$B$2:$I$51,$F$24,0),"","&gt;"&amp;VLOOKUP($C365,Besetzung!$B$2:$I$51,$F$24,0)&amp;" "&amp;$C365),
"sonst"))),
IF($D365="Genau",
           IF(COUNTIF(Dienstplan!R$6:R$55,$C365)=VLOOKUP($C365,Besetzung!$B$2:$I$51,S$351+1,0),"","&lt;&gt;"&amp;VLOOKUP($C365,Besetzung!$B$2:$I$51,S$351+1,0)&amp;" "&amp;$C365),
IF($D365="Mindestens",
           IF(COUNTIF(Dienstplan!R$6:R$55,$C365)&gt;=VLOOKUP($C365,Besetzung!$B$2:$I$51,S$351+1,0),"","&lt;"&amp;VLOOKUP($C365,Besetzung!$B$2:$I$51,S$351+1,0)&amp;" "&amp;$C365),
IF($D365="Höchstens",
           IF(COUNTIF(Dienstplan!R$6:R$55,$C365)&lt;=VLOOKUP($C365,Besetzung!$B$2:$I$51,S$351+1,0),"","&gt;"&amp;VLOOKUP($C365,Besetzung!$B$2:$I$51,S$351+1,0)&amp;" "&amp;$C365),
"sonst")))))</f>
        <v/>
      </c>
      <c r="T365" s="37" t="str">
        <f>IF($C365="","",
IF(T$352&lt;&gt;"",IF($D365="Genau",
           IF(COUNTIF(Dienstplan!S$6:S$55,$C365)=VLOOKUP($C365,Besetzung!$B$2:$I$51,$F$24,0),"","&lt;&gt;"&amp;VLOOKUP($C365,Besetzung!$B$2:$I$51,$F$24,0)&amp;" "&amp;$C365),
IF($D365="Mindestens",
           IF(COUNTIF(Dienstplan!S$6:S$55,$C365)&gt;=VLOOKUP($C365,Besetzung!$B$2:$I$51,$F$24,0),"","&lt;"&amp;VLOOKUP($C365,Besetzung!$B$2:$I$51,$F$24,0)&amp;" "&amp;$C365),
IF($D365="Höchstens",
           IF(COUNTIF(Dienstplan!S$6:S$55,$C365)&lt;=VLOOKUP($C365,Besetzung!$B$2:$I$51,$F$24,0),"","&gt;"&amp;VLOOKUP($C365,Besetzung!$B$2:$I$51,$F$24,0)&amp;" "&amp;$C365),
"sonst"))),
IF($D365="Genau",
           IF(COUNTIF(Dienstplan!S$6:S$55,$C365)=VLOOKUP($C365,Besetzung!$B$2:$I$51,T$351+1,0),"","&lt;&gt;"&amp;VLOOKUP($C365,Besetzung!$B$2:$I$51,T$351+1,0)&amp;" "&amp;$C365),
IF($D365="Mindestens",
           IF(COUNTIF(Dienstplan!S$6:S$55,$C365)&gt;=VLOOKUP($C365,Besetzung!$B$2:$I$51,T$351+1,0),"","&lt;"&amp;VLOOKUP($C365,Besetzung!$B$2:$I$51,T$351+1,0)&amp;" "&amp;$C365),
IF($D365="Höchstens",
           IF(COUNTIF(Dienstplan!S$6:S$55,$C365)&lt;=VLOOKUP($C365,Besetzung!$B$2:$I$51,T$351+1,0),"","&gt;"&amp;VLOOKUP($C365,Besetzung!$B$2:$I$51,T$351+1,0)&amp;" "&amp;$C365),
"sonst")))))</f>
        <v/>
      </c>
      <c r="U365" s="37" t="str">
        <f>IF($C365="","",
IF(U$352&lt;&gt;"",IF($D365="Genau",
           IF(COUNTIF(Dienstplan!T$6:T$55,$C365)=VLOOKUP($C365,Besetzung!$B$2:$I$51,$F$24,0),"","&lt;&gt;"&amp;VLOOKUP($C365,Besetzung!$B$2:$I$51,$F$24,0)&amp;" "&amp;$C365),
IF($D365="Mindestens",
           IF(COUNTIF(Dienstplan!T$6:T$55,$C365)&gt;=VLOOKUP($C365,Besetzung!$B$2:$I$51,$F$24,0),"","&lt;"&amp;VLOOKUP($C365,Besetzung!$B$2:$I$51,$F$24,0)&amp;" "&amp;$C365),
IF($D365="Höchstens",
           IF(COUNTIF(Dienstplan!T$6:T$55,$C365)&lt;=VLOOKUP($C365,Besetzung!$B$2:$I$51,$F$24,0),"","&gt;"&amp;VLOOKUP($C365,Besetzung!$B$2:$I$51,$F$24,0)&amp;" "&amp;$C365),
"sonst"))),
IF($D365="Genau",
           IF(COUNTIF(Dienstplan!T$6:T$55,$C365)=VLOOKUP($C365,Besetzung!$B$2:$I$51,U$351+1,0),"","&lt;&gt;"&amp;VLOOKUP($C365,Besetzung!$B$2:$I$51,U$351+1,0)&amp;" "&amp;$C365),
IF($D365="Mindestens",
           IF(COUNTIF(Dienstplan!T$6:T$55,$C365)&gt;=VLOOKUP($C365,Besetzung!$B$2:$I$51,U$351+1,0),"","&lt;"&amp;VLOOKUP($C365,Besetzung!$B$2:$I$51,U$351+1,0)&amp;" "&amp;$C365),
IF($D365="Höchstens",
           IF(COUNTIF(Dienstplan!T$6:T$55,$C365)&lt;=VLOOKUP($C365,Besetzung!$B$2:$I$51,U$351+1,0),"","&gt;"&amp;VLOOKUP($C365,Besetzung!$B$2:$I$51,U$351+1,0)&amp;" "&amp;$C365),
"sonst")))))</f>
        <v/>
      </c>
      <c r="V365" s="37" t="str">
        <f>IF($C365="","",
IF(V$352&lt;&gt;"",IF($D365="Genau",
           IF(COUNTIF(Dienstplan!U$6:U$55,$C365)=VLOOKUP($C365,Besetzung!$B$2:$I$51,$F$24,0),"","&lt;&gt;"&amp;VLOOKUP($C365,Besetzung!$B$2:$I$51,$F$24,0)&amp;" "&amp;$C365),
IF($D365="Mindestens",
           IF(COUNTIF(Dienstplan!U$6:U$55,$C365)&gt;=VLOOKUP($C365,Besetzung!$B$2:$I$51,$F$24,0),"","&lt;"&amp;VLOOKUP($C365,Besetzung!$B$2:$I$51,$F$24,0)&amp;" "&amp;$C365),
IF($D365="Höchstens",
           IF(COUNTIF(Dienstplan!U$6:U$55,$C365)&lt;=VLOOKUP($C365,Besetzung!$B$2:$I$51,$F$24,0),"","&gt;"&amp;VLOOKUP($C365,Besetzung!$B$2:$I$51,$F$24,0)&amp;" "&amp;$C365),
"sonst"))),
IF($D365="Genau",
           IF(COUNTIF(Dienstplan!U$6:U$55,$C365)=VLOOKUP($C365,Besetzung!$B$2:$I$51,V$351+1,0),"","&lt;&gt;"&amp;VLOOKUP($C365,Besetzung!$B$2:$I$51,V$351+1,0)&amp;" "&amp;$C365),
IF($D365="Mindestens",
           IF(COUNTIF(Dienstplan!U$6:U$55,$C365)&gt;=VLOOKUP($C365,Besetzung!$B$2:$I$51,V$351+1,0),"","&lt;"&amp;VLOOKUP($C365,Besetzung!$B$2:$I$51,V$351+1,0)&amp;" "&amp;$C365),
IF($D365="Höchstens",
           IF(COUNTIF(Dienstplan!U$6:U$55,$C365)&lt;=VLOOKUP($C365,Besetzung!$B$2:$I$51,V$351+1,0),"","&gt;"&amp;VLOOKUP($C365,Besetzung!$B$2:$I$51,V$351+1,0)&amp;" "&amp;$C365),
"sonst")))))</f>
        <v/>
      </c>
      <c r="W365" s="37" t="str">
        <f>IF($C365="","",
IF(W$352&lt;&gt;"",IF($D365="Genau",
           IF(COUNTIF(Dienstplan!V$6:V$55,$C365)=VLOOKUP($C365,Besetzung!$B$2:$I$51,$F$24,0),"","&lt;&gt;"&amp;VLOOKUP($C365,Besetzung!$B$2:$I$51,$F$24,0)&amp;" "&amp;$C365),
IF($D365="Mindestens",
           IF(COUNTIF(Dienstplan!V$6:V$55,$C365)&gt;=VLOOKUP($C365,Besetzung!$B$2:$I$51,$F$24,0),"","&lt;"&amp;VLOOKUP($C365,Besetzung!$B$2:$I$51,$F$24,0)&amp;" "&amp;$C365),
IF($D365="Höchstens",
           IF(COUNTIF(Dienstplan!V$6:V$55,$C365)&lt;=VLOOKUP($C365,Besetzung!$B$2:$I$51,$F$24,0),"","&gt;"&amp;VLOOKUP($C365,Besetzung!$B$2:$I$51,$F$24,0)&amp;" "&amp;$C365),
"sonst"))),
IF($D365="Genau",
           IF(COUNTIF(Dienstplan!V$6:V$55,$C365)=VLOOKUP($C365,Besetzung!$B$2:$I$51,W$351+1,0),"","&lt;&gt;"&amp;VLOOKUP($C365,Besetzung!$B$2:$I$51,W$351+1,0)&amp;" "&amp;$C365),
IF($D365="Mindestens",
           IF(COUNTIF(Dienstplan!V$6:V$55,$C365)&gt;=VLOOKUP($C365,Besetzung!$B$2:$I$51,W$351+1,0),"","&lt;"&amp;VLOOKUP($C365,Besetzung!$B$2:$I$51,W$351+1,0)&amp;" "&amp;$C365),
IF($D365="Höchstens",
           IF(COUNTIF(Dienstplan!V$6:V$55,$C365)&lt;=VLOOKUP($C365,Besetzung!$B$2:$I$51,W$351+1,0),"","&gt;"&amp;VLOOKUP($C365,Besetzung!$B$2:$I$51,W$351+1,0)&amp;" "&amp;$C365),
"sonst")))))</f>
        <v/>
      </c>
      <c r="X365" s="37" t="str">
        <f>IF($C365="","",
IF(X$352&lt;&gt;"",IF($D365="Genau",
           IF(COUNTIF(Dienstplan!W$6:W$55,$C365)=VLOOKUP($C365,Besetzung!$B$2:$I$51,$F$24,0),"","&lt;&gt;"&amp;VLOOKUP($C365,Besetzung!$B$2:$I$51,$F$24,0)&amp;" "&amp;$C365),
IF($D365="Mindestens",
           IF(COUNTIF(Dienstplan!W$6:W$55,$C365)&gt;=VLOOKUP($C365,Besetzung!$B$2:$I$51,$F$24,0),"","&lt;"&amp;VLOOKUP($C365,Besetzung!$B$2:$I$51,$F$24,0)&amp;" "&amp;$C365),
IF($D365="Höchstens",
           IF(COUNTIF(Dienstplan!W$6:W$55,$C365)&lt;=VLOOKUP($C365,Besetzung!$B$2:$I$51,$F$24,0),"","&gt;"&amp;VLOOKUP($C365,Besetzung!$B$2:$I$51,$F$24,0)&amp;" "&amp;$C365),
"sonst"))),
IF($D365="Genau",
           IF(COUNTIF(Dienstplan!W$6:W$55,$C365)=VLOOKUP($C365,Besetzung!$B$2:$I$51,X$351+1,0),"","&lt;&gt;"&amp;VLOOKUP($C365,Besetzung!$B$2:$I$51,X$351+1,0)&amp;" "&amp;$C365),
IF($D365="Mindestens",
           IF(COUNTIF(Dienstplan!W$6:W$55,$C365)&gt;=VLOOKUP($C365,Besetzung!$B$2:$I$51,X$351+1,0),"","&lt;"&amp;VLOOKUP($C365,Besetzung!$B$2:$I$51,X$351+1,0)&amp;" "&amp;$C365),
IF($D365="Höchstens",
           IF(COUNTIF(Dienstplan!W$6:W$55,$C365)&lt;=VLOOKUP($C365,Besetzung!$B$2:$I$51,X$351+1,0),"","&gt;"&amp;VLOOKUP($C365,Besetzung!$B$2:$I$51,X$351+1,0)&amp;" "&amp;$C365),
"sonst")))))</f>
        <v/>
      </c>
      <c r="Y365" s="37" t="str">
        <f>IF($C365="","",
IF(Y$352&lt;&gt;"",IF($D365="Genau",
           IF(COUNTIF(Dienstplan!X$6:X$55,$C365)=VLOOKUP($C365,Besetzung!$B$2:$I$51,$F$24,0),"","&lt;&gt;"&amp;VLOOKUP($C365,Besetzung!$B$2:$I$51,$F$24,0)&amp;" "&amp;$C365),
IF($D365="Mindestens",
           IF(COUNTIF(Dienstplan!X$6:X$55,$C365)&gt;=VLOOKUP($C365,Besetzung!$B$2:$I$51,$F$24,0),"","&lt;"&amp;VLOOKUP($C365,Besetzung!$B$2:$I$51,$F$24,0)&amp;" "&amp;$C365),
IF($D365="Höchstens",
           IF(COUNTIF(Dienstplan!X$6:X$55,$C365)&lt;=VLOOKUP($C365,Besetzung!$B$2:$I$51,$F$24,0),"","&gt;"&amp;VLOOKUP($C365,Besetzung!$B$2:$I$51,$F$24,0)&amp;" "&amp;$C365),
"sonst"))),
IF($D365="Genau",
           IF(COUNTIF(Dienstplan!X$6:X$55,$C365)=VLOOKUP($C365,Besetzung!$B$2:$I$51,Y$351+1,0),"","&lt;&gt;"&amp;VLOOKUP($C365,Besetzung!$B$2:$I$51,Y$351+1,0)&amp;" "&amp;$C365),
IF($D365="Mindestens",
           IF(COUNTIF(Dienstplan!X$6:X$55,$C365)&gt;=VLOOKUP($C365,Besetzung!$B$2:$I$51,Y$351+1,0),"","&lt;"&amp;VLOOKUP($C365,Besetzung!$B$2:$I$51,Y$351+1,0)&amp;" "&amp;$C365),
IF($D365="Höchstens",
           IF(COUNTIF(Dienstplan!X$6:X$55,$C365)&lt;=VLOOKUP($C365,Besetzung!$B$2:$I$51,Y$351+1,0),"","&gt;"&amp;VLOOKUP($C365,Besetzung!$B$2:$I$51,Y$351+1,0)&amp;" "&amp;$C365),
"sonst")))))</f>
        <v/>
      </c>
      <c r="Z365" s="37" t="str">
        <f>IF($C365="","",
IF(Z$352&lt;&gt;"",IF($D365="Genau",
           IF(COUNTIF(Dienstplan!Y$6:Y$55,$C365)=VLOOKUP($C365,Besetzung!$B$2:$I$51,$F$24,0),"","&lt;&gt;"&amp;VLOOKUP($C365,Besetzung!$B$2:$I$51,$F$24,0)&amp;" "&amp;$C365),
IF($D365="Mindestens",
           IF(COUNTIF(Dienstplan!Y$6:Y$55,$C365)&gt;=VLOOKUP($C365,Besetzung!$B$2:$I$51,$F$24,0),"","&lt;"&amp;VLOOKUP($C365,Besetzung!$B$2:$I$51,$F$24,0)&amp;" "&amp;$C365),
IF($D365="Höchstens",
           IF(COUNTIF(Dienstplan!Y$6:Y$55,$C365)&lt;=VLOOKUP($C365,Besetzung!$B$2:$I$51,$F$24,0),"","&gt;"&amp;VLOOKUP($C365,Besetzung!$B$2:$I$51,$F$24,0)&amp;" "&amp;$C365),
"sonst"))),
IF($D365="Genau",
           IF(COUNTIF(Dienstplan!Y$6:Y$55,$C365)=VLOOKUP($C365,Besetzung!$B$2:$I$51,Z$351+1,0),"","&lt;&gt;"&amp;VLOOKUP($C365,Besetzung!$B$2:$I$51,Z$351+1,0)&amp;" "&amp;$C365),
IF($D365="Mindestens",
           IF(COUNTIF(Dienstplan!Y$6:Y$55,$C365)&gt;=VLOOKUP($C365,Besetzung!$B$2:$I$51,Z$351+1,0),"","&lt;"&amp;VLOOKUP($C365,Besetzung!$B$2:$I$51,Z$351+1,0)&amp;" "&amp;$C365),
IF($D365="Höchstens",
           IF(COUNTIF(Dienstplan!Y$6:Y$55,$C365)&lt;=VLOOKUP($C365,Besetzung!$B$2:$I$51,Z$351+1,0),"","&gt;"&amp;VLOOKUP($C365,Besetzung!$B$2:$I$51,Z$351+1,0)&amp;" "&amp;$C365),
"sonst")))))</f>
        <v/>
      </c>
      <c r="AA365" s="37" t="str">
        <f>IF($C365="","",
IF(AA$352&lt;&gt;"",IF($D365="Genau",
           IF(COUNTIF(Dienstplan!Z$6:Z$55,$C365)=VLOOKUP($C365,Besetzung!$B$2:$I$51,$F$24,0),"","&lt;&gt;"&amp;VLOOKUP($C365,Besetzung!$B$2:$I$51,$F$24,0)&amp;" "&amp;$C365),
IF($D365="Mindestens",
           IF(COUNTIF(Dienstplan!Z$6:Z$55,$C365)&gt;=VLOOKUP($C365,Besetzung!$B$2:$I$51,$F$24,0),"","&lt;"&amp;VLOOKUP($C365,Besetzung!$B$2:$I$51,$F$24,0)&amp;" "&amp;$C365),
IF($D365="Höchstens",
           IF(COUNTIF(Dienstplan!Z$6:Z$55,$C365)&lt;=VLOOKUP($C365,Besetzung!$B$2:$I$51,$F$24,0),"","&gt;"&amp;VLOOKUP($C365,Besetzung!$B$2:$I$51,$F$24,0)&amp;" "&amp;$C365),
"sonst"))),
IF($D365="Genau",
           IF(COUNTIF(Dienstplan!Z$6:Z$55,$C365)=VLOOKUP($C365,Besetzung!$B$2:$I$51,AA$351+1,0),"","&lt;&gt;"&amp;VLOOKUP($C365,Besetzung!$B$2:$I$51,AA$351+1,0)&amp;" "&amp;$C365),
IF($D365="Mindestens",
           IF(COUNTIF(Dienstplan!Z$6:Z$55,$C365)&gt;=VLOOKUP($C365,Besetzung!$B$2:$I$51,AA$351+1,0),"","&lt;"&amp;VLOOKUP($C365,Besetzung!$B$2:$I$51,AA$351+1,0)&amp;" "&amp;$C365),
IF($D365="Höchstens",
           IF(COUNTIF(Dienstplan!Z$6:Z$55,$C365)&lt;=VLOOKUP($C365,Besetzung!$B$2:$I$51,AA$351+1,0),"","&gt;"&amp;VLOOKUP($C365,Besetzung!$B$2:$I$51,AA$351+1,0)&amp;" "&amp;$C365),
"sonst")))))</f>
        <v/>
      </c>
      <c r="AB365" s="37" t="str">
        <f>IF($C365="","",
IF(AB$352&lt;&gt;"",IF($D365="Genau",
           IF(COUNTIF(Dienstplan!AA$6:AA$55,$C365)=VLOOKUP($C365,Besetzung!$B$2:$I$51,$F$24,0),"","&lt;&gt;"&amp;VLOOKUP($C365,Besetzung!$B$2:$I$51,$F$24,0)&amp;" "&amp;$C365),
IF($D365="Mindestens",
           IF(COUNTIF(Dienstplan!AA$6:AA$55,$C365)&gt;=VLOOKUP($C365,Besetzung!$B$2:$I$51,$F$24,0),"","&lt;"&amp;VLOOKUP($C365,Besetzung!$B$2:$I$51,$F$24,0)&amp;" "&amp;$C365),
IF($D365="Höchstens",
           IF(COUNTIF(Dienstplan!AA$6:AA$55,$C365)&lt;=VLOOKUP($C365,Besetzung!$B$2:$I$51,$F$24,0),"","&gt;"&amp;VLOOKUP($C365,Besetzung!$B$2:$I$51,$F$24,0)&amp;" "&amp;$C365),
"sonst"))),
IF($D365="Genau",
           IF(COUNTIF(Dienstplan!AA$6:AA$55,$C365)=VLOOKUP($C365,Besetzung!$B$2:$I$51,AB$351+1,0),"","&lt;&gt;"&amp;VLOOKUP($C365,Besetzung!$B$2:$I$51,AB$351+1,0)&amp;" "&amp;$C365),
IF($D365="Mindestens",
           IF(COUNTIF(Dienstplan!AA$6:AA$55,$C365)&gt;=VLOOKUP($C365,Besetzung!$B$2:$I$51,AB$351+1,0),"","&lt;"&amp;VLOOKUP($C365,Besetzung!$B$2:$I$51,AB$351+1,0)&amp;" "&amp;$C365),
IF($D365="Höchstens",
           IF(COUNTIF(Dienstplan!AA$6:AA$55,$C365)&lt;=VLOOKUP($C365,Besetzung!$B$2:$I$51,AB$351+1,0),"","&gt;"&amp;VLOOKUP($C365,Besetzung!$B$2:$I$51,AB$351+1,0)&amp;" "&amp;$C365),
"sonst")))))</f>
        <v/>
      </c>
      <c r="AC365" s="37" t="str">
        <f>IF($C365="","",
IF(AC$352&lt;&gt;"",IF($D365="Genau",
           IF(COUNTIF(Dienstplan!AB$6:AB$55,$C365)=VLOOKUP($C365,Besetzung!$B$2:$I$51,$F$24,0),"","&lt;&gt;"&amp;VLOOKUP($C365,Besetzung!$B$2:$I$51,$F$24,0)&amp;" "&amp;$C365),
IF($D365="Mindestens",
           IF(COUNTIF(Dienstplan!AB$6:AB$55,$C365)&gt;=VLOOKUP($C365,Besetzung!$B$2:$I$51,$F$24,0),"","&lt;"&amp;VLOOKUP($C365,Besetzung!$B$2:$I$51,$F$24,0)&amp;" "&amp;$C365),
IF($D365="Höchstens",
           IF(COUNTIF(Dienstplan!AB$6:AB$55,$C365)&lt;=VLOOKUP($C365,Besetzung!$B$2:$I$51,$F$24,0),"","&gt;"&amp;VLOOKUP($C365,Besetzung!$B$2:$I$51,$F$24,0)&amp;" "&amp;$C365),
"sonst"))),
IF($D365="Genau",
           IF(COUNTIF(Dienstplan!AB$6:AB$55,$C365)=VLOOKUP($C365,Besetzung!$B$2:$I$51,AC$351+1,0),"","&lt;&gt;"&amp;VLOOKUP($C365,Besetzung!$B$2:$I$51,AC$351+1,0)&amp;" "&amp;$C365),
IF($D365="Mindestens",
           IF(COUNTIF(Dienstplan!AB$6:AB$55,$C365)&gt;=VLOOKUP($C365,Besetzung!$B$2:$I$51,AC$351+1,0),"","&lt;"&amp;VLOOKUP($C365,Besetzung!$B$2:$I$51,AC$351+1,0)&amp;" "&amp;$C365),
IF($D365="Höchstens",
           IF(COUNTIF(Dienstplan!AB$6:AB$55,$C365)&lt;=VLOOKUP($C365,Besetzung!$B$2:$I$51,AC$351+1,0),"","&gt;"&amp;VLOOKUP($C365,Besetzung!$B$2:$I$51,AC$351+1,0)&amp;" "&amp;$C365),
"sonst")))))</f>
        <v/>
      </c>
      <c r="AD365" s="37" t="str">
        <f>IF($C365="","",
IF(AD$352&lt;&gt;"",IF($D365="Genau",
           IF(COUNTIF(Dienstplan!AC$6:AC$55,$C365)=VLOOKUP($C365,Besetzung!$B$2:$I$51,$F$24,0),"","&lt;&gt;"&amp;VLOOKUP($C365,Besetzung!$B$2:$I$51,$F$24,0)&amp;" "&amp;$C365),
IF($D365="Mindestens",
           IF(COUNTIF(Dienstplan!AC$6:AC$55,$C365)&gt;=VLOOKUP($C365,Besetzung!$B$2:$I$51,$F$24,0),"","&lt;"&amp;VLOOKUP($C365,Besetzung!$B$2:$I$51,$F$24,0)&amp;" "&amp;$C365),
IF($D365="Höchstens",
           IF(COUNTIF(Dienstplan!AC$6:AC$55,$C365)&lt;=VLOOKUP($C365,Besetzung!$B$2:$I$51,$F$24,0),"","&gt;"&amp;VLOOKUP($C365,Besetzung!$B$2:$I$51,$F$24,0)&amp;" "&amp;$C365),
"sonst"))),
IF($D365="Genau",
           IF(COUNTIF(Dienstplan!AC$6:AC$55,$C365)=VLOOKUP($C365,Besetzung!$B$2:$I$51,AD$351+1,0),"","&lt;&gt;"&amp;VLOOKUP($C365,Besetzung!$B$2:$I$51,AD$351+1,0)&amp;" "&amp;$C365),
IF($D365="Mindestens",
           IF(COUNTIF(Dienstplan!AC$6:AC$55,$C365)&gt;=VLOOKUP($C365,Besetzung!$B$2:$I$51,AD$351+1,0),"","&lt;"&amp;VLOOKUP($C365,Besetzung!$B$2:$I$51,AD$351+1,0)&amp;" "&amp;$C365),
IF($D365="Höchstens",
           IF(COUNTIF(Dienstplan!AC$6:AC$55,$C365)&lt;=VLOOKUP($C365,Besetzung!$B$2:$I$51,AD$351+1,0),"","&gt;"&amp;VLOOKUP($C365,Besetzung!$B$2:$I$51,AD$351+1,0)&amp;" "&amp;$C365),
"sonst")))))</f>
        <v/>
      </c>
      <c r="AE365" s="37" t="str">
        <f>IF($C365="","",
IF(AE$352&lt;&gt;"",IF($D365="Genau",
           IF(COUNTIF(Dienstplan!AD$6:AD$55,$C365)=VLOOKUP($C365,Besetzung!$B$2:$I$51,$F$24,0),"","&lt;&gt;"&amp;VLOOKUP($C365,Besetzung!$B$2:$I$51,$F$24,0)&amp;" "&amp;$C365),
IF($D365="Mindestens",
           IF(COUNTIF(Dienstplan!AD$6:AD$55,$C365)&gt;=VLOOKUP($C365,Besetzung!$B$2:$I$51,$F$24,0),"","&lt;"&amp;VLOOKUP($C365,Besetzung!$B$2:$I$51,$F$24,0)&amp;" "&amp;$C365),
IF($D365="Höchstens",
           IF(COUNTIF(Dienstplan!AD$6:AD$55,$C365)&lt;=VLOOKUP($C365,Besetzung!$B$2:$I$51,$F$24,0),"","&gt;"&amp;VLOOKUP($C365,Besetzung!$B$2:$I$51,$F$24,0)&amp;" "&amp;$C365),
"sonst"))),
IF($D365="Genau",
           IF(COUNTIF(Dienstplan!AD$6:AD$55,$C365)=VLOOKUP($C365,Besetzung!$B$2:$I$51,AE$351+1,0),"","&lt;&gt;"&amp;VLOOKUP($C365,Besetzung!$B$2:$I$51,AE$351+1,0)&amp;" "&amp;$C365),
IF($D365="Mindestens",
           IF(COUNTIF(Dienstplan!AD$6:AD$55,$C365)&gt;=VLOOKUP($C365,Besetzung!$B$2:$I$51,AE$351+1,0),"","&lt;"&amp;VLOOKUP($C365,Besetzung!$B$2:$I$51,AE$351+1,0)&amp;" "&amp;$C365),
IF($D365="Höchstens",
           IF(COUNTIF(Dienstplan!AD$6:AD$55,$C365)&lt;=VLOOKUP($C365,Besetzung!$B$2:$I$51,AE$351+1,0),"","&gt;"&amp;VLOOKUP($C365,Besetzung!$B$2:$I$51,AE$351+1,0)&amp;" "&amp;$C365),
"sonst")))))</f>
        <v/>
      </c>
      <c r="AF365" s="37" t="str">
        <f>IF($C365="","",
IF(AF$352&lt;&gt;"",IF($D365="Genau",
           IF(COUNTIF(Dienstplan!AE$6:AE$55,$C365)=VLOOKUP($C365,Besetzung!$B$2:$I$51,$F$24,0),"","&lt;&gt;"&amp;VLOOKUP($C365,Besetzung!$B$2:$I$51,$F$24,0)&amp;" "&amp;$C365),
IF($D365="Mindestens",
           IF(COUNTIF(Dienstplan!AE$6:AE$55,$C365)&gt;=VLOOKUP($C365,Besetzung!$B$2:$I$51,$F$24,0),"","&lt;"&amp;VLOOKUP($C365,Besetzung!$B$2:$I$51,$F$24,0)&amp;" "&amp;$C365),
IF($D365="Höchstens",
           IF(COUNTIF(Dienstplan!AE$6:AE$55,$C365)&lt;=VLOOKUP($C365,Besetzung!$B$2:$I$51,$F$24,0),"","&gt;"&amp;VLOOKUP($C365,Besetzung!$B$2:$I$51,$F$24,0)&amp;" "&amp;$C365),
"sonst"))),
IF($D365="Genau",
           IF(COUNTIF(Dienstplan!AE$6:AE$55,$C365)=VLOOKUP($C365,Besetzung!$B$2:$I$51,AF$351+1,0),"","&lt;&gt;"&amp;VLOOKUP($C365,Besetzung!$B$2:$I$51,AF$351+1,0)&amp;" "&amp;$C365),
IF($D365="Mindestens",
           IF(COUNTIF(Dienstplan!AE$6:AE$55,$C365)&gt;=VLOOKUP($C365,Besetzung!$B$2:$I$51,AF$351+1,0),"","&lt;"&amp;VLOOKUP($C365,Besetzung!$B$2:$I$51,AF$351+1,0)&amp;" "&amp;$C365),
IF($D365="Höchstens",
           IF(COUNTIF(Dienstplan!AE$6:AE$55,$C365)&lt;=VLOOKUP($C365,Besetzung!$B$2:$I$51,AF$351+1,0),"","&gt;"&amp;VLOOKUP($C365,Besetzung!$B$2:$I$51,AF$351+1,0)&amp;" "&amp;$C365),
"sonst")))))</f>
        <v/>
      </c>
      <c r="AG365" s="37" t="str">
        <f>IF($C365="","",
IF(AG$352&lt;&gt;"",IF($D365="Genau",
           IF(COUNTIF(Dienstplan!AF$6:AF$55,$C365)=VLOOKUP($C365,Besetzung!$B$2:$I$51,$F$24,0),"","&lt;&gt;"&amp;VLOOKUP($C365,Besetzung!$B$2:$I$51,$F$24,0)&amp;" "&amp;$C365),
IF($D365="Mindestens",
           IF(COUNTIF(Dienstplan!AF$6:AF$55,$C365)&gt;=VLOOKUP($C365,Besetzung!$B$2:$I$51,$F$24,0),"","&lt;"&amp;VLOOKUP($C365,Besetzung!$B$2:$I$51,$F$24,0)&amp;" "&amp;$C365),
IF($D365="Höchstens",
           IF(COUNTIF(Dienstplan!AF$6:AF$55,$C365)&lt;=VLOOKUP($C365,Besetzung!$B$2:$I$51,$F$24,0),"","&gt;"&amp;VLOOKUP($C365,Besetzung!$B$2:$I$51,$F$24,0)&amp;" "&amp;$C365),
"sonst"))),
IF($D365="Genau",
           IF(COUNTIF(Dienstplan!AF$6:AF$55,$C365)=VLOOKUP($C365,Besetzung!$B$2:$I$51,AG$351+1,0),"","&lt;&gt;"&amp;VLOOKUP($C365,Besetzung!$B$2:$I$51,AG$351+1,0)&amp;" "&amp;$C365),
IF($D365="Mindestens",
           IF(COUNTIF(Dienstplan!AF$6:AF$55,$C365)&gt;=VLOOKUP($C365,Besetzung!$B$2:$I$51,AG$351+1,0),"","&lt;"&amp;VLOOKUP($C365,Besetzung!$B$2:$I$51,AG$351+1,0)&amp;" "&amp;$C365),
IF($D365="Höchstens",
           IF(COUNTIF(Dienstplan!AF$6:AF$55,$C365)&lt;=VLOOKUP($C365,Besetzung!$B$2:$I$51,AG$351+1,0),"","&gt;"&amp;VLOOKUP($C365,Besetzung!$B$2:$I$51,AG$351+1,0)&amp;" "&amp;$C365),
"sonst")))))</f>
        <v/>
      </c>
      <c r="AH365" s="37" t="str">
        <f>IF($C365="","",
IF(AH$352&lt;&gt;"",IF($D365="Genau",
           IF(COUNTIF(Dienstplan!AG$6:AG$55,$C365)=VLOOKUP($C365,Besetzung!$B$2:$I$51,$F$24,0),"","&lt;&gt;"&amp;VLOOKUP($C365,Besetzung!$B$2:$I$51,$F$24,0)&amp;" "&amp;$C365),
IF($D365="Mindestens",
           IF(COUNTIF(Dienstplan!AG$6:AG$55,$C365)&gt;=VLOOKUP($C365,Besetzung!$B$2:$I$51,$F$24,0),"","&lt;"&amp;VLOOKUP($C365,Besetzung!$B$2:$I$51,$F$24,0)&amp;" "&amp;$C365),
IF($D365="Höchstens",
           IF(COUNTIF(Dienstplan!AG$6:AG$55,$C365)&lt;=VLOOKUP($C365,Besetzung!$B$2:$I$51,$F$24,0),"","&gt;"&amp;VLOOKUP($C365,Besetzung!$B$2:$I$51,$F$24,0)&amp;" "&amp;$C365),
"sonst"))),
IF($D365="Genau",
           IF(COUNTIF(Dienstplan!AG$6:AG$55,$C365)=VLOOKUP($C365,Besetzung!$B$2:$I$51,AH$351+1,0),"","&lt;&gt;"&amp;VLOOKUP($C365,Besetzung!$B$2:$I$51,AH$351+1,0)&amp;" "&amp;$C365),
IF($D365="Mindestens",
           IF(COUNTIF(Dienstplan!AG$6:AG$55,$C365)&gt;=VLOOKUP($C365,Besetzung!$B$2:$I$51,AH$351+1,0),"","&lt;"&amp;VLOOKUP($C365,Besetzung!$B$2:$I$51,AH$351+1,0)&amp;" "&amp;$C365),
IF($D365="Höchstens",
           IF(COUNTIF(Dienstplan!AG$6:AG$55,$C365)&lt;=VLOOKUP($C365,Besetzung!$B$2:$I$51,AH$351+1,0),"","&gt;"&amp;VLOOKUP($C365,Besetzung!$B$2:$I$51,AH$351+1,0)&amp;" "&amp;$C365),
"sonst")))))</f>
        <v/>
      </c>
      <c r="AI365" s="37" t="str">
        <f>IF($C365="","",
IF(AI$352&lt;&gt;"",IF($D365="Genau",
           IF(COUNTIF(Dienstplan!AH$6:AH$55,$C365)=VLOOKUP($C365,Besetzung!$B$2:$I$51,$F$24,0),"","&lt;&gt;"&amp;VLOOKUP($C365,Besetzung!$B$2:$I$51,$F$24,0)&amp;" "&amp;$C365),
IF($D365="Mindestens",
           IF(COUNTIF(Dienstplan!AH$6:AH$55,$C365)&gt;=VLOOKUP($C365,Besetzung!$B$2:$I$51,$F$24,0),"","&lt;"&amp;VLOOKUP($C365,Besetzung!$B$2:$I$51,$F$24,0)&amp;" "&amp;$C365),
IF($D365="Höchstens",
           IF(COUNTIF(Dienstplan!AH$6:AH$55,$C365)&lt;=VLOOKUP($C365,Besetzung!$B$2:$I$51,$F$24,0),"","&gt;"&amp;VLOOKUP($C365,Besetzung!$B$2:$I$51,$F$24,0)&amp;" "&amp;$C365),
"sonst"))),
IF($D365="Genau",
           IF(COUNTIF(Dienstplan!AH$6:AH$55,$C365)=VLOOKUP($C365,Besetzung!$B$2:$I$51,AI$351+1,0),"","&lt;&gt;"&amp;VLOOKUP($C365,Besetzung!$B$2:$I$51,AI$351+1,0)&amp;" "&amp;$C365),
IF($D365="Mindestens",
           IF(COUNTIF(Dienstplan!AH$6:AH$55,$C365)&gt;=VLOOKUP($C365,Besetzung!$B$2:$I$51,AI$351+1,0),"","&lt;"&amp;VLOOKUP($C365,Besetzung!$B$2:$I$51,AI$351+1,0)&amp;" "&amp;$C365),
IF($D365="Höchstens",
           IF(COUNTIF(Dienstplan!AH$6:AH$55,$C365)&lt;=VLOOKUP($C365,Besetzung!$B$2:$I$51,AI$351+1,0),"","&gt;"&amp;VLOOKUP($C365,Besetzung!$B$2:$I$51,AI$351+1,0)&amp;" "&amp;$C365),
"sonst")))))</f>
        <v/>
      </c>
      <c r="AJ365" s="37" t="str">
        <f>IF($C365="","",
IF(AJ$352&lt;&gt;"",IF($D365="Genau",
           IF(COUNTIF(Dienstplan!AI$6:AI$55,$C365)=VLOOKUP($C365,Besetzung!$B$2:$I$51,$F$24,0),"","&lt;&gt;"&amp;VLOOKUP($C365,Besetzung!$B$2:$I$51,$F$24,0)&amp;" "&amp;$C365),
IF($D365="Mindestens",
           IF(COUNTIF(Dienstplan!AI$6:AI$55,$C365)&gt;=VLOOKUP($C365,Besetzung!$B$2:$I$51,$F$24,0),"","&lt;"&amp;VLOOKUP($C365,Besetzung!$B$2:$I$51,$F$24,0)&amp;" "&amp;$C365),
IF($D365="Höchstens",
           IF(COUNTIF(Dienstplan!AI$6:AI$55,$C365)&lt;=VLOOKUP($C365,Besetzung!$B$2:$I$51,$F$24,0),"","&gt;"&amp;VLOOKUP($C365,Besetzung!$B$2:$I$51,$F$24,0)&amp;" "&amp;$C365),
"sonst"))),
IF($D365="Genau",
           IF(COUNTIF(Dienstplan!AI$6:AI$55,$C365)=VLOOKUP($C365,Besetzung!$B$2:$I$51,AJ$351+1,0),"","&lt;&gt;"&amp;VLOOKUP($C365,Besetzung!$B$2:$I$51,AJ$351+1,0)&amp;" "&amp;$C365),
IF($D365="Mindestens",
           IF(COUNTIF(Dienstplan!AI$6:AI$55,$C365)&gt;=VLOOKUP($C365,Besetzung!$B$2:$I$51,AJ$351+1,0),"","&lt;"&amp;VLOOKUP($C365,Besetzung!$B$2:$I$51,AJ$351+1,0)&amp;" "&amp;$C365),
IF($D365="Höchstens",
           IF(COUNTIF(Dienstplan!AI$6:AI$55,$C365)&lt;=VLOOKUP($C365,Besetzung!$B$2:$I$51,AJ$351+1,0),"","&gt;"&amp;VLOOKUP($C365,Besetzung!$B$2:$I$51,AJ$351+1,0)&amp;" "&amp;$C365),
"sonst")))))</f>
        <v/>
      </c>
      <c r="AK365" s="32" t="str">
        <f>IF($C365="","",
IF(AK$352&lt;&gt;"",IF($D365="Genau",
           IF(COUNTIF(Dienstplan!AJ$6:AJ$55,$C365)=VLOOKUP($C365,Besetzung!$B$2:$I$51,$F$24,0),"","&lt;&gt;"&amp;VLOOKUP($C365,Besetzung!$B$2:$I$51,$F$24,0)&amp;" "&amp;$C365),
IF($D365="Mindestens",
           IF(COUNTIF(Dienstplan!AJ$6:AJ$55,$C365)&gt;=VLOOKUP($C365,Besetzung!$B$2:$I$51,$F$24,0),"","&lt;"&amp;VLOOKUP($C365,Besetzung!$B$2:$I$51,$F$24,0)&amp;" "&amp;$C365),
IF($D365="Höchstens",
           IF(COUNTIF(Dienstplan!AJ$6:AJ$55,$C365)&lt;=VLOOKUP($C365,Besetzung!$B$2:$I$51,$F$24,0),"","&gt;"&amp;VLOOKUP($C365,Besetzung!$B$2:$I$51,$F$24,0)&amp;" "&amp;$C365),
"sonst"))),
IF($D365="Genau",
           IF(COUNTIF(Dienstplan!AJ$6:AJ$55,$C365)=VLOOKUP($C365,Besetzung!$B$2:$I$51,AK$351+1,0),"","&lt;&gt;"&amp;VLOOKUP($C365,Besetzung!$B$2:$I$51,AK$351+1,0)&amp;" "&amp;$C365),
IF($D365="Mindestens",
           IF(COUNTIF(Dienstplan!AJ$6:AJ$55,$C365)&gt;=VLOOKUP($C365,Besetzung!$B$2:$I$51,AK$351+1,0),"","&lt;"&amp;VLOOKUP($C365,Besetzung!$B$2:$I$51,AK$351+1,0)&amp;" "&amp;$C365),
IF($D365="Höchstens",
           IF(COUNTIF(Dienstplan!AJ$6:AJ$55,$C365)&lt;=VLOOKUP($C365,Besetzung!$B$2:$I$51,AK$351+1,0),"","&gt;"&amp;VLOOKUP($C365,Besetzung!$B$2:$I$51,AK$351+1,0)&amp;" "&amp;$C365),
"sonst")))))</f>
        <v/>
      </c>
    </row>
    <row r="366" spans="1:37" x14ac:dyDescent="0.25">
      <c r="A366" s="82" t="str">
        <f>IF(Feiertage!D216&lt;&gt;"",Feiertage!B216,"")</f>
        <v/>
      </c>
      <c r="C366" s="31" t="str">
        <f>Besetzung!B14</f>
        <v/>
      </c>
      <c r="D366">
        <f>Besetzung!J14</f>
        <v>0</v>
      </c>
      <c r="G366" s="31" t="str">
        <f>IF($C366="","",
IF(G$352&lt;&gt;"",IF($D366="Genau",
           IF(COUNTIF(Dienstplan!F$6:F$55,$C366)=VLOOKUP($C366,Besetzung!$B$2:$I$51,$F$24,0),"","&lt;&gt;"&amp;VLOOKUP($C366,Besetzung!$B$2:$I$51,$F$24,0)&amp;" "&amp;$C366),
IF($D366="Mindestens",
           IF(COUNTIF(Dienstplan!F$6:F$55,$C366)&gt;=VLOOKUP($C366,Besetzung!$B$2:$I$51,$F$24,0),"","&lt;"&amp;VLOOKUP($C366,Besetzung!$B$2:$I$51,$F$24,0)&amp;" "&amp;$C366),
IF($D366="Höchstens",
           IF(COUNTIF(Dienstplan!F$6:F$55,$C366)&lt;=VLOOKUP($C366,Besetzung!$B$2:$I$51,$F$24,0),"","&gt;"&amp;VLOOKUP($C366,Besetzung!$B$2:$I$51,$F$24,0)&amp;" "&amp;$C366),
"sonst"))),
IF($D366="Genau",
           IF(COUNTIF(Dienstplan!F$6:F$55,$C366)=VLOOKUP($C366,Besetzung!$B$2:$I$51,G$351+1,0),"","&lt;&gt;"&amp;VLOOKUP($C366,Besetzung!$B$2:$I$51,G$351+1,0)&amp;" "&amp;$C366),
IF($D366="Mindestens",
           IF(COUNTIF(Dienstplan!F$6:F$55,$C366)&gt;=VLOOKUP($C366,Besetzung!$B$2:$I$51,G$351+1,0),"","&lt;"&amp;VLOOKUP($C366,Besetzung!$B$2:$I$51,G$351+1,0)&amp;" "&amp;$C366),
IF($D366="Höchstens",
           IF(COUNTIF(Dienstplan!F$6:F$55,$C366)&lt;=VLOOKUP($C366,Besetzung!$B$2:$I$51,G$351+1,0),"","&gt;"&amp;VLOOKUP($C366,Besetzung!$B$2:$I$51,G$351+1,0)&amp;" "&amp;$C366),
"sonst")))))</f>
        <v/>
      </c>
      <c r="H366" s="37" t="str">
        <f>IF($C366="","",
IF(H$352&lt;&gt;"",IF($D366="Genau",
           IF(COUNTIF(Dienstplan!G$6:G$55,$C366)=VLOOKUP($C366,Besetzung!$B$2:$I$51,$F$24,0),"","&lt;&gt;"&amp;VLOOKUP($C366,Besetzung!$B$2:$I$51,$F$24,0)&amp;" "&amp;$C366),
IF($D366="Mindestens",
           IF(COUNTIF(Dienstplan!G$6:G$55,$C366)&gt;=VLOOKUP($C366,Besetzung!$B$2:$I$51,$F$24,0),"","&lt;"&amp;VLOOKUP($C366,Besetzung!$B$2:$I$51,$F$24,0)&amp;" "&amp;$C366),
IF($D366="Höchstens",
           IF(COUNTIF(Dienstplan!G$6:G$55,$C366)&lt;=VLOOKUP($C366,Besetzung!$B$2:$I$51,$F$24,0),"","&gt;"&amp;VLOOKUP($C366,Besetzung!$B$2:$I$51,$F$24,0)&amp;" "&amp;$C366),
"sonst"))),
IF($D366="Genau",
           IF(COUNTIF(Dienstplan!G$6:G$55,$C366)=VLOOKUP($C366,Besetzung!$B$2:$I$51,H$351+1,0),"","&lt;&gt;"&amp;VLOOKUP($C366,Besetzung!$B$2:$I$51,H$351+1,0)&amp;" "&amp;$C366),
IF($D366="Mindestens",
           IF(COUNTIF(Dienstplan!G$6:G$55,$C366)&gt;=VLOOKUP($C366,Besetzung!$B$2:$I$51,H$351+1,0),"","&lt;"&amp;VLOOKUP($C366,Besetzung!$B$2:$I$51,H$351+1,0)&amp;" "&amp;$C366),
IF($D366="Höchstens",
           IF(COUNTIF(Dienstplan!G$6:G$55,$C366)&lt;=VLOOKUP($C366,Besetzung!$B$2:$I$51,H$351+1,0),"","&gt;"&amp;VLOOKUP($C366,Besetzung!$B$2:$I$51,H$351+1,0)&amp;" "&amp;$C366),
"sonst")))))</f>
        <v/>
      </c>
      <c r="I366" s="37" t="str">
        <f>IF($C366="","",
IF(I$352&lt;&gt;"",IF($D366="Genau",
           IF(COUNTIF(Dienstplan!H$6:H$55,$C366)=VLOOKUP($C366,Besetzung!$B$2:$I$51,$F$24,0),"","&lt;&gt;"&amp;VLOOKUP($C366,Besetzung!$B$2:$I$51,$F$24,0)&amp;" "&amp;$C366),
IF($D366="Mindestens",
           IF(COUNTIF(Dienstplan!H$6:H$55,$C366)&gt;=VLOOKUP($C366,Besetzung!$B$2:$I$51,$F$24,0),"","&lt;"&amp;VLOOKUP($C366,Besetzung!$B$2:$I$51,$F$24,0)&amp;" "&amp;$C366),
IF($D366="Höchstens",
           IF(COUNTIF(Dienstplan!H$6:H$55,$C366)&lt;=VLOOKUP($C366,Besetzung!$B$2:$I$51,$F$24,0),"","&gt;"&amp;VLOOKUP($C366,Besetzung!$B$2:$I$51,$F$24,0)&amp;" "&amp;$C366),
"sonst"))),
IF($D366="Genau",
           IF(COUNTIF(Dienstplan!H$6:H$55,$C366)=VLOOKUP($C366,Besetzung!$B$2:$I$51,I$351+1,0),"","&lt;&gt;"&amp;VLOOKUP($C366,Besetzung!$B$2:$I$51,I$351+1,0)&amp;" "&amp;$C366),
IF($D366="Mindestens",
           IF(COUNTIF(Dienstplan!H$6:H$55,$C366)&gt;=VLOOKUP($C366,Besetzung!$B$2:$I$51,I$351+1,0),"","&lt;"&amp;VLOOKUP($C366,Besetzung!$B$2:$I$51,I$351+1,0)&amp;" "&amp;$C366),
IF($D366="Höchstens",
           IF(COUNTIF(Dienstplan!H$6:H$55,$C366)&lt;=VLOOKUP($C366,Besetzung!$B$2:$I$51,I$351+1,0),"","&gt;"&amp;VLOOKUP($C366,Besetzung!$B$2:$I$51,I$351+1,0)&amp;" "&amp;$C366),
"sonst")))))</f>
        <v/>
      </c>
      <c r="J366" s="37" t="str">
        <f>IF($C366="","",
IF(J$352&lt;&gt;"",IF($D366="Genau",
           IF(COUNTIF(Dienstplan!I$6:I$55,$C366)=VLOOKUP($C366,Besetzung!$B$2:$I$51,$F$24,0),"","&lt;&gt;"&amp;VLOOKUP($C366,Besetzung!$B$2:$I$51,$F$24,0)&amp;" "&amp;$C366),
IF($D366="Mindestens",
           IF(COUNTIF(Dienstplan!I$6:I$55,$C366)&gt;=VLOOKUP($C366,Besetzung!$B$2:$I$51,$F$24,0),"","&lt;"&amp;VLOOKUP($C366,Besetzung!$B$2:$I$51,$F$24,0)&amp;" "&amp;$C366),
IF($D366="Höchstens",
           IF(COUNTIF(Dienstplan!I$6:I$55,$C366)&lt;=VLOOKUP($C366,Besetzung!$B$2:$I$51,$F$24,0),"","&gt;"&amp;VLOOKUP($C366,Besetzung!$B$2:$I$51,$F$24,0)&amp;" "&amp;$C366),
"sonst"))),
IF($D366="Genau",
           IF(COUNTIF(Dienstplan!I$6:I$55,$C366)=VLOOKUP($C366,Besetzung!$B$2:$I$51,J$351+1,0),"","&lt;&gt;"&amp;VLOOKUP($C366,Besetzung!$B$2:$I$51,J$351+1,0)&amp;" "&amp;$C366),
IF($D366="Mindestens",
           IF(COUNTIF(Dienstplan!I$6:I$55,$C366)&gt;=VLOOKUP($C366,Besetzung!$B$2:$I$51,J$351+1,0),"","&lt;"&amp;VLOOKUP($C366,Besetzung!$B$2:$I$51,J$351+1,0)&amp;" "&amp;$C366),
IF($D366="Höchstens",
           IF(COUNTIF(Dienstplan!I$6:I$55,$C366)&lt;=VLOOKUP($C366,Besetzung!$B$2:$I$51,J$351+1,0),"","&gt;"&amp;VLOOKUP($C366,Besetzung!$B$2:$I$51,J$351+1,0)&amp;" "&amp;$C366),
"sonst")))))</f>
        <v/>
      </c>
      <c r="K366" s="37" t="str">
        <f>IF($C366="","",
IF(K$352&lt;&gt;"",IF($D366="Genau",
           IF(COUNTIF(Dienstplan!J$6:J$55,$C366)=VLOOKUP($C366,Besetzung!$B$2:$I$51,$F$24,0),"","&lt;&gt;"&amp;VLOOKUP($C366,Besetzung!$B$2:$I$51,$F$24,0)&amp;" "&amp;$C366),
IF($D366="Mindestens",
           IF(COUNTIF(Dienstplan!J$6:J$55,$C366)&gt;=VLOOKUP($C366,Besetzung!$B$2:$I$51,$F$24,0),"","&lt;"&amp;VLOOKUP($C366,Besetzung!$B$2:$I$51,$F$24,0)&amp;" "&amp;$C366),
IF($D366="Höchstens",
           IF(COUNTIF(Dienstplan!J$6:J$55,$C366)&lt;=VLOOKUP($C366,Besetzung!$B$2:$I$51,$F$24,0),"","&gt;"&amp;VLOOKUP($C366,Besetzung!$B$2:$I$51,$F$24,0)&amp;" "&amp;$C366),
"sonst"))),
IF($D366="Genau",
           IF(COUNTIF(Dienstplan!J$6:J$55,$C366)=VLOOKUP($C366,Besetzung!$B$2:$I$51,K$351+1,0),"","&lt;&gt;"&amp;VLOOKUP($C366,Besetzung!$B$2:$I$51,K$351+1,0)&amp;" "&amp;$C366),
IF($D366="Mindestens",
           IF(COUNTIF(Dienstplan!J$6:J$55,$C366)&gt;=VLOOKUP($C366,Besetzung!$B$2:$I$51,K$351+1,0),"","&lt;"&amp;VLOOKUP($C366,Besetzung!$B$2:$I$51,K$351+1,0)&amp;" "&amp;$C366),
IF($D366="Höchstens",
           IF(COUNTIF(Dienstplan!J$6:J$55,$C366)&lt;=VLOOKUP($C366,Besetzung!$B$2:$I$51,K$351+1,0),"","&gt;"&amp;VLOOKUP($C366,Besetzung!$B$2:$I$51,K$351+1,0)&amp;" "&amp;$C366),
"sonst")))))</f>
        <v/>
      </c>
      <c r="L366" s="37" t="str">
        <f>IF($C366="","",
IF(L$352&lt;&gt;"",IF($D366="Genau",
           IF(COUNTIF(Dienstplan!K$6:K$55,$C366)=VLOOKUP($C366,Besetzung!$B$2:$I$51,$F$24,0),"","&lt;&gt;"&amp;VLOOKUP($C366,Besetzung!$B$2:$I$51,$F$24,0)&amp;" "&amp;$C366),
IF($D366="Mindestens",
           IF(COUNTIF(Dienstplan!K$6:K$55,$C366)&gt;=VLOOKUP($C366,Besetzung!$B$2:$I$51,$F$24,0),"","&lt;"&amp;VLOOKUP($C366,Besetzung!$B$2:$I$51,$F$24,0)&amp;" "&amp;$C366),
IF($D366="Höchstens",
           IF(COUNTIF(Dienstplan!K$6:K$55,$C366)&lt;=VLOOKUP($C366,Besetzung!$B$2:$I$51,$F$24,0),"","&gt;"&amp;VLOOKUP($C366,Besetzung!$B$2:$I$51,$F$24,0)&amp;" "&amp;$C366),
"sonst"))),
IF($D366="Genau",
           IF(COUNTIF(Dienstplan!K$6:K$55,$C366)=VLOOKUP($C366,Besetzung!$B$2:$I$51,L$351+1,0),"","&lt;&gt;"&amp;VLOOKUP($C366,Besetzung!$B$2:$I$51,L$351+1,0)&amp;" "&amp;$C366),
IF($D366="Mindestens",
           IF(COUNTIF(Dienstplan!K$6:K$55,$C366)&gt;=VLOOKUP($C366,Besetzung!$B$2:$I$51,L$351+1,0),"","&lt;"&amp;VLOOKUP($C366,Besetzung!$B$2:$I$51,L$351+1,0)&amp;" "&amp;$C366),
IF($D366="Höchstens",
           IF(COUNTIF(Dienstplan!K$6:K$55,$C366)&lt;=VLOOKUP($C366,Besetzung!$B$2:$I$51,L$351+1,0),"","&gt;"&amp;VLOOKUP($C366,Besetzung!$B$2:$I$51,L$351+1,0)&amp;" "&amp;$C366),
"sonst")))))</f>
        <v/>
      </c>
      <c r="M366" s="37" t="str">
        <f>IF($C366="","",
IF(M$352&lt;&gt;"",IF($D366="Genau",
           IF(COUNTIF(Dienstplan!L$6:L$55,$C366)=VLOOKUP($C366,Besetzung!$B$2:$I$51,$F$24,0),"","&lt;&gt;"&amp;VLOOKUP($C366,Besetzung!$B$2:$I$51,$F$24,0)&amp;" "&amp;$C366),
IF($D366="Mindestens",
           IF(COUNTIF(Dienstplan!L$6:L$55,$C366)&gt;=VLOOKUP($C366,Besetzung!$B$2:$I$51,$F$24,0),"","&lt;"&amp;VLOOKUP($C366,Besetzung!$B$2:$I$51,$F$24,0)&amp;" "&amp;$C366),
IF($D366="Höchstens",
           IF(COUNTIF(Dienstplan!L$6:L$55,$C366)&lt;=VLOOKUP($C366,Besetzung!$B$2:$I$51,$F$24,0),"","&gt;"&amp;VLOOKUP($C366,Besetzung!$B$2:$I$51,$F$24,0)&amp;" "&amp;$C366),
"sonst"))),
IF($D366="Genau",
           IF(COUNTIF(Dienstplan!L$6:L$55,$C366)=VLOOKUP($C366,Besetzung!$B$2:$I$51,M$351+1,0),"","&lt;&gt;"&amp;VLOOKUP($C366,Besetzung!$B$2:$I$51,M$351+1,0)&amp;" "&amp;$C366),
IF($D366="Mindestens",
           IF(COUNTIF(Dienstplan!L$6:L$55,$C366)&gt;=VLOOKUP($C366,Besetzung!$B$2:$I$51,M$351+1,0),"","&lt;"&amp;VLOOKUP($C366,Besetzung!$B$2:$I$51,M$351+1,0)&amp;" "&amp;$C366),
IF($D366="Höchstens",
           IF(COUNTIF(Dienstplan!L$6:L$55,$C366)&lt;=VLOOKUP($C366,Besetzung!$B$2:$I$51,M$351+1,0),"","&gt;"&amp;VLOOKUP($C366,Besetzung!$B$2:$I$51,M$351+1,0)&amp;" "&amp;$C366),
"sonst")))))</f>
        <v/>
      </c>
      <c r="N366" s="37" t="str">
        <f>IF($C366="","",
IF(N$352&lt;&gt;"",IF($D366="Genau",
           IF(COUNTIF(Dienstplan!M$6:M$55,$C366)=VLOOKUP($C366,Besetzung!$B$2:$I$51,$F$24,0),"","&lt;&gt;"&amp;VLOOKUP($C366,Besetzung!$B$2:$I$51,$F$24,0)&amp;" "&amp;$C366),
IF($D366="Mindestens",
           IF(COUNTIF(Dienstplan!M$6:M$55,$C366)&gt;=VLOOKUP($C366,Besetzung!$B$2:$I$51,$F$24,0),"","&lt;"&amp;VLOOKUP($C366,Besetzung!$B$2:$I$51,$F$24,0)&amp;" "&amp;$C366),
IF($D366="Höchstens",
           IF(COUNTIF(Dienstplan!M$6:M$55,$C366)&lt;=VLOOKUP($C366,Besetzung!$B$2:$I$51,$F$24,0),"","&gt;"&amp;VLOOKUP($C366,Besetzung!$B$2:$I$51,$F$24,0)&amp;" "&amp;$C366),
"sonst"))),
IF($D366="Genau",
           IF(COUNTIF(Dienstplan!M$6:M$55,$C366)=VLOOKUP($C366,Besetzung!$B$2:$I$51,N$351+1,0),"","&lt;&gt;"&amp;VLOOKUP($C366,Besetzung!$B$2:$I$51,N$351+1,0)&amp;" "&amp;$C366),
IF($D366="Mindestens",
           IF(COUNTIF(Dienstplan!M$6:M$55,$C366)&gt;=VLOOKUP($C366,Besetzung!$B$2:$I$51,N$351+1,0),"","&lt;"&amp;VLOOKUP($C366,Besetzung!$B$2:$I$51,N$351+1,0)&amp;" "&amp;$C366),
IF($D366="Höchstens",
           IF(COUNTIF(Dienstplan!M$6:M$55,$C366)&lt;=VLOOKUP($C366,Besetzung!$B$2:$I$51,N$351+1,0),"","&gt;"&amp;VLOOKUP($C366,Besetzung!$B$2:$I$51,N$351+1,0)&amp;" "&amp;$C366),
"sonst")))))</f>
        <v/>
      </c>
      <c r="O366" s="37" t="str">
        <f>IF($C366="","",
IF(O$352&lt;&gt;"",IF($D366="Genau",
           IF(COUNTIF(Dienstplan!N$6:N$55,$C366)=VLOOKUP($C366,Besetzung!$B$2:$I$51,$F$24,0),"","&lt;&gt;"&amp;VLOOKUP($C366,Besetzung!$B$2:$I$51,$F$24,0)&amp;" "&amp;$C366),
IF($D366="Mindestens",
           IF(COUNTIF(Dienstplan!N$6:N$55,$C366)&gt;=VLOOKUP($C366,Besetzung!$B$2:$I$51,$F$24,0),"","&lt;"&amp;VLOOKUP($C366,Besetzung!$B$2:$I$51,$F$24,0)&amp;" "&amp;$C366),
IF($D366="Höchstens",
           IF(COUNTIF(Dienstplan!N$6:N$55,$C366)&lt;=VLOOKUP($C366,Besetzung!$B$2:$I$51,$F$24,0),"","&gt;"&amp;VLOOKUP($C366,Besetzung!$B$2:$I$51,$F$24,0)&amp;" "&amp;$C366),
"sonst"))),
IF($D366="Genau",
           IF(COUNTIF(Dienstplan!N$6:N$55,$C366)=VLOOKUP($C366,Besetzung!$B$2:$I$51,O$351+1,0),"","&lt;&gt;"&amp;VLOOKUP($C366,Besetzung!$B$2:$I$51,O$351+1,0)&amp;" "&amp;$C366),
IF($D366="Mindestens",
           IF(COUNTIF(Dienstplan!N$6:N$55,$C366)&gt;=VLOOKUP($C366,Besetzung!$B$2:$I$51,O$351+1,0),"","&lt;"&amp;VLOOKUP($C366,Besetzung!$B$2:$I$51,O$351+1,0)&amp;" "&amp;$C366),
IF($D366="Höchstens",
           IF(COUNTIF(Dienstplan!N$6:N$55,$C366)&lt;=VLOOKUP($C366,Besetzung!$B$2:$I$51,O$351+1,0),"","&gt;"&amp;VLOOKUP($C366,Besetzung!$B$2:$I$51,O$351+1,0)&amp;" "&amp;$C366),
"sonst")))))</f>
        <v/>
      </c>
      <c r="P366" s="37" t="str">
        <f>IF($C366="","",
IF(P$352&lt;&gt;"",IF($D366="Genau",
           IF(COUNTIF(Dienstplan!O$6:O$55,$C366)=VLOOKUP($C366,Besetzung!$B$2:$I$51,$F$24,0),"","&lt;&gt;"&amp;VLOOKUP($C366,Besetzung!$B$2:$I$51,$F$24,0)&amp;" "&amp;$C366),
IF($D366="Mindestens",
           IF(COUNTIF(Dienstplan!O$6:O$55,$C366)&gt;=VLOOKUP($C366,Besetzung!$B$2:$I$51,$F$24,0),"","&lt;"&amp;VLOOKUP($C366,Besetzung!$B$2:$I$51,$F$24,0)&amp;" "&amp;$C366),
IF($D366="Höchstens",
           IF(COUNTIF(Dienstplan!O$6:O$55,$C366)&lt;=VLOOKUP($C366,Besetzung!$B$2:$I$51,$F$24,0),"","&gt;"&amp;VLOOKUP($C366,Besetzung!$B$2:$I$51,$F$24,0)&amp;" "&amp;$C366),
"sonst"))),
IF($D366="Genau",
           IF(COUNTIF(Dienstplan!O$6:O$55,$C366)=VLOOKUP($C366,Besetzung!$B$2:$I$51,P$351+1,0),"","&lt;&gt;"&amp;VLOOKUP($C366,Besetzung!$B$2:$I$51,P$351+1,0)&amp;" "&amp;$C366),
IF($D366="Mindestens",
           IF(COUNTIF(Dienstplan!O$6:O$55,$C366)&gt;=VLOOKUP($C366,Besetzung!$B$2:$I$51,P$351+1,0),"","&lt;"&amp;VLOOKUP($C366,Besetzung!$B$2:$I$51,P$351+1,0)&amp;" "&amp;$C366),
IF($D366="Höchstens",
           IF(COUNTIF(Dienstplan!O$6:O$55,$C366)&lt;=VLOOKUP($C366,Besetzung!$B$2:$I$51,P$351+1,0),"","&gt;"&amp;VLOOKUP($C366,Besetzung!$B$2:$I$51,P$351+1,0)&amp;" "&amp;$C366),
"sonst")))))</f>
        <v/>
      </c>
      <c r="Q366" s="37" t="str">
        <f>IF($C366="","",
IF(Q$352&lt;&gt;"",IF($D366="Genau",
           IF(COUNTIF(Dienstplan!P$6:P$55,$C366)=VLOOKUP($C366,Besetzung!$B$2:$I$51,$F$24,0),"","&lt;&gt;"&amp;VLOOKUP($C366,Besetzung!$B$2:$I$51,$F$24,0)&amp;" "&amp;$C366),
IF($D366="Mindestens",
           IF(COUNTIF(Dienstplan!P$6:P$55,$C366)&gt;=VLOOKUP($C366,Besetzung!$B$2:$I$51,$F$24,0),"","&lt;"&amp;VLOOKUP($C366,Besetzung!$B$2:$I$51,$F$24,0)&amp;" "&amp;$C366),
IF($D366="Höchstens",
           IF(COUNTIF(Dienstplan!P$6:P$55,$C366)&lt;=VLOOKUP($C366,Besetzung!$B$2:$I$51,$F$24,0),"","&gt;"&amp;VLOOKUP($C366,Besetzung!$B$2:$I$51,$F$24,0)&amp;" "&amp;$C366),
"sonst"))),
IF($D366="Genau",
           IF(COUNTIF(Dienstplan!P$6:P$55,$C366)=VLOOKUP($C366,Besetzung!$B$2:$I$51,Q$351+1,0),"","&lt;&gt;"&amp;VLOOKUP($C366,Besetzung!$B$2:$I$51,Q$351+1,0)&amp;" "&amp;$C366),
IF($D366="Mindestens",
           IF(COUNTIF(Dienstplan!P$6:P$55,$C366)&gt;=VLOOKUP($C366,Besetzung!$B$2:$I$51,Q$351+1,0),"","&lt;"&amp;VLOOKUP($C366,Besetzung!$B$2:$I$51,Q$351+1,0)&amp;" "&amp;$C366),
IF($D366="Höchstens",
           IF(COUNTIF(Dienstplan!P$6:P$55,$C366)&lt;=VLOOKUP($C366,Besetzung!$B$2:$I$51,Q$351+1,0),"","&gt;"&amp;VLOOKUP($C366,Besetzung!$B$2:$I$51,Q$351+1,0)&amp;" "&amp;$C366),
"sonst")))))</f>
        <v/>
      </c>
      <c r="R366" s="37" t="str">
        <f>IF($C366="","",
IF(R$352&lt;&gt;"",IF($D366="Genau",
           IF(COUNTIF(Dienstplan!Q$6:Q$55,$C366)=VLOOKUP($C366,Besetzung!$B$2:$I$51,$F$24,0),"","&lt;&gt;"&amp;VLOOKUP($C366,Besetzung!$B$2:$I$51,$F$24,0)&amp;" "&amp;$C366),
IF($D366="Mindestens",
           IF(COUNTIF(Dienstplan!Q$6:Q$55,$C366)&gt;=VLOOKUP($C366,Besetzung!$B$2:$I$51,$F$24,0),"","&lt;"&amp;VLOOKUP($C366,Besetzung!$B$2:$I$51,$F$24,0)&amp;" "&amp;$C366),
IF($D366="Höchstens",
           IF(COUNTIF(Dienstplan!Q$6:Q$55,$C366)&lt;=VLOOKUP($C366,Besetzung!$B$2:$I$51,$F$24,0),"","&gt;"&amp;VLOOKUP($C366,Besetzung!$B$2:$I$51,$F$24,0)&amp;" "&amp;$C366),
"sonst"))),
IF($D366="Genau",
           IF(COUNTIF(Dienstplan!Q$6:Q$55,$C366)=VLOOKUP($C366,Besetzung!$B$2:$I$51,R$351+1,0),"","&lt;&gt;"&amp;VLOOKUP($C366,Besetzung!$B$2:$I$51,R$351+1,0)&amp;" "&amp;$C366),
IF($D366="Mindestens",
           IF(COUNTIF(Dienstplan!Q$6:Q$55,$C366)&gt;=VLOOKUP($C366,Besetzung!$B$2:$I$51,R$351+1,0),"","&lt;"&amp;VLOOKUP($C366,Besetzung!$B$2:$I$51,R$351+1,0)&amp;" "&amp;$C366),
IF($D366="Höchstens",
           IF(COUNTIF(Dienstplan!Q$6:Q$55,$C366)&lt;=VLOOKUP($C366,Besetzung!$B$2:$I$51,R$351+1,0),"","&gt;"&amp;VLOOKUP($C366,Besetzung!$B$2:$I$51,R$351+1,0)&amp;" "&amp;$C366),
"sonst")))))</f>
        <v/>
      </c>
      <c r="S366" s="37" t="str">
        <f>IF($C366="","",
IF(S$352&lt;&gt;"",IF($D366="Genau",
           IF(COUNTIF(Dienstplan!R$6:R$55,$C366)=VLOOKUP($C366,Besetzung!$B$2:$I$51,$F$24,0),"","&lt;&gt;"&amp;VLOOKUP($C366,Besetzung!$B$2:$I$51,$F$24,0)&amp;" "&amp;$C366),
IF($D366="Mindestens",
           IF(COUNTIF(Dienstplan!R$6:R$55,$C366)&gt;=VLOOKUP($C366,Besetzung!$B$2:$I$51,$F$24,0),"","&lt;"&amp;VLOOKUP($C366,Besetzung!$B$2:$I$51,$F$24,0)&amp;" "&amp;$C366),
IF($D366="Höchstens",
           IF(COUNTIF(Dienstplan!R$6:R$55,$C366)&lt;=VLOOKUP($C366,Besetzung!$B$2:$I$51,$F$24,0),"","&gt;"&amp;VLOOKUP($C366,Besetzung!$B$2:$I$51,$F$24,0)&amp;" "&amp;$C366),
"sonst"))),
IF($D366="Genau",
           IF(COUNTIF(Dienstplan!R$6:R$55,$C366)=VLOOKUP($C366,Besetzung!$B$2:$I$51,S$351+1,0),"","&lt;&gt;"&amp;VLOOKUP($C366,Besetzung!$B$2:$I$51,S$351+1,0)&amp;" "&amp;$C366),
IF($D366="Mindestens",
           IF(COUNTIF(Dienstplan!R$6:R$55,$C366)&gt;=VLOOKUP($C366,Besetzung!$B$2:$I$51,S$351+1,0),"","&lt;"&amp;VLOOKUP($C366,Besetzung!$B$2:$I$51,S$351+1,0)&amp;" "&amp;$C366),
IF($D366="Höchstens",
           IF(COUNTIF(Dienstplan!R$6:R$55,$C366)&lt;=VLOOKUP($C366,Besetzung!$B$2:$I$51,S$351+1,0),"","&gt;"&amp;VLOOKUP($C366,Besetzung!$B$2:$I$51,S$351+1,0)&amp;" "&amp;$C366),
"sonst")))))</f>
        <v/>
      </c>
      <c r="T366" s="37" t="str">
        <f>IF($C366="","",
IF(T$352&lt;&gt;"",IF($D366="Genau",
           IF(COUNTIF(Dienstplan!S$6:S$55,$C366)=VLOOKUP($C366,Besetzung!$B$2:$I$51,$F$24,0),"","&lt;&gt;"&amp;VLOOKUP($C366,Besetzung!$B$2:$I$51,$F$24,0)&amp;" "&amp;$C366),
IF($D366="Mindestens",
           IF(COUNTIF(Dienstplan!S$6:S$55,$C366)&gt;=VLOOKUP($C366,Besetzung!$B$2:$I$51,$F$24,0),"","&lt;"&amp;VLOOKUP($C366,Besetzung!$B$2:$I$51,$F$24,0)&amp;" "&amp;$C366),
IF($D366="Höchstens",
           IF(COUNTIF(Dienstplan!S$6:S$55,$C366)&lt;=VLOOKUP($C366,Besetzung!$B$2:$I$51,$F$24,0),"","&gt;"&amp;VLOOKUP($C366,Besetzung!$B$2:$I$51,$F$24,0)&amp;" "&amp;$C366),
"sonst"))),
IF($D366="Genau",
           IF(COUNTIF(Dienstplan!S$6:S$55,$C366)=VLOOKUP($C366,Besetzung!$B$2:$I$51,T$351+1,0),"","&lt;&gt;"&amp;VLOOKUP($C366,Besetzung!$B$2:$I$51,T$351+1,0)&amp;" "&amp;$C366),
IF($D366="Mindestens",
           IF(COUNTIF(Dienstplan!S$6:S$55,$C366)&gt;=VLOOKUP($C366,Besetzung!$B$2:$I$51,T$351+1,0),"","&lt;"&amp;VLOOKUP($C366,Besetzung!$B$2:$I$51,T$351+1,0)&amp;" "&amp;$C366),
IF($D366="Höchstens",
           IF(COUNTIF(Dienstplan!S$6:S$55,$C366)&lt;=VLOOKUP($C366,Besetzung!$B$2:$I$51,T$351+1,0),"","&gt;"&amp;VLOOKUP($C366,Besetzung!$B$2:$I$51,T$351+1,0)&amp;" "&amp;$C366),
"sonst")))))</f>
        <v/>
      </c>
      <c r="U366" s="37" t="str">
        <f>IF($C366="","",
IF(U$352&lt;&gt;"",IF($D366="Genau",
           IF(COUNTIF(Dienstplan!T$6:T$55,$C366)=VLOOKUP($C366,Besetzung!$B$2:$I$51,$F$24,0),"","&lt;&gt;"&amp;VLOOKUP($C366,Besetzung!$B$2:$I$51,$F$24,0)&amp;" "&amp;$C366),
IF($D366="Mindestens",
           IF(COUNTIF(Dienstplan!T$6:T$55,$C366)&gt;=VLOOKUP($C366,Besetzung!$B$2:$I$51,$F$24,0),"","&lt;"&amp;VLOOKUP($C366,Besetzung!$B$2:$I$51,$F$24,0)&amp;" "&amp;$C366),
IF($D366="Höchstens",
           IF(COUNTIF(Dienstplan!T$6:T$55,$C366)&lt;=VLOOKUP($C366,Besetzung!$B$2:$I$51,$F$24,0),"","&gt;"&amp;VLOOKUP($C366,Besetzung!$B$2:$I$51,$F$24,0)&amp;" "&amp;$C366),
"sonst"))),
IF($D366="Genau",
           IF(COUNTIF(Dienstplan!T$6:T$55,$C366)=VLOOKUP($C366,Besetzung!$B$2:$I$51,U$351+1,0),"","&lt;&gt;"&amp;VLOOKUP($C366,Besetzung!$B$2:$I$51,U$351+1,0)&amp;" "&amp;$C366),
IF($D366="Mindestens",
           IF(COUNTIF(Dienstplan!T$6:T$55,$C366)&gt;=VLOOKUP($C366,Besetzung!$B$2:$I$51,U$351+1,0),"","&lt;"&amp;VLOOKUP($C366,Besetzung!$B$2:$I$51,U$351+1,0)&amp;" "&amp;$C366),
IF($D366="Höchstens",
           IF(COUNTIF(Dienstplan!T$6:T$55,$C366)&lt;=VLOOKUP($C366,Besetzung!$B$2:$I$51,U$351+1,0),"","&gt;"&amp;VLOOKUP($C366,Besetzung!$B$2:$I$51,U$351+1,0)&amp;" "&amp;$C366),
"sonst")))))</f>
        <v/>
      </c>
      <c r="V366" s="37" t="str">
        <f>IF($C366="","",
IF(V$352&lt;&gt;"",IF($D366="Genau",
           IF(COUNTIF(Dienstplan!U$6:U$55,$C366)=VLOOKUP($C366,Besetzung!$B$2:$I$51,$F$24,0),"","&lt;&gt;"&amp;VLOOKUP($C366,Besetzung!$B$2:$I$51,$F$24,0)&amp;" "&amp;$C366),
IF($D366="Mindestens",
           IF(COUNTIF(Dienstplan!U$6:U$55,$C366)&gt;=VLOOKUP($C366,Besetzung!$B$2:$I$51,$F$24,0),"","&lt;"&amp;VLOOKUP($C366,Besetzung!$B$2:$I$51,$F$24,0)&amp;" "&amp;$C366),
IF($D366="Höchstens",
           IF(COUNTIF(Dienstplan!U$6:U$55,$C366)&lt;=VLOOKUP($C366,Besetzung!$B$2:$I$51,$F$24,0),"","&gt;"&amp;VLOOKUP($C366,Besetzung!$B$2:$I$51,$F$24,0)&amp;" "&amp;$C366),
"sonst"))),
IF($D366="Genau",
           IF(COUNTIF(Dienstplan!U$6:U$55,$C366)=VLOOKUP($C366,Besetzung!$B$2:$I$51,V$351+1,0),"","&lt;&gt;"&amp;VLOOKUP($C366,Besetzung!$B$2:$I$51,V$351+1,0)&amp;" "&amp;$C366),
IF($D366="Mindestens",
           IF(COUNTIF(Dienstplan!U$6:U$55,$C366)&gt;=VLOOKUP($C366,Besetzung!$B$2:$I$51,V$351+1,0),"","&lt;"&amp;VLOOKUP($C366,Besetzung!$B$2:$I$51,V$351+1,0)&amp;" "&amp;$C366),
IF($D366="Höchstens",
           IF(COUNTIF(Dienstplan!U$6:U$55,$C366)&lt;=VLOOKUP($C366,Besetzung!$B$2:$I$51,V$351+1,0),"","&gt;"&amp;VLOOKUP($C366,Besetzung!$B$2:$I$51,V$351+1,0)&amp;" "&amp;$C366),
"sonst")))))</f>
        <v/>
      </c>
      <c r="W366" s="37" t="str">
        <f>IF($C366="","",
IF(W$352&lt;&gt;"",IF($D366="Genau",
           IF(COUNTIF(Dienstplan!V$6:V$55,$C366)=VLOOKUP($C366,Besetzung!$B$2:$I$51,$F$24,0),"","&lt;&gt;"&amp;VLOOKUP($C366,Besetzung!$B$2:$I$51,$F$24,0)&amp;" "&amp;$C366),
IF($D366="Mindestens",
           IF(COUNTIF(Dienstplan!V$6:V$55,$C366)&gt;=VLOOKUP($C366,Besetzung!$B$2:$I$51,$F$24,0),"","&lt;"&amp;VLOOKUP($C366,Besetzung!$B$2:$I$51,$F$24,0)&amp;" "&amp;$C366),
IF($D366="Höchstens",
           IF(COUNTIF(Dienstplan!V$6:V$55,$C366)&lt;=VLOOKUP($C366,Besetzung!$B$2:$I$51,$F$24,0),"","&gt;"&amp;VLOOKUP($C366,Besetzung!$B$2:$I$51,$F$24,0)&amp;" "&amp;$C366),
"sonst"))),
IF($D366="Genau",
           IF(COUNTIF(Dienstplan!V$6:V$55,$C366)=VLOOKUP($C366,Besetzung!$B$2:$I$51,W$351+1,0),"","&lt;&gt;"&amp;VLOOKUP($C366,Besetzung!$B$2:$I$51,W$351+1,0)&amp;" "&amp;$C366),
IF($D366="Mindestens",
           IF(COUNTIF(Dienstplan!V$6:V$55,$C366)&gt;=VLOOKUP($C366,Besetzung!$B$2:$I$51,W$351+1,0),"","&lt;"&amp;VLOOKUP($C366,Besetzung!$B$2:$I$51,W$351+1,0)&amp;" "&amp;$C366),
IF($D366="Höchstens",
           IF(COUNTIF(Dienstplan!V$6:V$55,$C366)&lt;=VLOOKUP($C366,Besetzung!$B$2:$I$51,W$351+1,0),"","&gt;"&amp;VLOOKUP($C366,Besetzung!$B$2:$I$51,W$351+1,0)&amp;" "&amp;$C366),
"sonst")))))</f>
        <v/>
      </c>
      <c r="X366" s="37" t="str">
        <f>IF($C366="","",
IF(X$352&lt;&gt;"",IF($D366="Genau",
           IF(COUNTIF(Dienstplan!W$6:W$55,$C366)=VLOOKUP($C366,Besetzung!$B$2:$I$51,$F$24,0),"","&lt;&gt;"&amp;VLOOKUP($C366,Besetzung!$B$2:$I$51,$F$24,0)&amp;" "&amp;$C366),
IF($D366="Mindestens",
           IF(COUNTIF(Dienstplan!W$6:W$55,$C366)&gt;=VLOOKUP($C366,Besetzung!$B$2:$I$51,$F$24,0),"","&lt;"&amp;VLOOKUP($C366,Besetzung!$B$2:$I$51,$F$24,0)&amp;" "&amp;$C366),
IF($D366="Höchstens",
           IF(COUNTIF(Dienstplan!W$6:W$55,$C366)&lt;=VLOOKUP($C366,Besetzung!$B$2:$I$51,$F$24,0),"","&gt;"&amp;VLOOKUP($C366,Besetzung!$B$2:$I$51,$F$24,0)&amp;" "&amp;$C366),
"sonst"))),
IF($D366="Genau",
           IF(COUNTIF(Dienstplan!W$6:W$55,$C366)=VLOOKUP($C366,Besetzung!$B$2:$I$51,X$351+1,0),"","&lt;&gt;"&amp;VLOOKUP($C366,Besetzung!$B$2:$I$51,X$351+1,0)&amp;" "&amp;$C366),
IF($D366="Mindestens",
           IF(COUNTIF(Dienstplan!W$6:W$55,$C366)&gt;=VLOOKUP($C366,Besetzung!$B$2:$I$51,X$351+1,0),"","&lt;"&amp;VLOOKUP($C366,Besetzung!$B$2:$I$51,X$351+1,0)&amp;" "&amp;$C366),
IF($D366="Höchstens",
           IF(COUNTIF(Dienstplan!W$6:W$55,$C366)&lt;=VLOOKUP($C366,Besetzung!$B$2:$I$51,X$351+1,0),"","&gt;"&amp;VLOOKUP($C366,Besetzung!$B$2:$I$51,X$351+1,0)&amp;" "&amp;$C366),
"sonst")))))</f>
        <v/>
      </c>
      <c r="Y366" s="37" t="str">
        <f>IF($C366="","",
IF(Y$352&lt;&gt;"",IF($D366="Genau",
           IF(COUNTIF(Dienstplan!X$6:X$55,$C366)=VLOOKUP($C366,Besetzung!$B$2:$I$51,$F$24,0),"","&lt;&gt;"&amp;VLOOKUP($C366,Besetzung!$B$2:$I$51,$F$24,0)&amp;" "&amp;$C366),
IF($D366="Mindestens",
           IF(COUNTIF(Dienstplan!X$6:X$55,$C366)&gt;=VLOOKUP($C366,Besetzung!$B$2:$I$51,$F$24,0),"","&lt;"&amp;VLOOKUP($C366,Besetzung!$B$2:$I$51,$F$24,0)&amp;" "&amp;$C366),
IF($D366="Höchstens",
           IF(COUNTIF(Dienstplan!X$6:X$55,$C366)&lt;=VLOOKUP($C366,Besetzung!$B$2:$I$51,$F$24,0),"","&gt;"&amp;VLOOKUP($C366,Besetzung!$B$2:$I$51,$F$24,0)&amp;" "&amp;$C366),
"sonst"))),
IF($D366="Genau",
           IF(COUNTIF(Dienstplan!X$6:X$55,$C366)=VLOOKUP($C366,Besetzung!$B$2:$I$51,Y$351+1,0),"","&lt;&gt;"&amp;VLOOKUP($C366,Besetzung!$B$2:$I$51,Y$351+1,0)&amp;" "&amp;$C366),
IF($D366="Mindestens",
           IF(COUNTIF(Dienstplan!X$6:X$55,$C366)&gt;=VLOOKUP($C366,Besetzung!$B$2:$I$51,Y$351+1,0),"","&lt;"&amp;VLOOKUP($C366,Besetzung!$B$2:$I$51,Y$351+1,0)&amp;" "&amp;$C366),
IF($D366="Höchstens",
           IF(COUNTIF(Dienstplan!X$6:X$55,$C366)&lt;=VLOOKUP($C366,Besetzung!$B$2:$I$51,Y$351+1,0),"","&gt;"&amp;VLOOKUP($C366,Besetzung!$B$2:$I$51,Y$351+1,0)&amp;" "&amp;$C366),
"sonst")))))</f>
        <v/>
      </c>
      <c r="Z366" s="37" t="str">
        <f>IF($C366="","",
IF(Z$352&lt;&gt;"",IF($D366="Genau",
           IF(COUNTIF(Dienstplan!Y$6:Y$55,$C366)=VLOOKUP($C366,Besetzung!$B$2:$I$51,$F$24,0),"","&lt;&gt;"&amp;VLOOKUP($C366,Besetzung!$B$2:$I$51,$F$24,0)&amp;" "&amp;$C366),
IF($D366="Mindestens",
           IF(COUNTIF(Dienstplan!Y$6:Y$55,$C366)&gt;=VLOOKUP($C366,Besetzung!$B$2:$I$51,$F$24,0),"","&lt;"&amp;VLOOKUP($C366,Besetzung!$B$2:$I$51,$F$24,0)&amp;" "&amp;$C366),
IF($D366="Höchstens",
           IF(COUNTIF(Dienstplan!Y$6:Y$55,$C366)&lt;=VLOOKUP($C366,Besetzung!$B$2:$I$51,$F$24,0),"","&gt;"&amp;VLOOKUP($C366,Besetzung!$B$2:$I$51,$F$24,0)&amp;" "&amp;$C366),
"sonst"))),
IF($D366="Genau",
           IF(COUNTIF(Dienstplan!Y$6:Y$55,$C366)=VLOOKUP($C366,Besetzung!$B$2:$I$51,Z$351+1,0),"","&lt;&gt;"&amp;VLOOKUP($C366,Besetzung!$B$2:$I$51,Z$351+1,0)&amp;" "&amp;$C366),
IF($D366="Mindestens",
           IF(COUNTIF(Dienstplan!Y$6:Y$55,$C366)&gt;=VLOOKUP($C366,Besetzung!$B$2:$I$51,Z$351+1,0),"","&lt;"&amp;VLOOKUP($C366,Besetzung!$B$2:$I$51,Z$351+1,0)&amp;" "&amp;$C366),
IF($D366="Höchstens",
           IF(COUNTIF(Dienstplan!Y$6:Y$55,$C366)&lt;=VLOOKUP($C366,Besetzung!$B$2:$I$51,Z$351+1,0),"","&gt;"&amp;VLOOKUP($C366,Besetzung!$B$2:$I$51,Z$351+1,0)&amp;" "&amp;$C366),
"sonst")))))</f>
        <v/>
      </c>
      <c r="AA366" s="37" t="str">
        <f>IF($C366="","",
IF(AA$352&lt;&gt;"",IF($D366="Genau",
           IF(COUNTIF(Dienstplan!Z$6:Z$55,$C366)=VLOOKUP($C366,Besetzung!$B$2:$I$51,$F$24,0),"","&lt;&gt;"&amp;VLOOKUP($C366,Besetzung!$B$2:$I$51,$F$24,0)&amp;" "&amp;$C366),
IF($D366="Mindestens",
           IF(COUNTIF(Dienstplan!Z$6:Z$55,$C366)&gt;=VLOOKUP($C366,Besetzung!$B$2:$I$51,$F$24,0),"","&lt;"&amp;VLOOKUP($C366,Besetzung!$B$2:$I$51,$F$24,0)&amp;" "&amp;$C366),
IF($D366="Höchstens",
           IF(COUNTIF(Dienstplan!Z$6:Z$55,$C366)&lt;=VLOOKUP($C366,Besetzung!$B$2:$I$51,$F$24,0),"","&gt;"&amp;VLOOKUP($C366,Besetzung!$B$2:$I$51,$F$24,0)&amp;" "&amp;$C366),
"sonst"))),
IF($D366="Genau",
           IF(COUNTIF(Dienstplan!Z$6:Z$55,$C366)=VLOOKUP($C366,Besetzung!$B$2:$I$51,AA$351+1,0),"","&lt;&gt;"&amp;VLOOKUP($C366,Besetzung!$B$2:$I$51,AA$351+1,0)&amp;" "&amp;$C366),
IF($D366="Mindestens",
           IF(COUNTIF(Dienstplan!Z$6:Z$55,$C366)&gt;=VLOOKUP($C366,Besetzung!$B$2:$I$51,AA$351+1,0),"","&lt;"&amp;VLOOKUP($C366,Besetzung!$B$2:$I$51,AA$351+1,0)&amp;" "&amp;$C366),
IF($D366="Höchstens",
           IF(COUNTIF(Dienstplan!Z$6:Z$55,$C366)&lt;=VLOOKUP($C366,Besetzung!$B$2:$I$51,AA$351+1,0),"","&gt;"&amp;VLOOKUP($C366,Besetzung!$B$2:$I$51,AA$351+1,0)&amp;" "&amp;$C366),
"sonst")))))</f>
        <v/>
      </c>
      <c r="AB366" s="37" t="str">
        <f>IF($C366="","",
IF(AB$352&lt;&gt;"",IF($D366="Genau",
           IF(COUNTIF(Dienstplan!AA$6:AA$55,$C366)=VLOOKUP($C366,Besetzung!$B$2:$I$51,$F$24,0),"","&lt;&gt;"&amp;VLOOKUP($C366,Besetzung!$B$2:$I$51,$F$24,0)&amp;" "&amp;$C366),
IF($D366="Mindestens",
           IF(COUNTIF(Dienstplan!AA$6:AA$55,$C366)&gt;=VLOOKUP($C366,Besetzung!$B$2:$I$51,$F$24,0),"","&lt;"&amp;VLOOKUP($C366,Besetzung!$B$2:$I$51,$F$24,0)&amp;" "&amp;$C366),
IF($D366="Höchstens",
           IF(COUNTIF(Dienstplan!AA$6:AA$55,$C366)&lt;=VLOOKUP($C366,Besetzung!$B$2:$I$51,$F$24,0),"","&gt;"&amp;VLOOKUP($C366,Besetzung!$B$2:$I$51,$F$24,0)&amp;" "&amp;$C366),
"sonst"))),
IF($D366="Genau",
           IF(COUNTIF(Dienstplan!AA$6:AA$55,$C366)=VLOOKUP($C366,Besetzung!$B$2:$I$51,AB$351+1,0),"","&lt;&gt;"&amp;VLOOKUP($C366,Besetzung!$B$2:$I$51,AB$351+1,0)&amp;" "&amp;$C366),
IF($D366="Mindestens",
           IF(COUNTIF(Dienstplan!AA$6:AA$55,$C366)&gt;=VLOOKUP($C366,Besetzung!$B$2:$I$51,AB$351+1,0),"","&lt;"&amp;VLOOKUP($C366,Besetzung!$B$2:$I$51,AB$351+1,0)&amp;" "&amp;$C366),
IF($D366="Höchstens",
           IF(COUNTIF(Dienstplan!AA$6:AA$55,$C366)&lt;=VLOOKUP($C366,Besetzung!$B$2:$I$51,AB$351+1,0),"","&gt;"&amp;VLOOKUP($C366,Besetzung!$B$2:$I$51,AB$351+1,0)&amp;" "&amp;$C366),
"sonst")))))</f>
        <v/>
      </c>
      <c r="AC366" s="37" t="str">
        <f>IF($C366="","",
IF(AC$352&lt;&gt;"",IF($D366="Genau",
           IF(COUNTIF(Dienstplan!AB$6:AB$55,$C366)=VLOOKUP($C366,Besetzung!$B$2:$I$51,$F$24,0),"","&lt;&gt;"&amp;VLOOKUP($C366,Besetzung!$B$2:$I$51,$F$24,0)&amp;" "&amp;$C366),
IF($D366="Mindestens",
           IF(COUNTIF(Dienstplan!AB$6:AB$55,$C366)&gt;=VLOOKUP($C366,Besetzung!$B$2:$I$51,$F$24,0),"","&lt;"&amp;VLOOKUP($C366,Besetzung!$B$2:$I$51,$F$24,0)&amp;" "&amp;$C366),
IF($D366="Höchstens",
           IF(COUNTIF(Dienstplan!AB$6:AB$55,$C366)&lt;=VLOOKUP($C366,Besetzung!$B$2:$I$51,$F$24,0),"","&gt;"&amp;VLOOKUP($C366,Besetzung!$B$2:$I$51,$F$24,0)&amp;" "&amp;$C366),
"sonst"))),
IF($D366="Genau",
           IF(COUNTIF(Dienstplan!AB$6:AB$55,$C366)=VLOOKUP($C366,Besetzung!$B$2:$I$51,AC$351+1,0),"","&lt;&gt;"&amp;VLOOKUP($C366,Besetzung!$B$2:$I$51,AC$351+1,0)&amp;" "&amp;$C366),
IF($D366="Mindestens",
           IF(COUNTIF(Dienstplan!AB$6:AB$55,$C366)&gt;=VLOOKUP($C366,Besetzung!$B$2:$I$51,AC$351+1,0),"","&lt;"&amp;VLOOKUP($C366,Besetzung!$B$2:$I$51,AC$351+1,0)&amp;" "&amp;$C366),
IF($D366="Höchstens",
           IF(COUNTIF(Dienstplan!AB$6:AB$55,$C366)&lt;=VLOOKUP($C366,Besetzung!$B$2:$I$51,AC$351+1,0),"","&gt;"&amp;VLOOKUP($C366,Besetzung!$B$2:$I$51,AC$351+1,0)&amp;" "&amp;$C366),
"sonst")))))</f>
        <v/>
      </c>
      <c r="AD366" s="37" t="str">
        <f>IF($C366="","",
IF(AD$352&lt;&gt;"",IF($D366="Genau",
           IF(COUNTIF(Dienstplan!AC$6:AC$55,$C366)=VLOOKUP($C366,Besetzung!$B$2:$I$51,$F$24,0),"","&lt;&gt;"&amp;VLOOKUP($C366,Besetzung!$B$2:$I$51,$F$24,0)&amp;" "&amp;$C366),
IF($D366="Mindestens",
           IF(COUNTIF(Dienstplan!AC$6:AC$55,$C366)&gt;=VLOOKUP($C366,Besetzung!$B$2:$I$51,$F$24,0),"","&lt;"&amp;VLOOKUP($C366,Besetzung!$B$2:$I$51,$F$24,0)&amp;" "&amp;$C366),
IF($D366="Höchstens",
           IF(COUNTIF(Dienstplan!AC$6:AC$55,$C366)&lt;=VLOOKUP($C366,Besetzung!$B$2:$I$51,$F$24,0),"","&gt;"&amp;VLOOKUP($C366,Besetzung!$B$2:$I$51,$F$24,0)&amp;" "&amp;$C366),
"sonst"))),
IF($D366="Genau",
           IF(COUNTIF(Dienstplan!AC$6:AC$55,$C366)=VLOOKUP($C366,Besetzung!$B$2:$I$51,AD$351+1,0),"","&lt;&gt;"&amp;VLOOKUP($C366,Besetzung!$B$2:$I$51,AD$351+1,0)&amp;" "&amp;$C366),
IF($D366="Mindestens",
           IF(COUNTIF(Dienstplan!AC$6:AC$55,$C366)&gt;=VLOOKUP($C366,Besetzung!$B$2:$I$51,AD$351+1,0),"","&lt;"&amp;VLOOKUP($C366,Besetzung!$B$2:$I$51,AD$351+1,0)&amp;" "&amp;$C366),
IF($D366="Höchstens",
           IF(COUNTIF(Dienstplan!AC$6:AC$55,$C366)&lt;=VLOOKUP($C366,Besetzung!$B$2:$I$51,AD$351+1,0),"","&gt;"&amp;VLOOKUP($C366,Besetzung!$B$2:$I$51,AD$351+1,0)&amp;" "&amp;$C366),
"sonst")))))</f>
        <v/>
      </c>
      <c r="AE366" s="37" t="str">
        <f>IF($C366="","",
IF(AE$352&lt;&gt;"",IF($D366="Genau",
           IF(COUNTIF(Dienstplan!AD$6:AD$55,$C366)=VLOOKUP($C366,Besetzung!$B$2:$I$51,$F$24,0),"","&lt;&gt;"&amp;VLOOKUP($C366,Besetzung!$B$2:$I$51,$F$24,0)&amp;" "&amp;$C366),
IF($D366="Mindestens",
           IF(COUNTIF(Dienstplan!AD$6:AD$55,$C366)&gt;=VLOOKUP($C366,Besetzung!$B$2:$I$51,$F$24,0),"","&lt;"&amp;VLOOKUP($C366,Besetzung!$B$2:$I$51,$F$24,0)&amp;" "&amp;$C366),
IF($D366="Höchstens",
           IF(COUNTIF(Dienstplan!AD$6:AD$55,$C366)&lt;=VLOOKUP($C366,Besetzung!$B$2:$I$51,$F$24,0),"","&gt;"&amp;VLOOKUP($C366,Besetzung!$B$2:$I$51,$F$24,0)&amp;" "&amp;$C366),
"sonst"))),
IF($D366="Genau",
           IF(COUNTIF(Dienstplan!AD$6:AD$55,$C366)=VLOOKUP($C366,Besetzung!$B$2:$I$51,AE$351+1,0),"","&lt;&gt;"&amp;VLOOKUP($C366,Besetzung!$B$2:$I$51,AE$351+1,0)&amp;" "&amp;$C366),
IF($D366="Mindestens",
           IF(COUNTIF(Dienstplan!AD$6:AD$55,$C366)&gt;=VLOOKUP($C366,Besetzung!$B$2:$I$51,AE$351+1,0),"","&lt;"&amp;VLOOKUP($C366,Besetzung!$B$2:$I$51,AE$351+1,0)&amp;" "&amp;$C366),
IF($D366="Höchstens",
           IF(COUNTIF(Dienstplan!AD$6:AD$55,$C366)&lt;=VLOOKUP($C366,Besetzung!$B$2:$I$51,AE$351+1,0),"","&gt;"&amp;VLOOKUP($C366,Besetzung!$B$2:$I$51,AE$351+1,0)&amp;" "&amp;$C366),
"sonst")))))</f>
        <v/>
      </c>
      <c r="AF366" s="37" t="str">
        <f>IF($C366="","",
IF(AF$352&lt;&gt;"",IF($D366="Genau",
           IF(COUNTIF(Dienstplan!AE$6:AE$55,$C366)=VLOOKUP($C366,Besetzung!$B$2:$I$51,$F$24,0),"","&lt;&gt;"&amp;VLOOKUP($C366,Besetzung!$B$2:$I$51,$F$24,0)&amp;" "&amp;$C366),
IF($D366="Mindestens",
           IF(COUNTIF(Dienstplan!AE$6:AE$55,$C366)&gt;=VLOOKUP($C366,Besetzung!$B$2:$I$51,$F$24,0),"","&lt;"&amp;VLOOKUP($C366,Besetzung!$B$2:$I$51,$F$24,0)&amp;" "&amp;$C366),
IF($D366="Höchstens",
           IF(COUNTIF(Dienstplan!AE$6:AE$55,$C366)&lt;=VLOOKUP($C366,Besetzung!$B$2:$I$51,$F$24,0),"","&gt;"&amp;VLOOKUP($C366,Besetzung!$B$2:$I$51,$F$24,0)&amp;" "&amp;$C366),
"sonst"))),
IF($D366="Genau",
           IF(COUNTIF(Dienstplan!AE$6:AE$55,$C366)=VLOOKUP($C366,Besetzung!$B$2:$I$51,AF$351+1,0),"","&lt;&gt;"&amp;VLOOKUP($C366,Besetzung!$B$2:$I$51,AF$351+1,0)&amp;" "&amp;$C366),
IF($D366="Mindestens",
           IF(COUNTIF(Dienstplan!AE$6:AE$55,$C366)&gt;=VLOOKUP($C366,Besetzung!$B$2:$I$51,AF$351+1,0),"","&lt;"&amp;VLOOKUP($C366,Besetzung!$B$2:$I$51,AF$351+1,0)&amp;" "&amp;$C366),
IF($D366="Höchstens",
           IF(COUNTIF(Dienstplan!AE$6:AE$55,$C366)&lt;=VLOOKUP($C366,Besetzung!$B$2:$I$51,AF$351+1,0),"","&gt;"&amp;VLOOKUP($C366,Besetzung!$B$2:$I$51,AF$351+1,0)&amp;" "&amp;$C366),
"sonst")))))</f>
        <v/>
      </c>
      <c r="AG366" s="37" t="str">
        <f>IF($C366="","",
IF(AG$352&lt;&gt;"",IF($D366="Genau",
           IF(COUNTIF(Dienstplan!AF$6:AF$55,$C366)=VLOOKUP($C366,Besetzung!$B$2:$I$51,$F$24,0),"","&lt;&gt;"&amp;VLOOKUP($C366,Besetzung!$B$2:$I$51,$F$24,0)&amp;" "&amp;$C366),
IF($D366="Mindestens",
           IF(COUNTIF(Dienstplan!AF$6:AF$55,$C366)&gt;=VLOOKUP($C366,Besetzung!$B$2:$I$51,$F$24,0),"","&lt;"&amp;VLOOKUP($C366,Besetzung!$B$2:$I$51,$F$24,0)&amp;" "&amp;$C366),
IF($D366="Höchstens",
           IF(COUNTIF(Dienstplan!AF$6:AF$55,$C366)&lt;=VLOOKUP($C366,Besetzung!$B$2:$I$51,$F$24,0),"","&gt;"&amp;VLOOKUP($C366,Besetzung!$B$2:$I$51,$F$24,0)&amp;" "&amp;$C366),
"sonst"))),
IF($D366="Genau",
           IF(COUNTIF(Dienstplan!AF$6:AF$55,$C366)=VLOOKUP($C366,Besetzung!$B$2:$I$51,AG$351+1,0),"","&lt;&gt;"&amp;VLOOKUP($C366,Besetzung!$B$2:$I$51,AG$351+1,0)&amp;" "&amp;$C366),
IF($D366="Mindestens",
           IF(COUNTIF(Dienstplan!AF$6:AF$55,$C366)&gt;=VLOOKUP($C366,Besetzung!$B$2:$I$51,AG$351+1,0),"","&lt;"&amp;VLOOKUP($C366,Besetzung!$B$2:$I$51,AG$351+1,0)&amp;" "&amp;$C366),
IF($D366="Höchstens",
           IF(COUNTIF(Dienstplan!AF$6:AF$55,$C366)&lt;=VLOOKUP($C366,Besetzung!$B$2:$I$51,AG$351+1,0),"","&gt;"&amp;VLOOKUP($C366,Besetzung!$B$2:$I$51,AG$351+1,0)&amp;" "&amp;$C366),
"sonst")))))</f>
        <v/>
      </c>
      <c r="AH366" s="37" t="str">
        <f>IF($C366="","",
IF(AH$352&lt;&gt;"",IF($D366="Genau",
           IF(COUNTIF(Dienstplan!AG$6:AG$55,$C366)=VLOOKUP($C366,Besetzung!$B$2:$I$51,$F$24,0),"","&lt;&gt;"&amp;VLOOKUP($C366,Besetzung!$B$2:$I$51,$F$24,0)&amp;" "&amp;$C366),
IF($D366="Mindestens",
           IF(COUNTIF(Dienstplan!AG$6:AG$55,$C366)&gt;=VLOOKUP($C366,Besetzung!$B$2:$I$51,$F$24,0),"","&lt;"&amp;VLOOKUP($C366,Besetzung!$B$2:$I$51,$F$24,0)&amp;" "&amp;$C366),
IF($D366="Höchstens",
           IF(COUNTIF(Dienstplan!AG$6:AG$55,$C366)&lt;=VLOOKUP($C366,Besetzung!$B$2:$I$51,$F$24,0),"","&gt;"&amp;VLOOKUP($C366,Besetzung!$B$2:$I$51,$F$24,0)&amp;" "&amp;$C366),
"sonst"))),
IF($D366="Genau",
           IF(COUNTIF(Dienstplan!AG$6:AG$55,$C366)=VLOOKUP($C366,Besetzung!$B$2:$I$51,AH$351+1,0),"","&lt;&gt;"&amp;VLOOKUP($C366,Besetzung!$B$2:$I$51,AH$351+1,0)&amp;" "&amp;$C366),
IF($D366="Mindestens",
           IF(COUNTIF(Dienstplan!AG$6:AG$55,$C366)&gt;=VLOOKUP($C366,Besetzung!$B$2:$I$51,AH$351+1,0),"","&lt;"&amp;VLOOKUP($C366,Besetzung!$B$2:$I$51,AH$351+1,0)&amp;" "&amp;$C366),
IF($D366="Höchstens",
           IF(COUNTIF(Dienstplan!AG$6:AG$55,$C366)&lt;=VLOOKUP($C366,Besetzung!$B$2:$I$51,AH$351+1,0),"","&gt;"&amp;VLOOKUP($C366,Besetzung!$B$2:$I$51,AH$351+1,0)&amp;" "&amp;$C366),
"sonst")))))</f>
        <v/>
      </c>
      <c r="AI366" s="37" t="str">
        <f>IF($C366="","",
IF(AI$352&lt;&gt;"",IF($D366="Genau",
           IF(COUNTIF(Dienstplan!AH$6:AH$55,$C366)=VLOOKUP($C366,Besetzung!$B$2:$I$51,$F$24,0),"","&lt;&gt;"&amp;VLOOKUP($C366,Besetzung!$B$2:$I$51,$F$24,0)&amp;" "&amp;$C366),
IF($D366="Mindestens",
           IF(COUNTIF(Dienstplan!AH$6:AH$55,$C366)&gt;=VLOOKUP($C366,Besetzung!$B$2:$I$51,$F$24,0),"","&lt;"&amp;VLOOKUP($C366,Besetzung!$B$2:$I$51,$F$24,0)&amp;" "&amp;$C366),
IF($D366="Höchstens",
           IF(COUNTIF(Dienstplan!AH$6:AH$55,$C366)&lt;=VLOOKUP($C366,Besetzung!$B$2:$I$51,$F$24,0),"","&gt;"&amp;VLOOKUP($C366,Besetzung!$B$2:$I$51,$F$24,0)&amp;" "&amp;$C366),
"sonst"))),
IF($D366="Genau",
           IF(COUNTIF(Dienstplan!AH$6:AH$55,$C366)=VLOOKUP($C366,Besetzung!$B$2:$I$51,AI$351+1,0),"","&lt;&gt;"&amp;VLOOKUP($C366,Besetzung!$B$2:$I$51,AI$351+1,0)&amp;" "&amp;$C366),
IF($D366="Mindestens",
           IF(COUNTIF(Dienstplan!AH$6:AH$55,$C366)&gt;=VLOOKUP($C366,Besetzung!$B$2:$I$51,AI$351+1,0),"","&lt;"&amp;VLOOKUP($C366,Besetzung!$B$2:$I$51,AI$351+1,0)&amp;" "&amp;$C366),
IF($D366="Höchstens",
           IF(COUNTIF(Dienstplan!AH$6:AH$55,$C366)&lt;=VLOOKUP($C366,Besetzung!$B$2:$I$51,AI$351+1,0),"","&gt;"&amp;VLOOKUP($C366,Besetzung!$B$2:$I$51,AI$351+1,0)&amp;" "&amp;$C366),
"sonst")))))</f>
        <v/>
      </c>
      <c r="AJ366" s="37" t="str">
        <f>IF($C366="","",
IF(AJ$352&lt;&gt;"",IF($D366="Genau",
           IF(COUNTIF(Dienstplan!AI$6:AI$55,$C366)=VLOOKUP($C366,Besetzung!$B$2:$I$51,$F$24,0),"","&lt;&gt;"&amp;VLOOKUP($C366,Besetzung!$B$2:$I$51,$F$24,0)&amp;" "&amp;$C366),
IF($D366="Mindestens",
           IF(COUNTIF(Dienstplan!AI$6:AI$55,$C366)&gt;=VLOOKUP($C366,Besetzung!$B$2:$I$51,$F$24,0),"","&lt;"&amp;VLOOKUP($C366,Besetzung!$B$2:$I$51,$F$24,0)&amp;" "&amp;$C366),
IF($D366="Höchstens",
           IF(COUNTIF(Dienstplan!AI$6:AI$55,$C366)&lt;=VLOOKUP($C366,Besetzung!$B$2:$I$51,$F$24,0),"","&gt;"&amp;VLOOKUP($C366,Besetzung!$B$2:$I$51,$F$24,0)&amp;" "&amp;$C366),
"sonst"))),
IF($D366="Genau",
           IF(COUNTIF(Dienstplan!AI$6:AI$55,$C366)=VLOOKUP($C366,Besetzung!$B$2:$I$51,AJ$351+1,0),"","&lt;&gt;"&amp;VLOOKUP($C366,Besetzung!$B$2:$I$51,AJ$351+1,0)&amp;" "&amp;$C366),
IF($D366="Mindestens",
           IF(COUNTIF(Dienstplan!AI$6:AI$55,$C366)&gt;=VLOOKUP($C366,Besetzung!$B$2:$I$51,AJ$351+1,0),"","&lt;"&amp;VLOOKUP($C366,Besetzung!$B$2:$I$51,AJ$351+1,0)&amp;" "&amp;$C366),
IF($D366="Höchstens",
           IF(COUNTIF(Dienstplan!AI$6:AI$55,$C366)&lt;=VLOOKUP($C366,Besetzung!$B$2:$I$51,AJ$351+1,0),"","&gt;"&amp;VLOOKUP($C366,Besetzung!$B$2:$I$51,AJ$351+1,0)&amp;" "&amp;$C366),
"sonst")))))</f>
        <v/>
      </c>
      <c r="AK366" s="32" t="str">
        <f>IF($C366="","",
IF(AK$352&lt;&gt;"",IF($D366="Genau",
           IF(COUNTIF(Dienstplan!AJ$6:AJ$55,$C366)=VLOOKUP($C366,Besetzung!$B$2:$I$51,$F$24,0),"","&lt;&gt;"&amp;VLOOKUP($C366,Besetzung!$B$2:$I$51,$F$24,0)&amp;" "&amp;$C366),
IF($D366="Mindestens",
           IF(COUNTIF(Dienstplan!AJ$6:AJ$55,$C366)&gt;=VLOOKUP($C366,Besetzung!$B$2:$I$51,$F$24,0),"","&lt;"&amp;VLOOKUP($C366,Besetzung!$B$2:$I$51,$F$24,0)&amp;" "&amp;$C366),
IF($D366="Höchstens",
           IF(COUNTIF(Dienstplan!AJ$6:AJ$55,$C366)&lt;=VLOOKUP($C366,Besetzung!$B$2:$I$51,$F$24,0),"","&gt;"&amp;VLOOKUP($C366,Besetzung!$B$2:$I$51,$F$24,0)&amp;" "&amp;$C366),
"sonst"))),
IF($D366="Genau",
           IF(COUNTIF(Dienstplan!AJ$6:AJ$55,$C366)=VLOOKUP($C366,Besetzung!$B$2:$I$51,AK$351+1,0),"","&lt;&gt;"&amp;VLOOKUP($C366,Besetzung!$B$2:$I$51,AK$351+1,0)&amp;" "&amp;$C366),
IF($D366="Mindestens",
           IF(COUNTIF(Dienstplan!AJ$6:AJ$55,$C366)&gt;=VLOOKUP($C366,Besetzung!$B$2:$I$51,AK$351+1,0),"","&lt;"&amp;VLOOKUP($C366,Besetzung!$B$2:$I$51,AK$351+1,0)&amp;" "&amp;$C366),
IF($D366="Höchstens",
           IF(COUNTIF(Dienstplan!AJ$6:AJ$55,$C366)&lt;=VLOOKUP($C366,Besetzung!$B$2:$I$51,AK$351+1,0),"","&gt;"&amp;VLOOKUP($C366,Besetzung!$B$2:$I$51,AK$351+1,0)&amp;" "&amp;$C366),
"sonst")))))</f>
        <v/>
      </c>
    </row>
    <row r="367" spans="1:37" x14ac:dyDescent="0.25">
      <c r="A367" s="82" t="str">
        <f>IF(Feiertage!D217&lt;&gt;"",Feiertage!B217,"")</f>
        <v/>
      </c>
      <c r="C367" s="31" t="str">
        <f>Besetzung!B15</f>
        <v/>
      </c>
      <c r="D367">
        <f>Besetzung!J15</f>
        <v>0</v>
      </c>
      <c r="G367" s="31" t="str">
        <f>IF($C367="","",
IF(G$352&lt;&gt;"",IF($D367="Genau",
           IF(COUNTIF(Dienstplan!F$6:F$55,$C367)=VLOOKUP($C367,Besetzung!$B$2:$I$51,$F$24,0),"","&lt;&gt;"&amp;VLOOKUP($C367,Besetzung!$B$2:$I$51,$F$24,0)&amp;" "&amp;$C367),
IF($D367="Mindestens",
           IF(COUNTIF(Dienstplan!F$6:F$55,$C367)&gt;=VLOOKUP($C367,Besetzung!$B$2:$I$51,$F$24,0),"","&lt;"&amp;VLOOKUP($C367,Besetzung!$B$2:$I$51,$F$24,0)&amp;" "&amp;$C367),
IF($D367="Höchstens",
           IF(COUNTIF(Dienstplan!F$6:F$55,$C367)&lt;=VLOOKUP($C367,Besetzung!$B$2:$I$51,$F$24,0),"","&gt;"&amp;VLOOKUP($C367,Besetzung!$B$2:$I$51,$F$24,0)&amp;" "&amp;$C367),
"sonst"))),
IF($D367="Genau",
           IF(COUNTIF(Dienstplan!F$6:F$55,$C367)=VLOOKUP($C367,Besetzung!$B$2:$I$51,G$351+1,0),"","&lt;&gt;"&amp;VLOOKUP($C367,Besetzung!$B$2:$I$51,G$351+1,0)&amp;" "&amp;$C367),
IF($D367="Mindestens",
           IF(COUNTIF(Dienstplan!F$6:F$55,$C367)&gt;=VLOOKUP($C367,Besetzung!$B$2:$I$51,G$351+1,0),"","&lt;"&amp;VLOOKUP($C367,Besetzung!$B$2:$I$51,G$351+1,0)&amp;" "&amp;$C367),
IF($D367="Höchstens",
           IF(COUNTIF(Dienstplan!F$6:F$55,$C367)&lt;=VLOOKUP($C367,Besetzung!$B$2:$I$51,G$351+1,0),"","&gt;"&amp;VLOOKUP($C367,Besetzung!$B$2:$I$51,G$351+1,0)&amp;" "&amp;$C367),
"sonst")))))</f>
        <v/>
      </c>
      <c r="H367" s="37" t="str">
        <f>IF($C367="","",
IF(H$352&lt;&gt;"",IF($D367="Genau",
           IF(COUNTIF(Dienstplan!G$6:G$55,$C367)=VLOOKUP($C367,Besetzung!$B$2:$I$51,$F$24,0),"","&lt;&gt;"&amp;VLOOKUP($C367,Besetzung!$B$2:$I$51,$F$24,0)&amp;" "&amp;$C367),
IF($D367="Mindestens",
           IF(COUNTIF(Dienstplan!G$6:G$55,$C367)&gt;=VLOOKUP($C367,Besetzung!$B$2:$I$51,$F$24,0),"","&lt;"&amp;VLOOKUP($C367,Besetzung!$B$2:$I$51,$F$24,0)&amp;" "&amp;$C367),
IF($D367="Höchstens",
           IF(COUNTIF(Dienstplan!G$6:G$55,$C367)&lt;=VLOOKUP($C367,Besetzung!$B$2:$I$51,$F$24,0),"","&gt;"&amp;VLOOKUP($C367,Besetzung!$B$2:$I$51,$F$24,0)&amp;" "&amp;$C367),
"sonst"))),
IF($D367="Genau",
           IF(COUNTIF(Dienstplan!G$6:G$55,$C367)=VLOOKUP($C367,Besetzung!$B$2:$I$51,H$351+1,0),"","&lt;&gt;"&amp;VLOOKUP($C367,Besetzung!$B$2:$I$51,H$351+1,0)&amp;" "&amp;$C367),
IF($D367="Mindestens",
           IF(COUNTIF(Dienstplan!G$6:G$55,$C367)&gt;=VLOOKUP($C367,Besetzung!$B$2:$I$51,H$351+1,0),"","&lt;"&amp;VLOOKUP($C367,Besetzung!$B$2:$I$51,H$351+1,0)&amp;" "&amp;$C367),
IF($D367="Höchstens",
           IF(COUNTIF(Dienstplan!G$6:G$55,$C367)&lt;=VLOOKUP($C367,Besetzung!$B$2:$I$51,H$351+1,0),"","&gt;"&amp;VLOOKUP($C367,Besetzung!$B$2:$I$51,H$351+1,0)&amp;" "&amp;$C367),
"sonst")))))</f>
        <v/>
      </c>
      <c r="I367" s="37" t="str">
        <f>IF($C367="","",
IF(I$352&lt;&gt;"",IF($D367="Genau",
           IF(COUNTIF(Dienstplan!H$6:H$55,$C367)=VLOOKUP($C367,Besetzung!$B$2:$I$51,$F$24,0),"","&lt;&gt;"&amp;VLOOKUP($C367,Besetzung!$B$2:$I$51,$F$24,0)&amp;" "&amp;$C367),
IF($D367="Mindestens",
           IF(COUNTIF(Dienstplan!H$6:H$55,$C367)&gt;=VLOOKUP($C367,Besetzung!$B$2:$I$51,$F$24,0),"","&lt;"&amp;VLOOKUP($C367,Besetzung!$B$2:$I$51,$F$24,0)&amp;" "&amp;$C367),
IF($D367="Höchstens",
           IF(COUNTIF(Dienstplan!H$6:H$55,$C367)&lt;=VLOOKUP($C367,Besetzung!$B$2:$I$51,$F$24,0),"","&gt;"&amp;VLOOKUP($C367,Besetzung!$B$2:$I$51,$F$24,0)&amp;" "&amp;$C367),
"sonst"))),
IF($D367="Genau",
           IF(COUNTIF(Dienstplan!H$6:H$55,$C367)=VLOOKUP($C367,Besetzung!$B$2:$I$51,I$351+1,0),"","&lt;&gt;"&amp;VLOOKUP($C367,Besetzung!$B$2:$I$51,I$351+1,0)&amp;" "&amp;$C367),
IF($D367="Mindestens",
           IF(COUNTIF(Dienstplan!H$6:H$55,$C367)&gt;=VLOOKUP($C367,Besetzung!$B$2:$I$51,I$351+1,0),"","&lt;"&amp;VLOOKUP($C367,Besetzung!$B$2:$I$51,I$351+1,0)&amp;" "&amp;$C367),
IF($D367="Höchstens",
           IF(COUNTIF(Dienstplan!H$6:H$55,$C367)&lt;=VLOOKUP($C367,Besetzung!$B$2:$I$51,I$351+1,0),"","&gt;"&amp;VLOOKUP($C367,Besetzung!$B$2:$I$51,I$351+1,0)&amp;" "&amp;$C367),
"sonst")))))</f>
        <v/>
      </c>
      <c r="J367" s="37" t="str">
        <f>IF($C367="","",
IF(J$352&lt;&gt;"",IF($D367="Genau",
           IF(COUNTIF(Dienstplan!I$6:I$55,$C367)=VLOOKUP($C367,Besetzung!$B$2:$I$51,$F$24,0),"","&lt;&gt;"&amp;VLOOKUP($C367,Besetzung!$B$2:$I$51,$F$24,0)&amp;" "&amp;$C367),
IF($D367="Mindestens",
           IF(COUNTIF(Dienstplan!I$6:I$55,$C367)&gt;=VLOOKUP($C367,Besetzung!$B$2:$I$51,$F$24,0),"","&lt;"&amp;VLOOKUP($C367,Besetzung!$B$2:$I$51,$F$24,0)&amp;" "&amp;$C367),
IF($D367="Höchstens",
           IF(COUNTIF(Dienstplan!I$6:I$55,$C367)&lt;=VLOOKUP($C367,Besetzung!$B$2:$I$51,$F$24,0),"","&gt;"&amp;VLOOKUP($C367,Besetzung!$B$2:$I$51,$F$24,0)&amp;" "&amp;$C367),
"sonst"))),
IF($D367="Genau",
           IF(COUNTIF(Dienstplan!I$6:I$55,$C367)=VLOOKUP($C367,Besetzung!$B$2:$I$51,J$351+1,0),"","&lt;&gt;"&amp;VLOOKUP($C367,Besetzung!$B$2:$I$51,J$351+1,0)&amp;" "&amp;$C367),
IF($D367="Mindestens",
           IF(COUNTIF(Dienstplan!I$6:I$55,$C367)&gt;=VLOOKUP($C367,Besetzung!$B$2:$I$51,J$351+1,0),"","&lt;"&amp;VLOOKUP($C367,Besetzung!$B$2:$I$51,J$351+1,0)&amp;" "&amp;$C367),
IF($D367="Höchstens",
           IF(COUNTIF(Dienstplan!I$6:I$55,$C367)&lt;=VLOOKUP($C367,Besetzung!$B$2:$I$51,J$351+1,0),"","&gt;"&amp;VLOOKUP($C367,Besetzung!$B$2:$I$51,J$351+1,0)&amp;" "&amp;$C367),
"sonst")))))</f>
        <v/>
      </c>
      <c r="K367" s="37" t="str">
        <f>IF($C367="","",
IF(K$352&lt;&gt;"",IF($D367="Genau",
           IF(COUNTIF(Dienstplan!J$6:J$55,$C367)=VLOOKUP($C367,Besetzung!$B$2:$I$51,$F$24,0),"","&lt;&gt;"&amp;VLOOKUP($C367,Besetzung!$B$2:$I$51,$F$24,0)&amp;" "&amp;$C367),
IF($D367="Mindestens",
           IF(COUNTIF(Dienstplan!J$6:J$55,$C367)&gt;=VLOOKUP($C367,Besetzung!$B$2:$I$51,$F$24,0),"","&lt;"&amp;VLOOKUP($C367,Besetzung!$B$2:$I$51,$F$24,0)&amp;" "&amp;$C367),
IF($D367="Höchstens",
           IF(COUNTIF(Dienstplan!J$6:J$55,$C367)&lt;=VLOOKUP($C367,Besetzung!$B$2:$I$51,$F$24,0),"","&gt;"&amp;VLOOKUP($C367,Besetzung!$B$2:$I$51,$F$24,0)&amp;" "&amp;$C367),
"sonst"))),
IF($D367="Genau",
           IF(COUNTIF(Dienstplan!J$6:J$55,$C367)=VLOOKUP($C367,Besetzung!$B$2:$I$51,K$351+1,0),"","&lt;&gt;"&amp;VLOOKUP($C367,Besetzung!$B$2:$I$51,K$351+1,0)&amp;" "&amp;$C367),
IF($D367="Mindestens",
           IF(COUNTIF(Dienstplan!J$6:J$55,$C367)&gt;=VLOOKUP($C367,Besetzung!$B$2:$I$51,K$351+1,0),"","&lt;"&amp;VLOOKUP($C367,Besetzung!$B$2:$I$51,K$351+1,0)&amp;" "&amp;$C367),
IF($D367="Höchstens",
           IF(COUNTIF(Dienstplan!J$6:J$55,$C367)&lt;=VLOOKUP($C367,Besetzung!$B$2:$I$51,K$351+1,0),"","&gt;"&amp;VLOOKUP($C367,Besetzung!$B$2:$I$51,K$351+1,0)&amp;" "&amp;$C367),
"sonst")))))</f>
        <v/>
      </c>
      <c r="L367" s="37" t="str">
        <f>IF($C367="","",
IF(L$352&lt;&gt;"",IF($D367="Genau",
           IF(COUNTIF(Dienstplan!K$6:K$55,$C367)=VLOOKUP($C367,Besetzung!$B$2:$I$51,$F$24,0),"","&lt;&gt;"&amp;VLOOKUP($C367,Besetzung!$B$2:$I$51,$F$24,0)&amp;" "&amp;$C367),
IF($D367="Mindestens",
           IF(COUNTIF(Dienstplan!K$6:K$55,$C367)&gt;=VLOOKUP($C367,Besetzung!$B$2:$I$51,$F$24,0),"","&lt;"&amp;VLOOKUP($C367,Besetzung!$B$2:$I$51,$F$24,0)&amp;" "&amp;$C367),
IF($D367="Höchstens",
           IF(COUNTIF(Dienstplan!K$6:K$55,$C367)&lt;=VLOOKUP($C367,Besetzung!$B$2:$I$51,$F$24,0),"","&gt;"&amp;VLOOKUP($C367,Besetzung!$B$2:$I$51,$F$24,0)&amp;" "&amp;$C367),
"sonst"))),
IF($D367="Genau",
           IF(COUNTIF(Dienstplan!K$6:K$55,$C367)=VLOOKUP($C367,Besetzung!$B$2:$I$51,L$351+1,0),"","&lt;&gt;"&amp;VLOOKUP($C367,Besetzung!$B$2:$I$51,L$351+1,0)&amp;" "&amp;$C367),
IF($D367="Mindestens",
           IF(COUNTIF(Dienstplan!K$6:K$55,$C367)&gt;=VLOOKUP($C367,Besetzung!$B$2:$I$51,L$351+1,0),"","&lt;"&amp;VLOOKUP($C367,Besetzung!$B$2:$I$51,L$351+1,0)&amp;" "&amp;$C367),
IF($D367="Höchstens",
           IF(COUNTIF(Dienstplan!K$6:K$55,$C367)&lt;=VLOOKUP($C367,Besetzung!$B$2:$I$51,L$351+1,0),"","&gt;"&amp;VLOOKUP($C367,Besetzung!$B$2:$I$51,L$351+1,0)&amp;" "&amp;$C367),
"sonst")))))</f>
        <v/>
      </c>
      <c r="M367" s="37" t="str">
        <f>IF($C367="","",
IF(M$352&lt;&gt;"",IF($D367="Genau",
           IF(COUNTIF(Dienstplan!L$6:L$55,$C367)=VLOOKUP($C367,Besetzung!$B$2:$I$51,$F$24,0),"","&lt;&gt;"&amp;VLOOKUP($C367,Besetzung!$B$2:$I$51,$F$24,0)&amp;" "&amp;$C367),
IF($D367="Mindestens",
           IF(COUNTIF(Dienstplan!L$6:L$55,$C367)&gt;=VLOOKUP($C367,Besetzung!$B$2:$I$51,$F$24,0),"","&lt;"&amp;VLOOKUP($C367,Besetzung!$B$2:$I$51,$F$24,0)&amp;" "&amp;$C367),
IF($D367="Höchstens",
           IF(COUNTIF(Dienstplan!L$6:L$55,$C367)&lt;=VLOOKUP($C367,Besetzung!$B$2:$I$51,$F$24,0),"","&gt;"&amp;VLOOKUP($C367,Besetzung!$B$2:$I$51,$F$24,0)&amp;" "&amp;$C367),
"sonst"))),
IF($D367="Genau",
           IF(COUNTIF(Dienstplan!L$6:L$55,$C367)=VLOOKUP($C367,Besetzung!$B$2:$I$51,M$351+1,0),"","&lt;&gt;"&amp;VLOOKUP($C367,Besetzung!$B$2:$I$51,M$351+1,0)&amp;" "&amp;$C367),
IF($D367="Mindestens",
           IF(COUNTIF(Dienstplan!L$6:L$55,$C367)&gt;=VLOOKUP($C367,Besetzung!$B$2:$I$51,M$351+1,0),"","&lt;"&amp;VLOOKUP($C367,Besetzung!$B$2:$I$51,M$351+1,0)&amp;" "&amp;$C367),
IF($D367="Höchstens",
           IF(COUNTIF(Dienstplan!L$6:L$55,$C367)&lt;=VLOOKUP($C367,Besetzung!$B$2:$I$51,M$351+1,0),"","&gt;"&amp;VLOOKUP($C367,Besetzung!$B$2:$I$51,M$351+1,0)&amp;" "&amp;$C367),
"sonst")))))</f>
        <v/>
      </c>
      <c r="N367" s="37" t="str">
        <f>IF($C367="","",
IF(N$352&lt;&gt;"",IF($D367="Genau",
           IF(COUNTIF(Dienstplan!M$6:M$55,$C367)=VLOOKUP($C367,Besetzung!$B$2:$I$51,$F$24,0),"","&lt;&gt;"&amp;VLOOKUP($C367,Besetzung!$B$2:$I$51,$F$24,0)&amp;" "&amp;$C367),
IF($D367="Mindestens",
           IF(COUNTIF(Dienstplan!M$6:M$55,$C367)&gt;=VLOOKUP($C367,Besetzung!$B$2:$I$51,$F$24,0),"","&lt;"&amp;VLOOKUP($C367,Besetzung!$B$2:$I$51,$F$24,0)&amp;" "&amp;$C367),
IF($D367="Höchstens",
           IF(COUNTIF(Dienstplan!M$6:M$55,$C367)&lt;=VLOOKUP($C367,Besetzung!$B$2:$I$51,$F$24,0),"","&gt;"&amp;VLOOKUP($C367,Besetzung!$B$2:$I$51,$F$24,0)&amp;" "&amp;$C367),
"sonst"))),
IF($D367="Genau",
           IF(COUNTIF(Dienstplan!M$6:M$55,$C367)=VLOOKUP($C367,Besetzung!$B$2:$I$51,N$351+1,0),"","&lt;&gt;"&amp;VLOOKUP($C367,Besetzung!$B$2:$I$51,N$351+1,0)&amp;" "&amp;$C367),
IF($D367="Mindestens",
           IF(COUNTIF(Dienstplan!M$6:M$55,$C367)&gt;=VLOOKUP($C367,Besetzung!$B$2:$I$51,N$351+1,0),"","&lt;"&amp;VLOOKUP($C367,Besetzung!$B$2:$I$51,N$351+1,0)&amp;" "&amp;$C367),
IF($D367="Höchstens",
           IF(COUNTIF(Dienstplan!M$6:M$55,$C367)&lt;=VLOOKUP($C367,Besetzung!$B$2:$I$51,N$351+1,0),"","&gt;"&amp;VLOOKUP($C367,Besetzung!$B$2:$I$51,N$351+1,0)&amp;" "&amp;$C367),
"sonst")))))</f>
        <v/>
      </c>
      <c r="O367" s="37" t="str">
        <f>IF($C367="","",
IF(O$352&lt;&gt;"",IF($D367="Genau",
           IF(COUNTIF(Dienstplan!N$6:N$55,$C367)=VLOOKUP($C367,Besetzung!$B$2:$I$51,$F$24,0),"","&lt;&gt;"&amp;VLOOKUP($C367,Besetzung!$B$2:$I$51,$F$24,0)&amp;" "&amp;$C367),
IF($D367="Mindestens",
           IF(COUNTIF(Dienstplan!N$6:N$55,$C367)&gt;=VLOOKUP($C367,Besetzung!$B$2:$I$51,$F$24,0),"","&lt;"&amp;VLOOKUP($C367,Besetzung!$B$2:$I$51,$F$24,0)&amp;" "&amp;$C367),
IF($D367="Höchstens",
           IF(COUNTIF(Dienstplan!N$6:N$55,$C367)&lt;=VLOOKUP($C367,Besetzung!$B$2:$I$51,$F$24,0),"","&gt;"&amp;VLOOKUP($C367,Besetzung!$B$2:$I$51,$F$24,0)&amp;" "&amp;$C367),
"sonst"))),
IF($D367="Genau",
           IF(COUNTIF(Dienstplan!N$6:N$55,$C367)=VLOOKUP($C367,Besetzung!$B$2:$I$51,O$351+1,0),"","&lt;&gt;"&amp;VLOOKUP($C367,Besetzung!$B$2:$I$51,O$351+1,0)&amp;" "&amp;$C367),
IF($D367="Mindestens",
           IF(COUNTIF(Dienstplan!N$6:N$55,$C367)&gt;=VLOOKUP($C367,Besetzung!$B$2:$I$51,O$351+1,0),"","&lt;"&amp;VLOOKUP($C367,Besetzung!$B$2:$I$51,O$351+1,0)&amp;" "&amp;$C367),
IF($D367="Höchstens",
           IF(COUNTIF(Dienstplan!N$6:N$55,$C367)&lt;=VLOOKUP($C367,Besetzung!$B$2:$I$51,O$351+1,0),"","&gt;"&amp;VLOOKUP($C367,Besetzung!$B$2:$I$51,O$351+1,0)&amp;" "&amp;$C367),
"sonst")))))</f>
        <v/>
      </c>
      <c r="P367" s="37" t="str">
        <f>IF($C367="","",
IF(P$352&lt;&gt;"",IF($D367="Genau",
           IF(COUNTIF(Dienstplan!O$6:O$55,$C367)=VLOOKUP($C367,Besetzung!$B$2:$I$51,$F$24,0),"","&lt;&gt;"&amp;VLOOKUP($C367,Besetzung!$B$2:$I$51,$F$24,0)&amp;" "&amp;$C367),
IF($D367="Mindestens",
           IF(COUNTIF(Dienstplan!O$6:O$55,$C367)&gt;=VLOOKUP($C367,Besetzung!$B$2:$I$51,$F$24,0),"","&lt;"&amp;VLOOKUP($C367,Besetzung!$B$2:$I$51,$F$24,0)&amp;" "&amp;$C367),
IF($D367="Höchstens",
           IF(COUNTIF(Dienstplan!O$6:O$55,$C367)&lt;=VLOOKUP($C367,Besetzung!$B$2:$I$51,$F$24,0),"","&gt;"&amp;VLOOKUP($C367,Besetzung!$B$2:$I$51,$F$24,0)&amp;" "&amp;$C367),
"sonst"))),
IF($D367="Genau",
           IF(COUNTIF(Dienstplan!O$6:O$55,$C367)=VLOOKUP($C367,Besetzung!$B$2:$I$51,P$351+1,0),"","&lt;&gt;"&amp;VLOOKUP($C367,Besetzung!$B$2:$I$51,P$351+1,0)&amp;" "&amp;$C367),
IF($D367="Mindestens",
           IF(COUNTIF(Dienstplan!O$6:O$55,$C367)&gt;=VLOOKUP($C367,Besetzung!$B$2:$I$51,P$351+1,0),"","&lt;"&amp;VLOOKUP($C367,Besetzung!$B$2:$I$51,P$351+1,0)&amp;" "&amp;$C367),
IF($D367="Höchstens",
           IF(COUNTIF(Dienstplan!O$6:O$55,$C367)&lt;=VLOOKUP($C367,Besetzung!$B$2:$I$51,P$351+1,0),"","&gt;"&amp;VLOOKUP($C367,Besetzung!$B$2:$I$51,P$351+1,0)&amp;" "&amp;$C367),
"sonst")))))</f>
        <v/>
      </c>
      <c r="Q367" s="37" t="str">
        <f>IF($C367="","",
IF(Q$352&lt;&gt;"",IF($D367="Genau",
           IF(COUNTIF(Dienstplan!P$6:P$55,$C367)=VLOOKUP($C367,Besetzung!$B$2:$I$51,$F$24,0),"","&lt;&gt;"&amp;VLOOKUP($C367,Besetzung!$B$2:$I$51,$F$24,0)&amp;" "&amp;$C367),
IF($D367="Mindestens",
           IF(COUNTIF(Dienstplan!P$6:P$55,$C367)&gt;=VLOOKUP($C367,Besetzung!$B$2:$I$51,$F$24,0),"","&lt;"&amp;VLOOKUP($C367,Besetzung!$B$2:$I$51,$F$24,0)&amp;" "&amp;$C367),
IF($D367="Höchstens",
           IF(COUNTIF(Dienstplan!P$6:P$55,$C367)&lt;=VLOOKUP($C367,Besetzung!$B$2:$I$51,$F$24,0),"","&gt;"&amp;VLOOKUP($C367,Besetzung!$B$2:$I$51,$F$24,0)&amp;" "&amp;$C367),
"sonst"))),
IF($D367="Genau",
           IF(COUNTIF(Dienstplan!P$6:P$55,$C367)=VLOOKUP($C367,Besetzung!$B$2:$I$51,Q$351+1,0),"","&lt;&gt;"&amp;VLOOKUP($C367,Besetzung!$B$2:$I$51,Q$351+1,0)&amp;" "&amp;$C367),
IF($D367="Mindestens",
           IF(COUNTIF(Dienstplan!P$6:P$55,$C367)&gt;=VLOOKUP($C367,Besetzung!$B$2:$I$51,Q$351+1,0),"","&lt;"&amp;VLOOKUP($C367,Besetzung!$B$2:$I$51,Q$351+1,0)&amp;" "&amp;$C367),
IF($D367="Höchstens",
           IF(COUNTIF(Dienstplan!P$6:P$55,$C367)&lt;=VLOOKUP($C367,Besetzung!$B$2:$I$51,Q$351+1,0),"","&gt;"&amp;VLOOKUP($C367,Besetzung!$B$2:$I$51,Q$351+1,0)&amp;" "&amp;$C367),
"sonst")))))</f>
        <v/>
      </c>
      <c r="R367" s="37" t="str">
        <f>IF($C367="","",
IF(R$352&lt;&gt;"",IF($D367="Genau",
           IF(COUNTIF(Dienstplan!Q$6:Q$55,$C367)=VLOOKUP($C367,Besetzung!$B$2:$I$51,$F$24,0),"","&lt;&gt;"&amp;VLOOKUP($C367,Besetzung!$B$2:$I$51,$F$24,0)&amp;" "&amp;$C367),
IF($D367="Mindestens",
           IF(COUNTIF(Dienstplan!Q$6:Q$55,$C367)&gt;=VLOOKUP($C367,Besetzung!$B$2:$I$51,$F$24,0),"","&lt;"&amp;VLOOKUP($C367,Besetzung!$B$2:$I$51,$F$24,0)&amp;" "&amp;$C367),
IF($D367="Höchstens",
           IF(COUNTIF(Dienstplan!Q$6:Q$55,$C367)&lt;=VLOOKUP($C367,Besetzung!$B$2:$I$51,$F$24,0),"","&gt;"&amp;VLOOKUP($C367,Besetzung!$B$2:$I$51,$F$24,0)&amp;" "&amp;$C367),
"sonst"))),
IF($D367="Genau",
           IF(COUNTIF(Dienstplan!Q$6:Q$55,$C367)=VLOOKUP($C367,Besetzung!$B$2:$I$51,R$351+1,0),"","&lt;&gt;"&amp;VLOOKUP($C367,Besetzung!$B$2:$I$51,R$351+1,0)&amp;" "&amp;$C367),
IF($D367="Mindestens",
           IF(COUNTIF(Dienstplan!Q$6:Q$55,$C367)&gt;=VLOOKUP($C367,Besetzung!$B$2:$I$51,R$351+1,0),"","&lt;"&amp;VLOOKUP($C367,Besetzung!$B$2:$I$51,R$351+1,0)&amp;" "&amp;$C367),
IF($D367="Höchstens",
           IF(COUNTIF(Dienstplan!Q$6:Q$55,$C367)&lt;=VLOOKUP($C367,Besetzung!$B$2:$I$51,R$351+1,0),"","&gt;"&amp;VLOOKUP($C367,Besetzung!$B$2:$I$51,R$351+1,0)&amp;" "&amp;$C367),
"sonst")))))</f>
        <v/>
      </c>
      <c r="S367" s="37" t="str">
        <f>IF($C367="","",
IF(S$352&lt;&gt;"",IF($D367="Genau",
           IF(COUNTIF(Dienstplan!R$6:R$55,$C367)=VLOOKUP($C367,Besetzung!$B$2:$I$51,$F$24,0),"","&lt;&gt;"&amp;VLOOKUP($C367,Besetzung!$B$2:$I$51,$F$24,0)&amp;" "&amp;$C367),
IF($D367="Mindestens",
           IF(COUNTIF(Dienstplan!R$6:R$55,$C367)&gt;=VLOOKUP($C367,Besetzung!$B$2:$I$51,$F$24,0),"","&lt;"&amp;VLOOKUP($C367,Besetzung!$B$2:$I$51,$F$24,0)&amp;" "&amp;$C367),
IF($D367="Höchstens",
           IF(COUNTIF(Dienstplan!R$6:R$55,$C367)&lt;=VLOOKUP($C367,Besetzung!$B$2:$I$51,$F$24,0),"","&gt;"&amp;VLOOKUP($C367,Besetzung!$B$2:$I$51,$F$24,0)&amp;" "&amp;$C367),
"sonst"))),
IF($D367="Genau",
           IF(COUNTIF(Dienstplan!R$6:R$55,$C367)=VLOOKUP($C367,Besetzung!$B$2:$I$51,S$351+1,0),"","&lt;&gt;"&amp;VLOOKUP($C367,Besetzung!$B$2:$I$51,S$351+1,0)&amp;" "&amp;$C367),
IF($D367="Mindestens",
           IF(COUNTIF(Dienstplan!R$6:R$55,$C367)&gt;=VLOOKUP($C367,Besetzung!$B$2:$I$51,S$351+1,0),"","&lt;"&amp;VLOOKUP($C367,Besetzung!$B$2:$I$51,S$351+1,0)&amp;" "&amp;$C367),
IF($D367="Höchstens",
           IF(COUNTIF(Dienstplan!R$6:R$55,$C367)&lt;=VLOOKUP($C367,Besetzung!$B$2:$I$51,S$351+1,0),"","&gt;"&amp;VLOOKUP($C367,Besetzung!$B$2:$I$51,S$351+1,0)&amp;" "&amp;$C367),
"sonst")))))</f>
        <v/>
      </c>
      <c r="T367" s="37" t="str">
        <f>IF($C367="","",
IF(T$352&lt;&gt;"",IF($D367="Genau",
           IF(COUNTIF(Dienstplan!S$6:S$55,$C367)=VLOOKUP($C367,Besetzung!$B$2:$I$51,$F$24,0),"","&lt;&gt;"&amp;VLOOKUP($C367,Besetzung!$B$2:$I$51,$F$24,0)&amp;" "&amp;$C367),
IF($D367="Mindestens",
           IF(COUNTIF(Dienstplan!S$6:S$55,$C367)&gt;=VLOOKUP($C367,Besetzung!$B$2:$I$51,$F$24,0),"","&lt;"&amp;VLOOKUP($C367,Besetzung!$B$2:$I$51,$F$24,0)&amp;" "&amp;$C367),
IF($D367="Höchstens",
           IF(COUNTIF(Dienstplan!S$6:S$55,$C367)&lt;=VLOOKUP($C367,Besetzung!$B$2:$I$51,$F$24,0),"","&gt;"&amp;VLOOKUP($C367,Besetzung!$B$2:$I$51,$F$24,0)&amp;" "&amp;$C367),
"sonst"))),
IF($D367="Genau",
           IF(COUNTIF(Dienstplan!S$6:S$55,$C367)=VLOOKUP($C367,Besetzung!$B$2:$I$51,T$351+1,0),"","&lt;&gt;"&amp;VLOOKUP($C367,Besetzung!$B$2:$I$51,T$351+1,0)&amp;" "&amp;$C367),
IF($D367="Mindestens",
           IF(COUNTIF(Dienstplan!S$6:S$55,$C367)&gt;=VLOOKUP($C367,Besetzung!$B$2:$I$51,T$351+1,0),"","&lt;"&amp;VLOOKUP($C367,Besetzung!$B$2:$I$51,T$351+1,0)&amp;" "&amp;$C367),
IF($D367="Höchstens",
           IF(COUNTIF(Dienstplan!S$6:S$55,$C367)&lt;=VLOOKUP($C367,Besetzung!$B$2:$I$51,T$351+1,0),"","&gt;"&amp;VLOOKUP($C367,Besetzung!$B$2:$I$51,T$351+1,0)&amp;" "&amp;$C367),
"sonst")))))</f>
        <v/>
      </c>
      <c r="U367" s="37" t="str">
        <f>IF($C367="","",
IF(U$352&lt;&gt;"",IF($D367="Genau",
           IF(COUNTIF(Dienstplan!T$6:T$55,$C367)=VLOOKUP($C367,Besetzung!$B$2:$I$51,$F$24,0),"","&lt;&gt;"&amp;VLOOKUP($C367,Besetzung!$B$2:$I$51,$F$24,0)&amp;" "&amp;$C367),
IF($D367="Mindestens",
           IF(COUNTIF(Dienstplan!T$6:T$55,$C367)&gt;=VLOOKUP($C367,Besetzung!$B$2:$I$51,$F$24,0),"","&lt;"&amp;VLOOKUP($C367,Besetzung!$B$2:$I$51,$F$24,0)&amp;" "&amp;$C367),
IF($D367="Höchstens",
           IF(COUNTIF(Dienstplan!T$6:T$55,$C367)&lt;=VLOOKUP($C367,Besetzung!$B$2:$I$51,$F$24,0),"","&gt;"&amp;VLOOKUP($C367,Besetzung!$B$2:$I$51,$F$24,0)&amp;" "&amp;$C367),
"sonst"))),
IF($D367="Genau",
           IF(COUNTIF(Dienstplan!T$6:T$55,$C367)=VLOOKUP($C367,Besetzung!$B$2:$I$51,U$351+1,0),"","&lt;&gt;"&amp;VLOOKUP($C367,Besetzung!$B$2:$I$51,U$351+1,0)&amp;" "&amp;$C367),
IF($D367="Mindestens",
           IF(COUNTIF(Dienstplan!T$6:T$55,$C367)&gt;=VLOOKUP($C367,Besetzung!$B$2:$I$51,U$351+1,0),"","&lt;"&amp;VLOOKUP($C367,Besetzung!$B$2:$I$51,U$351+1,0)&amp;" "&amp;$C367),
IF($D367="Höchstens",
           IF(COUNTIF(Dienstplan!T$6:T$55,$C367)&lt;=VLOOKUP($C367,Besetzung!$B$2:$I$51,U$351+1,0),"","&gt;"&amp;VLOOKUP($C367,Besetzung!$B$2:$I$51,U$351+1,0)&amp;" "&amp;$C367),
"sonst")))))</f>
        <v/>
      </c>
      <c r="V367" s="37" t="str">
        <f>IF($C367="","",
IF(V$352&lt;&gt;"",IF($D367="Genau",
           IF(COUNTIF(Dienstplan!U$6:U$55,$C367)=VLOOKUP($C367,Besetzung!$B$2:$I$51,$F$24,0),"","&lt;&gt;"&amp;VLOOKUP($C367,Besetzung!$B$2:$I$51,$F$24,0)&amp;" "&amp;$C367),
IF($D367="Mindestens",
           IF(COUNTIF(Dienstplan!U$6:U$55,$C367)&gt;=VLOOKUP($C367,Besetzung!$B$2:$I$51,$F$24,0),"","&lt;"&amp;VLOOKUP($C367,Besetzung!$B$2:$I$51,$F$24,0)&amp;" "&amp;$C367),
IF($D367="Höchstens",
           IF(COUNTIF(Dienstplan!U$6:U$55,$C367)&lt;=VLOOKUP($C367,Besetzung!$B$2:$I$51,$F$24,0),"","&gt;"&amp;VLOOKUP($C367,Besetzung!$B$2:$I$51,$F$24,0)&amp;" "&amp;$C367),
"sonst"))),
IF($D367="Genau",
           IF(COUNTIF(Dienstplan!U$6:U$55,$C367)=VLOOKUP($C367,Besetzung!$B$2:$I$51,V$351+1,0),"","&lt;&gt;"&amp;VLOOKUP($C367,Besetzung!$B$2:$I$51,V$351+1,0)&amp;" "&amp;$C367),
IF($D367="Mindestens",
           IF(COUNTIF(Dienstplan!U$6:U$55,$C367)&gt;=VLOOKUP($C367,Besetzung!$B$2:$I$51,V$351+1,0),"","&lt;"&amp;VLOOKUP($C367,Besetzung!$B$2:$I$51,V$351+1,0)&amp;" "&amp;$C367),
IF($D367="Höchstens",
           IF(COUNTIF(Dienstplan!U$6:U$55,$C367)&lt;=VLOOKUP($C367,Besetzung!$B$2:$I$51,V$351+1,0),"","&gt;"&amp;VLOOKUP($C367,Besetzung!$B$2:$I$51,V$351+1,0)&amp;" "&amp;$C367),
"sonst")))))</f>
        <v/>
      </c>
      <c r="W367" s="37" t="str">
        <f>IF($C367="","",
IF(W$352&lt;&gt;"",IF($D367="Genau",
           IF(COUNTIF(Dienstplan!V$6:V$55,$C367)=VLOOKUP($C367,Besetzung!$B$2:$I$51,$F$24,0),"","&lt;&gt;"&amp;VLOOKUP($C367,Besetzung!$B$2:$I$51,$F$24,0)&amp;" "&amp;$C367),
IF($D367="Mindestens",
           IF(COUNTIF(Dienstplan!V$6:V$55,$C367)&gt;=VLOOKUP($C367,Besetzung!$B$2:$I$51,$F$24,0),"","&lt;"&amp;VLOOKUP($C367,Besetzung!$B$2:$I$51,$F$24,0)&amp;" "&amp;$C367),
IF($D367="Höchstens",
           IF(COUNTIF(Dienstplan!V$6:V$55,$C367)&lt;=VLOOKUP($C367,Besetzung!$B$2:$I$51,$F$24,0),"","&gt;"&amp;VLOOKUP($C367,Besetzung!$B$2:$I$51,$F$24,0)&amp;" "&amp;$C367),
"sonst"))),
IF($D367="Genau",
           IF(COUNTIF(Dienstplan!V$6:V$55,$C367)=VLOOKUP($C367,Besetzung!$B$2:$I$51,W$351+1,0),"","&lt;&gt;"&amp;VLOOKUP($C367,Besetzung!$B$2:$I$51,W$351+1,0)&amp;" "&amp;$C367),
IF($D367="Mindestens",
           IF(COUNTIF(Dienstplan!V$6:V$55,$C367)&gt;=VLOOKUP($C367,Besetzung!$B$2:$I$51,W$351+1,0),"","&lt;"&amp;VLOOKUP($C367,Besetzung!$B$2:$I$51,W$351+1,0)&amp;" "&amp;$C367),
IF($D367="Höchstens",
           IF(COUNTIF(Dienstplan!V$6:V$55,$C367)&lt;=VLOOKUP($C367,Besetzung!$B$2:$I$51,W$351+1,0),"","&gt;"&amp;VLOOKUP($C367,Besetzung!$B$2:$I$51,W$351+1,0)&amp;" "&amp;$C367),
"sonst")))))</f>
        <v/>
      </c>
      <c r="X367" s="37" t="str">
        <f>IF($C367="","",
IF(X$352&lt;&gt;"",IF($D367="Genau",
           IF(COUNTIF(Dienstplan!W$6:W$55,$C367)=VLOOKUP($C367,Besetzung!$B$2:$I$51,$F$24,0),"","&lt;&gt;"&amp;VLOOKUP($C367,Besetzung!$B$2:$I$51,$F$24,0)&amp;" "&amp;$C367),
IF($D367="Mindestens",
           IF(COUNTIF(Dienstplan!W$6:W$55,$C367)&gt;=VLOOKUP($C367,Besetzung!$B$2:$I$51,$F$24,0),"","&lt;"&amp;VLOOKUP($C367,Besetzung!$B$2:$I$51,$F$24,0)&amp;" "&amp;$C367),
IF($D367="Höchstens",
           IF(COUNTIF(Dienstplan!W$6:W$55,$C367)&lt;=VLOOKUP($C367,Besetzung!$B$2:$I$51,$F$24,0),"","&gt;"&amp;VLOOKUP($C367,Besetzung!$B$2:$I$51,$F$24,0)&amp;" "&amp;$C367),
"sonst"))),
IF($D367="Genau",
           IF(COUNTIF(Dienstplan!W$6:W$55,$C367)=VLOOKUP($C367,Besetzung!$B$2:$I$51,X$351+1,0),"","&lt;&gt;"&amp;VLOOKUP($C367,Besetzung!$B$2:$I$51,X$351+1,0)&amp;" "&amp;$C367),
IF($D367="Mindestens",
           IF(COUNTIF(Dienstplan!W$6:W$55,$C367)&gt;=VLOOKUP($C367,Besetzung!$B$2:$I$51,X$351+1,0),"","&lt;"&amp;VLOOKUP($C367,Besetzung!$B$2:$I$51,X$351+1,0)&amp;" "&amp;$C367),
IF($D367="Höchstens",
           IF(COUNTIF(Dienstplan!W$6:W$55,$C367)&lt;=VLOOKUP($C367,Besetzung!$B$2:$I$51,X$351+1,0),"","&gt;"&amp;VLOOKUP($C367,Besetzung!$B$2:$I$51,X$351+1,0)&amp;" "&amp;$C367),
"sonst")))))</f>
        <v/>
      </c>
      <c r="Y367" s="37" t="str">
        <f>IF($C367="","",
IF(Y$352&lt;&gt;"",IF($D367="Genau",
           IF(COUNTIF(Dienstplan!X$6:X$55,$C367)=VLOOKUP($C367,Besetzung!$B$2:$I$51,$F$24,0),"","&lt;&gt;"&amp;VLOOKUP($C367,Besetzung!$B$2:$I$51,$F$24,0)&amp;" "&amp;$C367),
IF($D367="Mindestens",
           IF(COUNTIF(Dienstplan!X$6:X$55,$C367)&gt;=VLOOKUP($C367,Besetzung!$B$2:$I$51,$F$24,0),"","&lt;"&amp;VLOOKUP($C367,Besetzung!$B$2:$I$51,$F$24,0)&amp;" "&amp;$C367),
IF($D367="Höchstens",
           IF(COUNTIF(Dienstplan!X$6:X$55,$C367)&lt;=VLOOKUP($C367,Besetzung!$B$2:$I$51,$F$24,0),"","&gt;"&amp;VLOOKUP($C367,Besetzung!$B$2:$I$51,$F$24,0)&amp;" "&amp;$C367),
"sonst"))),
IF($D367="Genau",
           IF(COUNTIF(Dienstplan!X$6:X$55,$C367)=VLOOKUP($C367,Besetzung!$B$2:$I$51,Y$351+1,0),"","&lt;&gt;"&amp;VLOOKUP($C367,Besetzung!$B$2:$I$51,Y$351+1,0)&amp;" "&amp;$C367),
IF($D367="Mindestens",
           IF(COUNTIF(Dienstplan!X$6:X$55,$C367)&gt;=VLOOKUP($C367,Besetzung!$B$2:$I$51,Y$351+1,0),"","&lt;"&amp;VLOOKUP($C367,Besetzung!$B$2:$I$51,Y$351+1,0)&amp;" "&amp;$C367),
IF($D367="Höchstens",
           IF(COUNTIF(Dienstplan!X$6:X$55,$C367)&lt;=VLOOKUP($C367,Besetzung!$B$2:$I$51,Y$351+1,0),"","&gt;"&amp;VLOOKUP($C367,Besetzung!$B$2:$I$51,Y$351+1,0)&amp;" "&amp;$C367),
"sonst")))))</f>
        <v/>
      </c>
      <c r="Z367" s="37" t="str">
        <f>IF($C367="","",
IF(Z$352&lt;&gt;"",IF($D367="Genau",
           IF(COUNTIF(Dienstplan!Y$6:Y$55,$C367)=VLOOKUP($C367,Besetzung!$B$2:$I$51,$F$24,0),"","&lt;&gt;"&amp;VLOOKUP($C367,Besetzung!$B$2:$I$51,$F$24,0)&amp;" "&amp;$C367),
IF($D367="Mindestens",
           IF(COUNTIF(Dienstplan!Y$6:Y$55,$C367)&gt;=VLOOKUP($C367,Besetzung!$B$2:$I$51,$F$24,0),"","&lt;"&amp;VLOOKUP($C367,Besetzung!$B$2:$I$51,$F$24,0)&amp;" "&amp;$C367),
IF($D367="Höchstens",
           IF(COUNTIF(Dienstplan!Y$6:Y$55,$C367)&lt;=VLOOKUP($C367,Besetzung!$B$2:$I$51,$F$24,0),"","&gt;"&amp;VLOOKUP($C367,Besetzung!$B$2:$I$51,$F$24,0)&amp;" "&amp;$C367),
"sonst"))),
IF($D367="Genau",
           IF(COUNTIF(Dienstplan!Y$6:Y$55,$C367)=VLOOKUP($C367,Besetzung!$B$2:$I$51,Z$351+1,0),"","&lt;&gt;"&amp;VLOOKUP($C367,Besetzung!$B$2:$I$51,Z$351+1,0)&amp;" "&amp;$C367),
IF($D367="Mindestens",
           IF(COUNTIF(Dienstplan!Y$6:Y$55,$C367)&gt;=VLOOKUP($C367,Besetzung!$B$2:$I$51,Z$351+1,0),"","&lt;"&amp;VLOOKUP($C367,Besetzung!$B$2:$I$51,Z$351+1,0)&amp;" "&amp;$C367),
IF($D367="Höchstens",
           IF(COUNTIF(Dienstplan!Y$6:Y$55,$C367)&lt;=VLOOKUP($C367,Besetzung!$B$2:$I$51,Z$351+1,0),"","&gt;"&amp;VLOOKUP($C367,Besetzung!$B$2:$I$51,Z$351+1,0)&amp;" "&amp;$C367),
"sonst")))))</f>
        <v/>
      </c>
      <c r="AA367" s="37" t="str">
        <f>IF($C367="","",
IF(AA$352&lt;&gt;"",IF($D367="Genau",
           IF(COUNTIF(Dienstplan!Z$6:Z$55,$C367)=VLOOKUP($C367,Besetzung!$B$2:$I$51,$F$24,0),"","&lt;&gt;"&amp;VLOOKUP($C367,Besetzung!$B$2:$I$51,$F$24,0)&amp;" "&amp;$C367),
IF($D367="Mindestens",
           IF(COUNTIF(Dienstplan!Z$6:Z$55,$C367)&gt;=VLOOKUP($C367,Besetzung!$B$2:$I$51,$F$24,0),"","&lt;"&amp;VLOOKUP($C367,Besetzung!$B$2:$I$51,$F$24,0)&amp;" "&amp;$C367),
IF($D367="Höchstens",
           IF(COUNTIF(Dienstplan!Z$6:Z$55,$C367)&lt;=VLOOKUP($C367,Besetzung!$B$2:$I$51,$F$24,0),"","&gt;"&amp;VLOOKUP($C367,Besetzung!$B$2:$I$51,$F$24,0)&amp;" "&amp;$C367),
"sonst"))),
IF($D367="Genau",
           IF(COUNTIF(Dienstplan!Z$6:Z$55,$C367)=VLOOKUP($C367,Besetzung!$B$2:$I$51,AA$351+1,0),"","&lt;&gt;"&amp;VLOOKUP($C367,Besetzung!$B$2:$I$51,AA$351+1,0)&amp;" "&amp;$C367),
IF($D367="Mindestens",
           IF(COUNTIF(Dienstplan!Z$6:Z$55,$C367)&gt;=VLOOKUP($C367,Besetzung!$B$2:$I$51,AA$351+1,0),"","&lt;"&amp;VLOOKUP($C367,Besetzung!$B$2:$I$51,AA$351+1,0)&amp;" "&amp;$C367),
IF($D367="Höchstens",
           IF(COUNTIF(Dienstplan!Z$6:Z$55,$C367)&lt;=VLOOKUP($C367,Besetzung!$B$2:$I$51,AA$351+1,0),"","&gt;"&amp;VLOOKUP($C367,Besetzung!$B$2:$I$51,AA$351+1,0)&amp;" "&amp;$C367),
"sonst")))))</f>
        <v/>
      </c>
      <c r="AB367" s="37" t="str">
        <f>IF($C367="","",
IF(AB$352&lt;&gt;"",IF($D367="Genau",
           IF(COUNTIF(Dienstplan!AA$6:AA$55,$C367)=VLOOKUP($C367,Besetzung!$B$2:$I$51,$F$24,0),"","&lt;&gt;"&amp;VLOOKUP($C367,Besetzung!$B$2:$I$51,$F$24,0)&amp;" "&amp;$C367),
IF($D367="Mindestens",
           IF(COUNTIF(Dienstplan!AA$6:AA$55,$C367)&gt;=VLOOKUP($C367,Besetzung!$B$2:$I$51,$F$24,0),"","&lt;"&amp;VLOOKUP($C367,Besetzung!$B$2:$I$51,$F$24,0)&amp;" "&amp;$C367),
IF($D367="Höchstens",
           IF(COUNTIF(Dienstplan!AA$6:AA$55,$C367)&lt;=VLOOKUP($C367,Besetzung!$B$2:$I$51,$F$24,0),"","&gt;"&amp;VLOOKUP($C367,Besetzung!$B$2:$I$51,$F$24,0)&amp;" "&amp;$C367),
"sonst"))),
IF($D367="Genau",
           IF(COUNTIF(Dienstplan!AA$6:AA$55,$C367)=VLOOKUP($C367,Besetzung!$B$2:$I$51,AB$351+1,0),"","&lt;&gt;"&amp;VLOOKUP($C367,Besetzung!$B$2:$I$51,AB$351+1,0)&amp;" "&amp;$C367),
IF($D367="Mindestens",
           IF(COUNTIF(Dienstplan!AA$6:AA$55,$C367)&gt;=VLOOKUP($C367,Besetzung!$B$2:$I$51,AB$351+1,0),"","&lt;"&amp;VLOOKUP($C367,Besetzung!$B$2:$I$51,AB$351+1,0)&amp;" "&amp;$C367),
IF($D367="Höchstens",
           IF(COUNTIF(Dienstplan!AA$6:AA$55,$C367)&lt;=VLOOKUP($C367,Besetzung!$B$2:$I$51,AB$351+1,0),"","&gt;"&amp;VLOOKUP($C367,Besetzung!$B$2:$I$51,AB$351+1,0)&amp;" "&amp;$C367),
"sonst")))))</f>
        <v/>
      </c>
      <c r="AC367" s="37" t="str">
        <f>IF($C367="","",
IF(AC$352&lt;&gt;"",IF($D367="Genau",
           IF(COUNTIF(Dienstplan!AB$6:AB$55,$C367)=VLOOKUP($C367,Besetzung!$B$2:$I$51,$F$24,0),"","&lt;&gt;"&amp;VLOOKUP($C367,Besetzung!$B$2:$I$51,$F$24,0)&amp;" "&amp;$C367),
IF($D367="Mindestens",
           IF(COUNTIF(Dienstplan!AB$6:AB$55,$C367)&gt;=VLOOKUP($C367,Besetzung!$B$2:$I$51,$F$24,0),"","&lt;"&amp;VLOOKUP($C367,Besetzung!$B$2:$I$51,$F$24,0)&amp;" "&amp;$C367),
IF($D367="Höchstens",
           IF(COUNTIF(Dienstplan!AB$6:AB$55,$C367)&lt;=VLOOKUP($C367,Besetzung!$B$2:$I$51,$F$24,0),"","&gt;"&amp;VLOOKUP($C367,Besetzung!$B$2:$I$51,$F$24,0)&amp;" "&amp;$C367),
"sonst"))),
IF($D367="Genau",
           IF(COUNTIF(Dienstplan!AB$6:AB$55,$C367)=VLOOKUP($C367,Besetzung!$B$2:$I$51,AC$351+1,0),"","&lt;&gt;"&amp;VLOOKUP($C367,Besetzung!$B$2:$I$51,AC$351+1,0)&amp;" "&amp;$C367),
IF($D367="Mindestens",
           IF(COUNTIF(Dienstplan!AB$6:AB$55,$C367)&gt;=VLOOKUP($C367,Besetzung!$B$2:$I$51,AC$351+1,0),"","&lt;"&amp;VLOOKUP($C367,Besetzung!$B$2:$I$51,AC$351+1,0)&amp;" "&amp;$C367),
IF($D367="Höchstens",
           IF(COUNTIF(Dienstplan!AB$6:AB$55,$C367)&lt;=VLOOKUP($C367,Besetzung!$B$2:$I$51,AC$351+1,0),"","&gt;"&amp;VLOOKUP($C367,Besetzung!$B$2:$I$51,AC$351+1,0)&amp;" "&amp;$C367),
"sonst")))))</f>
        <v/>
      </c>
      <c r="AD367" s="37" t="str">
        <f>IF($C367="","",
IF(AD$352&lt;&gt;"",IF($D367="Genau",
           IF(COUNTIF(Dienstplan!AC$6:AC$55,$C367)=VLOOKUP($C367,Besetzung!$B$2:$I$51,$F$24,0),"","&lt;&gt;"&amp;VLOOKUP($C367,Besetzung!$B$2:$I$51,$F$24,0)&amp;" "&amp;$C367),
IF($D367="Mindestens",
           IF(COUNTIF(Dienstplan!AC$6:AC$55,$C367)&gt;=VLOOKUP($C367,Besetzung!$B$2:$I$51,$F$24,0),"","&lt;"&amp;VLOOKUP($C367,Besetzung!$B$2:$I$51,$F$24,0)&amp;" "&amp;$C367),
IF($D367="Höchstens",
           IF(COUNTIF(Dienstplan!AC$6:AC$55,$C367)&lt;=VLOOKUP($C367,Besetzung!$B$2:$I$51,$F$24,0),"","&gt;"&amp;VLOOKUP($C367,Besetzung!$B$2:$I$51,$F$24,0)&amp;" "&amp;$C367),
"sonst"))),
IF($D367="Genau",
           IF(COUNTIF(Dienstplan!AC$6:AC$55,$C367)=VLOOKUP($C367,Besetzung!$B$2:$I$51,AD$351+1,0),"","&lt;&gt;"&amp;VLOOKUP($C367,Besetzung!$B$2:$I$51,AD$351+1,0)&amp;" "&amp;$C367),
IF($D367="Mindestens",
           IF(COUNTIF(Dienstplan!AC$6:AC$55,$C367)&gt;=VLOOKUP($C367,Besetzung!$B$2:$I$51,AD$351+1,0),"","&lt;"&amp;VLOOKUP($C367,Besetzung!$B$2:$I$51,AD$351+1,0)&amp;" "&amp;$C367),
IF($D367="Höchstens",
           IF(COUNTIF(Dienstplan!AC$6:AC$55,$C367)&lt;=VLOOKUP($C367,Besetzung!$B$2:$I$51,AD$351+1,0),"","&gt;"&amp;VLOOKUP($C367,Besetzung!$B$2:$I$51,AD$351+1,0)&amp;" "&amp;$C367),
"sonst")))))</f>
        <v/>
      </c>
      <c r="AE367" s="37" t="str">
        <f>IF($C367="","",
IF(AE$352&lt;&gt;"",IF($D367="Genau",
           IF(COUNTIF(Dienstplan!AD$6:AD$55,$C367)=VLOOKUP($C367,Besetzung!$B$2:$I$51,$F$24,0),"","&lt;&gt;"&amp;VLOOKUP($C367,Besetzung!$B$2:$I$51,$F$24,0)&amp;" "&amp;$C367),
IF($D367="Mindestens",
           IF(COUNTIF(Dienstplan!AD$6:AD$55,$C367)&gt;=VLOOKUP($C367,Besetzung!$B$2:$I$51,$F$24,0),"","&lt;"&amp;VLOOKUP($C367,Besetzung!$B$2:$I$51,$F$24,0)&amp;" "&amp;$C367),
IF($D367="Höchstens",
           IF(COUNTIF(Dienstplan!AD$6:AD$55,$C367)&lt;=VLOOKUP($C367,Besetzung!$B$2:$I$51,$F$24,0),"","&gt;"&amp;VLOOKUP($C367,Besetzung!$B$2:$I$51,$F$24,0)&amp;" "&amp;$C367),
"sonst"))),
IF($D367="Genau",
           IF(COUNTIF(Dienstplan!AD$6:AD$55,$C367)=VLOOKUP($C367,Besetzung!$B$2:$I$51,AE$351+1,0),"","&lt;&gt;"&amp;VLOOKUP($C367,Besetzung!$B$2:$I$51,AE$351+1,0)&amp;" "&amp;$C367),
IF($D367="Mindestens",
           IF(COUNTIF(Dienstplan!AD$6:AD$55,$C367)&gt;=VLOOKUP($C367,Besetzung!$B$2:$I$51,AE$351+1,0),"","&lt;"&amp;VLOOKUP($C367,Besetzung!$B$2:$I$51,AE$351+1,0)&amp;" "&amp;$C367),
IF($D367="Höchstens",
           IF(COUNTIF(Dienstplan!AD$6:AD$55,$C367)&lt;=VLOOKUP($C367,Besetzung!$B$2:$I$51,AE$351+1,0),"","&gt;"&amp;VLOOKUP($C367,Besetzung!$B$2:$I$51,AE$351+1,0)&amp;" "&amp;$C367),
"sonst")))))</f>
        <v/>
      </c>
      <c r="AF367" s="37" t="str">
        <f>IF($C367="","",
IF(AF$352&lt;&gt;"",IF($D367="Genau",
           IF(COUNTIF(Dienstplan!AE$6:AE$55,$C367)=VLOOKUP($C367,Besetzung!$B$2:$I$51,$F$24,0),"","&lt;&gt;"&amp;VLOOKUP($C367,Besetzung!$B$2:$I$51,$F$24,0)&amp;" "&amp;$C367),
IF($D367="Mindestens",
           IF(COUNTIF(Dienstplan!AE$6:AE$55,$C367)&gt;=VLOOKUP($C367,Besetzung!$B$2:$I$51,$F$24,0),"","&lt;"&amp;VLOOKUP($C367,Besetzung!$B$2:$I$51,$F$24,0)&amp;" "&amp;$C367),
IF($D367="Höchstens",
           IF(COUNTIF(Dienstplan!AE$6:AE$55,$C367)&lt;=VLOOKUP($C367,Besetzung!$B$2:$I$51,$F$24,0),"","&gt;"&amp;VLOOKUP($C367,Besetzung!$B$2:$I$51,$F$24,0)&amp;" "&amp;$C367),
"sonst"))),
IF($D367="Genau",
           IF(COUNTIF(Dienstplan!AE$6:AE$55,$C367)=VLOOKUP($C367,Besetzung!$B$2:$I$51,AF$351+1,0),"","&lt;&gt;"&amp;VLOOKUP($C367,Besetzung!$B$2:$I$51,AF$351+1,0)&amp;" "&amp;$C367),
IF($D367="Mindestens",
           IF(COUNTIF(Dienstplan!AE$6:AE$55,$C367)&gt;=VLOOKUP($C367,Besetzung!$B$2:$I$51,AF$351+1,0),"","&lt;"&amp;VLOOKUP($C367,Besetzung!$B$2:$I$51,AF$351+1,0)&amp;" "&amp;$C367),
IF($D367="Höchstens",
           IF(COUNTIF(Dienstplan!AE$6:AE$55,$C367)&lt;=VLOOKUP($C367,Besetzung!$B$2:$I$51,AF$351+1,0),"","&gt;"&amp;VLOOKUP($C367,Besetzung!$B$2:$I$51,AF$351+1,0)&amp;" "&amp;$C367),
"sonst")))))</f>
        <v/>
      </c>
      <c r="AG367" s="37" t="str">
        <f>IF($C367="","",
IF(AG$352&lt;&gt;"",IF($D367="Genau",
           IF(COUNTIF(Dienstplan!AF$6:AF$55,$C367)=VLOOKUP($C367,Besetzung!$B$2:$I$51,$F$24,0),"","&lt;&gt;"&amp;VLOOKUP($C367,Besetzung!$B$2:$I$51,$F$24,0)&amp;" "&amp;$C367),
IF($D367="Mindestens",
           IF(COUNTIF(Dienstplan!AF$6:AF$55,$C367)&gt;=VLOOKUP($C367,Besetzung!$B$2:$I$51,$F$24,0),"","&lt;"&amp;VLOOKUP($C367,Besetzung!$B$2:$I$51,$F$24,0)&amp;" "&amp;$C367),
IF($D367="Höchstens",
           IF(COUNTIF(Dienstplan!AF$6:AF$55,$C367)&lt;=VLOOKUP($C367,Besetzung!$B$2:$I$51,$F$24,0),"","&gt;"&amp;VLOOKUP($C367,Besetzung!$B$2:$I$51,$F$24,0)&amp;" "&amp;$C367),
"sonst"))),
IF($D367="Genau",
           IF(COUNTIF(Dienstplan!AF$6:AF$55,$C367)=VLOOKUP($C367,Besetzung!$B$2:$I$51,AG$351+1,0),"","&lt;&gt;"&amp;VLOOKUP($C367,Besetzung!$B$2:$I$51,AG$351+1,0)&amp;" "&amp;$C367),
IF($D367="Mindestens",
           IF(COUNTIF(Dienstplan!AF$6:AF$55,$C367)&gt;=VLOOKUP($C367,Besetzung!$B$2:$I$51,AG$351+1,0),"","&lt;"&amp;VLOOKUP($C367,Besetzung!$B$2:$I$51,AG$351+1,0)&amp;" "&amp;$C367),
IF($D367="Höchstens",
           IF(COUNTIF(Dienstplan!AF$6:AF$55,$C367)&lt;=VLOOKUP($C367,Besetzung!$B$2:$I$51,AG$351+1,0),"","&gt;"&amp;VLOOKUP($C367,Besetzung!$B$2:$I$51,AG$351+1,0)&amp;" "&amp;$C367),
"sonst")))))</f>
        <v/>
      </c>
      <c r="AH367" s="37" t="str">
        <f>IF($C367="","",
IF(AH$352&lt;&gt;"",IF($D367="Genau",
           IF(COUNTIF(Dienstplan!AG$6:AG$55,$C367)=VLOOKUP($C367,Besetzung!$B$2:$I$51,$F$24,0),"","&lt;&gt;"&amp;VLOOKUP($C367,Besetzung!$B$2:$I$51,$F$24,0)&amp;" "&amp;$C367),
IF($D367="Mindestens",
           IF(COUNTIF(Dienstplan!AG$6:AG$55,$C367)&gt;=VLOOKUP($C367,Besetzung!$B$2:$I$51,$F$24,0),"","&lt;"&amp;VLOOKUP($C367,Besetzung!$B$2:$I$51,$F$24,0)&amp;" "&amp;$C367),
IF($D367="Höchstens",
           IF(COUNTIF(Dienstplan!AG$6:AG$55,$C367)&lt;=VLOOKUP($C367,Besetzung!$B$2:$I$51,$F$24,0),"","&gt;"&amp;VLOOKUP($C367,Besetzung!$B$2:$I$51,$F$24,0)&amp;" "&amp;$C367),
"sonst"))),
IF($D367="Genau",
           IF(COUNTIF(Dienstplan!AG$6:AG$55,$C367)=VLOOKUP($C367,Besetzung!$B$2:$I$51,AH$351+1,0),"","&lt;&gt;"&amp;VLOOKUP($C367,Besetzung!$B$2:$I$51,AH$351+1,0)&amp;" "&amp;$C367),
IF($D367="Mindestens",
           IF(COUNTIF(Dienstplan!AG$6:AG$55,$C367)&gt;=VLOOKUP($C367,Besetzung!$B$2:$I$51,AH$351+1,0),"","&lt;"&amp;VLOOKUP($C367,Besetzung!$B$2:$I$51,AH$351+1,0)&amp;" "&amp;$C367),
IF($D367="Höchstens",
           IF(COUNTIF(Dienstplan!AG$6:AG$55,$C367)&lt;=VLOOKUP($C367,Besetzung!$B$2:$I$51,AH$351+1,0),"","&gt;"&amp;VLOOKUP($C367,Besetzung!$B$2:$I$51,AH$351+1,0)&amp;" "&amp;$C367),
"sonst")))))</f>
        <v/>
      </c>
      <c r="AI367" s="37" t="str">
        <f>IF($C367="","",
IF(AI$352&lt;&gt;"",IF($D367="Genau",
           IF(COUNTIF(Dienstplan!AH$6:AH$55,$C367)=VLOOKUP($C367,Besetzung!$B$2:$I$51,$F$24,0),"","&lt;&gt;"&amp;VLOOKUP($C367,Besetzung!$B$2:$I$51,$F$24,0)&amp;" "&amp;$C367),
IF($D367="Mindestens",
           IF(COUNTIF(Dienstplan!AH$6:AH$55,$C367)&gt;=VLOOKUP($C367,Besetzung!$B$2:$I$51,$F$24,0),"","&lt;"&amp;VLOOKUP($C367,Besetzung!$B$2:$I$51,$F$24,0)&amp;" "&amp;$C367),
IF($D367="Höchstens",
           IF(COUNTIF(Dienstplan!AH$6:AH$55,$C367)&lt;=VLOOKUP($C367,Besetzung!$B$2:$I$51,$F$24,0),"","&gt;"&amp;VLOOKUP($C367,Besetzung!$B$2:$I$51,$F$24,0)&amp;" "&amp;$C367),
"sonst"))),
IF($D367="Genau",
           IF(COUNTIF(Dienstplan!AH$6:AH$55,$C367)=VLOOKUP($C367,Besetzung!$B$2:$I$51,AI$351+1,0),"","&lt;&gt;"&amp;VLOOKUP($C367,Besetzung!$B$2:$I$51,AI$351+1,0)&amp;" "&amp;$C367),
IF($D367="Mindestens",
           IF(COUNTIF(Dienstplan!AH$6:AH$55,$C367)&gt;=VLOOKUP($C367,Besetzung!$B$2:$I$51,AI$351+1,0),"","&lt;"&amp;VLOOKUP($C367,Besetzung!$B$2:$I$51,AI$351+1,0)&amp;" "&amp;$C367),
IF($D367="Höchstens",
           IF(COUNTIF(Dienstplan!AH$6:AH$55,$C367)&lt;=VLOOKUP($C367,Besetzung!$B$2:$I$51,AI$351+1,0),"","&gt;"&amp;VLOOKUP($C367,Besetzung!$B$2:$I$51,AI$351+1,0)&amp;" "&amp;$C367),
"sonst")))))</f>
        <v/>
      </c>
      <c r="AJ367" s="37" t="str">
        <f>IF($C367="","",
IF(AJ$352&lt;&gt;"",IF($D367="Genau",
           IF(COUNTIF(Dienstplan!AI$6:AI$55,$C367)=VLOOKUP($C367,Besetzung!$B$2:$I$51,$F$24,0),"","&lt;&gt;"&amp;VLOOKUP($C367,Besetzung!$B$2:$I$51,$F$24,0)&amp;" "&amp;$C367),
IF($D367="Mindestens",
           IF(COUNTIF(Dienstplan!AI$6:AI$55,$C367)&gt;=VLOOKUP($C367,Besetzung!$B$2:$I$51,$F$24,0),"","&lt;"&amp;VLOOKUP($C367,Besetzung!$B$2:$I$51,$F$24,0)&amp;" "&amp;$C367),
IF($D367="Höchstens",
           IF(COUNTIF(Dienstplan!AI$6:AI$55,$C367)&lt;=VLOOKUP($C367,Besetzung!$B$2:$I$51,$F$24,0),"","&gt;"&amp;VLOOKUP($C367,Besetzung!$B$2:$I$51,$F$24,0)&amp;" "&amp;$C367),
"sonst"))),
IF($D367="Genau",
           IF(COUNTIF(Dienstplan!AI$6:AI$55,$C367)=VLOOKUP($C367,Besetzung!$B$2:$I$51,AJ$351+1,0),"","&lt;&gt;"&amp;VLOOKUP($C367,Besetzung!$B$2:$I$51,AJ$351+1,0)&amp;" "&amp;$C367),
IF($D367="Mindestens",
           IF(COUNTIF(Dienstplan!AI$6:AI$55,$C367)&gt;=VLOOKUP($C367,Besetzung!$B$2:$I$51,AJ$351+1,0),"","&lt;"&amp;VLOOKUP($C367,Besetzung!$B$2:$I$51,AJ$351+1,0)&amp;" "&amp;$C367),
IF($D367="Höchstens",
           IF(COUNTIF(Dienstplan!AI$6:AI$55,$C367)&lt;=VLOOKUP($C367,Besetzung!$B$2:$I$51,AJ$351+1,0),"","&gt;"&amp;VLOOKUP($C367,Besetzung!$B$2:$I$51,AJ$351+1,0)&amp;" "&amp;$C367),
"sonst")))))</f>
        <v/>
      </c>
      <c r="AK367" s="32" t="str">
        <f>IF($C367="","",
IF(AK$352&lt;&gt;"",IF($D367="Genau",
           IF(COUNTIF(Dienstplan!AJ$6:AJ$55,$C367)=VLOOKUP($C367,Besetzung!$B$2:$I$51,$F$24,0),"","&lt;&gt;"&amp;VLOOKUP($C367,Besetzung!$B$2:$I$51,$F$24,0)&amp;" "&amp;$C367),
IF($D367="Mindestens",
           IF(COUNTIF(Dienstplan!AJ$6:AJ$55,$C367)&gt;=VLOOKUP($C367,Besetzung!$B$2:$I$51,$F$24,0),"","&lt;"&amp;VLOOKUP($C367,Besetzung!$B$2:$I$51,$F$24,0)&amp;" "&amp;$C367),
IF($D367="Höchstens",
           IF(COUNTIF(Dienstplan!AJ$6:AJ$55,$C367)&lt;=VLOOKUP($C367,Besetzung!$B$2:$I$51,$F$24,0),"","&gt;"&amp;VLOOKUP($C367,Besetzung!$B$2:$I$51,$F$24,0)&amp;" "&amp;$C367),
"sonst"))),
IF($D367="Genau",
           IF(COUNTIF(Dienstplan!AJ$6:AJ$55,$C367)=VLOOKUP($C367,Besetzung!$B$2:$I$51,AK$351+1,0),"","&lt;&gt;"&amp;VLOOKUP($C367,Besetzung!$B$2:$I$51,AK$351+1,0)&amp;" "&amp;$C367),
IF($D367="Mindestens",
           IF(COUNTIF(Dienstplan!AJ$6:AJ$55,$C367)&gt;=VLOOKUP($C367,Besetzung!$B$2:$I$51,AK$351+1,0),"","&lt;"&amp;VLOOKUP($C367,Besetzung!$B$2:$I$51,AK$351+1,0)&amp;" "&amp;$C367),
IF($D367="Höchstens",
           IF(COUNTIF(Dienstplan!AJ$6:AJ$55,$C367)&lt;=VLOOKUP($C367,Besetzung!$B$2:$I$51,AK$351+1,0),"","&gt;"&amp;VLOOKUP($C367,Besetzung!$B$2:$I$51,AK$351+1,0)&amp;" "&amp;$C367),
"sonst")))))</f>
        <v/>
      </c>
    </row>
    <row r="368" spans="1:37" x14ac:dyDescent="0.25">
      <c r="A368" s="82" t="str">
        <f>IF(Feiertage!D218&lt;&gt;"",Feiertage!B218,"")</f>
        <v/>
      </c>
      <c r="C368" s="31" t="str">
        <f>Besetzung!B16</f>
        <v/>
      </c>
      <c r="D368">
        <f>Besetzung!J16</f>
        <v>0</v>
      </c>
      <c r="G368" s="31" t="str">
        <f>IF($C368="","",
IF(G$352&lt;&gt;"",IF($D368="Genau",
           IF(COUNTIF(Dienstplan!F$6:F$55,$C368)=VLOOKUP($C368,Besetzung!$B$2:$I$51,$F$24,0),"","&lt;&gt;"&amp;VLOOKUP($C368,Besetzung!$B$2:$I$51,$F$24,0)&amp;" "&amp;$C368),
IF($D368="Mindestens",
           IF(COUNTIF(Dienstplan!F$6:F$55,$C368)&gt;=VLOOKUP($C368,Besetzung!$B$2:$I$51,$F$24,0),"","&lt;"&amp;VLOOKUP($C368,Besetzung!$B$2:$I$51,$F$24,0)&amp;" "&amp;$C368),
IF($D368="Höchstens",
           IF(COUNTIF(Dienstplan!F$6:F$55,$C368)&lt;=VLOOKUP($C368,Besetzung!$B$2:$I$51,$F$24,0),"","&gt;"&amp;VLOOKUP($C368,Besetzung!$B$2:$I$51,$F$24,0)&amp;" "&amp;$C368),
"sonst"))),
IF($D368="Genau",
           IF(COUNTIF(Dienstplan!F$6:F$55,$C368)=VLOOKUP($C368,Besetzung!$B$2:$I$51,G$351+1,0),"","&lt;&gt;"&amp;VLOOKUP($C368,Besetzung!$B$2:$I$51,G$351+1,0)&amp;" "&amp;$C368),
IF($D368="Mindestens",
           IF(COUNTIF(Dienstplan!F$6:F$55,$C368)&gt;=VLOOKUP($C368,Besetzung!$B$2:$I$51,G$351+1,0),"","&lt;"&amp;VLOOKUP($C368,Besetzung!$B$2:$I$51,G$351+1,0)&amp;" "&amp;$C368),
IF($D368="Höchstens",
           IF(COUNTIF(Dienstplan!F$6:F$55,$C368)&lt;=VLOOKUP($C368,Besetzung!$B$2:$I$51,G$351+1,0),"","&gt;"&amp;VLOOKUP($C368,Besetzung!$B$2:$I$51,G$351+1,0)&amp;" "&amp;$C368),
"sonst")))))</f>
        <v/>
      </c>
      <c r="H368" s="37" t="str">
        <f>IF($C368="","",
IF(H$352&lt;&gt;"",IF($D368="Genau",
           IF(COUNTIF(Dienstplan!G$6:G$55,$C368)=VLOOKUP($C368,Besetzung!$B$2:$I$51,$F$24,0),"","&lt;&gt;"&amp;VLOOKUP($C368,Besetzung!$B$2:$I$51,$F$24,0)&amp;" "&amp;$C368),
IF($D368="Mindestens",
           IF(COUNTIF(Dienstplan!G$6:G$55,$C368)&gt;=VLOOKUP($C368,Besetzung!$B$2:$I$51,$F$24,0),"","&lt;"&amp;VLOOKUP($C368,Besetzung!$B$2:$I$51,$F$24,0)&amp;" "&amp;$C368),
IF($D368="Höchstens",
           IF(COUNTIF(Dienstplan!G$6:G$55,$C368)&lt;=VLOOKUP($C368,Besetzung!$B$2:$I$51,$F$24,0),"","&gt;"&amp;VLOOKUP($C368,Besetzung!$B$2:$I$51,$F$24,0)&amp;" "&amp;$C368),
"sonst"))),
IF($D368="Genau",
           IF(COUNTIF(Dienstplan!G$6:G$55,$C368)=VLOOKUP($C368,Besetzung!$B$2:$I$51,H$351+1,0),"","&lt;&gt;"&amp;VLOOKUP($C368,Besetzung!$B$2:$I$51,H$351+1,0)&amp;" "&amp;$C368),
IF($D368="Mindestens",
           IF(COUNTIF(Dienstplan!G$6:G$55,$C368)&gt;=VLOOKUP($C368,Besetzung!$B$2:$I$51,H$351+1,0),"","&lt;"&amp;VLOOKUP($C368,Besetzung!$B$2:$I$51,H$351+1,0)&amp;" "&amp;$C368),
IF($D368="Höchstens",
           IF(COUNTIF(Dienstplan!G$6:G$55,$C368)&lt;=VLOOKUP($C368,Besetzung!$B$2:$I$51,H$351+1,0),"","&gt;"&amp;VLOOKUP($C368,Besetzung!$B$2:$I$51,H$351+1,0)&amp;" "&amp;$C368),
"sonst")))))</f>
        <v/>
      </c>
      <c r="I368" s="37" t="str">
        <f>IF($C368="","",
IF(I$352&lt;&gt;"",IF($D368="Genau",
           IF(COUNTIF(Dienstplan!H$6:H$55,$C368)=VLOOKUP($C368,Besetzung!$B$2:$I$51,$F$24,0),"","&lt;&gt;"&amp;VLOOKUP($C368,Besetzung!$B$2:$I$51,$F$24,0)&amp;" "&amp;$C368),
IF($D368="Mindestens",
           IF(COUNTIF(Dienstplan!H$6:H$55,$C368)&gt;=VLOOKUP($C368,Besetzung!$B$2:$I$51,$F$24,0),"","&lt;"&amp;VLOOKUP($C368,Besetzung!$B$2:$I$51,$F$24,0)&amp;" "&amp;$C368),
IF($D368="Höchstens",
           IF(COUNTIF(Dienstplan!H$6:H$55,$C368)&lt;=VLOOKUP($C368,Besetzung!$B$2:$I$51,$F$24,0),"","&gt;"&amp;VLOOKUP($C368,Besetzung!$B$2:$I$51,$F$24,0)&amp;" "&amp;$C368),
"sonst"))),
IF($D368="Genau",
           IF(COUNTIF(Dienstplan!H$6:H$55,$C368)=VLOOKUP($C368,Besetzung!$B$2:$I$51,I$351+1,0),"","&lt;&gt;"&amp;VLOOKUP($C368,Besetzung!$B$2:$I$51,I$351+1,0)&amp;" "&amp;$C368),
IF($D368="Mindestens",
           IF(COUNTIF(Dienstplan!H$6:H$55,$C368)&gt;=VLOOKUP($C368,Besetzung!$B$2:$I$51,I$351+1,0),"","&lt;"&amp;VLOOKUP($C368,Besetzung!$B$2:$I$51,I$351+1,0)&amp;" "&amp;$C368),
IF($D368="Höchstens",
           IF(COUNTIF(Dienstplan!H$6:H$55,$C368)&lt;=VLOOKUP($C368,Besetzung!$B$2:$I$51,I$351+1,0),"","&gt;"&amp;VLOOKUP($C368,Besetzung!$B$2:$I$51,I$351+1,0)&amp;" "&amp;$C368),
"sonst")))))</f>
        <v/>
      </c>
      <c r="J368" s="37" t="str">
        <f>IF($C368="","",
IF(J$352&lt;&gt;"",IF($D368="Genau",
           IF(COUNTIF(Dienstplan!I$6:I$55,$C368)=VLOOKUP($C368,Besetzung!$B$2:$I$51,$F$24,0),"","&lt;&gt;"&amp;VLOOKUP($C368,Besetzung!$B$2:$I$51,$F$24,0)&amp;" "&amp;$C368),
IF($D368="Mindestens",
           IF(COUNTIF(Dienstplan!I$6:I$55,$C368)&gt;=VLOOKUP($C368,Besetzung!$B$2:$I$51,$F$24,0),"","&lt;"&amp;VLOOKUP($C368,Besetzung!$B$2:$I$51,$F$24,0)&amp;" "&amp;$C368),
IF($D368="Höchstens",
           IF(COUNTIF(Dienstplan!I$6:I$55,$C368)&lt;=VLOOKUP($C368,Besetzung!$B$2:$I$51,$F$24,0),"","&gt;"&amp;VLOOKUP($C368,Besetzung!$B$2:$I$51,$F$24,0)&amp;" "&amp;$C368),
"sonst"))),
IF($D368="Genau",
           IF(COUNTIF(Dienstplan!I$6:I$55,$C368)=VLOOKUP($C368,Besetzung!$B$2:$I$51,J$351+1,0),"","&lt;&gt;"&amp;VLOOKUP($C368,Besetzung!$B$2:$I$51,J$351+1,0)&amp;" "&amp;$C368),
IF($D368="Mindestens",
           IF(COUNTIF(Dienstplan!I$6:I$55,$C368)&gt;=VLOOKUP($C368,Besetzung!$B$2:$I$51,J$351+1,0),"","&lt;"&amp;VLOOKUP($C368,Besetzung!$B$2:$I$51,J$351+1,0)&amp;" "&amp;$C368),
IF($D368="Höchstens",
           IF(COUNTIF(Dienstplan!I$6:I$55,$C368)&lt;=VLOOKUP($C368,Besetzung!$B$2:$I$51,J$351+1,0),"","&gt;"&amp;VLOOKUP($C368,Besetzung!$B$2:$I$51,J$351+1,0)&amp;" "&amp;$C368),
"sonst")))))</f>
        <v/>
      </c>
      <c r="K368" s="37" t="str">
        <f>IF($C368="","",
IF(K$352&lt;&gt;"",IF($D368="Genau",
           IF(COUNTIF(Dienstplan!J$6:J$55,$C368)=VLOOKUP($C368,Besetzung!$B$2:$I$51,$F$24,0),"","&lt;&gt;"&amp;VLOOKUP($C368,Besetzung!$B$2:$I$51,$F$24,0)&amp;" "&amp;$C368),
IF($D368="Mindestens",
           IF(COUNTIF(Dienstplan!J$6:J$55,$C368)&gt;=VLOOKUP($C368,Besetzung!$B$2:$I$51,$F$24,0),"","&lt;"&amp;VLOOKUP($C368,Besetzung!$B$2:$I$51,$F$24,0)&amp;" "&amp;$C368),
IF($D368="Höchstens",
           IF(COUNTIF(Dienstplan!J$6:J$55,$C368)&lt;=VLOOKUP($C368,Besetzung!$B$2:$I$51,$F$24,0),"","&gt;"&amp;VLOOKUP($C368,Besetzung!$B$2:$I$51,$F$24,0)&amp;" "&amp;$C368),
"sonst"))),
IF($D368="Genau",
           IF(COUNTIF(Dienstplan!J$6:J$55,$C368)=VLOOKUP($C368,Besetzung!$B$2:$I$51,K$351+1,0),"","&lt;&gt;"&amp;VLOOKUP($C368,Besetzung!$B$2:$I$51,K$351+1,0)&amp;" "&amp;$C368),
IF($D368="Mindestens",
           IF(COUNTIF(Dienstplan!J$6:J$55,$C368)&gt;=VLOOKUP($C368,Besetzung!$B$2:$I$51,K$351+1,0),"","&lt;"&amp;VLOOKUP($C368,Besetzung!$B$2:$I$51,K$351+1,0)&amp;" "&amp;$C368),
IF($D368="Höchstens",
           IF(COUNTIF(Dienstplan!J$6:J$55,$C368)&lt;=VLOOKUP($C368,Besetzung!$B$2:$I$51,K$351+1,0),"","&gt;"&amp;VLOOKUP($C368,Besetzung!$B$2:$I$51,K$351+1,0)&amp;" "&amp;$C368),
"sonst")))))</f>
        <v/>
      </c>
      <c r="L368" s="37" t="str">
        <f>IF($C368="","",
IF(L$352&lt;&gt;"",IF($D368="Genau",
           IF(COUNTIF(Dienstplan!K$6:K$55,$C368)=VLOOKUP($C368,Besetzung!$B$2:$I$51,$F$24,0),"","&lt;&gt;"&amp;VLOOKUP($C368,Besetzung!$B$2:$I$51,$F$24,0)&amp;" "&amp;$C368),
IF($D368="Mindestens",
           IF(COUNTIF(Dienstplan!K$6:K$55,$C368)&gt;=VLOOKUP($C368,Besetzung!$B$2:$I$51,$F$24,0),"","&lt;"&amp;VLOOKUP($C368,Besetzung!$B$2:$I$51,$F$24,0)&amp;" "&amp;$C368),
IF($D368="Höchstens",
           IF(COUNTIF(Dienstplan!K$6:K$55,$C368)&lt;=VLOOKUP($C368,Besetzung!$B$2:$I$51,$F$24,0),"","&gt;"&amp;VLOOKUP($C368,Besetzung!$B$2:$I$51,$F$24,0)&amp;" "&amp;$C368),
"sonst"))),
IF($D368="Genau",
           IF(COUNTIF(Dienstplan!K$6:K$55,$C368)=VLOOKUP($C368,Besetzung!$B$2:$I$51,L$351+1,0),"","&lt;&gt;"&amp;VLOOKUP($C368,Besetzung!$B$2:$I$51,L$351+1,0)&amp;" "&amp;$C368),
IF($D368="Mindestens",
           IF(COUNTIF(Dienstplan!K$6:K$55,$C368)&gt;=VLOOKUP($C368,Besetzung!$B$2:$I$51,L$351+1,0),"","&lt;"&amp;VLOOKUP($C368,Besetzung!$B$2:$I$51,L$351+1,0)&amp;" "&amp;$C368),
IF($D368="Höchstens",
           IF(COUNTIF(Dienstplan!K$6:K$55,$C368)&lt;=VLOOKUP($C368,Besetzung!$B$2:$I$51,L$351+1,0),"","&gt;"&amp;VLOOKUP($C368,Besetzung!$B$2:$I$51,L$351+1,0)&amp;" "&amp;$C368),
"sonst")))))</f>
        <v/>
      </c>
      <c r="M368" s="37" t="str">
        <f>IF($C368="","",
IF(M$352&lt;&gt;"",IF($D368="Genau",
           IF(COUNTIF(Dienstplan!L$6:L$55,$C368)=VLOOKUP($C368,Besetzung!$B$2:$I$51,$F$24,0),"","&lt;&gt;"&amp;VLOOKUP($C368,Besetzung!$B$2:$I$51,$F$24,0)&amp;" "&amp;$C368),
IF($D368="Mindestens",
           IF(COUNTIF(Dienstplan!L$6:L$55,$C368)&gt;=VLOOKUP($C368,Besetzung!$B$2:$I$51,$F$24,0),"","&lt;"&amp;VLOOKUP($C368,Besetzung!$B$2:$I$51,$F$24,0)&amp;" "&amp;$C368),
IF($D368="Höchstens",
           IF(COUNTIF(Dienstplan!L$6:L$55,$C368)&lt;=VLOOKUP($C368,Besetzung!$B$2:$I$51,$F$24,0),"","&gt;"&amp;VLOOKUP($C368,Besetzung!$B$2:$I$51,$F$24,0)&amp;" "&amp;$C368),
"sonst"))),
IF($D368="Genau",
           IF(COUNTIF(Dienstplan!L$6:L$55,$C368)=VLOOKUP($C368,Besetzung!$B$2:$I$51,M$351+1,0),"","&lt;&gt;"&amp;VLOOKUP($C368,Besetzung!$B$2:$I$51,M$351+1,0)&amp;" "&amp;$C368),
IF($D368="Mindestens",
           IF(COUNTIF(Dienstplan!L$6:L$55,$C368)&gt;=VLOOKUP($C368,Besetzung!$B$2:$I$51,M$351+1,0),"","&lt;"&amp;VLOOKUP($C368,Besetzung!$B$2:$I$51,M$351+1,0)&amp;" "&amp;$C368),
IF($D368="Höchstens",
           IF(COUNTIF(Dienstplan!L$6:L$55,$C368)&lt;=VLOOKUP($C368,Besetzung!$B$2:$I$51,M$351+1,0),"","&gt;"&amp;VLOOKUP($C368,Besetzung!$B$2:$I$51,M$351+1,0)&amp;" "&amp;$C368),
"sonst")))))</f>
        <v/>
      </c>
      <c r="N368" s="37" t="str">
        <f>IF($C368="","",
IF(N$352&lt;&gt;"",IF($D368="Genau",
           IF(COUNTIF(Dienstplan!M$6:M$55,$C368)=VLOOKUP($C368,Besetzung!$B$2:$I$51,$F$24,0),"","&lt;&gt;"&amp;VLOOKUP($C368,Besetzung!$B$2:$I$51,$F$24,0)&amp;" "&amp;$C368),
IF($D368="Mindestens",
           IF(COUNTIF(Dienstplan!M$6:M$55,$C368)&gt;=VLOOKUP($C368,Besetzung!$B$2:$I$51,$F$24,0),"","&lt;"&amp;VLOOKUP($C368,Besetzung!$B$2:$I$51,$F$24,0)&amp;" "&amp;$C368),
IF($D368="Höchstens",
           IF(COUNTIF(Dienstplan!M$6:M$55,$C368)&lt;=VLOOKUP($C368,Besetzung!$B$2:$I$51,$F$24,0),"","&gt;"&amp;VLOOKUP($C368,Besetzung!$B$2:$I$51,$F$24,0)&amp;" "&amp;$C368),
"sonst"))),
IF($D368="Genau",
           IF(COUNTIF(Dienstplan!M$6:M$55,$C368)=VLOOKUP($C368,Besetzung!$B$2:$I$51,N$351+1,0),"","&lt;&gt;"&amp;VLOOKUP($C368,Besetzung!$B$2:$I$51,N$351+1,0)&amp;" "&amp;$C368),
IF($D368="Mindestens",
           IF(COUNTIF(Dienstplan!M$6:M$55,$C368)&gt;=VLOOKUP($C368,Besetzung!$B$2:$I$51,N$351+1,0),"","&lt;"&amp;VLOOKUP($C368,Besetzung!$B$2:$I$51,N$351+1,0)&amp;" "&amp;$C368),
IF($D368="Höchstens",
           IF(COUNTIF(Dienstplan!M$6:M$55,$C368)&lt;=VLOOKUP($C368,Besetzung!$B$2:$I$51,N$351+1,0),"","&gt;"&amp;VLOOKUP($C368,Besetzung!$B$2:$I$51,N$351+1,0)&amp;" "&amp;$C368),
"sonst")))))</f>
        <v/>
      </c>
      <c r="O368" s="37" t="str">
        <f>IF($C368="","",
IF(O$352&lt;&gt;"",IF($D368="Genau",
           IF(COUNTIF(Dienstplan!N$6:N$55,$C368)=VLOOKUP($C368,Besetzung!$B$2:$I$51,$F$24,0),"","&lt;&gt;"&amp;VLOOKUP($C368,Besetzung!$B$2:$I$51,$F$24,0)&amp;" "&amp;$C368),
IF($D368="Mindestens",
           IF(COUNTIF(Dienstplan!N$6:N$55,$C368)&gt;=VLOOKUP($C368,Besetzung!$B$2:$I$51,$F$24,0),"","&lt;"&amp;VLOOKUP($C368,Besetzung!$B$2:$I$51,$F$24,0)&amp;" "&amp;$C368),
IF($D368="Höchstens",
           IF(COUNTIF(Dienstplan!N$6:N$55,$C368)&lt;=VLOOKUP($C368,Besetzung!$B$2:$I$51,$F$24,0),"","&gt;"&amp;VLOOKUP($C368,Besetzung!$B$2:$I$51,$F$24,0)&amp;" "&amp;$C368),
"sonst"))),
IF($D368="Genau",
           IF(COUNTIF(Dienstplan!N$6:N$55,$C368)=VLOOKUP($C368,Besetzung!$B$2:$I$51,O$351+1,0),"","&lt;&gt;"&amp;VLOOKUP($C368,Besetzung!$B$2:$I$51,O$351+1,0)&amp;" "&amp;$C368),
IF($D368="Mindestens",
           IF(COUNTIF(Dienstplan!N$6:N$55,$C368)&gt;=VLOOKUP($C368,Besetzung!$B$2:$I$51,O$351+1,0),"","&lt;"&amp;VLOOKUP($C368,Besetzung!$B$2:$I$51,O$351+1,0)&amp;" "&amp;$C368),
IF($D368="Höchstens",
           IF(COUNTIF(Dienstplan!N$6:N$55,$C368)&lt;=VLOOKUP($C368,Besetzung!$B$2:$I$51,O$351+1,0),"","&gt;"&amp;VLOOKUP($C368,Besetzung!$B$2:$I$51,O$351+1,0)&amp;" "&amp;$C368),
"sonst")))))</f>
        <v/>
      </c>
      <c r="P368" s="37" t="str">
        <f>IF($C368="","",
IF(P$352&lt;&gt;"",IF($D368="Genau",
           IF(COUNTIF(Dienstplan!O$6:O$55,$C368)=VLOOKUP($C368,Besetzung!$B$2:$I$51,$F$24,0),"","&lt;&gt;"&amp;VLOOKUP($C368,Besetzung!$B$2:$I$51,$F$24,0)&amp;" "&amp;$C368),
IF($D368="Mindestens",
           IF(COUNTIF(Dienstplan!O$6:O$55,$C368)&gt;=VLOOKUP($C368,Besetzung!$B$2:$I$51,$F$24,0),"","&lt;"&amp;VLOOKUP($C368,Besetzung!$B$2:$I$51,$F$24,0)&amp;" "&amp;$C368),
IF($D368="Höchstens",
           IF(COUNTIF(Dienstplan!O$6:O$55,$C368)&lt;=VLOOKUP($C368,Besetzung!$B$2:$I$51,$F$24,0),"","&gt;"&amp;VLOOKUP($C368,Besetzung!$B$2:$I$51,$F$24,0)&amp;" "&amp;$C368),
"sonst"))),
IF($D368="Genau",
           IF(COUNTIF(Dienstplan!O$6:O$55,$C368)=VLOOKUP($C368,Besetzung!$B$2:$I$51,P$351+1,0),"","&lt;&gt;"&amp;VLOOKUP($C368,Besetzung!$B$2:$I$51,P$351+1,0)&amp;" "&amp;$C368),
IF($D368="Mindestens",
           IF(COUNTIF(Dienstplan!O$6:O$55,$C368)&gt;=VLOOKUP($C368,Besetzung!$B$2:$I$51,P$351+1,0),"","&lt;"&amp;VLOOKUP($C368,Besetzung!$B$2:$I$51,P$351+1,0)&amp;" "&amp;$C368),
IF($D368="Höchstens",
           IF(COUNTIF(Dienstplan!O$6:O$55,$C368)&lt;=VLOOKUP($C368,Besetzung!$B$2:$I$51,P$351+1,0),"","&gt;"&amp;VLOOKUP($C368,Besetzung!$B$2:$I$51,P$351+1,0)&amp;" "&amp;$C368),
"sonst")))))</f>
        <v/>
      </c>
      <c r="Q368" s="37" t="str">
        <f>IF($C368="","",
IF(Q$352&lt;&gt;"",IF($D368="Genau",
           IF(COUNTIF(Dienstplan!P$6:P$55,$C368)=VLOOKUP($C368,Besetzung!$B$2:$I$51,$F$24,0),"","&lt;&gt;"&amp;VLOOKUP($C368,Besetzung!$B$2:$I$51,$F$24,0)&amp;" "&amp;$C368),
IF($D368="Mindestens",
           IF(COUNTIF(Dienstplan!P$6:P$55,$C368)&gt;=VLOOKUP($C368,Besetzung!$B$2:$I$51,$F$24,0),"","&lt;"&amp;VLOOKUP($C368,Besetzung!$B$2:$I$51,$F$24,0)&amp;" "&amp;$C368),
IF($D368="Höchstens",
           IF(COUNTIF(Dienstplan!P$6:P$55,$C368)&lt;=VLOOKUP($C368,Besetzung!$B$2:$I$51,$F$24,0),"","&gt;"&amp;VLOOKUP($C368,Besetzung!$B$2:$I$51,$F$24,0)&amp;" "&amp;$C368),
"sonst"))),
IF($D368="Genau",
           IF(COUNTIF(Dienstplan!P$6:P$55,$C368)=VLOOKUP($C368,Besetzung!$B$2:$I$51,Q$351+1,0),"","&lt;&gt;"&amp;VLOOKUP($C368,Besetzung!$B$2:$I$51,Q$351+1,0)&amp;" "&amp;$C368),
IF($D368="Mindestens",
           IF(COUNTIF(Dienstplan!P$6:P$55,$C368)&gt;=VLOOKUP($C368,Besetzung!$B$2:$I$51,Q$351+1,0),"","&lt;"&amp;VLOOKUP($C368,Besetzung!$B$2:$I$51,Q$351+1,0)&amp;" "&amp;$C368),
IF($D368="Höchstens",
           IF(COUNTIF(Dienstplan!P$6:P$55,$C368)&lt;=VLOOKUP($C368,Besetzung!$B$2:$I$51,Q$351+1,0),"","&gt;"&amp;VLOOKUP($C368,Besetzung!$B$2:$I$51,Q$351+1,0)&amp;" "&amp;$C368),
"sonst")))))</f>
        <v/>
      </c>
      <c r="R368" s="37" t="str">
        <f>IF($C368="","",
IF(R$352&lt;&gt;"",IF($D368="Genau",
           IF(COUNTIF(Dienstplan!Q$6:Q$55,$C368)=VLOOKUP($C368,Besetzung!$B$2:$I$51,$F$24,0),"","&lt;&gt;"&amp;VLOOKUP($C368,Besetzung!$B$2:$I$51,$F$24,0)&amp;" "&amp;$C368),
IF($D368="Mindestens",
           IF(COUNTIF(Dienstplan!Q$6:Q$55,$C368)&gt;=VLOOKUP($C368,Besetzung!$B$2:$I$51,$F$24,0),"","&lt;"&amp;VLOOKUP($C368,Besetzung!$B$2:$I$51,$F$24,0)&amp;" "&amp;$C368),
IF($D368="Höchstens",
           IF(COUNTIF(Dienstplan!Q$6:Q$55,$C368)&lt;=VLOOKUP($C368,Besetzung!$B$2:$I$51,$F$24,0),"","&gt;"&amp;VLOOKUP($C368,Besetzung!$B$2:$I$51,$F$24,0)&amp;" "&amp;$C368),
"sonst"))),
IF($D368="Genau",
           IF(COUNTIF(Dienstplan!Q$6:Q$55,$C368)=VLOOKUP($C368,Besetzung!$B$2:$I$51,R$351+1,0),"","&lt;&gt;"&amp;VLOOKUP($C368,Besetzung!$B$2:$I$51,R$351+1,0)&amp;" "&amp;$C368),
IF($D368="Mindestens",
           IF(COUNTIF(Dienstplan!Q$6:Q$55,$C368)&gt;=VLOOKUP($C368,Besetzung!$B$2:$I$51,R$351+1,0),"","&lt;"&amp;VLOOKUP($C368,Besetzung!$B$2:$I$51,R$351+1,0)&amp;" "&amp;$C368),
IF($D368="Höchstens",
           IF(COUNTIF(Dienstplan!Q$6:Q$55,$C368)&lt;=VLOOKUP($C368,Besetzung!$B$2:$I$51,R$351+1,0),"","&gt;"&amp;VLOOKUP($C368,Besetzung!$B$2:$I$51,R$351+1,0)&amp;" "&amp;$C368),
"sonst")))))</f>
        <v/>
      </c>
      <c r="S368" s="37" t="str">
        <f>IF($C368="","",
IF(S$352&lt;&gt;"",IF($D368="Genau",
           IF(COUNTIF(Dienstplan!R$6:R$55,$C368)=VLOOKUP($C368,Besetzung!$B$2:$I$51,$F$24,0),"","&lt;&gt;"&amp;VLOOKUP($C368,Besetzung!$B$2:$I$51,$F$24,0)&amp;" "&amp;$C368),
IF($D368="Mindestens",
           IF(COUNTIF(Dienstplan!R$6:R$55,$C368)&gt;=VLOOKUP($C368,Besetzung!$B$2:$I$51,$F$24,0),"","&lt;"&amp;VLOOKUP($C368,Besetzung!$B$2:$I$51,$F$24,0)&amp;" "&amp;$C368),
IF($D368="Höchstens",
           IF(COUNTIF(Dienstplan!R$6:R$55,$C368)&lt;=VLOOKUP($C368,Besetzung!$B$2:$I$51,$F$24,0),"","&gt;"&amp;VLOOKUP($C368,Besetzung!$B$2:$I$51,$F$24,0)&amp;" "&amp;$C368),
"sonst"))),
IF($D368="Genau",
           IF(COUNTIF(Dienstplan!R$6:R$55,$C368)=VLOOKUP($C368,Besetzung!$B$2:$I$51,S$351+1,0),"","&lt;&gt;"&amp;VLOOKUP($C368,Besetzung!$B$2:$I$51,S$351+1,0)&amp;" "&amp;$C368),
IF($D368="Mindestens",
           IF(COUNTIF(Dienstplan!R$6:R$55,$C368)&gt;=VLOOKUP($C368,Besetzung!$B$2:$I$51,S$351+1,0),"","&lt;"&amp;VLOOKUP($C368,Besetzung!$B$2:$I$51,S$351+1,0)&amp;" "&amp;$C368),
IF($D368="Höchstens",
           IF(COUNTIF(Dienstplan!R$6:R$55,$C368)&lt;=VLOOKUP($C368,Besetzung!$B$2:$I$51,S$351+1,0),"","&gt;"&amp;VLOOKUP($C368,Besetzung!$B$2:$I$51,S$351+1,0)&amp;" "&amp;$C368),
"sonst")))))</f>
        <v/>
      </c>
      <c r="T368" s="37" t="str">
        <f>IF($C368="","",
IF(T$352&lt;&gt;"",IF($D368="Genau",
           IF(COUNTIF(Dienstplan!S$6:S$55,$C368)=VLOOKUP($C368,Besetzung!$B$2:$I$51,$F$24,0),"","&lt;&gt;"&amp;VLOOKUP($C368,Besetzung!$B$2:$I$51,$F$24,0)&amp;" "&amp;$C368),
IF($D368="Mindestens",
           IF(COUNTIF(Dienstplan!S$6:S$55,$C368)&gt;=VLOOKUP($C368,Besetzung!$B$2:$I$51,$F$24,0),"","&lt;"&amp;VLOOKUP($C368,Besetzung!$B$2:$I$51,$F$24,0)&amp;" "&amp;$C368),
IF($D368="Höchstens",
           IF(COUNTIF(Dienstplan!S$6:S$55,$C368)&lt;=VLOOKUP($C368,Besetzung!$B$2:$I$51,$F$24,0),"","&gt;"&amp;VLOOKUP($C368,Besetzung!$B$2:$I$51,$F$24,0)&amp;" "&amp;$C368),
"sonst"))),
IF($D368="Genau",
           IF(COUNTIF(Dienstplan!S$6:S$55,$C368)=VLOOKUP($C368,Besetzung!$B$2:$I$51,T$351+1,0),"","&lt;&gt;"&amp;VLOOKUP($C368,Besetzung!$B$2:$I$51,T$351+1,0)&amp;" "&amp;$C368),
IF($D368="Mindestens",
           IF(COUNTIF(Dienstplan!S$6:S$55,$C368)&gt;=VLOOKUP($C368,Besetzung!$B$2:$I$51,T$351+1,0),"","&lt;"&amp;VLOOKUP($C368,Besetzung!$B$2:$I$51,T$351+1,0)&amp;" "&amp;$C368),
IF($D368="Höchstens",
           IF(COUNTIF(Dienstplan!S$6:S$55,$C368)&lt;=VLOOKUP($C368,Besetzung!$B$2:$I$51,T$351+1,0),"","&gt;"&amp;VLOOKUP($C368,Besetzung!$B$2:$I$51,T$351+1,0)&amp;" "&amp;$C368),
"sonst")))))</f>
        <v/>
      </c>
      <c r="U368" s="37" t="str">
        <f>IF($C368="","",
IF(U$352&lt;&gt;"",IF($D368="Genau",
           IF(COUNTIF(Dienstplan!T$6:T$55,$C368)=VLOOKUP($C368,Besetzung!$B$2:$I$51,$F$24,0),"","&lt;&gt;"&amp;VLOOKUP($C368,Besetzung!$B$2:$I$51,$F$24,0)&amp;" "&amp;$C368),
IF($D368="Mindestens",
           IF(COUNTIF(Dienstplan!T$6:T$55,$C368)&gt;=VLOOKUP($C368,Besetzung!$B$2:$I$51,$F$24,0),"","&lt;"&amp;VLOOKUP($C368,Besetzung!$B$2:$I$51,$F$24,0)&amp;" "&amp;$C368),
IF($D368="Höchstens",
           IF(COUNTIF(Dienstplan!T$6:T$55,$C368)&lt;=VLOOKUP($C368,Besetzung!$B$2:$I$51,$F$24,0),"","&gt;"&amp;VLOOKUP($C368,Besetzung!$B$2:$I$51,$F$24,0)&amp;" "&amp;$C368),
"sonst"))),
IF($D368="Genau",
           IF(COUNTIF(Dienstplan!T$6:T$55,$C368)=VLOOKUP($C368,Besetzung!$B$2:$I$51,U$351+1,0),"","&lt;&gt;"&amp;VLOOKUP($C368,Besetzung!$B$2:$I$51,U$351+1,0)&amp;" "&amp;$C368),
IF($D368="Mindestens",
           IF(COUNTIF(Dienstplan!T$6:T$55,$C368)&gt;=VLOOKUP($C368,Besetzung!$B$2:$I$51,U$351+1,0),"","&lt;"&amp;VLOOKUP($C368,Besetzung!$B$2:$I$51,U$351+1,0)&amp;" "&amp;$C368),
IF($D368="Höchstens",
           IF(COUNTIF(Dienstplan!T$6:T$55,$C368)&lt;=VLOOKUP($C368,Besetzung!$B$2:$I$51,U$351+1,0),"","&gt;"&amp;VLOOKUP($C368,Besetzung!$B$2:$I$51,U$351+1,0)&amp;" "&amp;$C368),
"sonst")))))</f>
        <v/>
      </c>
      <c r="V368" s="37" t="str">
        <f>IF($C368="","",
IF(V$352&lt;&gt;"",IF($D368="Genau",
           IF(COUNTIF(Dienstplan!U$6:U$55,$C368)=VLOOKUP($C368,Besetzung!$B$2:$I$51,$F$24,0),"","&lt;&gt;"&amp;VLOOKUP($C368,Besetzung!$B$2:$I$51,$F$24,0)&amp;" "&amp;$C368),
IF($D368="Mindestens",
           IF(COUNTIF(Dienstplan!U$6:U$55,$C368)&gt;=VLOOKUP($C368,Besetzung!$B$2:$I$51,$F$24,0),"","&lt;"&amp;VLOOKUP($C368,Besetzung!$B$2:$I$51,$F$24,0)&amp;" "&amp;$C368),
IF($D368="Höchstens",
           IF(COUNTIF(Dienstplan!U$6:U$55,$C368)&lt;=VLOOKUP($C368,Besetzung!$B$2:$I$51,$F$24,0),"","&gt;"&amp;VLOOKUP($C368,Besetzung!$B$2:$I$51,$F$24,0)&amp;" "&amp;$C368),
"sonst"))),
IF($D368="Genau",
           IF(COUNTIF(Dienstplan!U$6:U$55,$C368)=VLOOKUP($C368,Besetzung!$B$2:$I$51,V$351+1,0),"","&lt;&gt;"&amp;VLOOKUP($C368,Besetzung!$B$2:$I$51,V$351+1,0)&amp;" "&amp;$C368),
IF($D368="Mindestens",
           IF(COUNTIF(Dienstplan!U$6:U$55,$C368)&gt;=VLOOKUP($C368,Besetzung!$B$2:$I$51,V$351+1,0),"","&lt;"&amp;VLOOKUP($C368,Besetzung!$B$2:$I$51,V$351+1,0)&amp;" "&amp;$C368),
IF($D368="Höchstens",
           IF(COUNTIF(Dienstplan!U$6:U$55,$C368)&lt;=VLOOKUP($C368,Besetzung!$B$2:$I$51,V$351+1,0),"","&gt;"&amp;VLOOKUP($C368,Besetzung!$B$2:$I$51,V$351+1,0)&amp;" "&amp;$C368),
"sonst")))))</f>
        <v/>
      </c>
      <c r="W368" s="37" t="str">
        <f>IF($C368="","",
IF(W$352&lt;&gt;"",IF($D368="Genau",
           IF(COUNTIF(Dienstplan!V$6:V$55,$C368)=VLOOKUP($C368,Besetzung!$B$2:$I$51,$F$24,0),"","&lt;&gt;"&amp;VLOOKUP($C368,Besetzung!$B$2:$I$51,$F$24,0)&amp;" "&amp;$C368),
IF($D368="Mindestens",
           IF(COUNTIF(Dienstplan!V$6:V$55,$C368)&gt;=VLOOKUP($C368,Besetzung!$B$2:$I$51,$F$24,0),"","&lt;"&amp;VLOOKUP($C368,Besetzung!$B$2:$I$51,$F$24,0)&amp;" "&amp;$C368),
IF($D368="Höchstens",
           IF(COUNTIF(Dienstplan!V$6:V$55,$C368)&lt;=VLOOKUP($C368,Besetzung!$B$2:$I$51,$F$24,0),"","&gt;"&amp;VLOOKUP($C368,Besetzung!$B$2:$I$51,$F$24,0)&amp;" "&amp;$C368),
"sonst"))),
IF($D368="Genau",
           IF(COUNTIF(Dienstplan!V$6:V$55,$C368)=VLOOKUP($C368,Besetzung!$B$2:$I$51,W$351+1,0),"","&lt;&gt;"&amp;VLOOKUP($C368,Besetzung!$B$2:$I$51,W$351+1,0)&amp;" "&amp;$C368),
IF($D368="Mindestens",
           IF(COUNTIF(Dienstplan!V$6:V$55,$C368)&gt;=VLOOKUP($C368,Besetzung!$B$2:$I$51,W$351+1,0),"","&lt;"&amp;VLOOKUP($C368,Besetzung!$B$2:$I$51,W$351+1,0)&amp;" "&amp;$C368),
IF($D368="Höchstens",
           IF(COUNTIF(Dienstplan!V$6:V$55,$C368)&lt;=VLOOKUP($C368,Besetzung!$B$2:$I$51,W$351+1,0),"","&gt;"&amp;VLOOKUP($C368,Besetzung!$B$2:$I$51,W$351+1,0)&amp;" "&amp;$C368),
"sonst")))))</f>
        <v/>
      </c>
      <c r="X368" s="37" t="str">
        <f>IF($C368="","",
IF(X$352&lt;&gt;"",IF($D368="Genau",
           IF(COUNTIF(Dienstplan!W$6:W$55,$C368)=VLOOKUP($C368,Besetzung!$B$2:$I$51,$F$24,0),"","&lt;&gt;"&amp;VLOOKUP($C368,Besetzung!$B$2:$I$51,$F$24,0)&amp;" "&amp;$C368),
IF($D368="Mindestens",
           IF(COUNTIF(Dienstplan!W$6:W$55,$C368)&gt;=VLOOKUP($C368,Besetzung!$B$2:$I$51,$F$24,0),"","&lt;"&amp;VLOOKUP($C368,Besetzung!$B$2:$I$51,$F$24,0)&amp;" "&amp;$C368),
IF($D368="Höchstens",
           IF(COUNTIF(Dienstplan!W$6:W$55,$C368)&lt;=VLOOKUP($C368,Besetzung!$B$2:$I$51,$F$24,0),"","&gt;"&amp;VLOOKUP($C368,Besetzung!$B$2:$I$51,$F$24,0)&amp;" "&amp;$C368),
"sonst"))),
IF($D368="Genau",
           IF(COUNTIF(Dienstplan!W$6:W$55,$C368)=VLOOKUP($C368,Besetzung!$B$2:$I$51,X$351+1,0),"","&lt;&gt;"&amp;VLOOKUP($C368,Besetzung!$B$2:$I$51,X$351+1,0)&amp;" "&amp;$C368),
IF($D368="Mindestens",
           IF(COUNTIF(Dienstplan!W$6:W$55,$C368)&gt;=VLOOKUP($C368,Besetzung!$B$2:$I$51,X$351+1,0),"","&lt;"&amp;VLOOKUP($C368,Besetzung!$B$2:$I$51,X$351+1,0)&amp;" "&amp;$C368),
IF($D368="Höchstens",
           IF(COUNTIF(Dienstplan!W$6:W$55,$C368)&lt;=VLOOKUP($C368,Besetzung!$B$2:$I$51,X$351+1,0),"","&gt;"&amp;VLOOKUP($C368,Besetzung!$B$2:$I$51,X$351+1,0)&amp;" "&amp;$C368),
"sonst")))))</f>
        <v/>
      </c>
      <c r="Y368" s="37" t="str">
        <f>IF($C368="","",
IF(Y$352&lt;&gt;"",IF($D368="Genau",
           IF(COUNTIF(Dienstplan!X$6:X$55,$C368)=VLOOKUP($C368,Besetzung!$B$2:$I$51,$F$24,0),"","&lt;&gt;"&amp;VLOOKUP($C368,Besetzung!$B$2:$I$51,$F$24,0)&amp;" "&amp;$C368),
IF($D368="Mindestens",
           IF(COUNTIF(Dienstplan!X$6:X$55,$C368)&gt;=VLOOKUP($C368,Besetzung!$B$2:$I$51,$F$24,0),"","&lt;"&amp;VLOOKUP($C368,Besetzung!$B$2:$I$51,$F$24,0)&amp;" "&amp;$C368),
IF($D368="Höchstens",
           IF(COUNTIF(Dienstplan!X$6:X$55,$C368)&lt;=VLOOKUP($C368,Besetzung!$B$2:$I$51,$F$24,0),"","&gt;"&amp;VLOOKUP($C368,Besetzung!$B$2:$I$51,$F$24,0)&amp;" "&amp;$C368),
"sonst"))),
IF($D368="Genau",
           IF(COUNTIF(Dienstplan!X$6:X$55,$C368)=VLOOKUP($C368,Besetzung!$B$2:$I$51,Y$351+1,0),"","&lt;&gt;"&amp;VLOOKUP($C368,Besetzung!$B$2:$I$51,Y$351+1,0)&amp;" "&amp;$C368),
IF($D368="Mindestens",
           IF(COUNTIF(Dienstplan!X$6:X$55,$C368)&gt;=VLOOKUP($C368,Besetzung!$B$2:$I$51,Y$351+1,0),"","&lt;"&amp;VLOOKUP($C368,Besetzung!$B$2:$I$51,Y$351+1,0)&amp;" "&amp;$C368),
IF($D368="Höchstens",
           IF(COUNTIF(Dienstplan!X$6:X$55,$C368)&lt;=VLOOKUP($C368,Besetzung!$B$2:$I$51,Y$351+1,0),"","&gt;"&amp;VLOOKUP($C368,Besetzung!$B$2:$I$51,Y$351+1,0)&amp;" "&amp;$C368),
"sonst")))))</f>
        <v/>
      </c>
      <c r="Z368" s="37" t="str">
        <f>IF($C368="","",
IF(Z$352&lt;&gt;"",IF($D368="Genau",
           IF(COUNTIF(Dienstplan!Y$6:Y$55,$C368)=VLOOKUP($C368,Besetzung!$B$2:$I$51,$F$24,0),"","&lt;&gt;"&amp;VLOOKUP($C368,Besetzung!$B$2:$I$51,$F$24,0)&amp;" "&amp;$C368),
IF($D368="Mindestens",
           IF(COUNTIF(Dienstplan!Y$6:Y$55,$C368)&gt;=VLOOKUP($C368,Besetzung!$B$2:$I$51,$F$24,0),"","&lt;"&amp;VLOOKUP($C368,Besetzung!$B$2:$I$51,$F$24,0)&amp;" "&amp;$C368),
IF($D368="Höchstens",
           IF(COUNTIF(Dienstplan!Y$6:Y$55,$C368)&lt;=VLOOKUP($C368,Besetzung!$B$2:$I$51,$F$24,0),"","&gt;"&amp;VLOOKUP($C368,Besetzung!$B$2:$I$51,$F$24,0)&amp;" "&amp;$C368),
"sonst"))),
IF($D368="Genau",
           IF(COUNTIF(Dienstplan!Y$6:Y$55,$C368)=VLOOKUP($C368,Besetzung!$B$2:$I$51,Z$351+1,0),"","&lt;&gt;"&amp;VLOOKUP($C368,Besetzung!$B$2:$I$51,Z$351+1,0)&amp;" "&amp;$C368),
IF($D368="Mindestens",
           IF(COUNTIF(Dienstplan!Y$6:Y$55,$C368)&gt;=VLOOKUP($C368,Besetzung!$B$2:$I$51,Z$351+1,0),"","&lt;"&amp;VLOOKUP($C368,Besetzung!$B$2:$I$51,Z$351+1,0)&amp;" "&amp;$C368),
IF($D368="Höchstens",
           IF(COUNTIF(Dienstplan!Y$6:Y$55,$C368)&lt;=VLOOKUP($C368,Besetzung!$B$2:$I$51,Z$351+1,0),"","&gt;"&amp;VLOOKUP($C368,Besetzung!$B$2:$I$51,Z$351+1,0)&amp;" "&amp;$C368),
"sonst")))))</f>
        <v/>
      </c>
      <c r="AA368" s="37" t="str">
        <f>IF($C368="","",
IF(AA$352&lt;&gt;"",IF($D368="Genau",
           IF(COUNTIF(Dienstplan!Z$6:Z$55,$C368)=VLOOKUP($C368,Besetzung!$B$2:$I$51,$F$24,0),"","&lt;&gt;"&amp;VLOOKUP($C368,Besetzung!$B$2:$I$51,$F$24,0)&amp;" "&amp;$C368),
IF($D368="Mindestens",
           IF(COUNTIF(Dienstplan!Z$6:Z$55,$C368)&gt;=VLOOKUP($C368,Besetzung!$B$2:$I$51,$F$24,0),"","&lt;"&amp;VLOOKUP($C368,Besetzung!$B$2:$I$51,$F$24,0)&amp;" "&amp;$C368),
IF($D368="Höchstens",
           IF(COUNTIF(Dienstplan!Z$6:Z$55,$C368)&lt;=VLOOKUP($C368,Besetzung!$B$2:$I$51,$F$24,0),"","&gt;"&amp;VLOOKUP($C368,Besetzung!$B$2:$I$51,$F$24,0)&amp;" "&amp;$C368),
"sonst"))),
IF($D368="Genau",
           IF(COUNTIF(Dienstplan!Z$6:Z$55,$C368)=VLOOKUP($C368,Besetzung!$B$2:$I$51,AA$351+1,0),"","&lt;&gt;"&amp;VLOOKUP($C368,Besetzung!$B$2:$I$51,AA$351+1,0)&amp;" "&amp;$C368),
IF($D368="Mindestens",
           IF(COUNTIF(Dienstplan!Z$6:Z$55,$C368)&gt;=VLOOKUP($C368,Besetzung!$B$2:$I$51,AA$351+1,0),"","&lt;"&amp;VLOOKUP($C368,Besetzung!$B$2:$I$51,AA$351+1,0)&amp;" "&amp;$C368),
IF($D368="Höchstens",
           IF(COUNTIF(Dienstplan!Z$6:Z$55,$C368)&lt;=VLOOKUP($C368,Besetzung!$B$2:$I$51,AA$351+1,0),"","&gt;"&amp;VLOOKUP($C368,Besetzung!$B$2:$I$51,AA$351+1,0)&amp;" "&amp;$C368),
"sonst")))))</f>
        <v/>
      </c>
      <c r="AB368" s="37" t="str">
        <f>IF($C368="","",
IF(AB$352&lt;&gt;"",IF($D368="Genau",
           IF(COUNTIF(Dienstplan!AA$6:AA$55,$C368)=VLOOKUP($C368,Besetzung!$B$2:$I$51,$F$24,0),"","&lt;&gt;"&amp;VLOOKUP($C368,Besetzung!$B$2:$I$51,$F$24,0)&amp;" "&amp;$C368),
IF($D368="Mindestens",
           IF(COUNTIF(Dienstplan!AA$6:AA$55,$C368)&gt;=VLOOKUP($C368,Besetzung!$B$2:$I$51,$F$24,0),"","&lt;"&amp;VLOOKUP($C368,Besetzung!$B$2:$I$51,$F$24,0)&amp;" "&amp;$C368),
IF($D368="Höchstens",
           IF(COUNTIF(Dienstplan!AA$6:AA$55,$C368)&lt;=VLOOKUP($C368,Besetzung!$B$2:$I$51,$F$24,0),"","&gt;"&amp;VLOOKUP($C368,Besetzung!$B$2:$I$51,$F$24,0)&amp;" "&amp;$C368),
"sonst"))),
IF($D368="Genau",
           IF(COUNTIF(Dienstplan!AA$6:AA$55,$C368)=VLOOKUP($C368,Besetzung!$B$2:$I$51,AB$351+1,0),"","&lt;&gt;"&amp;VLOOKUP($C368,Besetzung!$B$2:$I$51,AB$351+1,0)&amp;" "&amp;$C368),
IF($D368="Mindestens",
           IF(COUNTIF(Dienstplan!AA$6:AA$55,$C368)&gt;=VLOOKUP($C368,Besetzung!$B$2:$I$51,AB$351+1,0),"","&lt;"&amp;VLOOKUP($C368,Besetzung!$B$2:$I$51,AB$351+1,0)&amp;" "&amp;$C368),
IF($D368="Höchstens",
           IF(COUNTIF(Dienstplan!AA$6:AA$55,$C368)&lt;=VLOOKUP($C368,Besetzung!$B$2:$I$51,AB$351+1,0),"","&gt;"&amp;VLOOKUP($C368,Besetzung!$B$2:$I$51,AB$351+1,0)&amp;" "&amp;$C368),
"sonst")))))</f>
        <v/>
      </c>
      <c r="AC368" s="37" t="str">
        <f>IF($C368="","",
IF(AC$352&lt;&gt;"",IF($D368="Genau",
           IF(COUNTIF(Dienstplan!AB$6:AB$55,$C368)=VLOOKUP($C368,Besetzung!$B$2:$I$51,$F$24,0),"","&lt;&gt;"&amp;VLOOKUP($C368,Besetzung!$B$2:$I$51,$F$24,0)&amp;" "&amp;$C368),
IF($D368="Mindestens",
           IF(COUNTIF(Dienstplan!AB$6:AB$55,$C368)&gt;=VLOOKUP($C368,Besetzung!$B$2:$I$51,$F$24,0),"","&lt;"&amp;VLOOKUP($C368,Besetzung!$B$2:$I$51,$F$24,0)&amp;" "&amp;$C368),
IF($D368="Höchstens",
           IF(COUNTIF(Dienstplan!AB$6:AB$55,$C368)&lt;=VLOOKUP($C368,Besetzung!$B$2:$I$51,$F$24,0),"","&gt;"&amp;VLOOKUP($C368,Besetzung!$B$2:$I$51,$F$24,0)&amp;" "&amp;$C368),
"sonst"))),
IF($D368="Genau",
           IF(COUNTIF(Dienstplan!AB$6:AB$55,$C368)=VLOOKUP($C368,Besetzung!$B$2:$I$51,AC$351+1,0),"","&lt;&gt;"&amp;VLOOKUP($C368,Besetzung!$B$2:$I$51,AC$351+1,0)&amp;" "&amp;$C368),
IF($D368="Mindestens",
           IF(COUNTIF(Dienstplan!AB$6:AB$55,$C368)&gt;=VLOOKUP($C368,Besetzung!$B$2:$I$51,AC$351+1,0),"","&lt;"&amp;VLOOKUP($C368,Besetzung!$B$2:$I$51,AC$351+1,0)&amp;" "&amp;$C368),
IF($D368="Höchstens",
           IF(COUNTIF(Dienstplan!AB$6:AB$55,$C368)&lt;=VLOOKUP($C368,Besetzung!$B$2:$I$51,AC$351+1,0),"","&gt;"&amp;VLOOKUP($C368,Besetzung!$B$2:$I$51,AC$351+1,0)&amp;" "&amp;$C368),
"sonst")))))</f>
        <v/>
      </c>
      <c r="AD368" s="37" t="str">
        <f>IF($C368="","",
IF(AD$352&lt;&gt;"",IF($D368="Genau",
           IF(COUNTIF(Dienstplan!AC$6:AC$55,$C368)=VLOOKUP($C368,Besetzung!$B$2:$I$51,$F$24,0),"","&lt;&gt;"&amp;VLOOKUP($C368,Besetzung!$B$2:$I$51,$F$24,0)&amp;" "&amp;$C368),
IF($D368="Mindestens",
           IF(COUNTIF(Dienstplan!AC$6:AC$55,$C368)&gt;=VLOOKUP($C368,Besetzung!$B$2:$I$51,$F$24,0),"","&lt;"&amp;VLOOKUP($C368,Besetzung!$B$2:$I$51,$F$24,0)&amp;" "&amp;$C368),
IF($D368="Höchstens",
           IF(COUNTIF(Dienstplan!AC$6:AC$55,$C368)&lt;=VLOOKUP($C368,Besetzung!$B$2:$I$51,$F$24,0),"","&gt;"&amp;VLOOKUP($C368,Besetzung!$B$2:$I$51,$F$24,0)&amp;" "&amp;$C368),
"sonst"))),
IF($D368="Genau",
           IF(COUNTIF(Dienstplan!AC$6:AC$55,$C368)=VLOOKUP($C368,Besetzung!$B$2:$I$51,AD$351+1,0),"","&lt;&gt;"&amp;VLOOKUP($C368,Besetzung!$B$2:$I$51,AD$351+1,0)&amp;" "&amp;$C368),
IF($D368="Mindestens",
           IF(COUNTIF(Dienstplan!AC$6:AC$55,$C368)&gt;=VLOOKUP($C368,Besetzung!$B$2:$I$51,AD$351+1,0),"","&lt;"&amp;VLOOKUP($C368,Besetzung!$B$2:$I$51,AD$351+1,0)&amp;" "&amp;$C368),
IF($D368="Höchstens",
           IF(COUNTIF(Dienstplan!AC$6:AC$55,$C368)&lt;=VLOOKUP($C368,Besetzung!$B$2:$I$51,AD$351+1,0),"","&gt;"&amp;VLOOKUP($C368,Besetzung!$B$2:$I$51,AD$351+1,0)&amp;" "&amp;$C368),
"sonst")))))</f>
        <v/>
      </c>
      <c r="AE368" s="37" t="str">
        <f>IF($C368="","",
IF(AE$352&lt;&gt;"",IF($D368="Genau",
           IF(COUNTIF(Dienstplan!AD$6:AD$55,$C368)=VLOOKUP($C368,Besetzung!$B$2:$I$51,$F$24,0),"","&lt;&gt;"&amp;VLOOKUP($C368,Besetzung!$B$2:$I$51,$F$24,0)&amp;" "&amp;$C368),
IF($D368="Mindestens",
           IF(COUNTIF(Dienstplan!AD$6:AD$55,$C368)&gt;=VLOOKUP($C368,Besetzung!$B$2:$I$51,$F$24,0),"","&lt;"&amp;VLOOKUP($C368,Besetzung!$B$2:$I$51,$F$24,0)&amp;" "&amp;$C368),
IF($D368="Höchstens",
           IF(COUNTIF(Dienstplan!AD$6:AD$55,$C368)&lt;=VLOOKUP($C368,Besetzung!$B$2:$I$51,$F$24,0),"","&gt;"&amp;VLOOKUP($C368,Besetzung!$B$2:$I$51,$F$24,0)&amp;" "&amp;$C368),
"sonst"))),
IF($D368="Genau",
           IF(COUNTIF(Dienstplan!AD$6:AD$55,$C368)=VLOOKUP($C368,Besetzung!$B$2:$I$51,AE$351+1,0),"","&lt;&gt;"&amp;VLOOKUP($C368,Besetzung!$B$2:$I$51,AE$351+1,0)&amp;" "&amp;$C368),
IF($D368="Mindestens",
           IF(COUNTIF(Dienstplan!AD$6:AD$55,$C368)&gt;=VLOOKUP($C368,Besetzung!$B$2:$I$51,AE$351+1,0),"","&lt;"&amp;VLOOKUP($C368,Besetzung!$B$2:$I$51,AE$351+1,0)&amp;" "&amp;$C368),
IF($D368="Höchstens",
           IF(COUNTIF(Dienstplan!AD$6:AD$55,$C368)&lt;=VLOOKUP($C368,Besetzung!$B$2:$I$51,AE$351+1,0),"","&gt;"&amp;VLOOKUP($C368,Besetzung!$B$2:$I$51,AE$351+1,0)&amp;" "&amp;$C368),
"sonst")))))</f>
        <v/>
      </c>
      <c r="AF368" s="37" t="str">
        <f>IF($C368="","",
IF(AF$352&lt;&gt;"",IF($D368="Genau",
           IF(COUNTIF(Dienstplan!AE$6:AE$55,$C368)=VLOOKUP($C368,Besetzung!$B$2:$I$51,$F$24,0),"","&lt;&gt;"&amp;VLOOKUP($C368,Besetzung!$B$2:$I$51,$F$24,0)&amp;" "&amp;$C368),
IF($D368="Mindestens",
           IF(COUNTIF(Dienstplan!AE$6:AE$55,$C368)&gt;=VLOOKUP($C368,Besetzung!$B$2:$I$51,$F$24,0),"","&lt;"&amp;VLOOKUP($C368,Besetzung!$B$2:$I$51,$F$24,0)&amp;" "&amp;$C368),
IF($D368="Höchstens",
           IF(COUNTIF(Dienstplan!AE$6:AE$55,$C368)&lt;=VLOOKUP($C368,Besetzung!$B$2:$I$51,$F$24,0),"","&gt;"&amp;VLOOKUP($C368,Besetzung!$B$2:$I$51,$F$24,0)&amp;" "&amp;$C368),
"sonst"))),
IF($D368="Genau",
           IF(COUNTIF(Dienstplan!AE$6:AE$55,$C368)=VLOOKUP($C368,Besetzung!$B$2:$I$51,AF$351+1,0),"","&lt;&gt;"&amp;VLOOKUP($C368,Besetzung!$B$2:$I$51,AF$351+1,0)&amp;" "&amp;$C368),
IF($D368="Mindestens",
           IF(COUNTIF(Dienstplan!AE$6:AE$55,$C368)&gt;=VLOOKUP($C368,Besetzung!$B$2:$I$51,AF$351+1,0),"","&lt;"&amp;VLOOKUP($C368,Besetzung!$B$2:$I$51,AF$351+1,0)&amp;" "&amp;$C368),
IF($D368="Höchstens",
           IF(COUNTIF(Dienstplan!AE$6:AE$55,$C368)&lt;=VLOOKUP($C368,Besetzung!$B$2:$I$51,AF$351+1,0),"","&gt;"&amp;VLOOKUP($C368,Besetzung!$B$2:$I$51,AF$351+1,0)&amp;" "&amp;$C368),
"sonst")))))</f>
        <v/>
      </c>
      <c r="AG368" s="37" t="str">
        <f>IF($C368="","",
IF(AG$352&lt;&gt;"",IF($D368="Genau",
           IF(COUNTIF(Dienstplan!AF$6:AF$55,$C368)=VLOOKUP($C368,Besetzung!$B$2:$I$51,$F$24,0),"","&lt;&gt;"&amp;VLOOKUP($C368,Besetzung!$B$2:$I$51,$F$24,0)&amp;" "&amp;$C368),
IF($D368="Mindestens",
           IF(COUNTIF(Dienstplan!AF$6:AF$55,$C368)&gt;=VLOOKUP($C368,Besetzung!$B$2:$I$51,$F$24,0),"","&lt;"&amp;VLOOKUP($C368,Besetzung!$B$2:$I$51,$F$24,0)&amp;" "&amp;$C368),
IF($D368="Höchstens",
           IF(COUNTIF(Dienstplan!AF$6:AF$55,$C368)&lt;=VLOOKUP($C368,Besetzung!$B$2:$I$51,$F$24,0),"","&gt;"&amp;VLOOKUP($C368,Besetzung!$B$2:$I$51,$F$24,0)&amp;" "&amp;$C368),
"sonst"))),
IF($D368="Genau",
           IF(COUNTIF(Dienstplan!AF$6:AF$55,$C368)=VLOOKUP($C368,Besetzung!$B$2:$I$51,AG$351+1,0),"","&lt;&gt;"&amp;VLOOKUP($C368,Besetzung!$B$2:$I$51,AG$351+1,0)&amp;" "&amp;$C368),
IF($D368="Mindestens",
           IF(COUNTIF(Dienstplan!AF$6:AF$55,$C368)&gt;=VLOOKUP($C368,Besetzung!$B$2:$I$51,AG$351+1,0),"","&lt;"&amp;VLOOKUP($C368,Besetzung!$B$2:$I$51,AG$351+1,0)&amp;" "&amp;$C368),
IF($D368="Höchstens",
           IF(COUNTIF(Dienstplan!AF$6:AF$55,$C368)&lt;=VLOOKUP($C368,Besetzung!$B$2:$I$51,AG$351+1,0),"","&gt;"&amp;VLOOKUP($C368,Besetzung!$B$2:$I$51,AG$351+1,0)&amp;" "&amp;$C368),
"sonst")))))</f>
        <v/>
      </c>
      <c r="AH368" s="37" t="str">
        <f>IF($C368="","",
IF(AH$352&lt;&gt;"",IF($D368="Genau",
           IF(COUNTIF(Dienstplan!AG$6:AG$55,$C368)=VLOOKUP($C368,Besetzung!$B$2:$I$51,$F$24,0),"","&lt;&gt;"&amp;VLOOKUP($C368,Besetzung!$B$2:$I$51,$F$24,0)&amp;" "&amp;$C368),
IF($D368="Mindestens",
           IF(COUNTIF(Dienstplan!AG$6:AG$55,$C368)&gt;=VLOOKUP($C368,Besetzung!$B$2:$I$51,$F$24,0),"","&lt;"&amp;VLOOKUP($C368,Besetzung!$B$2:$I$51,$F$24,0)&amp;" "&amp;$C368),
IF($D368="Höchstens",
           IF(COUNTIF(Dienstplan!AG$6:AG$55,$C368)&lt;=VLOOKUP($C368,Besetzung!$B$2:$I$51,$F$24,0),"","&gt;"&amp;VLOOKUP($C368,Besetzung!$B$2:$I$51,$F$24,0)&amp;" "&amp;$C368),
"sonst"))),
IF($D368="Genau",
           IF(COUNTIF(Dienstplan!AG$6:AG$55,$C368)=VLOOKUP($C368,Besetzung!$B$2:$I$51,AH$351+1,0),"","&lt;&gt;"&amp;VLOOKUP($C368,Besetzung!$B$2:$I$51,AH$351+1,0)&amp;" "&amp;$C368),
IF($D368="Mindestens",
           IF(COUNTIF(Dienstplan!AG$6:AG$55,$C368)&gt;=VLOOKUP($C368,Besetzung!$B$2:$I$51,AH$351+1,0),"","&lt;"&amp;VLOOKUP($C368,Besetzung!$B$2:$I$51,AH$351+1,0)&amp;" "&amp;$C368),
IF($D368="Höchstens",
           IF(COUNTIF(Dienstplan!AG$6:AG$55,$C368)&lt;=VLOOKUP($C368,Besetzung!$B$2:$I$51,AH$351+1,0),"","&gt;"&amp;VLOOKUP($C368,Besetzung!$B$2:$I$51,AH$351+1,0)&amp;" "&amp;$C368),
"sonst")))))</f>
        <v/>
      </c>
      <c r="AI368" s="37" t="str">
        <f>IF($C368="","",
IF(AI$352&lt;&gt;"",IF($D368="Genau",
           IF(COUNTIF(Dienstplan!AH$6:AH$55,$C368)=VLOOKUP($C368,Besetzung!$B$2:$I$51,$F$24,0),"","&lt;&gt;"&amp;VLOOKUP($C368,Besetzung!$B$2:$I$51,$F$24,0)&amp;" "&amp;$C368),
IF($D368="Mindestens",
           IF(COUNTIF(Dienstplan!AH$6:AH$55,$C368)&gt;=VLOOKUP($C368,Besetzung!$B$2:$I$51,$F$24,0),"","&lt;"&amp;VLOOKUP($C368,Besetzung!$B$2:$I$51,$F$24,0)&amp;" "&amp;$C368),
IF($D368="Höchstens",
           IF(COUNTIF(Dienstplan!AH$6:AH$55,$C368)&lt;=VLOOKUP($C368,Besetzung!$B$2:$I$51,$F$24,0),"","&gt;"&amp;VLOOKUP($C368,Besetzung!$B$2:$I$51,$F$24,0)&amp;" "&amp;$C368),
"sonst"))),
IF($D368="Genau",
           IF(COUNTIF(Dienstplan!AH$6:AH$55,$C368)=VLOOKUP($C368,Besetzung!$B$2:$I$51,AI$351+1,0),"","&lt;&gt;"&amp;VLOOKUP($C368,Besetzung!$B$2:$I$51,AI$351+1,0)&amp;" "&amp;$C368),
IF($D368="Mindestens",
           IF(COUNTIF(Dienstplan!AH$6:AH$55,$C368)&gt;=VLOOKUP($C368,Besetzung!$B$2:$I$51,AI$351+1,0),"","&lt;"&amp;VLOOKUP($C368,Besetzung!$B$2:$I$51,AI$351+1,0)&amp;" "&amp;$C368),
IF($D368="Höchstens",
           IF(COUNTIF(Dienstplan!AH$6:AH$55,$C368)&lt;=VLOOKUP($C368,Besetzung!$B$2:$I$51,AI$351+1,0),"","&gt;"&amp;VLOOKUP($C368,Besetzung!$B$2:$I$51,AI$351+1,0)&amp;" "&amp;$C368),
"sonst")))))</f>
        <v/>
      </c>
      <c r="AJ368" s="37" t="str">
        <f>IF($C368="","",
IF(AJ$352&lt;&gt;"",IF($D368="Genau",
           IF(COUNTIF(Dienstplan!AI$6:AI$55,$C368)=VLOOKUP($C368,Besetzung!$B$2:$I$51,$F$24,0),"","&lt;&gt;"&amp;VLOOKUP($C368,Besetzung!$B$2:$I$51,$F$24,0)&amp;" "&amp;$C368),
IF($D368="Mindestens",
           IF(COUNTIF(Dienstplan!AI$6:AI$55,$C368)&gt;=VLOOKUP($C368,Besetzung!$B$2:$I$51,$F$24,0),"","&lt;"&amp;VLOOKUP($C368,Besetzung!$B$2:$I$51,$F$24,0)&amp;" "&amp;$C368),
IF($D368="Höchstens",
           IF(COUNTIF(Dienstplan!AI$6:AI$55,$C368)&lt;=VLOOKUP($C368,Besetzung!$B$2:$I$51,$F$24,0),"","&gt;"&amp;VLOOKUP($C368,Besetzung!$B$2:$I$51,$F$24,0)&amp;" "&amp;$C368),
"sonst"))),
IF($D368="Genau",
           IF(COUNTIF(Dienstplan!AI$6:AI$55,$C368)=VLOOKUP($C368,Besetzung!$B$2:$I$51,AJ$351+1,0),"","&lt;&gt;"&amp;VLOOKUP($C368,Besetzung!$B$2:$I$51,AJ$351+1,0)&amp;" "&amp;$C368),
IF($D368="Mindestens",
           IF(COUNTIF(Dienstplan!AI$6:AI$55,$C368)&gt;=VLOOKUP($C368,Besetzung!$B$2:$I$51,AJ$351+1,0),"","&lt;"&amp;VLOOKUP($C368,Besetzung!$B$2:$I$51,AJ$351+1,0)&amp;" "&amp;$C368),
IF($D368="Höchstens",
           IF(COUNTIF(Dienstplan!AI$6:AI$55,$C368)&lt;=VLOOKUP($C368,Besetzung!$B$2:$I$51,AJ$351+1,0),"","&gt;"&amp;VLOOKUP($C368,Besetzung!$B$2:$I$51,AJ$351+1,0)&amp;" "&amp;$C368),
"sonst")))))</f>
        <v/>
      </c>
      <c r="AK368" s="32" t="str">
        <f>IF($C368="","",
IF(AK$352&lt;&gt;"",IF($D368="Genau",
           IF(COUNTIF(Dienstplan!AJ$6:AJ$55,$C368)=VLOOKUP($C368,Besetzung!$B$2:$I$51,$F$24,0),"","&lt;&gt;"&amp;VLOOKUP($C368,Besetzung!$B$2:$I$51,$F$24,0)&amp;" "&amp;$C368),
IF($D368="Mindestens",
           IF(COUNTIF(Dienstplan!AJ$6:AJ$55,$C368)&gt;=VLOOKUP($C368,Besetzung!$B$2:$I$51,$F$24,0),"","&lt;"&amp;VLOOKUP($C368,Besetzung!$B$2:$I$51,$F$24,0)&amp;" "&amp;$C368),
IF($D368="Höchstens",
           IF(COUNTIF(Dienstplan!AJ$6:AJ$55,$C368)&lt;=VLOOKUP($C368,Besetzung!$B$2:$I$51,$F$24,0),"","&gt;"&amp;VLOOKUP($C368,Besetzung!$B$2:$I$51,$F$24,0)&amp;" "&amp;$C368),
"sonst"))),
IF($D368="Genau",
           IF(COUNTIF(Dienstplan!AJ$6:AJ$55,$C368)=VLOOKUP($C368,Besetzung!$B$2:$I$51,AK$351+1,0),"","&lt;&gt;"&amp;VLOOKUP($C368,Besetzung!$B$2:$I$51,AK$351+1,0)&amp;" "&amp;$C368),
IF($D368="Mindestens",
           IF(COUNTIF(Dienstplan!AJ$6:AJ$55,$C368)&gt;=VLOOKUP($C368,Besetzung!$B$2:$I$51,AK$351+1,0),"","&lt;"&amp;VLOOKUP($C368,Besetzung!$B$2:$I$51,AK$351+1,0)&amp;" "&amp;$C368),
IF($D368="Höchstens",
           IF(COUNTIF(Dienstplan!AJ$6:AJ$55,$C368)&lt;=VLOOKUP($C368,Besetzung!$B$2:$I$51,AK$351+1,0),"","&gt;"&amp;VLOOKUP($C368,Besetzung!$B$2:$I$51,AK$351+1,0)&amp;" "&amp;$C368),
"sonst")))))</f>
        <v/>
      </c>
    </row>
    <row r="369" spans="1:37" x14ac:dyDescent="0.25">
      <c r="A369" s="82" t="str">
        <f>IF(Feiertage!D219&lt;&gt;"",Feiertage!B219,"")</f>
        <v/>
      </c>
      <c r="C369" s="31" t="str">
        <f>Besetzung!B17</f>
        <v/>
      </c>
      <c r="D369">
        <f>Besetzung!J17</f>
        <v>0</v>
      </c>
      <c r="G369" s="31" t="str">
        <f>IF($C369="","",
IF(G$352&lt;&gt;"",IF($D369="Genau",
           IF(COUNTIF(Dienstplan!F$6:F$55,$C369)=VLOOKUP($C369,Besetzung!$B$2:$I$51,$F$24,0),"","&lt;&gt;"&amp;VLOOKUP($C369,Besetzung!$B$2:$I$51,$F$24,0)&amp;" "&amp;$C369),
IF($D369="Mindestens",
           IF(COUNTIF(Dienstplan!F$6:F$55,$C369)&gt;=VLOOKUP($C369,Besetzung!$B$2:$I$51,$F$24,0),"","&lt;"&amp;VLOOKUP($C369,Besetzung!$B$2:$I$51,$F$24,0)&amp;" "&amp;$C369),
IF($D369="Höchstens",
           IF(COUNTIF(Dienstplan!F$6:F$55,$C369)&lt;=VLOOKUP($C369,Besetzung!$B$2:$I$51,$F$24,0),"","&gt;"&amp;VLOOKUP($C369,Besetzung!$B$2:$I$51,$F$24,0)&amp;" "&amp;$C369),
"sonst"))),
IF($D369="Genau",
           IF(COUNTIF(Dienstplan!F$6:F$55,$C369)=VLOOKUP($C369,Besetzung!$B$2:$I$51,G$351+1,0),"","&lt;&gt;"&amp;VLOOKUP($C369,Besetzung!$B$2:$I$51,G$351+1,0)&amp;" "&amp;$C369),
IF($D369="Mindestens",
           IF(COUNTIF(Dienstplan!F$6:F$55,$C369)&gt;=VLOOKUP($C369,Besetzung!$B$2:$I$51,G$351+1,0),"","&lt;"&amp;VLOOKUP($C369,Besetzung!$B$2:$I$51,G$351+1,0)&amp;" "&amp;$C369),
IF($D369="Höchstens",
           IF(COUNTIF(Dienstplan!F$6:F$55,$C369)&lt;=VLOOKUP($C369,Besetzung!$B$2:$I$51,G$351+1,0),"","&gt;"&amp;VLOOKUP($C369,Besetzung!$B$2:$I$51,G$351+1,0)&amp;" "&amp;$C369),
"sonst")))))</f>
        <v/>
      </c>
      <c r="H369" s="37" t="str">
        <f>IF($C369="","",
IF(H$352&lt;&gt;"",IF($D369="Genau",
           IF(COUNTIF(Dienstplan!G$6:G$55,$C369)=VLOOKUP($C369,Besetzung!$B$2:$I$51,$F$24,0),"","&lt;&gt;"&amp;VLOOKUP($C369,Besetzung!$B$2:$I$51,$F$24,0)&amp;" "&amp;$C369),
IF($D369="Mindestens",
           IF(COUNTIF(Dienstplan!G$6:G$55,$C369)&gt;=VLOOKUP($C369,Besetzung!$B$2:$I$51,$F$24,0),"","&lt;"&amp;VLOOKUP($C369,Besetzung!$B$2:$I$51,$F$24,0)&amp;" "&amp;$C369),
IF($D369="Höchstens",
           IF(COUNTIF(Dienstplan!G$6:G$55,$C369)&lt;=VLOOKUP($C369,Besetzung!$B$2:$I$51,$F$24,0),"","&gt;"&amp;VLOOKUP($C369,Besetzung!$B$2:$I$51,$F$24,0)&amp;" "&amp;$C369),
"sonst"))),
IF($D369="Genau",
           IF(COUNTIF(Dienstplan!G$6:G$55,$C369)=VLOOKUP($C369,Besetzung!$B$2:$I$51,H$351+1,0),"","&lt;&gt;"&amp;VLOOKUP($C369,Besetzung!$B$2:$I$51,H$351+1,0)&amp;" "&amp;$C369),
IF($D369="Mindestens",
           IF(COUNTIF(Dienstplan!G$6:G$55,$C369)&gt;=VLOOKUP($C369,Besetzung!$B$2:$I$51,H$351+1,0),"","&lt;"&amp;VLOOKUP($C369,Besetzung!$B$2:$I$51,H$351+1,0)&amp;" "&amp;$C369),
IF($D369="Höchstens",
           IF(COUNTIF(Dienstplan!G$6:G$55,$C369)&lt;=VLOOKUP($C369,Besetzung!$B$2:$I$51,H$351+1,0),"","&gt;"&amp;VLOOKUP($C369,Besetzung!$B$2:$I$51,H$351+1,0)&amp;" "&amp;$C369),
"sonst")))))</f>
        <v/>
      </c>
      <c r="I369" s="37" t="str">
        <f>IF($C369="","",
IF(I$352&lt;&gt;"",IF($D369="Genau",
           IF(COUNTIF(Dienstplan!H$6:H$55,$C369)=VLOOKUP($C369,Besetzung!$B$2:$I$51,$F$24,0),"","&lt;&gt;"&amp;VLOOKUP($C369,Besetzung!$B$2:$I$51,$F$24,0)&amp;" "&amp;$C369),
IF($D369="Mindestens",
           IF(COUNTIF(Dienstplan!H$6:H$55,$C369)&gt;=VLOOKUP($C369,Besetzung!$B$2:$I$51,$F$24,0),"","&lt;"&amp;VLOOKUP($C369,Besetzung!$B$2:$I$51,$F$24,0)&amp;" "&amp;$C369),
IF($D369="Höchstens",
           IF(COUNTIF(Dienstplan!H$6:H$55,$C369)&lt;=VLOOKUP($C369,Besetzung!$B$2:$I$51,$F$24,0),"","&gt;"&amp;VLOOKUP($C369,Besetzung!$B$2:$I$51,$F$24,0)&amp;" "&amp;$C369),
"sonst"))),
IF($D369="Genau",
           IF(COUNTIF(Dienstplan!H$6:H$55,$C369)=VLOOKUP($C369,Besetzung!$B$2:$I$51,I$351+1,0),"","&lt;&gt;"&amp;VLOOKUP($C369,Besetzung!$B$2:$I$51,I$351+1,0)&amp;" "&amp;$C369),
IF($D369="Mindestens",
           IF(COUNTIF(Dienstplan!H$6:H$55,$C369)&gt;=VLOOKUP($C369,Besetzung!$B$2:$I$51,I$351+1,0),"","&lt;"&amp;VLOOKUP($C369,Besetzung!$B$2:$I$51,I$351+1,0)&amp;" "&amp;$C369),
IF($D369="Höchstens",
           IF(COUNTIF(Dienstplan!H$6:H$55,$C369)&lt;=VLOOKUP($C369,Besetzung!$B$2:$I$51,I$351+1,0),"","&gt;"&amp;VLOOKUP($C369,Besetzung!$B$2:$I$51,I$351+1,0)&amp;" "&amp;$C369),
"sonst")))))</f>
        <v/>
      </c>
      <c r="J369" s="37" t="str">
        <f>IF($C369="","",
IF(J$352&lt;&gt;"",IF($D369="Genau",
           IF(COUNTIF(Dienstplan!I$6:I$55,$C369)=VLOOKUP($C369,Besetzung!$B$2:$I$51,$F$24,0),"","&lt;&gt;"&amp;VLOOKUP($C369,Besetzung!$B$2:$I$51,$F$24,0)&amp;" "&amp;$C369),
IF($D369="Mindestens",
           IF(COUNTIF(Dienstplan!I$6:I$55,$C369)&gt;=VLOOKUP($C369,Besetzung!$B$2:$I$51,$F$24,0),"","&lt;"&amp;VLOOKUP($C369,Besetzung!$B$2:$I$51,$F$24,0)&amp;" "&amp;$C369),
IF($D369="Höchstens",
           IF(COUNTIF(Dienstplan!I$6:I$55,$C369)&lt;=VLOOKUP($C369,Besetzung!$B$2:$I$51,$F$24,0),"","&gt;"&amp;VLOOKUP($C369,Besetzung!$B$2:$I$51,$F$24,0)&amp;" "&amp;$C369),
"sonst"))),
IF($D369="Genau",
           IF(COUNTIF(Dienstplan!I$6:I$55,$C369)=VLOOKUP($C369,Besetzung!$B$2:$I$51,J$351+1,0),"","&lt;&gt;"&amp;VLOOKUP($C369,Besetzung!$B$2:$I$51,J$351+1,0)&amp;" "&amp;$C369),
IF($D369="Mindestens",
           IF(COUNTIF(Dienstplan!I$6:I$55,$C369)&gt;=VLOOKUP($C369,Besetzung!$B$2:$I$51,J$351+1,0),"","&lt;"&amp;VLOOKUP($C369,Besetzung!$B$2:$I$51,J$351+1,0)&amp;" "&amp;$C369),
IF($D369="Höchstens",
           IF(COUNTIF(Dienstplan!I$6:I$55,$C369)&lt;=VLOOKUP($C369,Besetzung!$B$2:$I$51,J$351+1,0),"","&gt;"&amp;VLOOKUP($C369,Besetzung!$B$2:$I$51,J$351+1,0)&amp;" "&amp;$C369),
"sonst")))))</f>
        <v/>
      </c>
      <c r="K369" s="37" t="str">
        <f>IF($C369="","",
IF(K$352&lt;&gt;"",IF($D369="Genau",
           IF(COUNTIF(Dienstplan!J$6:J$55,$C369)=VLOOKUP($C369,Besetzung!$B$2:$I$51,$F$24,0),"","&lt;&gt;"&amp;VLOOKUP($C369,Besetzung!$B$2:$I$51,$F$24,0)&amp;" "&amp;$C369),
IF($D369="Mindestens",
           IF(COUNTIF(Dienstplan!J$6:J$55,$C369)&gt;=VLOOKUP($C369,Besetzung!$B$2:$I$51,$F$24,0),"","&lt;"&amp;VLOOKUP($C369,Besetzung!$B$2:$I$51,$F$24,0)&amp;" "&amp;$C369),
IF($D369="Höchstens",
           IF(COUNTIF(Dienstplan!J$6:J$55,$C369)&lt;=VLOOKUP($C369,Besetzung!$B$2:$I$51,$F$24,0),"","&gt;"&amp;VLOOKUP($C369,Besetzung!$B$2:$I$51,$F$24,0)&amp;" "&amp;$C369),
"sonst"))),
IF($D369="Genau",
           IF(COUNTIF(Dienstplan!J$6:J$55,$C369)=VLOOKUP($C369,Besetzung!$B$2:$I$51,K$351+1,0),"","&lt;&gt;"&amp;VLOOKUP($C369,Besetzung!$B$2:$I$51,K$351+1,0)&amp;" "&amp;$C369),
IF($D369="Mindestens",
           IF(COUNTIF(Dienstplan!J$6:J$55,$C369)&gt;=VLOOKUP($C369,Besetzung!$B$2:$I$51,K$351+1,0),"","&lt;"&amp;VLOOKUP($C369,Besetzung!$B$2:$I$51,K$351+1,0)&amp;" "&amp;$C369),
IF($D369="Höchstens",
           IF(COUNTIF(Dienstplan!J$6:J$55,$C369)&lt;=VLOOKUP($C369,Besetzung!$B$2:$I$51,K$351+1,0),"","&gt;"&amp;VLOOKUP($C369,Besetzung!$B$2:$I$51,K$351+1,0)&amp;" "&amp;$C369),
"sonst")))))</f>
        <v/>
      </c>
      <c r="L369" s="37" t="str">
        <f>IF($C369="","",
IF(L$352&lt;&gt;"",IF($D369="Genau",
           IF(COUNTIF(Dienstplan!K$6:K$55,$C369)=VLOOKUP($C369,Besetzung!$B$2:$I$51,$F$24,0),"","&lt;&gt;"&amp;VLOOKUP($C369,Besetzung!$B$2:$I$51,$F$24,0)&amp;" "&amp;$C369),
IF($D369="Mindestens",
           IF(COUNTIF(Dienstplan!K$6:K$55,$C369)&gt;=VLOOKUP($C369,Besetzung!$B$2:$I$51,$F$24,0),"","&lt;"&amp;VLOOKUP($C369,Besetzung!$B$2:$I$51,$F$24,0)&amp;" "&amp;$C369),
IF($D369="Höchstens",
           IF(COUNTIF(Dienstplan!K$6:K$55,$C369)&lt;=VLOOKUP($C369,Besetzung!$B$2:$I$51,$F$24,0),"","&gt;"&amp;VLOOKUP($C369,Besetzung!$B$2:$I$51,$F$24,0)&amp;" "&amp;$C369),
"sonst"))),
IF($D369="Genau",
           IF(COUNTIF(Dienstplan!K$6:K$55,$C369)=VLOOKUP($C369,Besetzung!$B$2:$I$51,L$351+1,0),"","&lt;&gt;"&amp;VLOOKUP($C369,Besetzung!$B$2:$I$51,L$351+1,0)&amp;" "&amp;$C369),
IF($D369="Mindestens",
           IF(COUNTIF(Dienstplan!K$6:K$55,$C369)&gt;=VLOOKUP($C369,Besetzung!$B$2:$I$51,L$351+1,0),"","&lt;"&amp;VLOOKUP($C369,Besetzung!$B$2:$I$51,L$351+1,0)&amp;" "&amp;$C369),
IF($D369="Höchstens",
           IF(COUNTIF(Dienstplan!K$6:K$55,$C369)&lt;=VLOOKUP($C369,Besetzung!$B$2:$I$51,L$351+1,0),"","&gt;"&amp;VLOOKUP($C369,Besetzung!$B$2:$I$51,L$351+1,0)&amp;" "&amp;$C369),
"sonst")))))</f>
        <v/>
      </c>
      <c r="M369" s="37" t="str">
        <f>IF($C369="","",
IF(M$352&lt;&gt;"",IF($D369="Genau",
           IF(COUNTIF(Dienstplan!L$6:L$55,$C369)=VLOOKUP($C369,Besetzung!$B$2:$I$51,$F$24,0),"","&lt;&gt;"&amp;VLOOKUP($C369,Besetzung!$B$2:$I$51,$F$24,0)&amp;" "&amp;$C369),
IF($D369="Mindestens",
           IF(COUNTIF(Dienstplan!L$6:L$55,$C369)&gt;=VLOOKUP($C369,Besetzung!$B$2:$I$51,$F$24,0),"","&lt;"&amp;VLOOKUP($C369,Besetzung!$B$2:$I$51,$F$24,0)&amp;" "&amp;$C369),
IF($D369="Höchstens",
           IF(COUNTIF(Dienstplan!L$6:L$55,$C369)&lt;=VLOOKUP($C369,Besetzung!$B$2:$I$51,$F$24,0),"","&gt;"&amp;VLOOKUP($C369,Besetzung!$B$2:$I$51,$F$24,0)&amp;" "&amp;$C369),
"sonst"))),
IF($D369="Genau",
           IF(COUNTIF(Dienstplan!L$6:L$55,$C369)=VLOOKUP($C369,Besetzung!$B$2:$I$51,M$351+1,0),"","&lt;&gt;"&amp;VLOOKUP($C369,Besetzung!$B$2:$I$51,M$351+1,0)&amp;" "&amp;$C369),
IF($D369="Mindestens",
           IF(COUNTIF(Dienstplan!L$6:L$55,$C369)&gt;=VLOOKUP($C369,Besetzung!$B$2:$I$51,M$351+1,0),"","&lt;"&amp;VLOOKUP($C369,Besetzung!$B$2:$I$51,M$351+1,0)&amp;" "&amp;$C369),
IF($D369="Höchstens",
           IF(COUNTIF(Dienstplan!L$6:L$55,$C369)&lt;=VLOOKUP($C369,Besetzung!$B$2:$I$51,M$351+1,0),"","&gt;"&amp;VLOOKUP($C369,Besetzung!$B$2:$I$51,M$351+1,0)&amp;" "&amp;$C369),
"sonst")))))</f>
        <v/>
      </c>
      <c r="N369" s="37" t="str">
        <f>IF($C369="","",
IF(N$352&lt;&gt;"",IF($D369="Genau",
           IF(COUNTIF(Dienstplan!M$6:M$55,$C369)=VLOOKUP($C369,Besetzung!$B$2:$I$51,$F$24,0),"","&lt;&gt;"&amp;VLOOKUP($C369,Besetzung!$B$2:$I$51,$F$24,0)&amp;" "&amp;$C369),
IF($D369="Mindestens",
           IF(COUNTIF(Dienstplan!M$6:M$55,$C369)&gt;=VLOOKUP($C369,Besetzung!$B$2:$I$51,$F$24,0),"","&lt;"&amp;VLOOKUP($C369,Besetzung!$B$2:$I$51,$F$24,0)&amp;" "&amp;$C369),
IF($D369="Höchstens",
           IF(COUNTIF(Dienstplan!M$6:M$55,$C369)&lt;=VLOOKUP($C369,Besetzung!$B$2:$I$51,$F$24,0),"","&gt;"&amp;VLOOKUP($C369,Besetzung!$B$2:$I$51,$F$24,0)&amp;" "&amp;$C369),
"sonst"))),
IF($D369="Genau",
           IF(COUNTIF(Dienstplan!M$6:M$55,$C369)=VLOOKUP($C369,Besetzung!$B$2:$I$51,N$351+1,0),"","&lt;&gt;"&amp;VLOOKUP($C369,Besetzung!$B$2:$I$51,N$351+1,0)&amp;" "&amp;$C369),
IF($D369="Mindestens",
           IF(COUNTIF(Dienstplan!M$6:M$55,$C369)&gt;=VLOOKUP($C369,Besetzung!$B$2:$I$51,N$351+1,0),"","&lt;"&amp;VLOOKUP($C369,Besetzung!$B$2:$I$51,N$351+1,0)&amp;" "&amp;$C369),
IF($D369="Höchstens",
           IF(COUNTIF(Dienstplan!M$6:M$55,$C369)&lt;=VLOOKUP($C369,Besetzung!$B$2:$I$51,N$351+1,0),"","&gt;"&amp;VLOOKUP($C369,Besetzung!$B$2:$I$51,N$351+1,0)&amp;" "&amp;$C369),
"sonst")))))</f>
        <v/>
      </c>
      <c r="O369" s="37" t="str">
        <f>IF($C369="","",
IF(O$352&lt;&gt;"",IF($D369="Genau",
           IF(COUNTIF(Dienstplan!N$6:N$55,$C369)=VLOOKUP($C369,Besetzung!$B$2:$I$51,$F$24,0),"","&lt;&gt;"&amp;VLOOKUP($C369,Besetzung!$B$2:$I$51,$F$24,0)&amp;" "&amp;$C369),
IF($D369="Mindestens",
           IF(COUNTIF(Dienstplan!N$6:N$55,$C369)&gt;=VLOOKUP($C369,Besetzung!$B$2:$I$51,$F$24,0),"","&lt;"&amp;VLOOKUP($C369,Besetzung!$B$2:$I$51,$F$24,0)&amp;" "&amp;$C369),
IF($D369="Höchstens",
           IF(COUNTIF(Dienstplan!N$6:N$55,$C369)&lt;=VLOOKUP($C369,Besetzung!$B$2:$I$51,$F$24,0),"","&gt;"&amp;VLOOKUP($C369,Besetzung!$B$2:$I$51,$F$24,0)&amp;" "&amp;$C369),
"sonst"))),
IF($D369="Genau",
           IF(COUNTIF(Dienstplan!N$6:N$55,$C369)=VLOOKUP($C369,Besetzung!$B$2:$I$51,O$351+1,0),"","&lt;&gt;"&amp;VLOOKUP($C369,Besetzung!$B$2:$I$51,O$351+1,0)&amp;" "&amp;$C369),
IF($D369="Mindestens",
           IF(COUNTIF(Dienstplan!N$6:N$55,$C369)&gt;=VLOOKUP($C369,Besetzung!$B$2:$I$51,O$351+1,0),"","&lt;"&amp;VLOOKUP($C369,Besetzung!$B$2:$I$51,O$351+1,0)&amp;" "&amp;$C369),
IF($D369="Höchstens",
           IF(COUNTIF(Dienstplan!N$6:N$55,$C369)&lt;=VLOOKUP($C369,Besetzung!$B$2:$I$51,O$351+1,0),"","&gt;"&amp;VLOOKUP($C369,Besetzung!$B$2:$I$51,O$351+1,0)&amp;" "&amp;$C369),
"sonst")))))</f>
        <v/>
      </c>
      <c r="P369" s="37" t="str">
        <f>IF($C369="","",
IF(P$352&lt;&gt;"",IF($D369="Genau",
           IF(COUNTIF(Dienstplan!O$6:O$55,$C369)=VLOOKUP($C369,Besetzung!$B$2:$I$51,$F$24,0),"","&lt;&gt;"&amp;VLOOKUP($C369,Besetzung!$B$2:$I$51,$F$24,0)&amp;" "&amp;$C369),
IF($D369="Mindestens",
           IF(COUNTIF(Dienstplan!O$6:O$55,$C369)&gt;=VLOOKUP($C369,Besetzung!$B$2:$I$51,$F$24,0),"","&lt;"&amp;VLOOKUP($C369,Besetzung!$B$2:$I$51,$F$24,0)&amp;" "&amp;$C369),
IF($D369="Höchstens",
           IF(COUNTIF(Dienstplan!O$6:O$55,$C369)&lt;=VLOOKUP($C369,Besetzung!$B$2:$I$51,$F$24,0),"","&gt;"&amp;VLOOKUP($C369,Besetzung!$B$2:$I$51,$F$24,0)&amp;" "&amp;$C369),
"sonst"))),
IF($D369="Genau",
           IF(COUNTIF(Dienstplan!O$6:O$55,$C369)=VLOOKUP($C369,Besetzung!$B$2:$I$51,P$351+1,0),"","&lt;&gt;"&amp;VLOOKUP($C369,Besetzung!$B$2:$I$51,P$351+1,0)&amp;" "&amp;$C369),
IF($D369="Mindestens",
           IF(COUNTIF(Dienstplan!O$6:O$55,$C369)&gt;=VLOOKUP($C369,Besetzung!$B$2:$I$51,P$351+1,0),"","&lt;"&amp;VLOOKUP($C369,Besetzung!$B$2:$I$51,P$351+1,0)&amp;" "&amp;$C369),
IF($D369="Höchstens",
           IF(COUNTIF(Dienstplan!O$6:O$55,$C369)&lt;=VLOOKUP($C369,Besetzung!$B$2:$I$51,P$351+1,0),"","&gt;"&amp;VLOOKUP($C369,Besetzung!$B$2:$I$51,P$351+1,0)&amp;" "&amp;$C369),
"sonst")))))</f>
        <v/>
      </c>
      <c r="Q369" s="37" t="str">
        <f>IF($C369="","",
IF(Q$352&lt;&gt;"",IF($D369="Genau",
           IF(COUNTIF(Dienstplan!P$6:P$55,$C369)=VLOOKUP($C369,Besetzung!$B$2:$I$51,$F$24,0),"","&lt;&gt;"&amp;VLOOKUP($C369,Besetzung!$B$2:$I$51,$F$24,0)&amp;" "&amp;$C369),
IF($D369="Mindestens",
           IF(COUNTIF(Dienstplan!P$6:P$55,$C369)&gt;=VLOOKUP($C369,Besetzung!$B$2:$I$51,$F$24,0),"","&lt;"&amp;VLOOKUP($C369,Besetzung!$B$2:$I$51,$F$24,0)&amp;" "&amp;$C369),
IF($D369="Höchstens",
           IF(COUNTIF(Dienstplan!P$6:P$55,$C369)&lt;=VLOOKUP($C369,Besetzung!$B$2:$I$51,$F$24,0),"","&gt;"&amp;VLOOKUP($C369,Besetzung!$B$2:$I$51,$F$24,0)&amp;" "&amp;$C369),
"sonst"))),
IF($D369="Genau",
           IF(COUNTIF(Dienstplan!P$6:P$55,$C369)=VLOOKUP($C369,Besetzung!$B$2:$I$51,Q$351+1,0),"","&lt;&gt;"&amp;VLOOKUP($C369,Besetzung!$B$2:$I$51,Q$351+1,0)&amp;" "&amp;$C369),
IF($D369="Mindestens",
           IF(COUNTIF(Dienstplan!P$6:P$55,$C369)&gt;=VLOOKUP($C369,Besetzung!$B$2:$I$51,Q$351+1,0),"","&lt;"&amp;VLOOKUP($C369,Besetzung!$B$2:$I$51,Q$351+1,0)&amp;" "&amp;$C369),
IF($D369="Höchstens",
           IF(COUNTIF(Dienstplan!P$6:P$55,$C369)&lt;=VLOOKUP($C369,Besetzung!$B$2:$I$51,Q$351+1,0),"","&gt;"&amp;VLOOKUP($C369,Besetzung!$B$2:$I$51,Q$351+1,0)&amp;" "&amp;$C369),
"sonst")))))</f>
        <v/>
      </c>
      <c r="R369" s="37" t="str">
        <f>IF($C369="","",
IF(R$352&lt;&gt;"",IF($D369="Genau",
           IF(COUNTIF(Dienstplan!Q$6:Q$55,$C369)=VLOOKUP($C369,Besetzung!$B$2:$I$51,$F$24,0),"","&lt;&gt;"&amp;VLOOKUP($C369,Besetzung!$B$2:$I$51,$F$24,0)&amp;" "&amp;$C369),
IF($D369="Mindestens",
           IF(COUNTIF(Dienstplan!Q$6:Q$55,$C369)&gt;=VLOOKUP($C369,Besetzung!$B$2:$I$51,$F$24,0),"","&lt;"&amp;VLOOKUP($C369,Besetzung!$B$2:$I$51,$F$24,0)&amp;" "&amp;$C369),
IF($D369="Höchstens",
           IF(COUNTIF(Dienstplan!Q$6:Q$55,$C369)&lt;=VLOOKUP($C369,Besetzung!$B$2:$I$51,$F$24,0),"","&gt;"&amp;VLOOKUP($C369,Besetzung!$B$2:$I$51,$F$24,0)&amp;" "&amp;$C369),
"sonst"))),
IF($D369="Genau",
           IF(COUNTIF(Dienstplan!Q$6:Q$55,$C369)=VLOOKUP($C369,Besetzung!$B$2:$I$51,R$351+1,0),"","&lt;&gt;"&amp;VLOOKUP($C369,Besetzung!$B$2:$I$51,R$351+1,0)&amp;" "&amp;$C369),
IF($D369="Mindestens",
           IF(COUNTIF(Dienstplan!Q$6:Q$55,$C369)&gt;=VLOOKUP($C369,Besetzung!$B$2:$I$51,R$351+1,0),"","&lt;"&amp;VLOOKUP($C369,Besetzung!$B$2:$I$51,R$351+1,0)&amp;" "&amp;$C369),
IF($D369="Höchstens",
           IF(COUNTIF(Dienstplan!Q$6:Q$55,$C369)&lt;=VLOOKUP($C369,Besetzung!$B$2:$I$51,R$351+1,0),"","&gt;"&amp;VLOOKUP($C369,Besetzung!$B$2:$I$51,R$351+1,0)&amp;" "&amp;$C369),
"sonst")))))</f>
        <v/>
      </c>
      <c r="S369" s="37" t="str">
        <f>IF($C369="","",
IF(S$352&lt;&gt;"",IF($D369="Genau",
           IF(COUNTIF(Dienstplan!R$6:R$55,$C369)=VLOOKUP($C369,Besetzung!$B$2:$I$51,$F$24,0),"","&lt;&gt;"&amp;VLOOKUP($C369,Besetzung!$B$2:$I$51,$F$24,0)&amp;" "&amp;$C369),
IF($D369="Mindestens",
           IF(COUNTIF(Dienstplan!R$6:R$55,$C369)&gt;=VLOOKUP($C369,Besetzung!$B$2:$I$51,$F$24,0),"","&lt;"&amp;VLOOKUP($C369,Besetzung!$B$2:$I$51,$F$24,0)&amp;" "&amp;$C369),
IF($D369="Höchstens",
           IF(COUNTIF(Dienstplan!R$6:R$55,$C369)&lt;=VLOOKUP($C369,Besetzung!$B$2:$I$51,$F$24,0),"","&gt;"&amp;VLOOKUP($C369,Besetzung!$B$2:$I$51,$F$24,0)&amp;" "&amp;$C369),
"sonst"))),
IF($D369="Genau",
           IF(COUNTIF(Dienstplan!R$6:R$55,$C369)=VLOOKUP($C369,Besetzung!$B$2:$I$51,S$351+1,0),"","&lt;&gt;"&amp;VLOOKUP($C369,Besetzung!$B$2:$I$51,S$351+1,0)&amp;" "&amp;$C369),
IF($D369="Mindestens",
           IF(COUNTIF(Dienstplan!R$6:R$55,$C369)&gt;=VLOOKUP($C369,Besetzung!$B$2:$I$51,S$351+1,0),"","&lt;"&amp;VLOOKUP($C369,Besetzung!$B$2:$I$51,S$351+1,0)&amp;" "&amp;$C369),
IF($D369="Höchstens",
           IF(COUNTIF(Dienstplan!R$6:R$55,$C369)&lt;=VLOOKUP($C369,Besetzung!$B$2:$I$51,S$351+1,0),"","&gt;"&amp;VLOOKUP($C369,Besetzung!$B$2:$I$51,S$351+1,0)&amp;" "&amp;$C369),
"sonst")))))</f>
        <v/>
      </c>
      <c r="T369" s="37" t="str">
        <f>IF($C369="","",
IF(T$352&lt;&gt;"",IF($D369="Genau",
           IF(COUNTIF(Dienstplan!S$6:S$55,$C369)=VLOOKUP($C369,Besetzung!$B$2:$I$51,$F$24,0),"","&lt;&gt;"&amp;VLOOKUP($C369,Besetzung!$B$2:$I$51,$F$24,0)&amp;" "&amp;$C369),
IF($D369="Mindestens",
           IF(COUNTIF(Dienstplan!S$6:S$55,$C369)&gt;=VLOOKUP($C369,Besetzung!$B$2:$I$51,$F$24,0),"","&lt;"&amp;VLOOKUP($C369,Besetzung!$B$2:$I$51,$F$24,0)&amp;" "&amp;$C369),
IF($D369="Höchstens",
           IF(COUNTIF(Dienstplan!S$6:S$55,$C369)&lt;=VLOOKUP($C369,Besetzung!$B$2:$I$51,$F$24,0),"","&gt;"&amp;VLOOKUP($C369,Besetzung!$B$2:$I$51,$F$24,0)&amp;" "&amp;$C369),
"sonst"))),
IF($D369="Genau",
           IF(COUNTIF(Dienstplan!S$6:S$55,$C369)=VLOOKUP($C369,Besetzung!$B$2:$I$51,T$351+1,0),"","&lt;&gt;"&amp;VLOOKUP($C369,Besetzung!$B$2:$I$51,T$351+1,0)&amp;" "&amp;$C369),
IF($D369="Mindestens",
           IF(COUNTIF(Dienstplan!S$6:S$55,$C369)&gt;=VLOOKUP($C369,Besetzung!$B$2:$I$51,T$351+1,0),"","&lt;"&amp;VLOOKUP($C369,Besetzung!$B$2:$I$51,T$351+1,0)&amp;" "&amp;$C369),
IF($D369="Höchstens",
           IF(COUNTIF(Dienstplan!S$6:S$55,$C369)&lt;=VLOOKUP($C369,Besetzung!$B$2:$I$51,T$351+1,0),"","&gt;"&amp;VLOOKUP($C369,Besetzung!$B$2:$I$51,T$351+1,0)&amp;" "&amp;$C369),
"sonst")))))</f>
        <v/>
      </c>
      <c r="U369" s="37" t="str">
        <f>IF($C369="","",
IF(U$352&lt;&gt;"",IF($D369="Genau",
           IF(COUNTIF(Dienstplan!T$6:T$55,$C369)=VLOOKUP($C369,Besetzung!$B$2:$I$51,$F$24,0),"","&lt;&gt;"&amp;VLOOKUP($C369,Besetzung!$B$2:$I$51,$F$24,0)&amp;" "&amp;$C369),
IF($D369="Mindestens",
           IF(COUNTIF(Dienstplan!T$6:T$55,$C369)&gt;=VLOOKUP($C369,Besetzung!$B$2:$I$51,$F$24,0),"","&lt;"&amp;VLOOKUP($C369,Besetzung!$B$2:$I$51,$F$24,0)&amp;" "&amp;$C369),
IF($D369="Höchstens",
           IF(COUNTIF(Dienstplan!T$6:T$55,$C369)&lt;=VLOOKUP($C369,Besetzung!$B$2:$I$51,$F$24,0),"","&gt;"&amp;VLOOKUP($C369,Besetzung!$B$2:$I$51,$F$24,0)&amp;" "&amp;$C369),
"sonst"))),
IF($D369="Genau",
           IF(COUNTIF(Dienstplan!T$6:T$55,$C369)=VLOOKUP($C369,Besetzung!$B$2:$I$51,U$351+1,0),"","&lt;&gt;"&amp;VLOOKUP($C369,Besetzung!$B$2:$I$51,U$351+1,0)&amp;" "&amp;$C369),
IF($D369="Mindestens",
           IF(COUNTIF(Dienstplan!T$6:T$55,$C369)&gt;=VLOOKUP($C369,Besetzung!$B$2:$I$51,U$351+1,0),"","&lt;"&amp;VLOOKUP($C369,Besetzung!$B$2:$I$51,U$351+1,0)&amp;" "&amp;$C369),
IF($D369="Höchstens",
           IF(COUNTIF(Dienstplan!T$6:T$55,$C369)&lt;=VLOOKUP($C369,Besetzung!$B$2:$I$51,U$351+1,0),"","&gt;"&amp;VLOOKUP($C369,Besetzung!$B$2:$I$51,U$351+1,0)&amp;" "&amp;$C369),
"sonst")))))</f>
        <v/>
      </c>
      <c r="V369" s="37" t="str">
        <f>IF($C369="","",
IF(V$352&lt;&gt;"",IF($D369="Genau",
           IF(COUNTIF(Dienstplan!U$6:U$55,$C369)=VLOOKUP($C369,Besetzung!$B$2:$I$51,$F$24,0),"","&lt;&gt;"&amp;VLOOKUP($C369,Besetzung!$B$2:$I$51,$F$24,0)&amp;" "&amp;$C369),
IF($D369="Mindestens",
           IF(COUNTIF(Dienstplan!U$6:U$55,$C369)&gt;=VLOOKUP($C369,Besetzung!$B$2:$I$51,$F$24,0),"","&lt;"&amp;VLOOKUP($C369,Besetzung!$B$2:$I$51,$F$24,0)&amp;" "&amp;$C369),
IF($D369="Höchstens",
           IF(COUNTIF(Dienstplan!U$6:U$55,$C369)&lt;=VLOOKUP($C369,Besetzung!$B$2:$I$51,$F$24,0),"","&gt;"&amp;VLOOKUP($C369,Besetzung!$B$2:$I$51,$F$24,0)&amp;" "&amp;$C369),
"sonst"))),
IF($D369="Genau",
           IF(COUNTIF(Dienstplan!U$6:U$55,$C369)=VLOOKUP($C369,Besetzung!$B$2:$I$51,V$351+1,0),"","&lt;&gt;"&amp;VLOOKUP($C369,Besetzung!$B$2:$I$51,V$351+1,0)&amp;" "&amp;$C369),
IF($D369="Mindestens",
           IF(COUNTIF(Dienstplan!U$6:U$55,$C369)&gt;=VLOOKUP($C369,Besetzung!$B$2:$I$51,V$351+1,0),"","&lt;"&amp;VLOOKUP($C369,Besetzung!$B$2:$I$51,V$351+1,0)&amp;" "&amp;$C369),
IF($D369="Höchstens",
           IF(COUNTIF(Dienstplan!U$6:U$55,$C369)&lt;=VLOOKUP($C369,Besetzung!$B$2:$I$51,V$351+1,0),"","&gt;"&amp;VLOOKUP($C369,Besetzung!$B$2:$I$51,V$351+1,0)&amp;" "&amp;$C369),
"sonst")))))</f>
        <v/>
      </c>
      <c r="W369" s="37" t="str">
        <f>IF($C369="","",
IF(W$352&lt;&gt;"",IF($D369="Genau",
           IF(COUNTIF(Dienstplan!V$6:V$55,$C369)=VLOOKUP($C369,Besetzung!$B$2:$I$51,$F$24,0),"","&lt;&gt;"&amp;VLOOKUP($C369,Besetzung!$B$2:$I$51,$F$24,0)&amp;" "&amp;$C369),
IF($D369="Mindestens",
           IF(COUNTIF(Dienstplan!V$6:V$55,$C369)&gt;=VLOOKUP($C369,Besetzung!$B$2:$I$51,$F$24,0),"","&lt;"&amp;VLOOKUP($C369,Besetzung!$B$2:$I$51,$F$24,0)&amp;" "&amp;$C369),
IF($D369="Höchstens",
           IF(COUNTIF(Dienstplan!V$6:V$55,$C369)&lt;=VLOOKUP($C369,Besetzung!$B$2:$I$51,$F$24,0),"","&gt;"&amp;VLOOKUP($C369,Besetzung!$B$2:$I$51,$F$24,0)&amp;" "&amp;$C369),
"sonst"))),
IF($D369="Genau",
           IF(COUNTIF(Dienstplan!V$6:V$55,$C369)=VLOOKUP($C369,Besetzung!$B$2:$I$51,W$351+1,0),"","&lt;&gt;"&amp;VLOOKUP($C369,Besetzung!$B$2:$I$51,W$351+1,0)&amp;" "&amp;$C369),
IF($D369="Mindestens",
           IF(COUNTIF(Dienstplan!V$6:V$55,$C369)&gt;=VLOOKUP($C369,Besetzung!$B$2:$I$51,W$351+1,0),"","&lt;"&amp;VLOOKUP($C369,Besetzung!$B$2:$I$51,W$351+1,0)&amp;" "&amp;$C369),
IF($D369="Höchstens",
           IF(COUNTIF(Dienstplan!V$6:V$55,$C369)&lt;=VLOOKUP($C369,Besetzung!$B$2:$I$51,W$351+1,0),"","&gt;"&amp;VLOOKUP($C369,Besetzung!$B$2:$I$51,W$351+1,0)&amp;" "&amp;$C369),
"sonst")))))</f>
        <v/>
      </c>
      <c r="X369" s="37" t="str">
        <f>IF($C369="","",
IF(X$352&lt;&gt;"",IF($D369="Genau",
           IF(COUNTIF(Dienstplan!W$6:W$55,$C369)=VLOOKUP($C369,Besetzung!$B$2:$I$51,$F$24,0),"","&lt;&gt;"&amp;VLOOKUP($C369,Besetzung!$B$2:$I$51,$F$24,0)&amp;" "&amp;$C369),
IF($D369="Mindestens",
           IF(COUNTIF(Dienstplan!W$6:W$55,$C369)&gt;=VLOOKUP($C369,Besetzung!$B$2:$I$51,$F$24,0),"","&lt;"&amp;VLOOKUP($C369,Besetzung!$B$2:$I$51,$F$24,0)&amp;" "&amp;$C369),
IF($D369="Höchstens",
           IF(COUNTIF(Dienstplan!W$6:W$55,$C369)&lt;=VLOOKUP($C369,Besetzung!$B$2:$I$51,$F$24,0),"","&gt;"&amp;VLOOKUP($C369,Besetzung!$B$2:$I$51,$F$24,0)&amp;" "&amp;$C369),
"sonst"))),
IF($D369="Genau",
           IF(COUNTIF(Dienstplan!W$6:W$55,$C369)=VLOOKUP($C369,Besetzung!$B$2:$I$51,X$351+1,0),"","&lt;&gt;"&amp;VLOOKUP($C369,Besetzung!$B$2:$I$51,X$351+1,0)&amp;" "&amp;$C369),
IF($D369="Mindestens",
           IF(COUNTIF(Dienstplan!W$6:W$55,$C369)&gt;=VLOOKUP($C369,Besetzung!$B$2:$I$51,X$351+1,0),"","&lt;"&amp;VLOOKUP($C369,Besetzung!$B$2:$I$51,X$351+1,0)&amp;" "&amp;$C369),
IF($D369="Höchstens",
           IF(COUNTIF(Dienstplan!W$6:W$55,$C369)&lt;=VLOOKUP($C369,Besetzung!$B$2:$I$51,X$351+1,0),"","&gt;"&amp;VLOOKUP($C369,Besetzung!$B$2:$I$51,X$351+1,0)&amp;" "&amp;$C369),
"sonst")))))</f>
        <v/>
      </c>
      <c r="Y369" s="37" t="str">
        <f>IF($C369="","",
IF(Y$352&lt;&gt;"",IF($D369="Genau",
           IF(COUNTIF(Dienstplan!X$6:X$55,$C369)=VLOOKUP($C369,Besetzung!$B$2:$I$51,$F$24,0),"","&lt;&gt;"&amp;VLOOKUP($C369,Besetzung!$B$2:$I$51,$F$24,0)&amp;" "&amp;$C369),
IF($D369="Mindestens",
           IF(COUNTIF(Dienstplan!X$6:X$55,$C369)&gt;=VLOOKUP($C369,Besetzung!$B$2:$I$51,$F$24,0),"","&lt;"&amp;VLOOKUP($C369,Besetzung!$B$2:$I$51,$F$24,0)&amp;" "&amp;$C369),
IF($D369="Höchstens",
           IF(COUNTIF(Dienstplan!X$6:X$55,$C369)&lt;=VLOOKUP($C369,Besetzung!$B$2:$I$51,$F$24,0),"","&gt;"&amp;VLOOKUP($C369,Besetzung!$B$2:$I$51,$F$24,0)&amp;" "&amp;$C369),
"sonst"))),
IF($D369="Genau",
           IF(COUNTIF(Dienstplan!X$6:X$55,$C369)=VLOOKUP($C369,Besetzung!$B$2:$I$51,Y$351+1,0),"","&lt;&gt;"&amp;VLOOKUP($C369,Besetzung!$B$2:$I$51,Y$351+1,0)&amp;" "&amp;$C369),
IF($D369="Mindestens",
           IF(COUNTIF(Dienstplan!X$6:X$55,$C369)&gt;=VLOOKUP($C369,Besetzung!$B$2:$I$51,Y$351+1,0),"","&lt;"&amp;VLOOKUP($C369,Besetzung!$B$2:$I$51,Y$351+1,0)&amp;" "&amp;$C369),
IF($D369="Höchstens",
           IF(COUNTIF(Dienstplan!X$6:X$55,$C369)&lt;=VLOOKUP($C369,Besetzung!$B$2:$I$51,Y$351+1,0),"","&gt;"&amp;VLOOKUP($C369,Besetzung!$B$2:$I$51,Y$351+1,0)&amp;" "&amp;$C369),
"sonst")))))</f>
        <v/>
      </c>
      <c r="Z369" s="37" t="str">
        <f>IF($C369="","",
IF(Z$352&lt;&gt;"",IF($D369="Genau",
           IF(COUNTIF(Dienstplan!Y$6:Y$55,$C369)=VLOOKUP($C369,Besetzung!$B$2:$I$51,$F$24,0),"","&lt;&gt;"&amp;VLOOKUP($C369,Besetzung!$B$2:$I$51,$F$24,0)&amp;" "&amp;$C369),
IF($D369="Mindestens",
           IF(COUNTIF(Dienstplan!Y$6:Y$55,$C369)&gt;=VLOOKUP($C369,Besetzung!$B$2:$I$51,$F$24,0),"","&lt;"&amp;VLOOKUP($C369,Besetzung!$B$2:$I$51,$F$24,0)&amp;" "&amp;$C369),
IF($D369="Höchstens",
           IF(COUNTIF(Dienstplan!Y$6:Y$55,$C369)&lt;=VLOOKUP($C369,Besetzung!$B$2:$I$51,$F$24,0),"","&gt;"&amp;VLOOKUP($C369,Besetzung!$B$2:$I$51,$F$24,0)&amp;" "&amp;$C369),
"sonst"))),
IF($D369="Genau",
           IF(COUNTIF(Dienstplan!Y$6:Y$55,$C369)=VLOOKUP($C369,Besetzung!$B$2:$I$51,Z$351+1,0),"","&lt;&gt;"&amp;VLOOKUP($C369,Besetzung!$B$2:$I$51,Z$351+1,0)&amp;" "&amp;$C369),
IF($D369="Mindestens",
           IF(COUNTIF(Dienstplan!Y$6:Y$55,$C369)&gt;=VLOOKUP($C369,Besetzung!$B$2:$I$51,Z$351+1,0),"","&lt;"&amp;VLOOKUP($C369,Besetzung!$B$2:$I$51,Z$351+1,0)&amp;" "&amp;$C369),
IF($D369="Höchstens",
           IF(COUNTIF(Dienstplan!Y$6:Y$55,$C369)&lt;=VLOOKUP($C369,Besetzung!$B$2:$I$51,Z$351+1,0),"","&gt;"&amp;VLOOKUP($C369,Besetzung!$B$2:$I$51,Z$351+1,0)&amp;" "&amp;$C369),
"sonst")))))</f>
        <v/>
      </c>
      <c r="AA369" s="37" t="str">
        <f>IF($C369="","",
IF(AA$352&lt;&gt;"",IF($D369="Genau",
           IF(COUNTIF(Dienstplan!Z$6:Z$55,$C369)=VLOOKUP($C369,Besetzung!$B$2:$I$51,$F$24,0),"","&lt;&gt;"&amp;VLOOKUP($C369,Besetzung!$B$2:$I$51,$F$24,0)&amp;" "&amp;$C369),
IF($D369="Mindestens",
           IF(COUNTIF(Dienstplan!Z$6:Z$55,$C369)&gt;=VLOOKUP($C369,Besetzung!$B$2:$I$51,$F$24,0),"","&lt;"&amp;VLOOKUP($C369,Besetzung!$B$2:$I$51,$F$24,0)&amp;" "&amp;$C369),
IF($D369="Höchstens",
           IF(COUNTIF(Dienstplan!Z$6:Z$55,$C369)&lt;=VLOOKUP($C369,Besetzung!$B$2:$I$51,$F$24,0),"","&gt;"&amp;VLOOKUP($C369,Besetzung!$B$2:$I$51,$F$24,0)&amp;" "&amp;$C369),
"sonst"))),
IF($D369="Genau",
           IF(COUNTIF(Dienstplan!Z$6:Z$55,$C369)=VLOOKUP($C369,Besetzung!$B$2:$I$51,AA$351+1,0),"","&lt;&gt;"&amp;VLOOKUP($C369,Besetzung!$B$2:$I$51,AA$351+1,0)&amp;" "&amp;$C369),
IF($D369="Mindestens",
           IF(COUNTIF(Dienstplan!Z$6:Z$55,$C369)&gt;=VLOOKUP($C369,Besetzung!$B$2:$I$51,AA$351+1,0),"","&lt;"&amp;VLOOKUP($C369,Besetzung!$B$2:$I$51,AA$351+1,0)&amp;" "&amp;$C369),
IF($D369="Höchstens",
           IF(COUNTIF(Dienstplan!Z$6:Z$55,$C369)&lt;=VLOOKUP($C369,Besetzung!$B$2:$I$51,AA$351+1,0),"","&gt;"&amp;VLOOKUP($C369,Besetzung!$B$2:$I$51,AA$351+1,0)&amp;" "&amp;$C369),
"sonst")))))</f>
        <v/>
      </c>
      <c r="AB369" s="37" t="str">
        <f>IF($C369="","",
IF(AB$352&lt;&gt;"",IF($D369="Genau",
           IF(COUNTIF(Dienstplan!AA$6:AA$55,$C369)=VLOOKUP($C369,Besetzung!$B$2:$I$51,$F$24,0),"","&lt;&gt;"&amp;VLOOKUP($C369,Besetzung!$B$2:$I$51,$F$24,0)&amp;" "&amp;$C369),
IF($D369="Mindestens",
           IF(COUNTIF(Dienstplan!AA$6:AA$55,$C369)&gt;=VLOOKUP($C369,Besetzung!$B$2:$I$51,$F$24,0),"","&lt;"&amp;VLOOKUP($C369,Besetzung!$B$2:$I$51,$F$24,0)&amp;" "&amp;$C369),
IF($D369="Höchstens",
           IF(COUNTIF(Dienstplan!AA$6:AA$55,$C369)&lt;=VLOOKUP($C369,Besetzung!$B$2:$I$51,$F$24,0),"","&gt;"&amp;VLOOKUP($C369,Besetzung!$B$2:$I$51,$F$24,0)&amp;" "&amp;$C369),
"sonst"))),
IF($D369="Genau",
           IF(COUNTIF(Dienstplan!AA$6:AA$55,$C369)=VLOOKUP($C369,Besetzung!$B$2:$I$51,AB$351+1,0),"","&lt;&gt;"&amp;VLOOKUP($C369,Besetzung!$B$2:$I$51,AB$351+1,0)&amp;" "&amp;$C369),
IF($D369="Mindestens",
           IF(COUNTIF(Dienstplan!AA$6:AA$55,$C369)&gt;=VLOOKUP($C369,Besetzung!$B$2:$I$51,AB$351+1,0),"","&lt;"&amp;VLOOKUP($C369,Besetzung!$B$2:$I$51,AB$351+1,0)&amp;" "&amp;$C369),
IF($D369="Höchstens",
           IF(COUNTIF(Dienstplan!AA$6:AA$55,$C369)&lt;=VLOOKUP($C369,Besetzung!$B$2:$I$51,AB$351+1,0),"","&gt;"&amp;VLOOKUP($C369,Besetzung!$B$2:$I$51,AB$351+1,0)&amp;" "&amp;$C369),
"sonst")))))</f>
        <v/>
      </c>
      <c r="AC369" s="37" t="str">
        <f>IF($C369="","",
IF(AC$352&lt;&gt;"",IF($D369="Genau",
           IF(COUNTIF(Dienstplan!AB$6:AB$55,$C369)=VLOOKUP($C369,Besetzung!$B$2:$I$51,$F$24,0),"","&lt;&gt;"&amp;VLOOKUP($C369,Besetzung!$B$2:$I$51,$F$24,0)&amp;" "&amp;$C369),
IF($D369="Mindestens",
           IF(COUNTIF(Dienstplan!AB$6:AB$55,$C369)&gt;=VLOOKUP($C369,Besetzung!$B$2:$I$51,$F$24,0),"","&lt;"&amp;VLOOKUP($C369,Besetzung!$B$2:$I$51,$F$24,0)&amp;" "&amp;$C369),
IF($D369="Höchstens",
           IF(COUNTIF(Dienstplan!AB$6:AB$55,$C369)&lt;=VLOOKUP($C369,Besetzung!$B$2:$I$51,$F$24,0),"","&gt;"&amp;VLOOKUP($C369,Besetzung!$B$2:$I$51,$F$24,0)&amp;" "&amp;$C369),
"sonst"))),
IF($D369="Genau",
           IF(COUNTIF(Dienstplan!AB$6:AB$55,$C369)=VLOOKUP($C369,Besetzung!$B$2:$I$51,AC$351+1,0),"","&lt;&gt;"&amp;VLOOKUP($C369,Besetzung!$B$2:$I$51,AC$351+1,0)&amp;" "&amp;$C369),
IF($D369="Mindestens",
           IF(COUNTIF(Dienstplan!AB$6:AB$55,$C369)&gt;=VLOOKUP($C369,Besetzung!$B$2:$I$51,AC$351+1,0),"","&lt;"&amp;VLOOKUP($C369,Besetzung!$B$2:$I$51,AC$351+1,0)&amp;" "&amp;$C369),
IF($D369="Höchstens",
           IF(COUNTIF(Dienstplan!AB$6:AB$55,$C369)&lt;=VLOOKUP($C369,Besetzung!$B$2:$I$51,AC$351+1,0),"","&gt;"&amp;VLOOKUP($C369,Besetzung!$B$2:$I$51,AC$351+1,0)&amp;" "&amp;$C369),
"sonst")))))</f>
        <v/>
      </c>
      <c r="AD369" s="37" t="str">
        <f>IF($C369="","",
IF(AD$352&lt;&gt;"",IF($D369="Genau",
           IF(COUNTIF(Dienstplan!AC$6:AC$55,$C369)=VLOOKUP($C369,Besetzung!$B$2:$I$51,$F$24,0),"","&lt;&gt;"&amp;VLOOKUP($C369,Besetzung!$B$2:$I$51,$F$24,0)&amp;" "&amp;$C369),
IF($D369="Mindestens",
           IF(COUNTIF(Dienstplan!AC$6:AC$55,$C369)&gt;=VLOOKUP($C369,Besetzung!$B$2:$I$51,$F$24,0),"","&lt;"&amp;VLOOKUP($C369,Besetzung!$B$2:$I$51,$F$24,0)&amp;" "&amp;$C369),
IF($D369="Höchstens",
           IF(COUNTIF(Dienstplan!AC$6:AC$55,$C369)&lt;=VLOOKUP($C369,Besetzung!$B$2:$I$51,$F$24,0),"","&gt;"&amp;VLOOKUP($C369,Besetzung!$B$2:$I$51,$F$24,0)&amp;" "&amp;$C369),
"sonst"))),
IF($D369="Genau",
           IF(COUNTIF(Dienstplan!AC$6:AC$55,$C369)=VLOOKUP($C369,Besetzung!$B$2:$I$51,AD$351+1,0),"","&lt;&gt;"&amp;VLOOKUP($C369,Besetzung!$B$2:$I$51,AD$351+1,0)&amp;" "&amp;$C369),
IF($D369="Mindestens",
           IF(COUNTIF(Dienstplan!AC$6:AC$55,$C369)&gt;=VLOOKUP($C369,Besetzung!$B$2:$I$51,AD$351+1,0),"","&lt;"&amp;VLOOKUP($C369,Besetzung!$B$2:$I$51,AD$351+1,0)&amp;" "&amp;$C369),
IF($D369="Höchstens",
           IF(COUNTIF(Dienstplan!AC$6:AC$55,$C369)&lt;=VLOOKUP($C369,Besetzung!$B$2:$I$51,AD$351+1,0),"","&gt;"&amp;VLOOKUP($C369,Besetzung!$B$2:$I$51,AD$351+1,0)&amp;" "&amp;$C369),
"sonst")))))</f>
        <v/>
      </c>
      <c r="AE369" s="37" t="str">
        <f>IF($C369="","",
IF(AE$352&lt;&gt;"",IF($D369="Genau",
           IF(COUNTIF(Dienstplan!AD$6:AD$55,$C369)=VLOOKUP($C369,Besetzung!$B$2:$I$51,$F$24,0),"","&lt;&gt;"&amp;VLOOKUP($C369,Besetzung!$B$2:$I$51,$F$24,0)&amp;" "&amp;$C369),
IF($D369="Mindestens",
           IF(COUNTIF(Dienstplan!AD$6:AD$55,$C369)&gt;=VLOOKUP($C369,Besetzung!$B$2:$I$51,$F$24,0),"","&lt;"&amp;VLOOKUP($C369,Besetzung!$B$2:$I$51,$F$24,0)&amp;" "&amp;$C369),
IF($D369="Höchstens",
           IF(COUNTIF(Dienstplan!AD$6:AD$55,$C369)&lt;=VLOOKUP($C369,Besetzung!$B$2:$I$51,$F$24,0),"","&gt;"&amp;VLOOKUP($C369,Besetzung!$B$2:$I$51,$F$24,0)&amp;" "&amp;$C369),
"sonst"))),
IF($D369="Genau",
           IF(COUNTIF(Dienstplan!AD$6:AD$55,$C369)=VLOOKUP($C369,Besetzung!$B$2:$I$51,AE$351+1,0),"","&lt;&gt;"&amp;VLOOKUP($C369,Besetzung!$B$2:$I$51,AE$351+1,0)&amp;" "&amp;$C369),
IF($D369="Mindestens",
           IF(COUNTIF(Dienstplan!AD$6:AD$55,$C369)&gt;=VLOOKUP($C369,Besetzung!$B$2:$I$51,AE$351+1,0),"","&lt;"&amp;VLOOKUP($C369,Besetzung!$B$2:$I$51,AE$351+1,0)&amp;" "&amp;$C369),
IF($D369="Höchstens",
           IF(COUNTIF(Dienstplan!AD$6:AD$55,$C369)&lt;=VLOOKUP($C369,Besetzung!$B$2:$I$51,AE$351+1,0),"","&gt;"&amp;VLOOKUP($C369,Besetzung!$B$2:$I$51,AE$351+1,0)&amp;" "&amp;$C369),
"sonst")))))</f>
        <v/>
      </c>
      <c r="AF369" s="37" t="str">
        <f>IF($C369="","",
IF(AF$352&lt;&gt;"",IF($D369="Genau",
           IF(COUNTIF(Dienstplan!AE$6:AE$55,$C369)=VLOOKUP($C369,Besetzung!$B$2:$I$51,$F$24,0),"","&lt;&gt;"&amp;VLOOKUP($C369,Besetzung!$B$2:$I$51,$F$24,0)&amp;" "&amp;$C369),
IF($D369="Mindestens",
           IF(COUNTIF(Dienstplan!AE$6:AE$55,$C369)&gt;=VLOOKUP($C369,Besetzung!$B$2:$I$51,$F$24,0),"","&lt;"&amp;VLOOKUP($C369,Besetzung!$B$2:$I$51,$F$24,0)&amp;" "&amp;$C369),
IF($D369="Höchstens",
           IF(COUNTIF(Dienstplan!AE$6:AE$55,$C369)&lt;=VLOOKUP($C369,Besetzung!$B$2:$I$51,$F$24,0),"","&gt;"&amp;VLOOKUP($C369,Besetzung!$B$2:$I$51,$F$24,0)&amp;" "&amp;$C369),
"sonst"))),
IF($D369="Genau",
           IF(COUNTIF(Dienstplan!AE$6:AE$55,$C369)=VLOOKUP($C369,Besetzung!$B$2:$I$51,AF$351+1,0),"","&lt;&gt;"&amp;VLOOKUP($C369,Besetzung!$B$2:$I$51,AF$351+1,0)&amp;" "&amp;$C369),
IF($D369="Mindestens",
           IF(COUNTIF(Dienstplan!AE$6:AE$55,$C369)&gt;=VLOOKUP($C369,Besetzung!$B$2:$I$51,AF$351+1,0),"","&lt;"&amp;VLOOKUP($C369,Besetzung!$B$2:$I$51,AF$351+1,0)&amp;" "&amp;$C369),
IF($D369="Höchstens",
           IF(COUNTIF(Dienstplan!AE$6:AE$55,$C369)&lt;=VLOOKUP($C369,Besetzung!$B$2:$I$51,AF$351+1,0),"","&gt;"&amp;VLOOKUP($C369,Besetzung!$B$2:$I$51,AF$351+1,0)&amp;" "&amp;$C369),
"sonst")))))</f>
        <v/>
      </c>
      <c r="AG369" s="37" t="str">
        <f>IF($C369="","",
IF(AG$352&lt;&gt;"",IF($D369="Genau",
           IF(COUNTIF(Dienstplan!AF$6:AF$55,$C369)=VLOOKUP($C369,Besetzung!$B$2:$I$51,$F$24,0),"","&lt;&gt;"&amp;VLOOKUP($C369,Besetzung!$B$2:$I$51,$F$24,0)&amp;" "&amp;$C369),
IF($D369="Mindestens",
           IF(COUNTIF(Dienstplan!AF$6:AF$55,$C369)&gt;=VLOOKUP($C369,Besetzung!$B$2:$I$51,$F$24,0),"","&lt;"&amp;VLOOKUP($C369,Besetzung!$B$2:$I$51,$F$24,0)&amp;" "&amp;$C369),
IF($D369="Höchstens",
           IF(COUNTIF(Dienstplan!AF$6:AF$55,$C369)&lt;=VLOOKUP($C369,Besetzung!$B$2:$I$51,$F$24,0),"","&gt;"&amp;VLOOKUP($C369,Besetzung!$B$2:$I$51,$F$24,0)&amp;" "&amp;$C369),
"sonst"))),
IF($D369="Genau",
           IF(COUNTIF(Dienstplan!AF$6:AF$55,$C369)=VLOOKUP($C369,Besetzung!$B$2:$I$51,AG$351+1,0),"","&lt;&gt;"&amp;VLOOKUP($C369,Besetzung!$B$2:$I$51,AG$351+1,0)&amp;" "&amp;$C369),
IF($D369="Mindestens",
           IF(COUNTIF(Dienstplan!AF$6:AF$55,$C369)&gt;=VLOOKUP($C369,Besetzung!$B$2:$I$51,AG$351+1,0),"","&lt;"&amp;VLOOKUP($C369,Besetzung!$B$2:$I$51,AG$351+1,0)&amp;" "&amp;$C369),
IF($D369="Höchstens",
           IF(COUNTIF(Dienstplan!AF$6:AF$55,$C369)&lt;=VLOOKUP($C369,Besetzung!$B$2:$I$51,AG$351+1,0),"","&gt;"&amp;VLOOKUP($C369,Besetzung!$B$2:$I$51,AG$351+1,0)&amp;" "&amp;$C369),
"sonst")))))</f>
        <v/>
      </c>
      <c r="AH369" s="37" t="str">
        <f>IF($C369="","",
IF(AH$352&lt;&gt;"",IF($D369="Genau",
           IF(COUNTIF(Dienstplan!AG$6:AG$55,$C369)=VLOOKUP($C369,Besetzung!$B$2:$I$51,$F$24,0),"","&lt;&gt;"&amp;VLOOKUP($C369,Besetzung!$B$2:$I$51,$F$24,0)&amp;" "&amp;$C369),
IF($D369="Mindestens",
           IF(COUNTIF(Dienstplan!AG$6:AG$55,$C369)&gt;=VLOOKUP($C369,Besetzung!$B$2:$I$51,$F$24,0),"","&lt;"&amp;VLOOKUP($C369,Besetzung!$B$2:$I$51,$F$24,0)&amp;" "&amp;$C369),
IF($D369="Höchstens",
           IF(COUNTIF(Dienstplan!AG$6:AG$55,$C369)&lt;=VLOOKUP($C369,Besetzung!$B$2:$I$51,$F$24,0),"","&gt;"&amp;VLOOKUP($C369,Besetzung!$B$2:$I$51,$F$24,0)&amp;" "&amp;$C369),
"sonst"))),
IF($D369="Genau",
           IF(COUNTIF(Dienstplan!AG$6:AG$55,$C369)=VLOOKUP($C369,Besetzung!$B$2:$I$51,AH$351+1,0),"","&lt;&gt;"&amp;VLOOKUP($C369,Besetzung!$B$2:$I$51,AH$351+1,0)&amp;" "&amp;$C369),
IF($D369="Mindestens",
           IF(COUNTIF(Dienstplan!AG$6:AG$55,$C369)&gt;=VLOOKUP($C369,Besetzung!$B$2:$I$51,AH$351+1,0),"","&lt;"&amp;VLOOKUP($C369,Besetzung!$B$2:$I$51,AH$351+1,0)&amp;" "&amp;$C369),
IF($D369="Höchstens",
           IF(COUNTIF(Dienstplan!AG$6:AG$55,$C369)&lt;=VLOOKUP($C369,Besetzung!$B$2:$I$51,AH$351+1,0),"","&gt;"&amp;VLOOKUP($C369,Besetzung!$B$2:$I$51,AH$351+1,0)&amp;" "&amp;$C369),
"sonst")))))</f>
        <v/>
      </c>
      <c r="AI369" s="37" t="str">
        <f>IF($C369="","",
IF(AI$352&lt;&gt;"",IF($D369="Genau",
           IF(COUNTIF(Dienstplan!AH$6:AH$55,$C369)=VLOOKUP($C369,Besetzung!$B$2:$I$51,$F$24,0),"","&lt;&gt;"&amp;VLOOKUP($C369,Besetzung!$B$2:$I$51,$F$24,0)&amp;" "&amp;$C369),
IF($D369="Mindestens",
           IF(COUNTIF(Dienstplan!AH$6:AH$55,$C369)&gt;=VLOOKUP($C369,Besetzung!$B$2:$I$51,$F$24,0),"","&lt;"&amp;VLOOKUP($C369,Besetzung!$B$2:$I$51,$F$24,0)&amp;" "&amp;$C369),
IF($D369="Höchstens",
           IF(COUNTIF(Dienstplan!AH$6:AH$55,$C369)&lt;=VLOOKUP($C369,Besetzung!$B$2:$I$51,$F$24,0),"","&gt;"&amp;VLOOKUP($C369,Besetzung!$B$2:$I$51,$F$24,0)&amp;" "&amp;$C369),
"sonst"))),
IF($D369="Genau",
           IF(COUNTIF(Dienstplan!AH$6:AH$55,$C369)=VLOOKUP($C369,Besetzung!$B$2:$I$51,AI$351+1,0),"","&lt;&gt;"&amp;VLOOKUP($C369,Besetzung!$B$2:$I$51,AI$351+1,0)&amp;" "&amp;$C369),
IF($D369="Mindestens",
           IF(COUNTIF(Dienstplan!AH$6:AH$55,$C369)&gt;=VLOOKUP($C369,Besetzung!$B$2:$I$51,AI$351+1,0),"","&lt;"&amp;VLOOKUP($C369,Besetzung!$B$2:$I$51,AI$351+1,0)&amp;" "&amp;$C369),
IF($D369="Höchstens",
           IF(COUNTIF(Dienstplan!AH$6:AH$55,$C369)&lt;=VLOOKUP($C369,Besetzung!$B$2:$I$51,AI$351+1,0),"","&gt;"&amp;VLOOKUP($C369,Besetzung!$B$2:$I$51,AI$351+1,0)&amp;" "&amp;$C369),
"sonst")))))</f>
        <v/>
      </c>
      <c r="AJ369" s="37" t="str">
        <f>IF($C369="","",
IF(AJ$352&lt;&gt;"",IF($D369="Genau",
           IF(COUNTIF(Dienstplan!AI$6:AI$55,$C369)=VLOOKUP($C369,Besetzung!$B$2:$I$51,$F$24,0),"","&lt;&gt;"&amp;VLOOKUP($C369,Besetzung!$B$2:$I$51,$F$24,0)&amp;" "&amp;$C369),
IF($D369="Mindestens",
           IF(COUNTIF(Dienstplan!AI$6:AI$55,$C369)&gt;=VLOOKUP($C369,Besetzung!$B$2:$I$51,$F$24,0),"","&lt;"&amp;VLOOKUP($C369,Besetzung!$B$2:$I$51,$F$24,0)&amp;" "&amp;$C369),
IF($D369="Höchstens",
           IF(COUNTIF(Dienstplan!AI$6:AI$55,$C369)&lt;=VLOOKUP($C369,Besetzung!$B$2:$I$51,$F$24,0),"","&gt;"&amp;VLOOKUP($C369,Besetzung!$B$2:$I$51,$F$24,0)&amp;" "&amp;$C369),
"sonst"))),
IF($D369="Genau",
           IF(COUNTIF(Dienstplan!AI$6:AI$55,$C369)=VLOOKUP($C369,Besetzung!$B$2:$I$51,AJ$351+1,0),"","&lt;&gt;"&amp;VLOOKUP($C369,Besetzung!$B$2:$I$51,AJ$351+1,0)&amp;" "&amp;$C369),
IF($D369="Mindestens",
           IF(COUNTIF(Dienstplan!AI$6:AI$55,$C369)&gt;=VLOOKUP($C369,Besetzung!$B$2:$I$51,AJ$351+1,0),"","&lt;"&amp;VLOOKUP($C369,Besetzung!$B$2:$I$51,AJ$351+1,0)&amp;" "&amp;$C369),
IF($D369="Höchstens",
           IF(COUNTIF(Dienstplan!AI$6:AI$55,$C369)&lt;=VLOOKUP($C369,Besetzung!$B$2:$I$51,AJ$351+1,0),"","&gt;"&amp;VLOOKUP($C369,Besetzung!$B$2:$I$51,AJ$351+1,0)&amp;" "&amp;$C369),
"sonst")))))</f>
        <v/>
      </c>
      <c r="AK369" s="32" t="str">
        <f>IF($C369="","",
IF(AK$352&lt;&gt;"",IF($D369="Genau",
           IF(COUNTIF(Dienstplan!AJ$6:AJ$55,$C369)=VLOOKUP($C369,Besetzung!$B$2:$I$51,$F$24,0),"","&lt;&gt;"&amp;VLOOKUP($C369,Besetzung!$B$2:$I$51,$F$24,0)&amp;" "&amp;$C369),
IF($D369="Mindestens",
           IF(COUNTIF(Dienstplan!AJ$6:AJ$55,$C369)&gt;=VLOOKUP($C369,Besetzung!$B$2:$I$51,$F$24,0),"","&lt;"&amp;VLOOKUP($C369,Besetzung!$B$2:$I$51,$F$24,0)&amp;" "&amp;$C369),
IF($D369="Höchstens",
           IF(COUNTIF(Dienstplan!AJ$6:AJ$55,$C369)&lt;=VLOOKUP($C369,Besetzung!$B$2:$I$51,$F$24,0),"","&gt;"&amp;VLOOKUP($C369,Besetzung!$B$2:$I$51,$F$24,0)&amp;" "&amp;$C369),
"sonst"))),
IF($D369="Genau",
           IF(COUNTIF(Dienstplan!AJ$6:AJ$55,$C369)=VLOOKUP($C369,Besetzung!$B$2:$I$51,AK$351+1,0),"","&lt;&gt;"&amp;VLOOKUP($C369,Besetzung!$B$2:$I$51,AK$351+1,0)&amp;" "&amp;$C369),
IF($D369="Mindestens",
           IF(COUNTIF(Dienstplan!AJ$6:AJ$55,$C369)&gt;=VLOOKUP($C369,Besetzung!$B$2:$I$51,AK$351+1,0),"","&lt;"&amp;VLOOKUP($C369,Besetzung!$B$2:$I$51,AK$351+1,0)&amp;" "&amp;$C369),
IF($D369="Höchstens",
           IF(COUNTIF(Dienstplan!AJ$6:AJ$55,$C369)&lt;=VLOOKUP($C369,Besetzung!$B$2:$I$51,AK$351+1,0),"","&gt;"&amp;VLOOKUP($C369,Besetzung!$B$2:$I$51,AK$351+1,0)&amp;" "&amp;$C369),
"sonst")))))</f>
        <v/>
      </c>
    </row>
    <row r="370" spans="1:37" x14ac:dyDescent="0.25">
      <c r="A370" s="82" t="str">
        <f>IF(Feiertage!D220&lt;&gt;"",Feiertage!B220,"")</f>
        <v/>
      </c>
      <c r="C370" s="31" t="str">
        <f>Besetzung!B18</f>
        <v/>
      </c>
      <c r="D370">
        <f>Besetzung!J18</f>
        <v>0</v>
      </c>
      <c r="G370" s="31" t="str">
        <f>IF($C370="","",
IF(G$352&lt;&gt;"",IF($D370="Genau",
           IF(COUNTIF(Dienstplan!F$6:F$55,$C370)=VLOOKUP($C370,Besetzung!$B$2:$I$51,$F$24,0),"","&lt;&gt;"&amp;VLOOKUP($C370,Besetzung!$B$2:$I$51,$F$24,0)&amp;" "&amp;$C370),
IF($D370="Mindestens",
           IF(COUNTIF(Dienstplan!F$6:F$55,$C370)&gt;=VLOOKUP($C370,Besetzung!$B$2:$I$51,$F$24,0),"","&lt;"&amp;VLOOKUP($C370,Besetzung!$B$2:$I$51,$F$24,0)&amp;" "&amp;$C370),
IF($D370="Höchstens",
           IF(COUNTIF(Dienstplan!F$6:F$55,$C370)&lt;=VLOOKUP($C370,Besetzung!$B$2:$I$51,$F$24,0),"","&gt;"&amp;VLOOKUP($C370,Besetzung!$B$2:$I$51,$F$24,0)&amp;" "&amp;$C370),
"sonst"))),
IF($D370="Genau",
           IF(COUNTIF(Dienstplan!F$6:F$55,$C370)=VLOOKUP($C370,Besetzung!$B$2:$I$51,G$351+1,0),"","&lt;&gt;"&amp;VLOOKUP($C370,Besetzung!$B$2:$I$51,G$351+1,0)&amp;" "&amp;$C370),
IF($D370="Mindestens",
           IF(COUNTIF(Dienstplan!F$6:F$55,$C370)&gt;=VLOOKUP($C370,Besetzung!$B$2:$I$51,G$351+1,0),"","&lt;"&amp;VLOOKUP($C370,Besetzung!$B$2:$I$51,G$351+1,0)&amp;" "&amp;$C370),
IF($D370="Höchstens",
           IF(COUNTIF(Dienstplan!F$6:F$55,$C370)&lt;=VLOOKUP($C370,Besetzung!$B$2:$I$51,G$351+1,0),"","&gt;"&amp;VLOOKUP($C370,Besetzung!$B$2:$I$51,G$351+1,0)&amp;" "&amp;$C370),
"sonst")))))</f>
        <v/>
      </c>
      <c r="H370" s="37" t="str">
        <f>IF($C370="","",
IF(H$352&lt;&gt;"",IF($D370="Genau",
           IF(COUNTIF(Dienstplan!G$6:G$55,$C370)=VLOOKUP($C370,Besetzung!$B$2:$I$51,$F$24,0),"","&lt;&gt;"&amp;VLOOKUP($C370,Besetzung!$B$2:$I$51,$F$24,0)&amp;" "&amp;$C370),
IF($D370="Mindestens",
           IF(COUNTIF(Dienstplan!G$6:G$55,$C370)&gt;=VLOOKUP($C370,Besetzung!$B$2:$I$51,$F$24,0),"","&lt;"&amp;VLOOKUP($C370,Besetzung!$B$2:$I$51,$F$24,0)&amp;" "&amp;$C370),
IF($D370="Höchstens",
           IF(COUNTIF(Dienstplan!G$6:G$55,$C370)&lt;=VLOOKUP($C370,Besetzung!$B$2:$I$51,$F$24,0),"","&gt;"&amp;VLOOKUP($C370,Besetzung!$B$2:$I$51,$F$24,0)&amp;" "&amp;$C370),
"sonst"))),
IF($D370="Genau",
           IF(COUNTIF(Dienstplan!G$6:G$55,$C370)=VLOOKUP($C370,Besetzung!$B$2:$I$51,H$351+1,0),"","&lt;&gt;"&amp;VLOOKUP($C370,Besetzung!$B$2:$I$51,H$351+1,0)&amp;" "&amp;$C370),
IF($D370="Mindestens",
           IF(COUNTIF(Dienstplan!G$6:G$55,$C370)&gt;=VLOOKUP($C370,Besetzung!$B$2:$I$51,H$351+1,0),"","&lt;"&amp;VLOOKUP($C370,Besetzung!$B$2:$I$51,H$351+1,0)&amp;" "&amp;$C370),
IF($D370="Höchstens",
           IF(COUNTIF(Dienstplan!G$6:G$55,$C370)&lt;=VLOOKUP($C370,Besetzung!$B$2:$I$51,H$351+1,0),"","&gt;"&amp;VLOOKUP($C370,Besetzung!$B$2:$I$51,H$351+1,0)&amp;" "&amp;$C370),
"sonst")))))</f>
        <v/>
      </c>
      <c r="I370" s="37" t="str">
        <f>IF($C370="","",
IF(I$352&lt;&gt;"",IF($D370="Genau",
           IF(COUNTIF(Dienstplan!H$6:H$55,$C370)=VLOOKUP($C370,Besetzung!$B$2:$I$51,$F$24,0),"","&lt;&gt;"&amp;VLOOKUP($C370,Besetzung!$B$2:$I$51,$F$24,0)&amp;" "&amp;$C370),
IF($D370="Mindestens",
           IF(COUNTIF(Dienstplan!H$6:H$55,$C370)&gt;=VLOOKUP($C370,Besetzung!$B$2:$I$51,$F$24,0),"","&lt;"&amp;VLOOKUP($C370,Besetzung!$B$2:$I$51,$F$24,0)&amp;" "&amp;$C370),
IF($D370="Höchstens",
           IF(COUNTIF(Dienstplan!H$6:H$55,$C370)&lt;=VLOOKUP($C370,Besetzung!$B$2:$I$51,$F$24,0),"","&gt;"&amp;VLOOKUP($C370,Besetzung!$B$2:$I$51,$F$24,0)&amp;" "&amp;$C370),
"sonst"))),
IF($D370="Genau",
           IF(COUNTIF(Dienstplan!H$6:H$55,$C370)=VLOOKUP($C370,Besetzung!$B$2:$I$51,I$351+1,0),"","&lt;&gt;"&amp;VLOOKUP($C370,Besetzung!$B$2:$I$51,I$351+1,0)&amp;" "&amp;$C370),
IF($D370="Mindestens",
           IF(COUNTIF(Dienstplan!H$6:H$55,$C370)&gt;=VLOOKUP($C370,Besetzung!$B$2:$I$51,I$351+1,0),"","&lt;"&amp;VLOOKUP($C370,Besetzung!$B$2:$I$51,I$351+1,0)&amp;" "&amp;$C370),
IF($D370="Höchstens",
           IF(COUNTIF(Dienstplan!H$6:H$55,$C370)&lt;=VLOOKUP($C370,Besetzung!$B$2:$I$51,I$351+1,0),"","&gt;"&amp;VLOOKUP($C370,Besetzung!$B$2:$I$51,I$351+1,0)&amp;" "&amp;$C370),
"sonst")))))</f>
        <v/>
      </c>
      <c r="J370" s="37" t="str">
        <f>IF($C370="","",
IF(J$352&lt;&gt;"",IF($D370="Genau",
           IF(COUNTIF(Dienstplan!I$6:I$55,$C370)=VLOOKUP($C370,Besetzung!$B$2:$I$51,$F$24,0),"","&lt;&gt;"&amp;VLOOKUP($C370,Besetzung!$B$2:$I$51,$F$24,0)&amp;" "&amp;$C370),
IF($D370="Mindestens",
           IF(COUNTIF(Dienstplan!I$6:I$55,$C370)&gt;=VLOOKUP($C370,Besetzung!$B$2:$I$51,$F$24,0),"","&lt;"&amp;VLOOKUP($C370,Besetzung!$B$2:$I$51,$F$24,0)&amp;" "&amp;$C370),
IF($D370="Höchstens",
           IF(COUNTIF(Dienstplan!I$6:I$55,$C370)&lt;=VLOOKUP($C370,Besetzung!$B$2:$I$51,$F$24,0),"","&gt;"&amp;VLOOKUP($C370,Besetzung!$B$2:$I$51,$F$24,0)&amp;" "&amp;$C370),
"sonst"))),
IF($D370="Genau",
           IF(COUNTIF(Dienstplan!I$6:I$55,$C370)=VLOOKUP($C370,Besetzung!$B$2:$I$51,J$351+1,0),"","&lt;&gt;"&amp;VLOOKUP($C370,Besetzung!$B$2:$I$51,J$351+1,0)&amp;" "&amp;$C370),
IF($D370="Mindestens",
           IF(COUNTIF(Dienstplan!I$6:I$55,$C370)&gt;=VLOOKUP($C370,Besetzung!$B$2:$I$51,J$351+1,0),"","&lt;"&amp;VLOOKUP($C370,Besetzung!$B$2:$I$51,J$351+1,0)&amp;" "&amp;$C370),
IF($D370="Höchstens",
           IF(COUNTIF(Dienstplan!I$6:I$55,$C370)&lt;=VLOOKUP($C370,Besetzung!$B$2:$I$51,J$351+1,0),"","&gt;"&amp;VLOOKUP($C370,Besetzung!$B$2:$I$51,J$351+1,0)&amp;" "&amp;$C370),
"sonst")))))</f>
        <v/>
      </c>
      <c r="K370" s="37" t="str">
        <f>IF($C370="","",
IF(K$352&lt;&gt;"",IF($D370="Genau",
           IF(COUNTIF(Dienstplan!J$6:J$55,$C370)=VLOOKUP($C370,Besetzung!$B$2:$I$51,$F$24,0),"","&lt;&gt;"&amp;VLOOKUP($C370,Besetzung!$B$2:$I$51,$F$24,0)&amp;" "&amp;$C370),
IF($D370="Mindestens",
           IF(COUNTIF(Dienstplan!J$6:J$55,$C370)&gt;=VLOOKUP($C370,Besetzung!$B$2:$I$51,$F$24,0),"","&lt;"&amp;VLOOKUP($C370,Besetzung!$B$2:$I$51,$F$24,0)&amp;" "&amp;$C370),
IF($D370="Höchstens",
           IF(COUNTIF(Dienstplan!J$6:J$55,$C370)&lt;=VLOOKUP($C370,Besetzung!$B$2:$I$51,$F$24,0),"","&gt;"&amp;VLOOKUP($C370,Besetzung!$B$2:$I$51,$F$24,0)&amp;" "&amp;$C370),
"sonst"))),
IF($D370="Genau",
           IF(COUNTIF(Dienstplan!J$6:J$55,$C370)=VLOOKUP($C370,Besetzung!$B$2:$I$51,K$351+1,0),"","&lt;&gt;"&amp;VLOOKUP($C370,Besetzung!$B$2:$I$51,K$351+1,0)&amp;" "&amp;$C370),
IF($D370="Mindestens",
           IF(COUNTIF(Dienstplan!J$6:J$55,$C370)&gt;=VLOOKUP($C370,Besetzung!$B$2:$I$51,K$351+1,0),"","&lt;"&amp;VLOOKUP($C370,Besetzung!$B$2:$I$51,K$351+1,0)&amp;" "&amp;$C370),
IF($D370="Höchstens",
           IF(COUNTIF(Dienstplan!J$6:J$55,$C370)&lt;=VLOOKUP($C370,Besetzung!$B$2:$I$51,K$351+1,0),"","&gt;"&amp;VLOOKUP($C370,Besetzung!$B$2:$I$51,K$351+1,0)&amp;" "&amp;$C370),
"sonst")))))</f>
        <v/>
      </c>
      <c r="L370" s="37" t="str">
        <f>IF($C370="","",
IF(L$352&lt;&gt;"",IF($D370="Genau",
           IF(COUNTIF(Dienstplan!K$6:K$55,$C370)=VLOOKUP($C370,Besetzung!$B$2:$I$51,$F$24,0),"","&lt;&gt;"&amp;VLOOKUP($C370,Besetzung!$B$2:$I$51,$F$24,0)&amp;" "&amp;$C370),
IF($D370="Mindestens",
           IF(COUNTIF(Dienstplan!K$6:K$55,$C370)&gt;=VLOOKUP($C370,Besetzung!$B$2:$I$51,$F$24,0),"","&lt;"&amp;VLOOKUP($C370,Besetzung!$B$2:$I$51,$F$24,0)&amp;" "&amp;$C370),
IF($D370="Höchstens",
           IF(COUNTIF(Dienstplan!K$6:K$55,$C370)&lt;=VLOOKUP($C370,Besetzung!$B$2:$I$51,$F$24,0),"","&gt;"&amp;VLOOKUP($C370,Besetzung!$B$2:$I$51,$F$24,0)&amp;" "&amp;$C370),
"sonst"))),
IF($D370="Genau",
           IF(COUNTIF(Dienstplan!K$6:K$55,$C370)=VLOOKUP($C370,Besetzung!$B$2:$I$51,L$351+1,0),"","&lt;&gt;"&amp;VLOOKUP($C370,Besetzung!$B$2:$I$51,L$351+1,0)&amp;" "&amp;$C370),
IF($D370="Mindestens",
           IF(COUNTIF(Dienstplan!K$6:K$55,$C370)&gt;=VLOOKUP($C370,Besetzung!$B$2:$I$51,L$351+1,0),"","&lt;"&amp;VLOOKUP($C370,Besetzung!$B$2:$I$51,L$351+1,0)&amp;" "&amp;$C370),
IF($D370="Höchstens",
           IF(COUNTIF(Dienstplan!K$6:K$55,$C370)&lt;=VLOOKUP($C370,Besetzung!$B$2:$I$51,L$351+1,0),"","&gt;"&amp;VLOOKUP($C370,Besetzung!$B$2:$I$51,L$351+1,0)&amp;" "&amp;$C370),
"sonst")))))</f>
        <v/>
      </c>
      <c r="M370" s="37" t="str">
        <f>IF($C370="","",
IF(M$352&lt;&gt;"",IF($D370="Genau",
           IF(COUNTIF(Dienstplan!L$6:L$55,$C370)=VLOOKUP($C370,Besetzung!$B$2:$I$51,$F$24,0),"","&lt;&gt;"&amp;VLOOKUP($C370,Besetzung!$B$2:$I$51,$F$24,0)&amp;" "&amp;$C370),
IF($D370="Mindestens",
           IF(COUNTIF(Dienstplan!L$6:L$55,$C370)&gt;=VLOOKUP($C370,Besetzung!$B$2:$I$51,$F$24,0),"","&lt;"&amp;VLOOKUP($C370,Besetzung!$B$2:$I$51,$F$24,0)&amp;" "&amp;$C370),
IF($D370="Höchstens",
           IF(COUNTIF(Dienstplan!L$6:L$55,$C370)&lt;=VLOOKUP($C370,Besetzung!$B$2:$I$51,$F$24,0),"","&gt;"&amp;VLOOKUP($C370,Besetzung!$B$2:$I$51,$F$24,0)&amp;" "&amp;$C370),
"sonst"))),
IF($D370="Genau",
           IF(COUNTIF(Dienstplan!L$6:L$55,$C370)=VLOOKUP($C370,Besetzung!$B$2:$I$51,M$351+1,0),"","&lt;&gt;"&amp;VLOOKUP($C370,Besetzung!$B$2:$I$51,M$351+1,0)&amp;" "&amp;$C370),
IF($D370="Mindestens",
           IF(COUNTIF(Dienstplan!L$6:L$55,$C370)&gt;=VLOOKUP($C370,Besetzung!$B$2:$I$51,M$351+1,0),"","&lt;"&amp;VLOOKUP($C370,Besetzung!$B$2:$I$51,M$351+1,0)&amp;" "&amp;$C370),
IF($D370="Höchstens",
           IF(COUNTIF(Dienstplan!L$6:L$55,$C370)&lt;=VLOOKUP($C370,Besetzung!$B$2:$I$51,M$351+1,0),"","&gt;"&amp;VLOOKUP($C370,Besetzung!$B$2:$I$51,M$351+1,0)&amp;" "&amp;$C370),
"sonst")))))</f>
        <v/>
      </c>
      <c r="N370" s="37" t="str">
        <f>IF($C370="","",
IF(N$352&lt;&gt;"",IF($D370="Genau",
           IF(COUNTIF(Dienstplan!M$6:M$55,$C370)=VLOOKUP($C370,Besetzung!$B$2:$I$51,$F$24,0),"","&lt;&gt;"&amp;VLOOKUP($C370,Besetzung!$B$2:$I$51,$F$24,0)&amp;" "&amp;$C370),
IF($D370="Mindestens",
           IF(COUNTIF(Dienstplan!M$6:M$55,$C370)&gt;=VLOOKUP($C370,Besetzung!$B$2:$I$51,$F$24,0),"","&lt;"&amp;VLOOKUP($C370,Besetzung!$B$2:$I$51,$F$24,0)&amp;" "&amp;$C370),
IF($D370="Höchstens",
           IF(COUNTIF(Dienstplan!M$6:M$55,$C370)&lt;=VLOOKUP($C370,Besetzung!$B$2:$I$51,$F$24,0),"","&gt;"&amp;VLOOKUP($C370,Besetzung!$B$2:$I$51,$F$24,0)&amp;" "&amp;$C370),
"sonst"))),
IF($D370="Genau",
           IF(COUNTIF(Dienstplan!M$6:M$55,$C370)=VLOOKUP($C370,Besetzung!$B$2:$I$51,N$351+1,0),"","&lt;&gt;"&amp;VLOOKUP($C370,Besetzung!$B$2:$I$51,N$351+1,0)&amp;" "&amp;$C370),
IF($D370="Mindestens",
           IF(COUNTIF(Dienstplan!M$6:M$55,$C370)&gt;=VLOOKUP($C370,Besetzung!$B$2:$I$51,N$351+1,0),"","&lt;"&amp;VLOOKUP($C370,Besetzung!$B$2:$I$51,N$351+1,0)&amp;" "&amp;$C370),
IF($D370="Höchstens",
           IF(COUNTIF(Dienstplan!M$6:M$55,$C370)&lt;=VLOOKUP($C370,Besetzung!$B$2:$I$51,N$351+1,0),"","&gt;"&amp;VLOOKUP($C370,Besetzung!$B$2:$I$51,N$351+1,0)&amp;" "&amp;$C370),
"sonst")))))</f>
        <v/>
      </c>
      <c r="O370" s="37" t="str">
        <f>IF($C370="","",
IF(O$352&lt;&gt;"",IF($D370="Genau",
           IF(COUNTIF(Dienstplan!N$6:N$55,$C370)=VLOOKUP($C370,Besetzung!$B$2:$I$51,$F$24,0),"","&lt;&gt;"&amp;VLOOKUP($C370,Besetzung!$B$2:$I$51,$F$24,0)&amp;" "&amp;$C370),
IF($D370="Mindestens",
           IF(COUNTIF(Dienstplan!N$6:N$55,$C370)&gt;=VLOOKUP($C370,Besetzung!$B$2:$I$51,$F$24,0),"","&lt;"&amp;VLOOKUP($C370,Besetzung!$B$2:$I$51,$F$24,0)&amp;" "&amp;$C370),
IF($D370="Höchstens",
           IF(COUNTIF(Dienstplan!N$6:N$55,$C370)&lt;=VLOOKUP($C370,Besetzung!$B$2:$I$51,$F$24,0),"","&gt;"&amp;VLOOKUP($C370,Besetzung!$B$2:$I$51,$F$24,0)&amp;" "&amp;$C370),
"sonst"))),
IF($D370="Genau",
           IF(COUNTIF(Dienstplan!N$6:N$55,$C370)=VLOOKUP($C370,Besetzung!$B$2:$I$51,O$351+1,0),"","&lt;&gt;"&amp;VLOOKUP($C370,Besetzung!$B$2:$I$51,O$351+1,0)&amp;" "&amp;$C370),
IF($D370="Mindestens",
           IF(COUNTIF(Dienstplan!N$6:N$55,$C370)&gt;=VLOOKUP($C370,Besetzung!$B$2:$I$51,O$351+1,0),"","&lt;"&amp;VLOOKUP($C370,Besetzung!$B$2:$I$51,O$351+1,0)&amp;" "&amp;$C370),
IF($D370="Höchstens",
           IF(COUNTIF(Dienstplan!N$6:N$55,$C370)&lt;=VLOOKUP($C370,Besetzung!$B$2:$I$51,O$351+1,0),"","&gt;"&amp;VLOOKUP($C370,Besetzung!$B$2:$I$51,O$351+1,0)&amp;" "&amp;$C370),
"sonst")))))</f>
        <v/>
      </c>
      <c r="P370" s="37" t="str">
        <f>IF($C370="","",
IF(P$352&lt;&gt;"",IF($D370="Genau",
           IF(COUNTIF(Dienstplan!O$6:O$55,$C370)=VLOOKUP($C370,Besetzung!$B$2:$I$51,$F$24,0),"","&lt;&gt;"&amp;VLOOKUP($C370,Besetzung!$B$2:$I$51,$F$24,0)&amp;" "&amp;$C370),
IF($D370="Mindestens",
           IF(COUNTIF(Dienstplan!O$6:O$55,$C370)&gt;=VLOOKUP($C370,Besetzung!$B$2:$I$51,$F$24,0),"","&lt;"&amp;VLOOKUP($C370,Besetzung!$B$2:$I$51,$F$24,0)&amp;" "&amp;$C370),
IF($D370="Höchstens",
           IF(COUNTIF(Dienstplan!O$6:O$55,$C370)&lt;=VLOOKUP($C370,Besetzung!$B$2:$I$51,$F$24,0),"","&gt;"&amp;VLOOKUP($C370,Besetzung!$B$2:$I$51,$F$24,0)&amp;" "&amp;$C370),
"sonst"))),
IF($D370="Genau",
           IF(COUNTIF(Dienstplan!O$6:O$55,$C370)=VLOOKUP($C370,Besetzung!$B$2:$I$51,P$351+1,0),"","&lt;&gt;"&amp;VLOOKUP($C370,Besetzung!$B$2:$I$51,P$351+1,0)&amp;" "&amp;$C370),
IF($D370="Mindestens",
           IF(COUNTIF(Dienstplan!O$6:O$55,$C370)&gt;=VLOOKUP($C370,Besetzung!$B$2:$I$51,P$351+1,0),"","&lt;"&amp;VLOOKUP($C370,Besetzung!$B$2:$I$51,P$351+1,0)&amp;" "&amp;$C370),
IF($D370="Höchstens",
           IF(COUNTIF(Dienstplan!O$6:O$55,$C370)&lt;=VLOOKUP($C370,Besetzung!$B$2:$I$51,P$351+1,0),"","&gt;"&amp;VLOOKUP($C370,Besetzung!$B$2:$I$51,P$351+1,0)&amp;" "&amp;$C370),
"sonst")))))</f>
        <v/>
      </c>
      <c r="Q370" s="37" t="str">
        <f>IF($C370="","",
IF(Q$352&lt;&gt;"",IF($D370="Genau",
           IF(COUNTIF(Dienstplan!P$6:P$55,$C370)=VLOOKUP($C370,Besetzung!$B$2:$I$51,$F$24,0),"","&lt;&gt;"&amp;VLOOKUP($C370,Besetzung!$B$2:$I$51,$F$24,0)&amp;" "&amp;$C370),
IF($D370="Mindestens",
           IF(COUNTIF(Dienstplan!P$6:P$55,$C370)&gt;=VLOOKUP($C370,Besetzung!$B$2:$I$51,$F$24,0),"","&lt;"&amp;VLOOKUP($C370,Besetzung!$B$2:$I$51,$F$24,0)&amp;" "&amp;$C370),
IF($D370="Höchstens",
           IF(COUNTIF(Dienstplan!P$6:P$55,$C370)&lt;=VLOOKUP($C370,Besetzung!$B$2:$I$51,$F$24,0),"","&gt;"&amp;VLOOKUP($C370,Besetzung!$B$2:$I$51,$F$24,0)&amp;" "&amp;$C370),
"sonst"))),
IF($D370="Genau",
           IF(COUNTIF(Dienstplan!P$6:P$55,$C370)=VLOOKUP($C370,Besetzung!$B$2:$I$51,Q$351+1,0),"","&lt;&gt;"&amp;VLOOKUP($C370,Besetzung!$B$2:$I$51,Q$351+1,0)&amp;" "&amp;$C370),
IF($D370="Mindestens",
           IF(COUNTIF(Dienstplan!P$6:P$55,$C370)&gt;=VLOOKUP($C370,Besetzung!$B$2:$I$51,Q$351+1,0),"","&lt;"&amp;VLOOKUP($C370,Besetzung!$B$2:$I$51,Q$351+1,0)&amp;" "&amp;$C370),
IF($D370="Höchstens",
           IF(COUNTIF(Dienstplan!P$6:P$55,$C370)&lt;=VLOOKUP($C370,Besetzung!$B$2:$I$51,Q$351+1,0),"","&gt;"&amp;VLOOKUP($C370,Besetzung!$B$2:$I$51,Q$351+1,0)&amp;" "&amp;$C370),
"sonst")))))</f>
        <v/>
      </c>
      <c r="R370" s="37" t="str">
        <f>IF($C370="","",
IF(R$352&lt;&gt;"",IF($D370="Genau",
           IF(COUNTIF(Dienstplan!Q$6:Q$55,$C370)=VLOOKUP($C370,Besetzung!$B$2:$I$51,$F$24,0),"","&lt;&gt;"&amp;VLOOKUP($C370,Besetzung!$B$2:$I$51,$F$24,0)&amp;" "&amp;$C370),
IF($D370="Mindestens",
           IF(COUNTIF(Dienstplan!Q$6:Q$55,$C370)&gt;=VLOOKUP($C370,Besetzung!$B$2:$I$51,$F$24,0),"","&lt;"&amp;VLOOKUP($C370,Besetzung!$B$2:$I$51,$F$24,0)&amp;" "&amp;$C370),
IF($D370="Höchstens",
           IF(COUNTIF(Dienstplan!Q$6:Q$55,$C370)&lt;=VLOOKUP($C370,Besetzung!$B$2:$I$51,$F$24,0),"","&gt;"&amp;VLOOKUP($C370,Besetzung!$B$2:$I$51,$F$24,0)&amp;" "&amp;$C370),
"sonst"))),
IF($D370="Genau",
           IF(COUNTIF(Dienstplan!Q$6:Q$55,$C370)=VLOOKUP($C370,Besetzung!$B$2:$I$51,R$351+1,0),"","&lt;&gt;"&amp;VLOOKUP($C370,Besetzung!$B$2:$I$51,R$351+1,0)&amp;" "&amp;$C370),
IF($D370="Mindestens",
           IF(COUNTIF(Dienstplan!Q$6:Q$55,$C370)&gt;=VLOOKUP($C370,Besetzung!$B$2:$I$51,R$351+1,0),"","&lt;"&amp;VLOOKUP($C370,Besetzung!$B$2:$I$51,R$351+1,0)&amp;" "&amp;$C370),
IF($D370="Höchstens",
           IF(COUNTIF(Dienstplan!Q$6:Q$55,$C370)&lt;=VLOOKUP($C370,Besetzung!$B$2:$I$51,R$351+1,0),"","&gt;"&amp;VLOOKUP($C370,Besetzung!$B$2:$I$51,R$351+1,0)&amp;" "&amp;$C370),
"sonst")))))</f>
        <v/>
      </c>
      <c r="S370" s="37" t="str">
        <f>IF($C370="","",
IF(S$352&lt;&gt;"",IF($D370="Genau",
           IF(COUNTIF(Dienstplan!R$6:R$55,$C370)=VLOOKUP($C370,Besetzung!$B$2:$I$51,$F$24,0),"","&lt;&gt;"&amp;VLOOKUP($C370,Besetzung!$B$2:$I$51,$F$24,0)&amp;" "&amp;$C370),
IF($D370="Mindestens",
           IF(COUNTIF(Dienstplan!R$6:R$55,$C370)&gt;=VLOOKUP($C370,Besetzung!$B$2:$I$51,$F$24,0),"","&lt;"&amp;VLOOKUP($C370,Besetzung!$B$2:$I$51,$F$24,0)&amp;" "&amp;$C370),
IF($D370="Höchstens",
           IF(COUNTIF(Dienstplan!R$6:R$55,$C370)&lt;=VLOOKUP($C370,Besetzung!$B$2:$I$51,$F$24,0),"","&gt;"&amp;VLOOKUP($C370,Besetzung!$B$2:$I$51,$F$24,0)&amp;" "&amp;$C370),
"sonst"))),
IF($D370="Genau",
           IF(COUNTIF(Dienstplan!R$6:R$55,$C370)=VLOOKUP($C370,Besetzung!$B$2:$I$51,S$351+1,0),"","&lt;&gt;"&amp;VLOOKUP($C370,Besetzung!$B$2:$I$51,S$351+1,0)&amp;" "&amp;$C370),
IF($D370="Mindestens",
           IF(COUNTIF(Dienstplan!R$6:R$55,$C370)&gt;=VLOOKUP($C370,Besetzung!$B$2:$I$51,S$351+1,0),"","&lt;"&amp;VLOOKUP($C370,Besetzung!$B$2:$I$51,S$351+1,0)&amp;" "&amp;$C370),
IF($D370="Höchstens",
           IF(COUNTIF(Dienstplan!R$6:R$55,$C370)&lt;=VLOOKUP($C370,Besetzung!$B$2:$I$51,S$351+1,0),"","&gt;"&amp;VLOOKUP($C370,Besetzung!$B$2:$I$51,S$351+1,0)&amp;" "&amp;$C370),
"sonst")))))</f>
        <v/>
      </c>
      <c r="T370" s="37" t="str">
        <f>IF($C370="","",
IF(T$352&lt;&gt;"",IF($D370="Genau",
           IF(COUNTIF(Dienstplan!S$6:S$55,$C370)=VLOOKUP($C370,Besetzung!$B$2:$I$51,$F$24,0),"","&lt;&gt;"&amp;VLOOKUP($C370,Besetzung!$B$2:$I$51,$F$24,0)&amp;" "&amp;$C370),
IF($D370="Mindestens",
           IF(COUNTIF(Dienstplan!S$6:S$55,$C370)&gt;=VLOOKUP($C370,Besetzung!$B$2:$I$51,$F$24,0),"","&lt;"&amp;VLOOKUP($C370,Besetzung!$B$2:$I$51,$F$24,0)&amp;" "&amp;$C370),
IF($D370="Höchstens",
           IF(COUNTIF(Dienstplan!S$6:S$55,$C370)&lt;=VLOOKUP($C370,Besetzung!$B$2:$I$51,$F$24,0),"","&gt;"&amp;VLOOKUP($C370,Besetzung!$B$2:$I$51,$F$24,0)&amp;" "&amp;$C370),
"sonst"))),
IF($D370="Genau",
           IF(COUNTIF(Dienstplan!S$6:S$55,$C370)=VLOOKUP($C370,Besetzung!$B$2:$I$51,T$351+1,0),"","&lt;&gt;"&amp;VLOOKUP($C370,Besetzung!$B$2:$I$51,T$351+1,0)&amp;" "&amp;$C370),
IF($D370="Mindestens",
           IF(COUNTIF(Dienstplan!S$6:S$55,$C370)&gt;=VLOOKUP($C370,Besetzung!$B$2:$I$51,T$351+1,0),"","&lt;"&amp;VLOOKUP($C370,Besetzung!$B$2:$I$51,T$351+1,0)&amp;" "&amp;$C370),
IF($D370="Höchstens",
           IF(COUNTIF(Dienstplan!S$6:S$55,$C370)&lt;=VLOOKUP($C370,Besetzung!$B$2:$I$51,T$351+1,0),"","&gt;"&amp;VLOOKUP($C370,Besetzung!$B$2:$I$51,T$351+1,0)&amp;" "&amp;$C370),
"sonst")))))</f>
        <v/>
      </c>
      <c r="U370" s="37" t="str">
        <f>IF($C370="","",
IF(U$352&lt;&gt;"",IF($D370="Genau",
           IF(COUNTIF(Dienstplan!T$6:T$55,$C370)=VLOOKUP($C370,Besetzung!$B$2:$I$51,$F$24,0),"","&lt;&gt;"&amp;VLOOKUP($C370,Besetzung!$B$2:$I$51,$F$24,0)&amp;" "&amp;$C370),
IF($D370="Mindestens",
           IF(COUNTIF(Dienstplan!T$6:T$55,$C370)&gt;=VLOOKUP($C370,Besetzung!$B$2:$I$51,$F$24,0),"","&lt;"&amp;VLOOKUP($C370,Besetzung!$B$2:$I$51,$F$24,0)&amp;" "&amp;$C370),
IF($D370="Höchstens",
           IF(COUNTIF(Dienstplan!T$6:T$55,$C370)&lt;=VLOOKUP($C370,Besetzung!$B$2:$I$51,$F$24,0),"","&gt;"&amp;VLOOKUP($C370,Besetzung!$B$2:$I$51,$F$24,0)&amp;" "&amp;$C370),
"sonst"))),
IF($D370="Genau",
           IF(COUNTIF(Dienstplan!T$6:T$55,$C370)=VLOOKUP($C370,Besetzung!$B$2:$I$51,U$351+1,0),"","&lt;&gt;"&amp;VLOOKUP($C370,Besetzung!$B$2:$I$51,U$351+1,0)&amp;" "&amp;$C370),
IF($D370="Mindestens",
           IF(COUNTIF(Dienstplan!T$6:T$55,$C370)&gt;=VLOOKUP($C370,Besetzung!$B$2:$I$51,U$351+1,0),"","&lt;"&amp;VLOOKUP($C370,Besetzung!$B$2:$I$51,U$351+1,0)&amp;" "&amp;$C370),
IF($D370="Höchstens",
           IF(COUNTIF(Dienstplan!T$6:T$55,$C370)&lt;=VLOOKUP($C370,Besetzung!$B$2:$I$51,U$351+1,0),"","&gt;"&amp;VLOOKUP($C370,Besetzung!$B$2:$I$51,U$351+1,0)&amp;" "&amp;$C370),
"sonst")))))</f>
        <v/>
      </c>
      <c r="V370" s="37" t="str">
        <f>IF($C370="","",
IF(V$352&lt;&gt;"",IF($D370="Genau",
           IF(COUNTIF(Dienstplan!U$6:U$55,$C370)=VLOOKUP($C370,Besetzung!$B$2:$I$51,$F$24,0),"","&lt;&gt;"&amp;VLOOKUP($C370,Besetzung!$B$2:$I$51,$F$24,0)&amp;" "&amp;$C370),
IF($D370="Mindestens",
           IF(COUNTIF(Dienstplan!U$6:U$55,$C370)&gt;=VLOOKUP($C370,Besetzung!$B$2:$I$51,$F$24,0),"","&lt;"&amp;VLOOKUP($C370,Besetzung!$B$2:$I$51,$F$24,0)&amp;" "&amp;$C370),
IF($D370="Höchstens",
           IF(COUNTIF(Dienstplan!U$6:U$55,$C370)&lt;=VLOOKUP($C370,Besetzung!$B$2:$I$51,$F$24,0),"","&gt;"&amp;VLOOKUP($C370,Besetzung!$B$2:$I$51,$F$24,0)&amp;" "&amp;$C370),
"sonst"))),
IF($D370="Genau",
           IF(COUNTIF(Dienstplan!U$6:U$55,$C370)=VLOOKUP($C370,Besetzung!$B$2:$I$51,V$351+1,0),"","&lt;&gt;"&amp;VLOOKUP($C370,Besetzung!$B$2:$I$51,V$351+1,0)&amp;" "&amp;$C370),
IF($D370="Mindestens",
           IF(COUNTIF(Dienstplan!U$6:U$55,$C370)&gt;=VLOOKUP($C370,Besetzung!$B$2:$I$51,V$351+1,0),"","&lt;"&amp;VLOOKUP($C370,Besetzung!$B$2:$I$51,V$351+1,0)&amp;" "&amp;$C370),
IF($D370="Höchstens",
           IF(COUNTIF(Dienstplan!U$6:U$55,$C370)&lt;=VLOOKUP($C370,Besetzung!$B$2:$I$51,V$351+1,0),"","&gt;"&amp;VLOOKUP($C370,Besetzung!$B$2:$I$51,V$351+1,0)&amp;" "&amp;$C370),
"sonst")))))</f>
        <v/>
      </c>
      <c r="W370" s="37" t="str">
        <f>IF($C370="","",
IF(W$352&lt;&gt;"",IF($D370="Genau",
           IF(COUNTIF(Dienstplan!V$6:V$55,$C370)=VLOOKUP($C370,Besetzung!$B$2:$I$51,$F$24,0),"","&lt;&gt;"&amp;VLOOKUP($C370,Besetzung!$B$2:$I$51,$F$24,0)&amp;" "&amp;$C370),
IF($D370="Mindestens",
           IF(COUNTIF(Dienstplan!V$6:V$55,$C370)&gt;=VLOOKUP($C370,Besetzung!$B$2:$I$51,$F$24,0),"","&lt;"&amp;VLOOKUP($C370,Besetzung!$B$2:$I$51,$F$24,0)&amp;" "&amp;$C370),
IF($D370="Höchstens",
           IF(COUNTIF(Dienstplan!V$6:V$55,$C370)&lt;=VLOOKUP($C370,Besetzung!$B$2:$I$51,$F$24,0),"","&gt;"&amp;VLOOKUP($C370,Besetzung!$B$2:$I$51,$F$24,0)&amp;" "&amp;$C370),
"sonst"))),
IF($D370="Genau",
           IF(COUNTIF(Dienstplan!V$6:V$55,$C370)=VLOOKUP($C370,Besetzung!$B$2:$I$51,W$351+1,0),"","&lt;&gt;"&amp;VLOOKUP($C370,Besetzung!$B$2:$I$51,W$351+1,0)&amp;" "&amp;$C370),
IF($D370="Mindestens",
           IF(COUNTIF(Dienstplan!V$6:V$55,$C370)&gt;=VLOOKUP($C370,Besetzung!$B$2:$I$51,W$351+1,0),"","&lt;"&amp;VLOOKUP($C370,Besetzung!$B$2:$I$51,W$351+1,0)&amp;" "&amp;$C370),
IF($D370="Höchstens",
           IF(COUNTIF(Dienstplan!V$6:V$55,$C370)&lt;=VLOOKUP($C370,Besetzung!$B$2:$I$51,W$351+1,0),"","&gt;"&amp;VLOOKUP($C370,Besetzung!$B$2:$I$51,W$351+1,0)&amp;" "&amp;$C370),
"sonst")))))</f>
        <v/>
      </c>
      <c r="X370" s="37" t="str">
        <f>IF($C370="","",
IF(X$352&lt;&gt;"",IF($D370="Genau",
           IF(COUNTIF(Dienstplan!W$6:W$55,$C370)=VLOOKUP($C370,Besetzung!$B$2:$I$51,$F$24,0),"","&lt;&gt;"&amp;VLOOKUP($C370,Besetzung!$B$2:$I$51,$F$24,0)&amp;" "&amp;$C370),
IF($D370="Mindestens",
           IF(COUNTIF(Dienstplan!W$6:W$55,$C370)&gt;=VLOOKUP($C370,Besetzung!$B$2:$I$51,$F$24,0),"","&lt;"&amp;VLOOKUP($C370,Besetzung!$B$2:$I$51,$F$24,0)&amp;" "&amp;$C370),
IF($D370="Höchstens",
           IF(COUNTIF(Dienstplan!W$6:W$55,$C370)&lt;=VLOOKUP($C370,Besetzung!$B$2:$I$51,$F$24,0),"","&gt;"&amp;VLOOKUP($C370,Besetzung!$B$2:$I$51,$F$24,0)&amp;" "&amp;$C370),
"sonst"))),
IF($D370="Genau",
           IF(COUNTIF(Dienstplan!W$6:W$55,$C370)=VLOOKUP($C370,Besetzung!$B$2:$I$51,X$351+1,0),"","&lt;&gt;"&amp;VLOOKUP($C370,Besetzung!$B$2:$I$51,X$351+1,0)&amp;" "&amp;$C370),
IF($D370="Mindestens",
           IF(COUNTIF(Dienstplan!W$6:W$55,$C370)&gt;=VLOOKUP($C370,Besetzung!$B$2:$I$51,X$351+1,0),"","&lt;"&amp;VLOOKUP($C370,Besetzung!$B$2:$I$51,X$351+1,0)&amp;" "&amp;$C370),
IF($D370="Höchstens",
           IF(COUNTIF(Dienstplan!W$6:W$55,$C370)&lt;=VLOOKUP($C370,Besetzung!$B$2:$I$51,X$351+1,0),"","&gt;"&amp;VLOOKUP($C370,Besetzung!$B$2:$I$51,X$351+1,0)&amp;" "&amp;$C370),
"sonst")))))</f>
        <v/>
      </c>
      <c r="Y370" s="37" t="str">
        <f>IF($C370="","",
IF(Y$352&lt;&gt;"",IF($D370="Genau",
           IF(COUNTIF(Dienstplan!X$6:X$55,$C370)=VLOOKUP($C370,Besetzung!$B$2:$I$51,$F$24,0),"","&lt;&gt;"&amp;VLOOKUP($C370,Besetzung!$B$2:$I$51,$F$24,0)&amp;" "&amp;$C370),
IF($D370="Mindestens",
           IF(COUNTIF(Dienstplan!X$6:X$55,$C370)&gt;=VLOOKUP($C370,Besetzung!$B$2:$I$51,$F$24,0),"","&lt;"&amp;VLOOKUP($C370,Besetzung!$B$2:$I$51,$F$24,0)&amp;" "&amp;$C370),
IF($D370="Höchstens",
           IF(COUNTIF(Dienstplan!X$6:X$55,$C370)&lt;=VLOOKUP($C370,Besetzung!$B$2:$I$51,$F$24,0),"","&gt;"&amp;VLOOKUP($C370,Besetzung!$B$2:$I$51,$F$24,0)&amp;" "&amp;$C370),
"sonst"))),
IF($D370="Genau",
           IF(COUNTIF(Dienstplan!X$6:X$55,$C370)=VLOOKUP($C370,Besetzung!$B$2:$I$51,Y$351+1,0),"","&lt;&gt;"&amp;VLOOKUP($C370,Besetzung!$B$2:$I$51,Y$351+1,0)&amp;" "&amp;$C370),
IF($D370="Mindestens",
           IF(COUNTIF(Dienstplan!X$6:X$55,$C370)&gt;=VLOOKUP($C370,Besetzung!$B$2:$I$51,Y$351+1,0),"","&lt;"&amp;VLOOKUP($C370,Besetzung!$B$2:$I$51,Y$351+1,0)&amp;" "&amp;$C370),
IF($D370="Höchstens",
           IF(COUNTIF(Dienstplan!X$6:X$55,$C370)&lt;=VLOOKUP($C370,Besetzung!$B$2:$I$51,Y$351+1,0),"","&gt;"&amp;VLOOKUP($C370,Besetzung!$B$2:$I$51,Y$351+1,0)&amp;" "&amp;$C370),
"sonst")))))</f>
        <v/>
      </c>
      <c r="Z370" s="37" t="str">
        <f>IF($C370="","",
IF(Z$352&lt;&gt;"",IF($D370="Genau",
           IF(COUNTIF(Dienstplan!Y$6:Y$55,$C370)=VLOOKUP($C370,Besetzung!$B$2:$I$51,$F$24,0),"","&lt;&gt;"&amp;VLOOKUP($C370,Besetzung!$B$2:$I$51,$F$24,0)&amp;" "&amp;$C370),
IF($D370="Mindestens",
           IF(COUNTIF(Dienstplan!Y$6:Y$55,$C370)&gt;=VLOOKUP($C370,Besetzung!$B$2:$I$51,$F$24,0),"","&lt;"&amp;VLOOKUP($C370,Besetzung!$B$2:$I$51,$F$24,0)&amp;" "&amp;$C370),
IF($D370="Höchstens",
           IF(COUNTIF(Dienstplan!Y$6:Y$55,$C370)&lt;=VLOOKUP($C370,Besetzung!$B$2:$I$51,$F$24,0),"","&gt;"&amp;VLOOKUP($C370,Besetzung!$B$2:$I$51,$F$24,0)&amp;" "&amp;$C370),
"sonst"))),
IF($D370="Genau",
           IF(COUNTIF(Dienstplan!Y$6:Y$55,$C370)=VLOOKUP($C370,Besetzung!$B$2:$I$51,Z$351+1,0),"","&lt;&gt;"&amp;VLOOKUP($C370,Besetzung!$B$2:$I$51,Z$351+1,0)&amp;" "&amp;$C370),
IF($D370="Mindestens",
           IF(COUNTIF(Dienstplan!Y$6:Y$55,$C370)&gt;=VLOOKUP($C370,Besetzung!$B$2:$I$51,Z$351+1,0),"","&lt;"&amp;VLOOKUP($C370,Besetzung!$B$2:$I$51,Z$351+1,0)&amp;" "&amp;$C370),
IF($D370="Höchstens",
           IF(COUNTIF(Dienstplan!Y$6:Y$55,$C370)&lt;=VLOOKUP($C370,Besetzung!$B$2:$I$51,Z$351+1,0),"","&gt;"&amp;VLOOKUP($C370,Besetzung!$B$2:$I$51,Z$351+1,0)&amp;" "&amp;$C370),
"sonst")))))</f>
        <v/>
      </c>
      <c r="AA370" s="37" t="str">
        <f>IF($C370="","",
IF(AA$352&lt;&gt;"",IF($D370="Genau",
           IF(COUNTIF(Dienstplan!Z$6:Z$55,$C370)=VLOOKUP($C370,Besetzung!$B$2:$I$51,$F$24,0),"","&lt;&gt;"&amp;VLOOKUP($C370,Besetzung!$B$2:$I$51,$F$24,0)&amp;" "&amp;$C370),
IF($D370="Mindestens",
           IF(COUNTIF(Dienstplan!Z$6:Z$55,$C370)&gt;=VLOOKUP($C370,Besetzung!$B$2:$I$51,$F$24,0),"","&lt;"&amp;VLOOKUP($C370,Besetzung!$B$2:$I$51,$F$24,0)&amp;" "&amp;$C370),
IF($D370="Höchstens",
           IF(COUNTIF(Dienstplan!Z$6:Z$55,$C370)&lt;=VLOOKUP($C370,Besetzung!$B$2:$I$51,$F$24,0),"","&gt;"&amp;VLOOKUP($C370,Besetzung!$B$2:$I$51,$F$24,0)&amp;" "&amp;$C370),
"sonst"))),
IF($D370="Genau",
           IF(COUNTIF(Dienstplan!Z$6:Z$55,$C370)=VLOOKUP($C370,Besetzung!$B$2:$I$51,AA$351+1,0),"","&lt;&gt;"&amp;VLOOKUP($C370,Besetzung!$B$2:$I$51,AA$351+1,0)&amp;" "&amp;$C370),
IF($D370="Mindestens",
           IF(COUNTIF(Dienstplan!Z$6:Z$55,$C370)&gt;=VLOOKUP($C370,Besetzung!$B$2:$I$51,AA$351+1,0),"","&lt;"&amp;VLOOKUP($C370,Besetzung!$B$2:$I$51,AA$351+1,0)&amp;" "&amp;$C370),
IF($D370="Höchstens",
           IF(COUNTIF(Dienstplan!Z$6:Z$55,$C370)&lt;=VLOOKUP($C370,Besetzung!$B$2:$I$51,AA$351+1,0),"","&gt;"&amp;VLOOKUP($C370,Besetzung!$B$2:$I$51,AA$351+1,0)&amp;" "&amp;$C370),
"sonst")))))</f>
        <v/>
      </c>
      <c r="AB370" s="37" t="str">
        <f>IF($C370="","",
IF(AB$352&lt;&gt;"",IF($D370="Genau",
           IF(COUNTIF(Dienstplan!AA$6:AA$55,$C370)=VLOOKUP($C370,Besetzung!$B$2:$I$51,$F$24,0),"","&lt;&gt;"&amp;VLOOKUP($C370,Besetzung!$B$2:$I$51,$F$24,0)&amp;" "&amp;$C370),
IF($D370="Mindestens",
           IF(COUNTIF(Dienstplan!AA$6:AA$55,$C370)&gt;=VLOOKUP($C370,Besetzung!$B$2:$I$51,$F$24,0),"","&lt;"&amp;VLOOKUP($C370,Besetzung!$B$2:$I$51,$F$24,0)&amp;" "&amp;$C370),
IF($D370="Höchstens",
           IF(COUNTIF(Dienstplan!AA$6:AA$55,$C370)&lt;=VLOOKUP($C370,Besetzung!$B$2:$I$51,$F$24,0),"","&gt;"&amp;VLOOKUP($C370,Besetzung!$B$2:$I$51,$F$24,0)&amp;" "&amp;$C370),
"sonst"))),
IF($D370="Genau",
           IF(COUNTIF(Dienstplan!AA$6:AA$55,$C370)=VLOOKUP($C370,Besetzung!$B$2:$I$51,AB$351+1,0),"","&lt;&gt;"&amp;VLOOKUP($C370,Besetzung!$B$2:$I$51,AB$351+1,0)&amp;" "&amp;$C370),
IF($D370="Mindestens",
           IF(COUNTIF(Dienstplan!AA$6:AA$55,$C370)&gt;=VLOOKUP($C370,Besetzung!$B$2:$I$51,AB$351+1,0),"","&lt;"&amp;VLOOKUP($C370,Besetzung!$B$2:$I$51,AB$351+1,0)&amp;" "&amp;$C370),
IF($D370="Höchstens",
           IF(COUNTIF(Dienstplan!AA$6:AA$55,$C370)&lt;=VLOOKUP($C370,Besetzung!$B$2:$I$51,AB$351+1,0),"","&gt;"&amp;VLOOKUP($C370,Besetzung!$B$2:$I$51,AB$351+1,0)&amp;" "&amp;$C370),
"sonst")))))</f>
        <v/>
      </c>
      <c r="AC370" s="37" t="str">
        <f>IF($C370="","",
IF(AC$352&lt;&gt;"",IF($D370="Genau",
           IF(COUNTIF(Dienstplan!AB$6:AB$55,$C370)=VLOOKUP($C370,Besetzung!$B$2:$I$51,$F$24,0),"","&lt;&gt;"&amp;VLOOKUP($C370,Besetzung!$B$2:$I$51,$F$24,0)&amp;" "&amp;$C370),
IF($D370="Mindestens",
           IF(COUNTIF(Dienstplan!AB$6:AB$55,$C370)&gt;=VLOOKUP($C370,Besetzung!$B$2:$I$51,$F$24,0),"","&lt;"&amp;VLOOKUP($C370,Besetzung!$B$2:$I$51,$F$24,0)&amp;" "&amp;$C370),
IF($D370="Höchstens",
           IF(COUNTIF(Dienstplan!AB$6:AB$55,$C370)&lt;=VLOOKUP($C370,Besetzung!$B$2:$I$51,$F$24,0),"","&gt;"&amp;VLOOKUP($C370,Besetzung!$B$2:$I$51,$F$24,0)&amp;" "&amp;$C370),
"sonst"))),
IF($D370="Genau",
           IF(COUNTIF(Dienstplan!AB$6:AB$55,$C370)=VLOOKUP($C370,Besetzung!$B$2:$I$51,AC$351+1,0),"","&lt;&gt;"&amp;VLOOKUP($C370,Besetzung!$B$2:$I$51,AC$351+1,0)&amp;" "&amp;$C370),
IF($D370="Mindestens",
           IF(COUNTIF(Dienstplan!AB$6:AB$55,$C370)&gt;=VLOOKUP($C370,Besetzung!$B$2:$I$51,AC$351+1,0),"","&lt;"&amp;VLOOKUP($C370,Besetzung!$B$2:$I$51,AC$351+1,0)&amp;" "&amp;$C370),
IF($D370="Höchstens",
           IF(COUNTIF(Dienstplan!AB$6:AB$55,$C370)&lt;=VLOOKUP($C370,Besetzung!$B$2:$I$51,AC$351+1,0),"","&gt;"&amp;VLOOKUP($C370,Besetzung!$B$2:$I$51,AC$351+1,0)&amp;" "&amp;$C370),
"sonst")))))</f>
        <v/>
      </c>
      <c r="AD370" s="37" t="str">
        <f>IF($C370="","",
IF(AD$352&lt;&gt;"",IF($D370="Genau",
           IF(COUNTIF(Dienstplan!AC$6:AC$55,$C370)=VLOOKUP($C370,Besetzung!$B$2:$I$51,$F$24,0),"","&lt;&gt;"&amp;VLOOKUP($C370,Besetzung!$B$2:$I$51,$F$24,0)&amp;" "&amp;$C370),
IF($D370="Mindestens",
           IF(COUNTIF(Dienstplan!AC$6:AC$55,$C370)&gt;=VLOOKUP($C370,Besetzung!$B$2:$I$51,$F$24,0),"","&lt;"&amp;VLOOKUP($C370,Besetzung!$B$2:$I$51,$F$24,0)&amp;" "&amp;$C370),
IF($D370="Höchstens",
           IF(COUNTIF(Dienstplan!AC$6:AC$55,$C370)&lt;=VLOOKUP($C370,Besetzung!$B$2:$I$51,$F$24,0),"","&gt;"&amp;VLOOKUP($C370,Besetzung!$B$2:$I$51,$F$24,0)&amp;" "&amp;$C370),
"sonst"))),
IF($D370="Genau",
           IF(COUNTIF(Dienstplan!AC$6:AC$55,$C370)=VLOOKUP($C370,Besetzung!$B$2:$I$51,AD$351+1,0),"","&lt;&gt;"&amp;VLOOKUP($C370,Besetzung!$B$2:$I$51,AD$351+1,0)&amp;" "&amp;$C370),
IF($D370="Mindestens",
           IF(COUNTIF(Dienstplan!AC$6:AC$55,$C370)&gt;=VLOOKUP($C370,Besetzung!$B$2:$I$51,AD$351+1,0),"","&lt;"&amp;VLOOKUP($C370,Besetzung!$B$2:$I$51,AD$351+1,0)&amp;" "&amp;$C370),
IF($D370="Höchstens",
           IF(COUNTIF(Dienstplan!AC$6:AC$55,$C370)&lt;=VLOOKUP($C370,Besetzung!$B$2:$I$51,AD$351+1,0),"","&gt;"&amp;VLOOKUP($C370,Besetzung!$B$2:$I$51,AD$351+1,0)&amp;" "&amp;$C370),
"sonst")))))</f>
        <v/>
      </c>
      <c r="AE370" s="37" t="str">
        <f>IF($C370="","",
IF(AE$352&lt;&gt;"",IF($D370="Genau",
           IF(COUNTIF(Dienstplan!AD$6:AD$55,$C370)=VLOOKUP($C370,Besetzung!$B$2:$I$51,$F$24,0),"","&lt;&gt;"&amp;VLOOKUP($C370,Besetzung!$B$2:$I$51,$F$24,0)&amp;" "&amp;$C370),
IF($D370="Mindestens",
           IF(COUNTIF(Dienstplan!AD$6:AD$55,$C370)&gt;=VLOOKUP($C370,Besetzung!$B$2:$I$51,$F$24,0),"","&lt;"&amp;VLOOKUP($C370,Besetzung!$B$2:$I$51,$F$24,0)&amp;" "&amp;$C370),
IF($D370="Höchstens",
           IF(COUNTIF(Dienstplan!AD$6:AD$55,$C370)&lt;=VLOOKUP($C370,Besetzung!$B$2:$I$51,$F$24,0),"","&gt;"&amp;VLOOKUP($C370,Besetzung!$B$2:$I$51,$F$24,0)&amp;" "&amp;$C370),
"sonst"))),
IF($D370="Genau",
           IF(COUNTIF(Dienstplan!AD$6:AD$55,$C370)=VLOOKUP($C370,Besetzung!$B$2:$I$51,AE$351+1,0),"","&lt;&gt;"&amp;VLOOKUP($C370,Besetzung!$B$2:$I$51,AE$351+1,0)&amp;" "&amp;$C370),
IF($D370="Mindestens",
           IF(COUNTIF(Dienstplan!AD$6:AD$55,$C370)&gt;=VLOOKUP($C370,Besetzung!$B$2:$I$51,AE$351+1,0),"","&lt;"&amp;VLOOKUP($C370,Besetzung!$B$2:$I$51,AE$351+1,0)&amp;" "&amp;$C370),
IF($D370="Höchstens",
           IF(COUNTIF(Dienstplan!AD$6:AD$55,$C370)&lt;=VLOOKUP($C370,Besetzung!$B$2:$I$51,AE$351+1,0),"","&gt;"&amp;VLOOKUP($C370,Besetzung!$B$2:$I$51,AE$351+1,0)&amp;" "&amp;$C370),
"sonst")))))</f>
        <v/>
      </c>
      <c r="AF370" s="37" t="str">
        <f>IF($C370="","",
IF(AF$352&lt;&gt;"",IF($D370="Genau",
           IF(COUNTIF(Dienstplan!AE$6:AE$55,$C370)=VLOOKUP($C370,Besetzung!$B$2:$I$51,$F$24,0),"","&lt;&gt;"&amp;VLOOKUP($C370,Besetzung!$B$2:$I$51,$F$24,0)&amp;" "&amp;$C370),
IF($D370="Mindestens",
           IF(COUNTIF(Dienstplan!AE$6:AE$55,$C370)&gt;=VLOOKUP($C370,Besetzung!$B$2:$I$51,$F$24,0),"","&lt;"&amp;VLOOKUP($C370,Besetzung!$B$2:$I$51,$F$24,0)&amp;" "&amp;$C370),
IF($D370="Höchstens",
           IF(COUNTIF(Dienstplan!AE$6:AE$55,$C370)&lt;=VLOOKUP($C370,Besetzung!$B$2:$I$51,$F$24,0),"","&gt;"&amp;VLOOKUP($C370,Besetzung!$B$2:$I$51,$F$24,0)&amp;" "&amp;$C370),
"sonst"))),
IF($D370="Genau",
           IF(COUNTIF(Dienstplan!AE$6:AE$55,$C370)=VLOOKUP($C370,Besetzung!$B$2:$I$51,AF$351+1,0),"","&lt;&gt;"&amp;VLOOKUP($C370,Besetzung!$B$2:$I$51,AF$351+1,0)&amp;" "&amp;$C370),
IF($D370="Mindestens",
           IF(COUNTIF(Dienstplan!AE$6:AE$55,$C370)&gt;=VLOOKUP($C370,Besetzung!$B$2:$I$51,AF$351+1,0),"","&lt;"&amp;VLOOKUP($C370,Besetzung!$B$2:$I$51,AF$351+1,0)&amp;" "&amp;$C370),
IF($D370="Höchstens",
           IF(COUNTIF(Dienstplan!AE$6:AE$55,$C370)&lt;=VLOOKUP($C370,Besetzung!$B$2:$I$51,AF$351+1,0),"","&gt;"&amp;VLOOKUP($C370,Besetzung!$B$2:$I$51,AF$351+1,0)&amp;" "&amp;$C370),
"sonst")))))</f>
        <v/>
      </c>
      <c r="AG370" s="37" t="str">
        <f>IF($C370="","",
IF(AG$352&lt;&gt;"",IF($D370="Genau",
           IF(COUNTIF(Dienstplan!AF$6:AF$55,$C370)=VLOOKUP($C370,Besetzung!$B$2:$I$51,$F$24,0),"","&lt;&gt;"&amp;VLOOKUP($C370,Besetzung!$B$2:$I$51,$F$24,0)&amp;" "&amp;$C370),
IF($D370="Mindestens",
           IF(COUNTIF(Dienstplan!AF$6:AF$55,$C370)&gt;=VLOOKUP($C370,Besetzung!$B$2:$I$51,$F$24,0),"","&lt;"&amp;VLOOKUP($C370,Besetzung!$B$2:$I$51,$F$24,0)&amp;" "&amp;$C370),
IF($D370="Höchstens",
           IF(COUNTIF(Dienstplan!AF$6:AF$55,$C370)&lt;=VLOOKUP($C370,Besetzung!$B$2:$I$51,$F$24,0),"","&gt;"&amp;VLOOKUP($C370,Besetzung!$B$2:$I$51,$F$24,0)&amp;" "&amp;$C370),
"sonst"))),
IF($D370="Genau",
           IF(COUNTIF(Dienstplan!AF$6:AF$55,$C370)=VLOOKUP($C370,Besetzung!$B$2:$I$51,AG$351+1,0),"","&lt;&gt;"&amp;VLOOKUP($C370,Besetzung!$B$2:$I$51,AG$351+1,0)&amp;" "&amp;$C370),
IF($D370="Mindestens",
           IF(COUNTIF(Dienstplan!AF$6:AF$55,$C370)&gt;=VLOOKUP($C370,Besetzung!$B$2:$I$51,AG$351+1,0),"","&lt;"&amp;VLOOKUP($C370,Besetzung!$B$2:$I$51,AG$351+1,0)&amp;" "&amp;$C370),
IF($D370="Höchstens",
           IF(COUNTIF(Dienstplan!AF$6:AF$55,$C370)&lt;=VLOOKUP($C370,Besetzung!$B$2:$I$51,AG$351+1,0),"","&gt;"&amp;VLOOKUP($C370,Besetzung!$B$2:$I$51,AG$351+1,0)&amp;" "&amp;$C370),
"sonst")))))</f>
        <v/>
      </c>
      <c r="AH370" s="37" t="str">
        <f>IF($C370="","",
IF(AH$352&lt;&gt;"",IF($D370="Genau",
           IF(COUNTIF(Dienstplan!AG$6:AG$55,$C370)=VLOOKUP($C370,Besetzung!$B$2:$I$51,$F$24,0),"","&lt;&gt;"&amp;VLOOKUP($C370,Besetzung!$B$2:$I$51,$F$24,0)&amp;" "&amp;$C370),
IF($D370="Mindestens",
           IF(COUNTIF(Dienstplan!AG$6:AG$55,$C370)&gt;=VLOOKUP($C370,Besetzung!$B$2:$I$51,$F$24,0),"","&lt;"&amp;VLOOKUP($C370,Besetzung!$B$2:$I$51,$F$24,0)&amp;" "&amp;$C370),
IF($D370="Höchstens",
           IF(COUNTIF(Dienstplan!AG$6:AG$55,$C370)&lt;=VLOOKUP($C370,Besetzung!$B$2:$I$51,$F$24,0),"","&gt;"&amp;VLOOKUP($C370,Besetzung!$B$2:$I$51,$F$24,0)&amp;" "&amp;$C370),
"sonst"))),
IF($D370="Genau",
           IF(COUNTIF(Dienstplan!AG$6:AG$55,$C370)=VLOOKUP($C370,Besetzung!$B$2:$I$51,AH$351+1,0),"","&lt;&gt;"&amp;VLOOKUP($C370,Besetzung!$B$2:$I$51,AH$351+1,0)&amp;" "&amp;$C370),
IF($D370="Mindestens",
           IF(COUNTIF(Dienstplan!AG$6:AG$55,$C370)&gt;=VLOOKUP($C370,Besetzung!$B$2:$I$51,AH$351+1,0),"","&lt;"&amp;VLOOKUP($C370,Besetzung!$B$2:$I$51,AH$351+1,0)&amp;" "&amp;$C370),
IF($D370="Höchstens",
           IF(COUNTIF(Dienstplan!AG$6:AG$55,$C370)&lt;=VLOOKUP($C370,Besetzung!$B$2:$I$51,AH$351+1,0),"","&gt;"&amp;VLOOKUP($C370,Besetzung!$B$2:$I$51,AH$351+1,0)&amp;" "&amp;$C370),
"sonst")))))</f>
        <v/>
      </c>
      <c r="AI370" s="37" t="str">
        <f>IF($C370="","",
IF(AI$352&lt;&gt;"",IF($D370="Genau",
           IF(COUNTIF(Dienstplan!AH$6:AH$55,$C370)=VLOOKUP($C370,Besetzung!$B$2:$I$51,$F$24,0),"","&lt;&gt;"&amp;VLOOKUP($C370,Besetzung!$B$2:$I$51,$F$24,0)&amp;" "&amp;$C370),
IF($D370="Mindestens",
           IF(COUNTIF(Dienstplan!AH$6:AH$55,$C370)&gt;=VLOOKUP($C370,Besetzung!$B$2:$I$51,$F$24,0),"","&lt;"&amp;VLOOKUP($C370,Besetzung!$B$2:$I$51,$F$24,0)&amp;" "&amp;$C370),
IF($D370="Höchstens",
           IF(COUNTIF(Dienstplan!AH$6:AH$55,$C370)&lt;=VLOOKUP($C370,Besetzung!$B$2:$I$51,$F$24,0),"","&gt;"&amp;VLOOKUP($C370,Besetzung!$B$2:$I$51,$F$24,0)&amp;" "&amp;$C370),
"sonst"))),
IF($D370="Genau",
           IF(COUNTIF(Dienstplan!AH$6:AH$55,$C370)=VLOOKUP($C370,Besetzung!$B$2:$I$51,AI$351+1,0),"","&lt;&gt;"&amp;VLOOKUP($C370,Besetzung!$B$2:$I$51,AI$351+1,0)&amp;" "&amp;$C370),
IF($D370="Mindestens",
           IF(COUNTIF(Dienstplan!AH$6:AH$55,$C370)&gt;=VLOOKUP($C370,Besetzung!$B$2:$I$51,AI$351+1,0),"","&lt;"&amp;VLOOKUP($C370,Besetzung!$B$2:$I$51,AI$351+1,0)&amp;" "&amp;$C370),
IF($D370="Höchstens",
           IF(COUNTIF(Dienstplan!AH$6:AH$55,$C370)&lt;=VLOOKUP($C370,Besetzung!$B$2:$I$51,AI$351+1,0),"","&gt;"&amp;VLOOKUP($C370,Besetzung!$B$2:$I$51,AI$351+1,0)&amp;" "&amp;$C370),
"sonst")))))</f>
        <v/>
      </c>
      <c r="AJ370" s="37" t="str">
        <f>IF($C370="","",
IF(AJ$352&lt;&gt;"",IF($D370="Genau",
           IF(COUNTIF(Dienstplan!AI$6:AI$55,$C370)=VLOOKUP($C370,Besetzung!$B$2:$I$51,$F$24,0),"","&lt;&gt;"&amp;VLOOKUP($C370,Besetzung!$B$2:$I$51,$F$24,0)&amp;" "&amp;$C370),
IF($D370="Mindestens",
           IF(COUNTIF(Dienstplan!AI$6:AI$55,$C370)&gt;=VLOOKUP($C370,Besetzung!$B$2:$I$51,$F$24,0),"","&lt;"&amp;VLOOKUP($C370,Besetzung!$B$2:$I$51,$F$24,0)&amp;" "&amp;$C370),
IF($D370="Höchstens",
           IF(COUNTIF(Dienstplan!AI$6:AI$55,$C370)&lt;=VLOOKUP($C370,Besetzung!$B$2:$I$51,$F$24,0),"","&gt;"&amp;VLOOKUP($C370,Besetzung!$B$2:$I$51,$F$24,0)&amp;" "&amp;$C370),
"sonst"))),
IF($D370="Genau",
           IF(COUNTIF(Dienstplan!AI$6:AI$55,$C370)=VLOOKUP($C370,Besetzung!$B$2:$I$51,AJ$351+1,0),"","&lt;&gt;"&amp;VLOOKUP($C370,Besetzung!$B$2:$I$51,AJ$351+1,0)&amp;" "&amp;$C370),
IF($D370="Mindestens",
           IF(COUNTIF(Dienstplan!AI$6:AI$55,$C370)&gt;=VLOOKUP($C370,Besetzung!$B$2:$I$51,AJ$351+1,0),"","&lt;"&amp;VLOOKUP($C370,Besetzung!$B$2:$I$51,AJ$351+1,0)&amp;" "&amp;$C370),
IF($D370="Höchstens",
           IF(COUNTIF(Dienstplan!AI$6:AI$55,$C370)&lt;=VLOOKUP($C370,Besetzung!$B$2:$I$51,AJ$351+1,0),"","&gt;"&amp;VLOOKUP($C370,Besetzung!$B$2:$I$51,AJ$351+1,0)&amp;" "&amp;$C370),
"sonst")))))</f>
        <v/>
      </c>
      <c r="AK370" s="32" t="str">
        <f>IF($C370="","",
IF(AK$352&lt;&gt;"",IF($D370="Genau",
           IF(COUNTIF(Dienstplan!AJ$6:AJ$55,$C370)=VLOOKUP($C370,Besetzung!$B$2:$I$51,$F$24,0),"","&lt;&gt;"&amp;VLOOKUP($C370,Besetzung!$B$2:$I$51,$F$24,0)&amp;" "&amp;$C370),
IF($D370="Mindestens",
           IF(COUNTIF(Dienstplan!AJ$6:AJ$55,$C370)&gt;=VLOOKUP($C370,Besetzung!$B$2:$I$51,$F$24,0),"","&lt;"&amp;VLOOKUP($C370,Besetzung!$B$2:$I$51,$F$24,0)&amp;" "&amp;$C370),
IF($D370="Höchstens",
           IF(COUNTIF(Dienstplan!AJ$6:AJ$55,$C370)&lt;=VLOOKUP($C370,Besetzung!$B$2:$I$51,$F$24,0),"","&gt;"&amp;VLOOKUP($C370,Besetzung!$B$2:$I$51,$F$24,0)&amp;" "&amp;$C370),
"sonst"))),
IF($D370="Genau",
           IF(COUNTIF(Dienstplan!AJ$6:AJ$55,$C370)=VLOOKUP($C370,Besetzung!$B$2:$I$51,AK$351+1,0),"","&lt;&gt;"&amp;VLOOKUP($C370,Besetzung!$B$2:$I$51,AK$351+1,0)&amp;" "&amp;$C370),
IF($D370="Mindestens",
           IF(COUNTIF(Dienstplan!AJ$6:AJ$55,$C370)&gt;=VLOOKUP($C370,Besetzung!$B$2:$I$51,AK$351+1,0),"","&lt;"&amp;VLOOKUP($C370,Besetzung!$B$2:$I$51,AK$351+1,0)&amp;" "&amp;$C370),
IF($D370="Höchstens",
           IF(COUNTIF(Dienstplan!AJ$6:AJ$55,$C370)&lt;=VLOOKUP($C370,Besetzung!$B$2:$I$51,AK$351+1,0),"","&gt;"&amp;VLOOKUP($C370,Besetzung!$B$2:$I$51,AK$351+1,0)&amp;" "&amp;$C370),
"sonst")))))</f>
        <v/>
      </c>
    </row>
    <row r="371" spans="1:37" x14ac:dyDescent="0.25">
      <c r="A371" s="82" t="str">
        <f>IF(Feiertage!D221&lt;&gt;"",Feiertage!B221,"")</f>
        <v/>
      </c>
      <c r="C371" s="31" t="str">
        <f>Besetzung!B19</f>
        <v/>
      </c>
      <c r="D371">
        <f>Besetzung!J19</f>
        <v>0</v>
      </c>
      <c r="G371" s="31" t="str">
        <f>IF($C371="","",
IF(G$352&lt;&gt;"",IF($D371="Genau",
           IF(COUNTIF(Dienstplan!F$6:F$55,$C371)=VLOOKUP($C371,Besetzung!$B$2:$I$51,$F$24,0),"","&lt;&gt;"&amp;VLOOKUP($C371,Besetzung!$B$2:$I$51,$F$24,0)&amp;" "&amp;$C371),
IF($D371="Mindestens",
           IF(COUNTIF(Dienstplan!F$6:F$55,$C371)&gt;=VLOOKUP($C371,Besetzung!$B$2:$I$51,$F$24,0),"","&lt;"&amp;VLOOKUP($C371,Besetzung!$B$2:$I$51,$F$24,0)&amp;" "&amp;$C371),
IF($D371="Höchstens",
           IF(COUNTIF(Dienstplan!F$6:F$55,$C371)&lt;=VLOOKUP($C371,Besetzung!$B$2:$I$51,$F$24,0),"","&gt;"&amp;VLOOKUP($C371,Besetzung!$B$2:$I$51,$F$24,0)&amp;" "&amp;$C371),
"sonst"))),
IF($D371="Genau",
           IF(COUNTIF(Dienstplan!F$6:F$55,$C371)=VLOOKUP($C371,Besetzung!$B$2:$I$51,G$351+1,0),"","&lt;&gt;"&amp;VLOOKUP($C371,Besetzung!$B$2:$I$51,G$351+1,0)&amp;" "&amp;$C371),
IF($D371="Mindestens",
           IF(COUNTIF(Dienstplan!F$6:F$55,$C371)&gt;=VLOOKUP($C371,Besetzung!$B$2:$I$51,G$351+1,0),"","&lt;"&amp;VLOOKUP($C371,Besetzung!$B$2:$I$51,G$351+1,0)&amp;" "&amp;$C371),
IF($D371="Höchstens",
           IF(COUNTIF(Dienstplan!F$6:F$55,$C371)&lt;=VLOOKUP($C371,Besetzung!$B$2:$I$51,G$351+1,0),"","&gt;"&amp;VLOOKUP($C371,Besetzung!$B$2:$I$51,G$351+1,0)&amp;" "&amp;$C371),
"sonst")))))</f>
        <v/>
      </c>
      <c r="H371" s="37" t="str">
        <f>IF($C371="","",
IF(H$352&lt;&gt;"",IF($D371="Genau",
           IF(COUNTIF(Dienstplan!G$6:G$55,$C371)=VLOOKUP($C371,Besetzung!$B$2:$I$51,$F$24,0),"","&lt;&gt;"&amp;VLOOKUP($C371,Besetzung!$B$2:$I$51,$F$24,0)&amp;" "&amp;$C371),
IF($D371="Mindestens",
           IF(COUNTIF(Dienstplan!G$6:G$55,$C371)&gt;=VLOOKUP($C371,Besetzung!$B$2:$I$51,$F$24,0),"","&lt;"&amp;VLOOKUP($C371,Besetzung!$B$2:$I$51,$F$24,0)&amp;" "&amp;$C371),
IF($D371="Höchstens",
           IF(COUNTIF(Dienstplan!G$6:G$55,$C371)&lt;=VLOOKUP($C371,Besetzung!$B$2:$I$51,$F$24,0),"","&gt;"&amp;VLOOKUP($C371,Besetzung!$B$2:$I$51,$F$24,0)&amp;" "&amp;$C371),
"sonst"))),
IF($D371="Genau",
           IF(COUNTIF(Dienstplan!G$6:G$55,$C371)=VLOOKUP($C371,Besetzung!$B$2:$I$51,H$351+1,0),"","&lt;&gt;"&amp;VLOOKUP($C371,Besetzung!$B$2:$I$51,H$351+1,0)&amp;" "&amp;$C371),
IF($D371="Mindestens",
           IF(COUNTIF(Dienstplan!G$6:G$55,$C371)&gt;=VLOOKUP($C371,Besetzung!$B$2:$I$51,H$351+1,0),"","&lt;"&amp;VLOOKUP($C371,Besetzung!$B$2:$I$51,H$351+1,0)&amp;" "&amp;$C371),
IF($D371="Höchstens",
           IF(COUNTIF(Dienstplan!G$6:G$55,$C371)&lt;=VLOOKUP($C371,Besetzung!$B$2:$I$51,H$351+1,0),"","&gt;"&amp;VLOOKUP($C371,Besetzung!$B$2:$I$51,H$351+1,0)&amp;" "&amp;$C371),
"sonst")))))</f>
        <v/>
      </c>
      <c r="I371" s="37" t="str">
        <f>IF($C371="","",
IF(I$352&lt;&gt;"",IF($D371="Genau",
           IF(COUNTIF(Dienstplan!H$6:H$55,$C371)=VLOOKUP($C371,Besetzung!$B$2:$I$51,$F$24,0),"","&lt;&gt;"&amp;VLOOKUP($C371,Besetzung!$B$2:$I$51,$F$24,0)&amp;" "&amp;$C371),
IF($D371="Mindestens",
           IF(COUNTIF(Dienstplan!H$6:H$55,$C371)&gt;=VLOOKUP($C371,Besetzung!$B$2:$I$51,$F$24,0),"","&lt;"&amp;VLOOKUP($C371,Besetzung!$B$2:$I$51,$F$24,0)&amp;" "&amp;$C371),
IF($D371="Höchstens",
           IF(COUNTIF(Dienstplan!H$6:H$55,$C371)&lt;=VLOOKUP($C371,Besetzung!$B$2:$I$51,$F$24,0),"","&gt;"&amp;VLOOKUP($C371,Besetzung!$B$2:$I$51,$F$24,0)&amp;" "&amp;$C371),
"sonst"))),
IF($D371="Genau",
           IF(COUNTIF(Dienstplan!H$6:H$55,$C371)=VLOOKUP($C371,Besetzung!$B$2:$I$51,I$351+1,0),"","&lt;&gt;"&amp;VLOOKUP($C371,Besetzung!$B$2:$I$51,I$351+1,0)&amp;" "&amp;$C371),
IF($D371="Mindestens",
           IF(COUNTIF(Dienstplan!H$6:H$55,$C371)&gt;=VLOOKUP($C371,Besetzung!$B$2:$I$51,I$351+1,0),"","&lt;"&amp;VLOOKUP($C371,Besetzung!$B$2:$I$51,I$351+1,0)&amp;" "&amp;$C371),
IF($D371="Höchstens",
           IF(COUNTIF(Dienstplan!H$6:H$55,$C371)&lt;=VLOOKUP($C371,Besetzung!$B$2:$I$51,I$351+1,0),"","&gt;"&amp;VLOOKUP($C371,Besetzung!$B$2:$I$51,I$351+1,0)&amp;" "&amp;$C371),
"sonst")))))</f>
        <v/>
      </c>
      <c r="J371" s="37" t="str">
        <f>IF($C371="","",
IF(J$352&lt;&gt;"",IF($D371="Genau",
           IF(COUNTIF(Dienstplan!I$6:I$55,$C371)=VLOOKUP($C371,Besetzung!$B$2:$I$51,$F$24,0),"","&lt;&gt;"&amp;VLOOKUP($C371,Besetzung!$B$2:$I$51,$F$24,0)&amp;" "&amp;$C371),
IF($D371="Mindestens",
           IF(COUNTIF(Dienstplan!I$6:I$55,$C371)&gt;=VLOOKUP($C371,Besetzung!$B$2:$I$51,$F$24,0),"","&lt;"&amp;VLOOKUP($C371,Besetzung!$B$2:$I$51,$F$24,0)&amp;" "&amp;$C371),
IF($D371="Höchstens",
           IF(COUNTIF(Dienstplan!I$6:I$55,$C371)&lt;=VLOOKUP($C371,Besetzung!$B$2:$I$51,$F$24,0),"","&gt;"&amp;VLOOKUP($C371,Besetzung!$B$2:$I$51,$F$24,0)&amp;" "&amp;$C371),
"sonst"))),
IF($D371="Genau",
           IF(COUNTIF(Dienstplan!I$6:I$55,$C371)=VLOOKUP($C371,Besetzung!$B$2:$I$51,J$351+1,0),"","&lt;&gt;"&amp;VLOOKUP($C371,Besetzung!$B$2:$I$51,J$351+1,0)&amp;" "&amp;$C371),
IF($D371="Mindestens",
           IF(COUNTIF(Dienstplan!I$6:I$55,$C371)&gt;=VLOOKUP($C371,Besetzung!$B$2:$I$51,J$351+1,0),"","&lt;"&amp;VLOOKUP($C371,Besetzung!$B$2:$I$51,J$351+1,0)&amp;" "&amp;$C371),
IF($D371="Höchstens",
           IF(COUNTIF(Dienstplan!I$6:I$55,$C371)&lt;=VLOOKUP($C371,Besetzung!$B$2:$I$51,J$351+1,0),"","&gt;"&amp;VLOOKUP($C371,Besetzung!$B$2:$I$51,J$351+1,0)&amp;" "&amp;$C371),
"sonst")))))</f>
        <v/>
      </c>
      <c r="K371" s="37" t="str">
        <f>IF($C371="","",
IF(K$352&lt;&gt;"",IF($D371="Genau",
           IF(COUNTIF(Dienstplan!J$6:J$55,$C371)=VLOOKUP($C371,Besetzung!$B$2:$I$51,$F$24,0),"","&lt;&gt;"&amp;VLOOKUP($C371,Besetzung!$B$2:$I$51,$F$24,0)&amp;" "&amp;$C371),
IF($D371="Mindestens",
           IF(COUNTIF(Dienstplan!J$6:J$55,$C371)&gt;=VLOOKUP($C371,Besetzung!$B$2:$I$51,$F$24,0),"","&lt;"&amp;VLOOKUP($C371,Besetzung!$B$2:$I$51,$F$24,0)&amp;" "&amp;$C371),
IF($D371="Höchstens",
           IF(COUNTIF(Dienstplan!J$6:J$55,$C371)&lt;=VLOOKUP($C371,Besetzung!$B$2:$I$51,$F$24,0),"","&gt;"&amp;VLOOKUP($C371,Besetzung!$B$2:$I$51,$F$24,0)&amp;" "&amp;$C371),
"sonst"))),
IF($D371="Genau",
           IF(COUNTIF(Dienstplan!J$6:J$55,$C371)=VLOOKUP($C371,Besetzung!$B$2:$I$51,K$351+1,0),"","&lt;&gt;"&amp;VLOOKUP($C371,Besetzung!$B$2:$I$51,K$351+1,0)&amp;" "&amp;$C371),
IF($D371="Mindestens",
           IF(COUNTIF(Dienstplan!J$6:J$55,$C371)&gt;=VLOOKUP($C371,Besetzung!$B$2:$I$51,K$351+1,0),"","&lt;"&amp;VLOOKUP($C371,Besetzung!$B$2:$I$51,K$351+1,0)&amp;" "&amp;$C371),
IF($D371="Höchstens",
           IF(COUNTIF(Dienstplan!J$6:J$55,$C371)&lt;=VLOOKUP($C371,Besetzung!$B$2:$I$51,K$351+1,0),"","&gt;"&amp;VLOOKUP($C371,Besetzung!$B$2:$I$51,K$351+1,0)&amp;" "&amp;$C371),
"sonst")))))</f>
        <v/>
      </c>
      <c r="L371" s="37" t="str">
        <f>IF($C371="","",
IF(L$352&lt;&gt;"",IF($D371="Genau",
           IF(COUNTIF(Dienstplan!K$6:K$55,$C371)=VLOOKUP($C371,Besetzung!$B$2:$I$51,$F$24,0),"","&lt;&gt;"&amp;VLOOKUP($C371,Besetzung!$B$2:$I$51,$F$24,0)&amp;" "&amp;$C371),
IF($D371="Mindestens",
           IF(COUNTIF(Dienstplan!K$6:K$55,$C371)&gt;=VLOOKUP($C371,Besetzung!$B$2:$I$51,$F$24,0),"","&lt;"&amp;VLOOKUP($C371,Besetzung!$B$2:$I$51,$F$24,0)&amp;" "&amp;$C371),
IF($D371="Höchstens",
           IF(COUNTIF(Dienstplan!K$6:K$55,$C371)&lt;=VLOOKUP($C371,Besetzung!$B$2:$I$51,$F$24,0),"","&gt;"&amp;VLOOKUP($C371,Besetzung!$B$2:$I$51,$F$24,0)&amp;" "&amp;$C371),
"sonst"))),
IF($D371="Genau",
           IF(COUNTIF(Dienstplan!K$6:K$55,$C371)=VLOOKUP($C371,Besetzung!$B$2:$I$51,L$351+1,0),"","&lt;&gt;"&amp;VLOOKUP($C371,Besetzung!$B$2:$I$51,L$351+1,0)&amp;" "&amp;$C371),
IF($D371="Mindestens",
           IF(COUNTIF(Dienstplan!K$6:K$55,$C371)&gt;=VLOOKUP($C371,Besetzung!$B$2:$I$51,L$351+1,0),"","&lt;"&amp;VLOOKUP($C371,Besetzung!$B$2:$I$51,L$351+1,0)&amp;" "&amp;$C371),
IF($D371="Höchstens",
           IF(COUNTIF(Dienstplan!K$6:K$55,$C371)&lt;=VLOOKUP($C371,Besetzung!$B$2:$I$51,L$351+1,0),"","&gt;"&amp;VLOOKUP($C371,Besetzung!$B$2:$I$51,L$351+1,0)&amp;" "&amp;$C371),
"sonst")))))</f>
        <v/>
      </c>
      <c r="M371" s="37" t="str">
        <f>IF($C371="","",
IF(M$352&lt;&gt;"",IF($D371="Genau",
           IF(COUNTIF(Dienstplan!L$6:L$55,$C371)=VLOOKUP($C371,Besetzung!$B$2:$I$51,$F$24,0),"","&lt;&gt;"&amp;VLOOKUP($C371,Besetzung!$B$2:$I$51,$F$24,0)&amp;" "&amp;$C371),
IF($D371="Mindestens",
           IF(COUNTIF(Dienstplan!L$6:L$55,$C371)&gt;=VLOOKUP($C371,Besetzung!$B$2:$I$51,$F$24,0),"","&lt;"&amp;VLOOKUP($C371,Besetzung!$B$2:$I$51,$F$24,0)&amp;" "&amp;$C371),
IF($D371="Höchstens",
           IF(COUNTIF(Dienstplan!L$6:L$55,$C371)&lt;=VLOOKUP($C371,Besetzung!$B$2:$I$51,$F$24,0),"","&gt;"&amp;VLOOKUP($C371,Besetzung!$B$2:$I$51,$F$24,0)&amp;" "&amp;$C371),
"sonst"))),
IF($D371="Genau",
           IF(COUNTIF(Dienstplan!L$6:L$55,$C371)=VLOOKUP($C371,Besetzung!$B$2:$I$51,M$351+1,0),"","&lt;&gt;"&amp;VLOOKUP($C371,Besetzung!$B$2:$I$51,M$351+1,0)&amp;" "&amp;$C371),
IF($D371="Mindestens",
           IF(COUNTIF(Dienstplan!L$6:L$55,$C371)&gt;=VLOOKUP($C371,Besetzung!$B$2:$I$51,M$351+1,0),"","&lt;"&amp;VLOOKUP($C371,Besetzung!$B$2:$I$51,M$351+1,0)&amp;" "&amp;$C371),
IF($D371="Höchstens",
           IF(COUNTIF(Dienstplan!L$6:L$55,$C371)&lt;=VLOOKUP($C371,Besetzung!$B$2:$I$51,M$351+1,0),"","&gt;"&amp;VLOOKUP($C371,Besetzung!$B$2:$I$51,M$351+1,0)&amp;" "&amp;$C371),
"sonst")))))</f>
        <v/>
      </c>
      <c r="N371" s="37" t="str">
        <f>IF($C371="","",
IF(N$352&lt;&gt;"",IF($D371="Genau",
           IF(COUNTIF(Dienstplan!M$6:M$55,$C371)=VLOOKUP($C371,Besetzung!$B$2:$I$51,$F$24,0),"","&lt;&gt;"&amp;VLOOKUP($C371,Besetzung!$B$2:$I$51,$F$24,0)&amp;" "&amp;$C371),
IF($D371="Mindestens",
           IF(COUNTIF(Dienstplan!M$6:M$55,$C371)&gt;=VLOOKUP($C371,Besetzung!$B$2:$I$51,$F$24,0),"","&lt;"&amp;VLOOKUP($C371,Besetzung!$B$2:$I$51,$F$24,0)&amp;" "&amp;$C371),
IF($D371="Höchstens",
           IF(COUNTIF(Dienstplan!M$6:M$55,$C371)&lt;=VLOOKUP($C371,Besetzung!$B$2:$I$51,$F$24,0),"","&gt;"&amp;VLOOKUP($C371,Besetzung!$B$2:$I$51,$F$24,0)&amp;" "&amp;$C371),
"sonst"))),
IF($D371="Genau",
           IF(COUNTIF(Dienstplan!M$6:M$55,$C371)=VLOOKUP($C371,Besetzung!$B$2:$I$51,N$351+1,0),"","&lt;&gt;"&amp;VLOOKUP($C371,Besetzung!$B$2:$I$51,N$351+1,0)&amp;" "&amp;$C371),
IF($D371="Mindestens",
           IF(COUNTIF(Dienstplan!M$6:M$55,$C371)&gt;=VLOOKUP($C371,Besetzung!$B$2:$I$51,N$351+1,0),"","&lt;"&amp;VLOOKUP($C371,Besetzung!$B$2:$I$51,N$351+1,0)&amp;" "&amp;$C371),
IF($D371="Höchstens",
           IF(COUNTIF(Dienstplan!M$6:M$55,$C371)&lt;=VLOOKUP($C371,Besetzung!$B$2:$I$51,N$351+1,0),"","&gt;"&amp;VLOOKUP($C371,Besetzung!$B$2:$I$51,N$351+1,0)&amp;" "&amp;$C371),
"sonst")))))</f>
        <v/>
      </c>
      <c r="O371" s="37" t="str">
        <f>IF($C371="","",
IF(O$352&lt;&gt;"",IF($D371="Genau",
           IF(COUNTIF(Dienstplan!N$6:N$55,$C371)=VLOOKUP($C371,Besetzung!$B$2:$I$51,$F$24,0),"","&lt;&gt;"&amp;VLOOKUP($C371,Besetzung!$B$2:$I$51,$F$24,0)&amp;" "&amp;$C371),
IF($D371="Mindestens",
           IF(COUNTIF(Dienstplan!N$6:N$55,$C371)&gt;=VLOOKUP($C371,Besetzung!$B$2:$I$51,$F$24,0),"","&lt;"&amp;VLOOKUP($C371,Besetzung!$B$2:$I$51,$F$24,0)&amp;" "&amp;$C371),
IF($D371="Höchstens",
           IF(COUNTIF(Dienstplan!N$6:N$55,$C371)&lt;=VLOOKUP($C371,Besetzung!$B$2:$I$51,$F$24,0),"","&gt;"&amp;VLOOKUP($C371,Besetzung!$B$2:$I$51,$F$24,0)&amp;" "&amp;$C371),
"sonst"))),
IF($D371="Genau",
           IF(COUNTIF(Dienstplan!N$6:N$55,$C371)=VLOOKUP($C371,Besetzung!$B$2:$I$51,O$351+1,0),"","&lt;&gt;"&amp;VLOOKUP($C371,Besetzung!$B$2:$I$51,O$351+1,0)&amp;" "&amp;$C371),
IF($D371="Mindestens",
           IF(COUNTIF(Dienstplan!N$6:N$55,$C371)&gt;=VLOOKUP($C371,Besetzung!$B$2:$I$51,O$351+1,0),"","&lt;"&amp;VLOOKUP($C371,Besetzung!$B$2:$I$51,O$351+1,0)&amp;" "&amp;$C371),
IF($D371="Höchstens",
           IF(COUNTIF(Dienstplan!N$6:N$55,$C371)&lt;=VLOOKUP($C371,Besetzung!$B$2:$I$51,O$351+1,0),"","&gt;"&amp;VLOOKUP($C371,Besetzung!$B$2:$I$51,O$351+1,0)&amp;" "&amp;$C371),
"sonst")))))</f>
        <v/>
      </c>
      <c r="P371" s="37" t="str">
        <f>IF($C371="","",
IF(P$352&lt;&gt;"",IF($D371="Genau",
           IF(COUNTIF(Dienstplan!O$6:O$55,$C371)=VLOOKUP($C371,Besetzung!$B$2:$I$51,$F$24,0),"","&lt;&gt;"&amp;VLOOKUP($C371,Besetzung!$B$2:$I$51,$F$24,0)&amp;" "&amp;$C371),
IF($D371="Mindestens",
           IF(COUNTIF(Dienstplan!O$6:O$55,$C371)&gt;=VLOOKUP($C371,Besetzung!$B$2:$I$51,$F$24,0),"","&lt;"&amp;VLOOKUP($C371,Besetzung!$B$2:$I$51,$F$24,0)&amp;" "&amp;$C371),
IF($D371="Höchstens",
           IF(COUNTIF(Dienstplan!O$6:O$55,$C371)&lt;=VLOOKUP($C371,Besetzung!$B$2:$I$51,$F$24,0),"","&gt;"&amp;VLOOKUP($C371,Besetzung!$B$2:$I$51,$F$24,0)&amp;" "&amp;$C371),
"sonst"))),
IF($D371="Genau",
           IF(COUNTIF(Dienstplan!O$6:O$55,$C371)=VLOOKUP($C371,Besetzung!$B$2:$I$51,P$351+1,0),"","&lt;&gt;"&amp;VLOOKUP($C371,Besetzung!$B$2:$I$51,P$351+1,0)&amp;" "&amp;$C371),
IF($D371="Mindestens",
           IF(COUNTIF(Dienstplan!O$6:O$55,$C371)&gt;=VLOOKUP($C371,Besetzung!$B$2:$I$51,P$351+1,0),"","&lt;"&amp;VLOOKUP($C371,Besetzung!$B$2:$I$51,P$351+1,0)&amp;" "&amp;$C371),
IF($D371="Höchstens",
           IF(COUNTIF(Dienstplan!O$6:O$55,$C371)&lt;=VLOOKUP($C371,Besetzung!$B$2:$I$51,P$351+1,0),"","&gt;"&amp;VLOOKUP($C371,Besetzung!$B$2:$I$51,P$351+1,0)&amp;" "&amp;$C371),
"sonst")))))</f>
        <v/>
      </c>
      <c r="Q371" s="37" t="str">
        <f>IF($C371="","",
IF(Q$352&lt;&gt;"",IF($D371="Genau",
           IF(COUNTIF(Dienstplan!P$6:P$55,$C371)=VLOOKUP($C371,Besetzung!$B$2:$I$51,$F$24,0),"","&lt;&gt;"&amp;VLOOKUP($C371,Besetzung!$B$2:$I$51,$F$24,0)&amp;" "&amp;$C371),
IF($D371="Mindestens",
           IF(COUNTIF(Dienstplan!P$6:P$55,$C371)&gt;=VLOOKUP($C371,Besetzung!$B$2:$I$51,$F$24,0),"","&lt;"&amp;VLOOKUP($C371,Besetzung!$B$2:$I$51,$F$24,0)&amp;" "&amp;$C371),
IF($D371="Höchstens",
           IF(COUNTIF(Dienstplan!P$6:P$55,$C371)&lt;=VLOOKUP($C371,Besetzung!$B$2:$I$51,$F$24,0),"","&gt;"&amp;VLOOKUP($C371,Besetzung!$B$2:$I$51,$F$24,0)&amp;" "&amp;$C371),
"sonst"))),
IF($D371="Genau",
           IF(COUNTIF(Dienstplan!P$6:P$55,$C371)=VLOOKUP($C371,Besetzung!$B$2:$I$51,Q$351+1,0),"","&lt;&gt;"&amp;VLOOKUP($C371,Besetzung!$B$2:$I$51,Q$351+1,0)&amp;" "&amp;$C371),
IF($D371="Mindestens",
           IF(COUNTIF(Dienstplan!P$6:P$55,$C371)&gt;=VLOOKUP($C371,Besetzung!$B$2:$I$51,Q$351+1,0),"","&lt;"&amp;VLOOKUP($C371,Besetzung!$B$2:$I$51,Q$351+1,0)&amp;" "&amp;$C371),
IF($D371="Höchstens",
           IF(COUNTIF(Dienstplan!P$6:P$55,$C371)&lt;=VLOOKUP($C371,Besetzung!$B$2:$I$51,Q$351+1,0),"","&gt;"&amp;VLOOKUP($C371,Besetzung!$B$2:$I$51,Q$351+1,0)&amp;" "&amp;$C371),
"sonst")))))</f>
        <v/>
      </c>
      <c r="R371" s="37" t="str">
        <f>IF($C371="","",
IF(R$352&lt;&gt;"",IF($D371="Genau",
           IF(COUNTIF(Dienstplan!Q$6:Q$55,$C371)=VLOOKUP($C371,Besetzung!$B$2:$I$51,$F$24,0),"","&lt;&gt;"&amp;VLOOKUP($C371,Besetzung!$B$2:$I$51,$F$24,0)&amp;" "&amp;$C371),
IF($D371="Mindestens",
           IF(COUNTIF(Dienstplan!Q$6:Q$55,$C371)&gt;=VLOOKUP($C371,Besetzung!$B$2:$I$51,$F$24,0),"","&lt;"&amp;VLOOKUP($C371,Besetzung!$B$2:$I$51,$F$24,0)&amp;" "&amp;$C371),
IF($D371="Höchstens",
           IF(COUNTIF(Dienstplan!Q$6:Q$55,$C371)&lt;=VLOOKUP($C371,Besetzung!$B$2:$I$51,$F$24,0),"","&gt;"&amp;VLOOKUP($C371,Besetzung!$B$2:$I$51,$F$24,0)&amp;" "&amp;$C371),
"sonst"))),
IF($D371="Genau",
           IF(COUNTIF(Dienstplan!Q$6:Q$55,$C371)=VLOOKUP($C371,Besetzung!$B$2:$I$51,R$351+1,0),"","&lt;&gt;"&amp;VLOOKUP($C371,Besetzung!$B$2:$I$51,R$351+1,0)&amp;" "&amp;$C371),
IF($D371="Mindestens",
           IF(COUNTIF(Dienstplan!Q$6:Q$55,$C371)&gt;=VLOOKUP($C371,Besetzung!$B$2:$I$51,R$351+1,0),"","&lt;"&amp;VLOOKUP($C371,Besetzung!$B$2:$I$51,R$351+1,0)&amp;" "&amp;$C371),
IF($D371="Höchstens",
           IF(COUNTIF(Dienstplan!Q$6:Q$55,$C371)&lt;=VLOOKUP($C371,Besetzung!$B$2:$I$51,R$351+1,0),"","&gt;"&amp;VLOOKUP($C371,Besetzung!$B$2:$I$51,R$351+1,0)&amp;" "&amp;$C371),
"sonst")))))</f>
        <v/>
      </c>
      <c r="S371" s="37" t="str">
        <f>IF($C371="","",
IF(S$352&lt;&gt;"",IF($D371="Genau",
           IF(COUNTIF(Dienstplan!R$6:R$55,$C371)=VLOOKUP($C371,Besetzung!$B$2:$I$51,$F$24,0),"","&lt;&gt;"&amp;VLOOKUP($C371,Besetzung!$B$2:$I$51,$F$24,0)&amp;" "&amp;$C371),
IF($D371="Mindestens",
           IF(COUNTIF(Dienstplan!R$6:R$55,$C371)&gt;=VLOOKUP($C371,Besetzung!$B$2:$I$51,$F$24,0),"","&lt;"&amp;VLOOKUP($C371,Besetzung!$B$2:$I$51,$F$24,0)&amp;" "&amp;$C371),
IF($D371="Höchstens",
           IF(COUNTIF(Dienstplan!R$6:R$55,$C371)&lt;=VLOOKUP($C371,Besetzung!$B$2:$I$51,$F$24,0),"","&gt;"&amp;VLOOKUP($C371,Besetzung!$B$2:$I$51,$F$24,0)&amp;" "&amp;$C371),
"sonst"))),
IF($D371="Genau",
           IF(COUNTIF(Dienstplan!R$6:R$55,$C371)=VLOOKUP($C371,Besetzung!$B$2:$I$51,S$351+1,0),"","&lt;&gt;"&amp;VLOOKUP($C371,Besetzung!$B$2:$I$51,S$351+1,0)&amp;" "&amp;$C371),
IF($D371="Mindestens",
           IF(COUNTIF(Dienstplan!R$6:R$55,$C371)&gt;=VLOOKUP($C371,Besetzung!$B$2:$I$51,S$351+1,0),"","&lt;"&amp;VLOOKUP($C371,Besetzung!$B$2:$I$51,S$351+1,0)&amp;" "&amp;$C371),
IF($D371="Höchstens",
           IF(COUNTIF(Dienstplan!R$6:R$55,$C371)&lt;=VLOOKUP($C371,Besetzung!$B$2:$I$51,S$351+1,0),"","&gt;"&amp;VLOOKUP($C371,Besetzung!$B$2:$I$51,S$351+1,0)&amp;" "&amp;$C371),
"sonst")))))</f>
        <v/>
      </c>
      <c r="T371" s="37" t="str">
        <f>IF($C371="","",
IF(T$352&lt;&gt;"",IF($D371="Genau",
           IF(COUNTIF(Dienstplan!S$6:S$55,$C371)=VLOOKUP($C371,Besetzung!$B$2:$I$51,$F$24,0),"","&lt;&gt;"&amp;VLOOKUP($C371,Besetzung!$B$2:$I$51,$F$24,0)&amp;" "&amp;$C371),
IF($D371="Mindestens",
           IF(COUNTIF(Dienstplan!S$6:S$55,$C371)&gt;=VLOOKUP($C371,Besetzung!$B$2:$I$51,$F$24,0),"","&lt;"&amp;VLOOKUP($C371,Besetzung!$B$2:$I$51,$F$24,0)&amp;" "&amp;$C371),
IF($D371="Höchstens",
           IF(COUNTIF(Dienstplan!S$6:S$55,$C371)&lt;=VLOOKUP($C371,Besetzung!$B$2:$I$51,$F$24,0),"","&gt;"&amp;VLOOKUP($C371,Besetzung!$B$2:$I$51,$F$24,0)&amp;" "&amp;$C371),
"sonst"))),
IF($D371="Genau",
           IF(COUNTIF(Dienstplan!S$6:S$55,$C371)=VLOOKUP($C371,Besetzung!$B$2:$I$51,T$351+1,0),"","&lt;&gt;"&amp;VLOOKUP($C371,Besetzung!$B$2:$I$51,T$351+1,0)&amp;" "&amp;$C371),
IF($D371="Mindestens",
           IF(COUNTIF(Dienstplan!S$6:S$55,$C371)&gt;=VLOOKUP($C371,Besetzung!$B$2:$I$51,T$351+1,0),"","&lt;"&amp;VLOOKUP($C371,Besetzung!$B$2:$I$51,T$351+1,0)&amp;" "&amp;$C371),
IF($D371="Höchstens",
           IF(COUNTIF(Dienstplan!S$6:S$55,$C371)&lt;=VLOOKUP($C371,Besetzung!$B$2:$I$51,T$351+1,0),"","&gt;"&amp;VLOOKUP($C371,Besetzung!$B$2:$I$51,T$351+1,0)&amp;" "&amp;$C371),
"sonst")))))</f>
        <v/>
      </c>
      <c r="U371" s="37" t="str">
        <f>IF($C371="","",
IF(U$352&lt;&gt;"",IF($D371="Genau",
           IF(COUNTIF(Dienstplan!T$6:T$55,$C371)=VLOOKUP($C371,Besetzung!$B$2:$I$51,$F$24,0),"","&lt;&gt;"&amp;VLOOKUP($C371,Besetzung!$B$2:$I$51,$F$24,0)&amp;" "&amp;$C371),
IF($D371="Mindestens",
           IF(COUNTIF(Dienstplan!T$6:T$55,$C371)&gt;=VLOOKUP($C371,Besetzung!$B$2:$I$51,$F$24,0),"","&lt;"&amp;VLOOKUP($C371,Besetzung!$B$2:$I$51,$F$24,0)&amp;" "&amp;$C371),
IF($D371="Höchstens",
           IF(COUNTIF(Dienstplan!T$6:T$55,$C371)&lt;=VLOOKUP($C371,Besetzung!$B$2:$I$51,$F$24,0),"","&gt;"&amp;VLOOKUP($C371,Besetzung!$B$2:$I$51,$F$24,0)&amp;" "&amp;$C371),
"sonst"))),
IF($D371="Genau",
           IF(COUNTIF(Dienstplan!T$6:T$55,$C371)=VLOOKUP($C371,Besetzung!$B$2:$I$51,U$351+1,0),"","&lt;&gt;"&amp;VLOOKUP($C371,Besetzung!$B$2:$I$51,U$351+1,0)&amp;" "&amp;$C371),
IF($D371="Mindestens",
           IF(COUNTIF(Dienstplan!T$6:T$55,$C371)&gt;=VLOOKUP($C371,Besetzung!$B$2:$I$51,U$351+1,0),"","&lt;"&amp;VLOOKUP($C371,Besetzung!$B$2:$I$51,U$351+1,0)&amp;" "&amp;$C371),
IF($D371="Höchstens",
           IF(COUNTIF(Dienstplan!T$6:T$55,$C371)&lt;=VLOOKUP($C371,Besetzung!$B$2:$I$51,U$351+1,0),"","&gt;"&amp;VLOOKUP($C371,Besetzung!$B$2:$I$51,U$351+1,0)&amp;" "&amp;$C371),
"sonst")))))</f>
        <v/>
      </c>
      <c r="V371" s="37" t="str">
        <f>IF($C371="","",
IF(V$352&lt;&gt;"",IF($D371="Genau",
           IF(COUNTIF(Dienstplan!U$6:U$55,$C371)=VLOOKUP($C371,Besetzung!$B$2:$I$51,$F$24,0),"","&lt;&gt;"&amp;VLOOKUP($C371,Besetzung!$B$2:$I$51,$F$24,0)&amp;" "&amp;$C371),
IF($D371="Mindestens",
           IF(COUNTIF(Dienstplan!U$6:U$55,$C371)&gt;=VLOOKUP($C371,Besetzung!$B$2:$I$51,$F$24,0),"","&lt;"&amp;VLOOKUP($C371,Besetzung!$B$2:$I$51,$F$24,0)&amp;" "&amp;$C371),
IF($D371="Höchstens",
           IF(COUNTIF(Dienstplan!U$6:U$55,$C371)&lt;=VLOOKUP($C371,Besetzung!$B$2:$I$51,$F$24,0),"","&gt;"&amp;VLOOKUP($C371,Besetzung!$B$2:$I$51,$F$24,0)&amp;" "&amp;$C371),
"sonst"))),
IF($D371="Genau",
           IF(COUNTIF(Dienstplan!U$6:U$55,$C371)=VLOOKUP($C371,Besetzung!$B$2:$I$51,V$351+1,0),"","&lt;&gt;"&amp;VLOOKUP($C371,Besetzung!$B$2:$I$51,V$351+1,0)&amp;" "&amp;$C371),
IF($D371="Mindestens",
           IF(COUNTIF(Dienstplan!U$6:U$55,$C371)&gt;=VLOOKUP($C371,Besetzung!$B$2:$I$51,V$351+1,0),"","&lt;"&amp;VLOOKUP($C371,Besetzung!$B$2:$I$51,V$351+1,0)&amp;" "&amp;$C371),
IF($D371="Höchstens",
           IF(COUNTIF(Dienstplan!U$6:U$55,$C371)&lt;=VLOOKUP($C371,Besetzung!$B$2:$I$51,V$351+1,0),"","&gt;"&amp;VLOOKUP($C371,Besetzung!$B$2:$I$51,V$351+1,0)&amp;" "&amp;$C371),
"sonst")))))</f>
        <v/>
      </c>
      <c r="W371" s="37" t="str">
        <f>IF($C371="","",
IF(W$352&lt;&gt;"",IF($D371="Genau",
           IF(COUNTIF(Dienstplan!V$6:V$55,$C371)=VLOOKUP($C371,Besetzung!$B$2:$I$51,$F$24,0),"","&lt;&gt;"&amp;VLOOKUP($C371,Besetzung!$B$2:$I$51,$F$24,0)&amp;" "&amp;$C371),
IF($D371="Mindestens",
           IF(COUNTIF(Dienstplan!V$6:V$55,$C371)&gt;=VLOOKUP($C371,Besetzung!$B$2:$I$51,$F$24,0),"","&lt;"&amp;VLOOKUP($C371,Besetzung!$B$2:$I$51,$F$24,0)&amp;" "&amp;$C371),
IF($D371="Höchstens",
           IF(COUNTIF(Dienstplan!V$6:V$55,$C371)&lt;=VLOOKUP($C371,Besetzung!$B$2:$I$51,$F$24,0),"","&gt;"&amp;VLOOKUP($C371,Besetzung!$B$2:$I$51,$F$24,0)&amp;" "&amp;$C371),
"sonst"))),
IF($D371="Genau",
           IF(COUNTIF(Dienstplan!V$6:V$55,$C371)=VLOOKUP($C371,Besetzung!$B$2:$I$51,W$351+1,0),"","&lt;&gt;"&amp;VLOOKUP($C371,Besetzung!$B$2:$I$51,W$351+1,0)&amp;" "&amp;$C371),
IF($D371="Mindestens",
           IF(COUNTIF(Dienstplan!V$6:V$55,$C371)&gt;=VLOOKUP($C371,Besetzung!$B$2:$I$51,W$351+1,0),"","&lt;"&amp;VLOOKUP($C371,Besetzung!$B$2:$I$51,W$351+1,0)&amp;" "&amp;$C371),
IF($D371="Höchstens",
           IF(COUNTIF(Dienstplan!V$6:V$55,$C371)&lt;=VLOOKUP($C371,Besetzung!$B$2:$I$51,W$351+1,0),"","&gt;"&amp;VLOOKUP($C371,Besetzung!$B$2:$I$51,W$351+1,0)&amp;" "&amp;$C371),
"sonst")))))</f>
        <v/>
      </c>
      <c r="X371" s="37" t="str">
        <f>IF($C371="","",
IF(X$352&lt;&gt;"",IF($D371="Genau",
           IF(COUNTIF(Dienstplan!W$6:W$55,$C371)=VLOOKUP($C371,Besetzung!$B$2:$I$51,$F$24,0),"","&lt;&gt;"&amp;VLOOKUP($C371,Besetzung!$B$2:$I$51,$F$24,0)&amp;" "&amp;$C371),
IF($D371="Mindestens",
           IF(COUNTIF(Dienstplan!W$6:W$55,$C371)&gt;=VLOOKUP($C371,Besetzung!$B$2:$I$51,$F$24,0),"","&lt;"&amp;VLOOKUP($C371,Besetzung!$B$2:$I$51,$F$24,0)&amp;" "&amp;$C371),
IF($D371="Höchstens",
           IF(COUNTIF(Dienstplan!W$6:W$55,$C371)&lt;=VLOOKUP($C371,Besetzung!$B$2:$I$51,$F$24,0),"","&gt;"&amp;VLOOKUP($C371,Besetzung!$B$2:$I$51,$F$24,0)&amp;" "&amp;$C371),
"sonst"))),
IF($D371="Genau",
           IF(COUNTIF(Dienstplan!W$6:W$55,$C371)=VLOOKUP($C371,Besetzung!$B$2:$I$51,X$351+1,0),"","&lt;&gt;"&amp;VLOOKUP($C371,Besetzung!$B$2:$I$51,X$351+1,0)&amp;" "&amp;$C371),
IF($D371="Mindestens",
           IF(COUNTIF(Dienstplan!W$6:W$55,$C371)&gt;=VLOOKUP($C371,Besetzung!$B$2:$I$51,X$351+1,0),"","&lt;"&amp;VLOOKUP($C371,Besetzung!$B$2:$I$51,X$351+1,0)&amp;" "&amp;$C371),
IF($D371="Höchstens",
           IF(COUNTIF(Dienstplan!W$6:W$55,$C371)&lt;=VLOOKUP($C371,Besetzung!$B$2:$I$51,X$351+1,0),"","&gt;"&amp;VLOOKUP($C371,Besetzung!$B$2:$I$51,X$351+1,0)&amp;" "&amp;$C371),
"sonst")))))</f>
        <v/>
      </c>
      <c r="Y371" s="37" t="str">
        <f>IF($C371="","",
IF(Y$352&lt;&gt;"",IF($D371="Genau",
           IF(COUNTIF(Dienstplan!X$6:X$55,$C371)=VLOOKUP($C371,Besetzung!$B$2:$I$51,$F$24,0),"","&lt;&gt;"&amp;VLOOKUP($C371,Besetzung!$B$2:$I$51,$F$24,0)&amp;" "&amp;$C371),
IF($D371="Mindestens",
           IF(COUNTIF(Dienstplan!X$6:X$55,$C371)&gt;=VLOOKUP($C371,Besetzung!$B$2:$I$51,$F$24,0),"","&lt;"&amp;VLOOKUP($C371,Besetzung!$B$2:$I$51,$F$24,0)&amp;" "&amp;$C371),
IF($D371="Höchstens",
           IF(COUNTIF(Dienstplan!X$6:X$55,$C371)&lt;=VLOOKUP($C371,Besetzung!$B$2:$I$51,$F$24,0),"","&gt;"&amp;VLOOKUP($C371,Besetzung!$B$2:$I$51,$F$24,0)&amp;" "&amp;$C371),
"sonst"))),
IF($D371="Genau",
           IF(COUNTIF(Dienstplan!X$6:X$55,$C371)=VLOOKUP($C371,Besetzung!$B$2:$I$51,Y$351+1,0),"","&lt;&gt;"&amp;VLOOKUP($C371,Besetzung!$B$2:$I$51,Y$351+1,0)&amp;" "&amp;$C371),
IF($D371="Mindestens",
           IF(COUNTIF(Dienstplan!X$6:X$55,$C371)&gt;=VLOOKUP($C371,Besetzung!$B$2:$I$51,Y$351+1,0),"","&lt;"&amp;VLOOKUP($C371,Besetzung!$B$2:$I$51,Y$351+1,0)&amp;" "&amp;$C371),
IF($D371="Höchstens",
           IF(COUNTIF(Dienstplan!X$6:X$55,$C371)&lt;=VLOOKUP($C371,Besetzung!$B$2:$I$51,Y$351+1,0),"","&gt;"&amp;VLOOKUP($C371,Besetzung!$B$2:$I$51,Y$351+1,0)&amp;" "&amp;$C371),
"sonst")))))</f>
        <v/>
      </c>
      <c r="Z371" s="37" t="str">
        <f>IF($C371="","",
IF(Z$352&lt;&gt;"",IF($D371="Genau",
           IF(COUNTIF(Dienstplan!Y$6:Y$55,$C371)=VLOOKUP($C371,Besetzung!$B$2:$I$51,$F$24,0),"","&lt;&gt;"&amp;VLOOKUP($C371,Besetzung!$B$2:$I$51,$F$24,0)&amp;" "&amp;$C371),
IF($D371="Mindestens",
           IF(COUNTIF(Dienstplan!Y$6:Y$55,$C371)&gt;=VLOOKUP($C371,Besetzung!$B$2:$I$51,$F$24,0),"","&lt;"&amp;VLOOKUP($C371,Besetzung!$B$2:$I$51,$F$24,0)&amp;" "&amp;$C371),
IF($D371="Höchstens",
           IF(COUNTIF(Dienstplan!Y$6:Y$55,$C371)&lt;=VLOOKUP($C371,Besetzung!$B$2:$I$51,$F$24,0),"","&gt;"&amp;VLOOKUP($C371,Besetzung!$B$2:$I$51,$F$24,0)&amp;" "&amp;$C371),
"sonst"))),
IF($D371="Genau",
           IF(COUNTIF(Dienstplan!Y$6:Y$55,$C371)=VLOOKUP($C371,Besetzung!$B$2:$I$51,Z$351+1,0),"","&lt;&gt;"&amp;VLOOKUP($C371,Besetzung!$B$2:$I$51,Z$351+1,0)&amp;" "&amp;$C371),
IF($D371="Mindestens",
           IF(COUNTIF(Dienstplan!Y$6:Y$55,$C371)&gt;=VLOOKUP($C371,Besetzung!$B$2:$I$51,Z$351+1,0),"","&lt;"&amp;VLOOKUP($C371,Besetzung!$B$2:$I$51,Z$351+1,0)&amp;" "&amp;$C371),
IF($D371="Höchstens",
           IF(COUNTIF(Dienstplan!Y$6:Y$55,$C371)&lt;=VLOOKUP($C371,Besetzung!$B$2:$I$51,Z$351+1,0),"","&gt;"&amp;VLOOKUP($C371,Besetzung!$B$2:$I$51,Z$351+1,0)&amp;" "&amp;$C371),
"sonst")))))</f>
        <v/>
      </c>
      <c r="AA371" s="37" t="str">
        <f>IF($C371="","",
IF(AA$352&lt;&gt;"",IF($D371="Genau",
           IF(COUNTIF(Dienstplan!Z$6:Z$55,$C371)=VLOOKUP($C371,Besetzung!$B$2:$I$51,$F$24,0),"","&lt;&gt;"&amp;VLOOKUP($C371,Besetzung!$B$2:$I$51,$F$24,0)&amp;" "&amp;$C371),
IF($D371="Mindestens",
           IF(COUNTIF(Dienstplan!Z$6:Z$55,$C371)&gt;=VLOOKUP($C371,Besetzung!$B$2:$I$51,$F$24,0),"","&lt;"&amp;VLOOKUP($C371,Besetzung!$B$2:$I$51,$F$24,0)&amp;" "&amp;$C371),
IF($D371="Höchstens",
           IF(COUNTIF(Dienstplan!Z$6:Z$55,$C371)&lt;=VLOOKUP($C371,Besetzung!$B$2:$I$51,$F$24,0),"","&gt;"&amp;VLOOKUP($C371,Besetzung!$B$2:$I$51,$F$24,0)&amp;" "&amp;$C371),
"sonst"))),
IF($D371="Genau",
           IF(COUNTIF(Dienstplan!Z$6:Z$55,$C371)=VLOOKUP($C371,Besetzung!$B$2:$I$51,AA$351+1,0),"","&lt;&gt;"&amp;VLOOKUP($C371,Besetzung!$B$2:$I$51,AA$351+1,0)&amp;" "&amp;$C371),
IF($D371="Mindestens",
           IF(COUNTIF(Dienstplan!Z$6:Z$55,$C371)&gt;=VLOOKUP($C371,Besetzung!$B$2:$I$51,AA$351+1,0),"","&lt;"&amp;VLOOKUP($C371,Besetzung!$B$2:$I$51,AA$351+1,0)&amp;" "&amp;$C371),
IF($D371="Höchstens",
           IF(COUNTIF(Dienstplan!Z$6:Z$55,$C371)&lt;=VLOOKUP($C371,Besetzung!$B$2:$I$51,AA$351+1,0),"","&gt;"&amp;VLOOKUP($C371,Besetzung!$B$2:$I$51,AA$351+1,0)&amp;" "&amp;$C371),
"sonst")))))</f>
        <v/>
      </c>
      <c r="AB371" s="37" t="str">
        <f>IF($C371="","",
IF(AB$352&lt;&gt;"",IF($D371="Genau",
           IF(COUNTIF(Dienstplan!AA$6:AA$55,$C371)=VLOOKUP($C371,Besetzung!$B$2:$I$51,$F$24,0),"","&lt;&gt;"&amp;VLOOKUP($C371,Besetzung!$B$2:$I$51,$F$24,0)&amp;" "&amp;$C371),
IF($D371="Mindestens",
           IF(COUNTIF(Dienstplan!AA$6:AA$55,$C371)&gt;=VLOOKUP($C371,Besetzung!$B$2:$I$51,$F$24,0),"","&lt;"&amp;VLOOKUP($C371,Besetzung!$B$2:$I$51,$F$24,0)&amp;" "&amp;$C371),
IF($D371="Höchstens",
           IF(COUNTIF(Dienstplan!AA$6:AA$55,$C371)&lt;=VLOOKUP($C371,Besetzung!$B$2:$I$51,$F$24,0),"","&gt;"&amp;VLOOKUP($C371,Besetzung!$B$2:$I$51,$F$24,0)&amp;" "&amp;$C371),
"sonst"))),
IF($D371="Genau",
           IF(COUNTIF(Dienstplan!AA$6:AA$55,$C371)=VLOOKUP($C371,Besetzung!$B$2:$I$51,AB$351+1,0),"","&lt;&gt;"&amp;VLOOKUP($C371,Besetzung!$B$2:$I$51,AB$351+1,0)&amp;" "&amp;$C371),
IF($D371="Mindestens",
           IF(COUNTIF(Dienstplan!AA$6:AA$55,$C371)&gt;=VLOOKUP($C371,Besetzung!$B$2:$I$51,AB$351+1,0),"","&lt;"&amp;VLOOKUP($C371,Besetzung!$B$2:$I$51,AB$351+1,0)&amp;" "&amp;$C371),
IF($D371="Höchstens",
           IF(COUNTIF(Dienstplan!AA$6:AA$55,$C371)&lt;=VLOOKUP($C371,Besetzung!$B$2:$I$51,AB$351+1,0),"","&gt;"&amp;VLOOKUP($C371,Besetzung!$B$2:$I$51,AB$351+1,0)&amp;" "&amp;$C371),
"sonst")))))</f>
        <v/>
      </c>
      <c r="AC371" s="37" t="str">
        <f>IF($C371="","",
IF(AC$352&lt;&gt;"",IF($D371="Genau",
           IF(COUNTIF(Dienstplan!AB$6:AB$55,$C371)=VLOOKUP($C371,Besetzung!$B$2:$I$51,$F$24,0),"","&lt;&gt;"&amp;VLOOKUP($C371,Besetzung!$B$2:$I$51,$F$24,0)&amp;" "&amp;$C371),
IF($D371="Mindestens",
           IF(COUNTIF(Dienstplan!AB$6:AB$55,$C371)&gt;=VLOOKUP($C371,Besetzung!$B$2:$I$51,$F$24,0),"","&lt;"&amp;VLOOKUP($C371,Besetzung!$B$2:$I$51,$F$24,0)&amp;" "&amp;$C371),
IF($D371="Höchstens",
           IF(COUNTIF(Dienstplan!AB$6:AB$55,$C371)&lt;=VLOOKUP($C371,Besetzung!$B$2:$I$51,$F$24,0),"","&gt;"&amp;VLOOKUP($C371,Besetzung!$B$2:$I$51,$F$24,0)&amp;" "&amp;$C371),
"sonst"))),
IF($D371="Genau",
           IF(COUNTIF(Dienstplan!AB$6:AB$55,$C371)=VLOOKUP($C371,Besetzung!$B$2:$I$51,AC$351+1,0),"","&lt;&gt;"&amp;VLOOKUP($C371,Besetzung!$B$2:$I$51,AC$351+1,0)&amp;" "&amp;$C371),
IF($D371="Mindestens",
           IF(COUNTIF(Dienstplan!AB$6:AB$55,$C371)&gt;=VLOOKUP($C371,Besetzung!$B$2:$I$51,AC$351+1,0),"","&lt;"&amp;VLOOKUP($C371,Besetzung!$B$2:$I$51,AC$351+1,0)&amp;" "&amp;$C371),
IF($D371="Höchstens",
           IF(COUNTIF(Dienstplan!AB$6:AB$55,$C371)&lt;=VLOOKUP($C371,Besetzung!$B$2:$I$51,AC$351+1,0),"","&gt;"&amp;VLOOKUP($C371,Besetzung!$B$2:$I$51,AC$351+1,0)&amp;" "&amp;$C371),
"sonst")))))</f>
        <v/>
      </c>
      <c r="AD371" s="37" t="str">
        <f>IF($C371="","",
IF(AD$352&lt;&gt;"",IF($D371="Genau",
           IF(COUNTIF(Dienstplan!AC$6:AC$55,$C371)=VLOOKUP($C371,Besetzung!$B$2:$I$51,$F$24,0),"","&lt;&gt;"&amp;VLOOKUP($C371,Besetzung!$B$2:$I$51,$F$24,0)&amp;" "&amp;$C371),
IF($D371="Mindestens",
           IF(COUNTIF(Dienstplan!AC$6:AC$55,$C371)&gt;=VLOOKUP($C371,Besetzung!$B$2:$I$51,$F$24,0),"","&lt;"&amp;VLOOKUP($C371,Besetzung!$B$2:$I$51,$F$24,0)&amp;" "&amp;$C371),
IF($D371="Höchstens",
           IF(COUNTIF(Dienstplan!AC$6:AC$55,$C371)&lt;=VLOOKUP($C371,Besetzung!$B$2:$I$51,$F$24,0),"","&gt;"&amp;VLOOKUP($C371,Besetzung!$B$2:$I$51,$F$24,0)&amp;" "&amp;$C371),
"sonst"))),
IF($D371="Genau",
           IF(COUNTIF(Dienstplan!AC$6:AC$55,$C371)=VLOOKUP($C371,Besetzung!$B$2:$I$51,AD$351+1,0),"","&lt;&gt;"&amp;VLOOKUP($C371,Besetzung!$B$2:$I$51,AD$351+1,0)&amp;" "&amp;$C371),
IF($D371="Mindestens",
           IF(COUNTIF(Dienstplan!AC$6:AC$55,$C371)&gt;=VLOOKUP($C371,Besetzung!$B$2:$I$51,AD$351+1,0),"","&lt;"&amp;VLOOKUP($C371,Besetzung!$B$2:$I$51,AD$351+1,0)&amp;" "&amp;$C371),
IF($D371="Höchstens",
           IF(COUNTIF(Dienstplan!AC$6:AC$55,$C371)&lt;=VLOOKUP($C371,Besetzung!$B$2:$I$51,AD$351+1,0),"","&gt;"&amp;VLOOKUP($C371,Besetzung!$B$2:$I$51,AD$351+1,0)&amp;" "&amp;$C371),
"sonst")))))</f>
        <v/>
      </c>
      <c r="AE371" s="37" t="str">
        <f>IF($C371="","",
IF(AE$352&lt;&gt;"",IF($D371="Genau",
           IF(COUNTIF(Dienstplan!AD$6:AD$55,$C371)=VLOOKUP($C371,Besetzung!$B$2:$I$51,$F$24,0),"","&lt;&gt;"&amp;VLOOKUP($C371,Besetzung!$B$2:$I$51,$F$24,0)&amp;" "&amp;$C371),
IF($D371="Mindestens",
           IF(COUNTIF(Dienstplan!AD$6:AD$55,$C371)&gt;=VLOOKUP($C371,Besetzung!$B$2:$I$51,$F$24,0),"","&lt;"&amp;VLOOKUP($C371,Besetzung!$B$2:$I$51,$F$24,0)&amp;" "&amp;$C371),
IF($D371="Höchstens",
           IF(COUNTIF(Dienstplan!AD$6:AD$55,$C371)&lt;=VLOOKUP($C371,Besetzung!$B$2:$I$51,$F$24,0),"","&gt;"&amp;VLOOKUP($C371,Besetzung!$B$2:$I$51,$F$24,0)&amp;" "&amp;$C371),
"sonst"))),
IF($D371="Genau",
           IF(COUNTIF(Dienstplan!AD$6:AD$55,$C371)=VLOOKUP($C371,Besetzung!$B$2:$I$51,AE$351+1,0),"","&lt;&gt;"&amp;VLOOKUP($C371,Besetzung!$B$2:$I$51,AE$351+1,0)&amp;" "&amp;$C371),
IF($D371="Mindestens",
           IF(COUNTIF(Dienstplan!AD$6:AD$55,$C371)&gt;=VLOOKUP($C371,Besetzung!$B$2:$I$51,AE$351+1,0),"","&lt;"&amp;VLOOKUP($C371,Besetzung!$B$2:$I$51,AE$351+1,0)&amp;" "&amp;$C371),
IF($D371="Höchstens",
           IF(COUNTIF(Dienstplan!AD$6:AD$55,$C371)&lt;=VLOOKUP($C371,Besetzung!$B$2:$I$51,AE$351+1,0),"","&gt;"&amp;VLOOKUP($C371,Besetzung!$B$2:$I$51,AE$351+1,0)&amp;" "&amp;$C371),
"sonst")))))</f>
        <v/>
      </c>
      <c r="AF371" s="37" t="str">
        <f>IF($C371="","",
IF(AF$352&lt;&gt;"",IF($D371="Genau",
           IF(COUNTIF(Dienstplan!AE$6:AE$55,$C371)=VLOOKUP($C371,Besetzung!$B$2:$I$51,$F$24,0),"","&lt;&gt;"&amp;VLOOKUP($C371,Besetzung!$B$2:$I$51,$F$24,0)&amp;" "&amp;$C371),
IF($D371="Mindestens",
           IF(COUNTIF(Dienstplan!AE$6:AE$55,$C371)&gt;=VLOOKUP($C371,Besetzung!$B$2:$I$51,$F$24,0),"","&lt;"&amp;VLOOKUP($C371,Besetzung!$B$2:$I$51,$F$24,0)&amp;" "&amp;$C371),
IF($D371="Höchstens",
           IF(COUNTIF(Dienstplan!AE$6:AE$55,$C371)&lt;=VLOOKUP($C371,Besetzung!$B$2:$I$51,$F$24,0),"","&gt;"&amp;VLOOKUP($C371,Besetzung!$B$2:$I$51,$F$24,0)&amp;" "&amp;$C371),
"sonst"))),
IF($D371="Genau",
           IF(COUNTIF(Dienstplan!AE$6:AE$55,$C371)=VLOOKUP($C371,Besetzung!$B$2:$I$51,AF$351+1,0),"","&lt;&gt;"&amp;VLOOKUP($C371,Besetzung!$B$2:$I$51,AF$351+1,0)&amp;" "&amp;$C371),
IF($D371="Mindestens",
           IF(COUNTIF(Dienstplan!AE$6:AE$55,$C371)&gt;=VLOOKUP($C371,Besetzung!$B$2:$I$51,AF$351+1,0),"","&lt;"&amp;VLOOKUP($C371,Besetzung!$B$2:$I$51,AF$351+1,0)&amp;" "&amp;$C371),
IF($D371="Höchstens",
           IF(COUNTIF(Dienstplan!AE$6:AE$55,$C371)&lt;=VLOOKUP($C371,Besetzung!$B$2:$I$51,AF$351+1,0),"","&gt;"&amp;VLOOKUP($C371,Besetzung!$B$2:$I$51,AF$351+1,0)&amp;" "&amp;$C371),
"sonst")))))</f>
        <v/>
      </c>
      <c r="AG371" s="37" t="str">
        <f>IF($C371="","",
IF(AG$352&lt;&gt;"",IF($D371="Genau",
           IF(COUNTIF(Dienstplan!AF$6:AF$55,$C371)=VLOOKUP($C371,Besetzung!$B$2:$I$51,$F$24,0),"","&lt;&gt;"&amp;VLOOKUP($C371,Besetzung!$B$2:$I$51,$F$24,0)&amp;" "&amp;$C371),
IF($D371="Mindestens",
           IF(COUNTIF(Dienstplan!AF$6:AF$55,$C371)&gt;=VLOOKUP($C371,Besetzung!$B$2:$I$51,$F$24,0),"","&lt;"&amp;VLOOKUP($C371,Besetzung!$B$2:$I$51,$F$24,0)&amp;" "&amp;$C371),
IF($D371="Höchstens",
           IF(COUNTIF(Dienstplan!AF$6:AF$55,$C371)&lt;=VLOOKUP($C371,Besetzung!$B$2:$I$51,$F$24,0),"","&gt;"&amp;VLOOKUP($C371,Besetzung!$B$2:$I$51,$F$24,0)&amp;" "&amp;$C371),
"sonst"))),
IF($D371="Genau",
           IF(COUNTIF(Dienstplan!AF$6:AF$55,$C371)=VLOOKUP($C371,Besetzung!$B$2:$I$51,AG$351+1,0),"","&lt;&gt;"&amp;VLOOKUP($C371,Besetzung!$B$2:$I$51,AG$351+1,0)&amp;" "&amp;$C371),
IF($D371="Mindestens",
           IF(COUNTIF(Dienstplan!AF$6:AF$55,$C371)&gt;=VLOOKUP($C371,Besetzung!$B$2:$I$51,AG$351+1,0),"","&lt;"&amp;VLOOKUP($C371,Besetzung!$B$2:$I$51,AG$351+1,0)&amp;" "&amp;$C371),
IF($D371="Höchstens",
           IF(COUNTIF(Dienstplan!AF$6:AF$55,$C371)&lt;=VLOOKUP($C371,Besetzung!$B$2:$I$51,AG$351+1,0),"","&gt;"&amp;VLOOKUP($C371,Besetzung!$B$2:$I$51,AG$351+1,0)&amp;" "&amp;$C371),
"sonst")))))</f>
        <v/>
      </c>
      <c r="AH371" s="37" t="str">
        <f>IF($C371="","",
IF(AH$352&lt;&gt;"",IF($D371="Genau",
           IF(COUNTIF(Dienstplan!AG$6:AG$55,$C371)=VLOOKUP($C371,Besetzung!$B$2:$I$51,$F$24,0),"","&lt;&gt;"&amp;VLOOKUP($C371,Besetzung!$B$2:$I$51,$F$24,0)&amp;" "&amp;$C371),
IF($D371="Mindestens",
           IF(COUNTIF(Dienstplan!AG$6:AG$55,$C371)&gt;=VLOOKUP($C371,Besetzung!$B$2:$I$51,$F$24,0),"","&lt;"&amp;VLOOKUP($C371,Besetzung!$B$2:$I$51,$F$24,0)&amp;" "&amp;$C371),
IF($D371="Höchstens",
           IF(COUNTIF(Dienstplan!AG$6:AG$55,$C371)&lt;=VLOOKUP($C371,Besetzung!$B$2:$I$51,$F$24,0),"","&gt;"&amp;VLOOKUP($C371,Besetzung!$B$2:$I$51,$F$24,0)&amp;" "&amp;$C371),
"sonst"))),
IF($D371="Genau",
           IF(COUNTIF(Dienstplan!AG$6:AG$55,$C371)=VLOOKUP($C371,Besetzung!$B$2:$I$51,AH$351+1,0),"","&lt;&gt;"&amp;VLOOKUP($C371,Besetzung!$B$2:$I$51,AH$351+1,0)&amp;" "&amp;$C371),
IF($D371="Mindestens",
           IF(COUNTIF(Dienstplan!AG$6:AG$55,$C371)&gt;=VLOOKUP($C371,Besetzung!$B$2:$I$51,AH$351+1,0),"","&lt;"&amp;VLOOKUP($C371,Besetzung!$B$2:$I$51,AH$351+1,0)&amp;" "&amp;$C371),
IF($D371="Höchstens",
           IF(COUNTIF(Dienstplan!AG$6:AG$55,$C371)&lt;=VLOOKUP($C371,Besetzung!$B$2:$I$51,AH$351+1,0),"","&gt;"&amp;VLOOKUP($C371,Besetzung!$B$2:$I$51,AH$351+1,0)&amp;" "&amp;$C371),
"sonst")))))</f>
        <v/>
      </c>
      <c r="AI371" s="37" t="str">
        <f>IF($C371="","",
IF(AI$352&lt;&gt;"",IF($D371="Genau",
           IF(COUNTIF(Dienstplan!AH$6:AH$55,$C371)=VLOOKUP($C371,Besetzung!$B$2:$I$51,$F$24,0),"","&lt;&gt;"&amp;VLOOKUP($C371,Besetzung!$B$2:$I$51,$F$24,0)&amp;" "&amp;$C371),
IF($D371="Mindestens",
           IF(COUNTIF(Dienstplan!AH$6:AH$55,$C371)&gt;=VLOOKUP($C371,Besetzung!$B$2:$I$51,$F$24,0),"","&lt;"&amp;VLOOKUP($C371,Besetzung!$B$2:$I$51,$F$24,0)&amp;" "&amp;$C371),
IF($D371="Höchstens",
           IF(COUNTIF(Dienstplan!AH$6:AH$55,$C371)&lt;=VLOOKUP($C371,Besetzung!$B$2:$I$51,$F$24,0),"","&gt;"&amp;VLOOKUP($C371,Besetzung!$B$2:$I$51,$F$24,0)&amp;" "&amp;$C371),
"sonst"))),
IF($D371="Genau",
           IF(COUNTIF(Dienstplan!AH$6:AH$55,$C371)=VLOOKUP($C371,Besetzung!$B$2:$I$51,AI$351+1,0),"","&lt;&gt;"&amp;VLOOKUP($C371,Besetzung!$B$2:$I$51,AI$351+1,0)&amp;" "&amp;$C371),
IF($D371="Mindestens",
           IF(COUNTIF(Dienstplan!AH$6:AH$55,$C371)&gt;=VLOOKUP($C371,Besetzung!$B$2:$I$51,AI$351+1,0),"","&lt;"&amp;VLOOKUP($C371,Besetzung!$B$2:$I$51,AI$351+1,0)&amp;" "&amp;$C371),
IF($D371="Höchstens",
           IF(COUNTIF(Dienstplan!AH$6:AH$55,$C371)&lt;=VLOOKUP($C371,Besetzung!$B$2:$I$51,AI$351+1,0),"","&gt;"&amp;VLOOKUP($C371,Besetzung!$B$2:$I$51,AI$351+1,0)&amp;" "&amp;$C371),
"sonst")))))</f>
        <v/>
      </c>
      <c r="AJ371" s="37" t="str">
        <f>IF($C371="","",
IF(AJ$352&lt;&gt;"",IF($D371="Genau",
           IF(COUNTIF(Dienstplan!AI$6:AI$55,$C371)=VLOOKUP($C371,Besetzung!$B$2:$I$51,$F$24,0),"","&lt;&gt;"&amp;VLOOKUP($C371,Besetzung!$B$2:$I$51,$F$24,0)&amp;" "&amp;$C371),
IF($D371="Mindestens",
           IF(COUNTIF(Dienstplan!AI$6:AI$55,$C371)&gt;=VLOOKUP($C371,Besetzung!$B$2:$I$51,$F$24,0),"","&lt;"&amp;VLOOKUP($C371,Besetzung!$B$2:$I$51,$F$24,0)&amp;" "&amp;$C371),
IF($D371="Höchstens",
           IF(COUNTIF(Dienstplan!AI$6:AI$55,$C371)&lt;=VLOOKUP($C371,Besetzung!$B$2:$I$51,$F$24,0),"","&gt;"&amp;VLOOKUP($C371,Besetzung!$B$2:$I$51,$F$24,0)&amp;" "&amp;$C371),
"sonst"))),
IF($D371="Genau",
           IF(COUNTIF(Dienstplan!AI$6:AI$55,$C371)=VLOOKUP($C371,Besetzung!$B$2:$I$51,AJ$351+1,0),"","&lt;&gt;"&amp;VLOOKUP($C371,Besetzung!$B$2:$I$51,AJ$351+1,0)&amp;" "&amp;$C371),
IF($D371="Mindestens",
           IF(COUNTIF(Dienstplan!AI$6:AI$55,$C371)&gt;=VLOOKUP($C371,Besetzung!$B$2:$I$51,AJ$351+1,0),"","&lt;"&amp;VLOOKUP($C371,Besetzung!$B$2:$I$51,AJ$351+1,0)&amp;" "&amp;$C371),
IF($D371="Höchstens",
           IF(COUNTIF(Dienstplan!AI$6:AI$55,$C371)&lt;=VLOOKUP($C371,Besetzung!$B$2:$I$51,AJ$351+1,0),"","&gt;"&amp;VLOOKUP($C371,Besetzung!$B$2:$I$51,AJ$351+1,0)&amp;" "&amp;$C371),
"sonst")))))</f>
        <v/>
      </c>
      <c r="AK371" s="32" t="str">
        <f>IF($C371="","",
IF(AK$352&lt;&gt;"",IF($D371="Genau",
           IF(COUNTIF(Dienstplan!AJ$6:AJ$55,$C371)=VLOOKUP($C371,Besetzung!$B$2:$I$51,$F$24,0),"","&lt;&gt;"&amp;VLOOKUP($C371,Besetzung!$B$2:$I$51,$F$24,0)&amp;" "&amp;$C371),
IF($D371="Mindestens",
           IF(COUNTIF(Dienstplan!AJ$6:AJ$55,$C371)&gt;=VLOOKUP($C371,Besetzung!$B$2:$I$51,$F$24,0),"","&lt;"&amp;VLOOKUP($C371,Besetzung!$B$2:$I$51,$F$24,0)&amp;" "&amp;$C371),
IF($D371="Höchstens",
           IF(COUNTIF(Dienstplan!AJ$6:AJ$55,$C371)&lt;=VLOOKUP($C371,Besetzung!$B$2:$I$51,$F$24,0),"","&gt;"&amp;VLOOKUP($C371,Besetzung!$B$2:$I$51,$F$24,0)&amp;" "&amp;$C371),
"sonst"))),
IF($D371="Genau",
           IF(COUNTIF(Dienstplan!AJ$6:AJ$55,$C371)=VLOOKUP($C371,Besetzung!$B$2:$I$51,AK$351+1,0),"","&lt;&gt;"&amp;VLOOKUP($C371,Besetzung!$B$2:$I$51,AK$351+1,0)&amp;" "&amp;$C371),
IF($D371="Mindestens",
           IF(COUNTIF(Dienstplan!AJ$6:AJ$55,$C371)&gt;=VLOOKUP($C371,Besetzung!$B$2:$I$51,AK$351+1,0),"","&lt;"&amp;VLOOKUP($C371,Besetzung!$B$2:$I$51,AK$351+1,0)&amp;" "&amp;$C371),
IF($D371="Höchstens",
           IF(COUNTIF(Dienstplan!AJ$6:AJ$55,$C371)&lt;=VLOOKUP($C371,Besetzung!$B$2:$I$51,AK$351+1,0),"","&gt;"&amp;VLOOKUP($C371,Besetzung!$B$2:$I$51,AK$351+1,0)&amp;" "&amp;$C371),
"sonst")))))</f>
        <v/>
      </c>
    </row>
    <row r="372" spans="1:37" x14ac:dyDescent="0.25">
      <c r="A372" s="82" t="str">
        <f>IF(Feiertage!D222&lt;&gt;"",Feiertage!B222,"")</f>
        <v/>
      </c>
      <c r="C372" s="31" t="str">
        <f>Besetzung!B20</f>
        <v/>
      </c>
      <c r="D372">
        <f>Besetzung!J20</f>
        <v>0</v>
      </c>
      <c r="G372" s="31" t="str">
        <f>IF($C372="","",
IF(G$352&lt;&gt;"",IF($D372="Genau",
           IF(COUNTIF(Dienstplan!F$6:F$55,$C372)=VLOOKUP($C372,Besetzung!$B$2:$I$51,$F$24,0),"","&lt;&gt;"&amp;VLOOKUP($C372,Besetzung!$B$2:$I$51,$F$24,0)&amp;" "&amp;$C372),
IF($D372="Mindestens",
           IF(COUNTIF(Dienstplan!F$6:F$55,$C372)&gt;=VLOOKUP($C372,Besetzung!$B$2:$I$51,$F$24,0),"","&lt;"&amp;VLOOKUP($C372,Besetzung!$B$2:$I$51,$F$24,0)&amp;" "&amp;$C372),
IF($D372="Höchstens",
           IF(COUNTIF(Dienstplan!F$6:F$55,$C372)&lt;=VLOOKUP($C372,Besetzung!$B$2:$I$51,$F$24,0),"","&gt;"&amp;VLOOKUP($C372,Besetzung!$B$2:$I$51,$F$24,0)&amp;" "&amp;$C372),
"sonst"))),
IF($D372="Genau",
           IF(COUNTIF(Dienstplan!F$6:F$55,$C372)=VLOOKUP($C372,Besetzung!$B$2:$I$51,G$351+1,0),"","&lt;&gt;"&amp;VLOOKUP($C372,Besetzung!$B$2:$I$51,G$351+1,0)&amp;" "&amp;$C372),
IF($D372="Mindestens",
           IF(COUNTIF(Dienstplan!F$6:F$55,$C372)&gt;=VLOOKUP($C372,Besetzung!$B$2:$I$51,G$351+1,0),"","&lt;"&amp;VLOOKUP($C372,Besetzung!$B$2:$I$51,G$351+1,0)&amp;" "&amp;$C372),
IF($D372="Höchstens",
           IF(COUNTIF(Dienstplan!F$6:F$55,$C372)&lt;=VLOOKUP($C372,Besetzung!$B$2:$I$51,G$351+1,0),"","&gt;"&amp;VLOOKUP($C372,Besetzung!$B$2:$I$51,G$351+1,0)&amp;" "&amp;$C372),
"sonst")))))</f>
        <v/>
      </c>
      <c r="H372" s="37" t="str">
        <f>IF($C372="","",
IF(H$352&lt;&gt;"",IF($D372="Genau",
           IF(COUNTIF(Dienstplan!G$6:G$55,$C372)=VLOOKUP($C372,Besetzung!$B$2:$I$51,$F$24,0),"","&lt;&gt;"&amp;VLOOKUP($C372,Besetzung!$B$2:$I$51,$F$24,0)&amp;" "&amp;$C372),
IF($D372="Mindestens",
           IF(COUNTIF(Dienstplan!G$6:G$55,$C372)&gt;=VLOOKUP($C372,Besetzung!$B$2:$I$51,$F$24,0),"","&lt;"&amp;VLOOKUP($C372,Besetzung!$B$2:$I$51,$F$24,0)&amp;" "&amp;$C372),
IF($D372="Höchstens",
           IF(COUNTIF(Dienstplan!G$6:G$55,$C372)&lt;=VLOOKUP($C372,Besetzung!$B$2:$I$51,$F$24,0),"","&gt;"&amp;VLOOKUP($C372,Besetzung!$B$2:$I$51,$F$24,0)&amp;" "&amp;$C372),
"sonst"))),
IF($D372="Genau",
           IF(COUNTIF(Dienstplan!G$6:G$55,$C372)=VLOOKUP($C372,Besetzung!$B$2:$I$51,H$351+1,0),"","&lt;&gt;"&amp;VLOOKUP($C372,Besetzung!$B$2:$I$51,H$351+1,0)&amp;" "&amp;$C372),
IF($D372="Mindestens",
           IF(COUNTIF(Dienstplan!G$6:G$55,$C372)&gt;=VLOOKUP($C372,Besetzung!$B$2:$I$51,H$351+1,0),"","&lt;"&amp;VLOOKUP($C372,Besetzung!$B$2:$I$51,H$351+1,0)&amp;" "&amp;$C372),
IF($D372="Höchstens",
           IF(COUNTIF(Dienstplan!G$6:G$55,$C372)&lt;=VLOOKUP($C372,Besetzung!$B$2:$I$51,H$351+1,0),"","&gt;"&amp;VLOOKUP($C372,Besetzung!$B$2:$I$51,H$351+1,0)&amp;" "&amp;$C372),
"sonst")))))</f>
        <v/>
      </c>
      <c r="I372" s="37" t="str">
        <f>IF($C372="","",
IF(I$352&lt;&gt;"",IF($D372="Genau",
           IF(COUNTIF(Dienstplan!H$6:H$55,$C372)=VLOOKUP($C372,Besetzung!$B$2:$I$51,$F$24,0),"","&lt;&gt;"&amp;VLOOKUP($C372,Besetzung!$B$2:$I$51,$F$24,0)&amp;" "&amp;$C372),
IF($D372="Mindestens",
           IF(COUNTIF(Dienstplan!H$6:H$55,$C372)&gt;=VLOOKUP($C372,Besetzung!$B$2:$I$51,$F$24,0),"","&lt;"&amp;VLOOKUP($C372,Besetzung!$B$2:$I$51,$F$24,0)&amp;" "&amp;$C372),
IF($D372="Höchstens",
           IF(COUNTIF(Dienstplan!H$6:H$55,$C372)&lt;=VLOOKUP($C372,Besetzung!$B$2:$I$51,$F$24,0),"","&gt;"&amp;VLOOKUP($C372,Besetzung!$B$2:$I$51,$F$24,0)&amp;" "&amp;$C372),
"sonst"))),
IF($D372="Genau",
           IF(COUNTIF(Dienstplan!H$6:H$55,$C372)=VLOOKUP($C372,Besetzung!$B$2:$I$51,I$351+1,0),"","&lt;&gt;"&amp;VLOOKUP($C372,Besetzung!$B$2:$I$51,I$351+1,0)&amp;" "&amp;$C372),
IF($D372="Mindestens",
           IF(COUNTIF(Dienstplan!H$6:H$55,$C372)&gt;=VLOOKUP($C372,Besetzung!$B$2:$I$51,I$351+1,0),"","&lt;"&amp;VLOOKUP($C372,Besetzung!$B$2:$I$51,I$351+1,0)&amp;" "&amp;$C372),
IF($D372="Höchstens",
           IF(COUNTIF(Dienstplan!H$6:H$55,$C372)&lt;=VLOOKUP($C372,Besetzung!$B$2:$I$51,I$351+1,0),"","&gt;"&amp;VLOOKUP($C372,Besetzung!$B$2:$I$51,I$351+1,0)&amp;" "&amp;$C372),
"sonst")))))</f>
        <v/>
      </c>
      <c r="J372" s="37" t="str">
        <f>IF($C372="","",
IF(J$352&lt;&gt;"",IF($D372="Genau",
           IF(COUNTIF(Dienstplan!I$6:I$55,$C372)=VLOOKUP($C372,Besetzung!$B$2:$I$51,$F$24,0),"","&lt;&gt;"&amp;VLOOKUP($C372,Besetzung!$B$2:$I$51,$F$24,0)&amp;" "&amp;$C372),
IF($D372="Mindestens",
           IF(COUNTIF(Dienstplan!I$6:I$55,$C372)&gt;=VLOOKUP($C372,Besetzung!$B$2:$I$51,$F$24,0),"","&lt;"&amp;VLOOKUP($C372,Besetzung!$B$2:$I$51,$F$24,0)&amp;" "&amp;$C372),
IF($D372="Höchstens",
           IF(COUNTIF(Dienstplan!I$6:I$55,$C372)&lt;=VLOOKUP($C372,Besetzung!$B$2:$I$51,$F$24,0),"","&gt;"&amp;VLOOKUP($C372,Besetzung!$B$2:$I$51,$F$24,0)&amp;" "&amp;$C372),
"sonst"))),
IF($D372="Genau",
           IF(COUNTIF(Dienstplan!I$6:I$55,$C372)=VLOOKUP($C372,Besetzung!$B$2:$I$51,J$351+1,0),"","&lt;&gt;"&amp;VLOOKUP($C372,Besetzung!$B$2:$I$51,J$351+1,0)&amp;" "&amp;$C372),
IF($D372="Mindestens",
           IF(COUNTIF(Dienstplan!I$6:I$55,$C372)&gt;=VLOOKUP($C372,Besetzung!$B$2:$I$51,J$351+1,0),"","&lt;"&amp;VLOOKUP($C372,Besetzung!$B$2:$I$51,J$351+1,0)&amp;" "&amp;$C372),
IF($D372="Höchstens",
           IF(COUNTIF(Dienstplan!I$6:I$55,$C372)&lt;=VLOOKUP($C372,Besetzung!$B$2:$I$51,J$351+1,0),"","&gt;"&amp;VLOOKUP($C372,Besetzung!$B$2:$I$51,J$351+1,0)&amp;" "&amp;$C372),
"sonst")))))</f>
        <v/>
      </c>
      <c r="K372" s="37" t="str">
        <f>IF($C372="","",
IF(K$352&lt;&gt;"",IF($D372="Genau",
           IF(COUNTIF(Dienstplan!J$6:J$55,$C372)=VLOOKUP($C372,Besetzung!$B$2:$I$51,$F$24,0),"","&lt;&gt;"&amp;VLOOKUP($C372,Besetzung!$B$2:$I$51,$F$24,0)&amp;" "&amp;$C372),
IF($D372="Mindestens",
           IF(COUNTIF(Dienstplan!J$6:J$55,$C372)&gt;=VLOOKUP($C372,Besetzung!$B$2:$I$51,$F$24,0),"","&lt;"&amp;VLOOKUP($C372,Besetzung!$B$2:$I$51,$F$24,0)&amp;" "&amp;$C372),
IF($D372="Höchstens",
           IF(COUNTIF(Dienstplan!J$6:J$55,$C372)&lt;=VLOOKUP($C372,Besetzung!$B$2:$I$51,$F$24,0),"","&gt;"&amp;VLOOKUP($C372,Besetzung!$B$2:$I$51,$F$24,0)&amp;" "&amp;$C372),
"sonst"))),
IF($D372="Genau",
           IF(COUNTIF(Dienstplan!J$6:J$55,$C372)=VLOOKUP($C372,Besetzung!$B$2:$I$51,K$351+1,0),"","&lt;&gt;"&amp;VLOOKUP($C372,Besetzung!$B$2:$I$51,K$351+1,0)&amp;" "&amp;$C372),
IF($D372="Mindestens",
           IF(COUNTIF(Dienstplan!J$6:J$55,$C372)&gt;=VLOOKUP($C372,Besetzung!$B$2:$I$51,K$351+1,0),"","&lt;"&amp;VLOOKUP($C372,Besetzung!$B$2:$I$51,K$351+1,0)&amp;" "&amp;$C372),
IF($D372="Höchstens",
           IF(COUNTIF(Dienstplan!J$6:J$55,$C372)&lt;=VLOOKUP($C372,Besetzung!$B$2:$I$51,K$351+1,0),"","&gt;"&amp;VLOOKUP($C372,Besetzung!$B$2:$I$51,K$351+1,0)&amp;" "&amp;$C372),
"sonst")))))</f>
        <v/>
      </c>
      <c r="L372" s="37" t="str">
        <f>IF($C372="","",
IF(L$352&lt;&gt;"",IF($D372="Genau",
           IF(COUNTIF(Dienstplan!K$6:K$55,$C372)=VLOOKUP($C372,Besetzung!$B$2:$I$51,$F$24,0),"","&lt;&gt;"&amp;VLOOKUP($C372,Besetzung!$B$2:$I$51,$F$24,0)&amp;" "&amp;$C372),
IF($D372="Mindestens",
           IF(COUNTIF(Dienstplan!K$6:K$55,$C372)&gt;=VLOOKUP($C372,Besetzung!$B$2:$I$51,$F$24,0),"","&lt;"&amp;VLOOKUP($C372,Besetzung!$B$2:$I$51,$F$24,0)&amp;" "&amp;$C372),
IF($D372="Höchstens",
           IF(COUNTIF(Dienstplan!K$6:K$55,$C372)&lt;=VLOOKUP($C372,Besetzung!$B$2:$I$51,$F$24,0),"","&gt;"&amp;VLOOKUP($C372,Besetzung!$B$2:$I$51,$F$24,0)&amp;" "&amp;$C372),
"sonst"))),
IF($D372="Genau",
           IF(COUNTIF(Dienstplan!K$6:K$55,$C372)=VLOOKUP($C372,Besetzung!$B$2:$I$51,L$351+1,0),"","&lt;&gt;"&amp;VLOOKUP($C372,Besetzung!$B$2:$I$51,L$351+1,0)&amp;" "&amp;$C372),
IF($D372="Mindestens",
           IF(COUNTIF(Dienstplan!K$6:K$55,$C372)&gt;=VLOOKUP($C372,Besetzung!$B$2:$I$51,L$351+1,0),"","&lt;"&amp;VLOOKUP($C372,Besetzung!$B$2:$I$51,L$351+1,0)&amp;" "&amp;$C372),
IF($D372="Höchstens",
           IF(COUNTIF(Dienstplan!K$6:K$55,$C372)&lt;=VLOOKUP($C372,Besetzung!$B$2:$I$51,L$351+1,0),"","&gt;"&amp;VLOOKUP($C372,Besetzung!$B$2:$I$51,L$351+1,0)&amp;" "&amp;$C372),
"sonst")))))</f>
        <v/>
      </c>
      <c r="M372" s="37" t="str">
        <f>IF($C372="","",
IF(M$352&lt;&gt;"",IF($D372="Genau",
           IF(COUNTIF(Dienstplan!L$6:L$55,$C372)=VLOOKUP($C372,Besetzung!$B$2:$I$51,$F$24,0),"","&lt;&gt;"&amp;VLOOKUP($C372,Besetzung!$B$2:$I$51,$F$24,0)&amp;" "&amp;$C372),
IF($D372="Mindestens",
           IF(COUNTIF(Dienstplan!L$6:L$55,$C372)&gt;=VLOOKUP($C372,Besetzung!$B$2:$I$51,$F$24,0),"","&lt;"&amp;VLOOKUP($C372,Besetzung!$B$2:$I$51,$F$24,0)&amp;" "&amp;$C372),
IF($D372="Höchstens",
           IF(COUNTIF(Dienstplan!L$6:L$55,$C372)&lt;=VLOOKUP($C372,Besetzung!$B$2:$I$51,$F$24,0),"","&gt;"&amp;VLOOKUP($C372,Besetzung!$B$2:$I$51,$F$24,0)&amp;" "&amp;$C372),
"sonst"))),
IF($D372="Genau",
           IF(COUNTIF(Dienstplan!L$6:L$55,$C372)=VLOOKUP($C372,Besetzung!$B$2:$I$51,M$351+1,0),"","&lt;&gt;"&amp;VLOOKUP($C372,Besetzung!$B$2:$I$51,M$351+1,0)&amp;" "&amp;$C372),
IF($D372="Mindestens",
           IF(COUNTIF(Dienstplan!L$6:L$55,$C372)&gt;=VLOOKUP($C372,Besetzung!$B$2:$I$51,M$351+1,0),"","&lt;"&amp;VLOOKUP($C372,Besetzung!$B$2:$I$51,M$351+1,0)&amp;" "&amp;$C372),
IF($D372="Höchstens",
           IF(COUNTIF(Dienstplan!L$6:L$55,$C372)&lt;=VLOOKUP($C372,Besetzung!$B$2:$I$51,M$351+1,0),"","&gt;"&amp;VLOOKUP($C372,Besetzung!$B$2:$I$51,M$351+1,0)&amp;" "&amp;$C372),
"sonst")))))</f>
        <v/>
      </c>
      <c r="N372" s="37" t="str">
        <f>IF($C372="","",
IF(N$352&lt;&gt;"",IF($D372="Genau",
           IF(COUNTIF(Dienstplan!M$6:M$55,$C372)=VLOOKUP($C372,Besetzung!$B$2:$I$51,$F$24,0),"","&lt;&gt;"&amp;VLOOKUP($C372,Besetzung!$B$2:$I$51,$F$24,0)&amp;" "&amp;$C372),
IF($D372="Mindestens",
           IF(COUNTIF(Dienstplan!M$6:M$55,$C372)&gt;=VLOOKUP($C372,Besetzung!$B$2:$I$51,$F$24,0),"","&lt;"&amp;VLOOKUP($C372,Besetzung!$B$2:$I$51,$F$24,0)&amp;" "&amp;$C372),
IF($D372="Höchstens",
           IF(COUNTIF(Dienstplan!M$6:M$55,$C372)&lt;=VLOOKUP($C372,Besetzung!$B$2:$I$51,$F$24,0),"","&gt;"&amp;VLOOKUP($C372,Besetzung!$B$2:$I$51,$F$24,0)&amp;" "&amp;$C372),
"sonst"))),
IF($D372="Genau",
           IF(COUNTIF(Dienstplan!M$6:M$55,$C372)=VLOOKUP($C372,Besetzung!$B$2:$I$51,N$351+1,0),"","&lt;&gt;"&amp;VLOOKUP($C372,Besetzung!$B$2:$I$51,N$351+1,0)&amp;" "&amp;$C372),
IF($D372="Mindestens",
           IF(COUNTIF(Dienstplan!M$6:M$55,$C372)&gt;=VLOOKUP($C372,Besetzung!$B$2:$I$51,N$351+1,0),"","&lt;"&amp;VLOOKUP($C372,Besetzung!$B$2:$I$51,N$351+1,0)&amp;" "&amp;$C372),
IF($D372="Höchstens",
           IF(COUNTIF(Dienstplan!M$6:M$55,$C372)&lt;=VLOOKUP($C372,Besetzung!$B$2:$I$51,N$351+1,0),"","&gt;"&amp;VLOOKUP($C372,Besetzung!$B$2:$I$51,N$351+1,0)&amp;" "&amp;$C372),
"sonst")))))</f>
        <v/>
      </c>
      <c r="O372" s="37" t="str">
        <f>IF($C372="","",
IF(O$352&lt;&gt;"",IF($D372="Genau",
           IF(COUNTIF(Dienstplan!N$6:N$55,$C372)=VLOOKUP($C372,Besetzung!$B$2:$I$51,$F$24,0),"","&lt;&gt;"&amp;VLOOKUP($C372,Besetzung!$B$2:$I$51,$F$24,0)&amp;" "&amp;$C372),
IF($D372="Mindestens",
           IF(COUNTIF(Dienstplan!N$6:N$55,$C372)&gt;=VLOOKUP($C372,Besetzung!$B$2:$I$51,$F$24,0),"","&lt;"&amp;VLOOKUP($C372,Besetzung!$B$2:$I$51,$F$24,0)&amp;" "&amp;$C372),
IF($D372="Höchstens",
           IF(COUNTIF(Dienstplan!N$6:N$55,$C372)&lt;=VLOOKUP($C372,Besetzung!$B$2:$I$51,$F$24,0),"","&gt;"&amp;VLOOKUP($C372,Besetzung!$B$2:$I$51,$F$24,0)&amp;" "&amp;$C372),
"sonst"))),
IF($D372="Genau",
           IF(COUNTIF(Dienstplan!N$6:N$55,$C372)=VLOOKUP($C372,Besetzung!$B$2:$I$51,O$351+1,0),"","&lt;&gt;"&amp;VLOOKUP($C372,Besetzung!$B$2:$I$51,O$351+1,0)&amp;" "&amp;$C372),
IF($D372="Mindestens",
           IF(COUNTIF(Dienstplan!N$6:N$55,$C372)&gt;=VLOOKUP($C372,Besetzung!$B$2:$I$51,O$351+1,0),"","&lt;"&amp;VLOOKUP($C372,Besetzung!$B$2:$I$51,O$351+1,0)&amp;" "&amp;$C372),
IF($D372="Höchstens",
           IF(COUNTIF(Dienstplan!N$6:N$55,$C372)&lt;=VLOOKUP($C372,Besetzung!$B$2:$I$51,O$351+1,0),"","&gt;"&amp;VLOOKUP($C372,Besetzung!$B$2:$I$51,O$351+1,0)&amp;" "&amp;$C372),
"sonst")))))</f>
        <v/>
      </c>
      <c r="P372" s="37" t="str">
        <f>IF($C372="","",
IF(P$352&lt;&gt;"",IF($D372="Genau",
           IF(COUNTIF(Dienstplan!O$6:O$55,$C372)=VLOOKUP($C372,Besetzung!$B$2:$I$51,$F$24,0),"","&lt;&gt;"&amp;VLOOKUP($C372,Besetzung!$B$2:$I$51,$F$24,0)&amp;" "&amp;$C372),
IF($D372="Mindestens",
           IF(COUNTIF(Dienstplan!O$6:O$55,$C372)&gt;=VLOOKUP($C372,Besetzung!$B$2:$I$51,$F$24,0),"","&lt;"&amp;VLOOKUP($C372,Besetzung!$B$2:$I$51,$F$24,0)&amp;" "&amp;$C372),
IF($D372="Höchstens",
           IF(COUNTIF(Dienstplan!O$6:O$55,$C372)&lt;=VLOOKUP($C372,Besetzung!$B$2:$I$51,$F$24,0),"","&gt;"&amp;VLOOKUP($C372,Besetzung!$B$2:$I$51,$F$24,0)&amp;" "&amp;$C372),
"sonst"))),
IF($D372="Genau",
           IF(COUNTIF(Dienstplan!O$6:O$55,$C372)=VLOOKUP($C372,Besetzung!$B$2:$I$51,P$351+1,0),"","&lt;&gt;"&amp;VLOOKUP($C372,Besetzung!$B$2:$I$51,P$351+1,0)&amp;" "&amp;$C372),
IF($D372="Mindestens",
           IF(COUNTIF(Dienstplan!O$6:O$55,$C372)&gt;=VLOOKUP($C372,Besetzung!$B$2:$I$51,P$351+1,0),"","&lt;"&amp;VLOOKUP($C372,Besetzung!$B$2:$I$51,P$351+1,0)&amp;" "&amp;$C372),
IF($D372="Höchstens",
           IF(COUNTIF(Dienstplan!O$6:O$55,$C372)&lt;=VLOOKUP($C372,Besetzung!$B$2:$I$51,P$351+1,0),"","&gt;"&amp;VLOOKUP($C372,Besetzung!$B$2:$I$51,P$351+1,0)&amp;" "&amp;$C372),
"sonst")))))</f>
        <v/>
      </c>
      <c r="Q372" s="37" t="str">
        <f>IF($C372="","",
IF(Q$352&lt;&gt;"",IF($D372="Genau",
           IF(COUNTIF(Dienstplan!P$6:P$55,$C372)=VLOOKUP($C372,Besetzung!$B$2:$I$51,$F$24,0),"","&lt;&gt;"&amp;VLOOKUP($C372,Besetzung!$B$2:$I$51,$F$24,0)&amp;" "&amp;$C372),
IF($D372="Mindestens",
           IF(COUNTIF(Dienstplan!P$6:P$55,$C372)&gt;=VLOOKUP($C372,Besetzung!$B$2:$I$51,$F$24,0),"","&lt;"&amp;VLOOKUP($C372,Besetzung!$B$2:$I$51,$F$24,0)&amp;" "&amp;$C372),
IF($D372="Höchstens",
           IF(COUNTIF(Dienstplan!P$6:P$55,$C372)&lt;=VLOOKUP($C372,Besetzung!$B$2:$I$51,$F$24,0),"","&gt;"&amp;VLOOKUP($C372,Besetzung!$B$2:$I$51,$F$24,0)&amp;" "&amp;$C372),
"sonst"))),
IF($D372="Genau",
           IF(COUNTIF(Dienstplan!P$6:P$55,$C372)=VLOOKUP($C372,Besetzung!$B$2:$I$51,Q$351+1,0),"","&lt;&gt;"&amp;VLOOKUP($C372,Besetzung!$B$2:$I$51,Q$351+1,0)&amp;" "&amp;$C372),
IF($D372="Mindestens",
           IF(COUNTIF(Dienstplan!P$6:P$55,$C372)&gt;=VLOOKUP($C372,Besetzung!$B$2:$I$51,Q$351+1,0),"","&lt;"&amp;VLOOKUP($C372,Besetzung!$B$2:$I$51,Q$351+1,0)&amp;" "&amp;$C372),
IF($D372="Höchstens",
           IF(COUNTIF(Dienstplan!P$6:P$55,$C372)&lt;=VLOOKUP($C372,Besetzung!$B$2:$I$51,Q$351+1,0),"","&gt;"&amp;VLOOKUP($C372,Besetzung!$B$2:$I$51,Q$351+1,0)&amp;" "&amp;$C372),
"sonst")))))</f>
        <v/>
      </c>
      <c r="R372" s="37" t="str">
        <f>IF($C372="","",
IF(R$352&lt;&gt;"",IF($D372="Genau",
           IF(COUNTIF(Dienstplan!Q$6:Q$55,$C372)=VLOOKUP($C372,Besetzung!$B$2:$I$51,$F$24,0),"","&lt;&gt;"&amp;VLOOKUP($C372,Besetzung!$B$2:$I$51,$F$24,0)&amp;" "&amp;$C372),
IF($D372="Mindestens",
           IF(COUNTIF(Dienstplan!Q$6:Q$55,$C372)&gt;=VLOOKUP($C372,Besetzung!$B$2:$I$51,$F$24,0),"","&lt;"&amp;VLOOKUP($C372,Besetzung!$B$2:$I$51,$F$24,0)&amp;" "&amp;$C372),
IF($D372="Höchstens",
           IF(COUNTIF(Dienstplan!Q$6:Q$55,$C372)&lt;=VLOOKUP($C372,Besetzung!$B$2:$I$51,$F$24,0),"","&gt;"&amp;VLOOKUP($C372,Besetzung!$B$2:$I$51,$F$24,0)&amp;" "&amp;$C372),
"sonst"))),
IF($D372="Genau",
           IF(COUNTIF(Dienstplan!Q$6:Q$55,$C372)=VLOOKUP($C372,Besetzung!$B$2:$I$51,R$351+1,0),"","&lt;&gt;"&amp;VLOOKUP($C372,Besetzung!$B$2:$I$51,R$351+1,0)&amp;" "&amp;$C372),
IF($D372="Mindestens",
           IF(COUNTIF(Dienstplan!Q$6:Q$55,$C372)&gt;=VLOOKUP($C372,Besetzung!$B$2:$I$51,R$351+1,0),"","&lt;"&amp;VLOOKUP($C372,Besetzung!$B$2:$I$51,R$351+1,0)&amp;" "&amp;$C372),
IF($D372="Höchstens",
           IF(COUNTIF(Dienstplan!Q$6:Q$55,$C372)&lt;=VLOOKUP($C372,Besetzung!$B$2:$I$51,R$351+1,0),"","&gt;"&amp;VLOOKUP($C372,Besetzung!$B$2:$I$51,R$351+1,0)&amp;" "&amp;$C372),
"sonst")))))</f>
        <v/>
      </c>
      <c r="S372" s="37" t="str">
        <f>IF($C372="","",
IF(S$352&lt;&gt;"",IF($D372="Genau",
           IF(COUNTIF(Dienstplan!R$6:R$55,$C372)=VLOOKUP($C372,Besetzung!$B$2:$I$51,$F$24,0),"","&lt;&gt;"&amp;VLOOKUP($C372,Besetzung!$B$2:$I$51,$F$24,0)&amp;" "&amp;$C372),
IF($D372="Mindestens",
           IF(COUNTIF(Dienstplan!R$6:R$55,$C372)&gt;=VLOOKUP($C372,Besetzung!$B$2:$I$51,$F$24,0),"","&lt;"&amp;VLOOKUP($C372,Besetzung!$B$2:$I$51,$F$24,0)&amp;" "&amp;$C372),
IF($D372="Höchstens",
           IF(COUNTIF(Dienstplan!R$6:R$55,$C372)&lt;=VLOOKUP($C372,Besetzung!$B$2:$I$51,$F$24,0),"","&gt;"&amp;VLOOKUP($C372,Besetzung!$B$2:$I$51,$F$24,0)&amp;" "&amp;$C372),
"sonst"))),
IF($D372="Genau",
           IF(COUNTIF(Dienstplan!R$6:R$55,$C372)=VLOOKUP($C372,Besetzung!$B$2:$I$51,S$351+1,0),"","&lt;&gt;"&amp;VLOOKUP($C372,Besetzung!$B$2:$I$51,S$351+1,0)&amp;" "&amp;$C372),
IF($D372="Mindestens",
           IF(COUNTIF(Dienstplan!R$6:R$55,$C372)&gt;=VLOOKUP($C372,Besetzung!$B$2:$I$51,S$351+1,0),"","&lt;"&amp;VLOOKUP($C372,Besetzung!$B$2:$I$51,S$351+1,0)&amp;" "&amp;$C372),
IF($D372="Höchstens",
           IF(COUNTIF(Dienstplan!R$6:R$55,$C372)&lt;=VLOOKUP($C372,Besetzung!$B$2:$I$51,S$351+1,0),"","&gt;"&amp;VLOOKUP($C372,Besetzung!$B$2:$I$51,S$351+1,0)&amp;" "&amp;$C372),
"sonst")))))</f>
        <v/>
      </c>
      <c r="T372" s="37" t="str">
        <f>IF($C372="","",
IF(T$352&lt;&gt;"",IF($D372="Genau",
           IF(COUNTIF(Dienstplan!S$6:S$55,$C372)=VLOOKUP($C372,Besetzung!$B$2:$I$51,$F$24,0),"","&lt;&gt;"&amp;VLOOKUP($C372,Besetzung!$B$2:$I$51,$F$24,0)&amp;" "&amp;$C372),
IF($D372="Mindestens",
           IF(COUNTIF(Dienstplan!S$6:S$55,$C372)&gt;=VLOOKUP($C372,Besetzung!$B$2:$I$51,$F$24,0),"","&lt;"&amp;VLOOKUP($C372,Besetzung!$B$2:$I$51,$F$24,0)&amp;" "&amp;$C372),
IF($D372="Höchstens",
           IF(COUNTIF(Dienstplan!S$6:S$55,$C372)&lt;=VLOOKUP($C372,Besetzung!$B$2:$I$51,$F$24,0),"","&gt;"&amp;VLOOKUP($C372,Besetzung!$B$2:$I$51,$F$24,0)&amp;" "&amp;$C372),
"sonst"))),
IF($D372="Genau",
           IF(COUNTIF(Dienstplan!S$6:S$55,$C372)=VLOOKUP($C372,Besetzung!$B$2:$I$51,T$351+1,0),"","&lt;&gt;"&amp;VLOOKUP($C372,Besetzung!$B$2:$I$51,T$351+1,0)&amp;" "&amp;$C372),
IF($D372="Mindestens",
           IF(COUNTIF(Dienstplan!S$6:S$55,$C372)&gt;=VLOOKUP($C372,Besetzung!$B$2:$I$51,T$351+1,0),"","&lt;"&amp;VLOOKUP($C372,Besetzung!$B$2:$I$51,T$351+1,0)&amp;" "&amp;$C372),
IF($D372="Höchstens",
           IF(COUNTIF(Dienstplan!S$6:S$55,$C372)&lt;=VLOOKUP($C372,Besetzung!$B$2:$I$51,T$351+1,0),"","&gt;"&amp;VLOOKUP($C372,Besetzung!$B$2:$I$51,T$351+1,0)&amp;" "&amp;$C372),
"sonst")))))</f>
        <v/>
      </c>
      <c r="U372" s="37" t="str">
        <f>IF($C372="","",
IF(U$352&lt;&gt;"",IF($D372="Genau",
           IF(COUNTIF(Dienstplan!T$6:T$55,$C372)=VLOOKUP($C372,Besetzung!$B$2:$I$51,$F$24,0),"","&lt;&gt;"&amp;VLOOKUP($C372,Besetzung!$B$2:$I$51,$F$24,0)&amp;" "&amp;$C372),
IF($D372="Mindestens",
           IF(COUNTIF(Dienstplan!T$6:T$55,$C372)&gt;=VLOOKUP($C372,Besetzung!$B$2:$I$51,$F$24,0),"","&lt;"&amp;VLOOKUP($C372,Besetzung!$B$2:$I$51,$F$24,0)&amp;" "&amp;$C372),
IF($D372="Höchstens",
           IF(COUNTIF(Dienstplan!T$6:T$55,$C372)&lt;=VLOOKUP($C372,Besetzung!$B$2:$I$51,$F$24,0),"","&gt;"&amp;VLOOKUP($C372,Besetzung!$B$2:$I$51,$F$24,0)&amp;" "&amp;$C372),
"sonst"))),
IF($D372="Genau",
           IF(COUNTIF(Dienstplan!T$6:T$55,$C372)=VLOOKUP($C372,Besetzung!$B$2:$I$51,U$351+1,0),"","&lt;&gt;"&amp;VLOOKUP($C372,Besetzung!$B$2:$I$51,U$351+1,0)&amp;" "&amp;$C372),
IF($D372="Mindestens",
           IF(COUNTIF(Dienstplan!T$6:T$55,$C372)&gt;=VLOOKUP($C372,Besetzung!$B$2:$I$51,U$351+1,0),"","&lt;"&amp;VLOOKUP($C372,Besetzung!$B$2:$I$51,U$351+1,0)&amp;" "&amp;$C372),
IF($D372="Höchstens",
           IF(COUNTIF(Dienstplan!T$6:T$55,$C372)&lt;=VLOOKUP($C372,Besetzung!$B$2:$I$51,U$351+1,0),"","&gt;"&amp;VLOOKUP($C372,Besetzung!$B$2:$I$51,U$351+1,0)&amp;" "&amp;$C372),
"sonst")))))</f>
        <v/>
      </c>
      <c r="V372" s="37" t="str">
        <f>IF($C372="","",
IF(V$352&lt;&gt;"",IF($D372="Genau",
           IF(COUNTIF(Dienstplan!U$6:U$55,$C372)=VLOOKUP($C372,Besetzung!$B$2:$I$51,$F$24,0),"","&lt;&gt;"&amp;VLOOKUP($C372,Besetzung!$B$2:$I$51,$F$24,0)&amp;" "&amp;$C372),
IF($D372="Mindestens",
           IF(COUNTIF(Dienstplan!U$6:U$55,$C372)&gt;=VLOOKUP($C372,Besetzung!$B$2:$I$51,$F$24,0),"","&lt;"&amp;VLOOKUP($C372,Besetzung!$B$2:$I$51,$F$24,0)&amp;" "&amp;$C372),
IF($D372="Höchstens",
           IF(COUNTIF(Dienstplan!U$6:U$55,$C372)&lt;=VLOOKUP($C372,Besetzung!$B$2:$I$51,$F$24,0),"","&gt;"&amp;VLOOKUP($C372,Besetzung!$B$2:$I$51,$F$24,0)&amp;" "&amp;$C372),
"sonst"))),
IF($D372="Genau",
           IF(COUNTIF(Dienstplan!U$6:U$55,$C372)=VLOOKUP($C372,Besetzung!$B$2:$I$51,V$351+1,0),"","&lt;&gt;"&amp;VLOOKUP($C372,Besetzung!$B$2:$I$51,V$351+1,0)&amp;" "&amp;$C372),
IF($D372="Mindestens",
           IF(COUNTIF(Dienstplan!U$6:U$55,$C372)&gt;=VLOOKUP($C372,Besetzung!$B$2:$I$51,V$351+1,0),"","&lt;"&amp;VLOOKUP($C372,Besetzung!$B$2:$I$51,V$351+1,0)&amp;" "&amp;$C372),
IF($D372="Höchstens",
           IF(COUNTIF(Dienstplan!U$6:U$55,$C372)&lt;=VLOOKUP($C372,Besetzung!$B$2:$I$51,V$351+1,0),"","&gt;"&amp;VLOOKUP($C372,Besetzung!$B$2:$I$51,V$351+1,0)&amp;" "&amp;$C372),
"sonst")))))</f>
        <v/>
      </c>
      <c r="W372" s="37" t="str">
        <f>IF($C372="","",
IF(W$352&lt;&gt;"",IF($D372="Genau",
           IF(COUNTIF(Dienstplan!V$6:V$55,$C372)=VLOOKUP($C372,Besetzung!$B$2:$I$51,$F$24,0),"","&lt;&gt;"&amp;VLOOKUP($C372,Besetzung!$B$2:$I$51,$F$24,0)&amp;" "&amp;$C372),
IF($D372="Mindestens",
           IF(COUNTIF(Dienstplan!V$6:V$55,$C372)&gt;=VLOOKUP($C372,Besetzung!$B$2:$I$51,$F$24,0),"","&lt;"&amp;VLOOKUP($C372,Besetzung!$B$2:$I$51,$F$24,0)&amp;" "&amp;$C372),
IF($D372="Höchstens",
           IF(COUNTIF(Dienstplan!V$6:V$55,$C372)&lt;=VLOOKUP($C372,Besetzung!$B$2:$I$51,$F$24,0),"","&gt;"&amp;VLOOKUP($C372,Besetzung!$B$2:$I$51,$F$24,0)&amp;" "&amp;$C372),
"sonst"))),
IF($D372="Genau",
           IF(COUNTIF(Dienstplan!V$6:V$55,$C372)=VLOOKUP($C372,Besetzung!$B$2:$I$51,W$351+1,0),"","&lt;&gt;"&amp;VLOOKUP($C372,Besetzung!$B$2:$I$51,W$351+1,0)&amp;" "&amp;$C372),
IF($D372="Mindestens",
           IF(COUNTIF(Dienstplan!V$6:V$55,$C372)&gt;=VLOOKUP($C372,Besetzung!$B$2:$I$51,W$351+1,0),"","&lt;"&amp;VLOOKUP($C372,Besetzung!$B$2:$I$51,W$351+1,0)&amp;" "&amp;$C372),
IF($D372="Höchstens",
           IF(COUNTIF(Dienstplan!V$6:V$55,$C372)&lt;=VLOOKUP($C372,Besetzung!$B$2:$I$51,W$351+1,0),"","&gt;"&amp;VLOOKUP($C372,Besetzung!$B$2:$I$51,W$351+1,0)&amp;" "&amp;$C372),
"sonst")))))</f>
        <v/>
      </c>
      <c r="X372" s="37" t="str">
        <f>IF($C372="","",
IF(X$352&lt;&gt;"",IF($D372="Genau",
           IF(COUNTIF(Dienstplan!W$6:W$55,$C372)=VLOOKUP($C372,Besetzung!$B$2:$I$51,$F$24,0),"","&lt;&gt;"&amp;VLOOKUP($C372,Besetzung!$B$2:$I$51,$F$24,0)&amp;" "&amp;$C372),
IF($D372="Mindestens",
           IF(COUNTIF(Dienstplan!W$6:W$55,$C372)&gt;=VLOOKUP($C372,Besetzung!$B$2:$I$51,$F$24,0),"","&lt;"&amp;VLOOKUP($C372,Besetzung!$B$2:$I$51,$F$24,0)&amp;" "&amp;$C372),
IF($D372="Höchstens",
           IF(COUNTIF(Dienstplan!W$6:W$55,$C372)&lt;=VLOOKUP($C372,Besetzung!$B$2:$I$51,$F$24,0),"","&gt;"&amp;VLOOKUP($C372,Besetzung!$B$2:$I$51,$F$24,0)&amp;" "&amp;$C372),
"sonst"))),
IF($D372="Genau",
           IF(COUNTIF(Dienstplan!W$6:W$55,$C372)=VLOOKUP($C372,Besetzung!$B$2:$I$51,X$351+1,0),"","&lt;&gt;"&amp;VLOOKUP($C372,Besetzung!$B$2:$I$51,X$351+1,0)&amp;" "&amp;$C372),
IF($D372="Mindestens",
           IF(COUNTIF(Dienstplan!W$6:W$55,$C372)&gt;=VLOOKUP($C372,Besetzung!$B$2:$I$51,X$351+1,0),"","&lt;"&amp;VLOOKUP($C372,Besetzung!$B$2:$I$51,X$351+1,0)&amp;" "&amp;$C372),
IF($D372="Höchstens",
           IF(COUNTIF(Dienstplan!W$6:W$55,$C372)&lt;=VLOOKUP($C372,Besetzung!$B$2:$I$51,X$351+1,0),"","&gt;"&amp;VLOOKUP($C372,Besetzung!$B$2:$I$51,X$351+1,0)&amp;" "&amp;$C372),
"sonst")))))</f>
        <v/>
      </c>
      <c r="Y372" s="37" t="str">
        <f>IF($C372="","",
IF(Y$352&lt;&gt;"",IF($D372="Genau",
           IF(COUNTIF(Dienstplan!X$6:X$55,$C372)=VLOOKUP($C372,Besetzung!$B$2:$I$51,$F$24,0),"","&lt;&gt;"&amp;VLOOKUP($C372,Besetzung!$B$2:$I$51,$F$24,0)&amp;" "&amp;$C372),
IF($D372="Mindestens",
           IF(COUNTIF(Dienstplan!X$6:X$55,$C372)&gt;=VLOOKUP($C372,Besetzung!$B$2:$I$51,$F$24,0),"","&lt;"&amp;VLOOKUP($C372,Besetzung!$B$2:$I$51,$F$24,0)&amp;" "&amp;$C372),
IF($D372="Höchstens",
           IF(COUNTIF(Dienstplan!X$6:X$55,$C372)&lt;=VLOOKUP($C372,Besetzung!$B$2:$I$51,$F$24,0),"","&gt;"&amp;VLOOKUP($C372,Besetzung!$B$2:$I$51,$F$24,0)&amp;" "&amp;$C372),
"sonst"))),
IF($D372="Genau",
           IF(COUNTIF(Dienstplan!X$6:X$55,$C372)=VLOOKUP($C372,Besetzung!$B$2:$I$51,Y$351+1,0),"","&lt;&gt;"&amp;VLOOKUP($C372,Besetzung!$B$2:$I$51,Y$351+1,0)&amp;" "&amp;$C372),
IF($D372="Mindestens",
           IF(COUNTIF(Dienstplan!X$6:X$55,$C372)&gt;=VLOOKUP($C372,Besetzung!$B$2:$I$51,Y$351+1,0),"","&lt;"&amp;VLOOKUP($C372,Besetzung!$B$2:$I$51,Y$351+1,0)&amp;" "&amp;$C372),
IF($D372="Höchstens",
           IF(COUNTIF(Dienstplan!X$6:X$55,$C372)&lt;=VLOOKUP($C372,Besetzung!$B$2:$I$51,Y$351+1,0),"","&gt;"&amp;VLOOKUP($C372,Besetzung!$B$2:$I$51,Y$351+1,0)&amp;" "&amp;$C372),
"sonst")))))</f>
        <v/>
      </c>
      <c r="Z372" s="37" t="str">
        <f>IF($C372="","",
IF(Z$352&lt;&gt;"",IF($D372="Genau",
           IF(COUNTIF(Dienstplan!Y$6:Y$55,$C372)=VLOOKUP($C372,Besetzung!$B$2:$I$51,$F$24,0),"","&lt;&gt;"&amp;VLOOKUP($C372,Besetzung!$B$2:$I$51,$F$24,0)&amp;" "&amp;$C372),
IF($D372="Mindestens",
           IF(COUNTIF(Dienstplan!Y$6:Y$55,$C372)&gt;=VLOOKUP($C372,Besetzung!$B$2:$I$51,$F$24,0),"","&lt;"&amp;VLOOKUP($C372,Besetzung!$B$2:$I$51,$F$24,0)&amp;" "&amp;$C372),
IF($D372="Höchstens",
           IF(COUNTIF(Dienstplan!Y$6:Y$55,$C372)&lt;=VLOOKUP($C372,Besetzung!$B$2:$I$51,$F$24,0),"","&gt;"&amp;VLOOKUP($C372,Besetzung!$B$2:$I$51,$F$24,0)&amp;" "&amp;$C372),
"sonst"))),
IF($D372="Genau",
           IF(COUNTIF(Dienstplan!Y$6:Y$55,$C372)=VLOOKUP($C372,Besetzung!$B$2:$I$51,Z$351+1,0),"","&lt;&gt;"&amp;VLOOKUP($C372,Besetzung!$B$2:$I$51,Z$351+1,0)&amp;" "&amp;$C372),
IF($D372="Mindestens",
           IF(COUNTIF(Dienstplan!Y$6:Y$55,$C372)&gt;=VLOOKUP($C372,Besetzung!$B$2:$I$51,Z$351+1,0),"","&lt;"&amp;VLOOKUP($C372,Besetzung!$B$2:$I$51,Z$351+1,0)&amp;" "&amp;$C372),
IF($D372="Höchstens",
           IF(COUNTIF(Dienstplan!Y$6:Y$55,$C372)&lt;=VLOOKUP($C372,Besetzung!$B$2:$I$51,Z$351+1,0),"","&gt;"&amp;VLOOKUP($C372,Besetzung!$B$2:$I$51,Z$351+1,0)&amp;" "&amp;$C372),
"sonst")))))</f>
        <v/>
      </c>
      <c r="AA372" s="37" t="str">
        <f>IF($C372="","",
IF(AA$352&lt;&gt;"",IF($D372="Genau",
           IF(COUNTIF(Dienstplan!Z$6:Z$55,$C372)=VLOOKUP($C372,Besetzung!$B$2:$I$51,$F$24,0),"","&lt;&gt;"&amp;VLOOKUP($C372,Besetzung!$B$2:$I$51,$F$24,0)&amp;" "&amp;$C372),
IF($D372="Mindestens",
           IF(COUNTIF(Dienstplan!Z$6:Z$55,$C372)&gt;=VLOOKUP($C372,Besetzung!$B$2:$I$51,$F$24,0),"","&lt;"&amp;VLOOKUP($C372,Besetzung!$B$2:$I$51,$F$24,0)&amp;" "&amp;$C372),
IF($D372="Höchstens",
           IF(COUNTIF(Dienstplan!Z$6:Z$55,$C372)&lt;=VLOOKUP($C372,Besetzung!$B$2:$I$51,$F$24,0),"","&gt;"&amp;VLOOKUP($C372,Besetzung!$B$2:$I$51,$F$24,0)&amp;" "&amp;$C372),
"sonst"))),
IF($D372="Genau",
           IF(COUNTIF(Dienstplan!Z$6:Z$55,$C372)=VLOOKUP($C372,Besetzung!$B$2:$I$51,AA$351+1,0),"","&lt;&gt;"&amp;VLOOKUP($C372,Besetzung!$B$2:$I$51,AA$351+1,0)&amp;" "&amp;$C372),
IF($D372="Mindestens",
           IF(COUNTIF(Dienstplan!Z$6:Z$55,$C372)&gt;=VLOOKUP($C372,Besetzung!$B$2:$I$51,AA$351+1,0),"","&lt;"&amp;VLOOKUP($C372,Besetzung!$B$2:$I$51,AA$351+1,0)&amp;" "&amp;$C372),
IF($D372="Höchstens",
           IF(COUNTIF(Dienstplan!Z$6:Z$55,$C372)&lt;=VLOOKUP($C372,Besetzung!$B$2:$I$51,AA$351+1,0),"","&gt;"&amp;VLOOKUP($C372,Besetzung!$B$2:$I$51,AA$351+1,0)&amp;" "&amp;$C372),
"sonst")))))</f>
        <v/>
      </c>
      <c r="AB372" s="37" t="str">
        <f>IF($C372="","",
IF(AB$352&lt;&gt;"",IF($D372="Genau",
           IF(COUNTIF(Dienstplan!AA$6:AA$55,$C372)=VLOOKUP($C372,Besetzung!$B$2:$I$51,$F$24,0),"","&lt;&gt;"&amp;VLOOKUP($C372,Besetzung!$B$2:$I$51,$F$24,0)&amp;" "&amp;$C372),
IF($D372="Mindestens",
           IF(COUNTIF(Dienstplan!AA$6:AA$55,$C372)&gt;=VLOOKUP($C372,Besetzung!$B$2:$I$51,$F$24,0),"","&lt;"&amp;VLOOKUP($C372,Besetzung!$B$2:$I$51,$F$24,0)&amp;" "&amp;$C372),
IF($D372="Höchstens",
           IF(COUNTIF(Dienstplan!AA$6:AA$55,$C372)&lt;=VLOOKUP($C372,Besetzung!$B$2:$I$51,$F$24,0),"","&gt;"&amp;VLOOKUP($C372,Besetzung!$B$2:$I$51,$F$24,0)&amp;" "&amp;$C372),
"sonst"))),
IF($D372="Genau",
           IF(COUNTIF(Dienstplan!AA$6:AA$55,$C372)=VLOOKUP($C372,Besetzung!$B$2:$I$51,AB$351+1,0),"","&lt;&gt;"&amp;VLOOKUP($C372,Besetzung!$B$2:$I$51,AB$351+1,0)&amp;" "&amp;$C372),
IF($D372="Mindestens",
           IF(COUNTIF(Dienstplan!AA$6:AA$55,$C372)&gt;=VLOOKUP($C372,Besetzung!$B$2:$I$51,AB$351+1,0),"","&lt;"&amp;VLOOKUP($C372,Besetzung!$B$2:$I$51,AB$351+1,0)&amp;" "&amp;$C372),
IF($D372="Höchstens",
           IF(COUNTIF(Dienstplan!AA$6:AA$55,$C372)&lt;=VLOOKUP($C372,Besetzung!$B$2:$I$51,AB$351+1,0),"","&gt;"&amp;VLOOKUP($C372,Besetzung!$B$2:$I$51,AB$351+1,0)&amp;" "&amp;$C372),
"sonst")))))</f>
        <v/>
      </c>
      <c r="AC372" s="37" t="str">
        <f>IF($C372="","",
IF(AC$352&lt;&gt;"",IF($D372="Genau",
           IF(COUNTIF(Dienstplan!AB$6:AB$55,$C372)=VLOOKUP($C372,Besetzung!$B$2:$I$51,$F$24,0),"","&lt;&gt;"&amp;VLOOKUP($C372,Besetzung!$B$2:$I$51,$F$24,0)&amp;" "&amp;$C372),
IF($D372="Mindestens",
           IF(COUNTIF(Dienstplan!AB$6:AB$55,$C372)&gt;=VLOOKUP($C372,Besetzung!$B$2:$I$51,$F$24,0),"","&lt;"&amp;VLOOKUP($C372,Besetzung!$B$2:$I$51,$F$24,0)&amp;" "&amp;$C372),
IF($D372="Höchstens",
           IF(COUNTIF(Dienstplan!AB$6:AB$55,$C372)&lt;=VLOOKUP($C372,Besetzung!$B$2:$I$51,$F$24,0),"","&gt;"&amp;VLOOKUP($C372,Besetzung!$B$2:$I$51,$F$24,0)&amp;" "&amp;$C372),
"sonst"))),
IF($D372="Genau",
           IF(COUNTIF(Dienstplan!AB$6:AB$55,$C372)=VLOOKUP($C372,Besetzung!$B$2:$I$51,AC$351+1,0),"","&lt;&gt;"&amp;VLOOKUP($C372,Besetzung!$B$2:$I$51,AC$351+1,0)&amp;" "&amp;$C372),
IF($D372="Mindestens",
           IF(COUNTIF(Dienstplan!AB$6:AB$55,$C372)&gt;=VLOOKUP($C372,Besetzung!$B$2:$I$51,AC$351+1,0),"","&lt;"&amp;VLOOKUP($C372,Besetzung!$B$2:$I$51,AC$351+1,0)&amp;" "&amp;$C372),
IF($D372="Höchstens",
           IF(COUNTIF(Dienstplan!AB$6:AB$55,$C372)&lt;=VLOOKUP($C372,Besetzung!$B$2:$I$51,AC$351+1,0),"","&gt;"&amp;VLOOKUP($C372,Besetzung!$B$2:$I$51,AC$351+1,0)&amp;" "&amp;$C372),
"sonst")))))</f>
        <v/>
      </c>
      <c r="AD372" s="37" t="str">
        <f>IF($C372="","",
IF(AD$352&lt;&gt;"",IF($D372="Genau",
           IF(COUNTIF(Dienstplan!AC$6:AC$55,$C372)=VLOOKUP($C372,Besetzung!$B$2:$I$51,$F$24,0),"","&lt;&gt;"&amp;VLOOKUP($C372,Besetzung!$B$2:$I$51,$F$24,0)&amp;" "&amp;$C372),
IF($D372="Mindestens",
           IF(COUNTIF(Dienstplan!AC$6:AC$55,$C372)&gt;=VLOOKUP($C372,Besetzung!$B$2:$I$51,$F$24,0),"","&lt;"&amp;VLOOKUP($C372,Besetzung!$B$2:$I$51,$F$24,0)&amp;" "&amp;$C372),
IF($D372="Höchstens",
           IF(COUNTIF(Dienstplan!AC$6:AC$55,$C372)&lt;=VLOOKUP($C372,Besetzung!$B$2:$I$51,$F$24,0),"","&gt;"&amp;VLOOKUP($C372,Besetzung!$B$2:$I$51,$F$24,0)&amp;" "&amp;$C372),
"sonst"))),
IF($D372="Genau",
           IF(COUNTIF(Dienstplan!AC$6:AC$55,$C372)=VLOOKUP($C372,Besetzung!$B$2:$I$51,AD$351+1,0),"","&lt;&gt;"&amp;VLOOKUP($C372,Besetzung!$B$2:$I$51,AD$351+1,0)&amp;" "&amp;$C372),
IF($D372="Mindestens",
           IF(COUNTIF(Dienstplan!AC$6:AC$55,$C372)&gt;=VLOOKUP($C372,Besetzung!$B$2:$I$51,AD$351+1,0),"","&lt;"&amp;VLOOKUP($C372,Besetzung!$B$2:$I$51,AD$351+1,0)&amp;" "&amp;$C372),
IF($D372="Höchstens",
           IF(COUNTIF(Dienstplan!AC$6:AC$55,$C372)&lt;=VLOOKUP($C372,Besetzung!$B$2:$I$51,AD$351+1,0),"","&gt;"&amp;VLOOKUP($C372,Besetzung!$B$2:$I$51,AD$351+1,0)&amp;" "&amp;$C372),
"sonst")))))</f>
        <v/>
      </c>
      <c r="AE372" s="37" t="str">
        <f>IF($C372="","",
IF(AE$352&lt;&gt;"",IF($D372="Genau",
           IF(COUNTIF(Dienstplan!AD$6:AD$55,$C372)=VLOOKUP($C372,Besetzung!$B$2:$I$51,$F$24,0),"","&lt;&gt;"&amp;VLOOKUP($C372,Besetzung!$B$2:$I$51,$F$24,0)&amp;" "&amp;$C372),
IF($D372="Mindestens",
           IF(COUNTIF(Dienstplan!AD$6:AD$55,$C372)&gt;=VLOOKUP($C372,Besetzung!$B$2:$I$51,$F$24,0),"","&lt;"&amp;VLOOKUP($C372,Besetzung!$B$2:$I$51,$F$24,0)&amp;" "&amp;$C372),
IF($D372="Höchstens",
           IF(COUNTIF(Dienstplan!AD$6:AD$55,$C372)&lt;=VLOOKUP($C372,Besetzung!$B$2:$I$51,$F$24,0),"","&gt;"&amp;VLOOKUP($C372,Besetzung!$B$2:$I$51,$F$24,0)&amp;" "&amp;$C372),
"sonst"))),
IF($D372="Genau",
           IF(COUNTIF(Dienstplan!AD$6:AD$55,$C372)=VLOOKUP($C372,Besetzung!$B$2:$I$51,AE$351+1,0),"","&lt;&gt;"&amp;VLOOKUP($C372,Besetzung!$B$2:$I$51,AE$351+1,0)&amp;" "&amp;$C372),
IF($D372="Mindestens",
           IF(COUNTIF(Dienstplan!AD$6:AD$55,$C372)&gt;=VLOOKUP($C372,Besetzung!$B$2:$I$51,AE$351+1,0),"","&lt;"&amp;VLOOKUP($C372,Besetzung!$B$2:$I$51,AE$351+1,0)&amp;" "&amp;$C372),
IF($D372="Höchstens",
           IF(COUNTIF(Dienstplan!AD$6:AD$55,$C372)&lt;=VLOOKUP($C372,Besetzung!$B$2:$I$51,AE$351+1,0),"","&gt;"&amp;VLOOKUP($C372,Besetzung!$B$2:$I$51,AE$351+1,0)&amp;" "&amp;$C372),
"sonst")))))</f>
        <v/>
      </c>
      <c r="AF372" s="37" t="str">
        <f>IF($C372="","",
IF(AF$352&lt;&gt;"",IF($D372="Genau",
           IF(COUNTIF(Dienstplan!AE$6:AE$55,$C372)=VLOOKUP($C372,Besetzung!$B$2:$I$51,$F$24,0),"","&lt;&gt;"&amp;VLOOKUP($C372,Besetzung!$B$2:$I$51,$F$24,0)&amp;" "&amp;$C372),
IF($D372="Mindestens",
           IF(COUNTIF(Dienstplan!AE$6:AE$55,$C372)&gt;=VLOOKUP($C372,Besetzung!$B$2:$I$51,$F$24,0),"","&lt;"&amp;VLOOKUP($C372,Besetzung!$B$2:$I$51,$F$24,0)&amp;" "&amp;$C372),
IF($D372="Höchstens",
           IF(COUNTIF(Dienstplan!AE$6:AE$55,$C372)&lt;=VLOOKUP($C372,Besetzung!$B$2:$I$51,$F$24,0),"","&gt;"&amp;VLOOKUP($C372,Besetzung!$B$2:$I$51,$F$24,0)&amp;" "&amp;$C372),
"sonst"))),
IF($D372="Genau",
           IF(COUNTIF(Dienstplan!AE$6:AE$55,$C372)=VLOOKUP($C372,Besetzung!$B$2:$I$51,AF$351+1,0),"","&lt;&gt;"&amp;VLOOKUP($C372,Besetzung!$B$2:$I$51,AF$351+1,0)&amp;" "&amp;$C372),
IF($D372="Mindestens",
           IF(COUNTIF(Dienstplan!AE$6:AE$55,$C372)&gt;=VLOOKUP($C372,Besetzung!$B$2:$I$51,AF$351+1,0),"","&lt;"&amp;VLOOKUP($C372,Besetzung!$B$2:$I$51,AF$351+1,0)&amp;" "&amp;$C372),
IF($D372="Höchstens",
           IF(COUNTIF(Dienstplan!AE$6:AE$55,$C372)&lt;=VLOOKUP($C372,Besetzung!$B$2:$I$51,AF$351+1,0),"","&gt;"&amp;VLOOKUP($C372,Besetzung!$B$2:$I$51,AF$351+1,0)&amp;" "&amp;$C372),
"sonst")))))</f>
        <v/>
      </c>
      <c r="AG372" s="37" t="str">
        <f>IF($C372="","",
IF(AG$352&lt;&gt;"",IF($D372="Genau",
           IF(COUNTIF(Dienstplan!AF$6:AF$55,$C372)=VLOOKUP($C372,Besetzung!$B$2:$I$51,$F$24,0),"","&lt;&gt;"&amp;VLOOKUP($C372,Besetzung!$B$2:$I$51,$F$24,0)&amp;" "&amp;$C372),
IF($D372="Mindestens",
           IF(COUNTIF(Dienstplan!AF$6:AF$55,$C372)&gt;=VLOOKUP($C372,Besetzung!$B$2:$I$51,$F$24,0),"","&lt;"&amp;VLOOKUP($C372,Besetzung!$B$2:$I$51,$F$24,0)&amp;" "&amp;$C372),
IF($D372="Höchstens",
           IF(COUNTIF(Dienstplan!AF$6:AF$55,$C372)&lt;=VLOOKUP($C372,Besetzung!$B$2:$I$51,$F$24,0),"","&gt;"&amp;VLOOKUP($C372,Besetzung!$B$2:$I$51,$F$24,0)&amp;" "&amp;$C372),
"sonst"))),
IF($D372="Genau",
           IF(COUNTIF(Dienstplan!AF$6:AF$55,$C372)=VLOOKUP($C372,Besetzung!$B$2:$I$51,AG$351+1,0),"","&lt;&gt;"&amp;VLOOKUP($C372,Besetzung!$B$2:$I$51,AG$351+1,0)&amp;" "&amp;$C372),
IF($D372="Mindestens",
           IF(COUNTIF(Dienstplan!AF$6:AF$55,$C372)&gt;=VLOOKUP($C372,Besetzung!$B$2:$I$51,AG$351+1,0),"","&lt;"&amp;VLOOKUP($C372,Besetzung!$B$2:$I$51,AG$351+1,0)&amp;" "&amp;$C372),
IF($D372="Höchstens",
           IF(COUNTIF(Dienstplan!AF$6:AF$55,$C372)&lt;=VLOOKUP($C372,Besetzung!$B$2:$I$51,AG$351+1,0),"","&gt;"&amp;VLOOKUP($C372,Besetzung!$B$2:$I$51,AG$351+1,0)&amp;" "&amp;$C372),
"sonst")))))</f>
        <v/>
      </c>
      <c r="AH372" s="37" t="str">
        <f>IF($C372="","",
IF(AH$352&lt;&gt;"",IF($D372="Genau",
           IF(COUNTIF(Dienstplan!AG$6:AG$55,$C372)=VLOOKUP($C372,Besetzung!$B$2:$I$51,$F$24,0),"","&lt;&gt;"&amp;VLOOKUP($C372,Besetzung!$B$2:$I$51,$F$24,0)&amp;" "&amp;$C372),
IF($D372="Mindestens",
           IF(COUNTIF(Dienstplan!AG$6:AG$55,$C372)&gt;=VLOOKUP($C372,Besetzung!$B$2:$I$51,$F$24,0),"","&lt;"&amp;VLOOKUP($C372,Besetzung!$B$2:$I$51,$F$24,0)&amp;" "&amp;$C372),
IF($D372="Höchstens",
           IF(COUNTIF(Dienstplan!AG$6:AG$55,$C372)&lt;=VLOOKUP($C372,Besetzung!$B$2:$I$51,$F$24,0),"","&gt;"&amp;VLOOKUP($C372,Besetzung!$B$2:$I$51,$F$24,0)&amp;" "&amp;$C372),
"sonst"))),
IF($D372="Genau",
           IF(COUNTIF(Dienstplan!AG$6:AG$55,$C372)=VLOOKUP($C372,Besetzung!$B$2:$I$51,AH$351+1,0),"","&lt;&gt;"&amp;VLOOKUP($C372,Besetzung!$B$2:$I$51,AH$351+1,0)&amp;" "&amp;$C372),
IF($D372="Mindestens",
           IF(COUNTIF(Dienstplan!AG$6:AG$55,$C372)&gt;=VLOOKUP($C372,Besetzung!$B$2:$I$51,AH$351+1,0),"","&lt;"&amp;VLOOKUP($C372,Besetzung!$B$2:$I$51,AH$351+1,0)&amp;" "&amp;$C372),
IF($D372="Höchstens",
           IF(COUNTIF(Dienstplan!AG$6:AG$55,$C372)&lt;=VLOOKUP($C372,Besetzung!$B$2:$I$51,AH$351+1,0),"","&gt;"&amp;VLOOKUP($C372,Besetzung!$B$2:$I$51,AH$351+1,0)&amp;" "&amp;$C372),
"sonst")))))</f>
        <v/>
      </c>
      <c r="AI372" s="37" t="str">
        <f>IF($C372="","",
IF(AI$352&lt;&gt;"",IF($D372="Genau",
           IF(COUNTIF(Dienstplan!AH$6:AH$55,$C372)=VLOOKUP($C372,Besetzung!$B$2:$I$51,$F$24,0),"","&lt;&gt;"&amp;VLOOKUP($C372,Besetzung!$B$2:$I$51,$F$24,0)&amp;" "&amp;$C372),
IF($D372="Mindestens",
           IF(COUNTIF(Dienstplan!AH$6:AH$55,$C372)&gt;=VLOOKUP($C372,Besetzung!$B$2:$I$51,$F$24,0),"","&lt;"&amp;VLOOKUP($C372,Besetzung!$B$2:$I$51,$F$24,0)&amp;" "&amp;$C372),
IF($D372="Höchstens",
           IF(COUNTIF(Dienstplan!AH$6:AH$55,$C372)&lt;=VLOOKUP($C372,Besetzung!$B$2:$I$51,$F$24,0),"","&gt;"&amp;VLOOKUP($C372,Besetzung!$B$2:$I$51,$F$24,0)&amp;" "&amp;$C372),
"sonst"))),
IF($D372="Genau",
           IF(COUNTIF(Dienstplan!AH$6:AH$55,$C372)=VLOOKUP($C372,Besetzung!$B$2:$I$51,AI$351+1,0),"","&lt;&gt;"&amp;VLOOKUP($C372,Besetzung!$B$2:$I$51,AI$351+1,0)&amp;" "&amp;$C372),
IF($D372="Mindestens",
           IF(COUNTIF(Dienstplan!AH$6:AH$55,$C372)&gt;=VLOOKUP($C372,Besetzung!$B$2:$I$51,AI$351+1,0),"","&lt;"&amp;VLOOKUP($C372,Besetzung!$B$2:$I$51,AI$351+1,0)&amp;" "&amp;$C372),
IF($D372="Höchstens",
           IF(COUNTIF(Dienstplan!AH$6:AH$55,$C372)&lt;=VLOOKUP($C372,Besetzung!$B$2:$I$51,AI$351+1,0),"","&gt;"&amp;VLOOKUP($C372,Besetzung!$B$2:$I$51,AI$351+1,0)&amp;" "&amp;$C372),
"sonst")))))</f>
        <v/>
      </c>
      <c r="AJ372" s="37" t="str">
        <f>IF($C372="","",
IF(AJ$352&lt;&gt;"",IF($D372="Genau",
           IF(COUNTIF(Dienstplan!AI$6:AI$55,$C372)=VLOOKUP($C372,Besetzung!$B$2:$I$51,$F$24,0),"","&lt;&gt;"&amp;VLOOKUP($C372,Besetzung!$B$2:$I$51,$F$24,0)&amp;" "&amp;$C372),
IF($D372="Mindestens",
           IF(COUNTIF(Dienstplan!AI$6:AI$55,$C372)&gt;=VLOOKUP($C372,Besetzung!$B$2:$I$51,$F$24,0),"","&lt;"&amp;VLOOKUP($C372,Besetzung!$B$2:$I$51,$F$24,0)&amp;" "&amp;$C372),
IF($D372="Höchstens",
           IF(COUNTIF(Dienstplan!AI$6:AI$55,$C372)&lt;=VLOOKUP($C372,Besetzung!$B$2:$I$51,$F$24,0),"","&gt;"&amp;VLOOKUP($C372,Besetzung!$B$2:$I$51,$F$24,0)&amp;" "&amp;$C372),
"sonst"))),
IF($D372="Genau",
           IF(COUNTIF(Dienstplan!AI$6:AI$55,$C372)=VLOOKUP($C372,Besetzung!$B$2:$I$51,AJ$351+1,0),"","&lt;&gt;"&amp;VLOOKUP($C372,Besetzung!$B$2:$I$51,AJ$351+1,0)&amp;" "&amp;$C372),
IF($D372="Mindestens",
           IF(COUNTIF(Dienstplan!AI$6:AI$55,$C372)&gt;=VLOOKUP($C372,Besetzung!$B$2:$I$51,AJ$351+1,0),"","&lt;"&amp;VLOOKUP($C372,Besetzung!$B$2:$I$51,AJ$351+1,0)&amp;" "&amp;$C372),
IF($D372="Höchstens",
           IF(COUNTIF(Dienstplan!AI$6:AI$55,$C372)&lt;=VLOOKUP($C372,Besetzung!$B$2:$I$51,AJ$351+1,0),"","&gt;"&amp;VLOOKUP($C372,Besetzung!$B$2:$I$51,AJ$351+1,0)&amp;" "&amp;$C372),
"sonst")))))</f>
        <v/>
      </c>
      <c r="AK372" s="32" t="str">
        <f>IF($C372="","",
IF(AK$352&lt;&gt;"",IF($D372="Genau",
           IF(COUNTIF(Dienstplan!AJ$6:AJ$55,$C372)=VLOOKUP($C372,Besetzung!$B$2:$I$51,$F$24,0),"","&lt;&gt;"&amp;VLOOKUP($C372,Besetzung!$B$2:$I$51,$F$24,0)&amp;" "&amp;$C372),
IF($D372="Mindestens",
           IF(COUNTIF(Dienstplan!AJ$6:AJ$55,$C372)&gt;=VLOOKUP($C372,Besetzung!$B$2:$I$51,$F$24,0),"","&lt;"&amp;VLOOKUP($C372,Besetzung!$B$2:$I$51,$F$24,0)&amp;" "&amp;$C372),
IF($D372="Höchstens",
           IF(COUNTIF(Dienstplan!AJ$6:AJ$55,$C372)&lt;=VLOOKUP($C372,Besetzung!$B$2:$I$51,$F$24,0),"","&gt;"&amp;VLOOKUP($C372,Besetzung!$B$2:$I$51,$F$24,0)&amp;" "&amp;$C372),
"sonst"))),
IF($D372="Genau",
           IF(COUNTIF(Dienstplan!AJ$6:AJ$55,$C372)=VLOOKUP($C372,Besetzung!$B$2:$I$51,AK$351+1,0),"","&lt;&gt;"&amp;VLOOKUP($C372,Besetzung!$B$2:$I$51,AK$351+1,0)&amp;" "&amp;$C372),
IF($D372="Mindestens",
           IF(COUNTIF(Dienstplan!AJ$6:AJ$55,$C372)&gt;=VLOOKUP($C372,Besetzung!$B$2:$I$51,AK$351+1,0),"","&lt;"&amp;VLOOKUP($C372,Besetzung!$B$2:$I$51,AK$351+1,0)&amp;" "&amp;$C372),
IF($D372="Höchstens",
           IF(COUNTIF(Dienstplan!AJ$6:AJ$55,$C372)&lt;=VLOOKUP($C372,Besetzung!$B$2:$I$51,AK$351+1,0),"","&gt;"&amp;VLOOKUP($C372,Besetzung!$B$2:$I$51,AK$351+1,0)&amp;" "&amp;$C372),
"sonst")))))</f>
        <v/>
      </c>
    </row>
    <row r="373" spans="1:37" x14ac:dyDescent="0.25">
      <c r="A373" s="82" t="str">
        <f>IF(Feiertage!D223&lt;&gt;"",Feiertage!B223,"")</f>
        <v/>
      </c>
      <c r="C373" s="31" t="str">
        <f>Besetzung!B21</f>
        <v/>
      </c>
      <c r="D373">
        <f>Besetzung!J21</f>
        <v>0</v>
      </c>
      <c r="G373" s="31" t="str">
        <f>IF($C373="","",
IF(G$352&lt;&gt;"",IF($D373="Genau",
           IF(COUNTIF(Dienstplan!F$6:F$55,$C373)=VLOOKUP($C373,Besetzung!$B$2:$I$51,$F$24,0),"","&lt;&gt;"&amp;VLOOKUP($C373,Besetzung!$B$2:$I$51,$F$24,0)&amp;" "&amp;$C373),
IF($D373="Mindestens",
           IF(COUNTIF(Dienstplan!F$6:F$55,$C373)&gt;=VLOOKUP($C373,Besetzung!$B$2:$I$51,$F$24,0),"","&lt;"&amp;VLOOKUP($C373,Besetzung!$B$2:$I$51,$F$24,0)&amp;" "&amp;$C373),
IF($D373="Höchstens",
           IF(COUNTIF(Dienstplan!F$6:F$55,$C373)&lt;=VLOOKUP($C373,Besetzung!$B$2:$I$51,$F$24,0),"","&gt;"&amp;VLOOKUP($C373,Besetzung!$B$2:$I$51,$F$24,0)&amp;" "&amp;$C373),
"sonst"))),
IF($D373="Genau",
           IF(COUNTIF(Dienstplan!F$6:F$55,$C373)=VLOOKUP($C373,Besetzung!$B$2:$I$51,G$351+1,0),"","&lt;&gt;"&amp;VLOOKUP($C373,Besetzung!$B$2:$I$51,G$351+1,0)&amp;" "&amp;$C373),
IF($D373="Mindestens",
           IF(COUNTIF(Dienstplan!F$6:F$55,$C373)&gt;=VLOOKUP($C373,Besetzung!$B$2:$I$51,G$351+1,0),"","&lt;"&amp;VLOOKUP($C373,Besetzung!$B$2:$I$51,G$351+1,0)&amp;" "&amp;$C373),
IF($D373="Höchstens",
           IF(COUNTIF(Dienstplan!F$6:F$55,$C373)&lt;=VLOOKUP($C373,Besetzung!$B$2:$I$51,G$351+1,0),"","&gt;"&amp;VLOOKUP($C373,Besetzung!$B$2:$I$51,G$351+1,0)&amp;" "&amp;$C373),
"sonst")))))</f>
        <v/>
      </c>
      <c r="H373" s="37" t="str">
        <f>IF($C373="","",
IF(H$352&lt;&gt;"",IF($D373="Genau",
           IF(COUNTIF(Dienstplan!G$6:G$55,$C373)=VLOOKUP($C373,Besetzung!$B$2:$I$51,$F$24,0),"","&lt;&gt;"&amp;VLOOKUP($C373,Besetzung!$B$2:$I$51,$F$24,0)&amp;" "&amp;$C373),
IF($D373="Mindestens",
           IF(COUNTIF(Dienstplan!G$6:G$55,$C373)&gt;=VLOOKUP($C373,Besetzung!$B$2:$I$51,$F$24,0),"","&lt;"&amp;VLOOKUP($C373,Besetzung!$B$2:$I$51,$F$24,0)&amp;" "&amp;$C373),
IF($D373="Höchstens",
           IF(COUNTIF(Dienstplan!G$6:G$55,$C373)&lt;=VLOOKUP($C373,Besetzung!$B$2:$I$51,$F$24,0),"","&gt;"&amp;VLOOKUP($C373,Besetzung!$B$2:$I$51,$F$24,0)&amp;" "&amp;$C373),
"sonst"))),
IF($D373="Genau",
           IF(COUNTIF(Dienstplan!G$6:G$55,$C373)=VLOOKUP($C373,Besetzung!$B$2:$I$51,H$351+1,0),"","&lt;&gt;"&amp;VLOOKUP($C373,Besetzung!$B$2:$I$51,H$351+1,0)&amp;" "&amp;$C373),
IF($D373="Mindestens",
           IF(COUNTIF(Dienstplan!G$6:G$55,$C373)&gt;=VLOOKUP($C373,Besetzung!$B$2:$I$51,H$351+1,0),"","&lt;"&amp;VLOOKUP($C373,Besetzung!$B$2:$I$51,H$351+1,0)&amp;" "&amp;$C373),
IF($D373="Höchstens",
           IF(COUNTIF(Dienstplan!G$6:G$55,$C373)&lt;=VLOOKUP($C373,Besetzung!$B$2:$I$51,H$351+1,0),"","&gt;"&amp;VLOOKUP($C373,Besetzung!$B$2:$I$51,H$351+1,0)&amp;" "&amp;$C373),
"sonst")))))</f>
        <v/>
      </c>
      <c r="I373" s="37" t="str">
        <f>IF($C373="","",
IF(I$352&lt;&gt;"",IF($D373="Genau",
           IF(COUNTIF(Dienstplan!H$6:H$55,$C373)=VLOOKUP($C373,Besetzung!$B$2:$I$51,$F$24,0),"","&lt;&gt;"&amp;VLOOKUP($C373,Besetzung!$B$2:$I$51,$F$24,0)&amp;" "&amp;$C373),
IF($D373="Mindestens",
           IF(COUNTIF(Dienstplan!H$6:H$55,$C373)&gt;=VLOOKUP($C373,Besetzung!$B$2:$I$51,$F$24,0),"","&lt;"&amp;VLOOKUP($C373,Besetzung!$B$2:$I$51,$F$24,0)&amp;" "&amp;$C373),
IF($D373="Höchstens",
           IF(COUNTIF(Dienstplan!H$6:H$55,$C373)&lt;=VLOOKUP($C373,Besetzung!$B$2:$I$51,$F$24,0),"","&gt;"&amp;VLOOKUP($C373,Besetzung!$B$2:$I$51,$F$24,0)&amp;" "&amp;$C373),
"sonst"))),
IF($D373="Genau",
           IF(COUNTIF(Dienstplan!H$6:H$55,$C373)=VLOOKUP($C373,Besetzung!$B$2:$I$51,I$351+1,0),"","&lt;&gt;"&amp;VLOOKUP($C373,Besetzung!$B$2:$I$51,I$351+1,0)&amp;" "&amp;$C373),
IF($D373="Mindestens",
           IF(COUNTIF(Dienstplan!H$6:H$55,$C373)&gt;=VLOOKUP($C373,Besetzung!$B$2:$I$51,I$351+1,0),"","&lt;"&amp;VLOOKUP($C373,Besetzung!$B$2:$I$51,I$351+1,0)&amp;" "&amp;$C373),
IF($D373="Höchstens",
           IF(COUNTIF(Dienstplan!H$6:H$55,$C373)&lt;=VLOOKUP($C373,Besetzung!$B$2:$I$51,I$351+1,0),"","&gt;"&amp;VLOOKUP($C373,Besetzung!$B$2:$I$51,I$351+1,0)&amp;" "&amp;$C373),
"sonst")))))</f>
        <v/>
      </c>
      <c r="J373" s="37" t="str">
        <f>IF($C373="","",
IF(J$352&lt;&gt;"",IF($D373="Genau",
           IF(COUNTIF(Dienstplan!I$6:I$55,$C373)=VLOOKUP($C373,Besetzung!$B$2:$I$51,$F$24,0),"","&lt;&gt;"&amp;VLOOKUP($C373,Besetzung!$B$2:$I$51,$F$24,0)&amp;" "&amp;$C373),
IF($D373="Mindestens",
           IF(COUNTIF(Dienstplan!I$6:I$55,$C373)&gt;=VLOOKUP($C373,Besetzung!$B$2:$I$51,$F$24,0),"","&lt;"&amp;VLOOKUP($C373,Besetzung!$B$2:$I$51,$F$24,0)&amp;" "&amp;$C373),
IF($D373="Höchstens",
           IF(COUNTIF(Dienstplan!I$6:I$55,$C373)&lt;=VLOOKUP($C373,Besetzung!$B$2:$I$51,$F$24,0),"","&gt;"&amp;VLOOKUP($C373,Besetzung!$B$2:$I$51,$F$24,0)&amp;" "&amp;$C373),
"sonst"))),
IF($D373="Genau",
           IF(COUNTIF(Dienstplan!I$6:I$55,$C373)=VLOOKUP($C373,Besetzung!$B$2:$I$51,J$351+1,0),"","&lt;&gt;"&amp;VLOOKUP($C373,Besetzung!$B$2:$I$51,J$351+1,0)&amp;" "&amp;$C373),
IF($D373="Mindestens",
           IF(COUNTIF(Dienstplan!I$6:I$55,$C373)&gt;=VLOOKUP($C373,Besetzung!$B$2:$I$51,J$351+1,0),"","&lt;"&amp;VLOOKUP($C373,Besetzung!$B$2:$I$51,J$351+1,0)&amp;" "&amp;$C373),
IF($D373="Höchstens",
           IF(COUNTIF(Dienstplan!I$6:I$55,$C373)&lt;=VLOOKUP($C373,Besetzung!$B$2:$I$51,J$351+1,0),"","&gt;"&amp;VLOOKUP($C373,Besetzung!$B$2:$I$51,J$351+1,0)&amp;" "&amp;$C373),
"sonst")))))</f>
        <v/>
      </c>
      <c r="K373" s="37" t="str">
        <f>IF($C373="","",
IF(K$352&lt;&gt;"",IF($D373="Genau",
           IF(COUNTIF(Dienstplan!J$6:J$55,$C373)=VLOOKUP($C373,Besetzung!$B$2:$I$51,$F$24,0),"","&lt;&gt;"&amp;VLOOKUP($C373,Besetzung!$B$2:$I$51,$F$24,0)&amp;" "&amp;$C373),
IF($D373="Mindestens",
           IF(COUNTIF(Dienstplan!J$6:J$55,$C373)&gt;=VLOOKUP($C373,Besetzung!$B$2:$I$51,$F$24,0),"","&lt;"&amp;VLOOKUP($C373,Besetzung!$B$2:$I$51,$F$24,0)&amp;" "&amp;$C373),
IF($D373="Höchstens",
           IF(COUNTIF(Dienstplan!J$6:J$55,$C373)&lt;=VLOOKUP($C373,Besetzung!$B$2:$I$51,$F$24,0),"","&gt;"&amp;VLOOKUP($C373,Besetzung!$B$2:$I$51,$F$24,0)&amp;" "&amp;$C373),
"sonst"))),
IF($D373="Genau",
           IF(COUNTIF(Dienstplan!J$6:J$55,$C373)=VLOOKUP($C373,Besetzung!$B$2:$I$51,K$351+1,0),"","&lt;&gt;"&amp;VLOOKUP($C373,Besetzung!$B$2:$I$51,K$351+1,0)&amp;" "&amp;$C373),
IF($D373="Mindestens",
           IF(COUNTIF(Dienstplan!J$6:J$55,$C373)&gt;=VLOOKUP($C373,Besetzung!$B$2:$I$51,K$351+1,0),"","&lt;"&amp;VLOOKUP($C373,Besetzung!$B$2:$I$51,K$351+1,0)&amp;" "&amp;$C373),
IF($D373="Höchstens",
           IF(COUNTIF(Dienstplan!J$6:J$55,$C373)&lt;=VLOOKUP($C373,Besetzung!$B$2:$I$51,K$351+1,0),"","&gt;"&amp;VLOOKUP($C373,Besetzung!$B$2:$I$51,K$351+1,0)&amp;" "&amp;$C373),
"sonst")))))</f>
        <v/>
      </c>
      <c r="L373" s="37" t="str">
        <f>IF($C373="","",
IF(L$352&lt;&gt;"",IF($D373="Genau",
           IF(COUNTIF(Dienstplan!K$6:K$55,$C373)=VLOOKUP($C373,Besetzung!$B$2:$I$51,$F$24,0),"","&lt;&gt;"&amp;VLOOKUP($C373,Besetzung!$B$2:$I$51,$F$24,0)&amp;" "&amp;$C373),
IF($D373="Mindestens",
           IF(COUNTIF(Dienstplan!K$6:K$55,$C373)&gt;=VLOOKUP($C373,Besetzung!$B$2:$I$51,$F$24,0),"","&lt;"&amp;VLOOKUP($C373,Besetzung!$B$2:$I$51,$F$24,0)&amp;" "&amp;$C373),
IF($D373="Höchstens",
           IF(COUNTIF(Dienstplan!K$6:K$55,$C373)&lt;=VLOOKUP($C373,Besetzung!$B$2:$I$51,$F$24,0),"","&gt;"&amp;VLOOKUP($C373,Besetzung!$B$2:$I$51,$F$24,0)&amp;" "&amp;$C373),
"sonst"))),
IF($D373="Genau",
           IF(COUNTIF(Dienstplan!K$6:K$55,$C373)=VLOOKUP($C373,Besetzung!$B$2:$I$51,L$351+1,0),"","&lt;&gt;"&amp;VLOOKUP($C373,Besetzung!$B$2:$I$51,L$351+1,0)&amp;" "&amp;$C373),
IF($D373="Mindestens",
           IF(COUNTIF(Dienstplan!K$6:K$55,$C373)&gt;=VLOOKUP($C373,Besetzung!$B$2:$I$51,L$351+1,0),"","&lt;"&amp;VLOOKUP($C373,Besetzung!$B$2:$I$51,L$351+1,0)&amp;" "&amp;$C373),
IF($D373="Höchstens",
           IF(COUNTIF(Dienstplan!K$6:K$55,$C373)&lt;=VLOOKUP($C373,Besetzung!$B$2:$I$51,L$351+1,0),"","&gt;"&amp;VLOOKUP($C373,Besetzung!$B$2:$I$51,L$351+1,0)&amp;" "&amp;$C373),
"sonst")))))</f>
        <v/>
      </c>
      <c r="M373" s="37" t="str">
        <f>IF($C373="","",
IF(M$352&lt;&gt;"",IF($D373="Genau",
           IF(COUNTIF(Dienstplan!L$6:L$55,$C373)=VLOOKUP($C373,Besetzung!$B$2:$I$51,$F$24,0),"","&lt;&gt;"&amp;VLOOKUP($C373,Besetzung!$B$2:$I$51,$F$24,0)&amp;" "&amp;$C373),
IF($D373="Mindestens",
           IF(COUNTIF(Dienstplan!L$6:L$55,$C373)&gt;=VLOOKUP($C373,Besetzung!$B$2:$I$51,$F$24,0),"","&lt;"&amp;VLOOKUP($C373,Besetzung!$B$2:$I$51,$F$24,0)&amp;" "&amp;$C373),
IF($D373="Höchstens",
           IF(COUNTIF(Dienstplan!L$6:L$55,$C373)&lt;=VLOOKUP($C373,Besetzung!$B$2:$I$51,$F$24,0),"","&gt;"&amp;VLOOKUP($C373,Besetzung!$B$2:$I$51,$F$24,0)&amp;" "&amp;$C373),
"sonst"))),
IF($D373="Genau",
           IF(COUNTIF(Dienstplan!L$6:L$55,$C373)=VLOOKUP($C373,Besetzung!$B$2:$I$51,M$351+1,0),"","&lt;&gt;"&amp;VLOOKUP($C373,Besetzung!$B$2:$I$51,M$351+1,0)&amp;" "&amp;$C373),
IF($D373="Mindestens",
           IF(COUNTIF(Dienstplan!L$6:L$55,$C373)&gt;=VLOOKUP($C373,Besetzung!$B$2:$I$51,M$351+1,0),"","&lt;"&amp;VLOOKUP($C373,Besetzung!$B$2:$I$51,M$351+1,0)&amp;" "&amp;$C373),
IF($D373="Höchstens",
           IF(COUNTIF(Dienstplan!L$6:L$55,$C373)&lt;=VLOOKUP($C373,Besetzung!$B$2:$I$51,M$351+1,0),"","&gt;"&amp;VLOOKUP($C373,Besetzung!$B$2:$I$51,M$351+1,0)&amp;" "&amp;$C373),
"sonst")))))</f>
        <v/>
      </c>
      <c r="N373" s="37" t="str">
        <f>IF($C373="","",
IF(N$352&lt;&gt;"",IF($D373="Genau",
           IF(COUNTIF(Dienstplan!M$6:M$55,$C373)=VLOOKUP($C373,Besetzung!$B$2:$I$51,$F$24,0),"","&lt;&gt;"&amp;VLOOKUP($C373,Besetzung!$B$2:$I$51,$F$24,0)&amp;" "&amp;$C373),
IF($D373="Mindestens",
           IF(COUNTIF(Dienstplan!M$6:M$55,$C373)&gt;=VLOOKUP($C373,Besetzung!$B$2:$I$51,$F$24,0),"","&lt;"&amp;VLOOKUP($C373,Besetzung!$B$2:$I$51,$F$24,0)&amp;" "&amp;$C373),
IF($D373="Höchstens",
           IF(COUNTIF(Dienstplan!M$6:M$55,$C373)&lt;=VLOOKUP($C373,Besetzung!$B$2:$I$51,$F$24,0),"","&gt;"&amp;VLOOKUP($C373,Besetzung!$B$2:$I$51,$F$24,0)&amp;" "&amp;$C373),
"sonst"))),
IF($D373="Genau",
           IF(COUNTIF(Dienstplan!M$6:M$55,$C373)=VLOOKUP($C373,Besetzung!$B$2:$I$51,N$351+1,0),"","&lt;&gt;"&amp;VLOOKUP($C373,Besetzung!$B$2:$I$51,N$351+1,0)&amp;" "&amp;$C373),
IF($D373="Mindestens",
           IF(COUNTIF(Dienstplan!M$6:M$55,$C373)&gt;=VLOOKUP($C373,Besetzung!$B$2:$I$51,N$351+1,0),"","&lt;"&amp;VLOOKUP($C373,Besetzung!$B$2:$I$51,N$351+1,0)&amp;" "&amp;$C373),
IF($D373="Höchstens",
           IF(COUNTIF(Dienstplan!M$6:M$55,$C373)&lt;=VLOOKUP($C373,Besetzung!$B$2:$I$51,N$351+1,0),"","&gt;"&amp;VLOOKUP($C373,Besetzung!$B$2:$I$51,N$351+1,0)&amp;" "&amp;$C373),
"sonst")))))</f>
        <v/>
      </c>
      <c r="O373" s="37" t="str">
        <f>IF($C373="","",
IF(O$352&lt;&gt;"",IF($D373="Genau",
           IF(COUNTIF(Dienstplan!N$6:N$55,$C373)=VLOOKUP($C373,Besetzung!$B$2:$I$51,$F$24,0),"","&lt;&gt;"&amp;VLOOKUP($C373,Besetzung!$B$2:$I$51,$F$24,0)&amp;" "&amp;$C373),
IF($D373="Mindestens",
           IF(COUNTIF(Dienstplan!N$6:N$55,$C373)&gt;=VLOOKUP($C373,Besetzung!$B$2:$I$51,$F$24,0),"","&lt;"&amp;VLOOKUP($C373,Besetzung!$B$2:$I$51,$F$24,0)&amp;" "&amp;$C373),
IF($D373="Höchstens",
           IF(COUNTIF(Dienstplan!N$6:N$55,$C373)&lt;=VLOOKUP($C373,Besetzung!$B$2:$I$51,$F$24,0),"","&gt;"&amp;VLOOKUP($C373,Besetzung!$B$2:$I$51,$F$24,0)&amp;" "&amp;$C373),
"sonst"))),
IF($D373="Genau",
           IF(COUNTIF(Dienstplan!N$6:N$55,$C373)=VLOOKUP($C373,Besetzung!$B$2:$I$51,O$351+1,0),"","&lt;&gt;"&amp;VLOOKUP($C373,Besetzung!$B$2:$I$51,O$351+1,0)&amp;" "&amp;$C373),
IF($D373="Mindestens",
           IF(COUNTIF(Dienstplan!N$6:N$55,$C373)&gt;=VLOOKUP($C373,Besetzung!$B$2:$I$51,O$351+1,0),"","&lt;"&amp;VLOOKUP($C373,Besetzung!$B$2:$I$51,O$351+1,0)&amp;" "&amp;$C373),
IF($D373="Höchstens",
           IF(COUNTIF(Dienstplan!N$6:N$55,$C373)&lt;=VLOOKUP($C373,Besetzung!$B$2:$I$51,O$351+1,0),"","&gt;"&amp;VLOOKUP($C373,Besetzung!$B$2:$I$51,O$351+1,0)&amp;" "&amp;$C373),
"sonst")))))</f>
        <v/>
      </c>
      <c r="P373" s="37" t="str">
        <f>IF($C373="","",
IF(P$352&lt;&gt;"",IF($D373="Genau",
           IF(COUNTIF(Dienstplan!O$6:O$55,$C373)=VLOOKUP($C373,Besetzung!$B$2:$I$51,$F$24,0),"","&lt;&gt;"&amp;VLOOKUP($C373,Besetzung!$B$2:$I$51,$F$24,0)&amp;" "&amp;$C373),
IF($D373="Mindestens",
           IF(COUNTIF(Dienstplan!O$6:O$55,$C373)&gt;=VLOOKUP($C373,Besetzung!$B$2:$I$51,$F$24,0),"","&lt;"&amp;VLOOKUP($C373,Besetzung!$B$2:$I$51,$F$24,0)&amp;" "&amp;$C373),
IF($D373="Höchstens",
           IF(COUNTIF(Dienstplan!O$6:O$55,$C373)&lt;=VLOOKUP($C373,Besetzung!$B$2:$I$51,$F$24,0),"","&gt;"&amp;VLOOKUP($C373,Besetzung!$B$2:$I$51,$F$24,0)&amp;" "&amp;$C373),
"sonst"))),
IF($D373="Genau",
           IF(COUNTIF(Dienstplan!O$6:O$55,$C373)=VLOOKUP($C373,Besetzung!$B$2:$I$51,P$351+1,0),"","&lt;&gt;"&amp;VLOOKUP($C373,Besetzung!$B$2:$I$51,P$351+1,0)&amp;" "&amp;$C373),
IF($D373="Mindestens",
           IF(COUNTIF(Dienstplan!O$6:O$55,$C373)&gt;=VLOOKUP($C373,Besetzung!$B$2:$I$51,P$351+1,0),"","&lt;"&amp;VLOOKUP($C373,Besetzung!$B$2:$I$51,P$351+1,0)&amp;" "&amp;$C373),
IF($D373="Höchstens",
           IF(COUNTIF(Dienstplan!O$6:O$55,$C373)&lt;=VLOOKUP($C373,Besetzung!$B$2:$I$51,P$351+1,0),"","&gt;"&amp;VLOOKUP($C373,Besetzung!$B$2:$I$51,P$351+1,0)&amp;" "&amp;$C373),
"sonst")))))</f>
        <v/>
      </c>
      <c r="Q373" s="37" t="str">
        <f>IF($C373="","",
IF(Q$352&lt;&gt;"",IF($D373="Genau",
           IF(COUNTIF(Dienstplan!P$6:P$55,$C373)=VLOOKUP($C373,Besetzung!$B$2:$I$51,$F$24,0),"","&lt;&gt;"&amp;VLOOKUP($C373,Besetzung!$B$2:$I$51,$F$24,0)&amp;" "&amp;$C373),
IF($D373="Mindestens",
           IF(COUNTIF(Dienstplan!P$6:P$55,$C373)&gt;=VLOOKUP($C373,Besetzung!$B$2:$I$51,$F$24,0),"","&lt;"&amp;VLOOKUP($C373,Besetzung!$B$2:$I$51,$F$24,0)&amp;" "&amp;$C373),
IF($D373="Höchstens",
           IF(COUNTIF(Dienstplan!P$6:P$55,$C373)&lt;=VLOOKUP($C373,Besetzung!$B$2:$I$51,$F$24,0),"","&gt;"&amp;VLOOKUP($C373,Besetzung!$B$2:$I$51,$F$24,0)&amp;" "&amp;$C373),
"sonst"))),
IF($D373="Genau",
           IF(COUNTIF(Dienstplan!P$6:P$55,$C373)=VLOOKUP($C373,Besetzung!$B$2:$I$51,Q$351+1,0),"","&lt;&gt;"&amp;VLOOKUP($C373,Besetzung!$B$2:$I$51,Q$351+1,0)&amp;" "&amp;$C373),
IF($D373="Mindestens",
           IF(COUNTIF(Dienstplan!P$6:P$55,$C373)&gt;=VLOOKUP($C373,Besetzung!$B$2:$I$51,Q$351+1,0),"","&lt;"&amp;VLOOKUP($C373,Besetzung!$B$2:$I$51,Q$351+1,0)&amp;" "&amp;$C373),
IF($D373="Höchstens",
           IF(COUNTIF(Dienstplan!P$6:P$55,$C373)&lt;=VLOOKUP($C373,Besetzung!$B$2:$I$51,Q$351+1,0),"","&gt;"&amp;VLOOKUP($C373,Besetzung!$B$2:$I$51,Q$351+1,0)&amp;" "&amp;$C373),
"sonst")))))</f>
        <v/>
      </c>
      <c r="R373" s="37" t="str">
        <f>IF($C373="","",
IF(R$352&lt;&gt;"",IF($D373="Genau",
           IF(COUNTIF(Dienstplan!Q$6:Q$55,$C373)=VLOOKUP($C373,Besetzung!$B$2:$I$51,$F$24,0),"","&lt;&gt;"&amp;VLOOKUP($C373,Besetzung!$B$2:$I$51,$F$24,0)&amp;" "&amp;$C373),
IF($D373="Mindestens",
           IF(COUNTIF(Dienstplan!Q$6:Q$55,$C373)&gt;=VLOOKUP($C373,Besetzung!$B$2:$I$51,$F$24,0),"","&lt;"&amp;VLOOKUP($C373,Besetzung!$B$2:$I$51,$F$24,0)&amp;" "&amp;$C373),
IF($D373="Höchstens",
           IF(COUNTIF(Dienstplan!Q$6:Q$55,$C373)&lt;=VLOOKUP($C373,Besetzung!$B$2:$I$51,$F$24,0),"","&gt;"&amp;VLOOKUP($C373,Besetzung!$B$2:$I$51,$F$24,0)&amp;" "&amp;$C373),
"sonst"))),
IF($D373="Genau",
           IF(COUNTIF(Dienstplan!Q$6:Q$55,$C373)=VLOOKUP($C373,Besetzung!$B$2:$I$51,R$351+1,0),"","&lt;&gt;"&amp;VLOOKUP($C373,Besetzung!$B$2:$I$51,R$351+1,0)&amp;" "&amp;$C373),
IF($D373="Mindestens",
           IF(COUNTIF(Dienstplan!Q$6:Q$55,$C373)&gt;=VLOOKUP($C373,Besetzung!$B$2:$I$51,R$351+1,0),"","&lt;"&amp;VLOOKUP($C373,Besetzung!$B$2:$I$51,R$351+1,0)&amp;" "&amp;$C373),
IF($D373="Höchstens",
           IF(COUNTIF(Dienstplan!Q$6:Q$55,$C373)&lt;=VLOOKUP($C373,Besetzung!$B$2:$I$51,R$351+1,0),"","&gt;"&amp;VLOOKUP($C373,Besetzung!$B$2:$I$51,R$351+1,0)&amp;" "&amp;$C373),
"sonst")))))</f>
        <v/>
      </c>
      <c r="S373" s="37" t="str">
        <f>IF($C373="","",
IF(S$352&lt;&gt;"",IF($D373="Genau",
           IF(COUNTIF(Dienstplan!R$6:R$55,$C373)=VLOOKUP($C373,Besetzung!$B$2:$I$51,$F$24,0),"","&lt;&gt;"&amp;VLOOKUP($C373,Besetzung!$B$2:$I$51,$F$24,0)&amp;" "&amp;$C373),
IF($D373="Mindestens",
           IF(COUNTIF(Dienstplan!R$6:R$55,$C373)&gt;=VLOOKUP($C373,Besetzung!$B$2:$I$51,$F$24,0),"","&lt;"&amp;VLOOKUP($C373,Besetzung!$B$2:$I$51,$F$24,0)&amp;" "&amp;$C373),
IF($D373="Höchstens",
           IF(COUNTIF(Dienstplan!R$6:R$55,$C373)&lt;=VLOOKUP($C373,Besetzung!$B$2:$I$51,$F$24,0),"","&gt;"&amp;VLOOKUP($C373,Besetzung!$B$2:$I$51,$F$24,0)&amp;" "&amp;$C373),
"sonst"))),
IF($D373="Genau",
           IF(COUNTIF(Dienstplan!R$6:R$55,$C373)=VLOOKUP($C373,Besetzung!$B$2:$I$51,S$351+1,0),"","&lt;&gt;"&amp;VLOOKUP($C373,Besetzung!$B$2:$I$51,S$351+1,0)&amp;" "&amp;$C373),
IF($D373="Mindestens",
           IF(COUNTIF(Dienstplan!R$6:R$55,$C373)&gt;=VLOOKUP($C373,Besetzung!$B$2:$I$51,S$351+1,0),"","&lt;"&amp;VLOOKUP($C373,Besetzung!$B$2:$I$51,S$351+1,0)&amp;" "&amp;$C373),
IF($D373="Höchstens",
           IF(COUNTIF(Dienstplan!R$6:R$55,$C373)&lt;=VLOOKUP($C373,Besetzung!$B$2:$I$51,S$351+1,0),"","&gt;"&amp;VLOOKUP($C373,Besetzung!$B$2:$I$51,S$351+1,0)&amp;" "&amp;$C373),
"sonst")))))</f>
        <v/>
      </c>
      <c r="T373" s="37" t="str">
        <f>IF($C373="","",
IF(T$352&lt;&gt;"",IF($D373="Genau",
           IF(COUNTIF(Dienstplan!S$6:S$55,$C373)=VLOOKUP($C373,Besetzung!$B$2:$I$51,$F$24,0),"","&lt;&gt;"&amp;VLOOKUP($C373,Besetzung!$B$2:$I$51,$F$24,0)&amp;" "&amp;$C373),
IF($D373="Mindestens",
           IF(COUNTIF(Dienstplan!S$6:S$55,$C373)&gt;=VLOOKUP($C373,Besetzung!$B$2:$I$51,$F$24,0),"","&lt;"&amp;VLOOKUP($C373,Besetzung!$B$2:$I$51,$F$24,0)&amp;" "&amp;$C373),
IF($D373="Höchstens",
           IF(COUNTIF(Dienstplan!S$6:S$55,$C373)&lt;=VLOOKUP($C373,Besetzung!$B$2:$I$51,$F$24,0),"","&gt;"&amp;VLOOKUP($C373,Besetzung!$B$2:$I$51,$F$24,0)&amp;" "&amp;$C373),
"sonst"))),
IF($D373="Genau",
           IF(COUNTIF(Dienstplan!S$6:S$55,$C373)=VLOOKUP($C373,Besetzung!$B$2:$I$51,T$351+1,0),"","&lt;&gt;"&amp;VLOOKUP($C373,Besetzung!$B$2:$I$51,T$351+1,0)&amp;" "&amp;$C373),
IF($D373="Mindestens",
           IF(COUNTIF(Dienstplan!S$6:S$55,$C373)&gt;=VLOOKUP($C373,Besetzung!$B$2:$I$51,T$351+1,0),"","&lt;"&amp;VLOOKUP($C373,Besetzung!$B$2:$I$51,T$351+1,0)&amp;" "&amp;$C373),
IF($D373="Höchstens",
           IF(COUNTIF(Dienstplan!S$6:S$55,$C373)&lt;=VLOOKUP($C373,Besetzung!$B$2:$I$51,T$351+1,0),"","&gt;"&amp;VLOOKUP($C373,Besetzung!$B$2:$I$51,T$351+1,0)&amp;" "&amp;$C373),
"sonst")))))</f>
        <v/>
      </c>
      <c r="U373" s="37" t="str">
        <f>IF($C373="","",
IF(U$352&lt;&gt;"",IF($D373="Genau",
           IF(COUNTIF(Dienstplan!T$6:T$55,$C373)=VLOOKUP($C373,Besetzung!$B$2:$I$51,$F$24,0),"","&lt;&gt;"&amp;VLOOKUP($C373,Besetzung!$B$2:$I$51,$F$24,0)&amp;" "&amp;$C373),
IF($D373="Mindestens",
           IF(COUNTIF(Dienstplan!T$6:T$55,$C373)&gt;=VLOOKUP($C373,Besetzung!$B$2:$I$51,$F$24,0),"","&lt;"&amp;VLOOKUP($C373,Besetzung!$B$2:$I$51,$F$24,0)&amp;" "&amp;$C373),
IF($D373="Höchstens",
           IF(COUNTIF(Dienstplan!T$6:T$55,$C373)&lt;=VLOOKUP($C373,Besetzung!$B$2:$I$51,$F$24,0),"","&gt;"&amp;VLOOKUP($C373,Besetzung!$B$2:$I$51,$F$24,0)&amp;" "&amp;$C373),
"sonst"))),
IF($D373="Genau",
           IF(COUNTIF(Dienstplan!T$6:T$55,$C373)=VLOOKUP($C373,Besetzung!$B$2:$I$51,U$351+1,0),"","&lt;&gt;"&amp;VLOOKUP($C373,Besetzung!$B$2:$I$51,U$351+1,0)&amp;" "&amp;$C373),
IF($D373="Mindestens",
           IF(COUNTIF(Dienstplan!T$6:T$55,$C373)&gt;=VLOOKUP($C373,Besetzung!$B$2:$I$51,U$351+1,0),"","&lt;"&amp;VLOOKUP($C373,Besetzung!$B$2:$I$51,U$351+1,0)&amp;" "&amp;$C373),
IF($D373="Höchstens",
           IF(COUNTIF(Dienstplan!T$6:T$55,$C373)&lt;=VLOOKUP($C373,Besetzung!$B$2:$I$51,U$351+1,0),"","&gt;"&amp;VLOOKUP($C373,Besetzung!$B$2:$I$51,U$351+1,0)&amp;" "&amp;$C373),
"sonst")))))</f>
        <v/>
      </c>
      <c r="V373" s="37" t="str">
        <f>IF($C373="","",
IF(V$352&lt;&gt;"",IF($D373="Genau",
           IF(COUNTIF(Dienstplan!U$6:U$55,$C373)=VLOOKUP($C373,Besetzung!$B$2:$I$51,$F$24,0),"","&lt;&gt;"&amp;VLOOKUP($C373,Besetzung!$B$2:$I$51,$F$24,0)&amp;" "&amp;$C373),
IF($D373="Mindestens",
           IF(COUNTIF(Dienstplan!U$6:U$55,$C373)&gt;=VLOOKUP($C373,Besetzung!$B$2:$I$51,$F$24,0),"","&lt;"&amp;VLOOKUP($C373,Besetzung!$B$2:$I$51,$F$24,0)&amp;" "&amp;$C373),
IF($D373="Höchstens",
           IF(COUNTIF(Dienstplan!U$6:U$55,$C373)&lt;=VLOOKUP($C373,Besetzung!$B$2:$I$51,$F$24,0),"","&gt;"&amp;VLOOKUP($C373,Besetzung!$B$2:$I$51,$F$24,0)&amp;" "&amp;$C373),
"sonst"))),
IF($D373="Genau",
           IF(COUNTIF(Dienstplan!U$6:U$55,$C373)=VLOOKUP($C373,Besetzung!$B$2:$I$51,V$351+1,0),"","&lt;&gt;"&amp;VLOOKUP($C373,Besetzung!$B$2:$I$51,V$351+1,0)&amp;" "&amp;$C373),
IF($D373="Mindestens",
           IF(COUNTIF(Dienstplan!U$6:U$55,$C373)&gt;=VLOOKUP($C373,Besetzung!$B$2:$I$51,V$351+1,0),"","&lt;"&amp;VLOOKUP($C373,Besetzung!$B$2:$I$51,V$351+1,0)&amp;" "&amp;$C373),
IF($D373="Höchstens",
           IF(COUNTIF(Dienstplan!U$6:U$55,$C373)&lt;=VLOOKUP($C373,Besetzung!$B$2:$I$51,V$351+1,0),"","&gt;"&amp;VLOOKUP($C373,Besetzung!$B$2:$I$51,V$351+1,0)&amp;" "&amp;$C373),
"sonst")))))</f>
        <v/>
      </c>
      <c r="W373" s="37" t="str">
        <f>IF($C373="","",
IF(W$352&lt;&gt;"",IF($D373="Genau",
           IF(COUNTIF(Dienstplan!V$6:V$55,$C373)=VLOOKUP($C373,Besetzung!$B$2:$I$51,$F$24,0),"","&lt;&gt;"&amp;VLOOKUP($C373,Besetzung!$B$2:$I$51,$F$24,0)&amp;" "&amp;$C373),
IF($D373="Mindestens",
           IF(COUNTIF(Dienstplan!V$6:V$55,$C373)&gt;=VLOOKUP($C373,Besetzung!$B$2:$I$51,$F$24,0),"","&lt;"&amp;VLOOKUP($C373,Besetzung!$B$2:$I$51,$F$24,0)&amp;" "&amp;$C373),
IF($D373="Höchstens",
           IF(COUNTIF(Dienstplan!V$6:V$55,$C373)&lt;=VLOOKUP($C373,Besetzung!$B$2:$I$51,$F$24,0),"","&gt;"&amp;VLOOKUP($C373,Besetzung!$B$2:$I$51,$F$24,0)&amp;" "&amp;$C373),
"sonst"))),
IF($D373="Genau",
           IF(COUNTIF(Dienstplan!V$6:V$55,$C373)=VLOOKUP($C373,Besetzung!$B$2:$I$51,W$351+1,0),"","&lt;&gt;"&amp;VLOOKUP($C373,Besetzung!$B$2:$I$51,W$351+1,0)&amp;" "&amp;$C373),
IF($D373="Mindestens",
           IF(COUNTIF(Dienstplan!V$6:V$55,$C373)&gt;=VLOOKUP($C373,Besetzung!$B$2:$I$51,W$351+1,0),"","&lt;"&amp;VLOOKUP($C373,Besetzung!$B$2:$I$51,W$351+1,0)&amp;" "&amp;$C373),
IF($D373="Höchstens",
           IF(COUNTIF(Dienstplan!V$6:V$55,$C373)&lt;=VLOOKUP($C373,Besetzung!$B$2:$I$51,W$351+1,0),"","&gt;"&amp;VLOOKUP($C373,Besetzung!$B$2:$I$51,W$351+1,0)&amp;" "&amp;$C373),
"sonst")))))</f>
        <v/>
      </c>
      <c r="X373" s="37" t="str">
        <f>IF($C373="","",
IF(X$352&lt;&gt;"",IF($D373="Genau",
           IF(COUNTIF(Dienstplan!W$6:W$55,$C373)=VLOOKUP($C373,Besetzung!$B$2:$I$51,$F$24,0),"","&lt;&gt;"&amp;VLOOKUP($C373,Besetzung!$B$2:$I$51,$F$24,0)&amp;" "&amp;$C373),
IF($D373="Mindestens",
           IF(COUNTIF(Dienstplan!W$6:W$55,$C373)&gt;=VLOOKUP($C373,Besetzung!$B$2:$I$51,$F$24,0),"","&lt;"&amp;VLOOKUP($C373,Besetzung!$B$2:$I$51,$F$24,0)&amp;" "&amp;$C373),
IF($D373="Höchstens",
           IF(COUNTIF(Dienstplan!W$6:W$55,$C373)&lt;=VLOOKUP($C373,Besetzung!$B$2:$I$51,$F$24,0),"","&gt;"&amp;VLOOKUP($C373,Besetzung!$B$2:$I$51,$F$24,0)&amp;" "&amp;$C373),
"sonst"))),
IF($D373="Genau",
           IF(COUNTIF(Dienstplan!W$6:W$55,$C373)=VLOOKUP($C373,Besetzung!$B$2:$I$51,X$351+1,0),"","&lt;&gt;"&amp;VLOOKUP($C373,Besetzung!$B$2:$I$51,X$351+1,0)&amp;" "&amp;$C373),
IF($D373="Mindestens",
           IF(COUNTIF(Dienstplan!W$6:W$55,$C373)&gt;=VLOOKUP($C373,Besetzung!$B$2:$I$51,X$351+1,0),"","&lt;"&amp;VLOOKUP($C373,Besetzung!$B$2:$I$51,X$351+1,0)&amp;" "&amp;$C373),
IF($D373="Höchstens",
           IF(COUNTIF(Dienstplan!W$6:W$55,$C373)&lt;=VLOOKUP($C373,Besetzung!$B$2:$I$51,X$351+1,0),"","&gt;"&amp;VLOOKUP($C373,Besetzung!$B$2:$I$51,X$351+1,0)&amp;" "&amp;$C373),
"sonst")))))</f>
        <v/>
      </c>
      <c r="Y373" s="37" t="str">
        <f>IF($C373="","",
IF(Y$352&lt;&gt;"",IF($D373="Genau",
           IF(COUNTIF(Dienstplan!X$6:X$55,$C373)=VLOOKUP($C373,Besetzung!$B$2:$I$51,$F$24,0),"","&lt;&gt;"&amp;VLOOKUP($C373,Besetzung!$B$2:$I$51,$F$24,0)&amp;" "&amp;$C373),
IF($D373="Mindestens",
           IF(COUNTIF(Dienstplan!X$6:X$55,$C373)&gt;=VLOOKUP($C373,Besetzung!$B$2:$I$51,$F$24,0),"","&lt;"&amp;VLOOKUP($C373,Besetzung!$B$2:$I$51,$F$24,0)&amp;" "&amp;$C373),
IF($D373="Höchstens",
           IF(COUNTIF(Dienstplan!X$6:X$55,$C373)&lt;=VLOOKUP($C373,Besetzung!$B$2:$I$51,$F$24,0),"","&gt;"&amp;VLOOKUP($C373,Besetzung!$B$2:$I$51,$F$24,0)&amp;" "&amp;$C373),
"sonst"))),
IF($D373="Genau",
           IF(COUNTIF(Dienstplan!X$6:X$55,$C373)=VLOOKUP($C373,Besetzung!$B$2:$I$51,Y$351+1,0),"","&lt;&gt;"&amp;VLOOKUP($C373,Besetzung!$B$2:$I$51,Y$351+1,0)&amp;" "&amp;$C373),
IF($D373="Mindestens",
           IF(COUNTIF(Dienstplan!X$6:X$55,$C373)&gt;=VLOOKUP($C373,Besetzung!$B$2:$I$51,Y$351+1,0),"","&lt;"&amp;VLOOKUP($C373,Besetzung!$B$2:$I$51,Y$351+1,0)&amp;" "&amp;$C373),
IF($D373="Höchstens",
           IF(COUNTIF(Dienstplan!X$6:X$55,$C373)&lt;=VLOOKUP($C373,Besetzung!$B$2:$I$51,Y$351+1,0),"","&gt;"&amp;VLOOKUP($C373,Besetzung!$B$2:$I$51,Y$351+1,0)&amp;" "&amp;$C373),
"sonst")))))</f>
        <v/>
      </c>
      <c r="Z373" s="37" t="str">
        <f>IF($C373="","",
IF(Z$352&lt;&gt;"",IF($D373="Genau",
           IF(COUNTIF(Dienstplan!Y$6:Y$55,$C373)=VLOOKUP($C373,Besetzung!$B$2:$I$51,$F$24,0),"","&lt;&gt;"&amp;VLOOKUP($C373,Besetzung!$B$2:$I$51,$F$24,0)&amp;" "&amp;$C373),
IF($D373="Mindestens",
           IF(COUNTIF(Dienstplan!Y$6:Y$55,$C373)&gt;=VLOOKUP($C373,Besetzung!$B$2:$I$51,$F$24,0),"","&lt;"&amp;VLOOKUP($C373,Besetzung!$B$2:$I$51,$F$24,0)&amp;" "&amp;$C373),
IF($D373="Höchstens",
           IF(COUNTIF(Dienstplan!Y$6:Y$55,$C373)&lt;=VLOOKUP($C373,Besetzung!$B$2:$I$51,$F$24,0),"","&gt;"&amp;VLOOKUP($C373,Besetzung!$B$2:$I$51,$F$24,0)&amp;" "&amp;$C373),
"sonst"))),
IF($D373="Genau",
           IF(COUNTIF(Dienstplan!Y$6:Y$55,$C373)=VLOOKUP($C373,Besetzung!$B$2:$I$51,Z$351+1,0),"","&lt;&gt;"&amp;VLOOKUP($C373,Besetzung!$B$2:$I$51,Z$351+1,0)&amp;" "&amp;$C373),
IF($D373="Mindestens",
           IF(COUNTIF(Dienstplan!Y$6:Y$55,$C373)&gt;=VLOOKUP($C373,Besetzung!$B$2:$I$51,Z$351+1,0),"","&lt;"&amp;VLOOKUP($C373,Besetzung!$B$2:$I$51,Z$351+1,0)&amp;" "&amp;$C373),
IF($D373="Höchstens",
           IF(COUNTIF(Dienstplan!Y$6:Y$55,$C373)&lt;=VLOOKUP($C373,Besetzung!$B$2:$I$51,Z$351+1,0),"","&gt;"&amp;VLOOKUP($C373,Besetzung!$B$2:$I$51,Z$351+1,0)&amp;" "&amp;$C373),
"sonst")))))</f>
        <v/>
      </c>
      <c r="AA373" s="37" t="str">
        <f>IF($C373="","",
IF(AA$352&lt;&gt;"",IF($D373="Genau",
           IF(COUNTIF(Dienstplan!Z$6:Z$55,$C373)=VLOOKUP($C373,Besetzung!$B$2:$I$51,$F$24,0),"","&lt;&gt;"&amp;VLOOKUP($C373,Besetzung!$B$2:$I$51,$F$24,0)&amp;" "&amp;$C373),
IF($D373="Mindestens",
           IF(COUNTIF(Dienstplan!Z$6:Z$55,$C373)&gt;=VLOOKUP($C373,Besetzung!$B$2:$I$51,$F$24,0),"","&lt;"&amp;VLOOKUP($C373,Besetzung!$B$2:$I$51,$F$24,0)&amp;" "&amp;$C373),
IF($D373="Höchstens",
           IF(COUNTIF(Dienstplan!Z$6:Z$55,$C373)&lt;=VLOOKUP($C373,Besetzung!$B$2:$I$51,$F$24,0),"","&gt;"&amp;VLOOKUP($C373,Besetzung!$B$2:$I$51,$F$24,0)&amp;" "&amp;$C373),
"sonst"))),
IF($D373="Genau",
           IF(COUNTIF(Dienstplan!Z$6:Z$55,$C373)=VLOOKUP($C373,Besetzung!$B$2:$I$51,AA$351+1,0),"","&lt;&gt;"&amp;VLOOKUP($C373,Besetzung!$B$2:$I$51,AA$351+1,0)&amp;" "&amp;$C373),
IF($D373="Mindestens",
           IF(COUNTIF(Dienstplan!Z$6:Z$55,$C373)&gt;=VLOOKUP($C373,Besetzung!$B$2:$I$51,AA$351+1,0),"","&lt;"&amp;VLOOKUP($C373,Besetzung!$B$2:$I$51,AA$351+1,0)&amp;" "&amp;$C373),
IF($D373="Höchstens",
           IF(COUNTIF(Dienstplan!Z$6:Z$55,$C373)&lt;=VLOOKUP($C373,Besetzung!$B$2:$I$51,AA$351+1,0),"","&gt;"&amp;VLOOKUP($C373,Besetzung!$B$2:$I$51,AA$351+1,0)&amp;" "&amp;$C373),
"sonst")))))</f>
        <v/>
      </c>
      <c r="AB373" s="37" t="str">
        <f>IF($C373="","",
IF(AB$352&lt;&gt;"",IF($D373="Genau",
           IF(COUNTIF(Dienstplan!AA$6:AA$55,$C373)=VLOOKUP($C373,Besetzung!$B$2:$I$51,$F$24,0),"","&lt;&gt;"&amp;VLOOKUP($C373,Besetzung!$B$2:$I$51,$F$24,0)&amp;" "&amp;$C373),
IF($D373="Mindestens",
           IF(COUNTIF(Dienstplan!AA$6:AA$55,$C373)&gt;=VLOOKUP($C373,Besetzung!$B$2:$I$51,$F$24,0),"","&lt;"&amp;VLOOKUP($C373,Besetzung!$B$2:$I$51,$F$24,0)&amp;" "&amp;$C373),
IF($D373="Höchstens",
           IF(COUNTIF(Dienstplan!AA$6:AA$55,$C373)&lt;=VLOOKUP($C373,Besetzung!$B$2:$I$51,$F$24,0),"","&gt;"&amp;VLOOKUP($C373,Besetzung!$B$2:$I$51,$F$24,0)&amp;" "&amp;$C373),
"sonst"))),
IF($D373="Genau",
           IF(COUNTIF(Dienstplan!AA$6:AA$55,$C373)=VLOOKUP($C373,Besetzung!$B$2:$I$51,AB$351+1,0),"","&lt;&gt;"&amp;VLOOKUP($C373,Besetzung!$B$2:$I$51,AB$351+1,0)&amp;" "&amp;$C373),
IF($D373="Mindestens",
           IF(COUNTIF(Dienstplan!AA$6:AA$55,$C373)&gt;=VLOOKUP($C373,Besetzung!$B$2:$I$51,AB$351+1,0),"","&lt;"&amp;VLOOKUP($C373,Besetzung!$B$2:$I$51,AB$351+1,0)&amp;" "&amp;$C373),
IF($D373="Höchstens",
           IF(COUNTIF(Dienstplan!AA$6:AA$55,$C373)&lt;=VLOOKUP($C373,Besetzung!$B$2:$I$51,AB$351+1,0),"","&gt;"&amp;VLOOKUP($C373,Besetzung!$B$2:$I$51,AB$351+1,0)&amp;" "&amp;$C373),
"sonst")))))</f>
        <v/>
      </c>
      <c r="AC373" s="37" t="str">
        <f>IF($C373="","",
IF(AC$352&lt;&gt;"",IF($D373="Genau",
           IF(COUNTIF(Dienstplan!AB$6:AB$55,$C373)=VLOOKUP($C373,Besetzung!$B$2:$I$51,$F$24,0),"","&lt;&gt;"&amp;VLOOKUP($C373,Besetzung!$B$2:$I$51,$F$24,0)&amp;" "&amp;$C373),
IF($D373="Mindestens",
           IF(COUNTIF(Dienstplan!AB$6:AB$55,$C373)&gt;=VLOOKUP($C373,Besetzung!$B$2:$I$51,$F$24,0),"","&lt;"&amp;VLOOKUP($C373,Besetzung!$B$2:$I$51,$F$24,0)&amp;" "&amp;$C373),
IF($D373="Höchstens",
           IF(COUNTIF(Dienstplan!AB$6:AB$55,$C373)&lt;=VLOOKUP($C373,Besetzung!$B$2:$I$51,$F$24,0),"","&gt;"&amp;VLOOKUP($C373,Besetzung!$B$2:$I$51,$F$24,0)&amp;" "&amp;$C373),
"sonst"))),
IF($D373="Genau",
           IF(COUNTIF(Dienstplan!AB$6:AB$55,$C373)=VLOOKUP($C373,Besetzung!$B$2:$I$51,AC$351+1,0),"","&lt;&gt;"&amp;VLOOKUP($C373,Besetzung!$B$2:$I$51,AC$351+1,0)&amp;" "&amp;$C373),
IF($D373="Mindestens",
           IF(COUNTIF(Dienstplan!AB$6:AB$55,$C373)&gt;=VLOOKUP($C373,Besetzung!$B$2:$I$51,AC$351+1,0),"","&lt;"&amp;VLOOKUP($C373,Besetzung!$B$2:$I$51,AC$351+1,0)&amp;" "&amp;$C373),
IF($D373="Höchstens",
           IF(COUNTIF(Dienstplan!AB$6:AB$55,$C373)&lt;=VLOOKUP($C373,Besetzung!$B$2:$I$51,AC$351+1,0),"","&gt;"&amp;VLOOKUP($C373,Besetzung!$B$2:$I$51,AC$351+1,0)&amp;" "&amp;$C373),
"sonst")))))</f>
        <v/>
      </c>
      <c r="AD373" s="37" t="str">
        <f>IF($C373="","",
IF(AD$352&lt;&gt;"",IF($D373="Genau",
           IF(COUNTIF(Dienstplan!AC$6:AC$55,$C373)=VLOOKUP($C373,Besetzung!$B$2:$I$51,$F$24,0),"","&lt;&gt;"&amp;VLOOKUP($C373,Besetzung!$B$2:$I$51,$F$24,0)&amp;" "&amp;$C373),
IF($D373="Mindestens",
           IF(COUNTIF(Dienstplan!AC$6:AC$55,$C373)&gt;=VLOOKUP($C373,Besetzung!$B$2:$I$51,$F$24,0),"","&lt;"&amp;VLOOKUP($C373,Besetzung!$B$2:$I$51,$F$24,0)&amp;" "&amp;$C373),
IF($D373="Höchstens",
           IF(COUNTIF(Dienstplan!AC$6:AC$55,$C373)&lt;=VLOOKUP($C373,Besetzung!$B$2:$I$51,$F$24,0),"","&gt;"&amp;VLOOKUP($C373,Besetzung!$B$2:$I$51,$F$24,0)&amp;" "&amp;$C373),
"sonst"))),
IF($D373="Genau",
           IF(COUNTIF(Dienstplan!AC$6:AC$55,$C373)=VLOOKUP($C373,Besetzung!$B$2:$I$51,AD$351+1,0),"","&lt;&gt;"&amp;VLOOKUP($C373,Besetzung!$B$2:$I$51,AD$351+1,0)&amp;" "&amp;$C373),
IF($D373="Mindestens",
           IF(COUNTIF(Dienstplan!AC$6:AC$55,$C373)&gt;=VLOOKUP($C373,Besetzung!$B$2:$I$51,AD$351+1,0),"","&lt;"&amp;VLOOKUP($C373,Besetzung!$B$2:$I$51,AD$351+1,0)&amp;" "&amp;$C373),
IF($D373="Höchstens",
           IF(COUNTIF(Dienstplan!AC$6:AC$55,$C373)&lt;=VLOOKUP($C373,Besetzung!$B$2:$I$51,AD$351+1,0),"","&gt;"&amp;VLOOKUP($C373,Besetzung!$B$2:$I$51,AD$351+1,0)&amp;" "&amp;$C373),
"sonst")))))</f>
        <v/>
      </c>
      <c r="AE373" s="37" t="str">
        <f>IF($C373="","",
IF(AE$352&lt;&gt;"",IF($D373="Genau",
           IF(COUNTIF(Dienstplan!AD$6:AD$55,$C373)=VLOOKUP($C373,Besetzung!$B$2:$I$51,$F$24,0),"","&lt;&gt;"&amp;VLOOKUP($C373,Besetzung!$B$2:$I$51,$F$24,0)&amp;" "&amp;$C373),
IF($D373="Mindestens",
           IF(COUNTIF(Dienstplan!AD$6:AD$55,$C373)&gt;=VLOOKUP($C373,Besetzung!$B$2:$I$51,$F$24,0),"","&lt;"&amp;VLOOKUP($C373,Besetzung!$B$2:$I$51,$F$24,0)&amp;" "&amp;$C373),
IF($D373="Höchstens",
           IF(COUNTIF(Dienstplan!AD$6:AD$55,$C373)&lt;=VLOOKUP($C373,Besetzung!$B$2:$I$51,$F$24,0),"","&gt;"&amp;VLOOKUP($C373,Besetzung!$B$2:$I$51,$F$24,0)&amp;" "&amp;$C373),
"sonst"))),
IF($D373="Genau",
           IF(COUNTIF(Dienstplan!AD$6:AD$55,$C373)=VLOOKUP($C373,Besetzung!$B$2:$I$51,AE$351+1,0),"","&lt;&gt;"&amp;VLOOKUP($C373,Besetzung!$B$2:$I$51,AE$351+1,0)&amp;" "&amp;$C373),
IF($D373="Mindestens",
           IF(COUNTIF(Dienstplan!AD$6:AD$55,$C373)&gt;=VLOOKUP($C373,Besetzung!$B$2:$I$51,AE$351+1,0),"","&lt;"&amp;VLOOKUP($C373,Besetzung!$B$2:$I$51,AE$351+1,0)&amp;" "&amp;$C373),
IF($D373="Höchstens",
           IF(COUNTIF(Dienstplan!AD$6:AD$55,$C373)&lt;=VLOOKUP($C373,Besetzung!$B$2:$I$51,AE$351+1,0),"","&gt;"&amp;VLOOKUP($C373,Besetzung!$B$2:$I$51,AE$351+1,0)&amp;" "&amp;$C373),
"sonst")))))</f>
        <v/>
      </c>
      <c r="AF373" s="37" t="str">
        <f>IF($C373="","",
IF(AF$352&lt;&gt;"",IF($D373="Genau",
           IF(COUNTIF(Dienstplan!AE$6:AE$55,$C373)=VLOOKUP($C373,Besetzung!$B$2:$I$51,$F$24,0),"","&lt;&gt;"&amp;VLOOKUP($C373,Besetzung!$B$2:$I$51,$F$24,0)&amp;" "&amp;$C373),
IF($D373="Mindestens",
           IF(COUNTIF(Dienstplan!AE$6:AE$55,$C373)&gt;=VLOOKUP($C373,Besetzung!$B$2:$I$51,$F$24,0),"","&lt;"&amp;VLOOKUP($C373,Besetzung!$B$2:$I$51,$F$24,0)&amp;" "&amp;$C373),
IF($D373="Höchstens",
           IF(COUNTIF(Dienstplan!AE$6:AE$55,$C373)&lt;=VLOOKUP($C373,Besetzung!$B$2:$I$51,$F$24,0),"","&gt;"&amp;VLOOKUP($C373,Besetzung!$B$2:$I$51,$F$24,0)&amp;" "&amp;$C373),
"sonst"))),
IF($D373="Genau",
           IF(COUNTIF(Dienstplan!AE$6:AE$55,$C373)=VLOOKUP($C373,Besetzung!$B$2:$I$51,AF$351+1,0),"","&lt;&gt;"&amp;VLOOKUP($C373,Besetzung!$B$2:$I$51,AF$351+1,0)&amp;" "&amp;$C373),
IF($D373="Mindestens",
           IF(COUNTIF(Dienstplan!AE$6:AE$55,$C373)&gt;=VLOOKUP($C373,Besetzung!$B$2:$I$51,AF$351+1,0),"","&lt;"&amp;VLOOKUP($C373,Besetzung!$B$2:$I$51,AF$351+1,0)&amp;" "&amp;$C373),
IF($D373="Höchstens",
           IF(COUNTIF(Dienstplan!AE$6:AE$55,$C373)&lt;=VLOOKUP($C373,Besetzung!$B$2:$I$51,AF$351+1,0),"","&gt;"&amp;VLOOKUP($C373,Besetzung!$B$2:$I$51,AF$351+1,0)&amp;" "&amp;$C373),
"sonst")))))</f>
        <v/>
      </c>
      <c r="AG373" s="37" t="str">
        <f>IF($C373="","",
IF(AG$352&lt;&gt;"",IF($D373="Genau",
           IF(COUNTIF(Dienstplan!AF$6:AF$55,$C373)=VLOOKUP($C373,Besetzung!$B$2:$I$51,$F$24,0),"","&lt;&gt;"&amp;VLOOKUP($C373,Besetzung!$B$2:$I$51,$F$24,0)&amp;" "&amp;$C373),
IF($D373="Mindestens",
           IF(COUNTIF(Dienstplan!AF$6:AF$55,$C373)&gt;=VLOOKUP($C373,Besetzung!$B$2:$I$51,$F$24,0),"","&lt;"&amp;VLOOKUP($C373,Besetzung!$B$2:$I$51,$F$24,0)&amp;" "&amp;$C373),
IF($D373="Höchstens",
           IF(COUNTIF(Dienstplan!AF$6:AF$55,$C373)&lt;=VLOOKUP($C373,Besetzung!$B$2:$I$51,$F$24,0),"","&gt;"&amp;VLOOKUP($C373,Besetzung!$B$2:$I$51,$F$24,0)&amp;" "&amp;$C373),
"sonst"))),
IF($D373="Genau",
           IF(COUNTIF(Dienstplan!AF$6:AF$55,$C373)=VLOOKUP($C373,Besetzung!$B$2:$I$51,AG$351+1,0),"","&lt;&gt;"&amp;VLOOKUP($C373,Besetzung!$B$2:$I$51,AG$351+1,0)&amp;" "&amp;$C373),
IF($D373="Mindestens",
           IF(COUNTIF(Dienstplan!AF$6:AF$55,$C373)&gt;=VLOOKUP($C373,Besetzung!$B$2:$I$51,AG$351+1,0),"","&lt;"&amp;VLOOKUP($C373,Besetzung!$B$2:$I$51,AG$351+1,0)&amp;" "&amp;$C373),
IF($D373="Höchstens",
           IF(COUNTIF(Dienstplan!AF$6:AF$55,$C373)&lt;=VLOOKUP($C373,Besetzung!$B$2:$I$51,AG$351+1,0),"","&gt;"&amp;VLOOKUP($C373,Besetzung!$B$2:$I$51,AG$351+1,0)&amp;" "&amp;$C373),
"sonst")))))</f>
        <v/>
      </c>
      <c r="AH373" s="37" t="str">
        <f>IF($C373="","",
IF(AH$352&lt;&gt;"",IF($D373="Genau",
           IF(COUNTIF(Dienstplan!AG$6:AG$55,$C373)=VLOOKUP($C373,Besetzung!$B$2:$I$51,$F$24,0),"","&lt;&gt;"&amp;VLOOKUP($C373,Besetzung!$B$2:$I$51,$F$24,0)&amp;" "&amp;$C373),
IF($D373="Mindestens",
           IF(COUNTIF(Dienstplan!AG$6:AG$55,$C373)&gt;=VLOOKUP($C373,Besetzung!$B$2:$I$51,$F$24,0),"","&lt;"&amp;VLOOKUP($C373,Besetzung!$B$2:$I$51,$F$24,0)&amp;" "&amp;$C373),
IF($D373="Höchstens",
           IF(COUNTIF(Dienstplan!AG$6:AG$55,$C373)&lt;=VLOOKUP($C373,Besetzung!$B$2:$I$51,$F$24,0),"","&gt;"&amp;VLOOKUP($C373,Besetzung!$B$2:$I$51,$F$24,0)&amp;" "&amp;$C373),
"sonst"))),
IF($D373="Genau",
           IF(COUNTIF(Dienstplan!AG$6:AG$55,$C373)=VLOOKUP($C373,Besetzung!$B$2:$I$51,AH$351+1,0),"","&lt;&gt;"&amp;VLOOKUP($C373,Besetzung!$B$2:$I$51,AH$351+1,0)&amp;" "&amp;$C373),
IF($D373="Mindestens",
           IF(COUNTIF(Dienstplan!AG$6:AG$55,$C373)&gt;=VLOOKUP($C373,Besetzung!$B$2:$I$51,AH$351+1,0),"","&lt;"&amp;VLOOKUP($C373,Besetzung!$B$2:$I$51,AH$351+1,0)&amp;" "&amp;$C373),
IF($D373="Höchstens",
           IF(COUNTIF(Dienstplan!AG$6:AG$55,$C373)&lt;=VLOOKUP($C373,Besetzung!$B$2:$I$51,AH$351+1,0),"","&gt;"&amp;VLOOKUP($C373,Besetzung!$B$2:$I$51,AH$351+1,0)&amp;" "&amp;$C373),
"sonst")))))</f>
        <v/>
      </c>
      <c r="AI373" s="37" t="str">
        <f>IF($C373="","",
IF(AI$352&lt;&gt;"",IF($D373="Genau",
           IF(COUNTIF(Dienstplan!AH$6:AH$55,$C373)=VLOOKUP($C373,Besetzung!$B$2:$I$51,$F$24,0),"","&lt;&gt;"&amp;VLOOKUP($C373,Besetzung!$B$2:$I$51,$F$24,0)&amp;" "&amp;$C373),
IF($D373="Mindestens",
           IF(COUNTIF(Dienstplan!AH$6:AH$55,$C373)&gt;=VLOOKUP($C373,Besetzung!$B$2:$I$51,$F$24,0),"","&lt;"&amp;VLOOKUP($C373,Besetzung!$B$2:$I$51,$F$24,0)&amp;" "&amp;$C373),
IF($D373="Höchstens",
           IF(COUNTIF(Dienstplan!AH$6:AH$55,$C373)&lt;=VLOOKUP($C373,Besetzung!$B$2:$I$51,$F$24,0),"","&gt;"&amp;VLOOKUP($C373,Besetzung!$B$2:$I$51,$F$24,0)&amp;" "&amp;$C373),
"sonst"))),
IF($D373="Genau",
           IF(COUNTIF(Dienstplan!AH$6:AH$55,$C373)=VLOOKUP($C373,Besetzung!$B$2:$I$51,AI$351+1,0),"","&lt;&gt;"&amp;VLOOKUP($C373,Besetzung!$B$2:$I$51,AI$351+1,0)&amp;" "&amp;$C373),
IF($D373="Mindestens",
           IF(COUNTIF(Dienstplan!AH$6:AH$55,$C373)&gt;=VLOOKUP($C373,Besetzung!$B$2:$I$51,AI$351+1,0),"","&lt;"&amp;VLOOKUP($C373,Besetzung!$B$2:$I$51,AI$351+1,0)&amp;" "&amp;$C373),
IF($D373="Höchstens",
           IF(COUNTIF(Dienstplan!AH$6:AH$55,$C373)&lt;=VLOOKUP($C373,Besetzung!$B$2:$I$51,AI$351+1,0),"","&gt;"&amp;VLOOKUP($C373,Besetzung!$B$2:$I$51,AI$351+1,0)&amp;" "&amp;$C373),
"sonst")))))</f>
        <v/>
      </c>
      <c r="AJ373" s="37" t="str">
        <f>IF($C373="","",
IF(AJ$352&lt;&gt;"",IF($D373="Genau",
           IF(COUNTIF(Dienstplan!AI$6:AI$55,$C373)=VLOOKUP($C373,Besetzung!$B$2:$I$51,$F$24,0),"","&lt;&gt;"&amp;VLOOKUP($C373,Besetzung!$B$2:$I$51,$F$24,0)&amp;" "&amp;$C373),
IF($D373="Mindestens",
           IF(COUNTIF(Dienstplan!AI$6:AI$55,$C373)&gt;=VLOOKUP($C373,Besetzung!$B$2:$I$51,$F$24,0),"","&lt;"&amp;VLOOKUP($C373,Besetzung!$B$2:$I$51,$F$24,0)&amp;" "&amp;$C373),
IF($D373="Höchstens",
           IF(COUNTIF(Dienstplan!AI$6:AI$55,$C373)&lt;=VLOOKUP($C373,Besetzung!$B$2:$I$51,$F$24,0),"","&gt;"&amp;VLOOKUP($C373,Besetzung!$B$2:$I$51,$F$24,0)&amp;" "&amp;$C373),
"sonst"))),
IF($D373="Genau",
           IF(COUNTIF(Dienstplan!AI$6:AI$55,$C373)=VLOOKUP($C373,Besetzung!$B$2:$I$51,AJ$351+1,0),"","&lt;&gt;"&amp;VLOOKUP($C373,Besetzung!$B$2:$I$51,AJ$351+1,0)&amp;" "&amp;$C373),
IF($D373="Mindestens",
           IF(COUNTIF(Dienstplan!AI$6:AI$55,$C373)&gt;=VLOOKUP($C373,Besetzung!$B$2:$I$51,AJ$351+1,0),"","&lt;"&amp;VLOOKUP($C373,Besetzung!$B$2:$I$51,AJ$351+1,0)&amp;" "&amp;$C373),
IF($D373="Höchstens",
           IF(COUNTIF(Dienstplan!AI$6:AI$55,$C373)&lt;=VLOOKUP($C373,Besetzung!$B$2:$I$51,AJ$351+1,0),"","&gt;"&amp;VLOOKUP($C373,Besetzung!$B$2:$I$51,AJ$351+1,0)&amp;" "&amp;$C373),
"sonst")))))</f>
        <v/>
      </c>
      <c r="AK373" s="32" t="str">
        <f>IF($C373="","",
IF(AK$352&lt;&gt;"",IF($D373="Genau",
           IF(COUNTIF(Dienstplan!AJ$6:AJ$55,$C373)=VLOOKUP($C373,Besetzung!$B$2:$I$51,$F$24,0),"","&lt;&gt;"&amp;VLOOKUP($C373,Besetzung!$B$2:$I$51,$F$24,0)&amp;" "&amp;$C373),
IF($D373="Mindestens",
           IF(COUNTIF(Dienstplan!AJ$6:AJ$55,$C373)&gt;=VLOOKUP($C373,Besetzung!$B$2:$I$51,$F$24,0),"","&lt;"&amp;VLOOKUP($C373,Besetzung!$B$2:$I$51,$F$24,0)&amp;" "&amp;$C373),
IF($D373="Höchstens",
           IF(COUNTIF(Dienstplan!AJ$6:AJ$55,$C373)&lt;=VLOOKUP($C373,Besetzung!$B$2:$I$51,$F$24,0),"","&gt;"&amp;VLOOKUP($C373,Besetzung!$B$2:$I$51,$F$24,0)&amp;" "&amp;$C373),
"sonst"))),
IF($D373="Genau",
           IF(COUNTIF(Dienstplan!AJ$6:AJ$55,$C373)=VLOOKUP($C373,Besetzung!$B$2:$I$51,AK$351+1,0),"","&lt;&gt;"&amp;VLOOKUP($C373,Besetzung!$B$2:$I$51,AK$351+1,0)&amp;" "&amp;$C373),
IF($D373="Mindestens",
           IF(COUNTIF(Dienstplan!AJ$6:AJ$55,$C373)&gt;=VLOOKUP($C373,Besetzung!$B$2:$I$51,AK$351+1,0),"","&lt;"&amp;VLOOKUP($C373,Besetzung!$B$2:$I$51,AK$351+1,0)&amp;" "&amp;$C373),
IF($D373="Höchstens",
           IF(COUNTIF(Dienstplan!AJ$6:AJ$55,$C373)&lt;=VLOOKUP($C373,Besetzung!$B$2:$I$51,AK$351+1,0),"","&gt;"&amp;VLOOKUP($C373,Besetzung!$B$2:$I$51,AK$351+1,0)&amp;" "&amp;$C373),
"sonst")))))</f>
        <v/>
      </c>
    </row>
    <row r="374" spans="1:37" x14ac:dyDescent="0.25">
      <c r="A374" s="82" t="str">
        <f>IF(Feiertage!D224&lt;&gt;"",Feiertage!B224,"")</f>
        <v/>
      </c>
      <c r="C374" s="31" t="str">
        <f>Besetzung!B22</f>
        <v/>
      </c>
      <c r="D374">
        <f>Besetzung!J22</f>
        <v>0</v>
      </c>
      <c r="G374" s="31" t="str">
        <f>IF($C374="","",
IF(G$352&lt;&gt;"",IF($D374="Genau",
           IF(COUNTIF(Dienstplan!F$6:F$55,$C374)=VLOOKUP($C374,Besetzung!$B$2:$I$51,$F$24,0),"","&lt;&gt;"&amp;VLOOKUP($C374,Besetzung!$B$2:$I$51,$F$24,0)&amp;" "&amp;$C374),
IF($D374="Mindestens",
           IF(COUNTIF(Dienstplan!F$6:F$55,$C374)&gt;=VLOOKUP($C374,Besetzung!$B$2:$I$51,$F$24,0),"","&lt;"&amp;VLOOKUP($C374,Besetzung!$B$2:$I$51,$F$24,0)&amp;" "&amp;$C374),
IF($D374="Höchstens",
           IF(COUNTIF(Dienstplan!F$6:F$55,$C374)&lt;=VLOOKUP($C374,Besetzung!$B$2:$I$51,$F$24,0),"","&gt;"&amp;VLOOKUP($C374,Besetzung!$B$2:$I$51,$F$24,0)&amp;" "&amp;$C374),
"sonst"))),
IF($D374="Genau",
           IF(COUNTIF(Dienstplan!F$6:F$55,$C374)=VLOOKUP($C374,Besetzung!$B$2:$I$51,G$351+1,0),"","&lt;&gt;"&amp;VLOOKUP($C374,Besetzung!$B$2:$I$51,G$351+1,0)&amp;" "&amp;$C374),
IF($D374="Mindestens",
           IF(COUNTIF(Dienstplan!F$6:F$55,$C374)&gt;=VLOOKUP($C374,Besetzung!$B$2:$I$51,G$351+1,0),"","&lt;"&amp;VLOOKUP($C374,Besetzung!$B$2:$I$51,G$351+1,0)&amp;" "&amp;$C374),
IF($D374="Höchstens",
           IF(COUNTIF(Dienstplan!F$6:F$55,$C374)&lt;=VLOOKUP($C374,Besetzung!$B$2:$I$51,G$351+1,0),"","&gt;"&amp;VLOOKUP($C374,Besetzung!$B$2:$I$51,G$351+1,0)&amp;" "&amp;$C374),
"sonst")))))</f>
        <v/>
      </c>
      <c r="H374" s="37" t="str">
        <f>IF($C374="","",
IF(H$352&lt;&gt;"",IF($D374="Genau",
           IF(COUNTIF(Dienstplan!G$6:G$55,$C374)=VLOOKUP($C374,Besetzung!$B$2:$I$51,$F$24,0),"","&lt;&gt;"&amp;VLOOKUP($C374,Besetzung!$B$2:$I$51,$F$24,0)&amp;" "&amp;$C374),
IF($D374="Mindestens",
           IF(COUNTIF(Dienstplan!G$6:G$55,$C374)&gt;=VLOOKUP($C374,Besetzung!$B$2:$I$51,$F$24,0),"","&lt;"&amp;VLOOKUP($C374,Besetzung!$B$2:$I$51,$F$24,0)&amp;" "&amp;$C374),
IF($D374="Höchstens",
           IF(COUNTIF(Dienstplan!G$6:G$55,$C374)&lt;=VLOOKUP($C374,Besetzung!$B$2:$I$51,$F$24,0),"","&gt;"&amp;VLOOKUP($C374,Besetzung!$B$2:$I$51,$F$24,0)&amp;" "&amp;$C374),
"sonst"))),
IF($D374="Genau",
           IF(COUNTIF(Dienstplan!G$6:G$55,$C374)=VLOOKUP($C374,Besetzung!$B$2:$I$51,H$351+1,0),"","&lt;&gt;"&amp;VLOOKUP($C374,Besetzung!$B$2:$I$51,H$351+1,0)&amp;" "&amp;$C374),
IF($D374="Mindestens",
           IF(COUNTIF(Dienstplan!G$6:G$55,$C374)&gt;=VLOOKUP($C374,Besetzung!$B$2:$I$51,H$351+1,0),"","&lt;"&amp;VLOOKUP($C374,Besetzung!$B$2:$I$51,H$351+1,0)&amp;" "&amp;$C374),
IF($D374="Höchstens",
           IF(COUNTIF(Dienstplan!G$6:G$55,$C374)&lt;=VLOOKUP($C374,Besetzung!$B$2:$I$51,H$351+1,0),"","&gt;"&amp;VLOOKUP($C374,Besetzung!$B$2:$I$51,H$351+1,0)&amp;" "&amp;$C374),
"sonst")))))</f>
        <v/>
      </c>
      <c r="I374" s="37" t="str">
        <f>IF($C374="","",
IF(I$352&lt;&gt;"",IF($D374="Genau",
           IF(COUNTIF(Dienstplan!H$6:H$55,$C374)=VLOOKUP($C374,Besetzung!$B$2:$I$51,$F$24,0),"","&lt;&gt;"&amp;VLOOKUP($C374,Besetzung!$B$2:$I$51,$F$24,0)&amp;" "&amp;$C374),
IF($D374="Mindestens",
           IF(COUNTIF(Dienstplan!H$6:H$55,$C374)&gt;=VLOOKUP($C374,Besetzung!$B$2:$I$51,$F$24,0),"","&lt;"&amp;VLOOKUP($C374,Besetzung!$B$2:$I$51,$F$24,0)&amp;" "&amp;$C374),
IF($D374="Höchstens",
           IF(COUNTIF(Dienstplan!H$6:H$55,$C374)&lt;=VLOOKUP($C374,Besetzung!$B$2:$I$51,$F$24,0),"","&gt;"&amp;VLOOKUP($C374,Besetzung!$B$2:$I$51,$F$24,0)&amp;" "&amp;$C374),
"sonst"))),
IF($D374="Genau",
           IF(COUNTIF(Dienstplan!H$6:H$55,$C374)=VLOOKUP($C374,Besetzung!$B$2:$I$51,I$351+1,0),"","&lt;&gt;"&amp;VLOOKUP($C374,Besetzung!$B$2:$I$51,I$351+1,0)&amp;" "&amp;$C374),
IF($D374="Mindestens",
           IF(COUNTIF(Dienstplan!H$6:H$55,$C374)&gt;=VLOOKUP($C374,Besetzung!$B$2:$I$51,I$351+1,0),"","&lt;"&amp;VLOOKUP($C374,Besetzung!$B$2:$I$51,I$351+1,0)&amp;" "&amp;$C374),
IF($D374="Höchstens",
           IF(COUNTIF(Dienstplan!H$6:H$55,$C374)&lt;=VLOOKUP($C374,Besetzung!$B$2:$I$51,I$351+1,0),"","&gt;"&amp;VLOOKUP($C374,Besetzung!$B$2:$I$51,I$351+1,0)&amp;" "&amp;$C374),
"sonst")))))</f>
        <v/>
      </c>
      <c r="J374" s="37" t="str">
        <f>IF($C374="","",
IF(J$352&lt;&gt;"",IF($D374="Genau",
           IF(COUNTIF(Dienstplan!I$6:I$55,$C374)=VLOOKUP($C374,Besetzung!$B$2:$I$51,$F$24,0),"","&lt;&gt;"&amp;VLOOKUP($C374,Besetzung!$B$2:$I$51,$F$24,0)&amp;" "&amp;$C374),
IF($D374="Mindestens",
           IF(COUNTIF(Dienstplan!I$6:I$55,$C374)&gt;=VLOOKUP($C374,Besetzung!$B$2:$I$51,$F$24,0),"","&lt;"&amp;VLOOKUP($C374,Besetzung!$B$2:$I$51,$F$24,0)&amp;" "&amp;$C374),
IF($D374="Höchstens",
           IF(COUNTIF(Dienstplan!I$6:I$55,$C374)&lt;=VLOOKUP($C374,Besetzung!$B$2:$I$51,$F$24,0),"","&gt;"&amp;VLOOKUP($C374,Besetzung!$B$2:$I$51,$F$24,0)&amp;" "&amp;$C374),
"sonst"))),
IF($D374="Genau",
           IF(COUNTIF(Dienstplan!I$6:I$55,$C374)=VLOOKUP($C374,Besetzung!$B$2:$I$51,J$351+1,0),"","&lt;&gt;"&amp;VLOOKUP($C374,Besetzung!$B$2:$I$51,J$351+1,0)&amp;" "&amp;$C374),
IF($D374="Mindestens",
           IF(COUNTIF(Dienstplan!I$6:I$55,$C374)&gt;=VLOOKUP($C374,Besetzung!$B$2:$I$51,J$351+1,0),"","&lt;"&amp;VLOOKUP($C374,Besetzung!$B$2:$I$51,J$351+1,0)&amp;" "&amp;$C374),
IF($D374="Höchstens",
           IF(COUNTIF(Dienstplan!I$6:I$55,$C374)&lt;=VLOOKUP($C374,Besetzung!$B$2:$I$51,J$351+1,0),"","&gt;"&amp;VLOOKUP($C374,Besetzung!$B$2:$I$51,J$351+1,0)&amp;" "&amp;$C374),
"sonst")))))</f>
        <v/>
      </c>
      <c r="K374" s="37" t="str">
        <f>IF($C374="","",
IF(K$352&lt;&gt;"",IF($D374="Genau",
           IF(COUNTIF(Dienstplan!J$6:J$55,$C374)=VLOOKUP($C374,Besetzung!$B$2:$I$51,$F$24,0),"","&lt;&gt;"&amp;VLOOKUP($C374,Besetzung!$B$2:$I$51,$F$24,0)&amp;" "&amp;$C374),
IF($D374="Mindestens",
           IF(COUNTIF(Dienstplan!J$6:J$55,$C374)&gt;=VLOOKUP($C374,Besetzung!$B$2:$I$51,$F$24,0),"","&lt;"&amp;VLOOKUP($C374,Besetzung!$B$2:$I$51,$F$24,0)&amp;" "&amp;$C374),
IF($D374="Höchstens",
           IF(COUNTIF(Dienstplan!J$6:J$55,$C374)&lt;=VLOOKUP($C374,Besetzung!$B$2:$I$51,$F$24,0),"","&gt;"&amp;VLOOKUP($C374,Besetzung!$B$2:$I$51,$F$24,0)&amp;" "&amp;$C374),
"sonst"))),
IF($D374="Genau",
           IF(COUNTIF(Dienstplan!J$6:J$55,$C374)=VLOOKUP($C374,Besetzung!$B$2:$I$51,K$351+1,0),"","&lt;&gt;"&amp;VLOOKUP($C374,Besetzung!$B$2:$I$51,K$351+1,0)&amp;" "&amp;$C374),
IF($D374="Mindestens",
           IF(COUNTIF(Dienstplan!J$6:J$55,$C374)&gt;=VLOOKUP($C374,Besetzung!$B$2:$I$51,K$351+1,0),"","&lt;"&amp;VLOOKUP($C374,Besetzung!$B$2:$I$51,K$351+1,0)&amp;" "&amp;$C374),
IF($D374="Höchstens",
           IF(COUNTIF(Dienstplan!J$6:J$55,$C374)&lt;=VLOOKUP($C374,Besetzung!$B$2:$I$51,K$351+1,0),"","&gt;"&amp;VLOOKUP($C374,Besetzung!$B$2:$I$51,K$351+1,0)&amp;" "&amp;$C374),
"sonst")))))</f>
        <v/>
      </c>
      <c r="L374" s="37" t="str">
        <f>IF($C374="","",
IF(L$352&lt;&gt;"",IF($D374="Genau",
           IF(COUNTIF(Dienstplan!K$6:K$55,$C374)=VLOOKUP($C374,Besetzung!$B$2:$I$51,$F$24,0),"","&lt;&gt;"&amp;VLOOKUP($C374,Besetzung!$B$2:$I$51,$F$24,0)&amp;" "&amp;$C374),
IF($D374="Mindestens",
           IF(COUNTIF(Dienstplan!K$6:K$55,$C374)&gt;=VLOOKUP($C374,Besetzung!$B$2:$I$51,$F$24,0),"","&lt;"&amp;VLOOKUP($C374,Besetzung!$B$2:$I$51,$F$24,0)&amp;" "&amp;$C374),
IF($D374="Höchstens",
           IF(COUNTIF(Dienstplan!K$6:K$55,$C374)&lt;=VLOOKUP($C374,Besetzung!$B$2:$I$51,$F$24,0),"","&gt;"&amp;VLOOKUP($C374,Besetzung!$B$2:$I$51,$F$24,0)&amp;" "&amp;$C374),
"sonst"))),
IF($D374="Genau",
           IF(COUNTIF(Dienstplan!K$6:K$55,$C374)=VLOOKUP($C374,Besetzung!$B$2:$I$51,L$351+1,0),"","&lt;&gt;"&amp;VLOOKUP($C374,Besetzung!$B$2:$I$51,L$351+1,0)&amp;" "&amp;$C374),
IF($D374="Mindestens",
           IF(COUNTIF(Dienstplan!K$6:K$55,$C374)&gt;=VLOOKUP($C374,Besetzung!$B$2:$I$51,L$351+1,0),"","&lt;"&amp;VLOOKUP($C374,Besetzung!$B$2:$I$51,L$351+1,0)&amp;" "&amp;$C374),
IF($D374="Höchstens",
           IF(COUNTIF(Dienstplan!K$6:K$55,$C374)&lt;=VLOOKUP($C374,Besetzung!$B$2:$I$51,L$351+1,0),"","&gt;"&amp;VLOOKUP($C374,Besetzung!$B$2:$I$51,L$351+1,0)&amp;" "&amp;$C374),
"sonst")))))</f>
        <v/>
      </c>
      <c r="M374" s="37" t="str">
        <f>IF($C374="","",
IF(M$352&lt;&gt;"",IF($D374="Genau",
           IF(COUNTIF(Dienstplan!L$6:L$55,$C374)=VLOOKUP($C374,Besetzung!$B$2:$I$51,$F$24,0),"","&lt;&gt;"&amp;VLOOKUP($C374,Besetzung!$B$2:$I$51,$F$24,0)&amp;" "&amp;$C374),
IF($D374="Mindestens",
           IF(COUNTIF(Dienstplan!L$6:L$55,$C374)&gt;=VLOOKUP($C374,Besetzung!$B$2:$I$51,$F$24,0),"","&lt;"&amp;VLOOKUP($C374,Besetzung!$B$2:$I$51,$F$24,0)&amp;" "&amp;$C374),
IF($D374="Höchstens",
           IF(COUNTIF(Dienstplan!L$6:L$55,$C374)&lt;=VLOOKUP($C374,Besetzung!$B$2:$I$51,$F$24,0),"","&gt;"&amp;VLOOKUP($C374,Besetzung!$B$2:$I$51,$F$24,0)&amp;" "&amp;$C374),
"sonst"))),
IF($D374="Genau",
           IF(COUNTIF(Dienstplan!L$6:L$55,$C374)=VLOOKUP($C374,Besetzung!$B$2:$I$51,M$351+1,0),"","&lt;&gt;"&amp;VLOOKUP($C374,Besetzung!$B$2:$I$51,M$351+1,0)&amp;" "&amp;$C374),
IF($D374="Mindestens",
           IF(COUNTIF(Dienstplan!L$6:L$55,$C374)&gt;=VLOOKUP($C374,Besetzung!$B$2:$I$51,M$351+1,0),"","&lt;"&amp;VLOOKUP($C374,Besetzung!$B$2:$I$51,M$351+1,0)&amp;" "&amp;$C374),
IF($D374="Höchstens",
           IF(COUNTIF(Dienstplan!L$6:L$55,$C374)&lt;=VLOOKUP($C374,Besetzung!$B$2:$I$51,M$351+1,0),"","&gt;"&amp;VLOOKUP($C374,Besetzung!$B$2:$I$51,M$351+1,0)&amp;" "&amp;$C374),
"sonst")))))</f>
        <v/>
      </c>
      <c r="N374" s="37" t="str">
        <f>IF($C374="","",
IF(N$352&lt;&gt;"",IF($D374="Genau",
           IF(COUNTIF(Dienstplan!M$6:M$55,$C374)=VLOOKUP($C374,Besetzung!$B$2:$I$51,$F$24,0),"","&lt;&gt;"&amp;VLOOKUP($C374,Besetzung!$B$2:$I$51,$F$24,0)&amp;" "&amp;$C374),
IF($D374="Mindestens",
           IF(COUNTIF(Dienstplan!M$6:M$55,$C374)&gt;=VLOOKUP($C374,Besetzung!$B$2:$I$51,$F$24,0),"","&lt;"&amp;VLOOKUP($C374,Besetzung!$B$2:$I$51,$F$24,0)&amp;" "&amp;$C374),
IF($D374="Höchstens",
           IF(COUNTIF(Dienstplan!M$6:M$55,$C374)&lt;=VLOOKUP($C374,Besetzung!$B$2:$I$51,$F$24,0),"","&gt;"&amp;VLOOKUP($C374,Besetzung!$B$2:$I$51,$F$24,0)&amp;" "&amp;$C374),
"sonst"))),
IF($D374="Genau",
           IF(COUNTIF(Dienstplan!M$6:M$55,$C374)=VLOOKUP($C374,Besetzung!$B$2:$I$51,N$351+1,0),"","&lt;&gt;"&amp;VLOOKUP($C374,Besetzung!$B$2:$I$51,N$351+1,0)&amp;" "&amp;$C374),
IF($D374="Mindestens",
           IF(COUNTIF(Dienstplan!M$6:M$55,$C374)&gt;=VLOOKUP($C374,Besetzung!$B$2:$I$51,N$351+1,0),"","&lt;"&amp;VLOOKUP($C374,Besetzung!$B$2:$I$51,N$351+1,0)&amp;" "&amp;$C374),
IF($D374="Höchstens",
           IF(COUNTIF(Dienstplan!M$6:M$55,$C374)&lt;=VLOOKUP($C374,Besetzung!$B$2:$I$51,N$351+1,0),"","&gt;"&amp;VLOOKUP($C374,Besetzung!$B$2:$I$51,N$351+1,0)&amp;" "&amp;$C374),
"sonst")))))</f>
        <v/>
      </c>
      <c r="O374" s="37" t="str">
        <f>IF($C374="","",
IF(O$352&lt;&gt;"",IF($D374="Genau",
           IF(COUNTIF(Dienstplan!N$6:N$55,$C374)=VLOOKUP($C374,Besetzung!$B$2:$I$51,$F$24,0),"","&lt;&gt;"&amp;VLOOKUP($C374,Besetzung!$B$2:$I$51,$F$24,0)&amp;" "&amp;$C374),
IF($D374="Mindestens",
           IF(COUNTIF(Dienstplan!N$6:N$55,$C374)&gt;=VLOOKUP($C374,Besetzung!$B$2:$I$51,$F$24,0),"","&lt;"&amp;VLOOKUP($C374,Besetzung!$B$2:$I$51,$F$24,0)&amp;" "&amp;$C374),
IF($D374="Höchstens",
           IF(COUNTIF(Dienstplan!N$6:N$55,$C374)&lt;=VLOOKUP($C374,Besetzung!$B$2:$I$51,$F$24,0),"","&gt;"&amp;VLOOKUP($C374,Besetzung!$B$2:$I$51,$F$24,0)&amp;" "&amp;$C374),
"sonst"))),
IF($D374="Genau",
           IF(COUNTIF(Dienstplan!N$6:N$55,$C374)=VLOOKUP($C374,Besetzung!$B$2:$I$51,O$351+1,0),"","&lt;&gt;"&amp;VLOOKUP($C374,Besetzung!$B$2:$I$51,O$351+1,0)&amp;" "&amp;$C374),
IF($D374="Mindestens",
           IF(COUNTIF(Dienstplan!N$6:N$55,$C374)&gt;=VLOOKUP($C374,Besetzung!$B$2:$I$51,O$351+1,0),"","&lt;"&amp;VLOOKUP($C374,Besetzung!$B$2:$I$51,O$351+1,0)&amp;" "&amp;$C374),
IF($D374="Höchstens",
           IF(COUNTIF(Dienstplan!N$6:N$55,$C374)&lt;=VLOOKUP($C374,Besetzung!$B$2:$I$51,O$351+1,0),"","&gt;"&amp;VLOOKUP($C374,Besetzung!$B$2:$I$51,O$351+1,0)&amp;" "&amp;$C374),
"sonst")))))</f>
        <v/>
      </c>
      <c r="P374" s="37" t="str">
        <f>IF($C374="","",
IF(P$352&lt;&gt;"",IF($D374="Genau",
           IF(COUNTIF(Dienstplan!O$6:O$55,$C374)=VLOOKUP($C374,Besetzung!$B$2:$I$51,$F$24,0),"","&lt;&gt;"&amp;VLOOKUP($C374,Besetzung!$B$2:$I$51,$F$24,0)&amp;" "&amp;$C374),
IF($D374="Mindestens",
           IF(COUNTIF(Dienstplan!O$6:O$55,$C374)&gt;=VLOOKUP($C374,Besetzung!$B$2:$I$51,$F$24,0),"","&lt;"&amp;VLOOKUP($C374,Besetzung!$B$2:$I$51,$F$24,0)&amp;" "&amp;$C374),
IF($D374="Höchstens",
           IF(COUNTIF(Dienstplan!O$6:O$55,$C374)&lt;=VLOOKUP($C374,Besetzung!$B$2:$I$51,$F$24,0),"","&gt;"&amp;VLOOKUP($C374,Besetzung!$B$2:$I$51,$F$24,0)&amp;" "&amp;$C374),
"sonst"))),
IF($D374="Genau",
           IF(COUNTIF(Dienstplan!O$6:O$55,$C374)=VLOOKUP($C374,Besetzung!$B$2:$I$51,P$351+1,0),"","&lt;&gt;"&amp;VLOOKUP($C374,Besetzung!$B$2:$I$51,P$351+1,0)&amp;" "&amp;$C374),
IF($D374="Mindestens",
           IF(COUNTIF(Dienstplan!O$6:O$55,$C374)&gt;=VLOOKUP($C374,Besetzung!$B$2:$I$51,P$351+1,0),"","&lt;"&amp;VLOOKUP($C374,Besetzung!$B$2:$I$51,P$351+1,0)&amp;" "&amp;$C374),
IF($D374="Höchstens",
           IF(COUNTIF(Dienstplan!O$6:O$55,$C374)&lt;=VLOOKUP($C374,Besetzung!$B$2:$I$51,P$351+1,0),"","&gt;"&amp;VLOOKUP($C374,Besetzung!$B$2:$I$51,P$351+1,0)&amp;" "&amp;$C374),
"sonst")))))</f>
        <v/>
      </c>
      <c r="Q374" s="37" t="str">
        <f>IF($C374="","",
IF(Q$352&lt;&gt;"",IF($D374="Genau",
           IF(COUNTIF(Dienstplan!P$6:P$55,$C374)=VLOOKUP($C374,Besetzung!$B$2:$I$51,$F$24,0),"","&lt;&gt;"&amp;VLOOKUP($C374,Besetzung!$B$2:$I$51,$F$24,0)&amp;" "&amp;$C374),
IF($D374="Mindestens",
           IF(COUNTIF(Dienstplan!P$6:P$55,$C374)&gt;=VLOOKUP($C374,Besetzung!$B$2:$I$51,$F$24,0),"","&lt;"&amp;VLOOKUP($C374,Besetzung!$B$2:$I$51,$F$24,0)&amp;" "&amp;$C374),
IF($D374="Höchstens",
           IF(COUNTIF(Dienstplan!P$6:P$55,$C374)&lt;=VLOOKUP($C374,Besetzung!$B$2:$I$51,$F$24,0),"","&gt;"&amp;VLOOKUP($C374,Besetzung!$B$2:$I$51,$F$24,0)&amp;" "&amp;$C374),
"sonst"))),
IF($D374="Genau",
           IF(COUNTIF(Dienstplan!P$6:P$55,$C374)=VLOOKUP($C374,Besetzung!$B$2:$I$51,Q$351+1,0),"","&lt;&gt;"&amp;VLOOKUP($C374,Besetzung!$B$2:$I$51,Q$351+1,0)&amp;" "&amp;$C374),
IF($D374="Mindestens",
           IF(COUNTIF(Dienstplan!P$6:P$55,$C374)&gt;=VLOOKUP($C374,Besetzung!$B$2:$I$51,Q$351+1,0),"","&lt;"&amp;VLOOKUP($C374,Besetzung!$B$2:$I$51,Q$351+1,0)&amp;" "&amp;$C374),
IF($D374="Höchstens",
           IF(COUNTIF(Dienstplan!P$6:P$55,$C374)&lt;=VLOOKUP($C374,Besetzung!$B$2:$I$51,Q$351+1,0),"","&gt;"&amp;VLOOKUP($C374,Besetzung!$B$2:$I$51,Q$351+1,0)&amp;" "&amp;$C374),
"sonst")))))</f>
        <v/>
      </c>
      <c r="R374" s="37" t="str">
        <f>IF($C374="","",
IF(R$352&lt;&gt;"",IF($D374="Genau",
           IF(COUNTIF(Dienstplan!Q$6:Q$55,$C374)=VLOOKUP($C374,Besetzung!$B$2:$I$51,$F$24,0),"","&lt;&gt;"&amp;VLOOKUP($C374,Besetzung!$B$2:$I$51,$F$24,0)&amp;" "&amp;$C374),
IF($D374="Mindestens",
           IF(COUNTIF(Dienstplan!Q$6:Q$55,$C374)&gt;=VLOOKUP($C374,Besetzung!$B$2:$I$51,$F$24,0),"","&lt;"&amp;VLOOKUP($C374,Besetzung!$B$2:$I$51,$F$24,0)&amp;" "&amp;$C374),
IF($D374="Höchstens",
           IF(COUNTIF(Dienstplan!Q$6:Q$55,$C374)&lt;=VLOOKUP($C374,Besetzung!$B$2:$I$51,$F$24,0),"","&gt;"&amp;VLOOKUP($C374,Besetzung!$B$2:$I$51,$F$24,0)&amp;" "&amp;$C374),
"sonst"))),
IF($D374="Genau",
           IF(COUNTIF(Dienstplan!Q$6:Q$55,$C374)=VLOOKUP($C374,Besetzung!$B$2:$I$51,R$351+1,0),"","&lt;&gt;"&amp;VLOOKUP($C374,Besetzung!$B$2:$I$51,R$351+1,0)&amp;" "&amp;$C374),
IF($D374="Mindestens",
           IF(COUNTIF(Dienstplan!Q$6:Q$55,$C374)&gt;=VLOOKUP($C374,Besetzung!$B$2:$I$51,R$351+1,0),"","&lt;"&amp;VLOOKUP($C374,Besetzung!$B$2:$I$51,R$351+1,0)&amp;" "&amp;$C374),
IF($D374="Höchstens",
           IF(COUNTIF(Dienstplan!Q$6:Q$55,$C374)&lt;=VLOOKUP($C374,Besetzung!$B$2:$I$51,R$351+1,0),"","&gt;"&amp;VLOOKUP($C374,Besetzung!$B$2:$I$51,R$351+1,0)&amp;" "&amp;$C374),
"sonst")))))</f>
        <v/>
      </c>
      <c r="S374" s="37" t="str">
        <f>IF($C374="","",
IF(S$352&lt;&gt;"",IF($D374="Genau",
           IF(COUNTIF(Dienstplan!R$6:R$55,$C374)=VLOOKUP($C374,Besetzung!$B$2:$I$51,$F$24,0),"","&lt;&gt;"&amp;VLOOKUP($C374,Besetzung!$B$2:$I$51,$F$24,0)&amp;" "&amp;$C374),
IF($D374="Mindestens",
           IF(COUNTIF(Dienstplan!R$6:R$55,$C374)&gt;=VLOOKUP($C374,Besetzung!$B$2:$I$51,$F$24,0),"","&lt;"&amp;VLOOKUP($C374,Besetzung!$B$2:$I$51,$F$24,0)&amp;" "&amp;$C374),
IF($D374="Höchstens",
           IF(COUNTIF(Dienstplan!R$6:R$55,$C374)&lt;=VLOOKUP($C374,Besetzung!$B$2:$I$51,$F$24,0),"","&gt;"&amp;VLOOKUP($C374,Besetzung!$B$2:$I$51,$F$24,0)&amp;" "&amp;$C374),
"sonst"))),
IF($D374="Genau",
           IF(COUNTIF(Dienstplan!R$6:R$55,$C374)=VLOOKUP($C374,Besetzung!$B$2:$I$51,S$351+1,0),"","&lt;&gt;"&amp;VLOOKUP($C374,Besetzung!$B$2:$I$51,S$351+1,0)&amp;" "&amp;$C374),
IF($D374="Mindestens",
           IF(COUNTIF(Dienstplan!R$6:R$55,$C374)&gt;=VLOOKUP($C374,Besetzung!$B$2:$I$51,S$351+1,0),"","&lt;"&amp;VLOOKUP($C374,Besetzung!$B$2:$I$51,S$351+1,0)&amp;" "&amp;$C374),
IF($D374="Höchstens",
           IF(COUNTIF(Dienstplan!R$6:R$55,$C374)&lt;=VLOOKUP($C374,Besetzung!$B$2:$I$51,S$351+1,0),"","&gt;"&amp;VLOOKUP($C374,Besetzung!$B$2:$I$51,S$351+1,0)&amp;" "&amp;$C374),
"sonst")))))</f>
        <v/>
      </c>
      <c r="T374" s="37" t="str">
        <f>IF($C374="","",
IF(T$352&lt;&gt;"",IF($D374="Genau",
           IF(COUNTIF(Dienstplan!S$6:S$55,$C374)=VLOOKUP($C374,Besetzung!$B$2:$I$51,$F$24,0),"","&lt;&gt;"&amp;VLOOKUP($C374,Besetzung!$B$2:$I$51,$F$24,0)&amp;" "&amp;$C374),
IF($D374="Mindestens",
           IF(COUNTIF(Dienstplan!S$6:S$55,$C374)&gt;=VLOOKUP($C374,Besetzung!$B$2:$I$51,$F$24,0),"","&lt;"&amp;VLOOKUP($C374,Besetzung!$B$2:$I$51,$F$24,0)&amp;" "&amp;$C374),
IF($D374="Höchstens",
           IF(COUNTIF(Dienstplan!S$6:S$55,$C374)&lt;=VLOOKUP($C374,Besetzung!$B$2:$I$51,$F$24,0),"","&gt;"&amp;VLOOKUP($C374,Besetzung!$B$2:$I$51,$F$24,0)&amp;" "&amp;$C374),
"sonst"))),
IF($D374="Genau",
           IF(COUNTIF(Dienstplan!S$6:S$55,$C374)=VLOOKUP($C374,Besetzung!$B$2:$I$51,T$351+1,0),"","&lt;&gt;"&amp;VLOOKUP($C374,Besetzung!$B$2:$I$51,T$351+1,0)&amp;" "&amp;$C374),
IF($D374="Mindestens",
           IF(COUNTIF(Dienstplan!S$6:S$55,$C374)&gt;=VLOOKUP($C374,Besetzung!$B$2:$I$51,T$351+1,0),"","&lt;"&amp;VLOOKUP($C374,Besetzung!$B$2:$I$51,T$351+1,0)&amp;" "&amp;$C374),
IF($D374="Höchstens",
           IF(COUNTIF(Dienstplan!S$6:S$55,$C374)&lt;=VLOOKUP($C374,Besetzung!$B$2:$I$51,T$351+1,0),"","&gt;"&amp;VLOOKUP($C374,Besetzung!$B$2:$I$51,T$351+1,0)&amp;" "&amp;$C374),
"sonst")))))</f>
        <v/>
      </c>
      <c r="U374" s="37" t="str">
        <f>IF($C374="","",
IF(U$352&lt;&gt;"",IF($D374="Genau",
           IF(COUNTIF(Dienstplan!T$6:T$55,$C374)=VLOOKUP($C374,Besetzung!$B$2:$I$51,$F$24,0),"","&lt;&gt;"&amp;VLOOKUP($C374,Besetzung!$B$2:$I$51,$F$24,0)&amp;" "&amp;$C374),
IF($D374="Mindestens",
           IF(COUNTIF(Dienstplan!T$6:T$55,$C374)&gt;=VLOOKUP($C374,Besetzung!$B$2:$I$51,$F$24,0),"","&lt;"&amp;VLOOKUP($C374,Besetzung!$B$2:$I$51,$F$24,0)&amp;" "&amp;$C374),
IF($D374="Höchstens",
           IF(COUNTIF(Dienstplan!T$6:T$55,$C374)&lt;=VLOOKUP($C374,Besetzung!$B$2:$I$51,$F$24,0),"","&gt;"&amp;VLOOKUP($C374,Besetzung!$B$2:$I$51,$F$24,0)&amp;" "&amp;$C374),
"sonst"))),
IF($D374="Genau",
           IF(COUNTIF(Dienstplan!T$6:T$55,$C374)=VLOOKUP($C374,Besetzung!$B$2:$I$51,U$351+1,0),"","&lt;&gt;"&amp;VLOOKUP($C374,Besetzung!$B$2:$I$51,U$351+1,0)&amp;" "&amp;$C374),
IF($D374="Mindestens",
           IF(COUNTIF(Dienstplan!T$6:T$55,$C374)&gt;=VLOOKUP($C374,Besetzung!$B$2:$I$51,U$351+1,0),"","&lt;"&amp;VLOOKUP($C374,Besetzung!$B$2:$I$51,U$351+1,0)&amp;" "&amp;$C374),
IF($D374="Höchstens",
           IF(COUNTIF(Dienstplan!T$6:T$55,$C374)&lt;=VLOOKUP($C374,Besetzung!$B$2:$I$51,U$351+1,0),"","&gt;"&amp;VLOOKUP($C374,Besetzung!$B$2:$I$51,U$351+1,0)&amp;" "&amp;$C374),
"sonst")))))</f>
        <v/>
      </c>
      <c r="V374" s="37" t="str">
        <f>IF($C374="","",
IF(V$352&lt;&gt;"",IF($D374="Genau",
           IF(COUNTIF(Dienstplan!U$6:U$55,$C374)=VLOOKUP($C374,Besetzung!$B$2:$I$51,$F$24,0),"","&lt;&gt;"&amp;VLOOKUP($C374,Besetzung!$B$2:$I$51,$F$24,0)&amp;" "&amp;$C374),
IF($D374="Mindestens",
           IF(COUNTIF(Dienstplan!U$6:U$55,$C374)&gt;=VLOOKUP($C374,Besetzung!$B$2:$I$51,$F$24,0),"","&lt;"&amp;VLOOKUP($C374,Besetzung!$B$2:$I$51,$F$24,0)&amp;" "&amp;$C374),
IF($D374="Höchstens",
           IF(COUNTIF(Dienstplan!U$6:U$55,$C374)&lt;=VLOOKUP($C374,Besetzung!$B$2:$I$51,$F$24,0),"","&gt;"&amp;VLOOKUP($C374,Besetzung!$B$2:$I$51,$F$24,0)&amp;" "&amp;$C374),
"sonst"))),
IF($D374="Genau",
           IF(COUNTIF(Dienstplan!U$6:U$55,$C374)=VLOOKUP($C374,Besetzung!$B$2:$I$51,V$351+1,0),"","&lt;&gt;"&amp;VLOOKUP($C374,Besetzung!$B$2:$I$51,V$351+1,0)&amp;" "&amp;$C374),
IF($D374="Mindestens",
           IF(COUNTIF(Dienstplan!U$6:U$55,$C374)&gt;=VLOOKUP($C374,Besetzung!$B$2:$I$51,V$351+1,0),"","&lt;"&amp;VLOOKUP($C374,Besetzung!$B$2:$I$51,V$351+1,0)&amp;" "&amp;$C374),
IF($D374="Höchstens",
           IF(COUNTIF(Dienstplan!U$6:U$55,$C374)&lt;=VLOOKUP($C374,Besetzung!$B$2:$I$51,V$351+1,0),"","&gt;"&amp;VLOOKUP($C374,Besetzung!$B$2:$I$51,V$351+1,0)&amp;" "&amp;$C374),
"sonst")))))</f>
        <v/>
      </c>
      <c r="W374" s="37" t="str">
        <f>IF($C374="","",
IF(W$352&lt;&gt;"",IF($D374="Genau",
           IF(COUNTIF(Dienstplan!V$6:V$55,$C374)=VLOOKUP($C374,Besetzung!$B$2:$I$51,$F$24,0),"","&lt;&gt;"&amp;VLOOKUP($C374,Besetzung!$B$2:$I$51,$F$24,0)&amp;" "&amp;$C374),
IF($D374="Mindestens",
           IF(COUNTIF(Dienstplan!V$6:V$55,$C374)&gt;=VLOOKUP($C374,Besetzung!$B$2:$I$51,$F$24,0),"","&lt;"&amp;VLOOKUP($C374,Besetzung!$B$2:$I$51,$F$24,0)&amp;" "&amp;$C374),
IF($D374="Höchstens",
           IF(COUNTIF(Dienstplan!V$6:V$55,$C374)&lt;=VLOOKUP($C374,Besetzung!$B$2:$I$51,$F$24,0),"","&gt;"&amp;VLOOKUP($C374,Besetzung!$B$2:$I$51,$F$24,0)&amp;" "&amp;$C374),
"sonst"))),
IF($D374="Genau",
           IF(COUNTIF(Dienstplan!V$6:V$55,$C374)=VLOOKUP($C374,Besetzung!$B$2:$I$51,W$351+1,0),"","&lt;&gt;"&amp;VLOOKUP($C374,Besetzung!$B$2:$I$51,W$351+1,0)&amp;" "&amp;$C374),
IF($D374="Mindestens",
           IF(COUNTIF(Dienstplan!V$6:V$55,$C374)&gt;=VLOOKUP($C374,Besetzung!$B$2:$I$51,W$351+1,0),"","&lt;"&amp;VLOOKUP($C374,Besetzung!$B$2:$I$51,W$351+1,0)&amp;" "&amp;$C374),
IF($D374="Höchstens",
           IF(COUNTIF(Dienstplan!V$6:V$55,$C374)&lt;=VLOOKUP($C374,Besetzung!$B$2:$I$51,W$351+1,0),"","&gt;"&amp;VLOOKUP($C374,Besetzung!$B$2:$I$51,W$351+1,0)&amp;" "&amp;$C374),
"sonst")))))</f>
        <v/>
      </c>
      <c r="X374" s="37" t="str">
        <f>IF($C374="","",
IF(X$352&lt;&gt;"",IF($D374="Genau",
           IF(COUNTIF(Dienstplan!W$6:W$55,$C374)=VLOOKUP($C374,Besetzung!$B$2:$I$51,$F$24,0),"","&lt;&gt;"&amp;VLOOKUP($C374,Besetzung!$B$2:$I$51,$F$24,0)&amp;" "&amp;$C374),
IF($D374="Mindestens",
           IF(COUNTIF(Dienstplan!W$6:W$55,$C374)&gt;=VLOOKUP($C374,Besetzung!$B$2:$I$51,$F$24,0),"","&lt;"&amp;VLOOKUP($C374,Besetzung!$B$2:$I$51,$F$24,0)&amp;" "&amp;$C374),
IF($D374="Höchstens",
           IF(COUNTIF(Dienstplan!W$6:W$55,$C374)&lt;=VLOOKUP($C374,Besetzung!$B$2:$I$51,$F$24,0),"","&gt;"&amp;VLOOKUP($C374,Besetzung!$B$2:$I$51,$F$24,0)&amp;" "&amp;$C374),
"sonst"))),
IF($D374="Genau",
           IF(COUNTIF(Dienstplan!W$6:W$55,$C374)=VLOOKUP($C374,Besetzung!$B$2:$I$51,X$351+1,0),"","&lt;&gt;"&amp;VLOOKUP($C374,Besetzung!$B$2:$I$51,X$351+1,0)&amp;" "&amp;$C374),
IF($D374="Mindestens",
           IF(COUNTIF(Dienstplan!W$6:W$55,$C374)&gt;=VLOOKUP($C374,Besetzung!$B$2:$I$51,X$351+1,0),"","&lt;"&amp;VLOOKUP($C374,Besetzung!$B$2:$I$51,X$351+1,0)&amp;" "&amp;$C374),
IF($D374="Höchstens",
           IF(COUNTIF(Dienstplan!W$6:W$55,$C374)&lt;=VLOOKUP($C374,Besetzung!$B$2:$I$51,X$351+1,0),"","&gt;"&amp;VLOOKUP($C374,Besetzung!$B$2:$I$51,X$351+1,0)&amp;" "&amp;$C374),
"sonst")))))</f>
        <v/>
      </c>
      <c r="Y374" s="37" t="str">
        <f>IF($C374="","",
IF(Y$352&lt;&gt;"",IF($D374="Genau",
           IF(COUNTIF(Dienstplan!X$6:X$55,$C374)=VLOOKUP($C374,Besetzung!$B$2:$I$51,$F$24,0),"","&lt;&gt;"&amp;VLOOKUP($C374,Besetzung!$B$2:$I$51,$F$24,0)&amp;" "&amp;$C374),
IF($D374="Mindestens",
           IF(COUNTIF(Dienstplan!X$6:X$55,$C374)&gt;=VLOOKUP($C374,Besetzung!$B$2:$I$51,$F$24,0),"","&lt;"&amp;VLOOKUP($C374,Besetzung!$B$2:$I$51,$F$24,0)&amp;" "&amp;$C374),
IF($D374="Höchstens",
           IF(COUNTIF(Dienstplan!X$6:X$55,$C374)&lt;=VLOOKUP($C374,Besetzung!$B$2:$I$51,$F$24,0),"","&gt;"&amp;VLOOKUP($C374,Besetzung!$B$2:$I$51,$F$24,0)&amp;" "&amp;$C374),
"sonst"))),
IF($D374="Genau",
           IF(COUNTIF(Dienstplan!X$6:X$55,$C374)=VLOOKUP($C374,Besetzung!$B$2:$I$51,Y$351+1,0),"","&lt;&gt;"&amp;VLOOKUP($C374,Besetzung!$B$2:$I$51,Y$351+1,0)&amp;" "&amp;$C374),
IF($D374="Mindestens",
           IF(COUNTIF(Dienstplan!X$6:X$55,$C374)&gt;=VLOOKUP($C374,Besetzung!$B$2:$I$51,Y$351+1,0),"","&lt;"&amp;VLOOKUP($C374,Besetzung!$B$2:$I$51,Y$351+1,0)&amp;" "&amp;$C374),
IF($D374="Höchstens",
           IF(COUNTIF(Dienstplan!X$6:X$55,$C374)&lt;=VLOOKUP($C374,Besetzung!$B$2:$I$51,Y$351+1,0),"","&gt;"&amp;VLOOKUP($C374,Besetzung!$B$2:$I$51,Y$351+1,0)&amp;" "&amp;$C374),
"sonst")))))</f>
        <v/>
      </c>
      <c r="Z374" s="37" t="str">
        <f>IF($C374="","",
IF(Z$352&lt;&gt;"",IF($D374="Genau",
           IF(COUNTIF(Dienstplan!Y$6:Y$55,$C374)=VLOOKUP($C374,Besetzung!$B$2:$I$51,$F$24,0),"","&lt;&gt;"&amp;VLOOKUP($C374,Besetzung!$B$2:$I$51,$F$24,0)&amp;" "&amp;$C374),
IF($D374="Mindestens",
           IF(COUNTIF(Dienstplan!Y$6:Y$55,$C374)&gt;=VLOOKUP($C374,Besetzung!$B$2:$I$51,$F$24,0),"","&lt;"&amp;VLOOKUP($C374,Besetzung!$B$2:$I$51,$F$24,0)&amp;" "&amp;$C374),
IF($D374="Höchstens",
           IF(COUNTIF(Dienstplan!Y$6:Y$55,$C374)&lt;=VLOOKUP($C374,Besetzung!$B$2:$I$51,$F$24,0),"","&gt;"&amp;VLOOKUP($C374,Besetzung!$B$2:$I$51,$F$24,0)&amp;" "&amp;$C374),
"sonst"))),
IF($D374="Genau",
           IF(COUNTIF(Dienstplan!Y$6:Y$55,$C374)=VLOOKUP($C374,Besetzung!$B$2:$I$51,Z$351+1,0),"","&lt;&gt;"&amp;VLOOKUP($C374,Besetzung!$B$2:$I$51,Z$351+1,0)&amp;" "&amp;$C374),
IF($D374="Mindestens",
           IF(COUNTIF(Dienstplan!Y$6:Y$55,$C374)&gt;=VLOOKUP($C374,Besetzung!$B$2:$I$51,Z$351+1,0),"","&lt;"&amp;VLOOKUP($C374,Besetzung!$B$2:$I$51,Z$351+1,0)&amp;" "&amp;$C374),
IF($D374="Höchstens",
           IF(COUNTIF(Dienstplan!Y$6:Y$55,$C374)&lt;=VLOOKUP($C374,Besetzung!$B$2:$I$51,Z$351+1,0),"","&gt;"&amp;VLOOKUP($C374,Besetzung!$B$2:$I$51,Z$351+1,0)&amp;" "&amp;$C374),
"sonst")))))</f>
        <v/>
      </c>
      <c r="AA374" s="37" t="str">
        <f>IF($C374="","",
IF(AA$352&lt;&gt;"",IF($D374="Genau",
           IF(COUNTIF(Dienstplan!Z$6:Z$55,$C374)=VLOOKUP($C374,Besetzung!$B$2:$I$51,$F$24,0),"","&lt;&gt;"&amp;VLOOKUP($C374,Besetzung!$B$2:$I$51,$F$24,0)&amp;" "&amp;$C374),
IF($D374="Mindestens",
           IF(COUNTIF(Dienstplan!Z$6:Z$55,$C374)&gt;=VLOOKUP($C374,Besetzung!$B$2:$I$51,$F$24,0),"","&lt;"&amp;VLOOKUP($C374,Besetzung!$B$2:$I$51,$F$24,0)&amp;" "&amp;$C374),
IF($D374="Höchstens",
           IF(COUNTIF(Dienstplan!Z$6:Z$55,$C374)&lt;=VLOOKUP($C374,Besetzung!$B$2:$I$51,$F$24,0),"","&gt;"&amp;VLOOKUP($C374,Besetzung!$B$2:$I$51,$F$24,0)&amp;" "&amp;$C374),
"sonst"))),
IF($D374="Genau",
           IF(COUNTIF(Dienstplan!Z$6:Z$55,$C374)=VLOOKUP($C374,Besetzung!$B$2:$I$51,AA$351+1,0),"","&lt;&gt;"&amp;VLOOKUP($C374,Besetzung!$B$2:$I$51,AA$351+1,0)&amp;" "&amp;$C374),
IF($D374="Mindestens",
           IF(COUNTIF(Dienstplan!Z$6:Z$55,$C374)&gt;=VLOOKUP($C374,Besetzung!$B$2:$I$51,AA$351+1,0),"","&lt;"&amp;VLOOKUP($C374,Besetzung!$B$2:$I$51,AA$351+1,0)&amp;" "&amp;$C374),
IF($D374="Höchstens",
           IF(COUNTIF(Dienstplan!Z$6:Z$55,$C374)&lt;=VLOOKUP($C374,Besetzung!$B$2:$I$51,AA$351+1,0),"","&gt;"&amp;VLOOKUP($C374,Besetzung!$B$2:$I$51,AA$351+1,0)&amp;" "&amp;$C374),
"sonst")))))</f>
        <v/>
      </c>
      <c r="AB374" s="37" t="str">
        <f>IF($C374="","",
IF(AB$352&lt;&gt;"",IF($D374="Genau",
           IF(COUNTIF(Dienstplan!AA$6:AA$55,$C374)=VLOOKUP($C374,Besetzung!$B$2:$I$51,$F$24,0),"","&lt;&gt;"&amp;VLOOKUP($C374,Besetzung!$B$2:$I$51,$F$24,0)&amp;" "&amp;$C374),
IF($D374="Mindestens",
           IF(COUNTIF(Dienstplan!AA$6:AA$55,$C374)&gt;=VLOOKUP($C374,Besetzung!$B$2:$I$51,$F$24,0),"","&lt;"&amp;VLOOKUP($C374,Besetzung!$B$2:$I$51,$F$24,0)&amp;" "&amp;$C374),
IF($D374="Höchstens",
           IF(COUNTIF(Dienstplan!AA$6:AA$55,$C374)&lt;=VLOOKUP($C374,Besetzung!$B$2:$I$51,$F$24,0),"","&gt;"&amp;VLOOKUP($C374,Besetzung!$B$2:$I$51,$F$24,0)&amp;" "&amp;$C374),
"sonst"))),
IF($D374="Genau",
           IF(COUNTIF(Dienstplan!AA$6:AA$55,$C374)=VLOOKUP($C374,Besetzung!$B$2:$I$51,AB$351+1,0),"","&lt;&gt;"&amp;VLOOKUP($C374,Besetzung!$B$2:$I$51,AB$351+1,0)&amp;" "&amp;$C374),
IF($D374="Mindestens",
           IF(COUNTIF(Dienstplan!AA$6:AA$55,$C374)&gt;=VLOOKUP($C374,Besetzung!$B$2:$I$51,AB$351+1,0),"","&lt;"&amp;VLOOKUP($C374,Besetzung!$B$2:$I$51,AB$351+1,0)&amp;" "&amp;$C374),
IF($D374="Höchstens",
           IF(COUNTIF(Dienstplan!AA$6:AA$55,$C374)&lt;=VLOOKUP($C374,Besetzung!$B$2:$I$51,AB$351+1,0),"","&gt;"&amp;VLOOKUP($C374,Besetzung!$B$2:$I$51,AB$351+1,0)&amp;" "&amp;$C374),
"sonst")))))</f>
        <v/>
      </c>
      <c r="AC374" s="37" t="str">
        <f>IF($C374="","",
IF(AC$352&lt;&gt;"",IF($D374="Genau",
           IF(COUNTIF(Dienstplan!AB$6:AB$55,$C374)=VLOOKUP($C374,Besetzung!$B$2:$I$51,$F$24,0),"","&lt;&gt;"&amp;VLOOKUP($C374,Besetzung!$B$2:$I$51,$F$24,0)&amp;" "&amp;$C374),
IF($D374="Mindestens",
           IF(COUNTIF(Dienstplan!AB$6:AB$55,$C374)&gt;=VLOOKUP($C374,Besetzung!$B$2:$I$51,$F$24,0),"","&lt;"&amp;VLOOKUP($C374,Besetzung!$B$2:$I$51,$F$24,0)&amp;" "&amp;$C374),
IF($D374="Höchstens",
           IF(COUNTIF(Dienstplan!AB$6:AB$55,$C374)&lt;=VLOOKUP($C374,Besetzung!$B$2:$I$51,$F$24,0),"","&gt;"&amp;VLOOKUP($C374,Besetzung!$B$2:$I$51,$F$24,0)&amp;" "&amp;$C374),
"sonst"))),
IF($D374="Genau",
           IF(COUNTIF(Dienstplan!AB$6:AB$55,$C374)=VLOOKUP($C374,Besetzung!$B$2:$I$51,AC$351+1,0),"","&lt;&gt;"&amp;VLOOKUP($C374,Besetzung!$B$2:$I$51,AC$351+1,0)&amp;" "&amp;$C374),
IF($D374="Mindestens",
           IF(COUNTIF(Dienstplan!AB$6:AB$55,$C374)&gt;=VLOOKUP($C374,Besetzung!$B$2:$I$51,AC$351+1,0),"","&lt;"&amp;VLOOKUP($C374,Besetzung!$B$2:$I$51,AC$351+1,0)&amp;" "&amp;$C374),
IF($D374="Höchstens",
           IF(COUNTIF(Dienstplan!AB$6:AB$55,$C374)&lt;=VLOOKUP($C374,Besetzung!$B$2:$I$51,AC$351+1,0),"","&gt;"&amp;VLOOKUP($C374,Besetzung!$B$2:$I$51,AC$351+1,0)&amp;" "&amp;$C374),
"sonst")))))</f>
        <v/>
      </c>
      <c r="AD374" s="37" t="str">
        <f>IF($C374="","",
IF(AD$352&lt;&gt;"",IF($D374="Genau",
           IF(COUNTIF(Dienstplan!AC$6:AC$55,$C374)=VLOOKUP($C374,Besetzung!$B$2:$I$51,$F$24,0),"","&lt;&gt;"&amp;VLOOKUP($C374,Besetzung!$B$2:$I$51,$F$24,0)&amp;" "&amp;$C374),
IF($D374="Mindestens",
           IF(COUNTIF(Dienstplan!AC$6:AC$55,$C374)&gt;=VLOOKUP($C374,Besetzung!$B$2:$I$51,$F$24,0),"","&lt;"&amp;VLOOKUP($C374,Besetzung!$B$2:$I$51,$F$24,0)&amp;" "&amp;$C374),
IF($D374="Höchstens",
           IF(COUNTIF(Dienstplan!AC$6:AC$55,$C374)&lt;=VLOOKUP($C374,Besetzung!$B$2:$I$51,$F$24,0),"","&gt;"&amp;VLOOKUP($C374,Besetzung!$B$2:$I$51,$F$24,0)&amp;" "&amp;$C374),
"sonst"))),
IF($D374="Genau",
           IF(COUNTIF(Dienstplan!AC$6:AC$55,$C374)=VLOOKUP($C374,Besetzung!$B$2:$I$51,AD$351+1,0),"","&lt;&gt;"&amp;VLOOKUP($C374,Besetzung!$B$2:$I$51,AD$351+1,0)&amp;" "&amp;$C374),
IF($D374="Mindestens",
           IF(COUNTIF(Dienstplan!AC$6:AC$55,$C374)&gt;=VLOOKUP($C374,Besetzung!$B$2:$I$51,AD$351+1,0),"","&lt;"&amp;VLOOKUP($C374,Besetzung!$B$2:$I$51,AD$351+1,0)&amp;" "&amp;$C374),
IF($D374="Höchstens",
           IF(COUNTIF(Dienstplan!AC$6:AC$55,$C374)&lt;=VLOOKUP($C374,Besetzung!$B$2:$I$51,AD$351+1,0),"","&gt;"&amp;VLOOKUP($C374,Besetzung!$B$2:$I$51,AD$351+1,0)&amp;" "&amp;$C374),
"sonst")))))</f>
        <v/>
      </c>
      <c r="AE374" s="37" t="str">
        <f>IF($C374="","",
IF(AE$352&lt;&gt;"",IF($D374="Genau",
           IF(COUNTIF(Dienstplan!AD$6:AD$55,$C374)=VLOOKUP($C374,Besetzung!$B$2:$I$51,$F$24,0),"","&lt;&gt;"&amp;VLOOKUP($C374,Besetzung!$B$2:$I$51,$F$24,0)&amp;" "&amp;$C374),
IF($D374="Mindestens",
           IF(COUNTIF(Dienstplan!AD$6:AD$55,$C374)&gt;=VLOOKUP($C374,Besetzung!$B$2:$I$51,$F$24,0),"","&lt;"&amp;VLOOKUP($C374,Besetzung!$B$2:$I$51,$F$24,0)&amp;" "&amp;$C374),
IF($D374="Höchstens",
           IF(COUNTIF(Dienstplan!AD$6:AD$55,$C374)&lt;=VLOOKUP($C374,Besetzung!$B$2:$I$51,$F$24,0),"","&gt;"&amp;VLOOKUP($C374,Besetzung!$B$2:$I$51,$F$24,0)&amp;" "&amp;$C374),
"sonst"))),
IF($D374="Genau",
           IF(COUNTIF(Dienstplan!AD$6:AD$55,$C374)=VLOOKUP($C374,Besetzung!$B$2:$I$51,AE$351+1,0),"","&lt;&gt;"&amp;VLOOKUP($C374,Besetzung!$B$2:$I$51,AE$351+1,0)&amp;" "&amp;$C374),
IF($D374="Mindestens",
           IF(COUNTIF(Dienstplan!AD$6:AD$55,$C374)&gt;=VLOOKUP($C374,Besetzung!$B$2:$I$51,AE$351+1,0),"","&lt;"&amp;VLOOKUP($C374,Besetzung!$B$2:$I$51,AE$351+1,0)&amp;" "&amp;$C374),
IF($D374="Höchstens",
           IF(COUNTIF(Dienstplan!AD$6:AD$55,$C374)&lt;=VLOOKUP($C374,Besetzung!$B$2:$I$51,AE$351+1,0),"","&gt;"&amp;VLOOKUP($C374,Besetzung!$B$2:$I$51,AE$351+1,0)&amp;" "&amp;$C374),
"sonst")))))</f>
        <v/>
      </c>
      <c r="AF374" s="37" t="str">
        <f>IF($C374="","",
IF(AF$352&lt;&gt;"",IF($D374="Genau",
           IF(COUNTIF(Dienstplan!AE$6:AE$55,$C374)=VLOOKUP($C374,Besetzung!$B$2:$I$51,$F$24,0),"","&lt;&gt;"&amp;VLOOKUP($C374,Besetzung!$B$2:$I$51,$F$24,0)&amp;" "&amp;$C374),
IF($D374="Mindestens",
           IF(COUNTIF(Dienstplan!AE$6:AE$55,$C374)&gt;=VLOOKUP($C374,Besetzung!$B$2:$I$51,$F$24,0),"","&lt;"&amp;VLOOKUP($C374,Besetzung!$B$2:$I$51,$F$24,0)&amp;" "&amp;$C374),
IF($D374="Höchstens",
           IF(COUNTIF(Dienstplan!AE$6:AE$55,$C374)&lt;=VLOOKUP($C374,Besetzung!$B$2:$I$51,$F$24,0),"","&gt;"&amp;VLOOKUP($C374,Besetzung!$B$2:$I$51,$F$24,0)&amp;" "&amp;$C374),
"sonst"))),
IF($D374="Genau",
           IF(COUNTIF(Dienstplan!AE$6:AE$55,$C374)=VLOOKUP($C374,Besetzung!$B$2:$I$51,AF$351+1,0),"","&lt;&gt;"&amp;VLOOKUP($C374,Besetzung!$B$2:$I$51,AF$351+1,0)&amp;" "&amp;$C374),
IF($D374="Mindestens",
           IF(COUNTIF(Dienstplan!AE$6:AE$55,$C374)&gt;=VLOOKUP($C374,Besetzung!$B$2:$I$51,AF$351+1,0),"","&lt;"&amp;VLOOKUP($C374,Besetzung!$B$2:$I$51,AF$351+1,0)&amp;" "&amp;$C374),
IF($D374="Höchstens",
           IF(COUNTIF(Dienstplan!AE$6:AE$55,$C374)&lt;=VLOOKUP($C374,Besetzung!$B$2:$I$51,AF$351+1,0),"","&gt;"&amp;VLOOKUP($C374,Besetzung!$B$2:$I$51,AF$351+1,0)&amp;" "&amp;$C374),
"sonst")))))</f>
        <v/>
      </c>
      <c r="AG374" s="37" t="str">
        <f>IF($C374="","",
IF(AG$352&lt;&gt;"",IF($D374="Genau",
           IF(COUNTIF(Dienstplan!AF$6:AF$55,$C374)=VLOOKUP($C374,Besetzung!$B$2:$I$51,$F$24,0),"","&lt;&gt;"&amp;VLOOKUP($C374,Besetzung!$B$2:$I$51,$F$24,0)&amp;" "&amp;$C374),
IF($D374="Mindestens",
           IF(COUNTIF(Dienstplan!AF$6:AF$55,$C374)&gt;=VLOOKUP($C374,Besetzung!$B$2:$I$51,$F$24,0),"","&lt;"&amp;VLOOKUP($C374,Besetzung!$B$2:$I$51,$F$24,0)&amp;" "&amp;$C374),
IF($D374="Höchstens",
           IF(COUNTIF(Dienstplan!AF$6:AF$55,$C374)&lt;=VLOOKUP($C374,Besetzung!$B$2:$I$51,$F$24,0),"","&gt;"&amp;VLOOKUP($C374,Besetzung!$B$2:$I$51,$F$24,0)&amp;" "&amp;$C374),
"sonst"))),
IF($D374="Genau",
           IF(COUNTIF(Dienstplan!AF$6:AF$55,$C374)=VLOOKUP($C374,Besetzung!$B$2:$I$51,AG$351+1,0),"","&lt;&gt;"&amp;VLOOKUP($C374,Besetzung!$B$2:$I$51,AG$351+1,0)&amp;" "&amp;$C374),
IF($D374="Mindestens",
           IF(COUNTIF(Dienstplan!AF$6:AF$55,$C374)&gt;=VLOOKUP($C374,Besetzung!$B$2:$I$51,AG$351+1,0),"","&lt;"&amp;VLOOKUP($C374,Besetzung!$B$2:$I$51,AG$351+1,0)&amp;" "&amp;$C374),
IF($D374="Höchstens",
           IF(COUNTIF(Dienstplan!AF$6:AF$55,$C374)&lt;=VLOOKUP($C374,Besetzung!$B$2:$I$51,AG$351+1,0),"","&gt;"&amp;VLOOKUP($C374,Besetzung!$B$2:$I$51,AG$351+1,0)&amp;" "&amp;$C374),
"sonst")))))</f>
        <v/>
      </c>
      <c r="AH374" s="37" t="str">
        <f>IF($C374="","",
IF(AH$352&lt;&gt;"",IF($D374="Genau",
           IF(COUNTIF(Dienstplan!AG$6:AG$55,$C374)=VLOOKUP($C374,Besetzung!$B$2:$I$51,$F$24,0),"","&lt;&gt;"&amp;VLOOKUP($C374,Besetzung!$B$2:$I$51,$F$24,0)&amp;" "&amp;$C374),
IF($D374="Mindestens",
           IF(COUNTIF(Dienstplan!AG$6:AG$55,$C374)&gt;=VLOOKUP($C374,Besetzung!$B$2:$I$51,$F$24,0),"","&lt;"&amp;VLOOKUP($C374,Besetzung!$B$2:$I$51,$F$24,0)&amp;" "&amp;$C374),
IF($D374="Höchstens",
           IF(COUNTIF(Dienstplan!AG$6:AG$55,$C374)&lt;=VLOOKUP($C374,Besetzung!$B$2:$I$51,$F$24,0),"","&gt;"&amp;VLOOKUP($C374,Besetzung!$B$2:$I$51,$F$24,0)&amp;" "&amp;$C374),
"sonst"))),
IF($D374="Genau",
           IF(COUNTIF(Dienstplan!AG$6:AG$55,$C374)=VLOOKUP($C374,Besetzung!$B$2:$I$51,AH$351+1,0),"","&lt;&gt;"&amp;VLOOKUP($C374,Besetzung!$B$2:$I$51,AH$351+1,0)&amp;" "&amp;$C374),
IF($D374="Mindestens",
           IF(COUNTIF(Dienstplan!AG$6:AG$55,$C374)&gt;=VLOOKUP($C374,Besetzung!$B$2:$I$51,AH$351+1,0),"","&lt;"&amp;VLOOKUP($C374,Besetzung!$B$2:$I$51,AH$351+1,0)&amp;" "&amp;$C374),
IF($D374="Höchstens",
           IF(COUNTIF(Dienstplan!AG$6:AG$55,$C374)&lt;=VLOOKUP($C374,Besetzung!$B$2:$I$51,AH$351+1,0),"","&gt;"&amp;VLOOKUP($C374,Besetzung!$B$2:$I$51,AH$351+1,0)&amp;" "&amp;$C374),
"sonst")))))</f>
        <v/>
      </c>
      <c r="AI374" s="37" t="str">
        <f>IF($C374="","",
IF(AI$352&lt;&gt;"",IF($D374="Genau",
           IF(COUNTIF(Dienstplan!AH$6:AH$55,$C374)=VLOOKUP($C374,Besetzung!$B$2:$I$51,$F$24,0),"","&lt;&gt;"&amp;VLOOKUP($C374,Besetzung!$B$2:$I$51,$F$24,0)&amp;" "&amp;$C374),
IF($D374="Mindestens",
           IF(COUNTIF(Dienstplan!AH$6:AH$55,$C374)&gt;=VLOOKUP($C374,Besetzung!$B$2:$I$51,$F$24,0),"","&lt;"&amp;VLOOKUP($C374,Besetzung!$B$2:$I$51,$F$24,0)&amp;" "&amp;$C374),
IF($D374="Höchstens",
           IF(COUNTIF(Dienstplan!AH$6:AH$55,$C374)&lt;=VLOOKUP($C374,Besetzung!$B$2:$I$51,$F$24,0),"","&gt;"&amp;VLOOKUP($C374,Besetzung!$B$2:$I$51,$F$24,0)&amp;" "&amp;$C374),
"sonst"))),
IF($D374="Genau",
           IF(COUNTIF(Dienstplan!AH$6:AH$55,$C374)=VLOOKUP($C374,Besetzung!$B$2:$I$51,AI$351+1,0),"","&lt;&gt;"&amp;VLOOKUP($C374,Besetzung!$B$2:$I$51,AI$351+1,0)&amp;" "&amp;$C374),
IF($D374="Mindestens",
           IF(COUNTIF(Dienstplan!AH$6:AH$55,$C374)&gt;=VLOOKUP($C374,Besetzung!$B$2:$I$51,AI$351+1,0),"","&lt;"&amp;VLOOKUP($C374,Besetzung!$B$2:$I$51,AI$351+1,0)&amp;" "&amp;$C374),
IF($D374="Höchstens",
           IF(COUNTIF(Dienstplan!AH$6:AH$55,$C374)&lt;=VLOOKUP($C374,Besetzung!$B$2:$I$51,AI$351+1,0),"","&gt;"&amp;VLOOKUP($C374,Besetzung!$B$2:$I$51,AI$351+1,0)&amp;" "&amp;$C374),
"sonst")))))</f>
        <v/>
      </c>
      <c r="AJ374" s="37" t="str">
        <f>IF($C374="","",
IF(AJ$352&lt;&gt;"",IF($D374="Genau",
           IF(COUNTIF(Dienstplan!AI$6:AI$55,$C374)=VLOOKUP($C374,Besetzung!$B$2:$I$51,$F$24,0),"","&lt;&gt;"&amp;VLOOKUP($C374,Besetzung!$B$2:$I$51,$F$24,0)&amp;" "&amp;$C374),
IF($D374="Mindestens",
           IF(COUNTIF(Dienstplan!AI$6:AI$55,$C374)&gt;=VLOOKUP($C374,Besetzung!$B$2:$I$51,$F$24,0),"","&lt;"&amp;VLOOKUP($C374,Besetzung!$B$2:$I$51,$F$24,0)&amp;" "&amp;$C374),
IF($D374="Höchstens",
           IF(COUNTIF(Dienstplan!AI$6:AI$55,$C374)&lt;=VLOOKUP($C374,Besetzung!$B$2:$I$51,$F$24,0),"","&gt;"&amp;VLOOKUP($C374,Besetzung!$B$2:$I$51,$F$24,0)&amp;" "&amp;$C374),
"sonst"))),
IF($D374="Genau",
           IF(COUNTIF(Dienstplan!AI$6:AI$55,$C374)=VLOOKUP($C374,Besetzung!$B$2:$I$51,AJ$351+1,0),"","&lt;&gt;"&amp;VLOOKUP($C374,Besetzung!$B$2:$I$51,AJ$351+1,0)&amp;" "&amp;$C374),
IF($D374="Mindestens",
           IF(COUNTIF(Dienstplan!AI$6:AI$55,$C374)&gt;=VLOOKUP($C374,Besetzung!$B$2:$I$51,AJ$351+1,0),"","&lt;"&amp;VLOOKUP($C374,Besetzung!$B$2:$I$51,AJ$351+1,0)&amp;" "&amp;$C374),
IF($D374="Höchstens",
           IF(COUNTIF(Dienstplan!AI$6:AI$55,$C374)&lt;=VLOOKUP($C374,Besetzung!$B$2:$I$51,AJ$351+1,0),"","&gt;"&amp;VLOOKUP($C374,Besetzung!$B$2:$I$51,AJ$351+1,0)&amp;" "&amp;$C374),
"sonst")))))</f>
        <v/>
      </c>
      <c r="AK374" s="32" t="str">
        <f>IF($C374="","",
IF(AK$352&lt;&gt;"",IF($D374="Genau",
           IF(COUNTIF(Dienstplan!AJ$6:AJ$55,$C374)=VLOOKUP($C374,Besetzung!$B$2:$I$51,$F$24,0),"","&lt;&gt;"&amp;VLOOKUP($C374,Besetzung!$B$2:$I$51,$F$24,0)&amp;" "&amp;$C374),
IF($D374="Mindestens",
           IF(COUNTIF(Dienstplan!AJ$6:AJ$55,$C374)&gt;=VLOOKUP($C374,Besetzung!$B$2:$I$51,$F$24,0),"","&lt;"&amp;VLOOKUP($C374,Besetzung!$B$2:$I$51,$F$24,0)&amp;" "&amp;$C374),
IF($D374="Höchstens",
           IF(COUNTIF(Dienstplan!AJ$6:AJ$55,$C374)&lt;=VLOOKUP($C374,Besetzung!$B$2:$I$51,$F$24,0),"","&gt;"&amp;VLOOKUP($C374,Besetzung!$B$2:$I$51,$F$24,0)&amp;" "&amp;$C374),
"sonst"))),
IF($D374="Genau",
           IF(COUNTIF(Dienstplan!AJ$6:AJ$55,$C374)=VLOOKUP($C374,Besetzung!$B$2:$I$51,AK$351+1,0),"","&lt;&gt;"&amp;VLOOKUP($C374,Besetzung!$B$2:$I$51,AK$351+1,0)&amp;" "&amp;$C374),
IF($D374="Mindestens",
           IF(COUNTIF(Dienstplan!AJ$6:AJ$55,$C374)&gt;=VLOOKUP($C374,Besetzung!$B$2:$I$51,AK$351+1,0),"","&lt;"&amp;VLOOKUP($C374,Besetzung!$B$2:$I$51,AK$351+1,0)&amp;" "&amp;$C374),
IF($D374="Höchstens",
           IF(COUNTIF(Dienstplan!AJ$6:AJ$55,$C374)&lt;=VLOOKUP($C374,Besetzung!$B$2:$I$51,AK$351+1,0),"","&gt;"&amp;VLOOKUP($C374,Besetzung!$B$2:$I$51,AK$351+1,0)&amp;" "&amp;$C374),
"sonst")))))</f>
        <v/>
      </c>
    </row>
    <row r="375" spans="1:37" x14ac:dyDescent="0.25">
      <c r="A375" s="82" t="str">
        <f>IF(Feiertage!D225&lt;&gt;"",Feiertage!B225,"")</f>
        <v/>
      </c>
      <c r="C375" s="31" t="str">
        <f>Besetzung!B23</f>
        <v/>
      </c>
      <c r="D375">
        <f>Besetzung!J23</f>
        <v>0</v>
      </c>
      <c r="G375" s="31" t="str">
        <f>IF($C375="","",
IF(G$352&lt;&gt;"",IF($D375="Genau",
           IF(COUNTIF(Dienstplan!F$6:F$55,$C375)=VLOOKUP($C375,Besetzung!$B$2:$I$51,$F$24,0),"","&lt;&gt;"&amp;VLOOKUP($C375,Besetzung!$B$2:$I$51,$F$24,0)&amp;" "&amp;$C375),
IF($D375="Mindestens",
           IF(COUNTIF(Dienstplan!F$6:F$55,$C375)&gt;=VLOOKUP($C375,Besetzung!$B$2:$I$51,$F$24,0),"","&lt;"&amp;VLOOKUP($C375,Besetzung!$B$2:$I$51,$F$24,0)&amp;" "&amp;$C375),
IF($D375="Höchstens",
           IF(COUNTIF(Dienstplan!F$6:F$55,$C375)&lt;=VLOOKUP($C375,Besetzung!$B$2:$I$51,$F$24,0),"","&gt;"&amp;VLOOKUP($C375,Besetzung!$B$2:$I$51,$F$24,0)&amp;" "&amp;$C375),
"sonst"))),
IF($D375="Genau",
           IF(COUNTIF(Dienstplan!F$6:F$55,$C375)=VLOOKUP($C375,Besetzung!$B$2:$I$51,G$351+1,0),"","&lt;&gt;"&amp;VLOOKUP($C375,Besetzung!$B$2:$I$51,G$351+1,0)&amp;" "&amp;$C375),
IF($D375="Mindestens",
           IF(COUNTIF(Dienstplan!F$6:F$55,$C375)&gt;=VLOOKUP($C375,Besetzung!$B$2:$I$51,G$351+1,0),"","&lt;"&amp;VLOOKUP($C375,Besetzung!$B$2:$I$51,G$351+1,0)&amp;" "&amp;$C375),
IF($D375="Höchstens",
           IF(COUNTIF(Dienstplan!F$6:F$55,$C375)&lt;=VLOOKUP($C375,Besetzung!$B$2:$I$51,G$351+1,0),"","&gt;"&amp;VLOOKUP($C375,Besetzung!$B$2:$I$51,G$351+1,0)&amp;" "&amp;$C375),
"sonst")))))</f>
        <v/>
      </c>
      <c r="H375" s="37" t="str">
        <f>IF($C375="","",
IF(H$352&lt;&gt;"",IF($D375="Genau",
           IF(COUNTIF(Dienstplan!G$6:G$55,$C375)=VLOOKUP($C375,Besetzung!$B$2:$I$51,$F$24,0),"","&lt;&gt;"&amp;VLOOKUP($C375,Besetzung!$B$2:$I$51,$F$24,0)&amp;" "&amp;$C375),
IF($D375="Mindestens",
           IF(COUNTIF(Dienstplan!G$6:G$55,$C375)&gt;=VLOOKUP($C375,Besetzung!$B$2:$I$51,$F$24,0),"","&lt;"&amp;VLOOKUP($C375,Besetzung!$B$2:$I$51,$F$24,0)&amp;" "&amp;$C375),
IF($D375="Höchstens",
           IF(COUNTIF(Dienstplan!G$6:G$55,$C375)&lt;=VLOOKUP($C375,Besetzung!$B$2:$I$51,$F$24,0),"","&gt;"&amp;VLOOKUP($C375,Besetzung!$B$2:$I$51,$F$24,0)&amp;" "&amp;$C375),
"sonst"))),
IF($D375="Genau",
           IF(COUNTIF(Dienstplan!G$6:G$55,$C375)=VLOOKUP($C375,Besetzung!$B$2:$I$51,H$351+1,0),"","&lt;&gt;"&amp;VLOOKUP($C375,Besetzung!$B$2:$I$51,H$351+1,0)&amp;" "&amp;$C375),
IF($D375="Mindestens",
           IF(COUNTIF(Dienstplan!G$6:G$55,$C375)&gt;=VLOOKUP($C375,Besetzung!$B$2:$I$51,H$351+1,0),"","&lt;"&amp;VLOOKUP($C375,Besetzung!$B$2:$I$51,H$351+1,0)&amp;" "&amp;$C375),
IF($D375="Höchstens",
           IF(COUNTIF(Dienstplan!G$6:G$55,$C375)&lt;=VLOOKUP($C375,Besetzung!$B$2:$I$51,H$351+1,0),"","&gt;"&amp;VLOOKUP($C375,Besetzung!$B$2:$I$51,H$351+1,0)&amp;" "&amp;$C375),
"sonst")))))</f>
        <v/>
      </c>
      <c r="I375" s="37" t="str">
        <f>IF($C375="","",
IF(I$352&lt;&gt;"",IF($D375="Genau",
           IF(COUNTIF(Dienstplan!H$6:H$55,$C375)=VLOOKUP($C375,Besetzung!$B$2:$I$51,$F$24,0),"","&lt;&gt;"&amp;VLOOKUP($C375,Besetzung!$B$2:$I$51,$F$24,0)&amp;" "&amp;$C375),
IF($D375="Mindestens",
           IF(COUNTIF(Dienstplan!H$6:H$55,$C375)&gt;=VLOOKUP($C375,Besetzung!$B$2:$I$51,$F$24,0),"","&lt;"&amp;VLOOKUP($C375,Besetzung!$B$2:$I$51,$F$24,0)&amp;" "&amp;$C375),
IF($D375="Höchstens",
           IF(COUNTIF(Dienstplan!H$6:H$55,$C375)&lt;=VLOOKUP($C375,Besetzung!$B$2:$I$51,$F$24,0),"","&gt;"&amp;VLOOKUP($C375,Besetzung!$B$2:$I$51,$F$24,0)&amp;" "&amp;$C375),
"sonst"))),
IF($D375="Genau",
           IF(COUNTIF(Dienstplan!H$6:H$55,$C375)=VLOOKUP($C375,Besetzung!$B$2:$I$51,I$351+1,0),"","&lt;&gt;"&amp;VLOOKUP($C375,Besetzung!$B$2:$I$51,I$351+1,0)&amp;" "&amp;$C375),
IF($D375="Mindestens",
           IF(COUNTIF(Dienstplan!H$6:H$55,$C375)&gt;=VLOOKUP($C375,Besetzung!$B$2:$I$51,I$351+1,0),"","&lt;"&amp;VLOOKUP($C375,Besetzung!$B$2:$I$51,I$351+1,0)&amp;" "&amp;$C375),
IF($D375="Höchstens",
           IF(COUNTIF(Dienstplan!H$6:H$55,$C375)&lt;=VLOOKUP($C375,Besetzung!$B$2:$I$51,I$351+1,0),"","&gt;"&amp;VLOOKUP($C375,Besetzung!$B$2:$I$51,I$351+1,0)&amp;" "&amp;$C375),
"sonst")))))</f>
        <v/>
      </c>
      <c r="J375" s="37" t="str">
        <f>IF($C375="","",
IF(J$352&lt;&gt;"",IF($D375="Genau",
           IF(COUNTIF(Dienstplan!I$6:I$55,$C375)=VLOOKUP($C375,Besetzung!$B$2:$I$51,$F$24,0),"","&lt;&gt;"&amp;VLOOKUP($C375,Besetzung!$B$2:$I$51,$F$24,0)&amp;" "&amp;$C375),
IF($D375="Mindestens",
           IF(COUNTIF(Dienstplan!I$6:I$55,$C375)&gt;=VLOOKUP($C375,Besetzung!$B$2:$I$51,$F$24,0),"","&lt;"&amp;VLOOKUP($C375,Besetzung!$B$2:$I$51,$F$24,0)&amp;" "&amp;$C375),
IF($D375="Höchstens",
           IF(COUNTIF(Dienstplan!I$6:I$55,$C375)&lt;=VLOOKUP($C375,Besetzung!$B$2:$I$51,$F$24,0),"","&gt;"&amp;VLOOKUP($C375,Besetzung!$B$2:$I$51,$F$24,0)&amp;" "&amp;$C375),
"sonst"))),
IF($D375="Genau",
           IF(COUNTIF(Dienstplan!I$6:I$55,$C375)=VLOOKUP($C375,Besetzung!$B$2:$I$51,J$351+1,0),"","&lt;&gt;"&amp;VLOOKUP($C375,Besetzung!$B$2:$I$51,J$351+1,0)&amp;" "&amp;$C375),
IF($D375="Mindestens",
           IF(COUNTIF(Dienstplan!I$6:I$55,$C375)&gt;=VLOOKUP($C375,Besetzung!$B$2:$I$51,J$351+1,0),"","&lt;"&amp;VLOOKUP($C375,Besetzung!$B$2:$I$51,J$351+1,0)&amp;" "&amp;$C375),
IF($D375="Höchstens",
           IF(COUNTIF(Dienstplan!I$6:I$55,$C375)&lt;=VLOOKUP($C375,Besetzung!$B$2:$I$51,J$351+1,0),"","&gt;"&amp;VLOOKUP($C375,Besetzung!$B$2:$I$51,J$351+1,0)&amp;" "&amp;$C375),
"sonst")))))</f>
        <v/>
      </c>
      <c r="K375" s="37" t="str">
        <f>IF($C375="","",
IF(K$352&lt;&gt;"",IF($D375="Genau",
           IF(COUNTIF(Dienstplan!J$6:J$55,$C375)=VLOOKUP($C375,Besetzung!$B$2:$I$51,$F$24,0),"","&lt;&gt;"&amp;VLOOKUP($C375,Besetzung!$B$2:$I$51,$F$24,0)&amp;" "&amp;$C375),
IF($D375="Mindestens",
           IF(COUNTIF(Dienstplan!J$6:J$55,$C375)&gt;=VLOOKUP($C375,Besetzung!$B$2:$I$51,$F$24,0),"","&lt;"&amp;VLOOKUP($C375,Besetzung!$B$2:$I$51,$F$24,0)&amp;" "&amp;$C375),
IF($D375="Höchstens",
           IF(COUNTIF(Dienstplan!J$6:J$55,$C375)&lt;=VLOOKUP($C375,Besetzung!$B$2:$I$51,$F$24,0),"","&gt;"&amp;VLOOKUP($C375,Besetzung!$B$2:$I$51,$F$24,0)&amp;" "&amp;$C375),
"sonst"))),
IF($D375="Genau",
           IF(COUNTIF(Dienstplan!J$6:J$55,$C375)=VLOOKUP($C375,Besetzung!$B$2:$I$51,K$351+1,0),"","&lt;&gt;"&amp;VLOOKUP($C375,Besetzung!$B$2:$I$51,K$351+1,0)&amp;" "&amp;$C375),
IF($D375="Mindestens",
           IF(COUNTIF(Dienstplan!J$6:J$55,$C375)&gt;=VLOOKUP($C375,Besetzung!$B$2:$I$51,K$351+1,0),"","&lt;"&amp;VLOOKUP($C375,Besetzung!$B$2:$I$51,K$351+1,0)&amp;" "&amp;$C375),
IF($D375="Höchstens",
           IF(COUNTIF(Dienstplan!J$6:J$55,$C375)&lt;=VLOOKUP($C375,Besetzung!$B$2:$I$51,K$351+1,0),"","&gt;"&amp;VLOOKUP($C375,Besetzung!$B$2:$I$51,K$351+1,0)&amp;" "&amp;$C375),
"sonst")))))</f>
        <v/>
      </c>
      <c r="L375" s="37" t="str">
        <f>IF($C375="","",
IF(L$352&lt;&gt;"",IF($D375="Genau",
           IF(COUNTIF(Dienstplan!K$6:K$55,$C375)=VLOOKUP($C375,Besetzung!$B$2:$I$51,$F$24,0),"","&lt;&gt;"&amp;VLOOKUP($C375,Besetzung!$B$2:$I$51,$F$24,0)&amp;" "&amp;$C375),
IF($D375="Mindestens",
           IF(COUNTIF(Dienstplan!K$6:K$55,$C375)&gt;=VLOOKUP($C375,Besetzung!$B$2:$I$51,$F$24,0),"","&lt;"&amp;VLOOKUP($C375,Besetzung!$B$2:$I$51,$F$24,0)&amp;" "&amp;$C375),
IF($D375="Höchstens",
           IF(COUNTIF(Dienstplan!K$6:K$55,$C375)&lt;=VLOOKUP($C375,Besetzung!$B$2:$I$51,$F$24,0),"","&gt;"&amp;VLOOKUP($C375,Besetzung!$B$2:$I$51,$F$24,0)&amp;" "&amp;$C375),
"sonst"))),
IF($D375="Genau",
           IF(COUNTIF(Dienstplan!K$6:K$55,$C375)=VLOOKUP($C375,Besetzung!$B$2:$I$51,L$351+1,0),"","&lt;&gt;"&amp;VLOOKUP($C375,Besetzung!$B$2:$I$51,L$351+1,0)&amp;" "&amp;$C375),
IF($D375="Mindestens",
           IF(COUNTIF(Dienstplan!K$6:K$55,$C375)&gt;=VLOOKUP($C375,Besetzung!$B$2:$I$51,L$351+1,0),"","&lt;"&amp;VLOOKUP($C375,Besetzung!$B$2:$I$51,L$351+1,0)&amp;" "&amp;$C375),
IF($D375="Höchstens",
           IF(COUNTIF(Dienstplan!K$6:K$55,$C375)&lt;=VLOOKUP($C375,Besetzung!$B$2:$I$51,L$351+1,0),"","&gt;"&amp;VLOOKUP($C375,Besetzung!$B$2:$I$51,L$351+1,0)&amp;" "&amp;$C375),
"sonst")))))</f>
        <v/>
      </c>
      <c r="M375" s="37" t="str">
        <f>IF($C375="","",
IF(M$352&lt;&gt;"",IF($D375="Genau",
           IF(COUNTIF(Dienstplan!L$6:L$55,$C375)=VLOOKUP($C375,Besetzung!$B$2:$I$51,$F$24,0),"","&lt;&gt;"&amp;VLOOKUP($C375,Besetzung!$B$2:$I$51,$F$24,0)&amp;" "&amp;$C375),
IF($D375="Mindestens",
           IF(COUNTIF(Dienstplan!L$6:L$55,$C375)&gt;=VLOOKUP($C375,Besetzung!$B$2:$I$51,$F$24,0),"","&lt;"&amp;VLOOKUP($C375,Besetzung!$B$2:$I$51,$F$24,0)&amp;" "&amp;$C375),
IF($D375="Höchstens",
           IF(COUNTIF(Dienstplan!L$6:L$55,$C375)&lt;=VLOOKUP($C375,Besetzung!$B$2:$I$51,$F$24,0),"","&gt;"&amp;VLOOKUP($C375,Besetzung!$B$2:$I$51,$F$24,0)&amp;" "&amp;$C375),
"sonst"))),
IF($D375="Genau",
           IF(COUNTIF(Dienstplan!L$6:L$55,$C375)=VLOOKUP($C375,Besetzung!$B$2:$I$51,M$351+1,0),"","&lt;&gt;"&amp;VLOOKUP($C375,Besetzung!$B$2:$I$51,M$351+1,0)&amp;" "&amp;$C375),
IF($D375="Mindestens",
           IF(COUNTIF(Dienstplan!L$6:L$55,$C375)&gt;=VLOOKUP($C375,Besetzung!$B$2:$I$51,M$351+1,0),"","&lt;"&amp;VLOOKUP($C375,Besetzung!$B$2:$I$51,M$351+1,0)&amp;" "&amp;$C375),
IF($D375="Höchstens",
           IF(COUNTIF(Dienstplan!L$6:L$55,$C375)&lt;=VLOOKUP($C375,Besetzung!$B$2:$I$51,M$351+1,0),"","&gt;"&amp;VLOOKUP($C375,Besetzung!$B$2:$I$51,M$351+1,0)&amp;" "&amp;$C375),
"sonst")))))</f>
        <v/>
      </c>
      <c r="N375" s="37" t="str">
        <f>IF($C375="","",
IF(N$352&lt;&gt;"",IF($D375="Genau",
           IF(COUNTIF(Dienstplan!M$6:M$55,$C375)=VLOOKUP($C375,Besetzung!$B$2:$I$51,$F$24,0),"","&lt;&gt;"&amp;VLOOKUP($C375,Besetzung!$B$2:$I$51,$F$24,0)&amp;" "&amp;$C375),
IF($D375="Mindestens",
           IF(COUNTIF(Dienstplan!M$6:M$55,$C375)&gt;=VLOOKUP($C375,Besetzung!$B$2:$I$51,$F$24,0),"","&lt;"&amp;VLOOKUP($C375,Besetzung!$B$2:$I$51,$F$24,0)&amp;" "&amp;$C375),
IF($D375="Höchstens",
           IF(COUNTIF(Dienstplan!M$6:M$55,$C375)&lt;=VLOOKUP($C375,Besetzung!$B$2:$I$51,$F$24,0),"","&gt;"&amp;VLOOKUP($C375,Besetzung!$B$2:$I$51,$F$24,0)&amp;" "&amp;$C375),
"sonst"))),
IF($D375="Genau",
           IF(COUNTIF(Dienstplan!M$6:M$55,$C375)=VLOOKUP($C375,Besetzung!$B$2:$I$51,N$351+1,0),"","&lt;&gt;"&amp;VLOOKUP($C375,Besetzung!$B$2:$I$51,N$351+1,0)&amp;" "&amp;$C375),
IF($D375="Mindestens",
           IF(COUNTIF(Dienstplan!M$6:M$55,$C375)&gt;=VLOOKUP($C375,Besetzung!$B$2:$I$51,N$351+1,0),"","&lt;"&amp;VLOOKUP($C375,Besetzung!$B$2:$I$51,N$351+1,0)&amp;" "&amp;$C375),
IF($D375="Höchstens",
           IF(COUNTIF(Dienstplan!M$6:M$55,$C375)&lt;=VLOOKUP($C375,Besetzung!$B$2:$I$51,N$351+1,0),"","&gt;"&amp;VLOOKUP($C375,Besetzung!$B$2:$I$51,N$351+1,0)&amp;" "&amp;$C375),
"sonst")))))</f>
        <v/>
      </c>
      <c r="O375" s="37" t="str">
        <f>IF($C375="","",
IF(O$352&lt;&gt;"",IF($D375="Genau",
           IF(COUNTIF(Dienstplan!N$6:N$55,$C375)=VLOOKUP($C375,Besetzung!$B$2:$I$51,$F$24,0),"","&lt;&gt;"&amp;VLOOKUP($C375,Besetzung!$B$2:$I$51,$F$24,0)&amp;" "&amp;$C375),
IF($D375="Mindestens",
           IF(COUNTIF(Dienstplan!N$6:N$55,$C375)&gt;=VLOOKUP($C375,Besetzung!$B$2:$I$51,$F$24,0),"","&lt;"&amp;VLOOKUP($C375,Besetzung!$B$2:$I$51,$F$24,0)&amp;" "&amp;$C375),
IF($D375="Höchstens",
           IF(COUNTIF(Dienstplan!N$6:N$55,$C375)&lt;=VLOOKUP($C375,Besetzung!$B$2:$I$51,$F$24,0),"","&gt;"&amp;VLOOKUP($C375,Besetzung!$B$2:$I$51,$F$24,0)&amp;" "&amp;$C375),
"sonst"))),
IF($D375="Genau",
           IF(COUNTIF(Dienstplan!N$6:N$55,$C375)=VLOOKUP($C375,Besetzung!$B$2:$I$51,O$351+1,0),"","&lt;&gt;"&amp;VLOOKUP($C375,Besetzung!$B$2:$I$51,O$351+1,0)&amp;" "&amp;$C375),
IF($D375="Mindestens",
           IF(COUNTIF(Dienstplan!N$6:N$55,$C375)&gt;=VLOOKUP($C375,Besetzung!$B$2:$I$51,O$351+1,0),"","&lt;"&amp;VLOOKUP($C375,Besetzung!$B$2:$I$51,O$351+1,0)&amp;" "&amp;$C375),
IF($D375="Höchstens",
           IF(COUNTIF(Dienstplan!N$6:N$55,$C375)&lt;=VLOOKUP($C375,Besetzung!$B$2:$I$51,O$351+1,0),"","&gt;"&amp;VLOOKUP($C375,Besetzung!$B$2:$I$51,O$351+1,0)&amp;" "&amp;$C375),
"sonst")))))</f>
        <v/>
      </c>
      <c r="P375" s="37" t="str">
        <f>IF($C375="","",
IF(P$352&lt;&gt;"",IF($D375="Genau",
           IF(COUNTIF(Dienstplan!O$6:O$55,$C375)=VLOOKUP($C375,Besetzung!$B$2:$I$51,$F$24,0),"","&lt;&gt;"&amp;VLOOKUP($C375,Besetzung!$B$2:$I$51,$F$24,0)&amp;" "&amp;$C375),
IF($D375="Mindestens",
           IF(COUNTIF(Dienstplan!O$6:O$55,$C375)&gt;=VLOOKUP($C375,Besetzung!$B$2:$I$51,$F$24,0),"","&lt;"&amp;VLOOKUP($C375,Besetzung!$B$2:$I$51,$F$24,0)&amp;" "&amp;$C375),
IF($D375="Höchstens",
           IF(COUNTIF(Dienstplan!O$6:O$55,$C375)&lt;=VLOOKUP($C375,Besetzung!$B$2:$I$51,$F$24,0),"","&gt;"&amp;VLOOKUP($C375,Besetzung!$B$2:$I$51,$F$24,0)&amp;" "&amp;$C375),
"sonst"))),
IF($D375="Genau",
           IF(COUNTIF(Dienstplan!O$6:O$55,$C375)=VLOOKUP($C375,Besetzung!$B$2:$I$51,P$351+1,0),"","&lt;&gt;"&amp;VLOOKUP($C375,Besetzung!$B$2:$I$51,P$351+1,0)&amp;" "&amp;$C375),
IF($D375="Mindestens",
           IF(COUNTIF(Dienstplan!O$6:O$55,$C375)&gt;=VLOOKUP($C375,Besetzung!$B$2:$I$51,P$351+1,0),"","&lt;"&amp;VLOOKUP($C375,Besetzung!$B$2:$I$51,P$351+1,0)&amp;" "&amp;$C375),
IF($D375="Höchstens",
           IF(COUNTIF(Dienstplan!O$6:O$55,$C375)&lt;=VLOOKUP($C375,Besetzung!$B$2:$I$51,P$351+1,0),"","&gt;"&amp;VLOOKUP($C375,Besetzung!$B$2:$I$51,P$351+1,0)&amp;" "&amp;$C375),
"sonst")))))</f>
        <v/>
      </c>
      <c r="Q375" s="37" t="str">
        <f>IF($C375="","",
IF(Q$352&lt;&gt;"",IF($D375="Genau",
           IF(COUNTIF(Dienstplan!P$6:P$55,$C375)=VLOOKUP($C375,Besetzung!$B$2:$I$51,$F$24,0),"","&lt;&gt;"&amp;VLOOKUP($C375,Besetzung!$B$2:$I$51,$F$24,0)&amp;" "&amp;$C375),
IF($D375="Mindestens",
           IF(COUNTIF(Dienstplan!P$6:P$55,$C375)&gt;=VLOOKUP($C375,Besetzung!$B$2:$I$51,$F$24,0),"","&lt;"&amp;VLOOKUP($C375,Besetzung!$B$2:$I$51,$F$24,0)&amp;" "&amp;$C375),
IF($D375="Höchstens",
           IF(COUNTIF(Dienstplan!P$6:P$55,$C375)&lt;=VLOOKUP($C375,Besetzung!$B$2:$I$51,$F$24,0),"","&gt;"&amp;VLOOKUP($C375,Besetzung!$B$2:$I$51,$F$24,0)&amp;" "&amp;$C375),
"sonst"))),
IF($D375="Genau",
           IF(COUNTIF(Dienstplan!P$6:P$55,$C375)=VLOOKUP($C375,Besetzung!$B$2:$I$51,Q$351+1,0),"","&lt;&gt;"&amp;VLOOKUP($C375,Besetzung!$B$2:$I$51,Q$351+1,0)&amp;" "&amp;$C375),
IF($D375="Mindestens",
           IF(COUNTIF(Dienstplan!P$6:P$55,$C375)&gt;=VLOOKUP($C375,Besetzung!$B$2:$I$51,Q$351+1,0),"","&lt;"&amp;VLOOKUP($C375,Besetzung!$B$2:$I$51,Q$351+1,0)&amp;" "&amp;$C375),
IF($D375="Höchstens",
           IF(COUNTIF(Dienstplan!P$6:P$55,$C375)&lt;=VLOOKUP($C375,Besetzung!$B$2:$I$51,Q$351+1,0),"","&gt;"&amp;VLOOKUP($C375,Besetzung!$B$2:$I$51,Q$351+1,0)&amp;" "&amp;$C375),
"sonst")))))</f>
        <v/>
      </c>
      <c r="R375" s="37" t="str">
        <f>IF($C375="","",
IF(R$352&lt;&gt;"",IF($D375="Genau",
           IF(COUNTIF(Dienstplan!Q$6:Q$55,$C375)=VLOOKUP($C375,Besetzung!$B$2:$I$51,$F$24,0),"","&lt;&gt;"&amp;VLOOKUP($C375,Besetzung!$B$2:$I$51,$F$24,0)&amp;" "&amp;$C375),
IF($D375="Mindestens",
           IF(COUNTIF(Dienstplan!Q$6:Q$55,$C375)&gt;=VLOOKUP($C375,Besetzung!$B$2:$I$51,$F$24,0),"","&lt;"&amp;VLOOKUP($C375,Besetzung!$B$2:$I$51,$F$24,0)&amp;" "&amp;$C375),
IF($D375="Höchstens",
           IF(COUNTIF(Dienstplan!Q$6:Q$55,$C375)&lt;=VLOOKUP($C375,Besetzung!$B$2:$I$51,$F$24,0),"","&gt;"&amp;VLOOKUP($C375,Besetzung!$B$2:$I$51,$F$24,0)&amp;" "&amp;$C375),
"sonst"))),
IF($D375="Genau",
           IF(COUNTIF(Dienstplan!Q$6:Q$55,$C375)=VLOOKUP($C375,Besetzung!$B$2:$I$51,R$351+1,0),"","&lt;&gt;"&amp;VLOOKUP($C375,Besetzung!$B$2:$I$51,R$351+1,0)&amp;" "&amp;$C375),
IF($D375="Mindestens",
           IF(COUNTIF(Dienstplan!Q$6:Q$55,$C375)&gt;=VLOOKUP($C375,Besetzung!$B$2:$I$51,R$351+1,0),"","&lt;"&amp;VLOOKUP($C375,Besetzung!$B$2:$I$51,R$351+1,0)&amp;" "&amp;$C375),
IF($D375="Höchstens",
           IF(COUNTIF(Dienstplan!Q$6:Q$55,$C375)&lt;=VLOOKUP($C375,Besetzung!$B$2:$I$51,R$351+1,0),"","&gt;"&amp;VLOOKUP($C375,Besetzung!$B$2:$I$51,R$351+1,0)&amp;" "&amp;$C375),
"sonst")))))</f>
        <v/>
      </c>
      <c r="S375" s="37" t="str">
        <f>IF($C375="","",
IF(S$352&lt;&gt;"",IF($D375="Genau",
           IF(COUNTIF(Dienstplan!R$6:R$55,$C375)=VLOOKUP($C375,Besetzung!$B$2:$I$51,$F$24,0),"","&lt;&gt;"&amp;VLOOKUP($C375,Besetzung!$B$2:$I$51,$F$24,0)&amp;" "&amp;$C375),
IF($D375="Mindestens",
           IF(COUNTIF(Dienstplan!R$6:R$55,$C375)&gt;=VLOOKUP($C375,Besetzung!$B$2:$I$51,$F$24,0),"","&lt;"&amp;VLOOKUP($C375,Besetzung!$B$2:$I$51,$F$24,0)&amp;" "&amp;$C375),
IF($D375="Höchstens",
           IF(COUNTIF(Dienstplan!R$6:R$55,$C375)&lt;=VLOOKUP($C375,Besetzung!$B$2:$I$51,$F$24,0),"","&gt;"&amp;VLOOKUP($C375,Besetzung!$B$2:$I$51,$F$24,0)&amp;" "&amp;$C375),
"sonst"))),
IF($D375="Genau",
           IF(COUNTIF(Dienstplan!R$6:R$55,$C375)=VLOOKUP($C375,Besetzung!$B$2:$I$51,S$351+1,0),"","&lt;&gt;"&amp;VLOOKUP($C375,Besetzung!$B$2:$I$51,S$351+1,0)&amp;" "&amp;$C375),
IF($D375="Mindestens",
           IF(COUNTIF(Dienstplan!R$6:R$55,$C375)&gt;=VLOOKUP($C375,Besetzung!$B$2:$I$51,S$351+1,0),"","&lt;"&amp;VLOOKUP($C375,Besetzung!$B$2:$I$51,S$351+1,0)&amp;" "&amp;$C375),
IF($D375="Höchstens",
           IF(COUNTIF(Dienstplan!R$6:R$55,$C375)&lt;=VLOOKUP($C375,Besetzung!$B$2:$I$51,S$351+1,0),"","&gt;"&amp;VLOOKUP($C375,Besetzung!$B$2:$I$51,S$351+1,0)&amp;" "&amp;$C375),
"sonst")))))</f>
        <v/>
      </c>
      <c r="T375" s="37" t="str">
        <f>IF($C375="","",
IF(T$352&lt;&gt;"",IF($D375="Genau",
           IF(COUNTIF(Dienstplan!S$6:S$55,$C375)=VLOOKUP($C375,Besetzung!$B$2:$I$51,$F$24,0),"","&lt;&gt;"&amp;VLOOKUP($C375,Besetzung!$B$2:$I$51,$F$24,0)&amp;" "&amp;$C375),
IF($D375="Mindestens",
           IF(COUNTIF(Dienstplan!S$6:S$55,$C375)&gt;=VLOOKUP($C375,Besetzung!$B$2:$I$51,$F$24,0),"","&lt;"&amp;VLOOKUP($C375,Besetzung!$B$2:$I$51,$F$24,0)&amp;" "&amp;$C375),
IF($D375="Höchstens",
           IF(COUNTIF(Dienstplan!S$6:S$55,$C375)&lt;=VLOOKUP($C375,Besetzung!$B$2:$I$51,$F$24,0),"","&gt;"&amp;VLOOKUP($C375,Besetzung!$B$2:$I$51,$F$24,0)&amp;" "&amp;$C375),
"sonst"))),
IF($D375="Genau",
           IF(COUNTIF(Dienstplan!S$6:S$55,$C375)=VLOOKUP($C375,Besetzung!$B$2:$I$51,T$351+1,0),"","&lt;&gt;"&amp;VLOOKUP($C375,Besetzung!$B$2:$I$51,T$351+1,0)&amp;" "&amp;$C375),
IF($D375="Mindestens",
           IF(COUNTIF(Dienstplan!S$6:S$55,$C375)&gt;=VLOOKUP($C375,Besetzung!$B$2:$I$51,T$351+1,0),"","&lt;"&amp;VLOOKUP($C375,Besetzung!$B$2:$I$51,T$351+1,0)&amp;" "&amp;$C375),
IF($D375="Höchstens",
           IF(COUNTIF(Dienstplan!S$6:S$55,$C375)&lt;=VLOOKUP($C375,Besetzung!$B$2:$I$51,T$351+1,0),"","&gt;"&amp;VLOOKUP($C375,Besetzung!$B$2:$I$51,T$351+1,0)&amp;" "&amp;$C375),
"sonst")))))</f>
        <v/>
      </c>
      <c r="U375" s="37" t="str">
        <f>IF($C375="","",
IF(U$352&lt;&gt;"",IF($D375="Genau",
           IF(COUNTIF(Dienstplan!T$6:T$55,$C375)=VLOOKUP($C375,Besetzung!$B$2:$I$51,$F$24,0),"","&lt;&gt;"&amp;VLOOKUP($C375,Besetzung!$B$2:$I$51,$F$24,0)&amp;" "&amp;$C375),
IF($D375="Mindestens",
           IF(COUNTIF(Dienstplan!T$6:T$55,$C375)&gt;=VLOOKUP($C375,Besetzung!$B$2:$I$51,$F$24,0),"","&lt;"&amp;VLOOKUP($C375,Besetzung!$B$2:$I$51,$F$24,0)&amp;" "&amp;$C375),
IF($D375="Höchstens",
           IF(COUNTIF(Dienstplan!T$6:T$55,$C375)&lt;=VLOOKUP($C375,Besetzung!$B$2:$I$51,$F$24,0),"","&gt;"&amp;VLOOKUP($C375,Besetzung!$B$2:$I$51,$F$24,0)&amp;" "&amp;$C375),
"sonst"))),
IF($D375="Genau",
           IF(COUNTIF(Dienstplan!T$6:T$55,$C375)=VLOOKUP($C375,Besetzung!$B$2:$I$51,U$351+1,0),"","&lt;&gt;"&amp;VLOOKUP($C375,Besetzung!$B$2:$I$51,U$351+1,0)&amp;" "&amp;$C375),
IF($D375="Mindestens",
           IF(COUNTIF(Dienstplan!T$6:T$55,$C375)&gt;=VLOOKUP($C375,Besetzung!$B$2:$I$51,U$351+1,0),"","&lt;"&amp;VLOOKUP($C375,Besetzung!$B$2:$I$51,U$351+1,0)&amp;" "&amp;$C375),
IF($D375="Höchstens",
           IF(COUNTIF(Dienstplan!T$6:T$55,$C375)&lt;=VLOOKUP($C375,Besetzung!$B$2:$I$51,U$351+1,0),"","&gt;"&amp;VLOOKUP($C375,Besetzung!$B$2:$I$51,U$351+1,0)&amp;" "&amp;$C375),
"sonst")))))</f>
        <v/>
      </c>
      <c r="V375" s="37" t="str">
        <f>IF($C375="","",
IF(V$352&lt;&gt;"",IF($D375="Genau",
           IF(COUNTIF(Dienstplan!U$6:U$55,$C375)=VLOOKUP($C375,Besetzung!$B$2:$I$51,$F$24,0),"","&lt;&gt;"&amp;VLOOKUP($C375,Besetzung!$B$2:$I$51,$F$24,0)&amp;" "&amp;$C375),
IF($D375="Mindestens",
           IF(COUNTIF(Dienstplan!U$6:U$55,$C375)&gt;=VLOOKUP($C375,Besetzung!$B$2:$I$51,$F$24,0),"","&lt;"&amp;VLOOKUP($C375,Besetzung!$B$2:$I$51,$F$24,0)&amp;" "&amp;$C375),
IF($D375="Höchstens",
           IF(COUNTIF(Dienstplan!U$6:U$55,$C375)&lt;=VLOOKUP($C375,Besetzung!$B$2:$I$51,$F$24,0),"","&gt;"&amp;VLOOKUP($C375,Besetzung!$B$2:$I$51,$F$24,0)&amp;" "&amp;$C375),
"sonst"))),
IF($D375="Genau",
           IF(COUNTIF(Dienstplan!U$6:U$55,$C375)=VLOOKUP($C375,Besetzung!$B$2:$I$51,V$351+1,0),"","&lt;&gt;"&amp;VLOOKUP($C375,Besetzung!$B$2:$I$51,V$351+1,0)&amp;" "&amp;$C375),
IF($D375="Mindestens",
           IF(COUNTIF(Dienstplan!U$6:U$55,$C375)&gt;=VLOOKUP($C375,Besetzung!$B$2:$I$51,V$351+1,0),"","&lt;"&amp;VLOOKUP($C375,Besetzung!$B$2:$I$51,V$351+1,0)&amp;" "&amp;$C375),
IF($D375="Höchstens",
           IF(COUNTIF(Dienstplan!U$6:U$55,$C375)&lt;=VLOOKUP($C375,Besetzung!$B$2:$I$51,V$351+1,0),"","&gt;"&amp;VLOOKUP($C375,Besetzung!$B$2:$I$51,V$351+1,0)&amp;" "&amp;$C375),
"sonst")))))</f>
        <v/>
      </c>
      <c r="W375" s="37" t="str">
        <f>IF($C375="","",
IF(W$352&lt;&gt;"",IF($D375="Genau",
           IF(COUNTIF(Dienstplan!V$6:V$55,$C375)=VLOOKUP($C375,Besetzung!$B$2:$I$51,$F$24,0),"","&lt;&gt;"&amp;VLOOKUP($C375,Besetzung!$B$2:$I$51,$F$24,0)&amp;" "&amp;$C375),
IF($D375="Mindestens",
           IF(COUNTIF(Dienstplan!V$6:V$55,$C375)&gt;=VLOOKUP($C375,Besetzung!$B$2:$I$51,$F$24,0),"","&lt;"&amp;VLOOKUP($C375,Besetzung!$B$2:$I$51,$F$24,0)&amp;" "&amp;$C375),
IF($D375="Höchstens",
           IF(COUNTIF(Dienstplan!V$6:V$55,$C375)&lt;=VLOOKUP($C375,Besetzung!$B$2:$I$51,$F$24,0),"","&gt;"&amp;VLOOKUP($C375,Besetzung!$B$2:$I$51,$F$24,0)&amp;" "&amp;$C375),
"sonst"))),
IF($D375="Genau",
           IF(COUNTIF(Dienstplan!V$6:V$55,$C375)=VLOOKUP($C375,Besetzung!$B$2:$I$51,W$351+1,0),"","&lt;&gt;"&amp;VLOOKUP($C375,Besetzung!$B$2:$I$51,W$351+1,0)&amp;" "&amp;$C375),
IF($D375="Mindestens",
           IF(COUNTIF(Dienstplan!V$6:V$55,$C375)&gt;=VLOOKUP($C375,Besetzung!$B$2:$I$51,W$351+1,0),"","&lt;"&amp;VLOOKUP($C375,Besetzung!$B$2:$I$51,W$351+1,0)&amp;" "&amp;$C375),
IF($D375="Höchstens",
           IF(COUNTIF(Dienstplan!V$6:V$55,$C375)&lt;=VLOOKUP($C375,Besetzung!$B$2:$I$51,W$351+1,0),"","&gt;"&amp;VLOOKUP($C375,Besetzung!$B$2:$I$51,W$351+1,0)&amp;" "&amp;$C375),
"sonst")))))</f>
        <v/>
      </c>
      <c r="X375" s="37" t="str">
        <f>IF($C375="","",
IF(X$352&lt;&gt;"",IF($D375="Genau",
           IF(COUNTIF(Dienstplan!W$6:W$55,$C375)=VLOOKUP($C375,Besetzung!$B$2:$I$51,$F$24,0),"","&lt;&gt;"&amp;VLOOKUP($C375,Besetzung!$B$2:$I$51,$F$24,0)&amp;" "&amp;$C375),
IF($D375="Mindestens",
           IF(COUNTIF(Dienstplan!W$6:W$55,$C375)&gt;=VLOOKUP($C375,Besetzung!$B$2:$I$51,$F$24,0),"","&lt;"&amp;VLOOKUP($C375,Besetzung!$B$2:$I$51,$F$24,0)&amp;" "&amp;$C375),
IF($D375="Höchstens",
           IF(COUNTIF(Dienstplan!W$6:W$55,$C375)&lt;=VLOOKUP($C375,Besetzung!$B$2:$I$51,$F$24,0),"","&gt;"&amp;VLOOKUP($C375,Besetzung!$B$2:$I$51,$F$24,0)&amp;" "&amp;$C375),
"sonst"))),
IF($D375="Genau",
           IF(COUNTIF(Dienstplan!W$6:W$55,$C375)=VLOOKUP($C375,Besetzung!$B$2:$I$51,X$351+1,0),"","&lt;&gt;"&amp;VLOOKUP($C375,Besetzung!$B$2:$I$51,X$351+1,0)&amp;" "&amp;$C375),
IF($D375="Mindestens",
           IF(COUNTIF(Dienstplan!W$6:W$55,$C375)&gt;=VLOOKUP($C375,Besetzung!$B$2:$I$51,X$351+1,0),"","&lt;"&amp;VLOOKUP($C375,Besetzung!$B$2:$I$51,X$351+1,0)&amp;" "&amp;$C375),
IF($D375="Höchstens",
           IF(COUNTIF(Dienstplan!W$6:W$55,$C375)&lt;=VLOOKUP($C375,Besetzung!$B$2:$I$51,X$351+1,0),"","&gt;"&amp;VLOOKUP($C375,Besetzung!$B$2:$I$51,X$351+1,0)&amp;" "&amp;$C375),
"sonst")))))</f>
        <v/>
      </c>
      <c r="Y375" s="37" t="str">
        <f>IF($C375="","",
IF(Y$352&lt;&gt;"",IF($D375="Genau",
           IF(COUNTIF(Dienstplan!X$6:X$55,$C375)=VLOOKUP($C375,Besetzung!$B$2:$I$51,$F$24,0),"","&lt;&gt;"&amp;VLOOKUP($C375,Besetzung!$B$2:$I$51,$F$24,0)&amp;" "&amp;$C375),
IF($D375="Mindestens",
           IF(COUNTIF(Dienstplan!X$6:X$55,$C375)&gt;=VLOOKUP($C375,Besetzung!$B$2:$I$51,$F$24,0),"","&lt;"&amp;VLOOKUP($C375,Besetzung!$B$2:$I$51,$F$24,0)&amp;" "&amp;$C375),
IF($D375="Höchstens",
           IF(COUNTIF(Dienstplan!X$6:X$55,$C375)&lt;=VLOOKUP($C375,Besetzung!$B$2:$I$51,$F$24,0),"","&gt;"&amp;VLOOKUP($C375,Besetzung!$B$2:$I$51,$F$24,0)&amp;" "&amp;$C375),
"sonst"))),
IF($D375="Genau",
           IF(COUNTIF(Dienstplan!X$6:X$55,$C375)=VLOOKUP($C375,Besetzung!$B$2:$I$51,Y$351+1,0),"","&lt;&gt;"&amp;VLOOKUP($C375,Besetzung!$B$2:$I$51,Y$351+1,0)&amp;" "&amp;$C375),
IF($D375="Mindestens",
           IF(COUNTIF(Dienstplan!X$6:X$55,$C375)&gt;=VLOOKUP($C375,Besetzung!$B$2:$I$51,Y$351+1,0),"","&lt;"&amp;VLOOKUP($C375,Besetzung!$B$2:$I$51,Y$351+1,0)&amp;" "&amp;$C375),
IF($D375="Höchstens",
           IF(COUNTIF(Dienstplan!X$6:X$55,$C375)&lt;=VLOOKUP($C375,Besetzung!$B$2:$I$51,Y$351+1,0),"","&gt;"&amp;VLOOKUP($C375,Besetzung!$B$2:$I$51,Y$351+1,0)&amp;" "&amp;$C375),
"sonst")))))</f>
        <v/>
      </c>
      <c r="Z375" s="37" t="str">
        <f>IF($C375="","",
IF(Z$352&lt;&gt;"",IF($D375="Genau",
           IF(COUNTIF(Dienstplan!Y$6:Y$55,$C375)=VLOOKUP($C375,Besetzung!$B$2:$I$51,$F$24,0),"","&lt;&gt;"&amp;VLOOKUP($C375,Besetzung!$B$2:$I$51,$F$24,0)&amp;" "&amp;$C375),
IF($D375="Mindestens",
           IF(COUNTIF(Dienstplan!Y$6:Y$55,$C375)&gt;=VLOOKUP($C375,Besetzung!$B$2:$I$51,$F$24,0),"","&lt;"&amp;VLOOKUP($C375,Besetzung!$B$2:$I$51,$F$24,0)&amp;" "&amp;$C375),
IF($D375="Höchstens",
           IF(COUNTIF(Dienstplan!Y$6:Y$55,$C375)&lt;=VLOOKUP($C375,Besetzung!$B$2:$I$51,$F$24,0),"","&gt;"&amp;VLOOKUP($C375,Besetzung!$B$2:$I$51,$F$24,0)&amp;" "&amp;$C375),
"sonst"))),
IF($D375="Genau",
           IF(COUNTIF(Dienstplan!Y$6:Y$55,$C375)=VLOOKUP($C375,Besetzung!$B$2:$I$51,Z$351+1,0),"","&lt;&gt;"&amp;VLOOKUP($C375,Besetzung!$B$2:$I$51,Z$351+1,0)&amp;" "&amp;$C375),
IF($D375="Mindestens",
           IF(COUNTIF(Dienstplan!Y$6:Y$55,$C375)&gt;=VLOOKUP($C375,Besetzung!$B$2:$I$51,Z$351+1,0),"","&lt;"&amp;VLOOKUP($C375,Besetzung!$B$2:$I$51,Z$351+1,0)&amp;" "&amp;$C375),
IF($D375="Höchstens",
           IF(COUNTIF(Dienstplan!Y$6:Y$55,$C375)&lt;=VLOOKUP($C375,Besetzung!$B$2:$I$51,Z$351+1,0),"","&gt;"&amp;VLOOKUP($C375,Besetzung!$B$2:$I$51,Z$351+1,0)&amp;" "&amp;$C375),
"sonst")))))</f>
        <v/>
      </c>
      <c r="AA375" s="37" t="str">
        <f>IF($C375="","",
IF(AA$352&lt;&gt;"",IF($D375="Genau",
           IF(COUNTIF(Dienstplan!Z$6:Z$55,$C375)=VLOOKUP($C375,Besetzung!$B$2:$I$51,$F$24,0),"","&lt;&gt;"&amp;VLOOKUP($C375,Besetzung!$B$2:$I$51,$F$24,0)&amp;" "&amp;$C375),
IF($D375="Mindestens",
           IF(COUNTIF(Dienstplan!Z$6:Z$55,$C375)&gt;=VLOOKUP($C375,Besetzung!$B$2:$I$51,$F$24,0),"","&lt;"&amp;VLOOKUP($C375,Besetzung!$B$2:$I$51,$F$24,0)&amp;" "&amp;$C375),
IF($D375="Höchstens",
           IF(COUNTIF(Dienstplan!Z$6:Z$55,$C375)&lt;=VLOOKUP($C375,Besetzung!$B$2:$I$51,$F$24,0),"","&gt;"&amp;VLOOKUP($C375,Besetzung!$B$2:$I$51,$F$24,0)&amp;" "&amp;$C375),
"sonst"))),
IF($D375="Genau",
           IF(COUNTIF(Dienstplan!Z$6:Z$55,$C375)=VLOOKUP($C375,Besetzung!$B$2:$I$51,AA$351+1,0),"","&lt;&gt;"&amp;VLOOKUP($C375,Besetzung!$B$2:$I$51,AA$351+1,0)&amp;" "&amp;$C375),
IF($D375="Mindestens",
           IF(COUNTIF(Dienstplan!Z$6:Z$55,$C375)&gt;=VLOOKUP($C375,Besetzung!$B$2:$I$51,AA$351+1,0),"","&lt;"&amp;VLOOKUP($C375,Besetzung!$B$2:$I$51,AA$351+1,0)&amp;" "&amp;$C375),
IF($D375="Höchstens",
           IF(COUNTIF(Dienstplan!Z$6:Z$55,$C375)&lt;=VLOOKUP($C375,Besetzung!$B$2:$I$51,AA$351+1,0),"","&gt;"&amp;VLOOKUP($C375,Besetzung!$B$2:$I$51,AA$351+1,0)&amp;" "&amp;$C375),
"sonst")))))</f>
        <v/>
      </c>
      <c r="AB375" s="37" t="str">
        <f>IF($C375="","",
IF(AB$352&lt;&gt;"",IF($D375="Genau",
           IF(COUNTIF(Dienstplan!AA$6:AA$55,$C375)=VLOOKUP($C375,Besetzung!$B$2:$I$51,$F$24,0),"","&lt;&gt;"&amp;VLOOKUP($C375,Besetzung!$B$2:$I$51,$F$24,0)&amp;" "&amp;$C375),
IF($D375="Mindestens",
           IF(COUNTIF(Dienstplan!AA$6:AA$55,$C375)&gt;=VLOOKUP($C375,Besetzung!$B$2:$I$51,$F$24,0),"","&lt;"&amp;VLOOKUP($C375,Besetzung!$B$2:$I$51,$F$24,0)&amp;" "&amp;$C375),
IF($D375="Höchstens",
           IF(COUNTIF(Dienstplan!AA$6:AA$55,$C375)&lt;=VLOOKUP($C375,Besetzung!$B$2:$I$51,$F$24,0),"","&gt;"&amp;VLOOKUP($C375,Besetzung!$B$2:$I$51,$F$24,0)&amp;" "&amp;$C375),
"sonst"))),
IF($D375="Genau",
           IF(COUNTIF(Dienstplan!AA$6:AA$55,$C375)=VLOOKUP($C375,Besetzung!$B$2:$I$51,AB$351+1,0),"","&lt;&gt;"&amp;VLOOKUP($C375,Besetzung!$B$2:$I$51,AB$351+1,0)&amp;" "&amp;$C375),
IF($D375="Mindestens",
           IF(COUNTIF(Dienstplan!AA$6:AA$55,$C375)&gt;=VLOOKUP($C375,Besetzung!$B$2:$I$51,AB$351+1,0),"","&lt;"&amp;VLOOKUP($C375,Besetzung!$B$2:$I$51,AB$351+1,0)&amp;" "&amp;$C375),
IF($D375="Höchstens",
           IF(COUNTIF(Dienstplan!AA$6:AA$55,$C375)&lt;=VLOOKUP($C375,Besetzung!$B$2:$I$51,AB$351+1,0),"","&gt;"&amp;VLOOKUP($C375,Besetzung!$B$2:$I$51,AB$351+1,0)&amp;" "&amp;$C375),
"sonst")))))</f>
        <v/>
      </c>
      <c r="AC375" s="37" t="str">
        <f>IF($C375="","",
IF(AC$352&lt;&gt;"",IF($D375="Genau",
           IF(COUNTIF(Dienstplan!AB$6:AB$55,$C375)=VLOOKUP($C375,Besetzung!$B$2:$I$51,$F$24,0),"","&lt;&gt;"&amp;VLOOKUP($C375,Besetzung!$B$2:$I$51,$F$24,0)&amp;" "&amp;$C375),
IF($D375="Mindestens",
           IF(COUNTIF(Dienstplan!AB$6:AB$55,$C375)&gt;=VLOOKUP($C375,Besetzung!$B$2:$I$51,$F$24,0),"","&lt;"&amp;VLOOKUP($C375,Besetzung!$B$2:$I$51,$F$24,0)&amp;" "&amp;$C375),
IF($D375="Höchstens",
           IF(COUNTIF(Dienstplan!AB$6:AB$55,$C375)&lt;=VLOOKUP($C375,Besetzung!$B$2:$I$51,$F$24,0),"","&gt;"&amp;VLOOKUP($C375,Besetzung!$B$2:$I$51,$F$24,0)&amp;" "&amp;$C375),
"sonst"))),
IF($D375="Genau",
           IF(COUNTIF(Dienstplan!AB$6:AB$55,$C375)=VLOOKUP($C375,Besetzung!$B$2:$I$51,AC$351+1,0),"","&lt;&gt;"&amp;VLOOKUP($C375,Besetzung!$B$2:$I$51,AC$351+1,0)&amp;" "&amp;$C375),
IF($D375="Mindestens",
           IF(COUNTIF(Dienstplan!AB$6:AB$55,$C375)&gt;=VLOOKUP($C375,Besetzung!$B$2:$I$51,AC$351+1,0),"","&lt;"&amp;VLOOKUP($C375,Besetzung!$B$2:$I$51,AC$351+1,0)&amp;" "&amp;$C375),
IF($D375="Höchstens",
           IF(COUNTIF(Dienstplan!AB$6:AB$55,$C375)&lt;=VLOOKUP($C375,Besetzung!$B$2:$I$51,AC$351+1,0),"","&gt;"&amp;VLOOKUP($C375,Besetzung!$B$2:$I$51,AC$351+1,0)&amp;" "&amp;$C375),
"sonst")))))</f>
        <v/>
      </c>
      <c r="AD375" s="37" t="str">
        <f>IF($C375="","",
IF(AD$352&lt;&gt;"",IF($D375="Genau",
           IF(COUNTIF(Dienstplan!AC$6:AC$55,$C375)=VLOOKUP($C375,Besetzung!$B$2:$I$51,$F$24,0),"","&lt;&gt;"&amp;VLOOKUP($C375,Besetzung!$B$2:$I$51,$F$24,0)&amp;" "&amp;$C375),
IF($D375="Mindestens",
           IF(COUNTIF(Dienstplan!AC$6:AC$55,$C375)&gt;=VLOOKUP($C375,Besetzung!$B$2:$I$51,$F$24,0),"","&lt;"&amp;VLOOKUP($C375,Besetzung!$B$2:$I$51,$F$24,0)&amp;" "&amp;$C375),
IF($D375="Höchstens",
           IF(COUNTIF(Dienstplan!AC$6:AC$55,$C375)&lt;=VLOOKUP($C375,Besetzung!$B$2:$I$51,$F$24,0),"","&gt;"&amp;VLOOKUP($C375,Besetzung!$B$2:$I$51,$F$24,0)&amp;" "&amp;$C375),
"sonst"))),
IF($D375="Genau",
           IF(COUNTIF(Dienstplan!AC$6:AC$55,$C375)=VLOOKUP($C375,Besetzung!$B$2:$I$51,AD$351+1,0),"","&lt;&gt;"&amp;VLOOKUP($C375,Besetzung!$B$2:$I$51,AD$351+1,0)&amp;" "&amp;$C375),
IF($D375="Mindestens",
           IF(COUNTIF(Dienstplan!AC$6:AC$55,$C375)&gt;=VLOOKUP($C375,Besetzung!$B$2:$I$51,AD$351+1,0),"","&lt;"&amp;VLOOKUP($C375,Besetzung!$B$2:$I$51,AD$351+1,0)&amp;" "&amp;$C375),
IF($D375="Höchstens",
           IF(COUNTIF(Dienstplan!AC$6:AC$55,$C375)&lt;=VLOOKUP($C375,Besetzung!$B$2:$I$51,AD$351+1,0),"","&gt;"&amp;VLOOKUP($C375,Besetzung!$B$2:$I$51,AD$351+1,0)&amp;" "&amp;$C375),
"sonst")))))</f>
        <v/>
      </c>
      <c r="AE375" s="37" t="str">
        <f>IF($C375="","",
IF(AE$352&lt;&gt;"",IF($D375="Genau",
           IF(COUNTIF(Dienstplan!AD$6:AD$55,$C375)=VLOOKUP($C375,Besetzung!$B$2:$I$51,$F$24,0),"","&lt;&gt;"&amp;VLOOKUP($C375,Besetzung!$B$2:$I$51,$F$24,0)&amp;" "&amp;$C375),
IF($D375="Mindestens",
           IF(COUNTIF(Dienstplan!AD$6:AD$55,$C375)&gt;=VLOOKUP($C375,Besetzung!$B$2:$I$51,$F$24,0),"","&lt;"&amp;VLOOKUP($C375,Besetzung!$B$2:$I$51,$F$24,0)&amp;" "&amp;$C375),
IF($D375="Höchstens",
           IF(COUNTIF(Dienstplan!AD$6:AD$55,$C375)&lt;=VLOOKUP($C375,Besetzung!$B$2:$I$51,$F$24,0),"","&gt;"&amp;VLOOKUP($C375,Besetzung!$B$2:$I$51,$F$24,0)&amp;" "&amp;$C375),
"sonst"))),
IF($D375="Genau",
           IF(COUNTIF(Dienstplan!AD$6:AD$55,$C375)=VLOOKUP($C375,Besetzung!$B$2:$I$51,AE$351+1,0),"","&lt;&gt;"&amp;VLOOKUP($C375,Besetzung!$B$2:$I$51,AE$351+1,0)&amp;" "&amp;$C375),
IF($D375="Mindestens",
           IF(COUNTIF(Dienstplan!AD$6:AD$55,$C375)&gt;=VLOOKUP($C375,Besetzung!$B$2:$I$51,AE$351+1,0),"","&lt;"&amp;VLOOKUP($C375,Besetzung!$B$2:$I$51,AE$351+1,0)&amp;" "&amp;$C375),
IF($D375="Höchstens",
           IF(COUNTIF(Dienstplan!AD$6:AD$55,$C375)&lt;=VLOOKUP($C375,Besetzung!$B$2:$I$51,AE$351+1,0),"","&gt;"&amp;VLOOKUP($C375,Besetzung!$B$2:$I$51,AE$351+1,0)&amp;" "&amp;$C375),
"sonst")))))</f>
        <v/>
      </c>
      <c r="AF375" s="37" t="str">
        <f>IF($C375="","",
IF(AF$352&lt;&gt;"",IF($D375="Genau",
           IF(COUNTIF(Dienstplan!AE$6:AE$55,$C375)=VLOOKUP($C375,Besetzung!$B$2:$I$51,$F$24,0),"","&lt;&gt;"&amp;VLOOKUP($C375,Besetzung!$B$2:$I$51,$F$24,0)&amp;" "&amp;$C375),
IF($D375="Mindestens",
           IF(COUNTIF(Dienstplan!AE$6:AE$55,$C375)&gt;=VLOOKUP($C375,Besetzung!$B$2:$I$51,$F$24,0),"","&lt;"&amp;VLOOKUP($C375,Besetzung!$B$2:$I$51,$F$24,0)&amp;" "&amp;$C375),
IF($D375="Höchstens",
           IF(COUNTIF(Dienstplan!AE$6:AE$55,$C375)&lt;=VLOOKUP($C375,Besetzung!$B$2:$I$51,$F$24,0),"","&gt;"&amp;VLOOKUP($C375,Besetzung!$B$2:$I$51,$F$24,0)&amp;" "&amp;$C375),
"sonst"))),
IF($D375="Genau",
           IF(COUNTIF(Dienstplan!AE$6:AE$55,$C375)=VLOOKUP($C375,Besetzung!$B$2:$I$51,AF$351+1,0),"","&lt;&gt;"&amp;VLOOKUP($C375,Besetzung!$B$2:$I$51,AF$351+1,0)&amp;" "&amp;$C375),
IF($D375="Mindestens",
           IF(COUNTIF(Dienstplan!AE$6:AE$55,$C375)&gt;=VLOOKUP($C375,Besetzung!$B$2:$I$51,AF$351+1,0),"","&lt;"&amp;VLOOKUP($C375,Besetzung!$B$2:$I$51,AF$351+1,0)&amp;" "&amp;$C375),
IF($D375="Höchstens",
           IF(COUNTIF(Dienstplan!AE$6:AE$55,$C375)&lt;=VLOOKUP($C375,Besetzung!$B$2:$I$51,AF$351+1,0),"","&gt;"&amp;VLOOKUP($C375,Besetzung!$B$2:$I$51,AF$351+1,0)&amp;" "&amp;$C375),
"sonst")))))</f>
        <v/>
      </c>
      <c r="AG375" s="37" t="str">
        <f>IF($C375="","",
IF(AG$352&lt;&gt;"",IF($D375="Genau",
           IF(COUNTIF(Dienstplan!AF$6:AF$55,$C375)=VLOOKUP($C375,Besetzung!$B$2:$I$51,$F$24,0),"","&lt;&gt;"&amp;VLOOKUP($C375,Besetzung!$B$2:$I$51,$F$24,0)&amp;" "&amp;$C375),
IF($D375="Mindestens",
           IF(COUNTIF(Dienstplan!AF$6:AF$55,$C375)&gt;=VLOOKUP($C375,Besetzung!$B$2:$I$51,$F$24,0),"","&lt;"&amp;VLOOKUP($C375,Besetzung!$B$2:$I$51,$F$24,0)&amp;" "&amp;$C375),
IF($D375="Höchstens",
           IF(COUNTIF(Dienstplan!AF$6:AF$55,$C375)&lt;=VLOOKUP($C375,Besetzung!$B$2:$I$51,$F$24,0),"","&gt;"&amp;VLOOKUP($C375,Besetzung!$B$2:$I$51,$F$24,0)&amp;" "&amp;$C375),
"sonst"))),
IF($D375="Genau",
           IF(COUNTIF(Dienstplan!AF$6:AF$55,$C375)=VLOOKUP($C375,Besetzung!$B$2:$I$51,AG$351+1,0),"","&lt;&gt;"&amp;VLOOKUP($C375,Besetzung!$B$2:$I$51,AG$351+1,0)&amp;" "&amp;$C375),
IF($D375="Mindestens",
           IF(COUNTIF(Dienstplan!AF$6:AF$55,$C375)&gt;=VLOOKUP($C375,Besetzung!$B$2:$I$51,AG$351+1,0),"","&lt;"&amp;VLOOKUP($C375,Besetzung!$B$2:$I$51,AG$351+1,0)&amp;" "&amp;$C375),
IF($D375="Höchstens",
           IF(COUNTIF(Dienstplan!AF$6:AF$55,$C375)&lt;=VLOOKUP($C375,Besetzung!$B$2:$I$51,AG$351+1,0),"","&gt;"&amp;VLOOKUP($C375,Besetzung!$B$2:$I$51,AG$351+1,0)&amp;" "&amp;$C375),
"sonst")))))</f>
        <v/>
      </c>
      <c r="AH375" s="37" t="str">
        <f>IF($C375="","",
IF(AH$352&lt;&gt;"",IF($D375="Genau",
           IF(COUNTIF(Dienstplan!AG$6:AG$55,$C375)=VLOOKUP($C375,Besetzung!$B$2:$I$51,$F$24,0),"","&lt;&gt;"&amp;VLOOKUP($C375,Besetzung!$B$2:$I$51,$F$24,0)&amp;" "&amp;$C375),
IF($D375="Mindestens",
           IF(COUNTIF(Dienstplan!AG$6:AG$55,$C375)&gt;=VLOOKUP($C375,Besetzung!$B$2:$I$51,$F$24,0),"","&lt;"&amp;VLOOKUP($C375,Besetzung!$B$2:$I$51,$F$24,0)&amp;" "&amp;$C375),
IF($D375="Höchstens",
           IF(COUNTIF(Dienstplan!AG$6:AG$55,$C375)&lt;=VLOOKUP($C375,Besetzung!$B$2:$I$51,$F$24,0),"","&gt;"&amp;VLOOKUP($C375,Besetzung!$B$2:$I$51,$F$24,0)&amp;" "&amp;$C375),
"sonst"))),
IF($D375="Genau",
           IF(COUNTIF(Dienstplan!AG$6:AG$55,$C375)=VLOOKUP($C375,Besetzung!$B$2:$I$51,AH$351+1,0),"","&lt;&gt;"&amp;VLOOKUP($C375,Besetzung!$B$2:$I$51,AH$351+1,0)&amp;" "&amp;$C375),
IF($D375="Mindestens",
           IF(COUNTIF(Dienstplan!AG$6:AG$55,$C375)&gt;=VLOOKUP($C375,Besetzung!$B$2:$I$51,AH$351+1,0),"","&lt;"&amp;VLOOKUP($C375,Besetzung!$B$2:$I$51,AH$351+1,0)&amp;" "&amp;$C375),
IF($D375="Höchstens",
           IF(COUNTIF(Dienstplan!AG$6:AG$55,$C375)&lt;=VLOOKUP($C375,Besetzung!$B$2:$I$51,AH$351+1,0),"","&gt;"&amp;VLOOKUP($C375,Besetzung!$B$2:$I$51,AH$351+1,0)&amp;" "&amp;$C375),
"sonst")))))</f>
        <v/>
      </c>
      <c r="AI375" s="37" t="str">
        <f>IF($C375="","",
IF(AI$352&lt;&gt;"",IF($D375="Genau",
           IF(COUNTIF(Dienstplan!AH$6:AH$55,$C375)=VLOOKUP($C375,Besetzung!$B$2:$I$51,$F$24,0),"","&lt;&gt;"&amp;VLOOKUP($C375,Besetzung!$B$2:$I$51,$F$24,0)&amp;" "&amp;$C375),
IF($D375="Mindestens",
           IF(COUNTIF(Dienstplan!AH$6:AH$55,$C375)&gt;=VLOOKUP($C375,Besetzung!$B$2:$I$51,$F$24,0),"","&lt;"&amp;VLOOKUP($C375,Besetzung!$B$2:$I$51,$F$24,0)&amp;" "&amp;$C375),
IF($D375="Höchstens",
           IF(COUNTIF(Dienstplan!AH$6:AH$55,$C375)&lt;=VLOOKUP($C375,Besetzung!$B$2:$I$51,$F$24,0),"","&gt;"&amp;VLOOKUP($C375,Besetzung!$B$2:$I$51,$F$24,0)&amp;" "&amp;$C375),
"sonst"))),
IF($D375="Genau",
           IF(COUNTIF(Dienstplan!AH$6:AH$55,$C375)=VLOOKUP($C375,Besetzung!$B$2:$I$51,AI$351+1,0),"","&lt;&gt;"&amp;VLOOKUP($C375,Besetzung!$B$2:$I$51,AI$351+1,0)&amp;" "&amp;$C375),
IF($D375="Mindestens",
           IF(COUNTIF(Dienstplan!AH$6:AH$55,$C375)&gt;=VLOOKUP($C375,Besetzung!$B$2:$I$51,AI$351+1,0),"","&lt;"&amp;VLOOKUP($C375,Besetzung!$B$2:$I$51,AI$351+1,0)&amp;" "&amp;$C375),
IF($D375="Höchstens",
           IF(COUNTIF(Dienstplan!AH$6:AH$55,$C375)&lt;=VLOOKUP($C375,Besetzung!$B$2:$I$51,AI$351+1,0),"","&gt;"&amp;VLOOKUP($C375,Besetzung!$B$2:$I$51,AI$351+1,0)&amp;" "&amp;$C375),
"sonst")))))</f>
        <v/>
      </c>
      <c r="AJ375" s="37" t="str">
        <f>IF($C375="","",
IF(AJ$352&lt;&gt;"",IF($D375="Genau",
           IF(COUNTIF(Dienstplan!AI$6:AI$55,$C375)=VLOOKUP($C375,Besetzung!$B$2:$I$51,$F$24,0),"","&lt;&gt;"&amp;VLOOKUP($C375,Besetzung!$B$2:$I$51,$F$24,0)&amp;" "&amp;$C375),
IF($D375="Mindestens",
           IF(COUNTIF(Dienstplan!AI$6:AI$55,$C375)&gt;=VLOOKUP($C375,Besetzung!$B$2:$I$51,$F$24,0),"","&lt;"&amp;VLOOKUP($C375,Besetzung!$B$2:$I$51,$F$24,0)&amp;" "&amp;$C375),
IF($D375="Höchstens",
           IF(COUNTIF(Dienstplan!AI$6:AI$55,$C375)&lt;=VLOOKUP($C375,Besetzung!$B$2:$I$51,$F$24,0),"","&gt;"&amp;VLOOKUP($C375,Besetzung!$B$2:$I$51,$F$24,0)&amp;" "&amp;$C375),
"sonst"))),
IF($D375="Genau",
           IF(COUNTIF(Dienstplan!AI$6:AI$55,$C375)=VLOOKUP($C375,Besetzung!$B$2:$I$51,AJ$351+1,0),"","&lt;&gt;"&amp;VLOOKUP($C375,Besetzung!$B$2:$I$51,AJ$351+1,0)&amp;" "&amp;$C375),
IF($D375="Mindestens",
           IF(COUNTIF(Dienstplan!AI$6:AI$55,$C375)&gt;=VLOOKUP($C375,Besetzung!$B$2:$I$51,AJ$351+1,0),"","&lt;"&amp;VLOOKUP($C375,Besetzung!$B$2:$I$51,AJ$351+1,0)&amp;" "&amp;$C375),
IF($D375="Höchstens",
           IF(COUNTIF(Dienstplan!AI$6:AI$55,$C375)&lt;=VLOOKUP($C375,Besetzung!$B$2:$I$51,AJ$351+1,0),"","&gt;"&amp;VLOOKUP($C375,Besetzung!$B$2:$I$51,AJ$351+1,0)&amp;" "&amp;$C375),
"sonst")))))</f>
        <v/>
      </c>
      <c r="AK375" s="32" t="str">
        <f>IF($C375="","",
IF(AK$352&lt;&gt;"",IF($D375="Genau",
           IF(COUNTIF(Dienstplan!AJ$6:AJ$55,$C375)=VLOOKUP($C375,Besetzung!$B$2:$I$51,$F$24,0),"","&lt;&gt;"&amp;VLOOKUP($C375,Besetzung!$B$2:$I$51,$F$24,0)&amp;" "&amp;$C375),
IF($D375="Mindestens",
           IF(COUNTIF(Dienstplan!AJ$6:AJ$55,$C375)&gt;=VLOOKUP($C375,Besetzung!$B$2:$I$51,$F$24,0),"","&lt;"&amp;VLOOKUP($C375,Besetzung!$B$2:$I$51,$F$24,0)&amp;" "&amp;$C375),
IF($D375="Höchstens",
           IF(COUNTIF(Dienstplan!AJ$6:AJ$55,$C375)&lt;=VLOOKUP($C375,Besetzung!$B$2:$I$51,$F$24,0),"","&gt;"&amp;VLOOKUP($C375,Besetzung!$B$2:$I$51,$F$24,0)&amp;" "&amp;$C375),
"sonst"))),
IF($D375="Genau",
           IF(COUNTIF(Dienstplan!AJ$6:AJ$55,$C375)=VLOOKUP($C375,Besetzung!$B$2:$I$51,AK$351+1,0),"","&lt;&gt;"&amp;VLOOKUP($C375,Besetzung!$B$2:$I$51,AK$351+1,0)&amp;" "&amp;$C375),
IF($D375="Mindestens",
           IF(COUNTIF(Dienstplan!AJ$6:AJ$55,$C375)&gt;=VLOOKUP($C375,Besetzung!$B$2:$I$51,AK$351+1,0),"","&lt;"&amp;VLOOKUP($C375,Besetzung!$B$2:$I$51,AK$351+1,0)&amp;" "&amp;$C375),
IF($D375="Höchstens",
           IF(COUNTIF(Dienstplan!AJ$6:AJ$55,$C375)&lt;=VLOOKUP($C375,Besetzung!$B$2:$I$51,AK$351+1,0),"","&gt;"&amp;VLOOKUP($C375,Besetzung!$B$2:$I$51,AK$351+1,0)&amp;" "&amp;$C375),
"sonst")))))</f>
        <v/>
      </c>
    </row>
    <row r="376" spans="1:37" x14ac:dyDescent="0.25">
      <c r="A376" s="82" t="str">
        <f>IF(Feiertage!D226&lt;&gt;"",Feiertage!B226,"")</f>
        <v/>
      </c>
      <c r="C376" s="31" t="str">
        <f>Besetzung!B24</f>
        <v/>
      </c>
      <c r="D376">
        <f>Besetzung!J24</f>
        <v>0</v>
      </c>
      <c r="G376" s="31" t="str">
        <f>IF($C376="","",
IF(G$352&lt;&gt;"",IF($D376="Genau",
           IF(COUNTIF(Dienstplan!F$6:F$55,$C376)=VLOOKUP($C376,Besetzung!$B$2:$I$51,$F$24,0),"","&lt;&gt;"&amp;VLOOKUP($C376,Besetzung!$B$2:$I$51,$F$24,0)&amp;" "&amp;$C376),
IF($D376="Mindestens",
           IF(COUNTIF(Dienstplan!F$6:F$55,$C376)&gt;=VLOOKUP($C376,Besetzung!$B$2:$I$51,$F$24,0),"","&lt;"&amp;VLOOKUP($C376,Besetzung!$B$2:$I$51,$F$24,0)&amp;" "&amp;$C376),
IF($D376="Höchstens",
           IF(COUNTIF(Dienstplan!F$6:F$55,$C376)&lt;=VLOOKUP($C376,Besetzung!$B$2:$I$51,$F$24,0),"","&gt;"&amp;VLOOKUP($C376,Besetzung!$B$2:$I$51,$F$24,0)&amp;" "&amp;$C376),
"sonst"))),
IF($D376="Genau",
           IF(COUNTIF(Dienstplan!F$6:F$55,$C376)=VLOOKUP($C376,Besetzung!$B$2:$I$51,G$351+1,0),"","&lt;&gt;"&amp;VLOOKUP($C376,Besetzung!$B$2:$I$51,G$351+1,0)&amp;" "&amp;$C376),
IF($D376="Mindestens",
           IF(COUNTIF(Dienstplan!F$6:F$55,$C376)&gt;=VLOOKUP($C376,Besetzung!$B$2:$I$51,G$351+1,0),"","&lt;"&amp;VLOOKUP($C376,Besetzung!$B$2:$I$51,G$351+1,0)&amp;" "&amp;$C376),
IF($D376="Höchstens",
           IF(COUNTIF(Dienstplan!F$6:F$55,$C376)&lt;=VLOOKUP($C376,Besetzung!$B$2:$I$51,G$351+1,0),"","&gt;"&amp;VLOOKUP($C376,Besetzung!$B$2:$I$51,G$351+1,0)&amp;" "&amp;$C376),
"sonst")))))</f>
        <v/>
      </c>
      <c r="H376" s="37" t="str">
        <f>IF($C376="","",
IF(H$352&lt;&gt;"",IF($D376="Genau",
           IF(COUNTIF(Dienstplan!G$6:G$55,$C376)=VLOOKUP($C376,Besetzung!$B$2:$I$51,$F$24,0),"","&lt;&gt;"&amp;VLOOKUP($C376,Besetzung!$B$2:$I$51,$F$24,0)&amp;" "&amp;$C376),
IF($D376="Mindestens",
           IF(COUNTIF(Dienstplan!G$6:G$55,$C376)&gt;=VLOOKUP($C376,Besetzung!$B$2:$I$51,$F$24,0),"","&lt;"&amp;VLOOKUP($C376,Besetzung!$B$2:$I$51,$F$24,0)&amp;" "&amp;$C376),
IF($D376="Höchstens",
           IF(COUNTIF(Dienstplan!G$6:G$55,$C376)&lt;=VLOOKUP($C376,Besetzung!$B$2:$I$51,$F$24,0),"","&gt;"&amp;VLOOKUP($C376,Besetzung!$B$2:$I$51,$F$24,0)&amp;" "&amp;$C376),
"sonst"))),
IF($D376="Genau",
           IF(COUNTIF(Dienstplan!G$6:G$55,$C376)=VLOOKUP($C376,Besetzung!$B$2:$I$51,H$351+1,0),"","&lt;&gt;"&amp;VLOOKUP($C376,Besetzung!$B$2:$I$51,H$351+1,0)&amp;" "&amp;$C376),
IF($D376="Mindestens",
           IF(COUNTIF(Dienstplan!G$6:G$55,$C376)&gt;=VLOOKUP($C376,Besetzung!$B$2:$I$51,H$351+1,0),"","&lt;"&amp;VLOOKUP($C376,Besetzung!$B$2:$I$51,H$351+1,0)&amp;" "&amp;$C376),
IF($D376="Höchstens",
           IF(COUNTIF(Dienstplan!G$6:G$55,$C376)&lt;=VLOOKUP($C376,Besetzung!$B$2:$I$51,H$351+1,0),"","&gt;"&amp;VLOOKUP($C376,Besetzung!$B$2:$I$51,H$351+1,0)&amp;" "&amp;$C376),
"sonst")))))</f>
        <v/>
      </c>
      <c r="I376" s="37" t="str">
        <f>IF($C376="","",
IF(I$352&lt;&gt;"",IF($D376="Genau",
           IF(COUNTIF(Dienstplan!H$6:H$55,$C376)=VLOOKUP($C376,Besetzung!$B$2:$I$51,$F$24,0),"","&lt;&gt;"&amp;VLOOKUP($C376,Besetzung!$B$2:$I$51,$F$24,0)&amp;" "&amp;$C376),
IF($D376="Mindestens",
           IF(COUNTIF(Dienstplan!H$6:H$55,$C376)&gt;=VLOOKUP($C376,Besetzung!$B$2:$I$51,$F$24,0),"","&lt;"&amp;VLOOKUP($C376,Besetzung!$B$2:$I$51,$F$24,0)&amp;" "&amp;$C376),
IF($D376="Höchstens",
           IF(COUNTIF(Dienstplan!H$6:H$55,$C376)&lt;=VLOOKUP($C376,Besetzung!$B$2:$I$51,$F$24,0),"","&gt;"&amp;VLOOKUP($C376,Besetzung!$B$2:$I$51,$F$24,0)&amp;" "&amp;$C376),
"sonst"))),
IF($D376="Genau",
           IF(COUNTIF(Dienstplan!H$6:H$55,$C376)=VLOOKUP($C376,Besetzung!$B$2:$I$51,I$351+1,0),"","&lt;&gt;"&amp;VLOOKUP($C376,Besetzung!$B$2:$I$51,I$351+1,0)&amp;" "&amp;$C376),
IF($D376="Mindestens",
           IF(COUNTIF(Dienstplan!H$6:H$55,$C376)&gt;=VLOOKUP($C376,Besetzung!$B$2:$I$51,I$351+1,0),"","&lt;"&amp;VLOOKUP($C376,Besetzung!$B$2:$I$51,I$351+1,0)&amp;" "&amp;$C376),
IF($D376="Höchstens",
           IF(COUNTIF(Dienstplan!H$6:H$55,$C376)&lt;=VLOOKUP($C376,Besetzung!$B$2:$I$51,I$351+1,0),"","&gt;"&amp;VLOOKUP($C376,Besetzung!$B$2:$I$51,I$351+1,0)&amp;" "&amp;$C376),
"sonst")))))</f>
        <v/>
      </c>
      <c r="J376" s="37" t="str">
        <f>IF($C376="","",
IF(J$352&lt;&gt;"",IF($D376="Genau",
           IF(COUNTIF(Dienstplan!I$6:I$55,$C376)=VLOOKUP($C376,Besetzung!$B$2:$I$51,$F$24,0),"","&lt;&gt;"&amp;VLOOKUP($C376,Besetzung!$B$2:$I$51,$F$24,0)&amp;" "&amp;$C376),
IF($D376="Mindestens",
           IF(COUNTIF(Dienstplan!I$6:I$55,$C376)&gt;=VLOOKUP($C376,Besetzung!$B$2:$I$51,$F$24,0),"","&lt;"&amp;VLOOKUP($C376,Besetzung!$B$2:$I$51,$F$24,0)&amp;" "&amp;$C376),
IF($D376="Höchstens",
           IF(COUNTIF(Dienstplan!I$6:I$55,$C376)&lt;=VLOOKUP($C376,Besetzung!$B$2:$I$51,$F$24,0),"","&gt;"&amp;VLOOKUP($C376,Besetzung!$B$2:$I$51,$F$24,0)&amp;" "&amp;$C376),
"sonst"))),
IF($D376="Genau",
           IF(COUNTIF(Dienstplan!I$6:I$55,$C376)=VLOOKUP($C376,Besetzung!$B$2:$I$51,J$351+1,0),"","&lt;&gt;"&amp;VLOOKUP($C376,Besetzung!$B$2:$I$51,J$351+1,0)&amp;" "&amp;$C376),
IF($D376="Mindestens",
           IF(COUNTIF(Dienstplan!I$6:I$55,$C376)&gt;=VLOOKUP($C376,Besetzung!$B$2:$I$51,J$351+1,0),"","&lt;"&amp;VLOOKUP($C376,Besetzung!$B$2:$I$51,J$351+1,0)&amp;" "&amp;$C376),
IF($D376="Höchstens",
           IF(COUNTIF(Dienstplan!I$6:I$55,$C376)&lt;=VLOOKUP($C376,Besetzung!$B$2:$I$51,J$351+1,0),"","&gt;"&amp;VLOOKUP($C376,Besetzung!$B$2:$I$51,J$351+1,0)&amp;" "&amp;$C376),
"sonst")))))</f>
        <v/>
      </c>
      <c r="K376" s="37" t="str">
        <f>IF($C376="","",
IF(K$352&lt;&gt;"",IF($D376="Genau",
           IF(COUNTIF(Dienstplan!J$6:J$55,$C376)=VLOOKUP($C376,Besetzung!$B$2:$I$51,$F$24,0),"","&lt;&gt;"&amp;VLOOKUP($C376,Besetzung!$B$2:$I$51,$F$24,0)&amp;" "&amp;$C376),
IF($D376="Mindestens",
           IF(COUNTIF(Dienstplan!J$6:J$55,$C376)&gt;=VLOOKUP($C376,Besetzung!$B$2:$I$51,$F$24,0),"","&lt;"&amp;VLOOKUP($C376,Besetzung!$B$2:$I$51,$F$24,0)&amp;" "&amp;$C376),
IF($D376="Höchstens",
           IF(COUNTIF(Dienstplan!J$6:J$55,$C376)&lt;=VLOOKUP($C376,Besetzung!$B$2:$I$51,$F$24,0),"","&gt;"&amp;VLOOKUP($C376,Besetzung!$B$2:$I$51,$F$24,0)&amp;" "&amp;$C376),
"sonst"))),
IF($D376="Genau",
           IF(COUNTIF(Dienstplan!J$6:J$55,$C376)=VLOOKUP($C376,Besetzung!$B$2:$I$51,K$351+1,0),"","&lt;&gt;"&amp;VLOOKUP($C376,Besetzung!$B$2:$I$51,K$351+1,0)&amp;" "&amp;$C376),
IF($D376="Mindestens",
           IF(COUNTIF(Dienstplan!J$6:J$55,$C376)&gt;=VLOOKUP($C376,Besetzung!$B$2:$I$51,K$351+1,0),"","&lt;"&amp;VLOOKUP($C376,Besetzung!$B$2:$I$51,K$351+1,0)&amp;" "&amp;$C376),
IF($D376="Höchstens",
           IF(COUNTIF(Dienstplan!J$6:J$55,$C376)&lt;=VLOOKUP($C376,Besetzung!$B$2:$I$51,K$351+1,0),"","&gt;"&amp;VLOOKUP($C376,Besetzung!$B$2:$I$51,K$351+1,0)&amp;" "&amp;$C376),
"sonst")))))</f>
        <v/>
      </c>
      <c r="L376" s="37" t="str">
        <f>IF($C376="","",
IF(L$352&lt;&gt;"",IF($D376="Genau",
           IF(COUNTIF(Dienstplan!K$6:K$55,$C376)=VLOOKUP($C376,Besetzung!$B$2:$I$51,$F$24,0),"","&lt;&gt;"&amp;VLOOKUP($C376,Besetzung!$B$2:$I$51,$F$24,0)&amp;" "&amp;$C376),
IF($D376="Mindestens",
           IF(COUNTIF(Dienstplan!K$6:K$55,$C376)&gt;=VLOOKUP($C376,Besetzung!$B$2:$I$51,$F$24,0),"","&lt;"&amp;VLOOKUP($C376,Besetzung!$B$2:$I$51,$F$24,0)&amp;" "&amp;$C376),
IF($D376="Höchstens",
           IF(COUNTIF(Dienstplan!K$6:K$55,$C376)&lt;=VLOOKUP($C376,Besetzung!$B$2:$I$51,$F$24,0),"","&gt;"&amp;VLOOKUP($C376,Besetzung!$B$2:$I$51,$F$24,0)&amp;" "&amp;$C376),
"sonst"))),
IF($D376="Genau",
           IF(COUNTIF(Dienstplan!K$6:K$55,$C376)=VLOOKUP($C376,Besetzung!$B$2:$I$51,L$351+1,0),"","&lt;&gt;"&amp;VLOOKUP($C376,Besetzung!$B$2:$I$51,L$351+1,0)&amp;" "&amp;$C376),
IF($D376="Mindestens",
           IF(COUNTIF(Dienstplan!K$6:K$55,$C376)&gt;=VLOOKUP($C376,Besetzung!$B$2:$I$51,L$351+1,0),"","&lt;"&amp;VLOOKUP($C376,Besetzung!$B$2:$I$51,L$351+1,0)&amp;" "&amp;$C376),
IF($D376="Höchstens",
           IF(COUNTIF(Dienstplan!K$6:K$55,$C376)&lt;=VLOOKUP($C376,Besetzung!$B$2:$I$51,L$351+1,0),"","&gt;"&amp;VLOOKUP($C376,Besetzung!$B$2:$I$51,L$351+1,0)&amp;" "&amp;$C376),
"sonst")))))</f>
        <v/>
      </c>
      <c r="M376" s="37" t="str">
        <f>IF($C376="","",
IF(M$352&lt;&gt;"",IF($D376="Genau",
           IF(COUNTIF(Dienstplan!L$6:L$55,$C376)=VLOOKUP($C376,Besetzung!$B$2:$I$51,$F$24,0),"","&lt;&gt;"&amp;VLOOKUP($C376,Besetzung!$B$2:$I$51,$F$24,0)&amp;" "&amp;$C376),
IF($D376="Mindestens",
           IF(COUNTIF(Dienstplan!L$6:L$55,$C376)&gt;=VLOOKUP($C376,Besetzung!$B$2:$I$51,$F$24,0),"","&lt;"&amp;VLOOKUP($C376,Besetzung!$B$2:$I$51,$F$24,0)&amp;" "&amp;$C376),
IF($D376="Höchstens",
           IF(COUNTIF(Dienstplan!L$6:L$55,$C376)&lt;=VLOOKUP($C376,Besetzung!$B$2:$I$51,$F$24,0),"","&gt;"&amp;VLOOKUP($C376,Besetzung!$B$2:$I$51,$F$24,0)&amp;" "&amp;$C376),
"sonst"))),
IF($D376="Genau",
           IF(COUNTIF(Dienstplan!L$6:L$55,$C376)=VLOOKUP($C376,Besetzung!$B$2:$I$51,M$351+1,0),"","&lt;&gt;"&amp;VLOOKUP($C376,Besetzung!$B$2:$I$51,M$351+1,0)&amp;" "&amp;$C376),
IF($D376="Mindestens",
           IF(COUNTIF(Dienstplan!L$6:L$55,$C376)&gt;=VLOOKUP($C376,Besetzung!$B$2:$I$51,M$351+1,0),"","&lt;"&amp;VLOOKUP($C376,Besetzung!$B$2:$I$51,M$351+1,0)&amp;" "&amp;$C376),
IF($D376="Höchstens",
           IF(COUNTIF(Dienstplan!L$6:L$55,$C376)&lt;=VLOOKUP($C376,Besetzung!$B$2:$I$51,M$351+1,0),"","&gt;"&amp;VLOOKUP($C376,Besetzung!$B$2:$I$51,M$351+1,0)&amp;" "&amp;$C376),
"sonst")))))</f>
        <v/>
      </c>
      <c r="N376" s="37" t="str">
        <f>IF($C376="","",
IF(N$352&lt;&gt;"",IF($D376="Genau",
           IF(COUNTIF(Dienstplan!M$6:M$55,$C376)=VLOOKUP($C376,Besetzung!$B$2:$I$51,$F$24,0),"","&lt;&gt;"&amp;VLOOKUP($C376,Besetzung!$B$2:$I$51,$F$24,0)&amp;" "&amp;$C376),
IF($D376="Mindestens",
           IF(COUNTIF(Dienstplan!M$6:M$55,$C376)&gt;=VLOOKUP($C376,Besetzung!$B$2:$I$51,$F$24,0),"","&lt;"&amp;VLOOKUP($C376,Besetzung!$B$2:$I$51,$F$24,0)&amp;" "&amp;$C376),
IF($D376="Höchstens",
           IF(COUNTIF(Dienstplan!M$6:M$55,$C376)&lt;=VLOOKUP($C376,Besetzung!$B$2:$I$51,$F$24,0),"","&gt;"&amp;VLOOKUP($C376,Besetzung!$B$2:$I$51,$F$24,0)&amp;" "&amp;$C376),
"sonst"))),
IF($D376="Genau",
           IF(COUNTIF(Dienstplan!M$6:M$55,$C376)=VLOOKUP($C376,Besetzung!$B$2:$I$51,N$351+1,0),"","&lt;&gt;"&amp;VLOOKUP($C376,Besetzung!$B$2:$I$51,N$351+1,0)&amp;" "&amp;$C376),
IF($D376="Mindestens",
           IF(COUNTIF(Dienstplan!M$6:M$55,$C376)&gt;=VLOOKUP($C376,Besetzung!$B$2:$I$51,N$351+1,0),"","&lt;"&amp;VLOOKUP($C376,Besetzung!$B$2:$I$51,N$351+1,0)&amp;" "&amp;$C376),
IF($D376="Höchstens",
           IF(COUNTIF(Dienstplan!M$6:M$55,$C376)&lt;=VLOOKUP($C376,Besetzung!$B$2:$I$51,N$351+1,0),"","&gt;"&amp;VLOOKUP($C376,Besetzung!$B$2:$I$51,N$351+1,0)&amp;" "&amp;$C376),
"sonst")))))</f>
        <v/>
      </c>
      <c r="O376" s="37" t="str">
        <f>IF($C376="","",
IF(O$352&lt;&gt;"",IF($D376="Genau",
           IF(COUNTIF(Dienstplan!N$6:N$55,$C376)=VLOOKUP($C376,Besetzung!$B$2:$I$51,$F$24,0),"","&lt;&gt;"&amp;VLOOKUP($C376,Besetzung!$B$2:$I$51,$F$24,0)&amp;" "&amp;$C376),
IF($D376="Mindestens",
           IF(COUNTIF(Dienstplan!N$6:N$55,$C376)&gt;=VLOOKUP($C376,Besetzung!$B$2:$I$51,$F$24,0),"","&lt;"&amp;VLOOKUP($C376,Besetzung!$B$2:$I$51,$F$24,0)&amp;" "&amp;$C376),
IF($D376="Höchstens",
           IF(COUNTIF(Dienstplan!N$6:N$55,$C376)&lt;=VLOOKUP($C376,Besetzung!$B$2:$I$51,$F$24,0),"","&gt;"&amp;VLOOKUP($C376,Besetzung!$B$2:$I$51,$F$24,0)&amp;" "&amp;$C376),
"sonst"))),
IF($D376="Genau",
           IF(COUNTIF(Dienstplan!N$6:N$55,$C376)=VLOOKUP($C376,Besetzung!$B$2:$I$51,O$351+1,0),"","&lt;&gt;"&amp;VLOOKUP($C376,Besetzung!$B$2:$I$51,O$351+1,0)&amp;" "&amp;$C376),
IF($D376="Mindestens",
           IF(COUNTIF(Dienstplan!N$6:N$55,$C376)&gt;=VLOOKUP($C376,Besetzung!$B$2:$I$51,O$351+1,0),"","&lt;"&amp;VLOOKUP($C376,Besetzung!$B$2:$I$51,O$351+1,0)&amp;" "&amp;$C376),
IF($D376="Höchstens",
           IF(COUNTIF(Dienstplan!N$6:N$55,$C376)&lt;=VLOOKUP($C376,Besetzung!$B$2:$I$51,O$351+1,0),"","&gt;"&amp;VLOOKUP($C376,Besetzung!$B$2:$I$51,O$351+1,0)&amp;" "&amp;$C376),
"sonst")))))</f>
        <v/>
      </c>
      <c r="P376" s="37" t="str">
        <f>IF($C376="","",
IF(P$352&lt;&gt;"",IF($D376="Genau",
           IF(COUNTIF(Dienstplan!O$6:O$55,$C376)=VLOOKUP($C376,Besetzung!$B$2:$I$51,$F$24,0),"","&lt;&gt;"&amp;VLOOKUP($C376,Besetzung!$B$2:$I$51,$F$24,0)&amp;" "&amp;$C376),
IF($D376="Mindestens",
           IF(COUNTIF(Dienstplan!O$6:O$55,$C376)&gt;=VLOOKUP($C376,Besetzung!$B$2:$I$51,$F$24,0),"","&lt;"&amp;VLOOKUP($C376,Besetzung!$B$2:$I$51,$F$24,0)&amp;" "&amp;$C376),
IF($D376="Höchstens",
           IF(COUNTIF(Dienstplan!O$6:O$55,$C376)&lt;=VLOOKUP($C376,Besetzung!$B$2:$I$51,$F$24,0),"","&gt;"&amp;VLOOKUP($C376,Besetzung!$B$2:$I$51,$F$24,0)&amp;" "&amp;$C376),
"sonst"))),
IF($D376="Genau",
           IF(COUNTIF(Dienstplan!O$6:O$55,$C376)=VLOOKUP($C376,Besetzung!$B$2:$I$51,P$351+1,0),"","&lt;&gt;"&amp;VLOOKUP($C376,Besetzung!$B$2:$I$51,P$351+1,0)&amp;" "&amp;$C376),
IF($D376="Mindestens",
           IF(COUNTIF(Dienstplan!O$6:O$55,$C376)&gt;=VLOOKUP($C376,Besetzung!$B$2:$I$51,P$351+1,0),"","&lt;"&amp;VLOOKUP($C376,Besetzung!$B$2:$I$51,P$351+1,0)&amp;" "&amp;$C376),
IF($D376="Höchstens",
           IF(COUNTIF(Dienstplan!O$6:O$55,$C376)&lt;=VLOOKUP($C376,Besetzung!$B$2:$I$51,P$351+1,0),"","&gt;"&amp;VLOOKUP($C376,Besetzung!$B$2:$I$51,P$351+1,0)&amp;" "&amp;$C376),
"sonst")))))</f>
        <v/>
      </c>
      <c r="Q376" s="37" t="str">
        <f>IF($C376="","",
IF(Q$352&lt;&gt;"",IF($D376="Genau",
           IF(COUNTIF(Dienstplan!P$6:P$55,$C376)=VLOOKUP($C376,Besetzung!$B$2:$I$51,$F$24,0),"","&lt;&gt;"&amp;VLOOKUP($C376,Besetzung!$B$2:$I$51,$F$24,0)&amp;" "&amp;$C376),
IF($D376="Mindestens",
           IF(COUNTIF(Dienstplan!P$6:P$55,$C376)&gt;=VLOOKUP($C376,Besetzung!$B$2:$I$51,$F$24,0),"","&lt;"&amp;VLOOKUP($C376,Besetzung!$B$2:$I$51,$F$24,0)&amp;" "&amp;$C376),
IF($D376="Höchstens",
           IF(COUNTIF(Dienstplan!P$6:P$55,$C376)&lt;=VLOOKUP($C376,Besetzung!$B$2:$I$51,$F$24,0),"","&gt;"&amp;VLOOKUP($C376,Besetzung!$B$2:$I$51,$F$24,0)&amp;" "&amp;$C376),
"sonst"))),
IF($D376="Genau",
           IF(COUNTIF(Dienstplan!P$6:P$55,$C376)=VLOOKUP($C376,Besetzung!$B$2:$I$51,Q$351+1,0),"","&lt;&gt;"&amp;VLOOKUP($C376,Besetzung!$B$2:$I$51,Q$351+1,0)&amp;" "&amp;$C376),
IF($D376="Mindestens",
           IF(COUNTIF(Dienstplan!P$6:P$55,$C376)&gt;=VLOOKUP($C376,Besetzung!$B$2:$I$51,Q$351+1,0),"","&lt;"&amp;VLOOKUP($C376,Besetzung!$B$2:$I$51,Q$351+1,0)&amp;" "&amp;$C376),
IF($D376="Höchstens",
           IF(COUNTIF(Dienstplan!P$6:P$55,$C376)&lt;=VLOOKUP($C376,Besetzung!$B$2:$I$51,Q$351+1,0),"","&gt;"&amp;VLOOKUP($C376,Besetzung!$B$2:$I$51,Q$351+1,0)&amp;" "&amp;$C376),
"sonst")))))</f>
        <v/>
      </c>
      <c r="R376" s="37" t="str">
        <f>IF($C376="","",
IF(R$352&lt;&gt;"",IF($D376="Genau",
           IF(COUNTIF(Dienstplan!Q$6:Q$55,$C376)=VLOOKUP($C376,Besetzung!$B$2:$I$51,$F$24,0),"","&lt;&gt;"&amp;VLOOKUP($C376,Besetzung!$B$2:$I$51,$F$24,0)&amp;" "&amp;$C376),
IF($D376="Mindestens",
           IF(COUNTIF(Dienstplan!Q$6:Q$55,$C376)&gt;=VLOOKUP($C376,Besetzung!$B$2:$I$51,$F$24,0),"","&lt;"&amp;VLOOKUP($C376,Besetzung!$B$2:$I$51,$F$24,0)&amp;" "&amp;$C376),
IF($D376="Höchstens",
           IF(COUNTIF(Dienstplan!Q$6:Q$55,$C376)&lt;=VLOOKUP($C376,Besetzung!$B$2:$I$51,$F$24,0),"","&gt;"&amp;VLOOKUP($C376,Besetzung!$B$2:$I$51,$F$24,0)&amp;" "&amp;$C376),
"sonst"))),
IF($D376="Genau",
           IF(COUNTIF(Dienstplan!Q$6:Q$55,$C376)=VLOOKUP($C376,Besetzung!$B$2:$I$51,R$351+1,0),"","&lt;&gt;"&amp;VLOOKUP($C376,Besetzung!$B$2:$I$51,R$351+1,0)&amp;" "&amp;$C376),
IF($D376="Mindestens",
           IF(COUNTIF(Dienstplan!Q$6:Q$55,$C376)&gt;=VLOOKUP($C376,Besetzung!$B$2:$I$51,R$351+1,0),"","&lt;"&amp;VLOOKUP($C376,Besetzung!$B$2:$I$51,R$351+1,0)&amp;" "&amp;$C376),
IF($D376="Höchstens",
           IF(COUNTIF(Dienstplan!Q$6:Q$55,$C376)&lt;=VLOOKUP($C376,Besetzung!$B$2:$I$51,R$351+1,0),"","&gt;"&amp;VLOOKUP($C376,Besetzung!$B$2:$I$51,R$351+1,0)&amp;" "&amp;$C376),
"sonst")))))</f>
        <v/>
      </c>
      <c r="S376" s="37" t="str">
        <f>IF($C376="","",
IF(S$352&lt;&gt;"",IF($D376="Genau",
           IF(COUNTIF(Dienstplan!R$6:R$55,$C376)=VLOOKUP($C376,Besetzung!$B$2:$I$51,$F$24,0),"","&lt;&gt;"&amp;VLOOKUP($C376,Besetzung!$B$2:$I$51,$F$24,0)&amp;" "&amp;$C376),
IF($D376="Mindestens",
           IF(COUNTIF(Dienstplan!R$6:R$55,$C376)&gt;=VLOOKUP($C376,Besetzung!$B$2:$I$51,$F$24,0),"","&lt;"&amp;VLOOKUP($C376,Besetzung!$B$2:$I$51,$F$24,0)&amp;" "&amp;$C376),
IF($D376="Höchstens",
           IF(COUNTIF(Dienstplan!R$6:R$55,$C376)&lt;=VLOOKUP($C376,Besetzung!$B$2:$I$51,$F$24,0),"","&gt;"&amp;VLOOKUP($C376,Besetzung!$B$2:$I$51,$F$24,0)&amp;" "&amp;$C376),
"sonst"))),
IF($D376="Genau",
           IF(COUNTIF(Dienstplan!R$6:R$55,$C376)=VLOOKUP($C376,Besetzung!$B$2:$I$51,S$351+1,0),"","&lt;&gt;"&amp;VLOOKUP($C376,Besetzung!$B$2:$I$51,S$351+1,0)&amp;" "&amp;$C376),
IF($D376="Mindestens",
           IF(COUNTIF(Dienstplan!R$6:R$55,$C376)&gt;=VLOOKUP($C376,Besetzung!$B$2:$I$51,S$351+1,0),"","&lt;"&amp;VLOOKUP($C376,Besetzung!$B$2:$I$51,S$351+1,0)&amp;" "&amp;$C376),
IF($D376="Höchstens",
           IF(COUNTIF(Dienstplan!R$6:R$55,$C376)&lt;=VLOOKUP($C376,Besetzung!$B$2:$I$51,S$351+1,0),"","&gt;"&amp;VLOOKUP($C376,Besetzung!$B$2:$I$51,S$351+1,0)&amp;" "&amp;$C376),
"sonst")))))</f>
        <v/>
      </c>
      <c r="T376" s="37" t="str">
        <f>IF($C376="","",
IF(T$352&lt;&gt;"",IF($D376="Genau",
           IF(COUNTIF(Dienstplan!S$6:S$55,$C376)=VLOOKUP($C376,Besetzung!$B$2:$I$51,$F$24,0),"","&lt;&gt;"&amp;VLOOKUP($C376,Besetzung!$B$2:$I$51,$F$24,0)&amp;" "&amp;$C376),
IF($D376="Mindestens",
           IF(COUNTIF(Dienstplan!S$6:S$55,$C376)&gt;=VLOOKUP($C376,Besetzung!$B$2:$I$51,$F$24,0),"","&lt;"&amp;VLOOKUP($C376,Besetzung!$B$2:$I$51,$F$24,0)&amp;" "&amp;$C376),
IF($D376="Höchstens",
           IF(COUNTIF(Dienstplan!S$6:S$55,$C376)&lt;=VLOOKUP($C376,Besetzung!$B$2:$I$51,$F$24,0),"","&gt;"&amp;VLOOKUP($C376,Besetzung!$B$2:$I$51,$F$24,0)&amp;" "&amp;$C376),
"sonst"))),
IF($D376="Genau",
           IF(COUNTIF(Dienstplan!S$6:S$55,$C376)=VLOOKUP($C376,Besetzung!$B$2:$I$51,T$351+1,0),"","&lt;&gt;"&amp;VLOOKUP($C376,Besetzung!$B$2:$I$51,T$351+1,0)&amp;" "&amp;$C376),
IF($D376="Mindestens",
           IF(COUNTIF(Dienstplan!S$6:S$55,$C376)&gt;=VLOOKUP($C376,Besetzung!$B$2:$I$51,T$351+1,0),"","&lt;"&amp;VLOOKUP($C376,Besetzung!$B$2:$I$51,T$351+1,0)&amp;" "&amp;$C376),
IF($D376="Höchstens",
           IF(COUNTIF(Dienstplan!S$6:S$55,$C376)&lt;=VLOOKUP($C376,Besetzung!$B$2:$I$51,T$351+1,0),"","&gt;"&amp;VLOOKUP($C376,Besetzung!$B$2:$I$51,T$351+1,0)&amp;" "&amp;$C376),
"sonst")))))</f>
        <v/>
      </c>
      <c r="U376" s="37" t="str">
        <f>IF($C376="","",
IF(U$352&lt;&gt;"",IF($D376="Genau",
           IF(COUNTIF(Dienstplan!T$6:T$55,$C376)=VLOOKUP($C376,Besetzung!$B$2:$I$51,$F$24,0),"","&lt;&gt;"&amp;VLOOKUP($C376,Besetzung!$B$2:$I$51,$F$24,0)&amp;" "&amp;$C376),
IF($D376="Mindestens",
           IF(COUNTIF(Dienstplan!T$6:T$55,$C376)&gt;=VLOOKUP($C376,Besetzung!$B$2:$I$51,$F$24,0),"","&lt;"&amp;VLOOKUP($C376,Besetzung!$B$2:$I$51,$F$24,0)&amp;" "&amp;$C376),
IF($D376="Höchstens",
           IF(COUNTIF(Dienstplan!T$6:T$55,$C376)&lt;=VLOOKUP($C376,Besetzung!$B$2:$I$51,$F$24,0),"","&gt;"&amp;VLOOKUP($C376,Besetzung!$B$2:$I$51,$F$24,0)&amp;" "&amp;$C376),
"sonst"))),
IF($D376="Genau",
           IF(COUNTIF(Dienstplan!T$6:T$55,$C376)=VLOOKUP($C376,Besetzung!$B$2:$I$51,U$351+1,0),"","&lt;&gt;"&amp;VLOOKUP($C376,Besetzung!$B$2:$I$51,U$351+1,0)&amp;" "&amp;$C376),
IF($D376="Mindestens",
           IF(COUNTIF(Dienstplan!T$6:T$55,$C376)&gt;=VLOOKUP($C376,Besetzung!$B$2:$I$51,U$351+1,0),"","&lt;"&amp;VLOOKUP($C376,Besetzung!$B$2:$I$51,U$351+1,0)&amp;" "&amp;$C376),
IF($D376="Höchstens",
           IF(COUNTIF(Dienstplan!T$6:T$55,$C376)&lt;=VLOOKUP($C376,Besetzung!$B$2:$I$51,U$351+1,0),"","&gt;"&amp;VLOOKUP($C376,Besetzung!$B$2:$I$51,U$351+1,0)&amp;" "&amp;$C376),
"sonst")))))</f>
        <v/>
      </c>
      <c r="V376" s="37" t="str">
        <f>IF($C376="","",
IF(V$352&lt;&gt;"",IF($D376="Genau",
           IF(COUNTIF(Dienstplan!U$6:U$55,$C376)=VLOOKUP($C376,Besetzung!$B$2:$I$51,$F$24,0),"","&lt;&gt;"&amp;VLOOKUP($C376,Besetzung!$B$2:$I$51,$F$24,0)&amp;" "&amp;$C376),
IF($D376="Mindestens",
           IF(COUNTIF(Dienstplan!U$6:U$55,$C376)&gt;=VLOOKUP($C376,Besetzung!$B$2:$I$51,$F$24,0),"","&lt;"&amp;VLOOKUP($C376,Besetzung!$B$2:$I$51,$F$24,0)&amp;" "&amp;$C376),
IF($D376="Höchstens",
           IF(COUNTIF(Dienstplan!U$6:U$55,$C376)&lt;=VLOOKUP($C376,Besetzung!$B$2:$I$51,$F$24,0),"","&gt;"&amp;VLOOKUP($C376,Besetzung!$B$2:$I$51,$F$24,0)&amp;" "&amp;$C376),
"sonst"))),
IF($D376="Genau",
           IF(COUNTIF(Dienstplan!U$6:U$55,$C376)=VLOOKUP($C376,Besetzung!$B$2:$I$51,V$351+1,0),"","&lt;&gt;"&amp;VLOOKUP($C376,Besetzung!$B$2:$I$51,V$351+1,0)&amp;" "&amp;$C376),
IF($D376="Mindestens",
           IF(COUNTIF(Dienstplan!U$6:U$55,$C376)&gt;=VLOOKUP($C376,Besetzung!$B$2:$I$51,V$351+1,0),"","&lt;"&amp;VLOOKUP($C376,Besetzung!$B$2:$I$51,V$351+1,0)&amp;" "&amp;$C376),
IF($D376="Höchstens",
           IF(COUNTIF(Dienstplan!U$6:U$55,$C376)&lt;=VLOOKUP($C376,Besetzung!$B$2:$I$51,V$351+1,0),"","&gt;"&amp;VLOOKUP($C376,Besetzung!$B$2:$I$51,V$351+1,0)&amp;" "&amp;$C376),
"sonst")))))</f>
        <v/>
      </c>
      <c r="W376" s="37" t="str">
        <f>IF($C376="","",
IF(W$352&lt;&gt;"",IF($D376="Genau",
           IF(COUNTIF(Dienstplan!V$6:V$55,$C376)=VLOOKUP($C376,Besetzung!$B$2:$I$51,$F$24,0),"","&lt;&gt;"&amp;VLOOKUP($C376,Besetzung!$B$2:$I$51,$F$24,0)&amp;" "&amp;$C376),
IF($D376="Mindestens",
           IF(COUNTIF(Dienstplan!V$6:V$55,$C376)&gt;=VLOOKUP($C376,Besetzung!$B$2:$I$51,$F$24,0),"","&lt;"&amp;VLOOKUP($C376,Besetzung!$B$2:$I$51,$F$24,0)&amp;" "&amp;$C376),
IF($D376="Höchstens",
           IF(COUNTIF(Dienstplan!V$6:V$55,$C376)&lt;=VLOOKUP($C376,Besetzung!$B$2:$I$51,$F$24,0),"","&gt;"&amp;VLOOKUP($C376,Besetzung!$B$2:$I$51,$F$24,0)&amp;" "&amp;$C376),
"sonst"))),
IF($D376="Genau",
           IF(COUNTIF(Dienstplan!V$6:V$55,$C376)=VLOOKUP($C376,Besetzung!$B$2:$I$51,W$351+1,0),"","&lt;&gt;"&amp;VLOOKUP($C376,Besetzung!$B$2:$I$51,W$351+1,0)&amp;" "&amp;$C376),
IF($D376="Mindestens",
           IF(COUNTIF(Dienstplan!V$6:V$55,$C376)&gt;=VLOOKUP($C376,Besetzung!$B$2:$I$51,W$351+1,0),"","&lt;"&amp;VLOOKUP($C376,Besetzung!$B$2:$I$51,W$351+1,0)&amp;" "&amp;$C376),
IF($D376="Höchstens",
           IF(COUNTIF(Dienstplan!V$6:V$55,$C376)&lt;=VLOOKUP($C376,Besetzung!$B$2:$I$51,W$351+1,0),"","&gt;"&amp;VLOOKUP($C376,Besetzung!$B$2:$I$51,W$351+1,0)&amp;" "&amp;$C376),
"sonst")))))</f>
        <v/>
      </c>
      <c r="X376" s="37" t="str">
        <f>IF($C376="","",
IF(X$352&lt;&gt;"",IF($D376="Genau",
           IF(COUNTIF(Dienstplan!W$6:W$55,$C376)=VLOOKUP($C376,Besetzung!$B$2:$I$51,$F$24,0),"","&lt;&gt;"&amp;VLOOKUP($C376,Besetzung!$B$2:$I$51,$F$24,0)&amp;" "&amp;$C376),
IF($D376="Mindestens",
           IF(COUNTIF(Dienstplan!W$6:W$55,$C376)&gt;=VLOOKUP($C376,Besetzung!$B$2:$I$51,$F$24,0),"","&lt;"&amp;VLOOKUP($C376,Besetzung!$B$2:$I$51,$F$24,0)&amp;" "&amp;$C376),
IF($D376="Höchstens",
           IF(COUNTIF(Dienstplan!W$6:W$55,$C376)&lt;=VLOOKUP($C376,Besetzung!$B$2:$I$51,$F$24,0),"","&gt;"&amp;VLOOKUP($C376,Besetzung!$B$2:$I$51,$F$24,0)&amp;" "&amp;$C376),
"sonst"))),
IF($D376="Genau",
           IF(COUNTIF(Dienstplan!W$6:W$55,$C376)=VLOOKUP($C376,Besetzung!$B$2:$I$51,X$351+1,0),"","&lt;&gt;"&amp;VLOOKUP($C376,Besetzung!$B$2:$I$51,X$351+1,0)&amp;" "&amp;$C376),
IF($D376="Mindestens",
           IF(COUNTIF(Dienstplan!W$6:W$55,$C376)&gt;=VLOOKUP($C376,Besetzung!$B$2:$I$51,X$351+1,0),"","&lt;"&amp;VLOOKUP($C376,Besetzung!$B$2:$I$51,X$351+1,0)&amp;" "&amp;$C376),
IF($D376="Höchstens",
           IF(COUNTIF(Dienstplan!W$6:W$55,$C376)&lt;=VLOOKUP($C376,Besetzung!$B$2:$I$51,X$351+1,0),"","&gt;"&amp;VLOOKUP($C376,Besetzung!$B$2:$I$51,X$351+1,0)&amp;" "&amp;$C376),
"sonst")))))</f>
        <v/>
      </c>
      <c r="Y376" s="37" t="str">
        <f>IF($C376="","",
IF(Y$352&lt;&gt;"",IF($D376="Genau",
           IF(COUNTIF(Dienstplan!X$6:X$55,$C376)=VLOOKUP($C376,Besetzung!$B$2:$I$51,$F$24,0),"","&lt;&gt;"&amp;VLOOKUP($C376,Besetzung!$B$2:$I$51,$F$24,0)&amp;" "&amp;$C376),
IF($D376="Mindestens",
           IF(COUNTIF(Dienstplan!X$6:X$55,$C376)&gt;=VLOOKUP($C376,Besetzung!$B$2:$I$51,$F$24,0),"","&lt;"&amp;VLOOKUP($C376,Besetzung!$B$2:$I$51,$F$24,0)&amp;" "&amp;$C376),
IF($D376="Höchstens",
           IF(COUNTIF(Dienstplan!X$6:X$55,$C376)&lt;=VLOOKUP($C376,Besetzung!$B$2:$I$51,$F$24,0),"","&gt;"&amp;VLOOKUP($C376,Besetzung!$B$2:$I$51,$F$24,0)&amp;" "&amp;$C376),
"sonst"))),
IF($D376="Genau",
           IF(COUNTIF(Dienstplan!X$6:X$55,$C376)=VLOOKUP($C376,Besetzung!$B$2:$I$51,Y$351+1,0),"","&lt;&gt;"&amp;VLOOKUP($C376,Besetzung!$B$2:$I$51,Y$351+1,0)&amp;" "&amp;$C376),
IF($D376="Mindestens",
           IF(COUNTIF(Dienstplan!X$6:X$55,$C376)&gt;=VLOOKUP($C376,Besetzung!$B$2:$I$51,Y$351+1,0),"","&lt;"&amp;VLOOKUP($C376,Besetzung!$B$2:$I$51,Y$351+1,0)&amp;" "&amp;$C376),
IF($D376="Höchstens",
           IF(COUNTIF(Dienstplan!X$6:X$55,$C376)&lt;=VLOOKUP($C376,Besetzung!$B$2:$I$51,Y$351+1,0),"","&gt;"&amp;VLOOKUP($C376,Besetzung!$B$2:$I$51,Y$351+1,0)&amp;" "&amp;$C376),
"sonst")))))</f>
        <v/>
      </c>
      <c r="Z376" s="37" t="str">
        <f>IF($C376="","",
IF(Z$352&lt;&gt;"",IF($D376="Genau",
           IF(COUNTIF(Dienstplan!Y$6:Y$55,$C376)=VLOOKUP($C376,Besetzung!$B$2:$I$51,$F$24,0),"","&lt;&gt;"&amp;VLOOKUP($C376,Besetzung!$B$2:$I$51,$F$24,0)&amp;" "&amp;$C376),
IF($D376="Mindestens",
           IF(COUNTIF(Dienstplan!Y$6:Y$55,$C376)&gt;=VLOOKUP($C376,Besetzung!$B$2:$I$51,$F$24,0),"","&lt;"&amp;VLOOKUP($C376,Besetzung!$B$2:$I$51,$F$24,0)&amp;" "&amp;$C376),
IF($D376="Höchstens",
           IF(COUNTIF(Dienstplan!Y$6:Y$55,$C376)&lt;=VLOOKUP($C376,Besetzung!$B$2:$I$51,$F$24,0),"","&gt;"&amp;VLOOKUP($C376,Besetzung!$B$2:$I$51,$F$24,0)&amp;" "&amp;$C376),
"sonst"))),
IF($D376="Genau",
           IF(COUNTIF(Dienstplan!Y$6:Y$55,$C376)=VLOOKUP($C376,Besetzung!$B$2:$I$51,Z$351+1,0),"","&lt;&gt;"&amp;VLOOKUP($C376,Besetzung!$B$2:$I$51,Z$351+1,0)&amp;" "&amp;$C376),
IF($D376="Mindestens",
           IF(COUNTIF(Dienstplan!Y$6:Y$55,$C376)&gt;=VLOOKUP($C376,Besetzung!$B$2:$I$51,Z$351+1,0),"","&lt;"&amp;VLOOKUP($C376,Besetzung!$B$2:$I$51,Z$351+1,0)&amp;" "&amp;$C376),
IF($D376="Höchstens",
           IF(COUNTIF(Dienstplan!Y$6:Y$55,$C376)&lt;=VLOOKUP($C376,Besetzung!$B$2:$I$51,Z$351+1,0),"","&gt;"&amp;VLOOKUP($C376,Besetzung!$B$2:$I$51,Z$351+1,0)&amp;" "&amp;$C376),
"sonst")))))</f>
        <v/>
      </c>
      <c r="AA376" s="37" t="str">
        <f>IF($C376="","",
IF(AA$352&lt;&gt;"",IF($D376="Genau",
           IF(COUNTIF(Dienstplan!Z$6:Z$55,$C376)=VLOOKUP($C376,Besetzung!$B$2:$I$51,$F$24,0),"","&lt;&gt;"&amp;VLOOKUP($C376,Besetzung!$B$2:$I$51,$F$24,0)&amp;" "&amp;$C376),
IF($D376="Mindestens",
           IF(COUNTIF(Dienstplan!Z$6:Z$55,$C376)&gt;=VLOOKUP($C376,Besetzung!$B$2:$I$51,$F$24,0),"","&lt;"&amp;VLOOKUP($C376,Besetzung!$B$2:$I$51,$F$24,0)&amp;" "&amp;$C376),
IF($D376="Höchstens",
           IF(COUNTIF(Dienstplan!Z$6:Z$55,$C376)&lt;=VLOOKUP($C376,Besetzung!$B$2:$I$51,$F$24,0),"","&gt;"&amp;VLOOKUP($C376,Besetzung!$B$2:$I$51,$F$24,0)&amp;" "&amp;$C376),
"sonst"))),
IF($D376="Genau",
           IF(COUNTIF(Dienstplan!Z$6:Z$55,$C376)=VLOOKUP($C376,Besetzung!$B$2:$I$51,AA$351+1,0),"","&lt;&gt;"&amp;VLOOKUP($C376,Besetzung!$B$2:$I$51,AA$351+1,0)&amp;" "&amp;$C376),
IF($D376="Mindestens",
           IF(COUNTIF(Dienstplan!Z$6:Z$55,$C376)&gt;=VLOOKUP($C376,Besetzung!$B$2:$I$51,AA$351+1,0),"","&lt;"&amp;VLOOKUP($C376,Besetzung!$B$2:$I$51,AA$351+1,0)&amp;" "&amp;$C376),
IF($D376="Höchstens",
           IF(COUNTIF(Dienstplan!Z$6:Z$55,$C376)&lt;=VLOOKUP($C376,Besetzung!$B$2:$I$51,AA$351+1,0),"","&gt;"&amp;VLOOKUP($C376,Besetzung!$B$2:$I$51,AA$351+1,0)&amp;" "&amp;$C376),
"sonst")))))</f>
        <v/>
      </c>
      <c r="AB376" s="37" t="str">
        <f>IF($C376="","",
IF(AB$352&lt;&gt;"",IF($D376="Genau",
           IF(COUNTIF(Dienstplan!AA$6:AA$55,$C376)=VLOOKUP($C376,Besetzung!$B$2:$I$51,$F$24,0),"","&lt;&gt;"&amp;VLOOKUP($C376,Besetzung!$B$2:$I$51,$F$24,0)&amp;" "&amp;$C376),
IF($D376="Mindestens",
           IF(COUNTIF(Dienstplan!AA$6:AA$55,$C376)&gt;=VLOOKUP($C376,Besetzung!$B$2:$I$51,$F$24,0),"","&lt;"&amp;VLOOKUP($C376,Besetzung!$B$2:$I$51,$F$24,0)&amp;" "&amp;$C376),
IF($D376="Höchstens",
           IF(COUNTIF(Dienstplan!AA$6:AA$55,$C376)&lt;=VLOOKUP($C376,Besetzung!$B$2:$I$51,$F$24,0),"","&gt;"&amp;VLOOKUP($C376,Besetzung!$B$2:$I$51,$F$24,0)&amp;" "&amp;$C376),
"sonst"))),
IF($D376="Genau",
           IF(COUNTIF(Dienstplan!AA$6:AA$55,$C376)=VLOOKUP($C376,Besetzung!$B$2:$I$51,AB$351+1,0),"","&lt;&gt;"&amp;VLOOKUP($C376,Besetzung!$B$2:$I$51,AB$351+1,0)&amp;" "&amp;$C376),
IF($D376="Mindestens",
           IF(COUNTIF(Dienstplan!AA$6:AA$55,$C376)&gt;=VLOOKUP($C376,Besetzung!$B$2:$I$51,AB$351+1,0),"","&lt;"&amp;VLOOKUP($C376,Besetzung!$B$2:$I$51,AB$351+1,0)&amp;" "&amp;$C376),
IF($D376="Höchstens",
           IF(COUNTIF(Dienstplan!AA$6:AA$55,$C376)&lt;=VLOOKUP($C376,Besetzung!$B$2:$I$51,AB$351+1,0),"","&gt;"&amp;VLOOKUP($C376,Besetzung!$B$2:$I$51,AB$351+1,0)&amp;" "&amp;$C376),
"sonst")))))</f>
        <v/>
      </c>
      <c r="AC376" s="37" t="str">
        <f>IF($C376="","",
IF(AC$352&lt;&gt;"",IF($D376="Genau",
           IF(COUNTIF(Dienstplan!AB$6:AB$55,$C376)=VLOOKUP($C376,Besetzung!$B$2:$I$51,$F$24,0),"","&lt;&gt;"&amp;VLOOKUP($C376,Besetzung!$B$2:$I$51,$F$24,0)&amp;" "&amp;$C376),
IF($D376="Mindestens",
           IF(COUNTIF(Dienstplan!AB$6:AB$55,$C376)&gt;=VLOOKUP($C376,Besetzung!$B$2:$I$51,$F$24,0),"","&lt;"&amp;VLOOKUP($C376,Besetzung!$B$2:$I$51,$F$24,0)&amp;" "&amp;$C376),
IF($D376="Höchstens",
           IF(COUNTIF(Dienstplan!AB$6:AB$55,$C376)&lt;=VLOOKUP($C376,Besetzung!$B$2:$I$51,$F$24,0),"","&gt;"&amp;VLOOKUP($C376,Besetzung!$B$2:$I$51,$F$24,0)&amp;" "&amp;$C376),
"sonst"))),
IF($D376="Genau",
           IF(COUNTIF(Dienstplan!AB$6:AB$55,$C376)=VLOOKUP($C376,Besetzung!$B$2:$I$51,AC$351+1,0),"","&lt;&gt;"&amp;VLOOKUP($C376,Besetzung!$B$2:$I$51,AC$351+1,0)&amp;" "&amp;$C376),
IF($D376="Mindestens",
           IF(COUNTIF(Dienstplan!AB$6:AB$55,$C376)&gt;=VLOOKUP($C376,Besetzung!$B$2:$I$51,AC$351+1,0),"","&lt;"&amp;VLOOKUP($C376,Besetzung!$B$2:$I$51,AC$351+1,0)&amp;" "&amp;$C376),
IF($D376="Höchstens",
           IF(COUNTIF(Dienstplan!AB$6:AB$55,$C376)&lt;=VLOOKUP($C376,Besetzung!$B$2:$I$51,AC$351+1,0),"","&gt;"&amp;VLOOKUP($C376,Besetzung!$B$2:$I$51,AC$351+1,0)&amp;" "&amp;$C376),
"sonst")))))</f>
        <v/>
      </c>
      <c r="AD376" s="37" t="str">
        <f>IF($C376="","",
IF(AD$352&lt;&gt;"",IF($D376="Genau",
           IF(COUNTIF(Dienstplan!AC$6:AC$55,$C376)=VLOOKUP($C376,Besetzung!$B$2:$I$51,$F$24,0),"","&lt;&gt;"&amp;VLOOKUP($C376,Besetzung!$B$2:$I$51,$F$24,0)&amp;" "&amp;$C376),
IF($D376="Mindestens",
           IF(COUNTIF(Dienstplan!AC$6:AC$55,$C376)&gt;=VLOOKUP($C376,Besetzung!$B$2:$I$51,$F$24,0),"","&lt;"&amp;VLOOKUP($C376,Besetzung!$B$2:$I$51,$F$24,0)&amp;" "&amp;$C376),
IF($D376="Höchstens",
           IF(COUNTIF(Dienstplan!AC$6:AC$55,$C376)&lt;=VLOOKUP($C376,Besetzung!$B$2:$I$51,$F$24,0),"","&gt;"&amp;VLOOKUP($C376,Besetzung!$B$2:$I$51,$F$24,0)&amp;" "&amp;$C376),
"sonst"))),
IF($D376="Genau",
           IF(COUNTIF(Dienstplan!AC$6:AC$55,$C376)=VLOOKUP($C376,Besetzung!$B$2:$I$51,AD$351+1,0),"","&lt;&gt;"&amp;VLOOKUP($C376,Besetzung!$B$2:$I$51,AD$351+1,0)&amp;" "&amp;$C376),
IF($D376="Mindestens",
           IF(COUNTIF(Dienstplan!AC$6:AC$55,$C376)&gt;=VLOOKUP($C376,Besetzung!$B$2:$I$51,AD$351+1,0),"","&lt;"&amp;VLOOKUP($C376,Besetzung!$B$2:$I$51,AD$351+1,0)&amp;" "&amp;$C376),
IF($D376="Höchstens",
           IF(COUNTIF(Dienstplan!AC$6:AC$55,$C376)&lt;=VLOOKUP($C376,Besetzung!$B$2:$I$51,AD$351+1,0),"","&gt;"&amp;VLOOKUP($C376,Besetzung!$B$2:$I$51,AD$351+1,0)&amp;" "&amp;$C376),
"sonst")))))</f>
        <v/>
      </c>
      <c r="AE376" s="37" t="str">
        <f>IF($C376="","",
IF(AE$352&lt;&gt;"",IF($D376="Genau",
           IF(COUNTIF(Dienstplan!AD$6:AD$55,$C376)=VLOOKUP($C376,Besetzung!$B$2:$I$51,$F$24,0),"","&lt;&gt;"&amp;VLOOKUP($C376,Besetzung!$B$2:$I$51,$F$24,0)&amp;" "&amp;$C376),
IF($D376="Mindestens",
           IF(COUNTIF(Dienstplan!AD$6:AD$55,$C376)&gt;=VLOOKUP($C376,Besetzung!$B$2:$I$51,$F$24,0),"","&lt;"&amp;VLOOKUP($C376,Besetzung!$B$2:$I$51,$F$24,0)&amp;" "&amp;$C376),
IF($D376="Höchstens",
           IF(COUNTIF(Dienstplan!AD$6:AD$55,$C376)&lt;=VLOOKUP($C376,Besetzung!$B$2:$I$51,$F$24,0),"","&gt;"&amp;VLOOKUP($C376,Besetzung!$B$2:$I$51,$F$24,0)&amp;" "&amp;$C376),
"sonst"))),
IF($D376="Genau",
           IF(COUNTIF(Dienstplan!AD$6:AD$55,$C376)=VLOOKUP($C376,Besetzung!$B$2:$I$51,AE$351+1,0),"","&lt;&gt;"&amp;VLOOKUP($C376,Besetzung!$B$2:$I$51,AE$351+1,0)&amp;" "&amp;$C376),
IF($D376="Mindestens",
           IF(COUNTIF(Dienstplan!AD$6:AD$55,$C376)&gt;=VLOOKUP($C376,Besetzung!$B$2:$I$51,AE$351+1,0),"","&lt;"&amp;VLOOKUP($C376,Besetzung!$B$2:$I$51,AE$351+1,0)&amp;" "&amp;$C376),
IF($D376="Höchstens",
           IF(COUNTIF(Dienstplan!AD$6:AD$55,$C376)&lt;=VLOOKUP($C376,Besetzung!$B$2:$I$51,AE$351+1,0),"","&gt;"&amp;VLOOKUP($C376,Besetzung!$B$2:$I$51,AE$351+1,0)&amp;" "&amp;$C376),
"sonst")))))</f>
        <v/>
      </c>
      <c r="AF376" s="37" t="str">
        <f>IF($C376="","",
IF(AF$352&lt;&gt;"",IF($D376="Genau",
           IF(COUNTIF(Dienstplan!AE$6:AE$55,$C376)=VLOOKUP($C376,Besetzung!$B$2:$I$51,$F$24,0),"","&lt;&gt;"&amp;VLOOKUP($C376,Besetzung!$B$2:$I$51,$F$24,0)&amp;" "&amp;$C376),
IF($D376="Mindestens",
           IF(COUNTIF(Dienstplan!AE$6:AE$55,$C376)&gt;=VLOOKUP($C376,Besetzung!$B$2:$I$51,$F$24,0),"","&lt;"&amp;VLOOKUP($C376,Besetzung!$B$2:$I$51,$F$24,0)&amp;" "&amp;$C376),
IF($D376="Höchstens",
           IF(COUNTIF(Dienstplan!AE$6:AE$55,$C376)&lt;=VLOOKUP($C376,Besetzung!$B$2:$I$51,$F$24,0),"","&gt;"&amp;VLOOKUP($C376,Besetzung!$B$2:$I$51,$F$24,0)&amp;" "&amp;$C376),
"sonst"))),
IF($D376="Genau",
           IF(COUNTIF(Dienstplan!AE$6:AE$55,$C376)=VLOOKUP($C376,Besetzung!$B$2:$I$51,AF$351+1,0),"","&lt;&gt;"&amp;VLOOKUP($C376,Besetzung!$B$2:$I$51,AF$351+1,0)&amp;" "&amp;$C376),
IF($D376="Mindestens",
           IF(COUNTIF(Dienstplan!AE$6:AE$55,$C376)&gt;=VLOOKUP($C376,Besetzung!$B$2:$I$51,AF$351+1,0),"","&lt;"&amp;VLOOKUP($C376,Besetzung!$B$2:$I$51,AF$351+1,0)&amp;" "&amp;$C376),
IF($D376="Höchstens",
           IF(COUNTIF(Dienstplan!AE$6:AE$55,$C376)&lt;=VLOOKUP($C376,Besetzung!$B$2:$I$51,AF$351+1,0),"","&gt;"&amp;VLOOKUP($C376,Besetzung!$B$2:$I$51,AF$351+1,0)&amp;" "&amp;$C376),
"sonst")))))</f>
        <v/>
      </c>
      <c r="AG376" s="37" t="str">
        <f>IF($C376="","",
IF(AG$352&lt;&gt;"",IF($D376="Genau",
           IF(COUNTIF(Dienstplan!AF$6:AF$55,$C376)=VLOOKUP($C376,Besetzung!$B$2:$I$51,$F$24,0),"","&lt;&gt;"&amp;VLOOKUP($C376,Besetzung!$B$2:$I$51,$F$24,0)&amp;" "&amp;$C376),
IF($D376="Mindestens",
           IF(COUNTIF(Dienstplan!AF$6:AF$55,$C376)&gt;=VLOOKUP($C376,Besetzung!$B$2:$I$51,$F$24,0),"","&lt;"&amp;VLOOKUP($C376,Besetzung!$B$2:$I$51,$F$24,0)&amp;" "&amp;$C376),
IF($D376="Höchstens",
           IF(COUNTIF(Dienstplan!AF$6:AF$55,$C376)&lt;=VLOOKUP($C376,Besetzung!$B$2:$I$51,$F$24,0),"","&gt;"&amp;VLOOKUP($C376,Besetzung!$B$2:$I$51,$F$24,0)&amp;" "&amp;$C376),
"sonst"))),
IF($D376="Genau",
           IF(COUNTIF(Dienstplan!AF$6:AF$55,$C376)=VLOOKUP($C376,Besetzung!$B$2:$I$51,AG$351+1,0),"","&lt;&gt;"&amp;VLOOKUP($C376,Besetzung!$B$2:$I$51,AG$351+1,0)&amp;" "&amp;$C376),
IF($D376="Mindestens",
           IF(COUNTIF(Dienstplan!AF$6:AF$55,$C376)&gt;=VLOOKUP($C376,Besetzung!$B$2:$I$51,AG$351+1,0),"","&lt;"&amp;VLOOKUP($C376,Besetzung!$B$2:$I$51,AG$351+1,0)&amp;" "&amp;$C376),
IF($D376="Höchstens",
           IF(COUNTIF(Dienstplan!AF$6:AF$55,$C376)&lt;=VLOOKUP($C376,Besetzung!$B$2:$I$51,AG$351+1,0),"","&gt;"&amp;VLOOKUP($C376,Besetzung!$B$2:$I$51,AG$351+1,0)&amp;" "&amp;$C376),
"sonst")))))</f>
        <v/>
      </c>
      <c r="AH376" s="37" t="str">
        <f>IF($C376="","",
IF(AH$352&lt;&gt;"",IF($D376="Genau",
           IF(COUNTIF(Dienstplan!AG$6:AG$55,$C376)=VLOOKUP($C376,Besetzung!$B$2:$I$51,$F$24,0),"","&lt;&gt;"&amp;VLOOKUP($C376,Besetzung!$B$2:$I$51,$F$24,0)&amp;" "&amp;$C376),
IF($D376="Mindestens",
           IF(COUNTIF(Dienstplan!AG$6:AG$55,$C376)&gt;=VLOOKUP($C376,Besetzung!$B$2:$I$51,$F$24,0),"","&lt;"&amp;VLOOKUP($C376,Besetzung!$B$2:$I$51,$F$24,0)&amp;" "&amp;$C376),
IF($D376="Höchstens",
           IF(COUNTIF(Dienstplan!AG$6:AG$55,$C376)&lt;=VLOOKUP($C376,Besetzung!$B$2:$I$51,$F$24,0),"","&gt;"&amp;VLOOKUP($C376,Besetzung!$B$2:$I$51,$F$24,0)&amp;" "&amp;$C376),
"sonst"))),
IF($D376="Genau",
           IF(COUNTIF(Dienstplan!AG$6:AG$55,$C376)=VLOOKUP($C376,Besetzung!$B$2:$I$51,AH$351+1,0),"","&lt;&gt;"&amp;VLOOKUP($C376,Besetzung!$B$2:$I$51,AH$351+1,0)&amp;" "&amp;$C376),
IF($D376="Mindestens",
           IF(COUNTIF(Dienstplan!AG$6:AG$55,$C376)&gt;=VLOOKUP($C376,Besetzung!$B$2:$I$51,AH$351+1,0),"","&lt;"&amp;VLOOKUP($C376,Besetzung!$B$2:$I$51,AH$351+1,0)&amp;" "&amp;$C376),
IF($D376="Höchstens",
           IF(COUNTIF(Dienstplan!AG$6:AG$55,$C376)&lt;=VLOOKUP($C376,Besetzung!$B$2:$I$51,AH$351+1,0),"","&gt;"&amp;VLOOKUP($C376,Besetzung!$B$2:$I$51,AH$351+1,0)&amp;" "&amp;$C376),
"sonst")))))</f>
        <v/>
      </c>
      <c r="AI376" s="37" t="str">
        <f>IF($C376="","",
IF(AI$352&lt;&gt;"",IF($D376="Genau",
           IF(COUNTIF(Dienstplan!AH$6:AH$55,$C376)=VLOOKUP($C376,Besetzung!$B$2:$I$51,$F$24,0),"","&lt;&gt;"&amp;VLOOKUP($C376,Besetzung!$B$2:$I$51,$F$24,0)&amp;" "&amp;$C376),
IF($D376="Mindestens",
           IF(COUNTIF(Dienstplan!AH$6:AH$55,$C376)&gt;=VLOOKUP($C376,Besetzung!$B$2:$I$51,$F$24,0),"","&lt;"&amp;VLOOKUP($C376,Besetzung!$B$2:$I$51,$F$24,0)&amp;" "&amp;$C376),
IF($D376="Höchstens",
           IF(COUNTIF(Dienstplan!AH$6:AH$55,$C376)&lt;=VLOOKUP($C376,Besetzung!$B$2:$I$51,$F$24,0),"","&gt;"&amp;VLOOKUP($C376,Besetzung!$B$2:$I$51,$F$24,0)&amp;" "&amp;$C376),
"sonst"))),
IF($D376="Genau",
           IF(COUNTIF(Dienstplan!AH$6:AH$55,$C376)=VLOOKUP($C376,Besetzung!$B$2:$I$51,AI$351+1,0),"","&lt;&gt;"&amp;VLOOKUP($C376,Besetzung!$B$2:$I$51,AI$351+1,0)&amp;" "&amp;$C376),
IF($D376="Mindestens",
           IF(COUNTIF(Dienstplan!AH$6:AH$55,$C376)&gt;=VLOOKUP($C376,Besetzung!$B$2:$I$51,AI$351+1,0),"","&lt;"&amp;VLOOKUP($C376,Besetzung!$B$2:$I$51,AI$351+1,0)&amp;" "&amp;$C376),
IF($D376="Höchstens",
           IF(COUNTIF(Dienstplan!AH$6:AH$55,$C376)&lt;=VLOOKUP($C376,Besetzung!$B$2:$I$51,AI$351+1,0),"","&gt;"&amp;VLOOKUP($C376,Besetzung!$B$2:$I$51,AI$351+1,0)&amp;" "&amp;$C376),
"sonst")))))</f>
        <v/>
      </c>
      <c r="AJ376" s="37" t="str">
        <f>IF($C376="","",
IF(AJ$352&lt;&gt;"",IF($D376="Genau",
           IF(COUNTIF(Dienstplan!AI$6:AI$55,$C376)=VLOOKUP($C376,Besetzung!$B$2:$I$51,$F$24,0),"","&lt;&gt;"&amp;VLOOKUP($C376,Besetzung!$B$2:$I$51,$F$24,0)&amp;" "&amp;$C376),
IF($D376="Mindestens",
           IF(COUNTIF(Dienstplan!AI$6:AI$55,$C376)&gt;=VLOOKUP($C376,Besetzung!$B$2:$I$51,$F$24,0),"","&lt;"&amp;VLOOKUP($C376,Besetzung!$B$2:$I$51,$F$24,0)&amp;" "&amp;$C376),
IF($D376="Höchstens",
           IF(COUNTIF(Dienstplan!AI$6:AI$55,$C376)&lt;=VLOOKUP($C376,Besetzung!$B$2:$I$51,$F$24,0),"","&gt;"&amp;VLOOKUP($C376,Besetzung!$B$2:$I$51,$F$24,0)&amp;" "&amp;$C376),
"sonst"))),
IF($D376="Genau",
           IF(COUNTIF(Dienstplan!AI$6:AI$55,$C376)=VLOOKUP($C376,Besetzung!$B$2:$I$51,AJ$351+1,0),"","&lt;&gt;"&amp;VLOOKUP($C376,Besetzung!$B$2:$I$51,AJ$351+1,0)&amp;" "&amp;$C376),
IF($D376="Mindestens",
           IF(COUNTIF(Dienstplan!AI$6:AI$55,$C376)&gt;=VLOOKUP($C376,Besetzung!$B$2:$I$51,AJ$351+1,0),"","&lt;"&amp;VLOOKUP($C376,Besetzung!$B$2:$I$51,AJ$351+1,0)&amp;" "&amp;$C376),
IF($D376="Höchstens",
           IF(COUNTIF(Dienstplan!AI$6:AI$55,$C376)&lt;=VLOOKUP($C376,Besetzung!$B$2:$I$51,AJ$351+1,0),"","&gt;"&amp;VLOOKUP($C376,Besetzung!$B$2:$I$51,AJ$351+1,0)&amp;" "&amp;$C376),
"sonst")))))</f>
        <v/>
      </c>
      <c r="AK376" s="32" t="str">
        <f>IF($C376="","",
IF(AK$352&lt;&gt;"",IF($D376="Genau",
           IF(COUNTIF(Dienstplan!AJ$6:AJ$55,$C376)=VLOOKUP($C376,Besetzung!$B$2:$I$51,$F$24,0),"","&lt;&gt;"&amp;VLOOKUP($C376,Besetzung!$B$2:$I$51,$F$24,0)&amp;" "&amp;$C376),
IF($D376="Mindestens",
           IF(COUNTIF(Dienstplan!AJ$6:AJ$55,$C376)&gt;=VLOOKUP($C376,Besetzung!$B$2:$I$51,$F$24,0),"","&lt;"&amp;VLOOKUP($C376,Besetzung!$B$2:$I$51,$F$24,0)&amp;" "&amp;$C376),
IF($D376="Höchstens",
           IF(COUNTIF(Dienstplan!AJ$6:AJ$55,$C376)&lt;=VLOOKUP($C376,Besetzung!$B$2:$I$51,$F$24,0),"","&gt;"&amp;VLOOKUP($C376,Besetzung!$B$2:$I$51,$F$24,0)&amp;" "&amp;$C376),
"sonst"))),
IF($D376="Genau",
           IF(COUNTIF(Dienstplan!AJ$6:AJ$55,$C376)=VLOOKUP($C376,Besetzung!$B$2:$I$51,AK$351+1,0),"","&lt;&gt;"&amp;VLOOKUP($C376,Besetzung!$B$2:$I$51,AK$351+1,0)&amp;" "&amp;$C376),
IF($D376="Mindestens",
           IF(COUNTIF(Dienstplan!AJ$6:AJ$55,$C376)&gt;=VLOOKUP($C376,Besetzung!$B$2:$I$51,AK$351+1,0),"","&lt;"&amp;VLOOKUP($C376,Besetzung!$B$2:$I$51,AK$351+1,0)&amp;" "&amp;$C376),
IF($D376="Höchstens",
           IF(COUNTIF(Dienstplan!AJ$6:AJ$55,$C376)&lt;=VLOOKUP($C376,Besetzung!$B$2:$I$51,AK$351+1,0),"","&gt;"&amp;VLOOKUP($C376,Besetzung!$B$2:$I$51,AK$351+1,0)&amp;" "&amp;$C376),
"sonst")))))</f>
        <v/>
      </c>
    </row>
    <row r="377" spans="1:37" x14ac:dyDescent="0.25">
      <c r="A377" s="82" t="str">
        <f>IF(Feiertage!D227&lt;&gt;"",Feiertage!B227,"")</f>
        <v/>
      </c>
      <c r="C377" s="31" t="str">
        <f>Besetzung!B25</f>
        <v/>
      </c>
      <c r="D377">
        <f>Besetzung!J25</f>
        <v>0</v>
      </c>
      <c r="G377" s="31" t="str">
        <f>IF($C377="","",
IF(G$352&lt;&gt;"",IF($D377="Genau",
           IF(COUNTIF(Dienstplan!F$6:F$55,$C377)=VLOOKUP($C377,Besetzung!$B$2:$I$51,$F$24,0),"","&lt;&gt;"&amp;VLOOKUP($C377,Besetzung!$B$2:$I$51,$F$24,0)&amp;" "&amp;$C377),
IF($D377="Mindestens",
           IF(COUNTIF(Dienstplan!F$6:F$55,$C377)&gt;=VLOOKUP($C377,Besetzung!$B$2:$I$51,$F$24,0),"","&lt;"&amp;VLOOKUP($C377,Besetzung!$B$2:$I$51,$F$24,0)&amp;" "&amp;$C377),
IF($D377="Höchstens",
           IF(COUNTIF(Dienstplan!F$6:F$55,$C377)&lt;=VLOOKUP($C377,Besetzung!$B$2:$I$51,$F$24,0),"","&gt;"&amp;VLOOKUP($C377,Besetzung!$B$2:$I$51,$F$24,0)&amp;" "&amp;$C377),
"sonst"))),
IF($D377="Genau",
           IF(COUNTIF(Dienstplan!F$6:F$55,$C377)=VLOOKUP($C377,Besetzung!$B$2:$I$51,G$351+1,0),"","&lt;&gt;"&amp;VLOOKUP($C377,Besetzung!$B$2:$I$51,G$351+1,0)&amp;" "&amp;$C377),
IF($D377="Mindestens",
           IF(COUNTIF(Dienstplan!F$6:F$55,$C377)&gt;=VLOOKUP($C377,Besetzung!$B$2:$I$51,G$351+1,0),"","&lt;"&amp;VLOOKUP($C377,Besetzung!$B$2:$I$51,G$351+1,0)&amp;" "&amp;$C377),
IF($D377="Höchstens",
           IF(COUNTIF(Dienstplan!F$6:F$55,$C377)&lt;=VLOOKUP($C377,Besetzung!$B$2:$I$51,G$351+1,0),"","&gt;"&amp;VLOOKUP($C377,Besetzung!$B$2:$I$51,G$351+1,0)&amp;" "&amp;$C377),
"sonst")))))</f>
        <v/>
      </c>
      <c r="H377" s="37" t="str">
        <f>IF($C377="","",
IF(H$352&lt;&gt;"",IF($D377="Genau",
           IF(COUNTIF(Dienstplan!G$6:G$55,$C377)=VLOOKUP($C377,Besetzung!$B$2:$I$51,$F$24,0),"","&lt;&gt;"&amp;VLOOKUP($C377,Besetzung!$B$2:$I$51,$F$24,0)&amp;" "&amp;$C377),
IF($D377="Mindestens",
           IF(COUNTIF(Dienstplan!G$6:G$55,$C377)&gt;=VLOOKUP($C377,Besetzung!$B$2:$I$51,$F$24,0),"","&lt;"&amp;VLOOKUP($C377,Besetzung!$B$2:$I$51,$F$24,0)&amp;" "&amp;$C377),
IF($D377="Höchstens",
           IF(COUNTIF(Dienstplan!G$6:G$55,$C377)&lt;=VLOOKUP($C377,Besetzung!$B$2:$I$51,$F$24,0),"","&gt;"&amp;VLOOKUP($C377,Besetzung!$B$2:$I$51,$F$24,0)&amp;" "&amp;$C377),
"sonst"))),
IF($D377="Genau",
           IF(COUNTIF(Dienstplan!G$6:G$55,$C377)=VLOOKUP($C377,Besetzung!$B$2:$I$51,H$351+1,0),"","&lt;&gt;"&amp;VLOOKUP($C377,Besetzung!$B$2:$I$51,H$351+1,0)&amp;" "&amp;$C377),
IF($D377="Mindestens",
           IF(COUNTIF(Dienstplan!G$6:G$55,$C377)&gt;=VLOOKUP($C377,Besetzung!$B$2:$I$51,H$351+1,0),"","&lt;"&amp;VLOOKUP($C377,Besetzung!$B$2:$I$51,H$351+1,0)&amp;" "&amp;$C377),
IF($D377="Höchstens",
           IF(COUNTIF(Dienstplan!G$6:G$55,$C377)&lt;=VLOOKUP($C377,Besetzung!$B$2:$I$51,H$351+1,0),"","&gt;"&amp;VLOOKUP($C377,Besetzung!$B$2:$I$51,H$351+1,0)&amp;" "&amp;$C377),
"sonst")))))</f>
        <v/>
      </c>
      <c r="I377" s="37" t="str">
        <f>IF($C377="","",
IF(I$352&lt;&gt;"",IF($D377="Genau",
           IF(COUNTIF(Dienstplan!H$6:H$55,$C377)=VLOOKUP($C377,Besetzung!$B$2:$I$51,$F$24,0),"","&lt;&gt;"&amp;VLOOKUP($C377,Besetzung!$B$2:$I$51,$F$24,0)&amp;" "&amp;$C377),
IF($D377="Mindestens",
           IF(COUNTIF(Dienstplan!H$6:H$55,$C377)&gt;=VLOOKUP($C377,Besetzung!$B$2:$I$51,$F$24,0),"","&lt;"&amp;VLOOKUP($C377,Besetzung!$B$2:$I$51,$F$24,0)&amp;" "&amp;$C377),
IF($D377="Höchstens",
           IF(COUNTIF(Dienstplan!H$6:H$55,$C377)&lt;=VLOOKUP($C377,Besetzung!$B$2:$I$51,$F$24,0),"","&gt;"&amp;VLOOKUP($C377,Besetzung!$B$2:$I$51,$F$24,0)&amp;" "&amp;$C377),
"sonst"))),
IF($D377="Genau",
           IF(COUNTIF(Dienstplan!H$6:H$55,$C377)=VLOOKUP($C377,Besetzung!$B$2:$I$51,I$351+1,0),"","&lt;&gt;"&amp;VLOOKUP($C377,Besetzung!$B$2:$I$51,I$351+1,0)&amp;" "&amp;$C377),
IF($D377="Mindestens",
           IF(COUNTIF(Dienstplan!H$6:H$55,$C377)&gt;=VLOOKUP($C377,Besetzung!$B$2:$I$51,I$351+1,0),"","&lt;"&amp;VLOOKUP($C377,Besetzung!$B$2:$I$51,I$351+1,0)&amp;" "&amp;$C377),
IF($D377="Höchstens",
           IF(COUNTIF(Dienstplan!H$6:H$55,$C377)&lt;=VLOOKUP($C377,Besetzung!$B$2:$I$51,I$351+1,0),"","&gt;"&amp;VLOOKUP($C377,Besetzung!$B$2:$I$51,I$351+1,0)&amp;" "&amp;$C377),
"sonst")))))</f>
        <v/>
      </c>
      <c r="J377" s="37" t="str">
        <f>IF($C377="","",
IF(J$352&lt;&gt;"",IF($D377="Genau",
           IF(COUNTIF(Dienstplan!I$6:I$55,$C377)=VLOOKUP($C377,Besetzung!$B$2:$I$51,$F$24,0),"","&lt;&gt;"&amp;VLOOKUP($C377,Besetzung!$B$2:$I$51,$F$24,0)&amp;" "&amp;$C377),
IF($D377="Mindestens",
           IF(COUNTIF(Dienstplan!I$6:I$55,$C377)&gt;=VLOOKUP($C377,Besetzung!$B$2:$I$51,$F$24,0),"","&lt;"&amp;VLOOKUP($C377,Besetzung!$B$2:$I$51,$F$24,0)&amp;" "&amp;$C377),
IF($D377="Höchstens",
           IF(COUNTIF(Dienstplan!I$6:I$55,$C377)&lt;=VLOOKUP($C377,Besetzung!$B$2:$I$51,$F$24,0),"","&gt;"&amp;VLOOKUP($C377,Besetzung!$B$2:$I$51,$F$24,0)&amp;" "&amp;$C377),
"sonst"))),
IF($D377="Genau",
           IF(COUNTIF(Dienstplan!I$6:I$55,$C377)=VLOOKUP($C377,Besetzung!$B$2:$I$51,J$351+1,0),"","&lt;&gt;"&amp;VLOOKUP($C377,Besetzung!$B$2:$I$51,J$351+1,0)&amp;" "&amp;$C377),
IF($D377="Mindestens",
           IF(COUNTIF(Dienstplan!I$6:I$55,$C377)&gt;=VLOOKUP($C377,Besetzung!$B$2:$I$51,J$351+1,0),"","&lt;"&amp;VLOOKUP($C377,Besetzung!$B$2:$I$51,J$351+1,0)&amp;" "&amp;$C377),
IF($D377="Höchstens",
           IF(COUNTIF(Dienstplan!I$6:I$55,$C377)&lt;=VLOOKUP($C377,Besetzung!$B$2:$I$51,J$351+1,0),"","&gt;"&amp;VLOOKUP($C377,Besetzung!$B$2:$I$51,J$351+1,0)&amp;" "&amp;$C377),
"sonst")))))</f>
        <v/>
      </c>
      <c r="K377" s="37" t="str">
        <f>IF($C377="","",
IF(K$352&lt;&gt;"",IF($D377="Genau",
           IF(COUNTIF(Dienstplan!J$6:J$55,$C377)=VLOOKUP($C377,Besetzung!$B$2:$I$51,$F$24,0),"","&lt;&gt;"&amp;VLOOKUP($C377,Besetzung!$B$2:$I$51,$F$24,0)&amp;" "&amp;$C377),
IF($D377="Mindestens",
           IF(COUNTIF(Dienstplan!J$6:J$55,$C377)&gt;=VLOOKUP($C377,Besetzung!$B$2:$I$51,$F$24,0),"","&lt;"&amp;VLOOKUP($C377,Besetzung!$B$2:$I$51,$F$24,0)&amp;" "&amp;$C377),
IF($D377="Höchstens",
           IF(COUNTIF(Dienstplan!J$6:J$55,$C377)&lt;=VLOOKUP($C377,Besetzung!$B$2:$I$51,$F$24,0),"","&gt;"&amp;VLOOKUP($C377,Besetzung!$B$2:$I$51,$F$24,0)&amp;" "&amp;$C377),
"sonst"))),
IF($D377="Genau",
           IF(COUNTIF(Dienstplan!J$6:J$55,$C377)=VLOOKUP($C377,Besetzung!$B$2:$I$51,K$351+1,0),"","&lt;&gt;"&amp;VLOOKUP($C377,Besetzung!$B$2:$I$51,K$351+1,0)&amp;" "&amp;$C377),
IF($D377="Mindestens",
           IF(COUNTIF(Dienstplan!J$6:J$55,$C377)&gt;=VLOOKUP($C377,Besetzung!$B$2:$I$51,K$351+1,0),"","&lt;"&amp;VLOOKUP($C377,Besetzung!$B$2:$I$51,K$351+1,0)&amp;" "&amp;$C377),
IF($D377="Höchstens",
           IF(COUNTIF(Dienstplan!J$6:J$55,$C377)&lt;=VLOOKUP($C377,Besetzung!$B$2:$I$51,K$351+1,0),"","&gt;"&amp;VLOOKUP($C377,Besetzung!$B$2:$I$51,K$351+1,0)&amp;" "&amp;$C377),
"sonst")))))</f>
        <v/>
      </c>
      <c r="L377" s="37" t="str">
        <f>IF($C377="","",
IF(L$352&lt;&gt;"",IF($D377="Genau",
           IF(COUNTIF(Dienstplan!K$6:K$55,$C377)=VLOOKUP($C377,Besetzung!$B$2:$I$51,$F$24,0),"","&lt;&gt;"&amp;VLOOKUP($C377,Besetzung!$B$2:$I$51,$F$24,0)&amp;" "&amp;$C377),
IF($D377="Mindestens",
           IF(COUNTIF(Dienstplan!K$6:K$55,$C377)&gt;=VLOOKUP($C377,Besetzung!$B$2:$I$51,$F$24,0),"","&lt;"&amp;VLOOKUP($C377,Besetzung!$B$2:$I$51,$F$24,0)&amp;" "&amp;$C377),
IF($D377="Höchstens",
           IF(COUNTIF(Dienstplan!K$6:K$55,$C377)&lt;=VLOOKUP($C377,Besetzung!$B$2:$I$51,$F$24,0),"","&gt;"&amp;VLOOKUP($C377,Besetzung!$B$2:$I$51,$F$24,0)&amp;" "&amp;$C377),
"sonst"))),
IF($D377="Genau",
           IF(COUNTIF(Dienstplan!K$6:K$55,$C377)=VLOOKUP($C377,Besetzung!$B$2:$I$51,L$351+1,0),"","&lt;&gt;"&amp;VLOOKUP($C377,Besetzung!$B$2:$I$51,L$351+1,0)&amp;" "&amp;$C377),
IF($D377="Mindestens",
           IF(COUNTIF(Dienstplan!K$6:K$55,$C377)&gt;=VLOOKUP($C377,Besetzung!$B$2:$I$51,L$351+1,0),"","&lt;"&amp;VLOOKUP($C377,Besetzung!$B$2:$I$51,L$351+1,0)&amp;" "&amp;$C377),
IF($D377="Höchstens",
           IF(COUNTIF(Dienstplan!K$6:K$55,$C377)&lt;=VLOOKUP($C377,Besetzung!$B$2:$I$51,L$351+1,0),"","&gt;"&amp;VLOOKUP($C377,Besetzung!$B$2:$I$51,L$351+1,0)&amp;" "&amp;$C377),
"sonst")))))</f>
        <v/>
      </c>
      <c r="M377" s="37" t="str">
        <f>IF($C377="","",
IF(M$352&lt;&gt;"",IF($D377="Genau",
           IF(COUNTIF(Dienstplan!L$6:L$55,$C377)=VLOOKUP($C377,Besetzung!$B$2:$I$51,$F$24,0),"","&lt;&gt;"&amp;VLOOKUP($C377,Besetzung!$B$2:$I$51,$F$24,0)&amp;" "&amp;$C377),
IF($D377="Mindestens",
           IF(COUNTIF(Dienstplan!L$6:L$55,$C377)&gt;=VLOOKUP($C377,Besetzung!$B$2:$I$51,$F$24,0),"","&lt;"&amp;VLOOKUP($C377,Besetzung!$B$2:$I$51,$F$24,0)&amp;" "&amp;$C377),
IF($D377="Höchstens",
           IF(COUNTIF(Dienstplan!L$6:L$55,$C377)&lt;=VLOOKUP($C377,Besetzung!$B$2:$I$51,$F$24,0),"","&gt;"&amp;VLOOKUP($C377,Besetzung!$B$2:$I$51,$F$24,0)&amp;" "&amp;$C377),
"sonst"))),
IF($D377="Genau",
           IF(COUNTIF(Dienstplan!L$6:L$55,$C377)=VLOOKUP($C377,Besetzung!$B$2:$I$51,M$351+1,0),"","&lt;&gt;"&amp;VLOOKUP($C377,Besetzung!$B$2:$I$51,M$351+1,0)&amp;" "&amp;$C377),
IF($D377="Mindestens",
           IF(COUNTIF(Dienstplan!L$6:L$55,$C377)&gt;=VLOOKUP($C377,Besetzung!$B$2:$I$51,M$351+1,0),"","&lt;"&amp;VLOOKUP($C377,Besetzung!$B$2:$I$51,M$351+1,0)&amp;" "&amp;$C377),
IF($D377="Höchstens",
           IF(COUNTIF(Dienstplan!L$6:L$55,$C377)&lt;=VLOOKUP($C377,Besetzung!$B$2:$I$51,M$351+1,0),"","&gt;"&amp;VLOOKUP($C377,Besetzung!$B$2:$I$51,M$351+1,0)&amp;" "&amp;$C377),
"sonst")))))</f>
        <v/>
      </c>
      <c r="N377" s="37" t="str">
        <f>IF($C377="","",
IF(N$352&lt;&gt;"",IF($D377="Genau",
           IF(COUNTIF(Dienstplan!M$6:M$55,$C377)=VLOOKUP($C377,Besetzung!$B$2:$I$51,$F$24,0),"","&lt;&gt;"&amp;VLOOKUP($C377,Besetzung!$B$2:$I$51,$F$24,0)&amp;" "&amp;$C377),
IF($D377="Mindestens",
           IF(COUNTIF(Dienstplan!M$6:M$55,$C377)&gt;=VLOOKUP($C377,Besetzung!$B$2:$I$51,$F$24,0),"","&lt;"&amp;VLOOKUP($C377,Besetzung!$B$2:$I$51,$F$24,0)&amp;" "&amp;$C377),
IF($D377="Höchstens",
           IF(COUNTIF(Dienstplan!M$6:M$55,$C377)&lt;=VLOOKUP($C377,Besetzung!$B$2:$I$51,$F$24,0),"","&gt;"&amp;VLOOKUP($C377,Besetzung!$B$2:$I$51,$F$24,0)&amp;" "&amp;$C377),
"sonst"))),
IF($D377="Genau",
           IF(COUNTIF(Dienstplan!M$6:M$55,$C377)=VLOOKUP($C377,Besetzung!$B$2:$I$51,N$351+1,0),"","&lt;&gt;"&amp;VLOOKUP($C377,Besetzung!$B$2:$I$51,N$351+1,0)&amp;" "&amp;$C377),
IF($D377="Mindestens",
           IF(COUNTIF(Dienstplan!M$6:M$55,$C377)&gt;=VLOOKUP($C377,Besetzung!$B$2:$I$51,N$351+1,0),"","&lt;"&amp;VLOOKUP($C377,Besetzung!$B$2:$I$51,N$351+1,0)&amp;" "&amp;$C377),
IF($D377="Höchstens",
           IF(COUNTIF(Dienstplan!M$6:M$55,$C377)&lt;=VLOOKUP($C377,Besetzung!$B$2:$I$51,N$351+1,0),"","&gt;"&amp;VLOOKUP($C377,Besetzung!$B$2:$I$51,N$351+1,0)&amp;" "&amp;$C377),
"sonst")))))</f>
        <v/>
      </c>
      <c r="O377" s="37" t="str">
        <f>IF($C377="","",
IF(O$352&lt;&gt;"",IF($D377="Genau",
           IF(COUNTIF(Dienstplan!N$6:N$55,$C377)=VLOOKUP($C377,Besetzung!$B$2:$I$51,$F$24,0),"","&lt;&gt;"&amp;VLOOKUP($C377,Besetzung!$B$2:$I$51,$F$24,0)&amp;" "&amp;$C377),
IF($D377="Mindestens",
           IF(COUNTIF(Dienstplan!N$6:N$55,$C377)&gt;=VLOOKUP($C377,Besetzung!$B$2:$I$51,$F$24,0),"","&lt;"&amp;VLOOKUP($C377,Besetzung!$B$2:$I$51,$F$24,0)&amp;" "&amp;$C377),
IF($D377="Höchstens",
           IF(COUNTIF(Dienstplan!N$6:N$55,$C377)&lt;=VLOOKUP($C377,Besetzung!$B$2:$I$51,$F$24,0),"","&gt;"&amp;VLOOKUP($C377,Besetzung!$B$2:$I$51,$F$24,0)&amp;" "&amp;$C377),
"sonst"))),
IF($D377="Genau",
           IF(COUNTIF(Dienstplan!N$6:N$55,$C377)=VLOOKUP($C377,Besetzung!$B$2:$I$51,O$351+1,0),"","&lt;&gt;"&amp;VLOOKUP($C377,Besetzung!$B$2:$I$51,O$351+1,0)&amp;" "&amp;$C377),
IF($D377="Mindestens",
           IF(COUNTIF(Dienstplan!N$6:N$55,$C377)&gt;=VLOOKUP($C377,Besetzung!$B$2:$I$51,O$351+1,0),"","&lt;"&amp;VLOOKUP($C377,Besetzung!$B$2:$I$51,O$351+1,0)&amp;" "&amp;$C377),
IF($D377="Höchstens",
           IF(COUNTIF(Dienstplan!N$6:N$55,$C377)&lt;=VLOOKUP($C377,Besetzung!$B$2:$I$51,O$351+1,0),"","&gt;"&amp;VLOOKUP($C377,Besetzung!$B$2:$I$51,O$351+1,0)&amp;" "&amp;$C377),
"sonst")))))</f>
        <v/>
      </c>
      <c r="P377" s="37" t="str">
        <f>IF($C377="","",
IF(P$352&lt;&gt;"",IF($D377="Genau",
           IF(COUNTIF(Dienstplan!O$6:O$55,$C377)=VLOOKUP($C377,Besetzung!$B$2:$I$51,$F$24,0),"","&lt;&gt;"&amp;VLOOKUP($C377,Besetzung!$B$2:$I$51,$F$24,0)&amp;" "&amp;$C377),
IF($D377="Mindestens",
           IF(COUNTIF(Dienstplan!O$6:O$55,$C377)&gt;=VLOOKUP($C377,Besetzung!$B$2:$I$51,$F$24,0),"","&lt;"&amp;VLOOKUP($C377,Besetzung!$B$2:$I$51,$F$24,0)&amp;" "&amp;$C377),
IF($D377="Höchstens",
           IF(COUNTIF(Dienstplan!O$6:O$55,$C377)&lt;=VLOOKUP($C377,Besetzung!$B$2:$I$51,$F$24,0),"","&gt;"&amp;VLOOKUP($C377,Besetzung!$B$2:$I$51,$F$24,0)&amp;" "&amp;$C377),
"sonst"))),
IF($D377="Genau",
           IF(COUNTIF(Dienstplan!O$6:O$55,$C377)=VLOOKUP($C377,Besetzung!$B$2:$I$51,P$351+1,0),"","&lt;&gt;"&amp;VLOOKUP($C377,Besetzung!$B$2:$I$51,P$351+1,0)&amp;" "&amp;$C377),
IF($D377="Mindestens",
           IF(COUNTIF(Dienstplan!O$6:O$55,$C377)&gt;=VLOOKUP($C377,Besetzung!$B$2:$I$51,P$351+1,0),"","&lt;"&amp;VLOOKUP($C377,Besetzung!$B$2:$I$51,P$351+1,0)&amp;" "&amp;$C377),
IF($D377="Höchstens",
           IF(COUNTIF(Dienstplan!O$6:O$55,$C377)&lt;=VLOOKUP($C377,Besetzung!$B$2:$I$51,P$351+1,0),"","&gt;"&amp;VLOOKUP($C377,Besetzung!$B$2:$I$51,P$351+1,0)&amp;" "&amp;$C377),
"sonst")))))</f>
        <v/>
      </c>
      <c r="Q377" s="37" t="str">
        <f>IF($C377="","",
IF(Q$352&lt;&gt;"",IF($D377="Genau",
           IF(COUNTIF(Dienstplan!P$6:P$55,$C377)=VLOOKUP($C377,Besetzung!$B$2:$I$51,$F$24,0),"","&lt;&gt;"&amp;VLOOKUP($C377,Besetzung!$B$2:$I$51,$F$24,0)&amp;" "&amp;$C377),
IF($D377="Mindestens",
           IF(COUNTIF(Dienstplan!P$6:P$55,$C377)&gt;=VLOOKUP($C377,Besetzung!$B$2:$I$51,$F$24,0),"","&lt;"&amp;VLOOKUP($C377,Besetzung!$B$2:$I$51,$F$24,0)&amp;" "&amp;$C377),
IF($D377="Höchstens",
           IF(COUNTIF(Dienstplan!P$6:P$55,$C377)&lt;=VLOOKUP($C377,Besetzung!$B$2:$I$51,$F$24,0),"","&gt;"&amp;VLOOKUP($C377,Besetzung!$B$2:$I$51,$F$24,0)&amp;" "&amp;$C377),
"sonst"))),
IF($D377="Genau",
           IF(COUNTIF(Dienstplan!P$6:P$55,$C377)=VLOOKUP($C377,Besetzung!$B$2:$I$51,Q$351+1,0),"","&lt;&gt;"&amp;VLOOKUP($C377,Besetzung!$B$2:$I$51,Q$351+1,0)&amp;" "&amp;$C377),
IF($D377="Mindestens",
           IF(COUNTIF(Dienstplan!P$6:P$55,$C377)&gt;=VLOOKUP($C377,Besetzung!$B$2:$I$51,Q$351+1,0),"","&lt;"&amp;VLOOKUP($C377,Besetzung!$B$2:$I$51,Q$351+1,0)&amp;" "&amp;$C377),
IF($D377="Höchstens",
           IF(COUNTIF(Dienstplan!P$6:P$55,$C377)&lt;=VLOOKUP($C377,Besetzung!$B$2:$I$51,Q$351+1,0),"","&gt;"&amp;VLOOKUP($C377,Besetzung!$B$2:$I$51,Q$351+1,0)&amp;" "&amp;$C377),
"sonst")))))</f>
        <v/>
      </c>
      <c r="R377" s="37" t="str">
        <f>IF($C377="","",
IF(R$352&lt;&gt;"",IF($D377="Genau",
           IF(COUNTIF(Dienstplan!Q$6:Q$55,$C377)=VLOOKUP($C377,Besetzung!$B$2:$I$51,$F$24,0),"","&lt;&gt;"&amp;VLOOKUP($C377,Besetzung!$B$2:$I$51,$F$24,0)&amp;" "&amp;$C377),
IF($D377="Mindestens",
           IF(COUNTIF(Dienstplan!Q$6:Q$55,$C377)&gt;=VLOOKUP($C377,Besetzung!$B$2:$I$51,$F$24,0),"","&lt;"&amp;VLOOKUP($C377,Besetzung!$B$2:$I$51,$F$24,0)&amp;" "&amp;$C377),
IF($D377="Höchstens",
           IF(COUNTIF(Dienstplan!Q$6:Q$55,$C377)&lt;=VLOOKUP($C377,Besetzung!$B$2:$I$51,$F$24,0),"","&gt;"&amp;VLOOKUP($C377,Besetzung!$B$2:$I$51,$F$24,0)&amp;" "&amp;$C377),
"sonst"))),
IF($D377="Genau",
           IF(COUNTIF(Dienstplan!Q$6:Q$55,$C377)=VLOOKUP($C377,Besetzung!$B$2:$I$51,R$351+1,0),"","&lt;&gt;"&amp;VLOOKUP($C377,Besetzung!$B$2:$I$51,R$351+1,0)&amp;" "&amp;$C377),
IF($D377="Mindestens",
           IF(COUNTIF(Dienstplan!Q$6:Q$55,$C377)&gt;=VLOOKUP($C377,Besetzung!$B$2:$I$51,R$351+1,0),"","&lt;"&amp;VLOOKUP($C377,Besetzung!$B$2:$I$51,R$351+1,0)&amp;" "&amp;$C377),
IF($D377="Höchstens",
           IF(COUNTIF(Dienstplan!Q$6:Q$55,$C377)&lt;=VLOOKUP($C377,Besetzung!$B$2:$I$51,R$351+1,0),"","&gt;"&amp;VLOOKUP($C377,Besetzung!$B$2:$I$51,R$351+1,0)&amp;" "&amp;$C377),
"sonst")))))</f>
        <v/>
      </c>
      <c r="S377" s="37" t="str">
        <f>IF($C377="","",
IF(S$352&lt;&gt;"",IF($D377="Genau",
           IF(COUNTIF(Dienstplan!R$6:R$55,$C377)=VLOOKUP($C377,Besetzung!$B$2:$I$51,$F$24,0),"","&lt;&gt;"&amp;VLOOKUP($C377,Besetzung!$B$2:$I$51,$F$24,0)&amp;" "&amp;$C377),
IF($D377="Mindestens",
           IF(COUNTIF(Dienstplan!R$6:R$55,$C377)&gt;=VLOOKUP($C377,Besetzung!$B$2:$I$51,$F$24,0),"","&lt;"&amp;VLOOKUP($C377,Besetzung!$B$2:$I$51,$F$24,0)&amp;" "&amp;$C377),
IF($D377="Höchstens",
           IF(COUNTIF(Dienstplan!R$6:R$55,$C377)&lt;=VLOOKUP($C377,Besetzung!$B$2:$I$51,$F$24,0),"","&gt;"&amp;VLOOKUP($C377,Besetzung!$B$2:$I$51,$F$24,0)&amp;" "&amp;$C377),
"sonst"))),
IF($D377="Genau",
           IF(COUNTIF(Dienstplan!R$6:R$55,$C377)=VLOOKUP($C377,Besetzung!$B$2:$I$51,S$351+1,0),"","&lt;&gt;"&amp;VLOOKUP($C377,Besetzung!$B$2:$I$51,S$351+1,0)&amp;" "&amp;$C377),
IF($D377="Mindestens",
           IF(COUNTIF(Dienstplan!R$6:R$55,$C377)&gt;=VLOOKUP($C377,Besetzung!$B$2:$I$51,S$351+1,0),"","&lt;"&amp;VLOOKUP($C377,Besetzung!$B$2:$I$51,S$351+1,0)&amp;" "&amp;$C377),
IF($D377="Höchstens",
           IF(COUNTIF(Dienstplan!R$6:R$55,$C377)&lt;=VLOOKUP($C377,Besetzung!$B$2:$I$51,S$351+1,0),"","&gt;"&amp;VLOOKUP($C377,Besetzung!$B$2:$I$51,S$351+1,0)&amp;" "&amp;$C377),
"sonst")))))</f>
        <v/>
      </c>
      <c r="T377" s="37" t="str">
        <f>IF($C377="","",
IF(T$352&lt;&gt;"",IF($D377="Genau",
           IF(COUNTIF(Dienstplan!S$6:S$55,$C377)=VLOOKUP($C377,Besetzung!$B$2:$I$51,$F$24,0),"","&lt;&gt;"&amp;VLOOKUP($C377,Besetzung!$B$2:$I$51,$F$24,0)&amp;" "&amp;$C377),
IF($D377="Mindestens",
           IF(COUNTIF(Dienstplan!S$6:S$55,$C377)&gt;=VLOOKUP($C377,Besetzung!$B$2:$I$51,$F$24,0),"","&lt;"&amp;VLOOKUP($C377,Besetzung!$B$2:$I$51,$F$24,0)&amp;" "&amp;$C377),
IF($D377="Höchstens",
           IF(COUNTIF(Dienstplan!S$6:S$55,$C377)&lt;=VLOOKUP($C377,Besetzung!$B$2:$I$51,$F$24,0),"","&gt;"&amp;VLOOKUP($C377,Besetzung!$B$2:$I$51,$F$24,0)&amp;" "&amp;$C377),
"sonst"))),
IF($D377="Genau",
           IF(COUNTIF(Dienstplan!S$6:S$55,$C377)=VLOOKUP($C377,Besetzung!$B$2:$I$51,T$351+1,0),"","&lt;&gt;"&amp;VLOOKUP($C377,Besetzung!$B$2:$I$51,T$351+1,0)&amp;" "&amp;$C377),
IF($D377="Mindestens",
           IF(COUNTIF(Dienstplan!S$6:S$55,$C377)&gt;=VLOOKUP($C377,Besetzung!$B$2:$I$51,T$351+1,0),"","&lt;"&amp;VLOOKUP($C377,Besetzung!$B$2:$I$51,T$351+1,0)&amp;" "&amp;$C377),
IF($D377="Höchstens",
           IF(COUNTIF(Dienstplan!S$6:S$55,$C377)&lt;=VLOOKUP($C377,Besetzung!$B$2:$I$51,T$351+1,0),"","&gt;"&amp;VLOOKUP($C377,Besetzung!$B$2:$I$51,T$351+1,0)&amp;" "&amp;$C377),
"sonst")))))</f>
        <v/>
      </c>
      <c r="U377" s="37" t="str">
        <f>IF($C377="","",
IF(U$352&lt;&gt;"",IF($D377="Genau",
           IF(COUNTIF(Dienstplan!T$6:T$55,$C377)=VLOOKUP($C377,Besetzung!$B$2:$I$51,$F$24,0),"","&lt;&gt;"&amp;VLOOKUP($C377,Besetzung!$B$2:$I$51,$F$24,0)&amp;" "&amp;$C377),
IF($D377="Mindestens",
           IF(COUNTIF(Dienstplan!T$6:T$55,$C377)&gt;=VLOOKUP($C377,Besetzung!$B$2:$I$51,$F$24,0),"","&lt;"&amp;VLOOKUP($C377,Besetzung!$B$2:$I$51,$F$24,0)&amp;" "&amp;$C377),
IF($D377="Höchstens",
           IF(COUNTIF(Dienstplan!T$6:T$55,$C377)&lt;=VLOOKUP($C377,Besetzung!$B$2:$I$51,$F$24,0),"","&gt;"&amp;VLOOKUP($C377,Besetzung!$B$2:$I$51,$F$24,0)&amp;" "&amp;$C377),
"sonst"))),
IF($D377="Genau",
           IF(COUNTIF(Dienstplan!T$6:T$55,$C377)=VLOOKUP($C377,Besetzung!$B$2:$I$51,U$351+1,0),"","&lt;&gt;"&amp;VLOOKUP($C377,Besetzung!$B$2:$I$51,U$351+1,0)&amp;" "&amp;$C377),
IF($D377="Mindestens",
           IF(COUNTIF(Dienstplan!T$6:T$55,$C377)&gt;=VLOOKUP($C377,Besetzung!$B$2:$I$51,U$351+1,0),"","&lt;"&amp;VLOOKUP($C377,Besetzung!$B$2:$I$51,U$351+1,0)&amp;" "&amp;$C377),
IF($D377="Höchstens",
           IF(COUNTIF(Dienstplan!T$6:T$55,$C377)&lt;=VLOOKUP($C377,Besetzung!$B$2:$I$51,U$351+1,0),"","&gt;"&amp;VLOOKUP($C377,Besetzung!$B$2:$I$51,U$351+1,0)&amp;" "&amp;$C377),
"sonst")))))</f>
        <v/>
      </c>
      <c r="V377" s="37" t="str">
        <f>IF($C377="","",
IF(V$352&lt;&gt;"",IF($D377="Genau",
           IF(COUNTIF(Dienstplan!U$6:U$55,$C377)=VLOOKUP($C377,Besetzung!$B$2:$I$51,$F$24,0),"","&lt;&gt;"&amp;VLOOKUP($C377,Besetzung!$B$2:$I$51,$F$24,0)&amp;" "&amp;$C377),
IF($D377="Mindestens",
           IF(COUNTIF(Dienstplan!U$6:U$55,$C377)&gt;=VLOOKUP($C377,Besetzung!$B$2:$I$51,$F$24,0),"","&lt;"&amp;VLOOKUP($C377,Besetzung!$B$2:$I$51,$F$24,0)&amp;" "&amp;$C377),
IF($D377="Höchstens",
           IF(COUNTIF(Dienstplan!U$6:U$55,$C377)&lt;=VLOOKUP($C377,Besetzung!$B$2:$I$51,$F$24,0),"","&gt;"&amp;VLOOKUP($C377,Besetzung!$B$2:$I$51,$F$24,0)&amp;" "&amp;$C377),
"sonst"))),
IF($D377="Genau",
           IF(COUNTIF(Dienstplan!U$6:U$55,$C377)=VLOOKUP($C377,Besetzung!$B$2:$I$51,V$351+1,0),"","&lt;&gt;"&amp;VLOOKUP($C377,Besetzung!$B$2:$I$51,V$351+1,0)&amp;" "&amp;$C377),
IF($D377="Mindestens",
           IF(COUNTIF(Dienstplan!U$6:U$55,$C377)&gt;=VLOOKUP($C377,Besetzung!$B$2:$I$51,V$351+1,0),"","&lt;"&amp;VLOOKUP($C377,Besetzung!$B$2:$I$51,V$351+1,0)&amp;" "&amp;$C377),
IF($D377="Höchstens",
           IF(COUNTIF(Dienstplan!U$6:U$55,$C377)&lt;=VLOOKUP($C377,Besetzung!$B$2:$I$51,V$351+1,0),"","&gt;"&amp;VLOOKUP($C377,Besetzung!$B$2:$I$51,V$351+1,0)&amp;" "&amp;$C377),
"sonst")))))</f>
        <v/>
      </c>
      <c r="W377" s="37" t="str">
        <f>IF($C377="","",
IF(W$352&lt;&gt;"",IF($D377="Genau",
           IF(COUNTIF(Dienstplan!V$6:V$55,$C377)=VLOOKUP($C377,Besetzung!$B$2:$I$51,$F$24,0),"","&lt;&gt;"&amp;VLOOKUP($C377,Besetzung!$B$2:$I$51,$F$24,0)&amp;" "&amp;$C377),
IF($D377="Mindestens",
           IF(COUNTIF(Dienstplan!V$6:V$55,$C377)&gt;=VLOOKUP($C377,Besetzung!$B$2:$I$51,$F$24,0),"","&lt;"&amp;VLOOKUP($C377,Besetzung!$B$2:$I$51,$F$24,0)&amp;" "&amp;$C377),
IF($D377="Höchstens",
           IF(COUNTIF(Dienstplan!V$6:V$55,$C377)&lt;=VLOOKUP($C377,Besetzung!$B$2:$I$51,$F$24,0),"","&gt;"&amp;VLOOKUP($C377,Besetzung!$B$2:$I$51,$F$24,0)&amp;" "&amp;$C377),
"sonst"))),
IF($D377="Genau",
           IF(COUNTIF(Dienstplan!V$6:V$55,$C377)=VLOOKUP($C377,Besetzung!$B$2:$I$51,W$351+1,0),"","&lt;&gt;"&amp;VLOOKUP($C377,Besetzung!$B$2:$I$51,W$351+1,0)&amp;" "&amp;$C377),
IF($D377="Mindestens",
           IF(COUNTIF(Dienstplan!V$6:V$55,$C377)&gt;=VLOOKUP($C377,Besetzung!$B$2:$I$51,W$351+1,0),"","&lt;"&amp;VLOOKUP($C377,Besetzung!$B$2:$I$51,W$351+1,0)&amp;" "&amp;$C377),
IF($D377="Höchstens",
           IF(COUNTIF(Dienstplan!V$6:V$55,$C377)&lt;=VLOOKUP($C377,Besetzung!$B$2:$I$51,W$351+1,0),"","&gt;"&amp;VLOOKUP($C377,Besetzung!$B$2:$I$51,W$351+1,0)&amp;" "&amp;$C377),
"sonst")))))</f>
        <v/>
      </c>
      <c r="X377" s="37" t="str">
        <f>IF($C377="","",
IF(X$352&lt;&gt;"",IF($D377="Genau",
           IF(COUNTIF(Dienstplan!W$6:W$55,$C377)=VLOOKUP($C377,Besetzung!$B$2:$I$51,$F$24,0),"","&lt;&gt;"&amp;VLOOKUP($C377,Besetzung!$B$2:$I$51,$F$24,0)&amp;" "&amp;$C377),
IF($D377="Mindestens",
           IF(COUNTIF(Dienstplan!W$6:W$55,$C377)&gt;=VLOOKUP($C377,Besetzung!$B$2:$I$51,$F$24,0),"","&lt;"&amp;VLOOKUP($C377,Besetzung!$B$2:$I$51,$F$24,0)&amp;" "&amp;$C377),
IF($D377="Höchstens",
           IF(COUNTIF(Dienstplan!W$6:W$55,$C377)&lt;=VLOOKUP($C377,Besetzung!$B$2:$I$51,$F$24,0),"","&gt;"&amp;VLOOKUP($C377,Besetzung!$B$2:$I$51,$F$24,0)&amp;" "&amp;$C377),
"sonst"))),
IF($D377="Genau",
           IF(COUNTIF(Dienstplan!W$6:W$55,$C377)=VLOOKUP($C377,Besetzung!$B$2:$I$51,X$351+1,0),"","&lt;&gt;"&amp;VLOOKUP($C377,Besetzung!$B$2:$I$51,X$351+1,0)&amp;" "&amp;$C377),
IF($D377="Mindestens",
           IF(COUNTIF(Dienstplan!W$6:W$55,$C377)&gt;=VLOOKUP($C377,Besetzung!$B$2:$I$51,X$351+1,0),"","&lt;"&amp;VLOOKUP($C377,Besetzung!$B$2:$I$51,X$351+1,0)&amp;" "&amp;$C377),
IF($D377="Höchstens",
           IF(COUNTIF(Dienstplan!W$6:W$55,$C377)&lt;=VLOOKUP($C377,Besetzung!$B$2:$I$51,X$351+1,0),"","&gt;"&amp;VLOOKUP($C377,Besetzung!$B$2:$I$51,X$351+1,0)&amp;" "&amp;$C377),
"sonst")))))</f>
        <v/>
      </c>
      <c r="Y377" s="37" t="str">
        <f>IF($C377="","",
IF(Y$352&lt;&gt;"",IF($D377="Genau",
           IF(COUNTIF(Dienstplan!X$6:X$55,$C377)=VLOOKUP($C377,Besetzung!$B$2:$I$51,$F$24,0),"","&lt;&gt;"&amp;VLOOKUP($C377,Besetzung!$B$2:$I$51,$F$24,0)&amp;" "&amp;$C377),
IF($D377="Mindestens",
           IF(COUNTIF(Dienstplan!X$6:X$55,$C377)&gt;=VLOOKUP($C377,Besetzung!$B$2:$I$51,$F$24,0),"","&lt;"&amp;VLOOKUP($C377,Besetzung!$B$2:$I$51,$F$24,0)&amp;" "&amp;$C377),
IF($D377="Höchstens",
           IF(COUNTIF(Dienstplan!X$6:X$55,$C377)&lt;=VLOOKUP($C377,Besetzung!$B$2:$I$51,$F$24,0),"","&gt;"&amp;VLOOKUP($C377,Besetzung!$B$2:$I$51,$F$24,0)&amp;" "&amp;$C377),
"sonst"))),
IF($D377="Genau",
           IF(COUNTIF(Dienstplan!X$6:X$55,$C377)=VLOOKUP($C377,Besetzung!$B$2:$I$51,Y$351+1,0),"","&lt;&gt;"&amp;VLOOKUP($C377,Besetzung!$B$2:$I$51,Y$351+1,0)&amp;" "&amp;$C377),
IF($D377="Mindestens",
           IF(COUNTIF(Dienstplan!X$6:X$55,$C377)&gt;=VLOOKUP($C377,Besetzung!$B$2:$I$51,Y$351+1,0),"","&lt;"&amp;VLOOKUP($C377,Besetzung!$B$2:$I$51,Y$351+1,0)&amp;" "&amp;$C377),
IF($D377="Höchstens",
           IF(COUNTIF(Dienstplan!X$6:X$55,$C377)&lt;=VLOOKUP($C377,Besetzung!$B$2:$I$51,Y$351+1,0),"","&gt;"&amp;VLOOKUP($C377,Besetzung!$B$2:$I$51,Y$351+1,0)&amp;" "&amp;$C377),
"sonst")))))</f>
        <v/>
      </c>
      <c r="Z377" s="37" t="str">
        <f>IF($C377="","",
IF(Z$352&lt;&gt;"",IF($D377="Genau",
           IF(COUNTIF(Dienstplan!Y$6:Y$55,$C377)=VLOOKUP($C377,Besetzung!$B$2:$I$51,$F$24,0),"","&lt;&gt;"&amp;VLOOKUP($C377,Besetzung!$B$2:$I$51,$F$24,0)&amp;" "&amp;$C377),
IF($D377="Mindestens",
           IF(COUNTIF(Dienstplan!Y$6:Y$55,$C377)&gt;=VLOOKUP($C377,Besetzung!$B$2:$I$51,$F$24,0),"","&lt;"&amp;VLOOKUP($C377,Besetzung!$B$2:$I$51,$F$24,0)&amp;" "&amp;$C377),
IF($D377="Höchstens",
           IF(COUNTIF(Dienstplan!Y$6:Y$55,$C377)&lt;=VLOOKUP($C377,Besetzung!$B$2:$I$51,$F$24,0),"","&gt;"&amp;VLOOKUP($C377,Besetzung!$B$2:$I$51,$F$24,0)&amp;" "&amp;$C377),
"sonst"))),
IF($D377="Genau",
           IF(COUNTIF(Dienstplan!Y$6:Y$55,$C377)=VLOOKUP($C377,Besetzung!$B$2:$I$51,Z$351+1,0),"","&lt;&gt;"&amp;VLOOKUP($C377,Besetzung!$B$2:$I$51,Z$351+1,0)&amp;" "&amp;$C377),
IF($D377="Mindestens",
           IF(COUNTIF(Dienstplan!Y$6:Y$55,$C377)&gt;=VLOOKUP($C377,Besetzung!$B$2:$I$51,Z$351+1,0),"","&lt;"&amp;VLOOKUP($C377,Besetzung!$B$2:$I$51,Z$351+1,0)&amp;" "&amp;$C377),
IF($D377="Höchstens",
           IF(COUNTIF(Dienstplan!Y$6:Y$55,$C377)&lt;=VLOOKUP($C377,Besetzung!$B$2:$I$51,Z$351+1,0),"","&gt;"&amp;VLOOKUP($C377,Besetzung!$B$2:$I$51,Z$351+1,0)&amp;" "&amp;$C377),
"sonst")))))</f>
        <v/>
      </c>
      <c r="AA377" s="37" t="str">
        <f>IF($C377="","",
IF(AA$352&lt;&gt;"",IF($D377="Genau",
           IF(COUNTIF(Dienstplan!Z$6:Z$55,$C377)=VLOOKUP($C377,Besetzung!$B$2:$I$51,$F$24,0),"","&lt;&gt;"&amp;VLOOKUP($C377,Besetzung!$B$2:$I$51,$F$24,0)&amp;" "&amp;$C377),
IF($D377="Mindestens",
           IF(COUNTIF(Dienstplan!Z$6:Z$55,$C377)&gt;=VLOOKUP($C377,Besetzung!$B$2:$I$51,$F$24,0),"","&lt;"&amp;VLOOKUP($C377,Besetzung!$B$2:$I$51,$F$24,0)&amp;" "&amp;$C377),
IF($D377="Höchstens",
           IF(COUNTIF(Dienstplan!Z$6:Z$55,$C377)&lt;=VLOOKUP($C377,Besetzung!$B$2:$I$51,$F$24,0),"","&gt;"&amp;VLOOKUP($C377,Besetzung!$B$2:$I$51,$F$24,0)&amp;" "&amp;$C377),
"sonst"))),
IF($D377="Genau",
           IF(COUNTIF(Dienstplan!Z$6:Z$55,$C377)=VLOOKUP($C377,Besetzung!$B$2:$I$51,AA$351+1,0),"","&lt;&gt;"&amp;VLOOKUP($C377,Besetzung!$B$2:$I$51,AA$351+1,0)&amp;" "&amp;$C377),
IF($D377="Mindestens",
           IF(COUNTIF(Dienstplan!Z$6:Z$55,$C377)&gt;=VLOOKUP($C377,Besetzung!$B$2:$I$51,AA$351+1,0),"","&lt;"&amp;VLOOKUP($C377,Besetzung!$B$2:$I$51,AA$351+1,0)&amp;" "&amp;$C377),
IF($D377="Höchstens",
           IF(COUNTIF(Dienstplan!Z$6:Z$55,$C377)&lt;=VLOOKUP($C377,Besetzung!$B$2:$I$51,AA$351+1,0),"","&gt;"&amp;VLOOKUP($C377,Besetzung!$B$2:$I$51,AA$351+1,0)&amp;" "&amp;$C377),
"sonst")))))</f>
        <v/>
      </c>
      <c r="AB377" s="37" t="str">
        <f>IF($C377="","",
IF(AB$352&lt;&gt;"",IF($D377="Genau",
           IF(COUNTIF(Dienstplan!AA$6:AA$55,$C377)=VLOOKUP($C377,Besetzung!$B$2:$I$51,$F$24,0),"","&lt;&gt;"&amp;VLOOKUP($C377,Besetzung!$B$2:$I$51,$F$24,0)&amp;" "&amp;$C377),
IF($D377="Mindestens",
           IF(COUNTIF(Dienstplan!AA$6:AA$55,$C377)&gt;=VLOOKUP($C377,Besetzung!$B$2:$I$51,$F$24,0),"","&lt;"&amp;VLOOKUP($C377,Besetzung!$B$2:$I$51,$F$24,0)&amp;" "&amp;$C377),
IF($D377="Höchstens",
           IF(COUNTIF(Dienstplan!AA$6:AA$55,$C377)&lt;=VLOOKUP($C377,Besetzung!$B$2:$I$51,$F$24,0),"","&gt;"&amp;VLOOKUP($C377,Besetzung!$B$2:$I$51,$F$24,0)&amp;" "&amp;$C377),
"sonst"))),
IF($D377="Genau",
           IF(COUNTIF(Dienstplan!AA$6:AA$55,$C377)=VLOOKUP($C377,Besetzung!$B$2:$I$51,AB$351+1,0),"","&lt;&gt;"&amp;VLOOKUP($C377,Besetzung!$B$2:$I$51,AB$351+1,0)&amp;" "&amp;$C377),
IF($D377="Mindestens",
           IF(COUNTIF(Dienstplan!AA$6:AA$55,$C377)&gt;=VLOOKUP($C377,Besetzung!$B$2:$I$51,AB$351+1,0),"","&lt;"&amp;VLOOKUP($C377,Besetzung!$B$2:$I$51,AB$351+1,0)&amp;" "&amp;$C377),
IF($D377="Höchstens",
           IF(COUNTIF(Dienstplan!AA$6:AA$55,$C377)&lt;=VLOOKUP($C377,Besetzung!$B$2:$I$51,AB$351+1,0),"","&gt;"&amp;VLOOKUP($C377,Besetzung!$B$2:$I$51,AB$351+1,0)&amp;" "&amp;$C377),
"sonst")))))</f>
        <v/>
      </c>
      <c r="AC377" s="37" t="str">
        <f>IF($C377="","",
IF(AC$352&lt;&gt;"",IF($D377="Genau",
           IF(COUNTIF(Dienstplan!AB$6:AB$55,$C377)=VLOOKUP($C377,Besetzung!$B$2:$I$51,$F$24,0),"","&lt;&gt;"&amp;VLOOKUP($C377,Besetzung!$B$2:$I$51,$F$24,0)&amp;" "&amp;$C377),
IF($D377="Mindestens",
           IF(COUNTIF(Dienstplan!AB$6:AB$55,$C377)&gt;=VLOOKUP($C377,Besetzung!$B$2:$I$51,$F$24,0),"","&lt;"&amp;VLOOKUP($C377,Besetzung!$B$2:$I$51,$F$24,0)&amp;" "&amp;$C377),
IF($D377="Höchstens",
           IF(COUNTIF(Dienstplan!AB$6:AB$55,$C377)&lt;=VLOOKUP($C377,Besetzung!$B$2:$I$51,$F$24,0),"","&gt;"&amp;VLOOKUP($C377,Besetzung!$B$2:$I$51,$F$24,0)&amp;" "&amp;$C377),
"sonst"))),
IF($D377="Genau",
           IF(COUNTIF(Dienstplan!AB$6:AB$55,$C377)=VLOOKUP($C377,Besetzung!$B$2:$I$51,AC$351+1,0),"","&lt;&gt;"&amp;VLOOKUP($C377,Besetzung!$B$2:$I$51,AC$351+1,0)&amp;" "&amp;$C377),
IF($D377="Mindestens",
           IF(COUNTIF(Dienstplan!AB$6:AB$55,$C377)&gt;=VLOOKUP($C377,Besetzung!$B$2:$I$51,AC$351+1,0),"","&lt;"&amp;VLOOKUP($C377,Besetzung!$B$2:$I$51,AC$351+1,0)&amp;" "&amp;$C377),
IF($D377="Höchstens",
           IF(COUNTIF(Dienstplan!AB$6:AB$55,$C377)&lt;=VLOOKUP($C377,Besetzung!$B$2:$I$51,AC$351+1,0),"","&gt;"&amp;VLOOKUP($C377,Besetzung!$B$2:$I$51,AC$351+1,0)&amp;" "&amp;$C377),
"sonst")))))</f>
        <v/>
      </c>
      <c r="AD377" s="37" t="str">
        <f>IF($C377="","",
IF(AD$352&lt;&gt;"",IF($D377="Genau",
           IF(COUNTIF(Dienstplan!AC$6:AC$55,$C377)=VLOOKUP($C377,Besetzung!$B$2:$I$51,$F$24,0),"","&lt;&gt;"&amp;VLOOKUP($C377,Besetzung!$B$2:$I$51,$F$24,0)&amp;" "&amp;$C377),
IF($D377="Mindestens",
           IF(COUNTIF(Dienstplan!AC$6:AC$55,$C377)&gt;=VLOOKUP($C377,Besetzung!$B$2:$I$51,$F$24,0),"","&lt;"&amp;VLOOKUP($C377,Besetzung!$B$2:$I$51,$F$24,0)&amp;" "&amp;$C377),
IF($D377="Höchstens",
           IF(COUNTIF(Dienstplan!AC$6:AC$55,$C377)&lt;=VLOOKUP($C377,Besetzung!$B$2:$I$51,$F$24,0),"","&gt;"&amp;VLOOKUP($C377,Besetzung!$B$2:$I$51,$F$24,0)&amp;" "&amp;$C377),
"sonst"))),
IF($D377="Genau",
           IF(COUNTIF(Dienstplan!AC$6:AC$55,$C377)=VLOOKUP($C377,Besetzung!$B$2:$I$51,AD$351+1,0),"","&lt;&gt;"&amp;VLOOKUP($C377,Besetzung!$B$2:$I$51,AD$351+1,0)&amp;" "&amp;$C377),
IF($D377="Mindestens",
           IF(COUNTIF(Dienstplan!AC$6:AC$55,$C377)&gt;=VLOOKUP($C377,Besetzung!$B$2:$I$51,AD$351+1,0),"","&lt;"&amp;VLOOKUP($C377,Besetzung!$B$2:$I$51,AD$351+1,0)&amp;" "&amp;$C377),
IF($D377="Höchstens",
           IF(COUNTIF(Dienstplan!AC$6:AC$55,$C377)&lt;=VLOOKUP($C377,Besetzung!$B$2:$I$51,AD$351+1,0),"","&gt;"&amp;VLOOKUP($C377,Besetzung!$B$2:$I$51,AD$351+1,0)&amp;" "&amp;$C377),
"sonst")))))</f>
        <v/>
      </c>
      <c r="AE377" s="37" t="str">
        <f>IF($C377="","",
IF(AE$352&lt;&gt;"",IF($D377="Genau",
           IF(COUNTIF(Dienstplan!AD$6:AD$55,$C377)=VLOOKUP($C377,Besetzung!$B$2:$I$51,$F$24,0),"","&lt;&gt;"&amp;VLOOKUP($C377,Besetzung!$B$2:$I$51,$F$24,0)&amp;" "&amp;$C377),
IF($D377="Mindestens",
           IF(COUNTIF(Dienstplan!AD$6:AD$55,$C377)&gt;=VLOOKUP($C377,Besetzung!$B$2:$I$51,$F$24,0),"","&lt;"&amp;VLOOKUP($C377,Besetzung!$B$2:$I$51,$F$24,0)&amp;" "&amp;$C377),
IF($D377="Höchstens",
           IF(COUNTIF(Dienstplan!AD$6:AD$55,$C377)&lt;=VLOOKUP($C377,Besetzung!$B$2:$I$51,$F$24,0),"","&gt;"&amp;VLOOKUP($C377,Besetzung!$B$2:$I$51,$F$24,0)&amp;" "&amp;$C377),
"sonst"))),
IF($D377="Genau",
           IF(COUNTIF(Dienstplan!AD$6:AD$55,$C377)=VLOOKUP($C377,Besetzung!$B$2:$I$51,AE$351+1,0),"","&lt;&gt;"&amp;VLOOKUP($C377,Besetzung!$B$2:$I$51,AE$351+1,0)&amp;" "&amp;$C377),
IF($D377="Mindestens",
           IF(COUNTIF(Dienstplan!AD$6:AD$55,$C377)&gt;=VLOOKUP($C377,Besetzung!$B$2:$I$51,AE$351+1,0),"","&lt;"&amp;VLOOKUP($C377,Besetzung!$B$2:$I$51,AE$351+1,0)&amp;" "&amp;$C377),
IF($D377="Höchstens",
           IF(COUNTIF(Dienstplan!AD$6:AD$55,$C377)&lt;=VLOOKUP($C377,Besetzung!$B$2:$I$51,AE$351+1,0),"","&gt;"&amp;VLOOKUP($C377,Besetzung!$B$2:$I$51,AE$351+1,0)&amp;" "&amp;$C377),
"sonst")))))</f>
        <v/>
      </c>
      <c r="AF377" s="37" t="str">
        <f>IF($C377="","",
IF(AF$352&lt;&gt;"",IF($D377="Genau",
           IF(COUNTIF(Dienstplan!AE$6:AE$55,$C377)=VLOOKUP($C377,Besetzung!$B$2:$I$51,$F$24,0),"","&lt;&gt;"&amp;VLOOKUP($C377,Besetzung!$B$2:$I$51,$F$24,0)&amp;" "&amp;$C377),
IF($D377="Mindestens",
           IF(COUNTIF(Dienstplan!AE$6:AE$55,$C377)&gt;=VLOOKUP($C377,Besetzung!$B$2:$I$51,$F$24,0),"","&lt;"&amp;VLOOKUP($C377,Besetzung!$B$2:$I$51,$F$24,0)&amp;" "&amp;$C377),
IF($D377="Höchstens",
           IF(COUNTIF(Dienstplan!AE$6:AE$55,$C377)&lt;=VLOOKUP($C377,Besetzung!$B$2:$I$51,$F$24,0),"","&gt;"&amp;VLOOKUP($C377,Besetzung!$B$2:$I$51,$F$24,0)&amp;" "&amp;$C377),
"sonst"))),
IF($D377="Genau",
           IF(COUNTIF(Dienstplan!AE$6:AE$55,$C377)=VLOOKUP($C377,Besetzung!$B$2:$I$51,AF$351+1,0),"","&lt;&gt;"&amp;VLOOKUP($C377,Besetzung!$B$2:$I$51,AF$351+1,0)&amp;" "&amp;$C377),
IF($D377="Mindestens",
           IF(COUNTIF(Dienstplan!AE$6:AE$55,$C377)&gt;=VLOOKUP($C377,Besetzung!$B$2:$I$51,AF$351+1,0),"","&lt;"&amp;VLOOKUP($C377,Besetzung!$B$2:$I$51,AF$351+1,0)&amp;" "&amp;$C377),
IF($D377="Höchstens",
           IF(COUNTIF(Dienstplan!AE$6:AE$55,$C377)&lt;=VLOOKUP($C377,Besetzung!$B$2:$I$51,AF$351+1,0),"","&gt;"&amp;VLOOKUP($C377,Besetzung!$B$2:$I$51,AF$351+1,0)&amp;" "&amp;$C377),
"sonst")))))</f>
        <v/>
      </c>
      <c r="AG377" s="37" t="str">
        <f>IF($C377="","",
IF(AG$352&lt;&gt;"",IF($D377="Genau",
           IF(COUNTIF(Dienstplan!AF$6:AF$55,$C377)=VLOOKUP($C377,Besetzung!$B$2:$I$51,$F$24,0),"","&lt;&gt;"&amp;VLOOKUP($C377,Besetzung!$B$2:$I$51,$F$24,0)&amp;" "&amp;$C377),
IF($D377="Mindestens",
           IF(COUNTIF(Dienstplan!AF$6:AF$55,$C377)&gt;=VLOOKUP($C377,Besetzung!$B$2:$I$51,$F$24,0),"","&lt;"&amp;VLOOKUP($C377,Besetzung!$B$2:$I$51,$F$24,0)&amp;" "&amp;$C377),
IF($D377="Höchstens",
           IF(COUNTIF(Dienstplan!AF$6:AF$55,$C377)&lt;=VLOOKUP($C377,Besetzung!$B$2:$I$51,$F$24,0),"","&gt;"&amp;VLOOKUP($C377,Besetzung!$B$2:$I$51,$F$24,0)&amp;" "&amp;$C377),
"sonst"))),
IF($D377="Genau",
           IF(COUNTIF(Dienstplan!AF$6:AF$55,$C377)=VLOOKUP($C377,Besetzung!$B$2:$I$51,AG$351+1,0),"","&lt;&gt;"&amp;VLOOKUP($C377,Besetzung!$B$2:$I$51,AG$351+1,0)&amp;" "&amp;$C377),
IF($D377="Mindestens",
           IF(COUNTIF(Dienstplan!AF$6:AF$55,$C377)&gt;=VLOOKUP($C377,Besetzung!$B$2:$I$51,AG$351+1,0),"","&lt;"&amp;VLOOKUP($C377,Besetzung!$B$2:$I$51,AG$351+1,0)&amp;" "&amp;$C377),
IF($D377="Höchstens",
           IF(COUNTIF(Dienstplan!AF$6:AF$55,$C377)&lt;=VLOOKUP($C377,Besetzung!$B$2:$I$51,AG$351+1,0),"","&gt;"&amp;VLOOKUP($C377,Besetzung!$B$2:$I$51,AG$351+1,0)&amp;" "&amp;$C377),
"sonst")))))</f>
        <v/>
      </c>
      <c r="AH377" s="37" t="str">
        <f>IF($C377="","",
IF(AH$352&lt;&gt;"",IF($D377="Genau",
           IF(COUNTIF(Dienstplan!AG$6:AG$55,$C377)=VLOOKUP($C377,Besetzung!$B$2:$I$51,$F$24,0),"","&lt;&gt;"&amp;VLOOKUP($C377,Besetzung!$B$2:$I$51,$F$24,0)&amp;" "&amp;$C377),
IF($D377="Mindestens",
           IF(COUNTIF(Dienstplan!AG$6:AG$55,$C377)&gt;=VLOOKUP($C377,Besetzung!$B$2:$I$51,$F$24,0),"","&lt;"&amp;VLOOKUP($C377,Besetzung!$B$2:$I$51,$F$24,0)&amp;" "&amp;$C377),
IF($D377="Höchstens",
           IF(COUNTIF(Dienstplan!AG$6:AG$55,$C377)&lt;=VLOOKUP($C377,Besetzung!$B$2:$I$51,$F$24,0),"","&gt;"&amp;VLOOKUP($C377,Besetzung!$B$2:$I$51,$F$24,0)&amp;" "&amp;$C377),
"sonst"))),
IF($D377="Genau",
           IF(COUNTIF(Dienstplan!AG$6:AG$55,$C377)=VLOOKUP($C377,Besetzung!$B$2:$I$51,AH$351+1,0),"","&lt;&gt;"&amp;VLOOKUP($C377,Besetzung!$B$2:$I$51,AH$351+1,0)&amp;" "&amp;$C377),
IF($D377="Mindestens",
           IF(COUNTIF(Dienstplan!AG$6:AG$55,$C377)&gt;=VLOOKUP($C377,Besetzung!$B$2:$I$51,AH$351+1,0),"","&lt;"&amp;VLOOKUP($C377,Besetzung!$B$2:$I$51,AH$351+1,0)&amp;" "&amp;$C377),
IF($D377="Höchstens",
           IF(COUNTIF(Dienstplan!AG$6:AG$55,$C377)&lt;=VLOOKUP($C377,Besetzung!$B$2:$I$51,AH$351+1,0),"","&gt;"&amp;VLOOKUP($C377,Besetzung!$B$2:$I$51,AH$351+1,0)&amp;" "&amp;$C377),
"sonst")))))</f>
        <v/>
      </c>
      <c r="AI377" s="37" t="str">
        <f>IF($C377="","",
IF(AI$352&lt;&gt;"",IF($D377="Genau",
           IF(COUNTIF(Dienstplan!AH$6:AH$55,$C377)=VLOOKUP($C377,Besetzung!$B$2:$I$51,$F$24,0),"","&lt;&gt;"&amp;VLOOKUP($C377,Besetzung!$B$2:$I$51,$F$24,0)&amp;" "&amp;$C377),
IF($D377="Mindestens",
           IF(COUNTIF(Dienstplan!AH$6:AH$55,$C377)&gt;=VLOOKUP($C377,Besetzung!$B$2:$I$51,$F$24,0),"","&lt;"&amp;VLOOKUP($C377,Besetzung!$B$2:$I$51,$F$24,0)&amp;" "&amp;$C377),
IF($D377="Höchstens",
           IF(COUNTIF(Dienstplan!AH$6:AH$55,$C377)&lt;=VLOOKUP($C377,Besetzung!$B$2:$I$51,$F$24,0),"","&gt;"&amp;VLOOKUP($C377,Besetzung!$B$2:$I$51,$F$24,0)&amp;" "&amp;$C377),
"sonst"))),
IF($D377="Genau",
           IF(COUNTIF(Dienstplan!AH$6:AH$55,$C377)=VLOOKUP($C377,Besetzung!$B$2:$I$51,AI$351+1,0),"","&lt;&gt;"&amp;VLOOKUP($C377,Besetzung!$B$2:$I$51,AI$351+1,0)&amp;" "&amp;$C377),
IF($D377="Mindestens",
           IF(COUNTIF(Dienstplan!AH$6:AH$55,$C377)&gt;=VLOOKUP($C377,Besetzung!$B$2:$I$51,AI$351+1,0),"","&lt;"&amp;VLOOKUP($C377,Besetzung!$B$2:$I$51,AI$351+1,0)&amp;" "&amp;$C377),
IF($D377="Höchstens",
           IF(COUNTIF(Dienstplan!AH$6:AH$55,$C377)&lt;=VLOOKUP($C377,Besetzung!$B$2:$I$51,AI$351+1,0),"","&gt;"&amp;VLOOKUP($C377,Besetzung!$B$2:$I$51,AI$351+1,0)&amp;" "&amp;$C377),
"sonst")))))</f>
        <v/>
      </c>
      <c r="AJ377" s="37" t="str">
        <f>IF($C377="","",
IF(AJ$352&lt;&gt;"",IF($D377="Genau",
           IF(COUNTIF(Dienstplan!AI$6:AI$55,$C377)=VLOOKUP($C377,Besetzung!$B$2:$I$51,$F$24,0),"","&lt;&gt;"&amp;VLOOKUP($C377,Besetzung!$B$2:$I$51,$F$24,0)&amp;" "&amp;$C377),
IF($D377="Mindestens",
           IF(COUNTIF(Dienstplan!AI$6:AI$55,$C377)&gt;=VLOOKUP($C377,Besetzung!$B$2:$I$51,$F$24,0),"","&lt;"&amp;VLOOKUP($C377,Besetzung!$B$2:$I$51,$F$24,0)&amp;" "&amp;$C377),
IF($D377="Höchstens",
           IF(COUNTIF(Dienstplan!AI$6:AI$55,$C377)&lt;=VLOOKUP($C377,Besetzung!$B$2:$I$51,$F$24,0),"","&gt;"&amp;VLOOKUP($C377,Besetzung!$B$2:$I$51,$F$24,0)&amp;" "&amp;$C377),
"sonst"))),
IF($D377="Genau",
           IF(COUNTIF(Dienstplan!AI$6:AI$55,$C377)=VLOOKUP($C377,Besetzung!$B$2:$I$51,AJ$351+1,0),"","&lt;&gt;"&amp;VLOOKUP($C377,Besetzung!$B$2:$I$51,AJ$351+1,0)&amp;" "&amp;$C377),
IF($D377="Mindestens",
           IF(COUNTIF(Dienstplan!AI$6:AI$55,$C377)&gt;=VLOOKUP($C377,Besetzung!$B$2:$I$51,AJ$351+1,0),"","&lt;"&amp;VLOOKUP($C377,Besetzung!$B$2:$I$51,AJ$351+1,0)&amp;" "&amp;$C377),
IF($D377="Höchstens",
           IF(COUNTIF(Dienstplan!AI$6:AI$55,$C377)&lt;=VLOOKUP($C377,Besetzung!$B$2:$I$51,AJ$351+1,0),"","&gt;"&amp;VLOOKUP($C377,Besetzung!$B$2:$I$51,AJ$351+1,0)&amp;" "&amp;$C377),
"sonst")))))</f>
        <v/>
      </c>
      <c r="AK377" s="32" t="str">
        <f>IF($C377="","",
IF(AK$352&lt;&gt;"",IF($D377="Genau",
           IF(COUNTIF(Dienstplan!AJ$6:AJ$55,$C377)=VLOOKUP($C377,Besetzung!$B$2:$I$51,$F$24,0),"","&lt;&gt;"&amp;VLOOKUP($C377,Besetzung!$B$2:$I$51,$F$24,0)&amp;" "&amp;$C377),
IF($D377="Mindestens",
           IF(COUNTIF(Dienstplan!AJ$6:AJ$55,$C377)&gt;=VLOOKUP($C377,Besetzung!$B$2:$I$51,$F$24,0),"","&lt;"&amp;VLOOKUP($C377,Besetzung!$B$2:$I$51,$F$24,0)&amp;" "&amp;$C377),
IF($D377="Höchstens",
           IF(COUNTIF(Dienstplan!AJ$6:AJ$55,$C377)&lt;=VLOOKUP($C377,Besetzung!$B$2:$I$51,$F$24,0),"","&gt;"&amp;VLOOKUP($C377,Besetzung!$B$2:$I$51,$F$24,0)&amp;" "&amp;$C377),
"sonst"))),
IF($D377="Genau",
           IF(COUNTIF(Dienstplan!AJ$6:AJ$55,$C377)=VLOOKUP($C377,Besetzung!$B$2:$I$51,AK$351+1,0),"","&lt;&gt;"&amp;VLOOKUP($C377,Besetzung!$B$2:$I$51,AK$351+1,0)&amp;" "&amp;$C377),
IF($D377="Mindestens",
           IF(COUNTIF(Dienstplan!AJ$6:AJ$55,$C377)&gt;=VLOOKUP($C377,Besetzung!$B$2:$I$51,AK$351+1,0),"","&lt;"&amp;VLOOKUP($C377,Besetzung!$B$2:$I$51,AK$351+1,0)&amp;" "&amp;$C377),
IF($D377="Höchstens",
           IF(COUNTIF(Dienstplan!AJ$6:AJ$55,$C377)&lt;=VLOOKUP($C377,Besetzung!$B$2:$I$51,AK$351+1,0),"","&gt;"&amp;VLOOKUP($C377,Besetzung!$B$2:$I$51,AK$351+1,0)&amp;" "&amp;$C377),
"sonst")))))</f>
        <v/>
      </c>
    </row>
    <row r="378" spans="1:37" x14ac:dyDescent="0.25">
      <c r="A378" s="82" t="str">
        <f>IF(Feiertage!D228&lt;&gt;"",Feiertage!B228,"")</f>
        <v/>
      </c>
      <c r="C378" s="31" t="str">
        <f>Besetzung!B26</f>
        <v/>
      </c>
      <c r="D378">
        <f>Besetzung!J26</f>
        <v>0</v>
      </c>
      <c r="G378" s="31" t="str">
        <f>IF($C378="","",
IF(G$352&lt;&gt;"",IF($D378="Genau",
           IF(COUNTIF(Dienstplan!F$6:F$55,$C378)=VLOOKUP($C378,Besetzung!$B$2:$I$51,$F$24,0),"","&lt;&gt;"&amp;VLOOKUP($C378,Besetzung!$B$2:$I$51,$F$24,0)&amp;" "&amp;$C378),
IF($D378="Mindestens",
           IF(COUNTIF(Dienstplan!F$6:F$55,$C378)&gt;=VLOOKUP($C378,Besetzung!$B$2:$I$51,$F$24,0),"","&lt;"&amp;VLOOKUP($C378,Besetzung!$B$2:$I$51,$F$24,0)&amp;" "&amp;$C378),
IF($D378="Höchstens",
           IF(COUNTIF(Dienstplan!F$6:F$55,$C378)&lt;=VLOOKUP($C378,Besetzung!$B$2:$I$51,$F$24,0),"","&gt;"&amp;VLOOKUP($C378,Besetzung!$B$2:$I$51,$F$24,0)&amp;" "&amp;$C378),
"sonst"))),
IF($D378="Genau",
           IF(COUNTIF(Dienstplan!F$6:F$55,$C378)=VLOOKUP($C378,Besetzung!$B$2:$I$51,G$351+1,0),"","&lt;&gt;"&amp;VLOOKUP($C378,Besetzung!$B$2:$I$51,G$351+1,0)&amp;" "&amp;$C378),
IF($D378="Mindestens",
           IF(COUNTIF(Dienstplan!F$6:F$55,$C378)&gt;=VLOOKUP($C378,Besetzung!$B$2:$I$51,G$351+1,0),"","&lt;"&amp;VLOOKUP($C378,Besetzung!$B$2:$I$51,G$351+1,0)&amp;" "&amp;$C378),
IF($D378="Höchstens",
           IF(COUNTIF(Dienstplan!F$6:F$55,$C378)&lt;=VLOOKUP($C378,Besetzung!$B$2:$I$51,G$351+1,0),"","&gt;"&amp;VLOOKUP($C378,Besetzung!$B$2:$I$51,G$351+1,0)&amp;" "&amp;$C378),
"sonst")))))</f>
        <v/>
      </c>
      <c r="H378" s="37" t="str">
        <f>IF($C378="","",
IF(H$352&lt;&gt;"",IF($D378="Genau",
           IF(COUNTIF(Dienstplan!G$6:G$55,$C378)=VLOOKUP($C378,Besetzung!$B$2:$I$51,$F$24,0),"","&lt;&gt;"&amp;VLOOKUP($C378,Besetzung!$B$2:$I$51,$F$24,0)&amp;" "&amp;$C378),
IF($D378="Mindestens",
           IF(COUNTIF(Dienstplan!G$6:G$55,$C378)&gt;=VLOOKUP($C378,Besetzung!$B$2:$I$51,$F$24,0),"","&lt;"&amp;VLOOKUP($C378,Besetzung!$B$2:$I$51,$F$24,0)&amp;" "&amp;$C378),
IF($D378="Höchstens",
           IF(COUNTIF(Dienstplan!G$6:G$55,$C378)&lt;=VLOOKUP($C378,Besetzung!$B$2:$I$51,$F$24,0),"","&gt;"&amp;VLOOKUP($C378,Besetzung!$B$2:$I$51,$F$24,0)&amp;" "&amp;$C378),
"sonst"))),
IF($D378="Genau",
           IF(COUNTIF(Dienstplan!G$6:G$55,$C378)=VLOOKUP($C378,Besetzung!$B$2:$I$51,H$351+1,0),"","&lt;&gt;"&amp;VLOOKUP($C378,Besetzung!$B$2:$I$51,H$351+1,0)&amp;" "&amp;$C378),
IF($D378="Mindestens",
           IF(COUNTIF(Dienstplan!G$6:G$55,$C378)&gt;=VLOOKUP($C378,Besetzung!$B$2:$I$51,H$351+1,0),"","&lt;"&amp;VLOOKUP($C378,Besetzung!$B$2:$I$51,H$351+1,0)&amp;" "&amp;$C378),
IF($D378="Höchstens",
           IF(COUNTIF(Dienstplan!G$6:G$55,$C378)&lt;=VLOOKUP($C378,Besetzung!$B$2:$I$51,H$351+1,0),"","&gt;"&amp;VLOOKUP($C378,Besetzung!$B$2:$I$51,H$351+1,0)&amp;" "&amp;$C378),
"sonst")))))</f>
        <v/>
      </c>
      <c r="I378" s="37" t="str">
        <f>IF($C378="","",
IF(I$352&lt;&gt;"",IF($D378="Genau",
           IF(COUNTIF(Dienstplan!H$6:H$55,$C378)=VLOOKUP($C378,Besetzung!$B$2:$I$51,$F$24,0),"","&lt;&gt;"&amp;VLOOKUP($C378,Besetzung!$B$2:$I$51,$F$24,0)&amp;" "&amp;$C378),
IF($D378="Mindestens",
           IF(COUNTIF(Dienstplan!H$6:H$55,$C378)&gt;=VLOOKUP($C378,Besetzung!$B$2:$I$51,$F$24,0),"","&lt;"&amp;VLOOKUP($C378,Besetzung!$B$2:$I$51,$F$24,0)&amp;" "&amp;$C378),
IF($D378="Höchstens",
           IF(COUNTIF(Dienstplan!H$6:H$55,$C378)&lt;=VLOOKUP($C378,Besetzung!$B$2:$I$51,$F$24,0),"","&gt;"&amp;VLOOKUP($C378,Besetzung!$B$2:$I$51,$F$24,0)&amp;" "&amp;$C378),
"sonst"))),
IF($D378="Genau",
           IF(COUNTIF(Dienstplan!H$6:H$55,$C378)=VLOOKUP($C378,Besetzung!$B$2:$I$51,I$351+1,0),"","&lt;&gt;"&amp;VLOOKUP($C378,Besetzung!$B$2:$I$51,I$351+1,0)&amp;" "&amp;$C378),
IF($D378="Mindestens",
           IF(COUNTIF(Dienstplan!H$6:H$55,$C378)&gt;=VLOOKUP($C378,Besetzung!$B$2:$I$51,I$351+1,0),"","&lt;"&amp;VLOOKUP($C378,Besetzung!$B$2:$I$51,I$351+1,0)&amp;" "&amp;$C378),
IF($D378="Höchstens",
           IF(COUNTIF(Dienstplan!H$6:H$55,$C378)&lt;=VLOOKUP($C378,Besetzung!$B$2:$I$51,I$351+1,0),"","&gt;"&amp;VLOOKUP($C378,Besetzung!$B$2:$I$51,I$351+1,0)&amp;" "&amp;$C378),
"sonst")))))</f>
        <v/>
      </c>
      <c r="J378" s="37" t="str">
        <f>IF($C378="","",
IF(J$352&lt;&gt;"",IF($D378="Genau",
           IF(COUNTIF(Dienstplan!I$6:I$55,$C378)=VLOOKUP($C378,Besetzung!$B$2:$I$51,$F$24,0),"","&lt;&gt;"&amp;VLOOKUP($C378,Besetzung!$B$2:$I$51,$F$24,0)&amp;" "&amp;$C378),
IF($D378="Mindestens",
           IF(COUNTIF(Dienstplan!I$6:I$55,$C378)&gt;=VLOOKUP($C378,Besetzung!$B$2:$I$51,$F$24,0),"","&lt;"&amp;VLOOKUP($C378,Besetzung!$B$2:$I$51,$F$24,0)&amp;" "&amp;$C378),
IF($D378="Höchstens",
           IF(COUNTIF(Dienstplan!I$6:I$55,$C378)&lt;=VLOOKUP($C378,Besetzung!$B$2:$I$51,$F$24,0),"","&gt;"&amp;VLOOKUP($C378,Besetzung!$B$2:$I$51,$F$24,0)&amp;" "&amp;$C378),
"sonst"))),
IF($D378="Genau",
           IF(COUNTIF(Dienstplan!I$6:I$55,$C378)=VLOOKUP($C378,Besetzung!$B$2:$I$51,J$351+1,0),"","&lt;&gt;"&amp;VLOOKUP($C378,Besetzung!$B$2:$I$51,J$351+1,0)&amp;" "&amp;$C378),
IF($D378="Mindestens",
           IF(COUNTIF(Dienstplan!I$6:I$55,$C378)&gt;=VLOOKUP($C378,Besetzung!$B$2:$I$51,J$351+1,0),"","&lt;"&amp;VLOOKUP($C378,Besetzung!$B$2:$I$51,J$351+1,0)&amp;" "&amp;$C378),
IF($D378="Höchstens",
           IF(COUNTIF(Dienstplan!I$6:I$55,$C378)&lt;=VLOOKUP($C378,Besetzung!$B$2:$I$51,J$351+1,0),"","&gt;"&amp;VLOOKUP($C378,Besetzung!$B$2:$I$51,J$351+1,0)&amp;" "&amp;$C378),
"sonst")))))</f>
        <v/>
      </c>
      <c r="K378" s="37" t="str">
        <f>IF($C378="","",
IF(K$352&lt;&gt;"",IF($D378="Genau",
           IF(COUNTIF(Dienstplan!J$6:J$55,$C378)=VLOOKUP($C378,Besetzung!$B$2:$I$51,$F$24,0),"","&lt;&gt;"&amp;VLOOKUP($C378,Besetzung!$B$2:$I$51,$F$24,0)&amp;" "&amp;$C378),
IF($D378="Mindestens",
           IF(COUNTIF(Dienstplan!J$6:J$55,$C378)&gt;=VLOOKUP($C378,Besetzung!$B$2:$I$51,$F$24,0),"","&lt;"&amp;VLOOKUP($C378,Besetzung!$B$2:$I$51,$F$24,0)&amp;" "&amp;$C378),
IF($D378="Höchstens",
           IF(COUNTIF(Dienstplan!J$6:J$55,$C378)&lt;=VLOOKUP($C378,Besetzung!$B$2:$I$51,$F$24,0),"","&gt;"&amp;VLOOKUP($C378,Besetzung!$B$2:$I$51,$F$24,0)&amp;" "&amp;$C378),
"sonst"))),
IF($D378="Genau",
           IF(COUNTIF(Dienstplan!J$6:J$55,$C378)=VLOOKUP($C378,Besetzung!$B$2:$I$51,K$351+1,0),"","&lt;&gt;"&amp;VLOOKUP($C378,Besetzung!$B$2:$I$51,K$351+1,0)&amp;" "&amp;$C378),
IF($D378="Mindestens",
           IF(COUNTIF(Dienstplan!J$6:J$55,$C378)&gt;=VLOOKUP($C378,Besetzung!$B$2:$I$51,K$351+1,0),"","&lt;"&amp;VLOOKUP($C378,Besetzung!$B$2:$I$51,K$351+1,0)&amp;" "&amp;$C378),
IF($D378="Höchstens",
           IF(COUNTIF(Dienstplan!J$6:J$55,$C378)&lt;=VLOOKUP($C378,Besetzung!$B$2:$I$51,K$351+1,0),"","&gt;"&amp;VLOOKUP($C378,Besetzung!$B$2:$I$51,K$351+1,0)&amp;" "&amp;$C378),
"sonst")))))</f>
        <v/>
      </c>
      <c r="L378" s="37" t="str">
        <f>IF($C378="","",
IF(L$352&lt;&gt;"",IF($D378="Genau",
           IF(COUNTIF(Dienstplan!K$6:K$55,$C378)=VLOOKUP($C378,Besetzung!$B$2:$I$51,$F$24,0),"","&lt;&gt;"&amp;VLOOKUP($C378,Besetzung!$B$2:$I$51,$F$24,0)&amp;" "&amp;$C378),
IF($D378="Mindestens",
           IF(COUNTIF(Dienstplan!K$6:K$55,$C378)&gt;=VLOOKUP($C378,Besetzung!$B$2:$I$51,$F$24,0),"","&lt;"&amp;VLOOKUP($C378,Besetzung!$B$2:$I$51,$F$24,0)&amp;" "&amp;$C378),
IF($D378="Höchstens",
           IF(COUNTIF(Dienstplan!K$6:K$55,$C378)&lt;=VLOOKUP($C378,Besetzung!$B$2:$I$51,$F$24,0),"","&gt;"&amp;VLOOKUP($C378,Besetzung!$B$2:$I$51,$F$24,0)&amp;" "&amp;$C378),
"sonst"))),
IF($D378="Genau",
           IF(COUNTIF(Dienstplan!K$6:K$55,$C378)=VLOOKUP($C378,Besetzung!$B$2:$I$51,L$351+1,0),"","&lt;&gt;"&amp;VLOOKUP($C378,Besetzung!$B$2:$I$51,L$351+1,0)&amp;" "&amp;$C378),
IF($D378="Mindestens",
           IF(COUNTIF(Dienstplan!K$6:K$55,$C378)&gt;=VLOOKUP($C378,Besetzung!$B$2:$I$51,L$351+1,0),"","&lt;"&amp;VLOOKUP($C378,Besetzung!$B$2:$I$51,L$351+1,0)&amp;" "&amp;$C378),
IF($D378="Höchstens",
           IF(COUNTIF(Dienstplan!K$6:K$55,$C378)&lt;=VLOOKUP($C378,Besetzung!$B$2:$I$51,L$351+1,0),"","&gt;"&amp;VLOOKUP($C378,Besetzung!$B$2:$I$51,L$351+1,0)&amp;" "&amp;$C378),
"sonst")))))</f>
        <v/>
      </c>
      <c r="M378" s="37" t="str">
        <f>IF($C378="","",
IF(M$352&lt;&gt;"",IF($D378="Genau",
           IF(COUNTIF(Dienstplan!L$6:L$55,$C378)=VLOOKUP($C378,Besetzung!$B$2:$I$51,$F$24,0),"","&lt;&gt;"&amp;VLOOKUP($C378,Besetzung!$B$2:$I$51,$F$24,0)&amp;" "&amp;$C378),
IF($D378="Mindestens",
           IF(COUNTIF(Dienstplan!L$6:L$55,$C378)&gt;=VLOOKUP($C378,Besetzung!$B$2:$I$51,$F$24,0),"","&lt;"&amp;VLOOKUP($C378,Besetzung!$B$2:$I$51,$F$24,0)&amp;" "&amp;$C378),
IF($D378="Höchstens",
           IF(COUNTIF(Dienstplan!L$6:L$55,$C378)&lt;=VLOOKUP($C378,Besetzung!$B$2:$I$51,$F$24,0),"","&gt;"&amp;VLOOKUP($C378,Besetzung!$B$2:$I$51,$F$24,0)&amp;" "&amp;$C378),
"sonst"))),
IF($D378="Genau",
           IF(COUNTIF(Dienstplan!L$6:L$55,$C378)=VLOOKUP($C378,Besetzung!$B$2:$I$51,M$351+1,0),"","&lt;&gt;"&amp;VLOOKUP($C378,Besetzung!$B$2:$I$51,M$351+1,0)&amp;" "&amp;$C378),
IF($D378="Mindestens",
           IF(COUNTIF(Dienstplan!L$6:L$55,$C378)&gt;=VLOOKUP($C378,Besetzung!$B$2:$I$51,M$351+1,0),"","&lt;"&amp;VLOOKUP($C378,Besetzung!$B$2:$I$51,M$351+1,0)&amp;" "&amp;$C378),
IF($D378="Höchstens",
           IF(COUNTIF(Dienstplan!L$6:L$55,$C378)&lt;=VLOOKUP($C378,Besetzung!$B$2:$I$51,M$351+1,0),"","&gt;"&amp;VLOOKUP($C378,Besetzung!$B$2:$I$51,M$351+1,0)&amp;" "&amp;$C378),
"sonst")))))</f>
        <v/>
      </c>
      <c r="N378" s="37" t="str">
        <f>IF($C378="","",
IF(N$352&lt;&gt;"",IF($D378="Genau",
           IF(COUNTIF(Dienstplan!M$6:M$55,$C378)=VLOOKUP($C378,Besetzung!$B$2:$I$51,$F$24,0),"","&lt;&gt;"&amp;VLOOKUP($C378,Besetzung!$B$2:$I$51,$F$24,0)&amp;" "&amp;$C378),
IF($D378="Mindestens",
           IF(COUNTIF(Dienstplan!M$6:M$55,$C378)&gt;=VLOOKUP($C378,Besetzung!$B$2:$I$51,$F$24,0),"","&lt;"&amp;VLOOKUP($C378,Besetzung!$B$2:$I$51,$F$24,0)&amp;" "&amp;$C378),
IF($D378="Höchstens",
           IF(COUNTIF(Dienstplan!M$6:M$55,$C378)&lt;=VLOOKUP($C378,Besetzung!$B$2:$I$51,$F$24,0),"","&gt;"&amp;VLOOKUP($C378,Besetzung!$B$2:$I$51,$F$24,0)&amp;" "&amp;$C378),
"sonst"))),
IF($D378="Genau",
           IF(COUNTIF(Dienstplan!M$6:M$55,$C378)=VLOOKUP($C378,Besetzung!$B$2:$I$51,N$351+1,0),"","&lt;&gt;"&amp;VLOOKUP($C378,Besetzung!$B$2:$I$51,N$351+1,0)&amp;" "&amp;$C378),
IF($D378="Mindestens",
           IF(COUNTIF(Dienstplan!M$6:M$55,$C378)&gt;=VLOOKUP($C378,Besetzung!$B$2:$I$51,N$351+1,0),"","&lt;"&amp;VLOOKUP($C378,Besetzung!$B$2:$I$51,N$351+1,0)&amp;" "&amp;$C378),
IF($D378="Höchstens",
           IF(COUNTIF(Dienstplan!M$6:M$55,$C378)&lt;=VLOOKUP($C378,Besetzung!$B$2:$I$51,N$351+1,0),"","&gt;"&amp;VLOOKUP($C378,Besetzung!$B$2:$I$51,N$351+1,0)&amp;" "&amp;$C378),
"sonst")))))</f>
        <v/>
      </c>
      <c r="O378" s="37" t="str">
        <f>IF($C378="","",
IF(O$352&lt;&gt;"",IF($D378="Genau",
           IF(COUNTIF(Dienstplan!N$6:N$55,$C378)=VLOOKUP($C378,Besetzung!$B$2:$I$51,$F$24,0),"","&lt;&gt;"&amp;VLOOKUP($C378,Besetzung!$B$2:$I$51,$F$24,0)&amp;" "&amp;$C378),
IF($D378="Mindestens",
           IF(COUNTIF(Dienstplan!N$6:N$55,$C378)&gt;=VLOOKUP($C378,Besetzung!$B$2:$I$51,$F$24,0),"","&lt;"&amp;VLOOKUP($C378,Besetzung!$B$2:$I$51,$F$24,0)&amp;" "&amp;$C378),
IF($D378="Höchstens",
           IF(COUNTIF(Dienstplan!N$6:N$55,$C378)&lt;=VLOOKUP($C378,Besetzung!$B$2:$I$51,$F$24,0),"","&gt;"&amp;VLOOKUP($C378,Besetzung!$B$2:$I$51,$F$24,0)&amp;" "&amp;$C378),
"sonst"))),
IF($D378="Genau",
           IF(COUNTIF(Dienstplan!N$6:N$55,$C378)=VLOOKUP($C378,Besetzung!$B$2:$I$51,O$351+1,0),"","&lt;&gt;"&amp;VLOOKUP($C378,Besetzung!$B$2:$I$51,O$351+1,0)&amp;" "&amp;$C378),
IF($D378="Mindestens",
           IF(COUNTIF(Dienstplan!N$6:N$55,$C378)&gt;=VLOOKUP($C378,Besetzung!$B$2:$I$51,O$351+1,0),"","&lt;"&amp;VLOOKUP($C378,Besetzung!$B$2:$I$51,O$351+1,0)&amp;" "&amp;$C378),
IF($D378="Höchstens",
           IF(COUNTIF(Dienstplan!N$6:N$55,$C378)&lt;=VLOOKUP($C378,Besetzung!$B$2:$I$51,O$351+1,0),"","&gt;"&amp;VLOOKUP($C378,Besetzung!$B$2:$I$51,O$351+1,0)&amp;" "&amp;$C378),
"sonst")))))</f>
        <v/>
      </c>
      <c r="P378" s="37" t="str">
        <f>IF($C378="","",
IF(P$352&lt;&gt;"",IF($D378="Genau",
           IF(COUNTIF(Dienstplan!O$6:O$55,$C378)=VLOOKUP($C378,Besetzung!$B$2:$I$51,$F$24,0),"","&lt;&gt;"&amp;VLOOKUP($C378,Besetzung!$B$2:$I$51,$F$24,0)&amp;" "&amp;$C378),
IF($D378="Mindestens",
           IF(COUNTIF(Dienstplan!O$6:O$55,$C378)&gt;=VLOOKUP($C378,Besetzung!$B$2:$I$51,$F$24,0),"","&lt;"&amp;VLOOKUP($C378,Besetzung!$B$2:$I$51,$F$24,0)&amp;" "&amp;$C378),
IF($D378="Höchstens",
           IF(COUNTIF(Dienstplan!O$6:O$55,$C378)&lt;=VLOOKUP($C378,Besetzung!$B$2:$I$51,$F$24,0),"","&gt;"&amp;VLOOKUP($C378,Besetzung!$B$2:$I$51,$F$24,0)&amp;" "&amp;$C378),
"sonst"))),
IF($D378="Genau",
           IF(COUNTIF(Dienstplan!O$6:O$55,$C378)=VLOOKUP($C378,Besetzung!$B$2:$I$51,P$351+1,0),"","&lt;&gt;"&amp;VLOOKUP($C378,Besetzung!$B$2:$I$51,P$351+1,0)&amp;" "&amp;$C378),
IF($D378="Mindestens",
           IF(COUNTIF(Dienstplan!O$6:O$55,$C378)&gt;=VLOOKUP($C378,Besetzung!$B$2:$I$51,P$351+1,0),"","&lt;"&amp;VLOOKUP($C378,Besetzung!$B$2:$I$51,P$351+1,0)&amp;" "&amp;$C378),
IF($D378="Höchstens",
           IF(COUNTIF(Dienstplan!O$6:O$55,$C378)&lt;=VLOOKUP($C378,Besetzung!$B$2:$I$51,P$351+1,0),"","&gt;"&amp;VLOOKUP($C378,Besetzung!$B$2:$I$51,P$351+1,0)&amp;" "&amp;$C378),
"sonst")))))</f>
        <v/>
      </c>
      <c r="Q378" s="37" t="str">
        <f>IF($C378="","",
IF(Q$352&lt;&gt;"",IF($D378="Genau",
           IF(COUNTIF(Dienstplan!P$6:P$55,$C378)=VLOOKUP($C378,Besetzung!$B$2:$I$51,$F$24,0),"","&lt;&gt;"&amp;VLOOKUP($C378,Besetzung!$B$2:$I$51,$F$24,0)&amp;" "&amp;$C378),
IF($D378="Mindestens",
           IF(COUNTIF(Dienstplan!P$6:P$55,$C378)&gt;=VLOOKUP($C378,Besetzung!$B$2:$I$51,$F$24,0),"","&lt;"&amp;VLOOKUP($C378,Besetzung!$B$2:$I$51,$F$24,0)&amp;" "&amp;$C378),
IF($D378="Höchstens",
           IF(COUNTIF(Dienstplan!P$6:P$55,$C378)&lt;=VLOOKUP($C378,Besetzung!$B$2:$I$51,$F$24,0),"","&gt;"&amp;VLOOKUP($C378,Besetzung!$B$2:$I$51,$F$24,0)&amp;" "&amp;$C378),
"sonst"))),
IF($D378="Genau",
           IF(COUNTIF(Dienstplan!P$6:P$55,$C378)=VLOOKUP($C378,Besetzung!$B$2:$I$51,Q$351+1,0),"","&lt;&gt;"&amp;VLOOKUP($C378,Besetzung!$B$2:$I$51,Q$351+1,0)&amp;" "&amp;$C378),
IF($D378="Mindestens",
           IF(COUNTIF(Dienstplan!P$6:P$55,$C378)&gt;=VLOOKUP($C378,Besetzung!$B$2:$I$51,Q$351+1,0),"","&lt;"&amp;VLOOKUP($C378,Besetzung!$B$2:$I$51,Q$351+1,0)&amp;" "&amp;$C378),
IF($D378="Höchstens",
           IF(COUNTIF(Dienstplan!P$6:P$55,$C378)&lt;=VLOOKUP($C378,Besetzung!$B$2:$I$51,Q$351+1,0),"","&gt;"&amp;VLOOKUP($C378,Besetzung!$B$2:$I$51,Q$351+1,0)&amp;" "&amp;$C378),
"sonst")))))</f>
        <v/>
      </c>
      <c r="R378" s="37" t="str">
        <f>IF($C378="","",
IF(R$352&lt;&gt;"",IF($D378="Genau",
           IF(COUNTIF(Dienstplan!Q$6:Q$55,$C378)=VLOOKUP($C378,Besetzung!$B$2:$I$51,$F$24,0),"","&lt;&gt;"&amp;VLOOKUP($C378,Besetzung!$B$2:$I$51,$F$24,0)&amp;" "&amp;$C378),
IF($D378="Mindestens",
           IF(COUNTIF(Dienstplan!Q$6:Q$55,$C378)&gt;=VLOOKUP($C378,Besetzung!$B$2:$I$51,$F$24,0),"","&lt;"&amp;VLOOKUP($C378,Besetzung!$B$2:$I$51,$F$24,0)&amp;" "&amp;$C378),
IF($D378="Höchstens",
           IF(COUNTIF(Dienstplan!Q$6:Q$55,$C378)&lt;=VLOOKUP($C378,Besetzung!$B$2:$I$51,$F$24,0),"","&gt;"&amp;VLOOKUP($C378,Besetzung!$B$2:$I$51,$F$24,0)&amp;" "&amp;$C378),
"sonst"))),
IF($D378="Genau",
           IF(COUNTIF(Dienstplan!Q$6:Q$55,$C378)=VLOOKUP($C378,Besetzung!$B$2:$I$51,R$351+1,0),"","&lt;&gt;"&amp;VLOOKUP($C378,Besetzung!$B$2:$I$51,R$351+1,0)&amp;" "&amp;$C378),
IF($D378="Mindestens",
           IF(COUNTIF(Dienstplan!Q$6:Q$55,$C378)&gt;=VLOOKUP($C378,Besetzung!$B$2:$I$51,R$351+1,0),"","&lt;"&amp;VLOOKUP($C378,Besetzung!$B$2:$I$51,R$351+1,0)&amp;" "&amp;$C378),
IF($D378="Höchstens",
           IF(COUNTIF(Dienstplan!Q$6:Q$55,$C378)&lt;=VLOOKUP($C378,Besetzung!$B$2:$I$51,R$351+1,0),"","&gt;"&amp;VLOOKUP($C378,Besetzung!$B$2:$I$51,R$351+1,0)&amp;" "&amp;$C378),
"sonst")))))</f>
        <v/>
      </c>
      <c r="S378" s="37" t="str">
        <f>IF($C378="","",
IF(S$352&lt;&gt;"",IF($D378="Genau",
           IF(COUNTIF(Dienstplan!R$6:R$55,$C378)=VLOOKUP($C378,Besetzung!$B$2:$I$51,$F$24,0),"","&lt;&gt;"&amp;VLOOKUP($C378,Besetzung!$B$2:$I$51,$F$24,0)&amp;" "&amp;$C378),
IF($D378="Mindestens",
           IF(COUNTIF(Dienstplan!R$6:R$55,$C378)&gt;=VLOOKUP($C378,Besetzung!$B$2:$I$51,$F$24,0),"","&lt;"&amp;VLOOKUP($C378,Besetzung!$B$2:$I$51,$F$24,0)&amp;" "&amp;$C378),
IF($D378="Höchstens",
           IF(COUNTIF(Dienstplan!R$6:R$55,$C378)&lt;=VLOOKUP($C378,Besetzung!$B$2:$I$51,$F$24,0),"","&gt;"&amp;VLOOKUP($C378,Besetzung!$B$2:$I$51,$F$24,0)&amp;" "&amp;$C378),
"sonst"))),
IF($D378="Genau",
           IF(COUNTIF(Dienstplan!R$6:R$55,$C378)=VLOOKUP($C378,Besetzung!$B$2:$I$51,S$351+1,0),"","&lt;&gt;"&amp;VLOOKUP($C378,Besetzung!$B$2:$I$51,S$351+1,0)&amp;" "&amp;$C378),
IF($D378="Mindestens",
           IF(COUNTIF(Dienstplan!R$6:R$55,$C378)&gt;=VLOOKUP($C378,Besetzung!$B$2:$I$51,S$351+1,0),"","&lt;"&amp;VLOOKUP($C378,Besetzung!$B$2:$I$51,S$351+1,0)&amp;" "&amp;$C378),
IF($D378="Höchstens",
           IF(COUNTIF(Dienstplan!R$6:R$55,$C378)&lt;=VLOOKUP($C378,Besetzung!$B$2:$I$51,S$351+1,0),"","&gt;"&amp;VLOOKUP($C378,Besetzung!$B$2:$I$51,S$351+1,0)&amp;" "&amp;$C378),
"sonst")))))</f>
        <v/>
      </c>
      <c r="T378" s="37" t="str">
        <f>IF($C378="","",
IF(T$352&lt;&gt;"",IF($D378="Genau",
           IF(COUNTIF(Dienstplan!S$6:S$55,$C378)=VLOOKUP($C378,Besetzung!$B$2:$I$51,$F$24,0),"","&lt;&gt;"&amp;VLOOKUP($C378,Besetzung!$B$2:$I$51,$F$24,0)&amp;" "&amp;$C378),
IF($D378="Mindestens",
           IF(COUNTIF(Dienstplan!S$6:S$55,$C378)&gt;=VLOOKUP($C378,Besetzung!$B$2:$I$51,$F$24,0),"","&lt;"&amp;VLOOKUP($C378,Besetzung!$B$2:$I$51,$F$24,0)&amp;" "&amp;$C378),
IF($D378="Höchstens",
           IF(COUNTIF(Dienstplan!S$6:S$55,$C378)&lt;=VLOOKUP($C378,Besetzung!$B$2:$I$51,$F$24,0),"","&gt;"&amp;VLOOKUP($C378,Besetzung!$B$2:$I$51,$F$24,0)&amp;" "&amp;$C378),
"sonst"))),
IF($D378="Genau",
           IF(COUNTIF(Dienstplan!S$6:S$55,$C378)=VLOOKUP($C378,Besetzung!$B$2:$I$51,T$351+1,0),"","&lt;&gt;"&amp;VLOOKUP($C378,Besetzung!$B$2:$I$51,T$351+1,0)&amp;" "&amp;$C378),
IF($D378="Mindestens",
           IF(COUNTIF(Dienstplan!S$6:S$55,$C378)&gt;=VLOOKUP($C378,Besetzung!$B$2:$I$51,T$351+1,0),"","&lt;"&amp;VLOOKUP($C378,Besetzung!$B$2:$I$51,T$351+1,0)&amp;" "&amp;$C378),
IF($D378="Höchstens",
           IF(COUNTIF(Dienstplan!S$6:S$55,$C378)&lt;=VLOOKUP($C378,Besetzung!$B$2:$I$51,T$351+1,0),"","&gt;"&amp;VLOOKUP($C378,Besetzung!$B$2:$I$51,T$351+1,0)&amp;" "&amp;$C378),
"sonst")))))</f>
        <v/>
      </c>
      <c r="U378" s="37" t="str">
        <f>IF($C378="","",
IF(U$352&lt;&gt;"",IF($D378="Genau",
           IF(COUNTIF(Dienstplan!T$6:T$55,$C378)=VLOOKUP($C378,Besetzung!$B$2:$I$51,$F$24,0),"","&lt;&gt;"&amp;VLOOKUP($C378,Besetzung!$B$2:$I$51,$F$24,0)&amp;" "&amp;$C378),
IF($D378="Mindestens",
           IF(COUNTIF(Dienstplan!T$6:T$55,$C378)&gt;=VLOOKUP($C378,Besetzung!$B$2:$I$51,$F$24,0),"","&lt;"&amp;VLOOKUP($C378,Besetzung!$B$2:$I$51,$F$24,0)&amp;" "&amp;$C378),
IF($D378="Höchstens",
           IF(COUNTIF(Dienstplan!T$6:T$55,$C378)&lt;=VLOOKUP($C378,Besetzung!$B$2:$I$51,$F$24,0),"","&gt;"&amp;VLOOKUP($C378,Besetzung!$B$2:$I$51,$F$24,0)&amp;" "&amp;$C378),
"sonst"))),
IF($D378="Genau",
           IF(COUNTIF(Dienstplan!T$6:T$55,$C378)=VLOOKUP($C378,Besetzung!$B$2:$I$51,U$351+1,0),"","&lt;&gt;"&amp;VLOOKUP($C378,Besetzung!$B$2:$I$51,U$351+1,0)&amp;" "&amp;$C378),
IF($D378="Mindestens",
           IF(COUNTIF(Dienstplan!T$6:T$55,$C378)&gt;=VLOOKUP($C378,Besetzung!$B$2:$I$51,U$351+1,0),"","&lt;"&amp;VLOOKUP($C378,Besetzung!$B$2:$I$51,U$351+1,0)&amp;" "&amp;$C378),
IF($D378="Höchstens",
           IF(COUNTIF(Dienstplan!T$6:T$55,$C378)&lt;=VLOOKUP($C378,Besetzung!$B$2:$I$51,U$351+1,0),"","&gt;"&amp;VLOOKUP($C378,Besetzung!$B$2:$I$51,U$351+1,0)&amp;" "&amp;$C378),
"sonst")))))</f>
        <v/>
      </c>
      <c r="V378" s="37" t="str">
        <f>IF($C378="","",
IF(V$352&lt;&gt;"",IF($D378="Genau",
           IF(COUNTIF(Dienstplan!U$6:U$55,$C378)=VLOOKUP($C378,Besetzung!$B$2:$I$51,$F$24,0),"","&lt;&gt;"&amp;VLOOKUP($C378,Besetzung!$B$2:$I$51,$F$24,0)&amp;" "&amp;$C378),
IF($D378="Mindestens",
           IF(COUNTIF(Dienstplan!U$6:U$55,$C378)&gt;=VLOOKUP($C378,Besetzung!$B$2:$I$51,$F$24,0),"","&lt;"&amp;VLOOKUP($C378,Besetzung!$B$2:$I$51,$F$24,0)&amp;" "&amp;$C378),
IF($D378="Höchstens",
           IF(COUNTIF(Dienstplan!U$6:U$55,$C378)&lt;=VLOOKUP($C378,Besetzung!$B$2:$I$51,$F$24,0),"","&gt;"&amp;VLOOKUP($C378,Besetzung!$B$2:$I$51,$F$24,0)&amp;" "&amp;$C378),
"sonst"))),
IF($D378="Genau",
           IF(COUNTIF(Dienstplan!U$6:U$55,$C378)=VLOOKUP($C378,Besetzung!$B$2:$I$51,V$351+1,0),"","&lt;&gt;"&amp;VLOOKUP($C378,Besetzung!$B$2:$I$51,V$351+1,0)&amp;" "&amp;$C378),
IF($D378="Mindestens",
           IF(COUNTIF(Dienstplan!U$6:U$55,$C378)&gt;=VLOOKUP($C378,Besetzung!$B$2:$I$51,V$351+1,0),"","&lt;"&amp;VLOOKUP($C378,Besetzung!$B$2:$I$51,V$351+1,0)&amp;" "&amp;$C378),
IF($D378="Höchstens",
           IF(COUNTIF(Dienstplan!U$6:U$55,$C378)&lt;=VLOOKUP($C378,Besetzung!$B$2:$I$51,V$351+1,0),"","&gt;"&amp;VLOOKUP($C378,Besetzung!$B$2:$I$51,V$351+1,0)&amp;" "&amp;$C378),
"sonst")))))</f>
        <v/>
      </c>
      <c r="W378" s="37" t="str">
        <f>IF($C378="","",
IF(W$352&lt;&gt;"",IF($D378="Genau",
           IF(COUNTIF(Dienstplan!V$6:V$55,$C378)=VLOOKUP($C378,Besetzung!$B$2:$I$51,$F$24,0),"","&lt;&gt;"&amp;VLOOKUP($C378,Besetzung!$B$2:$I$51,$F$24,0)&amp;" "&amp;$C378),
IF($D378="Mindestens",
           IF(COUNTIF(Dienstplan!V$6:V$55,$C378)&gt;=VLOOKUP($C378,Besetzung!$B$2:$I$51,$F$24,0),"","&lt;"&amp;VLOOKUP($C378,Besetzung!$B$2:$I$51,$F$24,0)&amp;" "&amp;$C378),
IF($D378="Höchstens",
           IF(COUNTIF(Dienstplan!V$6:V$55,$C378)&lt;=VLOOKUP($C378,Besetzung!$B$2:$I$51,$F$24,0),"","&gt;"&amp;VLOOKUP($C378,Besetzung!$B$2:$I$51,$F$24,0)&amp;" "&amp;$C378),
"sonst"))),
IF($D378="Genau",
           IF(COUNTIF(Dienstplan!V$6:V$55,$C378)=VLOOKUP($C378,Besetzung!$B$2:$I$51,W$351+1,0),"","&lt;&gt;"&amp;VLOOKUP($C378,Besetzung!$B$2:$I$51,W$351+1,0)&amp;" "&amp;$C378),
IF($D378="Mindestens",
           IF(COUNTIF(Dienstplan!V$6:V$55,$C378)&gt;=VLOOKUP($C378,Besetzung!$B$2:$I$51,W$351+1,0),"","&lt;"&amp;VLOOKUP($C378,Besetzung!$B$2:$I$51,W$351+1,0)&amp;" "&amp;$C378),
IF($D378="Höchstens",
           IF(COUNTIF(Dienstplan!V$6:V$55,$C378)&lt;=VLOOKUP($C378,Besetzung!$B$2:$I$51,W$351+1,0),"","&gt;"&amp;VLOOKUP($C378,Besetzung!$B$2:$I$51,W$351+1,0)&amp;" "&amp;$C378),
"sonst")))))</f>
        <v/>
      </c>
      <c r="X378" s="37" t="str">
        <f>IF($C378="","",
IF(X$352&lt;&gt;"",IF($D378="Genau",
           IF(COUNTIF(Dienstplan!W$6:W$55,$C378)=VLOOKUP($C378,Besetzung!$B$2:$I$51,$F$24,0),"","&lt;&gt;"&amp;VLOOKUP($C378,Besetzung!$B$2:$I$51,$F$24,0)&amp;" "&amp;$C378),
IF($D378="Mindestens",
           IF(COUNTIF(Dienstplan!W$6:W$55,$C378)&gt;=VLOOKUP($C378,Besetzung!$B$2:$I$51,$F$24,0),"","&lt;"&amp;VLOOKUP($C378,Besetzung!$B$2:$I$51,$F$24,0)&amp;" "&amp;$C378),
IF($D378="Höchstens",
           IF(COUNTIF(Dienstplan!W$6:W$55,$C378)&lt;=VLOOKUP($C378,Besetzung!$B$2:$I$51,$F$24,0),"","&gt;"&amp;VLOOKUP($C378,Besetzung!$B$2:$I$51,$F$24,0)&amp;" "&amp;$C378),
"sonst"))),
IF($D378="Genau",
           IF(COUNTIF(Dienstplan!W$6:W$55,$C378)=VLOOKUP($C378,Besetzung!$B$2:$I$51,X$351+1,0),"","&lt;&gt;"&amp;VLOOKUP($C378,Besetzung!$B$2:$I$51,X$351+1,0)&amp;" "&amp;$C378),
IF($D378="Mindestens",
           IF(COUNTIF(Dienstplan!W$6:W$55,$C378)&gt;=VLOOKUP($C378,Besetzung!$B$2:$I$51,X$351+1,0),"","&lt;"&amp;VLOOKUP($C378,Besetzung!$B$2:$I$51,X$351+1,0)&amp;" "&amp;$C378),
IF($D378="Höchstens",
           IF(COUNTIF(Dienstplan!W$6:W$55,$C378)&lt;=VLOOKUP($C378,Besetzung!$B$2:$I$51,X$351+1,0),"","&gt;"&amp;VLOOKUP($C378,Besetzung!$B$2:$I$51,X$351+1,0)&amp;" "&amp;$C378),
"sonst")))))</f>
        <v/>
      </c>
      <c r="Y378" s="37" t="str">
        <f>IF($C378="","",
IF(Y$352&lt;&gt;"",IF($D378="Genau",
           IF(COUNTIF(Dienstplan!X$6:X$55,$C378)=VLOOKUP($C378,Besetzung!$B$2:$I$51,$F$24,0),"","&lt;&gt;"&amp;VLOOKUP($C378,Besetzung!$B$2:$I$51,$F$24,0)&amp;" "&amp;$C378),
IF($D378="Mindestens",
           IF(COUNTIF(Dienstplan!X$6:X$55,$C378)&gt;=VLOOKUP($C378,Besetzung!$B$2:$I$51,$F$24,0),"","&lt;"&amp;VLOOKUP($C378,Besetzung!$B$2:$I$51,$F$24,0)&amp;" "&amp;$C378),
IF($D378="Höchstens",
           IF(COUNTIF(Dienstplan!X$6:X$55,$C378)&lt;=VLOOKUP($C378,Besetzung!$B$2:$I$51,$F$24,0),"","&gt;"&amp;VLOOKUP($C378,Besetzung!$B$2:$I$51,$F$24,0)&amp;" "&amp;$C378),
"sonst"))),
IF($D378="Genau",
           IF(COUNTIF(Dienstplan!X$6:X$55,$C378)=VLOOKUP($C378,Besetzung!$B$2:$I$51,Y$351+1,0),"","&lt;&gt;"&amp;VLOOKUP($C378,Besetzung!$B$2:$I$51,Y$351+1,0)&amp;" "&amp;$C378),
IF($D378="Mindestens",
           IF(COUNTIF(Dienstplan!X$6:X$55,$C378)&gt;=VLOOKUP($C378,Besetzung!$B$2:$I$51,Y$351+1,0),"","&lt;"&amp;VLOOKUP($C378,Besetzung!$B$2:$I$51,Y$351+1,0)&amp;" "&amp;$C378),
IF($D378="Höchstens",
           IF(COUNTIF(Dienstplan!X$6:X$55,$C378)&lt;=VLOOKUP($C378,Besetzung!$B$2:$I$51,Y$351+1,0),"","&gt;"&amp;VLOOKUP($C378,Besetzung!$B$2:$I$51,Y$351+1,0)&amp;" "&amp;$C378),
"sonst")))))</f>
        <v/>
      </c>
      <c r="Z378" s="37" t="str">
        <f>IF($C378="","",
IF(Z$352&lt;&gt;"",IF($D378="Genau",
           IF(COUNTIF(Dienstplan!Y$6:Y$55,$C378)=VLOOKUP($C378,Besetzung!$B$2:$I$51,$F$24,0),"","&lt;&gt;"&amp;VLOOKUP($C378,Besetzung!$B$2:$I$51,$F$24,0)&amp;" "&amp;$C378),
IF($D378="Mindestens",
           IF(COUNTIF(Dienstplan!Y$6:Y$55,$C378)&gt;=VLOOKUP($C378,Besetzung!$B$2:$I$51,$F$24,0),"","&lt;"&amp;VLOOKUP($C378,Besetzung!$B$2:$I$51,$F$24,0)&amp;" "&amp;$C378),
IF($D378="Höchstens",
           IF(COUNTIF(Dienstplan!Y$6:Y$55,$C378)&lt;=VLOOKUP($C378,Besetzung!$B$2:$I$51,$F$24,0),"","&gt;"&amp;VLOOKUP($C378,Besetzung!$B$2:$I$51,$F$24,0)&amp;" "&amp;$C378),
"sonst"))),
IF($D378="Genau",
           IF(COUNTIF(Dienstplan!Y$6:Y$55,$C378)=VLOOKUP($C378,Besetzung!$B$2:$I$51,Z$351+1,0),"","&lt;&gt;"&amp;VLOOKUP($C378,Besetzung!$B$2:$I$51,Z$351+1,0)&amp;" "&amp;$C378),
IF($D378="Mindestens",
           IF(COUNTIF(Dienstplan!Y$6:Y$55,$C378)&gt;=VLOOKUP($C378,Besetzung!$B$2:$I$51,Z$351+1,0),"","&lt;"&amp;VLOOKUP($C378,Besetzung!$B$2:$I$51,Z$351+1,0)&amp;" "&amp;$C378),
IF($D378="Höchstens",
           IF(COUNTIF(Dienstplan!Y$6:Y$55,$C378)&lt;=VLOOKUP($C378,Besetzung!$B$2:$I$51,Z$351+1,0),"","&gt;"&amp;VLOOKUP($C378,Besetzung!$B$2:$I$51,Z$351+1,0)&amp;" "&amp;$C378),
"sonst")))))</f>
        <v/>
      </c>
      <c r="AA378" s="37" t="str">
        <f>IF($C378="","",
IF(AA$352&lt;&gt;"",IF($D378="Genau",
           IF(COUNTIF(Dienstplan!Z$6:Z$55,$C378)=VLOOKUP($C378,Besetzung!$B$2:$I$51,$F$24,0),"","&lt;&gt;"&amp;VLOOKUP($C378,Besetzung!$B$2:$I$51,$F$24,0)&amp;" "&amp;$C378),
IF($D378="Mindestens",
           IF(COUNTIF(Dienstplan!Z$6:Z$55,$C378)&gt;=VLOOKUP($C378,Besetzung!$B$2:$I$51,$F$24,0),"","&lt;"&amp;VLOOKUP($C378,Besetzung!$B$2:$I$51,$F$24,0)&amp;" "&amp;$C378),
IF($D378="Höchstens",
           IF(COUNTIF(Dienstplan!Z$6:Z$55,$C378)&lt;=VLOOKUP($C378,Besetzung!$B$2:$I$51,$F$24,0),"","&gt;"&amp;VLOOKUP($C378,Besetzung!$B$2:$I$51,$F$24,0)&amp;" "&amp;$C378),
"sonst"))),
IF($D378="Genau",
           IF(COUNTIF(Dienstplan!Z$6:Z$55,$C378)=VLOOKUP($C378,Besetzung!$B$2:$I$51,AA$351+1,0),"","&lt;&gt;"&amp;VLOOKUP($C378,Besetzung!$B$2:$I$51,AA$351+1,0)&amp;" "&amp;$C378),
IF($D378="Mindestens",
           IF(COUNTIF(Dienstplan!Z$6:Z$55,$C378)&gt;=VLOOKUP($C378,Besetzung!$B$2:$I$51,AA$351+1,0),"","&lt;"&amp;VLOOKUP($C378,Besetzung!$B$2:$I$51,AA$351+1,0)&amp;" "&amp;$C378),
IF($D378="Höchstens",
           IF(COUNTIF(Dienstplan!Z$6:Z$55,$C378)&lt;=VLOOKUP($C378,Besetzung!$B$2:$I$51,AA$351+1,0),"","&gt;"&amp;VLOOKUP($C378,Besetzung!$B$2:$I$51,AA$351+1,0)&amp;" "&amp;$C378),
"sonst")))))</f>
        <v/>
      </c>
      <c r="AB378" s="37" t="str">
        <f>IF($C378="","",
IF(AB$352&lt;&gt;"",IF($D378="Genau",
           IF(COUNTIF(Dienstplan!AA$6:AA$55,$C378)=VLOOKUP($C378,Besetzung!$B$2:$I$51,$F$24,0),"","&lt;&gt;"&amp;VLOOKUP($C378,Besetzung!$B$2:$I$51,$F$24,0)&amp;" "&amp;$C378),
IF($D378="Mindestens",
           IF(COUNTIF(Dienstplan!AA$6:AA$55,$C378)&gt;=VLOOKUP($C378,Besetzung!$B$2:$I$51,$F$24,0),"","&lt;"&amp;VLOOKUP($C378,Besetzung!$B$2:$I$51,$F$24,0)&amp;" "&amp;$C378),
IF($D378="Höchstens",
           IF(COUNTIF(Dienstplan!AA$6:AA$55,$C378)&lt;=VLOOKUP($C378,Besetzung!$B$2:$I$51,$F$24,0),"","&gt;"&amp;VLOOKUP($C378,Besetzung!$B$2:$I$51,$F$24,0)&amp;" "&amp;$C378),
"sonst"))),
IF($D378="Genau",
           IF(COUNTIF(Dienstplan!AA$6:AA$55,$C378)=VLOOKUP($C378,Besetzung!$B$2:$I$51,AB$351+1,0),"","&lt;&gt;"&amp;VLOOKUP($C378,Besetzung!$B$2:$I$51,AB$351+1,0)&amp;" "&amp;$C378),
IF($D378="Mindestens",
           IF(COUNTIF(Dienstplan!AA$6:AA$55,$C378)&gt;=VLOOKUP($C378,Besetzung!$B$2:$I$51,AB$351+1,0),"","&lt;"&amp;VLOOKUP($C378,Besetzung!$B$2:$I$51,AB$351+1,0)&amp;" "&amp;$C378),
IF($D378="Höchstens",
           IF(COUNTIF(Dienstplan!AA$6:AA$55,$C378)&lt;=VLOOKUP($C378,Besetzung!$B$2:$I$51,AB$351+1,0),"","&gt;"&amp;VLOOKUP($C378,Besetzung!$B$2:$I$51,AB$351+1,0)&amp;" "&amp;$C378),
"sonst")))))</f>
        <v/>
      </c>
      <c r="AC378" s="37" t="str">
        <f>IF($C378="","",
IF(AC$352&lt;&gt;"",IF($D378="Genau",
           IF(COUNTIF(Dienstplan!AB$6:AB$55,$C378)=VLOOKUP($C378,Besetzung!$B$2:$I$51,$F$24,0),"","&lt;&gt;"&amp;VLOOKUP($C378,Besetzung!$B$2:$I$51,$F$24,0)&amp;" "&amp;$C378),
IF($D378="Mindestens",
           IF(COUNTIF(Dienstplan!AB$6:AB$55,$C378)&gt;=VLOOKUP($C378,Besetzung!$B$2:$I$51,$F$24,0),"","&lt;"&amp;VLOOKUP($C378,Besetzung!$B$2:$I$51,$F$24,0)&amp;" "&amp;$C378),
IF($D378="Höchstens",
           IF(COUNTIF(Dienstplan!AB$6:AB$55,$C378)&lt;=VLOOKUP($C378,Besetzung!$B$2:$I$51,$F$24,0),"","&gt;"&amp;VLOOKUP($C378,Besetzung!$B$2:$I$51,$F$24,0)&amp;" "&amp;$C378),
"sonst"))),
IF($D378="Genau",
           IF(COUNTIF(Dienstplan!AB$6:AB$55,$C378)=VLOOKUP($C378,Besetzung!$B$2:$I$51,AC$351+1,0),"","&lt;&gt;"&amp;VLOOKUP($C378,Besetzung!$B$2:$I$51,AC$351+1,0)&amp;" "&amp;$C378),
IF($D378="Mindestens",
           IF(COUNTIF(Dienstplan!AB$6:AB$55,$C378)&gt;=VLOOKUP($C378,Besetzung!$B$2:$I$51,AC$351+1,0),"","&lt;"&amp;VLOOKUP($C378,Besetzung!$B$2:$I$51,AC$351+1,0)&amp;" "&amp;$C378),
IF($D378="Höchstens",
           IF(COUNTIF(Dienstplan!AB$6:AB$55,$C378)&lt;=VLOOKUP($C378,Besetzung!$B$2:$I$51,AC$351+1,0),"","&gt;"&amp;VLOOKUP($C378,Besetzung!$B$2:$I$51,AC$351+1,0)&amp;" "&amp;$C378),
"sonst")))))</f>
        <v/>
      </c>
      <c r="AD378" s="37" t="str">
        <f>IF($C378="","",
IF(AD$352&lt;&gt;"",IF($D378="Genau",
           IF(COUNTIF(Dienstplan!AC$6:AC$55,$C378)=VLOOKUP($C378,Besetzung!$B$2:$I$51,$F$24,0),"","&lt;&gt;"&amp;VLOOKUP($C378,Besetzung!$B$2:$I$51,$F$24,0)&amp;" "&amp;$C378),
IF($D378="Mindestens",
           IF(COUNTIF(Dienstplan!AC$6:AC$55,$C378)&gt;=VLOOKUP($C378,Besetzung!$B$2:$I$51,$F$24,0),"","&lt;"&amp;VLOOKUP($C378,Besetzung!$B$2:$I$51,$F$24,0)&amp;" "&amp;$C378),
IF($D378="Höchstens",
           IF(COUNTIF(Dienstplan!AC$6:AC$55,$C378)&lt;=VLOOKUP($C378,Besetzung!$B$2:$I$51,$F$24,0),"","&gt;"&amp;VLOOKUP($C378,Besetzung!$B$2:$I$51,$F$24,0)&amp;" "&amp;$C378),
"sonst"))),
IF($D378="Genau",
           IF(COUNTIF(Dienstplan!AC$6:AC$55,$C378)=VLOOKUP($C378,Besetzung!$B$2:$I$51,AD$351+1,0),"","&lt;&gt;"&amp;VLOOKUP($C378,Besetzung!$B$2:$I$51,AD$351+1,0)&amp;" "&amp;$C378),
IF($D378="Mindestens",
           IF(COUNTIF(Dienstplan!AC$6:AC$55,$C378)&gt;=VLOOKUP($C378,Besetzung!$B$2:$I$51,AD$351+1,0),"","&lt;"&amp;VLOOKUP($C378,Besetzung!$B$2:$I$51,AD$351+1,0)&amp;" "&amp;$C378),
IF($D378="Höchstens",
           IF(COUNTIF(Dienstplan!AC$6:AC$55,$C378)&lt;=VLOOKUP($C378,Besetzung!$B$2:$I$51,AD$351+1,0),"","&gt;"&amp;VLOOKUP($C378,Besetzung!$B$2:$I$51,AD$351+1,0)&amp;" "&amp;$C378),
"sonst")))))</f>
        <v/>
      </c>
      <c r="AE378" s="37" t="str">
        <f>IF($C378="","",
IF(AE$352&lt;&gt;"",IF($D378="Genau",
           IF(COUNTIF(Dienstplan!AD$6:AD$55,$C378)=VLOOKUP($C378,Besetzung!$B$2:$I$51,$F$24,0),"","&lt;&gt;"&amp;VLOOKUP($C378,Besetzung!$B$2:$I$51,$F$24,0)&amp;" "&amp;$C378),
IF($D378="Mindestens",
           IF(COUNTIF(Dienstplan!AD$6:AD$55,$C378)&gt;=VLOOKUP($C378,Besetzung!$B$2:$I$51,$F$24,0),"","&lt;"&amp;VLOOKUP($C378,Besetzung!$B$2:$I$51,$F$24,0)&amp;" "&amp;$C378),
IF($D378="Höchstens",
           IF(COUNTIF(Dienstplan!AD$6:AD$55,$C378)&lt;=VLOOKUP($C378,Besetzung!$B$2:$I$51,$F$24,0),"","&gt;"&amp;VLOOKUP($C378,Besetzung!$B$2:$I$51,$F$24,0)&amp;" "&amp;$C378),
"sonst"))),
IF($D378="Genau",
           IF(COUNTIF(Dienstplan!AD$6:AD$55,$C378)=VLOOKUP($C378,Besetzung!$B$2:$I$51,AE$351+1,0),"","&lt;&gt;"&amp;VLOOKUP($C378,Besetzung!$B$2:$I$51,AE$351+1,0)&amp;" "&amp;$C378),
IF($D378="Mindestens",
           IF(COUNTIF(Dienstplan!AD$6:AD$55,$C378)&gt;=VLOOKUP($C378,Besetzung!$B$2:$I$51,AE$351+1,0),"","&lt;"&amp;VLOOKUP($C378,Besetzung!$B$2:$I$51,AE$351+1,0)&amp;" "&amp;$C378),
IF($D378="Höchstens",
           IF(COUNTIF(Dienstplan!AD$6:AD$55,$C378)&lt;=VLOOKUP($C378,Besetzung!$B$2:$I$51,AE$351+1,0),"","&gt;"&amp;VLOOKUP($C378,Besetzung!$B$2:$I$51,AE$351+1,0)&amp;" "&amp;$C378),
"sonst")))))</f>
        <v/>
      </c>
      <c r="AF378" s="37" t="str">
        <f>IF($C378="","",
IF(AF$352&lt;&gt;"",IF($D378="Genau",
           IF(COUNTIF(Dienstplan!AE$6:AE$55,$C378)=VLOOKUP($C378,Besetzung!$B$2:$I$51,$F$24,0),"","&lt;&gt;"&amp;VLOOKUP($C378,Besetzung!$B$2:$I$51,$F$24,0)&amp;" "&amp;$C378),
IF($D378="Mindestens",
           IF(COUNTIF(Dienstplan!AE$6:AE$55,$C378)&gt;=VLOOKUP($C378,Besetzung!$B$2:$I$51,$F$24,0),"","&lt;"&amp;VLOOKUP($C378,Besetzung!$B$2:$I$51,$F$24,0)&amp;" "&amp;$C378),
IF($D378="Höchstens",
           IF(COUNTIF(Dienstplan!AE$6:AE$55,$C378)&lt;=VLOOKUP($C378,Besetzung!$B$2:$I$51,$F$24,0),"","&gt;"&amp;VLOOKUP($C378,Besetzung!$B$2:$I$51,$F$24,0)&amp;" "&amp;$C378),
"sonst"))),
IF($D378="Genau",
           IF(COUNTIF(Dienstplan!AE$6:AE$55,$C378)=VLOOKUP($C378,Besetzung!$B$2:$I$51,AF$351+1,0),"","&lt;&gt;"&amp;VLOOKUP($C378,Besetzung!$B$2:$I$51,AF$351+1,0)&amp;" "&amp;$C378),
IF($D378="Mindestens",
           IF(COUNTIF(Dienstplan!AE$6:AE$55,$C378)&gt;=VLOOKUP($C378,Besetzung!$B$2:$I$51,AF$351+1,0),"","&lt;"&amp;VLOOKUP($C378,Besetzung!$B$2:$I$51,AF$351+1,0)&amp;" "&amp;$C378),
IF($D378="Höchstens",
           IF(COUNTIF(Dienstplan!AE$6:AE$55,$C378)&lt;=VLOOKUP($C378,Besetzung!$B$2:$I$51,AF$351+1,0),"","&gt;"&amp;VLOOKUP($C378,Besetzung!$B$2:$I$51,AF$351+1,0)&amp;" "&amp;$C378),
"sonst")))))</f>
        <v/>
      </c>
      <c r="AG378" s="37" t="str">
        <f>IF($C378="","",
IF(AG$352&lt;&gt;"",IF($D378="Genau",
           IF(COUNTIF(Dienstplan!AF$6:AF$55,$C378)=VLOOKUP($C378,Besetzung!$B$2:$I$51,$F$24,0),"","&lt;&gt;"&amp;VLOOKUP($C378,Besetzung!$B$2:$I$51,$F$24,0)&amp;" "&amp;$C378),
IF($D378="Mindestens",
           IF(COUNTIF(Dienstplan!AF$6:AF$55,$C378)&gt;=VLOOKUP($C378,Besetzung!$B$2:$I$51,$F$24,0),"","&lt;"&amp;VLOOKUP($C378,Besetzung!$B$2:$I$51,$F$24,0)&amp;" "&amp;$C378),
IF($D378="Höchstens",
           IF(COUNTIF(Dienstplan!AF$6:AF$55,$C378)&lt;=VLOOKUP($C378,Besetzung!$B$2:$I$51,$F$24,0),"","&gt;"&amp;VLOOKUP($C378,Besetzung!$B$2:$I$51,$F$24,0)&amp;" "&amp;$C378),
"sonst"))),
IF($D378="Genau",
           IF(COUNTIF(Dienstplan!AF$6:AF$55,$C378)=VLOOKUP($C378,Besetzung!$B$2:$I$51,AG$351+1,0),"","&lt;&gt;"&amp;VLOOKUP($C378,Besetzung!$B$2:$I$51,AG$351+1,0)&amp;" "&amp;$C378),
IF($D378="Mindestens",
           IF(COUNTIF(Dienstplan!AF$6:AF$55,$C378)&gt;=VLOOKUP($C378,Besetzung!$B$2:$I$51,AG$351+1,0),"","&lt;"&amp;VLOOKUP($C378,Besetzung!$B$2:$I$51,AG$351+1,0)&amp;" "&amp;$C378),
IF($D378="Höchstens",
           IF(COUNTIF(Dienstplan!AF$6:AF$55,$C378)&lt;=VLOOKUP($C378,Besetzung!$B$2:$I$51,AG$351+1,0),"","&gt;"&amp;VLOOKUP($C378,Besetzung!$B$2:$I$51,AG$351+1,0)&amp;" "&amp;$C378),
"sonst")))))</f>
        <v/>
      </c>
      <c r="AH378" s="37" t="str">
        <f>IF($C378="","",
IF(AH$352&lt;&gt;"",IF($D378="Genau",
           IF(COUNTIF(Dienstplan!AG$6:AG$55,$C378)=VLOOKUP($C378,Besetzung!$B$2:$I$51,$F$24,0),"","&lt;&gt;"&amp;VLOOKUP($C378,Besetzung!$B$2:$I$51,$F$24,0)&amp;" "&amp;$C378),
IF($D378="Mindestens",
           IF(COUNTIF(Dienstplan!AG$6:AG$55,$C378)&gt;=VLOOKUP($C378,Besetzung!$B$2:$I$51,$F$24,0),"","&lt;"&amp;VLOOKUP($C378,Besetzung!$B$2:$I$51,$F$24,0)&amp;" "&amp;$C378),
IF($D378="Höchstens",
           IF(COUNTIF(Dienstplan!AG$6:AG$55,$C378)&lt;=VLOOKUP($C378,Besetzung!$B$2:$I$51,$F$24,0),"","&gt;"&amp;VLOOKUP($C378,Besetzung!$B$2:$I$51,$F$24,0)&amp;" "&amp;$C378),
"sonst"))),
IF($D378="Genau",
           IF(COUNTIF(Dienstplan!AG$6:AG$55,$C378)=VLOOKUP($C378,Besetzung!$B$2:$I$51,AH$351+1,0),"","&lt;&gt;"&amp;VLOOKUP($C378,Besetzung!$B$2:$I$51,AH$351+1,0)&amp;" "&amp;$C378),
IF($D378="Mindestens",
           IF(COUNTIF(Dienstplan!AG$6:AG$55,$C378)&gt;=VLOOKUP($C378,Besetzung!$B$2:$I$51,AH$351+1,0),"","&lt;"&amp;VLOOKUP($C378,Besetzung!$B$2:$I$51,AH$351+1,0)&amp;" "&amp;$C378),
IF($D378="Höchstens",
           IF(COUNTIF(Dienstplan!AG$6:AG$55,$C378)&lt;=VLOOKUP($C378,Besetzung!$B$2:$I$51,AH$351+1,0),"","&gt;"&amp;VLOOKUP($C378,Besetzung!$B$2:$I$51,AH$351+1,0)&amp;" "&amp;$C378),
"sonst")))))</f>
        <v/>
      </c>
      <c r="AI378" s="37" t="str">
        <f>IF($C378="","",
IF(AI$352&lt;&gt;"",IF($D378="Genau",
           IF(COUNTIF(Dienstplan!AH$6:AH$55,$C378)=VLOOKUP($C378,Besetzung!$B$2:$I$51,$F$24,0),"","&lt;&gt;"&amp;VLOOKUP($C378,Besetzung!$B$2:$I$51,$F$24,0)&amp;" "&amp;$C378),
IF($D378="Mindestens",
           IF(COUNTIF(Dienstplan!AH$6:AH$55,$C378)&gt;=VLOOKUP($C378,Besetzung!$B$2:$I$51,$F$24,0),"","&lt;"&amp;VLOOKUP($C378,Besetzung!$B$2:$I$51,$F$24,0)&amp;" "&amp;$C378),
IF($D378="Höchstens",
           IF(COUNTIF(Dienstplan!AH$6:AH$55,$C378)&lt;=VLOOKUP($C378,Besetzung!$B$2:$I$51,$F$24,0),"","&gt;"&amp;VLOOKUP($C378,Besetzung!$B$2:$I$51,$F$24,0)&amp;" "&amp;$C378),
"sonst"))),
IF($D378="Genau",
           IF(COUNTIF(Dienstplan!AH$6:AH$55,$C378)=VLOOKUP($C378,Besetzung!$B$2:$I$51,AI$351+1,0),"","&lt;&gt;"&amp;VLOOKUP($C378,Besetzung!$B$2:$I$51,AI$351+1,0)&amp;" "&amp;$C378),
IF($D378="Mindestens",
           IF(COUNTIF(Dienstplan!AH$6:AH$55,$C378)&gt;=VLOOKUP($C378,Besetzung!$B$2:$I$51,AI$351+1,0),"","&lt;"&amp;VLOOKUP($C378,Besetzung!$B$2:$I$51,AI$351+1,0)&amp;" "&amp;$C378),
IF($D378="Höchstens",
           IF(COUNTIF(Dienstplan!AH$6:AH$55,$C378)&lt;=VLOOKUP($C378,Besetzung!$B$2:$I$51,AI$351+1,0),"","&gt;"&amp;VLOOKUP($C378,Besetzung!$B$2:$I$51,AI$351+1,0)&amp;" "&amp;$C378),
"sonst")))))</f>
        <v/>
      </c>
      <c r="AJ378" s="37" t="str">
        <f>IF($C378="","",
IF(AJ$352&lt;&gt;"",IF($D378="Genau",
           IF(COUNTIF(Dienstplan!AI$6:AI$55,$C378)=VLOOKUP($C378,Besetzung!$B$2:$I$51,$F$24,0),"","&lt;&gt;"&amp;VLOOKUP($C378,Besetzung!$B$2:$I$51,$F$24,0)&amp;" "&amp;$C378),
IF($D378="Mindestens",
           IF(COUNTIF(Dienstplan!AI$6:AI$55,$C378)&gt;=VLOOKUP($C378,Besetzung!$B$2:$I$51,$F$24,0),"","&lt;"&amp;VLOOKUP($C378,Besetzung!$B$2:$I$51,$F$24,0)&amp;" "&amp;$C378),
IF($D378="Höchstens",
           IF(COUNTIF(Dienstplan!AI$6:AI$55,$C378)&lt;=VLOOKUP($C378,Besetzung!$B$2:$I$51,$F$24,0),"","&gt;"&amp;VLOOKUP($C378,Besetzung!$B$2:$I$51,$F$24,0)&amp;" "&amp;$C378),
"sonst"))),
IF($D378="Genau",
           IF(COUNTIF(Dienstplan!AI$6:AI$55,$C378)=VLOOKUP($C378,Besetzung!$B$2:$I$51,AJ$351+1,0),"","&lt;&gt;"&amp;VLOOKUP($C378,Besetzung!$B$2:$I$51,AJ$351+1,0)&amp;" "&amp;$C378),
IF($D378="Mindestens",
           IF(COUNTIF(Dienstplan!AI$6:AI$55,$C378)&gt;=VLOOKUP($C378,Besetzung!$B$2:$I$51,AJ$351+1,0),"","&lt;"&amp;VLOOKUP($C378,Besetzung!$B$2:$I$51,AJ$351+1,0)&amp;" "&amp;$C378),
IF($D378="Höchstens",
           IF(COUNTIF(Dienstplan!AI$6:AI$55,$C378)&lt;=VLOOKUP($C378,Besetzung!$B$2:$I$51,AJ$351+1,0),"","&gt;"&amp;VLOOKUP($C378,Besetzung!$B$2:$I$51,AJ$351+1,0)&amp;" "&amp;$C378),
"sonst")))))</f>
        <v/>
      </c>
      <c r="AK378" s="32" t="str">
        <f>IF($C378="","",
IF(AK$352&lt;&gt;"",IF($D378="Genau",
           IF(COUNTIF(Dienstplan!AJ$6:AJ$55,$C378)=VLOOKUP($C378,Besetzung!$B$2:$I$51,$F$24,0),"","&lt;&gt;"&amp;VLOOKUP($C378,Besetzung!$B$2:$I$51,$F$24,0)&amp;" "&amp;$C378),
IF($D378="Mindestens",
           IF(COUNTIF(Dienstplan!AJ$6:AJ$55,$C378)&gt;=VLOOKUP($C378,Besetzung!$B$2:$I$51,$F$24,0),"","&lt;"&amp;VLOOKUP($C378,Besetzung!$B$2:$I$51,$F$24,0)&amp;" "&amp;$C378),
IF($D378="Höchstens",
           IF(COUNTIF(Dienstplan!AJ$6:AJ$55,$C378)&lt;=VLOOKUP($C378,Besetzung!$B$2:$I$51,$F$24,0),"","&gt;"&amp;VLOOKUP($C378,Besetzung!$B$2:$I$51,$F$24,0)&amp;" "&amp;$C378),
"sonst"))),
IF($D378="Genau",
           IF(COUNTIF(Dienstplan!AJ$6:AJ$55,$C378)=VLOOKUP($C378,Besetzung!$B$2:$I$51,AK$351+1,0),"","&lt;&gt;"&amp;VLOOKUP($C378,Besetzung!$B$2:$I$51,AK$351+1,0)&amp;" "&amp;$C378),
IF($D378="Mindestens",
           IF(COUNTIF(Dienstplan!AJ$6:AJ$55,$C378)&gt;=VLOOKUP($C378,Besetzung!$B$2:$I$51,AK$351+1,0),"","&lt;"&amp;VLOOKUP($C378,Besetzung!$B$2:$I$51,AK$351+1,0)&amp;" "&amp;$C378),
IF($D378="Höchstens",
           IF(COUNTIF(Dienstplan!AJ$6:AJ$55,$C378)&lt;=VLOOKUP($C378,Besetzung!$B$2:$I$51,AK$351+1,0),"","&gt;"&amp;VLOOKUP($C378,Besetzung!$B$2:$I$51,AK$351+1,0)&amp;" "&amp;$C378),
"sonst")))))</f>
        <v/>
      </c>
    </row>
    <row r="379" spans="1:37" x14ac:dyDescent="0.25">
      <c r="A379" s="82" t="str">
        <f>IF(Feiertage!D229&lt;&gt;"",Feiertage!B229,"")</f>
        <v/>
      </c>
      <c r="C379" s="31" t="str">
        <f>Besetzung!B27</f>
        <v/>
      </c>
      <c r="D379">
        <f>Besetzung!J27</f>
        <v>0</v>
      </c>
      <c r="G379" s="31" t="str">
        <f>IF($C379="","",
IF(G$352&lt;&gt;"",IF($D379="Genau",
           IF(COUNTIF(Dienstplan!F$6:F$55,$C379)=VLOOKUP($C379,Besetzung!$B$2:$I$51,$F$24,0),"","&lt;&gt;"&amp;VLOOKUP($C379,Besetzung!$B$2:$I$51,$F$24,0)&amp;" "&amp;$C379),
IF($D379="Mindestens",
           IF(COUNTIF(Dienstplan!F$6:F$55,$C379)&gt;=VLOOKUP($C379,Besetzung!$B$2:$I$51,$F$24,0),"","&lt;"&amp;VLOOKUP($C379,Besetzung!$B$2:$I$51,$F$24,0)&amp;" "&amp;$C379),
IF($D379="Höchstens",
           IF(COUNTIF(Dienstplan!F$6:F$55,$C379)&lt;=VLOOKUP($C379,Besetzung!$B$2:$I$51,$F$24,0),"","&gt;"&amp;VLOOKUP($C379,Besetzung!$B$2:$I$51,$F$24,0)&amp;" "&amp;$C379),
"sonst"))),
IF($D379="Genau",
           IF(COUNTIF(Dienstplan!F$6:F$55,$C379)=VLOOKUP($C379,Besetzung!$B$2:$I$51,G$351+1,0),"","&lt;&gt;"&amp;VLOOKUP($C379,Besetzung!$B$2:$I$51,G$351+1,0)&amp;" "&amp;$C379),
IF($D379="Mindestens",
           IF(COUNTIF(Dienstplan!F$6:F$55,$C379)&gt;=VLOOKUP($C379,Besetzung!$B$2:$I$51,G$351+1,0),"","&lt;"&amp;VLOOKUP($C379,Besetzung!$B$2:$I$51,G$351+1,0)&amp;" "&amp;$C379),
IF($D379="Höchstens",
           IF(COUNTIF(Dienstplan!F$6:F$55,$C379)&lt;=VLOOKUP($C379,Besetzung!$B$2:$I$51,G$351+1,0),"","&gt;"&amp;VLOOKUP($C379,Besetzung!$B$2:$I$51,G$351+1,0)&amp;" "&amp;$C379),
"sonst")))))</f>
        <v/>
      </c>
      <c r="H379" s="37" t="str">
        <f>IF($C379="","",
IF(H$352&lt;&gt;"",IF($D379="Genau",
           IF(COUNTIF(Dienstplan!G$6:G$55,$C379)=VLOOKUP($C379,Besetzung!$B$2:$I$51,$F$24,0),"","&lt;&gt;"&amp;VLOOKUP($C379,Besetzung!$B$2:$I$51,$F$24,0)&amp;" "&amp;$C379),
IF($D379="Mindestens",
           IF(COUNTIF(Dienstplan!G$6:G$55,$C379)&gt;=VLOOKUP($C379,Besetzung!$B$2:$I$51,$F$24,0),"","&lt;"&amp;VLOOKUP($C379,Besetzung!$B$2:$I$51,$F$24,0)&amp;" "&amp;$C379),
IF($D379="Höchstens",
           IF(COUNTIF(Dienstplan!G$6:G$55,$C379)&lt;=VLOOKUP($C379,Besetzung!$B$2:$I$51,$F$24,0),"","&gt;"&amp;VLOOKUP($C379,Besetzung!$B$2:$I$51,$F$24,0)&amp;" "&amp;$C379),
"sonst"))),
IF($D379="Genau",
           IF(COUNTIF(Dienstplan!G$6:G$55,$C379)=VLOOKUP($C379,Besetzung!$B$2:$I$51,H$351+1,0),"","&lt;&gt;"&amp;VLOOKUP($C379,Besetzung!$B$2:$I$51,H$351+1,0)&amp;" "&amp;$C379),
IF($D379="Mindestens",
           IF(COUNTIF(Dienstplan!G$6:G$55,$C379)&gt;=VLOOKUP($C379,Besetzung!$B$2:$I$51,H$351+1,0),"","&lt;"&amp;VLOOKUP($C379,Besetzung!$B$2:$I$51,H$351+1,0)&amp;" "&amp;$C379),
IF($D379="Höchstens",
           IF(COUNTIF(Dienstplan!G$6:G$55,$C379)&lt;=VLOOKUP($C379,Besetzung!$B$2:$I$51,H$351+1,0),"","&gt;"&amp;VLOOKUP($C379,Besetzung!$B$2:$I$51,H$351+1,0)&amp;" "&amp;$C379),
"sonst")))))</f>
        <v/>
      </c>
      <c r="I379" s="37" t="str">
        <f>IF($C379="","",
IF(I$352&lt;&gt;"",IF($D379="Genau",
           IF(COUNTIF(Dienstplan!H$6:H$55,$C379)=VLOOKUP($C379,Besetzung!$B$2:$I$51,$F$24,0),"","&lt;&gt;"&amp;VLOOKUP($C379,Besetzung!$B$2:$I$51,$F$24,0)&amp;" "&amp;$C379),
IF($D379="Mindestens",
           IF(COUNTIF(Dienstplan!H$6:H$55,$C379)&gt;=VLOOKUP($C379,Besetzung!$B$2:$I$51,$F$24,0),"","&lt;"&amp;VLOOKUP($C379,Besetzung!$B$2:$I$51,$F$24,0)&amp;" "&amp;$C379),
IF($D379="Höchstens",
           IF(COUNTIF(Dienstplan!H$6:H$55,$C379)&lt;=VLOOKUP($C379,Besetzung!$B$2:$I$51,$F$24,0),"","&gt;"&amp;VLOOKUP($C379,Besetzung!$B$2:$I$51,$F$24,0)&amp;" "&amp;$C379),
"sonst"))),
IF($D379="Genau",
           IF(COUNTIF(Dienstplan!H$6:H$55,$C379)=VLOOKUP($C379,Besetzung!$B$2:$I$51,I$351+1,0),"","&lt;&gt;"&amp;VLOOKUP($C379,Besetzung!$B$2:$I$51,I$351+1,0)&amp;" "&amp;$C379),
IF($D379="Mindestens",
           IF(COUNTIF(Dienstplan!H$6:H$55,$C379)&gt;=VLOOKUP($C379,Besetzung!$B$2:$I$51,I$351+1,0),"","&lt;"&amp;VLOOKUP($C379,Besetzung!$B$2:$I$51,I$351+1,0)&amp;" "&amp;$C379),
IF($D379="Höchstens",
           IF(COUNTIF(Dienstplan!H$6:H$55,$C379)&lt;=VLOOKUP($C379,Besetzung!$B$2:$I$51,I$351+1,0),"","&gt;"&amp;VLOOKUP($C379,Besetzung!$B$2:$I$51,I$351+1,0)&amp;" "&amp;$C379),
"sonst")))))</f>
        <v/>
      </c>
      <c r="J379" s="37" t="str">
        <f>IF($C379="","",
IF(J$352&lt;&gt;"",IF($D379="Genau",
           IF(COUNTIF(Dienstplan!I$6:I$55,$C379)=VLOOKUP($C379,Besetzung!$B$2:$I$51,$F$24,0),"","&lt;&gt;"&amp;VLOOKUP($C379,Besetzung!$B$2:$I$51,$F$24,0)&amp;" "&amp;$C379),
IF($D379="Mindestens",
           IF(COUNTIF(Dienstplan!I$6:I$55,$C379)&gt;=VLOOKUP($C379,Besetzung!$B$2:$I$51,$F$24,0),"","&lt;"&amp;VLOOKUP($C379,Besetzung!$B$2:$I$51,$F$24,0)&amp;" "&amp;$C379),
IF($D379="Höchstens",
           IF(COUNTIF(Dienstplan!I$6:I$55,$C379)&lt;=VLOOKUP($C379,Besetzung!$B$2:$I$51,$F$24,0),"","&gt;"&amp;VLOOKUP($C379,Besetzung!$B$2:$I$51,$F$24,0)&amp;" "&amp;$C379),
"sonst"))),
IF($D379="Genau",
           IF(COUNTIF(Dienstplan!I$6:I$55,$C379)=VLOOKUP($C379,Besetzung!$B$2:$I$51,J$351+1,0),"","&lt;&gt;"&amp;VLOOKUP($C379,Besetzung!$B$2:$I$51,J$351+1,0)&amp;" "&amp;$C379),
IF($D379="Mindestens",
           IF(COUNTIF(Dienstplan!I$6:I$55,$C379)&gt;=VLOOKUP($C379,Besetzung!$B$2:$I$51,J$351+1,0),"","&lt;"&amp;VLOOKUP($C379,Besetzung!$B$2:$I$51,J$351+1,0)&amp;" "&amp;$C379),
IF($D379="Höchstens",
           IF(COUNTIF(Dienstplan!I$6:I$55,$C379)&lt;=VLOOKUP($C379,Besetzung!$B$2:$I$51,J$351+1,0),"","&gt;"&amp;VLOOKUP($C379,Besetzung!$B$2:$I$51,J$351+1,0)&amp;" "&amp;$C379),
"sonst")))))</f>
        <v/>
      </c>
      <c r="K379" s="37" t="str">
        <f>IF($C379="","",
IF(K$352&lt;&gt;"",IF($D379="Genau",
           IF(COUNTIF(Dienstplan!J$6:J$55,$C379)=VLOOKUP($C379,Besetzung!$B$2:$I$51,$F$24,0),"","&lt;&gt;"&amp;VLOOKUP($C379,Besetzung!$B$2:$I$51,$F$24,0)&amp;" "&amp;$C379),
IF($D379="Mindestens",
           IF(COUNTIF(Dienstplan!J$6:J$55,$C379)&gt;=VLOOKUP($C379,Besetzung!$B$2:$I$51,$F$24,0),"","&lt;"&amp;VLOOKUP($C379,Besetzung!$B$2:$I$51,$F$24,0)&amp;" "&amp;$C379),
IF($D379="Höchstens",
           IF(COUNTIF(Dienstplan!J$6:J$55,$C379)&lt;=VLOOKUP($C379,Besetzung!$B$2:$I$51,$F$24,0),"","&gt;"&amp;VLOOKUP($C379,Besetzung!$B$2:$I$51,$F$24,0)&amp;" "&amp;$C379),
"sonst"))),
IF($D379="Genau",
           IF(COUNTIF(Dienstplan!J$6:J$55,$C379)=VLOOKUP($C379,Besetzung!$B$2:$I$51,K$351+1,0),"","&lt;&gt;"&amp;VLOOKUP($C379,Besetzung!$B$2:$I$51,K$351+1,0)&amp;" "&amp;$C379),
IF($D379="Mindestens",
           IF(COUNTIF(Dienstplan!J$6:J$55,$C379)&gt;=VLOOKUP($C379,Besetzung!$B$2:$I$51,K$351+1,0),"","&lt;"&amp;VLOOKUP($C379,Besetzung!$B$2:$I$51,K$351+1,0)&amp;" "&amp;$C379),
IF($D379="Höchstens",
           IF(COUNTIF(Dienstplan!J$6:J$55,$C379)&lt;=VLOOKUP($C379,Besetzung!$B$2:$I$51,K$351+1,0),"","&gt;"&amp;VLOOKUP($C379,Besetzung!$B$2:$I$51,K$351+1,0)&amp;" "&amp;$C379),
"sonst")))))</f>
        <v/>
      </c>
      <c r="L379" s="37" t="str">
        <f>IF($C379="","",
IF(L$352&lt;&gt;"",IF($D379="Genau",
           IF(COUNTIF(Dienstplan!K$6:K$55,$C379)=VLOOKUP($C379,Besetzung!$B$2:$I$51,$F$24,0),"","&lt;&gt;"&amp;VLOOKUP($C379,Besetzung!$B$2:$I$51,$F$24,0)&amp;" "&amp;$C379),
IF($D379="Mindestens",
           IF(COUNTIF(Dienstplan!K$6:K$55,$C379)&gt;=VLOOKUP($C379,Besetzung!$B$2:$I$51,$F$24,0),"","&lt;"&amp;VLOOKUP($C379,Besetzung!$B$2:$I$51,$F$24,0)&amp;" "&amp;$C379),
IF($D379="Höchstens",
           IF(COUNTIF(Dienstplan!K$6:K$55,$C379)&lt;=VLOOKUP($C379,Besetzung!$B$2:$I$51,$F$24,0),"","&gt;"&amp;VLOOKUP($C379,Besetzung!$B$2:$I$51,$F$24,0)&amp;" "&amp;$C379),
"sonst"))),
IF($D379="Genau",
           IF(COUNTIF(Dienstplan!K$6:K$55,$C379)=VLOOKUP($C379,Besetzung!$B$2:$I$51,L$351+1,0),"","&lt;&gt;"&amp;VLOOKUP($C379,Besetzung!$B$2:$I$51,L$351+1,0)&amp;" "&amp;$C379),
IF($D379="Mindestens",
           IF(COUNTIF(Dienstplan!K$6:K$55,$C379)&gt;=VLOOKUP($C379,Besetzung!$B$2:$I$51,L$351+1,0),"","&lt;"&amp;VLOOKUP($C379,Besetzung!$B$2:$I$51,L$351+1,0)&amp;" "&amp;$C379),
IF($D379="Höchstens",
           IF(COUNTIF(Dienstplan!K$6:K$55,$C379)&lt;=VLOOKUP($C379,Besetzung!$B$2:$I$51,L$351+1,0),"","&gt;"&amp;VLOOKUP($C379,Besetzung!$B$2:$I$51,L$351+1,0)&amp;" "&amp;$C379),
"sonst")))))</f>
        <v/>
      </c>
      <c r="M379" s="37" t="str">
        <f>IF($C379="","",
IF(M$352&lt;&gt;"",IF($D379="Genau",
           IF(COUNTIF(Dienstplan!L$6:L$55,$C379)=VLOOKUP($C379,Besetzung!$B$2:$I$51,$F$24,0),"","&lt;&gt;"&amp;VLOOKUP($C379,Besetzung!$B$2:$I$51,$F$24,0)&amp;" "&amp;$C379),
IF($D379="Mindestens",
           IF(COUNTIF(Dienstplan!L$6:L$55,$C379)&gt;=VLOOKUP($C379,Besetzung!$B$2:$I$51,$F$24,0),"","&lt;"&amp;VLOOKUP($C379,Besetzung!$B$2:$I$51,$F$24,0)&amp;" "&amp;$C379),
IF($D379="Höchstens",
           IF(COUNTIF(Dienstplan!L$6:L$55,$C379)&lt;=VLOOKUP($C379,Besetzung!$B$2:$I$51,$F$24,0),"","&gt;"&amp;VLOOKUP($C379,Besetzung!$B$2:$I$51,$F$24,0)&amp;" "&amp;$C379),
"sonst"))),
IF($D379="Genau",
           IF(COUNTIF(Dienstplan!L$6:L$55,$C379)=VLOOKUP($C379,Besetzung!$B$2:$I$51,M$351+1,0),"","&lt;&gt;"&amp;VLOOKUP($C379,Besetzung!$B$2:$I$51,M$351+1,0)&amp;" "&amp;$C379),
IF($D379="Mindestens",
           IF(COUNTIF(Dienstplan!L$6:L$55,$C379)&gt;=VLOOKUP($C379,Besetzung!$B$2:$I$51,M$351+1,0),"","&lt;"&amp;VLOOKUP($C379,Besetzung!$B$2:$I$51,M$351+1,0)&amp;" "&amp;$C379),
IF($D379="Höchstens",
           IF(COUNTIF(Dienstplan!L$6:L$55,$C379)&lt;=VLOOKUP($C379,Besetzung!$B$2:$I$51,M$351+1,0),"","&gt;"&amp;VLOOKUP($C379,Besetzung!$B$2:$I$51,M$351+1,0)&amp;" "&amp;$C379),
"sonst")))))</f>
        <v/>
      </c>
      <c r="N379" s="37" t="str">
        <f>IF($C379="","",
IF(N$352&lt;&gt;"",IF($D379="Genau",
           IF(COUNTIF(Dienstplan!M$6:M$55,$C379)=VLOOKUP($C379,Besetzung!$B$2:$I$51,$F$24,0),"","&lt;&gt;"&amp;VLOOKUP($C379,Besetzung!$B$2:$I$51,$F$24,0)&amp;" "&amp;$C379),
IF($D379="Mindestens",
           IF(COUNTIF(Dienstplan!M$6:M$55,$C379)&gt;=VLOOKUP($C379,Besetzung!$B$2:$I$51,$F$24,0),"","&lt;"&amp;VLOOKUP($C379,Besetzung!$B$2:$I$51,$F$24,0)&amp;" "&amp;$C379),
IF($D379="Höchstens",
           IF(COUNTIF(Dienstplan!M$6:M$55,$C379)&lt;=VLOOKUP($C379,Besetzung!$B$2:$I$51,$F$24,0),"","&gt;"&amp;VLOOKUP($C379,Besetzung!$B$2:$I$51,$F$24,0)&amp;" "&amp;$C379),
"sonst"))),
IF($D379="Genau",
           IF(COUNTIF(Dienstplan!M$6:M$55,$C379)=VLOOKUP($C379,Besetzung!$B$2:$I$51,N$351+1,0),"","&lt;&gt;"&amp;VLOOKUP($C379,Besetzung!$B$2:$I$51,N$351+1,0)&amp;" "&amp;$C379),
IF($D379="Mindestens",
           IF(COUNTIF(Dienstplan!M$6:M$55,$C379)&gt;=VLOOKUP($C379,Besetzung!$B$2:$I$51,N$351+1,0),"","&lt;"&amp;VLOOKUP($C379,Besetzung!$B$2:$I$51,N$351+1,0)&amp;" "&amp;$C379),
IF($D379="Höchstens",
           IF(COUNTIF(Dienstplan!M$6:M$55,$C379)&lt;=VLOOKUP($C379,Besetzung!$B$2:$I$51,N$351+1,0),"","&gt;"&amp;VLOOKUP($C379,Besetzung!$B$2:$I$51,N$351+1,0)&amp;" "&amp;$C379),
"sonst")))))</f>
        <v/>
      </c>
      <c r="O379" s="37" t="str">
        <f>IF($C379="","",
IF(O$352&lt;&gt;"",IF($D379="Genau",
           IF(COUNTIF(Dienstplan!N$6:N$55,$C379)=VLOOKUP($C379,Besetzung!$B$2:$I$51,$F$24,0),"","&lt;&gt;"&amp;VLOOKUP($C379,Besetzung!$B$2:$I$51,$F$24,0)&amp;" "&amp;$C379),
IF($D379="Mindestens",
           IF(COUNTIF(Dienstplan!N$6:N$55,$C379)&gt;=VLOOKUP($C379,Besetzung!$B$2:$I$51,$F$24,0),"","&lt;"&amp;VLOOKUP($C379,Besetzung!$B$2:$I$51,$F$24,0)&amp;" "&amp;$C379),
IF($D379="Höchstens",
           IF(COUNTIF(Dienstplan!N$6:N$55,$C379)&lt;=VLOOKUP($C379,Besetzung!$B$2:$I$51,$F$24,0),"","&gt;"&amp;VLOOKUP($C379,Besetzung!$B$2:$I$51,$F$24,0)&amp;" "&amp;$C379),
"sonst"))),
IF($D379="Genau",
           IF(COUNTIF(Dienstplan!N$6:N$55,$C379)=VLOOKUP($C379,Besetzung!$B$2:$I$51,O$351+1,0),"","&lt;&gt;"&amp;VLOOKUP($C379,Besetzung!$B$2:$I$51,O$351+1,0)&amp;" "&amp;$C379),
IF($D379="Mindestens",
           IF(COUNTIF(Dienstplan!N$6:N$55,$C379)&gt;=VLOOKUP($C379,Besetzung!$B$2:$I$51,O$351+1,0),"","&lt;"&amp;VLOOKUP($C379,Besetzung!$B$2:$I$51,O$351+1,0)&amp;" "&amp;$C379),
IF($D379="Höchstens",
           IF(COUNTIF(Dienstplan!N$6:N$55,$C379)&lt;=VLOOKUP($C379,Besetzung!$B$2:$I$51,O$351+1,0),"","&gt;"&amp;VLOOKUP($C379,Besetzung!$B$2:$I$51,O$351+1,0)&amp;" "&amp;$C379),
"sonst")))))</f>
        <v/>
      </c>
      <c r="P379" s="37" t="str">
        <f>IF($C379="","",
IF(P$352&lt;&gt;"",IF($D379="Genau",
           IF(COUNTIF(Dienstplan!O$6:O$55,$C379)=VLOOKUP($C379,Besetzung!$B$2:$I$51,$F$24,0),"","&lt;&gt;"&amp;VLOOKUP($C379,Besetzung!$B$2:$I$51,$F$24,0)&amp;" "&amp;$C379),
IF($D379="Mindestens",
           IF(COUNTIF(Dienstplan!O$6:O$55,$C379)&gt;=VLOOKUP($C379,Besetzung!$B$2:$I$51,$F$24,0),"","&lt;"&amp;VLOOKUP($C379,Besetzung!$B$2:$I$51,$F$24,0)&amp;" "&amp;$C379),
IF($D379="Höchstens",
           IF(COUNTIF(Dienstplan!O$6:O$55,$C379)&lt;=VLOOKUP($C379,Besetzung!$B$2:$I$51,$F$24,0),"","&gt;"&amp;VLOOKUP($C379,Besetzung!$B$2:$I$51,$F$24,0)&amp;" "&amp;$C379),
"sonst"))),
IF($D379="Genau",
           IF(COUNTIF(Dienstplan!O$6:O$55,$C379)=VLOOKUP($C379,Besetzung!$B$2:$I$51,P$351+1,0),"","&lt;&gt;"&amp;VLOOKUP($C379,Besetzung!$B$2:$I$51,P$351+1,0)&amp;" "&amp;$C379),
IF($D379="Mindestens",
           IF(COUNTIF(Dienstplan!O$6:O$55,$C379)&gt;=VLOOKUP($C379,Besetzung!$B$2:$I$51,P$351+1,0),"","&lt;"&amp;VLOOKUP($C379,Besetzung!$B$2:$I$51,P$351+1,0)&amp;" "&amp;$C379),
IF($D379="Höchstens",
           IF(COUNTIF(Dienstplan!O$6:O$55,$C379)&lt;=VLOOKUP($C379,Besetzung!$B$2:$I$51,P$351+1,0),"","&gt;"&amp;VLOOKUP($C379,Besetzung!$B$2:$I$51,P$351+1,0)&amp;" "&amp;$C379),
"sonst")))))</f>
        <v/>
      </c>
      <c r="Q379" s="37" t="str">
        <f>IF($C379="","",
IF(Q$352&lt;&gt;"",IF($D379="Genau",
           IF(COUNTIF(Dienstplan!P$6:P$55,$C379)=VLOOKUP($C379,Besetzung!$B$2:$I$51,$F$24,0),"","&lt;&gt;"&amp;VLOOKUP($C379,Besetzung!$B$2:$I$51,$F$24,0)&amp;" "&amp;$C379),
IF($D379="Mindestens",
           IF(COUNTIF(Dienstplan!P$6:P$55,$C379)&gt;=VLOOKUP($C379,Besetzung!$B$2:$I$51,$F$24,0),"","&lt;"&amp;VLOOKUP($C379,Besetzung!$B$2:$I$51,$F$24,0)&amp;" "&amp;$C379),
IF($D379="Höchstens",
           IF(COUNTIF(Dienstplan!P$6:P$55,$C379)&lt;=VLOOKUP($C379,Besetzung!$B$2:$I$51,$F$24,0),"","&gt;"&amp;VLOOKUP($C379,Besetzung!$B$2:$I$51,$F$24,0)&amp;" "&amp;$C379),
"sonst"))),
IF($D379="Genau",
           IF(COUNTIF(Dienstplan!P$6:P$55,$C379)=VLOOKUP($C379,Besetzung!$B$2:$I$51,Q$351+1,0),"","&lt;&gt;"&amp;VLOOKUP($C379,Besetzung!$B$2:$I$51,Q$351+1,0)&amp;" "&amp;$C379),
IF($D379="Mindestens",
           IF(COUNTIF(Dienstplan!P$6:P$55,$C379)&gt;=VLOOKUP($C379,Besetzung!$B$2:$I$51,Q$351+1,0),"","&lt;"&amp;VLOOKUP($C379,Besetzung!$B$2:$I$51,Q$351+1,0)&amp;" "&amp;$C379),
IF($D379="Höchstens",
           IF(COUNTIF(Dienstplan!P$6:P$55,$C379)&lt;=VLOOKUP($C379,Besetzung!$B$2:$I$51,Q$351+1,0),"","&gt;"&amp;VLOOKUP($C379,Besetzung!$B$2:$I$51,Q$351+1,0)&amp;" "&amp;$C379),
"sonst")))))</f>
        <v/>
      </c>
      <c r="R379" s="37" t="str">
        <f>IF($C379="","",
IF(R$352&lt;&gt;"",IF($D379="Genau",
           IF(COUNTIF(Dienstplan!Q$6:Q$55,$C379)=VLOOKUP($C379,Besetzung!$B$2:$I$51,$F$24,0),"","&lt;&gt;"&amp;VLOOKUP($C379,Besetzung!$B$2:$I$51,$F$24,0)&amp;" "&amp;$C379),
IF($D379="Mindestens",
           IF(COUNTIF(Dienstplan!Q$6:Q$55,$C379)&gt;=VLOOKUP($C379,Besetzung!$B$2:$I$51,$F$24,0),"","&lt;"&amp;VLOOKUP($C379,Besetzung!$B$2:$I$51,$F$24,0)&amp;" "&amp;$C379),
IF($D379="Höchstens",
           IF(COUNTIF(Dienstplan!Q$6:Q$55,$C379)&lt;=VLOOKUP($C379,Besetzung!$B$2:$I$51,$F$24,0),"","&gt;"&amp;VLOOKUP($C379,Besetzung!$B$2:$I$51,$F$24,0)&amp;" "&amp;$C379),
"sonst"))),
IF($D379="Genau",
           IF(COUNTIF(Dienstplan!Q$6:Q$55,$C379)=VLOOKUP($C379,Besetzung!$B$2:$I$51,R$351+1,0),"","&lt;&gt;"&amp;VLOOKUP($C379,Besetzung!$B$2:$I$51,R$351+1,0)&amp;" "&amp;$C379),
IF($D379="Mindestens",
           IF(COUNTIF(Dienstplan!Q$6:Q$55,$C379)&gt;=VLOOKUP($C379,Besetzung!$B$2:$I$51,R$351+1,0),"","&lt;"&amp;VLOOKUP($C379,Besetzung!$B$2:$I$51,R$351+1,0)&amp;" "&amp;$C379),
IF($D379="Höchstens",
           IF(COUNTIF(Dienstplan!Q$6:Q$55,$C379)&lt;=VLOOKUP($C379,Besetzung!$B$2:$I$51,R$351+1,0),"","&gt;"&amp;VLOOKUP($C379,Besetzung!$B$2:$I$51,R$351+1,0)&amp;" "&amp;$C379),
"sonst")))))</f>
        <v/>
      </c>
      <c r="S379" s="37" t="str">
        <f>IF($C379="","",
IF(S$352&lt;&gt;"",IF($D379="Genau",
           IF(COUNTIF(Dienstplan!R$6:R$55,$C379)=VLOOKUP($C379,Besetzung!$B$2:$I$51,$F$24,0),"","&lt;&gt;"&amp;VLOOKUP($C379,Besetzung!$B$2:$I$51,$F$24,0)&amp;" "&amp;$C379),
IF($D379="Mindestens",
           IF(COUNTIF(Dienstplan!R$6:R$55,$C379)&gt;=VLOOKUP($C379,Besetzung!$B$2:$I$51,$F$24,0),"","&lt;"&amp;VLOOKUP($C379,Besetzung!$B$2:$I$51,$F$24,0)&amp;" "&amp;$C379),
IF($D379="Höchstens",
           IF(COUNTIF(Dienstplan!R$6:R$55,$C379)&lt;=VLOOKUP($C379,Besetzung!$B$2:$I$51,$F$24,0),"","&gt;"&amp;VLOOKUP($C379,Besetzung!$B$2:$I$51,$F$24,0)&amp;" "&amp;$C379),
"sonst"))),
IF($D379="Genau",
           IF(COUNTIF(Dienstplan!R$6:R$55,$C379)=VLOOKUP($C379,Besetzung!$B$2:$I$51,S$351+1,0),"","&lt;&gt;"&amp;VLOOKUP($C379,Besetzung!$B$2:$I$51,S$351+1,0)&amp;" "&amp;$C379),
IF($D379="Mindestens",
           IF(COUNTIF(Dienstplan!R$6:R$55,$C379)&gt;=VLOOKUP($C379,Besetzung!$B$2:$I$51,S$351+1,0),"","&lt;"&amp;VLOOKUP($C379,Besetzung!$B$2:$I$51,S$351+1,0)&amp;" "&amp;$C379),
IF($D379="Höchstens",
           IF(COUNTIF(Dienstplan!R$6:R$55,$C379)&lt;=VLOOKUP($C379,Besetzung!$B$2:$I$51,S$351+1,0),"","&gt;"&amp;VLOOKUP($C379,Besetzung!$B$2:$I$51,S$351+1,0)&amp;" "&amp;$C379),
"sonst")))))</f>
        <v/>
      </c>
      <c r="T379" s="37" t="str">
        <f>IF($C379="","",
IF(T$352&lt;&gt;"",IF($D379="Genau",
           IF(COUNTIF(Dienstplan!S$6:S$55,$C379)=VLOOKUP($C379,Besetzung!$B$2:$I$51,$F$24,0),"","&lt;&gt;"&amp;VLOOKUP($C379,Besetzung!$B$2:$I$51,$F$24,0)&amp;" "&amp;$C379),
IF($D379="Mindestens",
           IF(COUNTIF(Dienstplan!S$6:S$55,$C379)&gt;=VLOOKUP($C379,Besetzung!$B$2:$I$51,$F$24,0),"","&lt;"&amp;VLOOKUP($C379,Besetzung!$B$2:$I$51,$F$24,0)&amp;" "&amp;$C379),
IF($D379="Höchstens",
           IF(COUNTIF(Dienstplan!S$6:S$55,$C379)&lt;=VLOOKUP($C379,Besetzung!$B$2:$I$51,$F$24,0),"","&gt;"&amp;VLOOKUP($C379,Besetzung!$B$2:$I$51,$F$24,0)&amp;" "&amp;$C379),
"sonst"))),
IF($D379="Genau",
           IF(COUNTIF(Dienstplan!S$6:S$55,$C379)=VLOOKUP($C379,Besetzung!$B$2:$I$51,T$351+1,0),"","&lt;&gt;"&amp;VLOOKUP($C379,Besetzung!$B$2:$I$51,T$351+1,0)&amp;" "&amp;$C379),
IF($D379="Mindestens",
           IF(COUNTIF(Dienstplan!S$6:S$55,$C379)&gt;=VLOOKUP($C379,Besetzung!$B$2:$I$51,T$351+1,0),"","&lt;"&amp;VLOOKUP($C379,Besetzung!$B$2:$I$51,T$351+1,0)&amp;" "&amp;$C379),
IF($D379="Höchstens",
           IF(COUNTIF(Dienstplan!S$6:S$55,$C379)&lt;=VLOOKUP($C379,Besetzung!$B$2:$I$51,T$351+1,0),"","&gt;"&amp;VLOOKUP($C379,Besetzung!$B$2:$I$51,T$351+1,0)&amp;" "&amp;$C379),
"sonst")))))</f>
        <v/>
      </c>
      <c r="U379" s="37" t="str">
        <f>IF($C379="","",
IF(U$352&lt;&gt;"",IF($D379="Genau",
           IF(COUNTIF(Dienstplan!T$6:T$55,$C379)=VLOOKUP($C379,Besetzung!$B$2:$I$51,$F$24,0),"","&lt;&gt;"&amp;VLOOKUP($C379,Besetzung!$B$2:$I$51,$F$24,0)&amp;" "&amp;$C379),
IF($D379="Mindestens",
           IF(COUNTIF(Dienstplan!T$6:T$55,$C379)&gt;=VLOOKUP($C379,Besetzung!$B$2:$I$51,$F$24,0),"","&lt;"&amp;VLOOKUP($C379,Besetzung!$B$2:$I$51,$F$24,0)&amp;" "&amp;$C379),
IF($D379="Höchstens",
           IF(COUNTIF(Dienstplan!T$6:T$55,$C379)&lt;=VLOOKUP($C379,Besetzung!$B$2:$I$51,$F$24,0),"","&gt;"&amp;VLOOKUP($C379,Besetzung!$B$2:$I$51,$F$24,0)&amp;" "&amp;$C379),
"sonst"))),
IF($D379="Genau",
           IF(COUNTIF(Dienstplan!T$6:T$55,$C379)=VLOOKUP($C379,Besetzung!$B$2:$I$51,U$351+1,0),"","&lt;&gt;"&amp;VLOOKUP($C379,Besetzung!$B$2:$I$51,U$351+1,0)&amp;" "&amp;$C379),
IF($D379="Mindestens",
           IF(COUNTIF(Dienstplan!T$6:T$55,$C379)&gt;=VLOOKUP($C379,Besetzung!$B$2:$I$51,U$351+1,0),"","&lt;"&amp;VLOOKUP($C379,Besetzung!$B$2:$I$51,U$351+1,0)&amp;" "&amp;$C379),
IF($D379="Höchstens",
           IF(COUNTIF(Dienstplan!T$6:T$55,$C379)&lt;=VLOOKUP($C379,Besetzung!$B$2:$I$51,U$351+1,0),"","&gt;"&amp;VLOOKUP($C379,Besetzung!$B$2:$I$51,U$351+1,0)&amp;" "&amp;$C379),
"sonst")))))</f>
        <v/>
      </c>
      <c r="V379" s="37" t="str">
        <f>IF($C379="","",
IF(V$352&lt;&gt;"",IF($D379="Genau",
           IF(COUNTIF(Dienstplan!U$6:U$55,$C379)=VLOOKUP($C379,Besetzung!$B$2:$I$51,$F$24,0),"","&lt;&gt;"&amp;VLOOKUP($C379,Besetzung!$B$2:$I$51,$F$24,0)&amp;" "&amp;$C379),
IF($D379="Mindestens",
           IF(COUNTIF(Dienstplan!U$6:U$55,$C379)&gt;=VLOOKUP($C379,Besetzung!$B$2:$I$51,$F$24,0),"","&lt;"&amp;VLOOKUP($C379,Besetzung!$B$2:$I$51,$F$24,0)&amp;" "&amp;$C379),
IF($D379="Höchstens",
           IF(COUNTIF(Dienstplan!U$6:U$55,$C379)&lt;=VLOOKUP($C379,Besetzung!$B$2:$I$51,$F$24,0),"","&gt;"&amp;VLOOKUP($C379,Besetzung!$B$2:$I$51,$F$24,0)&amp;" "&amp;$C379),
"sonst"))),
IF($D379="Genau",
           IF(COUNTIF(Dienstplan!U$6:U$55,$C379)=VLOOKUP($C379,Besetzung!$B$2:$I$51,V$351+1,0),"","&lt;&gt;"&amp;VLOOKUP($C379,Besetzung!$B$2:$I$51,V$351+1,0)&amp;" "&amp;$C379),
IF($D379="Mindestens",
           IF(COUNTIF(Dienstplan!U$6:U$55,$C379)&gt;=VLOOKUP($C379,Besetzung!$B$2:$I$51,V$351+1,0),"","&lt;"&amp;VLOOKUP($C379,Besetzung!$B$2:$I$51,V$351+1,0)&amp;" "&amp;$C379),
IF($D379="Höchstens",
           IF(COUNTIF(Dienstplan!U$6:U$55,$C379)&lt;=VLOOKUP($C379,Besetzung!$B$2:$I$51,V$351+1,0),"","&gt;"&amp;VLOOKUP($C379,Besetzung!$B$2:$I$51,V$351+1,0)&amp;" "&amp;$C379),
"sonst")))))</f>
        <v/>
      </c>
      <c r="W379" s="37" t="str">
        <f>IF($C379="","",
IF(W$352&lt;&gt;"",IF($D379="Genau",
           IF(COUNTIF(Dienstplan!V$6:V$55,$C379)=VLOOKUP($C379,Besetzung!$B$2:$I$51,$F$24,0),"","&lt;&gt;"&amp;VLOOKUP($C379,Besetzung!$B$2:$I$51,$F$24,0)&amp;" "&amp;$C379),
IF($D379="Mindestens",
           IF(COUNTIF(Dienstplan!V$6:V$55,$C379)&gt;=VLOOKUP($C379,Besetzung!$B$2:$I$51,$F$24,0),"","&lt;"&amp;VLOOKUP($C379,Besetzung!$B$2:$I$51,$F$24,0)&amp;" "&amp;$C379),
IF($D379="Höchstens",
           IF(COUNTIF(Dienstplan!V$6:V$55,$C379)&lt;=VLOOKUP($C379,Besetzung!$B$2:$I$51,$F$24,0),"","&gt;"&amp;VLOOKUP($C379,Besetzung!$B$2:$I$51,$F$24,0)&amp;" "&amp;$C379),
"sonst"))),
IF($D379="Genau",
           IF(COUNTIF(Dienstplan!V$6:V$55,$C379)=VLOOKUP($C379,Besetzung!$B$2:$I$51,W$351+1,0),"","&lt;&gt;"&amp;VLOOKUP($C379,Besetzung!$B$2:$I$51,W$351+1,0)&amp;" "&amp;$C379),
IF($D379="Mindestens",
           IF(COUNTIF(Dienstplan!V$6:V$55,$C379)&gt;=VLOOKUP($C379,Besetzung!$B$2:$I$51,W$351+1,0),"","&lt;"&amp;VLOOKUP($C379,Besetzung!$B$2:$I$51,W$351+1,0)&amp;" "&amp;$C379),
IF($D379="Höchstens",
           IF(COUNTIF(Dienstplan!V$6:V$55,$C379)&lt;=VLOOKUP($C379,Besetzung!$B$2:$I$51,W$351+1,0),"","&gt;"&amp;VLOOKUP($C379,Besetzung!$B$2:$I$51,W$351+1,0)&amp;" "&amp;$C379),
"sonst")))))</f>
        <v/>
      </c>
      <c r="X379" s="37" t="str">
        <f>IF($C379="","",
IF(X$352&lt;&gt;"",IF($D379="Genau",
           IF(COUNTIF(Dienstplan!W$6:W$55,$C379)=VLOOKUP($C379,Besetzung!$B$2:$I$51,$F$24,0),"","&lt;&gt;"&amp;VLOOKUP($C379,Besetzung!$B$2:$I$51,$F$24,0)&amp;" "&amp;$C379),
IF($D379="Mindestens",
           IF(COUNTIF(Dienstplan!W$6:W$55,$C379)&gt;=VLOOKUP($C379,Besetzung!$B$2:$I$51,$F$24,0),"","&lt;"&amp;VLOOKUP($C379,Besetzung!$B$2:$I$51,$F$24,0)&amp;" "&amp;$C379),
IF($D379="Höchstens",
           IF(COUNTIF(Dienstplan!W$6:W$55,$C379)&lt;=VLOOKUP($C379,Besetzung!$B$2:$I$51,$F$24,0),"","&gt;"&amp;VLOOKUP($C379,Besetzung!$B$2:$I$51,$F$24,0)&amp;" "&amp;$C379),
"sonst"))),
IF($D379="Genau",
           IF(COUNTIF(Dienstplan!W$6:W$55,$C379)=VLOOKUP($C379,Besetzung!$B$2:$I$51,X$351+1,0),"","&lt;&gt;"&amp;VLOOKUP($C379,Besetzung!$B$2:$I$51,X$351+1,0)&amp;" "&amp;$C379),
IF($D379="Mindestens",
           IF(COUNTIF(Dienstplan!W$6:W$55,$C379)&gt;=VLOOKUP($C379,Besetzung!$B$2:$I$51,X$351+1,0),"","&lt;"&amp;VLOOKUP($C379,Besetzung!$B$2:$I$51,X$351+1,0)&amp;" "&amp;$C379),
IF($D379="Höchstens",
           IF(COUNTIF(Dienstplan!W$6:W$55,$C379)&lt;=VLOOKUP($C379,Besetzung!$B$2:$I$51,X$351+1,0),"","&gt;"&amp;VLOOKUP($C379,Besetzung!$B$2:$I$51,X$351+1,0)&amp;" "&amp;$C379),
"sonst")))))</f>
        <v/>
      </c>
      <c r="Y379" s="37" t="str">
        <f>IF($C379="","",
IF(Y$352&lt;&gt;"",IF($D379="Genau",
           IF(COUNTIF(Dienstplan!X$6:X$55,$C379)=VLOOKUP($C379,Besetzung!$B$2:$I$51,$F$24,0),"","&lt;&gt;"&amp;VLOOKUP($C379,Besetzung!$B$2:$I$51,$F$24,0)&amp;" "&amp;$C379),
IF($D379="Mindestens",
           IF(COUNTIF(Dienstplan!X$6:X$55,$C379)&gt;=VLOOKUP($C379,Besetzung!$B$2:$I$51,$F$24,0),"","&lt;"&amp;VLOOKUP($C379,Besetzung!$B$2:$I$51,$F$24,0)&amp;" "&amp;$C379),
IF($D379="Höchstens",
           IF(COUNTIF(Dienstplan!X$6:X$55,$C379)&lt;=VLOOKUP($C379,Besetzung!$B$2:$I$51,$F$24,0),"","&gt;"&amp;VLOOKUP($C379,Besetzung!$B$2:$I$51,$F$24,0)&amp;" "&amp;$C379),
"sonst"))),
IF($D379="Genau",
           IF(COUNTIF(Dienstplan!X$6:X$55,$C379)=VLOOKUP($C379,Besetzung!$B$2:$I$51,Y$351+1,0),"","&lt;&gt;"&amp;VLOOKUP($C379,Besetzung!$B$2:$I$51,Y$351+1,0)&amp;" "&amp;$C379),
IF($D379="Mindestens",
           IF(COUNTIF(Dienstplan!X$6:X$55,$C379)&gt;=VLOOKUP($C379,Besetzung!$B$2:$I$51,Y$351+1,0),"","&lt;"&amp;VLOOKUP($C379,Besetzung!$B$2:$I$51,Y$351+1,0)&amp;" "&amp;$C379),
IF($D379="Höchstens",
           IF(COUNTIF(Dienstplan!X$6:X$55,$C379)&lt;=VLOOKUP($C379,Besetzung!$B$2:$I$51,Y$351+1,0),"","&gt;"&amp;VLOOKUP($C379,Besetzung!$B$2:$I$51,Y$351+1,0)&amp;" "&amp;$C379),
"sonst")))))</f>
        <v/>
      </c>
      <c r="Z379" s="37" t="str">
        <f>IF($C379="","",
IF(Z$352&lt;&gt;"",IF($D379="Genau",
           IF(COUNTIF(Dienstplan!Y$6:Y$55,$C379)=VLOOKUP($C379,Besetzung!$B$2:$I$51,$F$24,0),"","&lt;&gt;"&amp;VLOOKUP($C379,Besetzung!$B$2:$I$51,$F$24,0)&amp;" "&amp;$C379),
IF($D379="Mindestens",
           IF(COUNTIF(Dienstplan!Y$6:Y$55,$C379)&gt;=VLOOKUP($C379,Besetzung!$B$2:$I$51,$F$24,0),"","&lt;"&amp;VLOOKUP($C379,Besetzung!$B$2:$I$51,$F$24,0)&amp;" "&amp;$C379),
IF($D379="Höchstens",
           IF(COUNTIF(Dienstplan!Y$6:Y$55,$C379)&lt;=VLOOKUP($C379,Besetzung!$B$2:$I$51,$F$24,0),"","&gt;"&amp;VLOOKUP($C379,Besetzung!$B$2:$I$51,$F$24,0)&amp;" "&amp;$C379),
"sonst"))),
IF($D379="Genau",
           IF(COUNTIF(Dienstplan!Y$6:Y$55,$C379)=VLOOKUP($C379,Besetzung!$B$2:$I$51,Z$351+1,0),"","&lt;&gt;"&amp;VLOOKUP($C379,Besetzung!$B$2:$I$51,Z$351+1,0)&amp;" "&amp;$C379),
IF($D379="Mindestens",
           IF(COUNTIF(Dienstplan!Y$6:Y$55,$C379)&gt;=VLOOKUP($C379,Besetzung!$B$2:$I$51,Z$351+1,0),"","&lt;"&amp;VLOOKUP($C379,Besetzung!$B$2:$I$51,Z$351+1,0)&amp;" "&amp;$C379),
IF($D379="Höchstens",
           IF(COUNTIF(Dienstplan!Y$6:Y$55,$C379)&lt;=VLOOKUP($C379,Besetzung!$B$2:$I$51,Z$351+1,0),"","&gt;"&amp;VLOOKUP($C379,Besetzung!$B$2:$I$51,Z$351+1,0)&amp;" "&amp;$C379),
"sonst")))))</f>
        <v/>
      </c>
      <c r="AA379" s="37" t="str">
        <f>IF($C379="","",
IF(AA$352&lt;&gt;"",IF($D379="Genau",
           IF(COUNTIF(Dienstplan!Z$6:Z$55,$C379)=VLOOKUP($C379,Besetzung!$B$2:$I$51,$F$24,0),"","&lt;&gt;"&amp;VLOOKUP($C379,Besetzung!$B$2:$I$51,$F$24,0)&amp;" "&amp;$C379),
IF($D379="Mindestens",
           IF(COUNTIF(Dienstplan!Z$6:Z$55,$C379)&gt;=VLOOKUP($C379,Besetzung!$B$2:$I$51,$F$24,0),"","&lt;"&amp;VLOOKUP($C379,Besetzung!$B$2:$I$51,$F$24,0)&amp;" "&amp;$C379),
IF($D379="Höchstens",
           IF(COUNTIF(Dienstplan!Z$6:Z$55,$C379)&lt;=VLOOKUP($C379,Besetzung!$B$2:$I$51,$F$24,0),"","&gt;"&amp;VLOOKUP($C379,Besetzung!$B$2:$I$51,$F$24,0)&amp;" "&amp;$C379),
"sonst"))),
IF($D379="Genau",
           IF(COUNTIF(Dienstplan!Z$6:Z$55,$C379)=VLOOKUP($C379,Besetzung!$B$2:$I$51,AA$351+1,0),"","&lt;&gt;"&amp;VLOOKUP($C379,Besetzung!$B$2:$I$51,AA$351+1,0)&amp;" "&amp;$C379),
IF($D379="Mindestens",
           IF(COUNTIF(Dienstplan!Z$6:Z$55,$C379)&gt;=VLOOKUP($C379,Besetzung!$B$2:$I$51,AA$351+1,0),"","&lt;"&amp;VLOOKUP($C379,Besetzung!$B$2:$I$51,AA$351+1,0)&amp;" "&amp;$C379),
IF($D379="Höchstens",
           IF(COUNTIF(Dienstplan!Z$6:Z$55,$C379)&lt;=VLOOKUP($C379,Besetzung!$B$2:$I$51,AA$351+1,0),"","&gt;"&amp;VLOOKUP($C379,Besetzung!$B$2:$I$51,AA$351+1,0)&amp;" "&amp;$C379),
"sonst")))))</f>
        <v/>
      </c>
      <c r="AB379" s="37" t="str">
        <f>IF($C379="","",
IF(AB$352&lt;&gt;"",IF($D379="Genau",
           IF(COUNTIF(Dienstplan!AA$6:AA$55,$C379)=VLOOKUP($C379,Besetzung!$B$2:$I$51,$F$24,0),"","&lt;&gt;"&amp;VLOOKUP($C379,Besetzung!$B$2:$I$51,$F$24,0)&amp;" "&amp;$C379),
IF($D379="Mindestens",
           IF(COUNTIF(Dienstplan!AA$6:AA$55,$C379)&gt;=VLOOKUP($C379,Besetzung!$B$2:$I$51,$F$24,0),"","&lt;"&amp;VLOOKUP($C379,Besetzung!$B$2:$I$51,$F$24,0)&amp;" "&amp;$C379),
IF($D379="Höchstens",
           IF(COUNTIF(Dienstplan!AA$6:AA$55,$C379)&lt;=VLOOKUP($C379,Besetzung!$B$2:$I$51,$F$24,0),"","&gt;"&amp;VLOOKUP($C379,Besetzung!$B$2:$I$51,$F$24,0)&amp;" "&amp;$C379),
"sonst"))),
IF($D379="Genau",
           IF(COUNTIF(Dienstplan!AA$6:AA$55,$C379)=VLOOKUP($C379,Besetzung!$B$2:$I$51,AB$351+1,0),"","&lt;&gt;"&amp;VLOOKUP($C379,Besetzung!$B$2:$I$51,AB$351+1,0)&amp;" "&amp;$C379),
IF($D379="Mindestens",
           IF(COUNTIF(Dienstplan!AA$6:AA$55,$C379)&gt;=VLOOKUP($C379,Besetzung!$B$2:$I$51,AB$351+1,0),"","&lt;"&amp;VLOOKUP($C379,Besetzung!$B$2:$I$51,AB$351+1,0)&amp;" "&amp;$C379),
IF($D379="Höchstens",
           IF(COUNTIF(Dienstplan!AA$6:AA$55,$C379)&lt;=VLOOKUP($C379,Besetzung!$B$2:$I$51,AB$351+1,0),"","&gt;"&amp;VLOOKUP($C379,Besetzung!$B$2:$I$51,AB$351+1,0)&amp;" "&amp;$C379),
"sonst")))))</f>
        <v/>
      </c>
      <c r="AC379" s="37" t="str">
        <f>IF($C379="","",
IF(AC$352&lt;&gt;"",IF($D379="Genau",
           IF(COUNTIF(Dienstplan!AB$6:AB$55,$C379)=VLOOKUP($C379,Besetzung!$B$2:$I$51,$F$24,0),"","&lt;&gt;"&amp;VLOOKUP($C379,Besetzung!$B$2:$I$51,$F$24,0)&amp;" "&amp;$C379),
IF($D379="Mindestens",
           IF(COUNTIF(Dienstplan!AB$6:AB$55,$C379)&gt;=VLOOKUP($C379,Besetzung!$B$2:$I$51,$F$24,0),"","&lt;"&amp;VLOOKUP($C379,Besetzung!$B$2:$I$51,$F$24,0)&amp;" "&amp;$C379),
IF($D379="Höchstens",
           IF(COUNTIF(Dienstplan!AB$6:AB$55,$C379)&lt;=VLOOKUP($C379,Besetzung!$B$2:$I$51,$F$24,0),"","&gt;"&amp;VLOOKUP($C379,Besetzung!$B$2:$I$51,$F$24,0)&amp;" "&amp;$C379),
"sonst"))),
IF($D379="Genau",
           IF(COUNTIF(Dienstplan!AB$6:AB$55,$C379)=VLOOKUP($C379,Besetzung!$B$2:$I$51,AC$351+1,0),"","&lt;&gt;"&amp;VLOOKUP($C379,Besetzung!$B$2:$I$51,AC$351+1,0)&amp;" "&amp;$C379),
IF($D379="Mindestens",
           IF(COUNTIF(Dienstplan!AB$6:AB$55,$C379)&gt;=VLOOKUP($C379,Besetzung!$B$2:$I$51,AC$351+1,0),"","&lt;"&amp;VLOOKUP($C379,Besetzung!$B$2:$I$51,AC$351+1,0)&amp;" "&amp;$C379),
IF($D379="Höchstens",
           IF(COUNTIF(Dienstplan!AB$6:AB$55,$C379)&lt;=VLOOKUP($C379,Besetzung!$B$2:$I$51,AC$351+1,0),"","&gt;"&amp;VLOOKUP($C379,Besetzung!$B$2:$I$51,AC$351+1,0)&amp;" "&amp;$C379),
"sonst")))))</f>
        <v/>
      </c>
      <c r="AD379" s="37" t="str">
        <f>IF($C379="","",
IF(AD$352&lt;&gt;"",IF($D379="Genau",
           IF(COUNTIF(Dienstplan!AC$6:AC$55,$C379)=VLOOKUP($C379,Besetzung!$B$2:$I$51,$F$24,0),"","&lt;&gt;"&amp;VLOOKUP($C379,Besetzung!$B$2:$I$51,$F$24,0)&amp;" "&amp;$C379),
IF($D379="Mindestens",
           IF(COUNTIF(Dienstplan!AC$6:AC$55,$C379)&gt;=VLOOKUP($C379,Besetzung!$B$2:$I$51,$F$24,0),"","&lt;"&amp;VLOOKUP($C379,Besetzung!$B$2:$I$51,$F$24,0)&amp;" "&amp;$C379),
IF($D379="Höchstens",
           IF(COUNTIF(Dienstplan!AC$6:AC$55,$C379)&lt;=VLOOKUP($C379,Besetzung!$B$2:$I$51,$F$24,0),"","&gt;"&amp;VLOOKUP($C379,Besetzung!$B$2:$I$51,$F$24,0)&amp;" "&amp;$C379),
"sonst"))),
IF($D379="Genau",
           IF(COUNTIF(Dienstplan!AC$6:AC$55,$C379)=VLOOKUP($C379,Besetzung!$B$2:$I$51,AD$351+1,0),"","&lt;&gt;"&amp;VLOOKUP($C379,Besetzung!$B$2:$I$51,AD$351+1,0)&amp;" "&amp;$C379),
IF($D379="Mindestens",
           IF(COUNTIF(Dienstplan!AC$6:AC$55,$C379)&gt;=VLOOKUP($C379,Besetzung!$B$2:$I$51,AD$351+1,0),"","&lt;"&amp;VLOOKUP($C379,Besetzung!$B$2:$I$51,AD$351+1,0)&amp;" "&amp;$C379),
IF($D379="Höchstens",
           IF(COUNTIF(Dienstplan!AC$6:AC$55,$C379)&lt;=VLOOKUP($C379,Besetzung!$B$2:$I$51,AD$351+1,0),"","&gt;"&amp;VLOOKUP($C379,Besetzung!$B$2:$I$51,AD$351+1,0)&amp;" "&amp;$C379),
"sonst")))))</f>
        <v/>
      </c>
      <c r="AE379" s="37" t="str">
        <f>IF($C379="","",
IF(AE$352&lt;&gt;"",IF($D379="Genau",
           IF(COUNTIF(Dienstplan!AD$6:AD$55,$C379)=VLOOKUP($C379,Besetzung!$B$2:$I$51,$F$24,0),"","&lt;&gt;"&amp;VLOOKUP($C379,Besetzung!$B$2:$I$51,$F$24,0)&amp;" "&amp;$C379),
IF($D379="Mindestens",
           IF(COUNTIF(Dienstplan!AD$6:AD$55,$C379)&gt;=VLOOKUP($C379,Besetzung!$B$2:$I$51,$F$24,0),"","&lt;"&amp;VLOOKUP($C379,Besetzung!$B$2:$I$51,$F$24,0)&amp;" "&amp;$C379),
IF($D379="Höchstens",
           IF(COUNTIF(Dienstplan!AD$6:AD$55,$C379)&lt;=VLOOKUP($C379,Besetzung!$B$2:$I$51,$F$24,0),"","&gt;"&amp;VLOOKUP($C379,Besetzung!$B$2:$I$51,$F$24,0)&amp;" "&amp;$C379),
"sonst"))),
IF($D379="Genau",
           IF(COUNTIF(Dienstplan!AD$6:AD$55,$C379)=VLOOKUP($C379,Besetzung!$B$2:$I$51,AE$351+1,0),"","&lt;&gt;"&amp;VLOOKUP($C379,Besetzung!$B$2:$I$51,AE$351+1,0)&amp;" "&amp;$C379),
IF($D379="Mindestens",
           IF(COUNTIF(Dienstplan!AD$6:AD$55,$C379)&gt;=VLOOKUP($C379,Besetzung!$B$2:$I$51,AE$351+1,0),"","&lt;"&amp;VLOOKUP($C379,Besetzung!$B$2:$I$51,AE$351+1,0)&amp;" "&amp;$C379),
IF($D379="Höchstens",
           IF(COUNTIF(Dienstplan!AD$6:AD$55,$C379)&lt;=VLOOKUP($C379,Besetzung!$B$2:$I$51,AE$351+1,0),"","&gt;"&amp;VLOOKUP($C379,Besetzung!$B$2:$I$51,AE$351+1,0)&amp;" "&amp;$C379),
"sonst")))))</f>
        <v/>
      </c>
      <c r="AF379" s="37" t="str">
        <f>IF($C379="","",
IF(AF$352&lt;&gt;"",IF($D379="Genau",
           IF(COUNTIF(Dienstplan!AE$6:AE$55,$C379)=VLOOKUP($C379,Besetzung!$B$2:$I$51,$F$24,0),"","&lt;&gt;"&amp;VLOOKUP($C379,Besetzung!$B$2:$I$51,$F$24,0)&amp;" "&amp;$C379),
IF($D379="Mindestens",
           IF(COUNTIF(Dienstplan!AE$6:AE$55,$C379)&gt;=VLOOKUP($C379,Besetzung!$B$2:$I$51,$F$24,0),"","&lt;"&amp;VLOOKUP($C379,Besetzung!$B$2:$I$51,$F$24,0)&amp;" "&amp;$C379),
IF($D379="Höchstens",
           IF(COUNTIF(Dienstplan!AE$6:AE$55,$C379)&lt;=VLOOKUP($C379,Besetzung!$B$2:$I$51,$F$24,0),"","&gt;"&amp;VLOOKUP($C379,Besetzung!$B$2:$I$51,$F$24,0)&amp;" "&amp;$C379),
"sonst"))),
IF($D379="Genau",
           IF(COUNTIF(Dienstplan!AE$6:AE$55,$C379)=VLOOKUP($C379,Besetzung!$B$2:$I$51,AF$351+1,0),"","&lt;&gt;"&amp;VLOOKUP($C379,Besetzung!$B$2:$I$51,AF$351+1,0)&amp;" "&amp;$C379),
IF($D379="Mindestens",
           IF(COUNTIF(Dienstplan!AE$6:AE$55,$C379)&gt;=VLOOKUP($C379,Besetzung!$B$2:$I$51,AF$351+1,0),"","&lt;"&amp;VLOOKUP($C379,Besetzung!$B$2:$I$51,AF$351+1,0)&amp;" "&amp;$C379),
IF($D379="Höchstens",
           IF(COUNTIF(Dienstplan!AE$6:AE$55,$C379)&lt;=VLOOKUP($C379,Besetzung!$B$2:$I$51,AF$351+1,0),"","&gt;"&amp;VLOOKUP($C379,Besetzung!$B$2:$I$51,AF$351+1,0)&amp;" "&amp;$C379),
"sonst")))))</f>
        <v/>
      </c>
      <c r="AG379" s="37" t="str">
        <f>IF($C379="","",
IF(AG$352&lt;&gt;"",IF($D379="Genau",
           IF(COUNTIF(Dienstplan!AF$6:AF$55,$C379)=VLOOKUP($C379,Besetzung!$B$2:$I$51,$F$24,0),"","&lt;&gt;"&amp;VLOOKUP($C379,Besetzung!$B$2:$I$51,$F$24,0)&amp;" "&amp;$C379),
IF($D379="Mindestens",
           IF(COUNTIF(Dienstplan!AF$6:AF$55,$C379)&gt;=VLOOKUP($C379,Besetzung!$B$2:$I$51,$F$24,0),"","&lt;"&amp;VLOOKUP($C379,Besetzung!$B$2:$I$51,$F$24,0)&amp;" "&amp;$C379),
IF($D379="Höchstens",
           IF(COUNTIF(Dienstplan!AF$6:AF$55,$C379)&lt;=VLOOKUP($C379,Besetzung!$B$2:$I$51,$F$24,0),"","&gt;"&amp;VLOOKUP($C379,Besetzung!$B$2:$I$51,$F$24,0)&amp;" "&amp;$C379),
"sonst"))),
IF($D379="Genau",
           IF(COUNTIF(Dienstplan!AF$6:AF$55,$C379)=VLOOKUP($C379,Besetzung!$B$2:$I$51,AG$351+1,0),"","&lt;&gt;"&amp;VLOOKUP($C379,Besetzung!$B$2:$I$51,AG$351+1,0)&amp;" "&amp;$C379),
IF($D379="Mindestens",
           IF(COUNTIF(Dienstplan!AF$6:AF$55,$C379)&gt;=VLOOKUP($C379,Besetzung!$B$2:$I$51,AG$351+1,0),"","&lt;"&amp;VLOOKUP($C379,Besetzung!$B$2:$I$51,AG$351+1,0)&amp;" "&amp;$C379),
IF($D379="Höchstens",
           IF(COUNTIF(Dienstplan!AF$6:AF$55,$C379)&lt;=VLOOKUP($C379,Besetzung!$B$2:$I$51,AG$351+1,0),"","&gt;"&amp;VLOOKUP($C379,Besetzung!$B$2:$I$51,AG$351+1,0)&amp;" "&amp;$C379),
"sonst")))))</f>
        <v/>
      </c>
      <c r="AH379" s="37" t="str">
        <f>IF($C379="","",
IF(AH$352&lt;&gt;"",IF($D379="Genau",
           IF(COUNTIF(Dienstplan!AG$6:AG$55,$C379)=VLOOKUP($C379,Besetzung!$B$2:$I$51,$F$24,0),"","&lt;&gt;"&amp;VLOOKUP($C379,Besetzung!$B$2:$I$51,$F$24,0)&amp;" "&amp;$C379),
IF($D379="Mindestens",
           IF(COUNTIF(Dienstplan!AG$6:AG$55,$C379)&gt;=VLOOKUP($C379,Besetzung!$B$2:$I$51,$F$24,0),"","&lt;"&amp;VLOOKUP($C379,Besetzung!$B$2:$I$51,$F$24,0)&amp;" "&amp;$C379),
IF($D379="Höchstens",
           IF(COUNTIF(Dienstplan!AG$6:AG$55,$C379)&lt;=VLOOKUP($C379,Besetzung!$B$2:$I$51,$F$24,0),"","&gt;"&amp;VLOOKUP($C379,Besetzung!$B$2:$I$51,$F$24,0)&amp;" "&amp;$C379),
"sonst"))),
IF($D379="Genau",
           IF(COUNTIF(Dienstplan!AG$6:AG$55,$C379)=VLOOKUP($C379,Besetzung!$B$2:$I$51,AH$351+1,0),"","&lt;&gt;"&amp;VLOOKUP($C379,Besetzung!$B$2:$I$51,AH$351+1,0)&amp;" "&amp;$C379),
IF($D379="Mindestens",
           IF(COUNTIF(Dienstplan!AG$6:AG$55,$C379)&gt;=VLOOKUP($C379,Besetzung!$B$2:$I$51,AH$351+1,0),"","&lt;"&amp;VLOOKUP($C379,Besetzung!$B$2:$I$51,AH$351+1,0)&amp;" "&amp;$C379),
IF($D379="Höchstens",
           IF(COUNTIF(Dienstplan!AG$6:AG$55,$C379)&lt;=VLOOKUP($C379,Besetzung!$B$2:$I$51,AH$351+1,0),"","&gt;"&amp;VLOOKUP($C379,Besetzung!$B$2:$I$51,AH$351+1,0)&amp;" "&amp;$C379),
"sonst")))))</f>
        <v/>
      </c>
      <c r="AI379" s="37" t="str">
        <f>IF($C379="","",
IF(AI$352&lt;&gt;"",IF($D379="Genau",
           IF(COUNTIF(Dienstplan!AH$6:AH$55,$C379)=VLOOKUP($C379,Besetzung!$B$2:$I$51,$F$24,0),"","&lt;&gt;"&amp;VLOOKUP($C379,Besetzung!$B$2:$I$51,$F$24,0)&amp;" "&amp;$C379),
IF($D379="Mindestens",
           IF(COUNTIF(Dienstplan!AH$6:AH$55,$C379)&gt;=VLOOKUP($C379,Besetzung!$B$2:$I$51,$F$24,0),"","&lt;"&amp;VLOOKUP($C379,Besetzung!$B$2:$I$51,$F$24,0)&amp;" "&amp;$C379),
IF($D379="Höchstens",
           IF(COUNTIF(Dienstplan!AH$6:AH$55,$C379)&lt;=VLOOKUP($C379,Besetzung!$B$2:$I$51,$F$24,0),"","&gt;"&amp;VLOOKUP($C379,Besetzung!$B$2:$I$51,$F$24,0)&amp;" "&amp;$C379),
"sonst"))),
IF($D379="Genau",
           IF(COUNTIF(Dienstplan!AH$6:AH$55,$C379)=VLOOKUP($C379,Besetzung!$B$2:$I$51,AI$351+1,0),"","&lt;&gt;"&amp;VLOOKUP($C379,Besetzung!$B$2:$I$51,AI$351+1,0)&amp;" "&amp;$C379),
IF($D379="Mindestens",
           IF(COUNTIF(Dienstplan!AH$6:AH$55,$C379)&gt;=VLOOKUP($C379,Besetzung!$B$2:$I$51,AI$351+1,0),"","&lt;"&amp;VLOOKUP($C379,Besetzung!$B$2:$I$51,AI$351+1,0)&amp;" "&amp;$C379),
IF($D379="Höchstens",
           IF(COUNTIF(Dienstplan!AH$6:AH$55,$C379)&lt;=VLOOKUP($C379,Besetzung!$B$2:$I$51,AI$351+1,0),"","&gt;"&amp;VLOOKUP($C379,Besetzung!$B$2:$I$51,AI$351+1,0)&amp;" "&amp;$C379),
"sonst")))))</f>
        <v/>
      </c>
      <c r="AJ379" s="37" t="str">
        <f>IF($C379="","",
IF(AJ$352&lt;&gt;"",IF($D379="Genau",
           IF(COUNTIF(Dienstplan!AI$6:AI$55,$C379)=VLOOKUP($C379,Besetzung!$B$2:$I$51,$F$24,0),"","&lt;&gt;"&amp;VLOOKUP($C379,Besetzung!$B$2:$I$51,$F$24,0)&amp;" "&amp;$C379),
IF($D379="Mindestens",
           IF(COUNTIF(Dienstplan!AI$6:AI$55,$C379)&gt;=VLOOKUP($C379,Besetzung!$B$2:$I$51,$F$24,0),"","&lt;"&amp;VLOOKUP($C379,Besetzung!$B$2:$I$51,$F$24,0)&amp;" "&amp;$C379),
IF($D379="Höchstens",
           IF(COUNTIF(Dienstplan!AI$6:AI$55,$C379)&lt;=VLOOKUP($C379,Besetzung!$B$2:$I$51,$F$24,0),"","&gt;"&amp;VLOOKUP($C379,Besetzung!$B$2:$I$51,$F$24,0)&amp;" "&amp;$C379),
"sonst"))),
IF($D379="Genau",
           IF(COUNTIF(Dienstplan!AI$6:AI$55,$C379)=VLOOKUP($C379,Besetzung!$B$2:$I$51,AJ$351+1,0),"","&lt;&gt;"&amp;VLOOKUP($C379,Besetzung!$B$2:$I$51,AJ$351+1,0)&amp;" "&amp;$C379),
IF($D379="Mindestens",
           IF(COUNTIF(Dienstplan!AI$6:AI$55,$C379)&gt;=VLOOKUP($C379,Besetzung!$B$2:$I$51,AJ$351+1,0),"","&lt;"&amp;VLOOKUP($C379,Besetzung!$B$2:$I$51,AJ$351+1,0)&amp;" "&amp;$C379),
IF($D379="Höchstens",
           IF(COUNTIF(Dienstplan!AI$6:AI$55,$C379)&lt;=VLOOKUP($C379,Besetzung!$B$2:$I$51,AJ$351+1,0),"","&gt;"&amp;VLOOKUP($C379,Besetzung!$B$2:$I$51,AJ$351+1,0)&amp;" "&amp;$C379),
"sonst")))))</f>
        <v/>
      </c>
      <c r="AK379" s="32" t="str">
        <f>IF($C379="","",
IF(AK$352&lt;&gt;"",IF($D379="Genau",
           IF(COUNTIF(Dienstplan!AJ$6:AJ$55,$C379)=VLOOKUP($C379,Besetzung!$B$2:$I$51,$F$24,0),"","&lt;&gt;"&amp;VLOOKUP($C379,Besetzung!$B$2:$I$51,$F$24,0)&amp;" "&amp;$C379),
IF($D379="Mindestens",
           IF(COUNTIF(Dienstplan!AJ$6:AJ$55,$C379)&gt;=VLOOKUP($C379,Besetzung!$B$2:$I$51,$F$24,0),"","&lt;"&amp;VLOOKUP($C379,Besetzung!$B$2:$I$51,$F$24,0)&amp;" "&amp;$C379),
IF($D379="Höchstens",
           IF(COUNTIF(Dienstplan!AJ$6:AJ$55,$C379)&lt;=VLOOKUP($C379,Besetzung!$B$2:$I$51,$F$24,0),"","&gt;"&amp;VLOOKUP($C379,Besetzung!$B$2:$I$51,$F$24,0)&amp;" "&amp;$C379),
"sonst"))),
IF($D379="Genau",
           IF(COUNTIF(Dienstplan!AJ$6:AJ$55,$C379)=VLOOKUP($C379,Besetzung!$B$2:$I$51,AK$351+1,0),"","&lt;&gt;"&amp;VLOOKUP($C379,Besetzung!$B$2:$I$51,AK$351+1,0)&amp;" "&amp;$C379),
IF($D379="Mindestens",
           IF(COUNTIF(Dienstplan!AJ$6:AJ$55,$C379)&gt;=VLOOKUP($C379,Besetzung!$B$2:$I$51,AK$351+1,0),"","&lt;"&amp;VLOOKUP($C379,Besetzung!$B$2:$I$51,AK$351+1,0)&amp;" "&amp;$C379),
IF($D379="Höchstens",
           IF(COUNTIF(Dienstplan!AJ$6:AJ$55,$C379)&lt;=VLOOKUP($C379,Besetzung!$B$2:$I$51,AK$351+1,0),"","&gt;"&amp;VLOOKUP($C379,Besetzung!$B$2:$I$51,AK$351+1,0)&amp;" "&amp;$C379),
"sonst")))))</f>
        <v/>
      </c>
    </row>
    <row r="380" spans="1:37" x14ac:dyDescent="0.25">
      <c r="A380" s="82" t="str">
        <f>IF(Feiertage!D230&lt;&gt;"",Feiertage!B230,"")</f>
        <v/>
      </c>
      <c r="C380" s="31" t="str">
        <f>Besetzung!B28</f>
        <v/>
      </c>
      <c r="D380">
        <f>Besetzung!J28</f>
        <v>0</v>
      </c>
      <c r="G380" s="31" t="str">
        <f>IF($C380="","",
IF(G$352&lt;&gt;"",IF($D380="Genau",
           IF(COUNTIF(Dienstplan!F$6:F$55,$C380)=VLOOKUP($C380,Besetzung!$B$2:$I$51,$F$24,0),"","&lt;&gt;"&amp;VLOOKUP($C380,Besetzung!$B$2:$I$51,$F$24,0)&amp;" "&amp;$C380),
IF($D380="Mindestens",
           IF(COUNTIF(Dienstplan!F$6:F$55,$C380)&gt;=VLOOKUP($C380,Besetzung!$B$2:$I$51,$F$24,0),"","&lt;"&amp;VLOOKUP($C380,Besetzung!$B$2:$I$51,$F$24,0)&amp;" "&amp;$C380),
IF($D380="Höchstens",
           IF(COUNTIF(Dienstplan!F$6:F$55,$C380)&lt;=VLOOKUP($C380,Besetzung!$B$2:$I$51,$F$24,0),"","&gt;"&amp;VLOOKUP($C380,Besetzung!$B$2:$I$51,$F$24,0)&amp;" "&amp;$C380),
"sonst"))),
IF($D380="Genau",
           IF(COUNTIF(Dienstplan!F$6:F$55,$C380)=VLOOKUP($C380,Besetzung!$B$2:$I$51,G$351+1,0),"","&lt;&gt;"&amp;VLOOKUP($C380,Besetzung!$B$2:$I$51,G$351+1,0)&amp;" "&amp;$C380),
IF($D380="Mindestens",
           IF(COUNTIF(Dienstplan!F$6:F$55,$C380)&gt;=VLOOKUP($C380,Besetzung!$B$2:$I$51,G$351+1,0),"","&lt;"&amp;VLOOKUP($C380,Besetzung!$B$2:$I$51,G$351+1,0)&amp;" "&amp;$C380),
IF($D380="Höchstens",
           IF(COUNTIF(Dienstplan!F$6:F$55,$C380)&lt;=VLOOKUP($C380,Besetzung!$B$2:$I$51,G$351+1,0),"","&gt;"&amp;VLOOKUP($C380,Besetzung!$B$2:$I$51,G$351+1,0)&amp;" "&amp;$C380),
"sonst")))))</f>
        <v/>
      </c>
      <c r="H380" s="37" t="str">
        <f>IF($C380="","",
IF(H$352&lt;&gt;"",IF($D380="Genau",
           IF(COUNTIF(Dienstplan!G$6:G$55,$C380)=VLOOKUP($C380,Besetzung!$B$2:$I$51,$F$24,0),"","&lt;&gt;"&amp;VLOOKUP($C380,Besetzung!$B$2:$I$51,$F$24,0)&amp;" "&amp;$C380),
IF($D380="Mindestens",
           IF(COUNTIF(Dienstplan!G$6:G$55,$C380)&gt;=VLOOKUP($C380,Besetzung!$B$2:$I$51,$F$24,0),"","&lt;"&amp;VLOOKUP($C380,Besetzung!$B$2:$I$51,$F$24,0)&amp;" "&amp;$C380),
IF($D380="Höchstens",
           IF(COUNTIF(Dienstplan!G$6:G$55,$C380)&lt;=VLOOKUP($C380,Besetzung!$B$2:$I$51,$F$24,0),"","&gt;"&amp;VLOOKUP($C380,Besetzung!$B$2:$I$51,$F$24,0)&amp;" "&amp;$C380),
"sonst"))),
IF($D380="Genau",
           IF(COUNTIF(Dienstplan!G$6:G$55,$C380)=VLOOKUP($C380,Besetzung!$B$2:$I$51,H$351+1,0),"","&lt;&gt;"&amp;VLOOKUP($C380,Besetzung!$B$2:$I$51,H$351+1,0)&amp;" "&amp;$C380),
IF($D380="Mindestens",
           IF(COUNTIF(Dienstplan!G$6:G$55,$C380)&gt;=VLOOKUP($C380,Besetzung!$B$2:$I$51,H$351+1,0),"","&lt;"&amp;VLOOKUP($C380,Besetzung!$B$2:$I$51,H$351+1,0)&amp;" "&amp;$C380),
IF($D380="Höchstens",
           IF(COUNTIF(Dienstplan!G$6:G$55,$C380)&lt;=VLOOKUP($C380,Besetzung!$B$2:$I$51,H$351+1,0),"","&gt;"&amp;VLOOKUP($C380,Besetzung!$B$2:$I$51,H$351+1,0)&amp;" "&amp;$C380),
"sonst")))))</f>
        <v/>
      </c>
      <c r="I380" s="37" t="str">
        <f>IF($C380="","",
IF(I$352&lt;&gt;"",IF($D380="Genau",
           IF(COUNTIF(Dienstplan!H$6:H$55,$C380)=VLOOKUP($C380,Besetzung!$B$2:$I$51,$F$24,0),"","&lt;&gt;"&amp;VLOOKUP($C380,Besetzung!$B$2:$I$51,$F$24,0)&amp;" "&amp;$C380),
IF($D380="Mindestens",
           IF(COUNTIF(Dienstplan!H$6:H$55,$C380)&gt;=VLOOKUP($C380,Besetzung!$B$2:$I$51,$F$24,0),"","&lt;"&amp;VLOOKUP($C380,Besetzung!$B$2:$I$51,$F$24,0)&amp;" "&amp;$C380),
IF($D380="Höchstens",
           IF(COUNTIF(Dienstplan!H$6:H$55,$C380)&lt;=VLOOKUP($C380,Besetzung!$B$2:$I$51,$F$24,0),"","&gt;"&amp;VLOOKUP($C380,Besetzung!$B$2:$I$51,$F$24,0)&amp;" "&amp;$C380),
"sonst"))),
IF($D380="Genau",
           IF(COUNTIF(Dienstplan!H$6:H$55,$C380)=VLOOKUP($C380,Besetzung!$B$2:$I$51,I$351+1,0),"","&lt;&gt;"&amp;VLOOKUP($C380,Besetzung!$B$2:$I$51,I$351+1,0)&amp;" "&amp;$C380),
IF($D380="Mindestens",
           IF(COUNTIF(Dienstplan!H$6:H$55,$C380)&gt;=VLOOKUP($C380,Besetzung!$B$2:$I$51,I$351+1,0),"","&lt;"&amp;VLOOKUP($C380,Besetzung!$B$2:$I$51,I$351+1,0)&amp;" "&amp;$C380),
IF($D380="Höchstens",
           IF(COUNTIF(Dienstplan!H$6:H$55,$C380)&lt;=VLOOKUP($C380,Besetzung!$B$2:$I$51,I$351+1,0),"","&gt;"&amp;VLOOKUP($C380,Besetzung!$B$2:$I$51,I$351+1,0)&amp;" "&amp;$C380),
"sonst")))))</f>
        <v/>
      </c>
      <c r="J380" s="37" t="str">
        <f>IF($C380="","",
IF(J$352&lt;&gt;"",IF($D380="Genau",
           IF(COUNTIF(Dienstplan!I$6:I$55,$C380)=VLOOKUP($C380,Besetzung!$B$2:$I$51,$F$24,0),"","&lt;&gt;"&amp;VLOOKUP($C380,Besetzung!$B$2:$I$51,$F$24,0)&amp;" "&amp;$C380),
IF($D380="Mindestens",
           IF(COUNTIF(Dienstplan!I$6:I$55,$C380)&gt;=VLOOKUP($C380,Besetzung!$B$2:$I$51,$F$24,0),"","&lt;"&amp;VLOOKUP($C380,Besetzung!$B$2:$I$51,$F$24,0)&amp;" "&amp;$C380),
IF($D380="Höchstens",
           IF(COUNTIF(Dienstplan!I$6:I$55,$C380)&lt;=VLOOKUP($C380,Besetzung!$B$2:$I$51,$F$24,0),"","&gt;"&amp;VLOOKUP($C380,Besetzung!$B$2:$I$51,$F$24,0)&amp;" "&amp;$C380),
"sonst"))),
IF($D380="Genau",
           IF(COUNTIF(Dienstplan!I$6:I$55,$C380)=VLOOKUP($C380,Besetzung!$B$2:$I$51,J$351+1,0),"","&lt;&gt;"&amp;VLOOKUP($C380,Besetzung!$B$2:$I$51,J$351+1,0)&amp;" "&amp;$C380),
IF($D380="Mindestens",
           IF(COUNTIF(Dienstplan!I$6:I$55,$C380)&gt;=VLOOKUP($C380,Besetzung!$B$2:$I$51,J$351+1,0),"","&lt;"&amp;VLOOKUP($C380,Besetzung!$B$2:$I$51,J$351+1,0)&amp;" "&amp;$C380),
IF($D380="Höchstens",
           IF(COUNTIF(Dienstplan!I$6:I$55,$C380)&lt;=VLOOKUP($C380,Besetzung!$B$2:$I$51,J$351+1,0),"","&gt;"&amp;VLOOKUP($C380,Besetzung!$B$2:$I$51,J$351+1,0)&amp;" "&amp;$C380),
"sonst")))))</f>
        <v/>
      </c>
      <c r="K380" s="37" t="str">
        <f>IF($C380="","",
IF(K$352&lt;&gt;"",IF($D380="Genau",
           IF(COUNTIF(Dienstplan!J$6:J$55,$C380)=VLOOKUP($C380,Besetzung!$B$2:$I$51,$F$24,0),"","&lt;&gt;"&amp;VLOOKUP($C380,Besetzung!$B$2:$I$51,$F$24,0)&amp;" "&amp;$C380),
IF($D380="Mindestens",
           IF(COUNTIF(Dienstplan!J$6:J$55,$C380)&gt;=VLOOKUP($C380,Besetzung!$B$2:$I$51,$F$24,0),"","&lt;"&amp;VLOOKUP($C380,Besetzung!$B$2:$I$51,$F$24,0)&amp;" "&amp;$C380),
IF($D380="Höchstens",
           IF(COUNTIF(Dienstplan!J$6:J$55,$C380)&lt;=VLOOKUP($C380,Besetzung!$B$2:$I$51,$F$24,0),"","&gt;"&amp;VLOOKUP($C380,Besetzung!$B$2:$I$51,$F$24,0)&amp;" "&amp;$C380),
"sonst"))),
IF($D380="Genau",
           IF(COUNTIF(Dienstplan!J$6:J$55,$C380)=VLOOKUP($C380,Besetzung!$B$2:$I$51,K$351+1,0),"","&lt;&gt;"&amp;VLOOKUP($C380,Besetzung!$B$2:$I$51,K$351+1,0)&amp;" "&amp;$C380),
IF($D380="Mindestens",
           IF(COUNTIF(Dienstplan!J$6:J$55,$C380)&gt;=VLOOKUP($C380,Besetzung!$B$2:$I$51,K$351+1,0),"","&lt;"&amp;VLOOKUP($C380,Besetzung!$B$2:$I$51,K$351+1,0)&amp;" "&amp;$C380),
IF($D380="Höchstens",
           IF(COUNTIF(Dienstplan!J$6:J$55,$C380)&lt;=VLOOKUP($C380,Besetzung!$B$2:$I$51,K$351+1,0),"","&gt;"&amp;VLOOKUP($C380,Besetzung!$B$2:$I$51,K$351+1,0)&amp;" "&amp;$C380),
"sonst")))))</f>
        <v/>
      </c>
      <c r="L380" s="37" t="str">
        <f>IF($C380="","",
IF(L$352&lt;&gt;"",IF($D380="Genau",
           IF(COUNTIF(Dienstplan!K$6:K$55,$C380)=VLOOKUP($C380,Besetzung!$B$2:$I$51,$F$24,0),"","&lt;&gt;"&amp;VLOOKUP($C380,Besetzung!$B$2:$I$51,$F$24,0)&amp;" "&amp;$C380),
IF($D380="Mindestens",
           IF(COUNTIF(Dienstplan!K$6:K$55,$C380)&gt;=VLOOKUP($C380,Besetzung!$B$2:$I$51,$F$24,0),"","&lt;"&amp;VLOOKUP($C380,Besetzung!$B$2:$I$51,$F$24,0)&amp;" "&amp;$C380),
IF($D380="Höchstens",
           IF(COUNTIF(Dienstplan!K$6:K$55,$C380)&lt;=VLOOKUP($C380,Besetzung!$B$2:$I$51,$F$24,0),"","&gt;"&amp;VLOOKUP($C380,Besetzung!$B$2:$I$51,$F$24,0)&amp;" "&amp;$C380),
"sonst"))),
IF($D380="Genau",
           IF(COUNTIF(Dienstplan!K$6:K$55,$C380)=VLOOKUP($C380,Besetzung!$B$2:$I$51,L$351+1,0),"","&lt;&gt;"&amp;VLOOKUP($C380,Besetzung!$B$2:$I$51,L$351+1,0)&amp;" "&amp;$C380),
IF($D380="Mindestens",
           IF(COUNTIF(Dienstplan!K$6:K$55,$C380)&gt;=VLOOKUP($C380,Besetzung!$B$2:$I$51,L$351+1,0),"","&lt;"&amp;VLOOKUP($C380,Besetzung!$B$2:$I$51,L$351+1,0)&amp;" "&amp;$C380),
IF($D380="Höchstens",
           IF(COUNTIF(Dienstplan!K$6:K$55,$C380)&lt;=VLOOKUP($C380,Besetzung!$B$2:$I$51,L$351+1,0),"","&gt;"&amp;VLOOKUP($C380,Besetzung!$B$2:$I$51,L$351+1,0)&amp;" "&amp;$C380),
"sonst")))))</f>
        <v/>
      </c>
      <c r="M380" s="37" t="str">
        <f>IF($C380="","",
IF(M$352&lt;&gt;"",IF($D380="Genau",
           IF(COUNTIF(Dienstplan!L$6:L$55,$C380)=VLOOKUP($C380,Besetzung!$B$2:$I$51,$F$24,0),"","&lt;&gt;"&amp;VLOOKUP($C380,Besetzung!$B$2:$I$51,$F$24,0)&amp;" "&amp;$C380),
IF($D380="Mindestens",
           IF(COUNTIF(Dienstplan!L$6:L$55,$C380)&gt;=VLOOKUP($C380,Besetzung!$B$2:$I$51,$F$24,0),"","&lt;"&amp;VLOOKUP($C380,Besetzung!$B$2:$I$51,$F$24,0)&amp;" "&amp;$C380),
IF($D380="Höchstens",
           IF(COUNTIF(Dienstplan!L$6:L$55,$C380)&lt;=VLOOKUP($C380,Besetzung!$B$2:$I$51,$F$24,0),"","&gt;"&amp;VLOOKUP($C380,Besetzung!$B$2:$I$51,$F$24,0)&amp;" "&amp;$C380),
"sonst"))),
IF($D380="Genau",
           IF(COUNTIF(Dienstplan!L$6:L$55,$C380)=VLOOKUP($C380,Besetzung!$B$2:$I$51,M$351+1,0),"","&lt;&gt;"&amp;VLOOKUP($C380,Besetzung!$B$2:$I$51,M$351+1,0)&amp;" "&amp;$C380),
IF($D380="Mindestens",
           IF(COUNTIF(Dienstplan!L$6:L$55,$C380)&gt;=VLOOKUP($C380,Besetzung!$B$2:$I$51,M$351+1,0),"","&lt;"&amp;VLOOKUP($C380,Besetzung!$B$2:$I$51,M$351+1,0)&amp;" "&amp;$C380),
IF($D380="Höchstens",
           IF(COUNTIF(Dienstplan!L$6:L$55,$C380)&lt;=VLOOKUP($C380,Besetzung!$B$2:$I$51,M$351+1,0),"","&gt;"&amp;VLOOKUP($C380,Besetzung!$B$2:$I$51,M$351+1,0)&amp;" "&amp;$C380),
"sonst")))))</f>
        <v/>
      </c>
      <c r="N380" s="37" t="str">
        <f>IF($C380="","",
IF(N$352&lt;&gt;"",IF($D380="Genau",
           IF(COUNTIF(Dienstplan!M$6:M$55,$C380)=VLOOKUP($C380,Besetzung!$B$2:$I$51,$F$24,0),"","&lt;&gt;"&amp;VLOOKUP($C380,Besetzung!$B$2:$I$51,$F$24,0)&amp;" "&amp;$C380),
IF($D380="Mindestens",
           IF(COUNTIF(Dienstplan!M$6:M$55,$C380)&gt;=VLOOKUP($C380,Besetzung!$B$2:$I$51,$F$24,0),"","&lt;"&amp;VLOOKUP($C380,Besetzung!$B$2:$I$51,$F$24,0)&amp;" "&amp;$C380),
IF($D380="Höchstens",
           IF(COUNTIF(Dienstplan!M$6:M$55,$C380)&lt;=VLOOKUP($C380,Besetzung!$B$2:$I$51,$F$24,0),"","&gt;"&amp;VLOOKUP($C380,Besetzung!$B$2:$I$51,$F$24,0)&amp;" "&amp;$C380),
"sonst"))),
IF($D380="Genau",
           IF(COUNTIF(Dienstplan!M$6:M$55,$C380)=VLOOKUP($C380,Besetzung!$B$2:$I$51,N$351+1,0),"","&lt;&gt;"&amp;VLOOKUP($C380,Besetzung!$B$2:$I$51,N$351+1,0)&amp;" "&amp;$C380),
IF($D380="Mindestens",
           IF(COUNTIF(Dienstplan!M$6:M$55,$C380)&gt;=VLOOKUP($C380,Besetzung!$B$2:$I$51,N$351+1,0),"","&lt;"&amp;VLOOKUP($C380,Besetzung!$B$2:$I$51,N$351+1,0)&amp;" "&amp;$C380),
IF($D380="Höchstens",
           IF(COUNTIF(Dienstplan!M$6:M$55,$C380)&lt;=VLOOKUP($C380,Besetzung!$B$2:$I$51,N$351+1,0),"","&gt;"&amp;VLOOKUP($C380,Besetzung!$B$2:$I$51,N$351+1,0)&amp;" "&amp;$C380),
"sonst")))))</f>
        <v/>
      </c>
      <c r="O380" s="37" t="str">
        <f>IF($C380="","",
IF(O$352&lt;&gt;"",IF($D380="Genau",
           IF(COUNTIF(Dienstplan!N$6:N$55,$C380)=VLOOKUP($C380,Besetzung!$B$2:$I$51,$F$24,0),"","&lt;&gt;"&amp;VLOOKUP($C380,Besetzung!$B$2:$I$51,$F$24,0)&amp;" "&amp;$C380),
IF($D380="Mindestens",
           IF(COUNTIF(Dienstplan!N$6:N$55,$C380)&gt;=VLOOKUP($C380,Besetzung!$B$2:$I$51,$F$24,0),"","&lt;"&amp;VLOOKUP($C380,Besetzung!$B$2:$I$51,$F$24,0)&amp;" "&amp;$C380),
IF($D380="Höchstens",
           IF(COUNTIF(Dienstplan!N$6:N$55,$C380)&lt;=VLOOKUP($C380,Besetzung!$B$2:$I$51,$F$24,0),"","&gt;"&amp;VLOOKUP($C380,Besetzung!$B$2:$I$51,$F$24,0)&amp;" "&amp;$C380),
"sonst"))),
IF($D380="Genau",
           IF(COUNTIF(Dienstplan!N$6:N$55,$C380)=VLOOKUP($C380,Besetzung!$B$2:$I$51,O$351+1,0),"","&lt;&gt;"&amp;VLOOKUP($C380,Besetzung!$B$2:$I$51,O$351+1,0)&amp;" "&amp;$C380),
IF($D380="Mindestens",
           IF(COUNTIF(Dienstplan!N$6:N$55,$C380)&gt;=VLOOKUP($C380,Besetzung!$B$2:$I$51,O$351+1,0),"","&lt;"&amp;VLOOKUP($C380,Besetzung!$B$2:$I$51,O$351+1,0)&amp;" "&amp;$C380),
IF($D380="Höchstens",
           IF(COUNTIF(Dienstplan!N$6:N$55,$C380)&lt;=VLOOKUP($C380,Besetzung!$B$2:$I$51,O$351+1,0),"","&gt;"&amp;VLOOKUP($C380,Besetzung!$B$2:$I$51,O$351+1,0)&amp;" "&amp;$C380),
"sonst")))))</f>
        <v/>
      </c>
      <c r="P380" s="37" t="str">
        <f>IF($C380="","",
IF(P$352&lt;&gt;"",IF($D380="Genau",
           IF(COUNTIF(Dienstplan!O$6:O$55,$C380)=VLOOKUP($C380,Besetzung!$B$2:$I$51,$F$24,0),"","&lt;&gt;"&amp;VLOOKUP($C380,Besetzung!$B$2:$I$51,$F$24,0)&amp;" "&amp;$C380),
IF($D380="Mindestens",
           IF(COUNTIF(Dienstplan!O$6:O$55,$C380)&gt;=VLOOKUP($C380,Besetzung!$B$2:$I$51,$F$24,0),"","&lt;"&amp;VLOOKUP($C380,Besetzung!$B$2:$I$51,$F$24,0)&amp;" "&amp;$C380),
IF($D380="Höchstens",
           IF(COUNTIF(Dienstplan!O$6:O$55,$C380)&lt;=VLOOKUP($C380,Besetzung!$B$2:$I$51,$F$24,0),"","&gt;"&amp;VLOOKUP($C380,Besetzung!$B$2:$I$51,$F$24,0)&amp;" "&amp;$C380),
"sonst"))),
IF($D380="Genau",
           IF(COUNTIF(Dienstplan!O$6:O$55,$C380)=VLOOKUP($C380,Besetzung!$B$2:$I$51,P$351+1,0),"","&lt;&gt;"&amp;VLOOKUP($C380,Besetzung!$B$2:$I$51,P$351+1,0)&amp;" "&amp;$C380),
IF($D380="Mindestens",
           IF(COUNTIF(Dienstplan!O$6:O$55,$C380)&gt;=VLOOKUP($C380,Besetzung!$B$2:$I$51,P$351+1,0),"","&lt;"&amp;VLOOKUP($C380,Besetzung!$B$2:$I$51,P$351+1,0)&amp;" "&amp;$C380),
IF($D380="Höchstens",
           IF(COUNTIF(Dienstplan!O$6:O$55,$C380)&lt;=VLOOKUP($C380,Besetzung!$B$2:$I$51,P$351+1,0),"","&gt;"&amp;VLOOKUP($C380,Besetzung!$B$2:$I$51,P$351+1,0)&amp;" "&amp;$C380),
"sonst")))))</f>
        <v/>
      </c>
      <c r="Q380" s="37" t="str">
        <f>IF($C380="","",
IF(Q$352&lt;&gt;"",IF($D380="Genau",
           IF(COUNTIF(Dienstplan!P$6:P$55,$C380)=VLOOKUP($C380,Besetzung!$B$2:$I$51,$F$24,0),"","&lt;&gt;"&amp;VLOOKUP($C380,Besetzung!$B$2:$I$51,$F$24,0)&amp;" "&amp;$C380),
IF($D380="Mindestens",
           IF(COUNTIF(Dienstplan!P$6:P$55,$C380)&gt;=VLOOKUP($C380,Besetzung!$B$2:$I$51,$F$24,0),"","&lt;"&amp;VLOOKUP($C380,Besetzung!$B$2:$I$51,$F$24,0)&amp;" "&amp;$C380),
IF($D380="Höchstens",
           IF(COUNTIF(Dienstplan!P$6:P$55,$C380)&lt;=VLOOKUP($C380,Besetzung!$B$2:$I$51,$F$24,0),"","&gt;"&amp;VLOOKUP($C380,Besetzung!$B$2:$I$51,$F$24,0)&amp;" "&amp;$C380),
"sonst"))),
IF($D380="Genau",
           IF(COUNTIF(Dienstplan!P$6:P$55,$C380)=VLOOKUP($C380,Besetzung!$B$2:$I$51,Q$351+1,0),"","&lt;&gt;"&amp;VLOOKUP($C380,Besetzung!$B$2:$I$51,Q$351+1,0)&amp;" "&amp;$C380),
IF($D380="Mindestens",
           IF(COUNTIF(Dienstplan!P$6:P$55,$C380)&gt;=VLOOKUP($C380,Besetzung!$B$2:$I$51,Q$351+1,0),"","&lt;"&amp;VLOOKUP($C380,Besetzung!$B$2:$I$51,Q$351+1,0)&amp;" "&amp;$C380),
IF($D380="Höchstens",
           IF(COUNTIF(Dienstplan!P$6:P$55,$C380)&lt;=VLOOKUP($C380,Besetzung!$B$2:$I$51,Q$351+1,0),"","&gt;"&amp;VLOOKUP($C380,Besetzung!$B$2:$I$51,Q$351+1,0)&amp;" "&amp;$C380),
"sonst")))))</f>
        <v/>
      </c>
      <c r="R380" s="37" t="str">
        <f>IF($C380="","",
IF(R$352&lt;&gt;"",IF($D380="Genau",
           IF(COUNTIF(Dienstplan!Q$6:Q$55,$C380)=VLOOKUP($C380,Besetzung!$B$2:$I$51,$F$24,0),"","&lt;&gt;"&amp;VLOOKUP($C380,Besetzung!$B$2:$I$51,$F$24,0)&amp;" "&amp;$C380),
IF($D380="Mindestens",
           IF(COUNTIF(Dienstplan!Q$6:Q$55,$C380)&gt;=VLOOKUP($C380,Besetzung!$B$2:$I$51,$F$24,0),"","&lt;"&amp;VLOOKUP($C380,Besetzung!$B$2:$I$51,$F$24,0)&amp;" "&amp;$C380),
IF($D380="Höchstens",
           IF(COUNTIF(Dienstplan!Q$6:Q$55,$C380)&lt;=VLOOKUP($C380,Besetzung!$B$2:$I$51,$F$24,0),"","&gt;"&amp;VLOOKUP($C380,Besetzung!$B$2:$I$51,$F$24,0)&amp;" "&amp;$C380),
"sonst"))),
IF($D380="Genau",
           IF(COUNTIF(Dienstplan!Q$6:Q$55,$C380)=VLOOKUP($C380,Besetzung!$B$2:$I$51,R$351+1,0),"","&lt;&gt;"&amp;VLOOKUP($C380,Besetzung!$B$2:$I$51,R$351+1,0)&amp;" "&amp;$C380),
IF($D380="Mindestens",
           IF(COUNTIF(Dienstplan!Q$6:Q$55,$C380)&gt;=VLOOKUP($C380,Besetzung!$B$2:$I$51,R$351+1,0),"","&lt;"&amp;VLOOKUP($C380,Besetzung!$B$2:$I$51,R$351+1,0)&amp;" "&amp;$C380),
IF($D380="Höchstens",
           IF(COUNTIF(Dienstplan!Q$6:Q$55,$C380)&lt;=VLOOKUP($C380,Besetzung!$B$2:$I$51,R$351+1,0),"","&gt;"&amp;VLOOKUP($C380,Besetzung!$B$2:$I$51,R$351+1,0)&amp;" "&amp;$C380),
"sonst")))))</f>
        <v/>
      </c>
      <c r="S380" s="37" t="str">
        <f>IF($C380="","",
IF(S$352&lt;&gt;"",IF($D380="Genau",
           IF(COUNTIF(Dienstplan!R$6:R$55,$C380)=VLOOKUP($C380,Besetzung!$B$2:$I$51,$F$24,0),"","&lt;&gt;"&amp;VLOOKUP($C380,Besetzung!$B$2:$I$51,$F$24,0)&amp;" "&amp;$C380),
IF($D380="Mindestens",
           IF(COUNTIF(Dienstplan!R$6:R$55,$C380)&gt;=VLOOKUP($C380,Besetzung!$B$2:$I$51,$F$24,0),"","&lt;"&amp;VLOOKUP($C380,Besetzung!$B$2:$I$51,$F$24,0)&amp;" "&amp;$C380),
IF($D380="Höchstens",
           IF(COUNTIF(Dienstplan!R$6:R$55,$C380)&lt;=VLOOKUP($C380,Besetzung!$B$2:$I$51,$F$24,0),"","&gt;"&amp;VLOOKUP($C380,Besetzung!$B$2:$I$51,$F$24,0)&amp;" "&amp;$C380),
"sonst"))),
IF($D380="Genau",
           IF(COUNTIF(Dienstplan!R$6:R$55,$C380)=VLOOKUP($C380,Besetzung!$B$2:$I$51,S$351+1,0),"","&lt;&gt;"&amp;VLOOKUP($C380,Besetzung!$B$2:$I$51,S$351+1,0)&amp;" "&amp;$C380),
IF($D380="Mindestens",
           IF(COUNTIF(Dienstplan!R$6:R$55,$C380)&gt;=VLOOKUP($C380,Besetzung!$B$2:$I$51,S$351+1,0),"","&lt;"&amp;VLOOKUP($C380,Besetzung!$B$2:$I$51,S$351+1,0)&amp;" "&amp;$C380),
IF($D380="Höchstens",
           IF(COUNTIF(Dienstplan!R$6:R$55,$C380)&lt;=VLOOKUP($C380,Besetzung!$B$2:$I$51,S$351+1,0),"","&gt;"&amp;VLOOKUP($C380,Besetzung!$B$2:$I$51,S$351+1,0)&amp;" "&amp;$C380),
"sonst")))))</f>
        <v/>
      </c>
      <c r="T380" s="37" t="str">
        <f>IF($C380="","",
IF(T$352&lt;&gt;"",IF($D380="Genau",
           IF(COUNTIF(Dienstplan!S$6:S$55,$C380)=VLOOKUP($C380,Besetzung!$B$2:$I$51,$F$24,0),"","&lt;&gt;"&amp;VLOOKUP($C380,Besetzung!$B$2:$I$51,$F$24,0)&amp;" "&amp;$C380),
IF($D380="Mindestens",
           IF(COUNTIF(Dienstplan!S$6:S$55,$C380)&gt;=VLOOKUP($C380,Besetzung!$B$2:$I$51,$F$24,0),"","&lt;"&amp;VLOOKUP($C380,Besetzung!$B$2:$I$51,$F$24,0)&amp;" "&amp;$C380),
IF($D380="Höchstens",
           IF(COUNTIF(Dienstplan!S$6:S$55,$C380)&lt;=VLOOKUP($C380,Besetzung!$B$2:$I$51,$F$24,0),"","&gt;"&amp;VLOOKUP($C380,Besetzung!$B$2:$I$51,$F$24,0)&amp;" "&amp;$C380),
"sonst"))),
IF($D380="Genau",
           IF(COUNTIF(Dienstplan!S$6:S$55,$C380)=VLOOKUP($C380,Besetzung!$B$2:$I$51,T$351+1,0),"","&lt;&gt;"&amp;VLOOKUP($C380,Besetzung!$B$2:$I$51,T$351+1,0)&amp;" "&amp;$C380),
IF($D380="Mindestens",
           IF(COUNTIF(Dienstplan!S$6:S$55,$C380)&gt;=VLOOKUP($C380,Besetzung!$B$2:$I$51,T$351+1,0),"","&lt;"&amp;VLOOKUP($C380,Besetzung!$B$2:$I$51,T$351+1,0)&amp;" "&amp;$C380),
IF($D380="Höchstens",
           IF(COUNTIF(Dienstplan!S$6:S$55,$C380)&lt;=VLOOKUP($C380,Besetzung!$B$2:$I$51,T$351+1,0),"","&gt;"&amp;VLOOKUP($C380,Besetzung!$B$2:$I$51,T$351+1,0)&amp;" "&amp;$C380),
"sonst")))))</f>
        <v/>
      </c>
      <c r="U380" s="37" t="str">
        <f>IF($C380="","",
IF(U$352&lt;&gt;"",IF($D380="Genau",
           IF(COUNTIF(Dienstplan!T$6:T$55,$C380)=VLOOKUP($C380,Besetzung!$B$2:$I$51,$F$24,0),"","&lt;&gt;"&amp;VLOOKUP($C380,Besetzung!$B$2:$I$51,$F$24,0)&amp;" "&amp;$C380),
IF($D380="Mindestens",
           IF(COUNTIF(Dienstplan!T$6:T$55,$C380)&gt;=VLOOKUP($C380,Besetzung!$B$2:$I$51,$F$24,0),"","&lt;"&amp;VLOOKUP($C380,Besetzung!$B$2:$I$51,$F$24,0)&amp;" "&amp;$C380),
IF($D380="Höchstens",
           IF(COUNTIF(Dienstplan!T$6:T$55,$C380)&lt;=VLOOKUP($C380,Besetzung!$B$2:$I$51,$F$24,0),"","&gt;"&amp;VLOOKUP($C380,Besetzung!$B$2:$I$51,$F$24,0)&amp;" "&amp;$C380),
"sonst"))),
IF($D380="Genau",
           IF(COUNTIF(Dienstplan!T$6:T$55,$C380)=VLOOKUP($C380,Besetzung!$B$2:$I$51,U$351+1,0),"","&lt;&gt;"&amp;VLOOKUP($C380,Besetzung!$B$2:$I$51,U$351+1,0)&amp;" "&amp;$C380),
IF($D380="Mindestens",
           IF(COUNTIF(Dienstplan!T$6:T$55,$C380)&gt;=VLOOKUP($C380,Besetzung!$B$2:$I$51,U$351+1,0),"","&lt;"&amp;VLOOKUP($C380,Besetzung!$B$2:$I$51,U$351+1,0)&amp;" "&amp;$C380),
IF($D380="Höchstens",
           IF(COUNTIF(Dienstplan!T$6:T$55,$C380)&lt;=VLOOKUP($C380,Besetzung!$B$2:$I$51,U$351+1,0),"","&gt;"&amp;VLOOKUP($C380,Besetzung!$B$2:$I$51,U$351+1,0)&amp;" "&amp;$C380),
"sonst")))))</f>
        <v/>
      </c>
      <c r="V380" s="37" t="str">
        <f>IF($C380="","",
IF(V$352&lt;&gt;"",IF($D380="Genau",
           IF(COUNTIF(Dienstplan!U$6:U$55,$C380)=VLOOKUP($C380,Besetzung!$B$2:$I$51,$F$24,0),"","&lt;&gt;"&amp;VLOOKUP($C380,Besetzung!$B$2:$I$51,$F$24,0)&amp;" "&amp;$C380),
IF($D380="Mindestens",
           IF(COUNTIF(Dienstplan!U$6:U$55,$C380)&gt;=VLOOKUP($C380,Besetzung!$B$2:$I$51,$F$24,0),"","&lt;"&amp;VLOOKUP($C380,Besetzung!$B$2:$I$51,$F$24,0)&amp;" "&amp;$C380),
IF($D380="Höchstens",
           IF(COUNTIF(Dienstplan!U$6:U$55,$C380)&lt;=VLOOKUP($C380,Besetzung!$B$2:$I$51,$F$24,0),"","&gt;"&amp;VLOOKUP($C380,Besetzung!$B$2:$I$51,$F$24,0)&amp;" "&amp;$C380),
"sonst"))),
IF($D380="Genau",
           IF(COUNTIF(Dienstplan!U$6:U$55,$C380)=VLOOKUP($C380,Besetzung!$B$2:$I$51,V$351+1,0),"","&lt;&gt;"&amp;VLOOKUP($C380,Besetzung!$B$2:$I$51,V$351+1,0)&amp;" "&amp;$C380),
IF($D380="Mindestens",
           IF(COUNTIF(Dienstplan!U$6:U$55,$C380)&gt;=VLOOKUP($C380,Besetzung!$B$2:$I$51,V$351+1,0),"","&lt;"&amp;VLOOKUP($C380,Besetzung!$B$2:$I$51,V$351+1,0)&amp;" "&amp;$C380),
IF($D380="Höchstens",
           IF(COUNTIF(Dienstplan!U$6:U$55,$C380)&lt;=VLOOKUP($C380,Besetzung!$B$2:$I$51,V$351+1,0),"","&gt;"&amp;VLOOKUP($C380,Besetzung!$B$2:$I$51,V$351+1,0)&amp;" "&amp;$C380),
"sonst")))))</f>
        <v/>
      </c>
      <c r="W380" s="37" t="str">
        <f>IF($C380="","",
IF(W$352&lt;&gt;"",IF($D380="Genau",
           IF(COUNTIF(Dienstplan!V$6:V$55,$C380)=VLOOKUP($C380,Besetzung!$B$2:$I$51,$F$24,0),"","&lt;&gt;"&amp;VLOOKUP($C380,Besetzung!$B$2:$I$51,$F$24,0)&amp;" "&amp;$C380),
IF($D380="Mindestens",
           IF(COUNTIF(Dienstplan!V$6:V$55,$C380)&gt;=VLOOKUP($C380,Besetzung!$B$2:$I$51,$F$24,0),"","&lt;"&amp;VLOOKUP($C380,Besetzung!$B$2:$I$51,$F$24,0)&amp;" "&amp;$C380),
IF($D380="Höchstens",
           IF(COUNTIF(Dienstplan!V$6:V$55,$C380)&lt;=VLOOKUP($C380,Besetzung!$B$2:$I$51,$F$24,0),"","&gt;"&amp;VLOOKUP($C380,Besetzung!$B$2:$I$51,$F$24,0)&amp;" "&amp;$C380),
"sonst"))),
IF($D380="Genau",
           IF(COUNTIF(Dienstplan!V$6:V$55,$C380)=VLOOKUP($C380,Besetzung!$B$2:$I$51,W$351+1,0),"","&lt;&gt;"&amp;VLOOKUP($C380,Besetzung!$B$2:$I$51,W$351+1,0)&amp;" "&amp;$C380),
IF($D380="Mindestens",
           IF(COUNTIF(Dienstplan!V$6:V$55,$C380)&gt;=VLOOKUP($C380,Besetzung!$B$2:$I$51,W$351+1,0),"","&lt;"&amp;VLOOKUP($C380,Besetzung!$B$2:$I$51,W$351+1,0)&amp;" "&amp;$C380),
IF($D380="Höchstens",
           IF(COUNTIF(Dienstplan!V$6:V$55,$C380)&lt;=VLOOKUP($C380,Besetzung!$B$2:$I$51,W$351+1,0),"","&gt;"&amp;VLOOKUP($C380,Besetzung!$B$2:$I$51,W$351+1,0)&amp;" "&amp;$C380),
"sonst")))))</f>
        <v/>
      </c>
      <c r="X380" s="37" t="str">
        <f>IF($C380="","",
IF(X$352&lt;&gt;"",IF($D380="Genau",
           IF(COUNTIF(Dienstplan!W$6:W$55,$C380)=VLOOKUP($C380,Besetzung!$B$2:$I$51,$F$24,0),"","&lt;&gt;"&amp;VLOOKUP($C380,Besetzung!$B$2:$I$51,$F$24,0)&amp;" "&amp;$C380),
IF($D380="Mindestens",
           IF(COUNTIF(Dienstplan!W$6:W$55,$C380)&gt;=VLOOKUP($C380,Besetzung!$B$2:$I$51,$F$24,0),"","&lt;"&amp;VLOOKUP($C380,Besetzung!$B$2:$I$51,$F$24,0)&amp;" "&amp;$C380),
IF($D380="Höchstens",
           IF(COUNTIF(Dienstplan!W$6:W$55,$C380)&lt;=VLOOKUP($C380,Besetzung!$B$2:$I$51,$F$24,0),"","&gt;"&amp;VLOOKUP($C380,Besetzung!$B$2:$I$51,$F$24,0)&amp;" "&amp;$C380),
"sonst"))),
IF($D380="Genau",
           IF(COUNTIF(Dienstplan!W$6:W$55,$C380)=VLOOKUP($C380,Besetzung!$B$2:$I$51,X$351+1,0),"","&lt;&gt;"&amp;VLOOKUP($C380,Besetzung!$B$2:$I$51,X$351+1,0)&amp;" "&amp;$C380),
IF($D380="Mindestens",
           IF(COUNTIF(Dienstplan!W$6:W$55,$C380)&gt;=VLOOKUP($C380,Besetzung!$B$2:$I$51,X$351+1,0),"","&lt;"&amp;VLOOKUP($C380,Besetzung!$B$2:$I$51,X$351+1,0)&amp;" "&amp;$C380),
IF($D380="Höchstens",
           IF(COUNTIF(Dienstplan!W$6:W$55,$C380)&lt;=VLOOKUP($C380,Besetzung!$B$2:$I$51,X$351+1,0),"","&gt;"&amp;VLOOKUP($C380,Besetzung!$B$2:$I$51,X$351+1,0)&amp;" "&amp;$C380),
"sonst")))))</f>
        <v/>
      </c>
      <c r="Y380" s="37" t="str">
        <f>IF($C380="","",
IF(Y$352&lt;&gt;"",IF($D380="Genau",
           IF(COUNTIF(Dienstplan!X$6:X$55,$C380)=VLOOKUP($C380,Besetzung!$B$2:$I$51,$F$24,0),"","&lt;&gt;"&amp;VLOOKUP($C380,Besetzung!$B$2:$I$51,$F$24,0)&amp;" "&amp;$C380),
IF($D380="Mindestens",
           IF(COUNTIF(Dienstplan!X$6:X$55,$C380)&gt;=VLOOKUP($C380,Besetzung!$B$2:$I$51,$F$24,0),"","&lt;"&amp;VLOOKUP($C380,Besetzung!$B$2:$I$51,$F$24,0)&amp;" "&amp;$C380),
IF($D380="Höchstens",
           IF(COUNTIF(Dienstplan!X$6:X$55,$C380)&lt;=VLOOKUP($C380,Besetzung!$B$2:$I$51,$F$24,0),"","&gt;"&amp;VLOOKUP($C380,Besetzung!$B$2:$I$51,$F$24,0)&amp;" "&amp;$C380),
"sonst"))),
IF($D380="Genau",
           IF(COUNTIF(Dienstplan!X$6:X$55,$C380)=VLOOKUP($C380,Besetzung!$B$2:$I$51,Y$351+1,0),"","&lt;&gt;"&amp;VLOOKUP($C380,Besetzung!$B$2:$I$51,Y$351+1,0)&amp;" "&amp;$C380),
IF($D380="Mindestens",
           IF(COUNTIF(Dienstplan!X$6:X$55,$C380)&gt;=VLOOKUP($C380,Besetzung!$B$2:$I$51,Y$351+1,0),"","&lt;"&amp;VLOOKUP($C380,Besetzung!$B$2:$I$51,Y$351+1,0)&amp;" "&amp;$C380),
IF($D380="Höchstens",
           IF(COUNTIF(Dienstplan!X$6:X$55,$C380)&lt;=VLOOKUP($C380,Besetzung!$B$2:$I$51,Y$351+1,0),"","&gt;"&amp;VLOOKUP($C380,Besetzung!$B$2:$I$51,Y$351+1,0)&amp;" "&amp;$C380),
"sonst")))))</f>
        <v/>
      </c>
      <c r="Z380" s="37" t="str">
        <f>IF($C380="","",
IF(Z$352&lt;&gt;"",IF($D380="Genau",
           IF(COUNTIF(Dienstplan!Y$6:Y$55,$C380)=VLOOKUP($C380,Besetzung!$B$2:$I$51,$F$24,0),"","&lt;&gt;"&amp;VLOOKUP($C380,Besetzung!$B$2:$I$51,$F$24,0)&amp;" "&amp;$C380),
IF($D380="Mindestens",
           IF(COUNTIF(Dienstplan!Y$6:Y$55,$C380)&gt;=VLOOKUP($C380,Besetzung!$B$2:$I$51,$F$24,0),"","&lt;"&amp;VLOOKUP($C380,Besetzung!$B$2:$I$51,$F$24,0)&amp;" "&amp;$C380),
IF($D380="Höchstens",
           IF(COUNTIF(Dienstplan!Y$6:Y$55,$C380)&lt;=VLOOKUP($C380,Besetzung!$B$2:$I$51,$F$24,0),"","&gt;"&amp;VLOOKUP($C380,Besetzung!$B$2:$I$51,$F$24,0)&amp;" "&amp;$C380),
"sonst"))),
IF($D380="Genau",
           IF(COUNTIF(Dienstplan!Y$6:Y$55,$C380)=VLOOKUP($C380,Besetzung!$B$2:$I$51,Z$351+1,0),"","&lt;&gt;"&amp;VLOOKUP($C380,Besetzung!$B$2:$I$51,Z$351+1,0)&amp;" "&amp;$C380),
IF($D380="Mindestens",
           IF(COUNTIF(Dienstplan!Y$6:Y$55,$C380)&gt;=VLOOKUP($C380,Besetzung!$B$2:$I$51,Z$351+1,0),"","&lt;"&amp;VLOOKUP($C380,Besetzung!$B$2:$I$51,Z$351+1,0)&amp;" "&amp;$C380),
IF($D380="Höchstens",
           IF(COUNTIF(Dienstplan!Y$6:Y$55,$C380)&lt;=VLOOKUP($C380,Besetzung!$B$2:$I$51,Z$351+1,0),"","&gt;"&amp;VLOOKUP($C380,Besetzung!$B$2:$I$51,Z$351+1,0)&amp;" "&amp;$C380),
"sonst")))))</f>
        <v/>
      </c>
      <c r="AA380" s="37" t="str">
        <f>IF($C380="","",
IF(AA$352&lt;&gt;"",IF($D380="Genau",
           IF(COUNTIF(Dienstplan!Z$6:Z$55,$C380)=VLOOKUP($C380,Besetzung!$B$2:$I$51,$F$24,0),"","&lt;&gt;"&amp;VLOOKUP($C380,Besetzung!$B$2:$I$51,$F$24,0)&amp;" "&amp;$C380),
IF($D380="Mindestens",
           IF(COUNTIF(Dienstplan!Z$6:Z$55,$C380)&gt;=VLOOKUP($C380,Besetzung!$B$2:$I$51,$F$24,0),"","&lt;"&amp;VLOOKUP($C380,Besetzung!$B$2:$I$51,$F$24,0)&amp;" "&amp;$C380),
IF($D380="Höchstens",
           IF(COUNTIF(Dienstplan!Z$6:Z$55,$C380)&lt;=VLOOKUP($C380,Besetzung!$B$2:$I$51,$F$24,0),"","&gt;"&amp;VLOOKUP($C380,Besetzung!$B$2:$I$51,$F$24,0)&amp;" "&amp;$C380),
"sonst"))),
IF($D380="Genau",
           IF(COUNTIF(Dienstplan!Z$6:Z$55,$C380)=VLOOKUP($C380,Besetzung!$B$2:$I$51,AA$351+1,0),"","&lt;&gt;"&amp;VLOOKUP($C380,Besetzung!$B$2:$I$51,AA$351+1,0)&amp;" "&amp;$C380),
IF($D380="Mindestens",
           IF(COUNTIF(Dienstplan!Z$6:Z$55,$C380)&gt;=VLOOKUP($C380,Besetzung!$B$2:$I$51,AA$351+1,0),"","&lt;"&amp;VLOOKUP($C380,Besetzung!$B$2:$I$51,AA$351+1,0)&amp;" "&amp;$C380),
IF($D380="Höchstens",
           IF(COUNTIF(Dienstplan!Z$6:Z$55,$C380)&lt;=VLOOKUP($C380,Besetzung!$B$2:$I$51,AA$351+1,0),"","&gt;"&amp;VLOOKUP($C380,Besetzung!$B$2:$I$51,AA$351+1,0)&amp;" "&amp;$C380),
"sonst")))))</f>
        <v/>
      </c>
      <c r="AB380" s="37" t="str">
        <f>IF($C380="","",
IF(AB$352&lt;&gt;"",IF($D380="Genau",
           IF(COUNTIF(Dienstplan!AA$6:AA$55,$C380)=VLOOKUP($C380,Besetzung!$B$2:$I$51,$F$24,0),"","&lt;&gt;"&amp;VLOOKUP($C380,Besetzung!$B$2:$I$51,$F$24,0)&amp;" "&amp;$C380),
IF($D380="Mindestens",
           IF(COUNTIF(Dienstplan!AA$6:AA$55,$C380)&gt;=VLOOKUP($C380,Besetzung!$B$2:$I$51,$F$24,0),"","&lt;"&amp;VLOOKUP($C380,Besetzung!$B$2:$I$51,$F$24,0)&amp;" "&amp;$C380),
IF($D380="Höchstens",
           IF(COUNTIF(Dienstplan!AA$6:AA$55,$C380)&lt;=VLOOKUP($C380,Besetzung!$B$2:$I$51,$F$24,0),"","&gt;"&amp;VLOOKUP($C380,Besetzung!$B$2:$I$51,$F$24,0)&amp;" "&amp;$C380),
"sonst"))),
IF($D380="Genau",
           IF(COUNTIF(Dienstplan!AA$6:AA$55,$C380)=VLOOKUP($C380,Besetzung!$B$2:$I$51,AB$351+1,0),"","&lt;&gt;"&amp;VLOOKUP($C380,Besetzung!$B$2:$I$51,AB$351+1,0)&amp;" "&amp;$C380),
IF($D380="Mindestens",
           IF(COUNTIF(Dienstplan!AA$6:AA$55,$C380)&gt;=VLOOKUP($C380,Besetzung!$B$2:$I$51,AB$351+1,0),"","&lt;"&amp;VLOOKUP($C380,Besetzung!$B$2:$I$51,AB$351+1,0)&amp;" "&amp;$C380),
IF($D380="Höchstens",
           IF(COUNTIF(Dienstplan!AA$6:AA$55,$C380)&lt;=VLOOKUP($C380,Besetzung!$B$2:$I$51,AB$351+1,0),"","&gt;"&amp;VLOOKUP($C380,Besetzung!$B$2:$I$51,AB$351+1,0)&amp;" "&amp;$C380),
"sonst")))))</f>
        <v/>
      </c>
      <c r="AC380" s="37" t="str">
        <f>IF($C380="","",
IF(AC$352&lt;&gt;"",IF($D380="Genau",
           IF(COUNTIF(Dienstplan!AB$6:AB$55,$C380)=VLOOKUP($C380,Besetzung!$B$2:$I$51,$F$24,0),"","&lt;&gt;"&amp;VLOOKUP($C380,Besetzung!$B$2:$I$51,$F$24,0)&amp;" "&amp;$C380),
IF($D380="Mindestens",
           IF(COUNTIF(Dienstplan!AB$6:AB$55,$C380)&gt;=VLOOKUP($C380,Besetzung!$B$2:$I$51,$F$24,0),"","&lt;"&amp;VLOOKUP($C380,Besetzung!$B$2:$I$51,$F$24,0)&amp;" "&amp;$C380),
IF($D380="Höchstens",
           IF(COUNTIF(Dienstplan!AB$6:AB$55,$C380)&lt;=VLOOKUP($C380,Besetzung!$B$2:$I$51,$F$24,0),"","&gt;"&amp;VLOOKUP($C380,Besetzung!$B$2:$I$51,$F$24,0)&amp;" "&amp;$C380),
"sonst"))),
IF($D380="Genau",
           IF(COUNTIF(Dienstplan!AB$6:AB$55,$C380)=VLOOKUP($C380,Besetzung!$B$2:$I$51,AC$351+1,0),"","&lt;&gt;"&amp;VLOOKUP($C380,Besetzung!$B$2:$I$51,AC$351+1,0)&amp;" "&amp;$C380),
IF($D380="Mindestens",
           IF(COUNTIF(Dienstplan!AB$6:AB$55,$C380)&gt;=VLOOKUP($C380,Besetzung!$B$2:$I$51,AC$351+1,0),"","&lt;"&amp;VLOOKUP($C380,Besetzung!$B$2:$I$51,AC$351+1,0)&amp;" "&amp;$C380),
IF($D380="Höchstens",
           IF(COUNTIF(Dienstplan!AB$6:AB$55,$C380)&lt;=VLOOKUP($C380,Besetzung!$B$2:$I$51,AC$351+1,0),"","&gt;"&amp;VLOOKUP($C380,Besetzung!$B$2:$I$51,AC$351+1,0)&amp;" "&amp;$C380),
"sonst")))))</f>
        <v/>
      </c>
      <c r="AD380" s="37" t="str">
        <f>IF($C380="","",
IF(AD$352&lt;&gt;"",IF($D380="Genau",
           IF(COUNTIF(Dienstplan!AC$6:AC$55,$C380)=VLOOKUP($C380,Besetzung!$B$2:$I$51,$F$24,0),"","&lt;&gt;"&amp;VLOOKUP($C380,Besetzung!$B$2:$I$51,$F$24,0)&amp;" "&amp;$C380),
IF($D380="Mindestens",
           IF(COUNTIF(Dienstplan!AC$6:AC$55,$C380)&gt;=VLOOKUP($C380,Besetzung!$B$2:$I$51,$F$24,0),"","&lt;"&amp;VLOOKUP($C380,Besetzung!$B$2:$I$51,$F$24,0)&amp;" "&amp;$C380),
IF($D380="Höchstens",
           IF(COUNTIF(Dienstplan!AC$6:AC$55,$C380)&lt;=VLOOKUP($C380,Besetzung!$B$2:$I$51,$F$24,0),"","&gt;"&amp;VLOOKUP($C380,Besetzung!$B$2:$I$51,$F$24,0)&amp;" "&amp;$C380),
"sonst"))),
IF($D380="Genau",
           IF(COUNTIF(Dienstplan!AC$6:AC$55,$C380)=VLOOKUP($C380,Besetzung!$B$2:$I$51,AD$351+1,0),"","&lt;&gt;"&amp;VLOOKUP($C380,Besetzung!$B$2:$I$51,AD$351+1,0)&amp;" "&amp;$C380),
IF($D380="Mindestens",
           IF(COUNTIF(Dienstplan!AC$6:AC$55,$C380)&gt;=VLOOKUP($C380,Besetzung!$B$2:$I$51,AD$351+1,0),"","&lt;"&amp;VLOOKUP($C380,Besetzung!$B$2:$I$51,AD$351+1,0)&amp;" "&amp;$C380),
IF($D380="Höchstens",
           IF(COUNTIF(Dienstplan!AC$6:AC$55,$C380)&lt;=VLOOKUP($C380,Besetzung!$B$2:$I$51,AD$351+1,0),"","&gt;"&amp;VLOOKUP($C380,Besetzung!$B$2:$I$51,AD$351+1,0)&amp;" "&amp;$C380),
"sonst")))))</f>
        <v/>
      </c>
      <c r="AE380" s="37" t="str">
        <f>IF($C380="","",
IF(AE$352&lt;&gt;"",IF($D380="Genau",
           IF(COUNTIF(Dienstplan!AD$6:AD$55,$C380)=VLOOKUP($C380,Besetzung!$B$2:$I$51,$F$24,0),"","&lt;&gt;"&amp;VLOOKUP($C380,Besetzung!$B$2:$I$51,$F$24,0)&amp;" "&amp;$C380),
IF($D380="Mindestens",
           IF(COUNTIF(Dienstplan!AD$6:AD$55,$C380)&gt;=VLOOKUP($C380,Besetzung!$B$2:$I$51,$F$24,0),"","&lt;"&amp;VLOOKUP($C380,Besetzung!$B$2:$I$51,$F$24,0)&amp;" "&amp;$C380),
IF($D380="Höchstens",
           IF(COUNTIF(Dienstplan!AD$6:AD$55,$C380)&lt;=VLOOKUP($C380,Besetzung!$B$2:$I$51,$F$24,0),"","&gt;"&amp;VLOOKUP($C380,Besetzung!$B$2:$I$51,$F$24,0)&amp;" "&amp;$C380),
"sonst"))),
IF($D380="Genau",
           IF(COUNTIF(Dienstplan!AD$6:AD$55,$C380)=VLOOKUP($C380,Besetzung!$B$2:$I$51,AE$351+1,0),"","&lt;&gt;"&amp;VLOOKUP($C380,Besetzung!$B$2:$I$51,AE$351+1,0)&amp;" "&amp;$C380),
IF($D380="Mindestens",
           IF(COUNTIF(Dienstplan!AD$6:AD$55,$C380)&gt;=VLOOKUP($C380,Besetzung!$B$2:$I$51,AE$351+1,0),"","&lt;"&amp;VLOOKUP($C380,Besetzung!$B$2:$I$51,AE$351+1,0)&amp;" "&amp;$C380),
IF($D380="Höchstens",
           IF(COUNTIF(Dienstplan!AD$6:AD$55,$C380)&lt;=VLOOKUP($C380,Besetzung!$B$2:$I$51,AE$351+1,0),"","&gt;"&amp;VLOOKUP($C380,Besetzung!$B$2:$I$51,AE$351+1,0)&amp;" "&amp;$C380),
"sonst")))))</f>
        <v/>
      </c>
      <c r="AF380" s="37" t="str">
        <f>IF($C380="","",
IF(AF$352&lt;&gt;"",IF($D380="Genau",
           IF(COUNTIF(Dienstplan!AE$6:AE$55,$C380)=VLOOKUP($C380,Besetzung!$B$2:$I$51,$F$24,0),"","&lt;&gt;"&amp;VLOOKUP($C380,Besetzung!$B$2:$I$51,$F$24,0)&amp;" "&amp;$C380),
IF($D380="Mindestens",
           IF(COUNTIF(Dienstplan!AE$6:AE$55,$C380)&gt;=VLOOKUP($C380,Besetzung!$B$2:$I$51,$F$24,0),"","&lt;"&amp;VLOOKUP($C380,Besetzung!$B$2:$I$51,$F$24,0)&amp;" "&amp;$C380),
IF($D380="Höchstens",
           IF(COUNTIF(Dienstplan!AE$6:AE$55,$C380)&lt;=VLOOKUP($C380,Besetzung!$B$2:$I$51,$F$24,0),"","&gt;"&amp;VLOOKUP($C380,Besetzung!$B$2:$I$51,$F$24,0)&amp;" "&amp;$C380),
"sonst"))),
IF($D380="Genau",
           IF(COUNTIF(Dienstplan!AE$6:AE$55,$C380)=VLOOKUP($C380,Besetzung!$B$2:$I$51,AF$351+1,0),"","&lt;&gt;"&amp;VLOOKUP($C380,Besetzung!$B$2:$I$51,AF$351+1,0)&amp;" "&amp;$C380),
IF($D380="Mindestens",
           IF(COUNTIF(Dienstplan!AE$6:AE$55,$C380)&gt;=VLOOKUP($C380,Besetzung!$B$2:$I$51,AF$351+1,0),"","&lt;"&amp;VLOOKUP($C380,Besetzung!$B$2:$I$51,AF$351+1,0)&amp;" "&amp;$C380),
IF($D380="Höchstens",
           IF(COUNTIF(Dienstplan!AE$6:AE$55,$C380)&lt;=VLOOKUP($C380,Besetzung!$B$2:$I$51,AF$351+1,0),"","&gt;"&amp;VLOOKUP($C380,Besetzung!$B$2:$I$51,AF$351+1,0)&amp;" "&amp;$C380),
"sonst")))))</f>
        <v/>
      </c>
      <c r="AG380" s="37" t="str">
        <f>IF($C380="","",
IF(AG$352&lt;&gt;"",IF($D380="Genau",
           IF(COUNTIF(Dienstplan!AF$6:AF$55,$C380)=VLOOKUP($C380,Besetzung!$B$2:$I$51,$F$24,0),"","&lt;&gt;"&amp;VLOOKUP($C380,Besetzung!$B$2:$I$51,$F$24,0)&amp;" "&amp;$C380),
IF($D380="Mindestens",
           IF(COUNTIF(Dienstplan!AF$6:AF$55,$C380)&gt;=VLOOKUP($C380,Besetzung!$B$2:$I$51,$F$24,0),"","&lt;"&amp;VLOOKUP($C380,Besetzung!$B$2:$I$51,$F$24,0)&amp;" "&amp;$C380),
IF($D380="Höchstens",
           IF(COUNTIF(Dienstplan!AF$6:AF$55,$C380)&lt;=VLOOKUP($C380,Besetzung!$B$2:$I$51,$F$24,0),"","&gt;"&amp;VLOOKUP($C380,Besetzung!$B$2:$I$51,$F$24,0)&amp;" "&amp;$C380),
"sonst"))),
IF($D380="Genau",
           IF(COUNTIF(Dienstplan!AF$6:AF$55,$C380)=VLOOKUP($C380,Besetzung!$B$2:$I$51,AG$351+1,0),"","&lt;&gt;"&amp;VLOOKUP($C380,Besetzung!$B$2:$I$51,AG$351+1,0)&amp;" "&amp;$C380),
IF($D380="Mindestens",
           IF(COUNTIF(Dienstplan!AF$6:AF$55,$C380)&gt;=VLOOKUP($C380,Besetzung!$B$2:$I$51,AG$351+1,0),"","&lt;"&amp;VLOOKUP($C380,Besetzung!$B$2:$I$51,AG$351+1,0)&amp;" "&amp;$C380),
IF($D380="Höchstens",
           IF(COUNTIF(Dienstplan!AF$6:AF$55,$C380)&lt;=VLOOKUP($C380,Besetzung!$B$2:$I$51,AG$351+1,0),"","&gt;"&amp;VLOOKUP($C380,Besetzung!$B$2:$I$51,AG$351+1,0)&amp;" "&amp;$C380),
"sonst")))))</f>
        <v/>
      </c>
      <c r="AH380" s="37" t="str">
        <f>IF($C380="","",
IF(AH$352&lt;&gt;"",IF($D380="Genau",
           IF(COUNTIF(Dienstplan!AG$6:AG$55,$C380)=VLOOKUP($C380,Besetzung!$B$2:$I$51,$F$24,0),"","&lt;&gt;"&amp;VLOOKUP($C380,Besetzung!$B$2:$I$51,$F$24,0)&amp;" "&amp;$C380),
IF($D380="Mindestens",
           IF(COUNTIF(Dienstplan!AG$6:AG$55,$C380)&gt;=VLOOKUP($C380,Besetzung!$B$2:$I$51,$F$24,0),"","&lt;"&amp;VLOOKUP($C380,Besetzung!$B$2:$I$51,$F$24,0)&amp;" "&amp;$C380),
IF($D380="Höchstens",
           IF(COUNTIF(Dienstplan!AG$6:AG$55,$C380)&lt;=VLOOKUP($C380,Besetzung!$B$2:$I$51,$F$24,0),"","&gt;"&amp;VLOOKUP($C380,Besetzung!$B$2:$I$51,$F$24,0)&amp;" "&amp;$C380),
"sonst"))),
IF($D380="Genau",
           IF(COUNTIF(Dienstplan!AG$6:AG$55,$C380)=VLOOKUP($C380,Besetzung!$B$2:$I$51,AH$351+1,0),"","&lt;&gt;"&amp;VLOOKUP($C380,Besetzung!$B$2:$I$51,AH$351+1,0)&amp;" "&amp;$C380),
IF($D380="Mindestens",
           IF(COUNTIF(Dienstplan!AG$6:AG$55,$C380)&gt;=VLOOKUP($C380,Besetzung!$B$2:$I$51,AH$351+1,0),"","&lt;"&amp;VLOOKUP($C380,Besetzung!$B$2:$I$51,AH$351+1,0)&amp;" "&amp;$C380),
IF($D380="Höchstens",
           IF(COUNTIF(Dienstplan!AG$6:AG$55,$C380)&lt;=VLOOKUP($C380,Besetzung!$B$2:$I$51,AH$351+1,0),"","&gt;"&amp;VLOOKUP($C380,Besetzung!$B$2:$I$51,AH$351+1,0)&amp;" "&amp;$C380),
"sonst")))))</f>
        <v/>
      </c>
      <c r="AI380" s="37" t="str">
        <f>IF($C380="","",
IF(AI$352&lt;&gt;"",IF($D380="Genau",
           IF(COUNTIF(Dienstplan!AH$6:AH$55,$C380)=VLOOKUP($C380,Besetzung!$B$2:$I$51,$F$24,0),"","&lt;&gt;"&amp;VLOOKUP($C380,Besetzung!$B$2:$I$51,$F$24,0)&amp;" "&amp;$C380),
IF($D380="Mindestens",
           IF(COUNTIF(Dienstplan!AH$6:AH$55,$C380)&gt;=VLOOKUP($C380,Besetzung!$B$2:$I$51,$F$24,0),"","&lt;"&amp;VLOOKUP($C380,Besetzung!$B$2:$I$51,$F$24,0)&amp;" "&amp;$C380),
IF($D380="Höchstens",
           IF(COUNTIF(Dienstplan!AH$6:AH$55,$C380)&lt;=VLOOKUP($C380,Besetzung!$B$2:$I$51,$F$24,0),"","&gt;"&amp;VLOOKUP($C380,Besetzung!$B$2:$I$51,$F$24,0)&amp;" "&amp;$C380),
"sonst"))),
IF($D380="Genau",
           IF(COUNTIF(Dienstplan!AH$6:AH$55,$C380)=VLOOKUP($C380,Besetzung!$B$2:$I$51,AI$351+1,0),"","&lt;&gt;"&amp;VLOOKUP($C380,Besetzung!$B$2:$I$51,AI$351+1,0)&amp;" "&amp;$C380),
IF($D380="Mindestens",
           IF(COUNTIF(Dienstplan!AH$6:AH$55,$C380)&gt;=VLOOKUP($C380,Besetzung!$B$2:$I$51,AI$351+1,0),"","&lt;"&amp;VLOOKUP($C380,Besetzung!$B$2:$I$51,AI$351+1,0)&amp;" "&amp;$C380),
IF($D380="Höchstens",
           IF(COUNTIF(Dienstplan!AH$6:AH$55,$C380)&lt;=VLOOKUP($C380,Besetzung!$B$2:$I$51,AI$351+1,0),"","&gt;"&amp;VLOOKUP($C380,Besetzung!$B$2:$I$51,AI$351+1,0)&amp;" "&amp;$C380),
"sonst")))))</f>
        <v/>
      </c>
      <c r="AJ380" s="37" t="str">
        <f>IF($C380="","",
IF(AJ$352&lt;&gt;"",IF($D380="Genau",
           IF(COUNTIF(Dienstplan!AI$6:AI$55,$C380)=VLOOKUP($C380,Besetzung!$B$2:$I$51,$F$24,0),"","&lt;&gt;"&amp;VLOOKUP($C380,Besetzung!$B$2:$I$51,$F$24,0)&amp;" "&amp;$C380),
IF($D380="Mindestens",
           IF(COUNTIF(Dienstplan!AI$6:AI$55,$C380)&gt;=VLOOKUP($C380,Besetzung!$B$2:$I$51,$F$24,0),"","&lt;"&amp;VLOOKUP($C380,Besetzung!$B$2:$I$51,$F$24,0)&amp;" "&amp;$C380),
IF($D380="Höchstens",
           IF(COUNTIF(Dienstplan!AI$6:AI$55,$C380)&lt;=VLOOKUP($C380,Besetzung!$B$2:$I$51,$F$24,0),"","&gt;"&amp;VLOOKUP($C380,Besetzung!$B$2:$I$51,$F$24,0)&amp;" "&amp;$C380),
"sonst"))),
IF($D380="Genau",
           IF(COUNTIF(Dienstplan!AI$6:AI$55,$C380)=VLOOKUP($C380,Besetzung!$B$2:$I$51,AJ$351+1,0),"","&lt;&gt;"&amp;VLOOKUP($C380,Besetzung!$B$2:$I$51,AJ$351+1,0)&amp;" "&amp;$C380),
IF($D380="Mindestens",
           IF(COUNTIF(Dienstplan!AI$6:AI$55,$C380)&gt;=VLOOKUP($C380,Besetzung!$B$2:$I$51,AJ$351+1,0),"","&lt;"&amp;VLOOKUP($C380,Besetzung!$B$2:$I$51,AJ$351+1,0)&amp;" "&amp;$C380),
IF($D380="Höchstens",
           IF(COUNTIF(Dienstplan!AI$6:AI$55,$C380)&lt;=VLOOKUP($C380,Besetzung!$B$2:$I$51,AJ$351+1,0),"","&gt;"&amp;VLOOKUP($C380,Besetzung!$B$2:$I$51,AJ$351+1,0)&amp;" "&amp;$C380),
"sonst")))))</f>
        <v/>
      </c>
      <c r="AK380" s="32" t="str">
        <f>IF($C380="","",
IF(AK$352&lt;&gt;"",IF($D380="Genau",
           IF(COUNTIF(Dienstplan!AJ$6:AJ$55,$C380)=VLOOKUP($C380,Besetzung!$B$2:$I$51,$F$24,0),"","&lt;&gt;"&amp;VLOOKUP($C380,Besetzung!$B$2:$I$51,$F$24,0)&amp;" "&amp;$C380),
IF($D380="Mindestens",
           IF(COUNTIF(Dienstplan!AJ$6:AJ$55,$C380)&gt;=VLOOKUP($C380,Besetzung!$B$2:$I$51,$F$24,0),"","&lt;"&amp;VLOOKUP($C380,Besetzung!$B$2:$I$51,$F$24,0)&amp;" "&amp;$C380),
IF($D380="Höchstens",
           IF(COUNTIF(Dienstplan!AJ$6:AJ$55,$C380)&lt;=VLOOKUP($C380,Besetzung!$B$2:$I$51,$F$24,0),"","&gt;"&amp;VLOOKUP($C380,Besetzung!$B$2:$I$51,$F$24,0)&amp;" "&amp;$C380),
"sonst"))),
IF($D380="Genau",
           IF(COUNTIF(Dienstplan!AJ$6:AJ$55,$C380)=VLOOKUP($C380,Besetzung!$B$2:$I$51,AK$351+1,0),"","&lt;&gt;"&amp;VLOOKUP($C380,Besetzung!$B$2:$I$51,AK$351+1,0)&amp;" "&amp;$C380),
IF($D380="Mindestens",
           IF(COUNTIF(Dienstplan!AJ$6:AJ$55,$C380)&gt;=VLOOKUP($C380,Besetzung!$B$2:$I$51,AK$351+1,0),"","&lt;"&amp;VLOOKUP($C380,Besetzung!$B$2:$I$51,AK$351+1,0)&amp;" "&amp;$C380),
IF($D380="Höchstens",
           IF(COUNTIF(Dienstplan!AJ$6:AJ$55,$C380)&lt;=VLOOKUP($C380,Besetzung!$B$2:$I$51,AK$351+1,0),"","&gt;"&amp;VLOOKUP($C380,Besetzung!$B$2:$I$51,AK$351+1,0)&amp;" "&amp;$C380),
"sonst")))))</f>
        <v/>
      </c>
    </row>
    <row r="381" spans="1:37" x14ac:dyDescent="0.25">
      <c r="A381" s="82" t="str">
        <f>IF(Feiertage!D231&lt;&gt;"",Feiertage!B231,"")</f>
        <v/>
      </c>
      <c r="C381" s="31" t="str">
        <f>Besetzung!B29</f>
        <v/>
      </c>
      <c r="D381">
        <f>Besetzung!J29</f>
        <v>0</v>
      </c>
      <c r="G381" s="31" t="str">
        <f>IF($C381="","",
IF(G$352&lt;&gt;"",IF($D381="Genau",
           IF(COUNTIF(Dienstplan!F$6:F$55,$C381)=VLOOKUP($C381,Besetzung!$B$2:$I$51,$F$24,0),"","&lt;&gt;"&amp;VLOOKUP($C381,Besetzung!$B$2:$I$51,$F$24,0)&amp;" "&amp;$C381),
IF($D381="Mindestens",
           IF(COUNTIF(Dienstplan!F$6:F$55,$C381)&gt;=VLOOKUP($C381,Besetzung!$B$2:$I$51,$F$24,0),"","&lt;"&amp;VLOOKUP($C381,Besetzung!$B$2:$I$51,$F$24,0)&amp;" "&amp;$C381),
IF($D381="Höchstens",
           IF(COUNTIF(Dienstplan!F$6:F$55,$C381)&lt;=VLOOKUP($C381,Besetzung!$B$2:$I$51,$F$24,0),"","&gt;"&amp;VLOOKUP($C381,Besetzung!$B$2:$I$51,$F$24,0)&amp;" "&amp;$C381),
"sonst"))),
IF($D381="Genau",
           IF(COUNTIF(Dienstplan!F$6:F$55,$C381)=VLOOKUP($C381,Besetzung!$B$2:$I$51,G$351+1,0),"","&lt;&gt;"&amp;VLOOKUP($C381,Besetzung!$B$2:$I$51,G$351+1,0)&amp;" "&amp;$C381),
IF($D381="Mindestens",
           IF(COUNTIF(Dienstplan!F$6:F$55,$C381)&gt;=VLOOKUP($C381,Besetzung!$B$2:$I$51,G$351+1,0),"","&lt;"&amp;VLOOKUP($C381,Besetzung!$B$2:$I$51,G$351+1,0)&amp;" "&amp;$C381),
IF($D381="Höchstens",
           IF(COUNTIF(Dienstplan!F$6:F$55,$C381)&lt;=VLOOKUP($C381,Besetzung!$B$2:$I$51,G$351+1,0),"","&gt;"&amp;VLOOKUP($C381,Besetzung!$B$2:$I$51,G$351+1,0)&amp;" "&amp;$C381),
"sonst")))))</f>
        <v/>
      </c>
      <c r="H381" s="37" t="str">
        <f>IF($C381="","",
IF(H$352&lt;&gt;"",IF($D381="Genau",
           IF(COUNTIF(Dienstplan!G$6:G$55,$C381)=VLOOKUP($C381,Besetzung!$B$2:$I$51,$F$24,0),"","&lt;&gt;"&amp;VLOOKUP($C381,Besetzung!$B$2:$I$51,$F$24,0)&amp;" "&amp;$C381),
IF($D381="Mindestens",
           IF(COUNTIF(Dienstplan!G$6:G$55,$C381)&gt;=VLOOKUP($C381,Besetzung!$B$2:$I$51,$F$24,0),"","&lt;"&amp;VLOOKUP($C381,Besetzung!$B$2:$I$51,$F$24,0)&amp;" "&amp;$C381),
IF($D381="Höchstens",
           IF(COUNTIF(Dienstplan!G$6:G$55,$C381)&lt;=VLOOKUP($C381,Besetzung!$B$2:$I$51,$F$24,0),"","&gt;"&amp;VLOOKUP($C381,Besetzung!$B$2:$I$51,$F$24,0)&amp;" "&amp;$C381),
"sonst"))),
IF($D381="Genau",
           IF(COUNTIF(Dienstplan!G$6:G$55,$C381)=VLOOKUP($C381,Besetzung!$B$2:$I$51,H$351+1,0),"","&lt;&gt;"&amp;VLOOKUP($C381,Besetzung!$B$2:$I$51,H$351+1,0)&amp;" "&amp;$C381),
IF($D381="Mindestens",
           IF(COUNTIF(Dienstplan!G$6:G$55,$C381)&gt;=VLOOKUP($C381,Besetzung!$B$2:$I$51,H$351+1,0),"","&lt;"&amp;VLOOKUP($C381,Besetzung!$B$2:$I$51,H$351+1,0)&amp;" "&amp;$C381),
IF($D381="Höchstens",
           IF(COUNTIF(Dienstplan!G$6:G$55,$C381)&lt;=VLOOKUP($C381,Besetzung!$B$2:$I$51,H$351+1,0),"","&gt;"&amp;VLOOKUP($C381,Besetzung!$B$2:$I$51,H$351+1,0)&amp;" "&amp;$C381),
"sonst")))))</f>
        <v/>
      </c>
      <c r="I381" s="37" t="str">
        <f>IF($C381="","",
IF(I$352&lt;&gt;"",IF($D381="Genau",
           IF(COUNTIF(Dienstplan!H$6:H$55,$C381)=VLOOKUP($C381,Besetzung!$B$2:$I$51,$F$24,0),"","&lt;&gt;"&amp;VLOOKUP($C381,Besetzung!$B$2:$I$51,$F$24,0)&amp;" "&amp;$C381),
IF($D381="Mindestens",
           IF(COUNTIF(Dienstplan!H$6:H$55,$C381)&gt;=VLOOKUP($C381,Besetzung!$B$2:$I$51,$F$24,0),"","&lt;"&amp;VLOOKUP($C381,Besetzung!$B$2:$I$51,$F$24,0)&amp;" "&amp;$C381),
IF($D381="Höchstens",
           IF(COUNTIF(Dienstplan!H$6:H$55,$C381)&lt;=VLOOKUP($C381,Besetzung!$B$2:$I$51,$F$24,0),"","&gt;"&amp;VLOOKUP($C381,Besetzung!$B$2:$I$51,$F$24,0)&amp;" "&amp;$C381),
"sonst"))),
IF($D381="Genau",
           IF(COUNTIF(Dienstplan!H$6:H$55,$C381)=VLOOKUP($C381,Besetzung!$B$2:$I$51,I$351+1,0),"","&lt;&gt;"&amp;VLOOKUP($C381,Besetzung!$B$2:$I$51,I$351+1,0)&amp;" "&amp;$C381),
IF($D381="Mindestens",
           IF(COUNTIF(Dienstplan!H$6:H$55,$C381)&gt;=VLOOKUP($C381,Besetzung!$B$2:$I$51,I$351+1,0),"","&lt;"&amp;VLOOKUP($C381,Besetzung!$B$2:$I$51,I$351+1,0)&amp;" "&amp;$C381),
IF($D381="Höchstens",
           IF(COUNTIF(Dienstplan!H$6:H$55,$C381)&lt;=VLOOKUP($C381,Besetzung!$B$2:$I$51,I$351+1,0),"","&gt;"&amp;VLOOKUP($C381,Besetzung!$B$2:$I$51,I$351+1,0)&amp;" "&amp;$C381),
"sonst")))))</f>
        <v/>
      </c>
      <c r="J381" s="37" t="str">
        <f>IF($C381="","",
IF(J$352&lt;&gt;"",IF($D381="Genau",
           IF(COUNTIF(Dienstplan!I$6:I$55,$C381)=VLOOKUP($C381,Besetzung!$B$2:$I$51,$F$24,0),"","&lt;&gt;"&amp;VLOOKUP($C381,Besetzung!$B$2:$I$51,$F$24,0)&amp;" "&amp;$C381),
IF($D381="Mindestens",
           IF(COUNTIF(Dienstplan!I$6:I$55,$C381)&gt;=VLOOKUP($C381,Besetzung!$B$2:$I$51,$F$24,0),"","&lt;"&amp;VLOOKUP($C381,Besetzung!$B$2:$I$51,$F$24,0)&amp;" "&amp;$C381),
IF($D381="Höchstens",
           IF(COUNTIF(Dienstplan!I$6:I$55,$C381)&lt;=VLOOKUP($C381,Besetzung!$B$2:$I$51,$F$24,0),"","&gt;"&amp;VLOOKUP($C381,Besetzung!$B$2:$I$51,$F$24,0)&amp;" "&amp;$C381),
"sonst"))),
IF($D381="Genau",
           IF(COUNTIF(Dienstplan!I$6:I$55,$C381)=VLOOKUP($C381,Besetzung!$B$2:$I$51,J$351+1,0),"","&lt;&gt;"&amp;VLOOKUP($C381,Besetzung!$B$2:$I$51,J$351+1,0)&amp;" "&amp;$C381),
IF($D381="Mindestens",
           IF(COUNTIF(Dienstplan!I$6:I$55,$C381)&gt;=VLOOKUP($C381,Besetzung!$B$2:$I$51,J$351+1,0),"","&lt;"&amp;VLOOKUP($C381,Besetzung!$B$2:$I$51,J$351+1,0)&amp;" "&amp;$C381),
IF($D381="Höchstens",
           IF(COUNTIF(Dienstplan!I$6:I$55,$C381)&lt;=VLOOKUP($C381,Besetzung!$B$2:$I$51,J$351+1,0),"","&gt;"&amp;VLOOKUP($C381,Besetzung!$B$2:$I$51,J$351+1,0)&amp;" "&amp;$C381),
"sonst")))))</f>
        <v/>
      </c>
      <c r="K381" s="37" t="str">
        <f>IF($C381="","",
IF(K$352&lt;&gt;"",IF($D381="Genau",
           IF(COUNTIF(Dienstplan!J$6:J$55,$C381)=VLOOKUP($C381,Besetzung!$B$2:$I$51,$F$24,0),"","&lt;&gt;"&amp;VLOOKUP($C381,Besetzung!$B$2:$I$51,$F$24,0)&amp;" "&amp;$C381),
IF($D381="Mindestens",
           IF(COUNTIF(Dienstplan!J$6:J$55,$C381)&gt;=VLOOKUP($C381,Besetzung!$B$2:$I$51,$F$24,0),"","&lt;"&amp;VLOOKUP($C381,Besetzung!$B$2:$I$51,$F$24,0)&amp;" "&amp;$C381),
IF($D381="Höchstens",
           IF(COUNTIF(Dienstplan!J$6:J$55,$C381)&lt;=VLOOKUP($C381,Besetzung!$B$2:$I$51,$F$24,0),"","&gt;"&amp;VLOOKUP($C381,Besetzung!$B$2:$I$51,$F$24,0)&amp;" "&amp;$C381),
"sonst"))),
IF($D381="Genau",
           IF(COUNTIF(Dienstplan!J$6:J$55,$C381)=VLOOKUP($C381,Besetzung!$B$2:$I$51,K$351+1,0),"","&lt;&gt;"&amp;VLOOKUP($C381,Besetzung!$B$2:$I$51,K$351+1,0)&amp;" "&amp;$C381),
IF($D381="Mindestens",
           IF(COUNTIF(Dienstplan!J$6:J$55,$C381)&gt;=VLOOKUP($C381,Besetzung!$B$2:$I$51,K$351+1,0),"","&lt;"&amp;VLOOKUP($C381,Besetzung!$B$2:$I$51,K$351+1,0)&amp;" "&amp;$C381),
IF($D381="Höchstens",
           IF(COUNTIF(Dienstplan!J$6:J$55,$C381)&lt;=VLOOKUP($C381,Besetzung!$B$2:$I$51,K$351+1,0),"","&gt;"&amp;VLOOKUP($C381,Besetzung!$B$2:$I$51,K$351+1,0)&amp;" "&amp;$C381),
"sonst")))))</f>
        <v/>
      </c>
      <c r="L381" s="37" t="str">
        <f>IF($C381="","",
IF(L$352&lt;&gt;"",IF($D381="Genau",
           IF(COUNTIF(Dienstplan!K$6:K$55,$C381)=VLOOKUP($C381,Besetzung!$B$2:$I$51,$F$24,0),"","&lt;&gt;"&amp;VLOOKUP($C381,Besetzung!$B$2:$I$51,$F$24,0)&amp;" "&amp;$C381),
IF($D381="Mindestens",
           IF(COUNTIF(Dienstplan!K$6:K$55,$C381)&gt;=VLOOKUP($C381,Besetzung!$B$2:$I$51,$F$24,0),"","&lt;"&amp;VLOOKUP($C381,Besetzung!$B$2:$I$51,$F$24,0)&amp;" "&amp;$C381),
IF($D381="Höchstens",
           IF(COUNTIF(Dienstplan!K$6:K$55,$C381)&lt;=VLOOKUP($C381,Besetzung!$B$2:$I$51,$F$24,0),"","&gt;"&amp;VLOOKUP($C381,Besetzung!$B$2:$I$51,$F$24,0)&amp;" "&amp;$C381),
"sonst"))),
IF($D381="Genau",
           IF(COUNTIF(Dienstplan!K$6:K$55,$C381)=VLOOKUP($C381,Besetzung!$B$2:$I$51,L$351+1,0),"","&lt;&gt;"&amp;VLOOKUP($C381,Besetzung!$B$2:$I$51,L$351+1,0)&amp;" "&amp;$C381),
IF($D381="Mindestens",
           IF(COUNTIF(Dienstplan!K$6:K$55,$C381)&gt;=VLOOKUP($C381,Besetzung!$B$2:$I$51,L$351+1,0),"","&lt;"&amp;VLOOKUP($C381,Besetzung!$B$2:$I$51,L$351+1,0)&amp;" "&amp;$C381),
IF($D381="Höchstens",
           IF(COUNTIF(Dienstplan!K$6:K$55,$C381)&lt;=VLOOKUP($C381,Besetzung!$B$2:$I$51,L$351+1,0),"","&gt;"&amp;VLOOKUP($C381,Besetzung!$B$2:$I$51,L$351+1,0)&amp;" "&amp;$C381),
"sonst")))))</f>
        <v/>
      </c>
      <c r="M381" s="37" t="str">
        <f>IF($C381="","",
IF(M$352&lt;&gt;"",IF($D381="Genau",
           IF(COUNTIF(Dienstplan!L$6:L$55,$C381)=VLOOKUP($C381,Besetzung!$B$2:$I$51,$F$24,0),"","&lt;&gt;"&amp;VLOOKUP($C381,Besetzung!$B$2:$I$51,$F$24,0)&amp;" "&amp;$C381),
IF($D381="Mindestens",
           IF(COUNTIF(Dienstplan!L$6:L$55,$C381)&gt;=VLOOKUP($C381,Besetzung!$B$2:$I$51,$F$24,0),"","&lt;"&amp;VLOOKUP($C381,Besetzung!$B$2:$I$51,$F$24,0)&amp;" "&amp;$C381),
IF($D381="Höchstens",
           IF(COUNTIF(Dienstplan!L$6:L$55,$C381)&lt;=VLOOKUP($C381,Besetzung!$B$2:$I$51,$F$24,0),"","&gt;"&amp;VLOOKUP($C381,Besetzung!$B$2:$I$51,$F$24,0)&amp;" "&amp;$C381),
"sonst"))),
IF($D381="Genau",
           IF(COUNTIF(Dienstplan!L$6:L$55,$C381)=VLOOKUP($C381,Besetzung!$B$2:$I$51,M$351+1,0),"","&lt;&gt;"&amp;VLOOKUP($C381,Besetzung!$B$2:$I$51,M$351+1,0)&amp;" "&amp;$C381),
IF($D381="Mindestens",
           IF(COUNTIF(Dienstplan!L$6:L$55,$C381)&gt;=VLOOKUP($C381,Besetzung!$B$2:$I$51,M$351+1,0),"","&lt;"&amp;VLOOKUP($C381,Besetzung!$B$2:$I$51,M$351+1,0)&amp;" "&amp;$C381),
IF($D381="Höchstens",
           IF(COUNTIF(Dienstplan!L$6:L$55,$C381)&lt;=VLOOKUP($C381,Besetzung!$B$2:$I$51,M$351+1,0),"","&gt;"&amp;VLOOKUP($C381,Besetzung!$B$2:$I$51,M$351+1,0)&amp;" "&amp;$C381),
"sonst")))))</f>
        <v/>
      </c>
      <c r="N381" s="37" t="str">
        <f>IF($C381="","",
IF(N$352&lt;&gt;"",IF($D381="Genau",
           IF(COUNTIF(Dienstplan!M$6:M$55,$C381)=VLOOKUP($C381,Besetzung!$B$2:$I$51,$F$24,0),"","&lt;&gt;"&amp;VLOOKUP($C381,Besetzung!$B$2:$I$51,$F$24,0)&amp;" "&amp;$C381),
IF($D381="Mindestens",
           IF(COUNTIF(Dienstplan!M$6:M$55,$C381)&gt;=VLOOKUP($C381,Besetzung!$B$2:$I$51,$F$24,0),"","&lt;"&amp;VLOOKUP($C381,Besetzung!$B$2:$I$51,$F$24,0)&amp;" "&amp;$C381),
IF($D381="Höchstens",
           IF(COUNTIF(Dienstplan!M$6:M$55,$C381)&lt;=VLOOKUP($C381,Besetzung!$B$2:$I$51,$F$24,0),"","&gt;"&amp;VLOOKUP($C381,Besetzung!$B$2:$I$51,$F$24,0)&amp;" "&amp;$C381),
"sonst"))),
IF($D381="Genau",
           IF(COUNTIF(Dienstplan!M$6:M$55,$C381)=VLOOKUP($C381,Besetzung!$B$2:$I$51,N$351+1,0),"","&lt;&gt;"&amp;VLOOKUP($C381,Besetzung!$B$2:$I$51,N$351+1,0)&amp;" "&amp;$C381),
IF($D381="Mindestens",
           IF(COUNTIF(Dienstplan!M$6:M$55,$C381)&gt;=VLOOKUP($C381,Besetzung!$B$2:$I$51,N$351+1,0),"","&lt;"&amp;VLOOKUP($C381,Besetzung!$B$2:$I$51,N$351+1,0)&amp;" "&amp;$C381),
IF($D381="Höchstens",
           IF(COUNTIF(Dienstplan!M$6:M$55,$C381)&lt;=VLOOKUP($C381,Besetzung!$B$2:$I$51,N$351+1,0),"","&gt;"&amp;VLOOKUP($C381,Besetzung!$B$2:$I$51,N$351+1,0)&amp;" "&amp;$C381),
"sonst")))))</f>
        <v/>
      </c>
      <c r="O381" s="37" t="str">
        <f>IF($C381="","",
IF(O$352&lt;&gt;"",IF($D381="Genau",
           IF(COUNTIF(Dienstplan!N$6:N$55,$C381)=VLOOKUP($C381,Besetzung!$B$2:$I$51,$F$24,0),"","&lt;&gt;"&amp;VLOOKUP($C381,Besetzung!$B$2:$I$51,$F$24,0)&amp;" "&amp;$C381),
IF($D381="Mindestens",
           IF(COUNTIF(Dienstplan!N$6:N$55,$C381)&gt;=VLOOKUP($C381,Besetzung!$B$2:$I$51,$F$24,0),"","&lt;"&amp;VLOOKUP($C381,Besetzung!$B$2:$I$51,$F$24,0)&amp;" "&amp;$C381),
IF($D381="Höchstens",
           IF(COUNTIF(Dienstplan!N$6:N$55,$C381)&lt;=VLOOKUP($C381,Besetzung!$B$2:$I$51,$F$24,0),"","&gt;"&amp;VLOOKUP($C381,Besetzung!$B$2:$I$51,$F$24,0)&amp;" "&amp;$C381),
"sonst"))),
IF($D381="Genau",
           IF(COUNTIF(Dienstplan!N$6:N$55,$C381)=VLOOKUP($C381,Besetzung!$B$2:$I$51,O$351+1,0),"","&lt;&gt;"&amp;VLOOKUP($C381,Besetzung!$B$2:$I$51,O$351+1,0)&amp;" "&amp;$C381),
IF($D381="Mindestens",
           IF(COUNTIF(Dienstplan!N$6:N$55,$C381)&gt;=VLOOKUP($C381,Besetzung!$B$2:$I$51,O$351+1,0),"","&lt;"&amp;VLOOKUP($C381,Besetzung!$B$2:$I$51,O$351+1,0)&amp;" "&amp;$C381),
IF($D381="Höchstens",
           IF(COUNTIF(Dienstplan!N$6:N$55,$C381)&lt;=VLOOKUP($C381,Besetzung!$B$2:$I$51,O$351+1,0),"","&gt;"&amp;VLOOKUP($C381,Besetzung!$B$2:$I$51,O$351+1,0)&amp;" "&amp;$C381),
"sonst")))))</f>
        <v/>
      </c>
      <c r="P381" s="37" t="str">
        <f>IF($C381="","",
IF(P$352&lt;&gt;"",IF($D381="Genau",
           IF(COUNTIF(Dienstplan!O$6:O$55,$C381)=VLOOKUP($C381,Besetzung!$B$2:$I$51,$F$24,0),"","&lt;&gt;"&amp;VLOOKUP($C381,Besetzung!$B$2:$I$51,$F$24,0)&amp;" "&amp;$C381),
IF($D381="Mindestens",
           IF(COUNTIF(Dienstplan!O$6:O$55,$C381)&gt;=VLOOKUP($C381,Besetzung!$B$2:$I$51,$F$24,0),"","&lt;"&amp;VLOOKUP($C381,Besetzung!$B$2:$I$51,$F$24,0)&amp;" "&amp;$C381),
IF($D381="Höchstens",
           IF(COUNTIF(Dienstplan!O$6:O$55,$C381)&lt;=VLOOKUP($C381,Besetzung!$B$2:$I$51,$F$24,0),"","&gt;"&amp;VLOOKUP($C381,Besetzung!$B$2:$I$51,$F$24,0)&amp;" "&amp;$C381),
"sonst"))),
IF($D381="Genau",
           IF(COUNTIF(Dienstplan!O$6:O$55,$C381)=VLOOKUP($C381,Besetzung!$B$2:$I$51,P$351+1,0),"","&lt;&gt;"&amp;VLOOKUP($C381,Besetzung!$B$2:$I$51,P$351+1,0)&amp;" "&amp;$C381),
IF($D381="Mindestens",
           IF(COUNTIF(Dienstplan!O$6:O$55,$C381)&gt;=VLOOKUP($C381,Besetzung!$B$2:$I$51,P$351+1,0),"","&lt;"&amp;VLOOKUP($C381,Besetzung!$B$2:$I$51,P$351+1,0)&amp;" "&amp;$C381),
IF($D381="Höchstens",
           IF(COUNTIF(Dienstplan!O$6:O$55,$C381)&lt;=VLOOKUP($C381,Besetzung!$B$2:$I$51,P$351+1,0),"","&gt;"&amp;VLOOKUP($C381,Besetzung!$B$2:$I$51,P$351+1,0)&amp;" "&amp;$C381),
"sonst")))))</f>
        <v/>
      </c>
      <c r="Q381" s="37" t="str">
        <f>IF($C381="","",
IF(Q$352&lt;&gt;"",IF($D381="Genau",
           IF(COUNTIF(Dienstplan!P$6:P$55,$C381)=VLOOKUP($C381,Besetzung!$B$2:$I$51,$F$24,0),"","&lt;&gt;"&amp;VLOOKUP($C381,Besetzung!$B$2:$I$51,$F$24,0)&amp;" "&amp;$C381),
IF($D381="Mindestens",
           IF(COUNTIF(Dienstplan!P$6:P$55,$C381)&gt;=VLOOKUP($C381,Besetzung!$B$2:$I$51,$F$24,0),"","&lt;"&amp;VLOOKUP($C381,Besetzung!$B$2:$I$51,$F$24,0)&amp;" "&amp;$C381),
IF($D381="Höchstens",
           IF(COUNTIF(Dienstplan!P$6:P$55,$C381)&lt;=VLOOKUP($C381,Besetzung!$B$2:$I$51,$F$24,0),"","&gt;"&amp;VLOOKUP($C381,Besetzung!$B$2:$I$51,$F$24,0)&amp;" "&amp;$C381),
"sonst"))),
IF($D381="Genau",
           IF(COUNTIF(Dienstplan!P$6:P$55,$C381)=VLOOKUP($C381,Besetzung!$B$2:$I$51,Q$351+1,0),"","&lt;&gt;"&amp;VLOOKUP($C381,Besetzung!$B$2:$I$51,Q$351+1,0)&amp;" "&amp;$C381),
IF($D381="Mindestens",
           IF(COUNTIF(Dienstplan!P$6:P$55,$C381)&gt;=VLOOKUP($C381,Besetzung!$B$2:$I$51,Q$351+1,0),"","&lt;"&amp;VLOOKUP($C381,Besetzung!$B$2:$I$51,Q$351+1,0)&amp;" "&amp;$C381),
IF($D381="Höchstens",
           IF(COUNTIF(Dienstplan!P$6:P$55,$C381)&lt;=VLOOKUP($C381,Besetzung!$B$2:$I$51,Q$351+1,0),"","&gt;"&amp;VLOOKUP($C381,Besetzung!$B$2:$I$51,Q$351+1,0)&amp;" "&amp;$C381),
"sonst")))))</f>
        <v/>
      </c>
      <c r="R381" s="37" t="str">
        <f>IF($C381="","",
IF(R$352&lt;&gt;"",IF($D381="Genau",
           IF(COUNTIF(Dienstplan!Q$6:Q$55,$C381)=VLOOKUP($C381,Besetzung!$B$2:$I$51,$F$24,0),"","&lt;&gt;"&amp;VLOOKUP($C381,Besetzung!$B$2:$I$51,$F$24,0)&amp;" "&amp;$C381),
IF($D381="Mindestens",
           IF(COUNTIF(Dienstplan!Q$6:Q$55,$C381)&gt;=VLOOKUP($C381,Besetzung!$B$2:$I$51,$F$24,0),"","&lt;"&amp;VLOOKUP($C381,Besetzung!$B$2:$I$51,$F$24,0)&amp;" "&amp;$C381),
IF($D381="Höchstens",
           IF(COUNTIF(Dienstplan!Q$6:Q$55,$C381)&lt;=VLOOKUP($C381,Besetzung!$B$2:$I$51,$F$24,0),"","&gt;"&amp;VLOOKUP($C381,Besetzung!$B$2:$I$51,$F$24,0)&amp;" "&amp;$C381),
"sonst"))),
IF($D381="Genau",
           IF(COUNTIF(Dienstplan!Q$6:Q$55,$C381)=VLOOKUP($C381,Besetzung!$B$2:$I$51,R$351+1,0),"","&lt;&gt;"&amp;VLOOKUP($C381,Besetzung!$B$2:$I$51,R$351+1,0)&amp;" "&amp;$C381),
IF($D381="Mindestens",
           IF(COUNTIF(Dienstplan!Q$6:Q$55,$C381)&gt;=VLOOKUP($C381,Besetzung!$B$2:$I$51,R$351+1,0),"","&lt;"&amp;VLOOKUP($C381,Besetzung!$B$2:$I$51,R$351+1,0)&amp;" "&amp;$C381),
IF($D381="Höchstens",
           IF(COUNTIF(Dienstplan!Q$6:Q$55,$C381)&lt;=VLOOKUP($C381,Besetzung!$B$2:$I$51,R$351+1,0),"","&gt;"&amp;VLOOKUP($C381,Besetzung!$B$2:$I$51,R$351+1,0)&amp;" "&amp;$C381),
"sonst")))))</f>
        <v/>
      </c>
      <c r="S381" s="37" t="str">
        <f>IF($C381="","",
IF(S$352&lt;&gt;"",IF($D381="Genau",
           IF(COUNTIF(Dienstplan!R$6:R$55,$C381)=VLOOKUP($C381,Besetzung!$B$2:$I$51,$F$24,0),"","&lt;&gt;"&amp;VLOOKUP($C381,Besetzung!$B$2:$I$51,$F$24,0)&amp;" "&amp;$C381),
IF($D381="Mindestens",
           IF(COUNTIF(Dienstplan!R$6:R$55,$C381)&gt;=VLOOKUP($C381,Besetzung!$B$2:$I$51,$F$24,0),"","&lt;"&amp;VLOOKUP($C381,Besetzung!$B$2:$I$51,$F$24,0)&amp;" "&amp;$C381),
IF($D381="Höchstens",
           IF(COUNTIF(Dienstplan!R$6:R$55,$C381)&lt;=VLOOKUP($C381,Besetzung!$B$2:$I$51,$F$24,0),"","&gt;"&amp;VLOOKUP($C381,Besetzung!$B$2:$I$51,$F$24,0)&amp;" "&amp;$C381),
"sonst"))),
IF($D381="Genau",
           IF(COUNTIF(Dienstplan!R$6:R$55,$C381)=VLOOKUP($C381,Besetzung!$B$2:$I$51,S$351+1,0),"","&lt;&gt;"&amp;VLOOKUP($C381,Besetzung!$B$2:$I$51,S$351+1,0)&amp;" "&amp;$C381),
IF($D381="Mindestens",
           IF(COUNTIF(Dienstplan!R$6:R$55,$C381)&gt;=VLOOKUP($C381,Besetzung!$B$2:$I$51,S$351+1,0),"","&lt;"&amp;VLOOKUP($C381,Besetzung!$B$2:$I$51,S$351+1,0)&amp;" "&amp;$C381),
IF($D381="Höchstens",
           IF(COUNTIF(Dienstplan!R$6:R$55,$C381)&lt;=VLOOKUP($C381,Besetzung!$B$2:$I$51,S$351+1,0),"","&gt;"&amp;VLOOKUP($C381,Besetzung!$B$2:$I$51,S$351+1,0)&amp;" "&amp;$C381),
"sonst")))))</f>
        <v/>
      </c>
      <c r="T381" s="37" t="str">
        <f>IF($C381="","",
IF(T$352&lt;&gt;"",IF($D381="Genau",
           IF(COUNTIF(Dienstplan!S$6:S$55,$C381)=VLOOKUP($C381,Besetzung!$B$2:$I$51,$F$24,0),"","&lt;&gt;"&amp;VLOOKUP($C381,Besetzung!$B$2:$I$51,$F$24,0)&amp;" "&amp;$C381),
IF($D381="Mindestens",
           IF(COUNTIF(Dienstplan!S$6:S$55,$C381)&gt;=VLOOKUP($C381,Besetzung!$B$2:$I$51,$F$24,0),"","&lt;"&amp;VLOOKUP($C381,Besetzung!$B$2:$I$51,$F$24,0)&amp;" "&amp;$C381),
IF($D381="Höchstens",
           IF(COUNTIF(Dienstplan!S$6:S$55,$C381)&lt;=VLOOKUP($C381,Besetzung!$B$2:$I$51,$F$24,0),"","&gt;"&amp;VLOOKUP($C381,Besetzung!$B$2:$I$51,$F$24,0)&amp;" "&amp;$C381),
"sonst"))),
IF($D381="Genau",
           IF(COUNTIF(Dienstplan!S$6:S$55,$C381)=VLOOKUP($C381,Besetzung!$B$2:$I$51,T$351+1,0),"","&lt;&gt;"&amp;VLOOKUP($C381,Besetzung!$B$2:$I$51,T$351+1,0)&amp;" "&amp;$C381),
IF($D381="Mindestens",
           IF(COUNTIF(Dienstplan!S$6:S$55,$C381)&gt;=VLOOKUP($C381,Besetzung!$B$2:$I$51,T$351+1,0),"","&lt;"&amp;VLOOKUP($C381,Besetzung!$B$2:$I$51,T$351+1,0)&amp;" "&amp;$C381),
IF($D381="Höchstens",
           IF(COUNTIF(Dienstplan!S$6:S$55,$C381)&lt;=VLOOKUP($C381,Besetzung!$B$2:$I$51,T$351+1,0),"","&gt;"&amp;VLOOKUP($C381,Besetzung!$B$2:$I$51,T$351+1,0)&amp;" "&amp;$C381),
"sonst")))))</f>
        <v/>
      </c>
      <c r="U381" s="37" t="str">
        <f>IF($C381="","",
IF(U$352&lt;&gt;"",IF($D381="Genau",
           IF(COUNTIF(Dienstplan!T$6:T$55,$C381)=VLOOKUP($C381,Besetzung!$B$2:$I$51,$F$24,0),"","&lt;&gt;"&amp;VLOOKUP($C381,Besetzung!$B$2:$I$51,$F$24,0)&amp;" "&amp;$C381),
IF($D381="Mindestens",
           IF(COUNTIF(Dienstplan!T$6:T$55,$C381)&gt;=VLOOKUP($C381,Besetzung!$B$2:$I$51,$F$24,0),"","&lt;"&amp;VLOOKUP($C381,Besetzung!$B$2:$I$51,$F$24,0)&amp;" "&amp;$C381),
IF($D381="Höchstens",
           IF(COUNTIF(Dienstplan!T$6:T$55,$C381)&lt;=VLOOKUP($C381,Besetzung!$B$2:$I$51,$F$24,0),"","&gt;"&amp;VLOOKUP($C381,Besetzung!$B$2:$I$51,$F$24,0)&amp;" "&amp;$C381),
"sonst"))),
IF($D381="Genau",
           IF(COUNTIF(Dienstplan!T$6:T$55,$C381)=VLOOKUP($C381,Besetzung!$B$2:$I$51,U$351+1,0),"","&lt;&gt;"&amp;VLOOKUP($C381,Besetzung!$B$2:$I$51,U$351+1,0)&amp;" "&amp;$C381),
IF($D381="Mindestens",
           IF(COUNTIF(Dienstplan!T$6:T$55,$C381)&gt;=VLOOKUP($C381,Besetzung!$B$2:$I$51,U$351+1,0),"","&lt;"&amp;VLOOKUP($C381,Besetzung!$B$2:$I$51,U$351+1,0)&amp;" "&amp;$C381),
IF($D381="Höchstens",
           IF(COUNTIF(Dienstplan!T$6:T$55,$C381)&lt;=VLOOKUP($C381,Besetzung!$B$2:$I$51,U$351+1,0),"","&gt;"&amp;VLOOKUP($C381,Besetzung!$B$2:$I$51,U$351+1,0)&amp;" "&amp;$C381),
"sonst")))))</f>
        <v/>
      </c>
      <c r="V381" s="37" t="str">
        <f>IF($C381="","",
IF(V$352&lt;&gt;"",IF($D381="Genau",
           IF(COUNTIF(Dienstplan!U$6:U$55,$C381)=VLOOKUP($C381,Besetzung!$B$2:$I$51,$F$24,0),"","&lt;&gt;"&amp;VLOOKUP($C381,Besetzung!$B$2:$I$51,$F$24,0)&amp;" "&amp;$C381),
IF($D381="Mindestens",
           IF(COUNTIF(Dienstplan!U$6:U$55,$C381)&gt;=VLOOKUP($C381,Besetzung!$B$2:$I$51,$F$24,0),"","&lt;"&amp;VLOOKUP($C381,Besetzung!$B$2:$I$51,$F$24,0)&amp;" "&amp;$C381),
IF($D381="Höchstens",
           IF(COUNTIF(Dienstplan!U$6:U$55,$C381)&lt;=VLOOKUP($C381,Besetzung!$B$2:$I$51,$F$24,0),"","&gt;"&amp;VLOOKUP($C381,Besetzung!$B$2:$I$51,$F$24,0)&amp;" "&amp;$C381),
"sonst"))),
IF($D381="Genau",
           IF(COUNTIF(Dienstplan!U$6:U$55,$C381)=VLOOKUP($C381,Besetzung!$B$2:$I$51,V$351+1,0),"","&lt;&gt;"&amp;VLOOKUP($C381,Besetzung!$B$2:$I$51,V$351+1,0)&amp;" "&amp;$C381),
IF($D381="Mindestens",
           IF(COUNTIF(Dienstplan!U$6:U$55,$C381)&gt;=VLOOKUP($C381,Besetzung!$B$2:$I$51,V$351+1,0),"","&lt;"&amp;VLOOKUP($C381,Besetzung!$B$2:$I$51,V$351+1,0)&amp;" "&amp;$C381),
IF($D381="Höchstens",
           IF(COUNTIF(Dienstplan!U$6:U$55,$C381)&lt;=VLOOKUP($C381,Besetzung!$B$2:$I$51,V$351+1,0),"","&gt;"&amp;VLOOKUP($C381,Besetzung!$B$2:$I$51,V$351+1,0)&amp;" "&amp;$C381),
"sonst")))))</f>
        <v/>
      </c>
      <c r="W381" s="37" t="str">
        <f>IF($C381="","",
IF(W$352&lt;&gt;"",IF($D381="Genau",
           IF(COUNTIF(Dienstplan!V$6:V$55,$C381)=VLOOKUP($C381,Besetzung!$B$2:$I$51,$F$24,0),"","&lt;&gt;"&amp;VLOOKUP($C381,Besetzung!$B$2:$I$51,$F$24,0)&amp;" "&amp;$C381),
IF($D381="Mindestens",
           IF(COUNTIF(Dienstplan!V$6:V$55,$C381)&gt;=VLOOKUP($C381,Besetzung!$B$2:$I$51,$F$24,0),"","&lt;"&amp;VLOOKUP($C381,Besetzung!$B$2:$I$51,$F$24,0)&amp;" "&amp;$C381),
IF($D381="Höchstens",
           IF(COUNTIF(Dienstplan!V$6:V$55,$C381)&lt;=VLOOKUP($C381,Besetzung!$B$2:$I$51,$F$24,0),"","&gt;"&amp;VLOOKUP($C381,Besetzung!$B$2:$I$51,$F$24,0)&amp;" "&amp;$C381),
"sonst"))),
IF($D381="Genau",
           IF(COUNTIF(Dienstplan!V$6:V$55,$C381)=VLOOKUP($C381,Besetzung!$B$2:$I$51,W$351+1,0),"","&lt;&gt;"&amp;VLOOKUP($C381,Besetzung!$B$2:$I$51,W$351+1,0)&amp;" "&amp;$C381),
IF($D381="Mindestens",
           IF(COUNTIF(Dienstplan!V$6:V$55,$C381)&gt;=VLOOKUP($C381,Besetzung!$B$2:$I$51,W$351+1,0),"","&lt;"&amp;VLOOKUP($C381,Besetzung!$B$2:$I$51,W$351+1,0)&amp;" "&amp;$C381),
IF($D381="Höchstens",
           IF(COUNTIF(Dienstplan!V$6:V$55,$C381)&lt;=VLOOKUP($C381,Besetzung!$B$2:$I$51,W$351+1,0),"","&gt;"&amp;VLOOKUP($C381,Besetzung!$B$2:$I$51,W$351+1,0)&amp;" "&amp;$C381),
"sonst")))))</f>
        <v/>
      </c>
      <c r="X381" s="37" t="str">
        <f>IF($C381="","",
IF(X$352&lt;&gt;"",IF($D381="Genau",
           IF(COUNTIF(Dienstplan!W$6:W$55,$C381)=VLOOKUP($C381,Besetzung!$B$2:$I$51,$F$24,0),"","&lt;&gt;"&amp;VLOOKUP($C381,Besetzung!$B$2:$I$51,$F$24,0)&amp;" "&amp;$C381),
IF($D381="Mindestens",
           IF(COUNTIF(Dienstplan!W$6:W$55,$C381)&gt;=VLOOKUP($C381,Besetzung!$B$2:$I$51,$F$24,0),"","&lt;"&amp;VLOOKUP($C381,Besetzung!$B$2:$I$51,$F$24,0)&amp;" "&amp;$C381),
IF($D381="Höchstens",
           IF(COUNTIF(Dienstplan!W$6:W$55,$C381)&lt;=VLOOKUP($C381,Besetzung!$B$2:$I$51,$F$24,0),"","&gt;"&amp;VLOOKUP($C381,Besetzung!$B$2:$I$51,$F$24,0)&amp;" "&amp;$C381),
"sonst"))),
IF($D381="Genau",
           IF(COUNTIF(Dienstplan!W$6:W$55,$C381)=VLOOKUP($C381,Besetzung!$B$2:$I$51,X$351+1,0),"","&lt;&gt;"&amp;VLOOKUP($C381,Besetzung!$B$2:$I$51,X$351+1,0)&amp;" "&amp;$C381),
IF($D381="Mindestens",
           IF(COUNTIF(Dienstplan!W$6:W$55,$C381)&gt;=VLOOKUP($C381,Besetzung!$B$2:$I$51,X$351+1,0),"","&lt;"&amp;VLOOKUP($C381,Besetzung!$B$2:$I$51,X$351+1,0)&amp;" "&amp;$C381),
IF($D381="Höchstens",
           IF(COUNTIF(Dienstplan!W$6:W$55,$C381)&lt;=VLOOKUP($C381,Besetzung!$B$2:$I$51,X$351+1,0),"","&gt;"&amp;VLOOKUP($C381,Besetzung!$B$2:$I$51,X$351+1,0)&amp;" "&amp;$C381),
"sonst")))))</f>
        <v/>
      </c>
      <c r="Y381" s="37" t="str">
        <f>IF($C381="","",
IF(Y$352&lt;&gt;"",IF($D381="Genau",
           IF(COUNTIF(Dienstplan!X$6:X$55,$C381)=VLOOKUP($C381,Besetzung!$B$2:$I$51,$F$24,0),"","&lt;&gt;"&amp;VLOOKUP($C381,Besetzung!$B$2:$I$51,$F$24,0)&amp;" "&amp;$C381),
IF($D381="Mindestens",
           IF(COUNTIF(Dienstplan!X$6:X$55,$C381)&gt;=VLOOKUP($C381,Besetzung!$B$2:$I$51,$F$24,0),"","&lt;"&amp;VLOOKUP($C381,Besetzung!$B$2:$I$51,$F$24,0)&amp;" "&amp;$C381),
IF($D381="Höchstens",
           IF(COUNTIF(Dienstplan!X$6:X$55,$C381)&lt;=VLOOKUP($C381,Besetzung!$B$2:$I$51,$F$24,0),"","&gt;"&amp;VLOOKUP($C381,Besetzung!$B$2:$I$51,$F$24,0)&amp;" "&amp;$C381),
"sonst"))),
IF($D381="Genau",
           IF(COUNTIF(Dienstplan!X$6:X$55,$C381)=VLOOKUP($C381,Besetzung!$B$2:$I$51,Y$351+1,0),"","&lt;&gt;"&amp;VLOOKUP($C381,Besetzung!$B$2:$I$51,Y$351+1,0)&amp;" "&amp;$C381),
IF($D381="Mindestens",
           IF(COUNTIF(Dienstplan!X$6:X$55,$C381)&gt;=VLOOKUP($C381,Besetzung!$B$2:$I$51,Y$351+1,0),"","&lt;"&amp;VLOOKUP($C381,Besetzung!$B$2:$I$51,Y$351+1,0)&amp;" "&amp;$C381),
IF($D381="Höchstens",
           IF(COUNTIF(Dienstplan!X$6:X$55,$C381)&lt;=VLOOKUP($C381,Besetzung!$B$2:$I$51,Y$351+1,0),"","&gt;"&amp;VLOOKUP($C381,Besetzung!$B$2:$I$51,Y$351+1,0)&amp;" "&amp;$C381),
"sonst")))))</f>
        <v/>
      </c>
      <c r="Z381" s="37" t="str">
        <f>IF($C381="","",
IF(Z$352&lt;&gt;"",IF($D381="Genau",
           IF(COUNTIF(Dienstplan!Y$6:Y$55,$C381)=VLOOKUP($C381,Besetzung!$B$2:$I$51,$F$24,0),"","&lt;&gt;"&amp;VLOOKUP($C381,Besetzung!$B$2:$I$51,$F$24,0)&amp;" "&amp;$C381),
IF($D381="Mindestens",
           IF(COUNTIF(Dienstplan!Y$6:Y$55,$C381)&gt;=VLOOKUP($C381,Besetzung!$B$2:$I$51,$F$24,0),"","&lt;"&amp;VLOOKUP($C381,Besetzung!$B$2:$I$51,$F$24,0)&amp;" "&amp;$C381),
IF($D381="Höchstens",
           IF(COUNTIF(Dienstplan!Y$6:Y$55,$C381)&lt;=VLOOKUP($C381,Besetzung!$B$2:$I$51,$F$24,0),"","&gt;"&amp;VLOOKUP($C381,Besetzung!$B$2:$I$51,$F$24,0)&amp;" "&amp;$C381),
"sonst"))),
IF($D381="Genau",
           IF(COUNTIF(Dienstplan!Y$6:Y$55,$C381)=VLOOKUP($C381,Besetzung!$B$2:$I$51,Z$351+1,0),"","&lt;&gt;"&amp;VLOOKUP($C381,Besetzung!$B$2:$I$51,Z$351+1,0)&amp;" "&amp;$C381),
IF($D381="Mindestens",
           IF(COUNTIF(Dienstplan!Y$6:Y$55,$C381)&gt;=VLOOKUP($C381,Besetzung!$B$2:$I$51,Z$351+1,0),"","&lt;"&amp;VLOOKUP($C381,Besetzung!$B$2:$I$51,Z$351+1,0)&amp;" "&amp;$C381),
IF($D381="Höchstens",
           IF(COUNTIF(Dienstplan!Y$6:Y$55,$C381)&lt;=VLOOKUP($C381,Besetzung!$B$2:$I$51,Z$351+1,0),"","&gt;"&amp;VLOOKUP($C381,Besetzung!$B$2:$I$51,Z$351+1,0)&amp;" "&amp;$C381),
"sonst")))))</f>
        <v/>
      </c>
      <c r="AA381" s="37" t="str">
        <f>IF($C381="","",
IF(AA$352&lt;&gt;"",IF($D381="Genau",
           IF(COUNTIF(Dienstplan!Z$6:Z$55,$C381)=VLOOKUP($C381,Besetzung!$B$2:$I$51,$F$24,0),"","&lt;&gt;"&amp;VLOOKUP($C381,Besetzung!$B$2:$I$51,$F$24,0)&amp;" "&amp;$C381),
IF($D381="Mindestens",
           IF(COUNTIF(Dienstplan!Z$6:Z$55,$C381)&gt;=VLOOKUP($C381,Besetzung!$B$2:$I$51,$F$24,0),"","&lt;"&amp;VLOOKUP($C381,Besetzung!$B$2:$I$51,$F$24,0)&amp;" "&amp;$C381),
IF($D381="Höchstens",
           IF(COUNTIF(Dienstplan!Z$6:Z$55,$C381)&lt;=VLOOKUP($C381,Besetzung!$B$2:$I$51,$F$24,0),"","&gt;"&amp;VLOOKUP($C381,Besetzung!$B$2:$I$51,$F$24,0)&amp;" "&amp;$C381),
"sonst"))),
IF($D381="Genau",
           IF(COUNTIF(Dienstplan!Z$6:Z$55,$C381)=VLOOKUP($C381,Besetzung!$B$2:$I$51,AA$351+1,0),"","&lt;&gt;"&amp;VLOOKUP($C381,Besetzung!$B$2:$I$51,AA$351+1,0)&amp;" "&amp;$C381),
IF($D381="Mindestens",
           IF(COUNTIF(Dienstplan!Z$6:Z$55,$C381)&gt;=VLOOKUP($C381,Besetzung!$B$2:$I$51,AA$351+1,0),"","&lt;"&amp;VLOOKUP($C381,Besetzung!$B$2:$I$51,AA$351+1,0)&amp;" "&amp;$C381),
IF($D381="Höchstens",
           IF(COUNTIF(Dienstplan!Z$6:Z$55,$C381)&lt;=VLOOKUP($C381,Besetzung!$B$2:$I$51,AA$351+1,0),"","&gt;"&amp;VLOOKUP($C381,Besetzung!$B$2:$I$51,AA$351+1,0)&amp;" "&amp;$C381),
"sonst")))))</f>
        <v/>
      </c>
      <c r="AB381" s="37" t="str">
        <f>IF($C381="","",
IF(AB$352&lt;&gt;"",IF($D381="Genau",
           IF(COUNTIF(Dienstplan!AA$6:AA$55,$C381)=VLOOKUP($C381,Besetzung!$B$2:$I$51,$F$24,0),"","&lt;&gt;"&amp;VLOOKUP($C381,Besetzung!$B$2:$I$51,$F$24,0)&amp;" "&amp;$C381),
IF($D381="Mindestens",
           IF(COUNTIF(Dienstplan!AA$6:AA$55,$C381)&gt;=VLOOKUP($C381,Besetzung!$B$2:$I$51,$F$24,0),"","&lt;"&amp;VLOOKUP($C381,Besetzung!$B$2:$I$51,$F$24,0)&amp;" "&amp;$C381),
IF($D381="Höchstens",
           IF(COUNTIF(Dienstplan!AA$6:AA$55,$C381)&lt;=VLOOKUP($C381,Besetzung!$B$2:$I$51,$F$24,0),"","&gt;"&amp;VLOOKUP($C381,Besetzung!$B$2:$I$51,$F$24,0)&amp;" "&amp;$C381),
"sonst"))),
IF($D381="Genau",
           IF(COUNTIF(Dienstplan!AA$6:AA$55,$C381)=VLOOKUP($C381,Besetzung!$B$2:$I$51,AB$351+1,0),"","&lt;&gt;"&amp;VLOOKUP($C381,Besetzung!$B$2:$I$51,AB$351+1,0)&amp;" "&amp;$C381),
IF($D381="Mindestens",
           IF(COUNTIF(Dienstplan!AA$6:AA$55,$C381)&gt;=VLOOKUP($C381,Besetzung!$B$2:$I$51,AB$351+1,0),"","&lt;"&amp;VLOOKUP($C381,Besetzung!$B$2:$I$51,AB$351+1,0)&amp;" "&amp;$C381),
IF($D381="Höchstens",
           IF(COUNTIF(Dienstplan!AA$6:AA$55,$C381)&lt;=VLOOKUP($C381,Besetzung!$B$2:$I$51,AB$351+1,0),"","&gt;"&amp;VLOOKUP($C381,Besetzung!$B$2:$I$51,AB$351+1,0)&amp;" "&amp;$C381),
"sonst")))))</f>
        <v/>
      </c>
      <c r="AC381" s="37" t="str">
        <f>IF($C381="","",
IF(AC$352&lt;&gt;"",IF($D381="Genau",
           IF(COUNTIF(Dienstplan!AB$6:AB$55,$C381)=VLOOKUP($C381,Besetzung!$B$2:$I$51,$F$24,0),"","&lt;&gt;"&amp;VLOOKUP($C381,Besetzung!$B$2:$I$51,$F$24,0)&amp;" "&amp;$C381),
IF($D381="Mindestens",
           IF(COUNTIF(Dienstplan!AB$6:AB$55,$C381)&gt;=VLOOKUP($C381,Besetzung!$B$2:$I$51,$F$24,0),"","&lt;"&amp;VLOOKUP($C381,Besetzung!$B$2:$I$51,$F$24,0)&amp;" "&amp;$C381),
IF($D381="Höchstens",
           IF(COUNTIF(Dienstplan!AB$6:AB$55,$C381)&lt;=VLOOKUP($C381,Besetzung!$B$2:$I$51,$F$24,0),"","&gt;"&amp;VLOOKUP($C381,Besetzung!$B$2:$I$51,$F$24,0)&amp;" "&amp;$C381),
"sonst"))),
IF($D381="Genau",
           IF(COUNTIF(Dienstplan!AB$6:AB$55,$C381)=VLOOKUP($C381,Besetzung!$B$2:$I$51,AC$351+1,0),"","&lt;&gt;"&amp;VLOOKUP($C381,Besetzung!$B$2:$I$51,AC$351+1,0)&amp;" "&amp;$C381),
IF($D381="Mindestens",
           IF(COUNTIF(Dienstplan!AB$6:AB$55,$C381)&gt;=VLOOKUP($C381,Besetzung!$B$2:$I$51,AC$351+1,0),"","&lt;"&amp;VLOOKUP($C381,Besetzung!$B$2:$I$51,AC$351+1,0)&amp;" "&amp;$C381),
IF($D381="Höchstens",
           IF(COUNTIF(Dienstplan!AB$6:AB$55,$C381)&lt;=VLOOKUP($C381,Besetzung!$B$2:$I$51,AC$351+1,0),"","&gt;"&amp;VLOOKUP($C381,Besetzung!$B$2:$I$51,AC$351+1,0)&amp;" "&amp;$C381),
"sonst")))))</f>
        <v/>
      </c>
      <c r="AD381" s="37" t="str">
        <f>IF($C381="","",
IF(AD$352&lt;&gt;"",IF($D381="Genau",
           IF(COUNTIF(Dienstplan!AC$6:AC$55,$C381)=VLOOKUP($C381,Besetzung!$B$2:$I$51,$F$24,0),"","&lt;&gt;"&amp;VLOOKUP($C381,Besetzung!$B$2:$I$51,$F$24,0)&amp;" "&amp;$C381),
IF($D381="Mindestens",
           IF(COUNTIF(Dienstplan!AC$6:AC$55,$C381)&gt;=VLOOKUP($C381,Besetzung!$B$2:$I$51,$F$24,0),"","&lt;"&amp;VLOOKUP($C381,Besetzung!$B$2:$I$51,$F$24,0)&amp;" "&amp;$C381),
IF($D381="Höchstens",
           IF(COUNTIF(Dienstplan!AC$6:AC$55,$C381)&lt;=VLOOKUP($C381,Besetzung!$B$2:$I$51,$F$24,0),"","&gt;"&amp;VLOOKUP($C381,Besetzung!$B$2:$I$51,$F$24,0)&amp;" "&amp;$C381),
"sonst"))),
IF($D381="Genau",
           IF(COUNTIF(Dienstplan!AC$6:AC$55,$C381)=VLOOKUP($C381,Besetzung!$B$2:$I$51,AD$351+1,0),"","&lt;&gt;"&amp;VLOOKUP($C381,Besetzung!$B$2:$I$51,AD$351+1,0)&amp;" "&amp;$C381),
IF($D381="Mindestens",
           IF(COUNTIF(Dienstplan!AC$6:AC$55,$C381)&gt;=VLOOKUP($C381,Besetzung!$B$2:$I$51,AD$351+1,0),"","&lt;"&amp;VLOOKUP($C381,Besetzung!$B$2:$I$51,AD$351+1,0)&amp;" "&amp;$C381),
IF($D381="Höchstens",
           IF(COUNTIF(Dienstplan!AC$6:AC$55,$C381)&lt;=VLOOKUP($C381,Besetzung!$B$2:$I$51,AD$351+1,0),"","&gt;"&amp;VLOOKUP($C381,Besetzung!$B$2:$I$51,AD$351+1,0)&amp;" "&amp;$C381),
"sonst")))))</f>
        <v/>
      </c>
      <c r="AE381" s="37" t="str">
        <f>IF($C381="","",
IF(AE$352&lt;&gt;"",IF($D381="Genau",
           IF(COUNTIF(Dienstplan!AD$6:AD$55,$C381)=VLOOKUP($C381,Besetzung!$B$2:$I$51,$F$24,0),"","&lt;&gt;"&amp;VLOOKUP($C381,Besetzung!$B$2:$I$51,$F$24,0)&amp;" "&amp;$C381),
IF($D381="Mindestens",
           IF(COUNTIF(Dienstplan!AD$6:AD$55,$C381)&gt;=VLOOKUP($C381,Besetzung!$B$2:$I$51,$F$24,0),"","&lt;"&amp;VLOOKUP($C381,Besetzung!$B$2:$I$51,$F$24,0)&amp;" "&amp;$C381),
IF($D381="Höchstens",
           IF(COUNTIF(Dienstplan!AD$6:AD$55,$C381)&lt;=VLOOKUP($C381,Besetzung!$B$2:$I$51,$F$24,0),"","&gt;"&amp;VLOOKUP($C381,Besetzung!$B$2:$I$51,$F$24,0)&amp;" "&amp;$C381),
"sonst"))),
IF($D381="Genau",
           IF(COUNTIF(Dienstplan!AD$6:AD$55,$C381)=VLOOKUP($C381,Besetzung!$B$2:$I$51,AE$351+1,0),"","&lt;&gt;"&amp;VLOOKUP($C381,Besetzung!$B$2:$I$51,AE$351+1,0)&amp;" "&amp;$C381),
IF($D381="Mindestens",
           IF(COUNTIF(Dienstplan!AD$6:AD$55,$C381)&gt;=VLOOKUP($C381,Besetzung!$B$2:$I$51,AE$351+1,0),"","&lt;"&amp;VLOOKUP($C381,Besetzung!$B$2:$I$51,AE$351+1,0)&amp;" "&amp;$C381),
IF($D381="Höchstens",
           IF(COUNTIF(Dienstplan!AD$6:AD$55,$C381)&lt;=VLOOKUP($C381,Besetzung!$B$2:$I$51,AE$351+1,0),"","&gt;"&amp;VLOOKUP($C381,Besetzung!$B$2:$I$51,AE$351+1,0)&amp;" "&amp;$C381),
"sonst")))))</f>
        <v/>
      </c>
      <c r="AF381" s="37" t="str">
        <f>IF($C381="","",
IF(AF$352&lt;&gt;"",IF($D381="Genau",
           IF(COUNTIF(Dienstplan!AE$6:AE$55,$C381)=VLOOKUP($C381,Besetzung!$B$2:$I$51,$F$24,0),"","&lt;&gt;"&amp;VLOOKUP($C381,Besetzung!$B$2:$I$51,$F$24,0)&amp;" "&amp;$C381),
IF($D381="Mindestens",
           IF(COUNTIF(Dienstplan!AE$6:AE$55,$C381)&gt;=VLOOKUP($C381,Besetzung!$B$2:$I$51,$F$24,0),"","&lt;"&amp;VLOOKUP($C381,Besetzung!$B$2:$I$51,$F$24,0)&amp;" "&amp;$C381),
IF($D381="Höchstens",
           IF(COUNTIF(Dienstplan!AE$6:AE$55,$C381)&lt;=VLOOKUP($C381,Besetzung!$B$2:$I$51,$F$24,0),"","&gt;"&amp;VLOOKUP($C381,Besetzung!$B$2:$I$51,$F$24,0)&amp;" "&amp;$C381),
"sonst"))),
IF($D381="Genau",
           IF(COUNTIF(Dienstplan!AE$6:AE$55,$C381)=VLOOKUP($C381,Besetzung!$B$2:$I$51,AF$351+1,0),"","&lt;&gt;"&amp;VLOOKUP($C381,Besetzung!$B$2:$I$51,AF$351+1,0)&amp;" "&amp;$C381),
IF($D381="Mindestens",
           IF(COUNTIF(Dienstplan!AE$6:AE$55,$C381)&gt;=VLOOKUP($C381,Besetzung!$B$2:$I$51,AF$351+1,0),"","&lt;"&amp;VLOOKUP($C381,Besetzung!$B$2:$I$51,AF$351+1,0)&amp;" "&amp;$C381),
IF($D381="Höchstens",
           IF(COUNTIF(Dienstplan!AE$6:AE$55,$C381)&lt;=VLOOKUP($C381,Besetzung!$B$2:$I$51,AF$351+1,0),"","&gt;"&amp;VLOOKUP($C381,Besetzung!$B$2:$I$51,AF$351+1,0)&amp;" "&amp;$C381),
"sonst")))))</f>
        <v/>
      </c>
      <c r="AG381" s="37" t="str">
        <f>IF($C381="","",
IF(AG$352&lt;&gt;"",IF($D381="Genau",
           IF(COUNTIF(Dienstplan!AF$6:AF$55,$C381)=VLOOKUP($C381,Besetzung!$B$2:$I$51,$F$24,0),"","&lt;&gt;"&amp;VLOOKUP($C381,Besetzung!$B$2:$I$51,$F$24,0)&amp;" "&amp;$C381),
IF($D381="Mindestens",
           IF(COUNTIF(Dienstplan!AF$6:AF$55,$C381)&gt;=VLOOKUP($C381,Besetzung!$B$2:$I$51,$F$24,0),"","&lt;"&amp;VLOOKUP($C381,Besetzung!$B$2:$I$51,$F$24,0)&amp;" "&amp;$C381),
IF($D381="Höchstens",
           IF(COUNTIF(Dienstplan!AF$6:AF$55,$C381)&lt;=VLOOKUP($C381,Besetzung!$B$2:$I$51,$F$24,0),"","&gt;"&amp;VLOOKUP($C381,Besetzung!$B$2:$I$51,$F$24,0)&amp;" "&amp;$C381),
"sonst"))),
IF($D381="Genau",
           IF(COUNTIF(Dienstplan!AF$6:AF$55,$C381)=VLOOKUP($C381,Besetzung!$B$2:$I$51,AG$351+1,0),"","&lt;&gt;"&amp;VLOOKUP($C381,Besetzung!$B$2:$I$51,AG$351+1,0)&amp;" "&amp;$C381),
IF($D381="Mindestens",
           IF(COUNTIF(Dienstplan!AF$6:AF$55,$C381)&gt;=VLOOKUP($C381,Besetzung!$B$2:$I$51,AG$351+1,0),"","&lt;"&amp;VLOOKUP($C381,Besetzung!$B$2:$I$51,AG$351+1,0)&amp;" "&amp;$C381),
IF($D381="Höchstens",
           IF(COUNTIF(Dienstplan!AF$6:AF$55,$C381)&lt;=VLOOKUP($C381,Besetzung!$B$2:$I$51,AG$351+1,0),"","&gt;"&amp;VLOOKUP($C381,Besetzung!$B$2:$I$51,AG$351+1,0)&amp;" "&amp;$C381),
"sonst")))))</f>
        <v/>
      </c>
      <c r="AH381" s="37" t="str">
        <f>IF($C381="","",
IF(AH$352&lt;&gt;"",IF($D381="Genau",
           IF(COUNTIF(Dienstplan!AG$6:AG$55,$C381)=VLOOKUP($C381,Besetzung!$B$2:$I$51,$F$24,0),"","&lt;&gt;"&amp;VLOOKUP($C381,Besetzung!$B$2:$I$51,$F$24,0)&amp;" "&amp;$C381),
IF($D381="Mindestens",
           IF(COUNTIF(Dienstplan!AG$6:AG$55,$C381)&gt;=VLOOKUP($C381,Besetzung!$B$2:$I$51,$F$24,0),"","&lt;"&amp;VLOOKUP($C381,Besetzung!$B$2:$I$51,$F$24,0)&amp;" "&amp;$C381),
IF($D381="Höchstens",
           IF(COUNTIF(Dienstplan!AG$6:AG$55,$C381)&lt;=VLOOKUP($C381,Besetzung!$B$2:$I$51,$F$24,0),"","&gt;"&amp;VLOOKUP($C381,Besetzung!$B$2:$I$51,$F$24,0)&amp;" "&amp;$C381),
"sonst"))),
IF($D381="Genau",
           IF(COUNTIF(Dienstplan!AG$6:AG$55,$C381)=VLOOKUP($C381,Besetzung!$B$2:$I$51,AH$351+1,0),"","&lt;&gt;"&amp;VLOOKUP($C381,Besetzung!$B$2:$I$51,AH$351+1,0)&amp;" "&amp;$C381),
IF($D381="Mindestens",
           IF(COUNTIF(Dienstplan!AG$6:AG$55,$C381)&gt;=VLOOKUP($C381,Besetzung!$B$2:$I$51,AH$351+1,0),"","&lt;"&amp;VLOOKUP($C381,Besetzung!$B$2:$I$51,AH$351+1,0)&amp;" "&amp;$C381),
IF($D381="Höchstens",
           IF(COUNTIF(Dienstplan!AG$6:AG$55,$C381)&lt;=VLOOKUP($C381,Besetzung!$B$2:$I$51,AH$351+1,0),"","&gt;"&amp;VLOOKUP($C381,Besetzung!$B$2:$I$51,AH$351+1,0)&amp;" "&amp;$C381),
"sonst")))))</f>
        <v/>
      </c>
      <c r="AI381" s="37" t="str">
        <f>IF($C381="","",
IF(AI$352&lt;&gt;"",IF($D381="Genau",
           IF(COUNTIF(Dienstplan!AH$6:AH$55,$C381)=VLOOKUP($C381,Besetzung!$B$2:$I$51,$F$24,0),"","&lt;&gt;"&amp;VLOOKUP($C381,Besetzung!$B$2:$I$51,$F$24,0)&amp;" "&amp;$C381),
IF($D381="Mindestens",
           IF(COUNTIF(Dienstplan!AH$6:AH$55,$C381)&gt;=VLOOKUP($C381,Besetzung!$B$2:$I$51,$F$24,0),"","&lt;"&amp;VLOOKUP($C381,Besetzung!$B$2:$I$51,$F$24,0)&amp;" "&amp;$C381),
IF($D381="Höchstens",
           IF(COUNTIF(Dienstplan!AH$6:AH$55,$C381)&lt;=VLOOKUP($C381,Besetzung!$B$2:$I$51,$F$24,0),"","&gt;"&amp;VLOOKUP($C381,Besetzung!$B$2:$I$51,$F$24,0)&amp;" "&amp;$C381),
"sonst"))),
IF($D381="Genau",
           IF(COUNTIF(Dienstplan!AH$6:AH$55,$C381)=VLOOKUP($C381,Besetzung!$B$2:$I$51,AI$351+1,0),"","&lt;&gt;"&amp;VLOOKUP($C381,Besetzung!$B$2:$I$51,AI$351+1,0)&amp;" "&amp;$C381),
IF($D381="Mindestens",
           IF(COUNTIF(Dienstplan!AH$6:AH$55,$C381)&gt;=VLOOKUP($C381,Besetzung!$B$2:$I$51,AI$351+1,0),"","&lt;"&amp;VLOOKUP($C381,Besetzung!$B$2:$I$51,AI$351+1,0)&amp;" "&amp;$C381),
IF($D381="Höchstens",
           IF(COUNTIF(Dienstplan!AH$6:AH$55,$C381)&lt;=VLOOKUP($C381,Besetzung!$B$2:$I$51,AI$351+1,0),"","&gt;"&amp;VLOOKUP($C381,Besetzung!$B$2:$I$51,AI$351+1,0)&amp;" "&amp;$C381),
"sonst")))))</f>
        <v/>
      </c>
      <c r="AJ381" s="37" t="str">
        <f>IF($C381="","",
IF(AJ$352&lt;&gt;"",IF($D381="Genau",
           IF(COUNTIF(Dienstplan!AI$6:AI$55,$C381)=VLOOKUP($C381,Besetzung!$B$2:$I$51,$F$24,0),"","&lt;&gt;"&amp;VLOOKUP($C381,Besetzung!$B$2:$I$51,$F$24,0)&amp;" "&amp;$C381),
IF($D381="Mindestens",
           IF(COUNTIF(Dienstplan!AI$6:AI$55,$C381)&gt;=VLOOKUP($C381,Besetzung!$B$2:$I$51,$F$24,0),"","&lt;"&amp;VLOOKUP($C381,Besetzung!$B$2:$I$51,$F$24,0)&amp;" "&amp;$C381),
IF($D381="Höchstens",
           IF(COUNTIF(Dienstplan!AI$6:AI$55,$C381)&lt;=VLOOKUP($C381,Besetzung!$B$2:$I$51,$F$24,0),"","&gt;"&amp;VLOOKUP($C381,Besetzung!$B$2:$I$51,$F$24,0)&amp;" "&amp;$C381),
"sonst"))),
IF($D381="Genau",
           IF(COUNTIF(Dienstplan!AI$6:AI$55,$C381)=VLOOKUP($C381,Besetzung!$B$2:$I$51,AJ$351+1,0),"","&lt;&gt;"&amp;VLOOKUP($C381,Besetzung!$B$2:$I$51,AJ$351+1,0)&amp;" "&amp;$C381),
IF($D381="Mindestens",
           IF(COUNTIF(Dienstplan!AI$6:AI$55,$C381)&gt;=VLOOKUP($C381,Besetzung!$B$2:$I$51,AJ$351+1,0),"","&lt;"&amp;VLOOKUP($C381,Besetzung!$B$2:$I$51,AJ$351+1,0)&amp;" "&amp;$C381),
IF($D381="Höchstens",
           IF(COUNTIF(Dienstplan!AI$6:AI$55,$C381)&lt;=VLOOKUP($C381,Besetzung!$B$2:$I$51,AJ$351+1,0),"","&gt;"&amp;VLOOKUP($C381,Besetzung!$B$2:$I$51,AJ$351+1,0)&amp;" "&amp;$C381),
"sonst")))))</f>
        <v/>
      </c>
      <c r="AK381" s="32" t="str">
        <f>IF($C381="","",
IF(AK$352&lt;&gt;"",IF($D381="Genau",
           IF(COUNTIF(Dienstplan!AJ$6:AJ$55,$C381)=VLOOKUP($C381,Besetzung!$B$2:$I$51,$F$24,0),"","&lt;&gt;"&amp;VLOOKUP($C381,Besetzung!$B$2:$I$51,$F$24,0)&amp;" "&amp;$C381),
IF($D381="Mindestens",
           IF(COUNTIF(Dienstplan!AJ$6:AJ$55,$C381)&gt;=VLOOKUP($C381,Besetzung!$B$2:$I$51,$F$24,0),"","&lt;"&amp;VLOOKUP($C381,Besetzung!$B$2:$I$51,$F$24,0)&amp;" "&amp;$C381),
IF($D381="Höchstens",
           IF(COUNTIF(Dienstplan!AJ$6:AJ$55,$C381)&lt;=VLOOKUP($C381,Besetzung!$B$2:$I$51,$F$24,0),"","&gt;"&amp;VLOOKUP($C381,Besetzung!$B$2:$I$51,$F$24,0)&amp;" "&amp;$C381),
"sonst"))),
IF($D381="Genau",
           IF(COUNTIF(Dienstplan!AJ$6:AJ$55,$C381)=VLOOKUP($C381,Besetzung!$B$2:$I$51,AK$351+1,0),"","&lt;&gt;"&amp;VLOOKUP($C381,Besetzung!$B$2:$I$51,AK$351+1,0)&amp;" "&amp;$C381),
IF($D381="Mindestens",
           IF(COUNTIF(Dienstplan!AJ$6:AJ$55,$C381)&gt;=VLOOKUP($C381,Besetzung!$B$2:$I$51,AK$351+1,0),"","&lt;"&amp;VLOOKUP($C381,Besetzung!$B$2:$I$51,AK$351+1,0)&amp;" "&amp;$C381),
IF($D381="Höchstens",
           IF(COUNTIF(Dienstplan!AJ$6:AJ$55,$C381)&lt;=VLOOKUP($C381,Besetzung!$B$2:$I$51,AK$351+1,0),"","&gt;"&amp;VLOOKUP($C381,Besetzung!$B$2:$I$51,AK$351+1,0)&amp;" "&amp;$C381),
"sonst")))))</f>
        <v/>
      </c>
    </row>
    <row r="382" spans="1:37" x14ac:dyDescent="0.25">
      <c r="A382" s="82" t="str">
        <f>IF(Feiertage!D232&lt;&gt;"",Feiertage!B232,"")</f>
        <v/>
      </c>
      <c r="C382" s="31" t="str">
        <f>Besetzung!B30</f>
        <v/>
      </c>
      <c r="D382">
        <f>Besetzung!J30</f>
        <v>0</v>
      </c>
      <c r="G382" s="31" t="str">
        <f>IF($C382="","",
IF(G$352&lt;&gt;"",IF($D382="Genau",
           IF(COUNTIF(Dienstplan!F$6:F$55,$C382)=VLOOKUP($C382,Besetzung!$B$2:$I$51,$F$24,0),"","&lt;&gt;"&amp;VLOOKUP($C382,Besetzung!$B$2:$I$51,$F$24,0)&amp;" "&amp;$C382),
IF($D382="Mindestens",
           IF(COUNTIF(Dienstplan!F$6:F$55,$C382)&gt;=VLOOKUP($C382,Besetzung!$B$2:$I$51,$F$24,0),"","&lt;"&amp;VLOOKUP($C382,Besetzung!$B$2:$I$51,$F$24,0)&amp;" "&amp;$C382),
IF($D382="Höchstens",
           IF(COUNTIF(Dienstplan!F$6:F$55,$C382)&lt;=VLOOKUP($C382,Besetzung!$B$2:$I$51,$F$24,0),"","&gt;"&amp;VLOOKUP($C382,Besetzung!$B$2:$I$51,$F$24,0)&amp;" "&amp;$C382),
"sonst"))),
IF($D382="Genau",
           IF(COUNTIF(Dienstplan!F$6:F$55,$C382)=VLOOKUP($C382,Besetzung!$B$2:$I$51,G$351+1,0),"","&lt;&gt;"&amp;VLOOKUP($C382,Besetzung!$B$2:$I$51,G$351+1,0)&amp;" "&amp;$C382),
IF($D382="Mindestens",
           IF(COUNTIF(Dienstplan!F$6:F$55,$C382)&gt;=VLOOKUP($C382,Besetzung!$B$2:$I$51,G$351+1,0),"","&lt;"&amp;VLOOKUP($C382,Besetzung!$B$2:$I$51,G$351+1,0)&amp;" "&amp;$C382),
IF($D382="Höchstens",
           IF(COUNTIF(Dienstplan!F$6:F$55,$C382)&lt;=VLOOKUP($C382,Besetzung!$B$2:$I$51,G$351+1,0),"","&gt;"&amp;VLOOKUP($C382,Besetzung!$B$2:$I$51,G$351+1,0)&amp;" "&amp;$C382),
"sonst")))))</f>
        <v/>
      </c>
      <c r="H382" s="37" t="str">
        <f>IF($C382="","",
IF(H$352&lt;&gt;"",IF($D382="Genau",
           IF(COUNTIF(Dienstplan!G$6:G$55,$C382)=VLOOKUP($C382,Besetzung!$B$2:$I$51,$F$24,0),"","&lt;&gt;"&amp;VLOOKUP($C382,Besetzung!$B$2:$I$51,$F$24,0)&amp;" "&amp;$C382),
IF($D382="Mindestens",
           IF(COUNTIF(Dienstplan!G$6:G$55,$C382)&gt;=VLOOKUP($C382,Besetzung!$B$2:$I$51,$F$24,0),"","&lt;"&amp;VLOOKUP($C382,Besetzung!$B$2:$I$51,$F$24,0)&amp;" "&amp;$C382),
IF($D382="Höchstens",
           IF(COUNTIF(Dienstplan!G$6:G$55,$C382)&lt;=VLOOKUP($C382,Besetzung!$B$2:$I$51,$F$24,0),"","&gt;"&amp;VLOOKUP($C382,Besetzung!$B$2:$I$51,$F$24,0)&amp;" "&amp;$C382),
"sonst"))),
IF($D382="Genau",
           IF(COUNTIF(Dienstplan!G$6:G$55,$C382)=VLOOKUP($C382,Besetzung!$B$2:$I$51,H$351+1,0),"","&lt;&gt;"&amp;VLOOKUP($C382,Besetzung!$B$2:$I$51,H$351+1,0)&amp;" "&amp;$C382),
IF($D382="Mindestens",
           IF(COUNTIF(Dienstplan!G$6:G$55,$C382)&gt;=VLOOKUP($C382,Besetzung!$B$2:$I$51,H$351+1,0),"","&lt;"&amp;VLOOKUP($C382,Besetzung!$B$2:$I$51,H$351+1,0)&amp;" "&amp;$C382),
IF($D382="Höchstens",
           IF(COUNTIF(Dienstplan!G$6:G$55,$C382)&lt;=VLOOKUP($C382,Besetzung!$B$2:$I$51,H$351+1,0),"","&gt;"&amp;VLOOKUP($C382,Besetzung!$B$2:$I$51,H$351+1,0)&amp;" "&amp;$C382),
"sonst")))))</f>
        <v/>
      </c>
      <c r="I382" s="37" t="str">
        <f>IF($C382="","",
IF(I$352&lt;&gt;"",IF($D382="Genau",
           IF(COUNTIF(Dienstplan!H$6:H$55,$C382)=VLOOKUP($C382,Besetzung!$B$2:$I$51,$F$24,0),"","&lt;&gt;"&amp;VLOOKUP($C382,Besetzung!$B$2:$I$51,$F$24,0)&amp;" "&amp;$C382),
IF($D382="Mindestens",
           IF(COUNTIF(Dienstplan!H$6:H$55,$C382)&gt;=VLOOKUP($C382,Besetzung!$B$2:$I$51,$F$24,0),"","&lt;"&amp;VLOOKUP($C382,Besetzung!$B$2:$I$51,$F$24,0)&amp;" "&amp;$C382),
IF($D382="Höchstens",
           IF(COUNTIF(Dienstplan!H$6:H$55,$C382)&lt;=VLOOKUP($C382,Besetzung!$B$2:$I$51,$F$24,0),"","&gt;"&amp;VLOOKUP($C382,Besetzung!$B$2:$I$51,$F$24,0)&amp;" "&amp;$C382),
"sonst"))),
IF($D382="Genau",
           IF(COUNTIF(Dienstplan!H$6:H$55,$C382)=VLOOKUP($C382,Besetzung!$B$2:$I$51,I$351+1,0),"","&lt;&gt;"&amp;VLOOKUP($C382,Besetzung!$B$2:$I$51,I$351+1,0)&amp;" "&amp;$C382),
IF($D382="Mindestens",
           IF(COUNTIF(Dienstplan!H$6:H$55,$C382)&gt;=VLOOKUP($C382,Besetzung!$B$2:$I$51,I$351+1,0),"","&lt;"&amp;VLOOKUP($C382,Besetzung!$B$2:$I$51,I$351+1,0)&amp;" "&amp;$C382),
IF($D382="Höchstens",
           IF(COUNTIF(Dienstplan!H$6:H$55,$C382)&lt;=VLOOKUP($C382,Besetzung!$B$2:$I$51,I$351+1,0),"","&gt;"&amp;VLOOKUP($C382,Besetzung!$B$2:$I$51,I$351+1,0)&amp;" "&amp;$C382),
"sonst")))))</f>
        <v/>
      </c>
      <c r="J382" s="37" t="str">
        <f>IF($C382="","",
IF(J$352&lt;&gt;"",IF($D382="Genau",
           IF(COUNTIF(Dienstplan!I$6:I$55,$C382)=VLOOKUP($C382,Besetzung!$B$2:$I$51,$F$24,0),"","&lt;&gt;"&amp;VLOOKUP($C382,Besetzung!$B$2:$I$51,$F$24,0)&amp;" "&amp;$C382),
IF($D382="Mindestens",
           IF(COUNTIF(Dienstplan!I$6:I$55,$C382)&gt;=VLOOKUP($C382,Besetzung!$B$2:$I$51,$F$24,0),"","&lt;"&amp;VLOOKUP($C382,Besetzung!$B$2:$I$51,$F$24,0)&amp;" "&amp;$C382),
IF($D382="Höchstens",
           IF(COUNTIF(Dienstplan!I$6:I$55,$C382)&lt;=VLOOKUP($C382,Besetzung!$B$2:$I$51,$F$24,0),"","&gt;"&amp;VLOOKUP($C382,Besetzung!$B$2:$I$51,$F$24,0)&amp;" "&amp;$C382),
"sonst"))),
IF($D382="Genau",
           IF(COUNTIF(Dienstplan!I$6:I$55,$C382)=VLOOKUP($C382,Besetzung!$B$2:$I$51,J$351+1,0),"","&lt;&gt;"&amp;VLOOKUP($C382,Besetzung!$B$2:$I$51,J$351+1,0)&amp;" "&amp;$C382),
IF($D382="Mindestens",
           IF(COUNTIF(Dienstplan!I$6:I$55,$C382)&gt;=VLOOKUP($C382,Besetzung!$B$2:$I$51,J$351+1,0),"","&lt;"&amp;VLOOKUP($C382,Besetzung!$B$2:$I$51,J$351+1,0)&amp;" "&amp;$C382),
IF($D382="Höchstens",
           IF(COUNTIF(Dienstplan!I$6:I$55,$C382)&lt;=VLOOKUP($C382,Besetzung!$B$2:$I$51,J$351+1,0),"","&gt;"&amp;VLOOKUP($C382,Besetzung!$B$2:$I$51,J$351+1,0)&amp;" "&amp;$C382),
"sonst")))))</f>
        <v/>
      </c>
      <c r="K382" s="37" t="str">
        <f>IF($C382="","",
IF(K$352&lt;&gt;"",IF($D382="Genau",
           IF(COUNTIF(Dienstplan!J$6:J$55,$C382)=VLOOKUP($C382,Besetzung!$B$2:$I$51,$F$24,0),"","&lt;&gt;"&amp;VLOOKUP($C382,Besetzung!$B$2:$I$51,$F$24,0)&amp;" "&amp;$C382),
IF($D382="Mindestens",
           IF(COUNTIF(Dienstplan!J$6:J$55,$C382)&gt;=VLOOKUP($C382,Besetzung!$B$2:$I$51,$F$24,0),"","&lt;"&amp;VLOOKUP($C382,Besetzung!$B$2:$I$51,$F$24,0)&amp;" "&amp;$C382),
IF($D382="Höchstens",
           IF(COUNTIF(Dienstplan!J$6:J$55,$C382)&lt;=VLOOKUP($C382,Besetzung!$B$2:$I$51,$F$24,0),"","&gt;"&amp;VLOOKUP($C382,Besetzung!$B$2:$I$51,$F$24,0)&amp;" "&amp;$C382),
"sonst"))),
IF($D382="Genau",
           IF(COUNTIF(Dienstplan!J$6:J$55,$C382)=VLOOKUP($C382,Besetzung!$B$2:$I$51,K$351+1,0),"","&lt;&gt;"&amp;VLOOKUP($C382,Besetzung!$B$2:$I$51,K$351+1,0)&amp;" "&amp;$C382),
IF($D382="Mindestens",
           IF(COUNTIF(Dienstplan!J$6:J$55,$C382)&gt;=VLOOKUP($C382,Besetzung!$B$2:$I$51,K$351+1,0),"","&lt;"&amp;VLOOKUP($C382,Besetzung!$B$2:$I$51,K$351+1,0)&amp;" "&amp;$C382),
IF($D382="Höchstens",
           IF(COUNTIF(Dienstplan!J$6:J$55,$C382)&lt;=VLOOKUP($C382,Besetzung!$B$2:$I$51,K$351+1,0),"","&gt;"&amp;VLOOKUP($C382,Besetzung!$B$2:$I$51,K$351+1,0)&amp;" "&amp;$C382),
"sonst")))))</f>
        <v/>
      </c>
      <c r="L382" s="37" t="str">
        <f>IF($C382="","",
IF(L$352&lt;&gt;"",IF($D382="Genau",
           IF(COUNTIF(Dienstplan!K$6:K$55,$C382)=VLOOKUP($C382,Besetzung!$B$2:$I$51,$F$24,0),"","&lt;&gt;"&amp;VLOOKUP($C382,Besetzung!$B$2:$I$51,$F$24,0)&amp;" "&amp;$C382),
IF($D382="Mindestens",
           IF(COUNTIF(Dienstplan!K$6:K$55,$C382)&gt;=VLOOKUP($C382,Besetzung!$B$2:$I$51,$F$24,0),"","&lt;"&amp;VLOOKUP($C382,Besetzung!$B$2:$I$51,$F$24,0)&amp;" "&amp;$C382),
IF($D382="Höchstens",
           IF(COUNTIF(Dienstplan!K$6:K$55,$C382)&lt;=VLOOKUP($C382,Besetzung!$B$2:$I$51,$F$24,0),"","&gt;"&amp;VLOOKUP($C382,Besetzung!$B$2:$I$51,$F$24,0)&amp;" "&amp;$C382),
"sonst"))),
IF($D382="Genau",
           IF(COUNTIF(Dienstplan!K$6:K$55,$C382)=VLOOKUP($C382,Besetzung!$B$2:$I$51,L$351+1,0),"","&lt;&gt;"&amp;VLOOKUP($C382,Besetzung!$B$2:$I$51,L$351+1,0)&amp;" "&amp;$C382),
IF($D382="Mindestens",
           IF(COUNTIF(Dienstplan!K$6:K$55,$C382)&gt;=VLOOKUP($C382,Besetzung!$B$2:$I$51,L$351+1,0),"","&lt;"&amp;VLOOKUP($C382,Besetzung!$B$2:$I$51,L$351+1,0)&amp;" "&amp;$C382),
IF($D382="Höchstens",
           IF(COUNTIF(Dienstplan!K$6:K$55,$C382)&lt;=VLOOKUP($C382,Besetzung!$B$2:$I$51,L$351+1,0),"","&gt;"&amp;VLOOKUP($C382,Besetzung!$B$2:$I$51,L$351+1,0)&amp;" "&amp;$C382),
"sonst")))))</f>
        <v/>
      </c>
      <c r="M382" s="37" t="str">
        <f>IF($C382="","",
IF(M$352&lt;&gt;"",IF($D382="Genau",
           IF(COUNTIF(Dienstplan!L$6:L$55,$C382)=VLOOKUP($C382,Besetzung!$B$2:$I$51,$F$24,0),"","&lt;&gt;"&amp;VLOOKUP($C382,Besetzung!$B$2:$I$51,$F$24,0)&amp;" "&amp;$C382),
IF($D382="Mindestens",
           IF(COUNTIF(Dienstplan!L$6:L$55,$C382)&gt;=VLOOKUP($C382,Besetzung!$B$2:$I$51,$F$24,0),"","&lt;"&amp;VLOOKUP($C382,Besetzung!$B$2:$I$51,$F$24,0)&amp;" "&amp;$C382),
IF($D382="Höchstens",
           IF(COUNTIF(Dienstplan!L$6:L$55,$C382)&lt;=VLOOKUP($C382,Besetzung!$B$2:$I$51,$F$24,0),"","&gt;"&amp;VLOOKUP($C382,Besetzung!$B$2:$I$51,$F$24,0)&amp;" "&amp;$C382),
"sonst"))),
IF($D382="Genau",
           IF(COUNTIF(Dienstplan!L$6:L$55,$C382)=VLOOKUP($C382,Besetzung!$B$2:$I$51,M$351+1,0),"","&lt;&gt;"&amp;VLOOKUP($C382,Besetzung!$B$2:$I$51,M$351+1,0)&amp;" "&amp;$C382),
IF($D382="Mindestens",
           IF(COUNTIF(Dienstplan!L$6:L$55,$C382)&gt;=VLOOKUP($C382,Besetzung!$B$2:$I$51,M$351+1,0),"","&lt;"&amp;VLOOKUP($C382,Besetzung!$B$2:$I$51,M$351+1,0)&amp;" "&amp;$C382),
IF($D382="Höchstens",
           IF(COUNTIF(Dienstplan!L$6:L$55,$C382)&lt;=VLOOKUP($C382,Besetzung!$B$2:$I$51,M$351+1,0),"","&gt;"&amp;VLOOKUP($C382,Besetzung!$B$2:$I$51,M$351+1,0)&amp;" "&amp;$C382),
"sonst")))))</f>
        <v/>
      </c>
      <c r="N382" s="37" t="str">
        <f>IF($C382="","",
IF(N$352&lt;&gt;"",IF($D382="Genau",
           IF(COUNTIF(Dienstplan!M$6:M$55,$C382)=VLOOKUP($C382,Besetzung!$B$2:$I$51,$F$24,0),"","&lt;&gt;"&amp;VLOOKUP($C382,Besetzung!$B$2:$I$51,$F$24,0)&amp;" "&amp;$C382),
IF($D382="Mindestens",
           IF(COUNTIF(Dienstplan!M$6:M$55,$C382)&gt;=VLOOKUP($C382,Besetzung!$B$2:$I$51,$F$24,0),"","&lt;"&amp;VLOOKUP($C382,Besetzung!$B$2:$I$51,$F$24,0)&amp;" "&amp;$C382),
IF($D382="Höchstens",
           IF(COUNTIF(Dienstplan!M$6:M$55,$C382)&lt;=VLOOKUP($C382,Besetzung!$B$2:$I$51,$F$24,0),"","&gt;"&amp;VLOOKUP($C382,Besetzung!$B$2:$I$51,$F$24,0)&amp;" "&amp;$C382),
"sonst"))),
IF($D382="Genau",
           IF(COUNTIF(Dienstplan!M$6:M$55,$C382)=VLOOKUP($C382,Besetzung!$B$2:$I$51,N$351+1,0),"","&lt;&gt;"&amp;VLOOKUP($C382,Besetzung!$B$2:$I$51,N$351+1,0)&amp;" "&amp;$C382),
IF($D382="Mindestens",
           IF(COUNTIF(Dienstplan!M$6:M$55,$C382)&gt;=VLOOKUP($C382,Besetzung!$B$2:$I$51,N$351+1,0),"","&lt;"&amp;VLOOKUP($C382,Besetzung!$B$2:$I$51,N$351+1,0)&amp;" "&amp;$C382),
IF($D382="Höchstens",
           IF(COUNTIF(Dienstplan!M$6:M$55,$C382)&lt;=VLOOKUP($C382,Besetzung!$B$2:$I$51,N$351+1,0),"","&gt;"&amp;VLOOKUP($C382,Besetzung!$B$2:$I$51,N$351+1,0)&amp;" "&amp;$C382),
"sonst")))))</f>
        <v/>
      </c>
      <c r="O382" s="37" t="str">
        <f>IF($C382="","",
IF(O$352&lt;&gt;"",IF($D382="Genau",
           IF(COUNTIF(Dienstplan!N$6:N$55,$C382)=VLOOKUP($C382,Besetzung!$B$2:$I$51,$F$24,0),"","&lt;&gt;"&amp;VLOOKUP($C382,Besetzung!$B$2:$I$51,$F$24,0)&amp;" "&amp;$C382),
IF($D382="Mindestens",
           IF(COUNTIF(Dienstplan!N$6:N$55,$C382)&gt;=VLOOKUP($C382,Besetzung!$B$2:$I$51,$F$24,0),"","&lt;"&amp;VLOOKUP($C382,Besetzung!$B$2:$I$51,$F$24,0)&amp;" "&amp;$C382),
IF($D382="Höchstens",
           IF(COUNTIF(Dienstplan!N$6:N$55,$C382)&lt;=VLOOKUP($C382,Besetzung!$B$2:$I$51,$F$24,0),"","&gt;"&amp;VLOOKUP($C382,Besetzung!$B$2:$I$51,$F$24,0)&amp;" "&amp;$C382),
"sonst"))),
IF($D382="Genau",
           IF(COUNTIF(Dienstplan!N$6:N$55,$C382)=VLOOKUP($C382,Besetzung!$B$2:$I$51,O$351+1,0),"","&lt;&gt;"&amp;VLOOKUP($C382,Besetzung!$B$2:$I$51,O$351+1,0)&amp;" "&amp;$C382),
IF($D382="Mindestens",
           IF(COUNTIF(Dienstplan!N$6:N$55,$C382)&gt;=VLOOKUP($C382,Besetzung!$B$2:$I$51,O$351+1,0),"","&lt;"&amp;VLOOKUP($C382,Besetzung!$B$2:$I$51,O$351+1,0)&amp;" "&amp;$C382),
IF($D382="Höchstens",
           IF(COUNTIF(Dienstplan!N$6:N$55,$C382)&lt;=VLOOKUP($C382,Besetzung!$B$2:$I$51,O$351+1,0),"","&gt;"&amp;VLOOKUP($C382,Besetzung!$B$2:$I$51,O$351+1,0)&amp;" "&amp;$C382),
"sonst")))))</f>
        <v/>
      </c>
      <c r="P382" s="37" t="str">
        <f>IF($C382="","",
IF(P$352&lt;&gt;"",IF($D382="Genau",
           IF(COUNTIF(Dienstplan!O$6:O$55,$C382)=VLOOKUP($C382,Besetzung!$B$2:$I$51,$F$24,0),"","&lt;&gt;"&amp;VLOOKUP($C382,Besetzung!$B$2:$I$51,$F$24,0)&amp;" "&amp;$C382),
IF($D382="Mindestens",
           IF(COUNTIF(Dienstplan!O$6:O$55,$C382)&gt;=VLOOKUP($C382,Besetzung!$B$2:$I$51,$F$24,0),"","&lt;"&amp;VLOOKUP($C382,Besetzung!$B$2:$I$51,$F$24,0)&amp;" "&amp;$C382),
IF($D382="Höchstens",
           IF(COUNTIF(Dienstplan!O$6:O$55,$C382)&lt;=VLOOKUP($C382,Besetzung!$B$2:$I$51,$F$24,0),"","&gt;"&amp;VLOOKUP($C382,Besetzung!$B$2:$I$51,$F$24,0)&amp;" "&amp;$C382),
"sonst"))),
IF($D382="Genau",
           IF(COUNTIF(Dienstplan!O$6:O$55,$C382)=VLOOKUP($C382,Besetzung!$B$2:$I$51,P$351+1,0),"","&lt;&gt;"&amp;VLOOKUP($C382,Besetzung!$B$2:$I$51,P$351+1,0)&amp;" "&amp;$C382),
IF($D382="Mindestens",
           IF(COUNTIF(Dienstplan!O$6:O$55,$C382)&gt;=VLOOKUP($C382,Besetzung!$B$2:$I$51,P$351+1,0),"","&lt;"&amp;VLOOKUP($C382,Besetzung!$B$2:$I$51,P$351+1,0)&amp;" "&amp;$C382),
IF($D382="Höchstens",
           IF(COUNTIF(Dienstplan!O$6:O$55,$C382)&lt;=VLOOKUP($C382,Besetzung!$B$2:$I$51,P$351+1,0),"","&gt;"&amp;VLOOKUP($C382,Besetzung!$B$2:$I$51,P$351+1,0)&amp;" "&amp;$C382),
"sonst")))))</f>
        <v/>
      </c>
      <c r="Q382" s="37" t="str">
        <f>IF($C382="","",
IF(Q$352&lt;&gt;"",IF($D382="Genau",
           IF(COUNTIF(Dienstplan!P$6:P$55,$C382)=VLOOKUP($C382,Besetzung!$B$2:$I$51,$F$24,0),"","&lt;&gt;"&amp;VLOOKUP($C382,Besetzung!$B$2:$I$51,$F$24,0)&amp;" "&amp;$C382),
IF($D382="Mindestens",
           IF(COUNTIF(Dienstplan!P$6:P$55,$C382)&gt;=VLOOKUP($C382,Besetzung!$B$2:$I$51,$F$24,0),"","&lt;"&amp;VLOOKUP($C382,Besetzung!$B$2:$I$51,$F$24,0)&amp;" "&amp;$C382),
IF($D382="Höchstens",
           IF(COUNTIF(Dienstplan!P$6:P$55,$C382)&lt;=VLOOKUP($C382,Besetzung!$B$2:$I$51,$F$24,0),"","&gt;"&amp;VLOOKUP($C382,Besetzung!$B$2:$I$51,$F$24,0)&amp;" "&amp;$C382),
"sonst"))),
IF($D382="Genau",
           IF(COUNTIF(Dienstplan!P$6:P$55,$C382)=VLOOKUP($C382,Besetzung!$B$2:$I$51,Q$351+1,0),"","&lt;&gt;"&amp;VLOOKUP($C382,Besetzung!$B$2:$I$51,Q$351+1,0)&amp;" "&amp;$C382),
IF($D382="Mindestens",
           IF(COUNTIF(Dienstplan!P$6:P$55,$C382)&gt;=VLOOKUP($C382,Besetzung!$B$2:$I$51,Q$351+1,0),"","&lt;"&amp;VLOOKUP($C382,Besetzung!$B$2:$I$51,Q$351+1,0)&amp;" "&amp;$C382),
IF($D382="Höchstens",
           IF(COUNTIF(Dienstplan!P$6:P$55,$C382)&lt;=VLOOKUP($C382,Besetzung!$B$2:$I$51,Q$351+1,0),"","&gt;"&amp;VLOOKUP($C382,Besetzung!$B$2:$I$51,Q$351+1,0)&amp;" "&amp;$C382),
"sonst")))))</f>
        <v/>
      </c>
      <c r="R382" s="37" t="str">
        <f>IF($C382="","",
IF(R$352&lt;&gt;"",IF($D382="Genau",
           IF(COUNTIF(Dienstplan!Q$6:Q$55,$C382)=VLOOKUP($C382,Besetzung!$B$2:$I$51,$F$24,0),"","&lt;&gt;"&amp;VLOOKUP($C382,Besetzung!$B$2:$I$51,$F$24,0)&amp;" "&amp;$C382),
IF($D382="Mindestens",
           IF(COUNTIF(Dienstplan!Q$6:Q$55,$C382)&gt;=VLOOKUP($C382,Besetzung!$B$2:$I$51,$F$24,0),"","&lt;"&amp;VLOOKUP($C382,Besetzung!$B$2:$I$51,$F$24,0)&amp;" "&amp;$C382),
IF($D382="Höchstens",
           IF(COUNTIF(Dienstplan!Q$6:Q$55,$C382)&lt;=VLOOKUP($C382,Besetzung!$B$2:$I$51,$F$24,0),"","&gt;"&amp;VLOOKUP($C382,Besetzung!$B$2:$I$51,$F$24,0)&amp;" "&amp;$C382),
"sonst"))),
IF($D382="Genau",
           IF(COUNTIF(Dienstplan!Q$6:Q$55,$C382)=VLOOKUP($C382,Besetzung!$B$2:$I$51,R$351+1,0),"","&lt;&gt;"&amp;VLOOKUP($C382,Besetzung!$B$2:$I$51,R$351+1,0)&amp;" "&amp;$C382),
IF($D382="Mindestens",
           IF(COUNTIF(Dienstplan!Q$6:Q$55,$C382)&gt;=VLOOKUP($C382,Besetzung!$B$2:$I$51,R$351+1,0),"","&lt;"&amp;VLOOKUP($C382,Besetzung!$B$2:$I$51,R$351+1,0)&amp;" "&amp;$C382),
IF($D382="Höchstens",
           IF(COUNTIF(Dienstplan!Q$6:Q$55,$C382)&lt;=VLOOKUP($C382,Besetzung!$B$2:$I$51,R$351+1,0),"","&gt;"&amp;VLOOKUP($C382,Besetzung!$B$2:$I$51,R$351+1,0)&amp;" "&amp;$C382),
"sonst")))))</f>
        <v/>
      </c>
      <c r="S382" s="37" t="str">
        <f>IF($C382="","",
IF(S$352&lt;&gt;"",IF($D382="Genau",
           IF(COUNTIF(Dienstplan!R$6:R$55,$C382)=VLOOKUP($C382,Besetzung!$B$2:$I$51,$F$24,0),"","&lt;&gt;"&amp;VLOOKUP($C382,Besetzung!$B$2:$I$51,$F$24,0)&amp;" "&amp;$C382),
IF($D382="Mindestens",
           IF(COUNTIF(Dienstplan!R$6:R$55,$C382)&gt;=VLOOKUP($C382,Besetzung!$B$2:$I$51,$F$24,0),"","&lt;"&amp;VLOOKUP($C382,Besetzung!$B$2:$I$51,$F$24,0)&amp;" "&amp;$C382),
IF($D382="Höchstens",
           IF(COUNTIF(Dienstplan!R$6:R$55,$C382)&lt;=VLOOKUP($C382,Besetzung!$B$2:$I$51,$F$24,0),"","&gt;"&amp;VLOOKUP($C382,Besetzung!$B$2:$I$51,$F$24,0)&amp;" "&amp;$C382),
"sonst"))),
IF($D382="Genau",
           IF(COUNTIF(Dienstplan!R$6:R$55,$C382)=VLOOKUP($C382,Besetzung!$B$2:$I$51,S$351+1,0),"","&lt;&gt;"&amp;VLOOKUP($C382,Besetzung!$B$2:$I$51,S$351+1,0)&amp;" "&amp;$C382),
IF($D382="Mindestens",
           IF(COUNTIF(Dienstplan!R$6:R$55,$C382)&gt;=VLOOKUP($C382,Besetzung!$B$2:$I$51,S$351+1,0),"","&lt;"&amp;VLOOKUP($C382,Besetzung!$B$2:$I$51,S$351+1,0)&amp;" "&amp;$C382),
IF($D382="Höchstens",
           IF(COUNTIF(Dienstplan!R$6:R$55,$C382)&lt;=VLOOKUP($C382,Besetzung!$B$2:$I$51,S$351+1,0),"","&gt;"&amp;VLOOKUP($C382,Besetzung!$B$2:$I$51,S$351+1,0)&amp;" "&amp;$C382),
"sonst")))))</f>
        <v/>
      </c>
      <c r="T382" s="37" t="str">
        <f>IF($C382="","",
IF(T$352&lt;&gt;"",IF($D382="Genau",
           IF(COUNTIF(Dienstplan!S$6:S$55,$C382)=VLOOKUP($C382,Besetzung!$B$2:$I$51,$F$24,0),"","&lt;&gt;"&amp;VLOOKUP($C382,Besetzung!$B$2:$I$51,$F$24,0)&amp;" "&amp;$C382),
IF($D382="Mindestens",
           IF(COUNTIF(Dienstplan!S$6:S$55,$C382)&gt;=VLOOKUP($C382,Besetzung!$B$2:$I$51,$F$24,0),"","&lt;"&amp;VLOOKUP($C382,Besetzung!$B$2:$I$51,$F$24,0)&amp;" "&amp;$C382),
IF($D382="Höchstens",
           IF(COUNTIF(Dienstplan!S$6:S$55,$C382)&lt;=VLOOKUP($C382,Besetzung!$B$2:$I$51,$F$24,0),"","&gt;"&amp;VLOOKUP($C382,Besetzung!$B$2:$I$51,$F$24,0)&amp;" "&amp;$C382),
"sonst"))),
IF($D382="Genau",
           IF(COUNTIF(Dienstplan!S$6:S$55,$C382)=VLOOKUP($C382,Besetzung!$B$2:$I$51,T$351+1,0),"","&lt;&gt;"&amp;VLOOKUP($C382,Besetzung!$B$2:$I$51,T$351+1,0)&amp;" "&amp;$C382),
IF($D382="Mindestens",
           IF(COUNTIF(Dienstplan!S$6:S$55,$C382)&gt;=VLOOKUP($C382,Besetzung!$B$2:$I$51,T$351+1,0),"","&lt;"&amp;VLOOKUP($C382,Besetzung!$B$2:$I$51,T$351+1,0)&amp;" "&amp;$C382),
IF($D382="Höchstens",
           IF(COUNTIF(Dienstplan!S$6:S$55,$C382)&lt;=VLOOKUP($C382,Besetzung!$B$2:$I$51,T$351+1,0),"","&gt;"&amp;VLOOKUP($C382,Besetzung!$B$2:$I$51,T$351+1,0)&amp;" "&amp;$C382),
"sonst")))))</f>
        <v/>
      </c>
      <c r="U382" s="37" t="str">
        <f>IF($C382="","",
IF(U$352&lt;&gt;"",IF($D382="Genau",
           IF(COUNTIF(Dienstplan!T$6:T$55,$C382)=VLOOKUP($C382,Besetzung!$B$2:$I$51,$F$24,0),"","&lt;&gt;"&amp;VLOOKUP($C382,Besetzung!$B$2:$I$51,$F$24,0)&amp;" "&amp;$C382),
IF($D382="Mindestens",
           IF(COUNTIF(Dienstplan!T$6:T$55,$C382)&gt;=VLOOKUP($C382,Besetzung!$B$2:$I$51,$F$24,0),"","&lt;"&amp;VLOOKUP($C382,Besetzung!$B$2:$I$51,$F$24,0)&amp;" "&amp;$C382),
IF($D382="Höchstens",
           IF(COUNTIF(Dienstplan!T$6:T$55,$C382)&lt;=VLOOKUP($C382,Besetzung!$B$2:$I$51,$F$24,0),"","&gt;"&amp;VLOOKUP($C382,Besetzung!$B$2:$I$51,$F$24,0)&amp;" "&amp;$C382),
"sonst"))),
IF($D382="Genau",
           IF(COUNTIF(Dienstplan!T$6:T$55,$C382)=VLOOKUP($C382,Besetzung!$B$2:$I$51,U$351+1,0),"","&lt;&gt;"&amp;VLOOKUP($C382,Besetzung!$B$2:$I$51,U$351+1,0)&amp;" "&amp;$C382),
IF($D382="Mindestens",
           IF(COUNTIF(Dienstplan!T$6:T$55,$C382)&gt;=VLOOKUP($C382,Besetzung!$B$2:$I$51,U$351+1,0),"","&lt;"&amp;VLOOKUP($C382,Besetzung!$B$2:$I$51,U$351+1,0)&amp;" "&amp;$C382),
IF($D382="Höchstens",
           IF(COUNTIF(Dienstplan!T$6:T$55,$C382)&lt;=VLOOKUP($C382,Besetzung!$B$2:$I$51,U$351+1,0),"","&gt;"&amp;VLOOKUP($C382,Besetzung!$B$2:$I$51,U$351+1,0)&amp;" "&amp;$C382),
"sonst")))))</f>
        <v/>
      </c>
      <c r="V382" s="37" t="str">
        <f>IF($C382="","",
IF(V$352&lt;&gt;"",IF($D382="Genau",
           IF(COUNTIF(Dienstplan!U$6:U$55,$C382)=VLOOKUP($C382,Besetzung!$B$2:$I$51,$F$24,0),"","&lt;&gt;"&amp;VLOOKUP($C382,Besetzung!$B$2:$I$51,$F$24,0)&amp;" "&amp;$C382),
IF($D382="Mindestens",
           IF(COUNTIF(Dienstplan!U$6:U$55,$C382)&gt;=VLOOKUP($C382,Besetzung!$B$2:$I$51,$F$24,0),"","&lt;"&amp;VLOOKUP($C382,Besetzung!$B$2:$I$51,$F$24,0)&amp;" "&amp;$C382),
IF($D382="Höchstens",
           IF(COUNTIF(Dienstplan!U$6:U$55,$C382)&lt;=VLOOKUP($C382,Besetzung!$B$2:$I$51,$F$24,0),"","&gt;"&amp;VLOOKUP($C382,Besetzung!$B$2:$I$51,$F$24,0)&amp;" "&amp;$C382),
"sonst"))),
IF($D382="Genau",
           IF(COUNTIF(Dienstplan!U$6:U$55,$C382)=VLOOKUP($C382,Besetzung!$B$2:$I$51,V$351+1,0),"","&lt;&gt;"&amp;VLOOKUP($C382,Besetzung!$B$2:$I$51,V$351+1,0)&amp;" "&amp;$C382),
IF($D382="Mindestens",
           IF(COUNTIF(Dienstplan!U$6:U$55,$C382)&gt;=VLOOKUP($C382,Besetzung!$B$2:$I$51,V$351+1,0),"","&lt;"&amp;VLOOKUP($C382,Besetzung!$B$2:$I$51,V$351+1,0)&amp;" "&amp;$C382),
IF($D382="Höchstens",
           IF(COUNTIF(Dienstplan!U$6:U$55,$C382)&lt;=VLOOKUP($C382,Besetzung!$B$2:$I$51,V$351+1,0),"","&gt;"&amp;VLOOKUP($C382,Besetzung!$B$2:$I$51,V$351+1,0)&amp;" "&amp;$C382),
"sonst")))))</f>
        <v/>
      </c>
      <c r="W382" s="37" t="str">
        <f>IF($C382="","",
IF(W$352&lt;&gt;"",IF($D382="Genau",
           IF(COUNTIF(Dienstplan!V$6:V$55,$C382)=VLOOKUP($C382,Besetzung!$B$2:$I$51,$F$24,0),"","&lt;&gt;"&amp;VLOOKUP($C382,Besetzung!$B$2:$I$51,$F$24,0)&amp;" "&amp;$C382),
IF($D382="Mindestens",
           IF(COUNTIF(Dienstplan!V$6:V$55,$C382)&gt;=VLOOKUP($C382,Besetzung!$B$2:$I$51,$F$24,0),"","&lt;"&amp;VLOOKUP($C382,Besetzung!$B$2:$I$51,$F$24,0)&amp;" "&amp;$C382),
IF($D382="Höchstens",
           IF(COUNTIF(Dienstplan!V$6:V$55,$C382)&lt;=VLOOKUP($C382,Besetzung!$B$2:$I$51,$F$24,0),"","&gt;"&amp;VLOOKUP($C382,Besetzung!$B$2:$I$51,$F$24,0)&amp;" "&amp;$C382),
"sonst"))),
IF($D382="Genau",
           IF(COUNTIF(Dienstplan!V$6:V$55,$C382)=VLOOKUP($C382,Besetzung!$B$2:$I$51,W$351+1,0),"","&lt;&gt;"&amp;VLOOKUP($C382,Besetzung!$B$2:$I$51,W$351+1,0)&amp;" "&amp;$C382),
IF($D382="Mindestens",
           IF(COUNTIF(Dienstplan!V$6:V$55,$C382)&gt;=VLOOKUP($C382,Besetzung!$B$2:$I$51,W$351+1,0),"","&lt;"&amp;VLOOKUP($C382,Besetzung!$B$2:$I$51,W$351+1,0)&amp;" "&amp;$C382),
IF($D382="Höchstens",
           IF(COUNTIF(Dienstplan!V$6:V$55,$C382)&lt;=VLOOKUP($C382,Besetzung!$B$2:$I$51,W$351+1,0),"","&gt;"&amp;VLOOKUP($C382,Besetzung!$B$2:$I$51,W$351+1,0)&amp;" "&amp;$C382),
"sonst")))))</f>
        <v/>
      </c>
      <c r="X382" s="37" t="str">
        <f>IF($C382="","",
IF(X$352&lt;&gt;"",IF($D382="Genau",
           IF(COUNTIF(Dienstplan!W$6:W$55,$C382)=VLOOKUP($C382,Besetzung!$B$2:$I$51,$F$24,0),"","&lt;&gt;"&amp;VLOOKUP($C382,Besetzung!$B$2:$I$51,$F$24,0)&amp;" "&amp;$C382),
IF($D382="Mindestens",
           IF(COUNTIF(Dienstplan!W$6:W$55,$C382)&gt;=VLOOKUP($C382,Besetzung!$B$2:$I$51,$F$24,0),"","&lt;"&amp;VLOOKUP($C382,Besetzung!$B$2:$I$51,$F$24,0)&amp;" "&amp;$C382),
IF($D382="Höchstens",
           IF(COUNTIF(Dienstplan!W$6:W$55,$C382)&lt;=VLOOKUP($C382,Besetzung!$B$2:$I$51,$F$24,0),"","&gt;"&amp;VLOOKUP($C382,Besetzung!$B$2:$I$51,$F$24,0)&amp;" "&amp;$C382),
"sonst"))),
IF($D382="Genau",
           IF(COUNTIF(Dienstplan!W$6:W$55,$C382)=VLOOKUP($C382,Besetzung!$B$2:$I$51,X$351+1,0),"","&lt;&gt;"&amp;VLOOKUP($C382,Besetzung!$B$2:$I$51,X$351+1,0)&amp;" "&amp;$C382),
IF($D382="Mindestens",
           IF(COUNTIF(Dienstplan!W$6:W$55,$C382)&gt;=VLOOKUP($C382,Besetzung!$B$2:$I$51,X$351+1,0),"","&lt;"&amp;VLOOKUP($C382,Besetzung!$B$2:$I$51,X$351+1,0)&amp;" "&amp;$C382),
IF($D382="Höchstens",
           IF(COUNTIF(Dienstplan!W$6:W$55,$C382)&lt;=VLOOKUP($C382,Besetzung!$B$2:$I$51,X$351+1,0),"","&gt;"&amp;VLOOKUP($C382,Besetzung!$B$2:$I$51,X$351+1,0)&amp;" "&amp;$C382),
"sonst")))))</f>
        <v/>
      </c>
      <c r="Y382" s="37" t="str">
        <f>IF($C382="","",
IF(Y$352&lt;&gt;"",IF($D382="Genau",
           IF(COUNTIF(Dienstplan!X$6:X$55,$C382)=VLOOKUP($C382,Besetzung!$B$2:$I$51,$F$24,0),"","&lt;&gt;"&amp;VLOOKUP($C382,Besetzung!$B$2:$I$51,$F$24,0)&amp;" "&amp;$C382),
IF($D382="Mindestens",
           IF(COUNTIF(Dienstplan!X$6:X$55,$C382)&gt;=VLOOKUP($C382,Besetzung!$B$2:$I$51,$F$24,0),"","&lt;"&amp;VLOOKUP($C382,Besetzung!$B$2:$I$51,$F$24,0)&amp;" "&amp;$C382),
IF($D382="Höchstens",
           IF(COUNTIF(Dienstplan!X$6:X$55,$C382)&lt;=VLOOKUP($C382,Besetzung!$B$2:$I$51,$F$24,0),"","&gt;"&amp;VLOOKUP($C382,Besetzung!$B$2:$I$51,$F$24,0)&amp;" "&amp;$C382),
"sonst"))),
IF($D382="Genau",
           IF(COUNTIF(Dienstplan!X$6:X$55,$C382)=VLOOKUP($C382,Besetzung!$B$2:$I$51,Y$351+1,0),"","&lt;&gt;"&amp;VLOOKUP($C382,Besetzung!$B$2:$I$51,Y$351+1,0)&amp;" "&amp;$C382),
IF($D382="Mindestens",
           IF(COUNTIF(Dienstplan!X$6:X$55,$C382)&gt;=VLOOKUP($C382,Besetzung!$B$2:$I$51,Y$351+1,0),"","&lt;"&amp;VLOOKUP($C382,Besetzung!$B$2:$I$51,Y$351+1,0)&amp;" "&amp;$C382),
IF($D382="Höchstens",
           IF(COUNTIF(Dienstplan!X$6:X$55,$C382)&lt;=VLOOKUP($C382,Besetzung!$B$2:$I$51,Y$351+1,0),"","&gt;"&amp;VLOOKUP($C382,Besetzung!$B$2:$I$51,Y$351+1,0)&amp;" "&amp;$C382),
"sonst")))))</f>
        <v/>
      </c>
      <c r="Z382" s="37" t="str">
        <f>IF($C382="","",
IF(Z$352&lt;&gt;"",IF($D382="Genau",
           IF(COUNTIF(Dienstplan!Y$6:Y$55,$C382)=VLOOKUP($C382,Besetzung!$B$2:$I$51,$F$24,0),"","&lt;&gt;"&amp;VLOOKUP($C382,Besetzung!$B$2:$I$51,$F$24,0)&amp;" "&amp;$C382),
IF($D382="Mindestens",
           IF(COUNTIF(Dienstplan!Y$6:Y$55,$C382)&gt;=VLOOKUP($C382,Besetzung!$B$2:$I$51,$F$24,0),"","&lt;"&amp;VLOOKUP($C382,Besetzung!$B$2:$I$51,$F$24,0)&amp;" "&amp;$C382),
IF($D382="Höchstens",
           IF(COUNTIF(Dienstplan!Y$6:Y$55,$C382)&lt;=VLOOKUP($C382,Besetzung!$B$2:$I$51,$F$24,0),"","&gt;"&amp;VLOOKUP($C382,Besetzung!$B$2:$I$51,$F$24,0)&amp;" "&amp;$C382),
"sonst"))),
IF($D382="Genau",
           IF(COUNTIF(Dienstplan!Y$6:Y$55,$C382)=VLOOKUP($C382,Besetzung!$B$2:$I$51,Z$351+1,0),"","&lt;&gt;"&amp;VLOOKUP($C382,Besetzung!$B$2:$I$51,Z$351+1,0)&amp;" "&amp;$C382),
IF($D382="Mindestens",
           IF(COUNTIF(Dienstplan!Y$6:Y$55,$C382)&gt;=VLOOKUP($C382,Besetzung!$B$2:$I$51,Z$351+1,0),"","&lt;"&amp;VLOOKUP($C382,Besetzung!$B$2:$I$51,Z$351+1,0)&amp;" "&amp;$C382),
IF($D382="Höchstens",
           IF(COUNTIF(Dienstplan!Y$6:Y$55,$C382)&lt;=VLOOKUP($C382,Besetzung!$B$2:$I$51,Z$351+1,0),"","&gt;"&amp;VLOOKUP($C382,Besetzung!$B$2:$I$51,Z$351+1,0)&amp;" "&amp;$C382),
"sonst")))))</f>
        <v/>
      </c>
      <c r="AA382" s="37" t="str">
        <f>IF($C382="","",
IF(AA$352&lt;&gt;"",IF($D382="Genau",
           IF(COUNTIF(Dienstplan!Z$6:Z$55,$C382)=VLOOKUP($C382,Besetzung!$B$2:$I$51,$F$24,0),"","&lt;&gt;"&amp;VLOOKUP($C382,Besetzung!$B$2:$I$51,$F$24,0)&amp;" "&amp;$C382),
IF($D382="Mindestens",
           IF(COUNTIF(Dienstplan!Z$6:Z$55,$C382)&gt;=VLOOKUP($C382,Besetzung!$B$2:$I$51,$F$24,0),"","&lt;"&amp;VLOOKUP($C382,Besetzung!$B$2:$I$51,$F$24,0)&amp;" "&amp;$C382),
IF($D382="Höchstens",
           IF(COUNTIF(Dienstplan!Z$6:Z$55,$C382)&lt;=VLOOKUP($C382,Besetzung!$B$2:$I$51,$F$24,0),"","&gt;"&amp;VLOOKUP($C382,Besetzung!$B$2:$I$51,$F$24,0)&amp;" "&amp;$C382),
"sonst"))),
IF($D382="Genau",
           IF(COUNTIF(Dienstplan!Z$6:Z$55,$C382)=VLOOKUP($C382,Besetzung!$B$2:$I$51,AA$351+1,0),"","&lt;&gt;"&amp;VLOOKUP($C382,Besetzung!$B$2:$I$51,AA$351+1,0)&amp;" "&amp;$C382),
IF($D382="Mindestens",
           IF(COUNTIF(Dienstplan!Z$6:Z$55,$C382)&gt;=VLOOKUP($C382,Besetzung!$B$2:$I$51,AA$351+1,0),"","&lt;"&amp;VLOOKUP($C382,Besetzung!$B$2:$I$51,AA$351+1,0)&amp;" "&amp;$C382),
IF($D382="Höchstens",
           IF(COUNTIF(Dienstplan!Z$6:Z$55,$C382)&lt;=VLOOKUP($C382,Besetzung!$B$2:$I$51,AA$351+1,0),"","&gt;"&amp;VLOOKUP($C382,Besetzung!$B$2:$I$51,AA$351+1,0)&amp;" "&amp;$C382),
"sonst")))))</f>
        <v/>
      </c>
      <c r="AB382" s="37" t="str">
        <f>IF($C382="","",
IF(AB$352&lt;&gt;"",IF($D382="Genau",
           IF(COUNTIF(Dienstplan!AA$6:AA$55,$C382)=VLOOKUP($C382,Besetzung!$B$2:$I$51,$F$24,0),"","&lt;&gt;"&amp;VLOOKUP($C382,Besetzung!$B$2:$I$51,$F$24,0)&amp;" "&amp;$C382),
IF($D382="Mindestens",
           IF(COUNTIF(Dienstplan!AA$6:AA$55,$C382)&gt;=VLOOKUP($C382,Besetzung!$B$2:$I$51,$F$24,0),"","&lt;"&amp;VLOOKUP($C382,Besetzung!$B$2:$I$51,$F$24,0)&amp;" "&amp;$C382),
IF($D382="Höchstens",
           IF(COUNTIF(Dienstplan!AA$6:AA$55,$C382)&lt;=VLOOKUP($C382,Besetzung!$B$2:$I$51,$F$24,0),"","&gt;"&amp;VLOOKUP($C382,Besetzung!$B$2:$I$51,$F$24,0)&amp;" "&amp;$C382),
"sonst"))),
IF($D382="Genau",
           IF(COUNTIF(Dienstplan!AA$6:AA$55,$C382)=VLOOKUP($C382,Besetzung!$B$2:$I$51,AB$351+1,0),"","&lt;&gt;"&amp;VLOOKUP($C382,Besetzung!$B$2:$I$51,AB$351+1,0)&amp;" "&amp;$C382),
IF($D382="Mindestens",
           IF(COUNTIF(Dienstplan!AA$6:AA$55,$C382)&gt;=VLOOKUP($C382,Besetzung!$B$2:$I$51,AB$351+1,0),"","&lt;"&amp;VLOOKUP($C382,Besetzung!$B$2:$I$51,AB$351+1,0)&amp;" "&amp;$C382),
IF($D382="Höchstens",
           IF(COUNTIF(Dienstplan!AA$6:AA$55,$C382)&lt;=VLOOKUP($C382,Besetzung!$B$2:$I$51,AB$351+1,0),"","&gt;"&amp;VLOOKUP($C382,Besetzung!$B$2:$I$51,AB$351+1,0)&amp;" "&amp;$C382),
"sonst")))))</f>
        <v/>
      </c>
      <c r="AC382" s="37" t="str">
        <f>IF($C382="","",
IF(AC$352&lt;&gt;"",IF($D382="Genau",
           IF(COUNTIF(Dienstplan!AB$6:AB$55,$C382)=VLOOKUP($C382,Besetzung!$B$2:$I$51,$F$24,0),"","&lt;&gt;"&amp;VLOOKUP($C382,Besetzung!$B$2:$I$51,$F$24,0)&amp;" "&amp;$C382),
IF($D382="Mindestens",
           IF(COUNTIF(Dienstplan!AB$6:AB$55,$C382)&gt;=VLOOKUP($C382,Besetzung!$B$2:$I$51,$F$24,0),"","&lt;"&amp;VLOOKUP($C382,Besetzung!$B$2:$I$51,$F$24,0)&amp;" "&amp;$C382),
IF($D382="Höchstens",
           IF(COUNTIF(Dienstplan!AB$6:AB$55,$C382)&lt;=VLOOKUP($C382,Besetzung!$B$2:$I$51,$F$24,0),"","&gt;"&amp;VLOOKUP($C382,Besetzung!$B$2:$I$51,$F$24,0)&amp;" "&amp;$C382),
"sonst"))),
IF($D382="Genau",
           IF(COUNTIF(Dienstplan!AB$6:AB$55,$C382)=VLOOKUP($C382,Besetzung!$B$2:$I$51,AC$351+1,0),"","&lt;&gt;"&amp;VLOOKUP($C382,Besetzung!$B$2:$I$51,AC$351+1,0)&amp;" "&amp;$C382),
IF($D382="Mindestens",
           IF(COUNTIF(Dienstplan!AB$6:AB$55,$C382)&gt;=VLOOKUP($C382,Besetzung!$B$2:$I$51,AC$351+1,0),"","&lt;"&amp;VLOOKUP($C382,Besetzung!$B$2:$I$51,AC$351+1,0)&amp;" "&amp;$C382),
IF($D382="Höchstens",
           IF(COUNTIF(Dienstplan!AB$6:AB$55,$C382)&lt;=VLOOKUP($C382,Besetzung!$B$2:$I$51,AC$351+1,0),"","&gt;"&amp;VLOOKUP($C382,Besetzung!$B$2:$I$51,AC$351+1,0)&amp;" "&amp;$C382),
"sonst")))))</f>
        <v/>
      </c>
      <c r="AD382" s="37" t="str">
        <f>IF($C382="","",
IF(AD$352&lt;&gt;"",IF($D382="Genau",
           IF(COUNTIF(Dienstplan!AC$6:AC$55,$C382)=VLOOKUP($C382,Besetzung!$B$2:$I$51,$F$24,0),"","&lt;&gt;"&amp;VLOOKUP($C382,Besetzung!$B$2:$I$51,$F$24,0)&amp;" "&amp;$C382),
IF($D382="Mindestens",
           IF(COUNTIF(Dienstplan!AC$6:AC$55,$C382)&gt;=VLOOKUP($C382,Besetzung!$B$2:$I$51,$F$24,0),"","&lt;"&amp;VLOOKUP($C382,Besetzung!$B$2:$I$51,$F$24,0)&amp;" "&amp;$C382),
IF($D382="Höchstens",
           IF(COUNTIF(Dienstplan!AC$6:AC$55,$C382)&lt;=VLOOKUP($C382,Besetzung!$B$2:$I$51,$F$24,0),"","&gt;"&amp;VLOOKUP($C382,Besetzung!$B$2:$I$51,$F$24,0)&amp;" "&amp;$C382),
"sonst"))),
IF($D382="Genau",
           IF(COUNTIF(Dienstplan!AC$6:AC$55,$C382)=VLOOKUP($C382,Besetzung!$B$2:$I$51,AD$351+1,0),"","&lt;&gt;"&amp;VLOOKUP($C382,Besetzung!$B$2:$I$51,AD$351+1,0)&amp;" "&amp;$C382),
IF($D382="Mindestens",
           IF(COUNTIF(Dienstplan!AC$6:AC$55,$C382)&gt;=VLOOKUP($C382,Besetzung!$B$2:$I$51,AD$351+1,0),"","&lt;"&amp;VLOOKUP($C382,Besetzung!$B$2:$I$51,AD$351+1,0)&amp;" "&amp;$C382),
IF($D382="Höchstens",
           IF(COUNTIF(Dienstplan!AC$6:AC$55,$C382)&lt;=VLOOKUP($C382,Besetzung!$B$2:$I$51,AD$351+1,0),"","&gt;"&amp;VLOOKUP($C382,Besetzung!$B$2:$I$51,AD$351+1,0)&amp;" "&amp;$C382),
"sonst")))))</f>
        <v/>
      </c>
      <c r="AE382" s="37" t="str">
        <f>IF($C382="","",
IF(AE$352&lt;&gt;"",IF($D382="Genau",
           IF(COUNTIF(Dienstplan!AD$6:AD$55,$C382)=VLOOKUP($C382,Besetzung!$B$2:$I$51,$F$24,0),"","&lt;&gt;"&amp;VLOOKUP($C382,Besetzung!$B$2:$I$51,$F$24,0)&amp;" "&amp;$C382),
IF($D382="Mindestens",
           IF(COUNTIF(Dienstplan!AD$6:AD$55,$C382)&gt;=VLOOKUP($C382,Besetzung!$B$2:$I$51,$F$24,0),"","&lt;"&amp;VLOOKUP($C382,Besetzung!$B$2:$I$51,$F$24,0)&amp;" "&amp;$C382),
IF($D382="Höchstens",
           IF(COUNTIF(Dienstplan!AD$6:AD$55,$C382)&lt;=VLOOKUP($C382,Besetzung!$B$2:$I$51,$F$24,0),"","&gt;"&amp;VLOOKUP($C382,Besetzung!$B$2:$I$51,$F$24,0)&amp;" "&amp;$C382),
"sonst"))),
IF($D382="Genau",
           IF(COUNTIF(Dienstplan!AD$6:AD$55,$C382)=VLOOKUP($C382,Besetzung!$B$2:$I$51,AE$351+1,0),"","&lt;&gt;"&amp;VLOOKUP($C382,Besetzung!$B$2:$I$51,AE$351+1,0)&amp;" "&amp;$C382),
IF($D382="Mindestens",
           IF(COUNTIF(Dienstplan!AD$6:AD$55,$C382)&gt;=VLOOKUP($C382,Besetzung!$B$2:$I$51,AE$351+1,0),"","&lt;"&amp;VLOOKUP($C382,Besetzung!$B$2:$I$51,AE$351+1,0)&amp;" "&amp;$C382),
IF($D382="Höchstens",
           IF(COUNTIF(Dienstplan!AD$6:AD$55,$C382)&lt;=VLOOKUP($C382,Besetzung!$B$2:$I$51,AE$351+1,0),"","&gt;"&amp;VLOOKUP($C382,Besetzung!$B$2:$I$51,AE$351+1,0)&amp;" "&amp;$C382),
"sonst")))))</f>
        <v/>
      </c>
      <c r="AF382" s="37" t="str">
        <f>IF($C382="","",
IF(AF$352&lt;&gt;"",IF($D382="Genau",
           IF(COUNTIF(Dienstplan!AE$6:AE$55,$C382)=VLOOKUP($C382,Besetzung!$B$2:$I$51,$F$24,0),"","&lt;&gt;"&amp;VLOOKUP($C382,Besetzung!$B$2:$I$51,$F$24,0)&amp;" "&amp;$C382),
IF($D382="Mindestens",
           IF(COUNTIF(Dienstplan!AE$6:AE$55,$C382)&gt;=VLOOKUP($C382,Besetzung!$B$2:$I$51,$F$24,0),"","&lt;"&amp;VLOOKUP($C382,Besetzung!$B$2:$I$51,$F$24,0)&amp;" "&amp;$C382),
IF($D382="Höchstens",
           IF(COUNTIF(Dienstplan!AE$6:AE$55,$C382)&lt;=VLOOKUP($C382,Besetzung!$B$2:$I$51,$F$24,0),"","&gt;"&amp;VLOOKUP($C382,Besetzung!$B$2:$I$51,$F$24,0)&amp;" "&amp;$C382),
"sonst"))),
IF($D382="Genau",
           IF(COUNTIF(Dienstplan!AE$6:AE$55,$C382)=VLOOKUP($C382,Besetzung!$B$2:$I$51,AF$351+1,0),"","&lt;&gt;"&amp;VLOOKUP($C382,Besetzung!$B$2:$I$51,AF$351+1,0)&amp;" "&amp;$C382),
IF($D382="Mindestens",
           IF(COUNTIF(Dienstplan!AE$6:AE$55,$C382)&gt;=VLOOKUP($C382,Besetzung!$B$2:$I$51,AF$351+1,0),"","&lt;"&amp;VLOOKUP($C382,Besetzung!$B$2:$I$51,AF$351+1,0)&amp;" "&amp;$C382),
IF($D382="Höchstens",
           IF(COUNTIF(Dienstplan!AE$6:AE$55,$C382)&lt;=VLOOKUP($C382,Besetzung!$B$2:$I$51,AF$351+1,0),"","&gt;"&amp;VLOOKUP($C382,Besetzung!$B$2:$I$51,AF$351+1,0)&amp;" "&amp;$C382),
"sonst")))))</f>
        <v/>
      </c>
      <c r="AG382" s="37" t="str">
        <f>IF($C382="","",
IF(AG$352&lt;&gt;"",IF($D382="Genau",
           IF(COUNTIF(Dienstplan!AF$6:AF$55,$C382)=VLOOKUP($C382,Besetzung!$B$2:$I$51,$F$24,0),"","&lt;&gt;"&amp;VLOOKUP($C382,Besetzung!$B$2:$I$51,$F$24,0)&amp;" "&amp;$C382),
IF($D382="Mindestens",
           IF(COUNTIF(Dienstplan!AF$6:AF$55,$C382)&gt;=VLOOKUP($C382,Besetzung!$B$2:$I$51,$F$24,0),"","&lt;"&amp;VLOOKUP($C382,Besetzung!$B$2:$I$51,$F$24,0)&amp;" "&amp;$C382),
IF($D382="Höchstens",
           IF(COUNTIF(Dienstplan!AF$6:AF$55,$C382)&lt;=VLOOKUP($C382,Besetzung!$B$2:$I$51,$F$24,0),"","&gt;"&amp;VLOOKUP($C382,Besetzung!$B$2:$I$51,$F$24,0)&amp;" "&amp;$C382),
"sonst"))),
IF($D382="Genau",
           IF(COUNTIF(Dienstplan!AF$6:AF$55,$C382)=VLOOKUP($C382,Besetzung!$B$2:$I$51,AG$351+1,0),"","&lt;&gt;"&amp;VLOOKUP($C382,Besetzung!$B$2:$I$51,AG$351+1,0)&amp;" "&amp;$C382),
IF($D382="Mindestens",
           IF(COUNTIF(Dienstplan!AF$6:AF$55,$C382)&gt;=VLOOKUP($C382,Besetzung!$B$2:$I$51,AG$351+1,0),"","&lt;"&amp;VLOOKUP($C382,Besetzung!$B$2:$I$51,AG$351+1,0)&amp;" "&amp;$C382),
IF($D382="Höchstens",
           IF(COUNTIF(Dienstplan!AF$6:AF$55,$C382)&lt;=VLOOKUP($C382,Besetzung!$B$2:$I$51,AG$351+1,0),"","&gt;"&amp;VLOOKUP($C382,Besetzung!$B$2:$I$51,AG$351+1,0)&amp;" "&amp;$C382),
"sonst")))))</f>
        <v/>
      </c>
      <c r="AH382" s="37" t="str">
        <f>IF($C382="","",
IF(AH$352&lt;&gt;"",IF($D382="Genau",
           IF(COUNTIF(Dienstplan!AG$6:AG$55,$C382)=VLOOKUP($C382,Besetzung!$B$2:$I$51,$F$24,0),"","&lt;&gt;"&amp;VLOOKUP($C382,Besetzung!$B$2:$I$51,$F$24,0)&amp;" "&amp;$C382),
IF($D382="Mindestens",
           IF(COUNTIF(Dienstplan!AG$6:AG$55,$C382)&gt;=VLOOKUP($C382,Besetzung!$B$2:$I$51,$F$24,0),"","&lt;"&amp;VLOOKUP($C382,Besetzung!$B$2:$I$51,$F$24,0)&amp;" "&amp;$C382),
IF($D382="Höchstens",
           IF(COUNTIF(Dienstplan!AG$6:AG$55,$C382)&lt;=VLOOKUP($C382,Besetzung!$B$2:$I$51,$F$24,0),"","&gt;"&amp;VLOOKUP($C382,Besetzung!$B$2:$I$51,$F$24,0)&amp;" "&amp;$C382),
"sonst"))),
IF($D382="Genau",
           IF(COUNTIF(Dienstplan!AG$6:AG$55,$C382)=VLOOKUP($C382,Besetzung!$B$2:$I$51,AH$351+1,0),"","&lt;&gt;"&amp;VLOOKUP($C382,Besetzung!$B$2:$I$51,AH$351+1,0)&amp;" "&amp;$C382),
IF($D382="Mindestens",
           IF(COUNTIF(Dienstplan!AG$6:AG$55,$C382)&gt;=VLOOKUP($C382,Besetzung!$B$2:$I$51,AH$351+1,0),"","&lt;"&amp;VLOOKUP($C382,Besetzung!$B$2:$I$51,AH$351+1,0)&amp;" "&amp;$C382),
IF($D382="Höchstens",
           IF(COUNTIF(Dienstplan!AG$6:AG$55,$C382)&lt;=VLOOKUP($C382,Besetzung!$B$2:$I$51,AH$351+1,0),"","&gt;"&amp;VLOOKUP($C382,Besetzung!$B$2:$I$51,AH$351+1,0)&amp;" "&amp;$C382),
"sonst")))))</f>
        <v/>
      </c>
      <c r="AI382" s="37" t="str">
        <f>IF($C382="","",
IF(AI$352&lt;&gt;"",IF($D382="Genau",
           IF(COUNTIF(Dienstplan!AH$6:AH$55,$C382)=VLOOKUP($C382,Besetzung!$B$2:$I$51,$F$24,0),"","&lt;&gt;"&amp;VLOOKUP($C382,Besetzung!$B$2:$I$51,$F$24,0)&amp;" "&amp;$C382),
IF($D382="Mindestens",
           IF(COUNTIF(Dienstplan!AH$6:AH$55,$C382)&gt;=VLOOKUP($C382,Besetzung!$B$2:$I$51,$F$24,0),"","&lt;"&amp;VLOOKUP($C382,Besetzung!$B$2:$I$51,$F$24,0)&amp;" "&amp;$C382),
IF($D382="Höchstens",
           IF(COUNTIF(Dienstplan!AH$6:AH$55,$C382)&lt;=VLOOKUP($C382,Besetzung!$B$2:$I$51,$F$24,0),"","&gt;"&amp;VLOOKUP($C382,Besetzung!$B$2:$I$51,$F$24,0)&amp;" "&amp;$C382),
"sonst"))),
IF($D382="Genau",
           IF(COUNTIF(Dienstplan!AH$6:AH$55,$C382)=VLOOKUP($C382,Besetzung!$B$2:$I$51,AI$351+1,0),"","&lt;&gt;"&amp;VLOOKUP($C382,Besetzung!$B$2:$I$51,AI$351+1,0)&amp;" "&amp;$C382),
IF($D382="Mindestens",
           IF(COUNTIF(Dienstplan!AH$6:AH$55,$C382)&gt;=VLOOKUP($C382,Besetzung!$B$2:$I$51,AI$351+1,0),"","&lt;"&amp;VLOOKUP($C382,Besetzung!$B$2:$I$51,AI$351+1,0)&amp;" "&amp;$C382),
IF($D382="Höchstens",
           IF(COUNTIF(Dienstplan!AH$6:AH$55,$C382)&lt;=VLOOKUP($C382,Besetzung!$B$2:$I$51,AI$351+1,0),"","&gt;"&amp;VLOOKUP($C382,Besetzung!$B$2:$I$51,AI$351+1,0)&amp;" "&amp;$C382),
"sonst")))))</f>
        <v/>
      </c>
      <c r="AJ382" s="37" t="str">
        <f>IF($C382="","",
IF(AJ$352&lt;&gt;"",IF($D382="Genau",
           IF(COUNTIF(Dienstplan!AI$6:AI$55,$C382)=VLOOKUP($C382,Besetzung!$B$2:$I$51,$F$24,0),"","&lt;&gt;"&amp;VLOOKUP($C382,Besetzung!$B$2:$I$51,$F$24,0)&amp;" "&amp;$C382),
IF($D382="Mindestens",
           IF(COUNTIF(Dienstplan!AI$6:AI$55,$C382)&gt;=VLOOKUP($C382,Besetzung!$B$2:$I$51,$F$24,0),"","&lt;"&amp;VLOOKUP($C382,Besetzung!$B$2:$I$51,$F$24,0)&amp;" "&amp;$C382),
IF($D382="Höchstens",
           IF(COUNTIF(Dienstplan!AI$6:AI$55,$C382)&lt;=VLOOKUP($C382,Besetzung!$B$2:$I$51,$F$24,0),"","&gt;"&amp;VLOOKUP($C382,Besetzung!$B$2:$I$51,$F$24,0)&amp;" "&amp;$C382),
"sonst"))),
IF($D382="Genau",
           IF(COUNTIF(Dienstplan!AI$6:AI$55,$C382)=VLOOKUP($C382,Besetzung!$B$2:$I$51,AJ$351+1,0),"","&lt;&gt;"&amp;VLOOKUP($C382,Besetzung!$B$2:$I$51,AJ$351+1,0)&amp;" "&amp;$C382),
IF($D382="Mindestens",
           IF(COUNTIF(Dienstplan!AI$6:AI$55,$C382)&gt;=VLOOKUP($C382,Besetzung!$B$2:$I$51,AJ$351+1,0),"","&lt;"&amp;VLOOKUP($C382,Besetzung!$B$2:$I$51,AJ$351+1,0)&amp;" "&amp;$C382),
IF($D382="Höchstens",
           IF(COUNTIF(Dienstplan!AI$6:AI$55,$C382)&lt;=VLOOKUP($C382,Besetzung!$B$2:$I$51,AJ$351+1,0),"","&gt;"&amp;VLOOKUP($C382,Besetzung!$B$2:$I$51,AJ$351+1,0)&amp;" "&amp;$C382),
"sonst")))))</f>
        <v/>
      </c>
      <c r="AK382" s="32" t="str">
        <f>IF($C382="","",
IF(AK$352&lt;&gt;"",IF($D382="Genau",
           IF(COUNTIF(Dienstplan!AJ$6:AJ$55,$C382)=VLOOKUP($C382,Besetzung!$B$2:$I$51,$F$24,0),"","&lt;&gt;"&amp;VLOOKUP($C382,Besetzung!$B$2:$I$51,$F$24,0)&amp;" "&amp;$C382),
IF($D382="Mindestens",
           IF(COUNTIF(Dienstplan!AJ$6:AJ$55,$C382)&gt;=VLOOKUP($C382,Besetzung!$B$2:$I$51,$F$24,0),"","&lt;"&amp;VLOOKUP($C382,Besetzung!$B$2:$I$51,$F$24,0)&amp;" "&amp;$C382),
IF($D382="Höchstens",
           IF(COUNTIF(Dienstplan!AJ$6:AJ$55,$C382)&lt;=VLOOKUP($C382,Besetzung!$B$2:$I$51,$F$24,0),"","&gt;"&amp;VLOOKUP($C382,Besetzung!$B$2:$I$51,$F$24,0)&amp;" "&amp;$C382),
"sonst"))),
IF($D382="Genau",
           IF(COUNTIF(Dienstplan!AJ$6:AJ$55,$C382)=VLOOKUP($C382,Besetzung!$B$2:$I$51,AK$351+1,0),"","&lt;&gt;"&amp;VLOOKUP($C382,Besetzung!$B$2:$I$51,AK$351+1,0)&amp;" "&amp;$C382),
IF($D382="Mindestens",
           IF(COUNTIF(Dienstplan!AJ$6:AJ$55,$C382)&gt;=VLOOKUP($C382,Besetzung!$B$2:$I$51,AK$351+1,0),"","&lt;"&amp;VLOOKUP($C382,Besetzung!$B$2:$I$51,AK$351+1,0)&amp;" "&amp;$C382),
IF($D382="Höchstens",
           IF(COUNTIF(Dienstplan!AJ$6:AJ$55,$C382)&lt;=VLOOKUP($C382,Besetzung!$B$2:$I$51,AK$351+1,0),"","&gt;"&amp;VLOOKUP($C382,Besetzung!$B$2:$I$51,AK$351+1,0)&amp;" "&amp;$C382),
"sonst")))))</f>
        <v/>
      </c>
    </row>
    <row r="383" spans="1:37" x14ac:dyDescent="0.25">
      <c r="A383" s="82" t="str">
        <f>IF(Feiertage!D233&lt;&gt;"",Feiertage!B233,"")</f>
        <v/>
      </c>
      <c r="C383" s="31" t="str">
        <f>Besetzung!B31</f>
        <v/>
      </c>
      <c r="D383">
        <f>Besetzung!J31</f>
        <v>0</v>
      </c>
      <c r="G383" s="31" t="str">
        <f>IF($C383="","",
IF(G$352&lt;&gt;"",IF($D383="Genau",
           IF(COUNTIF(Dienstplan!F$6:F$55,$C383)=VLOOKUP($C383,Besetzung!$B$2:$I$51,$F$24,0),"","&lt;&gt;"&amp;VLOOKUP($C383,Besetzung!$B$2:$I$51,$F$24,0)&amp;" "&amp;$C383),
IF($D383="Mindestens",
           IF(COUNTIF(Dienstplan!F$6:F$55,$C383)&gt;=VLOOKUP($C383,Besetzung!$B$2:$I$51,$F$24,0),"","&lt;"&amp;VLOOKUP($C383,Besetzung!$B$2:$I$51,$F$24,0)&amp;" "&amp;$C383),
IF($D383="Höchstens",
           IF(COUNTIF(Dienstplan!F$6:F$55,$C383)&lt;=VLOOKUP($C383,Besetzung!$B$2:$I$51,$F$24,0),"","&gt;"&amp;VLOOKUP($C383,Besetzung!$B$2:$I$51,$F$24,0)&amp;" "&amp;$C383),
"sonst"))),
IF($D383="Genau",
           IF(COUNTIF(Dienstplan!F$6:F$55,$C383)=VLOOKUP($C383,Besetzung!$B$2:$I$51,G$351+1,0),"","&lt;&gt;"&amp;VLOOKUP($C383,Besetzung!$B$2:$I$51,G$351+1,0)&amp;" "&amp;$C383),
IF($D383="Mindestens",
           IF(COUNTIF(Dienstplan!F$6:F$55,$C383)&gt;=VLOOKUP($C383,Besetzung!$B$2:$I$51,G$351+1,0),"","&lt;"&amp;VLOOKUP($C383,Besetzung!$B$2:$I$51,G$351+1,0)&amp;" "&amp;$C383),
IF($D383="Höchstens",
           IF(COUNTIF(Dienstplan!F$6:F$55,$C383)&lt;=VLOOKUP($C383,Besetzung!$B$2:$I$51,G$351+1,0),"","&gt;"&amp;VLOOKUP($C383,Besetzung!$B$2:$I$51,G$351+1,0)&amp;" "&amp;$C383),
"sonst")))))</f>
        <v/>
      </c>
      <c r="H383" s="37" t="str">
        <f>IF($C383="","",
IF(H$352&lt;&gt;"",IF($D383="Genau",
           IF(COUNTIF(Dienstplan!G$6:G$55,$C383)=VLOOKUP($C383,Besetzung!$B$2:$I$51,$F$24,0),"","&lt;&gt;"&amp;VLOOKUP($C383,Besetzung!$B$2:$I$51,$F$24,0)&amp;" "&amp;$C383),
IF($D383="Mindestens",
           IF(COUNTIF(Dienstplan!G$6:G$55,$C383)&gt;=VLOOKUP($C383,Besetzung!$B$2:$I$51,$F$24,0),"","&lt;"&amp;VLOOKUP($C383,Besetzung!$B$2:$I$51,$F$24,0)&amp;" "&amp;$C383),
IF($D383="Höchstens",
           IF(COUNTIF(Dienstplan!G$6:G$55,$C383)&lt;=VLOOKUP($C383,Besetzung!$B$2:$I$51,$F$24,0),"","&gt;"&amp;VLOOKUP($C383,Besetzung!$B$2:$I$51,$F$24,0)&amp;" "&amp;$C383),
"sonst"))),
IF($D383="Genau",
           IF(COUNTIF(Dienstplan!G$6:G$55,$C383)=VLOOKUP($C383,Besetzung!$B$2:$I$51,H$351+1,0),"","&lt;&gt;"&amp;VLOOKUP($C383,Besetzung!$B$2:$I$51,H$351+1,0)&amp;" "&amp;$C383),
IF($D383="Mindestens",
           IF(COUNTIF(Dienstplan!G$6:G$55,$C383)&gt;=VLOOKUP($C383,Besetzung!$B$2:$I$51,H$351+1,0),"","&lt;"&amp;VLOOKUP($C383,Besetzung!$B$2:$I$51,H$351+1,0)&amp;" "&amp;$C383),
IF($D383="Höchstens",
           IF(COUNTIF(Dienstplan!G$6:G$55,$C383)&lt;=VLOOKUP($C383,Besetzung!$B$2:$I$51,H$351+1,0),"","&gt;"&amp;VLOOKUP($C383,Besetzung!$B$2:$I$51,H$351+1,0)&amp;" "&amp;$C383),
"sonst")))))</f>
        <v/>
      </c>
      <c r="I383" s="37" t="str">
        <f>IF($C383="","",
IF(I$352&lt;&gt;"",IF($D383="Genau",
           IF(COUNTIF(Dienstplan!H$6:H$55,$C383)=VLOOKUP($C383,Besetzung!$B$2:$I$51,$F$24,0),"","&lt;&gt;"&amp;VLOOKUP($C383,Besetzung!$B$2:$I$51,$F$24,0)&amp;" "&amp;$C383),
IF($D383="Mindestens",
           IF(COUNTIF(Dienstplan!H$6:H$55,$C383)&gt;=VLOOKUP($C383,Besetzung!$B$2:$I$51,$F$24,0),"","&lt;"&amp;VLOOKUP($C383,Besetzung!$B$2:$I$51,$F$24,0)&amp;" "&amp;$C383),
IF($D383="Höchstens",
           IF(COUNTIF(Dienstplan!H$6:H$55,$C383)&lt;=VLOOKUP($C383,Besetzung!$B$2:$I$51,$F$24,0),"","&gt;"&amp;VLOOKUP($C383,Besetzung!$B$2:$I$51,$F$24,0)&amp;" "&amp;$C383),
"sonst"))),
IF($D383="Genau",
           IF(COUNTIF(Dienstplan!H$6:H$55,$C383)=VLOOKUP($C383,Besetzung!$B$2:$I$51,I$351+1,0),"","&lt;&gt;"&amp;VLOOKUP($C383,Besetzung!$B$2:$I$51,I$351+1,0)&amp;" "&amp;$C383),
IF($D383="Mindestens",
           IF(COUNTIF(Dienstplan!H$6:H$55,$C383)&gt;=VLOOKUP($C383,Besetzung!$B$2:$I$51,I$351+1,0),"","&lt;"&amp;VLOOKUP($C383,Besetzung!$B$2:$I$51,I$351+1,0)&amp;" "&amp;$C383),
IF($D383="Höchstens",
           IF(COUNTIF(Dienstplan!H$6:H$55,$C383)&lt;=VLOOKUP($C383,Besetzung!$B$2:$I$51,I$351+1,0),"","&gt;"&amp;VLOOKUP($C383,Besetzung!$B$2:$I$51,I$351+1,0)&amp;" "&amp;$C383),
"sonst")))))</f>
        <v/>
      </c>
      <c r="J383" s="37" t="str">
        <f>IF($C383="","",
IF(J$352&lt;&gt;"",IF($D383="Genau",
           IF(COUNTIF(Dienstplan!I$6:I$55,$C383)=VLOOKUP($C383,Besetzung!$B$2:$I$51,$F$24,0),"","&lt;&gt;"&amp;VLOOKUP($C383,Besetzung!$B$2:$I$51,$F$24,0)&amp;" "&amp;$C383),
IF($D383="Mindestens",
           IF(COUNTIF(Dienstplan!I$6:I$55,$C383)&gt;=VLOOKUP($C383,Besetzung!$B$2:$I$51,$F$24,0),"","&lt;"&amp;VLOOKUP($C383,Besetzung!$B$2:$I$51,$F$24,0)&amp;" "&amp;$C383),
IF($D383="Höchstens",
           IF(COUNTIF(Dienstplan!I$6:I$55,$C383)&lt;=VLOOKUP($C383,Besetzung!$B$2:$I$51,$F$24,0),"","&gt;"&amp;VLOOKUP($C383,Besetzung!$B$2:$I$51,$F$24,0)&amp;" "&amp;$C383),
"sonst"))),
IF($D383="Genau",
           IF(COUNTIF(Dienstplan!I$6:I$55,$C383)=VLOOKUP($C383,Besetzung!$B$2:$I$51,J$351+1,0),"","&lt;&gt;"&amp;VLOOKUP($C383,Besetzung!$B$2:$I$51,J$351+1,0)&amp;" "&amp;$C383),
IF($D383="Mindestens",
           IF(COUNTIF(Dienstplan!I$6:I$55,$C383)&gt;=VLOOKUP($C383,Besetzung!$B$2:$I$51,J$351+1,0),"","&lt;"&amp;VLOOKUP($C383,Besetzung!$B$2:$I$51,J$351+1,0)&amp;" "&amp;$C383),
IF($D383="Höchstens",
           IF(COUNTIF(Dienstplan!I$6:I$55,$C383)&lt;=VLOOKUP($C383,Besetzung!$B$2:$I$51,J$351+1,0),"","&gt;"&amp;VLOOKUP($C383,Besetzung!$B$2:$I$51,J$351+1,0)&amp;" "&amp;$C383),
"sonst")))))</f>
        <v/>
      </c>
      <c r="K383" s="37" t="str">
        <f>IF($C383="","",
IF(K$352&lt;&gt;"",IF($D383="Genau",
           IF(COUNTIF(Dienstplan!J$6:J$55,$C383)=VLOOKUP($C383,Besetzung!$B$2:$I$51,$F$24,0),"","&lt;&gt;"&amp;VLOOKUP($C383,Besetzung!$B$2:$I$51,$F$24,0)&amp;" "&amp;$C383),
IF($D383="Mindestens",
           IF(COUNTIF(Dienstplan!J$6:J$55,$C383)&gt;=VLOOKUP($C383,Besetzung!$B$2:$I$51,$F$24,0),"","&lt;"&amp;VLOOKUP($C383,Besetzung!$B$2:$I$51,$F$24,0)&amp;" "&amp;$C383),
IF($D383="Höchstens",
           IF(COUNTIF(Dienstplan!J$6:J$55,$C383)&lt;=VLOOKUP($C383,Besetzung!$B$2:$I$51,$F$24,0),"","&gt;"&amp;VLOOKUP($C383,Besetzung!$B$2:$I$51,$F$24,0)&amp;" "&amp;$C383),
"sonst"))),
IF($D383="Genau",
           IF(COUNTIF(Dienstplan!J$6:J$55,$C383)=VLOOKUP($C383,Besetzung!$B$2:$I$51,K$351+1,0),"","&lt;&gt;"&amp;VLOOKUP($C383,Besetzung!$B$2:$I$51,K$351+1,0)&amp;" "&amp;$C383),
IF($D383="Mindestens",
           IF(COUNTIF(Dienstplan!J$6:J$55,$C383)&gt;=VLOOKUP($C383,Besetzung!$B$2:$I$51,K$351+1,0),"","&lt;"&amp;VLOOKUP($C383,Besetzung!$B$2:$I$51,K$351+1,0)&amp;" "&amp;$C383),
IF($D383="Höchstens",
           IF(COUNTIF(Dienstplan!J$6:J$55,$C383)&lt;=VLOOKUP($C383,Besetzung!$B$2:$I$51,K$351+1,0),"","&gt;"&amp;VLOOKUP($C383,Besetzung!$B$2:$I$51,K$351+1,0)&amp;" "&amp;$C383),
"sonst")))))</f>
        <v/>
      </c>
      <c r="L383" s="37" t="str">
        <f>IF($C383="","",
IF(L$352&lt;&gt;"",IF($D383="Genau",
           IF(COUNTIF(Dienstplan!K$6:K$55,$C383)=VLOOKUP($C383,Besetzung!$B$2:$I$51,$F$24,0),"","&lt;&gt;"&amp;VLOOKUP($C383,Besetzung!$B$2:$I$51,$F$24,0)&amp;" "&amp;$C383),
IF($D383="Mindestens",
           IF(COUNTIF(Dienstplan!K$6:K$55,$C383)&gt;=VLOOKUP($C383,Besetzung!$B$2:$I$51,$F$24,0),"","&lt;"&amp;VLOOKUP($C383,Besetzung!$B$2:$I$51,$F$24,0)&amp;" "&amp;$C383),
IF($D383="Höchstens",
           IF(COUNTIF(Dienstplan!K$6:K$55,$C383)&lt;=VLOOKUP($C383,Besetzung!$B$2:$I$51,$F$24,0),"","&gt;"&amp;VLOOKUP($C383,Besetzung!$B$2:$I$51,$F$24,0)&amp;" "&amp;$C383),
"sonst"))),
IF($D383="Genau",
           IF(COUNTIF(Dienstplan!K$6:K$55,$C383)=VLOOKUP($C383,Besetzung!$B$2:$I$51,L$351+1,0),"","&lt;&gt;"&amp;VLOOKUP($C383,Besetzung!$B$2:$I$51,L$351+1,0)&amp;" "&amp;$C383),
IF($D383="Mindestens",
           IF(COUNTIF(Dienstplan!K$6:K$55,$C383)&gt;=VLOOKUP($C383,Besetzung!$B$2:$I$51,L$351+1,0),"","&lt;"&amp;VLOOKUP($C383,Besetzung!$B$2:$I$51,L$351+1,0)&amp;" "&amp;$C383),
IF($D383="Höchstens",
           IF(COUNTIF(Dienstplan!K$6:K$55,$C383)&lt;=VLOOKUP($C383,Besetzung!$B$2:$I$51,L$351+1,0),"","&gt;"&amp;VLOOKUP($C383,Besetzung!$B$2:$I$51,L$351+1,0)&amp;" "&amp;$C383),
"sonst")))))</f>
        <v/>
      </c>
      <c r="M383" s="37" t="str">
        <f>IF($C383="","",
IF(M$352&lt;&gt;"",IF($D383="Genau",
           IF(COUNTIF(Dienstplan!L$6:L$55,$C383)=VLOOKUP($C383,Besetzung!$B$2:$I$51,$F$24,0),"","&lt;&gt;"&amp;VLOOKUP($C383,Besetzung!$B$2:$I$51,$F$24,0)&amp;" "&amp;$C383),
IF($D383="Mindestens",
           IF(COUNTIF(Dienstplan!L$6:L$55,$C383)&gt;=VLOOKUP($C383,Besetzung!$B$2:$I$51,$F$24,0),"","&lt;"&amp;VLOOKUP($C383,Besetzung!$B$2:$I$51,$F$24,0)&amp;" "&amp;$C383),
IF($D383="Höchstens",
           IF(COUNTIF(Dienstplan!L$6:L$55,$C383)&lt;=VLOOKUP($C383,Besetzung!$B$2:$I$51,$F$24,0),"","&gt;"&amp;VLOOKUP($C383,Besetzung!$B$2:$I$51,$F$24,0)&amp;" "&amp;$C383),
"sonst"))),
IF($D383="Genau",
           IF(COUNTIF(Dienstplan!L$6:L$55,$C383)=VLOOKUP($C383,Besetzung!$B$2:$I$51,M$351+1,0),"","&lt;&gt;"&amp;VLOOKUP($C383,Besetzung!$B$2:$I$51,M$351+1,0)&amp;" "&amp;$C383),
IF($D383="Mindestens",
           IF(COUNTIF(Dienstplan!L$6:L$55,$C383)&gt;=VLOOKUP($C383,Besetzung!$B$2:$I$51,M$351+1,0),"","&lt;"&amp;VLOOKUP($C383,Besetzung!$B$2:$I$51,M$351+1,0)&amp;" "&amp;$C383),
IF($D383="Höchstens",
           IF(COUNTIF(Dienstplan!L$6:L$55,$C383)&lt;=VLOOKUP($C383,Besetzung!$B$2:$I$51,M$351+1,0),"","&gt;"&amp;VLOOKUP($C383,Besetzung!$B$2:$I$51,M$351+1,0)&amp;" "&amp;$C383),
"sonst")))))</f>
        <v/>
      </c>
      <c r="N383" s="37" t="str">
        <f>IF($C383="","",
IF(N$352&lt;&gt;"",IF($D383="Genau",
           IF(COUNTIF(Dienstplan!M$6:M$55,$C383)=VLOOKUP($C383,Besetzung!$B$2:$I$51,$F$24,0),"","&lt;&gt;"&amp;VLOOKUP($C383,Besetzung!$B$2:$I$51,$F$24,0)&amp;" "&amp;$C383),
IF($D383="Mindestens",
           IF(COUNTIF(Dienstplan!M$6:M$55,$C383)&gt;=VLOOKUP($C383,Besetzung!$B$2:$I$51,$F$24,0),"","&lt;"&amp;VLOOKUP($C383,Besetzung!$B$2:$I$51,$F$24,0)&amp;" "&amp;$C383),
IF($D383="Höchstens",
           IF(COUNTIF(Dienstplan!M$6:M$55,$C383)&lt;=VLOOKUP($C383,Besetzung!$B$2:$I$51,$F$24,0),"","&gt;"&amp;VLOOKUP($C383,Besetzung!$B$2:$I$51,$F$24,0)&amp;" "&amp;$C383),
"sonst"))),
IF($D383="Genau",
           IF(COUNTIF(Dienstplan!M$6:M$55,$C383)=VLOOKUP($C383,Besetzung!$B$2:$I$51,N$351+1,0),"","&lt;&gt;"&amp;VLOOKUP($C383,Besetzung!$B$2:$I$51,N$351+1,0)&amp;" "&amp;$C383),
IF($D383="Mindestens",
           IF(COUNTIF(Dienstplan!M$6:M$55,$C383)&gt;=VLOOKUP($C383,Besetzung!$B$2:$I$51,N$351+1,0),"","&lt;"&amp;VLOOKUP($C383,Besetzung!$B$2:$I$51,N$351+1,0)&amp;" "&amp;$C383),
IF($D383="Höchstens",
           IF(COUNTIF(Dienstplan!M$6:M$55,$C383)&lt;=VLOOKUP($C383,Besetzung!$B$2:$I$51,N$351+1,0),"","&gt;"&amp;VLOOKUP($C383,Besetzung!$B$2:$I$51,N$351+1,0)&amp;" "&amp;$C383),
"sonst")))))</f>
        <v/>
      </c>
      <c r="O383" s="37" t="str">
        <f>IF($C383="","",
IF(O$352&lt;&gt;"",IF($D383="Genau",
           IF(COUNTIF(Dienstplan!N$6:N$55,$C383)=VLOOKUP($C383,Besetzung!$B$2:$I$51,$F$24,0),"","&lt;&gt;"&amp;VLOOKUP($C383,Besetzung!$B$2:$I$51,$F$24,0)&amp;" "&amp;$C383),
IF($D383="Mindestens",
           IF(COUNTIF(Dienstplan!N$6:N$55,$C383)&gt;=VLOOKUP($C383,Besetzung!$B$2:$I$51,$F$24,0),"","&lt;"&amp;VLOOKUP($C383,Besetzung!$B$2:$I$51,$F$24,0)&amp;" "&amp;$C383),
IF($D383="Höchstens",
           IF(COUNTIF(Dienstplan!N$6:N$55,$C383)&lt;=VLOOKUP($C383,Besetzung!$B$2:$I$51,$F$24,0),"","&gt;"&amp;VLOOKUP($C383,Besetzung!$B$2:$I$51,$F$24,0)&amp;" "&amp;$C383),
"sonst"))),
IF($D383="Genau",
           IF(COUNTIF(Dienstplan!N$6:N$55,$C383)=VLOOKUP($C383,Besetzung!$B$2:$I$51,O$351+1,0),"","&lt;&gt;"&amp;VLOOKUP($C383,Besetzung!$B$2:$I$51,O$351+1,0)&amp;" "&amp;$C383),
IF($D383="Mindestens",
           IF(COUNTIF(Dienstplan!N$6:N$55,$C383)&gt;=VLOOKUP($C383,Besetzung!$B$2:$I$51,O$351+1,0),"","&lt;"&amp;VLOOKUP($C383,Besetzung!$B$2:$I$51,O$351+1,0)&amp;" "&amp;$C383),
IF($D383="Höchstens",
           IF(COUNTIF(Dienstplan!N$6:N$55,$C383)&lt;=VLOOKUP($C383,Besetzung!$B$2:$I$51,O$351+1,0),"","&gt;"&amp;VLOOKUP($C383,Besetzung!$B$2:$I$51,O$351+1,0)&amp;" "&amp;$C383),
"sonst")))))</f>
        <v/>
      </c>
      <c r="P383" s="37" t="str">
        <f>IF($C383="","",
IF(P$352&lt;&gt;"",IF($D383="Genau",
           IF(COUNTIF(Dienstplan!O$6:O$55,$C383)=VLOOKUP($C383,Besetzung!$B$2:$I$51,$F$24,0),"","&lt;&gt;"&amp;VLOOKUP($C383,Besetzung!$B$2:$I$51,$F$24,0)&amp;" "&amp;$C383),
IF($D383="Mindestens",
           IF(COUNTIF(Dienstplan!O$6:O$55,$C383)&gt;=VLOOKUP($C383,Besetzung!$B$2:$I$51,$F$24,0),"","&lt;"&amp;VLOOKUP($C383,Besetzung!$B$2:$I$51,$F$24,0)&amp;" "&amp;$C383),
IF($D383="Höchstens",
           IF(COUNTIF(Dienstplan!O$6:O$55,$C383)&lt;=VLOOKUP($C383,Besetzung!$B$2:$I$51,$F$24,0),"","&gt;"&amp;VLOOKUP($C383,Besetzung!$B$2:$I$51,$F$24,0)&amp;" "&amp;$C383),
"sonst"))),
IF($D383="Genau",
           IF(COUNTIF(Dienstplan!O$6:O$55,$C383)=VLOOKUP($C383,Besetzung!$B$2:$I$51,P$351+1,0),"","&lt;&gt;"&amp;VLOOKUP($C383,Besetzung!$B$2:$I$51,P$351+1,0)&amp;" "&amp;$C383),
IF($D383="Mindestens",
           IF(COUNTIF(Dienstplan!O$6:O$55,$C383)&gt;=VLOOKUP($C383,Besetzung!$B$2:$I$51,P$351+1,0),"","&lt;"&amp;VLOOKUP($C383,Besetzung!$B$2:$I$51,P$351+1,0)&amp;" "&amp;$C383),
IF($D383="Höchstens",
           IF(COUNTIF(Dienstplan!O$6:O$55,$C383)&lt;=VLOOKUP($C383,Besetzung!$B$2:$I$51,P$351+1,0),"","&gt;"&amp;VLOOKUP($C383,Besetzung!$B$2:$I$51,P$351+1,0)&amp;" "&amp;$C383),
"sonst")))))</f>
        <v/>
      </c>
      <c r="Q383" s="37" t="str">
        <f>IF($C383="","",
IF(Q$352&lt;&gt;"",IF($D383="Genau",
           IF(COUNTIF(Dienstplan!P$6:P$55,$C383)=VLOOKUP($C383,Besetzung!$B$2:$I$51,$F$24,0),"","&lt;&gt;"&amp;VLOOKUP($C383,Besetzung!$B$2:$I$51,$F$24,0)&amp;" "&amp;$C383),
IF($D383="Mindestens",
           IF(COUNTIF(Dienstplan!P$6:P$55,$C383)&gt;=VLOOKUP($C383,Besetzung!$B$2:$I$51,$F$24,0),"","&lt;"&amp;VLOOKUP($C383,Besetzung!$B$2:$I$51,$F$24,0)&amp;" "&amp;$C383),
IF($D383="Höchstens",
           IF(COUNTIF(Dienstplan!P$6:P$55,$C383)&lt;=VLOOKUP($C383,Besetzung!$B$2:$I$51,$F$24,0),"","&gt;"&amp;VLOOKUP($C383,Besetzung!$B$2:$I$51,$F$24,0)&amp;" "&amp;$C383),
"sonst"))),
IF($D383="Genau",
           IF(COUNTIF(Dienstplan!P$6:P$55,$C383)=VLOOKUP($C383,Besetzung!$B$2:$I$51,Q$351+1,0),"","&lt;&gt;"&amp;VLOOKUP($C383,Besetzung!$B$2:$I$51,Q$351+1,0)&amp;" "&amp;$C383),
IF($D383="Mindestens",
           IF(COUNTIF(Dienstplan!P$6:P$55,$C383)&gt;=VLOOKUP($C383,Besetzung!$B$2:$I$51,Q$351+1,0),"","&lt;"&amp;VLOOKUP($C383,Besetzung!$B$2:$I$51,Q$351+1,0)&amp;" "&amp;$C383),
IF($D383="Höchstens",
           IF(COUNTIF(Dienstplan!P$6:P$55,$C383)&lt;=VLOOKUP($C383,Besetzung!$B$2:$I$51,Q$351+1,0),"","&gt;"&amp;VLOOKUP($C383,Besetzung!$B$2:$I$51,Q$351+1,0)&amp;" "&amp;$C383),
"sonst")))))</f>
        <v/>
      </c>
      <c r="R383" s="37" t="str">
        <f>IF($C383="","",
IF(R$352&lt;&gt;"",IF($D383="Genau",
           IF(COUNTIF(Dienstplan!Q$6:Q$55,$C383)=VLOOKUP($C383,Besetzung!$B$2:$I$51,$F$24,0),"","&lt;&gt;"&amp;VLOOKUP($C383,Besetzung!$B$2:$I$51,$F$24,0)&amp;" "&amp;$C383),
IF($D383="Mindestens",
           IF(COUNTIF(Dienstplan!Q$6:Q$55,$C383)&gt;=VLOOKUP($C383,Besetzung!$B$2:$I$51,$F$24,0),"","&lt;"&amp;VLOOKUP($C383,Besetzung!$B$2:$I$51,$F$24,0)&amp;" "&amp;$C383),
IF($D383="Höchstens",
           IF(COUNTIF(Dienstplan!Q$6:Q$55,$C383)&lt;=VLOOKUP($C383,Besetzung!$B$2:$I$51,$F$24,0),"","&gt;"&amp;VLOOKUP($C383,Besetzung!$B$2:$I$51,$F$24,0)&amp;" "&amp;$C383),
"sonst"))),
IF($D383="Genau",
           IF(COUNTIF(Dienstplan!Q$6:Q$55,$C383)=VLOOKUP($C383,Besetzung!$B$2:$I$51,R$351+1,0),"","&lt;&gt;"&amp;VLOOKUP($C383,Besetzung!$B$2:$I$51,R$351+1,0)&amp;" "&amp;$C383),
IF($D383="Mindestens",
           IF(COUNTIF(Dienstplan!Q$6:Q$55,$C383)&gt;=VLOOKUP($C383,Besetzung!$B$2:$I$51,R$351+1,0),"","&lt;"&amp;VLOOKUP($C383,Besetzung!$B$2:$I$51,R$351+1,0)&amp;" "&amp;$C383),
IF($D383="Höchstens",
           IF(COUNTIF(Dienstplan!Q$6:Q$55,$C383)&lt;=VLOOKUP($C383,Besetzung!$B$2:$I$51,R$351+1,0),"","&gt;"&amp;VLOOKUP($C383,Besetzung!$B$2:$I$51,R$351+1,0)&amp;" "&amp;$C383),
"sonst")))))</f>
        <v/>
      </c>
      <c r="S383" s="37" t="str">
        <f>IF($C383="","",
IF(S$352&lt;&gt;"",IF($D383="Genau",
           IF(COUNTIF(Dienstplan!R$6:R$55,$C383)=VLOOKUP($C383,Besetzung!$B$2:$I$51,$F$24,0),"","&lt;&gt;"&amp;VLOOKUP($C383,Besetzung!$B$2:$I$51,$F$24,0)&amp;" "&amp;$C383),
IF($D383="Mindestens",
           IF(COUNTIF(Dienstplan!R$6:R$55,$C383)&gt;=VLOOKUP($C383,Besetzung!$B$2:$I$51,$F$24,0),"","&lt;"&amp;VLOOKUP($C383,Besetzung!$B$2:$I$51,$F$24,0)&amp;" "&amp;$C383),
IF($D383="Höchstens",
           IF(COUNTIF(Dienstplan!R$6:R$55,$C383)&lt;=VLOOKUP($C383,Besetzung!$B$2:$I$51,$F$24,0),"","&gt;"&amp;VLOOKUP($C383,Besetzung!$B$2:$I$51,$F$24,0)&amp;" "&amp;$C383),
"sonst"))),
IF($D383="Genau",
           IF(COUNTIF(Dienstplan!R$6:R$55,$C383)=VLOOKUP($C383,Besetzung!$B$2:$I$51,S$351+1,0),"","&lt;&gt;"&amp;VLOOKUP($C383,Besetzung!$B$2:$I$51,S$351+1,0)&amp;" "&amp;$C383),
IF($D383="Mindestens",
           IF(COUNTIF(Dienstplan!R$6:R$55,$C383)&gt;=VLOOKUP($C383,Besetzung!$B$2:$I$51,S$351+1,0),"","&lt;"&amp;VLOOKUP($C383,Besetzung!$B$2:$I$51,S$351+1,0)&amp;" "&amp;$C383),
IF($D383="Höchstens",
           IF(COUNTIF(Dienstplan!R$6:R$55,$C383)&lt;=VLOOKUP($C383,Besetzung!$B$2:$I$51,S$351+1,0),"","&gt;"&amp;VLOOKUP($C383,Besetzung!$B$2:$I$51,S$351+1,0)&amp;" "&amp;$C383),
"sonst")))))</f>
        <v/>
      </c>
      <c r="T383" s="37" t="str">
        <f>IF($C383="","",
IF(T$352&lt;&gt;"",IF($D383="Genau",
           IF(COUNTIF(Dienstplan!S$6:S$55,$C383)=VLOOKUP($C383,Besetzung!$B$2:$I$51,$F$24,0),"","&lt;&gt;"&amp;VLOOKUP($C383,Besetzung!$B$2:$I$51,$F$24,0)&amp;" "&amp;$C383),
IF($D383="Mindestens",
           IF(COUNTIF(Dienstplan!S$6:S$55,$C383)&gt;=VLOOKUP($C383,Besetzung!$B$2:$I$51,$F$24,0),"","&lt;"&amp;VLOOKUP($C383,Besetzung!$B$2:$I$51,$F$24,0)&amp;" "&amp;$C383),
IF($D383="Höchstens",
           IF(COUNTIF(Dienstplan!S$6:S$55,$C383)&lt;=VLOOKUP($C383,Besetzung!$B$2:$I$51,$F$24,0),"","&gt;"&amp;VLOOKUP($C383,Besetzung!$B$2:$I$51,$F$24,0)&amp;" "&amp;$C383),
"sonst"))),
IF($D383="Genau",
           IF(COUNTIF(Dienstplan!S$6:S$55,$C383)=VLOOKUP($C383,Besetzung!$B$2:$I$51,T$351+1,0),"","&lt;&gt;"&amp;VLOOKUP($C383,Besetzung!$B$2:$I$51,T$351+1,0)&amp;" "&amp;$C383),
IF($D383="Mindestens",
           IF(COUNTIF(Dienstplan!S$6:S$55,$C383)&gt;=VLOOKUP($C383,Besetzung!$B$2:$I$51,T$351+1,0),"","&lt;"&amp;VLOOKUP($C383,Besetzung!$B$2:$I$51,T$351+1,0)&amp;" "&amp;$C383),
IF($D383="Höchstens",
           IF(COUNTIF(Dienstplan!S$6:S$55,$C383)&lt;=VLOOKUP($C383,Besetzung!$B$2:$I$51,T$351+1,0),"","&gt;"&amp;VLOOKUP($C383,Besetzung!$B$2:$I$51,T$351+1,0)&amp;" "&amp;$C383),
"sonst")))))</f>
        <v/>
      </c>
      <c r="U383" s="37" t="str">
        <f>IF($C383="","",
IF(U$352&lt;&gt;"",IF($D383="Genau",
           IF(COUNTIF(Dienstplan!T$6:T$55,$C383)=VLOOKUP($C383,Besetzung!$B$2:$I$51,$F$24,0),"","&lt;&gt;"&amp;VLOOKUP($C383,Besetzung!$B$2:$I$51,$F$24,0)&amp;" "&amp;$C383),
IF($D383="Mindestens",
           IF(COUNTIF(Dienstplan!T$6:T$55,$C383)&gt;=VLOOKUP($C383,Besetzung!$B$2:$I$51,$F$24,0),"","&lt;"&amp;VLOOKUP($C383,Besetzung!$B$2:$I$51,$F$24,0)&amp;" "&amp;$C383),
IF($D383="Höchstens",
           IF(COUNTIF(Dienstplan!T$6:T$55,$C383)&lt;=VLOOKUP($C383,Besetzung!$B$2:$I$51,$F$24,0),"","&gt;"&amp;VLOOKUP($C383,Besetzung!$B$2:$I$51,$F$24,0)&amp;" "&amp;$C383),
"sonst"))),
IF($D383="Genau",
           IF(COUNTIF(Dienstplan!T$6:T$55,$C383)=VLOOKUP($C383,Besetzung!$B$2:$I$51,U$351+1,0),"","&lt;&gt;"&amp;VLOOKUP($C383,Besetzung!$B$2:$I$51,U$351+1,0)&amp;" "&amp;$C383),
IF($D383="Mindestens",
           IF(COUNTIF(Dienstplan!T$6:T$55,$C383)&gt;=VLOOKUP($C383,Besetzung!$B$2:$I$51,U$351+1,0),"","&lt;"&amp;VLOOKUP($C383,Besetzung!$B$2:$I$51,U$351+1,0)&amp;" "&amp;$C383),
IF($D383="Höchstens",
           IF(COUNTIF(Dienstplan!T$6:T$55,$C383)&lt;=VLOOKUP($C383,Besetzung!$B$2:$I$51,U$351+1,0),"","&gt;"&amp;VLOOKUP($C383,Besetzung!$B$2:$I$51,U$351+1,0)&amp;" "&amp;$C383),
"sonst")))))</f>
        <v/>
      </c>
      <c r="V383" s="37" t="str">
        <f>IF($C383="","",
IF(V$352&lt;&gt;"",IF($D383="Genau",
           IF(COUNTIF(Dienstplan!U$6:U$55,$C383)=VLOOKUP($C383,Besetzung!$B$2:$I$51,$F$24,0),"","&lt;&gt;"&amp;VLOOKUP($C383,Besetzung!$B$2:$I$51,$F$24,0)&amp;" "&amp;$C383),
IF($D383="Mindestens",
           IF(COUNTIF(Dienstplan!U$6:U$55,$C383)&gt;=VLOOKUP($C383,Besetzung!$B$2:$I$51,$F$24,0),"","&lt;"&amp;VLOOKUP($C383,Besetzung!$B$2:$I$51,$F$24,0)&amp;" "&amp;$C383),
IF($D383="Höchstens",
           IF(COUNTIF(Dienstplan!U$6:U$55,$C383)&lt;=VLOOKUP($C383,Besetzung!$B$2:$I$51,$F$24,0),"","&gt;"&amp;VLOOKUP($C383,Besetzung!$B$2:$I$51,$F$24,0)&amp;" "&amp;$C383),
"sonst"))),
IF($D383="Genau",
           IF(COUNTIF(Dienstplan!U$6:U$55,$C383)=VLOOKUP($C383,Besetzung!$B$2:$I$51,V$351+1,0),"","&lt;&gt;"&amp;VLOOKUP($C383,Besetzung!$B$2:$I$51,V$351+1,0)&amp;" "&amp;$C383),
IF($D383="Mindestens",
           IF(COUNTIF(Dienstplan!U$6:U$55,$C383)&gt;=VLOOKUP($C383,Besetzung!$B$2:$I$51,V$351+1,0),"","&lt;"&amp;VLOOKUP($C383,Besetzung!$B$2:$I$51,V$351+1,0)&amp;" "&amp;$C383),
IF($D383="Höchstens",
           IF(COUNTIF(Dienstplan!U$6:U$55,$C383)&lt;=VLOOKUP($C383,Besetzung!$B$2:$I$51,V$351+1,0),"","&gt;"&amp;VLOOKUP($C383,Besetzung!$B$2:$I$51,V$351+1,0)&amp;" "&amp;$C383),
"sonst")))))</f>
        <v/>
      </c>
      <c r="W383" s="37" t="str">
        <f>IF($C383="","",
IF(W$352&lt;&gt;"",IF($D383="Genau",
           IF(COUNTIF(Dienstplan!V$6:V$55,$C383)=VLOOKUP($C383,Besetzung!$B$2:$I$51,$F$24,0),"","&lt;&gt;"&amp;VLOOKUP($C383,Besetzung!$B$2:$I$51,$F$24,0)&amp;" "&amp;$C383),
IF($D383="Mindestens",
           IF(COUNTIF(Dienstplan!V$6:V$55,$C383)&gt;=VLOOKUP($C383,Besetzung!$B$2:$I$51,$F$24,0),"","&lt;"&amp;VLOOKUP($C383,Besetzung!$B$2:$I$51,$F$24,0)&amp;" "&amp;$C383),
IF($D383="Höchstens",
           IF(COUNTIF(Dienstplan!V$6:V$55,$C383)&lt;=VLOOKUP($C383,Besetzung!$B$2:$I$51,$F$24,0),"","&gt;"&amp;VLOOKUP($C383,Besetzung!$B$2:$I$51,$F$24,0)&amp;" "&amp;$C383),
"sonst"))),
IF($D383="Genau",
           IF(COUNTIF(Dienstplan!V$6:V$55,$C383)=VLOOKUP($C383,Besetzung!$B$2:$I$51,W$351+1,0),"","&lt;&gt;"&amp;VLOOKUP($C383,Besetzung!$B$2:$I$51,W$351+1,0)&amp;" "&amp;$C383),
IF($D383="Mindestens",
           IF(COUNTIF(Dienstplan!V$6:V$55,$C383)&gt;=VLOOKUP($C383,Besetzung!$B$2:$I$51,W$351+1,0),"","&lt;"&amp;VLOOKUP($C383,Besetzung!$B$2:$I$51,W$351+1,0)&amp;" "&amp;$C383),
IF($D383="Höchstens",
           IF(COUNTIF(Dienstplan!V$6:V$55,$C383)&lt;=VLOOKUP($C383,Besetzung!$B$2:$I$51,W$351+1,0),"","&gt;"&amp;VLOOKUP($C383,Besetzung!$B$2:$I$51,W$351+1,0)&amp;" "&amp;$C383),
"sonst")))))</f>
        <v/>
      </c>
      <c r="X383" s="37" t="str">
        <f>IF($C383="","",
IF(X$352&lt;&gt;"",IF($D383="Genau",
           IF(COUNTIF(Dienstplan!W$6:W$55,$C383)=VLOOKUP($C383,Besetzung!$B$2:$I$51,$F$24,0),"","&lt;&gt;"&amp;VLOOKUP($C383,Besetzung!$B$2:$I$51,$F$24,0)&amp;" "&amp;$C383),
IF($D383="Mindestens",
           IF(COUNTIF(Dienstplan!W$6:W$55,$C383)&gt;=VLOOKUP($C383,Besetzung!$B$2:$I$51,$F$24,0),"","&lt;"&amp;VLOOKUP($C383,Besetzung!$B$2:$I$51,$F$24,0)&amp;" "&amp;$C383),
IF($D383="Höchstens",
           IF(COUNTIF(Dienstplan!W$6:W$55,$C383)&lt;=VLOOKUP($C383,Besetzung!$B$2:$I$51,$F$24,0),"","&gt;"&amp;VLOOKUP($C383,Besetzung!$B$2:$I$51,$F$24,0)&amp;" "&amp;$C383),
"sonst"))),
IF($D383="Genau",
           IF(COUNTIF(Dienstplan!W$6:W$55,$C383)=VLOOKUP($C383,Besetzung!$B$2:$I$51,X$351+1,0),"","&lt;&gt;"&amp;VLOOKUP($C383,Besetzung!$B$2:$I$51,X$351+1,0)&amp;" "&amp;$C383),
IF($D383="Mindestens",
           IF(COUNTIF(Dienstplan!W$6:W$55,$C383)&gt;=VLOOKUP($C383,Besetzung!$B$2:$I$51,X$351+1,0),"","&lt;"&amp;VLOOKUP($C383,Besetzung!$B$2:$I$51,X$351+1,0)&amp;" "&amp;$C383),
IF($D383="Höchstens",
           IF(COUNTIF(Dienstplan!W$6:W$55,$C383)&lt;=VLOOKUP($C383,Besetzung!$B$2:$I$51,X$351+1,0),"","&gt;"&amp;VLOOKUP($C383,Besetzung!$B$2:$I$51,X$351+1,0)&amp;" "&amp;$C383),
"sonst")))))</f>
        <v/>
      </c>
      <c r="Y383" s="37" t="str">
        <f>IF($C383="","",
IF(Y$352&lt;&gt;"",IF($D383="Genau",
           IF(COUNTIF(Dienstplan!X$6:X$55,$C383)=VLOOKUP($C383,Besetzung!$B$2:$I$51,$F$24,0),"","&lt;&gt;"&amp;VLOOKUP($C383,Besetzung!$B$2:$I$51,$F$24,0)&amp;" "&amp;$C383),
IF($D383="Mindestens",
           IF(COUNTIF(Dienstplan!X$6:X$55,$C383)&gt;=VLOOKUP($C383,Besetzung!$B$2:$I$51,$F$24,0),"","&lt;"&amp;VLOOKUP($C383,Besetzung!$B$2:$I$51,$F$24,0)&amp;" "&amp;$C383),
IF($D383="Höchstens",
           IF(COUNTIF(Dienstplan!X$6:X$55,$C383)&lt;=VLOOKUP($C383,Besetzung!$B$2:$I$51,$F$24,0),"","&gt;"&amp;VLOOKUP($C383,Besetzung!$B$2:$I$51,$F$24,0)&amp;" "&amp;$C383),
"sonst"))),
IF($D383="Genau",
           IF(COUNTIF(Dienstplan!X$6:X$55,$C383)=VLOOKUP($C383,Besetzung!$B$2:$I$51,Y$351+1,0),"","&lt;&gt;"&amp;VLOOKUP($C383,Besetzung!$B$2:$I$51,Y$351+1,0)&amp;" "&amp;$C383),
IF($D383="Mindestens",
           IF(COUNTIF(Dienstplan!X$6:X$55,$C383)&gt;=VLOOKUP($C383,Besetzung!$B$2:$I$51,Y$351+1,0),"","&lt;"&amp;VLOOKUP($C383,Besetzung!$B$2:$I$51,Y$351+1,0)&amp;" "&amp;$C383),
IF($D383="Höchstens",
           IF(COUNTIF(Dienstplan!X$6:X$55,$C383)&lt;=VLOOKUP($C383,Besetzung!$B$2:$I$51,Y$351+1,0),"","&gt;"&amp;VLOOKUP($C383,Besetzung!$B$2:$I$51,Y$351+1,0)&amp;" "&amp;$C383),
"sonst")))))</f>
        <v/>
      </c>
      <c r="Z383" s="37" t="str">
        <f>IF($C383="","",
IF(Z$352&lt;&gt;"",IF($D383="Genau",
           IF(COUNTIF(Dienstplan!Y$6:Y$55,$C383)=VLOOKUP($C383,Besetzung!$B$2:$I$51,$F$24,0),"","&lt;&gt;"&amp;VLOOKUP($C383,Besetzung!$B$2:$I$51,$F$24,0)&amp;" "&amp;$C383),
IF($D383="Mindestens",
           IF(COUNTIF(Dienstplan!Y$6:Y$55,$C383)&gt;=VLOOKUP($C383,Besetzung!$B$2:$I$51,$F$24,0),"","&lt;"&amp;VLOOKUP($C383,Besetzung!$B$2:$I$51,$F$24,0)&amp;" "&amp;$C383),
IF($D383="Höchstens",
           IF(COUNTIF(Dienstplan!Y$6:Y$55,$C383)&lt;=VLOOKUP($C383,Besetzung!$B$2:$I$51,$F$24,0),"","&gt;"&amp;VLOOKUP($C383,Besetzung!$B$2:$I$51,$F$24,0)&amp;" "&amp;$C383),
"sonst"))),
IF($D383="Genau",
           IF(COUNTIF(Dienstplan!Y$6:Y$55,$C383)=VLOOKUP($C383,Besetzung!$B$2:$I$51,Z$351+1,0),"","&lt;&gt;"&amp;VLOOKUP($C383,Besetzung!$B$2:$I$51,Z$351+1,0)&amp;" "&amp;$C383),
IF($D383="Mindestens",
           IF(COUNTIF(Dienstplan!Y$6:Y$55,$C383)&gt;=VLOOKUP($C383,Besetzung!$B$2:$I$51,Z$351+1,0),"","&lt;"&amp;VLOOKUP($C383,Besetzung!$B$2:$I$51,Z$351+1,0)&amp;" "&amp;$C383),
IF($D383="Höchstens",
           IF(COUNTIF(Dienstplan!Y$6:Y$55,$C383)&lt;=VLOOKUP($C383,Besetzung!$B$2:$I$51,Z$351+1,0),"","&gt;"&amp;VLOOKUP($C383,Besetzung!$B$2:$I$51,Z$351+1,0)&amp;" "&amp;$C383),
"sonst")))))</f>
        <v/>
      </c>
      <c r="AA383" s="37" t="str">
        <f>IF($C383="","",
IF(AA$352&lt;&gt;"",IF($D383="Genau",
           IF(COUNTIF(Dienstplan!Z$6:Z$55,$C383)=VLOOKUP($C383,Besetzung!$B$2:$I$51,$F$24,0),"","&lt;&gt;"&amp;VLOOKUP($C383,Besetzung!$B$2:$I$51,$F$24,0)&amp;" "&amp;$C383),
IF($D383="Mindestens",
           IF(COUNTIF(Dienstplan!Z$6:Z$55,$C383)&gt;=VLOOKUP($C383,Besetzung!$B$2:$I$51,$F$24,0),"","&lt;"&amp;VLOOKUP($C383,Besetzung!$B$2:$I$51,$F$24,0)&amp;" "&amp;$C383),
IF($D383="Höchstens",
           IF(COUNTIF(Dienstplan!Z$6:Z$55,$C383)&lt;=VLOOKUP($C383,Besetzung!$B$2:$I$51,$F$24,0),"","&gt;"&amp;VLOOKUP($C383,Besetzung!$B$2:$I$51,$F$24,0)&amp;" "&amp;$C383),
"sonst"))),
IF($D383="Genau",
           IF(COUNTIF(Dienstplan!Z$6:Z$55,$C383)=VLOOKUP($C383,Besetzung!$B$2:$I$51,AA$351+1,0),"","&lt;&gt;"&amp;VLOOKUP($C383,Besetzung!$B$2:$I$51,AA$351+1,0)&amp;" "&amp;$C383),
IF($D383="Mindestens",
           IF(COUNTIF(Dienstplan!Z$6:Z$55,$C383)&gt;=VLOOKUP($C383,Besetzung!$B$2:$I$51,AA$351+1,0),"","&lt;"&amp;VLOOKUP($C383,Besetzung!$B$2:$I$51,AA$351+1,0)&amp;" "&amp;$C383),
IF($D383="Höchstens",
           IF(COUNTIF(Dienstplan!Z$6:Z$55,$C383)&lt;=VLOOKUP($C383,Besetzung!$B$2:$I$51,AA$351+1,0),"","&gt;"&amp;VLOOKUP($C383,Besetzung!$B$2:$I$51,AA$351+1,0)&amp;" "&amp;$C383),
"sonst")))))</f>
        <v/>
      </c>
      <c r="AB383" s="37" t="str">
        <f>IF($C383="","",
IF(AB$352&lt;&gt;"",IF($D383="Genau",
           IF(COUNTIF(Dienstplan!AA$6:AA$55,$C383)=VLOOKUP($C383,Besetzung!$B$2:$I$51,$F$24,0),"","&lt;&gt;"&amp;VLOOKUP($C383,Besetzung!$B$2:$I$51,$F$24,0)&amp;" "&amp;$C383),
IF($D383="Mindestens",
           IF(COUNTIF(Dienstplan!AA$6:AA$55,$C383)&gt;=VLOOKUP($C383,Besetzung!$B$2:$I$51,$F$24,0),"","&lt;"&amp;VLOOKUP($C383,Besetzung!$B$2:$I$51,$F$24,0)&amp;" "&amp;$C383),
IF($D383="Höchstens",
           IF(COUNTIF(Dienstplan!AA$6:AA$55,$C383)&lt;=VLOOKUP($C383,Besetzung!$B$2:$I$51,$F$24,0),"","&gt;"&amp;VLOOKUP($C383,Besetzung!$B$2:$I$51,$F$24,0)&amp;" "&amp;$C383),
"sonst"))),
IF($D383="Genau",
           IF(COUNTIF(Dienstplan!AA$6:AA$55,$C383)=VLOOKUP($C383,Besetzung!$B$2:$I$51,AB$351+1,0),"","&lt;&gt;"&amp;VLOOKUP($C383,Besetzung!$B$2:$I$51,AB$351+1,0)&amp;" "&amp;$C383),
IF($D383="Mindestens",
           IF(COUNTIF(Dienstplan!AA$6:AA$55,$C383)&gt;=VLOOKUP($C383,Besetzung!$B$2:$I$51,AB$351+1,0),"","&lt;"&amp;VLOOKUP($C383,Besetzung!$B$2:$I$51,AB$351+1,0)&amp;" "&amp;$C383),
IF($D383="Höchstens",
           IF(COUNTIF(Dienstplan!AA$6:AA$55,$C383)&lt;=VLOOKUP($C383,Besetzung!$B$2:$I$51,AB$351+1,0),"","&gt;"&amp;VLOOKUP($C383,Besetzung!$B$2:$I$51,AB$351+1,0)&amp;" "&amp;$C383),
"sonst")))))</f>
        <v/>
      </c>
      <c r="AC383" s="37" t="str">
        <f>IF($C383="","",
IF(AC$352&lt;&gt;"",IF($D383="Genau",
           IF(COUNTIF(Dienstplan!AB$6:AB$55,$C383)=VLOOKUP($C383,Besetzung!$B$2:$I$51,$F$24,0),"","&lt;&gt;"&amp;VLOOKUP($C383,Besetzung!$B$2:$I$51,$F$24,0)&amp;" "&amp;$C383),
IF($D383="Mindestens",
           IF(COUNTIF(Dienstplan!AB$6:AB$55,$C383)&gt;=VLOOKUP($C383,Besetzung!$B$2:$I$51,$F$24,0),"","&lt;"&amp;VLOOKUP($C383,Besetzung!$B$2:$I$51,$F$24,0)&amp;" "&amp;$C383),
IF($D383="Höchstens",
           IF(COUNTIF(Dienstplan!AB$6:AB$55,$C383)&lt;=VLOOKUP($C383,Besetzung!$B$2:$I$51,$F$24,0),"","&gt;"&amp;VLOOKUP($C383,Besetzung!$B$2:$I$51,$F$24,0)&amp;" "&amp;$C383),
"sonst"))),
IF($D383="Genau",
           IF(COUNTIF(Dienstplan!AB$6:AB$55,$C383)=VLOOKUP($C383,Besetzung!$B$2:$I$51,AC$351+1,0),"","&lt;&gt;"&amp;VLOOKUP($C383,Besetzung!$B$2:$I$51,AC$351+1,0)&amp;" "&amp;$C383),
IF($D383="Mindestens",
           IF(COUNTIF(Dienstplan!AB$6:AB$55,$C383)&gt;=VLOOKUP($C383,Besetzung!$B$2:$I$51,AC$351+1,0),"","&lt;"&amp;VLOOKUP($C383,Besetzung!$B$2:$I$51,AC$351+1,0)&amp;" "&amp;$C383),
IF($D383="Höchstens",
           IF(COUNTIF(Dienstplan!AB$6:AB$55,$C383)&lt;=VLOOKUP($C383,Besetzung!$B$2:$I$51,AC$351+1,0),"","&gt;"&amp;VLOOKUP($C383,Besetzung!$B$2:$I$51,AC$351+1,0)&amp;" "&amp;$C383),
"sonst")))))</f>
        <v/>
      </c>
      <c r="AD383" s="37" t="str">
        <f>IF($C383="","",
IF(AD$352&lt;&gt;"",IF($D383="Genau",
           IF(COUNTIF(Dienstplan!AC$6:AC$55,$C383)=VLOOKUP($C383,Besetzung!$B$2:$I$51,$F$24,0),"","&lt;&gt;"&amp;VLOOKUP($C383,Besetzung!$B$2:$I$51,$F$24,0)&amp;" "&amp;$C383),
IF($D383="Mindestens",
           IF(COUNTIF(Dienstplan!AC$6:AC$55,$C383)&gt;=VLOOKUP($C383,Besetzung!$B$2:$I$51,$F$24,0),"","&lt;"&amp;VLOOKUP($C383,Besetzung!$B$2:$I$51,$F$24,0)&amp;" "&amp;$C383),
IF($D383="Höchstens",
           IF(COUNTIF(Dienstplan!AC$6:AC$55,$C383)&lt;=VLOOKUP($C383,Besetzung!$B$2:$I$51,$F$24,0),"","&gt;"&amp;VLOOKUP($C383,Besetzung!$B$2:$I$51,$F$24,0)&amp;" "&amp;$C383),
"sonst"))),
IF($D383="Genau",
           IF(COUNTIF(Dienstplan!AC$6:AC$55,$C383)=VLOOKUP($C383,Besetzung!$B$2:$I$51,AD$351+1,0),"","&lt;&gt;"&amp;VLOOKUP($C383,Besetzung!$B$2:$I$51,AD$351+1,0)&amp;" "&amp;$C383),
IF($D383="Mindestens",
           IF(COUNTIF(Dienstplan!AC$6:AC$55,$C383)&gt;=VLOOKUP($C383,Besetzung!$B$2:$I$51,AD$351+1,0),"","&lt;"&amp;VLOOKUP($C383,Besetzung!$B$2:$I$51,AD$351+1,0)&amp;" "&amp;$C383),
IF($D383="Höchstens",
           IF(COUNTIF(Dienstplan!AC$6:AC$55,$C383)&lt;=VLOOKUP($C383,Besetzung!$B$2:$I$51,AD$351+1,0),"","&gt;"&amp;VLOOKUP($C383,Besetzung!$B$2:$I$51,AD$351+1,0)&amp;" "&amp;$C383),
"sonst")))))</f>
        <v/>
      </c>
      <c r="AE383" s="37" t="str">
        <f>IF($C383="","",
IF(AE$352&lt;&gt;"",IF($D383="Genau",
           IF(COUNTIF(Dienstplan!AD$6:AD$55,$C383)=VLOOKUP($C383,Besetzung!$B$2:$I$51,$F$24,0),"","&lt;&gt;"&amp;VLOOKUP($C383,Besetzung!$B$2:$I$51,$F$24,0)&amp;" "&amp;$C383),
IF($D383="Mindestens",
           IF(COUNTIF(Dienstplan!AD$6:AD$55,$C383)&gt;=VLOOKUP($C383,Besetzung!$B$2:$I$51,$F$24,0),"","&lt;"&amp;VLOOKUP($C383,Besetzung!$B$2:$I$51,$F$24,0)&amp;" "&amp;$C383),
IF($D383="Höchstens",
           IF(COUNTIF(Dienstplan!AD$6:AD$55,$C383)&lt;=VLOOKUP($C383,Besetzung!$B$2:$I$51,$F$24,0),"","&gt;"&amp;VLOOKUP($C383,Besetzung!$B$2:$I$51,$F$24,0)&amp;" "&amp;$C383),
"sonst"))),
IF($D383="Genau",
           IF(COUNTIF(Dienstplan!AD$6:AD$55,$C383)=VLOOKUP($C383,Besetzung!$B$2:$I$51,AE$351+1,0),"","&lt;&gt;"&amp;VLOOKUP($C383,Besetzung!$B$2:$I$51,AE$351+1,0)&amp;" "&amp;$C383),
IF($D383="Mindestens",
           IF(COUNTIF(Dienstplan!AD$6:AD$55,$C383)&gt;=VLOOKUP($C383,Besetzung!$B$2:$I$51,AE$351+1,0),"","&lt;"&amp;VLOOKUP($C383,Besetzung!$B$2:$I$51,AE$351+1,0)&amp;" "&amp;$C383),
IF($D383="Höchstens",
           IF(COUNTIF(Dienstplan!AD$6:AD$55,$C383)&lt;=VLOOKUP($C383,Besetzung!$B$2:$I$51,AE$351+1,0),"","&gt;"&amp;VLOOKUP($C383,Besetzung!$B$2:$I$51,AE$351+1,0)&amp;" "&amp;$C383),
"sonst")))))</f>
        <v/>
      </c>
      <c r="AF383" s="37" t="str">
        <f>IF($C383="","",
IF(AF$352&lt;&gt;"",IF($D383="Genau",
           IF(COUNTIF(Dienstplan!AE$6:AE$55,$C383)=VLOOKUP($C383,Besetzung!$B$2:$I$51,$F$24,0),"","&lt;&gt;"&amp;VLOOKUP($C383,Besetzung!$B$2:$I$51,$F$24,0)&amp;" "&amp;$C383),
IF($D383="Mindestens",
           IF(COUNTIF(Dienstplan!AE$6:AE$55,$C383)&gt;=VLOOKUP($C383,Besetzung!$B$2:$I$51,$F$24,0),"","&lt;"&amp;VLOOKUP($C383,Besetzung!$B$2:$I$51,$F$24,0)&amp;" "&amp;$C383),
IF($D383="Höchstens",
           IF(COUNTIF(Dienstplan!AE$6:AE$55,$C383)&lt;=VLOOKUP($C383,Besetzung!$B$2:$I$51,$F$24,0),"","&gt;"&amp;VLOOKUP($C383,Besetzung!$B$2:$I$51,$F$24,0)&amp;" "&amp;$C383),
"sonst"))),
IF($D383="Genau",
           IF(COUNTIF(Dienstplan!AE$6:AE$55,$C383)=VLOOKUP($C383,Besetzung!$B$2:$I$51,AF$351+1,0),"","&lt;&gt;"&amp;VLOOKUP($C383,Besetzung!$B$2:$I$51,AF$351+1,0)&amp;" "&amp;$C383),
IF($D383="Mindestens",
           IF(COUNTIF(Dienstplan!AE$6:AE$55,$C383)&gt;=VLOOKUP($C383,Besetzung!$B$2:$I$51,AF$351+1,0),"","&lt;"&amp;VLOOKUP($C383,Besetzung!$B$2:$I$51,AF$351+1,0)&amp;" "&amp;$C383),
IF($D383="Höchstens",
           IF(COUNTIF(Dienstplan!AE$6:AE$55,$C383)&lt;=VLOOKUP($C383,Besetzung!$B$2:$I$51,AF$351+1,0),"","&gt;"&amp;VLOOKUP($C383,Besetzung!$B$2:$I$51,AF$351+1,0)&amp;" "&amp;$C383),
"sonst")))))</f>
        <v/>
      </c>
      <c r="AG383" s="37" t="str">
        <f>IF($C383="","",
IF(AG$352&lt;&gt;"",IF($D383="Genau",
           IF(COUNTIF(Dienstplan!AF$6:AF$55,$C383)=VLOOKUP($C383,Besetzung!$B$2:$I$51,$F$24,0),"","&lt;&gt;"&amp;VLOOKUP($C383,Besetzung!$B$2:$I$51,$F$24,0)&amp;" "&amp;$C383),
IF($D383="Mindestens",
           IF(COUNTIF(Dienstplan!AF$6:AF$55,$C383)&gt;=VLOOKUP($C383,Besetzung!$B$2:$I$51,$F$24,0),"","&lt;"&amp;VLOOKUP($C383,Besetzung!$B$2:$I$51,$F$24,0)&amp;" "&amp;$C383),
IF($D383="Höchstens",
           IF(COUNTIF(Dienstplan!AF$6:AF$55,$C383)&lt;=VLOOKUP($C383,Besetzung!$B$2:$I$51,$F$24,0),"","&gt;"&amp;VLOOKUP($C383,Besetzung!$B$2:$I$51,$F$24,0)&amp;" "&amp;$C383),
"sonst"))),
IF($D383="Genau",
           IF(COUNTIF(Dienstplan!AF$6:AF$55,$C383)=VLOOKUP($C383,Besetzung!$B$2:$I$51,AG$351+1,0),"","&lt;&gt;"&amp;VLOOKUP($C383,Besetzung!$B$2:$I$51,AG$351+1,0)&amp;" "&amp;$C383),
IF($D383="Mindestens",
           IF(COUNTIF(Dienstplan!AF$6:AF$55,$C383)&gt;=VLOOKUP($C383,Besetzung!$B$2:$I$51,AG$351+1,0),"","&lt;"&amp;VLOOKUP($C383,Besetzung!$B$2:$I$51,AG$351+1,0)&amp;" "&amp;$C383),
IF($D383="Höchstens",
           IF(COUNTIF(Dienstplan!AF$6:AF$55,$C383)&lt;=VLOOKUP($C383,Besetzung!$B$2:$I$51,AG$351+1,0),"","&gt;"&amp;VLOOKUP($C383,Besetzung!$B$2:$I$51,AG$351+1,0)&amp;" "&amp;$C383),
"sonst")))))</f>
        <v/>
      </c>
      <c r="AH383" s="37" t="str">
        <f>IF($C383="","",
IF(AH$352&lt;&gt;"",IF($D383="Genau",
           IF(COUNTIF(Dienstplan!AG$6:AG$55,$C383)=VLOOKUP($C383,Besetzung!$B$2:$I$51,$F$24,0),"","&lt;&gt;"&amp;VLOOKUP($C383,Besetzung!$B$2:$I$51,$F$24,0)&amp;" "&amp;$C383),
IF($D383="Mindestens",
           IF(COUNTIF(Dienstplan!AG$6:AG$55,$C383)&gt;=VLOOKUP($C383,Besetzung!$B$2:$I$51,$F$24,0),"","&lt;"&amp;VLOOKUP($C383,Besetzung!$B$2:$I$51,$F$24,0)&amp;" "&amp;$C383),
IF($D383="Höchstens",
           IF(COUNTIF(Dienstplan!AG$6:AG$55,$C383)&lt;=VLOOKUP($C383,Besetzung!$B$2:$I$51,$F$24,0),"","&gt;"&amp;VLOOKUP($C383,Besetzung!$B$2:$I$51,$F$24,0)&amp;" "&amp;$C383),
"sonst"))),
IF($D383="Genau",
           IF(COUNTIF(Dienstplan!AG$6:AG$55,$C383)=VLOOKUP($C383,Besetzung!$B$2:$I$51,AH$351+1,0),"","&lt;&gt;"&amp;VLOOKUP($C383,Besetzung!$B$2:$I$51,AH$351+1,0)&amp;" "&amp;$C383),
IF($D383="Mindestens",
           IF(COUNTIF(Dienstplan!AG$6:AG$55,$C383)&gt;=VLOOKUP($C383,Besetzung!$B$2:$I$51,AH$351+1,0),"","&lt;"&amp;VLOOKUP($C383,Besetzung!$B$2:$I$51,AH$351+1,0)&amp;" "&amp;$C383),
IF($D383="Höchstens",
           IF(COUNTIF(Dienstplan!AG$6:AG$55,$C383)&lt;=VLOOKUP($C383,Besetzung!$B$2:$I$51,AH$351+1,0),"","&gt;"&amp;VLOOKUP($C383,Besetzung!$B$2:$I$51,AH$351+1,0)&amp;" "&amp;$C383),
"sonst")))))</f>
        <v/>
      </c>
      <c r="AI383" s="37" t="str">
        <f>IF($C383="","",
IF(AI$352&lt;&gt;"",IF($D383="Genau",
           IF(COUNTIF(Dienstplan!AH$6:AH$55,$C383)=VLOOKUP($C383,Besetzung!$B$2:$I$51,$F$24,0),"","&lt;&gt;"&amp;VLOOKUP($C383,Besetzung!$B$2:$I$51,$F$24,0)&amp;" "&amp;$C383),
IF($D383="Mindestens",
           IF(COUNTIF(Dienstplan!AH$6:AH$55,$C383)&gt;=VLOOKUP($C383,Besetzung!$B$2:$I$51,$F$24,0),"","&lt;"&amp;VLOOKUP($C383,Besetzung!$B$2:$I$51,$F$24,0)&amp;" "&amp;$C383),
IF($D383="Höchstens",
           IF(COUNTIF(Dienstplan!AH$6:AH$55,$C383)&lt;=VLOOKUP($C383,Besetzung!$B$2:$I$51,$F$24,0),"","&gt;"&amp;VLOOKUP($C383,Besetzung!$B$2:$I$51,$F$24,0)&amp;" "&amp;$C383),
"sonst"))),
IF($D383="Genau",
           IF(COUNTIF(Dienstplan!AH$6:AH$55,$C383)=VLOOKUP($C383,Besetzung!$B$2:$I$51,AI$351+1,0),"","&lt;&gt;"&amp;VLOOKUP($C383,Besetzung!$B$2:$I$51,AI$351+1,0)&amp;" "&amp;$C383),
IF($D383="Mindestens",
           IF(COUNTIF(Dienstplan!AH$6:AH$55,$C383)&gt;=VLOOKUP($C383,Besetzung!$B$2:$I$51,AI$351+1,0),"","&lt;"&amp;VLOOKUP($C383,Besetzung!$B$2:$I$51,AI$351+1,0)&amp;" "&amp;$C383),
IF($D383="Höchstens",
           IF(COUNTIF(Dienstplan!AH$6:AH$55,$C383)&lt;=VLOOKUP($C383,Besetzung!$B$2:$I$51,AI$351+1,0),"","&gt;"&amp;VLOOKUP($C383,Besetzung!$B$2:$I$51,AI$351+1,0)&amp;" "&amp;$C383),
"sonst")))))</f>
        <v/>
      </c>
      <c r="AJ383" s="37" t="str">
        <f>IF($C383="","",
IF(AJ$352&lt;&gt;"",IF($D383="Genau",
           IF(COUNTIF(Dienstplan!AI$6:AI$55,$C383)=VLOOKUP($C383,Besetzung!$B$2:$I$51,$F$24,0),"","&lt;&gt;"&amp;VLOOKUP($C383,Besetzung!$B$2:$I$51,$F$24,0)&amp;" "&amp;$C383),
IF($D383="Mindestens",
           IF(COUNTIF(Dienstplan!AI$6:AI$55,$C383)&gt;=VLOOKUP($C383,Besetzung!$B$2:$I$51,$F$24,0),"","&lt;"&amp;VLOOKUP($C383,Besetzung!$B$2:$I$51,$F$24,0)&amp;" "&amp;$C383),
IF($D383="Höchstens",
           IF(COUNTIF(Dienstplan!AI$6:AI$55,$C383)&lt;=VLOOKUP($C383,Besetzung!$B$2:$I$51,$F$24,0),"","&gt;"&amp;VLOOKUP($C383,Besetzung!$B$2:$I$51,$F$24,0)&amp;" "&amp;$C383),
"sonst"))),
IF($D383="Genau",
           IF(COUNTIF(Dienstplan!AI$6:AI$55,$C383)=VLOOKUP($C383,Besetzung!$B$2:$I$51,AJ$351+1,0),"","&lt;&gt;"&amp;VLOOKUP($C383,Besetzung!$B$2:$I$51,AJ$351+1,0)&amp;" "&amp;$C383),
IF($D383="Mindestens",
           IF(COUNTIF(Dienstplan!AI$6:AI$55,$C383)&gt;=VLOOKUP($C383,Besetzung!$B$2:$I$51,AJ$351+1,0),"","&lt;"&amp;VLOOKUP($C383,Besetzung!$B$2:$I$51,AJ$351+1,0)&amp;" "&amp;$C383),
IF($D383="Höchstens",
           IF(COUNTIF(Dienstplan!AI$6:AI$55,$C383)&lt;=VLOOKUP($C383,Besetzung!$B$2:$I$51,AJ$351+1,0),"","&gt;"&amp;VLOOKUP($C383,Besetzung!$B$2:$I$51,AJ$351+1,0)&amp;" "&amp;$C383),
"sonst")))))</f>
        <v/>
      </c>
      <c r="AK383" s="32" t="str">
        <f>IF($C383="","",
IF(AK$352&lt;&gt;"",IF($D383="Genau",
           IF(COUNTIF(Dienstplan!AJ$6:AJ$55,$C383)=VLOOKUP($C383,Besetzung!$B$2:$I$51,$F$24,0),"","&lt;&gt;"&amp;VLOOKUP($C383,Besetzung!$B$2:$I$51,$F$24,0)&amp;" "&amp;$C383),
IF($D383="Mindestens",
           IF(COUNTIF(Dienstplan!AJ$6:AJ$55,$C383)&gt;=VLOOKUP($C383,Besetzung!$B$2:$I$51,$F$24,0),"","&lt;"&amp;VLOOKUP($C383,Besetzung!$B$2:$I$51,$F$24,0)&amp;" "&amp;$C383),
IF($D383="Höchstens",
           IF(COUNTIF(Dienstplan!AJ$6:AJ$55,$C383)&lt;=VLOOKUP($C383,Besetzung!$B$2:$I$51,$F$24,0),"","&gt;"&amp;VLOOKUP($C383,Besetzung!$B$2:$I$51,$F$24,0)&amp;" "&amp;$C383),
"sonst"))),
IF($D383="Genau",
           IF(COUNTIF(Dienstplan!AJ$6:AJ$55,$C383)=VLOOKUP($C383,Besetzung!$B$2:$I$51,AK$351+1,0),"","&lt;&gt;"&amp;VLOOKUP($C383,Besetzung!$B$2:$I$51,AK$351+1,0)&amp;" "&amp;$C383),
IF($D383="Mindestens",
           IF(COUNTIF(Dienstplan!AJ$6:AJ$55,$C383)&gt;=VLOOKUP($C383,Besetzung!$B$2:$I$51,AK$351+1,0),"","&lt;"&amp;VLOOKUP($C383,Besetzung!$B$2:$I$51,AK$351+1,0)&amp;" "&amp;$C383),
IF($D383="Höchstens",
           IF(COUNTIF(Dienstplan!AJ$6:AJ$55,$C383)&lt;=VLOOKUP($C383,Besetzung!$B$2:$I$51,AK$351+1,0),"","&gt;"&amp;VLOOKUP($C383,Besetzung!$B$2:$I$51,AK$351+1,0)&amp;" "&amp;$C383),
"sonst")))))</f>
        <v/>
      </c>
    </row>
    <row r="384" spans="1:37" x14ac:dyDescent="0.25">
      <c r="A384" s="82" t="str">
        <f>IF(Feiertage!D234&lt;&gt;"",Feiertage!B234,"")</f>
        <v/>
      </c>
      <c r="C384" s="31" t="str">
        <f>Besetzung!B32</f>
        <v/>
      </c>
      <c r="D384">
        <f>Besetzung!J32</f>
        <v>0</v>
      </c>
      <c r="G384" s="31" t="str">
        <f>IF($C384="","",
IF(G$352&lt;&gt;"",IF($D384="Genau",
           IF(COUNTIF(Dienstplan!F$6:F$55,$C384)=VLOOKUP($C384,Besetzung!$B$2:$I$51,$F$24,0),"","&lt;&gt;"&amp;VLOOKUP($C384,Besetzung!$B$2:$I$51,$F$24,0)&amp;" "&amp;$C384),
IF($D384="Mindestens",
           IF(COUNTIF(Dienstplan!F$6:F$55,$C384)&gt;=VLOOKUP($C384,Besetzung!$B$2:$I$51,$F$24,0),"","&lt;"&amp;VLOOKUP($C384,Besetzung!$B$2:$I$51,$F$24,0)&amp;" "&amp;$C384),
IF($D384="Höchstens",
           IF(COUNTIF(Dienstplan!F$6:F$55,$C384)&lt;=VLOOKUP($C384,Besetzung!$B$2:$I$51,$F$24,0),"","&gt;"&amp;VLOOKUP($C384,Besetzung!$B$2:$I$51,$F$24,0)&amp;" "&amp;$C384),
"sonst"))),
IF($D384="Genau",
           IF(COUNTIF(Dienstplan!F$6:F$55,$C384)=VLOOKUP($C384,Besetzung!$B$2:$I$51,G$351+1,0),"","&lt;&gt;"&amp;VLOOKUP($C384,Besetzung!$B$2:$I$51,G$351+1,0)&amp;" "&amp;$C384),
IF($D384="Mindestens",
           IF(COUNTIF(Dienstplan!F$6:F$55,$C384)&gt;=VLOOKUP($C384,Besetzung!$B$2:$I$51,G$351+1,0),"","&lt;"&amp;VLOOKUP($C384,Besetzung!$B$2:$I$51,G$351+1,0)&amp;" "&amp;$C384),
IF($D384="Höchstens",
           IF(COUNTIF(Dienstplan!F$6:F$55,$C384)&lt;=VLOOKUP($C384,Besetzung!$B$2:$I$51,G$351+1,0),"","&gt;"&amp;VLOOKUP($C384,Besetzung!$B$2:$I$51,G$351+1,0)&amp;" "&amp;$C384),
"sonst")))))</f>
        <v/>
      </c>
      <c r="H384" s="37" t="str">
        <f>IF($C384="","",
IF(H$352&lt;&gt;"",IF($D384="Genau",
           IF(COUNTIF(Dienstplan!G$6:G$55,$C384)=VLOOKUP($C384,Besetzung!$B$2:$I$51,$F$24,0),"","&lt;&gt;"&amp;VLOOKUP($C384,Besetzung!$B$2:$I$51,$F$24,0)&amp;" "&amp;$C384),
IF($D384="Mindestens",
           IF(COUNTIF(Dienstplan!G$6:G$55,$C384)&gt;=VLOOKUP($C384,Besetzung!$B$2:$I$51,$F$24,0),"","&lt;"&amp;VLOOKUP($C384,Besetzung!$B$2:$I$51,$F$24,0)&amp;" "&amp;$C384),
IF($D384="Höchstens",
           IF(COUNTIF(Dienstplan!G$6:G$55,$C384)&lt;=VLOOKUP($C384,Besetzung!$B$2:$I$51,$F$24,0),"","&gt;"&amp;VLOOKUP($C384,Besetzung!$B$2:$I$51,$F$24,0)&amp;" "&amp;$C384),
"sonst"))),
IF($D384="Genau",
           IF(COUNTIF(Dienstplan!G$6:G$55,$C384)=VLOOKUP($C384,Besetzung!$B$2:$I$51,H$351+1,0),"","&lt;&gt;"&amp;VLOOKUP($C384,Besetzung!$B$2:$I$51,H$351+1,0)&amp;" "&amp;$C384),
IF($D384="Mindestens",
           IF(COUNTIF(Dienstplan!G$6:G$55,$C384)&gt;=VLOOKUP($C384,Besetzung!$B$2:$I$51,H$351+1,0),"","&lt;"&amp;VLOOKUP($C384,Besetzung!$B$2:$I$51,H$351+1,0)&amp;" "&amp;$C384),
IF($D384="Höchstens",
           IF(COUNTIF(Dienstplan!G$6:G$55,$C384)&lt;=VLOOKUP($C384,Besetzung!$B$2:$I$51,H$351+1,0),"","&gt;"&amp;VLOOKUP($C384,Besetzung!$B$2:$I$51,H$351+1,0)&amp;" "&amp;$C384),
"sonst")))))</f>
        <v/>
      </c>
      <c r="I384" s="37" t="str">
        <f>IF($C384="","",
IF(I$352&lt;&gt;"",IF($D384="Genau",
           IF(COUNTIF(Dienstplan!H$6:H$55,$C384)=VLOOKUP($C384,Besetzung!$B$2:$I$51,$F$24,0),"","&lt;&gt;"&amp;VLOOKUP($C384,Besetzung!$B$2:$I$51,$F$24,0)&amp;" "&amp;$C384),
IF($D384="Mindestens",
           IF(COUNTIF(Dienstplan!H$6:H$55,$C384)&gt;=VLOOKUP($C384,Besetzung!$B$2:$I$51,$F$24,0),"","&lt;"&amp;VLOOKUP($C384,Besetzung!$B$2:$I$51,$F$24,0)&amp;" "&amp;$C384),
IF($D384="Höchstens",
           IF(COUNTIF(Dienstplan!H$6:H$55,$C384)&lt;=VLOOKUP($C384,Besetzung!$B$2:$I$51,$F$24,0),"","&gt;"&amp;VLOOKUP($C384,Besetzung!$B$2:$I$51,$F$24,0)&amp;" "&amp;$C384),
"sonst"))),
IF($D384="Genau",
           IF(COUNTIF(Dienstplan!H$6:H$55,$C384)=VLOOKUP($C384,Besetzung!$B$2:$I$51,I$351+1,0),"","&lt;&gt;"&amp;VLOOKUP($C384,Besetzung!$B$2:$I$51,I$351+1,0)&amp;" "&amp;$C384),
IF($D384="Mindestens",
           IF(COUNTIF(Dienstplan!H$6:H$55,$C384)&gt;=VLOOKUP($C384,Besetzung!$B$2:$I$51,I$351+1,0),"","&lt;"&amp;VLOOKUP($C384,Besetzung!$B$2:$I$51,I$351+1,0)&amp;" "&amp;$C384),
IF($D384="Höchstens",
           IF(COUNTIF(Dienstplan!H$6:H$55,$C384)&lt;=VLOOKUP($C384,Besetzung!$B$2:$I$51,I$351+1,0),"","&gt;"&amp;VLOOKUP($C384,Besetzung!$B$2:$I$51,I$351+1,0)&amp;" "&amp;$C384),
"sonst")))))</f>
        <v/>
      </c>
      <c r="J384" s="37" t="str">
        <f>IF($C384="","",
IF(J$352&lt;&gt;"",IF($D384="Genau",
           IF(COUNTIF(Dienstplan!I$6:I$55,$C384)=VLOOKUP($C384,Besetzung!$B$2:$I$51,$F$24,0),"","&lt;&gt;"&amp;VLOOKUP($C384,Besetzung!$B$2:$I$51,$F$24,0)&amp;" "&amp;$C384),
IF($D384="Mindestens",
           IF(COUNTIF(Dienstplan!I$6:I$55,$C384)&gt;=VLOOKUP($C384,Besetzung!$B$2:$I$51,$F$24,0),"","&lt;"&amp;VLOOKUP($C384,Besetzung!$B$2:$I$51,$F$24,0)&amp;" "&amp;$C384),
IF($D384="Höchstens",
           IF(COUNTIF(Dienstplan!I$6:I$55,$C384)&lt;=VLOOKUP($C384,Besetzung!$B$2:$I$51,$F$24,0),"","&gt;"&amp;VLOOKUP($C384,Besetzung!$B$2:$I$51,$F$24,0)&amp;" "&amp;$C384),
"sonst"))),
IF($D384="Genau",
           IF(COUNTIF(Dienstplan!I$6:I$55,$C384)=VLOOKUP($C384,Besetzung!$B$2:$I$51,J$351+1,0),"","&lt;&gt;"&amp;VLOOKUP($C384,Besetzung!$B$2:$I$51,J$351+1,0)&amp;" "&amp;$C384),
IF($D384="Mindestens",
           IF(COUNTIF(Dienstplan!I$6:I$55,$C384)&gt;=VLOOKUP($C384,Besetzung!$B$2:$I$51,J$351+1,0),"","&lt;"&amp;VLOOKUP($C384,Besetzung!$B$2:$I$51,J$351+1,0)&amp;" "&amp;$C384),
IF($D384="Höchstens",
           IF(COUNTIF(Dienstplan!I$6:I$55,$C384)&lt;=VLOOKUP($C384,Besetzung!$B$2:$I$51,J$351+1,0),"","&gt;"&amp;VLOOKUP($C384,Besetzung!$B$2:$I$51,J$351+1,0)&amp;" "&amp;$C384),
"sonst")))))</f>
        <v/>
      </c>
      <c r="K384" s="37" t="str">
        <f>IF($C384="","",
IF(K$352&lt;&gt;"",IF($D384="Genau",
           IF(COUNTIF(Dienstplan!J$6:J$55,$C384)=VLOOKUP($C384,Besetzung!$B$2:$I$51,$F$24,0),"","&lt;&gt;"&amp;VLOOKUP($C384,Besetzung!$B$2:$I$51,$F$24,0)&amp;" "&amp;$C384),
IF($D384="Mindestens",
           IF(COUNTIF(Dienstplan!J$6:J$55,$C384)&gt;=VLOOKUP($C384,Besetzung!$B$2:$I$51,$F$24,0),"","&lt;"&amp;VLOOKUP($C384,Besetzung!$B$2:$I$51,$F$24,0)&amp;" "&amp;$C384),
IF($D384="Höchstens",
           IF(COUNTIF(Dienstplan!J$6:J$55,$C384)&lt;=VLOOKUP($C384,Besetzung!$B$2:$I$51,$F$24,0),"","&gt;"&amp;VLOOKUP($C384,Besetzung!$B$2:$I$51,$F$24,0)&amp;" "&amp;$C384),
"sonst"))),
IF($D384="Genau",
           IF(COUNTIF(Dienstplan!J$6:J$55,$C384)=VLOOKUP($C384,Besetzung!$B$2:$I$51,K$351+1,0),"","&lt;&gt;"&amp;VLOOKUP($C384,Besetzung!$B$2:$I$51,K$351+1,0)&amp;" "&amp;$C384),
IF($D384="Mindestens",
           IF(COUNTIF(Dienstplan!J$6:J$55,$C384)&gt;=VLOOKUP($C384,Besetzung!$B$2:$I$51,K$351+1,0),"","&lt;"&amp;VLOOKUP($C384,Besetzung!$B$2:$I$51,K$351+1,0)&amp;" "&amp;$C384),
IF($D384="Höchstens",
           IF(COUNTIF(Dienstplan!J$6:J$55,$C384)&lt;=VLOOKUP($C384,Besetzung!$B$2:$I$51,K$351+1,0),"","&gt;"&amp;VLOOKUP($C384,Besetzung!$B$2:$I$51,K$351+1,0)&amp;" "&amp;$C384),
"sonst")))))</f>
        <v/>
      </c>
      <c r="L384" s="37" t="str">
        <f>IF($C384="","",
IF(L$352&lt;&gt;"",IF($D384="Genau",
           IF(COUNTIF(Dienstplan!K$6:K$55,$C384)=VLOOKUP($C384,Besetzung!$B$2:$I$51,$F$24,0),"","&lt;&gt;"&amp;VLOOKUP($C384,Besetzung!$B$2:$I$51,$F$24,0)&amp;" "&amp;$C384),
IF($D384="Mindestens",
           IF(COUNTIF(Dienstplan!K$6:K$55,$C384)&gt;=VLOOKUP($C384,Besetzung!$B$2:$I$51,$F$24,0),"","&lt;"&amp;VLOOKUP($C384,Besetzung!$B$2:$I$51,$F$24,0)&amp;" "&amp;$C384),
IF($D384="Höchstens",
           IF(COUNTIF(Dienstplan!K$6:K$55,$C384)&lt;=VLOOKUP($C384,Besetzung!$B$2:$I$51,$F$24,0),"","&gt;"&amp;VLOOKUP($C384,Besetzung!$B$2:$I$51,$F$24,0)&amp;" "&amp;$C384),
"sonst"))),
IF($D384="Genau",
           IF(COUNTIF(Dienstplan!K$6:K$55,$C384)=VLOOKUP($C384,Besetzung!$B$2:$I$51,L$351+1,0),"","&lt;&gt;"&amp;VLOOKUP($C384,Besetzung!$B$2:$I$51,L$351+1,0)&amp;" "&amp;$C384),
IF($D384="Mindestens",
           IF(COUNTIF(Dienstplan!K$6:K$55,$C384)&gt;=VLOOKUP($C384,Besetzung!$B$2:$I$51,L$351+1,0),"","&lt;"&amp;VLOOKUP($C384,Besetzung!$B$2:$I$51,L$351+1,0)&amp;" "&amp;$C384),
IF($D384="Höchstens",
           IF(COUNTIF(Dienstplan!K$6:K$55,$C384)&lt;=VLOOKUP($C384,Besetzung!$B$2:$I$51,L$351+1,0),"","&gt;"&amp;VLOOKUP($C384,Besetzung!$B$2:$I$51,L$351+1,0)&amp;" "&amp;$C384),
"sonst")))))</f>
        <v/>
      </c>
      <c r="M384" s="37" t="str">
        <f>IF($C384="","",
IF(M$352&lt;&gt;"",IF($D384="Genau",
           IF(COUNTIF(Dienstplan!L$6:L$55,$C384)=VLOOKUP($C384,Besetzung!$B$2:$I$51,$F$24,0),"","&lt;&gt;"&amp;VLOOKUP($C384,Besetzung!$B$2:$I$51,$F$24,0)&amp;" "&amp;$C384),
IF($D384="Mindestens",
           IF(COUNTIF(Dienstplan!L$6:L$55,$C384)&gt;=VLOOKUP($C384,Besetzung!$B$2:$I$51,$F$24,0),"","&lt;"&amp;VLOOKUP($C384,Besetzung!$B$2:$I$51,$F$24,0)&amp;" "&amp;$C384),
IF($D384="Höchstens",
           IF(COUNTIF(Dienstplan!L$6:L$55,$C384)&lt;=VLOOKUP($C384,Besetzung!$B$2:$I$51,$F$24,0),"","&gt;"&amp;VLOOKUP($C384,Besetzung!$B$2:$I$51,$F$24,0)&amp;" "&amp;$C384),
"sonst"))),
IF($D384="Genau",
           IF(COUNTIF(Dienstplan!L$6:L$55,$C384)=VLOOKUP($C384,Besetzung!$B$2:$I$51,M$351+1,0),"","&lt;&gt;"&amp;VLOOKUP($C384,Besetzung!$B$2:$I$51,M$351+1,0)&amp;" "&amp;$C384),
IF($D384="Mindestens",
           IF(COUNTIF(Dienstplan!L$6:L$55,$C384)&gt;=VLOOKUP($C384,Besetzung!$B$2:$I$51,M$351+1,0),"","&lt;"&amp;VLOOKUP($C384,Besetzung!$B$2:$I$51,M$351+1,0)&amp;" "&amp;$C384),
IF($D384="Höchstens",
           IF(COUNTIF(Dienstplan!L$6:L$55,$C384)&lt;=VLOOKUP($C384,Besetzung!$B$2:$I$51,M$351+1,0),"","&gt;"&amp;VLOOKUP($C384,Besetzung!$B$2:$I$51,M$351+1,0)&amp;" "&amp;$C384),
"sonst")))))</f>
        <v/>
      </c>
      <c r="N384" s="37" t="str">
        <f>IF($C384="","",
IF(N$352&lt;&gt;"",IF($D384="Genau",
           IF(COUNTIF(Dienstplan!M$6:M$55,$C384)=VLOOKUP($C384,Besetzung!$B$2:$I$51,$F$24,0),"","&lt;&gt;"&amp;VLOOKUP($C384,Besetzung!$B$2:$I$51,$F$24,0)&amp;" "&amp;$C384),
IF($D384="Mindestens",
           IF(COUNTIF(Dienstplan!M$6:M$55,$C384)&gt;=VLOOKUP($C384,Besetzung!$B$2:$I$51,$F$24,0),"","&lt;"&amp;VLOOKUP($C384,Besetzung!$B$2:$I$51,$F$24,0)&amp;" "&amp;$C384),
IF($D384="Höchstens",
           IF(COUNTIF(Dienstplan!M$6:M$55,$C384)&lt;=VLOOKUP($C384,Besetzung!$B$2:$I$51,$F$24,0),"","&gt;"&amp;VLOOKUP($C384,Besetzung!$B$2:$I$51,$F$24,0)&amp;" "&amp;$C384),
"sonst"))),
IF($D384="Genau",
           IF(COUNTIF(Dienstplan!M$6:M$55,$C384)=VLOOKUP($C384,Besetzung!$B$2:$I$51,N$351+1,0),"","&lt;&gt;"&amp;VLOOKUP($C384,Besetzung!$B$2:$I$51,N$351+1,0)&amp;" "&amp;$C384),
IF($D384="Mindestens",
           IF(COUNTIF(Dienstplan!M$6:M$55,$C384)&gt;=VLOOKUP($C384,Besetzung!$B$2:$I$51,N$351+1,0),"","&lt;"&amp;VLOOKUP($C384,Besetzung!$B$2:$I$51,N$351+1,0)&amp;" "&amp;$C384),
IF($D384="Höchstens",
           IF(COUNTIF(Dienstplan!M$6:M$55,$C384)&lt;=VLOOKUP($C384,Besetzung!$B$2:$I$51,N$351+1,0),"","&gt;"&amp;VLOOKUP($C384,Besetzung!$B$2:$I$51,N$351+1,0)&amp;" "&amp;$C384),
"sonst")))))</f>
        <v/>
      </c>
      <c r="O384" s="37" t="str">
        <f>IF($C384="","",
IF(O$352&lt;&gt;"",IF($D384="Genau",
           IF(COUNTIF(Dienstplan!N$6:N$55,$C384)=VLOOKUP($C384,Besetzung!$B$2:$I$51,$F$24,0),"","&lt;&gt;"&amp;VLOOKUP($C384,Besetzung!$B$2:$I$51,$F$24,0)&amp;" "&amp;$C384),
IF($D384="Mindestens",
           IF(COUNTIF(Dienstplan!N$6:N$55,$C384)&gt;=VLOOKUP($C384,Besetzung!$B$2:$I$51,$F$24,0),"","&lt;"&amp;VLOOKUP($C384,Besetzung!$B$2:$I$51,$F$24,0)&amp;" "&amp;$C384),
IF($D384="Höchstens",
           IF(COUNTIF(Dienstplan!N$6:N$55,$C384)&lt;=VLOOKUP($C384,Besetzung!$B$2:$I$51,$F$24,0),"","&gt;"&amp;VLOOKUP($C384,Besetzung!$B$2:$I$51,$F$24,0)&amp;" "&amp;$C384),
"sonst"))),
IF($D384="Genau",
           IF(COUNTIF(Dienstplan!N$6:N$55,$C384)=VLOOKUP($C384,Besetzung!$B$2:$I$51,O$351+1,0),"","&lt;&gt;"&amp;VLOOKUP($C384,Besetzung!$B$2:$I$51,O$351+1,0)&amp;" "&amp;$C384),
IF($D384="Mindestens",
           IF(COUNTIF(Dienstplan!N$6:N$55,$C384)&gt;=VLOOKUP($C384,Besetzung!$B$2:$I$51,O$351+1,0),"","&lt;"&amp;VLOOKUP($C384,Besetzung!$B$2:$I$51,O$351+1,0)&amp;" "&amp;$C384),
IF($D384="Höchstens",
           IF(COUNTIF(Dienstplan!N$6:N$55,$C384)&lt;=VLOOKUP($C384,Besetzung!$B$2:$I$51,O$351+1,0),"","&gt;"&amp;VLOOKUP($C384,Besetzung!$B$2:$I$51,O$351+1,0)&amp;" "&amp;$C384),
"sonst")))))</f>
        <v/>
      </c>
      <c r="P384" s="37" t="str">
        <f>IF($C384="","",
IF(P$352&lt;&gt;"",IF($D384="Genau",
           IF(COUNTIF(Dienstplan!O$6:O$55,$C384)=VLOOKUP($C384,Besetzung!$B$2:$I$51,$F$24,0),"","&lt;&gt;"&amp;VLOOKUP($C384,Besetzung!$B$2:$I$51,$F$24,0)&amp;" "&amp;$C384),
IF($D384="Mindestens",
           IF(COUNTIF(Dienstplan!O$6:O$55,$C384)&gt;=VLOOKUP($C384,Besetzung!$B$2:$I$51,$F$24,0),"","&lt;"&amp;VLOOKUP($C384,Besetzung!$B$2:$I$51,$F$24,0)&amp;" "&amp;$C384),
IF($D384="Höchstens",
           IF(COUNTIF(Dienstplan!O$6:O$55,$C384)&lt;=VLOOKUP($C384,Besetzung!$B$2:$I$51,$F$24,0),"","&gt;"&amp;VLOOKUP($C384,Besetzung!$B$2:$I$51,$F$24,0)&amp;" "&amp;$C384),
"sonst"))),
IF($D384="Genau",
           IF(COUNTIF(Dienstplan!O$6:O$55,$C384)=VLOOKUP($C384,Besetzung!$B$2:$I$51,P$351+1,0),"","&lt;&gt;"&amp;VLOOKUP($C384,Besetzung!$B$2:$I$51,P$351+1,0)&amp;" "&amp;$C384),
IF($D384="Mindestens",
           IF(COUNTIF(Dienstplan!O$6:O$55,$C384)&gt;=VLOOKUP($C384,Besetzung!$B$2:$I$51,P$351+1,0),"","&lt;"&amp;VLOOKUP($C384,Besetzung!$B$2:$I$51,P$351+1,0)&amp;" "&amp;$C384),
IF($D384="Höchstens",
           IF(COUNTIF(Dienstplan!O$6:O$55,$C384)&lt;=VLOOKUP($C384,Besetzung!$B$2:$I$51,P$351+1,0),"","&gt;"&amp;VLOOKUP($C384,Besetzung!$B$2:$I$51,P$351+1,0)&amp;" "&amp;$C384),
"sonst")))))</f>
        <v/>
      </c>
      <c r="Q384" s="37" t="str">
        <f>IF($C384="","",
IF(Q$352&lt;&gt;"",IF($D384="Genau",
           IF(COUNTIF(Dienstplan!P$6:P$55,$C384)=VLOOKUP($C384,Besetzung!$B$2:$I$51,$F$24,0),"","&lt;&gt;"&amp;VLOOKUP($C384,Besetzung!$B$2:$I$51,$F$24,0)&amp;" "&amp;$C384),
IF($D384="Mindestens",
           IF(COUNTIF(Dienstplan!P$6:P$55,$C384)&gt;=VLOOKUP($C384,Besetzung!$B$2:$I$51,$F$24,0),"","&lt;"&amp;VLOOKUP($C384,Besetzung!$B$2:$I$51,$F$24,0)&amp;" "&amp;$C384),
IF($D384="Höchstens",
           IF(COUNTIF(Dienstplan!P$6:P$55,$C384)&lt;=VLOOKUP($C384,Besetzung!$B$2:$I$51,$F$24,0),"","&gt;"&amp;VLOOKUP($C384,Besetzung!$B$2:$I$51,$F$24,0)&amp;" "&amp;$C384),
"sonst"))),
IF($D384="Genau",
           IF(COUNTIF(Dienstplan!P$6:P$55,$C384)=VLOOKUP($C384,Besetzung!$B$2:$I$51,Q$351+1,0),"","&lt;&gt;"&amp;VLOOKUP($C384,Besetzung!$B$2:$I$51,Q$351+1,0)&amp;" "&amp;$C384),
IF($D384="Mindestens",
           IF(COUNTIF(Dienstplan!P$6:P$55,$C384)&gt;=VLOOKUP($C384,Besetzung!$B$2:$I$51,Q$351+1,0),"","&lt;"&amp;VLOOKUP($C384,Besetzung!$B$2:$I$51,Q$351+1,0)&amp;" "&amp;$C384),
IF($D384="Höchstens",
           IF(COUNTIF(Dienstplan!P$6:P$55,$C384)&lt;=VLOOKUP($C384,Besetzung!$B$2:$I$51,Q$351+1,0),"","&gt;"&amp;VLOOKUP($C384,Besetzung!$B$2:$I$51,Q$351+1,0)&amp;" "&amp;$C384),
"sonst")))))</f>
        <v/>
      </c>
      <c r="R384" s="37" t="str">
        <f>IF($C384="","",
IF(R$352&lt;&gt;"",IF($D384="Genau",
           IF(COUNTIF(Dienstplan!Q$6:Q$55,$C384)=VLOOKUP($C384,Besetzung!$B$2:$I$51,$F$24,0),"","&lt;&gt;"&amp;VLOOKUP($C384,Besetzung!$B$2:$I$51,$F$24,0)&amp;" "&amp;$C384),
IF($D384="Mindestens",
           IF(COUNTIF(Dienstplan!Q$6:Q$55,$C384)&gt;=VLOOKUP($C384,Besetzung!$B$2:$I$51,$F$24,0),"","&lt;"&amp;VLOOKUP($C384,Besetzung!$B$2:$I$51,$F$24,0)&amp;" "&amp;$C384),
IF($D384="Höchstens",
           IF(COUNTIF(Dienstplan!Q$6:Q$55,$C384)&lt;=VLOOKUP($C384,Besetzung!$B$2:$I$51,$F$24,0),"","&gt;"&amp;VLOOKUP($C384,Besetzung!$B$2:$I$51,$F$24,0)&amp;" "&amp;$C384),
"sonst"))),
IF($D384="Genau",
           IF(COUNTIF(Dienstplan!Q$6:Q$55,$C384)=VLOOKUP($C384,Besetzung!$B$2:$I$51,R$351+1,0),"","&lt;&gt;"&amp;VLOOKUP($C384,Besetzung!$B$2:$I$51,R$351+1,0)&amp;" "&amp;$C384),
IF($D384="Mindestens",
           IF(COUNTIF(Dienstplan!Q$6:Q$55,$C384)&gt;=VLOOKUP($C384,Besetzung!$B$2:$I$51,R$351+1,0),"","&lt;"&amp;VLOOKUP($C384,Besetzung!$B$2:$I$51,R$351+1,0)&amp;" "&amp;$C384),
IF($D384="Höchstens",
           IF(COUNTIF(Dienstplan!Q$6:Q$55,$C384)&lt;=VLOOKUP($C384,Besetzung!$B$2:$I$51,R$351+1,0),"","&gt;"&amp;VLOOKUP($C384,Besetzung!$B$2:$I$51,R$351+1,0)&amp;" "&amp;$C384),
"sonst")))))</f>
        <v/>
      </c>
      <c r="S384" s="37" t="str">
        <f>IF($C384="","",
IF(S$352&lt;&gt;"",IF($D384="Genau",
           IF(COUNTIF(Dienstplan!R$6:R$55,$C384)=VLOOKUP($C384,Besetzung!$B$2:$I$51,$F$24,0),"","&lt;&gt;"&amp;VLOOKUP($C384,Besetzung!$B$2:$I$51,$F$24,0)&amp;" "&amp;$C384),
IF($D384="Mindestens",
           IF(COUNTIF(Dienstplan!R$6:R$55,$C384)&gt;=VLOOKUP($C384,Besetzung!$B$2:$I$51,$F$24,0),"","&lt;"&amp;VLOOKUP($C384,Besetzung!$B$2:$I$51,$F$24,0)&amp;" "&amp;$C384),
IF($D384="Höchstens",
           IF(COUNTIF(Dienstplan!R$6:R$55,$C384)&lt;=VLOOKUP($C384,Besetzung!$B$2:$I$51,$F$24,0),"","&gt;"&amp;VLOOKUP($C384,Besetzung!$B$2:$I$51,$F$24,0)&amp;" "&amp;$C384),
"sonst"))),
IF($D384="Genau",
           IF(COUNTIF(Dienstplan!R$6:R$55,$C384)=VLOOKUP($C384,Besetzung!$B$2:$I$51,S$351+1,0),"","&lt;&gt;"&amp;VLOOKUP($C384,Besetzung!$B$2:$I$51,S$351+1,0)&amp;" "&amp;$C384),
IF($D384="Mindestens",
           IF(COUNTIF(Dienstplan!R$6:R$55,$C384)&gt;=VLOOKUP($C384,Besetzung!$B$2:$I$51,S$351+1,0),"","&lt;"&amp;VLOOKUP($C384,Besetzung!$B$2:$I$51,S$351+1,0)&amp;" "&amp;$C384),
IF($D384="Höchstens",
           IF(COUNTIF(Dienstplan!R$6:R$55,$C384)&lt;=VLOOKUP($C384,Besetzung!$B$2:$I$51,S$351+1,0),"","&gt;"&amp;VLOOKUP($C384,Besetzung!$B$2:$I$51,S$351+1,0)&amp;" "&amp;$C384),
"sonst")))))</f>
        <v/>
      </c>
      <c r="T384" s="37" t="str">
        <f>IF($C384="","",
IF(T$352&lt;&gt;"",IF($D384="Genau",
           IF(COUNTIF(Dienstplan!S$6:S$55,$C384)=VLOOKUP($C384,Besetzung!$B$2:$I$51,$F$24,0),"","&lt;&gt;"&amp;VLOOKUP($C384,Besetzung!$B$2:$I$51,$F$24,0)&amp;" "&amp;$C384),
IF($D384="Mindestens",
           IF(COUNTIF(Dienstplan!S$6:S$55,$C384)&gt;=VLOOKUP($C384,Besetzung!$B$2:$I$51,$F$24,0),"","&lt;"&amp;VLOOKUP($C384,Besetzung!$B$2:$I$51,$F$24,0)&amp;" "&amp;$C384),
IF($D384="Höchstens",
           IF(COUNTIF(Dienstplan!S$6:S$55,$C384)&lt;=VLOOKUP($C384,Besetzung!$B$2:$I$51,$F$24,0),"","&gt;"&amp;VLOOKUP($C384,Besetzung!$B$2:$I$51,$F$24,0)&amp;" "&amp;$C384),
"sonst"))),
IF($D384="Genau",
           IF(COUNTIF(Dienstplan!S$6:S$55,$C384)=VLOOKUP($C384,Besetzung!$B$2:$I$51,T$351+1,0),"","&lt;&gt;"&amp;VLOOKUP($C384,Besetzung!$B$2:$I$51,T$351+1,0)&amp;" "&amp;$C384),
IF($D384="Mindestens",
           IF(COUNTIF(Dienstplan!S$6:S$55,$C384)&gt;=VLOOKUP($C384,Besetzung!$B$2:$I$51,T$351+1,0),"","&lt;"&amp;VLOOKUP($C384,Besetzung!$B$2:$I$51,T$351+1,0)&amp;" "&amp;$C384),
IF($D384="Höchstens",
           IF(COUNTIF(Dienstplan!S$6:S$55,$C384)&lt;=VLOOKUP($C384,Besetzung!$B$2:$I$51,T$351+1,0),"","&gt;"&amp;VLOOKUP($C384,Besetzung!$B$2:$I$51,T$351+1,0)&amp;" "&amp;$C384),
"sonst")))))</f>
        <v/>
      </c>
      <c r="U384" s="37" t="str">
        <f>IF($C384="","",
IF(U$352&lt;&gt;"",IF($D384="Genau",
           IF(COUNTIF(Dienstplan!T$6:T$55,$C384)=VLOOKUP($C384,Besetzung!$B$2:$I$51,$F$24,0),"","&lt;&gt;"&amp;VLOOKUP($C384,Besetzung!$B$2:$I$51,$F$24,0)&amp;" "&amp;$C384),
IF($D384="Mindestens",
           IF(COUNTIF(Dienstplan!T$6:T$55,$C384)&gt;=VLOOKUP($C384,Besetzung!$B$2:$I$51,$F$24,0),"","&lt;"&amp;VLOOKUP($C384,Besetzung!$B$2:$I$51,$F$24,0)&amp;" "&amp;$C384),
IF($D384="Höchstens",
           IF(COUNTIF(Dienstplan!T$6:T$55,$C384)&lt;=VLOOKUP($C384,Besetzung!$B$2:$I$51,$F$24,0),"","&gt;"&amp;VLOOKUP($C384,Besetzung!$B$2:$I$51,$F$24,0)&amp;" "&amp;$C384),
"sonst"))),
IF($D384="Genau",
           IF(COUNTIF(Dienstplan!T$6:T$55,$C384)=VLOOKUP($C384,Besetzung!$B$2:$I$51,U$351+1,0),"","&lt;&gt;"&amp;VLOOKUP($C384,Besetzung!$B$2:$I$51,U$351+1,0)&amp;" "&amp;$C384),
IF($D384="Mindestens",
           IF(COUNTIF(Dienstplan!T$6:T$55,$C384)&gt;=VLOOKUP($C384,Besetzung!$B$2:$I$51,U$351+1,0),"","&lt;"&amp;VLOOKUP($C384,Besetzung!$B$2:$I$51,U$351+1,0)&amp;" "&amp;$C384),
IF($D384="Höchstens",
           IF(COUNTIF(Dienstplan!T$6:T$55,$C384)&lt;=VLOOKUP($C384,Besetzung!$B$2:$I$51,U$351+1,0),"","&gt;"&amp;VLOOKUP($C384,Besetzung!$B$2:$I$51,U$351+1,0)&amp;" "&amp;$C384),
"sonst")))))</f>
        <v/>
      </c>
      <c r="V384" s="37" t="str">
        <f>IF($C384="","",
IF(V$352&lt;&gt;"",IF($D384="Genau",
           IF(COUNTIF(Dienstplan!U$6:U$55,$C384)=VLOOKUP($C384,Besetzung!$B$2:$I$51,$F$24,0),"","&lt;&gt;"&amp;VLOOKUP($C384,Besetzung!$B$2:$I$51,$F$24,0)&amp;" "&amp;$C384),
IF($D384="Mindestens",
           IF(COUNTIF(Dienstplan!U$6:U$55,$C384)&gt;=VLOOKUP($C384,Besetzung!$B$2:$I$51,$F$24,0),"","&lt;"&amp;VLOOKUP($C384,Besetzung!$B$2:$I$51,$F$24,0)&amp;" "&amp;$C384),
IF($D384="Höchstens",
           IF(COUNTIF(Dienstplan!U$6:U$55,$C384)&lt;=VLOOKUP($C384,Besetzung!$B$2:$I$51,$F$24,0),"","&gt;"&amp;VLOOKUP($C384,Besetzung!$B$2:$I$51,$F$24,0)&amp;" "&amp;$C384),
"sonst"))),
IF($D384="Genau",
           IF(COUNTIF(Dienstplan!U$6:U$55,$C384)=VLOOKUP($C384,Besetzung!$B$2:$I$51,V$351+1,0),"","&lt;&gt;"&amp;VLOOKUP($C384,Besetzung!$B$2:$I$51,V$351+1,0)&amp;" "&amp;$C384),
IF($D384="Mindestens",
           IF(COUNTIF(Dienstplan!U$6:U$55,$C384)&gt;=VLOOKUP($C384,Besetzung!$B$2:$I$51,V$351+1,0),"","&lt;"&amp;VLOOKUP($C384,Besetzung!$B$2:$I$51,V$351+1,0)&amp;" "&amp;$C384),
IF($D384="Höchstens",
           IF(COUNTIF(Dienstplan!U$6:U$55,$C384)&lt;=VLOOKUP($C384,Besetzung!$B$2:$I$51,V$351+1,0),"","&gt;"&amp;VLOOKUP($C384,Besetzung!$B$2:$I$51,V$351+1,0)&amp;" "&amp;$C384),
"sonst")))))</f>
        <v/>
      </c>
      <c r="W384" s="37" t="str">
        <f>IF($C384="","",
IF(W$352&lt;&gt;"",IF($D384="Genau",
           IF(COUNTIF(Dienstplan!V$6:V$55,$C384)=VLOOKUP($C384,Besetzung!$B$2:$I$51,$F$24,0),"","&lt;&gt;"&amp;VLOOKUP($C384,Besetzung!$B$2:$I$51,$F$24,0)&amp;" "&amp;$C384),
IF($D384="Mindestens",
           IF(COUNTIF(Dienstplan!V$6:V$55,$C384)&gt;=VLOOKUP($C384,Besetzung!$B$2:$I$51,$F$24,0),"","&lt;"&amp;VLOOKUP($C384,Besetzung!$B$2:$I$51,$F$24,0)&amp;" "&amp;$C384),
IF($D384="Höchstens",
           IF(COUNTIF(Dienstplan!V$6:V$55,$C384)&lt;=VLOOKUP($C384,Besetzung!$B$2:$I$51,$F$24,0),"","&gt;"&amp;VLOOKUP($C384,Besetzung!$B$2:$I$51,$F$24,0)&amp;" "&amp;$C384),
"sonst"))),
IF($D384="Genau",
           IF(COUNTIF(Dienstplan!V$6:V$55,$C384)=VLOOKUP($C384,Besetzung!$B$2:$I$51,W$351+1,0),"","&lt;&gt;"&amp;VLOOKUP($C384,Besetzung!$B$2:$I$51,W$351+1,0)&amp;" "&amp;$C384),
IF($D384="Mindestens",
           IF(COUNTIF(Dienstplan!V$6:V$55,$C384)&gt;=VLOOKUP($C384,Besetzung!$B$2:$I$51,W$351+1,0),"","&lt;"&amp;VLOOKUP($C384,Besetzung!$B$2:$I$51,W$351+1,0)&amp;" "&amp;$C384),
IF($D384="Höchstens",
           IF(COUNTIF(Dienstplan!V$6:V$55,$C384)&lt;=VLOOKUP($C384,Besetzung!$B$2:$I$51,W$351+1,0),"","&gt;"&amp;VLOOKUP($C384,Besetzung!$B$2:$I$51,W$351+1,0)&amp;" "&amp;$C384),
"sonst")))))</f>
        <v/>
      </c>
      <c r="X384" s="37" t="str">
        <f>IF($C384="","",
IF(X$352&lt;&gt;"",IF($D384="Genau",
           IF(COUNTIF(Dienstplan!W$6:W$55,$C384)=VLOOKUP($C384,Besetzung!$B$2:$I$51,$F$24,0),"","&lt;&gt;"&amp;VLOOKUP($C384,Besetzung!$B$2:$I$51,$F$24,0)&amp;" "&amp;$C384),
IF($D384="Mindestens",
           IF(COUNTIF(Dienstplan!W$6:W$55,$C384)&gt;=VLOOKUP($C384,Besetzung!$B$2:$I$51,$F$24,0),"","&lt;"&amp;VLOOKUP($C384,Besetzung!$B$2:$I$51,$F$24,0)&amp;" "&amp;$C384),
IF($D384="Höchstens",
           IF(COUNTIF(Dienstplan!W$6:W$55,$C384)&lt;=VLOOKUP($C384,Besetzung!$B$2:$I$51,$F$24,0),"","&gt;"&amp;VLOOKUP($C384,Besetzung!$B$2:$I$51,$F$24,0)&amp;" "&amp;$C384),
"sonst"))),
IF($D384="Genau",
           IF(COUNTIF(Dienstplan!W$6:W$55,$C384)=VLOOKUP($C384,Besetzung!$B$2:$I$51,X$351+1,0),"","&lt;&gt;"&amp;VLOOKUP($C384,Besetzung!$B$2:$I$51,X$351+1,0)&amp;" "&amp;$C384),
IF($D384="Mindestens",
           IF(COUNTIF(Dienstplan!W$6:W$55,$C384)&gt;=VLOOKUP($C384,Besetzung!$B$2:$I$51,X$351+1,0),"","&lt;"&amp;VLOOKUP($C384,Besetzung!$B$2:$I$51,X$351+1,0)&amp;" "&amp;$C384),
IF($D384="Höchstens",
           IF(COUNTIF(Dienstplan!W$6:W$55,$C384)&lt;=VLOOKUP($C384,Besetzung!$B$2:$I$51,X$351+1,0),"","&gt;"&amp;VLOOKUP($C384,Besetzung!$B$2:$I$51,X$351+1,0)&amp;" "&amp;$C384),
"sonst")))))</f>
        <v/>
      </c>
      <c r="Y384" s="37" t="str">
        <f>IF($C384="","",
IF(Y$352&lt;&gt;"",IF($D384="Genau",
           IF(COUNTIF(Dienstplan!X$6:X$55,$C384)=VLOOKUP($C384,Besetzung!$B$2:$I$51,$F$24,0),"","&lt;&gt;"&amp;VLOOKUP($C384,Besetzung!$B$2:$I$51,$F$24,0)&amp;" "&amp;$C384),
IF($D384="Mindestens",
           IF(COUNTIF(Dienstplan!X$6:X$55,$C384)&gt;=VLOOKUP($C384,Besetzung!$B$2:$I$51,$F$24,0),"","&lt;"&amp;VLOOKUP($C384,Besetzung!$B$2:$I$51,$F$24,0)&amp;" "&amp;$C384),
IF($D384="Höchstens",
           IF(COUNTIF(Dienstplan!X$6:X$55,$C384)&lt;=VLOOKUP($C384,Besetzung!$B$2:$I$51,$F$24,0),"","&gt;"&amp;VLOOKUP($C384,Besetzung!$B$2:$I$51,$F$24,0)&amp;" "&amp;$C384),
"sonst"))),
IF($D384="Genau",
           IF(COUNTIF(Dienstplan!X$6:X$55,$C384)=VLOOKUP($C384,Besetzung!$B$2:$I$51,Y$351+1,0),"","&lt;&gt;"&amp;VLOOKUP($C384,Besetzung!$B$2:$I$51,Y$351+1,0)&amp;" "&amp;$C384),
IF($D384="Mindestens",
           IF(COUNTIF(Dienstplan!X$6:X$55,$C384)&gt;=VLOOKUP($C384,Besetzung!$B$2:$I$51,Y$351+1,0),"","&lt;"&amp;VLOOKUP($C384,Besetzung!$B$2:$I$51,Y$351+1,0)&amp;" "&amp;$C384),
IF($D384="Höchstens",
           IF(COUNTIF(Dienstplan!X$6:X$55,$C384)&lt;=VLOOKUP($C384,Besetzung!$B$2:$I$51,Y$351+1,0),"","&gt;"&amp;VLOOKUP($C384,Besetzung!$B$2:$I$51,Y$351+1,0)&amp;" "&amp;$C384),
"sonst")))))</f>
        <v/>
      </c>
      <c r="Z384" s="37" t="str">
        <f>IF($C384="","",
IF(Z$352&lt;&gt;"",IF($D384="Genau",
           IF(COUNTIF(Dienstplan!Y$6:Y$55,$C384)=VLOOKUP($C384,Besetzung!$B$2:$I$51,$F$24,0),"","&lt;&gt;"&amp;VLOOKUP($C384,Besetzung!$B$2:$I$51,$F$24,0)&amp;" "&amp;$C384),
IF($D384="Mindestens",
           IF(COUNTIF(Dienstplan!Y$6:Y$55,$C384)&gt;=VLOOKUP($C384,Besetzung!$B$2:$I$51,$F$24,0),"","&lt;"&amp;VLOOKUP($C384,Besetzung!$B$2:$I$51,$F$24,0)&amp;" "&amp;$C384),
IF($D384="Höchstens",
           IF(COUNTIF(Dienstplan!Y$6:Y$55,$C384)&lt;=VLOOKUP($C384,Besetzung!$B$2:$I$51,$F$24,0),"","&gt;"&amp;VLOOKUP($C384,Besetzung!$B$2:$I$51,$F$24,0)&amp;" "&amp;$C384),
"sonst"))),
IF($D384="Genau",
           IF(COUNTIF(Dienstplan!Y$6:Y$55,$C384)=VLOOKUP($C384,Besetzung!$B$2:$I$51,Z$351+1,0),"","&lt;&gt;"&amp;VLOOKUP($C384,Besetzung!$B$2:$I$51,Z$351+1,0)&amp;" "&amp;$C384),
IF($D384="Mindestens",
           IF(COUNTIF(Dienstplan!Y$6:Y$55,$C384)&gt;=VLOOKUP($C384,Besetzung!$B$2:$I$51,Z$351+1,0),"","&lt;"&amp;VLOOKUP($C384,Besetzung!$B$2:$I$51,Z$351+1,0)&amp;" "&amp;$C384),
IF($D384="Höchstens",
           IF(COUNTIF(Dienstplan!Y$6:Y$55,$C384)&lt;=VLOOKUP($C384,Besetzung!$B$2:$I$51,Z$351+1,0),"","&gt;"&amp;VLOOKUP($C384,Besetzung!$B$2:$I$51,Z$351+1,0)&amp;" "&amp;$C384),
"sonst")))))</f>
        <v/>
      </c>
      <c r="AA384" s="37" t="str">
        <f>IF($C384="","",
IF(AA$352&lt;&gt;"",IF($D384="Genau",
           IF(COUNTIF(Dienstplan!Z$6:Z$55,$C384)=VLOOKUP($C384,Besetzung!$B$2:$I$51,$F$24,0),"","&lt;&gt;"&amp;VLOOKUP($C384,Besetzung!$B$2:$I$51,$F$24,0)&amp;" "&amp;$C384),
IF($D384="Mindestens",
           IF(COUNTIF(Dienstplan!Z$6:Z$55,$C384)&gt;=VLOOKUP($C384,Besetzung!$B$2:$I$51,$F$24,0),"","&lt;"&amp;VLOOKUP($C384,Besetzung!$B$2:$I$51,$F$24,0)&amp;" "&amp;$C384),
IF($D384="Höchstens",
           IF(COUNTIF(Dienstplan!Z$6:Z$55,$C384)&lt;=VLOOKUP($C384,Besetzung!$B$2:$I$51,$F$24,0),"","&gt;"&amp;VLOOKUP($C384,Besetzung!$B$2:$I$51,$F$24,0)&amp;" "&amp;$C384),
"sonst"))),
IF($D384="Genau",
           IF(COUNTIF(Dienstplan!Z$6:Z$55,$C384)=VLOOKUP($C384,Besetzung!$B$2:$I$51,AA$351+1,0),"","&lt;&gt;"&amp;VLOOKUP($C384,Besetzung!$B$2:$I$51,AA$351+1,0)&amp;" "&amp;$C384),
IF($D384="Mindestens",
           IF(COUNTIF(Dienstplan!Z$6:Z$55,$C384)&gt;=VLOOKUP($C384,Besetzung!$B$2:$I$51,AA$351+1,0),"","&lt;"&amp;VLOOKUP($C384,Besetzung!$B$2:$I$51,AA$351+1,0)&amp;" "&amp;$C384),
IF($D384="Höchstens",
           IF(COUNTIF(Dienstplan!Z$6:Z$55,$C384)&lt;=VLOOKUP($C384,Besetzung!$B$2:$I$51,AA$351+1,0),"","&gt;"&amp;VLOOKUP($C384,Besetzung!$B$2:$I$51,AA$351+1,0)&amp;" "&amp;$C384),
"sonst")))))</f>
        <v/>
      </c>
      <c r="AB384" s="37" t="str">
        <f>IF($C384="","",
IF(AB$352&lt;&gt;"",IF($D384="Genau",
           IF(COUNTIF(Dienstplan!AA$6:AA$55,$C384)=VLOOKUP($C384,Besetzung!$B$2:$I$51,$F$24,0),"","&lt;&gt;"&amp;VLOOKUP($C384,Besetzung!$B$2:$I$51,$F$24,0)&amp;" "&amp;$C384),
IF($D384="Mindestens",
           IF(COUNTIF(Dienstplan!AA$6:AA$55,$C384)&gt;=VLOOKUP($C384,Besetzung!$B$2:$I$51,$F$24,0),"","&lt;"&amp;VLOOKUP($C384,Besetzung!$B$2:$I$51,$F$24,0)&amp;" "&amp;$C384),
IF($D384="Höchstens",
           IF(COUNTIF(Dienstplan!AA$6:AA$55,$C384)&lt;=VLOOKUP($C384,Besetzung!$B$2:$I$51,$F$24,0),"","&gt;"&amp;VLOOKUP($C384,Besetzung!$B$2:$I$51,$F$24,0)&amp;" "&amp;$C384),
"sonst"))),
IF($D384="Genau",
           IF(COUNTIF(Dienstplan!AA$6:AA$55,$C384)=VLOOKUP($C384,Besetzung!$B$2:$I$51,AB$351+1,0),"","&lt;&gt;"&amp;VLOOKUP($C384,Besetzung!$B$2:$I$51,AB$351+1,0)&amp;" "&amp;$C384),
IF($D384="Mindestens",
           IF(COUNTIF(Dienstplan!AA$6:AA$55,$C384)&gt;=VLOOKUP($C384,Besetzung!$B$2:$I$51,AB$351+1,0),"","&lt;"&amp;VLOOKUP($C384,Besetzung!$B$2:$I$51,AB$351+1,0)&amp;" "&amp;$C384),
IF($D384="Höchstens",
           IF(COUNTIF(Dienstplan!AA$6:AA$55,$C384)&lt;=VLOOKUP($C384,Besetzung!$B$2:$I$51,AB$351+1,0),"","&gt;"&amp;VLOOKUP($C384,Besetzung!$B$2:$I$51,AB$351+1,0)&amp;" "&amp;$C384),
"sonst")))))</f>
        <v/>
      </c>
      <c r="AC384" s="37" t="str">
        <f>IF($C384="","",
IF(AC$352&lt;&gt;"",IF($D384="Genau",
           IF(COUNTIF(Dienstplan!AB$6:AB$55,$C384)=VLOOKUP($C384,Besetzung!$B$2:$I$51,$F$24,0),"","&lt;&gt;"&amp;VLOOKUP($C384,Besetzung!$B$2:$I$51,$F$24,0)&amp;" "&amp;$C384),
IF($D384="Mindestens",
           IF(COUNTIF(Dienstplan!AB$6:AB$55,$C384)&gt;=VLOOKUP($C384,Besetzung!$B$2:$I$51,$F$24,0),"","&lt;"&amp;VLOOKUP($C384,Besetzung!$B$2:$I$51,$F$24,0)&amp;" "&amp;$C384),
IF($D384="Höchstens",
           IF(COUNTIF(Dienstplan!AB$6:AB$55,$C384)&lt;=VLOOKUP($C384,Besetzung!$B$2:$I$51,$F$24,0),"","&gt;"&amp;VLOOKUP($C384,Besetzung!$B$2:$I$51,$F$24,0)&amp;" "&amp;$C384),
"sonst"))),
IF($D384="Genau",
           IF(COUNTIF(Dienstplan!AB$6:AB$55,$C384)=VLOOKUP($C384,Besetzung!$B$2:$I$51,AC$351+1,0),"","&lt;&gt;"&amp;VLOOKUP($C384,Besetzung!$B$2:$I$51,AC$351+1,0)&amp;" "&amp;$C384),
IF($D384="Mindestens",
           IF(COUNTIF(Dienstplan!AB$6:AB$55,$C384)&gt;=VLOOKUP($C384,Besetzung!$B$2:$I$51,AC$351+1,0),"","&lt;"&amp;VLOOKUP($C384,Besetzung!$B$2:$I$51,AC$351+1,0)&amp;" "&amp;$C384),
IF($D384="Höchstens",
           IF(COUNTIF(Dienstplan!AB$6:AB$55,$C384)&lt;=VLOOKUP($C384,Besetzung!$B$2:$I$51,AC$351+1,0),"","&gt;"&amp;VLOOKUP($C384,Besetzung!$B$2:$I$51,AC$351+1,0)&amp;" "&amp;$C384),
"sonst")))))</f>
        <v/>
      </c>
      <c r="AD384" s="37" t="str">
        <f>IF($C384="","",
IF(AD$352&lt;&gt;"",IF($D384="Genau",
           IF(COUNTIF(Dienstplan!AC$6:AC$55,$C384)=VLOOKUP($C384,Besetzung!$B$2:$I$51,$F$24,0),"","&lt;&gt;"&amp;VLOOKUP($C384,Besetzung!$B$2:$I$51,$F$24,0)&amp;" "&amp;$C384),
IF($D384="Mindestens",
           IF(COUNTIF(Dienstplan!AC$6:AC$55,$C384)&gt;=VLOOKUP($C384,Besetzung!$B$2:$I$51,$F$24,0),"","&lt;"&amp;VLOOKUP($C384,Besetzung!$B$2:$I$51,$F$24,0)&amp;" "&amp;$C384),
IF($D384="Höchstens",
           IF(COUNTIF(Dienstplan!AC$6:AC$55,$C384)&lt;=VLOOKUP($C384,Besetzung!$B$2:$I$51,$F$24,0),"","&gt;"&amp;VLOOKUP($C384,Besetzung!$B$2:$I$51,$F$24,0)&amp;" "&amp;$C384),
"sonst"))),
IF($D384="Genau",
           IF(COUNTIF(Dienstplan!AC$6:AC$55,$C384)=VLOOKUP($C384,Besetzung!$B$2:$I$51,AD$351+1,0),"","&lt;&gt;"&amp;VLOOKUP($C384,Besetzung!$B$2:$I$51,AD$351+1,0)&amp;" "&amp;$C384),
IF($D384="Mindestens",
           IF(COUNTIF(Dienstplan!AC$6:AC$55,$C384)&gt;=VLOOKUP($C384,Besetzung!$B$2:$I$51,AD$351+1,0),"","&lt;"&amp;VLOOKUP($C384,Besetzung!$B$2:$I$51,AD$351+1,0)&amp;" "&amp;$C384),
IF($D384="Höchstens",
           IF(COUNTIF(Dienstplan!AC$6:AC$55,$C384)&lt;=VLOOKUP($C384,Besetzung!$B$2:$I$51,AD$351+1,0),"","&gt;"&amp;VLOOKUP($C384,Besetzung!$B$2:$I$51,AD$351+1,0)&amp;" "&amp;$C384),
"sonst")))))</f>
        <v/>
      </c>
      <c r="AE384" s="37" t="str">
        <f>IF($C384="","",
IF(AE$352&lt;&gt;"",IF($D384="Genau",
           IF(COUNTIF(Dienstplan!AD$6:AD$55,$C384)=VLOOKUP($C384,Besetzung!$B$2:$I$51,$F$24,0),"","&lt;&gt;"&amp;VLOOKUP($C384,Besetzung!$B$2:$I$51,$F$24,0)&amp;" "&amp;$C384),
IF($D384="Mindestens",
           IF(COUNTIF(Dienstplan!AD$6:AD$55,$C384)&gt;=VLOOKUP($C384,Besetzung!$B$2:$I$51,$F$24,0),"","&lt;"&amp;VLOOKUP($C384,Besetzung!$B$2:$I$51,$F$24,0)&amp;" "&amp;$C384),
IF($D384="Höchstens",
           IF(COUNTIF(Dienstplan!AD$6:AD$55,$C384)&lt;=VLOOKUP($C384,Besetzung!$B$2:$I$51,$F$24,0),"","&gt;"&amp;VLOOKUP($C384,Besetzung!$B$2:$I$51,$F$24,0)&amp;" "&amp;$C384),
"sonst"))),
IF($D384="Genau",
           IF(COUNTIF(Dienstplan!AD$6:AD$55,$C384)=VLOOKUP($C384,Besetzung!$B$2:$I$51,AE$351+1,0),"","&lt;&gt;"&amp;VLOOKUP($C384,Besetzung!$B$2:$I$51,AE$351+1,0)&amp;" "&amp;$C384),
IF($D384="Mindestens",
           IF(COUNTIF(Dienstplan!AD$6:AD$55,$C384)&gt;=VLOOKUP($C384,Besetzung!$B$2:$I$51,AE$351+1,0),"","&lt;"&amp;VLOOKUP($C384,Besetzung!$B$2:$I$51,AE$351+1,0)&amp;" "&amp;$C384),
IF($D384="Höchstens",
           IF(COUNTIF(Dienstplan!AD$6:AD$55,$C384)&lt;=VLOOKUP($C384,Besetzung!$B$2:$I$51,AE$351+1,0),"","&gt;"&amp;VLOOKUP($C384,Besetzung!$B$2:$I$51,AE$351+1,0)&amp;" "&amp;$C384),
"sonst")))))</f>
        <v/>
      </c>
      <c r="AF384" s="37" t="str">
        <f>IF($C384="","",
IF(AF$352&lt;&gt;"",IF($D384="Genau",
           IF(COUNTIF(Dienstplan!AE$6:AE$55,$C384)=VLOOKUP($C384,Besetzung!$B$2:$I$51,$F$24,0),"","&lt;&gt;"&amp;VLOOKUP($C384,Besetzung!$B$2:$I$51,$F$24,0)&amp;" "&amp;$C384),
IF($D384="Mindestens",
           IF(COUNTIF(Dienstplan!AE$6:AE$55,$C384)&gt;=VLOOKUP($C384,Besetzung!$B$2:$I$51,$F$24,0),"","&lt;"&amp;VLOOKUP($C384,Besetzung!$B$2:$I$51,$F$24,0)&amp;" "&amp;$C384),
IF($D384="Höchstens",
           IF(COUNTIF(Dienstplan!AE$6:AE$55,$C384)&lt;=VLOOKUP($C384,Besetzung!$B$2:$I$51,$F$24,0),"","&gt;"&amp;VLOOKUP($C384,Besetzung!$B$2:$I$51,$F$24,0)&amp;" "&amp;$C384),
"sonst"))),
IF($D384="Genau",
           IF(COUNTIF(Dienstplan!AE$6:AE$55,$C384)=VLOOKUP($C384,Besetzung!$B$2:$I$51,AF$351+1,0),"","&lt;&gt;"&amp;VLOOKUP($C384,Besetzung!$B$2:$I$51,AF$351+1,0)&amp;" "&amp;$C384),
IF($D384="Mindestens",
           IF(COUNTIF(Dienstplan!AE$6:AE$55,$C384)&gt;=VLOOKUP($C384,Besetzung!$B$2:$I$51,AF$351+1,0),"","&lt;"&amp;VLOOKUP($C384,Besetzung!$B$2:$I$51,AF$351+1,0)&amp;" "&amp;$C384),
IF($D384="Höchstens",
           IF(COUNTIF(Dienstplan!AE$6:AE$55,$C384)&lt;=VLOOKUP($C384,Besetzung!$B$2:$I$51,AF$351+1,0),"","&gt;"&amp;VLOOKUP($C384,Besetzung!$B$2:$I$51,AF$351+1,0)&amp;" "&amp;$C384),
"sonst")))))</f>
        <v/>
      </c>
      <c r="AG384" s="37" t="str">
        <f>IF($C384="","",
IF(AG$352&lt;&gt;"",IF($D384="Genau",
           IF(COUNTIF(Dienstplan!AF$6:AF$55,$C384)=VLOOKUP($C384,Besetzung!$B$2:$I$51,$F$24,0),"","&lt;&gt;"&amp;VLOOKUP($C384,Besetzung!$B$2:$I$51,$F$24,0)&amp;" "&amp;$C384),
IF($D384="Mindestens",
           IF(COUNTIF(Dienstplan!AF$6:AF$55,$C384)&gt;=VLOOKUP($C384,Besetzung!$B$2:$I$51,$F$24,0),"","&lt;"&amp;VLOOKUP($C384,Besetzung!$B$2:$I$51,$F$24,0)&amp;" "&amp;$C384),
IF($D384="Höchstens",
           IF(COUNTIF(Dienstplan!AF$6:AF$55,$C384)&lt;=VLOOKUP($C384,Besetzung!$B$2:$I$51,$F$24,0),"","&gt;"&amp;VLOOKUP($C384,Besetzung!$B$2:$I$51,$F$24,0)&amp;" "&amp;$C384),
"sonst"))),
IF($D384="Genau",
           IF(COUNTIF(Dienstplan!AF$6:AF$55,$C384)=VLOOKUP($C384,Besetzung!$B$2:$I$51,AG$351+1,0),"","&lt;&gt;"&amp;VLOOKUP($C384,Besetzung!$B$2:$I$51,AG$351+1,0)&amp;" "&amp;$C384),
IF($D384="Mindestens",
           IF(COUNTIF(Dienstplan!AF$6:AF$55,$C384)&gt;=VLOOKUP($C384,Besetzung!$B$2:$I$51,AG$351+1,0),"","&lt;"&amp;VLOOKUP($C384,Besetzung!$B$2:$I$51,AG$351+1,0)&amp;" "&amp;$C384),
IF($D384="Höchstens",
           IF(COUNTIF(Dienstplan!AF$6:AF$55,$C384)&lt;=VLOOKUP($C384,Besetzung!$B$2:$I$51,AG$351+1,0),"","&gt;"&amp;VLOOKUP($C384,Besetzung!$B$2:$I$51,AG$351+1,0)&amp;" "&amp;$C384),
"sonst")))))</f>
        <v/>
      </c>
      <c r="AH384" s="37" t="str">
        <f>IF($C384="","",
IF(AH$352&lt;&gt;"",IF($D384="Genau",
           IF(COUNTIF(Dienstplan!AG$6:AG$55,$C384)=VLOOKUP($C384,Besetzung!$B$2:$I$51,$F$24,0),"","&lt;&gt;"&amp;VLOOKUP($C384,Besetzung!$B$2:$I$51,$F$24,0)&amp;" "&amp;$C384),
IF($D384="Mindestens",
           IF(COUNTIF(Dienstplan!AG$6:AG$55,$C384)&gt;=VLOOKUP($C384,Besetzung!$B$2:$I$51,$F$24,0),"","&lt;"&amp;VLOOKUP($C384,Besetzung!$B$2:$I$51,$F$24,0)&amp;" "&amp;$C384),
IF($D384="Höchstens",
           IF(COUNTIF(Dienstplan!AG$6:AG$55,$C384)&lt;=VLOOKUP($C384,Besetzung!$B$2:$I$51,$F$24,0),"","&gt;"&amp;VLOOKUP($C384,Besetzung!$B$2:$I$51,$F$24,0)&amp;" "&amp;$C384),
"sonst"))),
IF($D384="Genau",
           IF(COUNTIF(Dienstplan!AG$6:AG$55,$C384)=VLOOKUP($C384,Besetzung!$B$2:$I$51,AH$351+1,0),"","&lt;&gt;"&amp;VLOOKUP($C384,Besetzung!$B$2:$I$51,AH$351+1,0)&amp;" "&amp;$C384),
IF($D384="Mindestens",
           IF(COUNTIF(Dienstplan!AG$6:AG$55,$C384)&gt;=VLOOKUP($C384,Besetzung!$B$2:$I$51,AH$351+1,0),"","&lt;"&amp;VLOOKUP($C384,Besetzung!$B$2:$I$51,AH$351+1,0)&amp;" "&amp;$C384),
IF($D384="Höchstens",
           IF(COUNTIF(Dienstplan!AG$6:AG$55,$C384)&lt;=VLOOKUP($C384,Besetzung!$B$2:$I$51,AH$351+1,0),"","&gt;"&amp;VLOOKUP($C384,Besetzung!$B$2:$I$51,AH$351+1,0)&amp;" "&amp;$C384),
"sonst")))))</f>
        <v/>
      </c>
      <c r="AI384" s="37" t="str">
        <f>IF($C384="","",
IF(AI$352&lt;&gt;"",IF($D384="Genau",
           IF(COUNTIF(Dienstplan!AH$6:AH$55,$C384)=VLOOKUP($C384,Besetzung!$B$2:$I$51,$F$24,0),"","&lt;&gt;"&amp;VLOOKUP($C384,Besetzung!$B$2:$I$51,$F$24,0)&amp;" "&amp;$C384),
IF($D384="Mindestens",
           IF(COUNTIF(Dienstplan!AH$6:AH$55,$C384)&gt;=VLOOKUP($C384,Besetzung!$B$2:$I$51,$F$24,0),"","&lt;"&amp;VLOOKUP($C384,Besetzung!$B$2:$I$51,$F$24,0)&amp;" "&amp;$C384),
IF($D384="Höchstens",
           IF(COUNTIF(Dienstplan!AH$6:AH$55,$C384)&lt;=VLOOKUP($C384,Besetzung!$B$2:$I$51,$F$24,0),"","&gt;"&amp;VLOOKUP($C384,Besetzung!$B$2:$I$51,$F$24,0)&amp;" "&amp;$C384),
"sonst"))),
IF($D384="Genau",
           IF(COUNTIF(Dienstplan!AH$6:AH$55,$C384)=VLOOKUP($C384,Besetzung!$B$2:$I$51,AI$351+1,0),"","&lt;&gt;"&amp;VLOOKUP($C384,Besetzung!$B$2:$I$51,AI$351+1,0)&amp;" "&amp;$C384),
IF($D384="Mindestens",
           IF(COUNTIF(Dienstplan!AH$6:AH$55,$C384)&gt;=VLOOKUP($C384,Besetzung!$B$2:$I$51,AI$351+1,0),"","&lt;"&amp;VLOOKUP($C384,Besetzung!$B$2:$I$51,AI$351+1,0)&amp;" "&amp;$C384),
IF($D384="Höchstens",
           IF(COUNTIF(Dienstplan!AH$6:AH$55,$C384)&lt;=VLOOKUP($C384,Besetzung!$B$2:$I$51,AI$351+1,0),"","&gt;"&amp;VLOOKUP($C384,Besetzung!$B$2:$I$51,AI$351+1,0)&amp;" "&amp;$C384),
"sonst")))))</f>
        <v/>
      </c>
      <c r="AJ384" s="37" t="str">
        <f>IF($C384="","",
IF(AJ$352&lt;&gt;"",IF($D384="Genau",
           IF(COUNTIF(Dienstplan!AI$6:AI$55,$C384)=VLOOKUP($C384,Besetzung!$B$2:$I$51,$F$24,0),"","&lt;&gt;"&amp;VLOOKUP($C384,Besetzung!$B$2:$I$51,$F$24,0)&amp;" "&amp;$C384),
IF($D384="Mindestens",
           IF(COUNTIF(Dienstplan!AI$6:AI$55,$C384)&gt;=VLOOKUP($C384,Besetzung!$B$2:$I$51,$F$24,0),"","&lt;"&amp;VLOOKUP($C384,Besetzung!$B$2:$I$51,$F$24,0)&amp;" "&amp;$C384),
IF($D384="Höchstens",
           IF(COUNTIF(Dienstplan!AI$6:AI$55,$C384)&lt;=VLOOKUP($C384,Besetzung!$B$2:$I$51,$F$24,0),"","&gt;"&amp;VLOOKUP($C384,Besetzung!$B$2:$I$51,$F$24,0)&amp;" "&amp;$C384),
"sonst"))),
IF($D384="Genau",
           IF(COUNTIF(Dienstplan!AI$6:AI$55,$C384)=VLOOKUP($C384,Besetzung!$B$2:$I$51,AJ$351+1,0),"","&lt;&gt;"&amp;VLOOKUP($C384,Besetzung!$B$2:$I$51,AJ$351+1,0)&amp;" "&amp;$C384),
IF($D384="Mindestens",
           IF(COUNTIF(Dienstplan!AI$6:AI$55,$C384)&gt;=VLOOKUP($C384,Besetzung!$B$2:$I$51,AJ$351+1,0),"","&lt;"&amp;VLOOKUP($C384,Besetzung!$B$2:$I$51,AJ$351+1,0)&amp;" "&amp;$C384),
IF($D384="Höchstens",
           IF(COUNTIF(Dienstplan!AI$6:AI$55,$C384)&lt;=VLOOKUP($C384,Besetzung!$B$2:$I$51,AJ$351+1,0),"","&gt;"&amp;VLOOKUP($C384,Besetzung!$B$2:$I$51,AJ$351+1,0)&amp;" "&amp;$C384),
"sonst")))))</f>
        <v/>
      </c>
      <c r="AK384" s="32" t="str">
        <f>IF($C384="","",
IF(AK$352&lt;&gt;"",IF($D384="Genau",
           IF(COUNTIF(Dienstplan!AJ$6:AJ$55,$C384)=VLOOKUP($C384,Besetzung!$B$2:$I$51,$F$24,0),"","&lt;&gt;"&amp;VLOOKUP($C384,Besetzung!$B$2:$I$51,$F$24,0)&amp;" "&amp;$C384),
IF($D384="Mindestens",
           IF(COUNTIF(Dienstplan!AJ$6:AJ$55,$C384)&gt;=VLOOKUP($C384,Besetzung!$B$2:$I$51,$F$24,0),"","&lt;"&amp;VLOOKUP($C384,Besetzung!$B$2:$I$51,$F$24,0)&amp;" "&amp;$C384),
IF($D384="Höchstens",
           IF(COUNTIF(Dienstplan!AJ$6:AJ$55,$C384)&lt;=VLOOKUP($C384,Besetzung!$B$2:$I$51,$F$24,0),"","&gt;"&amp;VLOOKUP($C384,Besetzung!$B$2:$I$51,$F$24,0)&amp;" "&amp;$C384),
"sonst"))),
IF($D384="Genau",
           IF(COUNTIF(Dienstplan!AJ$6:AJ$55,$C384)=VLOOKUP($C384,Besetzung!$B$2:$I$51,AK$351+1,0),"","&lt;&gt;"&amp;VLOOKUP($C384,Besetzung!$B$2:$I$51,AK$351+1,0)&amp;" "&amp;$C384),
IF($D384="Mindestens",
           IF(COUNTIF(Dienstplan!AJ$6:AJ$55,$C384)&gt;=VLOOKUP($C384,Besetzung!$B$2:$I$51,AK$351+1,0),"","&lt;"&amp;VLOOKUP($C384,Besetzung!$B$2:$I$51,AK$351+1,0)&amp;" "&amp;$C384),
IF($D384="Höchstens",
           IF(COUNTIF(Dienstplan!AJ$6:AJ$55,$C384)&lt;=VLOOKUP($C384,Besetzung!$B$2:$I$51,AK$351+1,0),"","&gt;"&amp;VLOOKUP($C384,Besetzung!$B$2:$I$51,AK$351+1,0)&amp;" "&amp;$C384),
"sonst")))))</f>
        <v/>
      </c>
    </row>
    <row r="385" spans="1:37" x14ac:dyDescent="0.25">
      <c r="A385" s="82" t="str">
        <f>IF(Feiertage!D235&lt;&gt;"",Feiertage!B235,"")</f>
        <v/>
      </c>
      <c r="C385" s="31" t="str">
        <f>Besetzung!B33</f>
        <v/>
      </c>
      <c r="D385">
        <f>Besetzung!J33</f>
        <v>0</v>
      </c>
      <c r="G385" s="31" t="str">
        <f>IF($C385="","",
IF(G$352&lt;&gt;"",IF($D385="Genau",
           IF(COUNTIF(Dienstplan!F$6:F$55,$C385)=VLOOKUP($C385,Besetzung!$B$2:$I$51,$F$24,0),"","&lt;&gt;"&amp;VLOOKUP($C385,Besetzung!$B$2:$I$51,$F$24,0)&amp;" "&amp;$C385),
IF($D385="Mindestens",
           IF(COUNTIF(Dienstplan!F$6:F$55,$C385)&gt;=VLOOKUP($C385,Besetzung!$B$2:$I$51,$F$24,0),"","&lt;"&amp;VLOOKUP($C385,Besetzung!$B$2:$I$51,$F$24,0)&amp;" "&amp;$C385),
IF($D385="Höchstens",
           IF(COUNTIF(Dienstplan!F$6:F$55,$C385)&lt;=VLOOKUP($C385,Besetzung!$B$2:$I$51,$F$24,0),"","&gt;"&amp;VLOOKUP($C385,Besetzung!$B$2:$I$51,$F$24,0)&amp;" "&amp;$C385),
"sonst"))),
IF($D385="Genau",
           IF(COUNTIF(Dienstplan!F$6:F$55,$C385)=VLOOKUP($C385,Besetzung!$B$2:$I$51,G$351+1,0),"","&lt;&gt;"&amp;VLOOKUP($C385,Besetzung!$B$2:$I$51,G$351+1,0)&amp;" "&amp;$C385),
IF($D385="Mindestens",
           IF(COUNTIF(Dienstplan!F$6:F$55,$C385)&gt;=VLOOKUP($C385,Besetzung!$B$2:$I$51,G$351+1,0),"","&lt;"&amp;VLOOKUP($C385,Besetzung!$B$2:$I$51,G$351+1,0)&amp;" "&amp;$C385),
IF($D385="Höchstens",
           IF(COUNTIF(Dienstplan!F$6:F$55,$C385)&lt;=VLOOKUP($C385,Besetzung!$B$2:$I$51,G$351+1,0),"","&gt;"&amp;VLOOKUP($C385,Besetzung!$B$2:$I$51,G$351+1,0)&amp;" "&amp;$C385),
"sonst")))))</f>
        <v/>
      </c>
      <c r="H385" s="37" t="str">
        <f>IF($C385="","",
IF(H$352&lt;&gt;"",IF($D385="Genau",
           IF(COUNTIF(Dienstplan!G$6:G$55,$C385)=VLOOKUP($C385,Besetzung!$B$2:$I$51,$F$24,0),"","&lt;&gt;"&amp;VLOOKUP($C385,Besetzung!$B$2:$I$51,$F$24,0)&amp;" "&amp;$C385),
IF($D385="Mindestens",
           IF(COUNTIF(Dienstplan!G$6:G$55,$C385)&gt;=VLOOKUP($C385,Besetzung!$B$2:$I$51,$F$24,0),"","&lt;"&amp;VLOOKUP($C385,Besetzung!$B$2:$I$51,$F$24,0)&amp;" "&amp;$C385),
IF($D385="Höchstens",
           IF(COUNTIF(Dienstplan!G$6:G$55,$C385)&lt;=VLOOKUP($C385,Besetzung!$B$2:$I$51,$F$24,0),"","&gt;"&amp;VLOOKUP($C385,Besetzung!$B$2:$I$51,$F$24,0)&amp;" "&amp;$C385),
"sonst"))),
IF($D385="Genau",
           IF(COUNTIF(Dienstplan!G$6:G$55,$C385)=VLOOKUP($C385,Besetzung!$B$2:$I$51,H$351+1,0),"","&lt;&gt;"&amp;VLOOKUP($C385,Besetzung!$B$2:$I$51,H$351+1,0)&amp;" "&amp;$C385),
IF($D385="Mindestens",
           IF(COUNTIF(Dienstplan!G$6:G$55,$C385)&gt;=VLOOKUP($C385,Besetzung!$B$2:$I$51,H$351+1,0),"","&lt;"&amp;VLOOKUP($C385,Besetzung!$B$2:$I$51,H$351+1,0)&amp;" "&amp;$C385),
IF($D385="Höchstens",
           IF(COUNTIF(Dienstplan!G$6:G$55,$C385)&lt;=VLOOKUP($C385,Besetzung!$B$2:$I$51,H$351+1,0),"","&gt;"&amp;VLOOKUP($C385,Besetzung!$B$2:$I$51,H$351+1,0)&amp;" "&amp;$C385),
"sonst")))))</f>
        <v/>
      </c>
      <c r="I385" s="37" t="str">
        <f>IF($C385="","",
IF(I$352&lt;&gt;"",IF($D385="Genau",
           IF(COUNTIF(Dienstplan!H$6:H$55,$C385)=VLOOKUP($C385,Besetzung!$B$2:$I$51,$F$24,0),"","&lt;&gt;"&amp;VLOOKUP($C385,Besetzung!$B$2:$I$51,$F$24,0)&amp;" "&amp;$C385),
IF($D385="Mindestens",
           IF(COUNTIF(Dienstplan!H$6:H$55,$C385)&gt;=VLOOKUP($C385,Besetzung!$B$2:$I$51,$F$24,0),"","&lt;"&amp;VLOOKUP($C385,Besetzung!$B$2:$I$51,$F$24,0)&amp;" "&amp;$C385),
IF($D385="Höchstens",
           IF(COUNTIF(Dienstplan!H$6:H$55,$C385)&lt;=VLOOKUP($C385,Besetzung!$B$2:$I$51,$F$24,0),"","&gt;"&amp;VLOOKUP($C385,Besetzung!$B$2:$I$51,$F$24,0)&amp;" "&amp;$C385),
"sonst"))),
IF($D385="Genau",
           IF(COUNTIF(Dienstplan!H$6:H$55,$C385)=VLOOKUP($C385,Besetzung!$B$2:$I$51,I$351+1,0),"","&lt;&gt;"&amp;VLOOKUP($C385,Besetzung!$B$2:$I$51,I$351+1,0)&amp;" "&amp;$C385),
IF($D385="Mindestens",
           IF(COUNTIF(Dienstplan!H$6:H$55,$C385)&gt;=VLOOKUP($C385,Besetzung!$B$2:$I$51,I$351+1,0),"","&lt;"&amp;VLOOKUP($C385,Besetzung!$B$2:$I$51,I$351+1,0)&amp;" "&amp;$C385),
IF($D385="Höchstens",
           IF(COUNTIF(Dienstplan!H$6:H$55,$C385)&lt;=VLOOKUP($C385,Besetzung!$B$2:$I$51,I$351+1,0),"","&gt;"&amp;VLOOKUP($C385,Besetzung!$B$2:$I$51,I$351+1,0)&amp;" "&amp;$C385),
"sonst")))))</f>
        <v/>
      </c>
      <c r="J385" s="37" t="str">
        <f>IF($C385="","",
IF(J$352&lt;&gt;"",IF($D385="Genau",
           IF(COUNTIF(Dienstplan!I$6:I$55,$C385)=VLOOKUP($C385,Besetzung!$B$2:$I$51,$F$24,0),"","&lt;&gt;"&amp;VLOOKUP($C385,Besetzung!$B$2:$I$51,$F$24,0)&amp;" "&amp;$C385),
IF($D385="Mindestens",
           IF(COUNTIF(Dienstplan!I$6:I$55,$C385)&gt;=VLOOKUP($C385,Besetzung!$B$2:$I$51,$F$24,0),"","&lt;"&amp;VLOOKUP($C385,Besetzung!$B$2:$I$51,$F$24,0)&amp;" "&amp;$C385),
IF($D385="Höchstens",
           IF(COUNTIF(Dienstplan!I$6:I$55,$C385)&lt;=VLOOKUP($C385,Besetzung!$B$2:$I$51,$F$24,0),"","&gt;"&amp;VLOOKUP($C385,Besetzung!$B$2:$I$51,$F$24,0)&amp;" "&amp;$C385),
"sonst"))),
IF($D385="Genau",
           IF(COUNTIF(Dienstplan!I$6:I$55,$C385)=VLOOKUP($C385,Besetzung!$B$2:$I$51,J$351+1,0),"","&lt;&gt;"&amp;VLOOKUP($C385,Besetzung!$B$2:$I$51,J$351+1,0)&amp;" "&amp;$C385),
IF($D385="Mindestens",
           IF(COUNTIF(Dienstplan!I$6:I$55,$C385)&gt;=VLOOKUP($C385,Besetzung!$B$2:$I$51,J$351+1,0),"","&lt;"&amp;VLOOKUP($C385,Besetzung!$B$2:$I$51,J$351+1,0)&amp;" "&amp;$C385),
IF($D385="Höchstens",
           IF(COUNTIF(Dienstplan!I$6:I$55,$C385)&lt;=VLOOKUP($C385,Besetzung!$B$2:$I$51,J$351+1,0),"","&gt;"&amp;VLOOKUP($C385,Besetzung!$B$2:$I$51,J$351+1,0)&amp;" "&amp;$C385),
"sonst")))))</f>
        <v/>
      </c>
      <c r="K385" s="37" t="str">
        <f>IF($C385="","",
IF(K$352&lt;&gt;"",IF($D385="Genau",
           IF(COUNTIF(Dienstplan!J$6:J$55,$C385)=VLOOKUP($C385,Besetzung!$B$2:$I$51,$F$24,0),"","&lt;&gt;"&amp;VLOOKUP($C385,Besetzung!$B$2:$I$51,$F$24,0)&amp;" "&amp;$C385),
IF($D385="Mindestens",
           IF(COUNTIF(Dienstplan!J$6:J$55,$C385)&gt;=VLOOKUP($C385,Besetzung!$B$2:$I$51,$F$24,0),"","&lt;"&amp;VLOOKUP($C385,Besetzung!$B$2:$I$51,$F$24,0)&amp;" "&amp;$C385),
IF($D385="Höchstens",
           IF(COUNTIF(Dienstplan!J$6:J$55,$C385)&lt;=VLOOKUP($C385,Besetzung!$B$2:$I$51,$F$24,0),"","&gt;"&amp;VLOOKUP($C385,Besetzung!$B$2:$I$51,$F$24,0)&amp;" "&amp;$C385),
"sonst"))),
IF($D385="Genau",
           IF(COUNTIF(Dienstplan!J$6:J$55,$C385)=VLOOKUP($C385,Besetzung!$B$2:$I$51,K$351+1,0),"","&lt;&gt;"&amp;VLOOKUP($C385,Besetzung!$B$2:$I$51,K$351+1,0)&amp;" "&amp;$C385),
IF($D385="Mindestens",
           IF(COUNTIF(Dienstplan!J$6:J$55,$C385)&gt;=VLOOKUP($C385,Besetzung!$B$2:$I$51,K$351+1,0),"","&lt;"&amp;VLOOKUP($C385,Besetzung!$B$2:$I$51,K$351+1,0)&amp;" "&amp;$C385),
IF($D385="Höchstens",
           IF(COUNTIF(Dienstplan!J$6:J$55,$C385)&lt;=VLOOKUP($C385,Besetzung!$B$2:$I$51,K$351+1,0),"","&gt;"&amp;VLOOKUP($C385,Besetzung!$B$2:$I$51,K$351+1,0)&amp;" "&amp;$C385),
"sonst")))))</f>
        <v/>
      </c>
      <c r="L385" s="37" t="str">
        <f>IF($C385="","",
IF(L$352&lt;&gt;"",IF($D385="Genau",
           IF(COUNTIF(Dienstplan!K$6:K$55,$C385)=VLOOKUP($C385,Besetzung!$B$2:$I$51,$F$24,0),"","&lt;&gt;"&amp;VLOOKUP($C385,Besetzung!$B$2:$I$51,$F$24,0)&amp;" "&amp;$C385),
IF($D385="Mindestens",
           IF(COUNTIF(Dienstplan!K$6:K$55,$C385)&gt;=VLOOKUP($C385,Besetzung!$B$2:$I$51,$F$24,0),"","&lt;"&amp;VLOOKUP($C385,Besetzung!$B$2:$I$51,$F$24,0)&amp;" "&amp;$C385),
IF($D385="Höchstens",
           IF(COUNTIF(Dienstplan!K$6:K$55,$C385)&lt;=VLOOKUP($C385,Besetzung!$B$2:$I$51,$F$24,0),"","&gt;"&amp;VLOOKUP($C385,Besetzung!$B$2:$I$51,$F$24,0)&amp;" "&amp;$C385),
"sonst"))),
IF($D385="Genau",
           IF(COUNTIF(Dienstplan!K$6:K$55,$C385)=VLOOKUP($C385,Besetzung!$B$2:$I$51,L$351+1,0),"","&lt;&gt;"&amp;VLOOKUP($C385,Besetzung!$B$2:$I$51,L$351+1,0)&amp;" "&amp;$C385),
IF($D385="Mindestens",
           IF(COUNTIF(Dienstplan!K$6:K$55,$C385)&gt;=VLOOKUP($C385,Besetzung!$B$2:$I$51,L$351+1,0),"","&lt;"&amp;VLOOKUP($C385,Besetzung!$B$2:$I$51,L$351+1,0)&amp;" "&amp;$C385),
IF($D385="Höchstens",
           IF(COUNTIF(Dienstplan!K$6:K$55,$C385)&lt;=VLOOKUP($C385,Besetzung!$B$2:$I$51,L$351+1,0),"","&gt;"&amp;VLOOKUP($C385,Besetzung!$B$2:$I$51,L$351+1,0)&amp;" "&amp;$C385),
"sonst")))))</f>
        <v/>
      </c>
      <c r="M385" s="37" t="str">
        <f>IF($C385="","",
IF(M$352&lt;&gt;"",IF($D385="Genau",
           IF(COUNTIF(Dienstplan!L$6:L$55,$C385)=VLOOKUP($C385,Besetzung!$B$2:$I$51,$F$24,0),"","&lt;&gt;"&amp;VLOOKUP($C385,Besetzung!$B$2:$I$51,$F$24,0)&amp;" "&amp;$C385),
IF($D385="Mindestens",
           IF(COUNTIF(Dienstplan!L$6:L$55,$C385)&gt;=VLOOKUP($C385,Besetzung!$B$2:$I$51,$F$24,0),"","&lt;"&amp;VLOOKUP($C385,Besetzung!$B$2:$I$51,$F$24,0)&amp;" "&amp;$C385),
IF($D385="Höchstens",
           IF(COUNTIF(Dienstplan!L$6:L$55,$C385)&lt;=VLOOKUP($C385,Besetzung!$B$2:$I$51,$F$24,0),"","&gt;"&amp;VLOOKUP($C385,Besetzung!$B$2:$I$51,$F$24,0)&amp;" "&amp;$C385),
"sonst"))),
IF($D385="Genau",
           IF(COUNTIF(Dienstplan!L$6:L$55,$C385)=VLOOKUP($C385,Besetzung!$B$2:$I$51,M$351+1,0),"","&lt;&gt;"&amp;VLOOKUP($C385,Besetzung!$B$2:$I$51,M$351+1,0)&amp;" "&amp;$C385),
IF($D385="Mindestens",
           IF(COUNTIF(Dienstplan!L$6:L$55,$C385)&gt;=VLOOKUP($C385,Besetzung!$B$2:$I$51,M$351+1,0),"","&lt;"&amp;VLOOKUP($C385,Besetzung!$B$2:$I$51,M$351+1,0)&amp;" "&amp;$C385),
IF($D385="Höchstens",
           IF(COUNTIF(Dienstplan!L$6:L$55,$C385)&lt;=VLOOKUP($C385,Besetzung!$B$2:$I$51,M$351+1,0),"","&gt;"&amp;VLOOKUP($C385,Besetzung!$B$2:$I$51,M$351+1,0)&amp;" "&amp;$C385),
"sonst")))))</f>
        <v/>
      </c>
      <c r="N385" s="37" t="str">
        <f>IF($C385="","",
IF(N$352&lt;&gt;"",IF($D385="Genau",
           IF(COUNTIF(Dienstplan!M$6:M$55,$C385)=VLOOKUP($C385,Besetzung!$B$2:$I$51,$F$24,0),"","&lt;&gt;"&amp;VLOOKUP($C385,Besetzung!$B$2:$I$51,$F$24,0)&amp;" "&amp;$C385),
IF($D385="Mindestens",
           IF(COUNTIF(Dienstplan!M$6:M$55,$C385)&gt;=VLOOKUP($C385,Besetzung!$B$2:$I$51,$F$24,0),"","&lt;"&amp;VLOOKUP($C385,Besetzung!$B$2:$I$51,$F$24,0)&amp;" "&amp;$C385),
IF($D385="Höchstens",
           IF(COUNTIF(Dienstplan!M$6:M$55,$C385)&lt;=VLOOKUP($C385,Besetzung!$B$2:$I$51,$F$24,0),"","&gt;"&amp;VLOOKUP($C385,Besetzung!$B$2:$I$51,$F$24,0)&amp;" "&amp;$C385),
"sonst"))),
IF($D385="Genau",
           IF(COUNTIF(Dienstplan!M$6:M$55,$C385)=VLOOKUP($C385,Besetzung!$B$2:$I$51,N$351+1,0),"","&lt;&gt;"&amp;VLOOKUP($C385,Besetzung!$B$2:$I$51,N$351+1,0)&amp;" "&amp;$C385),
IF($D385="Mindestens",
           IF(COUNTIF(Dienstplan!M$6:M$55,$C385)&gt;=VLOOKUP($C385,Besetzung!$B$2:$I$51,N$351+1,0),"","&lt;"&amp;VLOOKUP($C385,Besetzung!$B$2:$I$51,N$351+1,0)&amp;" "&amp;$C385),
IF($D385="Höchstens",
           IF(COUNTIF(Dienstplan!M$6:M$55,$C385)&lt;=VLOOKUP($C385,Besetzung!$B$2:$I$51,N$351+1,0),"","&gt;"&amp;VLOOKUP($C385,Besetzung!$B$2:$I$51,N$351+1,0)&amp;" "&amp;$C385),
"sonst")))))</f>
        <v/>
      </c>
      <c r="O385" s="37" t="str">
        <f>IF($C385="","",
IF(O$352&lt;&gt;"",IF($D385="Genau",
           IF(COUNTIF(Dienstplan!N$6:N$55,$C385)=VLOOKUP($C385,Besetzung!$B$2:$I$51,$F$24,0),"","&lt;&gt;"&amp;VLOOKUP($C385,Besetzung!$B$2:$I$51,$F$24,0)&amp;" "&amp;$C385),
IF($D385="Mindestens",
           IF(COUNTIF(Dienstplan!N$6:N$55,$C385)&gt;=VLOOKUP($C385,Besetzung!$B$2:$I$51,$F$24,0),"","&lt;"&amp;VLOOKUP($C385,Besetzung!$B$2:$I$51,$F$24,0)&amp;" "&amp;$C385),
IF($D385="Höchstens",
           IF(COUNTIF(Dienstplan!N$6:N$55,$C385)&lt;=VLOOKUP($C385,Besetzung!$B$2:$I$51,$F$24,0),"","&gt;"&amp;VLOOKUP($C385,Besetzung!$B$2:$I$51,$F$24,0)&amp;" "&amp;$C385),
"sonst"))),
IF($D385="Genau",
           IF(COUNTIF(Dienstplan!N$6:N$55,$C385)=VLOOKUP($C385,Besetzung!$B$2:$I$51,O$351+1,0),"","&lt;&gt;"&amp;VLOOKUP($C385,Besetzung!$B$2:$I$51,O$351+1,0)&amp;" "&amp;$C385),
IF($D385="Mindestens",
           IF(COUNTIF(Dienstplan!N$6:N$55,$C385)&gt;=VLOOKUP($C385,Besetzung!$B$2:$I$51,O$351+1,0),"","&lt;"&amp;VLOOKUP($C385,Besetzung!$B$2:$I$51,O$351+1,0)&amp;" "&amp;$C385),
IF($D385="Höchstens",
           IF(COUNTIF(Dienstplan!N$6:N$55,$C385)&lt;=VLOOKUP($C385,Besetzung!$B$2:$I$51,O$351+1,0),"","&gt;"&amp;VLOOKUP($C385,Besetzung!$B$2:$I$51,O$351+1,0)&amp;" "&amp;$C385),
"sonst")))))</f>
        <v/>
      </c>
      <c r="P385" s="37" t="str">
        <f>IF($C385="","",
IF(P$352&lt;&gt;"",IF($D385="Genau",
           IF(COUNTIF(Dienstplan!O$6:O$55,$C385)=VLOOKUP($C385,Besetzung!$B$2:$I$51,$F$24,0),"","&lt;&gt;"&amp;VLOOKUP($C385,Besetzung!$B$2:$I$51,$F$24,0)&amp;" "&amp;$C385),
IF($D385="Mindestens",
           IF(COUNTIF(Dienstplan!O$6:O$55,$C385)&gt;=VLOOKUP($C385,Besetzung!$B$2:$I$51,$F$24,0),"","&lt;"&amp;VLOOKUP($C385,Besetzung!$B$2:$I$51,$F$24,0)&amp;" "&amp;$C385),
IF($D385="Höchstens",
           IF(COUNTIF(Dienstplan!O$6:O$55,$C385)&lt;=VLOOKUP($C385,Besetzung!$B$2:$I$51,$F$24,0),"","&gt;"&amp;VLOOKUP($C385,Besetzung!$B$2:$I$51,$F$24,0)&amp;" "&amp;$C385),
"sonst"))),
IF($D385="Genau",
           IF(COUNTIF(Dienstplan!O$6:O$55,$C385)=VLOOKUP($C385,Besetzung!$B$2:$I$51,P$351+1,0),"","&lt;&gt;"&amp;VLOOKUP($C385,Besetzung!$B$2:$I$51,P$351+1,0)&amp;" "&amp;$C385),
IF($D385="Mindestens",
           IF(COUNTIF(Dienstplan!O$6:O$55,$C385)&gt;=VLOOKUP($C385,Besetzung!$B$2:$I$51,P$351+1,0),"","&lt;"&amp;VLOOKUP($C385,Besetzung!$B$2:$I$51,P$351+1,0)&amp;" "&amp;$C385),
IF($D385="Höchstens",
           IF(COUNTIF(Dienstplan!O$6:O$55,$C385)&lt;=VLOOKUP($C385,Besetzung!$B$2:$I$51,P$351+1,0),"","&gt;"&amp;VLOOKUP($C385,Besetzung!$B$2:$I$51,P$351+1,0)&amp;" "&amp;$C385),
"sonst")))))</f>
        <v/>
      </c>
      <c r="Q385" s="37" t="str">
        <f>IF($C385="","",
IF(Q$352&lt;&gt;"",IF($D385="Genau",
           IF(COUNTIF(Dienstplan!P$6:P$55,$C385)=VLOOKUP($C385,Besetzung!$B$2:$I$51,$F$24,0),"","&lt;&gt;"&amp;VLOOKUP($C385,Besetzung!$B$2:$I$51,$F$24,0)&amp;" "&amp;$C385),
IF($D385="Mindestens",
           IF(COUNTIF(Dienstplan!P$6:P$55,$C385)&gt;=VLOOKUP($C385,Besetzung!$B$2:$I$51,$F$24,0),"","&lt;"&amp;VLOOKUP($C385,Besetzung!$B$2:$I$51,$F$24,0)&amp;" "&amp;$C385),
IF($D385="Höchstens",
           IF(COUNTIF(Dienstplan!P$6:P$55,$C385)&lt;=VLOOKUP($C385,Besetzung!$B$2:$I$51,$F$24,0),"","&gt;"&amp;VLOOKUP($C385,Besetzung!$B$2:$I$51,$F$24,0)&amp;" "&amp;$C385),
"sonst"))),
IF($D385="Genau",
           IF(COUNTIF(Dienstplan!P$6:P$55,$C385)=VLOOKUP($C385,Besetzung!$B$2:$I$51,Q$351+1,0),"","&lt;&gt;"&amp;VLOOKUP($C385,Besetzung!$B$2:$I$51,Q$351+1,0)&amp;" "&amp;$C385),
IF($D385="Mindestens",
           IF(COUNTIF(Dienstplan!P$6:P$55,$C385)&gt;=VLOOKUP($C385,Besetzung!$B$2:$I$51,Q$351+1,0),"","&lt;"&amp;VLOOKUP($C385,Besetzung!$B$2:$I$51,Q$351+1,0)&amp;" "&amp;$C385),
IF($D385="Höchstens",
           IF(COUNTIF(Dienstplan!P$6:P$55,$C385)&lt;=VLOOKUP($C385,Besetzung!$B$2:$I$51,Q$351+1,0),"","&gt;"&amp;VLOOKUP($C385,Besetzung!$B$2:$I$51,Q$351+1,0)&amp;" "&amp;$C385),
"sonst")))))</f>
        <v/>
      </c>
      <c r="R385" s="37" t="str">
        <f>IF($C385="","",
IF(R$352&lt;&gt;"",IF($D385="Genau",
           IF(COUNTIF(Dienstplan!Q$6:Q$55,$C385)=VLOOKUP($C385,Besetzung!$B$2:$I$51,$F$24,0),"","&lt;&gt;"&amp;VLOOKUP($C385,Besetzung!$B$2:$I$51,$F$24,0)&amp;" "&amp;$C385),
IF($D385="Mindestens",
           IF(COUNTIF(Dienstplan!Q$6:Q$55,$C385)&gt;=VLOOKUP($C385,Besetzung!$B$2:$I$51,$F$24,0),"","&lt;"&amp;VLOOKUP($C385,Besetzung!$B$2:$I$51,$F$24,0)&amp;" "&amp;$C385),
IF($D385="Höchstens",
           IF(COUNTIF(Dienstplan!Q$6:Q$55,$C385)&lt;=VLOOKUP($C385,Besetzung!$B$2:$I$51,$F$24,0),"","&gt;"&amp;VLOOKUP($C385,Besetzung!$B$2:$I$51,$F$24,0)&amp;" "&amp;$C385),
"sonst"))),
IF($D385="Genau",
           IF(COUNTIF(Dienstplan!Q$6:Q$55,$C385)=VLOOKUP($C385,Besetzung!$B$2:$I$51,R$351+1,0),"","&lt;&gt;"&amp;VLOOKUP($C385,Besetzung!$B$2:$I$51,R$351+1,0)&amp;" "&amp;$C385),
IF($D385="Mindestens",
           IF(COUNTIF(Dienstplan!Q$6:Q$55,$C385)&gt;=VLOOKUP($C385,Besetzung!$B$2:$I$51,R$351+1,0),"","&lt;"&amp;VLOOKUP($C385,Besetzung!$B$2:$I$51,R$351+1,0)&amp;" "&amp;$C385),
IF($D385="Höchstens",
           IF(COUNTIF(Dienstplan!Q$6:Q$55,$C385)&lt;=VLOOKUP($C385,Besetzung!$B$2:$I$51,R$351+1,0),"","&gt;"&amp;VLOOKUP($C385,Besetzung!$B$2:$I$51,R$351+1,0)&amp;" "&amp;$C385),
"sonst")))))</f>
        <v/>
      </c>
      <c r="S385" s="37" t="str">
        <f>IF($C385="","",
IF(S$352&lt;&gt;"",IF($D385="Genau",
           IF(COUNTIF(Dienstplan!R$6:R$55,$C385)=VLOOKUP($C385,Besetzung!$B$2:$I$51,$F$24,0),"","&lt;&gt;"&amp;VLOOKUP($C385,Besetzung!$B$2:$I$51,$F$24,0)&amp;" "&amp;$C385),
IF($D385="Mindestens",
           IF(COUNTIF(Dienstplan!R$6:R$55,$C385)&gt;=VLOOKUP($C385,Besetzung!$B$2:$I$51,$F$24,0),"","&lt;"&amp;VLOOKUP($C385,Besetzung!$B$2:$I$51,$F$24,0)&amp;" "&amp;$C385),
IF($D385="Höchstens",
           IF(COUNTIF(Dienstplan!R$6:R$55,$C385)&lt;=VLOOKUP($C385,Besetzung!$B$2:$I$51,$F$24,0),"","&gt;"&amp;VLOOKUP($C385,Besetzung!$B$2:$I$51,$F$24,0)&amp;" "&amp;$C385),
"sonst"))),
IF($D385="Genau",
           IF(COUNTIF(Dienstplan!R$6:R$55,$C385)=VLOOKUP($C385,Besetzung!$B$2:$I$51,S$351+1,0),"","&lt;&gt;"&amp;VLOOKUP($C385,Besetzung!$B$2:$I$51,S$351+1,0)&amp;" "&amp;$C385),
IF($D385="Mindestens",
           IF(COUNTIF(Dienstplan!R$6:R$55,$C385)&gt;=VLOOKUP($C385,Besetzung!$B$2:$I$51,S$351+1,0),"","&lt;"&amp;VLOOKUP($C385,Besetzung!$B$2:$I$51,S$351+1,0)&amp;" "&amp;$C385),
IF($D385="Höchstens",
           IF(COUNTIF(Dienstplan!R$6:R$55,$C385)&lt;=VLOOKUP($C385,Besetzung!$B$2:$I$51,S$351+1,0),"","&gt;"&amp;VLOOKUP($C385,Besetzung!$B$2:$I$51,S$351+1,0)&amp;" "&amp;$C385),
"sonst")))))</f>
        <v/>
      </c>
      <c r="T385" s="37" t="str">
        <f>IF($C385="","",
IF(T$352&lt;&gt;"",IF($D385="Genau",
           IF(COUNTIF(Dienstplan!S$6:S$55,$C385)=VLOOKUP($C385,Besetzung!$B$2:$I$51,$F$24,0),"","&lt;&gt;"&amp;VLOOKUP($C385,Besetzung!$B$2:$I$51,$F$24,0)&amp;" "&amp;$C385),
IF($D385="Mindestens",
           IF(COUNTIF(Dienstplan!S$6:S$55,$C385)&gt;=VLOOKUP($C385,Besetzung!$B$2:$I$51,$F$24,0),"","&lt;"&amp;VLOOKUP($C385,Besetzung!$B$2:$I$51,$F$24,0)&amp;" "&amp;$C385),
IF($D385="Höchstens",
           IF(COUNTIF(Dienstplan!S$6:S$55,$C385)&lt;=VLOOKUP($C385,Besetzung!$B$2:$I$51,$F$24,0),"","&gt;"&amp;VLOOKUP($C385,Besetzung!$B$2:$I$51,$F$24,0)&amp;" "&amp;$C385),
"sonst"))),
IF($D385="Genau",
           IF(COUNTIF(Dienstplan!S$6:S$55,$C385)=VLOOKUP($C385,Besetzung!$B$2:$I$51,T$351+1,0),"","&lt;&gt;"&amp;VLOOKUP($C385,Besetzung!$B$2:$I$51,T$351+1,0)&amp;" "&amp;$C385),
IF($D385="Mindestens",
           IF(COUNTIF(Dienstplan!S$6:S$55,$C385)&gt;=VLOOKUP($C385,Besetzung!$B$2:$I$51,T$351+1,0),"","&lt;"&amp;VLOOKUP($C385,Besetzung!$B$2:$I$51,T$351+1,0)&amp;" "&amp;$C385),
IF($D385="Höchstens",
           IF(COUNTIF(Dienstplan!S$6:S$55,$C385)&lt;=VLOOKUP($C385,Besetzung!$B$2:$I$51,T$351+1,0),"","&gt;"&amp;VLOOKUP($C385,Besetzung!$B$2:$I$51,T$351+1,0)&amp;" "&amp;$C385),
"sonst")))))</f>
        <v/>
      </c>
      <c r="U385" s="37" t="str">
        <f>IF($C385="","",
IF(U$352&lt;&gt;"",IF($D385="Genau",
           IF(COUNTIF(Dienstplan!T$6:T$55,$C385)=VLOOKUP($C385,Besetzung!$B$2:$I$51,$F$24,0),"","&lt;&gt;"&amp;VLOOKUP($C385,Besetzung!$B$2:$I$51,$F$24,0)&amp;" "&amp;$C385),
IF($D385="Mindestens",
           IF(COUNTIF(Dienstplan!T$6:T$55,$C385)&gt;=VLOOKUP($C385,Besetzung!$B$2:$I$51,$F$24,0),"","&lt;"&amp;VLOOKUP($C385,Besetzung!$B$2:$I$51,$F$24,0)&amp;" "&amp;$C385),
IF($D385="Höchstens",
           IF(COUNTIF(Dienstplan!T$6:T$55,$C385)&lt;=VLOOKUP($C385,Besetzung!$B$2:$I$51,$F$24,0),"","&gt;"&amp;VLOOKUP($C385,Besetzung!$B$2:$I$51,$F$24,0)&amp;" "&amp;$C385),
"sonst"))),
IF($D385="Genau",
           IF(COUNTIF(Dienstplan!T$6:T$55,$C385)=VLOOKUP($C385,Besetzung!$B$2:$I$51,U$351+1,0),"","&lt;&gt;"&amp;VLOOKUP($C385,Besetzung!$B$2:$I$51,U$351+1,0)&amp;" "&amp;$C385),
IF($D385="Mindestens",
           IF(COUNTIF(Dienstplan!T$6:T$55,$C385)&gt;=VLOOKUP($C385,Besetzung!$B$2:$I$51,U$351+1,0),"","&lt;"&amp;VLOOKUP($C385,Besetzung!$B$2:$I$51,U$351+1,0)&amp;" "&amp;$C385),
IF($D385="Höchstens",
           IF(COUNTIF(Dienstplan!T$6:T$55,$C385)&lt;=VLOOKUP($C385,Besetzung!$B$2:$I$51,U$351+1,0),"","&gt;"&amp;VLOOKUP($C385,Besetzung!$B$2:$I$51,U$351+1,0)&amp;" "&amp;$C385),
"sonst")))))</f>
        <v/>
      </c>
      <c r="V385" s="37" t="str">
        <f>IF($C385="","",
IF(V$352&lt;&gt;"",IF($D385="Genau",
           IF(COUNTIF(Dienstplan!U$6:U$55,$C385)=VLOOKUP($C385,Besetzung!$B$2:$I$51,$F$24,0),"","&lt;&gt;"&amp;VLOOKUP($C385,Besetzung!$B$2:$I$51,$F$24,0)&amp;" "&amp;$C385),
IF($D385="Mindestens",
           IF(COUNTIF(Dienstplan!U$6:U$55,$C385)&gt;=VLOOKUP($C385,Besetzung!$B$2:$I$51,$F$24,0),"","&lt;"&amp;VLOOKUP($C385,Besetzung!$B$2:$I$51,$F$24,0)&amp;" "&amp;$C385),
IF($D385="Höchstens",
           IF(COUNTIF(Dienstplan!U$6:U$55,$C385)&lt;=VLOOKUP($C385,Besetzung!$B$2:$I$51,$F$24,0),"","&gt;"&amp;VLOOKUP($C385,Besetzung!$B$2:$I$51,$F$24,0)&amp;" "&amp;$C385),
"sonst"))),
IF($D385="Genau",
           IF(COUNTIF(Dienstplan!U$6:U$55,$C385)=VLOOKUP($C385,Besetzung!$B$2:$I$51,V$351+1,0),"","&lt;&gt;"&amp;VLOOKUP($C385,Besetzung!$B$2:$I$51,V$351+1,0)&amp;" "&amp;$C385),
IF($D385="Mindestens",
           IF(COUNTIF(Dienstplan!U$6:U$55,$C385)&gt;=VLOOKUP($C385,Besetzung!$B$2:$I$51,V$351+1,0),"","&lt;"&amp;VLOOKUP($C385,Besetzung!$B$2:$I$51,V$351+1,0)&amp;" "&amp;$C385),
IF($D385="Höchstens",
           IF(COUNTIF(Dienstplan!U$6:U$55,$C385)&lt;=VLOOKUP($C385,Besetzung!$B$2:$I$51,V$351+1,0),"","&gt;"&amp;VLOOKUP($C385,Besetzung!$B$2:$I$51,V$351+1,0)&amp;" "&amp;$C385),
"sonst")))))</f>
        <v/>
      </c>
      <c r="W385" s="37" t="str">
        <f>IF($C385="","",
IF(W$352&lt;&gt;"",IF($D385="Genau",
           IF(COUNTIF(Dienstplan!V$6:V$55,$C385)=VLOOKUP($C385,Besetzung!$B$2:$I$51,$F$24,0),"","&lt;&gt;"&amp;VLOOKUP($C385,Besetzung!$B$2:$I$51,$F$24,0)&amp;" "&amp;$C385),
IF($D385="Mindestens",
           IF(COUNTIF(Dienstplan!V$6:V$55,$C385)&gt;=VLOOKUP($C385,Besetzung!$B$2:$I$51,$F$24,0),"","&lt;"&amp;VLOOKUP($C385,Besetzung!$B$2:$I$51,$F$24,0)&amp;" "&amp;$C385),
IF($D385="Höchstens",
           IF(COUNTIF(Dienstplan!V$6:V$55,$C385)&lt;=VLOOKUP($C385,Besetzung!$B$2:$I$51,$F$24,0),"","&gt;"&amp;VLOOKUP($C385,Besetzung!$B$2:$I$51,$F$24,0)&amp;" "&amp;$C385),
"sonst"))),
IF($D385="Genau",
           IF(COUNTIF(Dienstplan!V$6:V$55,$C385)=VLOOKUP($C385,Besetzung!$B$2:$I$51,W$351+1,0),"","&lt;&gt;"&amp;VLOOKUP($C385,Besetzung!$B$2:$I$51,W$351+1,0)&amp;" "&amp;$C385),
IF($D385="Mindestens",
           IF(COUNTIF(Dienstplan!V$6:V$55,$C385)&gt;=VLOOKUP($C385,Besetzung!$B$2:$I$51,W$351+1,0),"","&lt;"&amp;VLOOKUP($C385,Besetzung!$B$2:$I$51,W$351+1,0)&amp;" "&amp;$C385),
IF($D385="Höchstens",
           IF(COUNTIF(Dienstplan!V$6:V$55,$C385)&lt;=VLOOKUP($C385,Besetzung!$B$2:$I$51,W$351+1,0),"","&gt;"&amp;VLOOKUP($C385,Besetzung!$B$2:$I$51,W$351+1,0)&amp;" "&amp;$C385),
"sonst")))))</f>
        <v/>
      </c>
      <c r="X385" s="37" t="str">
        <f>IF($C385="","",
IF(X$352&lt;&gt;"",IF($D385="Genau",
           IF(COUNTIF(Dienstplan!W$6:W$55,$C385)=VLOOKUP($C385,Besetzung!$B$2:$I$51,$F$24,0),"","&lt;&gt;"&amp;VLOOKUP($C385,Besetzung!$B$2:$I$51,$F$24,0)&amp;" "&amp;$C385),
IF($D385="Mindestens",
           IF(COUNTIF(Dienstplan!W$6:W$55,$C385)&gt;=VLOOKUP($C385,Besetzung!$B$2:$I$51,$F$24,0),"","&lt;"&amp;VLOOKUP($C385,Besetzung!$B$2:$I$51,$F$24,0)&amp;" "&amp;$C385),
IF($D385="Höchstens",
           IF(COUNTIF(Dienstplan!W$6:W$55,$C385)&lt;=VLOOKUP($C385,Besetzung!$B$2:$I$51,$F$24,0),"","&gt;"&amp;VLOOKUP($C385,Besetzung!$B$2:$I$51,$F$24,0)&amp;" "&amp;$C385),
"sonst"))),
IF($D385="Genau",
           IF(COUNTIF(Dienstplan!W$6:W$55,$C385)=VLOOKUP($C385,Besetzung!$B$2:$I$51,X$351+1,0),"","&lt;&gt;"&amp;VLOOKUP($C385,Besetzung!$B$2:$I$51,X$351+1,0)&amp;" "&amp;$C385),
IF($D385="Mindestens",
           IF(COUNTIF(Dienstplan!W$6:W$55,$C385)&gt;=VLOOKUP($C385,Besetzung!$B$2:$I$51,X$351+1,0),"","&lt;"&amp;VLOOKUP($C385,Besetzung!$B$2:$I$51,X$351+1,0)&amp;" "&amp;$C385),
IF($D385="Höchstens",
           IF(COUNTIF(Dienstplan!W$6:W$55,$C385)&lt;=VLOOKUP($C385,Besetzung!$B$2:$I$51,X$351+1,0),"","&gt;"&amp;VLOOKUP($C385,Besetzung!$B$2:$I$51,X$351+1,0)&amp;" "&amp;$C385),
"sonst")))))</f>
        <v/>
      </c>
      <c r="Y385" s="37" t="str">
        <f>IF($C385="","",
IF(Y$352&lt;&gt;"",IF($D385="Genau",
           IF(COUNTIF(Dienstplan!X$6:X$55,$C385)=VLOOKUP($C385,Besetzung!$B$2:$I$51,$F$24,0),"","&lt;&gt;"&amp;VLOOKUP($C385,Besetzung!$B$2:$I$51,$F$24,0)&amp;" "&amp;$C385),
IF($D385="Mindestens",
           IF(COUNTIF(Dienstplan!X$6:X$55,$C385)&gt;=VLOOKUP($C385,Besetzung!$B$2:$I$51,$F$24,0),"","&lt;"&amp;VLOOKUP($C385,Besetzung!$B$2:$I$51,$F$24,0)&amp;" "&amp;$C385),
IF($D385="Höchstens",
           IF(COUNTIF(Dienstplan!X$6:X$55,$C385)&lt;=VLOOKUP($C385,Besetzung!$B$2:$I$51,$F$24,0),"","&gt;"&amp;VLOOKUP($C385,Besetzung!$B$2:$I$51,$F$24,0)&amp;" "&amp;$C385),
"sonst"))),
IF($D385="Genau",
           IF(COUNTIF(Dienstplan!X$6:X$55,$C385)=VLOOKUP($C385,Besetzung!$B$2:$I$51,Y$351+1,0),"","&lt;&gt;"&amp;VLOOKUP($C385,Besetzung!$B$2:$I$51,Y$351+1,0)&amp;" "&amp;$C385),
IF($D385="Mindestens",
           IF(COUNTIF(Dienstplan!X$6:X$55,$C385)&gt;=VLOOKUP($C385,Besetzung!$B$2:$I$51,Y$351+1,0),"","&lt;"&amp;VLOOKUP($C385,Besetzung!$B$2:$I$51,Y$351+1,0)&amp;" "&amp;$C385),
IF($D385="Höchstens",
           IF(COUNTIF(Dienstplan!X$6:X$55,$C385)&lt;=VLOOKUP($C385,Besetzung!$B$2:$I$51,Y$351+1,0),"","&gt;"&amp;VLOOKUP($C385,Besetzung!$B$2:$I$51,Y$351+1,0)&amp;" "&amp;$C385),
"sonst")))))</f>
        <v/>
      </c>
      <c r="Z385" s="37" t="str">
        <f>IF($C385="","",
IF(Z$352&lt;&gt;"",IF($D385="Genau",
           IF(COUNTIF(Dienstplan!Y$6:Y$55,$C385)=VLOOKUP($C385,Besetzung!$B$2:$I$51,$F$24,0),"","&lt;&gt;"&amp;VLOOKUP($C385,Besetzung!$B$2:$I$51,$F$24,0)&amp;" "&amp;$C385),
IF($D385="Mindestens",
           IF(COUNTIF(Dienstplan!Y$6:Y$55,$C385)&gt;=VLOOKUP($C385,Besetzung!$B$2:$I$51,$F$24,0),"","&lt;"&amp;VLOOKUP($C385,Besetzung!$B$2:$I$51,$F$24,0)&amp;" "&amp;$C385),
IF($D385="Höchstens",
           IF(COUNTIF(Dienstplan!Y$6:Y$55,$C385)&lt;=VLOOKUP($C385,Besetzung!$B$2:$I$51,$F$24,0),"","&gt;"&amp;VLOOKUP($C385,Besetzung!$B$2:$I$51,$F$24,0)&amp;" "&amp;$C385),
"sonst"))),
IF($D385="Genau",
           IF(COUNTIF(Dienstplan!Y$6:Y$55,$C385)=VLOOKUP($C385,Besetzung!$B$2:$I$51,Z$351+1,0),"","&lt;&gt;"&amp;VLOOKUP($C385,Besetzung!$B$2:$I$51,Z$351+1,0)&amp;" "&amp;$C385),
IF($D385="Mindestens",
           IF(COUNTIF(Dienstplan!Y$6:Y$55,$C385)&gt;=VLOOKUP($C385,Besetzung!$B$2:$I$51,Z$351+1,0),"","&lt;"&amp;VLOOKUP($C385,Besetzung!$B$2:$I$51,Z$351+1,0)&amp;" "&amp;$C385),
IF($D385="Höchstens",
           IF(COUNTIF(Dienstplan!Y$6:Y$55,$C385)&lt;=VLOOKUP($C385,Besetzung!$B$2:$I$51,Z$351+1,0),"","&gt;"&amp;VLOOKUP($C385,Besetzung!$B$2:$I$51,Z$351+1,0)&amp;" "&amp;$C385),
"sonst")))))</f>
        <v/>
      </c>
      <c r="AA385" s="37" t="str">
        <f>IF($C385="","",
IF(AA$352&lt;&gt;"",IF($D385="Genau",
           IF(COUNTIF(Dienstplan!Z$6:Z$55,$C385)=VLOOKUP($C385,Besetzung!$B$2:$I$51,$F$24,0),"","&lt;&gt;"&amp;VLOOKUP($C385,Besetzung!$B$2:$I$51,$F$24,0)&amp;" "&amp;$C385),
IF($D385="Mindestens",
           IF(COUNTIF(Dienstplan!Z$6:Z$55,$C385)&gt;=VLOOKUP($C385,Besetzung!$B$2:$I$51,$F$24,0),"","&lt;"&amp;VLOOKUP($C385,Besetzung!$B$2:$I$51,$F$24,0)&amp;" "&amp;$C385),
IF($D385="Höchstens",
           IF(COUNTIF(Dienstplan!Z$6:Z$55,$C385)&lt;=VLOOKUP($C385,Besetzung!$B$2:$I$51,$F$24,0),"","&gt;"&amp;VLOOKUP($C385,Besetzung!$B$2:$I$51,$F$24,0)&amp;" "&amp;$C385),
"sonst"))),
IF($D385="Genau",
           IF(COUNTIF(Dienstplan!Z$6:Z$55,$C385)=VLOOKUP($C385,Besetzung!$B$2:$I$51,AA$351+1,0),"","&lt;&gt;"&amp;VLOOKUP($C385,Besetzung!$B$2:$I$51,AA$351+1,0)&amp;" "&amp;$C385),
IF($D385="Mindestens",
           IF(COUNTIF(Dienstplan!Z$6:Z$55,$C385)&gt;=VLOOKUP($C385,Besetzung!$B$2:$I$51,AA$351+1,0),"","&lt;"&amp;VLOOKUP($C385,Besetzung!$B$2:$I$51,AA$351+1,0)&amp;" "&amp;$C385),
IF($D385="Höchstens",
           IF(COUNTIF(Dienstplan!Z$6:Z$55,$C385)&lt;=VLOOKUP($C385,Besetzung!$B$2:$I$51,AA$351+1,0),"","&gt;"&amp;VLOOKUP($C385,Besetzung!$B$2:$I$51,AA$351+1,0)&amp;" "&amp;$C385),
"sonst")))))</f>
        <v/>
      </c>
      <c r="AB385" s="37" t="str">
        <f>IF($C385="","",
IF(AB$352&lt;&gt;"",IF($D385="Genau",
           IF(COUNTIF(Dienstplan!AA$6:AA$55,$C385)=VLOOKUP($C385,Besetzung!$B$2:$I$51,$F$24,0),"","&lt;&gt;"&amp;VLOOKUP($C385,Besetzung!$B$2:$I$51,$F$24,0)&amp;" "&amp;$C385),
IF($D385="Mindestens",
           IF(COUNTIF(Dienstplan!AA$6:AA$55,$C385)&gt;=VLOOKUP($C385,Besetzung!$B$2:$I$51,$F$24,0),"","&lt;"&amp;VLOOKUP($C385,Besetzung!$B$2:$I$51,$F$24,0)&amp;" "&amp;$C385),
IF($D385="Höchstens",
           IF(COUNTIF(Dienstplan!AA$6:AA$55,$C385)&lt;=VLOOKUP($C385,Besetzung!$B$2:$I$51,$F$24,0),"","&gt;"&amp;VLOOKUP($C385,Besetzung!$B$2:$I$51,$F$24,0)&amp;" "&amp;$C385),
"sonst"))),
IF($D385="Genau",
           IF(COUNTIF(Dienstplan!AA$6:AA$55,$C385)=VLOOKUP($C385,Besetzung!$B$2:$I$51,AB$351+1,0),"","&lt;&gt;"&amp;VLOOKUP($C385,Besetzung!$B$2:$I$51,AB$351+1,0)&amp;" "&amp;$C385),
IF($D385="Mindestens",
           IF(COUNTIF(Dienstplan!AA$6:AA$55,$C385)&gt;=VLOOKUP($C385,Besetzung!$B$2:$I$51,AB$351+1,0),"","&lt;"&amp;VLOOKUP($C385,Besetzung!$B$2:$I$51,AB$351+1,0)&amp;" "&amp;$C385),
IF($D385="Höchstens",
           IF(COUNTIF(Dienstplan!AA$6:AA$55,$C385)&lt;=VLOOKUP($C385,Besetzung!$B$2:$I$51,AB$351+1,0),"","&gt;"&amp;VLOOKUP($C385,Besetzung!$B$2:$I$51,AB$351+1,0)&amp;" "&amp;$C385),
"sonst")))))</f>
        <v/>
      </c>
      <c r="AC385" s="37" t="str">
        <f>IF($C385="","",
IF(AC$352&lt;&gt;"",IF($D385="Genau",
           IF(COUNTIF(Dienstplan!AB$6:AB$55,$C385)=VLOOKUP($C385,Besetzung!$B$2:$I$51,$F$24,0),"","&lt;&gt;"&amp;VLOOKUP($C385,Besetzung!$B$2:$I$51,$F$24,0)&amp;" "&amp;$C385),
IF($D385="Mindestens",
           IF(COUNTIF(Dienstplan!AB$6:AB$55,$C385)&gt;=VLOOKUP($C385,Besetzung!$B$2:$I$51,$F$24,0),"","&lt;"&amp;VLOOKUP($C385,Besetzung!$B$2:$I$51,$F$24,0)&amp;" "&amp;$C385),
IF($D385="Höchstens",
           IF(COUNTIF(Dienstplan!AB$6:AB$55,$C385)&lt;=VLOOKUP($C385,Besetzung!$B$2:$I$51,$F$24,0),"","&gt;"&amp;VLOOKUP($C385,Besetzung!$B$2:$I$51,$F$24,0)&amp;" "&amp;$C385),
"sonst"))),
IF($D385="Genau",
           IF(COUNTIF(Dienstplan!AB$6:AB$55,$C385)=VLOOKUP($C385,Besetzung!$B$2:$I$51,AC$351+1,0),"","&lt;&gt;"&amp;VLOOKUP($C385,Besetzung!$B$2:$I$51,AC$351+1,0)&amp;" "&amp;$C385),
IF($D385="Mindestens",
           IF(COUNTIF(Dienstplan!AB$6:AB$55,$C385)&gt;=VLOOKUP($C385,Besetzung!$B$2:$I$51,AC$351+1,0),"","&lt;"&amp;VLOOKUP($C385,Besetzung!$B$2:$I$51,AC$351+1,0)&amp;" "&amp;$C385),
IF($D385="Höchstens",
           IF(COUNTIF(Dienstplan!AB$6:AB$55,$C385)&lt;=VLOOKUP($C385,Besetzung!$B$2:$I$51,AC$351+1,0),"","&gt;"&amp;VLOOKUP($C385,Besetzung!$B$2:$I$51,AC$351+1,0)&amp;" "&amp;$C385),
"sonst")))))</f>
        <v/>
      </c>
      <c r="AD385" s="37" t="str">
        <f>IF($C385="","",
IF(AD$352&lt;&gt;"",IF($D385="Genau",
           IF(COUNTIF(Dienstplan!AC$6:AC$55,$C385)=VLOOKUP($C385,Besetzung!$B$2:$I$51,$F$24,0),"","&lt;&gt;"&amp;VLOOKUP($C385,Besetzung!$B$2:$I$51,$F$24,0)&amp;" "&amp;$C385),
IF($D385="Mindestens",
           IF(COUNTIF(Dienstplan!AC$6:AC$55,$C385)&gt;=VLOOKUP($C385,Besetzung!$B$2:$I$51,$F$24,0),"","&lt;"&amp;VLOOKUP($C385,Besetzung!$B$2:$I$51,$F$24,0)&amp;" "&amp;$C385),
IF($D385="Höchstens",
           IF(COUNTIF(Dienstplan!AC$6:AC$55,$C385)&lt;=VLOOKUP($C385,Besetzung!$B$2:$I$51,$F$24,0),"","&gt;"&amp;VLOOKUP($C385,Besetzung!$B$2:$I$51,$F$24,0)&amp;" "&amp;$C385),
"sonst"))),
IF($D385="Genau",
           IF(COUNTIF(Dienstplan!AC$6:AC$55,$C385)=VLOOKUP($C385,Besetzung!$B$2:$I$51,AD$351+1,0),"","&lt;&gt;"&amp;VLOOKUP($C385,Besetzung!$B$2:$I$51,AD$351+1,0)&amp;" "&amp;$C385),
IF($D385="Mindestens",
           IF(COUNTIF(Dienstplan!AC$6:AC$55,$C385)&gt;=VLOOKUP($C385,Besetzung!$B$2:$I$51,AD$351+1,0),"","&lt;"&amp;VLOOKUP($C385,Besetzung!$B$2:$I$51,AD$351+1,0)&amp;" "&amp;$C385),
IF($D385="Höchstens",
           IF(COUNTIF(Dienstplan!AC$6:AC$55,$C385)&lt;=VLOOKUP($C385,Besetzung!$B$2:$I$51,AD$351+1,0),"","&gt;"&amp;VLOOKUP($C385,Besetzung!$B$2:$I$51,AD$351+1,0)&amp;" "&amp;$C385),
"sonst")))))</f>
        <v/>
      </c>
      <c r="AE385" s="37" t="str">
        <f>IF($C385="","",
IF(AE$352&lt;&gt;"",IF($D385="Genau",
           IF(COUNTIF(Dienstplan!AD$6:AD$55,$C385)=VLOOKUP($C385,Besetzung!$B$2:$I$51,$F$24,0),"","&lt;&gt;"&amp;VLOOKUP($C385,Besetzung!$B$2:$I$51,$F$24,0)&amp;" "&amp;$C385),
IF($D385="Mindestens",
           IF(COUNTIF(Dienstplan!AD$6:AD$55,$C385)&gt;=VLOOKUP($C385,Besetzung!$B$2:$I$51,$F$24,0),"","&lt;"&amp;VLOOKUP($C385,Besetzung!$B$2:$I$51,$F$24,0)&amp;" "&amp;$C385),
IF($D385="Höchstens",
           IF(COUNTIF(Dienstplan!AD$6:AD$55,$C385)&lt;=VLOOKUP($C385,Besetzung!$B$2:$I$51,$F$24,0),"","&gt;"&amp;VLOOKUP($C385,Besetzung!$B$2:$I$51,$F$24,0)&amp;" "&amp;$C385),
"sonst"))),
IF($D385="Genau",
           IF(COUNTIF(Dienstplan!AD$6:AD$55,$C385)=VLOOKUP($C385,Besetzung!$B$2:$I$51,AE$351+1,0),"","&lt;&gt;"&amp;VLOOKUP($C385,Besetzung!$B$2:$I$51,AE$351+1,0)&amp;" "&amp;$C385),
IF($D385="Mindestens",
           IF(COUNTIF(Dienstplan!AD$6:AD$55,$C385)&gt;=VLOOKUP($C385,Besetzung!$B$2:$I$51,AE$351+1,0),"","&lt;"&amp;VLOOKUP($C385,Besetzung!$B$2:$I$51,AE$351+1,0)&amp;" "&amp;$C385),
IF($D385="Höchstens",
           IF(COUNTIF(Dienstplan!AD$6:AD$55,$C385)&lt;=VLOOKUP($C385,Besetzung!$B$2:$I$51,AE$351+1,0),"","&gt;"&amp;VLOOKUP($C385,Besetzung!$B$2:$I$51,AE$351+1,0)&amp;" "&amp;$C385),
"sonst")))))</f>
        <v/>
      </c>
      <c r="AF385" s="37" t="str">
        <f>IF($C385="","",
IF(AF$352&lt;&gt;"",IF($D385="Genau",
           IF(COUNTIF(Dienstplan!AE$6:AE$55,$C385)=VLOOKUP($C385,Besetzung!$B$2:$I$51,$F$24,0),"","&lt;&gt;"&amp;VLOOKUP($C385,Besetzung!$B$2:$I$51,$F$24,0)&amp;" "&amp;$C385),
IF($D385="Mindestens",
           IF(COUNTIF(Dienstplan!AE$6:AE$55,$C385)&gt;=VLOOKUP($C385,Besetzung!$B$2:$I$51,$F$24,0),"","&lt;"&amp;VLOOKUP($C385,Besetzung!$B$2:$I$51,$F$24,0)&amp;" "&amp;$C385),
IF($D385="Höchstens",
           IF(COUNTIF(Dienstplan!AE$6:AE$55,$C385)&lt;=VLOOKUP($C385,Besetzung!$B$2:$I$51,$F$24,0),"","&gt;"&amp;VLOOKUP($C385,Besetzung!$B$2:$I$51,$F$24,0)&amp;" "&amp;$C385),
"sonst"))),
IF($D385="Genau",
           IF(COUNTIF(Dienstplan!AE$6:AE$55,$C385)=VLOOKUP($C385,Besetzung!$B$2:$I$51,AF$351+1,0),"","&lt;&gt;"&amp;VLOOKUP($C385,Besetzung!$B$2:$I$51,AF$351+1,0)&amp;" "&amp;$C385),
IF($D385="Mindestens",
           IF(COUNTIF(Dienstplan!AE$6:AE$55,$C385)&gt;=VLOOKUP($C385,Besetzung!$B$2:$I$51,AF$351+1,0),"","&lt;"&amp;VLOOKUP($C385,Besetzung!$B$2:$I$51,AF$351+1,0)&amp;" "&amp;$C385),
IF($D385="Höchstens",
           IF(COUNTIF(Dienstplan!AE$6:AE$55,$C385)&lt;=VLOOKUP($C385,Besetzung!$B$2:$I$51,AF$351+1,0),"","&gt;"&amp;VLOOKUP($C385,Besetzung!$B$2:$I$51,AF$351+1,0)&amp;" "&amp;$C385),
"sonst")))))</f>
        <v/>
      </c>
      <c r="AG385" s="37" t="str">
        <f>IF($C385="","",
IF(AG$352&lt;&gt;"",IF($D385="Genau",
           IF(COUNTIF(Dienstplan!AF$6:AF$55,$C385)=VLOOKUP($C385,Besetzung!$B$2:$I$51,$F$24,0),"","&lt;&gt;"&amp;VLOOKUP($C385,Besetzung!$B$2:$I$51,$F$24,0)&amp;" "&amp;$C385),
IF($D385="Mindestens",
           IF(COUNTIF(Dienstplan!AF$6:AF$55,$C385)&gt;=VLOOKUP($C385,Besetzung!$B$2:$I$51,$F$24,0),"","&lt;"&amp;VLOOKUP($C385,Besetzung!$B$2:$I$51,$F$24,0)&amp;" "&amp;$C385),
IF($D385="Höchstens",
           IF(COUNTIF(Dienstplan!AF$6:AF$55,$C385)&lt;=VLOOKUP($C385,Besetzung!$B$2:$I$51,$F$24,0),"","&gt;"&amp;VLOOKUP($C385,Besetzung!$B$2:$I$51,$F$24,0)&amp;" "&amp;$C385),
"sonst"))),
IF($D385="Genau",
           IF(COUNTIF(Dienstplan!AF$6:AF$55,$C385)=VLOOKUP($C385,Besetzung!$B$2:$I$51,AG$351+1,0),"","&lt;&gt;"&amp;VLOOKUP($C385,Besetzung!$B$2:$I$51,AG$351+1,0)&amp;" "&amp;$C385),
IF($D385="Mindestens",
           IF(COUNTIF(Dienstplan!AF$6:AF$55,$C385)&gt;=VLOOKUP($C385,Besetzung!$B$2:$I$51,AG$351+1,0),"","&lt;"&amp;VLOOKUP($C385,Besetzung!$B$2:$I$51,AG$351+1,0)&amp;" "&amp;$C385),
IF($D385="Höchstens",
           IF(COUNTIF(Dienstplan!AF$6:AF$55,$C385)&lt;=VLOOKUP($C385,Besetzung!$B$2:$I$51,AG$351+1,0),"","&gt;"&amp;VLOOKUP($C385,Besetzung!$B$2:$I$51,AG$351+1,0)&amp;" "&amp;$C385),
"sonst")))))</f>
        <v/>
      </c>
      <c r="AH385" s="37" t="str">
        <f>IF($C385="","",
IF(AH$352&lt;&gt;"",IF($D385="Genau",
           IF(COUNTIF(Dienstplan!AG$6:AG$55,$C385)=VLOOKUP($C385,Besetzung!$B$2:$I$51,$F$24,0),"","&lt;&gt;"&amp;VLOOKUP($C385,Besetzung!$B$2:$I$51,$F$24,0)&amp;" "&amp;$C385),
IF($D385="Mindestens",
           IF(COUNTIF(Dienstplan!AG$6:AG$55,$C385)&gt;=VLOOKUP($C385,Besetzung!$B$2:$I$51,$F$24,0),"","&lt;"&amp;VLOOKUP($C385,Besetzung!$B$2:$I$51,$F$24,0)&amp;" "&amp;$C385),
IF($D385="Höchstens",
           IF(COUNTIF(Dienstplan!AG$6:AG$55,$C385)&lt;=VLOOKUP($C385,Besetzung!$B$2:$I$51,$F$24,0),"","&gt;"&amp;VLOOKUP($C385,Besetzung!$B$2:$I$51,$F$24,0)&amp;" "&amp;$C385),
"sonst"))),
IF($D385="Genau",
           IF(COUNTIF(Dienstplan!AG$6:AG$55,$C385)=VLOOKUP($C385,Besetzung!$B$2:$I$51,AH$351+1,0),"","&lt;&gt;"&amp;VLOOKUP($C385,Besetzung!$B$2:$I$51,AH$351+1,0)&amp;" "&amp;$C385),
IF($D385="Mindestens",
           IF(COUNTIF(Dienstplan!AG$6:AG$55,$C385)&gt;=VLOOKUP($C385,Besetzung!$B$2:$I$51,AH$351+1,0),"","&lt;"&amp;VLOOKUP($C385,Besetzung!$B$2:$I$51,AH$351+1,0)&amp;" "&amp;$C385),
IF($D385="Höchstens",
           IF(COUNTIF(Dienstplan!AG$6:AG$55,$C385)&lt;=VLOOKUP($C385,Besetzung!$B$2:$I$51,AH$351+1,0),"","&gt;"&amp;VLOOKUP($C385,Besetzung!$B$2:$I$51,AH$351+1,0)&amp;" "&amp;$C385),
"sonst")))))</f>
        <v/>
      </c>
      <c r="AI385" s="37" t="str">
        <f>IF($C385="","",
IF(AI$352&lt;&gt;"",IF($D385="Genau",
           IF(COUNTIF(Dienstplan!AH$6:AH$55,$C385)=VLOOKUP($C385,Besetzung!$B$2:$I$51,$F$24,0),"","&lt;&gt;"&amp;VLOOKUP($C385,Besetzung!$B$2:$I$51,$F$24,0)&amp;" "&amp;$C385),
IF($D385="Mindestens",
           IF(COUNTIF(Dienstplan!AH$6:AH$55,$C385)&gt;=VLOOKUP($C385,Besetzung!$B$2:$I$51,$F$24,0),"","&lt;"&amp;VLOOKUP($C385,Besetzung!$B$2:$I$51,$F$24,0)&amp;" "&amp;$C385),
IF($D385="Höchstens",
           IF(COUNTIF(Dienstplan!AH$6:AH$55,$C385)&lt;=VLOOKUP($C385,Besetzung!$B$2:$I$51,$F$24,0),"","&gt;"&amp;VLOOKUP($C385,Besetzung!$B$2:$I$51,$F$24,0)&amp;" "&amp;$C385),
"sonst"))),
IF($D385="Genau",
           IF(COUNTIF(Dienstplan!AH$6:AH$55,$C385)=VLOOKUP($C385,Besetzung!$B$2:$I$51,AI$351+1,0),"","&lt;&gt;"&amp;VLOOKUP($C385,Besetzung!$B$2:$I$51,AI$351+1,0)&amp;" "&amp;$C385),
IF($D385="Mindestens",
           IF(COUNTIF(Dienstplan!AH$6:AH$55,$C385)&gt;=VLOOKUP($C385,Besetzung!$B$2:$I$51,AI$351+1,0),"","&lt;"&amp;VLOOKUP($C385,Besetzung!$B$2:$I$51,AI$351+1,0)&amp;" "&amp;$C385),
IF($D385="Höchstens",
           IF(COUNTIF(Dienstplan!AH$6:AH$55,$C385)&lt;=VLOOKUP($C385,Besetzung!$B$2:$I$51,AI$351+1,0),"","&gt;"&amp;VLOOKUP($C385,Besetzung!$B$2:$I$51,AI$351+1,0)&amp;" "&amp;$C385),
"sonst")))))</f>
        <v/>
      </c>
      <c r="AJ385" s="37" t="str">
        <f>IF($C385="","",
IF(AJ$352&lt;&gt;"",IF($D385="Genau",
           IF(COUNTIF(Dienstplan!AI$6:AI$55,$C385)=VLOOKUP($C385,Besetzung!$B$2:$I$51,$F$24,0),"","&lt;&gt;"&amp;VLOOKUP($C385,Besetzung!$B$2:$I$51,$F$24,0)&amp;" "&amp;$C385),
IF($D385="Mindestens",
           IF(COUNTIF(Dienstplan!AI$6:AI$55,$C385)&gt;=VLOOKUP($C385,Besetzung!$B$2:$I$51,$F$24,0),"","&lt;"&amp;VLOOKUP($C385,Besetzung!$B$2:$I$51,$F$24,0)&amp;" "&amp;$C385),
IF($D385="Höchstens",
           IF(COUNTIF(Dienstplan!AI$6:AI$55,$C385)&lt;=VLOOKUP($C385,Besetzung!$B$2:$I$51,$F$24,0),"","&gt;"&amp;VLOOKUP($C385,Besetzung!$B$2:$I$51,$F$24,0)&amp;" "&amp;$C385),
"sonst"))),
IF($D385="Genau",
           IF(COUNTIF(Dienstplan!AI$6:AI$55,$C385)=VLOOKUP($C385,Besetzung!$B$2:$I$51,AJ$351+1,0),"","&lt;&gt;"&amp;VLOOKUP($C385,Besetzung!$B$2:$I$51,AJ$351+1,0)&amp;" "&amp;$C385),
IF($D385="Mindestens",
           IF(COUNTIF(Dienstplan!AI$6:AI$55,$C385)&gt;=VLOOKUP($C385,Besetzung!$B$2:$I$51,AJ$351+1,0),"","&lt;"&amp;VLOOKUP($C385,Besetzung!$B$2:$I$51,AJ$351+1,0)&amp;" "&amp;$C385),
IF($D385="Höchstens",
           IF(COUNTIF(Dienstplan!AI$6:AI$55,$C385)&lt;=VLOOKUP($C385,Besetzung!$B$2:$I$51,AJ$351+1,0),"","&gt;"&amp;VLOOKUP($C385,Besetzung!$B$2:$I$51,AJ$351+1,0)&amp;" "&amp;$C385),
"sonst")))))</f>
        <v/>
      </c>
      <c r="AK385" s="32" t="str">
        <f>IF($C385="","",
IF(AK$352&lt;&gt;"",IF($D385="Genau",
           IF(COUNTIF(Dienstplan!AJ$6:AJ$55,$C385)=VLOOKUP($C385,Besetzung!$B$2:$I$51,$F$24,0),"","&lt;&gt;"&amp;VLOOKUP($C385,Besetzung!$B$2:$I$51,$F$24,0)&amp;" "&amp;$C385),
IF($D385="Mindestens",
           IF(COUNTIF(Dienstplan!AJ$6:AJ$55,$C385)&gt;=VLOOKUP($C385,Besetzung!$B$2:$I$51,$F$24,0),"","&lt;"&amp;VLOOKUP($C385,Besetzung!$B$2:$I$51,$F$24,0)&amp;" "&amp;$C385),
IF($D385="Höchstens",
           IF(COUNTIF(Dienstplan!AJ$6:AJ$55,$C385)&lt;=VLOOKUP($C385,Besetzung!$B$2:$I$51,$F$24,0),"","&gt;"&amp;VLOOKUP($C385,Besetzung!$B$2:$I$51,$F$24,0)&amp;" "&amp;$C385),
"sonst"))),
IF($D385="Genau",
           IF(COUNTIF(Dienstplan!AJ$6:AJ$55,$C385)=VLOOKUP($C385,Besetzung!$B$2:$I$51,AK$351+1,0),"","&lt;&gt;"&amp;VLOOKUP($C385,Besetzung!$B$2:$I$51,AK$351+1,0)&amp;" "&amp;$C385),
IF($D385="Mindestens",
           IF(COUNTIF(Dienstplan!AJ$6:AJ$55,$C385)&gt;=VLOOKUP($C385,Besetzung!$B$2:$I$51,AK$351+1,0),"","&lt;"&amp;VLOOKUP($C385,Besetzung!$B$2:$I$51,AK$351+1,0)&amp;" "&amp;$C385),
IF($D385="Höchstens",
           IF(COUNTIF(Dienstplan!AJ$6:AJ$55,$C385)&lt;=VLOOKUP($C385,Besetzung!$B$2:$I$51,AK$351+1,0),"","&gt;"&amp;VLOOKUP($C385,Besetzung!$B$2:$I$51,AK$351+1,0)&amp;" "&amp;$C385),
"sonst")))))</f>
        <v/>
      </c>
    </row>
    <row r="386" spans="1:37" x14ac:dyDescent="0.25">
      <c r="A386" s="82" t="str">
        <f>IF(Feiertage!D236&lt;&gt;"",Feiertage!B236,"")</f>
        <v/>
      </c>
      <c r="C386" s="31" t="str">
        <f>Besetzung!B34</f>
        <v/>
      </c>
      <c r="D386">
        <f>Besetzung!J34</f>
        <v>0</v>
      </c>
      <c r="G386" s="31" t="str">
        <f>IF($C386="","",
IF(G$352&lt;&gt;"",IF($D386="Genau",
           IF(COUNTIF(Dienstplan!F$6:F$55,$C386)=VLOOKUP($C386,Besetzung!$B$2:$I$51,$F$24,0),"","&lt;&gt;"&amp;VLOOKUP($C386,Besetzung!$B$2:$I$51,$F$24,0)&amp;" "&amp;$C386),
IF($D386="Mindestens",
           IF(COUNTIF(Dienstplan!F$6:F$55,$C386)&gt;=VLOOKUP($C386,Besetzung!$B$2:$I$51,$F$24,0),"","&lt;"&amp;VLOOKUP($C386,Besetzung!$B$2:$I$51,$F$24,0)&amp;" "&amp;$C386),
IF($D386="Höchstens",
           IF(COUNTIF(Dienstplan!F$6:F$55,$C386)&lt;=VLOOKUP($C386,Besetzung!$B$2:$I$51,$F$24,0),"","&gt;"&amp;VLOOKUP($C386,Besetzung!$B$2:$I$51,$F$24,0)&amp;" "&amp;$C386),
"sonst"))),
IF($D386="Genau",
           IF(COUNTIF(Dienstplan!F$6:F$55,$C386)=VLOOKUP($C386,Besetzung!$B$2:$I$51,G$351+1,0),"","&lt;&gt;"&amp;VLOOKUP($C386,Besetzung!$B$2:$I$51,G$351+1,0)&amp;" "&amp;$C386),
IF($D386="Mindestens",
           IF(COUNTIF(Dienstplan!F$6:F$55,$C386)&gt;=VLOOKUP($C386,Besetzung!$B$2:$I$51,G$351+1,0),"","&lt;"&amp;VLOOKUP($C386,Besetzung!$B$2:$I$51,G$351+1,0)&amp;" "&amp;$C386),
IF($D386="Höchstens",
           IF(COUNTIF(Dienstplan!F$6:F$55,$C386)&lt;=VLOOKUP($C386,Besetzung!$B$2:$I$51,G$351+1,0),"","&gt;"&amp;VLOOKUP($C386,Besetzung!$B$2:$I$51,G$351+1,0)&amp;" "&amp;$C386),
"sonst")))))</f>
        <v/>
      </c>
      <c r="H386" s="37" t="str">
        <f>IF($C386="","",
IF(H$352&lt;&gt;"",IF($D386="Genau",
           IF(COUNTIF(Dienstplan!G$6:G$55,$C386)=VLOOKUP($C386,Besetzung!$B$2:$I$51,$F$24,0),"","&lt;&gt;"&amp;VLOOKUP($C386,Besetzung!$B$2:$I$51,$F$24,0)&amp;" "&amp;$C386),
IF($D386="Mindestens",
           IF(COUNTIF(Dienstplan!G$6:G$55,$C386)&gt;=VLOOKUP($C386,Besetzung!$B$2:$I$51,$F$24,0),"","&lt;"&amp;VLOOKUP($C386,Besetzung!$B$2:$I$51,$F$24,0)&amp;" "&amp;$C386),
IF($D386="Höchstens",
           IF(COUNTIF(Dienstplan!G$6:G$55,$C386)&lt;=VLOOKUP($C386,Besetzung!$B$2:$I$51,$F$24,0),"","&gt;"&amp;VLOOKUP($C386,Besetzung!$B$2:$I$51,$F$24,0)&amp;" "&amp;$C386),
"sonst"))),
IF($D386="Genau",
           IF(COUNTIF(Dienstplan!G$6:G$55,$C386)=VLOOKUP($C386,Besetzung!$B$2:$I$51,H$351+1,0),"","&lt;&gt;"&amp;VLOOKUP($C386,Besetzung!$B$2:$I$51,H$351+1,0)&amp;" "&amp;$C386),
IF($D386="Mindestens",
           IF(COUNTIF(Dienstplan!G$6:G$55,$C386)&gt;=VLOOKUP($C386,Besetzung!$B$2:$I$51,H$351+1,0),"","&lt;"&amp;VLOOKUP($C386,Besetzung!$B$2:$I$51,H$351+1,0)&amp;" "&amp;$C386),
IF($D386="Höchstens",
           IF(COUNTIF(Dienstplan!G$6:G$55,$C386)&lt;=VLOOKUP($C386,Besetzung!$B$2:$I$51,H$351+1,0),"","&gt;"&amp;VLOOKUP($C386,Besetzung!$B$2:$I$51,H$351+1,0)&amp;" "&amp;$C386),
"sonst")))))</f>
        <v/>
      </c>
      <c r="I386" s="37" t="str">
        <f>IF($C386="","",
IF(I$352&lt;&gt;"",IF($D386="Genau",
           IF(COUNTIF(Dienstplan!H$6:H$55,$C386)=VLOOKUP($C386,Besetzung!$B$2:$I$51,$F$24,0),"","&lt;&gt;"&amp;VLOOKUP($C386,Besetzung!$B$2:$I$51,$F$24,0)&amp;" "&amp;$C386),
IF($D386="Mindestens",
           IF(COUNTIF(Dienstplan!H$6:H$55,$C386)&gt;=VLOOKUP($C386,Besetzung!$B$2:$I$51,$F$24,0),"","&lt;"&amp;VLOOKUP($C386,Besetzung!$B$2:$I$51,$F$24,0)&amp;" "&amp;$C386),
IF($D386="Höchstens",
           IF(COUNTIF(Dienstplan!H$6:H$55,$C386)&lt;=VLOOKUP($C386,Besetzung!$B$2:$I$51,$F$24,0),"","&gt;"&amp;VLOOKUP($C386,Besetzung!$B$2:$I$51,$F$24,0)&amp;" "&amp;$C386),
"sonst"))),
IF($D386="Genau",
           IF(COUNTIF(Dienstplan!H$6:H$55,$C386)=VLOOKUP($C386,Besetzung!$B$2:$I$51,I$351+1,0),"","&lt;&gt;"&amp;VLOOKUP($C386,Besetzung!$B$2:$I$51,I$351+1,0)&amp;" "&amp;$C386),
IF($D386="Mindestens",
           IF(COUNTIF(Dienstplan!H$6:H$55,$C386)&gt;=VLOOKUP($C386,Besetzung!$B$2:$I$51,I$351+1,0),"","&lt;"&amp;VLOOKUP($C386,Besetzung!$B$2:$I$51,I$351+1,0)&amp;" "&amp;$C386),
IF($D386="Höchstens",
           IF(COUNTIF(Dienstplan!H$6:H$55,$C386)&lt;=VLOOKUP($C386,Besetzung!$B$2:$I$51,I$351+1,0),"","&gt;"&amp;VLOOKUP($C386,Besetzung!$B$2:$I$51,I$351+1,0)&amp;" "&amp;$C386),
"sonst")))))</f>
        <v/>
      </c>
      <c r="J386" s="37" t="str">
        <f>IF($C386="","",
IF(J$352&lt;&gt;"",IF($D386="Genau",
           IF(COUNTIF(Dienstplan!I$6:I$55,$C386)=VLOOKUP($C386,Besetzung!$B$2:$I$51,$F$24,0),"","&lt;&gt;"&amp;VLOOKUP($C386,Besetzung!$B$2:$I$51,$F$24,0)&amp;" "&amp;$C386),
IF($D386="Mindestens",
           IF(COUNTIF(Dienstplan!I$6:I$55,$C386)&gt;=VLOOKUP($C386,Besetzung!$B$2:$I$51,$F$24,0),"","&lt;"&amp;VLOOKUP($C386,Besetzung!$B$2:$I$51,$F$24,0)&amp;" "&amp;$C386),
IF($D386="Höchstens",
           IF(COUNTIF(Dienstplan!I$6:I$55,$C386)&lt;=VLOOKUP($C386,Besetzung!$B$2:$I$51,$F$24,0),"","&gt;"&amp;VLOOKUP($C386,Besetzung!$B$2:$I$51,$F$24,0)&amp;" "&amp;$C386),
"sonst"))),
IF($D386="Genau",
           IF(COUNTIF(Dienstplan!I$6:I$55,$C386)=VLOOKUP($C386,Besetzung!$B$2:$I$51,J$351+1,0),"","&lt;&gt;"&amp;VLOOKUP($C386,Besetzung!$B$2:$I$51,J$351+1,0)&amp;" "&amp;$C386),
IF($D386="Mindestens",
           IF(COUNTIF(Dienstplan!I$6:I$55,$C386)&gt;=VLOOKUP($C386,Besetzung!$B$2:$I$51,J$351+1,0),"","&lt;"&amp;VLOOKUP($C386,Besetzung!$B$2:$I$51,J$351+1,0)&amp;" "&amp;$C386),
IF($D386="Höchstens",
           IF(COUNTIF(Dienstplan!I$6:I$55,$C386)&lt;=VLOOKUP($C386,Besetzung!$B$2:$I$51,J$351+1,0),"","&gt;"&amp;VLOOKUP($C386,Besetzung!$B$2:$I$51,J$351+1,0)&amp;" "&amp;$C386),
"sonst")))))</f>
        <v/>
      </c>
      <c r="K386" s="37" t="str">
        <f>IF($C386="","",
IF(K$352&lt;&gt;"",IF($D386="Genau",
           IF(COUNTIF(Dienstplan!J$6:J$55,$C386)=VLOOKUP($C386,Besetzung!$B$2:$I$51,$F$24,0),"","&lt;&gt;"&amp;VLOOKUP($C386,Besetzung!$B$2:$I$51,$F$24,0)&amp;" "&amp;$C386),
IF($D386="Mindestens",
           IF(COUNTIF(Dienstplan!J$6:J$55,$C386)&gt;=VLOOKUP($C386,Besetzung!$B$2:$I$51,$F$24,0),"","&lt;"&amp;VLOOKUP($C386,Besetzung!$B$2:$I$51,$F$24,0)&amp;" "&amp;$C386),
IF($D386="Höchstens",
           IF(COUNTIF(Dienstplan!J$6:J$55,$C386)&lt;=VLOOKUP($C386,Besetzung!$B$2:$I$51,$F$24,0),"","&gt;"&amp;VLOOKUP($C386,Besetzung!$B$2:$I$51,$F$24,0)&amp;" "&amp;$C386),
"sonst"))),
IF($D386="Genau",
           IF(COUNTIF(Dienstplan!J$6:J$55,$C386)=VLOOKUP($C386,Besetzung!$B$2:$I$51,K$351+1,0),"","&lt;&gt;"&amp;VLOOKUP($C386,Besetzung!$B$2:$I$51,K$351+1,0)&amp;" "&amp;$C386),
IF($D386="Mindestens",
           IF(COUNTIF(Dienstplan!J$6:J$55,$C386)&gt;=VLOOKUP($C386,Besetzung!$B$2:$I$51,K$351+1,0),"","&lt;"&amp;VLOOKUP($C386,Besetzung!$B$2:$I$51,K$351+1,0)&amp;" "&amp;$C386),
IF($D386="Höchstens",
           IF(COUNTIF(Dienstplan!J$6:J$55,$C386)&lt;=VLOOKUP($C386,Besetzung!$B$2:$I$51,K$351+1,0),"","&gt;"&amp;VLOOKUP($C386,Besetzung!$B$2:$I$51,K$351+1,0)&amp;" "&amp;$C386),
"sonst")))))</f>
        <v/>
      </c>
      <c r="L386" s="37" t="str">
        <f>IF($C386="","",
IF(L$352&lt;&gt;"",IF($D386="Genau",
           IF(COUNTIF(Dienstplan!K$6:K$55,$C386)=VLOOKUP($C386,Besetzung!$B$2:$I$51,$F$24,0),"","&lt;&gt;"&amp;VLOOKUP($C386,Besetzung!$B$2:$I$51,$F$24,0)&amp;" "&amp;$C386),
IF($D386="Mindestens",
           IF(COUNTIF(Dienstplan!K$6:K$55,$C386)&gt;=VLOOKUP($C386,Besetzung!$B$2:$I$51,$F$24,0),"","&lt;"&amp;VLOOKUP($C386,Besetzung!$B$2:$I$51,$F$24,0)&amp;" "&amp;$C386),
IF($D386="Höchstens",
           IF(COUNTIF(Dienstplan!K$6:K$55,$C386)&lt;=VLOOKUP($C386,Besetzung!$B$2:$I$51,$F$24,0),"","&gt;"&amp;VLOOKUP($C386,Besetzung!$B$2:$I$51,$F$24,0)&amp;" "&amp;$C386),
"sonst"))),
IF($D386="Genau",
           IF(COUNTIF(Dienstplan!K$6:K$55,$C386)=VLOOKUP($C386,Besetzung!$B$2:$I$51,L$351+1,0),"","&lt;&gt;"&amp;VLOOKUP($C386,Besetzung!$B$2:$I$51,L$351+1,0)&amp;" "&amp;$C386),
IF($D386="Mindestens",
           IF(COUNTIF(Dienstplan!K$6:K$55,$C386)&gt;=VLOOKUP($C386,Besetzung!$B$2:$I$51,L$351+1,0),"","&lt;"&amp;VLOOKUP($C386,Besetzung!$B$2:$I$51,L$351+1,0)&amp;" "&amp;$C386),
IF($D386="Höchstens",
           IF(COUNTIF(Dienstplan!K$6:K$55,$C386)&lt;=VLOOKUP($C386,Besetzung!$B$2:$I$51,L$351+1,0),"","&gt;"&amp;VLOOKUP($C386,Besetzung!$B$2:$I$51,L$351+1,0)&amp;" "&amp;$C386),
"sonst")))))</f>
        <v/>
      </c>
      <c r="M386" s="37" t="str">
        <f>IF($C386="","",
IF(M$352&lt;&gt;"",IF($D386="Genau",
           IF(COUNTIF(Dienstplan!L$6:L$55,$C386)=VLOOKUP($C386,Besetzung!$B$2:$I$51,$F$24,0),"","&lt;&gt;"&amp;VLOOKUP($C386,Besetzung!$B$2:$I$51,$F$24,0)&amp;" "&amp;$C386),
IF($D386="Mindestens",
           IF(COUNTIF(Dienstplan!L$6:L$55,$C386)&gt;=VLOOKUP($C386,Besetzung!$B$2:$I$51,$F$24,0),"","&lt;"&amp;VLOOKUP($C386,Besetzung!$B$2:$I$51,$F$24,0)&amp;" "&amp;$C386),
IF($D386="Höchstens",
           IF(COUNTIF(Dienstplan!L$6:L$55,$C386)&lt;=VLOOKUP($C386,Besetzung!$B$2:$I$51,$F$24,0),"","&gt;"&amp;VLOOKUP($C386,Besetzung!$B$2:$I$51,$F$24,0)&amp;" "&amp;$C386),
"sonst"))),
IF($D386="Genau",
           IF(COUNTIF(Dienstplan!L$6:L$55,$C386)=VLOOKUP($C386,Besetzung!$B$2:$I$51,M$351+1,0),"","&lt;&gt;"&amp;VLOOKUP($C386,Besetzung!$B$2:$I$51,M$351+1,0)&amp;" "&amp;$C386),
IF($D386="Mindestens",
           IF(COUNTIF(Dienstplan!L$6:L$55,$C386)&gt;=VLOOKUP($C386,Besetzung!$B$2:$I$51,M$351+1,0),"","&lt;"&amp;VLOOKUP($C386,Besetzung!$B$2:$I$51,M$351+1,0)&amp;" "&amp;$C386),
IF($D386="Höchstens",
           IF(COUNTIF(Dienstplan!L$6:L$55,$C386)&lt;=VLOOKUP($C386,Besetzung!$B$2:$I$51,M$351+1,0),"","&gt;"&amp;VLOOKUP($C386,Besetzung!$B$2:$I$51,M$351+1,0)&amp;" "&amp;$C386),
"sonst")))))</f>
        <v/>
      </c>
      <c r="N386" s="37" t="str">
        <f>IF($C386="","",
IF(N$352&lt;&gt;"",IF($D386="Genau",
           IF(COUNTIF(Dienstplan!M$6:M$55,$C386)=VLOOKUP($C386,Besetzung!$B$2:$I$51,$F$24,0),"","&lt;&gt;"&amp;VLOOKUP($C386,Besetzung!$B$2:$I$51,$F$24,0)&amp;" "&amp;$C386),
IF($D386="Mindestens",
           IF(COUNTIF(Dienstplan!M$6:M$55,$C386)&gt;=VLOOKUP($C386,Besetzung!$B$2:$I$51,$F$24,0),"","&lt;"&amp;VLOOKUP($C386,Besetzung!$B$2:$I$51,$F$24,0)&amp;" "&amp;$C386),
IF($D386="Höchstens",
           IF(COUNTIF(Dienstplan!M$6:M$55,$C386)&lt;=VLOOKUP($C386,Besetzung!$B$2:$I$51,$F$24,0),"","&gt;"&amp;VLOOKUP($C386,Besetzung!$B$2:$I$51,$F$24,0)&amp;" "&amp;$C386),
"sonst"))),
IF($D386="Genau",
           IF(COUNTIF(Dienstplan!M$6:M$55,$C386)=VLOOKUP($C386,Besetzung!$B$2:$I$51,N$351+1,0),"","&lt;&gt;"&amp;VLOOKUP($C386,Besetzung!$B$2:$I$51,N$351+1,0)&amp;" "&amp;$C386),
IF($D386="Mindestens",
           IF(COUNTIF(Dienstplan!M$6:M$55,$C386)&gt;=VLOOKUP($C386,Besetzung!$B$2:$I$51,N$351+1,0),"","&lt;"&amp;VLOOKUP($C386,Besetzung!$B$2:$I$51,N$351+1,0)&amp;" "&amp;$C386),
IF($D386="Höchstens",
           IF(COUNTIF(Dienstplan!M$6:M$55,$C386)&lt;=VLOOKUP($C386,Besetzung!$B$2:$I$51,N$351+1,0),"","&gt;"&amp;VLOOKUP($C386,Besetzung!$B$2:$I$51,N$351+1,0)&amp;" "&amp;$C386),
"sonst")))))</f>
        <v/>
      </c>
      <c r="O386" s="37" t="str">
        <f>IF($C386="","",
IF(O$352&lt;&gt;"",IF($D386="Genau",
           IF(COUNTIF(Dienstplan!N$6:N$55,$C386)=VLOOKUP($C386,Besetzung!$B$2:$I$51,$F$24,0),"","&lt;&gt;"&amp;VLOOKUP($C386,Besetzung!$B$2:$I$51,$F$24,0)&amp;" "&amp;$C386),
IF($D386="Mindestens",
           IF(COUNTIF(Dienstplan!N$6:N$55,$C386)&gt;=VLOOKUP($C386,Besetzung!$B$2:$I$51,$F$24,0),"","&lt;"&amp;VLOOKUP($C386,Besetzung!$B$2:$I$51,$F$24,0)&amp;" "&amp;$C386),
IF($D386="Höchstens",
           IF(COUNTIF(Dienstplan!N$6:N$55,$C386)&lt;=VLOOKUP($C386,Besetzung!$B$2:$I$51,$F$24,0),"","&gt;"&amp;VLOOKUP($C386,Besetzung!$B$2:$I$51,$F$24,0)&amp;" "&amp;$C386),
"sonst"))),
IF($D386="Genau",
           IF(COUNTIF(Dienstplan!N$6:N$55,$C386)=VLOOKUP($C386,Besetzung!$B$2:$I$51,O$351+1,0),"","&lt;&gt;"&amp;VLOOKUP($C386,Besetzung!$B$2:$I$51,O$351+1,0)&amp;" "&amp;$C386),
IF($D386="Mindestens",
           IF(COUNTIF(Dienstplan!N$6:N$55,$C386)&gt;=VLOOKUP($C386,Besetzung!$B$2:$I$51,O$351+1,0),"","&lt;"&amp;VLOOKUP($C386,Besetzung!$B$2:$I$51,O$351+1,0)&amp;" "&amp;$C386),
IF($D386="Höchstens",
           IF(COUNTIF(Dienstplan!N$6:N$55,$C386)&lt;=VLOOKUP($C386,Besetzung!$B$2:$I$51,O$351+1,0),"","&gt;"&amp;VLOOKUP($C386,Besetzung!$B$2:$I$51,O$351+1,0)&amp;" "&amp;$C386),
"sonst")))))</f>
        <v/>
      </c>
      <c r="P386" s="37" t="str">
        <f>IF($C386="","",
IF(P$352&lt;&gt;"",IF($D386="Genau",
           IF(COUNTIF(Dienstplan!O$6:O$55,$C386)=VLOOKUP($C386,Besetzung!$B$2:$I$51,$F$24,0),"","&lt;&gt;"&amp;VLOOKUP($C386,Besetzung!$B$2:$I$51,$F$24,0)&amp;" "&amp;$C386),
IF($D386="Mindestens",
           IF(COUNTIF(Dienstplan!O$6:O$55,$C386)&gt;=VLOOKUP($C386,Besetzung!$B$2:$I$51,$F$24,0),"","&lt;"&amp;VLOOKUP($C386,Besetzung!$B$2:$I$51,$F$24,0)&amp;" "&amp;$C386),
IF($D386="Höchstens",
           IF(COUNTIF(Dienstplan!O$6:O$55,$C386)&lt;=VLOOKUP($C386,Besetzung!$B$2:$I$51,$F$24,0),"","&gt;"&amp;VLOOKUP($C386,Besetzung!$B$2:$I$51,$F$24,0)&amp;" "&amp;$C386),
"sonst"))),
IF($D386="Genau",
           IF(COUNTIF(Dienstplan!O$6:O$55,$C386)=VLOOKUP($C386,Besetzung!$B$2:$I$51,P$351+1,0),"","&lt;&gt;"&amp;VLOOKUP($C386,Besetzung!$B$2:$I$51,P$351+1,0)&amp;" "&amp;$C386),
IF($D386="Mindestens",
           IF(COUNTIF(Dienstplan!O$6:O$55,$C386)&gt;=VLOOKUP($C386,Besetzung!$B$2:$I$51,P$351+1,0),"","&lt;"&amp;VLOOKUP($C386,Besetzung!$B$2:$I$51,P$351+1,0)&amp;" "&amp;$C386),
IF($D386="Höchstens",
           IF(COUNTIF(Dienstplan!O$6:O$55,$C386)&lt;=VLOOKUP($C386,Besetzung!$B$2:$I$51,P$351+1,0),"","&gt;"&amp;VLOOKUP($C386,Besetzung!$B$2:$I$51,P$351+1,0)&amp;" "&amp;$C386),
"sonst")))))</f>
        <v/>
      </c>
      <c r="Q386" s="37" t="str">
        <f>IF($C386="","",
IF(Q$352&lt;&gt;"",IF($D386="Genau",
           IF(COUNTIF(Dienstplan!P$6:P$55,$C386)=VLOOKUP($C386,Besetzung!$B$2:$I$51,$F$24,0),"","&lt;&gt;"&amp;VLOOKUP($C386,Besetzung!$B$2:$I$51,$F$24,0)&amp;" "&amp;$C386),
IF($D386="Mindestens",
           IF(COUNTIF(Dienstplan!P$6:P$55,$C386)&gt;=VLOOKUP($C386,Besetzung!$B$2:$I$51,$F$24,0),"","&lt;"&amp;VLOOKUP($C386,Besetzung!$B$2:$I$51,$F$24,0)&amp;" "&amp;$C386),
IF($D386="Höchstens",
           IF(COUNTIF(Dienstplan!P$6:P$55,$C386)&lt;=VLOOKUP($C386,Besetzung!$B$2:$I$51,$F$24,0),"","&gt;"&amp;VLOOKUP($C386,Besetzung!$B$2:$I$51,$F$24,0)&amp;" "&amp;$C386),
"sonst"))),
IF($D386="Genau",
           IF(COUNTIF(Dienstplan!P$6:P$55,$C386)=VLOOKUP($C386,Besetzung!$B$2:$I$51,Q$351+1,0),"","&lt;&gt;"&amp;VLOOKUP($C386,Besetzung!$B$2:$I$51,Q$351+1,0)&amp;" "&amp;$C386),
IF($D386="Mindestens",
           IF(COUNTIF(Dienstplan!P$6:P$55,$C386)&gt;=VLOOKUP($C386,Besetzung!$B$2:$I$51,Q$351+1,0),"","&lt;"&amp;VLOOKUP($C386,Besetzung!$B$2:$I$51,Q$351+1,0)&amp;" "&amp;$C386),
IF($D386="Höchstens",
           IF(COUNTIF(Dienstplan!P$6:P$55,$C386)&lt;=VLOOKUP($C386,Besetzung!$B$2:$I$51,Q$351+1,0),"","&gt;"&amp;VLOOKUP($C386,Besetzung!$B$2:$I$51,Q$351+1,0)&amp;" "&amp;$C386),
"sonst")))))</f>
        <v/>
      </c>
      <c r="R386" s="37" t="str">
        <f>IF($C386="","",
IF(R$352&lt;&gt;"",IF($D386="Genau",
           IF(COUNTIF(Dienstplan!Q$6:Q$55,$C386)=VLOOKUP($C386,Besetzung!$B$2:$I$51,$F$24,0),"","&lt;&gt;"&amp;VLOOKUP($C386,Besetzung!$B$2:$I$51,$F$24,0)&amp;" "&amp;$C386),
IF($D386="Mindestens",
           IF(COUNTIF(Dienstplan!Q$6:Q$55,$C386)&gt;=VLOOKUP($C386,Besetzung!$B$2:$I$51,$F$24,0),"","&lt;"&amp;VLOOKUP($C386,Besetzung!$B$2:$I$51,$F$24,0)&amp;" "&amp;$C386),
IF($D386="Höchstens",
           IF(COUNTIF(Dienstplan!Q$6:Q$55,$C386)&lt;=VLOOKUP($C386,Besetzung!$B$2:$I$51,$F$24,0),"","&gt;"&amp;VLOOKUP($C386,Besetzung!$B$2:$I$51,$F$24,0)&amp;" "&amp;$C386),
"sonst"))),
IF($D386="Genau",
           IF(COUNTIF(Dienstplan!Q$6:Q$55,$C386)=VLOOKUP($C386,Besetzung!$B$2:$I$51,R$351+1,0),"","&lt;&gt;"&amp;VLOOKUP($C386,Besetzung!$B$2:$I$51,R$351+1,0)&amp;" "&amp;$C386),
IF($D386="Mindestens",
           IF(COUNTIF(Dienstplan!Q$6:Q$55,$C386)&gt;=VLOOKUP($C386,Besetzung!$B$2:$I$51,R$351+1,0),"","&lt;"&amp;VLOOKUP($C386,Besetzung!$B$2:$I$51,R$351+1,0)&amp;" "&amp;$C386),
IF($D386="Höchstens",
           IF(COUNTIF(Dienstplan!Q$6:Q$55,$C386)&lt;=VLOOKUP($C386,Besetzung!$B$2:$I$51,R$351+1,0),"","&gt;"&amp;VLOOKUP($C386,Besetzung!$B$2:$I$51,R$351+1,0)&amp;" "&amp;$C386),
"sonst")))))</f>
        <v/>
      </c>
      <c r="S386" s="37" t="str">
        <f>IF($C386="","",
IF(S$352&lt;&gt;"",IF($D386="Genau",
           IF(COUNTIF(Dienstplan!R$6:R$55,$C386)=VLOOKUP($C386,Besetzung!$B$2:$I$51,$F$24,0),"","&lt;&gt;"&amp;VLOOKUP($C386,Besetzung!$B$2:$I$51,$F$24,0)&amp;" "&amp;$C386),
IF($D386="Mindestens",
           IF(COUNTIF(Dienstplan!R$6:R$55,$C386)&gt;=VLOOKUP($C386,Besetzung!$B$2:$I$51,$F$24,0),"","&lt;"&amp;VLOOKUP($C386,Besetzung!$B$2:$I$51,$F$24,0)&amp;" "&amp;$C386),
IF($D386="Höchstens",
           IF(COUNTIF(Dienstplan!R$6:R$55,$C386)&lt;=VLOOKUP($C386,Besetzung!$B$2:$I$51,$F$24,0),"","&gt;"&amp;VLOOKUP($C386,Besetzung!$B$2:$I$51,$F$24,0)&amp;" "&amp;$C386),
"sonst"))),
IF($D386="Genau",
           IF(COUNTIF(Dienstplan!R$6:R$55,$C386)=VLOOKUP($C386,Besetzung!$B$2:$I$51,S$351+1,0),"","&lt;&gt;"&amp;VLOOKUP($C386,Besetzung!$B$2:$I$51,S$351+1,0)&amp;" "&amp;$C386),
IF($D386="Mindestens",
           IF(COUNTIF(Dienstplan!R$6:R$55,$C386)&gt;=VLOOKUP($C386,Besetzung!$B$2:$I$51,S$351+1,0),"","&lt;"&amp;VLOOKUP($C386,Besetzung!$B$2:$I$51,S$351+1,0)&amp;" "&amp;$C386),
IF($D386="Höchstens",
           IF(COUNTIF(Dienstplan!R$6:R$55,$C386)&lt;=VLOOKUP($C386,Besetzung!$B$2:$I$51,S$351+1,0),"","&gt;"&amp;VLOOKUP($C386,Besetzung!$B$2:$I$51,S$351+1,0)&amp;" "&amp;$C386),
"sonst")))))</f>
        <v/>
      </c>
      <c r="T386" s="37" t="str">
        <f>IF($C386="","",
IF(T$352&lt;&gt;"",IF($D386="Genau",
           IF(COUNTIF(Dienstplan!S$6:S$55,$C386)=VLOOKUP($C386,Besetzung!$B$2:$I$51,$F$24,0),"","&lt;&gt;"&amp;VLOOKUP($C386,Besetzung!$B$2:$I$51,$F$24,0)&amp;" "&amp;$C386),
IF($D386="Mindestens",
           IF(COUNTIF(Dienstplan!S$6:S$55,$C386)&gt;=VLOOKUP($C386,Besetzung!$B$2:$I$51,$F$24,0),"","&lt;"&amp;VLOOKUP($C386,Besetzung!$B$2:$I$51,$F$24,0)&amp;" "&amp;$C386),
IF($D386="Höchstens",
           IF(COUNTIF(Dienstplan!S$6:S$55,$C386)&lt;=VLOOKUP($C386,Besetzung!$B$2:$I$51,$F$24,0),"","&gt;"&amp;VLOOKUP($C386,Besetzung!$B$2:$I$51,$F$24,0)&amp;" "&amp;$C386),
"sonst"))),
IF($D386="Genau",
           IF(COUNTIF(Dienstplan!S$6:S$55,$C386)=VLOOKUP($C386,Besetzung!$B$2:$I$51,T$351+1,0),"","&lt;&gt;"&amp;VLOOKUP($C386,Besetzung!$B$2:$I$51,T$351+1,0)&amp;" "&amp;$C386),
IF($D386="Mindestens",
           IF(COUNTIF(Dienstplan!S$6:S$55,$C386)&gt;=VLOOKUP($C386,Besetzung!$B$2:$I$51,T$351+1,0),"","&lt;"&amp;VLOOKUP($C386,Besetzung!$B$2:$I$51,T$351+1,0)&amp;" "&amp;$C386),
IF($D386="Höchstens",
           IF(COUNTIF(Dienstplan!S$6:S$55,$C386)&lt;=VLOOKUP($C386,Besetzung!$B$2:$I$51,T$351+1,0),"","&gt;"&amp;VLOOKUP($C386,Besetzung!$B$2:$I$51,T$351+1,0)&amp;" "&amp;$C386),
"sonst")))))</f>
        <v/>
      </c>
      <c r="U386" s="37" t="str">
        <f>IF($C386="","",
IF(U$352&lt;&gt;"",IF($D386="Genau",
           IF(COUNTIF(Dienstplan!T$6:T$55,$C386)=VLOOKUP($C386,Besetzung!$B$2:$I$51,$F$24,0),"","&lt;&gt;"&amp;VLOOKUP($C386,Besetzung!$B$2:$I$51,$F$24,0)&amp;" "&amp;$C386),
IF($D386="Mindestens",
           IF(COUNTIF(Dienstplan!T$6:T$55,$C386)&gt;=VLOOKUP($C386,Besetzung!$B$2:$I$51,$F$24,0),"","&lt;"&amp;VLOOKUP($C386,Besetzung!$B$2:$I$51,$F$24,0)&amp;" "&amp;$C386),
IF($D386="Höchstens",
           IF(COUNTIF(Dienstplan!T$6:T$55,$C386)&lt;=VLOOKUP($C386,Besetzung!$B$2:$I$51,$F$24,0),"","&gt;"&amp;VLOOKUP($C386,Besetzung!$B$2:$I$51,$F$24,0)&amp;" "&amp;$C386),
"sonst"))),
IF($D386="Genau",
           IF(COUNTIF(Dienstplan!T$6:T$55,$C386)=VLOOKUP($C386,Besetzung!$B$2:$I$51,U$351+1,0),"","&lt;&gt;"&amp;VLOOKUP($C386,Besetzung!$B$2:$I$51,U$351+1,0)&amp;" "&amp;$C386),
IF($D386="Mindestens",
           IF(COUNTIF(Dienstplan!T$6:T$55,$C386)&gt;=VLOOKUP($C386,Besetzung!$B$2:$I$51,U$351+1,0),"","&lt;"&amp;VLOOKUP($C386,Besetzung!$B$2:$I$51,U$351+1,0)&amp;" "&amp;$C386),
IF($D386="Höchstens",
           IF(COUNTIF(Dienstplan!T$6:T$55,$C386)&lt;=VLOOKUP($C386,Besetzung!$B$2:$I$51,U$351+1,0),"","&gt;"&amp;VLOOKUP($C386,Besetzung!$B$2:$I$51,U$351+1,0)&amp;" "&amp;$C386),
"sonst")))))</f>
        <v/>
      </c>
      <c r="V386" s="37" t="str">
        <f>IF($C386="","",
IF(V$352&lt;&gt;"",IF($D386="Genau",
           IF(COUNTIF(Dienstplan!U$6:U$55,$C386)=VLOOKUP($C386,Besetzung!$B$2:$I$51,$F$24,0),"","&lt;&gt;"&amp;VLOOKUP($C386,Besetzung!$B$2:$I$51,$F$24,0)&amp;" "&amp;$C386),
IF($D386="Mindestens",
           IF(COUNTIF(Dienstplan!U$6:U$55,$C386)&gt;=VLOOKUP($C386,Besetzung!$B$2:$I$51,$F$24,0),"","&lt;"&amp;VLOOKUP($C386,Besetzung!$B$2:$I$51,$F$24,0)&amp;" "&amp;$C386),
IF($D386="Höchstens",
           IF(COUNTIF(Dienstplan!U$6:U$55,$C386)&lt;=VLOOKUP($C386,Besetzung!$B$2:$I$51,$F$24,0),"","&gt;"&amp;VLOOKUP($C386,Besetzung!$B$2:$I$51,$F$24,0)&amp;" "&amp;$C386),
"sonst"))),
IF($D386="Genau",
           IF(COUNTIF(Dienstplan!U$6:U$55,$C386)=VLOOKUP($C386,Besetzung!$B$2:$I$51,V$351+1,0),"","&lt;&gt;"&amp;VLOOKUP($C386,Besetzung!$B$2:$I$51,V$351+1,0)&amp;" "&amp;$C386),
IF($D386="Mindestens",
           IF(COUNTIF(Dienstplan!U$6:U$55,$C386)&gt;=VLOOKUP($C386,Besetzung!$B$2:$I$51,V$351+1,0),"","&lt;"&amp;VLOOKUP($C386,Besetzung!$B$2:$I$51,V$351+1,0)&amp;" "&amp;$C386),
IF($D386="Höchstens",
           IF(COUNTIF(Dienstplan!U$6:U$55,$C386)&lt;=VLOOKUP($C386,Besetzung!$B$2:$I$51,V$351+1,0),"","&gt;"&amp;VLOOKUP($C386,Besetzung!$B$2:$I$51,V$351+1,0)&amp;" "&amp;$C386),
"sonst")))))</f>
        <v/>
      </c>
      <c r="W386" s="37" t="str">
        <f>IF($C386="","",
IF(W$352&lt;&gt;"",IF($D386="Genau",
           IF(COUNTIF(Dienstplan!V$6:V$55,$C386)=VLOOKUP($C386,Besetzung!$B$2:$I$51,$F$24,0),"","&lt;&gt;"&amp;VLOOKUP($C386,Besetzung!$B$2:$I$51,$F$24,0)&amp;" "&amp;$C386),
IF($D386="Mindestens",
           IF(COUNTIF(Dienstplan!V$6:V$55,$C386)&gt;=VLOOKUP($C386,Besetzung!$B$2:$I$51,$F$24,0),"","&lt;"&amp;VLOOKUP($C386,Besetzung!$B$2:$I$51,$F$24,0)&amp;" "&amp;$C386),
IF($D386="Höchstens",
           IF(COUNTIF(Dienstplan!V$6:V$55,$C386)&lt;=VLOOKUP($C386,Besetzung!$B$2:$I$51,$F$24,0),"","&gt;"&amp;VLOOKUP($C386,Besetzung!$B$2:$I$51,$F$24,0)&amp;" "&amp;$C386),
"sonst"))),
IF($D386="Genau",
           IF(COUNTIF(Dienstplan!V$6:V$55,$C386)=VLOOKUP($C386,Besetzung!$B$2:$I$51,W$351+1,0),"","&lt;&gt;"&amp;VLOOKUP($C386,Besetzung!$B$2:$I$51,W$351+1,0)&amp;" "&amp;$C386),
IF($D386="Mindestens",
           IF(COUNTIF(Dienstplan!V$6:V$55,$C386)&gt;=VLOOKUP($C386,Besetzung!$B$2:$I$51,W$351+1,0),"","&lt;"&amp;VLOOKUP($C386,Besetzung!$B$2:$I$51,W$351+1,0)&amp;" "&amp;$C386),
IF($D386="Höchstens",
           IF(COUNTIF(Dienstplan!V$6:V$55,$C386)&lt;=VLOOKUP($C386,Besetzung!$B$2:$I$51,W$351+1,0),"","&gt;"&amp;VLOOKUP($C386,Besetzung!$B$2:$I$51,W$351+1,0)&amp;" "&amp;$C386),
"sonst")))))</f>
        <v/>
      </c>
      <c r="X386" s="37" t="str">
        <f>IF($C386="","",
IF(X$352&lt;&gt;"",IF($D386="Genau",
           IF(COUNTIF(Dienstplan!W$6:W$55,$C386)=VLOOKUP($C386,Besetzung!$B$2:$I$51,$F$24,0),"","&lt;&gt;"&amp;VLOOKUP($C386,Besetzung!$B$2:$I$51,$F$24,0)&amp;" "&amp;$C386),
IF($D386="Mindestens",
           IF(COUNTIF(Dienstplan!W$6:W$55,$C386)&gt;=VLOOKUP($C386,Besetzung!$B$2:$I$51,$F$24,0),"","&lt;"&amp;VLOOKUP($C386,Besetzung!$B$2:$I$51,$F$24,0)&amp;" "&amp;$C386),
IF($D386="Höchstens",
           IF(COUNTIF(Dienstplan!W$6:W$55,$C386)&lt;=VLOOKUP($C386,Besetzung!$B$2:$I$51,$F$24,0),"","&gt;"&amp;VLOOKUP($C386,Besetzung!$B$2:$I$51,$F$24,0)&amp;" "&amp;$C386),
"sonst"))),
IF($D386="Genau",
           IF(COUNTIF(Dienstplan!W$6:W$55,$C386)=VLOOKUP($C386,Besetzung!$B$2:$I$51,X$351+1,0),"","&lt;&gt;"&amp;VLOOKUP($C386,Besetzung!$B$2:$I$51,X$351+1,0)&amp;" "&amp;$C386),
IF($D386="Mindestens",
           IF(COUNTIF(Dienstplan!W$6:W$55,$C386)&gt;=VLOOKUP($C386,Besetzung!$B$2:$I$51,X$351+1,0),"","&lt;"&amp;VLOOKUP($C386,Besetzung!$B$2:$I$51,X$351+1,0)&amp;" "&amp;$C386),
IF($D386="Höchstens",
           IF(COUNTIF(Dienstplan!W$6:W$55,$C386)&lt;=VLOOKUP($C386,Besetzung!$B$2:$I$51,X$351+1,0),"","&gt;"&amp;VLOOKUP($C386,Besetzung!$B$2:$I$51,X$351+1,0)&amp;" "&amp;$C386),
"sonst")))))</f>
        <v/>
      </c>
      <c r="Y386" s="37" t="str">
        <f>IF($C386="","",
IF(Y$352&lt;&gt;"",IF($D386="Genau",
           IF(COUNTIF(Dienstplan!X$6:X$55,$C386)=VLOOKUP($C386,Besetzung!$B$2:$I$51,$F$24,0),"","&lt;&gt;"&amp;VLOOKUP($C386,Besetzung!$B$2:$I$51,$F$24,0)&amp;" "&amp;$C386),
IF($D386="Mindestens",
           IF(COUNTIF(Dienstplan!X$6:X$55,$C386)&gt;=VLOOKUP($C386,Besetzung!$B$2:$I$51,$F$24,0),"","&lt;"&amp;VLOOKUP($C386,Besetzung!$B$2:$I$51,$F$24,0)&amp;" "&amp;$C386),
IF($D386="Höchstens",
           IF(COUNTIF(Dienstplan!X$6:X$55,$C386)&lt;=VLOOKUP($C386,Besetzung!$B$2:$I$51,$F$24,0),"","&gt;"&amp;VLOOKUP($C386,Besetzung!$B$2:$I$51,$F$24,0)&amp;" "&amp;$C386),
"sonst"))),
IF($D386="Genau",
           IF(COUNTIF(Dienstplan!X$6:X$55,$C386)=VLOOKUP($C386,Besetzung!$B$2:$I$51,Y$351+1,0),"","&lt;&gt;"&amp;VLOOKUP($C386,Besetzung!$B$2:$I$51,Y$351+1,0)&amp;" "&amp;$C386),
IF($D386="Mindestens",
           IF(COUNTIF(Dienstplan!X$6:X$55,$C386)&gt;=VLOOKUP($C386,Besetzung!$B$2:$I$51,Y$351+1,0),"","&lt;"&amp;VLOOKUP($C386,Besetzung!$B$2:$I$51,Y$351+1,0)&amp;" "&amp;$C386),
IF($D386="Höchstens",
           IF(COUNTIF(Dienstplan!X$6:X$55,$C386)&lt;=VLOOKUP($C386,Besetzung!$B$2:$I$51,Y$351+1,0),"","&gt;"&amp;VLOOKUP($C386,Besetzung!$B$2:$I$51,Y$351+1,0)&amp;" "&amp;$C386),
"sonst")))))</f>
        <v/>
      </c>
      <c r="Z386" s="37" t="str">
        <f>IF($C386="","",
IF(Z$352&lt;&gt;"",IF($D386="Genau",
           IF(COUNTIF(Dienstplan!Y$6:Y$55,$C386)=VLOOKUP($C386,Besetzung!$B$2:$I$51,$F$24,0),"","&lt;&gt;"&amp;VLOOKUP($C386,Besetzung!$B$2:$I$51,$F$24,0)&amp;" "&amp;$C386),
IF($D386="Mindestens",
           IF(COUNTIF(Dienstplan!Y$6:Y$55,$C386)&gt;=VLOOKUP($C386,Besetzung!$B$2:$I$51,$F$24,0),"","&lt;"&amp;VLOOKUP($C386,Besetzung!$B$2:$I$51,$F$24,0)&amp;" "&amp;$C386),
IF($D386="Höchstens",
           IF(COUNTIF(Dienstplan!Y$6:Y$55,$C386)&lt;=VLOOKUP($C386,Besetzung!$B$2:$I$51,$F$24,0),"","&gt;"&amp;VLOOKUP($C386,Besetzung!$B$2:$I$51,$F$24,0)&amp;" "&amp;$C386),
"sonst"))),
IF($D386="Genau",
           IF(COUNTIF(Dienstplan!Y$6:Y$55,$C386)=VLOOKUP($C386,Besetzung!$B$2:$I$51,Z$351+1,0),"","&lt;&gt;"&amp;VLOOKUP($C386,Besetzung!$B$2:$I$51,Z$351+1,0)&amp;" "&amp;$C386),
IF($D386="Mindestens",
           IF(COUNTIF(Dienstplan!Y$6:Y$55,$C386)&gt;=VLOOKUP($C386,Besetzung!$B$2:$I$51,Z$351+1,0),"","&lt;"&amp;VLOOKUP($C386,Besetzung!$B$2:$I$51,Z$351+1,0)&amp;" "&amp;$C386),
IF($D386="Höchstens",
           IF(COUNTIF(Dienstplan!Y$6:Y$55,$C386)&lt;=VLOOKUP($C386,Besetzung!$B$2:$I$51,Z$351+1,0),"","&gt;"&amp;VLOOKUP($C386,Besetzung!$B$2:$I$51,Z$351+1,0)&amp;" "&amp;$C386),
"sonst")))))</f>
        <v/>
      </c>
      <c r="AA386" s="37" t="str">
        <f>IF($C386="","",
IF(AA$352&lt;&gt;"",IF($D386="Genau",
           IF(COUNTIF(Dienstplan!Z$6:Z$55,$C386)=VLOOKUP($C386,Besetzung!$B$2:$I$51,$F$24,0),"","&lt;&gt;"&amp;VLOOKUP($C386,Besetzung!$B$2:$I$51,$F$24,0)&amp;" "&amp;$C386),
IF($D386="Mindestens",
           IF(COUNTIF(Dienstplan!Z$6:Z$55,$C386)&gt;=VLOOKUP($C386,Besetzung!$B$2:$I$51,$F$24,0),"","&lt;"&amp;VLOOKUP($C386,Besetzung!$B$2:$I$51,$F$24,0)&amp;" "&amp;$C386),
IF($D386="Höchstens",
           IF(COUNTIF(Dienstplan!Z$6:Z$55,$C386)&lt;=VLOOKUP($C386,Besetzung!$B$2:$I$51,$F$24,0),"","&gt;"&amp;VLOOKUP($C386,Besetzung!$B$2:$I$51,$F$24,0)&amp;" "&amp;$C386),
"sonst"))),
IF($D386="Genau",
           IF(COUNTIF(Dienstplan!Z$6:Z$55,$C386)=VLOOKUP($C386,Besetzung!$B$2:$I$51,AA$351+1,0),"","&lt;&gt;"&amp;VLOOKUP($C386,Besetzung!$B$2:$I$51,AA$351+1,0)&amp;" "&amp;$C386),
IF($D386="Mindestens",
           IF(COUNTIF(Dienstplan!Z$6:Z$55,$C386)&gt;=VLOOKUP($C386,Besetzung!$B$2:$I$51,AA$351+1,0),"","&lt;"&amp;VLOOKUP($C386,Besetzung!$B$2:$I$51,AA$351+1,0)&amp;" "&amp;$C386),
IF($D386="Höchstens",
           IF(COUNTIF(Dienstplan!Z$6:Z$55,$C386)&lt;=VLOOKUP($C386,Besetzung!$B$2:$I$51,AA$351+1,0),"","&gt;"&amp;VLOOKUP($C386,Besetzung!$B$2:$I$51,AA$351+1,0)&amp;" "&amp;$C386),
"sonst")))))</f>
        <v/>
      </c>
      <c r="AB386" s="37" t="str">
        <f>IF($C386="","",
IF(AB$352&lt;&gt;"",IF($D386="Genau",
           IF(COUNTIF(Dienstplan!AA$6:AA$55,$C386)=VLOOKUP($C386,Besetzung!$B$2:$I$51,$F$24,0),"","&lt;&gt;"&amp;VLOOKUP($C386,Besetzung!$B$2:$I$51,$F$24,0)&amp;" "&amp;$C386),
IF($D386="Mindestens",
           IF(COUNTIF(Dienstplan!AA$6:AA$55,$C386)&gt;=VLOOKUP($C386,Besetzung!$B$2:$I$51,$F$24,0),"","&lt;"&amp;VLOOKUP($C386,Besetzung!$B$2:$I$51,$F$24,0)&amp;" "&amp;$C386),
IF($D386="Höchstens",
           IF(COUNTIF(Dienstplan!AA$6:AA$55,$C386)&lt;=VLOOKUP($C386,Besetzung!$B$2:$I$51,$F$24,0),"","&gt;"&amp;VLOOKUP($C386,Besetzung!$B$2:$I$51,$F$24,0)&amp;" "&amp;$C386),
"sonst"))),
IF($D386="Genau",
           IF(COUNTIF(Dienstplan!AA$6:AA$55,$C386)=VLOOKUP($C386,Besetzung!$B$2:$I$51,AB$351+1,0),"","&lt;&gt;"&amp;VLOOKUP($C386,Besetzung!$B$2:$I$51,AB$351+1,0)&amp;" "&amp;$C386),
IF($D386="Mindestens",
           IF(COUNTIF(Dienstplan!AA$6:AA$55,$C386)&gt;=VLOOKUP($C386,Besetzung!$B$2:$I$51,AB$351+1,0),"","&lt;"&amp;VLOOKUP($C386,Besetzung!$B$2:$I$51,AB$351+1,0)&amp;" "&amp;$C386),
IF($D386="Höchstens",
           IF(COUNTIF(Dienstplan!AA$6:AA$55,$C386)&lt;=VLOOKUP($C386,Besetzung!$B$2:$I$51,AB$351+1,0),"","&gt;"&amp;VLOOKUP($C386,Besetzung!$B$2:$I$51,AB$351+1,0)&amp;" "&amp;$C386),
"sonst")))))</f>
        <v/>
      </c>
      <c r="AC386" s="37" t="str">
        <f>IF($C386="","",
IF(AC$352&lt;&gt;"",IF($D386="Genau",
           IF(COUNTIF(Dienstplan!AB$6:AB$55,$C386)=VLOOKUP($C386,Besetzung!$B$2:$I$51,$F$24,0),"","&lt;&gt;"&amp;VLOOKUP($C386,Besetzung!$B$2:$I$51,$F$24,0)&amp;" "&amp;$C386),
IF($D386="Mindestens",
           IF(COUNTIF(Dienstplan!AB$6:AB$55,$C386)&gt;=VLOOKUP($C386,Besetzung!$B$2:$I$51,$F$24,0),"","&lt;"&amp;VLOOKUP($C386,Besetzung!$B$2:$I$51,$F$24,0)&amp;" "&amp;$C386),
IF($D386="Höchstens",
           IF(COUNTIF(Dienstplan!AB$6:AB$55,$C386)&lt;=VLOOKUP($C386,Besetzung!$B$2:$I$51,$F$24,0),"","&gt;"&amp;VLOOKUP($C386,Besetzung!$B$2:$I$51,$F$24,0)&amp;" "&amp;$C386),
"sonst"))),
IF($D386="Genau",
           IF(COUNTIF(Dienstplan!AB$6:AB$55,$C386)=VLOOKUP($C386,Besetzung!$B$2:$I$51,AC$351+1,0),"","&lt;&gt;"&amp;VLOOKUP($C386,Besetzung!$B$2:$I$51,AC$351+1,0)&amp;" "&amp;$C386),
IF($D386="Mindestens",
           IF(COUNTIF(Dienstplan!AB$6:AB$55,$C386)&gt;=VLOOKUP($C386,Besetzung!$B$2:$I$51,AC$351+1,0),"","&lt;"&amp;VLOOKUP($C386,Besetzung!$B$2:$I$51,AC$351+1,0)&amp;" "&amp;$C386),
IF($D386="Höchstens",
           IF(COUNTIF(Dienstplan!AB$6:AB$55,$C386)&lt;=VLOOKUP($C386,Besetzung!$B$2:$I$51,AC$351+1,0),"","&gt;"&amp;VLOOKUP($C386,Besetzung!$B$2:$I$51,AC$351+1,0)&amp;" "&amp;$C386),
"sonst")))))</f>
        <v/>
      </c>
      <c r="AD386" s="37" t="str">
        <f>IF($C386="","",
IF(AD$352&lt;&gt;"",IF($D386="Genau",
           IF(COUNTIF(Dienstplan!AC$6:AC$55,$C386)=VLOOKUP($C386,Besetzung!$B$2:$I$51,$F$24,0),"","&lt;&gt;"&amp;VLOOKUP($C386,Besetzung!$B$2:$I$51,$F$24,0)&amp;" "&amp;$C386),
IF($D386="Mindestens",
           IF(COUNTIF(Dienstplan!AC$6:AC$55,$C386)&gt;=VLOOKUP($C386,Besetzung!$B$2:$I$51,$F$24,0),"","&lt;"&amp;VLOOKUP($C386,Besetzung!$B$2:$I$51,$F$24,0)&amp;" "&amp;$C386),
IF($D386="Höchstens",
           IF(COUNTIF(Dienstplan!AC$6:AC$55,$C386)&lt;=VLOOKUP($C386,Besetzung!$B$2:$I$51,$F$24,0),"","&gt;"&amp;VLOOKUP($C386,Besetzung!$B$2:$I$51,$F$24,0)&amp;" "&amp;$C386),
"sonst"))),
IF($D386="Genau",
           IF(COUNTIF(Dienstplan!AC$6:AC$55,$C386)=VLOOKUP($C386,Besetzung!$B$2:$I$51,AD$351+1,0),"","&lt;&gt;"&amp;VLOOKUP($C386,Besetzung!$B$2:$I$51,AD$351+1,0)&amp;" "&amp;$C386),
IF($D386="Mindestens",
           IF(COUNTIF(Dienstplan!AC$6:AC$55,$C386)&gt;=VLOOKUP($C386,Besetzung!$B$2:$I$51,AD$351+1,0),"","&lt;"&amp;VLOOKUP($C386,Besetzung!$B$2:$I$51,AD$351+1,0)&amp;" "&amp;$C386),
IF($D386="Höchstens",
           IF(COUNTIF(Dienstplan!AC$6:AC$55,$C386)&lt;=VLOOKUP($C386,Besetzung!$B$2:$I$51,AD$351+1,0),"","&gt;"&amp;VLOOKUP($C386,Besetzung!$B$2:$I$51,AD$351+1,0)&amp;" "&amp;$C386),
"sonst")))))</f>
        <v/>
      </c>
      <c r="AE386" s="37" t="str">
        <f>IF($C386="","",
IF(AE$352&lt;&gt;"",IF($D386="Genau",
           IF(COUNTIF(Dienstplan!AD$6:AD$55,$C386)=VLOOKUP($C386,Besetzung!$B$2:$I$51,$F$24,0),"","&lt;&gt;"&amp;VLOOKUP($C386,Besetzung!$B$2:$I$51,$F$24,0)&amp;" "&amp;$C386),
IF($D386="Mindestens",
           IF(COUNTIF(Dienstplan!AD$6:AD$55,$C386)&gt;=VLOOKUP($C386,Besetzung!$B$2:$I$51,$F$24,0),"","&lt;"&amp;VLOOKUP($C386,Besetzung!$B$2:$I$51,$F$24,0)&amp;" "&amp;$C386),
IF($D386="Höchstens",
           IF(COUNTIF(Dienstplan!AD$6:AD$55,$C386)&lt;=VLOOKUP($C386,Besetzung!$B$2:$I$51,$F$24,0),"","&gt;"&amp;VLOOKUP($C386,Besetzung!$B$2:$I$51,$F$24,0)&amp;" "&amp;$C386),
"sonst"))),
IF($D386="Genau",
           IF(COUNTIF(Dienstplan!AD$6:AD$55,$C386)=VLOOKUP($C386,Besetzung!$B$2:$I$51,AE$351+1,0),"","&lt;&gt;"&amp;VLOOKUP($C386,Besetzung!$B$2:$I$51,AE$351+1,0)&amp;" "&amp;$C386),
IF($D386="Mindestens",
           IF(COUNTIF(Dienstplan!AD$6:AD$55,$C386)&gt;=VLOOKUP($C386,Besetzung!$B$2:$I$51,AE$351+1,0),"","&lt;"&amp;VLOOKUP($C386,Besetzung!$B$2:$I$51,AE$351+1,0)&amp;" "&amp;$C386),
IF($D386="Höchstens",
           IF(COUNTIF(Dienstplan!AD$6:AD$55,$C386)&lt;=VLOOKUP($C386,Besetzung!$B$2:$I$51,AE$351+1,0),"","&gt;"&amp;VLOOKUP($C386,Besetzung!$B$2:$I$51,AE$351+1,0)&amp;" "&amp;$C386),
"sonst")))))</f>
        <v/>
      </c>
      <c r="AF386" s="37" t="str">
        <f>IF($C386="","",
IF(AF$352&lt;&gt;"",IF($D386="Genau",
           IF(COUNTIF(Dienstplan!AE$6:AE$55,$C386)=VLOOKUP($C386,Besetzung!$B$2:$I$51,$F$24,0),"","&lt;&gt;"&amp;VLOOKUP($C386,Besetzung!$B$2:$I$51,$F$24,0)&amp;" "&amp;$C386),
IF($D386="Mindestens",
           IF(COUNTIF(Dienstplan!AE$6:AE$55,$C386)&gt;=VLOOKUP($C386,Besetzung!$B$2:$I$51,$F$24,0),"","&lt;"&amp;VLOOKUP($C386,Besetzung!$B$2:$I$51,$F$24,0)&amp;" "&amp;$C386),
IF($D386="Höchstens",
           IF(COUNTIF(Dienstplan!AE$6:AE$55,$C386)&lt;=VLOOKUP($C386,Besetzung!$B$2:$I$51,$F$24,0),"","&gt;"&amp;VLOOKUP($C386,Besetzung!$B$2:$I$51,$F$24,0)&amp;" "&amp;$C386),
"sonst"))),
IF($D386="Genau",
           IF(COUNTIF(Dienstplan!AE$6:AE$55,$C386)=VLOOKUP($C386,Besetzung!$B$2:$I$51,AF$351+1,0),"","&lt;&gt;"&amp;VLOOKUP($C386,Besetzung!$B$2:$I$51,AF$351+1,0)&amp;" "&amp;$C386),
IF($D386="Mindestens",
           IF(COUNTIF(Dienstplan!AE$6:AE$55,$C386)&gt;=VLOOKUP($C386,Besetzung!$B$2:$I$51,AF$351+1,0),"","&lt;"&amp;VLOOKUP($C386,Besetzung!$B$2:$I$51,AF$351+1,0)&amp;" "&amp;$C386),
IF($D386="Höchstens",
           IF(COUNTIF(Dienstplan!AE$6:AE$55,$C386)&lt;=VLOOKUP($C386,Besetzung!$B$2:$I$51,AF$351+1,0),"","&gt;"&amp;VLOOKUP($C386,Besetzung!$B$2:$I$51,AF$351+1,0)&amp;" "&amp;$C386),
"sonst")))))</f>
        <v/>
      </c>
      <c r="AG386" s="37" t="str">
        <f>IF($C386="","",
IF(AG$352&lt;&gt;"",IF($D386="Genau",
           IF(COUNTIF(Dienstplan!AF$6:AF$55,$C386)=VLOOKUP($C386,Besetzung!$B$2:$I$51,$F$24,0),"","&lt;&gt;"&amp;VLOOKUP($C386,Besetzung!$B$2:$I$51,$F$24,0)&amp;" "&amp;$C386),
IF($D386="Mindestens",
           IF(COUNTIF(Dienstplan!AF$6:AF$55,$C386)&gt;=VLOOKUP($C386,Besetzung!$B$2:$I$51,$F$24,0),"","&lt;"&amp;VLOOKUP($C386,Besetzung!$B$2:$I$51,$F$24,0)&amp;" "&amp;$C386),
IF($D386="Höchstens",
           IF(COUNTIF(Dienstplan!AF$6:AF$55,$C386)&lt;=VLOOKUP($C386,Besetzung!$B$2:$I$51,$F$24,0),"","&gt;"&amp;VLOOKUP($C386,Besetzung!$B$2:$I$51,$F$24,0)&amp;" "&amp;$C386),
"sonst"))),
IF($D386="Genau",
           IF(COUNTIF(Dienstplan!AF$6:AF$55,$C386)=VLOOKUP($C386,Besetzung!$B$2:$I$51,AG$351+1,0),"","&lt;&gt;"&amp;VLOOKUP($C386,Besetzung!$B$2:$I$51,AG$351+1,0)&amp;" "&amp;$C386),
IF($D386="Mindestens",
           IF(COUNTIF(Dienstplan!AF$6:AF$55,$C386)&gt;=VLOOKUP($C386,Besetzung!$B$2:$I$51,AG$351+1,0),"","&lt;"&amp;VLOOKUP($C386,Besetzung!$B$2:$I$51,AG$351+1,0)&amp;" "&amp;$C386),
IF($D386="Höchstens",
           IF(COUNTIF(Dienstplan!AF$6:AF$55,$C386)&lt;=VLOOKUP($C386,Besetzung!$B$2:$I$51,AG$351+1,0),"","&gt;"&amp;VLOOKUP($C386,Besetzung!$B$2:$I$51,AG$351+1,0)&amp;" "&amp;$C386),
"sonst")))))</f>
        <v/>
      </c>
      <c r="AH386" s="37" t="str">
        <f>IF($C386="","",
IF(AH$352&lt;&gt;"",IF($D386="Genau",
           IF(COUNTIF(Dienstplan!AG$6:AG$55,$C386)=VLOOKUP($C386,Besetzung!$B$2:$I$51,$F$24,0),"","&lt;&gt;"&amp;VLOOKUP($C386,Besetzung!$B$2:$I$51,$F$24,0)&amp;" "&amp;$C386),
IF($D386="Mindestens",
           IF(COUNTIF(Dienstplan!AG$6:AG$55,$C386)&gt;=VLOOKUP($C386,Besetzung!$B$2:$I$51,$F$24,0),"","&lt;"&amp;VLOOKUP($C386,Besetzung!$B$2:$I$51,$F$24,0)&amp;" "&amp;$C386),
IF($D386="Höchstens",
           IF(COUNTIF(Dienstplan!AG$6:AG$55,$C386)&lt;=VLOOKUP($C386,Besetzung!$B$2:$I$51,$F$24,0),"","&gt;"&amp;VLOOKUP($C386,Besetzung!$B$2:$I$51,$F$24,0)&amp;" "&amp;$C386),
"sonst"))),
IF($D386="Genau",
           IF(COUNTIF(Dienstplan!AG$6:AG$55,$C386)=VLOOKUP($C386,Besetzung!$B$2:$I$51,AH$351+1,0),"","&lt;&gt;"&amp;VLOOKUP($C386,Besetzung!$B$2:$I$51,AH$351+1,0)&amp;" "&amp;$C386),
IF($D386="Mindestens",
           IF(COUNTIF(Dienstplan!AG$6:AG$55,$C386)&gt;=VLOOKUP($C386,Besetzung!$B$2:$I$51,AH$351+1,0),"","&lt;"&amp;VLOOKUP($C386,Besetzung!$B$2:$I$51,AH$351+1,0)&amp;" "&amp;$C386),
IF($D386="Höchstens",
           IF(COUNTIF(Dienstplan!AG$6:AG$55,$C386)&lt;=VLOOKUP($C386,Besetzung!$B$2:$I$51,AH$351+1,0),"","&gt;"&amp;VLOOKUP($C386,Besetzung!$B$2:$I$51,AH$351+1,0)&amp;" "&amp;$C386),
"sonst")))))</f>
        <v/>
      </c>
      <c r="AI386" s="37" t="str">
        <f>IF($C386="","",
IF(AI$352&lt;&gt;"",IF($D386="Genau",
           IF(COUNTIF(Dienstplan!AH$6:AH$55,$C386)=VLOOKUP($C386,Besetzung!$B$2:$I$51,$F$24,0),"","&lt;&gt;"&amp;VLOOKUP($C386,Besetzung!$B$2:$I$51,$F$24,0)&amp;" "&amp;$C386),
IF($D386="Mindestens",
           IF(COUNTIF(Dienstplan!AH$6:AH$55,$C386)&gt;=VLOOKUP($C386,Besetzung!$B$2:$I$51,$F$24,0),"","&lt;"&amp;VLOOKUP($C386,Besetzung!$B$2:$I$51,$F$24,0)&amp;" "&amp;$C386),
IF($D386="Höchstens",
           IF(COUNTIF(Dienstplan!AH$6:AH$55,$C386)&lt;=VLOOKUP($C386,Besetzung!$B$2:$I$51,$F$24,0),"","&gt;"&amp;VLOOKUP($C386,Besetzung!$B$2:$I$51,$F$24,0)&amp;" "&amp;$C386),
"sonst"))),
IF($D386="Genau",
           IF(COUNTIF(Dienstplan!AH$6:AH$55,$C386)=VLOOKUP($C386,Besetzung!$B$2:$I$51,AI$351+1,0),"","&lt;&gt;"&amp;VLOOKUP($C386,Besetzung!$B$2:$I$51,AI$351+1,0)&amp;" "&amp;$C386),
IF($D386="Mindestens",
           IF(COUNTIF(Dienstplan!AH$6:AH$55,$C386)&gt;=VLOOKUP($C386,Besetzung!$B$2:$I$51,AI$351+1,0),"","&lt;"&amp;VLOOKUP($C386,Besetzung!$B$2:$I$51,AI$351+1,0)&amp;" "&amp;$C386),
IF($D386="Höchstens",
           IF(COUNTIF(Dienstplan!AH$6:AH$55,$C386)&lt;=VLOOKUP($C386,Besetzung!$B$2:$I$51,AI$351+1,0),"","&gt;"&amp;VLOOKUP($C386,Besetzung!$B$2:$I$51,AI$351+1,0)&amp;" "&amp;$C386),
"sonst")))))</f>
        <v/>
      </c>
      <c r="AJ386" s="37" t="str">
        <f>IF($C386="","",
IF(AJ$352&lt;&gt;"",IF($D386="Genau",
           IF(COUNTIF(Dienstplan!AI$6:AI$55,$C386)=VLOOKUP($C386,Besetzung!$B$2:$I$51,$F$24,0),"","&lt;&gt;"&amp;VLOOKUP($C386,Besetzung!$B$2:$I$51,$F$24,0)&amp;" "&amp;$C386),
IF($D386="Mindestens",
           IF(COUNTIF(Dienstplan!AI$6:AI$55,$C386)&gt;=VLOOKUP($C386,Besetzung!$B$2:$I$51,$F$24,0),"","&lt;"&amp;VLOOKUP($C386,Besetzung!$B$2:$I$51,$F$24,0)&amp;" "&amp;$C386),
IF($D386="Höchstens",
           IF(COUNTIF(Dienstplan!AI$6:AI$55,$C386)&lt;=VLOOKUP($C386,Besetzung!$B$2:$I$51,$F$24,0),"","&gt;"&amp;VLOOKUP($C386,Besetzung!$B$2:$I$51,$F$24,0)&amp;" "&amp;$C386),
"sonst"))),
IF($D386="Genau",
           IF(COUNTIF(Dienstplan!AI$6:AI$55,$C386)=VLOOKUP($C386,Besetzung!$B$2:$I$51,AJ$351+1,0),"","&lt;&gt;"&amp;VLOOKUP($C386,Besetzung!$B$2:$I$51,AJ$351+1,0)&amp;" "&amp;$C386),
IF($D386="Mindestens",
           IF(COUNTIF(Dienstplan!AI$6:AI$55,$C386)&gt;=VLOOKUP($C386,Besetzung!$B$2:$I$51,AJ$351+1,0),"","&lt;"&amp;VLOOKUP($C386,Besetzung!$B$2:$I$51,AJ$351+1,0)&amp;" "&amp;$C386),
IF($D386="Höchstens",
           IF(COUNTIF(Dienstplan!AI$6:AI$55,$C386)&lt;=VLOOKUP($C386,Besetzung!$B$2:$I$51,AJ$351+1,0),"","&gt;"&amp;VLOOKUP($C386,Besetzung!$B$2:$I$51,AJ$351+1,0)&amp;" "&amp;$C386),
"sonst")))))</f>
        <v/>
      </c>
      <c r="AK386" s="32" t="str">
        <f>IF($C386="","",
IF(AK$352&lt;&gt;"",IF($D386="Genau",
           IF(COUNTIF(Dienstplan!AJ$6:AJ$55,$C386)=VLOOKUP($C386,Besetzung!$B$2:$I$51,$F$24,0),"","&lt;&gt;"&amp;VLOOKUP($C386,Besetzung!$B$2:$I$51,$F$24,0)&amp;" "&amp;$C386),
IF($D386="Mindestens",
           IF(COUNTIF(Dienstplan!AJ$6:AJ$55,$C386)&gt;=VLOOKUP($C386,Besetzung!$B$2:$I$51,$F$24,0),"","&lt;"&amp;VLOOKUP($C386,Besetzung!$B$2:$I$51,$F$24,0)&amp;" "&amp;$C386),
IF($D386="Höchstens",
           IF(COUNTIF(Dienstplan!AJ$6:AJ$55,$C386)&lt;=VLOOKUP($C386,Besetzung!$B$2:$I$51,$F$24,0),"","&gt;"&amp;VLOOKUP($C386,Besetzung!$B$2:$I$51,$F$24,0)&amp;" "&amp;$C386),
"sonst"))),
IF($D386="Genau",
           IF(COUNTIF(Dienstplan!AJ$6:AJ$55,$C386)=VLOOKUP($C386,Besetzung!$B$2:$I$51,AK$351+1,0),"","&lt;&gt;"&amp;VLOOKUP($C386,Besetzung!$B$2:$I$51,AK$351+1,0)&amp;" "&amp;$C386),
IF($D386="Mindestens",
           IF(COUNTIF(Dienstplan!AJ$6:AJ$55,$C386)&gt;=VLOOKUP($C386,Besetzung!$B$2:$I$51,AK$351+1,0),"","&lt;"&amp;VLOOKUP($C386,Besetzung!$B$2:$I$51,AK$351+1,0)&amp;" "&amp;$C386),
IF($D386="Höchstens",
           IF(COUNTIF(Dienstplan!AJ$6:AJ$55,$C386)&lt;=VLOOKUP($C386,Besetzung!$B$2:$I$51,AK$351+1,0),"","&gt;"&amp;VLOOKUP($C386,Besetzung!$B$2:$I$51,AK$351+1,0)&amp;" "&amp;$C386),
"sonst")))))</f>
        <v/>
      </c>
    </row>
    <row r="387" spans="1:37" x14ac:dyDescent="0.25">
      <c r="A387" s="82" t="str">
        <f>IF(Feiertage!D237&lt;&gt;"",Feiertage!B237,"")</f>
        <v/>
      </c>
      <c r="C387" s="31" t="str">
        <f>Besetzung!B35</f>
        <v/>
      </c>
      <c r="D387">
        <f>Besetzung!J35</f>
        <v>0</v>
      </c>
      <c r="G387" s="31" t="str">
        <f>IF($C387="","",
IF(G$352&lt;&gt;"",IF($D387="Genau",
           IF(COUNTIF(Dienstplan!F$6:F$55,$C387)=VLOOKUP($C387,Besetzung!$B$2:$I$51,$F$24,0),"","&lt;&gt;"&amp;VLOOKUP($C387,Besetzung!$B$2:$I$51,$F$24,0)&amp;" "&amp;$C387),
IF($D387="Mindestens",
           IF(COUNTIF(Dienstplan!F$6:F$55,$C387)&gt;=VLOOKUP($C387,Besetzung!$B$2:$I$51,$F$24,0),"","&lt;"&amp;VLOOKUP($C387,Besetzung!$B$2:$I$51,$F$24,0)&amp;" "&amp;$C387),
IF($D387="Höchstens",
           IF(COUNTIF(Dienstplan!F$6:F$55,$C387)&lt;=VLOOKUP($C387,Besetzung!$B$2:$I$51,$F$24,0),"","&gt;"&amp;VLOOKUP($C387,Besetzung!$B$2:$I$51,$F$24,0)&amp;" "&amp;$C387),
"sonst"))),
IF($D387="Genau",
           IF(COUNTIF(Dienstplan!F$6:F$55,$C387)=VLOOKUP($C387,Besetzung!$B$2:$I$51,G$351+1,0),"","&lt;&gt;"&amp;VLOOKUP($C387,Besetzung!$B$2:$I$51,G$351+1,0)&amp;" "&amp;$C387),
IF($D387="Mindestens",
           IF(COUNTIF(Dienstplan!F$6:F$55,$C387)&gt;=VLOOKUP($C387,Besetzung!$B$2:$I$51,G$351+1,0),"","&lt;"&amp;VLOOKUP($C387,Besetzung!$B$2:$I$51,G$351+1,0)&amp;" "&amp;$C387),
IF($D387="Höchstens",
           IF(COUNTIF(Dienstplan!F$6:F$55,$C387)&lt;=VLOOKUP($C387,Besetzung!$B$2:$I$51,G$351+1,0),"","&gt;"&amp;VLOOKUP($C387,Besetzung!$B$2:$I$51,G$351+1,0)&amp;" "&amp;$C387),
"sonst")))))</f>
        <v/>
      </c>
      <c r="H387" s="37" t="str">
        <f>IF($C387="","",
IF(H$352&lt;&gt;"",IF($D387="Genau",
           IF(COUNTIF(Dienstplan!G$6:G$55,$C387)=VLOOKUP($C387,Besetzung!$B$2:$I$51,$F$24,0),"","&lt;&gt;"&amp;VLOOKUP($C387,Besetzung!$B$2:$I$51,$F$24,0)&amp;" "&amp;$C387),
IF($D387="Mindestens",
           IF(COUNTIF(Dienstplan!G$6:G$55,$C387)&gt;=VLOOKUP($C387,Besetzung!$B$2:$I$51,$F$24,0),"","&lt;"&amp;VLOOKUP($C387,Besetzung!$B$2:$I$51,$F$24,0)&amp;" "&amp;$C387),
IF($D387="Höchstens",
           IF(COUNTIF(Dienstplan!G$6:G$55,$C387)&lt;=VLOOKUP($C387,Besetzung!$B$2:$I$51,$F$24,0),"","&gt;"&amp;VLOOKUP($C387,Besetzung!$B$2:$I$51,$F$24,0)&amp;" "&amp;$C387),
"sonst"))),
IF($D387="Genau",
           IF(COUNTIF(Dienstplan!G$6:G$55,$C387)=VLOOKUP($C387,Besetzung!$B$2:$I$51,H$351+1,0),"","&lt;&gt;"&amp;VLOOKUP($C387,Besetzung!$B$2:$I$51,H$351+1,0)&amp;" "&amp;$C387),
IF($D387="Mindestens",
           IF(COUNTIF(Dienstplan!G$6:G$55,$C387)&gt;=VLOOKUP($C387,Besetzung!$B$2:$I$51,H$351+1,0),"","&lt;"&amp;VLOOKUP($C387,Besetzung!$B$2:$I$51,H$351+1,0)&amp;" "&amp;$C387),
IF($D387="Höchstens",
           IF(COUNTIF(Dienstplan!G$6:G$55,$C387)&lt;=VLOOKUP($C387,Besetzung!$B$2:$I$51,H$351+1,0),"","&gt;"&amp;VLOOKUP($C387,Besetzung!$B$2:$I$51,H$351+1,0)&amp;" "&amp;$C387),
"sonst")))))</f>
        <v/>
      </c>
      <c r="I387" s="37" t="str">
        <f>IF($C387="","",
IF(I$352&lt;&gt;"",IF($D387="Genau",
           IF(COUNTIF(Dienstplan!H$6:H$55,$C387)=VLOOKUP($C387,Besetzung!$B$2:$I$51,$F$24,0),"","&lt;&gt;"&amp;VLOOKUP($C387,Besetzung!$B$2:$I$51,$F$24,0)&amp;" "&amp;$C387),
IF($D387="Mindestens",
           IF(COUNTIF(Dienstplan!H$6:H$55,$C387)&gt;=VLOOKUP($C387,Besetzung!$B$2:$I$51,$F$24,0),"","&lt;"&amp;VLOOKUP($C387,Besetzung!$B$2:$I$51,$F$24,0)&amp;" "&amp;$C387),
IF($D387="Höchstens",
           IF(COUNTIF(Dienstplan!H$6:H$55,$C387)&lt;=VLOOKUP($C387,Besetzung!$B$2:$I$51,$F$24,0),"","&gt;"&amp;VLOOKUP($C387,Besetzung!$B$2:$I$51,$F$24,0)&amp;" "&amp;$C387),
"sonst"))),
IF($D387="Genau",
           IF(COUNTIF(Dienstplan!H$6:H$55,$C387)=VLOOKUP($C387,Besetzung!$B$2:$I$51,I$351+1,0),"","&lt;&gt;"&amp;VLOOKUP($C387,Besetzung!$B$2:$I$51,I$351+1,0)&amp;" "&amp;$C387),
IF($D387="Mindestens",
           IF(COUNTIF(Dienstplan!H$6:H$55,$C387)&gt;=VLOOKUP($C387,Besetzung!$B$2:$I$51,I$351+1,0),"","&lt;"&amp;VLOOKUP($C387,Besetzung!$B$2:$I$51,I$351+1,0)&amp;" "&amp;$C387),
IF($D387="Höchstens",
           IF(COUNTIF(Dienstplan!H$6:H$55,$C387)&lt;=VLOOKUP($C387,Besetzung!$B$2:$I$51,I$351+1,0),"","&gt;"&amp;VLOOKUP($C387,Besetzung!$B$2:$I$51,I$351+1,0)&amp;" "&amp;$C387),
"sonst")))))</f>
        <v/>
      </c>
      <c r="J387" s="37" t="str">
        <f>IF($C387="","",
IF(J$352&lt;&gt;"",IF($D387="Genau",
           IF(COUNTIF(Dienstplan!I$6:I$55,$C387)=VLOOKUP($C387,Besetzung!$B$2:$I$51,$F$24,0),"","&lt;&gt;"&amp;VLOOKUP($C387,Besetzung!$B$2:$I$51,$F$24,0)&amp;" "&amp;$C387),
IF($D387="Mindestens",
           IF(COUNTIF(Dienstplan!I$6:I$55,$C387)&gt;=VLOOKUP($C387,Besetzung!$B$2:$I$51,$F$24,0),"","&lt;"&amp;VLOOKUP($C387,Besetzung!$B$2:$I$51,$F$24,0)&amp;" "&amp;$C387),
IF($D387="Höchstens",
           IF(COUNTIF(Dienstplan!I$6:I$55,$C387)&lt;=VLOOKUP($C387,Besetzung!$B$2:$I$51,$F$24,0),"","&gt;"&amp;VLOOKUP($C387,Besetzung!$B$2:$I$51,$F$24,0)&amp;" "&amp;$C387),
"sonst"))),
IF($D387="Genau",
           IF(COUNTIF(Dienstplan!I$6:I$55,$C387)=VLOOKUP($C387,Besetzung!$B$2:$I$51,J$351+1,0),"","&lt;&gt;"&amp;VLOOKUP($C387,Besetzung!$B$2:$I$51,J$351+1,0)&amp;" "&amp;$C387),
IF($D387="Mindestens",
           IF(COUNTIF(Dienstplan!I$6:I$55,$C387)&gt;=VLOOKUP($C387,Besetzung!$B$2:$I$51,J$351+1,0),"","&lt;"&amp;VLOOKUP($C387,Besetzung!$B$2:$I$51,J$351+1,0)&amp;" "&amp;$C387),
IF($D387="Höchstens",
           IF(COUNTIF(Dienstplan!I$6:I$55,$C387)&lt;=VLOOKUP($C387,Besetzung!$B$2:$I$51,J$351+1,0),"","&gt;"&amp;VLOOKUP($C387,Besetzung!$B$2:$I$51,J$351+1,0)&amp;" "&amp;$C387),
"sonst")))))</f>
        <v/>
      </c>
      <c r="K387" s="37" t="str">
        <f>IF($C387="","",
IF(K$352&lt;&gt;"",IF($D387="Genau",
           IF(COUNTIF(Dienstplan!J$6:J$55,$C387)=VLOOKUP($C387,Besetzung!$B$2:$I$51,$F$24,0),"","&lt;&gt;"&amp;VLOOKUP($C387,Besetzung!$B$2:$I$51,$F$24,0)&amp;" "&amp;$C387),
IF($D387="Mindestens",
           IF(COUNTIF(Dienstplan!J$6:J$55,$C387)&gt;=VLOOKUP($C387,Besetzung!$B$2:$I$51,$F$24,0),"","&lt;"&amp;VLOOKUP($C387,Besetzung!$B$2:$I$51,$F$24,0)&amp;" "&amp;$C387),
IF($D387="Höchstens",
           IF(COUNTIF(Dienstplan!J$6:J$55,$C387)&lt;=VLOOKUP($C387,Besetzung!$B$2:$I$51,$F$24,0),"","&gt;"&amp;VLOOKUP($C387,Besetzung!$B$2:$I$51,$F$24,0)&amp;" "&amp;$C387),
"sonst"))),
IF($D387="Genau",
           IF(COUNTIF(Dienstplan!J$6:J$55,$C387)=VLOOKUP($C387,Besetzung!$B$2:$I$51,K$351+1,0),"","&lt;&gt;"&amp;VLOOKUP($C387,Besetzung!$B$2:$I$51,K$351+1,0)&amp;" "&amp;$C387),
IF($D387="Mindestens",
           IF(COUNTIF(Dienstplan!J$6:J$55,$C387)&gt;=VLOOKUP($C387,Besetzung!$B$2:$I$51,K$351+1,0),"","&lt;"&amp;VLOOKUP($C387,Besetzung!$B$2:$I$51,K$351+1,0)&amp;" "&amp;$C387),
IF($D387="Höchstens",
           IF(COUNTIF(Dienstplan!J$6:J$55,$C387)&lt;=VLOOKUP($C387,Besetzung!$B$2:$I$51,K$351+1,0),"","&gt;"&amp;VLOOKUP($C387,Besetzung!$B$2:$I$51,K$351+1,0)&amp;" "&amp;$C387),
"sonst")))))</f>
        <v/>
      </c>
      <c r="L387" s="37" t="str">
        <f>IF($C387="","",
IF(L$352&lt;&gt;"",IF($D387="Genau",
           IF(COUNTIF(Dienstplan!K$6:K$55,$C387)=VLOOKUP($C387,Besetzung!$B$2:$I$51,$F$24,0),"","&lt;&gt;"&amp;VLOOKUP($C387,Besetzung!$B$2:$I$51,$F$24,0)&amp;" "&amp;$C387),
IF($D387="Mindestens",
           IF(COUNTIF(Dienstplan!K$6:K$55,$C387)&gt;=VLOOKUP($C387,Besetzung!$B$2:$I$51,$F$24,0),"","&lt;"&amp;VLOOKUP($C387,Besetzung!$B$2:$I$51,$F$24,0)&amp;" "&amp;$C387),
IF($D387="Höchstens",
           IF(COUNTIF(Dienstplan!K$6:K$55,$C387)&lt;=VLOOKUP($C387,Besetzung!$B$2:$I$51,$F$24,0),"","&gt;"&amp;VLOOKUP($C387,Besetzung!$B$2:$I$51,$F$24,0)&amp;" "&amp;$C387),
"sonst"))),
IF($D387="Genau",
           IF(COUNTIF(Dienstplan!K$6:K$55,$C387)=VLOOKUP($C387,Besetzung!$B$2:$I$51,L$351+1,0),"","&lt;&gt;"&amp;VLOOKUP($C387,Besetzung!$B$2:$I$51,L$351+1,0)&amp;" "&amp;$C387),
IF($D387="Mindestens",
           IF(COUNTIF(Dienstplan!K$6:K$55,$C387)&gt;=VLOOKUP($C387,Besetzung!$B$2:$I$51,L$351+1,0),"","&lt;"&amp;VLOOKUP($C387,Besetzung!$B$2:$I$51,L$351+1,0)&amp;" "&amp;$C387),
IF($D387="Höchstens",
           IF(COUNTIF(Dienstplan!K$6:K$55,$C387)&lt;=VLOOKUP($C387,Besetzung!$B$2:$I$51,L$351+1,0),"","&gt;"&amp;VLOOKUP($C387,Besetzung!$B$2:$I$51,L$351+1,0)&amp;" "&amp;$C387),
"sonst")))))</f>
        <v/>
      </c>
      <c r="M387" s="37" t="str">
        <f>IF($C387="","",
IF(M$352&lt;&gt;"",IF($D387="Genau",
           IF(COUNTIF(Dienstplan!L$6:L$55,$C387)=VLOOKUP($C387,Besetzung!$B$2:$I$51,$F$24,0),"","&lt;&gt;"&amp;VLOOKUP($C387,Besetzung!$B$2:$I$51,$F$24,0)&amp;" "&amp;$C387),
IF($D387="Mindestens",
           IF(COUNTIF(Dienstplan!L$6:L$55,$C387)&gt;=VLOOKUP($C387,Besetzung!$B$2:$I$51,$F$24,0),"","&lt;"&amp;VLOOKUP($C387,Besetzung!$B$2:$I$51,$F$24,0)&amp;" "&amp;$C387),
IF($D387="Höchstens",
           IF(COUNTIF(Dienstplan!L$6:L$55,$C387)&lt;=VLOOKUP($C387,Besetzung!$B$2:$I$51,$F$24,0),"","&gt;"&amp;VLOOKUP($C387,Besetzung!$B$2:$I$51,$F$24,0)&amp;" "&amp;$C387),
"sonst"))),
IF($D387="Genau",
           IF(COUNTIF(Dienstplan!L$6:L$55,$C387)=VLOOKUP($C387,Besetzung!$B$2:$I$51,M$351+1,0),"","&lt;&gt;"&amp;VLOOKUP($C387,Besetzung!$B$2:$I$51,M$351+1,0)&amp;" "&amp;$C387),
IF($D387="Mindestens",
           IF(COUNTIF(Dienstplan!L$6:L$55,$C387)&gt;=VLOOKUP($C387,Besetzung!$B$2:$I$51,M$351+1,0),"","&lt;"&amp;VLOOKUP($C387,Besetzung!$B$2:$I$51,M$351+1,0)&amp;" "&amp;$C387),
IF($D387="Höchstens",
           IF(COUNTIF(Dienstplan!L$6:L$55,$C387)&lt;=VLOOKUP($C387,Besetzung!$B$2:$I$51,M$351+1,0),"","&gt;"&amp;VLOOKUP($C387,Besetzung!$B$2:$I$51,M$351+1,0)&amp;" "&amp;$C387),
"sonst")))))</f>
        <v/>
      </c>
      <c r="N387" s="37" t="str">
        <f>IF($C387="","",
IF(N$352&lt;&gt;"",IF($D387="Genau",
           IF(COUNTIF(Dienstplan!M$6:M$55,$C387)=VLOOKUP($C387,Besetzung!$B$2:$I$51,$F$24,0),"","&lt;&gt;"&amp;VLOOKUP($C387,Besetzung!$B$2:$I$51,$F$24,0)&amp;" "&amp;$C387),
IF($D387="Mindestens",
           IF(COUNTIF(Dienstplan!M$6:M$55,$C387)&gt;=VLOOKUP($C387,Besetzung!$B$2:$I$51,$F$24,0),"","&lt;"&amp;VLOOKUP($C387,Besetzung!$B$2:$I$51,$F$24,0)&amp;" "&amp;$C387),
IF($D387="Höchstens",
           IF(COUNTIF(Dienstplan!M$6:M$55,$C387)&lt;=VLOOKUP($C387,Besetzung!$B$2:$I$51,$F$24,0),"","&gt;"&amp;VLOOKUP($C387,Besetzung!$B$2:$I$51,$F$24,0)&amp;" "&amp;$C387),
"sonst"))),
IF($D387="Genau",
           IF(COUNTIF(Dienstplan!M$6:M$55,$C387)=VLOOKUP($C387,Besetzung!$B$2:$I$51,N$351+1,0),"","&lt;&gt;"&amp;VLOOKUP($C387,Besetzung!$B$2:$I$51,N$351+1,0)&amp;" "&amp;$C387),
IF($D387="Mindestens",
           IF(COUNTIF(Dienstplan!M$6:M$55,$C387)&gt;=VLOOKUP($C387,Besetzung!$B$2:$I$51,N$351+1,0),"","&lt;"&amp;VLOOKUP($C387,Besetzung!$B$2:$I$51,N$351+1,0)&amp;" "&amp;$C387),
IF($D387="Höchstens",
           IF(COUNTIF(Dienstplan!M$6:M$55,$C387)&lt;=VLOOKUP($C387,Besetzung!$B$2:$I$51,N$351+1,0),"","&gt;"&amp;VLOOKUP($C387,Besetzung!$B$2:$I$51,N$351+1,0)&amp;" "&amp;$C387),
"sonst")))))</f>
        <v/>
      </c>
      <c r="O387" s="37" t="str">
        <f>IF($C387="","",
IF(O$352&lt;&gt;"",IF($D387="Genau",
           IF(COUNTIF(Dienstplan!N$6:N$55,$C387)=VLOOKUP($C387,Besetzung!$B$2:$I$51,$F$24,0),"","&lt;&gt;"&amp;VLOOKUP($C387,Besetzung!$B$2:$I$51,$F$24,0)&amp;" "&amp;$C387),
IF($D387="Mindestens",
           IF(COUNTIF(Dienstplan!N$6:N$55,$C387)&gt;=VLOOKUP($C387,Besetzung!$B$2:$I$51,$F$24,0),"","&lt;"&amp;VLOOKUP($C387,Besetzung!$B$2:$I$51,$F$24,0)&amp;" "&amp;$C387),
IF($D387="Höchstens",
           IF(COUNTIF(Dienstplan!N$6:N$55,$C387)&lt;=VLOOKUP($C387,Besetzung!$B$2:$I$51,$F$24,0),"","&gt;"&amp;VLOOKUP($C387,Besetzung!$B$2:$I$51,$F$24,0)&amp;" "&amp;$C387),
"sonst"))),
IF($D387="Genau",
           IF(COUNTIF(Dienstplan!N$6:N$55,$C387)=VLOOKUP($C387,Besetzung!$B$2:$I$51,O$351+1,0),"","&lt;&gt;"&amp;VLOOKUP($C387,Besetzung!$B$2:$I$51,O$351+1,0)&amp;" "&amp;$C387),
IF($D387="Mindestens",
           IF(COUNTIF(Dienstplan!N$6:N$55,$C387)&gt;=VLOOKUP($C387,Besetzung!$B$2:$I$51,O$351+1,0),"","&lt;"&amp;VLOOKUP($C387,Besetzung!$B$2:$I$51,O$351+1,0)&amp;" "&amp;$C387),
IF($D387="Höchstens",
           IF(COUNTIF(Dienstplan!N$6:N$55,$C387)&lt;=VLOOKUP($C387,Besetzung!$B$2:$I$51,O$351+1,0),"","&gt;"&amp;VLOOKUP($C387,Besetzung!$B$2:$I$51,O$351+1,0)&amp;" "&amp;$C387),
"sonst")))))</f>
        <v/>
      </c>
      <c r="P387" s="37" t="str">
        <f>IF($C387="","",
IF(P$352&lt;&gt;"",IF($D387="Genau",
           IF(COUNTIF(Dienstplan!O$6:O$55,$C387)=VLOOKUP($C387,Besetzung!$B$2:$I$51,$F$24,0),"","&lt;&gt;"&amp;VLOOKUP($C387,Besetzung!$B$2:$I$51,$F$24,0)&amp;" "&amp;$C387),
IF($D387="Mindestens",
           IF(COUNTIF(Dienstplan!O$6:O$55,$C387)&gt;=VLOOKUP($C387,Besetzung!$B$2:$I$51,$F$24,0),"","&lt;"&amp;VLOOKUP($C387,Besetzung!$B$2:$I$51,$F$24,0)&amp;" "&amp;$C387),
IF($D387="Höchstens",
           IF(COUNTIF(Dienstplan!O$6:O$55,$C387)&lt;=VLOOKUP($C387,Besetzung!$B$2:$I$51,$F$24,0),"","&gt;"&amp;VLOOKUP($C387,Besetzung!$B$2:$I$51,$F$24,0)&amp;" "&amp;$C387),
"sonst"))),
IF($D387="Genau",
           IF(COUNTIF(Dienstplan!O$6:O$55,$C387)=VLOOKUP($C387,Besetzung!$B$2:$I$51,P$351+1,0),"","&lt;&gt;"&amp;VLOOKUP($C387,Besetzung!$B$2:$I$51,P$351+1,0)&amp;" "&amp;$C387),
IF($D387="Mindestens",
           IF(COUNTIF(Dienstplan!O$6:O$55,$C387)&gt;=VLOOKUP($C387,Besetzung!$B$2:$I$51,P$351+1,0),"","&lt;"&amp;VLOOKUP($C387,Besetzung!$B$2:$I$51,P$351+1,0)&amp;" "&amp;$C387),
IF($D387="Höchstens",
           IF(COUNTIF(Dienstplan!O$6:O$55,$C387)&lt;=VLOOKUP($C387,Besetzung!$B$2:$I$51,P$351+1,0),"","&gt;"&amp;VLOOKUP($C387,Besetzung!$B$2:$I$51,P$351+1,0)&amp;" "&amp;$C387),
"sonst")))))</f>
        <v/>
      </c>
      <c r="Q387" s="37" t="str">
        <f>IF($C387="","",
IF(Q$352&lt;&gt;"",IF($D387="Genau",
           IF(COUNTIF(Dienstplan!P$6:P$55,$C387)=VLOOKUP($C387,Besetzung!$B$2:$I$51,$F$24,0),"","&lt;&gt;"&amp;VLOOKUP($C387,Besetzung!$B$2:$I$51,$F$24,0)&amp;" "&amp;$C387),
IF($D387="Mindestens",
           IF(COUNTIF(Dienstplan!P$6:P$55,$C387)&gt;=VLOOKUP($C387,Besetzung!$B$2:$I$51,$F$24,0),"","&lt;"&amp;VLOOKUP($C387,Besetzung!$B$2:$I$51,$F$24,0)&amp;" "&amp;$C387),
IF($D387="Höchstens",
           IF(COUNTIF(Dienstplan!P$6:P$55,$C387)&lt;=VLOOKUP($C387,Besetzung!$B$2:$I$51,$F$24,0),"","&gt;"&amp;VLOOKUP($C387,Besetzung!$B$2:$I$51,$F$24,0)&amp;" "&amp;$C387),
"sonst"))),
IF($D387="Genau",
           IF(COUNTIF(Dienstplan!P$6:P$55,$C387)=VLOOKUP($C387,Besetzung!$B$2:$I$51,Q$351+1,0),"","&lt;&gt;"&amp;VLOOKUP($C387,Besetzung!$B$2:$I$51,Q$351+1,0)&amp;" "&amp;$C387),
IF($D387="Mindestens",
           IF(COUNTIF(Dienstplan!P$6:P$55,$C387)&gt;=VLOOKUP($C387,Besetzung!$B$2:$I$51,Q$351+1,0),"","&lt;"&amp;VLOOKUP($C387,Besetzung!$B$2:$I$51,Q$351+1,0)&amp;" "&amp;$C387),
IF($D387="Höchstens",
           IF(COUNTIF(Dienstplan!P$6:P$55,$C387)&lt;=VLOOKUP($C387,Besetzung!$B$2:$I$51,Q$351+1,0),"","&gt;"&amp;VLOOKUP($C387,Besetzung!$B$2:$I$51,Q$351+1,0)&amp;" "&amp;$C387),
"sonst")))))</f>
        <v/>
      </c>
      <c r="R387" s="37" t="str">
        <f>IF($C387="","",
IF(R$352&lt;&gt;"",IF($D387="Genau",
           IF(COUNTIF(Dienstplan!Q$6:Q$55,$C387)=VLOOKUP($C387,Besetzung!$B$2:$I$51,$F$24,0),"","&lt;&gt;"&amp;VLOOKUP($C387,Besetzung!$B$2:$I$51,$F$24,0)&amp;" "&amp;$C387),
IF($D387="Mindestens",
           IF(COUNTIF(Dienstplan!Q$6:Q$55,$C387)&gt;=VLOOKUP($C387,Besetzung!$B$2:$I$51,$F$24,0),"","&lt;"&amp;VLOOKUP($C387,Besetzung!$B$2:$I$51,$F$24,0)&amp;" "&amp;$C387),
IF($D387="Höchstens",
           IF(COUNTIF(Dienstplan!Q$6:Q$55,$C387)&lt;=VLOOKUP($C387,Besetzung!$B$2:$I$51,$F$24,0),"","&gt;"&amp;VLOOKUP($C387,Besetzung!$B$2:$I$51,$F$24,0)&amp;" "&amp;$C387),
"sonst"))),
IF($D387="Genau",
           IF(COUNTIF(Dienstplan!Q$6:Q$55,$C387)=VLOOKUP($C387,Besetzung!$B$2:$I$51,R$351+1,0),"","&lt;&gt;"&amp;VLOOKUP($C387,Besetzung!$B$2:$I$51,R$351+1,0)&amp;" "&amp;$C387),
IF($D387="Mindestens",
           IF(COUNTIF(Dienstplan!Q$6:Q$55,$C387)&gt;=VLOOKUP($C387,Besetzung!$B$2:$I$51,R$351+1,0),"","&lt;"&amp;VLOOKUP($C387,Besetzung!$B$2:$I$51,R$351+1,0)&amp;" "&amp;$C387),
IF($D387="Höchstens",
           IF(COUNTIF(Dienstplan!Q$6:Q$55,$C387)&lt;=VLOOKUP($C387,Besetzung!$B$2:$I$51,R$351+1,0),"","&gt;"&amp;VLOOKUP($C387,Besetzung!$B$2:$I$51,R$351+1,0)&amp;" "&amp;$C387),
"sonst")))))</f>
        <v/>
      </c>
      <c r="S387" s="37" t="str">
        <f>IF($C387="","",
IF(S$352&lt;&gt;"",IF($D387="Genau",
           IF(COUNTIF(Dienstplan!R$6:R$55,$C387)=VLOOKUP($C387,Besetzung!$B$2:$I$51,$F$24,0),"","&lt;&gt;"&amp;VLOOKUP($C387,Besetzung!$B$2:$I$51,$F$24,0)&amp;" "&amp;$C387),
IF($D387="Mindestens",
           IF(COUNTIF(Dienstplan!R$6:R$55,$C387)&gt;=VLOOKUP($C387,Besetzung!$B$2:$I$51,$F$24,0),"","&lt;"&amp;VLOOKUP($C387,Besetzung!$B$2:$I$51,$F$24,0)&amp;" "&amp;$C387),
IF($D387="Höchstens",
           IF(COUNTIF(Dienstplan!R$6:R$55,$C387)&lt;=VLOOKUP($C387,Besetzung!$B$2:$I$51,$F$24,0),"","&gt;"&amp;VLOOKUP($C387,Besetzung!$B$2:$I$51,$F$24,0)&amp;" "&amp;$C387),
"sonst"))),
IF($D387="Genau",
           IF(COUNTIF(Dienstplan!R$6:R$55,$C387)=VLOOKUP($C387,Besetzung!$B$2:$I$51,S$351+1,0),"","&lt;&gt;"&amp;VLOOKUP($C387,Besetzung!$B$2:$I$51,S$351+1,0)&amp;" "&amp;$C387),
IF($D387="Mindestens",
           IF(COUNTIF(Dienstplan!R$6:R$55,$C387)&gt;=VLOOKUP($C387,Besetzung!$B$2:$I$51,S$351+1,0),"","&lt;"&amp;VLOOKUP($C387,Besetzung!$B$2:$I$51,S$351+1,0)&amp;" "&amp;$C387),
IF($D387="Höchstens",
           IF(COUNTIF(Dienstplan!R$6:R$55,$C387)&lt;=VLOOKUP($C387,Besetzung!$B$2:$I$51,S$351+1,0),"","&gt;"&amp;VLOOKUP($C387,Besetzung!$B$2:$I$51,S$351+1,0)&amp;" "&amp;$C387),
"sonst")))))</f>
        <v/>
      </c>
      <c r="T387" s="37" t="str">
        <f>IF($C387="","",
IF(T$352&lt;&gt;"",IF($D387="Genau",
           IF(COUNTIF(Dienstplan!S$6:S$55,$C387)=VLOOKUP($C387,Besetzung!$B$2:$I$51,$F$24,0),"","&lt;&gt;"&amp;VLOOKUP($C387,Besetzung!$B$2:$I$51,$F$24,0)&amp;" "&amp;$C387),
IF($D387="Mindestens",
           IF(COUNTIF(Dienstplan!S$6:S$55,$C387)&gt;=VLOOKUP($C387,Besetzung!$B$2:$I$51,$F$24,0),"","&lt;"&amp;VLOOKUP($C387,Besetzung!$B$2:$I$51,$F$24,0)&amp;" "&amp;$C387),
IF($D387="Höchstens",
           IF(COUNTIF(Dienstplan!S$6:S$55,$C387)&lt;=VLOOKUP($C387,Besetzung!$B$2:$I$51,$F$24,0),"","&gt;"&amp;VLOOKUP($C387,Besetzung!$B$2:$I$51,$F$24,0)&amp;" "&amp;$C387),
"sonst"))),
IF($D387="Genau",
           IF(COUNTIF(Dienstplan!S$6:S$55,$C387)=VLOOKUP($C387,Besetzung!$B$2:$I$51,T$351+1,0),"","&lt;&gt;"&amp;VLOOKUP($C387,Besetzung!$B$2:$I$51,T$351+1,0)&amp;" "&amp;$C387),
IF($D387="Mindestens",
           IF(COUNTIF(Dienstplan!S$6:S$55,$C387)&gt;=VLOOKUP($C387,Besetzung!$B$2:$I$51,T$351+1,0),"","&lt;"&amp;VLOOKUP($C387,Besetzung!$B$2:$I$51,T$351+1,0)&amp;" "&amp;$C387),
IF($D387="Höchstens",
           IF(COUNTIF(Dienstplan!S$6:S$55,$C387)&lt;=VLOOKUP($C387,Besetzung!$B$2:$I$51,T$351+1,0),"","&gt;"&amp;VLOOKUP($C387,Besetzung!$B$2:$I$51,T$351+1,0)&amp;" "&amp;$C387),
"sonst")))))</f>
        <v/>
      </c>
      <c r="U387" s="37" t="str">
        <f>IF($C387="","",
IF(U$352&lt;&gt;"",IF($D387="Genau",
           IF(COUNTIF(Dienstplan!T$6:T$55,$C387)=VLOOKUP($C387,Besetzung!$B$2:$I$51,$F$24,0),"","&lt;&gt;"&amp;VLOOKUP($C387,Besetzung!$B$2:$I$51,$F$24,0)&amp;" "&amp;$C387),
IF($D387="Mindestens",
           IF(COUNTIF(Dienstplan!T$6:T$55,$C387)&gt;=VLOOKUP($C387,Besetzung!$B$2:$I$51,$F$24,0),"","&lt;"&amp;VLOOKUP($C387,Besetzung!$B$2:$I$51,$F$24,0)&amp;" "&amp;$C387),
IF($D387="Höchstens",
           IF(COUNTIF(Dienstplan!T$6:T$55,$C387)&lt;=VLOOKUP($C387,Besetzung!$B$2:$I$51,$F$24,0),"","&gt;"&amp;VLOOKUP($C387,Besetzung!$B$2:$I$51,$F$24,0)&amp;" "&amp;$C387),
"sonst"))),
IF($D387="Genau",
           IF(COUNTIF(Dienstplan!T$6:T$55,$C387)=VLOOKUP($C387,Besetzung!$B$2:$I$51,U$351+1,0),"","&lt;&gt;"&amp;VLOOKUP($C387,Besetzung!$B$2:$I$51,U$351+1,0)&amp;" "&amp;$C387),
IF($D387="Mindestens",
           IF(COUNTIF(Dienstplan!T$6:T$55,$C387)&gt;=VLOOKUP($C387,Besetzung!$B$2:$I$51,U$351+1,0),"","&lt;"&amp;VLOOKUP($C387,Besetzung!$B$2:$I$51,U$351+1,0)&amp;" "&amp;$C387),
IF($D387="Höchstens",
           IF(COUNTIF(Dienstplan!T$6:T$55,$C387)&lt;=VLOOKUP($C387,Besetzung!$B$2:$I$51,U$351+1,0),"","&gt;"&amp;VLOOKUP($C387,Besetzung!$B$2:$I$51,U$351+1,0)&amp;" "&amp;$C387),
"sonst")))))</f>
        <v/>
      </c>
      <c r="V387" s="37" t="str">
        <f>IF($C387="","",
IF(V$352&lt;&gt;"",IF($D387="Genau",
           IF(COUNTIF(Dienstplan!U$6:U$55,$C387)=VLOOKUP($C387,Besetzung!$B$2:$I$51,$F$24,0),"","&lt;&gt;"&amp;VLOOKUP($C387,Besetzung!$B$2:$I$51,$F$24,0)&amp;" "&amp;$C387),
IF($D387="Mindestens",
           IF(COUNTIF(Dienstplan!U$6:U$55,$C387)&gt;=VLOOKUP($C387,Besetzung!$B$2:$I$51,$F$24,0),"","&lt;"&amp;VLOOKUP($C387,Besetzung!$B$2:$I$51,$F$24,0)&amp;" "&amp;$C387),
IF($D387="Höchstens",
           IF(COUNTIF(Dienstplan!U$6:U$55,$C387)&lt;=VLOOKUP($C387,Besetzung!$B$2:$I$51,$F$24,0),"","&gt;"&amp;VLOOKUP($C387,Besetzung!$B$2:$I$51,$F$24,0)&amp;" "&amp;$C387),
"sonst"))),
IF($D387="Genau",
           IF(COUNTIF(Dienstplan!U$6:U$55,$C387)=VLOOKUP($C387,Besetzung!$B$2:$I$51,V$351+1,0),"","&lt;&gt;"&amp;VLOOKUP($C387,Besetzung!$B$2:$I$51,V$351+1,0)&amp;" "&amp;$C387),
IF($D387="Mindestens",
           IF(COUNTIF(Dienstplan!U$6:U$55,$C387)&gt;=VLOOKUP($C387,Besetzung!$B$2:$I$51,V$351+1,0),"","&lt;"&amp;VLOOKUP($C387,Besetzung!$B$2:$I$51,V$351+1,0)&amp;" "&amp;$C387),
IF($D387="Höchstens",
           IF(COUNTIF(Dienstplan!U$6:U$55,$C387)&lt;=VLOOKUP($C387,Besetzung!$B$2:$I$51,V$351+1,0),"","&gt;"&amp;VLOOKUP($C387,Besetzung!$B$2:$I$51,V$351+1,0)&amp;" "&amp;$C387),
"sonst")))))</f>
        <v/>
      </c>
      <c r="W387" s="37" t="str">
        <f>IF($C387="","",
IF(W$352&lt;&gt;"",IF($D387="Genau",
           IF(COUNTIF(Dienstplan!V$6:V$55,$C387)=VLOOKUP($C387,Besetzung!$B$2:$I$51,$F$24,0),"","&lt;&gt;"&amp;VLOOKUP($C387,Besetzung!$B$2:$I$51,$F$24,0)&amp;" "&amp;$C387),
IF($D387="Mindestens",
           IF(COUNTIF(Dienstplan!V$6:V$55,$C387)&gt;=VLOOKUP($C387,Besetzung!$B$2:$I$51,$F$24,0),"","&lt;"&amp;VLOOKUP($C387,Besetzung!$B$2:$I$51,$F$24,0)&amp;" "&amp;$C387),
IF($D387="Höchstens",
           IF(COUNTIF(Dienstplan!V$6:V$55,$C387)&lt;=VLOOKUP($C387,Besetzung!$B$2:$I$51,$F$24,0),"","&gt;"&amp;VLOOKUP($C387,Besetzung!$B$2:$I$51,$F$24,0)&amp;" "&amp;$C387),
"sonst"))),
IF($D387="Genau",
           IF(COUNTIF(Dienstplan!V$6:V$55,$C387)=VLOOKUP($C387,Besetzung!$B$2:$I$51,W$351+1,0),"","&lt;&gt;"&amp;VLOOKUP($C387,Besetzung!$B$2:$I$51,W$351+1,0)&amp;" "&amp;$C387),
IF($D387="Mindestens",
           IF(COUNTIF(Dienstplan!V$6:V$55,$C387)&gt;=VLOOKUP($C387,Besetzung!$B$2:$I$51,W$351+1,0),"","&lt;"&amp;VLOOKUP($C387,Besetzung!$B$2:$I$51,W$351+1,0)&amp;" "&amp;$C387),
IF($D387="Höchstens",
           IF(COUNTIF(Dienstplan!V$6:V$55,$C387)&lt;=VLOOKUP($C387,Besetzung!$B$2:$I$51,W$351+1,0),"","&gt;"&amp;VLOOKUP($C387,Besetzung!$B$2:$I$51,W$351+1,0)&amp;" "&amp;$C387),
"sonst")))))</f>
        <v/>
      </c>
      <c r="X387" s="37" t="str">
        <f>IF($C387="","",
IF(X$352&lt;&gt;"",IF($D387="Genau",
           IF(COUNTIF(Dienstplan!W$6:W$55,$C387)=VLOOKUP($C387,Besetzung!$B$2:$I$51,$F$24,0),"","&lt;&gt;"&amp;VLOOKUP($C387,Besetzung!$B$2:$I$51,$F$24,0)&amp;" "&amp;$C387),
IF($D387="Mindestens",
           IF(COUNTIF(Dienstplan!W$6:W$55,$C387)&gt;=VLOOKUP($C387,Besetzung!$B$2:$I$51,$F$24,0),"","&lt;"&amp;VLOOKUP($C387,Besetzung!$B$2:$I$51,$F$24,0)&amp;" "&amp;$C387),
IF($D387="Höchstens",
           IF(COUNTIF(Dienstplan!W$6:W$55,$C387)&lt;=VLOOKUP($C387,Besetzung!$B$2:$I$51,$F$24,0),"","&gt;"&amp;VLOOKUP($C387,Besetzung!$B$2:$I$51,$F$24,0)&amp;" "&amp;$C387),
"sonst"))),
IF($D387="Genau",
           IF(COUNTIF(Dienstplan!W$6:W$55,$C387)=VLOOKUP($C387,Besetzung!$B$2:$I$51,X$351+1,0),"","&lt;&gt;"&amp;VLOOKUP($C387,Besetzung!$B$2:$I$51,X$351+1,0)&amp;" "&amp;$C387),
IF($D387="Mindestens",
           IF(COUNTIF(Dienstplan!W$6:W$55,$C387)&gt;=VLOOKUP($C387,Besetzung!$B$2:$I$51,X$351+1,0),"","&lt;"&amp;VLOOKUP($C387,Besetzung!$B$2:$I$51,X$351+1,0)&amp;" "&amp;$C387),
IF($D387="Höchstens",
           IF(COUNTIF(Dienstplan!W$6:W$55,$C387)&lt;=VLOOKUP($C387,Besetzung!$B$2:$I$51,X$351+1,0),"","&gt;"&amp;VLOOKUP($C387,Besetzung!$B$2:$I$51,X$351+1,0)&amp;" "&amp;$C387),
"sonst")))))</f>
        <v/>
      </c>
      <c r="Y387" s="37" t="str">
        <f>IF($C387="","",
IF(Y$352&lt;&gt;"",IF($D387="Genau",
           IF(COUNTIF(Dienstplan!X$6:X$55,$C387)=VLOOKUP($C387,Besetzung!$B$2:$I$51,$F$24,0),"","&lt;&gt;"&amp;VLOOKUP($C387,Besetzung!$B$2:$I$51,$F$24,0)&amp;" "&amp;$C387),
IF($D387="Mindestens",
           IF(COUNTIF(Dienstplan!X$6:X$55,$C387)&gt;=VLOOKUP($C387,Besetzung!$B$2:$I$51,$F$24,0),"","&lt;"&amp;VLOOKUP($C387,Besetzung!$B$2:$I$51,$F$24,0)&amp;" "&amp;$C387),
IF($D387="Höchstens",
           IF(COUNTIF(Dienstplan!X$6:X$55,$C387)&lt;=VLOOKUP($C387,Besetzung!$B$2:$I$51,$F$24,0),"","&gt;"&amp;VLOOKUP($C387,Besetzung!$B$2:$I$51,$F$24,0)&amp;" "&amp;$C387),
"sonst"))),
IF($D387="Genau",
           IF(COUNTIF(Dienstplan!X$6:X$55,$C387)=VLOOKUP($C387,Besetzung!$B$2:$I$51,Y$351+1,0),"","&lt;&gt;"&amp;VLOOKUP($C387,Besetzung!$B$2:$I$51,Y$351+1,0)&amp;" "&amp;$C387),
IF($D387="Mindestens",
           IF(COUNTIF(Dienstplan!X$6:X$55,$C387)&gt;=VLOOKUP($C387,Besetzung!$B$2:$I$51,Y$351+1,0),"","&lt;"&amp;VLOOKUP($C387,Besetzung!$B$2:$I$51,Y$351+1,0)&amp;" "&amp;$C387),
IF($D387="Höchstens",
           IF(COUNTIF(Dienstplan!X$6:X$55,$C387)&lt;=VLOOKUP($C387,Besetzung!$B$2:$I$51,Y$351+1,0),"","&gt;"&amp;VLOOKUP($C387,Besetzung!$B$2:$I$51,Y$351+1,0)&amp;" "&amp;$C387),
"sonst")))))</f>
        <v/>
      </c>
      <c r="Z387" s="37" t="str">
        <f>IF($C387="","",
IF(Z$352&lt;&gt;"",IF($D387="Genau",
           IF(COUNTIF(Dienstplan!Y$6:Y$55,$C387)=VLOOKUP($C387,Besetzung!$B$2:$I$51,$F$24,0),"","&lt;&gt;"&amp;VLOOKUP($C387,Besetzung!$B$2:$I$51,$F$24,0)&amp;" "&amp;$C387),
IF($D387="Mindestens",
           IF(COUNTIF(Dienstplan!Y$6:Y$55,$C387)&gt;=VLOOKUP($C387,Besetzung!$B$2:$I$51,$F$24,0),"","&lt;"&amp;VLOOKUP($C387,Besetzung!$B$2:$I$51,$F$24,0)&amp;" "&amp;$C387),
IF($D387="Höchstens",
           IF(COUNTIF(Dienstplan!Y$6:Y$55,$C387)&lt;=VLOOKUP($C387,Besetzung!$B$2:$I$51,$F$24,0),"","&gt;"&amp;VLOOKUP($C387,Besetzung!$B$2:$I$51,$F$24,0)&amp;" "&amp;$C387),
"sonst"))),
IF($D387="Genau",
           IF(COUNTIF(Dienstplan!Y$6:Y$55,$C387)=VLOOKUP($C387,Besetzung!$B$2:$I$51,Z$351+1,0),"","&lt;&gt;"&amp;VLOOKUP($C387,Besetzung!$B$2:$I$51,Z$351+1,0)&amp;" "&amp;$C387),
IF($D387="Mindestens",
           IF(COUNTIF(Dienstplan!Y$6:Y$55,$C387)&gt;=VLOOKUP($C387,Besetzung!$B$2:$I$51,Z$351+1,0),"","&lt;"&amp;VLOOKUP($C387,Besetzung!$B$2:$I$51,Z$351+1,0)&amp;" "&amp;$C387),
IF($D387="Höchstens",
           IF(COUNTIF(Dienstplan!Y$6:Y$55,$C387)&lt;=VLOOKUP($C387,Besetzung!$B$2:$I$51,Z$351+1,0),"","&gt;"&amp;VLOOKUP($C387,Besetzung!$B$2:$I$51,Z$351+1,0)&amp;" "&amp;$C387),
"sonst")))))</f>
        <v/>
      </c>
      <c r="AA387" s="37" t="str">
        <f>IF($C387="","",
IF(AA$352&lt;&gt;"",IF($D387="Genau",
           IF(COUNTIF(Dienstplan!Z$6:Z$55,$C387)=VLOOKUP($C387,Besetzung!$B$2:$I$51,$F$24,0),"","&lt;&gt;"&amp;VLOOKUP($C387,Besetzung!$B$2:$I$51,$F$24,0)&amp;" "&amp;$C387),
IF($D387="Mindestens",
           IF(COUNTIF(Dienstplan!Z$6:Z$55,$C387)&gt;=VLOOKUP($C387,Besetzung!$B$2:$I$51,$F$24,0),"","&lt;"&amp;VLOOKUP($C387,Besetzung!$B$2:$I$51,$F$24,0)&amp;" "&amp;$C387),
IF($D387="Höchstens",
           IF(COUNTIF(Dienstplan!Z$6:Z$55,$C387)&lt;=VLOOKUP($C387,Besetzung!$B$2:$I$51,$F$24,0),"","&gt;"&amp;VLOOKUP($C387,Besetzung!$B$2:$I$51,$F$24,0)&amp;" "&amp;$C387),
"sonst"))),
IF($D387="Genau",
           IF(COUNTIF(Dienstplan!Z$6:Z$55,$C387)=VLOOKUP($C387,Besetzung!$B$2:$I$51,AA$351+1,0),"","&lt;&gt;"&amp;VLOOKUP($C387,Besetzung!$B$2:$I$51,AA$351+1,0)&amp;" "&amp;$C387),
IF($D387="Mindestens",
           IF(COUNTIF(Dienstplan!Z$6:Z$55,$C387)&gt;=VLOOKUP($C387,Besetzung!$B$2:$I$51,AA$351+1,0),"","&lt;"&amp;VLOOKUP($C387,Besetzung!$B$2:$I$51,AA$351+1,0)&amp;" "&amp;$C387),
IF($D387="Höchstens",
           IF(COUNTIF(Dienstplan!Z$6:Z$55,$C387)&lt;=VLOOKUP($C387,Besetzung!$B$2:$I$51,AA$351+1,0),"","&gt;"&amp;VLOOKUP($C387,Besetzung!$B$2:$I$51,AA$351+1,0)&amp;" "&amp;$C387),
"sonst")))))</f>
        <v/>
      </c>
      <c r="AB387" s="37" t="str">
        <f>IF($C387="","",
IF(AB$352&lt;&gt;"",IF($D387="Genau",
           IF(COUNTIF(Dienstplan!AA$6:AA$55,$C387)=VLOOKUP($C387,Besetzung!$B$2:$I$51,$F$24,0),"","&lt;&gt;"&amp;VLOOKUP($C387,Besetzung!$B$2:$I$51,$F$24,0)&amp;" "&amp;$C387),
IF($D387="Mindestens",
           IF(COUNTIF(Dienstplan!AA$6:AA$55,$C387)&gt;=VLOOKUP($C387,Besetzung!$B$2:$I$51,$F$24,0),"","&lt;"&amp;VLOOKUP($C387,Besetzung!$B$2:$I$51,$F$24,0)&amp;" "&amp;$C387),
IF($D387="Höchstens",
           IF(COUNTIF(Dienstplan!AA$6:AA$55,$C387)&lt;=VLOOKUP($C387,Besetzung!$B$2:$I$51,$F$24,0),"","&gt;"&amp;VLOOKUP($C387,Besetzung!$B$2:$I$51,$F$24,0)&amp;" "&amp;$C387),
"sonst"))),
IF($D387="Genau",
           IF(COUNTIF(Dienstplan!AA$6:AA$55,$C387)=VLOOKUP($C387,Besetzung!$B$2:$I$51,AB$351+1,0),"","&lt;&gt;"&amp;VLOOKUP($C387,Besetzung!$B$2:$I$51,AB$351+1,0)&amp;" "&amp;$C387),
IF($D387="Mindestens",
           IF(COUNTIF(Dienstplan!AA$6:AA$55,$C387)&gt;=VLOOKUP($C387,Besetzung!$B$2:$I$51,AB$351+1,0),"","&lt;"&amp;VLOOKUP($C387,Besetzung!$B$2:$I$51,AB$351+1,0)&amp;" "&amp;$C387),
IF($D387="Höchstens",
           IF(COUNTIF(Dienstplan!AA$6:AA$55,$C387)&lt;=VLOOKUP($C387,Besetzung!$B$2:$I$51,AB$351+1,0),"","&gt;"&amp;VLOOKUP($C387,Besetzung!$B$2:$I$51,AB$351+1,0)&amp;" "&amp;$C387),
"sonst")))))</f>
        <v/>
      </c>
      <c r="AC387" s="37" t="str">
        <f>IF($C387="","",
IF(AC$352&lt;&gt;"",IF($D387="Genau",
           IF(COUNTIF(Dienstplan!AB$6:AB$55,$C387)=VLOOKUP($C387,Besetzung!$B$2:$I$51,$F$24,0),"","&lt;&gt;"&amp;VLOOKUP($C387,Besetzung!$B$2:$I$51,$F$24,0)&amp;" "&amp;$C387),
IF($D387="Mindestens",
           IF(COUNTIF(Dienstplan!AB$6:AB$55,$C387)&gt;=VLOOKUP($C387,Besetzung!$B$2:$I$51,$F$24,0),"","&lt;"&amp;VLOOKUP($C387,Besetzung!$B$2:$I$51,$F$24,0)&amp;" "&amp;$C387),
IF($D387="Höchstens",
           IF(COUNTIF(Dienstplan!AB$6:AB$55,$C387)&lt;=VLOOKUP($C387,Besetzung!$B$2:$I$51,$F$24,0),"","&gt;"&amp;VLOOKUP($C387,Besetzung!$B$2:$I$51,$F$24,0)&amp;" "&amp;$C387),
"sonst"))),
IF($D387="Genau",
           IF(COUNTIF(Dienstplan!AB$6:AB$55,$C387)=VLOOKUP($C387,Besetzung!$B$2:$I$51,AC$351+1,0),"","&lt;&gt;"&amp;VLOOKUP($C387,Besetzung!$B$2:$I$51,AC$351+1,0)&amp;" "&amp;$C387),
IF($D387="Mindestens",
           IF(COUNTIF(Dienstplan!AB$6:AB$55,$C387)&gt;=VLOOKUP($C387,Besetzung!$B$2:$I$51,AC$351+1,0),"","&lt;"&amp;VLOOKUP($C387,Besetzung!$B$2:$I$51,AC$351+1,0)&amp;" "&amp;$C387),
IF($D387="Höchstens",
           IF(COUNTIF(Dienstplan!AB$6:AB$55,$C387)&lt;=VLOOKUP($C387,Besetzung!$B$2:$I$51,AC$351+1,0),"","&gt;"&amp;VLOOKUP($C387,Besetzung!$B$2:$I$51,AC$351+1,0)&amp;" "&amp;$C387),
"sonst")))))</f>
        <v/>
      </c>
      <c r="AD387" s="37" t="str">
        <f>IF($C387="","",
IF(AD$352&lt;&gt;"",IF($D387="Genau",
           IF(COUNTIF(Dienstplan!AC$6:AC$55,$C387)=VLOOKUP($C387,Besetzung!$B$2:$I$51,$F$24,0),"","&lt;&gt;"&amp;VLOOKUP($C387,Besetzung!$B$2:$I$51,$F$24,0)&amp;" "&amp;$C387),
IF($D387="Mindestens",
           IF(COUNTIF(Dienstplan!AC$6:AC$55,$C387)&gt;=VLOOKUP($C387,Besetzung!$B$2:$I$51,$F$24,0),"","&lt;"&amp;VLOOKUP($C387,Besetzung!$B$2:$I$51,$F$24,0)&amp;" "&amp;$C387),
IF($D387="Höchstens",
           IF(COUNTIF(Dienstplan!AC$6:AC$55,$C387)&lt;=VLOOKUP($C387,Besetzung!$B$2:$I$51,$F$24,0),"","&gt;"&amp;VLOOKUP($C387,Besetzung!$B$2:$I$51,$F$24,0)&amp;" "&amp;$C387),
"sonst"))),
IF($D387="Genau",
           IF(COUNTIF(Dienstplan!AC$6:AC$55,$C387)=VLOOKUP($C387,Besetzung!$B$2:$I$51,AD$351+1,0),"","&lt;&gt;"&amp;VLOOKUP($C387,Besetzung!$B$2:$I$51,AD$351+1,0)&amp;" "&amp;$C387),
IF($D387="Mindestens",
           IF(COUNTIF(Dienstplan!AC$6:AC$55,$C387)&gt;=VLOOKUP($C387,Besetzung!$B$2:$I$51,AD$351+1,0),"","&lt;"&amp;VLOOKUP($C387,Besetzung!$B$2:$I$51,AD$351+1,0)&amp;" "&amp;$C387),
IF($D387="Höchstens",
           IF(COUNTIF(Dienstplan!AC$6:AC$55,$C387)&lt;=VLOOKUP($C387,Besetzung!$B$2:$I$51,AD$351+1,0),"","&gt;"&amp;VLOOKUP($C387,Besetzung!$B$2:$I$51,AD$351+1,0)&amp;" "&amp;$C387),
"sonst")))))</f>
        <v/>
      </c>
      <c r="AE387" s="37" t="str">
        <f>IF($C387="","",
IF(AE$352&lt;&gt;"",IF($D387="Genau",
           IF(COUNTIF(Dienstplan!AD$6:AD$55,$C387)=VLOOKUP($C387,Besetzung!$B$2:$I$51,$F$24,0),"","&lt;&gt;"&amp;VLOOKUP($C387,Besetzung!$B$2:$I$51,$F$24,0)&amp;" "&amp;$C387),
IF($D387="Mindestens",
           IF(COUNTIF(Dienstplan!AD$6:AD$55,$C387)&gt;=VLOOKUP($C387,Besetzung!$B$2:$I$51,$F$24,0),"","&lt;"&amp;VLOOKUP($C387,Besetzung!$B$2:$I$51,$F$24,0)&amp;" "&amp;$C387),
IF($D387="Höchstens",
           IF(COUNTIF(Dienstplan!AD$6:AD$55,$C387)&lt;=VLOOKUP($C387,Besetzung!$B$2:$I$51,$F$24,0),"","&gt;"&amp;VLOOKUP($C387,Besetzung!$B$2:$I$51,$F$24,0)&amp;" "&amp;$C387),
"sonst"))),
IF($D387="Genau",
           IF(COUNTIF(Dienstplan!AD$6:AD$55,$C387)=VLOOKUP($C387,Besetzung!$B$2:$I$51,AE$351+1,0),"","&lt;&gt;"&amp;VLOOKUP($C387,Besetzung!$B$2:$I$51,AE$351+1,0)&amp;" "&amp;$C387),
IF($D387="Mindestens",
           IF(COUNTIF(Dienstplan!AD$6:AD$55,$C387)&gt;=VLOOKUP($C387,Besetzung!$B$2:$I$51,AE$351+1,0),"","&lt;"&amp;VLOOKUP($C387,Besetzung!$B$2:$I$51,AE$351+1,0)&amp;" "&amp;$C387),
IF($D387="Höchstens",
           IF(COUNTIF(Dienstplan!AD$6:AD$55,$C387)&lt;=VLOOKUP($C387,Besetzung!$B$2:$I$51,AE$351+1,0),"","&gt;"&amp;VLOOKUP($C387,Besetzung!$B$2:$I$51,AE$351+1,0)&amp;" "&amp;$C387),
"sonst")))))</f>
        <v/>
      </c>
      <c r="AF387" s="37" t="str">
        <f>IF($C387="","",
IF(AF$352&lt;&gt;"",IF($D387="Genau",
           IF(COUNTIF(Dienstplan!AE$6:AE$55,$C387)=VLOOKUP($C387,Besetzung!$B$2:$I$51,$F$24,0),"","&lt;&gt;"&amp;VLOOKUP($C387,Besetzung!$B$2:$I$51,$F$24,0)&amp;" "&amp;$C387),
IF($D387="Mindestens",
           IF(COUNTIF(Dienstplan!AE$6:AE$55,$C387)&gt;=VLOOKUP($C387,Besetzung!$B$2:$I$51,$F$24,0),"","&lt;"&amp;VLOOKUP($C387,Besetzung!$B$2:$I$51,$F$24,0)&amp;" "&amp;$C387),
IF($D387="Höchstens",
           IF(COUNTIF(Dienstplan!AE$6:AE$55,$C387)&lt;=VLOOKUP($C387,Besetzung!$B$2:$I$51,$F$24,0),"","&gt;"&amp;VLOOKUP($C387,Besetzung!$B$2:$I$51,$F$24,0)&amp;" "&amp;$C387),
"sonst"))),
IF($D387="Genau",
           IF(COUNTIF(Dienstplan!AE$6:AE$55,$C387)=VLOOKUP($C387,Besetzung!$B$2:$I$51,AF$351+1,0),"","&lt;&gt;"&amp;VLOOKUP($C387,Besetzung!$B$2:$I$51,AF$351+1,0)&amp;" "&amp;$C387),
IF($D387="Mindestens",
           IF(COUNTIF(Dienstplan!AE$6:AE$55,$C387)&gt;=VLOOKUP($C387,Besetzung!$B$2:$I$51,AF$351+1,0),"","&lt;"&amp;VLOOKUP($C387,Besetzung!$B$2:$I$51,AF$351+1,0)&amp;" "&amp;$C387),
IF($D387="Höchstens",
           IF(COUNTIF(Dienstplan!AE$6:AE$55,$C387)&lt;=VLOOKUP($C387,Besetzung!$B$2:$I$51,AF$351+1,0),"","&gt;"&amp;VLOOKUP($C387,Besetzung!$B$2:$I$51,AF$351+1,0)&amp;" "&amp;$C387),
"sonst")))))</f>
        <v/>
      </c>
      <c r="AG387" s="37" t="str">
        <f>IF($C387="","",
IF(AG$352&lt;&gt;"",IF($D387="Genau",
           IF(COUNTIF(Dienstplan!AF$6:AF$55,$C387)=VLOOKUP($C387,Besetzung!$B$2:$I$51,$F$24,0),"","&lt;&gt;"&amp;VLOOKUP($C387,Besetzung!$B$2:$I$51,$F$24,0)&amp;" "&amp;$C387),
IF($D387="Mindestens",
           IF(COUNTIF(Dienstplan!AF$6:AF$55,$C387)&gt;=VLOOKUP($C387,Besetzung!$B$2:$I$51,$F$24,0),"","&lt;"&amp;VLOOKUP($C387,Besetzung!$B$2:$I$51,$F$24,0)&amp;" "&amp;$C387),
IF($D387="Höchstens",
           IF(COUNTIF(Dienstplan!AF$6:AF$55,$C387)&lt;=VLOOKUP($C387,Besetzung!$B$2:$I$51,$F$24,0),"","&gt;"&amp;VLOOKUP($C387,Besetzung!$B$2:$I$51,$F$24,0)&amp;" "&amp;$C387),
"sonst"))),
IF($D387="Genau",
           IF(COUNTIF(Dienstplan!AF$6:AF$55,$C387)=VLOOKUP($C387,Besetzung!$B$2:$I$51,AG$351+1,0),"","&lt;&gt;"&amp;VLOOKUP($C387,Besetzung!$B$2:$I$51,AG$351+1,0)&amp;" "&amp;$C387),
IF($D387="Mindestens",
           IF(COUNTIF(Dienstplan!AF$6:AF$55,$C387)&gt;=VLOOKUP($C387,Besetzung!$B$2:$I$51,AG$351+1,0),"","&lt;"&amp;VLOOKUP($C387,Besetzung!$B$2:$I$51,AG$351+1,0)&amp;" "&amp;$C387),
IF($D387="Höchstens",
           IF(COUNTIF(Dienstplan!AF$6:AF$55,$C387)&lt;=VLOOKUP($C387,Besetzung!$B$2:$I$51,AG$351+1,0),"","&gt;"&amp;VLOOKUP($C387,Besetzung!$B$2:$I$51,AG$351+1,0)&amp;" "&amp;$C387),
"sonst")))))</f>
        <v/>
      </c>
      <c r="AH387" s="37" t="str">
        <f>IF($C387="","",
IF(AH$352&lt;&gt;"",IF($D387="Genau",
           IF(COUNTIF(Dienstplan!AG$6:AG$55,$C387)=VLOOKUP($C387,Besetzung!$B$2:$I$51,$F$24,0),"","&lt;&gt;"&amp;VLOOKUP($C387,Besetzung!$B$2:$I$51,$F$24,0)&amp;" "&amp;$C387),
IF($D387="Mindestens",
           IF(COUNTIF(Dienstplan!AG$6:AG$55,$C387)&gt;=VLOOKUP($C387,Besetzung!$B$2:$I$51,$F$24,0),"","&lt;"&amp;VLOOKUP($C387,Besetzung!$B$2:$I$51,$F$24,0)&amp;" "&amp;$C387),
IF($D387="Höchstens",
           IF(COUNTIF(Dienstplan!AG$6:AG$55,$C387)&lt;=VLOOKUP($C387,Besetzung!$B$2:$I$51,$F$24,0),"","&gt;"&amp;VLOOKUP($C387,Besetzung!$B$2:$I$51,$F$24,0)&amp;" "&amp;$C387),
"sonst"))),
IF($D387="Genau",
           IF(COUNTIF(Dienstplan!AG$6:AG$55,$C387)=VLOOKUP($C387,Besetzung!$B$2:$I$51,AH$351+1,0),"","&lt;&gt;"&amp;VLOOKUP($C387,Besetzung!$B$2:$I$51,AH$351+1,0)&amp;" "&amp;$C387),
IF($D387="Mindestens",
           IF(COUNTIF(Dienstplan!AG$6:AG$55,$C387)&gt;=VLOOKUP($C387,Besetzung!$B$2:$I$51,AH$351+1,0),"","&lt;"&amp;VLOOKUP($C387,Besetzung!$B$2:$I$51,AH$351+1,0)&amp;" "&amp;$C387),
IF($D387="Höchstens",
           IF(COUNTIF(Dienstplan!AG$6:AG$55,$C387)&lt;=VLOOKUP($C387,Besetzung!$B$2:$I$51,AH$351+1,0),"","&gt;"&amp;VLOOKUP($C387,Besetzung!$B$2:$I$51,AH$351+1,0)&amp;" "&amp;$C387),
"sonst")))))</f>
        <v/>
      </c>
      <c r="AI387" s="37" t="str">
        <f>IF($C387="","",
IF(AI$352&lt;&gt;"",IF($D387="Genau",
           IF(COUNTIF(Dienstplan!AH$6:AH$55,$C387)=VLOOKUP($C387,Besetzung!$B$2:$I$51,$F$24,0),"","&lt;&gt;"&amp;VLOOKUP($C387,Besetzung!$B$2:$I$51,$F$24,0)&amp;" "&amp;$C387),
IF($D387="Mindestens",
           IF(COUNTIF(Dienstplan!AH$6:AH$55,$C387)&gt;=VLOOKUP($C387,Besetzung!$B$2:$I$51,$F$24,0),"","&lt;"&amp;VLOOKUP($C387,Besetzung!$B$2:$I$51,$F$24,0)&amp;" "&amp;$C387),
IF($D387="Höchstens",
           IF(COUNTIF(Dienstplan!AH$6:AH$55,$C387)&lt;=VLOOKUP($C387,Besetzung!$B$2:$I$51,$F$24,0),"","&gt;"&amp;VLOOKUP($C387,Besetzung!$B$2:$I$51,$F$24,0)&amp;" "&amp;$C387),
"sonst"))),
IF($D387="Genau",
           IF(COUNTIF(Dienstplan!AH$6:AH$55,$C387)=VLOOKUP($C387,Besetzung!$B$2:$I$51,AI$351+1,0),"","&lt;&gt;"&amp;VLOOKUP($C387,Besetzung!$B$2:$I$51,AI$351+1,0)&amp;" "&amp;$C387),
IF($D387="Mindestens",
           IF(COUNTIF(Dienstplan!AH$6:AH$55,$C387)&gt;=VLOOKUP($C387,Besetzung!$B$2:$I$51,AI$351+1,0),"","&lt;"&amp;VLOOKUP($C387,Besetzung!$B$2:$I$51,AI$351+1,0)&amp;" "&amp;$C387),
IF($D387="Höchstens",
           IF(COUNTIF(Dienstplan!AH$6:AH$55,$C387)&lt;=VLOOKUP($C387,Besetzung!$B$2:$I$51,AI$351+1,0),"","&gt;"&amp;VLOOKUP($C387,Besetzung!$B$2:$I$51,AI$351+1,0)&amp;" "&amp;$C387),
"sonst")))))</f>
        <v/>
      </c>
      <c r="AJ387" s="37" t="str">
        <f>IF($C387="","",
IF(AJ$352&lt;&gt;"",IF($D387="Genau",
           IF(COUNTIF(Dienstplan!AI$6:AI$55,$C387)=VLOOKUP($C387,Besetzung!$B$2:$I$51,$F$24,0),"","&lt;&gt;"&amp;VLOOKUP($C387,Besetzung!$B$2:$I$51,$F$24,0)&amp;" "&amp;$C387),
IF($D387="Mindestens",
           IF(COUNTIF(Dienstplan!AI$6:AI$55,$C387)&gt;=VLOOKUP($C387,Besetzung!$B$2:$I$51,$F$24,0),"","&lt;"&amp;VLOOKUP($C387,Besetzung!$B$2:$I$51,$F$24,0)&amp;" "&amp;$C387),
IF($D387="Höchstens",
           IF(COUNTIF(Dienstplan!AI$6:AI$55,$C387)&lt;=VLOOKUP($C387,Besetzung!$B$2:$I$51,$F$24,0),"","&gt;"&amp;VLOOKUP($C387,Besetzung!$B$2:$I$51,$F$24,0)&amp;" "&amp;$C387),
"sonst"))),
IF($D387="Genau",
           IF(COUNTIF(Dienstplan!AI$6:AI$55,$C387)=VLOOKUP($C387,Besetzung!$B$2:$I$51,AJ$351+1,0),"","&lt;&gt;"&amp;VLOOKUP($C387,Besetzung!$B$2:$I$51,AJ$351+1,0)&amp;" "&amp;$C387),
IF($D387="Mindestens",
           IF(COUNTIF(Dienstplan!AI$6:AI$55,$C387)&gt;=VLOOKUP($C387,Besetzung!$B$2:$I$51,AJ$351+1,0),"","&lt;"&amp;VLOOKUP($C387,Besetzung!$B$2:$I$51,AJ$351+1,0)&amp;" "&amp;$C387),
IF($D387="Höchstens",
           IF(COUNTIF(Dienstplan!AI$6:AI$55,$C387)&lt;=VLOOKUP($C387,Besetzung!$B$2:$I$51,AJ$351+1,0),"","&gt;"&amp;VLOOKUP($C387,Besetzung!$B$2:$I$51,AJ$351+1,0)&amp;" "&amp;$C387),
"sonst")))))</f>
        <v/>
      </c>
      <c r="AK387" s="32" t="str">
        <f>IF($C387="","",
IF(AK$352&lt;&gt;"",IF($D387="Genau",
           IF(COUNTIF(Dienstplan!AJ$6:AJ$55,$C387)=VLOOKUP($C387,Besetzung!$B$2:$I$51,$F$24,0),"","&lt;&gt;"&amp;VLOOKUP($C387,Besetzung!$B$2:$I$51,$F$24,0)&amp;" "&amp;$C387),
IF($D387="Mindestens",
           IF(COUNTIF(Dienstplan!AJ$6:AJ$55,$C387)&gt;=VLOOKUP($C387,Besetzung!$B$2:$I$51,$F$24,0),"","&lt;"&amp;VLOOKUP($C387,Besetzung!$B$2:$I$51,$F$24,0)&amp;" "&amp;$C387),
IF($D387="Höchstens",
           IF(COUNTIF(Dienstplan!AJ$6:AJ$55,$C387)&lt;=VLOOKUP($C387,Besetzung!$B$2:$I$51,$F$24,0),"","&gt;"&amp;VLOOKUP($C387,Besetzung!$B$2:$I$51,$F$24,0)&amp;" "&amp;$C387),
"sonst"))),
IF($D387="Genau",
           IF(COUNTIF(Dienstplan!AJ$6:AJ$55,$C387)=VLOOKUP($C387,Besetzung!$B$2:$I$51,AK$351+1,0),"","&lt;&gt;"&amp;VLOOKUP($C387,Besetzung!$B$2:$I$51,AK$351+1,0)&amp;" "&amp;$C387),
IF($D387="Mindestens",
           IF(COUNTIF(Dienstplan!AJ$6:AJ$55,$C387)&gt;=VLOOKUP($C387,Besetzung!$B$2:$I$51,AK$351+1,0),"","&lt;"&amp;VLOOKUP($C387,Besetzung!$B$2:$I$51,AK$351+1,0)&amp;" "&amp;$C387),
IF($D387="Höchstens",
           IF(COUNTIF(Dienstplan!AJ$6:AJ$55,$C387)&lt;=VLOOKUP($C387,Besetzung!$B$2:$I$51,AK$351+1,0),"","&gt;"&amp;VLOOKUP($C387,Besetzung!$B$2:$I$51,AK$351+1,0)&amp;" "&amp;$C387),
"sonst")))))</f>
        <v/>
      </c>
    </row>
    <row r="388" spans="1:37" x14ac:dyDescent="0.25">
      <c r="A388" s="82" t="str">
        <f>IF(Feiertage!D238&lt;&gt;"",Feiertage!B238,"")</f>
        <v/>
      </c>
      <c r="C388" s="31" t="str">
        <f>Besetzung!B36</f>
        <v/>
      </c>
      <c r="D388">
        <f>Besetzung!J36</f>
        <v>0</v>
      </c>
      <c r="G388" s="31" t="str">
        <f>IF($C388="","",
IF(G$352&lt;&gt;"",IF($D388="Genau",
           IF(COUNTIF(Dienstplan!F$6:F$55,$C388)=VLOOKUP($C388,Besetzung!$B$2:$I$51,$F$24,0),"","&lt;&gt;"&amp;VLOOKUP($C388,Besetzung!$B$2:$I$51,$F$24,0)&amp;" "&amp;$C388),
IF($D388="Mindestens",
           IF(COUNTIF(Dienstplan!F$6:F$55,$C388)&gt;=VLOOKUP($C388,Besetzung!$B$2:$I$51,$F$24,0),"","&lt;"&amp;VLOOKUP($C388,Besetzung!$B$2:$I$51,$F$24,0)&amp;" "&amp;$C388),
IF($D388="Höchstens",
           IF(COUNTIF(Dienstplan!F$6:F$55,$C388)&lt;=VLOOKUP($C388,Besetzung!$B$2:$I$51,$F$24,0),"","&gt;"&amp;VLOOKUP($C388,Besetzung!$B$2:$I$51,$F$24,0)&amp;" "&amp;$C388),
"sonst"))),
IF($D388="Genau",
           IF(COUNTIF(Dienstplan!F$6:F$55,$C388)=VLOOKUP($C388,Besetzung!$B$2:$I$51,G$351+1,0),"","&lt;&gt;"&amp;VLOOKUP($C388,Besetzung!$B$2:$I$51,G$351+1,0)&amp;" "&amp;$C388),
IF($D388="Mindestens",
           IF(COUNTIF(Dienstplan!F$6:F$55,$C388)&gt;=VLOOKUP($C388,Besetzung!$B$2:$I$51,G$351+1,0),"","&lt;"&amp;VLOOKUP($C388,Besetzung!$B$2:$I$51,G$351+1,0)&amp;" "&amp;$C388),
IF($D388="Höchstens",
           IF(COUNTIF(Dienstplan!F$6:F$55,$C388)&lt;=VLOOKUP($C388,Besetzung!$B$2:$I$51,G$351+1,0),"","&gt;"&amp;VLOOKUP($C388,Besetzung!$B$2:$I$51,G$351+1,0)&amp;" "&amp;$C388),
"sonst")))))</f>
        <v/>
      </c>
      <c r="H388" s="37" t="str">
        <f>IF($C388="","",
IF(H$352&lt;&gt;"",IF($D388="Genau",
           IF(COUNTIF(Dienstplan!G$6:G$55,$C388)=VLOOKUP($C388,Besetzung!$B$2:$I$51,$F$24,0),"","&lt;&gt;"&amp;VLOOKUP($C388,Besetzung!$B$2:$I$51,$F$24,0)&amp;" "&amp;$C388),
IF($D388="Mindestens",
           IF(COUNTIF(Dienstplan!G$6:G$55,$C388)&gt;=VLOOKUP($C388,Besetzung!$B$2:$I$51,$F$24,0),"","&lt;"&amp;VLOOKUP($C388,Besetzung!$B$2:$I$51,$F$24,0)&amp;" "&amp;$C388),
IF($D388="Höchstens",
           IF(COUNTIF(Dienstplan!G$6:G$55,$C388)&lt;=VLOOKUP($C388,Besetzung!$B$2:$I$51,$F$24,0),"","&gt;"&amp;VLOOKUP($C388,Besetzung!$B$2:$I$51,$F$24,0)&amp;" "&amp;$C388),
"sonst"))),
IF($D388="Genau",
           IF(COUNTIF(Dienstplan!G$6:G$55,$C388)=VLOOKUP($C388,Besetzung!$B$2:$I$51,H$351+1,0),"","&lt;&gt;"&amp;VLOOKUP($C388,Besetzung!$B$2:$I$51,H$351+1,0)&amp;" "&amp;$C388),
IF($D388="Mindestens",
           IF(COUNTIF(Dienstplan!G$6:G$55,$C388)&gt;=VLOOKUP($C388,Besetzung!$B$2:$I$51,H$351+1,0),"","&lt;"&amp;VLOOKUP($C388,Besetzung!$B$2:$I$51,H$351+1,0)&amp;" "&amp;$C388),
IF($D388="Höchstens",
           IF(COUNTIF(Dienstplan!G$6:G$55,$C388)&lt;=VLOOKUP($C388,Besetzung!$B$2:$I$51,H$351+1,0),"","&gt;"&amp;VLOOKUP($C388,Besetzung!$B$2:$I$51,H$351+1,0)&amp;" "&amp;$C388),
"sonst")))))</f>
        <v/>
      </c>
      <c r="I388" s="37" t="str">
        <f>IF($C388="","",
IF(I$352&lt;&gt;"",IF($D388="Genau",
           IF(COUNTIF(Dienstplan!H$6:H$55,$C388)=VLOOKUP($C388,Besetzung!$B$2:$I$51,$F$24,0),"","&lt;&gt;"&amp;VLOOKUP($C388,Besetzung!$B$2:$I$51,$F$24,0)&amp;" "&amp;$C388),
IF($D388="Mindestens",
           IF(COUNTIF(Dienstplan!H$6:H$55,$C388)&gt;=VLOOKUP($C388,Besetzung!$B$2:$I$51,$F$24,0),"","&lt;"&amp;VLOOKUP($C388,Besetzung!$B$2:$I$51,$F$24,0)&amp;" "&amp;$C388),
IF($D388="Höchstens",
           IF(COUNTIF(Dienstplan!H$6:H$55,$C388)&lt;=VLOOKUP($C388,Besetzung!$B$2:$I$51,$F$24,0),"","&gt;"&amp;VLOOKUP($C388,Besetzung!$B$2:$I$51,$F$24,0)&amp;" "&amp;$C388),
"sonst"))),
IF($D388="Genau",
           IF(COUNTIF(Dienstplan!H$6:H$55,$C388)=VLOOKUP($C388,Besetzung!$B$2:$I$51,I$351+1,0),"","&lt;&gt;"&amp;VLOOKUP($C388,Besetzung!$B$2:$I$51,I$351+1,0)&amp;" "&amp;$C388),
IF($D388="Mindestens",
           IF(COUNTIF(Dienstplan!H$6:H$55,$C388)&gt;=VLOOKUP($C388,Besetzung!$B$2:$I$51,I$351+1,0),"","&lt;"&amp;VLOOKUP($C388,Besetzung!$B$2:$I$51,I$351+1,0)&amp;" "&amp;$C388),
IF($D388="Höchstens",
           IF(COUNTIF(Dienstplan!H$6:H$55,$C388)&lt;=VLOOKUP($C388,Besetzung!$B$2:$I$51,I$351+1,0),"","&gt;"&amp;VLOOKUP($C388,Besetzung!$B$2:$I$51,I$351+1,0)&amp;" "&amp;$C388),
"sonst")))))</f>
        <v/>
      </c>
      <c r="J388" s="37" t="str">
        <f>IF($C388="","",
IF(J$352&lt;&gt;"",IF($D388="Genau",
           IF(COUNTIF(Dienstplan!I$6:I$55,$C388)=VLOOKUP($C388,Besetzung!$B$2:$I$51,$F$24,0),"","&lt;&gt;"&amp;VLOOKUP($C388,Besetzung!$B$2:$I$51,$F$24,0)&amp;" "&amp;$C388),
IF($D388="Mindestens",
           IF(COUNTIF(Dienstplan!I$6:I$55,$C388)&gt;=VLOOKUP($C388,Besetzung!$B$2:$I$51,$F$24,0),"","&lt;"&amp;VLOOKUP($C388,Besetzung!$B$2:$I$51,$F$24,0)&amp;" "&amp;$C388),
IF($D388="Höchstens",
           IF(COUNTIF(Dienstplan!I$6:I$55,$C388)&lt;=VLOOKUP($C388,Besetzung!$B$2:$I$51,$F$24,0),"","&gt;"&amp;VLOOKUP($C388,Besetzung!$B$2:$I$51,$F$24,0)&amp;" "&amp;$C388),
"sonst"))),
IF($D388="Genau",
           IF(COUNTIF(Dienstplan!I$6:I$55,$C388)=VLOOKUP($C388,Besetzung!$B$2:$I$51,J$351+1,0),"","&lt;&gt;"&amp;VLOOKUP($C388,Besetzung!$B$2:$I$51,J$351+1,0)&amp;" "&amp;$C388),
IF($D388="Mindestens",
           IF(COUNTIF(Dienstplan!I$6:I$55,$C388)&gt;=VLOOKUP($C388,Besetzung!$B$2:$I$51,J$351+1,0),"","&lt;"&amp;VLOOKUP($C388,Besetzung!$B$2:$I$51,J$351+1,0)&amp;" "&amp;$C388),
IF($D388="Höchstens",
           IF(COUNTIF(Dienstplan!I$6:I$55,$C388)&lt;=VLOOKUP($C388,Besetzung!$B$2:$I$51,J$351+1,0),"","&gt;"&amp;VLOOKUP($C388,Besetzung!$B$2:$I$51,J$351+1,0)&amp;" "&amp;$C388),
"sonst")))))</f>
        <v/>
      </c>
      <c r="K388" s="37" t="str">
        <f>IF($C388="","",
IF(K$352&lt;&gt;"",IF($D388="Genau",
           IF(COUNTIF(Dienstplan!J$6:J$55,$C388)=VLOOKUP($C388,Besetzung!$B$2:$I$51,$F$24,0),"","&lt;&gt;"&amp;VLOOKUP($C388,Besetzung!$B$2:$I$51,$F$24,0)&amp;" "&amp;$C388),
IF($D388="Mindestens",
           IF(COUNTIF(Dienstplan!J$6:J$55,$C388)&gt;=VLOOKUP($C388,Besetzung!$B$2:$I$51,$F$24,0),"","&lt;"&amp;VLOOKUP($C388,Besetzung!$B$2:$I$51,$F$24,0)&amp;" "&amp;$C388),
IF($D388="Höchstens",
           IF(COUNTIF(Dienstplan!J$6:J$55,$C388)&lt;=VLOOKUP($C388,Besetzung!$B$2:$I$51,$F$24,0),"","&gt;"&amp;VLOOKUP($C388,Besetzung!$B$2:$I$51,$F$24,0)&amp;" "&amp;$C388),
"sonst"))),
IF($D388="Genau",
           IF(COUNTIF(Dienstplan!J$6:J$55,$C388)=VLOOKUP($C388,Besetzung!$B$2:$I$51,K$351+1,0),"","&lt;&gt;"&amp;VLOOKUP($C388,Besetzung!$B$2:$I$51,K$351+1,0)&amp;" "&amp;$C388),
IF($D388="Mindestens",
           IF(COUNTIF(Dienstplan!J$6:J$55,$C388)&gt;=VLOOKUP($C388,Besetzung!$B$2:$I$51,K$351+1,0),"","&lt;"&amp;VLOOKUP($C388,Besetzung!$B$2:$I$51,K$351+1,0)&amp;" "&amp;$C388),
IF($D388="Höchstens",
           IF(COUNTIF(Dienstplan!J$6:J$55,$C388)&lt;=VLOOKUP($C388,Besetzung!$B$2:$I$51,K$351+1,0),"","&gt;"&amp;VLOOKUP($C388,Besetzung!$B$2:$I$51,K$351+1,0)&amp;" "&amp;$C388),
"sonst")))))</f>
        <v/>
      </c>
      <c r="L388" s="37" t="str">
        <f>IF($C388="","",
IF(L$352&lt;&gt;"",IF($D388="Genau",
           IF(COUNTIF(Dienstplan!K$6:K$55,$C388)=VLOOKUP($C388,Besetzung!$B$2:$I$51,$F$24,0),"","&lt;&gt;"&amp;VLOOKUP($C388,Besetzung!$B$2:$I$51,$F$24,0)&amp;" "&amp;$C388),
IF($D388="Mindestens",
           IF(COUNTIF(Dienstplan!K$6:K$55,$C388)&gt;=VLOOKUP($C388,Besetzung!$B$2:$I$51,$F$24,0),"","&lt;"&amp;VLOOKUP($C388,Besetzung!$B$2:$I$51,$F$24,0)&amp;" "&amp;$C388),
IF($D388="Höchstens",
           IF(COUNTIF(Dienstplan!K$6:K$55,$C388)&lt;=VLOOKUP($C388,Besetzung!$B$2:$I$51,$F$24,0),"","&gt;"&amp;VLOOKUP($C388,Besetzung!$B$2:$I$51,$F$24,0)&amp;" "&amp;$C388),
"sonst"))),
IF($D388="Genau",
           IF(COUNTIF(Dienstplan!K$6:K$55,$C388)=VLOOKUP($C388,Besetzung!$B$2:$I$51,L$351+1,0),"","&lt;&gt;"&amp;VLOOKUP($C388,Besetzung!$B$2:$I$51,L$351+1,0)&amp;" "&amp;$C388),
IF($D388="Mindestens",
           IF(COUNTIF(Dienstplan!K$6:K$55,$C388)&gt;=VLOOKUP($C388,Besetzung!$B$2:$I$51,L$351+1,0),"","&lt;"&amp;VLOOKUP($C388,Besetzung!$B$2:$I$51,L$351+1,0)&amp;" "&amp;$C388),
IF($D388="Höchstens",
           IF(COUNTIF(Dienstplan!K$6:K$55,$C388)&lt;=VLOOKUP($C388,Besetzung!$B$2:$I$51,L$351+1,0),"","&gt;"&amp;VLOOKUP($C388,Besetzung!$B$2:$I$51,L$351+1,0)&amp;" "&amp;$C388),
"sonst")))))</f>
        <v/>
      </c>
      <c r="M388" s="37" t="str">
        <f>IF($C388="","",
IF(M$352&lt;&gt;"",IF($D388="Genau",
           IF(COUNTIF(Dienstplan!L$6:L$55,$C388)=VLOOKUP($C388,Besetzung!$B$2:$I$51,$F$24,0),"","&lt;&gt;"&amp;VLOOKUP($C388,Besetzung!$B$2:$I$51,$F$24,0)&amp;" "&amp;$C388),
IF($D388="Mindestens",
           IF(COUNTIF(Dienstplan!L$6:L$55,$C388)&gt;=VLOOKUP($C388,Besetzung!$B$2:$I$51,$F$24,0),"","&lt;"&amp;VLOOKUP($C388,Besetzung!$B$2:$I$51,$F$24,0)&amp;" "&amp;$C388),
IF($D388="Höchstens",
           IF(COUNTIF(Dienstplan!L$6:L$55,$C388)&lt;=VLOOKUP($C388,Besetzung!$B$2:$I$51,$F$24,0),"","&gt;"&amp;VLOOKUP($C388,Besetzung!$B$2:$I$51,$F$24,0)&amp;" "&amp;$C388),
"sonst"))),
IF($D388="Genau",
           IF(COUNTIF(Dienstplan!L$6:L$55,$C388)=VLOOKUP($C388,Besetzung!$B$2:$I$51,M$351+1,0),"","&lt;&gt;"&amp;VLOOKUP($C388,Besetzung!$B$2:$I$51,M$351+1,0)&amp;" "&amp;$C388),
IF($D388="Mindestens",
           IF(COUNTIF(Dienstplan!L$6:L$55,$C388)&gt;=VLOOKUP($C388,Besetzung!$B$2:$I$51,M$351+1,0),"","&lt;"&amp;VLOOKUP($C388,Besetzung!$B$2:$I$51,M$351+1,0)&amp;" "&amp;$C388),
IF($D388="Höchstens",
           IF(COUNTIF(Dienstplan!L$6:L$55,$C388)&lt;=VLOOKUP($C388,Besetzung!$B$2:$I$51,M$351+1,0),"","&gt;"&amp;VLOOKUP($C388,Besetzung!$B$2:$I$51,M$351+1,0)&amp;" "&amp;$C388),
"sonst")))))</f>
        <v/>
      </c>
      <c r="N388" s="37" t="str">
        <f>IF($C388="","",
IF(N$352&lt;&gt;"",IF($D388="Genau",
           IF(COUNTIF(Dienstplan!M$6:M$55,$C388)=VLOOKUP($C388,Besetzung!$B$2:$I$51,$F$24,0),"","&lt;&gt;"&amp;VLOOKUP($C388,Besetzung!$B$2:$I$51,$F$24,0)&amp;" "&amp;$C388),
IF($D388="Mindestens",
           IF(COUNTIF(Dienstplan!M$6:M$55,$C388)&gt;=VLOOKUP($C388,Besetzung!$B$2:$I$51,$F$24,0),"","&lt;"&amp;VLOOKUP($C388,Besetzung!$B$2:$I$51,$F$24,0)&amp;" "&amp;$C388),
IF($D388="Höchstens",
           IF(COUNTIF(Dienstplan!M$6:M$55,$C388)&lt;=VLOOKUP($C388,Besetzung!$B$2:$I$51,$F$24,0),"","&gt;"&amp;VLOOKUP($C388,Besetzung!$B$2:$I$51,$F$24,0)&amp;" "&amp;$C388),
"sonst"))),
IF($D388="Genau",
           IF(COUNTIF(Dienstplan!M$6:M$55,$C388)=VLOOKUP($C388,Besetzung!$B$2:$I$51,N$351+1,0),"","&lt;&gt;"&amp;VLOOKUP($C388,Besetzung!$B$2:$I$51,N$351+1,0)&amp;" "&amp;$C388),
IF($D388="Mindestens",
           IF(COUNTIF(Dienstplan!M$6:M$55,$C388)&gt;=VLOOKUP($C388,Besetzung!$B$2:$I$51,N$351+1,0),"","&lt;"&amp;VLOOKUP($C388,Besetzung!$B$2:$I$51,N$351+1,0)&amp;" "&amp;$C388),
IF($D388="Höchstens",
           IF(COUNTIF(Dienstplan!M$6:M$55,$C388)&lt;=VLOOKUP($C388,Besetzung!$B$2:$I$51,N$351+1,0),"","&gt;"&amp;VLOOKUP($C388,Besetzung!$B$2:$I$51,N$351+1,0)&amp;" "&amp;$C388),
"sonst")))))</f>
        <v/>
      </c>
      <c r="O388" s="37" t="str">
        <f>IF($C388="","",
IF(O$352&lt;&gt;"",IF($D388="Genau",
           IF(COUNTIF(Dienstplan!N$6:N$55,$C388)=VLOOKUP($C388,Besetzung!$B$2:$I$51,$F$24,0),"","&lt;&gt;"&amp;VLOOKUP($C388,Besetzung!$B$2:$I$51,$F$24,0)&amp;" "&amp;$C388),
IF($D388="Mindestens",
           IF(COUNTIF(Dienstplan!N$6:N$55,$C388)&gt;=VLOOKUP($C388,Besetzung!$B$2:$I$51,$F$24,0),"","&lt;"&amp;VLOOKUP($C388,Besetzung!$B$2:$I$51,$F$24,0)&amp;" "&amp;$C388),
IF($D388="Höchstens",
           IF(COUNTIF(Dienstplan!N$6:N$55,$C388)&lt;=VLOOKUP($C388,Besetzung!$B$2:$I$51,$F$24,0),"","&gt;"&amp;VLOOKUP($C388,Besetzung!$B$2:$I$51,$F$24,0)&amp;" "&amp;$C388),
"sonst"))),
IF($D388="Genau",
           IF(COUNTIF(Dienstplan!N$6:N$55,$C388)=VLOOKUP($C388,Besetzung!$B$2:$I$51,O$351+1,0),"","&lt;&gt;"&amp;VLOOKUP($C388,Besetzung!$B$2:$I$51,O$351+1,0)&amp;" "&amp;$C388),
IF($D388="Mindestens",
           IF(COUNTIF(Dienstplan!N$6:N$55,$C388)&gt;=VLOOKUP($C388,Besetzung!$B$2:$I$51,O$351+1,0),"","&lt;"&amp;VLOOKUP($C388,Besetzung!$B$2:$I$51,O$351+1,0)&amp;" "&amp;$C388),
IF($D388="Höchstens",
           IF(COUNTIF(Dienstplan!N$6:N$55,$C388)&lt;=VLOOKUP($C388,Besetzung!$B$2:$I$51,O$351+1,0),"","&gt;"&amp;VLOOKUP($C388,Besetzung!$B$2:$I$51,O$351+1,0)&amp;" "&amp;$C388),
"sonst")))))</f>
        <v/>
      </c>
      <c r="P388" s="37" t="str">
        <f>IF($C388="","",
IF(P$352&lt;&gt;"",IF($D388="Genau",
           IF(COUNTIF(Dienstplan!O$6:O$55,$C388)=VLOOKUP($C388,Besetzung!$B$2:$I$51,$F$24,0),"","&lt;&gt;"&amp;VLOOKUP($C388,Besetzung!$B$2:$I$51,$F$24,0)&amp;" "&amp;$C388),
IF($D388="Mindestens",
           IF(COUNTIF(Dienstplan!O$6:O$55,$C388)&gt;=VLOOKUP($C388,Besetzung!$B$2:$I$51,$F$24,0),"","&lt;"&amp;VLOOKUP($C388,Besetzung!$B$2:$I$51,$F$24,0)&amp;" "&amp;$C388),
IF($D388="Höchstens",
           IF(COUNTIF(Dienstplan!O$6:O$55,$C388)&lt;=VLOOKUP($C388,Besetzung!$B$2:$I$51,$F$24,0),"","&gt;"&amp;VLOOKUP($C388,Besetzung!$B$2:$I$51,$F$24,0)&amp;" "&amp;$C388),
"sonst"))),
IF($D388="Genau",
           IF(COUNTIF(Dienstplan!O$6:O$55,$C388)=VLOOKUP($C388,Besetzung!$B$2:$I$51,P$351+1,0),"","&lt;&gt;"&amp;VLOOKUP($C388,Besetzung!$B$2:$I$51,P$351+1,0)&amp;" "&amp;$C388),
IF($D388="Mindestens",
           IF(COUNTIF(Dienstplan!O$6:O$55,$C388)&gt;=VLOOKUP($C388,Besetzung!$B$2:$I$51,P$351+1,0),"","&lt;"&amp;VLOOKUP($C388,Besetzung!$B$2:$I$51,P$351+1,0)&amp;" "&amp;$C388),
IF($D388="Höchstens",
           IF(COUNTIF(Dienstplan!O$6:O$55,$C388)&lt;=VLOOKUP($C388,Besetzung!$B$2:$I$51,P$351+1,0),"","&gt;"&amp;VLOOKUP($C388,Besetzung!$B$2:$I$51,P$351+1,0)&amp;" "&amp;$C388),
"sonst")))))</f>
        <v/>
      </c>
      <c r="Q388" s="37" t="str">
        <f>IF($C388="","",
IF(Q$352&lt;&gt;"",IF($D388="Genau",
           IF(COUNTIF(Dienstplan!P$6:P$55,$C388)=VLOOKUP($C388,Besetzung!$B$2:$I$51,$F$24,0),"","&lt;&gt;"&amp;VLOOKUP($C388,Besetzung!$B$2:$I$51,$F$24,0)&amp;" "&amp;$C388),
IF($D388="Mindestens",
           IF(COUNTIF(Dienstplan!P$6:P$55,$C388)&gt;=VLOOKUP($C388,Besetzung!$B$2:$I$51,$F$24,0),"","&lt;"&amp;VLOOKUP($C388,Besetzung!$B$2:$I$51,$F$24,0)&amp;" "&amp;$C388),
IF($D388="Höchstens",
           IF(COUNTIF(Dienstplan!P$6:P$55,$C388)&lt;=VLOOKUP($C388,Besetzung!$B$2:$I$51,$F$24,0),"","&gt;"&amp;VLOOKUP($C388,Besetzung!$B$2:$I$51,$F$24,0)&amp;" "&amp;$C388),
"sonst"))),
IF($D388="Genau",
           IF(COUNTIF(Dienstplan!P$6:P$55,$C388)=VLOOKUP($C388,Besetzung!$B$2:$I$51,Q$351+1,0),"","&lt;&gt;"&amp;VLOOKUP($C388,Besetzung!$B$2:$I$51,Q$351+1,0)&amp;" "&amp;$C388),
IF($D388="Mindestens",
           IF(COUNTIF(Dienstplan!P$6:P$55,$C388)&gt;=VLOOKUP($C388,Besetzung!$B$2:$I$51,Q$351+1,0),"","&lt;"&amp;VLOOKUP($C388,Besetzung!$B$2:$I$51,Q$351+1,0)&amp;" "&amp;$C388),
IF($D388="Höchstens",
           IF(COUNTIF(Dienstplan!P$6:P$55,$C388)&lt;=VLOOKUP($C388,Besetzung!$B$2:$I$51,Q$351+1,0),"","&gt;"&amp;VLOOKUP($C388,Besetzung!$B$2:$I$51,Q$351+1,0)&amp;" "&amp;$C388),
"sonst")))))</f>
        <v/>
      </c>
      <c r="R388" s="37" t="str">
        <f>IF($C388="","",
IF(R$352&lt;&gt;"",IF($D388="Genau",
           IF(COUNTIF(Dienstplan!Q$6:Q$55,$C388)=VLOOKUP($C388,Besetzung!$B$2:$I$51,$F$24,0),"","&lt;&gt;"&amp;VLOOKUP($C388,Besetzung!$B$2:$I$51,$F$24,0)&amp;" "&amp;$C388),
IF($D388="Mindestens",
           IF(COUNTIF(Dienstplan!Q$6:Q$55,$C388)&gt;=VLOOKUP($C388,Besetzung!$B$2:$I$51,$F$24,0),"","&lt;"&amp;VLOOKUP($C388,Besetzung!$B$2:$I$51,$F$24,0)&amp;" "&amp;$C388),
IF($D388="Höchstens",
           IF(COUNTIF(Dienstplan!Q$6:Q$55,$C388)&lt;=VLOOKUP($C388,Besetzung!$B$2:$I$51,$F$24,0),"","&gt;"&amp;VLOOKUP($C388,Besetzung!$B$2:$I$51,$F$24,0)&amp;" "&amp;$C388),
"sonst"))),
IF($D388="Genau",
           IF(COUNTIF(Dienstplan!Q$6:Q$55,$C388)=VLOOKUP($C388,Besetzung!$B$2:$I$51,R$351+1,0),"","&lt;&gt;"&amp;VLOOKUP($C388,Besetzung!$B$2:$I$51,R$351+1,0)&amp;" "&amp;$C388),
IF($D388="Mindestens",
           IF(COUNTIF(Dienstplan!Q$6:Q$55,$C388)&gt;=VLOOKUP($C388,Besetzung!$B$2:$I$51,R$351+1,0),"","&lt;"&amp;VLOOKUP($C388,Besetzung!$B$2:$I$51,R$351+1,0)&amp;" "&amp;$C388),
IF($D388="Höchstens",
           IF(COUNTIF(Dienstplan!Q$6:Q$55,$C388)&lt;=VLOOKUP($C388,Besetzung!$B$2:$I$51,R$351+1,0),"","&gt;"&amp;VLOOKUP($C388,Besetzung!$B$2:$I$51,R$351+1,0)&amp;" "&amp;$C388),
"sonst")))))</f>
        <v/>
      </c>
      <c r="S388" s="37" t="str">
        <f>IF($C388="","",
IF(S$352&lt;&gt;"",IF($D388="Genau",
           IF(COUNTIF(Dienstplan!R$6:R$55,$C388)=VLOOKUP($C388,Besetzung!$B$2:$I$51,$F$24,0),"","&lt;&gt;"&amp;VLOOKUP($C388,Besetzung!$B$2:$I$51,$F$24,0)&amp;" "&amp;$C388),
IF($D388="Mindestens",
           IF(COUNTIF(Dienstplan!R$6:R$55,$C388)&gt;=VLOOKUP($C388,Besetzung!$B$2:$I$51,$F$24,0),"","&lt;"&amp;VLOOKUP($C388,Besetzung!$B$2:$I$51,$F$24,0)&amp;" "&amp;$C388),
IF($D388="Höchstens",
           IF(COUNTIF(Dienstplan!R$6:R$55,$C388)&lt;=VLOOKUP($C388,Besetzung!$B$2:$I$51,$F$24,0),"","&gt;"&amp;VLOOKUP($C388,Besetzung!$B$2:$I$51,$F$24,0)&amp;" "&amp;$C388),
"sonst"))),
IF($D388="Genau",
           IF(COUNTIF(Dienstplan!R$6:R$55,$C388)=VLOOKUP($C388,Besetzung!$B$2:$I$51,S$351+1,0),"","&lt;&gt;"&amp;VLOOKUP($C388,Besetzung!$B$2:$I$51,S$351+1,0)&amp;" "&amp;$C388),
IF($D388="Mindestens",
           IF(COUNTIF(Dienstplan!R$6:R$55,$C388)&gt;=VLOOKUP($C388,Besetzung!$B$2:$I$51,S$351+1,0),"","&lt;"&amp;VLOOKUP($C388,Besetzung!$B$2:$I$51,S$351+1,0)&amp;" "&amp;$C388),
IF($D388="Höchstens",
           IF(COUNTIF(Dienstplan!R$6:R$55,$C388)&lt;=VLOOKUP($C388,Besetzung!$B$2:$I$51,S$351+1,0),"","&gt;"&amp;VLOOKUP($C388,Besetzung!$B$2:$I$51,S$351+1,0)&amp;" "&amp;$C388),
"sonst")))))</f>
        <v/>
      </c>
      <c r="T388" s="37" t="str">
        <f>IF($C388="","",
IF(T$352&lt;&gt;"",IF($D388="Genau",
           IF(COUNTIF(Dienstplan!S$6:S$55,$C388)=VLOOKUP($C388,Besetzung!$B$2:$I$51,$F$24,0),"","&lt;&gt;"&amp;VLOOKUP($C388,Besetzung!$B$2:$I$51,$F$24,0)&amp;" "&amp;$C388),
IF($D388="Mindestens",
           IF(COUNTIF(Dienstplan!S$6:S$55,$C388)&gt;=VLOOKUP($C388,Besetzung!$B$2:$I$51,$F$24,0),"","&lt;"&amp;VLOOKUP($C388,Besetzung!$B$2:$I$51,$F$24,0)&amp;" "&amp;$C388),
IF($D388="Höchstens",
           IF(COUNTIF(Dienstplan!S$6:S$55,$C388)&lt;=VLOOKUP($C388,Besetzung!$B$2:$I$51,$F$24,0),"","&gt;"&amp;VLOOKUP($C388,Besetzung!$B$2:$I$51,$F$24,0)&amp;" "&amp;$C388),
"sonst"))),
IF($D388="Genau",
           IF(COUNTIF(Dienstplan!S$6:S$55,$C388)=VLOOKUP($C388,Besetzung!$B$2:$I$51,T$351+1,0),"","&lt;&gt;"&amp;VLOOKUP($C388,Besetzung!$B$2:$I$51,T$351+1,0)&amp;" "&amp;$C388),
IF($D388="Mindestens",
           IF(COUNTIF(Dienstplan!S$6:S$55,$C388)&gt;=VLOOKUP($C388,Besetzung!$B$2:$I$51,T$351+1,0),"","&lt;"&amp;VLOOKUP($C388,Besetzung!$B$2:$I$51,T$351+1,0)&amp;" "&amp;$C388),
IF($D388="Höchstens",
           IF(COUNTIF(Dienstplan!S$6:S$55,$C388)&lt;=VLOOKUP($C388,Besetzung!$B$2:$I$51,T$351+1,0),"","&gt;"&amp;VLOOKUP($C388,Besetzung!$B$2:$I$51,T$351+1,0)&amp;" "&amp;$C388),
"sonst")))))</f>
        <v/>
      </c>
      <c r="U388" s="37" t="str">
        <f>IF($C388="","",
IF(U$352&lt;&gt;"",IF($D388="Genau",
           IF(COUNTIF(Dienstplan!T$6:T$55,$C388)=VLOOKUP($C388,Besetzung!$B$2:$I$51,$F$24,0),"","&lt;&gt;"&amp;VLOOKUP($C388,Besetzung!$B$2:$I$51,$F$24,0)&amp;" "&amp;$C388),
IF($D388="Mindestens",
           IF(COUNTIF(Dienstplan!T$6:T$55,$C388)&gt;=VLOOKUP($C388,Besetzung!$B$2:$I$51,$F$24,0),"","&lt;"&amp;VLOOKUP($C388,Besetzung!$B$2:$I$51,$F$24,0)&amp;" "&amp;$C388),
IF($D388="Höchstens",
           IF(COUNTIF(Dienstplan!T$6:T$55,$C388)&lt;=VLOOKUP($C388,Besetzung!$B$2:$I$51,$F$24,0),"","&gt;"&amp;VLOOKUP($C388,Besetzung!$B$2:$I$51,$F$24,0)&amp;" "&amp;$C388),
"sonst"))),
IF($D388="Genau",
           IF(COUNTIF(Dienstplan!T$6:T$55,$C388)=VLOOKUP($C388,Besetzung!$B$2:$I$51,U$351+1,0),"","&lt;&gt;"&amp;VLOOKUP($C388,Besetzung!$B$2:$I$51,U$351+1,0)&amp;" "&amp;$C388),
IF($D388="Mindestens",
           IF(COUNTIF(Dienstplan!T$6:T$55,$C388)&gt;=VLOOKUP($C388,Besetzung!$B$2:$I$51,U$351+1,0),"","&lt;"&amp;VLOOKUP($C388,Besetzung!$B$2:$I$51,U$351+1,0)&amp;" "&amp;$C388),
IF($D388="Höchstens",
           IF(COUNTIF(Dienstplan!T$6:T$55,$C388)&lt;=VLOOKUP($C388,Besetzung!$B$2:$I$51,U$351+1,0),"","&gt;"&amp;VLOOKUP($C388,Besetzung!$B$2:$I$51,U$351+1,0)&amp;" "&amp;$C388),
"sonst")))))</f>
        <v/>
      </c>
      <c r="V388" s="37" t="str">
        <f>IF($C388="","",
IF(V$352&lt;&gt;"",IF($D388="Genau",
           IF(COUNTIF(Dienstplan!U$6:U$55,$C388)=VLOOKUP($C388,Besetzung!$B$2:$I$51,$F$24,0),"","&lt;&gt;"&amp;VLOOKUP($C388,Besetzung!$B$2:$I$51,$F$24,0)&amp;" "&amp;$C388),
IF($D388="Mindestens",
           IF(COUNTIF(Dienstplan!U$6:U$55,$C388)&gt;=VLOOKUP($C388,Besetzung!$B$2:$I$51,$F$24,0),"","&lt;"&amp;VLOOKUP($C388,Besetzung!$B$2:$I$51,$F$24,0)&amp;" "&amp;$C388),
IF($D388="Höchstens",
           IF(COUNTIF(Dienstplan!U$6:U$55,$C388)&lt;=VLOOKUP($C388,Besetzung!$B$2:$I$51,$F$24,0),"","&gt;"&amp;VLOOKUP($C388,Besetzung!$B$2:$I$51,$F$24,0)&amp;" "&amp;$C388),
"sonst"))),
IF($D388="Genau",
           IF(COUNTIF(Dienstplan!U$6:U$55,$C388)=VLOOKUP($C388,Besetzung!$B$2:$I$51,V$351+1,0),"","&lt;&gt;"&amp;VLOOKUP($C388,Besetzung!$B$2:$I$51,V$351+1,0)&amp;" "&amp;$C388),
IF($D388="Mindestens",
           IF(COUNTIF(Dienstplan!U$6:U$55,$C388)&gt;=VLOOKUP($C388,Besetzung!$B$2:$I$51,V$351+1,0),"","&lt;"&amp;VLOOKUP($C388,Besetzung!$B$2:$I$51,V$351+1,0)&amp;" "&amp;$C388),
IF($D388="Höchstens",
           IF(COUNTIF(Dienstplan!U$6:U$55,$C388)&lt;=VLOOKUP($C388,Besetzung!$B$2:$I$51,V$351+1,0),"","&gt;"&amp;VLOOKUP($C388,Besetzung!$B$2:$I$51,V$351+1,0)&amp;" "&amp;$C388),
"sonst")))))</f>
        <v/>
      </c>
      <c r="W388" s="37" t="str">
        <f>IF($C388="","",
IF(W$352&lt;&gt;"",IF($D388="Genau",
           IF(COUNTIF(Dienstplan!V$6:V$55,$C388)=VLOOKUP($C388,Besetzung!$B$2:$I$51,$F$24,0),"","&lt;&gt;"&amp;VLOOKUP($C388,Besetzung!$B$2:$I$51,$F$24,0)&amp;" "&amp;$C388),
IF($D388="Mindestens",
           IF(COUNTIF(Dienstplan!V$6:V$55,$C388)&gt;=VLOOKUP($C388,Besetzung!$B$2:$I$51,$F$24,0),"","&lt;"&amp;VLOOKUP($C388,Besetzung!$B$2:$I$51,$F$24,0)&amp;" "&amp;$C388),
IF($D388="Höchstens",
           IF(COUNTIF(Dienstplan!V$6:V$55,$C388)&lt;=VLOOKUP($C388,Besetzung!$B$2:$I$51,$F$24,0),"","&gt;"&amp;VLOOKUP($C388,Besetzung!$B$2:$I$51,$F$24,0)&amp;" "&amp;$C388),
"sonst"))),
IF($D388="Genau",
           IF(COUNTIF(Dienstplan!V$6:V$55,$C388)=VLOOKUP($C388,Besetzung!$B$2:$I$51,W$351+1,0),"","&lt;&gt;"&amp;VLOOKUP($C388,Besetzung!$B$2:$I$51,W$351+1,0)&amp;" "&amp;$C388),
IF($D388="Mindestens",
           IF(COUNTIF(Dienstplan!V$6:V$55,$C388)&gt;=VLOOKUP($C388,Besetzung!$B$2:$I$51,W$351+1,0),"","&lt;"&amp;VLOOKUP($C388,Besetzung!$B$2:$I$51,W$351+1,0)&amp;" "&amp;$C388),
IF($D388="Höchstens",
           IF(COUNTIF(Dienstplan!V$6:V$55,$C388)&lt;=VLOOKUP($C388,Besetzung!$B$2:$I$51,W$351+1,0),"","&gt;"&amp;VLOOKUP($C388,Besetzung!$B$2:$I$51,W$351+1,0)&amp;" "&amp;$C388),
"sonst")))))</f>
        <v/>
      </c>
      <c r="X388" s="37" t="str">
        <f>IF($C388="","",
IF(X$352&lt;&gt;"",IF($D388="Genau",
           IF(COUNTIF(Dienstplan!W$6:W$55,$C388)=VLOOKUP($C388,Besetzung!$B$2:$I$51,$F$24,0),"","&lt;&gt;"&amp;VLOOKUP($C388,Besetzung!$B$2:$I$51,$F$24,0)&amp;" "&amp;$C388),
IF($D388="Mindestens",
           IF(COUNTIF(Dienstplan!W$6:W$55,$C388)&gt;=VLOOKUP($C388,Besetzung!$B$2:$I$51,$F$24,0),"","&lt;"&amp;VLOOKUP($C388,Besetzung!$B$2:$I$51,$F$24,0)&amp;" "&amp;$C388),
IF($D388="Höchstens",
           IF(COUNTIF(Dienstplan!W$6:W$55,$C388)&lt;=VLOOKUP($C388,Besetzung!$B$2:$I$51,$F$24,0),"","&gt;"&amp;VLOOKUP($C388,Besetzung!$B$2:$I$51,$F$24,0)&amp;" "&amp;$C388),
"sonst"))),
IF($D388="Genau",
           IF(COUNTIF(Dienstplan!W$6:W$55,$C388)=VLOOKUP($C388,Besetzung!$B$2:$I$51,X$351+1,0),"","&lt;&gt;"&amp;VLOOKUP($C388,Besetzung!$B$2:$I$51,X$351+1,0)&amp;" "&amp;$C388),
IF($D388="Mindestens",
           IF(COUNTIF(Dienstplan!W$6:W$55,$C388)&gt;=VLOOKUP($C388,Besetzung!$B$2:$I$51,X$351+1,0),"","&lt;"&amp;VLOOKUP($C388,Besetzung!$B$2:$I$51,X$351+1,0)&amp;" "&amp;$C388),
IF($D388="Höchstens",
           IF(COUNTIF(Dienstplan!W$6:W$55,$C388)&lt;=VLOOKUP($C388,Besetzung!$B$2:$I$51,X$351+1,0),"","&gt;"&amp;VLOOKUP($C388,Besetzung!$B$2:$I$51,X$351+1,0)&amp;" "&amp;$C388),
"sonst")))))</f>
        <v/>
      </c>
      <c r="Y388" s="37" t="str">
        <f>IF($C388="","",
IF(Y$352&lt;&gt;"",IF($D388="Genau",
           IF(COUNTIF(Dienstplan!X$6:X$55,$C388)=VLOOKUP($C388,Besetzung!$B$2:$I$51,$F$24,0),"","&lt;&gt;"&amp;VLOOKUP($C388,Besetzung!$B$2:$I$51,$F$24,0)&amp;" "&amp;$C388),
IF($D388="Mindestens",
           IF(COUNTIF(Dienstplan!X$6:X$55,$C388)&gt;=VLOOKUP($C388,Besetzung!$B$2:$I$51,$F$24,0),"","&lt;"&amp;VLOOKUP($C388,Besetzung!$B$2:$I$51,$F$24,0)&amp;" "&amp;$C388),
IF($D388="Höchstens",
           IF(COUNTIF(Dienstplan!X$6:X$55,$C388)&lt;=VLOOKUP($C388,Besetzung!$B$2:$I$51,$F$24,0),"","&gt;"&amp;VLOOKUP($C388,Besetzung!$B$2:$I$51,$F$24,0)&amp;" "&amp;$C388),
"sonst"))),
IF($D388="Genau",
           IF(COUNTIF(Dienstplan!X$6:X$55,$C388)=VLOOKUP($C388,Besetzung!$B$2:$I$51,Y$351+1,0),"","&lt;&gt;"&amp;VLOOKUP($C388,Besetzung!$B$2:$I$51,Y$351+1,0)&amp;" "&amp;$C388),
IF($D388="Mindestens",
           IF(COUNTIF(Dienstplan!X$6:X$55,$C388)&gt;=VLOOKUP($C388,Besetzung!$B$2:$I$51,Y$351+1,0),"","&lt;"&amp;VLOOKUP($C388,Besetzung!$B$2:$I$51,Y$351+1,0)&amp;" "&amp;$C388),
IF($D388="Höchstens",
           IF(COUNTIF(Dienstplan!X$6:X$55,$C388)&lt;=VLOOKUP($C388,Besetzung!$B$2:$I$51,Y$351+1,0),"","&gt;"&amp;VLOOKUP($C388,Besetzung!$B$2:$I$51,Y$351+1,0)&amp;" "&amp;$C388),
"sonst")))))</f>
        <v/>
      </c>
      <c r="Z388" s="37" t="str">
        <f>IF($C388="","",
IF(Z$352&lt;&gt;"",IF($D388="Genau",
           IF(COUNTIF(Dienstplan!Y$6:Y$55,$C388)=VLOOKUP($C388,Besetzung!$B$2:$I$51,$F$24,0),"","&lt;&gt;"&amp;VLOOKUP($C388,Besetzung!$B$2:$I$51,$F$24,0)&amp;" "&amp;$C388),
IF($D388="Mindestens",
           IF(COUNTIF(Dienstplan!Y$6:Y$55,$C388)&gt;=VLOOKUP($C388,Besetzung!$B$2:$I$51,$F$24,0),"","&lt;"&amp;VLOOKUP($C388,Besetzung!$B$2:$I$51,$F$24,0)&amp;" "&amp;$C388),
IF($D388="Höchstens",
           IF(COUNTIF(Dienstplan!Y$6:Y$55,$C388)&lt;=VLOOKUP($C388,Besetzung!$B$2:$I$51,$F$24,0),"","&gt;"&amp;VLOOKUP($C388,Besetzung!$B$2:$I$51,$F$24,0)&amp;" "&amp;$C388),
"sonst"))),
IF($D388="Genau",
           IF(COUNTIF(Dienstplan!Y$6:Y$55,$C388)=VLOOKUP($C388,Besetzung!$B$2:$I$51,Z$351+1,0),"","&lt;&gt;"&amp;VLOOKUP($C388,Besetzung!$B$2:$I$51,Z$351+1,0)&amp;" "&amp;$C388),
IF($D388="Mindestens",
           IF(COUNTIF(Dienstplan!Y$6:Y$55,$C388)&gt;=VLOOKUP($C388,Besetzung!$B$2:$I$51,Z$351+1,0),"","&lt;"&amp;VLOOKUP($C388,Besetzung!$B$2:$I$51,Z$351+1,0)&amp;" "&amp;$C388),
IF($D388="Höchstens",
           IF(COUNTIF(Dienstplan!Y$6:Y$55,$C388)&lt;=VLOOKUP($C388,Besetzung!$B$2:$I$51,Z$351+1,0),"","&gt;"&amp;VLOOKUP($C388,Besetzung!$B$2:$I$51,Z$351+1,0)&amp;" "&amp;$C388),
"sonst")))))</f>
        <v/>
      </c>
      <c r="AA388" s="37" t="str">
        <f>IF($C388="","",
IF(AA$352&lt;&gt;"",IF($D388="Genau",
           IF(COUNTIF(Dienstplan!Z$6:Z$55,$C388)=VLOOKUP($C388,Besetzung!$B$2:$I$51,$F$24,0),"","&lt;&gt;"&amp;VLOOKUP($C388,Besetzung!$B$2:$I$51,$F$24,0)&amp;" "&amp;$C388),
IF($D388="Mindestens",
           IF(COUNTIF(Dienstplan!Z$6:Z$55,$C388)&gt;=VLOOKUP($C388,Besetzung!$B$2:$I$51,$F$24,0),"","&lt;"&amp;VLOOKUP($C388,Besetzung!$B$2:$I$51,$F$24,0)&amp;" "&amp;$C388),
IF($D388="Höchstens",
           IF(COUNTIF(Dienstplan!Z$6:Z$55,$C388)&lt;=VLOOKUP($C388,Besetzung!$B$2:$I$51,$F$24,0),"","&gt;"&amp;VLOOKUP($C388,Besetzung!$B$2:$I$51,$F$24,0)&amp;" "&amp;$C388),
"sonst"))),
IF($D388="Genau",
           IF(COUNTIF(Dienstplan!Z$6:Z$55,$C388)=VLOOKUP($C388,Besetzung!$B$2:$I$51,AA$351+1,0),"","&lt;&gt;"&amp;VLOOKUP($C388,Besetzung!$B$2:$I$51,AA$351+1,0)&amp;" "&amp;$C388),
IF($D388="Mindestens",
           IF(COUNTIF(Dienstplan!Z$6:Z$55,$C388)&gt;=VLOOKUP($C388,Besetzung!$B$2:$I$51,AA$351+1,0),"","&lt;"&amp;VLOOKUP($C388,Besetzung!$B$2:$I$51,AA$351+1,0)&amp;" "&amp;$C388),
IF($D388="Höchstens",
           IF(COUNTIF(Dienstplan!Z$6:Z$55,$C388)&lt;=VLOOKUP($C388,Besetzung!$B$2:$I$51,AA$351+1,0),"","&gt;"&amp;VLOOKUP($C388,Besetzung!$B$2:$I$51,AA$351+1,0)&amp;" "&amp;$C388),
"sonst")))))</f>
        <v/>
      </c>
      <c r="AB388" s="37" t="str">
        <f>IF($C388="","",
IF(AB$352&lt;&gt;"",IF($D388="Genau",
           IF(COUNTIF(Dienstplan!AA$6:AA$55,$C388)=VLOOKUP($C388,Besetzung!$B$2:$I$51,$F$24,0),"","&lt;&gt;"&amp;VLOOKUP($C388,Besetzung!$B$2:$I$51,$F$24,0)&amp;" "&amp;$C388),
IF($D388="Mindestens",
           IF(COUNTIF(Dienstplan!AA$6:AA$55,$C388)&gt;=VLOOKUP($C388,Besetzung!$B$2:$I$51,$F$24,0),"","&lt;"&amp;VLOOKUP($C388,Besetzung!$B$2:$I$51,$F$24,0)&amp;" "&amp;$C388),
IF($D388="Höchstens",
           IF(COUNTIF(Dienstplan!AA$6:AA$55,$C388)&lt;=VLOOKUP($C388,Besetzung!$B$2:$I$51,$F$24,0),"","&gt;"&amp;VLOOKUP($C388,Besetzung!$B$2:$I$51,$F$24,0)&amp;" "&amp;$C388),
"sonst"))),
IF($D388="Genau",
           IF(COUNTIF(Dienstplan!AA$6:AA$55,$C388)=VLOOKUP($C388,Besetzung!$B$2:$I$51,AB$351+1,0),"","&lt;&gt;"&amp;VLOOKUP($C388,Besetzung!$B$2:$I$51,AB$351+1,0)&amp;" "&amp;$C388),
IF($D388="Mindestens",
           IF(COUNTIF(Dienstplan!AA$6:AA$55,$C388)&gt;=VLOOKUP($C388,Besetzung!$B$2:$I$51,AB$351+1,0),"","&lt;"&amp;VLOOKUP($C388,Besetzung!$B$2:$I$51,AB$351+1,0)&amp;" "&amp;$C388),
IF($D388="Höchstens",
           IF(COUNTIF(Dienstplan!AA$6:AA$55,$C388)&lt;=VLOOKUP($C388,Besetzung!$B$2:$I$51,AB$351+1,0),"","&gt;"&amp;VLOOKUP($C388,Besetzung!$B$2:$I$51,AB$351+1,0)&amp;" "&amp;$C388),
"sonst")))))</f>
        <v/>
      </c>
      <c r="AC388" s="37" t="str">
        <f>IF($C388="","",
IF(AC$352&lt;&gt;"",IF($D388="Genau",
           IF(COUNTIF(Dienstplan!AB$6:AB$55,$C388)=VLOOKUP($C388,Besetzung!$B$2:$I$51,$F$24,0),"","&lt;&gt;"&amp;VLOOKUP($C388,Besetzung!$B$2:$I$51,$F$24,0)&amp;" "&amp;$C388),
IF($D388="Mindestens",
           IF(COUNTIF(Dienstplan!AB$6:AB$55,$C388)&gt;=VLOOKUP($C388,Besetzung!$B$2:$I$51,$F$24,0),"","&lt;"&amp;VLOOKUP($C388,Besetzung!$B$2:$I$51,$F$24,0)&amp;" "&amp;$C388),
IF($D388="Höchstens",
           IF(COUNTIF(Dienstplan!AB$6:AB$55,$C388)&lt;=VLOOKUP($C388,Besetzung!$B$2:$I$51,$F$24,0),"","&gt;"&amp;VLOOKUP($C388,Besetzung!$B$2:$I$51,$F$24,0)&amp;" "&amp;$C388),
"sonst"))),
IF($D388="Genau",
           IF(COUNTIF(Dienstplan!AB$6:AB$55,$C388)=VLOOKUP($C388,Besetzung!$B$2:$I$51,AC$351+1,0),"","&lt;&gt;"&amp;VLOOKUP($C388,Besetzung!$B$2:$I$51,AC$351+1,0)&amp;" "&amp;$C388),
IF($D388="Mindestens",
           IF(COUNTIF(Dienstplan!AB$6:AB$55,$C388)&gt;=VLOOKUP($C388,Besetzung!$B$2:$I$51,AC$351+1,0),"","&lt;"&amp;VLOOKUP($C388,Besetzung!$B$2:$I$51,AC$351+1,0)&amp;" "&amp;$C388),
IF($D388="Höchstens",
           IF(COUNTIF(Dienstplan!AB$6:AB$55,$C388)&lt;=VLOOKUP($C388,Besetzung!$B$2:$I$51,AC$351+1,0),"","&gt;"&amp;VLOOKUP($C388,Besetzung!$B$2:$I$51,AC$351+1,0)&amp;" "&amp;$C388),
"sonst")))))</f>
        <v/>
      </c>
      <c r="AD388" s="37" t="str">
        <f>IF($C388="","",
IF(AD$352&lt;&gt;"",IF($D388="Genau",
           IF(COUNTIF(Dienstplan!AC$6:AC$55,$C388)=VLOOKUP($C388,Besetzung!$B$2:$I$51,$F$24,0),"","&lt;&gt;"&amp;VLOOKUP($C388,Besetzung!$B$2:$I$51,$F$24,0)&amp;" "&amp;$C388),
IF($D388="Mindestens",
           IF(COUNTIF(Dienstplan!AC$6:AC$55,$C388)&gt;=VLOOKUP($C388,Besetzung!$B$2:$I$51,$F$24,0),"","&lt;"&amp;VLOOKUP($C388,Besetzung!$B$2:$I$51,$F$24,0)&amp;" "&amp;$C388),
IF($D388="Höchstens",
           IF(COUNTIF(Dienstplan!AC$6:AC$55,$C388)&lt;=VLOOKUP($C388,Besetzung!$B$2:$I$51,$F$24,0),"","&gt;"&amp;VLOOKUP($C388,Besetzung!$B$2:$I$51,$F$24,0)&amp;" "&amp;$C388),
"sonst"))),
IF($D388="Genau",
           IF(COUNTIF(Dienstplan!AC$6:AC$55,$C388)=VLOOKUP($C388,Besetzung!$B$2:$I$51,AD$351+1,0),"","&lt;&gt;"&amp;VLOOKUP($C388,Besetzung!$B$2:$I$51,AD$351+1,0)&amp;" "&amp;$C388),
IF($D388="Mindestens",
           IF(COUNTIF(Dienstplan!AC$6:AC$55,$C388)&gt;=VLOOKUP($C388,Besetzung!$B$2:$I$51,AD$351+1,0),"","&lt;"&amp;VLOOKUP($C388,Besetzung!$B$2:$I$51,AD$351+1,0)&amp;" "&amp;$C388),
IF($D388="Höchstens",
           IF(COUNTIF(Dienstplan!AC$6:AC$55,$C388)&lt;=VLOOKUP($C388,Besetzung!$B$2:$I$51,AD$351+1,0),"","&gt;"&amp;VLOOKUP($C388,Besetzung!$B$2:$I$51,AD$351+1,0)&amp;" "&amp;$C388),
"sonst")))))</f>
        <v/>
      </c>
      <c r="AE388" s="37" t="str">
        <f>IF($C388="","",
IF(AE$352&lt;&gt;"",IF($D388="Genau",
           IF(COUNTIF(Dienstplan!AD$6:AD$55,$C388)=VLOOKUP($C388,Besetzung!$B$2:$I$51,$F$24,0),"","&lt;&gt;"&amp;VLOOKUP($C388,Besetzung!$B$2:$I$51,$F$24,0)&amp;" "&amp;$C388),
IF($D388="Mindestens",
           IF(COUNTIF(Dienstplan!AD$6:AD$55,$C388)&gt;=VLOOKUP($C388,Besetzung!$B$2:$I$51,$F$24,0),"","&lt;"&amp;VLOOKUP($C388,Besetzung!$B$2:$I$51,$F$24,0)&amp;" "&amp;$C388),
IF($D388="Höchstens",
           IF(COUNTIF(Dienstplan!AD$6:AD$55,$C388)&lt;=VLOOKUP($C388,Besetzung!$B$2:$I$51,$F$24,0),"","&gt;"&amp;VLOOKUP($C388,Besetzung!$B$2:$I$51,$F$24,0)&amp;" "&amp;$C388),
"sonst"))),
IF($D388="Genau",
           IF(COUNTIF(Dienstplan!AD$6:AD$55,$C388)=VLOOKUP($C388,Besetzung!$B$2:$I$51,AE$351+1,0),"","&lt;&gt;"&amp;VLOOKUP($C388,Besetzung!$B$2:$I$51,AE$351+1,0)&amp;" "&amp;$C388),
IF($D388="Mindestens",
           IF(COUNTIF(Dienstplan!AD$6:AD$55,$C388)&gt;=VLOOKUP($C388,Besetzung!$B$2:$I$51,AE$351+1,0),"","&lt;"&amp;VLOOKUP($C388,Besetzung!$B$2:$I$51,AE$351+1,0)&amp;" "&amp;$C388),
IF($D388="Höchstens",
           IF(COUNTIF(Dienstplan!AD$6:AD$55,$C388)&lt;=VLOOKUP($C388,Besetzung!$B$2:$I$51,AE$351+1,0),"","&gt;"&amp;VLOOKUP($C388,Besetzung!$B$2:$I$51,AE$351+1,0)&amp;" "&amp;$C388),
"sonst")))))</f>
        <v/>
      </c>
      <c r="AF388" s="37" t="str">
        <f>IF($C388="","",
IF(AF$352&lt;&gt;"",IF($D388="Genau",
           IF(COUNTIF(Dienstplan!AE$6:AE$55,$C388)=VLOOKUP($C388,Besetzung!$B$2:$I$51,$F$24,0),"","&lt;&gt;"&amp;VLOOKUP($C388,Besetzung!$B$2:$I$51,$F$24,0)&amp;" "&amp;$C388),
IF($D388="Mindestens",
           IF(COUNTIF(Dienstplan!AE$6:AE$55,$C388)&gt;=VLOOKUP($C388,Besetzung!$B$2:$I$51,$F$24,0),"","&lt;"&amp;VLOOKUP($C388,Besetzung!$B$2:$I$51,$F$24,0)&amp;" "&amp;$C388),
IF($D388="Höchstens",
           IF(COUNTIF(Dienstplan!AE$6:AE$55,$C388)&lt;=VLOOKUP($C388,Besetzung!$B$2:$I$51,$F$24,0),"","&gt;"&amp;VLOOKUP($C388,Besetzung!$B$2:$I$51,$F$24,0)&amp;" "&amp;$C388),
"sonst"))),
IF($D388="Genau",
           IF(COUNTIF(Dienstplan!AE$6:AE$55,$C388)=VLOOKUP($C388,Besetzung!$B$2:$I$51,AF$351+1,0),"","&lt;&gt;"&amp;VLOOKUP($C388,Besetzung!$B$2:$I$51,AF$351+1,0)&amp;" "&amp;$C388),
IF($D388="Mindestens",
           IF(COUNTIF(Dienstplan!AE$6:AE$55,$C388)&gt;=VLOOKUP($C388,Besetzung!$B$2:$I$51,AF$351+1,0),"","&lt;"&amp;VLOOKUP($C388,Besetzung!$B$2:$I$51,AF$351+1,0)&amp;" "&amp;$C388),
IF($D388="Höchstens",
           IF(COUNTIF(Dienstplan!AE$6:AE$55,$C388)&lt;=VLOOKUP($C388,Besetzung!$B$2:$I$51,AF$351+1,0),"","&gt;"&amp;VLOOKUP($C388,Besetzung!$B$2:$I$51,AF$351+1,0)&amp;" "&amp;$C388),
"sonst")))))</f>
        <v/>
      </c>
      <c r="AG388" s="37" t="str">
        <f>IF($C388="","",
IF(AG$352&lt;&gt;"",IF($D388="Genau",
           IF(COUNTIF(Dienstplan!AF$6:AF$55,$C388)=VLOOKUP($C388,Besetzung!$B$2:$I$51,$F$24,0),"","&lt;&gt;"&amp;VLOOKUP($C388,Besetzung!$B$2:$I$51,$F$24,0)&amp;" "&amp;$C388),
IF($D388="Mindestens",
           IF(COUNTIF(Dienstplan!AF$6:AF$55,$C388)&gt;=VLOOKUP($C388,Besetzung!$B$2:$I$51,$F$24,0),"","&lt;"&amp;VLOOKUP($C388,Besetzung!$B$2:$I$51,$F$24,0)&amp;" "&amp;$C388),
IF($D388="Höchstens",
           IF(COUNTIF(Dienstplan!AF$6:AF$55,$C388)&lt;=VLOOKUP($C388,Besetzung!$B$2:$I$51,$F$24,0),"","&gt;"&amp;VLOOKUP($C388,Besetzung!$B$2:$I$51,$F$24,0)&amp;" "&amp;$C388),
"sonst"))),
IF($D388="Genau",
           IF(COUNTIF(Dienstplan!AF$6:AF$55,$C388)=VLOOKUP($C388,Besetzung!$B$2:$I$51,AG$351+1,0),"","&lt;&gt;"&amp;VLOOKUP($C388,Besetzung!$B$2:$I$51,AG$351+1,0)&amp;" "&amp;$C388),
IF($D388="Mindestens",
           IF(COUNTIF(Dienstplan!AF$6:AF$55,$C388)&gt;=VLOOKUP($C388,Besetzung!$B$2:$I$51,AG$351+1,0),"","&lt;"&amp;VLOOKUP($C388,Besetzung!$B$2:$I$51,AG$351+1,0)&amp;" "&amp;$C388),
IF($D388="Höchstens",
           IF(COUNTIF(Dienstplan!AF$6:AF$55,$C388)&lt;=VLOOKUP($C388,Besetzung!$B$2:$I$51,AG$351+1,0),"","&gt;"&amp;VLOOKUP($C388,Besetzung!$B$2:$I$51,AG$351+1,0)&amp;" "&amp;$C388),
"sonst")))))</f>
        <v/>
      </c>
      <c r="AH388" s="37" t="str">
        <f>IF($C388="","",
IF(AH$352&lt;&gt;"",IF($D388="Genau",
           IF(COUNTIF(Dienstplan!AG$6:AG$55,$C388)=VLOOKUP($C388,Besetzung!$B$2:$I$51,$F$24,0),"","&lt;&gt;"&amp;VLOOKUP($C388,Besetzung!$B$2:$I$51,$F$24,0)&amp;" "&amp;$C388),
IF($D388="Mindestens",
           IF(COUNTIF(Dienstplan!AG$6:AG$55,$C388)&gt;=VLOOKUP($C388,Besetzung!$B$2:$I$51,$F$24,0),"","&lt;"&amp;VLOOKUP($C388,Besetzung!$B$2:$I$51,$F$24,0)&amp;" "&amp;$C388),
IF($D388="Höchstens",
           IF(COUNTIF(Dienstplan!AG$6:AG$55,$C388)&lt;=VLOOKUP($C388,Besetzung!$B$2:$I$51,$F$24,0),"","&gt;"&amp;VLOOKUP($C388,Besetzung!$B$2:$I$51,$F$24,0)&amp;" "&amp;$C388),
"sonst"))),
IF($D388="Genau",
           IF(COUNTIF(Dienstplan!AG$6:AG$55,$C388)=VLOOKUP($C388,Besetzung!$B$2:$I$51,AH$351+1,0),"","&lt;&gt;"&amp;VLOOKUP($C388,Besetzung!$B$2:$I$51,AH$351+1,0)&amp;" "&amp;$C388),
IF($D388="Mindestens",
           IF(COUNTIF(Dienstplan!AG$6:AG$55,$C388)&gt;=VLOOKUP($C388,Besetzung!$B$2:$I$51,AH$351+1,0),"","&lt;"&amp;VLOOKUP($C388,Besetzung!$B$2:$I$51,AH$351+1,0)&amp;" "&amp;$C388),
IF($D388="Höchstens",
           IF(COUNTIF(Dienstplan!AG$6:AG$55,$C388)&lt;=VLOOKUP($C388,Besetzung!$B$2:$I$51,AH$351+1,0),"","&gt;"&amp;VLOOKUP($C388,Besetzung!$B$2:$I$51,AH$351+1,0)&amp;" "&amp;$C388),
"sonst")))))</f>
        <v/>
      </c>
      <c r="AI388" s="37" t="str">
        <f>IF($C388="","",
IF(AI$352&lt;&gt;"",IF($D388="Genau",
           IF(COUNTIF(Dienstplan!AH$6:AH$55,$C388)=VLOOKUP($C388,Besetzung!$B$2:$I$51,$F$24,0),"","&lt;&gt;"&amp;VLOOKUP($C388,Besetzung!$B$2:$I$51,$F$24,0)&amp;" "&amp;$C388),
IF($D388="Mindestens",
           IF(COUNTIF(Dienstplan!AH$6:AH$55,$C388)&gt;=VLOOKUP($C388,Besetzung!$B$2:$I$51,$F$24,0),"","&lt;"&amp;VLOOKUP($C388,Besetzung!$B$2:$I$51,$F$24,0)&amp;" "&amp;$C388),
IF($D388="Höchstens",
           IF(COUNTIF(Dienstplan!AH$6:AH$55,$C388)&lt;=VLOOKUP($C388,Besetzung!$B$2:$I$51,$F$24,0),"","&gt;"&amp;VLOOKUP($C388,Besetzung!$B$2:$I$51,$F$24,0)&amp;" "&amp;$C388),
"sonst"))),
IF($D388="Genau",
           IF(COUNTIF(Dienstplan!AH$6:AH$55,$C388)=VLOOKUP($C388,Besetzung!$B$2:$I$51,AI$351+1,0),"","&lt;&gt;"&amp;VLOOKUP($C388,Besetzung!$B$2:$I$51,AI$351+1,0)&amp;" "&amp;$C388),
IF($D388="Mindestens",
           IF(COUNTIF(Dienstplan!AH$6:AH$55,$C388)&gt;=VLOOKUP($C388,Besetzung!$B$2:$I$51,AI$351+1,0),"","&lt;"&amp;VLOOKUP($C388,Besetzung!$B$2:$I$51,AI$351+1,0)&amp;" "&amp;$C388),
IF($D388="Höchstens",
           IF(COUNTIF(Dienstplan!AH$6:AH$55,$C388)&lt;=VLOOKUP($C388,Besetzung!$B$2:$I$51,AI$351+1,0),"","&gt;"&amp;VLOOKUP($C388,Besetzung!$B$2:$I$51,AI$351+1,0)&amp;" "&amp;$C388),
"sonst")))))</f>
        <v/>
      </c>
      <c r="AJ388" s="37" t="str">
        <f>IF($C388="","",
IF(AJ$352&lt;&gt;"",IF($D388="Genau",
           IF(COUNTIF(Dienstplan!AI$6:AI$55,$C388)=VLOOKUP($C388,Besetzung!$B$2:$I$51,$F$24,0),"","&lt;&gt;"&amp;VLOOKUP($C388,Besetzung!$B$2:$I$51,$F$24,0)&amp;" "&amp;$C388),
IF($D388="Mindestens",
           IF(COUNTIF(Dienstplan!AI$6:AI$55,$C388)&gt;=VLOOKUP($C388,Besetzung!$B$2:$I$51,$F$24,0),"","&lt;"&amp;VLOOKUP($C388,Besetzung!$B$2:$I$51,$F$24,0)&amp;" "&amp;$C388),
IF($D388="Höchstens",
           IF(COUNTIF(Dienstplan!AI$6:AI$55,$C388)&lt;=VLOOKUP($C388,Besetzung!$B$2:$I$51,$F$24,0),"","&gt;"&amp;VLOOKUP($C388,Besetzung!$B$2:$I$51,$F$24,0)&amp;" "&amp;$C388),
"sonst"))),
IF($D388="Genau",
           IF(COUNTIF(Dienstplan!AI$6:AI$55,$C388)=VLOOKUP($C388,Besetzung!$B$2:$I$51,AJ$351+1,0),"","&lt;&gt;"&amp;VLOOKUP($C388,Besetzung!$B$2:$I$51,AJ$351+1,0)&amp;" "&amp;$C388),
IF($D388="Mindestens",
           IF(COUNTIF(Dienstplan!AI$6:AI$55,$C388)&gt;=VLOOKUP($C388,Besetzung!$B$2:$I$51,AJ$351+1,0),"","&lt;"&amp;VLOOKUP($C388,Besetzung!$B$2:$I$51,AJ$351+1,0)&amp;" "&amp;$C388),
IF($D388="Höchstens",
           IF(COUNTIF(Dienstplan!AI$6:AI$55,$C388)&lt;=VLOOKUP($C388,Besetzung!$B$2:$I$51,AJ$351+1,0),"","&gt;"&amp;VLOOKUP($C388,Besetzung!$B$2:$I$51,AJ$351+1,0)&amp;" "&amp;$C388),
"sonst")))))</f>
        <v/>
      </c>
      <c r="AK388" s="32" t="str">
        <f>IF($C388="","",
IF(AK$352&lt;&gt;"",IF($D388="Genau",
           IF(COUNTIF(Dienstplan!AJ$6:AJ$55,$C388)=VLOOKUP($C388,Besetzung!$B$2:$I$51,$F$24,0),"","&lt;&gt;"&amp;VLOOKUP($C388,Besetzung!$B$2:$I$51,$F$24,0)&amp;" "&amp;$C388),
IF($D388="Mindestens",
           IF(COUNTIF(Dienstplan!AJ$6:AJ$55,$C388)&gt;=VLOOKUP($C388,Besetzung!$B$2:$I$51,$F$24,0),"","&lt;"&amp;VLOOKUP($C388,Besetzung!$B$2:$I$51,$F$24,0)&amp;" "&amp;$C388),
IF($D388="Höchstens",
           IF(COUNTIF(Dienstplan!AJ$6:AJ$55,$C388)&lt;=VLOOKUP($C388,Besetzung!$B$2:$I$51,$F$24,0),"","&gt;"&amp;VLOOKUP($C388,Besetzung!$B$2:$I$51,$F$24,0)&amp;" "&amp;$C388),
"sonst"))),
IF($D388="Genau",
           IF(COUNTIF(Dienstplan!AJ$6:AJ$55,$C388)=VLOOKUP($C388,Besetzung!$B$2:$I$51,AK$351+1,0),"","&lt;&gt;"&amp;VLOOKUP($C388,Besetzung!$B$2:$I$51,AK$351+1,0)&amp;" "&amp;$C388),
IF($D388="Mindestens",
           IF(COUNTIF(Dienstplan!AJ$6:AJ$55,$C388)&gt;=VLOOKUP($C388,Besetzung!$B$2:$I$51,AK$351+1,0),"","&lt;"&amp;VLOOKUP($C388,Besetzung!$B$2:$I$51,AK$351+1,0)&amp;" "&amp;$C388),
IF($D388="Höchstens",
           IF(COUNTIF(Dienstplan!AJ$6:AJ$55,$C388)&lt;=VLOOKUP($C388,Besetzung!$B$2:$I$51,AK$351+1,0),"","&gt;"&amp;VLOOKUP($C388,Besetzung!$B$2:$I$51,AK$351+1,0)&amp;" "&amp;$C388),
"sonst")))))</f>
        <v/>
      </c>
    </row>
    <row r="389" spans="1:37" x14ac:dyDescent="0.25">
      <c r="A389" s="82" t="str">
        <f>IF(Feiertage!D239&lt;&gt;"",Feiertage!B239,"")</f>
        <v/>
      </c>
      <c r="C389" s="31" t="str">
        <f>Besetzung!B37</f>
        <v/>
      </c>
      <c r="D389">
        <f>Besetzung!J37</f>
        <v>0</v>
      </c>
      <c r="G389" s="31" t="str">
        <f>IF($C389="","",
IF(G$352&lt;&gt;"",IF($D389="Genau",
           IF(COUNTIF(Dienstplan!F$6:F$55,$C389)=VLOOKUP($C389,Besetzung!$B$2:$I$51,$F$24,0),"","&lt;&gt;"&amp;VLOOKUP($C389,Besetzung!$B$2:$I$51,$F$24,0)&amp;" "&amp;$C389),
IF($D389="Mindestens",
           IF(COUNTIF(Dienstplan!F$6:F$55,$C389)&gt;=VLOOKUP($C389,Besetzung!$B$2:$I$51,$F$24,0),"","&lt;"&amp;VLOOKUP($C389,Besetzung!$B$2:$I$51,$F$24,0)&amp;" "&amp;$C389),
IF($D389="Höchstens",
           IF(COUNTIF(Dienstplan!F$6:F$55,$C389)&lt;=VLOOKUP($C389,Besetzung!$B$2:$I$51,$F$24,0),"","&gt;"&amp;VLOOKUP($C389,Besetzung!$B$2:$I$51,$F$24,0)&amp;" "&amp;$C389),
"sonst"))),
IF($D389="Genau",
           IF(COUNTIF(Dienstplan!F$6:F$55,$C389)=VLOOKUP($C389,Besetzung!$B$2:$I$51,G$351+1,0),"","&lt;&gt;"&amp;VLOOKUP($C389,Besetzung!$B$2:$I$51,G$351+1,0)&amp;" "&amp;$C389),
IF($D389="Mindestens",
           IF(COUNTIF(Dienstplan!F$6:F$55,$C389)&gt;=VLOOKUP($C389,Besetzung!$B$2:$I$51,G$351+1,0),"","&lt;"&amp;VLOOKUP($C389,Besetzung!$B$2:$I$51,G$351+1,0)&amp;" "&amp;$C389),
IF($D389="Höchstens",
           IF(COUNTIF(Dienstplan!F$6:F$55,$C389)&lt;=VLOOKUP($C389,Besetzung!$B$2:$I$51,G$351+1,0),"","&gt;"&amp;VLOOKUP($C389,Besetzung!$B$2:$I$51,G$351+1,0)&amp;" "&amp;$C389),
"sonst")))))</f>
        <v/>
      </c>
      <c r="H389" s="37" t="str">
        <f>IF($C389="","",
IF(H$352&lt;&gt;"",IF($D389="Genau",
           IF(COUNTIF(Dienstplan!G$6:G$55,$C389)=VLOOKUP($C389,Besetzung!$B$2:$I$51,$F$24,0),"","&lt;&gt;"&amp;VLOOKUP($C389,Besetzung!$B$2:$I$51,$F$24,0)&amp;" "&amp;$C389),
IF($D389="Mindestens",
           IF(COUNTIF(Dienstplan!G$6:G$55,$C389)&gt;=VLOOKUP($C389,Besetzung!$B$2:$I$51,$F$24,0),"","&lt;"&amp;VLOOKUP($C389,Besetzung!$B$2:$I$51,$F$24,0)&amp;" "&amp;$C389),
IF($D389="Höchstens",
           IF(COUNTIF(Dienstplan!G$6:G$55,$C389)&lt;=VLOOKUP($C389,Besetzung!$B$2:$I$51,$F$24,0),"","&gt;"&amp;VLOOKUP($C389,Besetzung!$B$2:$I$51,$F$24,0)&amp;" "&amp;$C389),
"sonst"))),
IF($D389="Genau",
           IF(COUNTIF(Dienstplan!G$6:G$55,$C389)=VLOOKUP($C389,Besetzung!$B$2:$I$51,H$351+1,0),"","&lt;&gt;"&amp;VLOOKUP($C389,Besetzung!$B$2:$I$51,H$351+1,0)&amp;" "&amp;$C389),
IF($D389="Mindestens",
           IF(COUNTIF(Dienstplan!G$6:G$55,$C389)&gt;=VLOOKUP($C389,Besetzung!$B$2:$I$51,H$351+1,0),"","&lt;"&amp;VLOOKUP($C389,Besetzung!$B$2:$I$51,H$351+1,0)&amp;" "&amp;$C389),
IF($D389="Höchstens",
           IF(COUNTIF(Dienstplan!G$6:G$55,$C389)&lt;=VLOOKUP($C389,Besetzung!$B$2:$I$51,H$351+1,0),"","&gt;"&amp;VLOOKUP($C389,Besetzung!$B$2:$I$51,H$351+1,0)&amp;" "&amp;$C389),
"sonst")))))</f>
        <v/>
      </c>
      <c r="I389" s="37" t="str">
        <f>IF($C389="","",
IF(I$352&lt;&gt;"",IF($D389="Genau",
           IF(COUNTIF(Dienstplan!H$6:H$55,$C389)=VLOOKUP($C389,Besetzung!$B$2:$I$51,$F$24,0),"","&lt;&gt;"&amp;VLOOKUP($C389,Besetzung!$B$2:$I$51,$F$24,0)&amp;" "&amp;$C389),
IF($D389="Mindestens",
           IF(COUNTIF(Dienstplan!H$6:H$55,$C389)&gt;=VLOOKUP($C389,Besetzung!$B$2:$I$51,$F$24,0),"","&lt;"&amp;VLOOKUP($C389,Besetzung!$B$2:$I$51,$F$24,0)&amp;" "&amp;$C389),
IF($D389="Höchstens",
           IF(COUNTIF(Dienstplan!H$6:H$55,$C389)&lt;=VLOOKUP($C389,Besetzung!$B$2:$I$51,$F$24,0),"","&gt;"&amp;VLOOKUP($C389,Besetzung!$B$2:$I$51,$F$24,0)&amp;" "&amp;$C389),
"sonst"))),
IF($D389="Genau",
           IF(COUNTIF(Dienstplan!H$6:H$55,$C389)=VLOOKUP($C389,Besetzung!$B$2:$I$51,I$351+1,0),"","&lt;&gt;"&amp;VLOOKUP($C389,Besetzung!$B$2:$I$51,I$351+1,0)&amp;" "&amp;$C389),
IF($D389="Mindestens",
           IF(COUNTIF(Dienstplan!H$6:H$55,$C389)&gt;=VLOOKUP($C389,Besetzung!$B$2:$I$51,I$351+1,0),"","&lt;"&amp;VLOOKUP($C389,Besetzung!$B$2:$I$51,I$351+1,0)&amp;" "&amp;$C389),
IF($D389="Höchstens",
           IF(COUNTIF(Dienstplan!H$6:H$55,$C389)&lt;=VLOOKUP($C389,Besetzung!$B$2:$I$51,I$351+1,0),"","&gt;"&amp;VLOOKUP($C389,Besetzung!$B$2:$I$51,I$351+1,0)&amp;" "&amp;$C389),
"sonst")))))</f>
        <v/>
      </c>
      <c r="J389" s="37" t="str">
        <f>IF($C389="","",
IF(J$352&lt;&gt;"",IF($D389="Genau",
           IF(COUNTIF(Dienstplan!I$6:I$55,$C389)=VLOOKUP($C389,Besetzung!$B$2:$I$51,$F$24,0),"","&lt;&gt;"&amp;VLOOKUP($C389,Besetzung!$B$2:$I$51,$F$24,0)&amp;" "&amp;$C389),
IF($D389="Mindestens",
           IF(COUNTIF(Dienstplan!I$6:I$55,$C389)&gt;=VLOOKUP($C389,Besetzung!$B$2:$I$51,$F$24,0),"","&lt;"&amp;VLOOKUP($C389,Besetzung!$B$2:$I$51,$F$24,0)&amp;" "&amp;$C389),
IF($D389="Höchstens",
           IF(COUNTIF(Dienstplan!I$6:I$55,$C389)&lt;=VLOOKUP($C389,Besetzung!$B$2:$I$51,$F$24,0),"","&gt;"&amp;VLOOKUP($C389,Besetzung!$B$2:$I$51,$F$24,0)&amp;" "&amp;$C389),
"sonst"))),
IF($D389="Genau",
           IF(COUNTIF(Dienstplan!I$6:I$55,$C389)=VLOOKUP($C389,Besetzung!$B$2:$I$51,J$351+1,0),"","&lt;&gt;"&amp;VLOOKUP($C389,Besetzung!$B$2:$I$51,J$351+1,0)&amp;" "&amp;$C389),
IF($D389="Mindestens",
           IF(COUNTIF(Dienstplan!I$6:I$55,$C389)&gt;=VLOOKUP($C389,Besetzung!$B$2:$I$51,J$351+1,0),"","&lt;"&amp;VLOOKUP($C389,Besetzung!$B$2:$I$51,J$351+1,0)&amp;" "&amp;$C389),
IF($D389="Höchstens",
           IF(COUNTIF(Dienstplan!I$6:I$55,$C389)&lt;=VLOOKUP($C389,Besetzung!$B$2:$I$51,J$351+1,0),"","&gt;"&amp;VLOOKUP($C389,Besetzung!$B$2:$I$51,J$351+1,0)&amp;" "&amp;$C389),
"sonst")))))</f>
        <v/>
      </c>
      <c r="K389" s="37" t="str">
        <f>IF($C389="","",
IF(K$352&lt;&gt;"",IF($D389="Genau",
           IF(COUNTIF(Dienstplan!J$6:J$55,$C389)=VLOOKUP($C389,Besetzung!$B$2:$I$51,$F$24,0),"","&lt;&gt;"&amp;VLOOKUP($C389,Besetzung!$B$2:$I$51,$F$24,0)&amp;" "&amp;$C389),
IF($D389="Mindestens",
           IF(COUNTIF(Dienstplan!J$6:J$55,$C389)&gt;=VLOOKUP($C389,Besetzung!$B$2:$I$51,$F$24,0),"","&lt;"&amp;VLOOKUP($C389,Besetzung!$B$2:$I$51,$F$24,0)&amp;" "&amp;$C389),
IF($D389="Höchstens",
           IF(COUNTIF(Dienstplan!J$6:J$55,$C389)&lt;=VLOOKUP($C389,Besetzung!$B$2:$I$51,$F$24,0),"","&gt;"&amp;VLOOKUP($C389,Besetzung!$B$2:$I$51,$F$24,0)&amp;" "&amp;$C389),
"sonst"))),
IF($D389="Genau",
           IF(COUNTIF(Dienstplan!J$6:J$55,$C389)=VLOOKUP($C389,Besetzung!$B$2:$I$51,K$351+1,0),"","&lt;&gt;"&amp;VLOOKUP($C389,Besetzung!$B$2:$I$51,K$351+1,0)&amp;" "&amp;$C389),
IF($D389="Mindestens",
           IF(COUNTIF(Dienstplan!J$6:J$55,$C389)&gt;=VLOOKUP($C389,Besetzung!$B$2:$I$51,K$351+1,0),"","&lt;"&amp;VLOOKUP($C389,Besetzung!$B$2:$I$51,K$351+1,0)&amp;" "&amp;$C389),
IF($D389="Höchstens",
           IF(COUNTIF(Dienstplan!J$6:J$55,$C389)&lt;=VLOOKUP($C389,Besetzung!$B$2:$I$51,K$351+1,0),"","&gt;"&amp;VLOOKUP($C389,Besetzung!$B$2:$I$51,K$351+1,0)&amp;" "&amp;$C389),
"sonst")))))</f>
        <v/>
      </c>
      <c r="L389" s="37" t="str">
        <f>IF($C389="","",
IF(L$352&lt;&gt;"",IF($D389="Genau",
           IF(COUNTIF(Dienstplan!K$6:K$55,$C389)=VLOOKUP($C389,Besetzung!$B$2:$I$51,$F$24,0),"","&lt;&gt;"&amp;VLOOKUP($C389,Besetzung!$B$2:$I$51,$F$24,0)&amp;" "&amp;$C389),
IF($D389="Mindestens",
           IF(COUNTIF(Dienstplan!K$6:K$55,$C389)&gt;=VLOOKUP($C389,Besetzung!$B$2:$I$51,$F$24,0),"","&lt;"&amp;VLOOKUP($C389,Besetzung!$B$2:$I$51,$F$24,0)&amp;" "&amp;$C389),
IF($D389="Höchstens",
           IF(COUNTIF(Dienstplan!K$6:K$55,$C389)&lt;=VLOOKUP($C389,Besetzung!$B$2:$I$51,$F$24,0),"","&gt;"&amp;VLOOKUP($C389,Besetzung!$B$2:$I$51,$F$24,0)&amp;" "&amp;$C389),
"sonst"))),
IF($D389="Genau",
           IF(COUNTIF(Dienstplan!K$6:K$55,$C389)=VLOOKUP($C389,Besetzung!$B$2:$I$51,L$351+1,0),"","&lt;&gt;"&amp;VLOOKUP($C389,Besetzung!$B$2:$I$51,L$351+1,0)&amp;" "&amp;$C389),
IF($D389="Mindestens",
           IF(COUNTIF(Dienstplan!K$6:K$55,$C389)&gt;=VLOOKUP($C389,Besetzung!$B$2:$I$51,L$351+1,0),"","&lt;"&amp;VLOOKUP($C389,Besetzung!$B$2:$I$51,L$351+1,0)&amp;" "&amp;$C389),
IF($D389="Höchstens",
           IF(COUNTIF(Dienstplan!K$6:K$55,$C389)&lt;=VLOOKUP($C389,Besetzung!$B$2:$I$51,L$351+1,0),"","&gt;"&amp;VLOOKUP($C389,Besetzung!$B$2:$I$51,L$351+1,0)&amp;" "&amp;$C389),
"sonst")))))</f>
        <v/>
      </c>
      <c r="M389" s="37" t="str">
        <f>IF($C389="","",
IF(M$352&lt;&gt;"",IF($D389="Genau",
           IF(COUNTIF(Dienstplan!L$6:L$55,$C389)=VLOOKUP($C389,Besetzung!$B$2:$I$51,$F$24,0),"","&lt;&gt;"&amp;VLOOKUP($C389,Besetzung!$B$2:$I$51,$F$24,0)&amp;" "&amp;$C389),
IF($D389="Mindestens",
           IF(COUNTIF(Dienstplan!L$6:L$55,$C389)&gt;=VLOOKUP($C389,Besetzung!$B$2:$I$51,$F$24,0),"","&lt;"&amp;VLOOKUP($C389,Besetzung!$B$2:$I$51,$F$24,0)&amp;" "&amp;$C389),
IF($D389="Höchstens",
           IF(COUNTIF(Dienstplan!L$6:L$55,$C389)&lt;=VLOOKUP($C389,Besetzung!$B$2:$I$51,$F$24,0),"","&gt;"&amp;VLOOKUP($C389,Besetzung!$B$2:$I$51,$F$24,0)&amp;" "&amp;$C389),
"sonst"))),
IF($D389="Genau",
           IF(COUNTIF(Dienstplan!L$6:L$55,$C389)=VLOOKUP($C389,Besetzung!$B$2:$I$51,M$351+1,0),"","&lt;&gt;"&amp;VLOOKUP($C389,Besetzung!$B$2:$I$51,M$351+1,0)&amp;" "&amp;$C389),
IF($D389="Mindestens",
           IF(COUNTIF(Dienstplan!L$6:L$55,$C389)&gt;=VLOOKUP($C389,Besetzung!$B$2:$I$51,M$351+1,0),"","&lt;"&amp;VLOOKUP($C389,Besetzung!$B$2:$I$51,M$351+1,0)&amp;" "&amp;$C389),
IF($D389="Höchstens",
           IF(COUNTIF(Dienstplan!L$6:L$55,$C389)&lt;=VLOOKUP($C389,Besetzung!$B$2:$I$51,M$351+1,0),"","&gt;"&amp;VLOOKUP($C389,Besetzung!$B$2:$I$51,M$351+1,0)&amp;" "&amp;$C389),
"sonst")))))</f>
        <v/>
      </c>
      <c r="N389" s="37" t="str">
        <f>IF($C389="","",
IF(N$352&lt;&gt;"",IF($D389="Genau",
           IF(COUNTIF(Dienstplan!M$6:M$55,$C389)=VLOOKUP($C389,Besetzung!$B$2:$I$51,$F$24,0),"","&lt;&gt;"&amp;VLOOKUP($C389,Besetzung!$B$2:$I$51,$F$24,0)&amp;" "&amp;$C389),
IF($D389="Mindestens",
           IF(COUNTIF(Dienstplan!M$6:M$55,$C389)&gt;=VLOOKUP($C389,Besetzung!$B$2:$I$51,$F$24,0),"","&lt;"&amp;VLOOKUP($C389,Besetzung!$B$2:$I$51,$F$24,0)&amp;" "&amp;$C389),
IF($D389="Höchstens",
           IF(COUNTIF(Dienstplan!M$6:M$55,$C389)&lt;=VLOOKUP($C389,Besetzung!$B$2:$I$51,$F$24,0),"","&gt;"&amp;VLOOKUP($C389,Besetzung!$B$2:$I$51,$F$24,0)&amp;" "&amp;$C389),
"sonst"))),
IF($D389="Genau",
           IF(COUNTIF(Dienstplan!M$6:M$55,$C389)=VLOOKUP($C389,Besetzung!$B$2:$I$51,N$351+1,0),"","&lt;&gt;"&amp;VLOOKUP($C389,Besetzung!$B$2:$I$51,N$351+1,0)&amp;" "&amp;$C389),
IF($D389="Mindestens",
           IF(COUNTIF(Dienstplan!M$6:M$55,$C389)&gt;=VLOOKUP($C389,Besetzung!$B$2:$I$51,N$351+1,0),"","&lt;"&amp;VLOOKUP($C389,Besetzung!$B$2:$I$51,N$351+1,0)&amp;" "&amp;$C389),
IF($D389="Höchstens",
           IF(COUNTIF(Dienstplan!M$6:M$55,$C389)&lt;=VLOOKUP($C389,Besetzung!$B$2:$I$51,N$351+1,0),"","&gt;"&amp;VLOOKUP($C389,Besetzung!$B$2:$I$51,N$351+1,0)&amp;" "&amp;$C389),
"sonst")))))</f>
        <v/>
      </c>
      <c r="O389" s="37" t="str">
        <f>IF($C389="","",
IF(O$352&lt;&gt;"",IF($D389="Genau",
           IF(COUNTIF(Dienstplan!N$6:N$55,$C389)=VLOOKUP($C389,Besetzung!$B$2:$I$51,$F$24,0),"","&lt;&gt;"&amp;VLOOKUP($C389,Besetzung!$B$2:$I$51,$F$24,0)&amp;" "&amp;$C389),
IF($D389="Mindestens",
           IF(COUNTIF(Dienstplan!N$6:N$55,$C389)&gt;=VLOOKUP($C389,Besetzung!$B$2:$I$51,$F$24,0),"","&lt;"&amp;VLOOKUP($C389,Besetzung!$B$2:$I$51,$F$24,0)&amp;" "&amp;$C389),
IF($D389="Höchstens",
           IF(COUNTIF(Dienstplan!N$6:N$55,$C389)&lt;=VLOOKUP($C389,Besetzung!$B$2:$I$51,$F$24,0),"","&gt;"&amp;VLOOKUP($C389,Besetzung!$B$2:$I$51,$F$24,0)&amp;" "&amp;$C389),
"sonst"))),
IF($D389="Genau",
           IF(COUNTIF(Dienstplan!N$6:N$55,$C389)=VLOOKUP($C389,Besetzung!$B$2:$I$51,O$351+1,0),"","&lt;&gt;"&amp;VLOOKUP($C389,Besetzung!$B$2:$I$51,O$351+1,0)&amp;" "&amp;$C389),
IF($D389="Mindestens",
           IF(COUNTIF(Dienstplan!N$6:N$55,$C389)&gt;=VLOOKUP($C389,Besetzung!$B$2:$I$51,O$351+1,0),"","&lt;"&amp;VLOOKUP($C389,Besetzung!$B$2:$I$51,O$351+1,0)&amp;" "&amp;$C389),
IF($D389="Höchstens",
           IF(COUNTIF(Dienstplan!N$6:N$55,$C389)&lt;=VLOOKUP($C389,Besetzung!$B$2:$I$51,O$351+1,0),"","&gt;"&amp;VLOOKUP($C389,Besetzung!$B$2:$I$51,O$351+1,0)&amp;" "&amp;$C389),
"sonst")))))</f>
        <v/>
      </c>
      <c r="P389" s="37" t="str">
        <f>IF($C389="","",
IF(P$352&lt;&gt;"",IF($D389="Genau",
           IF(COUNTIF(Dienstplan!O$6:O$55,$C389)=VLOOKUP($C389,Besetzung!$B$2:$I$51,$F$24,0),"","&lt;&gt;"&amp;VLOOKUP($C389,Besetzung!$B$2:$I$51,$F$24,0)&amp;" "&amp;$C389),
IF($D389="Mindestens",
           IF(COUNTIF(Dienstplan!O$6:O$55,$C389)&gt;=VLOOKUP($C389,Besetzung!$B$2:$I$51,$F$24,0),"","&lt;"&amp;VLOOKUP($C389,Besetzung!$B$2:$I$51,$F$24,0)&amp;" "&amp;$C389),
IF($D389="Höchstens",
           IF(COUNTIF(Dienstplan!O$6:O$55,$C389)&lt;=VLOOKUP($C389,Besetzung!$B$2:$I$51,$F$24,0),"","&gt;"&amp;VLOOKUP($C389,Besetzung!$B$2:$I$51,$F$24,0)&amp;" "&amp;$C389),
"sonst"))),
IF($D389="Genau",
           IF(COUNTIF(Dienstplan!O$6:O$55,$C389)=VLOOKUP($C389,Besetzung!$B$2:$I$51,P$351+1,0),"","&lt;&gt;"&amp;VLOOKUP($C389,Besetzung!$B$2:$I$51,P$351+1,0)&amp;" "&amp;$C389),
IF($D389="Mindestens",
           IF(COUNTIF(Dienstplan!O$6:O$55,$C389)&gt;=VLOOKUP($C389,Besetzung!$B$2:$I$51,P$351+1,0),"","&lt;"&amp;VLOOKUP($C389,Besetzung!$B$2:$I$51,P$351+1,0)&amp;" "&amp;$C389),
IF($D389="Höchstens",
           IF(COUNTIF(Dienstplan!O$6:O$55,$C389)&lt;=VLOOKUP($C389,Besetzung!$B$2:$I$51,P$351+1,0),"","&gt;"&amp;VLOOKUP($C389,Besetzung!$B$2:$I$51,P$351+1,0)&amp;" "&amp;$C389),
"sonst")))))</f>
        <v/>
      </c>
      <c r="Q389" s="37" t="str">
        <f>IF($C389="","",
IF(Q$352&lt;&gt;"",IF($D389="Genau",
           IF(COUNTIF(Dienstplan!P$6:P$55,$C389)=VLOOKUP($C389,Besetzung!$B$2:$I$51,$F$24,0),"","&lt;&gt;"&amp;VLOOKUP($C389,Besetzung!$B$2:$I$51,$F$24,0)&amp;" "&amp;$C389),
IF($D389="Mindestens",
           IF(COUNTIF(Dienstplan!P$6:P$55,$C389)&gt;=VLOOKUP($C389,Besetzung!$B$2:$I$51,$F$24,0),"","&lt;"&amp;VLOOKUP($C389,Besetzung!$B$2:$I$51,$F$24,0)&amp;" "&amp;$C389),
IF($D389="Höchstens",
           IF(COUNTIF(Dienstplan!P$6:P$55,$C389)&lt;=VLOOKUP($C389,Besetzung!$B$2:$I$51,$F$24,0),"","&gt;"&amp;VLOOKUP($C389,Besetzung!$B$2:$I$51,$F$24,0)&amp;" "&amp;$C389),
"sonst"))),
IF($D389="Genau",
           IF(COUNTIF(Dienstplan!P$6:P$55,$C389)=VLOOKUP($C389,Besetzung!$B$2:$I$51,Q$351+1,0),"","&lt;&gt;"&amp;VLOOKUP($C389,Besetzung!$B$2:$I$51,Q$351+1,0)&amp;" "&amp;$C389),
IF($D389="Mindestens",
           IF(COUNTIF(Dienstplan!P$6:P$55,$C389)&gt;=VLOOKUP($C389,Besetzung!$B$2:$I$51,Q$351+1,0),"","&lt;"&amp;VLOOKUP($C389,Besetzung!$B$2:$I$51,Q$351+1,0)&amp;" "&amp;$C389),
IF($D389="Höchstens",
           IF(COUNTIF(Dienstplan!P$6:P$55,$C389)&lt;=VLOOKUP($C389,Besetzung!$B$2:$I$51,Q$351+1,0),"","&gt;"&amp;VLOOKUP($C389,Besetzung!$B$2:$I$51,Q$351+1,0)&amp;" "&amp;$C389),
"sonst")))))</f>
        <v/>
      </c>
      <c r="R389" s="37" t="str">
        <f>IF($C389="","",
IF(R$352&lt;&gt;"",IF($D389="Genau",
           IF(COUNTIF(Dienstplan!Q$6:Q$55,$C389)=VLOOKUP($C389,Besetzung!$B$2:$I$51,$F$24,0),"","&lt;&gt;"&amp;VLOOKUP($C389,Besetzung!$B$2:$I$51,$F$24,0)&amp;" "&amp;$C389),
IF($D389="Mindestens",
           IF(COUNTIF(Dienstplan!Q$6:Q$55,$C389)&gt;=VLOOKUP($C389,Besetzung!$B$2:$I$51,$F$24,0),"","&lt;"&amp;VLOOKUP($C389,Besetzung!$B$2:$I$51,$F$24,0)&amp;" "&amp;$C389),
IF($D389="Höchstens",
           IF(COUNTIF(Dienstplan!Q$6:Q$55,$C389)&lt;=VLOOKUP($C389,Besetzung!$B$2:$I$51,$F$24,0),"","&gt;"&amp;VLOOKUP($C389,Besetzung!$B$2:$I$51,$F$24,0)&amp;" "&amp;$C389),
"sonst"))),
IF($D389="Genau",
           IF(COUNTIF(Dienstplan!Q$6:Q$55,$C389)=VLOOKUP($C389,Besetzung!$B$2:$I$51,R$351+1,0),"","&lt;&gt;"&amp;VLOOKUP($C389,Besetzung!$B$2:$I$51,R$351+1,0)&amp;" "&amp;$C389),
IF($D389="Mindestens",
           IF(COUNTIF(Dienstplan!Q$6:Q$55,$C389)&gt;=VLOOKUP($C389,Besetzung!$B$2:$I$51,R$351+1,0),"","&lt;"&amp;VLOOKUP($C389,Besetzung!$B$2:$I$51,R$351+1,0)&amp;" "&amp;$C389),
IF($D389="Höchstens",
           IF(COUNTIF(Dienstplan!Q$6:Q$55,$C389)&lt;=VLOOKUP($C389,Besetzung!$B$2:$I$51,R$351+1,0),"","&gt;"&amp;VLOOKUP($C389,Besetzung!$B$2:$I$51,R$351+1,0)&amp;" "&amp;$C389),
"sonst")))))</f>
        <v/>
      </c>
      <c r="S389" s="37" t="str">
        <f>IF($C389="","",
IF(S$352&lt;&gt;"",IF($D389="Genau",
           IF(COUNTIF(Dienstplan!R$6:R$55,$C389)=VLOOKUP($C389,Besetzung!$B$2:$I$51,$F$24,0),"","&lt;&gt;"&amp;VLOOKUP($C389,Besetzung!$B$2:$I$51,$F$24,0)&amp;" "&amp;$C389),
IF($D389="Mindestens",
           IF(COUNTIF(Dienstplan!R$6:R$55,$C389)&gt;=VLOOKUP($C389,Besetzung!$B$2:$I$51,$F$24,0),"","&lt;"&amp;VLOOKUP($C389,Besetzung!$B$2:$I$51,$F$24,0)&amp;" "&amp;$C389),
IF($D389="Höchstens",
           IF(COUNTIF(Dienstplan!R$6:R$55,$C389)&lt;=VLOOKUP($C389,Besetzung!$B$2:$I$51,$F$24,0),"","&gt;"&amp;VLOOKUP($C389,Besetzung!$B$2:$I$51,$F$24,0)&amp;" "&amp;$C389),
"sonst"))),
IF($D389="Genau",
           IF(COUNTIF(Dienstplan!R$6:R$55,$C389)=VLOOKUP($C389,Besetzung!$B$2:$I$51,S$351+1,0),"","&lt;&gt;"&amp;VLOOKUP($C389,Besetzung!$B$2:$I$51,S$351+1,0)&amp;" "&amp;$C389),
IF($D389="Mindestens",
           IF(COUNTIF(Dienstplan!R$6:R$55,$C389)&gt;=VLOOKUP($C389,Besetzung!$B$2:$I$51,S$351+1,0),"","&lt;"&amp;VLOOKUP($C389,Besetzung!$B$2:$I$51,S$351+1,0)&amp;" "&amp;$C389),
IF($D389="Höchstens",
           IF(COUNTIF(Dienstplan!R$6:R$55,$C389)&lt;=VLOOKUP($C389,Besetzung!$B$2:$I$51,S$351+1,0),"","&gt;"&amp;VLOOKUP($C389,Besetzung!$B$2:$I$51,S$351+1,0)&amp;" "&amp;$C389),
"sonst")))))</f>
        <v/>
      </c>
      <c r="T389" s="37" t="str">
        <f>IF($C389="","",
IF(T$352&lt;&gt;"",IF($D389="Genau",
           IF(COUNTIF(Dienstplan!S$6:S$55,$C389)=VLOOKUP($C389,Besetzung!$B$2:$I$51,$F$24,0),"","&lt;&gt;"&amp;VLOOKUP($C389,Besetzung!$B$2:$I$51,$F$24,0)&amp;" "&amp;$C389),
IF($D389="Mindestens",
           IF(COUNTIF(Dienstplan!S$6:S$55,$C389)&gt;=VLOOKUP($C389,Besetzung!$B$2:$I$51,$F$24,0),"","&lt;"&amp;VLOOKUP($C389,Besetzung!$B$2:$I$51,$F$24,0)&amp;" "&amp;$C389),
IF($D389="Höchstens",
           IF(COUNTIF(Dienstplan!S$6:S$55,$C389)&lt;=VLOOKUP($C389,Besetzung!$B$2:$I$51,$F$24,0),"","&gt;"&amp;VLOOKUP($C389,Besetzung!$B$2:$I$51,$F$24,0)&amp;" "&amp;$C389),
"sonst"))),
IF($D389="Genau",
           IF(COUNTIF(Dienstplan!S$6:S$55,$C389)=VLOOKUP($C389,Besetzung!$B$2:$I$51,T$351+1,0),"","&lt;&gt;"&amp;VLOOKUP($C389,Besetzung!$B$2:$I$51,T$351+1,0)&amp;" "&amp;$C389),
IF($D389="Mindestens",
           IF(COUNTIF(Dienstplan!S$6:S$55,$C389)&gt;=VLOOKUP($C389,Besetzung!$B$2:$I$51,T$351+1,0),"","&lt;"&amp;VLOOKUP($C389,Besetzung!$B$2:$I$51,T$351+1,0)&amp;" "&amp;$C389),
IF($D389="Höchstens",
           IF(COUNTIF(Dienstplan!S$6:S$55,$C389)&lt;=VLOOKUP($C389,Besetzung!$B$2:$I$51,T$351+1,0),"","&gt;"&amp;VLOOKUP($C389,Besetzung!$B$2:$I$51,T$351+1,0)&amp;" "&amp;$C389),
"sonst")))))</f>
        <v/>
      </c>
      <c r="U389" s="37" t="str">
        <f>IF($C389="","",
IF(U$352&lt;&gt;"",IF($D389="Genau",
           IF(COUNTIF(Dienstplan!T$6:T$55,$C389)=VLOOKUP($C389,Besetzung!$B$2:$I$51,$F$24,0),"","&lt;&gt;"&amp;VLOOKUP($C389,Besetzung!$B$2:$I$51,$F$24,0)&amp;" "&amp;$C389),
IF($D389="Mindestens",
           IF(COUNTIF(Dienstplan!T$6:T$55,$C389)&gt;=VLOOKUP($C389,Besetzung!$B$2:$I$51,$F$24,0),"","&lt;"&amp;VLOOKUP($C389,Besetzung!$B$2:$I$51,$F$24,0)&amp;" "&amp;$C389),
IF($D389="Höchstens",
           IF(COUNTIF(Dienstplan!T$6:T$55,$C389)&lt;=VLOOKUP($C389,Besetzung!$B$2:$I$51,$F$24,0),"","&gt;"&amp;VLOOKUP($C389,Besetzung!$B$2:$I$51,$F$24,0)&amp;" "&amp;$C389),
"sonst"))),
IF($D389="Genau",
           IF(COUNTIF(Dienstplan!T$6:T$55,$C389)=VLOOKUP($C389,Besetzung!$B$2:$I$51,U$351+1,0),"","&lt;&gt;"&amp;VLOOKUP($C389,Besetzung!$B$2:$I$51,U$351+1,0)&amp;" "&amp;$C389),
IF($D389="Mindestens",
           IF(COUNTIF(Dienstplan!T$6:T$55,$C389)&gt;=VLOOKUP($C389,Besetzung!$B$2:$I$51,U$351+1,0),"","&lt;"&amp;VLOOKUP($C389,Besetzung!$B$2:$I$51,U$351+1,0)&amp;" "&amp;$C389),
IF($D389="Höchstens",
           IF(COUNTIF(Dienstplan!T$6:T$55,$C389)&lt;=VLOOKUP($C389,Besetzung!$B$2:$I$51,U$351+1,0),"","&gt;"&amp;VLOOKUP($C389,Besetzung!$B$2:$I$51,U$351+1,0)&amp;" "&amp;$C389),
"sonst")))))</f>
        <v/>
      </c>
      <c r="V389" s="37" t="str">
        <f>IF($C389="","",
IF(V$352&lt;&gt;"",IF($D389="Genau",
           IF(COUNTIF(Dienstplan!U$6:U$55,$C389)=VLOOKUP($C389,Besetzung!$B$2:$I$51,$F$24,0),"","&lt;&gt;"&amp;VLOOKUP($C389,Besetzung!$B$2:$I$51,$F$24,0)&amp;" "&amp;$C389),
IF($D389="Mindestens",
           IF(COUNTIF(Dienstplan!U$6:U$55,$C389)&gt;=VLOOKUP($C389,Besetzung!$B$2:$I$51,$F$24,0),"","&lt;"&amp;VLOOKUP($C389,Besetzung!$B$2:$I$51,$F$24,0)&amp;" "&amp;$C389),
IF($D389="Höchstens",
           IF(COUNTIF(Dienstplan!U$6:U$55,$C389)&lt;=VLOOKUP($C389,Besetzung!$B$2:$I$51,$F$24,0),"","&gt;"&amp;VLOOKUP($C389,Besetzung!$B$2:$I$51,$F$24,0)&amp;" "&amp;$C389),
"sonst"))),
IF($D389="Genau",
           IF(COUNTIF(Dienstplan!U$6:U$55,$C389)=VLOOKUP($C389,Besetzung!$B$2:$I$51,V$351+1,0),"","&lt;&gt;"&amp;VLOOKUP($C389,Besetzung!$B$2:$I$51,V$351+1,0)&amp;" "&amp;$C389),
IF($D389="Mindestens",
           IF(COUNTIF(Dienstplan!U$6:U$55,$C389)&gt;=VLOOKUP($C389,Besetzung!$B$2:$I$51,V$351+1,0),"","&lt;"&amp;VLOOKUP($C389,Besetzung!$B$2:$I$51,V$351+1,0)&amp;" "&amp;$C389),
IF($D389="Höchstens",
           IF(COUNTIF(Dienstplan!U$6:U$55,$C389)&lt;=VLOOKUP($C389,Besetzung!$B$2:$I$51,V$351+1,0),"","&gt;"&amp;VLOOKUP($C389,Besetzung!$B$2:$I$51,V$351+1,0)&amp;" "&amp;$C389),
"sonst")))))</f>
        <v/>
      </c>
      <c r="W389" s="37" t="str">
        <f>IF($C389="","",
IF(W$352&lt;&gt;"",IF($D389="Genau",
           IF(COUNTIF(Dienstplan!V$6:V$55,$C389)=VLOOKUP($C389,Besetzung!$B$2:$I$51,$F$24,0),"","&lt;&gt;"&amp;VLOOKUP($C389,Besetzung!$B$2:$I$51,$F$24,0)&amp;" "&amp;$C389),
IF($D389="Mindestens",
           IF(COUNTIF(Dienstplan!V$6:V$55,$C389)&gt;=VLOOKUP($C389,Besetzung!$B$2:$I$51,$F$24,0),"","&lt;"&amp;VLOOKUP($C389,Besetzung!$B$2:$I$51,$F$24,0)&amp;" "&amp;$C389),
IF($D389="Höchstens",
           IF(COUNTIF(Dienstplan!V$6:V$55,$C389)&lt;=VLOOKUP($C389,Besetzung!$B$2:$I$51,$F$24,0),"","&gt;"&amp;VLOOKUP($C389,Besetzung!$B$2:$I$51,$F$24,0)&amp;" "&amp;$C389),
"sonst"))),
IF($D389="Genau",
           IF(COUNTIF(Dienstplan!V$6:V$55,$C389)=VLOOKUP($C389,Besetzung!$B$2:$I$51,W$351+1,0),"","&lt;&gt;"&amp;VLOOKUP($C389,Besetzung!$B$2:$I$51,W$351+1,0)&amp;" "&amp;$C389),
IF($D389="Mindestens",
           IF(COUNTIF(Dienstplan!V$6:V$55,$C389)&gt;=VLOOKUP($C389,Besetzung!$B$2:$I$51,W$351+1,0),"","&lt;"&amp;VLOOKUP($C389,Besetzung!$B$2:$I$51,W$351+1,0)&amp;" "&amp;$C389),
IF($D389="Höchstens",
           IF(COUNTIF(Dienstplan!V$6:V$55,$C389)&lt;=VLOOKUP($C389,Besetzung!$B$2:$I$51,W$351+1,0),"","&gt;"&amp;VLOOKUP($C389,Besetzung!$B$2:$I$51,W$351+1,0)&amp;" "&amp;$C389),
"sonst")))))</f>
        <v/>
      </c>
      <c r="X389" s="37" t="str">
        <f>IF($C389="","",
IF(X$352&lt;&gt;"",IF($D389="Genau",
           IF(COUNTIF(Dienstplan!W$6:W$55,$C389)=VLOOKUP($C389,Besetzung!$B$2:$I$51,$F$24,0),"","&lt;&gt;"&amp;VLOOKUP($C389,Besetzung!$B$2:$I$51,$F$24,0)&amp;" "&amp;$C389),
IF($D389="Mindestens",
           IF(COUNTIF(Dienstplan!W$6:W$55,$C389)&gt;=VLOOKUP($C389,Besetzung!$B$2:$I$51,$F$24,0),"","&lt;"&amp;VLOOKUP($C389,Besetzung!$B$2:$I$51,$F$24,0)&amp;" "&amp;$C389),
IF($D389="Höchstens",
           IF(COUNTIF(Dienstplan!W$6:W$55,$C389)&lt;=VLOOKUP($C389,Besetzung!$B$2:$I$51,$F$24,0),"","&gt;"&amp;VLOOKUP($C389,Besetzung!$B$2:$I$51,$F$24,0)&amp;" "&amp;$C389),
"sonst"))),
IF($D389="Genau",
           IF(COUNTIF(Dienstplan!W$6:W$55,$C389)=VLOOKUP($C389,Besetzung!$B$2:$I$51,X$351+1,0),"","&lt;&gt;"&amp;VLOOKUP($C389,Besetzung!$B$2:$I$51,X$351+1,0)&amp;" "&amp;$C389),
IF($D389="Mindestens",
           IF(COUNTIF(Dienstplan!W$6:W$55,$C389)&gt;=VLOOKUP($C389,Besetzung!$B$2:$I$51,X$351+1,0),"","&lt;"&amp;VLOOKUP($C389,Besetzung!$B$2:$I$51,X$351+1,0)&amp;" "&amp;$C389),
IF($D389="Höchstens",
           IF(COUNTIF(Dienstplan!W$6:W$55,$C389)&lt;=VLOOKUP($C389,Besetzung!$B$2:$I$51,X$351+1,0),"","&gt;"&amp;VLOOKUP($C389,Besetzung!$B$2:$I$51,X$351+1,0)&amp;" "&amp;$C389),
"sonst")))))</f>
        <v/>
      </c>
      <c r="Y389" s="37" t="str">
        <f>IF($C389="","",
IF(Y$352&lt;&gt;"",IF($D389="Genau",
           IF(COUNTIF(Dienstplan!X$6:X$55,$C389)=VLOOKUP($C389,Besetzung!$B$2:$I$51,$F$24,0),"","&lt;&gt;"&amp;VLOOKUP($C389,Besetzung!$B$2:$I$51,$F$24,0)&amp;" "&amp;$C389),
IF($D389="Mindestens",
           IF(COUNTIF(Dienstplan!X$6:X$55,$C389)&gt;=VLOOKUP($C389,Besetzung!$B$2:$I$51,$F$24,0),"","&lt;"&amp;VLOOKUP($C389,Besetzung!$B$2:$I$51,$F$24,0)&amp;" "&amp;$C389),
IF($D389="Höchstens",
           IF(COUNTIF(Dienstplan!X$6:X$55,$C389)&lt;=VLOOKUP($C389,Besetzung!$B$2:$I$51,$F$24,0),"","&gt;"&amp;VLOOKUP($C389,Besetzung!$B$2:$I$51,$F$24,0)&amp;" "&amp;$C389),
"sonst"))),
IF($D389="Genau",
           IF(COUNTIF(Dienstplan!X$6:X$55,$C389)=VLOOKUP($C389,Besetzung!$B$2:$I$51,Y$351+1,0),"","&lt;&gt;"&amp;VLOOKUP($C389,Besetzung!$B$2:$I$51,Y$351+1,0)&amp;" "&amp;$C389),
IF($D389="Mindestens",
           IF(COUNTIF(Dienstplan!X$6:X$55,$C389)&gt;=VLOOKUP($C389,Besetzung!$B$2:$I$51,Y$351+1,0),"","&lt;"&amp;VLOOKUP($C389,Besetzung!$B$2:$I$51,Y$351+1,0)&amp;" "&amp;$C389),
IF($D389="Höchstens",
           IF(COUNTIF(Dienstplan!X$6:X$55,$C389)&lt;=VLOOKUP($C389,Besetzung!$B$2:$I$51,Y$351+1,0),"","&gt;"&amp;VLOOKUP($C389,Besetzung!$B$2:$I$51,Y$351+1,0)&amp;" "&amp;$C389),
"sonst")))))</f>
        <v/>
      </c>
      <c r="Z389" s="37" t="str">
        <f>IF($C389="","",
IF(Z$352&lt;&gt;"",IF($D389="Genau",
           IF(COUNTIF(Dienstplan!Y$6:Y$55,$C389)=VLOOKUP($C389,Besetzung!$B$2:$I$51,$F$24,0),"","&lt;&gt;"&amp;VLOOKUP($C389,Besetzung!$B$2:$I$51,$F$24,0)&amp;" "&amp;$C389),
IF($D389="Mindestens",
           IF(COUNTIF(Dienstplan!Y$6:Y$55,$C389)&gt;=VLOOKUP($C389,Besetzung!$B$2:$I$51,$F$24,0),"","&lt;"&amp;VLOOKUP($C389,Besetzung!$B$2:$I$51,$F$24,0)&amp;" "&amp;$C389),
IF($D389="Höchstens",
           IF(COUNTIF(Dienstplan!Y$6:Y$55,$C389)&lt;=VLOOKUP($C389,Besetzung!$B$2:$I$51,$F$24,0),"","&gt;"&amp;VLOOKUP($C389,Besetzung!$B$2:$I$51,$F$24,0)&amp;" "&amp;$C389),
"sonst"))),
IF($D389="Genau",
           IF(COUNTIF(Dienstplan!Y$6:Y$55,$C389)=VLOOKUP($C389,Besetzung!$B$2:$I$51,Z$351+1,0),"","&lt;&gt;"&amp;VLOOKUP($C389,Besetzung!$B$2:$I$51,Z$351+1,0)&amp;" "&amp;$C389),
IF($D389="Mindestens",
           IF(COUNTIF(Dienstplan!Y$6:Y$55,$C389)&gt;=VLOOKUP($C389,Besetzung!$B$2:$I$51,Z$351+1,0),"","&lt;"&amp;VLOOKUP($C389,Besetzung!$B$2:$I$51,Z$351+1,0)&amp;" "&amp;$C389),
IF($D389="Höchstens",
           IF(COUNTIF(Dienstplan!Y$6:Y$55,$C389)&lt;=VLOOKUP($C389,Besetzung!$B$2:$I$51,Z$351+1,0),"","&gt;"&amp;VLOOKUP($C389,Besetzung!$B$2:$I$51,Z$351+1,0)&amp;" "&amp;$C389),
"sonst")))))</f>
        <v/>
      </c>
      <c r="AA389" s="37" t="str">
        <f>IF($C389="","",
IF(AA$352&lt;&gt;"",IF($D389="Genau",
           IF(COUNTIF(Dienstplan!Z$6:Z$55,$C389)=VLOOKUP($C389,Besetzung!$B$2:$I$51,$F$24,0),"","&lt;&gt;"&amp;VLOOKUP($C389,Besetzung!$B$2:$I$51,$F$24,0)&amp;" "&amp;$C389),
IF($D389="Mindestens",
           IF(COUNTIF(Dienstplan!Z$6:Z$55,$C389)&gt;=VLOOKUP($C389,Besetzung!$B$2:$I$51,$F$24,0),"","&lt;"&amp;VLOOKUP($C389,Besetzung!$B$2:$I$51,$F$24,0)&amp;" "&amp;$C389),
IF($D389="Höchstens",
           IF(COUNTIF(Dienstplan!Z$6:Z$55,$C389)&lt;=VLOOKUP($C389,Besetzung!$B$2:$I$51,$F$24,0),"","&gt;"&amp;VLOOKUP($C389,Besetzung!$B$2:$I$51,$F$24,0)&amp;" "&amp;$C389),
"sonst"))),
IF($D389="Genau",
           IF(COUNTIF(Dienstplan!Z$6:Z$55,$C389)=VLOOKUP($C389,Besetzung!$B$2:$I$51,AA$351+1,0),"","&lt;&gt;"&amp;VLOOKUP($C389,Besetzung!$B$2:$I$51,AA$351+1,0)&amp;" "&amp;$C389),
IF($D389="Mindestens",
           IF(COUNTIF(Dienstplan!Z$6:Z$55,$C389)&gt;=VLOOKUP($C389,Besetzung!$B$2:$I$51,AA$351+1,0),"","&lt;"&amp;VLOOKUP($C389,Besetzung!$B$2:$I$51,AA$351+1,0)&amp;" "&amp;$C389),
IF($D389="Höchstens",
           IF(COUNTIF(Dienstplan!Z$6:Z$55,$C389)&lt;=VLOOKUP($C389,Besetzung!$B$2:$I$51,AA$351+1,0),"","&gt;"&amp;VLOOKUP($C389,Besetzung!$B$2:$I$51,AA$351+1,0)&amp;" "&amp;$C389),
"sonst")))))</f>
        <v/>
      </c>
      <c r="AB389" s="37" t="str">
        <f>IF($C389="","",
IF(AB$352&lt;&gt;"",IF($D389="Genau",
           IF(COUNTIF(Dienstplan!AA$6:AA$55,$C389)=VLOOKUP($C389,Besetzung!$B$2:$I$51,$F$24,0),"","&lt;&gt;"&amp;VLOOKUP($C389,Besetzung!$B$2:$I$51,$F$24,0)&amp;" "&amp;$C389),
IF($D389="Mindestens",
           IF(COUNTIF(Dienstplan!AA$6:AA$55,$C389)&gt;=VLOOKUP($C389,Besetzung!$B$2:$I$51,$F$24,0),"","&lt;"&amp;VLOOKUP($C389,Besetzung!$B$2:$I$51,$F$24,0)&amp;" "&amp;$C389),
IF($D389="Höchstens",
           IF(COUNTIF(Dienstplan!AA$6:AA$55,$C389)&lt;=VLOOKUP($C389,Besetzung!$B$2:$I$51,$F$24,0),"","&gt;"&amp;VLOOKUP($C389,Besetzung!$B$2:$I$51,$F$24,0)&amp;" "&amp;$C389),
"sonst"))),
IF($D389="Genau",
           IF(COUNTIF(Dienstplan!AA$6:AA$55,$C389)=VLOOKUP($C389,Besetzung!$B$2:$I$51,AB$351+1,0),"","&lt;&gt;"&amp;VLOOKUP($C389,Besetzung!$B$2:$I$51,AB$351+1,0)&amp;" "&amp;$C389),
IF($D389="Mindestens",
           IF(COUNTIF(Dienstplan!AA$6:AA$55,$C389)&gt;=VLOOKUP($C389,Besetzung!$B$2:$I$51,AB$351+1,0),"","&lt;"&amp;VLOOKUP($C389,Besetzung!$B$2:$I$51,AB$351+1,0)&amp;" "&amp;$C389),
IF($D389="Höchstens",
           IF(COUNTIF(Dienstplan!AA$6:AA$55,$C389)&lt;=VLOOKUP($C389,Besetzung!$B$2:$I$51,AB$351+1,0),"","&gt;"&amp;VLOOKUP($C389,Besetzung!$B$2:$I$51,AB$351+1,0)&amp;" "&amp;$C389),
"sonst")))))</f>
        <v/>
      </c>
      <c r="AC389" s="37" t="str">
        <f>IF($C389="","",
IF(AC$352&lt;&gt;"",IF($D389="Genau",
           IF(COUNTIF(Dienstplan!AB$6:AB$55,$C389)=VLOOKUP($C389,Besetzung!$B$2:$I$51,$F$24,0),"","&lt;&gt;"&amp;VLOOKUP($C389,Besetzung!$B$2:$I$51,$F$24,0)&amp;" "&amp;$C389),
IF($D389="Mindestens",
           IF(COUNTIF(Dienstplan!AB$6:AB$55,$C389)&gt;=VLOOKUP($C389,Besetzung!$B$2:$I$51,$F$24,0),"","&lt;"&amp;VLOOKUP($C389,Besetzung!$B$2:$I$51,$F$24,0)&amp;" "&amp;$C389),
IF($D389="Höchstens",
           IF(COUNTIF(Dienstplan!AB$6:AB$55,$C389)&lt;=VLOOKUP($C389,Besetzung!$B$2:$I$51,$F$24,0),"","&gt;"&amp;VLOOKUP($C389,Besetzung!$B$2:$I$51,$F$24,0)&amp;" "&amp;$C389),
"sonst"))),
IF($D389="Genau",
           IF(COUNTIF(Dienstplan!AB$6:AB$55,$C389)=VLOOKUP($C389,Besetzung!$B$2:$I$51,AC$351+1,0),"","&lt;&gt;"&amp;VLOOKUP($C389,Besetzung!$B$2:$I$51,AC$351+1,0)&amp;" "&amp;$C389),
IF($D389="Mindestens",
           IF(COUNTIF(Dienstplan!AB$6:AB$55,$C389)&gt;=VLOOKUP($C389,Besetzung!$B$2:$I$51,AC$351+1,0),"","&lt;"&amp;VLOOKUP($C389,Besetzung!$B$2:$I$51,AC$351+1,0)&amp;" "&amp;$C389),
IF($D389="Höchstens",
           IF(COUNTIF(Dienstplan!AB$6:AB$55,$C389)&lt;=VLOOKUP($C389,Besetzung!$B$2:$I$51,AC$351+1,0),"","&gt;"&amp;VLOOKUP($C389,Besetzung!$B$2:$I$51,AC$351+1,0)&amp;" "&amp;$C389),
"sonst")))))</f>
        <v/>
      </c>
      <c r="AD389" s="37" t="str">
        <f>IF($C389="","",
IF(AD$352&lt;&gt;"",IF($D389="Genau",
           IF(COUNTIF(Dienstplan!AC$6:AC$55,$C389)=VLOOKUP($C389,Besetzung!$B$2:$I$51,$F$24,0),"","&lt;&gt;"&amp;VLOOKUP($C389,Besetzung!$B$2:$I$51,$F$24,0)&amp;" "&amp;$C389),
IF($D389="Mindestens",
           IF(COUNTIF(Dienstplan!AC$6:AC$55,$C389)&gt;=VLOOKUP($C389,Besetzung!$B$2:$I$51,$F$24,0),"","&lt;"&amp;VLOOKUP($C389,Besetzung!$B$2:$I$51,$F$24,0)&amp;" "&amp;$C389),
IF($D389="Höchstens",
           IF(COUNTIF(Dienstplan!AC$6:AC$55,$C389)&lt;=VLOOKUP($C389,Besetzung!$B$2:$I$51,$F$24,0),"","&gt;"&amp;VLOOKUP($C389,Besetzung!$B$2:$I$51,$F$24,0)&amp;" "&amp;$C389),
"sonst"))),
IF($D389="Genau",
           IF(COUNTIF(Dienstplan!AC$6:AC$55,$C389)=VLOOKUP($C389,Besetzung!$B$2:$I$51,AD$351+1,0),"","&lt;&gt;"&amp;VLOOKUP($C389,Besetzung!$B$2:$I$51,AD$351+1,0)&amp;" "&amp;$C389),
IF($D389="Mindestens",
           IF(COUNTIF(Dienstplan!AC$6:AC$55,$C389)&gt;=VLOOKUP($C389,Besetzung!$B$2:$I$51,AD$351+1,0),"","&lt;"&amp;VLOOKUP($C389,Besetzung!$B$2:$I$51,AD$351+1,0)&amp;" "&amp;$C389),
IF($D389="Höchstens",
           IF(COUNTIF(Dienstplan!AC$6:AC$55,$C389)&lt;=VLOOKUP($C389,Besetzung!$B$2:$I$51,AD$351+1,0),"","&gt;"&amp;VLOOKUP($C389,Besetzung!$B$2:$I$51,AD$351+1,0)&amp;" "&amp;$C389),
"sonst")))))</f>
        <v/>
      </c>
      <c r="AE389" s="37" t="str">
        <f>IF($C389="","",
IF(AE$352&lt;&gt;"",IF($D389="Genau",
           IF(COUNTIF(Dienstplan!AD$6:AD$55,$C389)=VLOOKUP($C389,Besetzung!$B$2:$I$51,$F$24,0),"","&lt;&gt;"&amp;VLOOKUP($C389,Besetzung!$B$2:$I$51,$F$24,0)&amp;" "&amp;$C389),
IF($D389="Mindestens",
           IF(COUNTIF(Dienstplan!AD$6:AD$55,$C389)&gt;=VLOOKUP($C389,Besetzung!$B$2:$I$51,$F$24,0),"","&lt;"&amp;VLOOKUP($C389,Besetzung!$B$2:$I$51,$F$24,0)&amp;" "&amp;$C389),
IF($D389="Höchstens",
           IF(COUNTIF(Dienstplan!AD$6:AD$55,$C389)&lt;=VLOOKUP($C389,Besetzung!$B$2:$I$51,$F$24,0),"","&gt;"&amp;VLOOKUP($C389,Besetzung!$B$2:$I$51,$F$24,0)&amp;" "&amp;$C389),
"sonst"))),
IF($D389="Genau",
           IF(COUNTIF(Dienstplan!AD$6:AD$55,$C389)=VLOOKUP($C389,Besetzung!$B$2:$I$51,AE$351+1,0),"","&lt;&gt;"&amp;VLOOKUP($C389,Besetzung!$B$2:$I$51,AE$351+1,0)&amp;" "&amp;$C389),
IF($D389="Mindestens",
           IF(COUNTIF(Dienstplan!AD$6:AD$55,$C389)&gt;=VLOOKUP($C389,Besetzung!$B$2:$I$51,AE$351+1,0),"","&lt;"&amp;VLOOKUP($C389,Besetzung!$B$2:$I$51,AE$351+1,0)&amp;" "&amp;$C389),
IF($D389="Höchstens",
           IF(COUNTIF(Dienstplan!AD$6:AD$55,$C389)&lt;=VLOOKUP($C389,Besetzung!$B$2:$I$51,AE$351+1,0),"","&gt;"&amp;VLOOKUP($C389,Besetzung!$B$2:$I$51,AE$351+1,0)&amp;" "&amp;$C389),
"sonst")))))</f>
        <v/>
      </c>
      <c r="AF389" s="37" t="str">
        <f>IF($C389="","",
IF(AF$352&lt;&gt;"",IF($D389="Genau",
           IF(COUNTIF(Dienstplan!AE$6:AE$55,$C389)=VLOOKUP($C389,Besetzung!$B$2:$I$51,$F$24,0),"","&lt;&gt;"&amp;VLOOKUP($C389,Besetzung!$B$2:$I$51,$F$24,0)&amp;" "&amp;$C389),
IF($D389="Mindestens",
           IF(COUNTIF(Dienstplan!AE$6:AE$55,$C389)&gt;=VLOOKUP($C389,Besetzung!$B$2:$I$51,$F$24,0),"","&lt;"&amp;VLOOKUP($C389,Besetzung!$B$2:$I$51,$F$24,0)&amp;" "&amp;$C389),
IF($D389="Höchstens",
           IF(COUNTIF(Dienstplan!AE$6:AE$55,$C389)&lt;=VLOOKUP($C389,Besetzung!$B$2:$I$51,$F$24,0),"","&gt;"&amp;VLOOKUP($C389,Besetzung!$B$2:$I$51,$F$24,0)&amp;" "&amp;$C389),
"sonst"))),
IF($D389="Genau",
           IF(COUNTIF(Dienstplan!AE$6:AE$55,$C389)=VLOOKUP($C389,Besetzung!$B$2:$I$51,AF$351+1,0),"","&lt;&gt;"&amp;VLOOKUP($C389,Besetzung!$B$2:$I$51,AF$351+1,0)&amp;" "&amp;$C389),
IF($D389="Mindestens",
           IF(COUNTIF(Dienstplan!AE$6:AE$55,$C389)&gt;=VLOOKUP($C389,Besetzung!$B$2:$I$51,AF$351+1,0),"","&lt;"&amp;VLOOKUP($C389,Besetzung!$B$2:$I$51,AF$351+1,0)&amp;" "&amp;$C389),
IF($D389="Höchstens",
           IF(COUNTIF(Dienstplan!AE$6:AE$55,$C389)&lt;=VLOOKUP($C389,Besetzung!$B$2:$I$51,AF$351+1,0),"","&gt;"&amp;VLOOKUP($C389,Besetzung!$B$2:$I$51,AF$351+1,0)&amp;" "&amp;$C389),
"sonst")))))</f>
        <v/>
      </c>
      <c r="AG389" s="37" t="str">
        <f>IF($C389="","",
IF(AG$352&lt;&gt;"",IF($D389="Genau",
           IF(COUNTIF(Dienstplan!AF$6:AF$55,$C389)=VLOOKUP($C389,Besetzung!$B$2:$I$51,$F$24,0),"","&lt;&gt;"&amp;VLOOKUP($C389,Besetzung!$B$2:$I$51,$F$24,0)&amp;" "&amp;$C389),
IF($D389="Mindestens",
           IF(COUNTIF(Dienstplan!AF$6:AF$55,$C389)&gt;=VLOOKUP($C389,Besetzung!$B$2:$I$51,$F$24,0),"","&lt;"&amp;VLOOKUP($C389,Besetzung!$B$2:$I$51,$F$24,0)&amp;" "&amp;$C389),
IF($D389="Höchstens",
           IF(COUNTIF(Dienstplan!AF$6:AF$55,$C389)&lt;=VLOOKUP($C389,Besetzung!$B$2:$I$51,$F$24,0),"","&gt;"&amp;VLOOKUP($C389,Besetzung!$B$2:$I$51,$F$24,0)&amp;" "&amp;$C389),
"sonst"))),
IF($D389="Genau",
           IF(COUNTIF(Dienstplan!AF$6:AF$55,$C389)=VLOOKUP($C389,Besetzung!$B$2:$I$51,AG$351+1,0),"","&lt;&gt;"&amp;VLOOKUP($C389,Besetzung!$B$2:$I$51,AG$351+1,0)&amp;" "&amp;$C389),
IF($D389="Mindestens",
           IF(COUNTIF(Dienstplan!AF$6:AF$55,$C389)&gt;=VLOOKUP($C389,Besetzung!$B$2:$I$51,AG$351+1,0),"","&lt;"&amp;VLOOKUP($C389,Besetzung!$B$2:$I$51,AG$351+1,0)&amp;" "&amp;$C389),
IF($D389="Höchstens",
           IF(COUNTIF(Dienstplan!AF$6:AF$55,$C389)&lt;=VLOOKUP($C389,Besetzung!$B$2:$I$51,AG$351+1,0),"","&gt;"&amp;VLOOKUP($C389,Besetzung!$B$2:$I$51,AG$351+1,0)&amp;" "&amp;$C389),
"sonst")))))</f>
        <v/>
      </c>
      <c r="AH389" s="37" t="str">
        <f>IF($C389="","",
IF(AH$352&lt;&gt;"",IF($D389="Genau",
           IF(COUNTIF(Dienstplan!AG$6:AG$55,$C389)=VLOOKUP($C389,Besetzung!$B$2:$I$51,$F$24,0),"","&lt;&gt;"&amp;VLOOKUP($C389,Besetzung!$B$2:$I$51,$F$24,0)&amp;" "&amp;$C389),
IF($D389="Mindestens",
           IF(COUNTIF(Dienstplan!AG$6:AG$55,$C389)&gt;=VLOOKUP($C389,Besetzung!$B$2:$I$51,$F$24,0),"","&lt;"&amp;VLOOKUP($C389,Besetzung!$B$2:$I$51,$F$24,0)&amp;" "&amp;$C389),
IF($D389="Höchstens",
           IF(COUNTIF(Dienstplan!AG$6:AG$55,$C389)&lt;=VLOOKUP($C389,Besetzung!$B$2:$I$51,$F$24,0),"","&gt;"&amp;VLOOKUP($C389,Besetzung!$B$2:$I$51,$F$24,0)&amp;" "&amp;$C389),
"sonst"))),
IF($D389="Genau",
           IF(COUNTIF(Dienstplan!AG$6:AG$55,$C389)=VLOOKUP($C389,Besetzung!$B$2:$I$51,AH$351+1,0),"","&lt;&gt;"&amp;VLOOKUP($C389,Besetzung!$B$2:$I$51,AH$351+1,0)&amp;" "&amp;$C389),
IF($D389="Mindestens",
           IF(COUNTIF(Dienstplan!AG$6:AG$55,$C389)&gt;=VLOOKUP($C389,Besetzung!$B$2:$I$51,AH$351+1,0),"","&lt;"&amp;VLOOKUP($C389,Besetzung!$B$2:$I$51,AH$351+1,0)&amp;" "&amp;$C389),
IF($D389="Höchstens",
           IF(COUNTIF(Dienstplan!AG$6:AG$55,$C389)&lt;=VLOOKUP($C389,Besetzung!$B$2:$I$51,AH$351+1,0),"","&gt;"&amp;VLOOKUP($C389,Besetzung!$B$2:$I$51,AH$351+1,0)&amp;" "&amp;$C389),
"sonst")))))</f>
        <v/>
      </c>
      <c r="AI389" s="37" t="str">
        <f>IF($C389="","",
IF(AI$352&lt;&gt;"",IF($D389="Genau",
           IF(COUNTIF(Dienstplan!AH$6:AH$55,$C389)=VLOOKUP($C389,Besetzung!$B$2:$I$51,$F$24,0),"","&lt;&gt;"&amp;VLOOKUP($C389,Besetzung!$B$2:$I$51,$F$24,0)&amp;" "&amp;$C389),
IF($D389="Mindestens",
           IF(COUNTIF(Dienstplan!AH$6:AH$55,$C389)&gt;=VLOOKUP($C389,Besetzung!$B$2:$I$51,$F$24,0),"","&lt;"&amp;VLOOKUP($C389,Besetzung!$B$2:$I$51,$F$24,0)&amp;" "&amp;$C389),
IF($D389="Höchstens",
           IF(COUNTIF(Dienstplan!AH$6:AH$55,$C389)&lt;=VLOOKUP($C389,Besetzung!$B$2:$I$51,$F$24,0),"","&gt;"&amp;VLOOKUP($C389,Besetzung!$B$2:$I$51,$F$24,0)&amp;" "&amp;$C389),
"sonst"))),
IF($D389="Genau",
           IF(COUNTIF(Dienstplan!AH$6:AH$55,$C389)=VLOOKUP($C389,Besetzung!$B$2:$I$51,AI$351+1,0),"","&lt;&gt;"&amp;VLOOKUP($C389,Besetzung!$B$2:$I$51,AI$351+1,0)&amp;" "&amp;$C389),
IF($D389="Mindestens",
           IF(COUNTIF(Dienstplan!AH$6:AH$55,$C389)&gt;=VLOOKUP($C389,Besetzung!$B$2:$I$51,AI$351+1,0),"","&lt;"&amp;VLOOKUP($C389,Besetzung!$B$2:$I$51,AI$351+1,0)&amp;" "&amp;$C389),
IF($D389="Höchstens",
           IF(COUNTIF(Dienstplan!AH$6:AH$55,$C389)&lt;=VLOOKUP($C389,Besetzung!$B$2:$I$51,AI$351+1,0),"","&gt;"&amp;VLOOKUP($C389,Besetzung!$B$2:$I$51,AI$351+1,0)&amp;" "&amp;$C389),
"sonst")))))</f>
        <v/>
      </c>
      <c r="AJ389" s="37" t="str">
        <f>IF($C389="","",
IF(AJ$352&lt;&gt;"",IF($D389="Genau",
           IF(COUNTIF(Dienstplan!AI$6:AI$55,$C389)=VLOOKUP($C389,Besetzung!$B$2:$I$51,$F$24,0),"","&lt;&gt;"&amp;VLOOKUP($C389,Besetzung!$B$2:$I$51,$F$24,0)&amp;" "&amp;$C389),
IF($D389="Mindestens",
           IF(COUNTIF(Dienstplan!AI$6:AI$55,$C389)&gt;=VLOOKUP($C389,Besetzung!$B$2:$I$51,$F$24,0),"","&lt;"&amp;VLOOKUP($C389,Besetzung!$B$2:$I$51,$F$24,0)&amp;" "&amp;$C389),
IF($D389="Höchstens",
           IF(COUNTIF(Dienstplan!AI$6:AI$55,$C389)&lt;=VLOOKUP($C389,Besetzung!$B$2:$I$51,$F$24,0),"","&gt;"&amp;VLOOKUP($C389,Besetzung!$B$2:$I$51,$F$24,0)&amp;" "&amp;$C389),
"sonst"))),
IF($D389="Genau",
           IF(COUNTIF(Dienstplan!AI$6:AI$55,$C389)=VLOOKUP($C389,Besetzung!$B$2:$I$51,AJ$351+1,0),"","&lt;&gt;"&amp;VLOOKUP($C389,Besetzung!$B$2:$I$51,AJ$351+1,0)&amp;" "&amp;$C389),
IF($D389="Mindestens",
           IF(COUNTIF(Dienstplan!AI$6:AI$55,$C389)&gt;=VLOOKUP($C389,Besetzung!$B$2:$I$51,AJ$351+1,0),"","&lt;"&amp;VLOOKUP($C389,Besetzung!$B$2:$I$51,AJ$351+1,0)&amp;" "&amp;$C389),
IF($D389="Höchstens",
           IF(COUNTIF(Dienstplan!AI$6:AI$55,$C389)&lt;=VLOOKUP($C389,Besetzung!$B$2:$I$51,AJ$351+1,0),"","&gt;"&amp;VLOOKUP($C389,Besetzung!$B$2:$I$51,AJ$351+1,0)&amp;" "&amp;$C389),
"sonst")))))</f>
        <v/>
      </c>
      <c r="AK389" s="32" t="str">
        <f>IF($C389="","",
IF(AK$352&lt;&gt;"",IF($D389="Genau",
           IF(COUNTIF(Dienstplan!AJ$6:AJ$55,$C389)=VLOOKUP($C389,Besetzung!$B$2:$I$51,$F$24,0),"","&lt;&gt;"&amp;VLOOKUP($C389,Besetzung!$B$2:$I$51,$F$24,0)&amp;" "&amp;$C389),
IF($D389="Mindestens",
           IF(COUNTIF(Dienstplan!AJ$6:AJ$55,$C389)&gt;=VLOOKUP($C389,Besetzung!$B$2:$I$51,$F$24,0),"","&lt;"&amp;VLOOKUP($C389,Besetzung!$B$2:$I$51,$F$24,0)&amp;" "&amp;$C389),
IF($D389="Höchstens",
           IF(COUNTIF(Dienstplan!AJ$6:AJ$55,$C389)&lt;=VLOOKUP($C389,Besetzung!$B$2:$I$51,$F$24,0),"","&gt;"&amp;VLOOKUP($C389,Besetzung!$B$2:$I$51,$F$24,0)&amp;" "&amp;$C389),
"sonst"))),
IF($D389="Genau",
           IF(COUNTIF(Dienstplan!AJ$6:AJ$55,$C389)=VLOOKUP($C389,Besetzung!$B$2:$I$51,AK$351+1,0),"","&lt;&gt;"&amp;VLOOKUP($C389,Besetzung!$B$2:$I$51,AK$351+1,0)&amp;" "&amp;$C389),
IF($D389="Mindestens",
           IF(COUNTIF(Dienstplan!AJ$6:AJ$55,$C389)&gt;=VLOOKUP($C389,Besetzung!$B$2:$I$51,AK$351+1,0),"","&lt;"&amp;VLOOKUP($C389,Besetzung!$B$2:$I$51,AK$351+1,0)&amp;" "&amp;$C389),
IF($D389="Höchstens",
           IF(COUNTIF(Dienstplan!AJ$6:AJ$55,$C389)&lt;=VLOOKUP($C389,Besetzung!$B$2:$I$51,AK$351+1,0),"","&gt;"&amp;VLOOKUP($C389,Besetzung!$B$2:$I$51,AK$351+1,0)&amp;" "&amp;$C389),
"sonst")))))</f>
        <v/>
      </c>
    </row>
    <row r="390" spans="1:37" x14ac:dyDescent="0.25">
      <c r="A390" s="82" t="str">
        <f>IF(Feiertage!D240&lt;&gt;"",Feiertage!B240,"")</f>
        <v/>
      </c>
      <c r="C390" s="31" t="str">
        <f>Besetzung!B38</f>
        <v/>
      </c>
      <c r="D390">
        <f>Besetzung!J38</f>
        <v>0</v>
      </c>
      <c r="G390" s="31" t="str">
        <f>IF($C390="","",
IF(G$352&lt;&gt;"",IF($D390="Genau",
           IF(COUNTIF(Dienstplan!F$6:F$55,$C390)=VLOOKUP($C390,Besetzung!$B$2:$I$51,$F$24,0),"","&lt;&gt;"&amp;VLOOKUP($C390,Besetzung!$B$2:$I$51,$F$24,0)&amp;" "&amp;$C390),
IF($D390="Mindestens",
           IF(COUNTIF(Dienstplan!F$6:F$55,$C390)&gt;=VLOOKUP($C390,Besetzung!$B$2:$I$51,$F$24,0),"","&lt;"&amp;VLOOKUP($C390,Besetzung!$B$2:$I$51,$F$24,0)&amp;" "&amp;$C390),
IF($D390="Höchstens",
           IF(COUNTIF(Dienstplan!F$6:F$55,$C390)&lt;=VLOOKUP($C390,Besetzung!$B$2:$I$51,$F$24,0),"","&gt;"&amp;VLOOKUP($C390,Besetzung!$B$2:$I$51,$F$24,0)&amp;" "&amp;$C390),
"sonst"))),
IF($D390="Genau",
           IF(COUNTIF(Dienstplan!F$6:F$55,$C390)=VLOOKUP($C390,Besetzung!$B$2:$I$51,G$351+1,0),"","&lt;&gt;"&amp;VLOOKUP($C390,Besetzung!$B$2:$I$51,G$351+1,0)&amp;" "&amp;$C390),
IF($D390="Mindestens",
           IF(COUNTIF(Dienstplan!F$6:F$55,$C390)&gt;=VLOOKUP($C390,Besetzung!$B$2:$I$51,G$351+1,0),"","&lt;"&amp;VLOOKUP($C390,Besetzung!$B$2:$I$51,G$351+1,0)&amp;" "&amp;$C390),
IF($D390="Höchstens",
           IF(COUNTIF(Dienstplan!F$6:F$55,$C390)&lt;=VLOOKUP($C390,Besetzung!$B$2:$I$51,G$351+1,0),"","&gt;"&amp;VLOOKUP($C390,Besetzung!$B$2:$I$51,G$351+1,0)&amp;" "&amp;$C390),
"sonst")))))</f>
        <v/>
      </c>
      <c r="H390" s="37" t="str">
        <f>IF($C390="","",
IF(H$352&lt;&gt;"",IF($D390="Genau",
           IF(COUNTIF(Dienstplan!G$6:G$55,$C390)=VLOOKUP($C390,Besetzung!$B$2:$I$51,$F$24,0),"","&lt;&gt;"&amp;VLOOKUP($C390,Besetzung!$B$2:$I$51,$F$24,0)&amp;" "&amp;$C390),
IF($D390="Mindestens",
           IF(COUNTIF(Dienstplan!G$6:G$55,$C390)&gt;=VLOOKUP($C390,Besetzung!$B$2:$I$51,$F$24,0),"","&lt;"&amp;VLOOKUP($C390,Besetzung!$B$2:$I$51,$F$24,0)&amp;" "&amp;$C390),
IF($D390="Höchstens",
           IF(COUNTIF(Dienstplan!G$6:G$55,$C390)&lt;=VLOOKUP($C390,Besetzung!$B$2:$I$51,$F$24,0),"","&gt;"&amp;VLOOKUP($C390,Besetzung!$B$2:$I$51,$F$24,0)&amp;" "&amp;$C390),
"sonst"))),
IF($D390="Genau",
           IF(COUNTIF(Dienstplan!G$6:G$55,$C390)=VLOOKUP($C390,Besetzung!$B$2:$I$51,H$351+1,0),"","&lt;&gt;"&amp;VLOOKUP($C390,Besetzung!$B$2:$I$51,H$351+1,0)&amp;" "&amp;$C390),
IF($D390="Mindestens",
           IF(COUNTIF(Dienstplan!G$6:G$55,$C390)&gt;=VLOOKUP($C390,Besetzung!$B$2:$I$51,H$351+1,0),"","&lt;"&amp;VLOOKUP($C390,Besetzung!$B$2:$I$51,H$351+1,0)&amp;" "&amp;$C390),
IF($D390="Höchstens",
           IF(COUNTIF(Dienstplan!G$6:G$55,$C390)&lt;=VLOOKUP($C390,Besetzung!$B$2:$I$51,H$351+1,0),"","&gt;"&amp;VLOOKUP($C390,Besetzung!$B$2:$I$51,H$351+1,0)&amp;" "&amp;$C390),
"sonst")))))</f>
        <v/>
      </c>
      <c r="I390" s="37" t="str">
        <f>IF($C390="","",
IF(I$352&lt;&gt;"",IF($D390="Genau",
           IF(COUNTIF(Dienstplan!H$6:H$55,$C390)=VLOOKUP($C390,Besetzung!$B$2:$I$51,$F$24,0),"","&lt;&gt;"&amp;VLOOKUP($C390,Besetzung!$B$2:$I$51,$F$24,0)&amp;" "&amp;$C390),
IF($D390="Mindestens",
           IF(COUNTIF(Dienstplan!H$6:H$55,$C390)&gt;=VLOOKUP($C390,Besetzung!$B$2:$I$51,$F$24,0),"","&lt;"&amp;VLOOKUP($C390,Besetzung!$B$2:$I$51,$F$24,0)&amp;" "&amp;$C390),
IF($D390="Höchstens",
           IF(COUNTIF(Dienstplan!H$6:H$55,$C390)&lt;=VLOOKUP($C390,Besetzung!$B$2:$I$51,$F$24,0),"","&gt;"&amp;VLOOKUP($C390,Besetzung!$B$2:$I$51,$F$24,0)&amp;" "&amp;$C390),
"sonst"))),
IF($D390="Genau",
           IF(COUNTIF(Dienstplan!H$6:H$55,$C390)=VLOOKUP($C390,Besetzung!$B$2:$I$51,I$351+1,0),"","&lt;&gt;"&amp;VLOOKUP($C390,Besetzung!$B$2:$I$51,I$351+1,0)&amp;" "&amp;$C390),
IF($D390="Mindestens",
           IF(COUNTIF(Dienstplan!H$6:H$55,$C390)&gt;=VLOOKUP($C390,Besetzung!$B$2:$I$51,I$351+1,0),"","&lt;"&amp;VLOOKUP($C390,Besetzung!$B$2:$I$51,I$351+1,0)&amp;" "&amp;$C390),
IF($D390="Höchstens",
           IF(COUNTIF(Dienstplan!H$6:H$55,$C390)&lt;=VLOOKUP($C390,Besetzung!$B$2:$I$51,I$351+1,0),"","&gt;"&amp;VLOOKUP($C390,Besetzung!$B$2:$I$51,I$351+1,0)&amp;" "&amp;$C390),
"sonst")))))</f>
        <v/>
      </c>
      <c r="J390" s="37" t="str">
        <f>IF($C390="","",
IF(J$352&lt;&gt;"",IF($D390="Genau",
           IF(COUNTIF(Dienstplan!I$6:I$55,$C390)=VLOOKUP($C390,Besetzung!$B$2:$I$51,$F$24,0),"","&lt;&gt;"&amp;VLOOKUP($C390,Besetzung!$B$2:$I$51,$F$24,0)&amp;" "&amp;$C390),
IF($D390="Mindestens",
           IF(COUNTIF(Dienstplan!I$6:I$55,$C390)&gt;=VLOOKUP($C390,Besetzung!$B$2:$I$51,$F$24,0),"","&lt;"&amp;VLOOKUP($C390,Besetzung!$B$2:$I$51,$F$24,0)&amp;" "&amp;$C390),
IF($D390="Höchstens",
           IF(COUNTIF(Dienstplan!I$6:I$55,$C390)&lt;=VLOOKUP($C390,Besetzung!$B$2:$I$51,$F$24,0),"","&gt;"&amp;VLOOKUP($C390,Besetzung!$B$2:$I$51,$F$24,0)&amp;" "&amp;$C390),
"sonst"))),
IF($D390="Genau",
           IF(COUNTIF(Dienstplan!I$6:I$55,$C390)=VLOOKUP($C390,Besetzung!$B$2:$I$51,J$351+1,0),"","&lt;&gt;"&amp;VLOOKUP($C390,Besetzung!$B$2:$I$51,J$351+1,0)&amp;" "&amp;$C390),
IF($D390="Mindestens",
           IF(COUNTIF(Dienstplan!I$6:I$55,$C390)&gt;=VLOOKUP($C390,Besetzung!$B$2:$I$51,J$351+1,0),"","&lt;"&amp;VLOOKUP($C390,Besetzung!$B$2:$I$51,J$351+1,0)&amp;" "&amp;$C390),
IF($D390="Höchstens",
           IF(COUNTIF(Dienstplan!I$6:I$55,$C390)&lt;=VLOOKUP($C390,Besetzung!$B$2:$I$51,J$351+1,0),"","&gt;"&amp;VLOOKUP($C390,Besetzung!$B$2:$I$51,J$351+1,0)&amp;" "&amp;$C390),
"sonst")))))</f>
        <v/>
      </c>
      <c r="K390" s="37" t="str">
        <f>IF($C390="","",
IF(K$352&lt;&gt;"",IF($D390="Genau",
           IF(COUNTIF(Dienstplan!J$6:J$55,$C390)=VLOOKUP($C390,Besetzung!$B$2:$I$51,$F$24,0),"","&lt;&gt;"&amp;VLOOKUP($C390,Besetzung!$B$2:$I$51,$F$24,0)&amp;" "&amp;$C390),
IF($D390="Mindestens",
           IF(COUNTIF(Dienstplan!J$6:J$55,$C390)&gt;=VLOOKUP($C390,Besetzung!$B$2:$I$51,$F$24,0),"","&lt;"&amp;VLOOKUP($C390,Besetzung!$B$2:$I$51,$F$24,0)&amp;" "&amp;$C390),
IF($D390="Höchstens",
           IF(COUNTIF(Dienstplan!J$6:J$55,$C390)&lt;=VLOOKUP($C390,Besetzung!$B$2:$I$51,$F$24,0),"","&gt;"&amp;VLOOKUP($C390,Besetzung!$B$2:$I$51,$F$24,0)&amp;" "&amp;$C390),
"sonst"))),
IF($D390="Genau",
           IF(COUNTIF(Dienstplan!J$6:J$55,$C390)=VLOOKUP($C390,Besetzung!$B$2:$I$51,K$351+1,0),"","&lt;&gt;"&amp;VLOOKUP($C390,Besetzung!$B$2:$I$51,K$351+1,0)&amp;" "&amp;$C390),
IF($D390="Mindestens",
           IF(COUNTIF(Dienstplan!J$6:J$55,$C390)&gt;=VLOOKUP($C390,Besetzung!$B$2:$I$51,K$351+1,0),"","&lt;"&amp;VLOOKUP($C390,Besetzung!$B$2:$I$51,K$351+1,0)&amp;" "&amp;$C390),
IF($D390="Höchstens",
           IF(COUNTIF(Dienstplan!J$6:J$55,$C390)&lt;=VLOOKUP($C390,Besetzung!$B$2:$I$51,K$351+1,0),"","&gt;"&amp;VLOOKUP($C390,Besetzung!$B$2:$I$51,K$351+1,0)&amp;" "&amp;$C390),
"sonst")))))</f>
        <v/>
      </c>
      <c r="L390" s="37" t="str">
        <f>IF($C390="","",
IF(L$352&lt;&gt;"",IF($D390="Genau",
           IF(COUNTIF(Dienstplan!K$6:K$55,$C390)=VLOOKUP($C390,Besetzung!$B$2:$I$51,$F$24,0),"","&lt;&gt;"&amp;VLOOKUP($C390,Besetzung!$B$2:$I$51,$F$24,0)&amp;" "&amp;$C390),
IF($D390="Mindestens",
           IF(COUNTIF(Dienstplan!K$6:K$55,$C390)&gt;=VLOOKUP($C390,Besetzung!$B$2:$I$51,$F$24,0),"","&lt;"&amp;VLOOKUP($C390,Besetzung!$B$2:$I$51,$F$24,0)&amp;" "&amp;$C390),
IF($D390="Höchstens",
           IF(COUNTIF(Dienstplan!K$6:K$55,$C390)&lt;=VLOOKUP($C390,Besetzung!$B$2:$I$51,$F$24,0),"","&gt;"&amp;VLOOKUP($C390,Besetzung!$B$2:$I$51,$F$24,0)&amp;" "&amp;$C390),
"sonst"))),
IF($D390="Genau",
           IF(COUNTIF(Dienstplan!K$6:K$55,$C390)=VLOOKUP($C390,Besetzung!$B$2:$I$51,L$351+1,0),"","&lt;&gt;"&amp;VLOOKUP($C390,Besetzung!$B$2:$I$51,L$351+1,0)&amp;" "&amp;$C390),
IF($D390="Mindestens",
           IF(COUNTIF(Dienstplan!K$6:K$55,$C390)&gt;=VLOOKUP($C390,Besetzung!$B$2:$I$51,L$351+1,0),"","&lt;"&amp;VLOOKUP($C390,Besetzung!$B$2:$I$51,L$351+1,0)&amp;" "&amp;$C390),
IF($D390="Höchstens",
           IF(COUNTIF(Dienstplan!K$6:K$55,$C390)&lt;=VLOOKUP($C390,Besetzung!$B$2:$I$51,L$351+1,0),"","&gt;"&amp;VLOOKUP($C390,Besetzung!$B$2:$I$51,L$351+1,0)&amp;" "&amp;$C390),
"sonst")))))</f>
        <v/>
      </c>
      <c r="M390" s="37" t="str">
        <f>IF($C390="","",
IF(M$352&lt;&gt;"",IF($D390="Genau",
           IF(COUNTIF(Dienstplan!L$6:L$55,$C390)=VLOOKUP($C390,Besetzung!$B$2:$I$51,$F$24,0),"","&lt;&gt;"&amp;VLOOKUP($C390,Besetzung!$B$2:$I$51,$F$24,0)&amp;" "&amp;$C390),
IF($D390="Mindestens",
           IF(COUNTIF(Dienstplan!L$6:L$55,$C390)&gt;=VLOOKUP($C390,Besetzung!$B$2:$I$51,$F$24,0),"","&lt;"&amp;VLOOKUP($C390,Besetzung!$B$2:$I$51,$F$24,0)&amp;" "&amp;$C390),
IF($D390="Höchstens",
           IF(COUNTIF(Dienstplan!L$6:L$55,$C390)&lt;=VLOOKUP($C390,Besetzung!$B$2:$I$51,$F$24,0),"","&gt;"&amp;VLOOKUP($C390,Besetzung!$B$2:$I$51,$F$24,0)&amp;" "&amp;$C390),
"sonst"))),
IF($D390="Genau",
           IF(COUNTIF(Dienstplan!L$6:L$55,$C390)=VLOOKUP($C390,Besetzung!$B$2:$I$51,M$351+1,0),"","&lt;&gt;"&amp;VLOOKUP($C390,Besetzung!$B$2:$I$51,M$351+1,0)&amp;" "&amp;$C390),
IF($D390="Mindestens",
           IF(COUNTIF(Dienstplan!L$6:L$55,$C390)&gt;=VLOOKUP($C390,Besetzung!$B$2:$I$51,M$351+1,0),"","&lt;"&amp;VLOOKUP($C390,Besetzung!$B$2:$I$51,M$351+1,0)&amp;" "&amp;$C390),
IF($D390="Höchstens",
           IF(COUNTIF(Dienstplan!L$6:L$55,$C390)&lt;=VLOOKUP($C390,Besetzung!$B$2:$I$51,M$351+1,0),"","&gt;"&amp;VLOOKUP($C390,Besetzung!$B$2:$I$51,M$351+1,0)&amp;" "&amp;$C390),
"sonst")))))</f>
        <v/>
      </c>
      <c r="N390" s="37" t="str">
        <f>IF($C390="","",
IF(N$352&lt;&gt;"",IF($D390="Genau",
           IF(COUNTIF(Dienstplan!M$6:M$55,$C390)=VLOOKUP($C390,Besetzung!$B$2:$I$51,$F$24,0),"","&lt;&gt;"&amp;VLOOKUP($C390,Besetzung!$B$2:$I$51,$F$24,0)&amp;" "&amp;$C390),
IF($D390="Mindestens",
           IF(COUNTIF(Dienstplan!M$6:M$55,$C390)&gt;=VLOOKUP($C390,Besetzung!$B$2:$I$51,$F$24,0),"","&lt;"&amp;VLOOKUP($C390,Besetzung!$B$2:$I$51,$F$24,0)&amp;" "&amp;$C390),
IF($D390="Höchstens",
           IF(COUNTIF(Dienstplan!M$6:M$55,$C390)&lt;=VLOOKUP($C390,Besetzung!$B$2:$I$51,$F$24,0),"","&gt;"&amp;VLOOKUP($C390,Besetzung!$B$2:$I$51,$F$24,0)&amp;" "&amp;$C390),
"sonst"))),
IF($D390="Genau",
           IF(COUNTIF(Dienstplan!M$6:M$55,$C390)=VLOOKUP($C390,Besetzung!$B$2:$I$51,N$351+1,0),"","&lt;&gt;"&amp;VLOOKUP($C390,Besetzung!$B$2:$I$51,N$351+1,0)&amp;" "&amp;$C390),
IF($D390="Mindestens",
           IF(COUNTIF(Dienstplan!M$6:M$55,$C390)&gt;=VLOOKUP($C390,Besetzung!$B$2:$I$51,N$351+1,0),"","&lt;"&amp;VLOOKUP($C390,Besetzung!$B$2:$I$51,N$351+1,0)&amp;" "&amp;$C390),
IF($D390="Höchstens",
           IF(COUNTIF(Dienstplan!M$6:M$55,$C390)&lt;=VLOOKUP($C390,Besetzung!$B$2:$I$51,N$351+1,0),"","&gt;"&amp;VLOOKUP($C390,Besetzung!$B$2:$I$51,N$351+1,0)&amp;" "&amp;$C390),
"sonst")))))</f>
        <v/>
      </c>
      <c r="O390" s="37" t="str">
        <f>IF($C390="","",
IF(O$352&lt;&gt;"",IF($D390="Genau",
           IF(COUNTIF(Dienstplan!N$6:N$55,$C390)=VLOOKUP($C390,Besetzung!$B$2:$I$51,$F$24,0),"","&lt;&gt;"&amp;VLOOKUP($C390,Besetzung!$B$2:$I$51,$F$24,0)&amp;" "&amp;$C390),
IF($D390="Mindestens",
           IF(COUNTIF(Dienstplan!N$6:N$55,$C390)&gt;=VLOOKUP($C390,Besetzung!$B$2:$I$51,$F$24,0),"","&lt;"&amp;VLOOKUP($C390,Besetzung!$B$2:$I$51,$F$24,0)&amp;" "&amp;$C390),
IF($D390="Höchstens",
           IF(COUNTIF(Dienstplan!N$6:N$55,$C390)&lt;=VLOOKUP($C390,Besetzung!$B$2:$I$51,$F$24,0),"","&gt;"&amp;VLOOKUP($C390,Besetzung!$B$2:$I$51,$F$24,0)&amp;" "&amp;$C390),
"sonst"))),
IF($D390="Genau",
           IF(COUNTIF(Dienstplan!N$6:N$55,$C390)=VLOOKUP($C390,Besetzung!$B$2:$I$51,O$351+1,0),"","&lt;&gt;"&amp;VLOOKUP($C390,Besetzung!$B$2:$I$51,O$351+1,0)&amp;" "&amp;$C390),
IF($D390="Mindestens",
           IF(COUNTIF(Dienstplan!N$6:N$55,$C390)&gt;=VLOOKUP($C390,Besetzung!$B$2:$I$51,O$351+1,0),"","&lt;"&amp;VLOOKUP($C390,Besetzung!$B$2:$I$51,O$351+1,0)&amp;" "&amp;$C390),
IF($D390="Höchstens",
           IF(COUNTIF(Dienstplan!N$6:N$55,$C390)&lt;=VLOOKUP($C390,Besetzung!$B$2:$I$51,O$351+1,0),"","&gt;"&amp;VLOOKUP($C390,Besetzung!$B$2:$I$51,O$351+1,0)&amp;" "&amp;$C390),
"sonst")))))</f>
        <v/>
      </c>
      <c r="P390" s="37" t="str">
        <f>IF($C390="","",
IF(P$352&lt;&gt;"",IF($D390="Genau",
           IF(COUNTIF(Dienstplan!O$6:O$55,$C390)=VLOOKUP($C390,Besetzung!$B$2:$I$51,$F$24,0),"","&lt;&gt;"&amp;VLOOKUP($C390,Besetzung!$B$2:$I$51,$F$24,0)&amp;" "&amp;$C390),
IF($D390="Mindestens",
           IF(COUNTIF(Dienstplan!O$6:O$55,$C390)&gt;=VLOOKUP($C390,Besetzung!$B$2:$I$51,$F$24,0),"","&lt;"&amp;VLOOKUP($C390,Besetzung!$B$2:$I$51,$F$24,0)&amp;" "&amp;$C390),
IF($D390="Höchstens",
           IF(COUNTIF(Dienstplan!O$6:O$55,$C390)&lt;=VLOOKUP($C390,Besetzung!$B$2:$I$51,$F$24,0),"","&gt;"&amp;VLOOKUP($C390,Besetzung!$B$2:$I$51,$F$24,0)&amp;" "&amp;$C390),
"sonst"))),
IF($D390="Genau",
           IF(COUNTIF(Dienstplan!O$6:O$55,$C390)=VLOOKUP($C390,Besetzung!$B$2:$I$51,P$351+1,0),"","&lt;&gt;"&amp;VLOOKUP($C390,Besetzung!$B$2:$I$51,P$351+1,0)&amp;" "&amp;$C390),
IF($D390="Mindestens",
           IF(COUNTIF(Dienstplan!O$6:O$55,$C390)&gt;=VLOOKUP($C390,Besetzung!$B$2:$I$51,P$351+1,0),"","&lt;"&amp;VLOOKUP($C390,Besetzung!$B$2:$I$51,P$351+1,0)&amp;" "&amp;$C390),
IF($D390="Höchstens",
           IF(COUNTIF(Dienstplan!O$6:O$55,$C390)&lt;=VLOOKUP($C390,Besetzung!$B$2:$I$51,P$351+1,0),"","&gt;"&amp;VLOOKUP($C390,Besetzung!$B$2:$I$51,P$351+1,0)&amp;" "&amp;$C390),
"sonst")))))</f>
        <v/>
      </c>
      <c r="Q390" s="37" t="str">
        <f>IF($C390="","",
IF(Q$352&lt;&gt;"",IF($D390="Genau",
           IF(COUNTIF(Dienstplan!P$6:P$55,$C390)=VLOOKUP($C390,Besetzung!$B$2:$I$51,$F$24,0),"","&lt;&gt;"&amp;VLOOKUP($C390,Besetzung!$B$2:$I$51,$F$24,0)&amp;" "&amp;$C390),
IF($D390="Mindestens",
           IF(COUNTIF(Dienstplan!P$6:P$55,$C390)&gt;=VLOOKUP($C390,Besetzung!$B$2:$I$51,$F$24,0),"","&lt;"&amp;VLOOKUP($C390,Besetzung!$B$2:$I$51,$F$24,0)&amp;" "&amp;$C390),
IF($D390="Höchstens",
           IF(COUNTIF(Dienstplan!P$6:P$55,$C390)&lt;=VLOOKUP($C390,Besetzung!$B$2:$I$51,$F$24,0),"","&gt;"&amp;VLOOKUP($C390,Besetzung!$B$2:$I$51,$F$24,0)&amp;" "&amp;$C390),
"sonst"))),
IF($D390="Genau",
           IF(COUNTIF(Dienstplan!P$6:P$55,$C390)=VLOOKUP($C390,Besetzung!$B$2:$I$51,Q$351+1,0),"","&lt;&gt;"&amp;VLOOKUP($C390,Besetzung!$B$2:$I$51,Q$351+1,0)&amp;" "&amp;$C390),
IF($D390="Mindestens",
           IF(COUNTIF(Dienstplan!P$6:P$55,$C390)&gt;=VLOOKUP($C390,Besetzung!$B$2:$I$51,Q$351+1,0),"","&lt;"&amp;VLOOKUP($C390,Besetzung!$B$2:$I$51,Q$351+1,0)&amp;" "&amp;$C390),
IF($D390="Höchstens",
           IF(COUNTIF(Dienstplan!P$6:P$55,$C390)&lt;=VLOOKUP($C390,Besetzung!$B$2:$I$51,Q$351+1,0),"","&gt;"&amp;VLOOKUP($C390,Besetzung!$B$2:$I$51,Q$351+1,0)&amp;" "&amp;$C390),
"sonst")))))</f>
        <v/>
      </c>
      <c r="R390" s="37" t="str">
        <f>IF($C390="","",
IF(R$352&lt;&gt;"",IF($D390="Genau",
           IF(COUNTIF(Dienstplan!Q$6:Q$55,$C390)=VLOOKUP($C390,Besetzung!$B$2:$I$51,$F$24,0),"","&lt;&gt;"&amp;VLOOKUP($C390,Besetzung!$B$2:$I$51,$F$24,0)&amp;" "&amp;$C390),
IF($D390="Mindestens",
           IF(COUNTIF(Dienstplan!Q$6:Q$55,$C390)&gt;=VLOOKUP($C390,Besetzung!$B$2:$I$51,$F$24,0),"","&lt;"&amp;VLOOKUP($C390,Besetzung!$B$2:$I$51,$F$24,0)&amp;" "&amp;$C390),
IF($D390="Höchstens",
           IF(COUNTIF(Dienstplan!Q$6:Q$55,$C390)&lt;=VLOOKUP($C390,Besetzung!$B$2:$I$51,$F$24,0),"","&gt;"&amp;VLOOKUP($C390,Besetzung!$B$2:$I$51,$F$24,0)&amp;" "&amp;$C390),
"sonst"))),
IF($D390="Genau",
           IF(COUNTIF(Dienstplan!Q$6:Q$55,$C390)=VLOOKUP($C390,Besetzung!$B$2:$I$51,R$351+1,0),"","&lt;&gt;"&amp;VLOOKUP($C390,Besetzung!$B$2:$I$51,R$351+1,0)&amp;" "&amp;$C390),
IF($D390="Mindestens",
           IF(COUNTIF(Dienstplan!Q$6:Q$55,$C390)&gt;=VLOOKUP($C390,Besetzung!$B$2:$I$51,R$351+1,0),"","&lt;"&amp;VLOOKUP($C390,Besetzung!$B$2:$I$51,R$351+1,0)&amp;" "&amp;$C390),
IF($D390="Höchstens",
           IF(COUNTIF(Dienstplan!Q$6:Q$55,$C390)&lt;=VLOOKUP($C390,Besetzung!$B$2:$I$51,R$351+1,0),"","&gt;"&amp;VLOOKUP($C390,Besetzung!$B$2:$I$51,R$351+1,0)&amp;" "&amp;$C390),
"sonst")))))</f>
        <v/>
      </c>
      <c r="S390" s="37" t="str">
        <f>IF($C390="","",
IF(S$352&lt;&gt;"",IF($D390="Genau",
           IF(COUNTIF(Dienstplan!R$6:R$55,$C390)=VLOOKUP($C390,Besetzung!$B$2:$I$51,$F$24,0),"","&lt;&gt;"&amp;VLOOKUP($C390,Besetzung!$B$2:$I$51,$F$24,0)&amp;" "&amp;$C390),
IF($D390="Mindestens",
           IF(COUNTIF(Dienstplan!R$6:R$55,$C390)&gt;=VLOOKUP($C390,Besetzung!$B$2:$I$51,$F$24,0),"","&lt;"&amp;VLOOKUP($C390,Besetzung!$B$2:$I$51,$F$24,0)&amp;" "&amp;$C390),
IF($D390="Höchstens",
           IF(COUNTIF(Dienstplan!R$6:R$55,$C390)&lt;=VLOOKUP($C390,Besetzung!$B$2:$I$51,$F$24,0),"","&gt;"&amp;VLOOKUP($C390,Besetzung!$B$2:$I$51,$F$24,0)&amp;" "&amp;$C390),
"sonst"))),
IF($D390="Genau",
           IF(COUNTIF(Dienstplan!R$6:R$55,$C390)=VLOOKUP($C390,Besetzung!$B$2:$I$51,S$351+1,0),"","&lt;&gt;"&amp;VLOOKUP($C390,Besetzung!$B$2:$I$51,S$351+1,0)&amp;" "&amp;$C390),
IF($D390="Mindestens",
           IF(COUNTIF(Dienstplan!R$6:R$55,$C390)&gt;=VLOOKUP($C390,Besetzung!$B$2:$I$51,S$351+1,0),"","&lt;"&amp;VLOOKUP($C390,Besetzung!$B$2:$I$51,S$351+1,0)&amp;" "&amp;$C390),
IF($D390="Höchstens",
           IF(COUNTIF(Dienstplan!R$6:R$55,$C390)&lt;=VLOOKUP($C390,Besetzung!$B$2:$I$51,S$351+1,0),"","&gt;"&amp;VLOOKUP($C390,Besetzung!$B$2:$I$51,S$351+1,0)&amp;" "&amp;$C390),
"sonst")))))</f>
        <v/>
      </c>
      <c r="T390" s="37" t="str">
        <f>IF($C390="","",
IF(T$352&lt;&gt;"",IF($D390="Genau",
           IF(COUNTIF(Dienstplan!S$6:S$55,$C390)=VLOOKUP($C390,Besetzung!$B$2:$I$51,$F$24,0),"","&lt;&gt;"&amp;VLOOKUP($C390,Besetzung!$B$2:$I$51,$F$24,0)&amp;" "&amp;$C390),
IF($D390="Mindestens",
           IF(COUNTIF(Dienstplan!S$6:S$55,$C390)&gt;=VLOOKUP($C390,Besetzung!$B$2:$I$51,$F$24,0),"","&lt;"&amp;VLOOKUP($C390,Besetzung!$B$2:$I$51,$F$24,0)&amp;" "&amp;$C390),
IF($D390="Höchstens",
           IF(COUNTIF(Dienstplan!S$6:S$55,$C390)&lt;=VLOOKUP($C390,Besetzung!$B$2:$I$51,$F$24,0),"","&gt;"&amp;VLOOKUP($C390,Besetzung!$B$2:$I$51,$F$24,0)&amp;" "&amp;$C390),
"sonst"))),
IF($D390="Genau",
           IF(COUNTIF(Dienstplan!S$6:S$55,$C390)=VLOOKUP($C390,Besetzung!$B$2:$I$51,T$351+1,0),"","&lt;&gt;"&amp;VLOOKUP($C390,Besetzung!$B$2:$I$51,T$351+1,0)&amp;" "&amp;$C390),
IF($D390="Mindestens",
           IF(COUNTIF(Dienstplan!S$6:S$55,$C390)&gt;=VLOOKUP($C390,Besetzung!$B$2:$I$51,T$351+1,0),"","&lt;"&amp;VLOOKUP($C390,Besetzung!$B$2:$I$51,T$351+1,0)&amp;" "&amp;$C390),
IF($D390="Höchstens",
           IF(COUNTIF(Dienstplan!S$6:S$55,$C390)&lt;=VLOOKUP($C390,Besetzung!$B$2:$I$51,T$351+1,0),"","&gt;"&amp;VLOOKUP($C390,Besetzung!$B$2:$I$51,T$351+1,0)&amp;" "&amp;$C390),
"sonst")))))</f>
        <v/>
      </c>
      <c r="U390" s="37" t="str">
        <f>IF($C390="","",
IF(U$352&lt;&gt;"",IF($D390="Genau",
           IF(COUNTIF(Dienstplan!T$6:T$55,$C390)=VLOOKUP($C390,Besetzung!$B$2:$I$51,$F$24,0),"","&lt;&gt;"&amp;VLOOKUP($C390,Besetzung!$B$2:$I$51,$F$24,0)&amp;" "&amp;$C390),
IF($D390="Mindestens",
           IF(COUNTIF(Dienstplan!T$6:T$55,$C390)&gt;=VLOOKUP($C390,Besetzung!$B$2:$I$51,$F$24,0),"","&lt;"&amp;VLOOKUP($C390,Besetzung!$B$2:$I$51,$F$24,0)&amp;" "&amp;$C390),
IF($D390="Höchstens",
           IF(COUNTIF(Dienstplan!T$6:T$55,$C390)&lt;=VLOOKUP($C390,Besetzung!$B$2:$I$51,$F$24,0),"","&gt;"&amp;VLOOKUP($C390,Besetzung!$B$2:$I$51,$F$24,0)&amp;" "&amp;$C390),
"sonst"))),
IF($D390="Genau",
           IF(COUNTIF(Dienstplan!T$6:T$55,$C390)=VLOOKUP($C390,Besetzung!$B$2:$I$51,U$351+1,0),"","&lt;&gt;"&amp;VLOOKUP($C390,Besetzung!$B$2:$I$51,U$351+1,0)&amp;" "&amp;$C390),
IF($D390="Mindestens",
           IF(COUNTIF(Dienstplan!T$6:T$55,$C390)&gt;=VLOOKUP($C390,Besetzung!$B$2:$I$51,U$351+1,0),"","&lt;"&amp;VLOOKUP($C390,Besetzung!$B$2:$I$51,U$351+1,0)&amp;" "&amp;$C390),
IF($D390="Höchstens",
           IF(COUNTIF(Dienstplan!T$6:T$55,$C390)&lt;=VLOOKUP($C390,Besetzung!$B$2:$I$51,U$351+1,0),"","&gt;"&amp;VLOOKUP($C390,Besetzung!$B$2:$I$51,U$351+1,0)&amp;" "&amp;$C390),
"sonst")))))</f>
        <v/>
      </c>
      <c r="V390" s="37" t="str">
        <f>IF($C390="","",
IF(V$352&lt;&gt;"",IF($D390="Genau",
           IF(COUNTIF(Dienstplan!U$6:U$55,$C390)=VLOOKUP($C390,Besetzung!$B$2:$I$51,$F$24,0),"","&lt;&gt;"&amp;VLOOKUP($C390,Besetzung!$B$2:$I$51,$F$24,0)&amp;" "&amp;$C390),
IF($D390="Mindestens",
           IF(COUNTIF(Dienstplan!U$6:U$55,$C390)&gt;=VLOOKUP($C390,Besetzung!$B$2:$I$51,$F$24,0),"","&lt;"&amp;VLOOKUP($C390,Besetzung!$B$2:$I$51,$F$24,0)&amp;" "&amp;$C390),
IF($D390="Höchstens",
           IF(COUNTIF(Dienstplan!U$6:U$55,$C390)&lt;=VLOOKUP($C390,Besetzung!$B$2:$I$51,$F$24,0),"","&gt;"&amp;VLOOKUP($C390,Besetzung!$B$2:$I$51,$F$24,0)&amp;" "&amp;$C390),
"sonst"))),
IF($D390="Genau",
           IF(COUNTIF(Dienstplan!U$6:U$55,$C390)=VLOOKUP($C390,Besetzung!$B$2:$I$51,V$351+1,0),"","&lt;&gt;"&amp;VLOOKUP($C390,Besetzung!$B$2:$I$51,V$351+1,0)&amp;" "&amp;$C390),
IF($D390="Mindestens",
           IF(COUNTIF(Dienstplan!U$6:U$55,$C390)&gt;=VLOOKUP($C390,Besetzung!$B$2:$I$51,V$351+1,0),"","&lt;"&amp;VLOOKUP($C390,Besetzung!$B$2:$I$51,V$351+1,0)&amp;" "&amp;$C390),
IF($D390="Höchstens",
           IF(COUNTIF(Dienstplan!U$6:U$55,$C390)&lt;=VLOOKUP($C390,Besetzung!$B$2:$I$51,V$351+1,0),"","&gt;"&amp;VLOOKUP($C390,Besetzung!$B$2:$I$51,V$351+1,0)&amp;" "&amp;$C390),
"sonst")))))</f>
        <v/>
      </c>
      <c r="W390" s="37" t="str">
        <f>IF($C390="","",
IF(W$352&lt;&gt;"",IF($D390="Genau",
           IF(COUNTIF(Dienstplan!V$6:V$55,$C390)=VLOOKUP($C390,Besetzung!$B$2:$I$51,$F$24,0),"","&lt;&gt;"&amp;VLOOKUP($C390,Besetzung!$B$2:$I$51,$F$24,0)&amp;" "&amp;$C390),
IF($D390="Mindestens",
           IF(COUNTIF(Dienstplan!V$6:V$55,$C390)&gt;=VLOOKUP($C390,Besetzung!$B$2:$I$51,$F$24,0),"","&lt;"&amp;VLOOKUP($C390,Besetzung!$B$2:$I$51,$F$24,0)&amp;" "&amp;$C390),
IF($D390="Höchstens",
           IF(COUNTIF(Dienstplan!V$6:V$55,$C390)&lt;=VLOOKUP($C390,Besetzung!$B$2:$I$51,$F$24,0),"","&gt;"&amp;VLOOKUP($C390,Besetzung!$B$2:$I$51,$F$24,0)&amp;" "&amp;$C390),
"sonst"))),
IF($D390="Genau",
           IF(COUNTIF(Dienstplan!V$6:V$55,$C390)=VLOOKUP($C390,Besetzung!$B$2:$I$51,W$351+1,0),"","&lt;&gt;"&amp;VLOOKUP($C390,Besetzung!$B$2:$I$51,W$351+1,0)&amp;" "&amp;$C390),
IF($D390="Mindestens",
           IF(COUNTIF(Dienstplan!V$6:V$55,$C390)&gt;=VLOOKUP($C390,Besetzung!$B$2:$I$51,W$351+1,0),"","&lt;"&amp;VLOOKUP($C390,Besetzung!$B$2:$I$51,W$351+1,0)&amp;" "&amp;$C390),
IF($D390="Höchstens",
           IF(COUNTIF(Dienstplan!V$6:V$55,$C390)&lt;=VLOOKUP($C390,Besetzung!$B$2:$I$51,W$351+1,0),"","&gt;"&amp;VLOOKUP($C390,Besetzung!$B$2:$I$51,W$351+1,0)&amp;" "&amp;$C390),
"sonst")))))</f>
        <v/>
      </c>
      <c r="X390" s="37" t="str">
        <f>IF($C390="","",
IF(X$352&lt;&gt;"",IF($D390="Genau",
           IF(COUNTIF(Dienstplan!W$6:W$55,$C390)=VLOOKUP($C390,Besetzung!$B$2:$I$51,$F$24,0),"","&lt;&gt;"&amp;VLOOKUP($C390,Besetzung!$B$2:$I$51,$F$24,0)&amp;" "&amp;$C390),
IF($D390="Mindestens",
           IF(COUNTIF(Dienstplan!W$6:W$55,$C390)&gt;=VLOOKUP($C390,Besetzung!$B$2:$I$51,$F$24,0),"","&lt;"&amp;VLOOKUP($C390,Besetzung!$B$2:$I$51,$F$24,0)&amp;" "&amp;$C390),
IF($D390="Höchstens",
           IF(COUNTIF(Dienstplan!W$6:W$55,$C390)&lt;=VLOOKUP($C390,Besetzung!$B$2:$I$51,$F$24,0),"","&gt;"&amp;VLOOKUP($C390,Besetzung!$B$2:$I$51,$F$24,0)&amp;" "&amp;$C390),
"sonst"))),
IF($D390="Genau",
           IF(COUNTIF(Dienstplan!W$6:W$55,$C390)=VLOOKUP($C390,Besetzung!$B$2:$I$51,X$351+1,0),"","&lt;&gt;"&amp;VLOOKUP($C390,Besetzung!$B$2:$I$51,X$351+1,0)&amp;" "&amp;$C390),
IF($D390="Mindestens",
           IF(COUNTIF(Dienstplan!W$6:W$55,$C390)&gt;=VLOOKUP($C390,Besetzung!$B$2:$I$51,X$351+1,0),"","&lt;"&amp;VLOOKUP($C390,Besetzung!$B$2:$I$51,X$351+1,0)&amp;" "&amp;$C390),
IF($D390="Höchstens",
           IF(COUNTIF(Dienstplan!W$6:W$55,$C390)&lt;=VLOOKUP($C390,Besetzung!$B$2:$I$51,X$351+1,0),"","&gt;"&amp;VLOOKUP($C390,Besetzung!$B$2:$I$51,X$351+1,0)&amp;" "&amp;$C390),
"sonst")))))</f>
        <v/>
      </c>
      <c r="Y390" s="37" t="str">
        <f>IF($C390="","",
IF(Y$352&lt;&gt;"",IF($D390="Genau",
           IF(COUNTIF(Dienstplan!X$6:X$55,$C390)=VLOOKUP($C390,Besetzung!$B$2:$I$51,$F$24,0),"","&lt;&gt;"&amp;VLOOKUP($C390,Besetzung!$B$2:$I$51,$F$24,0)&amp;" "&amp;$C390),
IF($D390="Mindestens",
           IF(COUNTIF(Dienstplan!X$6:X$55,$C390)&gt;=VLOOKUP($C390,Besetzung!$B$2:$I$51,$F$24,0),"","&lt;"&amp;VLOOKUP($C390,Besetzung!$B$2:$I$51,$F$24,0)&amp;" "&amp;$C390),
IF($D390="Höchstens",
           IF(COUNTIF(Dienstplan!X$6:X$55,$C390)&lt;=VLOOKUP($C390,Besetzung!$B$2:$I$51,$F$24,0),"","&gt;"&amp;VLOOKUP($C390,Besetzung!$B$2:$I$51,$F$24,0)&amp;" "&amp;$C390),
"sonst"))),
IF($D390="Genau",
           IF(COUNTIF(Dienstplan!X$6:X$55,$C390)=VLOOKUP($C390,Besetzung!$B$2:$I$51,Y$351+1,0),"","&lt;&gt;"&amp;VLOOKUP($C390,Besetzung!$B$2:$I$51,Y$351+1,0)&amp;" "&amp;$C390),
IF($D390="Mindestens",
           IF(COUNTIF(Dienstplan!X$6:X$55,$C390)&gt;=VLOOKUP($C390,Besetzung!$B$2:$I$51,Y$351+1,0),"","&lt;"&amp;VLOOKUP($C390,Besetzung!$B$2:$I$51,Y$351+1,0)&amp;" "&amp;$C390),
IF($D390="Höchstens",
           IF(COUNTIF(Dienstplan!X$6:X$55,$C390)&lt;=VLOOKUP($C390,Besetzung!$B$2:$I$51,Y$351+1,0),"","&gt;"&amp;VLOOKUP($C390,Besetzung!$B$2:$I$51,Y$351+1,0)&amp;" "&amp;$C390),
"sonst")))))</f>
        <v/>
      </c>
      <c r="Z390" s="37" t="str">
        <f>IF($C390="","",
IF(Z$352&lt;&gt;"",IF($D390="Genau",
           IF(COUNTIF(Dienstplan!Y$6:Y$55,$C390)=VLOOKUP($C390,Besetzung!$B$2:$I$51,$F$24,0),"","&lt;&gt;"&amp;VLOOKUP($C390,Besetzung!$B$2:$I$51,$F$24,0)&amp;" "&amp;$C390),
IF($D390="Mindestens",
           IF(COUNTIF(Dienstplan!Y$6:Y$55,$C390)&gt;=VLOOKUP($C390,Besetzung!$B$2:$I$51,$F$24,0),"","&lt;"&amp;VLOOKUP($C390,Besetzung!$B$2:$I$51,$F$24,0)&amp;" "&amp;$C390),
IF($D390="Höchstens",
           IF(COUNTIF(Dienstplan!Y$6:Y$55,$C390)&lt;=VLOOKUP($C390,Besetzung!$B$2:$I$51,$F$24,0),"","&gt;"&amp;VLOOKUP($C390,Besetzung!$B$2:$I$51,$F$24,0)&amp;" "&amp;$C390),
"sonst"))),
IF($D390="Genau",
           IF(COUNTIF(Dienstplan!Y$6:Y$55,$C390)=VLOOKUP($C390,Besetzung!$B$2:$I$51,Z$351+1,0),"","&lt;&gt;"&amp;VLOOKUP($C390,Besetzung!$B$2:$I$51,Z$351+1,0)&amp;" "&amp;$C390),
IF($D390="Mindestens",
           IF(COUNTIF(Dienstplan!Y$6:Y$55,$C390)&gt;=VLOOKUP($C390,Besetzung!$B$2:$I$51,Z$351+1,0),"","&lt;"&amp;VLOOKUP($C390,Besetzung!$B$2:$I$51,Z$351+1,0)&amp;" "&amp;$C390),
IF($D390="Höchstens",
           IF(COUNTIF(Dienstplan!Y$6:Y$55,$C390)&lt;=VLOOKUP($C390,Besetzung!$B$2:$I$51,Z$351+1,0),"","&gt;"&amp;VLOOKUP($C390,Besetzung!$B$2:$I$51,Z$351+1,0)&amp;" "&amp;$C390),
"sonst")))))</f>
        <v/>
      </c>
      <c r="AA390" s="37" t="str">
        <f>IF($C390="","",
IF(AA$352&lt;&gt;"",IF($D390="Genau",
           IF(COUNTIF(Dienstplan!Z$6:Z$55,$C390)=VLOOKUP($C390,Besetzung!$B$2:$I$51,$F$24,0),"","&lt;&gt;"&amp;VLOOKUP($C390,Besetzung!$B$2:$I$51,$F$24,0)&amp;" "&amp;$C390),
IF($D390="Mindestens",
           IF(COUNTIF(Dienstplan!Z$6:Z$55,$C390)&gt;=VLOOKUP($C390,Besetzung!$B$2:$I$51,$F$24,0),"","&lt;"&amp;VLOOKUP($C390,Besetzung!$B$2:$I$51,$F$24,0)&amp;" "&amp;$C390),
IF($D390="Höchstens",
           IF(COUNTIF(Dienstplan!Z$6:Z$55,$C390)&lt;=VLOOKUP($C390,Besetzung!$B$2:$I$51,$F$24,0),"","&gt;"&amp;VLOOKUP($C390,Besetzung!$B$2:$I$51,$F$24,0)&amp;" "&amp;$C390),
"sonst"))),
IF($D390="Genau",
           IF(COUNTIF(Dienstplan!Z$6:Z$55,$C390)=VLOOKUP($C390,Besetzung!$B$2:$I$51,AA$351+1,0),"","&lt;&gt;"&amp;VLOOKUP($C390,Besetzung!$B$2:$I$51,AA$351+1,0)&amp;" "&amp;$C390),
IF($D390="Mindestens",
           IF(COUNTIF(Dienstplan!Z$6:Z$55,$C390)&gt;=VLOOKUP($C390,Besetzung!$B$2:$I$51,AA$351+1,0),"","&lt;"&amp;VLOOKUP($C390,Besetzung!$B$2:$I$51,AA$351+1,0)&amp;" "&amp;$C390),
IF($D390="Höchstens",
           IF(COUNTIF(Dienstplan!Z$6:Z$55,$C390)&lt;=VLOOKUP($C390,Besetzung!$B$2:$I$51,AA$351+1,0),"","&gt;"&amp;VLOOKUP($C390,Besetzung!$B$2:$I$51,AA$351+1,0)&amp;" "&amp;$C390),
"sonst")))))</f>
        <v/>
      </c>
      <c r="AB390" s="37" t="str">
        <f>IF($C390="","",
IF(AB$352&lt;&gt;"",IF($D390="Genau",
           IF(COUNTIF(Dienstplan!AA$6:AA$55,$C390)=VLOOKUP($C390,Besetzung!$B$2:$I$51,$F$24,0),"","&lt;&gt;"&amp;VLOOKUP($C390,Besetzung!$B$2:$I$51,$F$24,0)&amp;" "&amp;$C390),
IF($D390="Mindestens",
           IF(COUNTIF(Dienstplan!AA$6:AA$55,$C390)&gt;=VLOOKUP($C390,Besetzung!$B$2:$I$51,$F$24,0),"","&lt;"&amp;VLOOKUP($C390,Besetzung!$B$2:$I$51,$F$24,0)&amp;" "&amp;$C390),
IF($D390="Höchstens",
           IF(COUNTIF(Dienstplan!AA$6:AA$55,$C390)&lt;=VLOOKUP($C390,Besetzung!$B$2:$I$51,$F$24,0),"","&gt;"&amp;VLOOKUP($C390,Besetzung!$B$2:$I$51,$F$24,0)&amp;" "&amp;$C390),
"sonst"))),
IF($D390="Genau",
           IF(COUNTIF(Dienstplan!AA$6:AA$55,$C390)=VLOOKUP($C390,Besetzung!$B$2:$I$51,AB$351+1,0),"","&lt;&gt;"&amp;VLOOKUP($C390,Besetzung!$B$2:$I$51,AB$351+1,0)&amp;" "&amp;$C390),
IF($D390="Mindestens",
           IF(COUNTIF(Dienstplan!AA$6:AA$55,$C390)&gt;=VLOOKUP($C390,Besetzung!$B$2:$I$51,AB$351+1,0),"","&lt;"&amp;VLOOKUP($C390,Besetzung!$B$2:$I$51,AB$351+1,0)&amp;" "&amp;$C390),
IF($D390="Höchstens",
           IF(COUNTIF(Dienstplan!AA$6:AA$55,$C390)&lt;=VLOOKUP($C390,Besetzung!$B$2:$I$51,AB$351+1,0),"","&gt;"&amp;VLOOKUP($C390,Besetzung!$B$2:$I$51,AB$351+1,0)&amp;" "&amp;$C390),
"sonst")))))</f>
        <v/>
      </c>
      <c r="AC390" s="37" t="str">
        <f>IF($C390="","",
IF(AC$352&lt;&gt;"",IF($D390="Genau",
           IF(COUNTIF(Dienstplan!AB$6:AB$55,$C390)=VLOOKUP($C390,Besetzung!$B$2:$I$51,$F$24,0),"","&lt;&gt;"&amp;VLOOKUP($C390,Besetzung!$B$2:$I$51,$F$24,0)&amp;" "&amp;$C390),
IF($D390="Mindestens",
           IF(COUNTIF(Dienstplan!AB$6:AB$55,$C390)&gt;=VLOOKUP($C390,Besetzung!$B$2:$I$51,$F$24,0),"","&lt;"&amp;VLOOKUP($C390,Besetzung!$B$2:$I$51,$F$24,0)&amp;" "&amp;$C390),
IF($D390="Höchstens",
           IF(COUNTIF(Dienstplan!AB$6:AB$55,$C390)&lt;=VLOOKUP($C390,Besetzung!$B$2:$I$51,$F$24,0),"","&gt;"&amp;VLOOKUP($C390,Besetzung!$B$2:$I$51,$F$24,0)&amp;" "&amp;$C390),
"sonst"))),
IF($D390="Genau",
           IF(COUNTIF(Dienstplan!AB$6:AB$55,$C390)=VLOOKUP($C390,Besetzung!$B$2:$I$51,AC$351+1,0),"","&lt;&gt;"&amp;VLOOKUP($C390,Besetzung!$B$2:$I$51,AC$351+1,0)&amp;" "&amp;$C390),
IF($D390="Mindestens",
           IF(COUNTIF(Dienstplan!AB$6:AB$55,$C390)&gt;=VLOOKUP($C390,Besetzung!$B$2:$I$51,AC$351+1,0),"","&lt;"&amp;VLOOKUP($C390,Besetzung!$B$2:$I$51,AC$351+1,0)&amp;" "&amp;$C390),
IF($D390="Höchstens",
           IF(COUNTIF(Dienstplan!AB$6:AB$55,$C390)&lt;=VLOOKUP($C390,Besetzung!$B$2:$I$51,AC$351+1,0),"","&gt;"&amp;VLOOKUP($C390,Besetzung!$B$2:$I$51,AC$351+1,0)&amp;" "&amp;$C390),
"sonst")))))</f>
        <v/>
      </c>
      <c r="AD390" s="37" t="str">
        <f>IF($C390="","",
IF(AD$352&lt;&gt;"",IF($D390="Genau",
           IF(COUNTIF(Dienstplan!AC$6:AC$55,$C390)=VLOOKUP($C390,Besetzung!$B$2:$I$51,$F$24,0),"","&lt;&gt;"&amp;VLOOKUP($C390,Besetzung!$B$2:$I$51,$F$24,0)&amp;" "&amp;$C390),
IF($D390="Mindestens",
           IF(COUNTIF(Dienstplan!AC$6:AC$55,$C390)&gt;=VLOOKUP($C390,Besetzung!$B$2:$I$51,$F$24,0),"","&lt;"&amp;VLOOKUP($C390,Besetzung!$B$2:$I$51,$F$24,0)&amp;" "&amp;$C390),
IF($D390="Höchstens",
           IF(COUNTIF(Dienstplan!AC$6:AC$55,$C390)&lt;=VLOOKUP($C390,Besetzung!$B$2:$I$51,$F$24,0),"","&gt;"&amp;VLOOKUP($C390,Besetzung!$B$2:$I$51,$F$24,0)&amp;" "&amp;$C390),
"sonst"))),
IF($D390="Genau",
           IF(COUNTIF(Dienstplan!AC$6:AC$55,$C390)=VLOOKUP($C390,Besetzung!$B$2:$I$51,AD$351+1,0),"","&lt;&gt;"&amp;VLOOKUP($C390,Besetzung!$B$2:$I$51,AD$351+1,0)&amp;" "&amp;$C390),
IF($D390="Mindestens",
           IF(COUNTIF(Dienstplan!AC$6:AC$55,$C390)&gt;=VLOOKUP($C390,Besetzung!$B$2:$I$51,AD$351+1,0),"","&lt;"&amp;VLOOKUP($C390,Besetzung!$B$2:$I$51,AD$351+1,0)&amp;" "&amp;$C390),
IF($D390="Höchstens",
           IF(COUNTIF(Dienstplan!AC$6:AC$55,$C390)&lt;=VLOOKUP($C390,Besetzung!$B$2:$I$51,AD$351+1,0),"","&gt;"&amp;VLOOKUP($C390,Besetzung!$B$2:$I$51,AD$351+1,0)&amp;" "&amp;$C390),
"sonst")))))</f>
        <v/>
      </c>
      <c r="AE390" s="37" t="str">
        <f>IF($C390="","",
IF(AE$352&lt;&gt;"",IF($D390="Genau",
           IF(COUNTIF(Dienstplan!AD$6:AD$55,$C390)=VLOOKUP($C390,Besetzung!$B$2:$I$51,$F$24,0),"","&lt;&gt;"&amp;VLOOKUP($C390,Besetzung!$B$2:$I$51,$F$24,0)&amp;" "&amp;$C390),
IF($D390="Mindestens",
           IF(COUNTIF(Dienstplan!AD$6:AD$55,$C390)&gt;=VLOOKUP($C390,Besetzung!$B$2:$I$51,$F$24,0),"","&lt;"&amp;VLOOKUP($C390,Besetzung!$B$2:$I$51,$F$24,0)&amp;" "&amp;$C390),
IF($D390="Höchstens",
           IF(COUNTIF(Dienstplan!AD$6:AD$55,$C390)&lt;=VLOOKUP($C390,Besetzung!$B$2:$I$51,$F$24,0),"","&gt;"&amp;VLOOKUP($C390,Besetzung!$B$2:$I$51,$F$24,0)&amp;" "&amp;$C390),
"sonst"))),
IF($D390="Genau",
           IF(COUNTIF(Dienstplan!AD$6:AD$55,$C390)=VLOOKUP($C390,Besetzung!$B$2:$I$51,AE$351+1,0),"","&lt;&gt;"&amp;VLOOKUP($C390,Besetzung!$B$2:$I$51,AE$351+1,0)&amp;" "&amp;$C390),
IF($D390="Mindestens",
           IF(COUNTIF(Dienstplan!AD$6:AD$55,$C390)&gt;=VLOOKUP($C390,Besetzung!$B$2:$I$51,AE$351+1,0),"","&lt;"&amp;VLOOKUP($C390,Besetzung!$B$2:$I$51,AE$351+1,0)&amp;" "&amp;$C390),
IF($D390="Höchstens",
           IF(COUNTIF(Dienstplan!AD$6:AD$55,$C390)&lt;=VLOOKUP($C390,Besetzung!$B$2:$I$51,AE$351+1,0),"","&gt;"&amp;VLOOKUP($C390,Besetzung!$B$2:$I$51,AE$351+1,0)&amp;" "&amp;$C390),
"sonst")))))</f>
        <v/>
      </c>
      <c r="AF390" s="37" t="str">
        <f>IF($C390="","",
IF(AF$352&lt;&gt;"",IF($D390="Genau",
           IF(COUNTIF(Dienstplan!AE$6:AE$55,$C390)=VLOOKUP($C390,Besetzung!$B$2:$I$51,$F$24,0),"","&lt;&gt;"&amp;VLOOKUP($C390,Besetzung!$B$2:$I$51,$F$24,0)&amp;" "&amp;$C390),
IF($D390="Mindestens",
           IF(COUNTIF(Dienstplan!AE$6:AE$55,$C390)&gt;=VLOOKUP($C390,Besetzung!$B$2:$I$51,$F$24,0),"","&lt;"&amp;VLOOKUP($C390,Besetzung!$B$2:$I$51,$F$24,0)&amp;" "&amp;$C390),
IF($D390="Höchstens",
           IF(COUNTIF(Dienstplan!AE$6:AE$55,$C390)&lt;=VLOOKUP($C390,Besetzung!$B$2:$I$51,$F$24,0),"","&gt;"&amp;VLOOKUP($C390,Besetzung!$B$2:$I$51,$F$24,0)&amp;" "&amp;$C390),
"sonst"))),
IF($D390="Genau",
           IF(COUNTIF(Dienstplan!AE$6:AE$55,$C390)=VLOOKUP($C390,Besetzung!$B$2:$I$51,AF$351+1,0),"","&lt;&gt;"&amp;VLOOKUP($C390,Besetzung!$B$2:$I$51,AF$351+1,0)&amp;" "&amp;$C390),
IF($D390="Mindestens",
           IF(COUNTIF(Dienstplan!AE$6:AE$55,$C390)&gt;=VLOOKUP($C390,Besetzung!$B$2:$I$51,AF$351+1,0),"","&lt;"&amp;VLOOKUP($C390,Besetzung!$B$2:$I$51,AF$351+1,0)&amp;" "&amp;$C390),
IF($D390="Höchstens",
           IF(COUNTIF(Dienstplan!AE$6:AE$55,$C390)&lt;=VLOOKUP($C390,Besetzung!$B$2:$I$51,AF$351+1,0),"","&gt;"&amp;VLOOKUP($C390,Besetzung!$B$2:$I$51,AF$351+1,0)&amp;" "&amp;$C390),
"sonst")))))</f>
        <v/>
      </c>
      <c r="AG390" s="37" t="str">
        <f>IF($C390="","",
IF(AG$352&lt;&gt;"",IF($D390="Genau",
           IF(COUNTIF(Dienstplan!AF$6:AF$55,$C390)=VLOOKUP($C390,Besetzung!$B$2:$I$51,$F$24,0),"","&lt;&gt;"&amp;VLOOKUP($C390,Besetzung!$B$2:$I$51,$F$24,0)&amp;" "&amp;$C390),
IF($D390="Mindestens",
           IF(COUNTIF(Dienstplan!AF$6:AF$55,$C390)&gt;=VLOOKUP($C390,Besetzung!$B$2:$I$51,$F$24,0),"","&lt;"&amp;VLOOKUP($C390,Besetzung!$B$2:$I$51,$F$24,0)&amp;" "&amp;$C390),
IF($D390="Höchstens",
           IF(COUNTIF(Dienstplan!AF$6:AF$55,$C390)&lt;=VLOOKUP($C390,Besetzung!$B$2:$I$51,$F$24,0),"","&gt;"&amp;VLOOKUP($C390,Besetzung!$B$2:$I$51,$F$24,0)&amp;" "&amp;$C390),
"sonst"))),
IF($D390="Genau",
           IF(COUNTIF(Dienstplan!AF$6:AF$55,$C390)=VLOOKUP($C390,Besetzung!$B$2:$I$51,AG$351+1,0),"","&lt;&gt;"&amp;VLOOKUP($C390,Besetzung!$B$2:$I$51,AG$351+1,0)&amp;" "&amp;$C390),
IF($D390="Mindestens",
           IF(COUNTIF(Dienstplan!AF$6:AF$55,$C390)&gt;=VLOOKUP($C390,Besetzung!$B$2:$I$51,AG$351+1,0),"","&lt;"&amp;VLOOKUP($C390,Besetzung!$B$2:$I$51,AG$351+1,0)&amp;" "&amp;$C390),
IF($D390="Höchstens",
           IF(COUNTIF(Dienstplan!AF$6:AF$55,$C390)&lt;=VLOOKUP($C390,Besetzung!$B$2:$I$51,AG$351+1,0),"","&gt;"&amp;VLOOKUP($C390,Besetzung!$B$2:$I$51,AG$351+1,0)&amp;" "&amp;$C390),
"sonst")))))</f>
        <v/>
      </c>
      <c r="AH390" s="37" t="str">
        <f>IF($C390="","",
IF(AH$352&lt;&gt;"",IF($D390="Genau",
           IF(COUNTIF(Dienstplan!AG$6:AG$55,$C390)=VLOOKUP($C390,Besetzung!$B$2:$I$51,$F$24,0),"","&lt;&gt;"&amp;VLOOKUP($C390,Besetzung!$B$2:$I$51,$F$24,0)&amp;" "&amp;$C390),
IF($D390="Mindestens",
           IF(COUNTIF(Dienstplan!AG$6:AG$55,$C390)&gt;=VLOOKUP($C390,Besetzung!$B$2:$I$51,$F$24,0),"","&lt;"&amp;VLOOKUP($C390,Besetzung!$B$2:$I$51,$F$24,0)&amp;" "&amp;$C390),
IF($D390="Höchstens",
           IF(COUNTIF(Dienstplan!AG$6:AG$55,$C390)&lt;=VLOOKUP($C390,Besetzung!$B$2:$I$51,$F$24,0),"","&gt;"&amp;VLOOKUP($C390,Besetzung!$B$2:$I$51,$F$24,0)&amp;" "&amp;$C390),
"sonst"))),
IF($D390="Genau",
           IF(COUNTIF(Dienstplan!AG$6:AG$55,$C390)=VLOOKUP($C390,Besetzung!$B$2:$I$51,AH$351+1,0),"","&lt;&gt;"&amp;VLOOKUP($C390,Besetzung!$B$2:$I$51,AH$351+1,0)&amp;" "&amp;$C390),
IF($D390="Mindestens",
           IF(COUNTIF(Dienstplan!AG$6:AG$55,$C390)&gt;=VLOOKUP($C390,Besetzung!$B$2:$I$51,AH$351+1,0),"","&lt;"&amp;VLOOKUP($C390,Besetzung!$B$2:$I$51,AH$351+1,0)&amp;" "&amp;$C390),
IF($D390="Höchstens",
           IF(COUNTIF(Dienstplan!AG$6:AG$55,$C390)&lt;=VLOOKUP($C390,Besetzung!$B$2:$I$51,AH$351+1,0),"","&gt;"&amp;VLOOKUP($C390,Besetzung!$B$2:$I$51,AH$351+1,0)&amp;" "&amp;$C390),
"sonst")))))</f>
        <v/>
      </c>
      <c r="AI390" s="37" t="str">
        <f>IF($C390="","",
IF(AI$352&lt;&gt;"",IF($D390="Genau",
           IF(COUNTIF(Dienstplan!AH$6:AH$55,$C390)=VLOOKUP($C390,Besetzung!$B$2:$I$51,$F$24,0),"","&lt;&gt;"&amp;VLOOKUP($C390,Besetzung!$B$2:$I$51,$F$24,0)&amp;" "&amp;$C390),
IF($D390="Mindestens",
           IF(COUNTIF(Dienstplan!AH$6:AH$55,$C390)&gt;=VLOOKUP($C390,Besetzung!$B$2:$I$51,$F$24,0),"","&lt;"&amp;VLOOKUP($C390,Besetzung!$B$2:$I$51,$F$24,0)&amp;" "&amp;$C390),
IF($D390="Höchstens",
           IF(COUNTIF(Dienstplan!AH$6:AH$55,$C390)&lt;=VLOOKUP($C390,Besetzung!$B$2:$I$51,$F$24,0),"","&gt;"&amp;VLOOKUP($C390,Besetzung!$B$2:$I$51,$F$24,0)&amp;" "&amp;$C390),
"sonst"))),
IF($D390="Genau",
           IF(COUNTIF(Dienstplan!AH$6:AH$55,$C390)=VLOOKUP($C390,Besetzung!$B$2:$I$51,AI$351+1,0),"","&lt;&gt;"&amp;VLOOKUP($C390,Besetzung!$B$2:$I$51,AI$351+1,0)&amp;" "&amp;$C390),
IF($D390="Mindestens",
           IF(COUNTIF(Dienstplan!AH$6:AH$55,$C390)&gt;=VLOOKUP($C390,Besetzung!$B$2:$I$51,AI$351+1,0),"","&lt;"&amp;VLOOKUP($C390,Besetzung!$B$2:$I$51,AI$351+1,0)&amp;" "&amp;$C390),
IF($D390="Höchstens",
           IF(COUNTIF(Dienstplan!AH$6:AH$55,$C390)&lt;=VLOOKUP($C390,Besetzung!$B$2:$I$51,AI$351+1,0),"","&gt;"&amp;VLOOKUP($C390,Besetzung!$B$2:$I$51,AI$351+1,0)&amp;" "&amp;$C390),
"sonst")))))</f>
        <v/>
      </c>
      <c r="AJ390" s="37" t="str">
        <f>IF($C390="","",
IF(AJ$352&lt;&gt;"",IF($D390="Genau",
           IF(COUNTIF(Dienstplan!AI$6:AI$55,$C390)=VLOOKUP($C390,Besetzung!$B$2:$I$51,$F$24,0),"","&lt;&gt;"&amp;VLOOKUP($C390,Besetzung!$B$2:$I$51,$F$24,0)&amp;" "&amp;$C390),
IF($D390="Mindestens",
           IF(COUNTIF(Dienstplan!AI$6:AI$55,$C390)&gt;=VLOOKUP($C390,Besetzung!$B$2:$I$51,$F$24,0),"","&lt;"&amp;VLOOKUP($C390,Besetzung!$B$2:$I$51,$F$24,0)&amp;" "&amp;$C390),
IF($D390="Höchstens",
           IF(COUNTIF(Dienstplan!AI$6:AI$55,$C390)&lt;=VLOOKUP($C390,Besetzung!$B$2:$I$51,$F$24,0),"","&gt;"&amp;VLOOKUP($C390,Besetzung!$B$2:$I$51,$F$24,0)&amp;" "&amp;$C390),
"sonst"))),
IF($D390="Genau",
           IF(COUNTIF(Dienstplan!AI$6:AI$55,$C390)=VLOOKUP($C390,Besetzung!$B$2:$I$51,AJ$351+1,0),"","&lt;&gt;"&amp;VLOOKUP($C390,Besetzung!$B$2:$I$51,AJ$351+1,0)&amp;" "&amp;$C390),
IF($D390="Mindestens",
           IF(COUNTIF(Dienstplan!AI$6:AI$55,$C390)&gt;=VLOOKUP($C390,Besetzung!$B$2:$I$51,AJ$351+1,0),"","&lt;"&amp;VLOOKUP($C390,Besetzung!$B$2:$I$51,AJ$351+1,0)&amp;" "&amp;$C390),
IF($D390="Höchstens",
           IF(COUNTIF(Dienstplan!AI$6:AI$55,$C390)&lt;=VLOOKUP($C390,Besetzung!$B$2:$I$51,AJ$351+1,0),"","&gt;"&amp;VLOOKUP($C390,Besetzung!$B$2:$I$51,AJ$351+1,0)&amp;" "&amp;$C390),
"sonst")))))</f>
        <v/>
      </c>
      <c r="AK390" s="32" t="str">
        <f>IF($C390="","",
IF(AK$352&lt;&gt;"",IF($D390="Genau",
           IF(COUNTIF(Dienstplan!AJ$6:AJ$55,$C390)=VLOOKUP($C390,Besetzung!$B$2:$I$51,$F$24,0),"","&lt;&gt;"&amp;VLOOKUP($C390,Besetzung!$B$2:$I$51,$F$24,0)&amp;" "&amp;$C390),
IF($D390="Mindestens",
           IF(COUNTIF(Dienstplan!AJ$6:AJ$55,$C390)&gt;=VLOOKUP($C390,Besetzung!$B$2:$I$51,$F$24,0),"","&lt;"&amp;VLOOKUP($C390,Besetzung!$B$2:$I$51,$F$24,0)&amp;" "&amp;$C390),
IF($D390="Höchstens",
           IF(COUNTIF(Dienstplan!AJ$6:AJ$55,$C390)&lt;=VLOOKUP($C390,Besetzung!$B$2:$I$51,$F$24,0),"","&gt;"&amp;VLOOKUP($C390,Besetzung!$B$2:$I$51,$F$24,0)&amp;" "&amp;$C390),
"sonst"))),
IF($D390="Genau",
           IF(COUNTIF(Dienstplan!AJ$6:AJ$55,$C390)=VLOOKUP($C390,Besetzung!$B$2:$I$51,AK$351+1,0),"","&lt;&gt;"&amp;VLOOKUP($C390,Besetzung!$B$2:$I$51,AK$351+1,0)&amp;" "&amp;$C390),
IF($D390="Mindestens",
           IF(COUNTIF(Dienstplan!AJ$6:AJ$55,$C390)&gt;=VLOOKUP($C390,Besetzung!$B$2:$I$51,AK$351+1,0),"","&lt;"&amp;VLOOKUP($C390,Besetzung!$B$2:$I$51,AK$351+1,0)&amp;" "&amp;$C390),
IF($D390="Höchstens",
           IF(COUNTIF(Dienstplan!AJ$6:AJ$55,$C390)&lt;=VLOOKUP($C390,Besetzung!$B$2:$I$51,AK$351+1,0),"","&gt;"&amp;VLOOKUP($C390,Besetzung!$B$2:$I$51,AK$351+1,0)&amp;" "&amp;$C390),
"sonst")))))</f>
        <v/>
      </c>
    </row>
    <row r="391" spans="1:37" x14ac:dyDescent="0.25">
      <c r="A391" s="82" t="str">
        <f>IF(Feiertage!D241&lt;&gt;"",Feiertage!B241,"")</f>
        <v/>
      </c>
      <c r="C391" s="31" t="str">
        <f>Besetzung!B39</f>
        <v/>
      </c>
      <c r="D391">
        <f>Besetzung!J39</f>
        <v>0</v>
      </c>
      <c r="G391" s="31" t="str">
        <f>IF($C391="","",
IF(G$352&lt;&gt;"",IF($D391="Genau",
           IF(COUNTIF(Dienstplan!F$6:F$55,$C391)=VLOOKUP($C391,Besetzung!$B$2:$I$51,$F$24,0),"","&lt;&gt;"&amp;VLOOKUP($C391,Besetzung!$B$2:$I$51,$F$24,0)&amp;" "&amp;$C391),
IF($D391="Mindestens",
           IF(COUNTIF(Dienstplan!F$6:F$55,$C391)&gt;=VLOOKUP($C391,Besetzung!$B$2:$I$51,$F$24,0),"","&lt;"&amp;VLOOKUP($C391,Besetzung!$B$2:$I$51,$F$24,0)&amp;" "&amp;$C391),
IF($D391="Höchstens",
           IF(COUNTIF(Dienstplan!F$6:F$55,$C391)&lt;=VLOOKUP($C391,Besetzung!$B$2:$I$51,$F$24,0),"","&gt;"&amp;VLOOKUP($C391,Besetzung!$B$2:$I$51,$F$24,0)&amp;" "&amp;$C391),
"sonst"))),
IF($D391="Genau",
           IF(COUNTIF(Dienstplan!F$6:F$55,$C391)=VLOOKUP($C391,Besetzung!$B$2:$I$51,G$351+1,0),"","&lt;&gt;"&amp;VLOOKUP($C391,Besetzung!$B$2:$I$51,G$351+1,0)&amp;" "&amp;$C391),
IF($D391="Mindestens",
           IF(COUNTIF(Dienstplan!F$6:F$55,$C391)&gt;=VLOOKUP($C391,Besetzung!$B$2:$I$51,G$351+1,0),"","&lt;"&amp;VLOOKUP($C391,Besetzung!$B$2:$I$51,G$351+1,0)&amp;" "&amp;$C391),
IF($D391="Höchstens",
           IF(COUNTIF(Dienstplan!F$6:F$55,$C391)&lt;=VLOOKUP($C391,Besetzung!$B$2:$I$51,G$351+1,0),"","&gt;"&amp;VLOOKUP($C391,Besetzung!$B$2:$I$51,G$351+1,0)&amp;" "&amp;$C391),
"sonst")))))</f>
        <v/>
      </c>
      <c r="H391" s="37" t="str">
        <f>IF($C391="","",
IF(H$352&lt;&gt;"",IF($D391="Genau",
           IF(COUNTIF(Dienstplan!G$6:G$55,$C391)=VLOOKUP($C391,Besetzung!$B$2:$I$51,$F$24,0),"","&lt;&gt;"&amp;VLOOKUP($C391,Besetzung!$B$2:$I$51,$F$24,0)&amp;" "&amp;$C391),
IF($D391="Mindestens",
           IF(COUNTIF(Dienstplan!G$6:G$55,$C391)&gt;=VLOOKUP($C391,Besetzung!$B$2:$I$51,$F$24,0),"","&lt;"&amp;VLOOKUP($C391,Besetzung!$B$2:$I$51,$F$24,0)&amp;" "&amp;$C391),
IF($D391="Höchstens",
           IF(COUNTIF(Dienstplan!G$6:G$55,$C391)&lt;=VLOOKUP($C391,Besetzung!$B$2:$I$51,$F$24,0),"","&gt;"&amp;VLOOKUP($C391,Besetzung!$B$2:$I$51,$F$24,0)&amp;" "&amp;$C391),
"sonst"))),
IF($D391="Genau",
           IF(COUNTIF(Dienstplan!G$6:G$55,$C391)=VLOOKUP($C391,Besetzung!$B$2:$I$51,H$351+1,0),"","&lt;&gt;"&amp;VLOOKUP($C391,Besetzung!$B$2:$I$51,H$351+1,0)&amp;" "&amp;$C391),
IF($D391="Mindestens",
           IF(COUNTIF(Dienstplan!G$6:G$55,$C391)&gt;=VLOOKUP($C391,Besetzung!$B$2:$I$51,H$351+1,0),"","&lt;"&amp;VLOOKUP($C391,Besetzung!$B$2:$I$51,H$351+1,0)&amp;" "&amp;$C391),
IF($D391="Höchstens",
           IF(COUNTIF(Dienstplan!G$6:G$55,$C391)&lt;=VLOOKUP($C391,Besetzung!$B$2:$I$51,H$351+1,0),"","&gt;"&amp;VLOOKUP($C391,Besetzung!$B$2:$I$51,H$351+1,0)&amp;" "&amp;$C391),
"sonst")))))</f>
        <v/>
      </c>
      <c r="I391" s="37" t="str">
        <f>IF($C391="","",
IF(I$352&lt;&gt;"",IF($D391="Genau",
           IF(COUNTIF(Dienstplan!H$6:H$55,$C391)=VLOOKUP($C391,Besetzung!$B$2:$I$51,$F$24,0),"","&lt;&gt;"&amp;VLOOKUP($C391,Besetzung!$B$2:$I$51,$F$24,0)&amp;" "&amp;$C391),
IF($D391="Mindestens",
           IF(COUNTIF(Dienstplan!H$6:H$55,$C391)&gt;=VLOOKUP($C391,Besetzung!$B$2:$I$51,$F$24,0),"","&lt;"&amp;VLOOKUP($C391,Besetzung!$B$2:$I$51,$F$24,0)&amp;" "&amp;$C391),
IF($D391="Höchstens",
           IF(COUNTIF(Dienstplan!H$6:H$55,$C391)&lt;=VLOOKUP($C391,Besetzung!$B$2:$I$51,$F$24,0),"","&gt;"&amp;VLOOKUP($C391,Besetzung!$B$2:$I$51,$F$24,0)&amp;" "&amp;$C391),
"sonst"))),
IF($D391="Genau",
           IF(COUNTIF(Dienstplan!H$6:H$55,$C391)=VLOOKUP($C391,Besetzung!$B$2:$I$51,I$351+1,0),"","&lt;&gt;"&amp;VLOOKUP($C391,Besetzung!$B$2:$I$51,I$351+1,0)&amp;" "&amp;$C391),
IF($D391="Mindestens",
           IF(COUNTIF(Dienstplan!H$6:H$55,$C391)&gt;=VLOOKUP($C391,Besetzung!$B$2:$I$51,I$351+1,0),"","&lt;"&amp;VLOOKUP($C391,Besetzung!$B$2:$I$51,I$351+1,0)&amp;" "&amp;$C391),
IF($D391="Höchstens",
           IF(COUNTIF(Dienstplan!H$6:H$55,$C391)&lt;=VLOOKUP($C391,Besetzung!$B$2:$I$51,I$351+1,0),"","&gt;"&amp;VLOOKUP($C391,Besetzung!$B$2:$I$51,I$351+1,0)&amp;" "&amp;$C391),
"sonst")))))</f>
        <v/>
      </c>
      <c r="J391" s="37" t="str">
        <f>IF($C391="","",
IF(J$352&lt;&gt;"",IF($D391="Genau",
           IF(COUNTIF(Dienstplan!I$6:I$55,$C391)=VLOOKUP($C391,Besetzung!$B$2:$I$51,$F$24,0),"","&lt;&gt;"&amp;VLOOKUP($C391,Besetzung!$B$2:$I$51,$F$24,0)&amp;" "&amp;$C391),
IF($D391="Mindestens",
           IF(COUNTIF(Dienstplan!I$6:I$55,$C391)&gt;=VLOOKUP($C391,Besetzung!$B$2:$I$51,$F$24,0),"","&lt;"&amp;VLOOKUP($C391,Besetzung!$B$2:$I$51,$F$24,0)&amp;" "&amp;$C391),
IF($D391="Höchstens",
           IF(COUNTIF(Dienstplan!I$6:I$55,$C391)&lt;=VLOOKUP($C391,Besetzung!$B$2:$I$51,$F$24,0),"","&gt;"&amp;VLOOKUP($C391,Besetzung!$B$2:$I$51,$F$24,0)&amp;" "&amp;$C391),
"sonst"))),
IF($D391="Genau",
           IF(COUNTIF(Dienstplan!I$6:I$55,$C391)=VLOOKUP($C391,Besetzung!$B$2:$I$51,J$351+1,0),"","&lt;&gt;"&amp;VLOOKUP($C391,Besetzung!$B$2:$I$51,J$351+1,0)&amp;" "&amp;$C391),
IF($D391="Mindestens",
           IF(COUNTIF(Dienstplan!I$6:I$55,$C391)&gt;=VLOOKUP($C391,Besetzung!$B$2:$I$51,J$351+1,0),"","&lt;"&amp;VLOOKUP($C391,Besetzung!$B$2:$I$51,J$351+1,0)&amp;" "&amp;$C391),
IF($D391="Höchstens",
           IF(COUNTIF(Dienstplan!I$6:I$55,$C391)&lt;=VLOOKUP($C391,Besetzung!$B$2:$I$51,J$351+1,0),"","&gt;"&amp;VLOOKUP($C391,Besetzung!$B$2:$I$51,J$351+1,0)&amp;" "&amp;$C391),
"sonst")))))</f>
        <v/>
      </c>
      <c r="K391" s="37" t="str">
        <f>IF($C391="","",
IF(K$352&lt;&gt;"",IF($D391="Genau",
           IF(COUNTIF(Dienstplan!J$6:J$55,$C391)=VLOOKUP($C391,Besetzung!$B$2:$I$51,$F$24,0),"","&lt;&gt;"&amp;VLOOKUP($C391,Besetzung!$B$2:$I$51,$F$24,0)&amp;" "&amp;$C391),
IF($D391="Mindestens",
           IF(COUNTIF(Dienstplan!J$6:J$55,$C391)&gt;=VLOOKUP($C391,Besetzung!$B$2:$I$51,$F$24,0),"","&lt;"&amp;VLOOKUP($C391,Besetzung!$B$2:$I$51,$F$24,0)&amp;" "&amp;$C391),
IF($D391="Höchstens",
           IF(COUNTIF(Dienstplan!J$6:J$55,$C391)&lt;=VLOOKUP($C391,Besetzung!$B$2:$I$51,$F$24,0),"","&gt;"&amp;VLOOKUP($C391,Besetzung!$B$2:$I$51,$F$24,0)&amp;" "&amp;$C391),
"sonst"))),
IF($D391="Genau",
           IF(COUNTIF(Dienstplan!J$6:J$55,$C391)=VLOOKUP($C391,Besetzung!$B$2:$I$51,K$351+1,0),"","&lt;&gt;"&amp;VLOOKUP($C391,Besetzung!$B$2:$I$51,K$351+1,0)&amp;" "&amp;$C391),
IF($D391="Mindestens",
           IF(COUNTIF(Dienstplan!J$6:J$55,$C391)&gt;=VLOOKUP($C391,Besetzung!$B$2:$I$51,K$351+1,0),"","&lt;"&amp;VLOOKUP($C391,Besetzung!$B$2:$I$51,K$351+1,0)&amp;" "&amp;$C391),
IF($D391="Höchstens",
           IF(COUNTIF(Dienstplan!J$6:J$55,$C391)&lt;=VLOOKUP($C391,Besetzung!$B$2:$I$51,K$351+1,0),"","&gt;"&amp;VLOOKUP($C391,Besetzung!$B$2:$I$51,K$351+1,0)&amp;" "&amp;$C391),
"sonst")))))</f>
        <v/>
      </c>
      <c r="L391" s="37" t="str">
        <f>IF($C391="","",
IF(L$352&lt;&gt;"",IF($D391="Genau",
           IF(COUNTIF(Dienstplan!K$6:K$55,$C391)=VLOOKUP($C391,Besetzung!$B$2:$I$51,$F$24,0),"","&lt;&gt;"&amp;VLOOKUP($C391,Besetzung!$B$2:$I$51,$F$24,0)&amp;" "&amp;$C391),
IF($D391="Mindestens",
           IF(COUNTIF(Dienstplan!K$6:K$55,$C391)&gt;=VLOOKUP($C391,Besetzung!$B$2:$I$51,$F$24,0),"","&lt;"&amp;VLOOKUP($C391,Besetzung!$B$2:$I$51,$F$24,0)&amp;" "&amp;$C391),
IF($D391="Höchstens",
           IF(COUNTIF(Dienstplan!K$6:K$55,$C391)&lt;=VLOOKUP($C391,Besetzung!$B$2:$I$51,$F$24,0),"","&gt;"&amp;VLOOKUP($C391,Besetzung!$B$2:$I$51,$F$24,0)&amp;" "&amp;$C391),
"sonst"))),
IF($D391="Genau",
           IF(COUNTIF(Dienstplan!K$6:K$55,$C391)=VLOOKUP($C391,Besetzung!$B$2:$I$51,L$351+1,0),"","&lt;&gt;"&amp;VLOOKUP($C391,Besetzung!$B$2:$I$51,L$351+1,0)&amp;" "&amp;$C391),
IF($D391="Mindestens",
           IF(COUNTIF(Dienstplan!K$6:K$55,$C391)&gt;=VLOOKUP($C391,Besetzung!$B$2:$I$51,L$351+1,0),"","&lt;"&amp;VLOOKUP($C391,Besetzung!$B$2:$I$51,L$351+1,0)&amp;" "&amp;$C391),
IF($D391="Höchstens",
           IF(COUNTIF(Dienstplan!K$6:K$55,$C391)&lt;=VLOOKUP($C391,Besetzung!$B$2:$I$51,L$351+1,0),"","&gt;"&amp;VLOOKUP($C391,Besetzung!$B$2:$I$51,L$351+1,0)&amp;" "&amp;$C391),
"sonst")))))</f>
        <v/>
      </c>
      <c r="M391" s="37" t="str">
        <f>IF($C391="","",
IF(M$352&lt;&gt;"",IF($D391="Genau",
           IF(COUNTIF(Dienstplan!L$6:L$55,$C391)=VLOOKUP($C391,Besetzung!$B$2:$I$51,$F$24,0),"","&lt;&gt;"&amp;VLOOKUP($C391,Besetzung!$B$2:$I$51,$F$24,0)&amp;" "&amp;$C391),
IF($D391="Mindestens",
           IF(COUNTIF(Dienstplan!L$6:L$55,$C391)&gt;=VLOOKUP($C391,Besetzung!$B$2:$I$51,$F$24,0),"","&lt;"&amp;VLOOKUP($C391,Besetzung!$B$2:$I$51,$F$24,0)&amp;" "&amp;$C391),
IF($D391="Höchstens",
           IF(COUNTIF(Dienstplan!L$6:L$55,$C391)&lt;=VLOOKUP($C391,Besetzung!$B$2:$I$51,$F$24,0),"","&gt;"&amp;VLOOKUP($C391,Besetzung!$B$2:$I$51,$F$24,0)&amp;" "&amp;$C391),
"sonst"))),
IF($D391="Genau",
           IF(COUNTIF(Dienstplan!L$6:L$55,$C391)=VLOOKUP($C391,Besetzung!$B$2:$I$51,M$351+1,0),"","&lt;&gt;"&amp;VLOOKUP($C391,Besetzung!$B$2:$I$51,M$351+1,0)&amp;" "&amp;$C391),
IF($D391="Mindestens",
           IF(COUNTIF(Dienstplan!L$6:L$55,$C391)&gt;=VLOOKUP($C391,Besetzung!$B$2:$I$51,M$351+1,0),"","&lt;"&amp;VLOOKUP($C391,Besetzung!$B$2:$I$51,M$351+1,0)&amp;" "&amp;$C391),
IF($D391="Höchstens",
           IF(COUNTIF(Dienstplan!L$6:L$55,$C391)&lt;=VLOOKUP($C391,Besetzung!$B$2:$I$51,M$351+1,0),"","&gt;"&amp;VLOOKUP($C391,Besetzung!$B$2:$I$51,M$351+1,0)&amp;" "&amp;$C391),
"sonst")))))</f>
        <v/>
      </c>
      <c r="N391" s="37" t="str">
        <f>IF($C391="","",
IF(N$352&lt;&gt;"",IF($D391="Genau",
           IF(COUNTIF(Dienstplan!M$6:M$55,$C391)=VLOOKUP($C391,Besetzung!$B$2:$I$51,$F$24,0),"","&lt;&gt;"&amp;VLOOKUP($C391,Besetzung!$B$2:$I$51,$F$24,0)&amp;" "&amp;$C391),
IF($D391="Mindestens",
           IF(COUNTIF(Dienstplan!M$6:M$55,$C391)&gt;=VLOOKUP($C391,Besetzung!$B$2:$I$51,$F$24,0),"","&lt;"&amp;VLOOKUP($C391,Besetzung!$B$2:$I$51,$F$24,0)&amp;" "&amp;$C391),
IF($D391="Höchstens",
           IF(COUNTIF(Dienstplan!M$6:M$55,$C391)&lt;=VLOOKUP($C391,Besetzung!$B$2:$I$51,$F$24,0),"","&gt;"&amp;VLOOKUP($C391,Besetzung!$B$2:$I$51,$F$24,0)&amp;" "&amp;$C391),
"sonst"))),
IF($D391="Genau",
           IF(COUNTIF(Dienstplan!M$6:M$55,$C391)=VLOOKUP($C391,Besetzung!$B$2:$I$51,N$351+1,0),"","&lt;&gt;"&amp;VLOOKUP($C391,Besetzung!$B$2:$I$51,N$351+1,0)&amp;" "&amp;$C391),
IF($D391="Mindestens",
           IF(COUNTIF(Dienstplan!M$6:M$55,$C391)&gt;=VLOOKUP($C391,Besetzung!$B$2:$I$51,N$351+1,0),"","&lt;"&amp;VLOOKUP($C391,Besetzung!$B$2:$I$51,N$351+1,0)&amp;" "&amp;$C391),
IF($D391="Höchstens",
           IF(COUNTIF(Dienstplan!M$6:M$55,$C391)&lt;=VLOOKUP($C391,Besetzung!$B$2:$I$51,N$351+1,0),"","&gt;"&amp;VLOOKUP($C391,Besetzung!$B$2:$I$51,N$351+1,0)&amp;" "&amp;$C391),
"sonst")))))</f>
        <v/>
      </c>
      <c r="O391" s="37" t="str">
        <f>IF($C391="","",
IF(O$352&lt;&gt;"",IF($D391="Genau",
           IF(COUNTIF(Dienstplan!N$6:N$55,$C391)=VLOOKUP($C391,Besetzung!$B$2:$I$51,$F$24,0),"","&lt;&gt;"&amp;VLOOKUP($C391,Besetzung!$B$2:$I$51,$F$24,0)&amp;" "&amp;$C391),
IF($D391="Mindestens",
           IF(COUNTIF(Dienstplan!N$6:N$55,$C391)&gt;=VLOOKUP($C391,Besetzung!$B$2:$I$51,$F$24,0),"","&lt;"&amp;VLOOKUP($C391,Besetzung!$B$2:$I$51,$F$24,0)&amp;" "&amp;$C391),
IF($D391="Höchstens",
           IF(COUNTIF(Dienstplan!N$6:N$55,$C391)&lt;=VLOOKUP($C391,Besetzung!$B$2:$I$51,$F$24,0),"","&gt;"&amp;VLOOKUP($C391,Besetzung!$B$2:$I$51,$F$24,0)&amp;" "&amp;$C391),
"sonst"))),
IF($D391="Genau",
           IF(COUNTIF(Dienstplan!N$6:N$55,$C391)=VLOOKUP($C391,Besetzung!$B$2:$I$51,O$351+1,0),"","&lt;&gt;"&amp;VLOOKUP($C391,Besetzung!$B$2:$I$51,O$351+1,0)&amp;" "&amp;$C391),
IF($D391="Mindestens",
           IF(COUNTIF(Dienstplan!N$6:N$55,$C391)&gt;=VLOOKUP($C391,Besetzung!$B$2:$I$51,O$351+1,0),"","&lt;"&amp;VLOOKUP($C391,Besetzung!$B$2:$I$51,O$351+1,0)&amp;" "&amp;$C391),
IF($D391="Höchstens",
           IF(COUNTIF(Dienstplan!N$6:N$55,$C391)&lt;=VLOOKUP($C391,Besetzung!$B$2:$I$51,O$351+1,0),"","&gt;"&amp;VLOOKUP($C391,Besetzung!$B$2:$I$51,O$351+1,0)&amp;" "&amp;$C391),
"sonst")))))</f>
        <v/>
      </c>
      <c r="P391" s="37" t="str">
        <f>IF($C391="","",
IF(P$352&lt;&gt;"",IF($D391="Genau",
           IF(COUNTIF(Dienstplan!O$6:O$55,$C391)=VLOOKUP($C391,Besetzung!$B$2:$I$51,$F$24,0),"","&lt;&gt;"&amp;VLOOKUP($C391,Besetzung!$B$2:$I$51,$F$24,0)&amp;" "&amp;$C391),
IF($D391="Mindestens",
           IF(COUNTIF(Dienstplan!O$6:O$55,$C391)&gt;=VLOOKUP($C391,Besetzung!$B$2:$I$51,$F$24,0),"","&lt;"&amp;VLOOKUP($C391,Besetzung!$B$2:$I$51,$F$24,0)&amp;" "&amp;$C391),
IF($D391="Höchstens",
           IF(COUNTIF(Dienstplan!O$6:O$55,$C391)&lt;=VLOOKUP($C391,Besetzung!$B$2:$I$51,$F$24,0),"","&gt;"&amp;VLOOKUP($C391,Besetzung!$B$2:$I$51,$F$24,0)&amp;" "&amp;$C391),
"sonst"))),
IF($D391="Genau",
           IF(COUNTIF(Dienstplan!O$6:O$55,$C391)=VLOOKUP($C391,Besetzung!$B$2:$I$51,P$351+1,0),"","&lt;&gt;"&amp;VLOOKUP($C391,Besetzung!$B$2:$I$51,P$351+1,0)&amp;" "&amp;$C391),
IF($D391="Mindestens",
           IF(COUNTIF(Dienstplan!O$6:O$55,$C391)&gt;=VLOOKUP($C391,Besetzung!$B$2:$I$51,P$351+1,0),"","&lt;"&amp;VLOOKUP($C391,Besetzung!$B$2:$I$51,P$351+1,0)&amp;" "&amp;$C391),
IF($D391="Höchstens",
           IF(COUNTIF(Dienstplan!O$6:O$55,$C391)&lt;=VLOOKUP($C391,Besetzung!$B$2:$I$51,P$351+1,0),"","&gt;"&amp;VLOOKUP($C391,Besetzung!$B$2:$I$51,P$351+1,0)&amp;" "&amp;$C391),
"sonst")))))</f>
        <v/>
      </c>
      <c r="Q391" s="37" t="str">
        <f>IF($C391="","",
IF(Q$352&lt;&gt;"",IF($D391="Genau",
           IF(COUNTIF(Dienstplan!P$6:P$55,$C391)=VLOOKUP($C391,Besetzung!$B$2:$I$51,$F$24,0),"","&lt;&gt;"&amp;VLOOKUP($C391,Besetzung!$B$2:$I$51,$F$24,0)&amp;" "&amp;$C391),
IF($D391="Mindestens",
           IF(COUNTIF(Dienstplan!P$6:P$55,$C391)&gt;=VLOOKUP($C391,Besetzung!$B$2:$I$51,$F$24,0),"","&lt;"&amp;VLOOKUP($C391,Besetzung!$B$2:$I$51,$F$24,0)&amp;" "&amp;$C391),
IF($D391="Höchstens",
           IF(COUNTIF(Dienstplan!P$6:P$55,$C391)&lt;=VLOOKUP($C391,Besetzung!$B$2:$I$51,$F$24,0),"","&gt;"&amp;VLOOKUP($C391,Besetzung!$B$2:$I$51,$F$24,0)&amp;" "&amp;$C391),
"sonst"))),
IF($D391="Genau",
           IF(COUNTIF(Dienstplan!P$6:P$55,$C391)=VLOOKUP($C391,Besetzung!$B$2:$I$51,Q$351+1,0),"","&lt;&gt;"&amp;VLOOKUP($C391,Besetzung!$B$2:$I$51,Q$351+1,0)&amp;" "&amp;$C391),
IF($D391="Mindestens",
           IF(COUNTIF(Dienstplan!P$6:P$55,$C391)&gt;=VLOOKUP($C391,Besetzung!$B$2:$I$51,Q$351+1,0),"","&lt;"&amp;VLOOKUP($C391,Besetzung!$B$2:$I$51,Q$351+1,0)&amp;" "&amp;$C391),
IF($D391="Höchstens",
           IF(COUNTIF(Dienstplan!P$6:P$55,$C391)&lt;=VLOOKUP($C391,Besetzung!$B$2:$I$51,Q$351+1,0),"","&gt;"&amp;VLOOKUP($C391,Besetzung!$B$2:$I$51,Q$351+1,0)&amp;" "&amp;$C391),
"sonst")))))</f>
        <v/>
      </c>
      <c r="R391" s="37" t="str">
        <f>IF($C391="","",
IF(R$352&lt;&gt;"",IF($D391="Genau",
           IF(COUNTIF(Dienstplan!Q$6:Q$55,$C391)=VLOOKUP($C391,Besetzung!$B$2:$I$51,$F$24,0),"","&lt;&gt;"&amp;VLOOKUP($C391,Besetzung!$B$2:$I$51,$F$24,0)&amp;" "&amp;$C391),
IF($D391="Mindestens",
           IF(COUNTIF(Dienstplan!Q$6:Q$55,$C391)&gt;=VLOOKUP($C391,Besetzung!$B$2:$I$51,$F$24,0),"","&lt;"&amp;VLOOKUP($C391,Besetzung!$B$2:$I$51,$F$24,0)&amp;" "&amp;$C391),
IF($D391="Höchstens",
           IF(COUNTIF(Dienstplan!Q$6:Q$55,$C391)&lt;=VLOOKUP($C391,Besetzung!$B$2:$I$51,$F$24,0),"","&gt;"&amp;VLOOKUP($C391,Besetzung!$B$2:$I$51,$F$24,0)&amp;" "&amp;$C391),
"sonst"))),
IF($D391="Genau",
           IF(COUNTIF(Dienstplan!Q$6:Q$55,$C391)=VLOOKUP($C391,Besetzung!$B$2:$I$51,R$351+1,0),"","&lt;&gt;"&amp;VLOOKUP($C391,Besetzung!$B$2:$I$51,R$351+1,0)&amp;" "&amp;$C391),
IF($D391="Mindestens",
           IF(COUNTIF(Dienstplan!Q$6:Q$55,$C391)&gt;=VLOOKUP($C391,Besetzung!$B$2:$I$51,R$351+1,0),"","&lt;"&amp;VLOOKUP($C391,Besetzung!$B$2:$I$51,R$351+1,0)&amp;" "&amp;$C391),
IF($D391="Höchstens",
           IF(COUNTIF(Dienstplan!Q$6:Q$55,$C391)&lt;=VLOOKUP($C391,Besetzung!$B$2:$I$51,R$351+1,0),"","&gt;"&amp;VLOOKUP($C391,Besetzung!$B$2:$I$51,R$351+1,0)&amp;" "&amp;$C391),
"sonst")))))</f>
        <v/>
      </c>
      <c r="S391" s="37" t="str">
        <f>IF($C391="","",
IF(S$352&lt;&gt;"",IF($D391="Genau",
           IF(COUNTIF(Dienstplan!R$6:R$55,$C391)=VLOOKUP($C391,Besetzung!$B$2:$I$51,$F$24,0),"","&lt;&gt;"&amp;VLOOKUP($C391,Besetzung!$B$2:$I$51,$F$24,0)&amp;" "&amp;$C391),
IF($D391="Mindestens",
           IF(COUNTIF(Dienstplan!R$6:R$55,$C391)&gt;=VLOOKUP($C391,Besetzung!$B$2:$I$51,$F$24,0),"","&lt;"&amp;VLOOKUP($C391,Besetzung!$B$2:$I$51,$F$24,0)&amp;" "&amp;$C391),
IF($D391="Höchstens",
           IF(COUNTIF(Dienstplan!R$6:R$55,$C391)&lt;=VLOOKUP($C391,Besetzung!$B$2:$I$51,$F$24,0),"","&gt;"&amp;VLOOKUP($C391,Besetzung!$B$2:$I$51,$F$24,0)&amp;" "&amp;$C391),
"sonst"))),
IF($D391="Genau",
           IF(COUNTIF(Dienstplan!R$6:R$55,$C391)=VLOOKUP($C391,Besetzung!$B$2:$I$51,S$351+1,0),"","&lt;&gt;"&amp;VLOOKUP($C391,Besetzung!$B$2:$I$51,S$351+1,0)&amp;" "&amp;$C391),
IF($D391="Mindestens",
           IF(COUNTIF(Dienstplan!R$6:R$55,$C391)&gt;=VLOOKUP($C391,Besetzung!$B$2:$I$51,S$351+1,0),"","&lt;"&amp;VLOOKUP($C391,Besetzung!$B$2:$I$51,S$351+1,0)&amp;" "&amp;$C391),
IF($D391="Höchstens",
           IF(COUNTIF(Dienstplan!R$6:R$55,$C391)&lt;=VLOOKUP($C391,Besetzung!$B$2:$I$51,S$351+1,0),"","&gt;"&amp;VLOOKUP($C391,Besetzung!$B$2:$I$51,S$351+1,0)&amp;" "&amp;$C391),
"sonst")))))</f>
        <v/>
      </c>
      <c r="T391" s="37" t="str">
        <f>IF($C391="","",
IF(T$352&lt;&gt;"",IF($D391="Genau",
           IF(COUNTIF(Dienstplan!S$6:S$55,$C391)=VLOOKUP($C391,Besetzung!$B$2:$I$51,$F$24,0),"","&lt;&gt;"&amp;VLOOKUP($C391,Besetzung!$B$2:$I$51,$F$24,0)&amp;" "&amp;$C391),
IF($D391="Mindestens",
           IF(COUNTIF(Dienstplan!S$6:S$55,$C391)&gt;=VLOOKUP($C391,Besetzung!$B$2:$I$51,$F$24,0),"","&lt;"&amp;VLOOKUP($C391,Besetzung!$B$2:$I$51,$F$24,0)&amp;" "&amp;$C391),
IF($D391="Höchstens",
           IF(COUNTIF(Dienstplan!S$6:S$55,$C391)&lt;=VLOOKUP($C391,Besetzung!$B$2:$I$51,$F$24,0),"","&gt;"&amp;VLOOKUP($C391,Besetzung!$B$2:$I$51,$F$24,0)&amp;" "&amp;$C391),
"sonst"))),
IF($D391="Genau",
           IF(COUNTIF(Dienstplan!S$6:S$55,$C391)=VLOOKUP($C391,Besetzung!$B$2:$I$51,T$351+1,0),"","&lt;&gt;"&amp;VLOOKUP($C391,Besetzung!$B$2:$I$51,T$351+1,0)&amp;" "&amp;$C391),
IF($D391="Mindestens",
           IF(COUNTIF(Dienstplan!S$6:S$55,$C391)&gt;=VLOOKUP($C391,Besetzung!$B$2:$I$51,T$351+1,0),"","&lt;"&amp;VLOOKUP($C391,Besetzung!$B$2:$I$51,T$351+1,0)&amp;" "&amp;$C391),
IF($D391="Höchstens",
           IF(COUNTIF(Dienstplan!S$6:S$55,$C391)&lt;=VLOOKUP($C391,Besetzung!$B$2:$I$51,T$351+1,0),"","&gt;"&amp;VLOOKUP($C391,Besetzung!$B$2:$I$51,T$351+1,0)&amp;" "&amp;$C391),
"sonst")))))</f>
        <v/>
      </c>
      <c r="U391" s="37" t="str">
        <f>IF($C391="","",
IF(U$352&lt;&gt;"",IF($D391="Genau",
           IF(COUNTIF(Dienstplan!T$6:T$55,$C391)=VLOOKUP($C391,Besetzung!$B$2:$I$51,$F$24,0),"","&lt;&gt;"&amp;VLOOKUP($C391,Besetzung!$B$2:$I$51,$F$24,0)&amp;" "&amp;$C391),
IF($D391="Mindestens",
           IF(COUNTIF(Dienstplan!T$6:T$55,$C391)&gt;=VLOOKUP($C391,Besetzung!$B$2:$I$51,$F$24,0),"","&lt;"&amp;VLOOKUP($C391,Besetzung!$B$2:$I$51,$F$24,0)&amp;" "&amp;$C391),
IF($D391="Höchstens",
           IF(COUNTIF(Dienstplan!T$6:T$55,$C391)&lt;=VLOOKUP($C391,Besetzung!$B$2:$I$51,$F$24,0),"","&gt;"&amp;VLOOKUP($C391,Besetzung!$B$2:$I$51,$F$24,0)&amp;" "&amp;$C391),
"sonst"))),
IF($D391="Genau",
           IF(COUNTIF(Dienstplan!T$6:T$55,$C391)=VLOOKUP($C391,Besetzung!$B$2:$I$51,U$351+1,0),"","&lt;&gt;"&amp;VLOOKUP($C391,Besetzung!$B$2:$I$51,U$351+1,0)&amp;" "&amp;$C391),
IF($D391="Mindestens",
           IF(COUNTIF(Dienstplan!T$6:T$55,$C391)&gt;=VLOOKUP($C391,Besetzung!$B$2:$I$51,U$351+1,0),"","&lt;"&amp;VLOOKUP($C391,Besetzung!$B$2:$I$51,U$351+1,0)&amp;" "&amp;$C391),
IF($D391="Höchstens",
           IF(COUNTIF(Dienstplan!T$6:T$55,$C391)&lt;=VLOOKUP($C391,Besetzung!$B$2:$I$51,U$351+1,0),"","&gt;"&amp;VLOOKUP($C391,Besetzung!$B$2:$I$51,U$351+1,0)&amp;" "&amp;$C391),
"sonst")))))</f>
        <v/>
      </c>
      <c r="V391" s="37" t="str">
        <f>IF($C391="","",
IF(V$352&lt;&gt;"",IF($D391="Genau",
           IF(COUNTIF(Dienstplan!U$6:U$55,$C391)=VLOOKUP($C391,Besetzung!$B$2:$I$51,$F$24,0),"","&lt;&gt;"&amp;VLOOKUP($C391,Besetzung!$B$2:$I$51,$F$24,0)&amp;" "&amp;$C391),
IF($D391="Mindestens",
           IF(COUNTIF(Dienstplan!U$6:U$55,$C391)&gt;=VLOOKUP($C391,Besetzung!$B$2:$I$51,$F$24,0),"","&lt;"&amp;VLOOKUP($C391,Besetzung!$B$2:$I$51,$F$24,0)&amp;" "&amp;$C391),
IF($D391="Höchstens",
           IF(COUNTIF(Dienstplan!U$6:U$55,$C391)&lt;=VLOOKUP($C391,Besetzung!$B$2:$I$51,$F$24,0),"","&gt;"&amp;VLOOKUP($C391,Besetzung!$B$2:$I$51,$F$24,0)&amp;" "&amp;$C391),
"sonst"))),
IF($D391="Genau",
           IF(COUNTIF(Dienstplan!U$6:U$55,$C391)=VLOOKUP($C391,Besetzung!$B$2:$I$51,V$351+1,0),"","&lt;&gt;"&amp;VLOOKUP($C391,Besetzung!$B$2:$I$51,V$351+1,0)&amp;" "&amp;$C391),
IF($D391="Mindestens",
           IF(COUNTIF(Dienstplan!U$6:U$55,$C391)&gt;=VLOOKUP($C391,Besetzung!$B$2:$I$51,V$351+1,0),"","&lt;"&amp;VLOOKUP($C391,Besetzung!$B$2:$I$51,V$351+1,0)&amp;" "&amp;$C391),
IF($D391="Höchstens",
           IF(COUNTIF(Dienstplan!U$6:U$55,$C391)&lt;=VLOOKUP($C391,Besetzung!$B$2:$I$51,V$351+1,0),"","&gt;"&amp;VLOOKUP($C391,Besetzung!$B$2:$I$51,V$351+1,0)&amp;" "&amp;$C391),
"sonst")))))</f>
        <v/>
      </c>
      <c r="W391" s="37" t="str">
        <f>IF($C391="","",
IF(W$352&lt;&gt;"",IF($D391="Genau",
           IF(COUNTIF(Dienstplan!V$6:V$55,$C391)=VLOOKUP($C391,Besetzung!$B$2:$I$51,$F$24,0),"","&lt;&gt;"&amp;VLOOKUP($C391,Besetzung!$B$2:$I$51,$F$24,0)&amp;" "&amp;$C391),
IF($D391="Mindestens",
           IF(COUNTIF(Dienstplan!V$6:V$55,$C391)&gt;=VLOOKUP($C391,Besetzung!$B$2:$I$51,$F$24,0),"","&lt;"&amp;VLOOKUP($C391,Besetzung!$B$2:$I$51,$F$24,0)&amp;" "&amp;$C391),
IF($D391="Höchstens",
           IF(COUNTIF(Dienstplan!V$6:V$55,$C391)&lt;=VLOOKUP($C391,Besetzung!$B$2:$I$51,$F$24,0),"","&gt;"&amp;VLOOKUP($C391,Besetzung!$B$2:$I$51,$F$24,0)&amp;" "&amp;$C391),
"sonst"))),
IF($D391="Genau",
           IF(COUNTIF(Dienstplan!V$6:V$55,$C391)=VLOOKUP($C391,Besetzung!$B$2:$I$51,W$351+1,0),"","&lt;&gt;"&amp;VLOOKUP($C391,Besetzung!$B$2:$I$51,W$351+1,0)&amp;" "&amp;$C391),
IF($D391="Mindestens",
           IF(COUNTIF(Dienstplan!V$6:V$55,$C391)&gt;=VLOOKUP($C391,Besetzung!$B$2:$I$51,W$351+1,0),"","&lt;"&amp;VLOOKUP($C391,Besetzung!$B$2:$I$51,W$351+1,0)&amp;" "&amp;$C391),
IF($D391="Höchstens",
           IF(COUNTIF(Dienstplan!V$6:V$55,$C391)&lt;=VLOOKUP($C391,Besetzung!$B$2:$I$51,W$351+1,0),"","&gt;"&amp;VLOOKUP($C391,Besetzung!$B$2:$I$51,W$351+1,0)&amp;" "&amp;$C391),
"sonst")))))</f>
        <v/>
      </c>
      <c r="X391" s="37" t="str">
        <f>IF($C391="","",
IF(X$352&lt;&gt;"",IF($D391="Genau",
           IF(COUNTIF(Dienstplan!W$6:W$55,$C391)=VLOOKUP($C391,Besetzung!$B$2:$I$51,$F$24,0),"","&lt;&gt;"&amp;VLOOKUP($C391,Besetzung!$B$2:$I$51,$F$24,0)&amp;" "&amp;$C391),
IF($D391="Mindestens",
           IF(COUNTIF(Dienstplan!W$6:W$55,$C391)&gt;=VLOOKUP($C391,Besetzung!$B$2:$I$51,$F$24,0),"","&lt;"&amp;VLOOKUP($C391,Besetzung!$B$2:$I$51,$F$24,0)&amp;" "&amp;$C391),
IF($D391="Höchstens",
           IF(COUNTIF(Dienstplan!W$6:W$55,$C391)&lt;=VLOOKUP($C391,Besetzung!$B$2:$I$51,$F$24,0),"","&gt;"&amp;VLOOKUP($C391,Besetzung!$B$2:$I$51,$F$24,0)&amp;" "&amp;$C391),
"sonst"))),
IF($D391="Genau",
           IF(COUNTIF(Dienstplan!W$6:W$55,$C391)=VLOOKUP($C391,Besetzung!$B$2:$I$51,X$351+1,0),"","&lt;&gt;"&amp;VLOOKUP($C391,Besetzung!$B$2:$I$51,X$351+1,0)&amp;" "&amp;$C391),
IF($D391="Mindestens",
           IF(COUNTIF(Dienstplan!W$6:W$55,$C391)&gt;=VLOOKUP($C391,Besetzung!$B$2:$I$51,X$351+1,0),"","&lt;"&amp;VLOOKUP($C391,Besetzung!$B$2:$I$51,X$351+1,0)&amp;" "&amp;$C391),
IF($D391="Höchstens",
           IF(COUNTIF(Dienstplan!W$6:W$55,$C391)&lt;=VLOOKUP($C391,Besetzung!$B$2:$I$51,X$351+1,0),"","&gt;"&amp;VLOOKUP($C391,Besetzung!$B$2:$I$51,X$351+1,0)&amp;" "&amp;$C391),
"sonst")))))</f>
        <v/>
      </c>
      <c r="Y391" s="37" t="str">
        <f>IF($C391="","",
IF(Y$352&lt;&gt;"",IF($D391="Genau",
           IF(COUNTIF(Dienstplan!X$6:X$55,$C391)=VLOOKUP($C391,Besetzung!$B$2:$I$51,$F$24,0),"","&lt;&gt;"&amp;VLOOKUP($C391,Besetzung!$B$2:$I$51,$F$24,0)&amp;" "&amp;$C391),
IF($D391="Mindestens",
           IF(COUNTIF(Dienstplan!X$6:X$55,$C391)&gt;=VLOOKUP($C391,Besetzung!$B$2:$I$51,$F$24,0),"","&lt;"&amp;VLOOKUP($C391,Besetzung!$B$2:$I$51,$F$24,0)&amp;" "&amp;$C391),
IF($D391="Höchstens",
           IF(COUNTIF(Dienstplan!X$6:X$55,$C391)&lt;=VLOOKUP($C391,Besetzung!$B$2:$I$51,$F$24,0),"","&gt;"&amp;VLOOKUP($C391,Besetzung!$B$2:$I$51,$F$24,0)&amp;" "&amp;$C391),
"sonst"))),
IF($D391="Genau",
           IF(COUNTIF(Dienstplan!X$6:X$55,$C391)=VLOOKUP($C391,Besetzung!$B$2:$I$51,Y$351+1,0),"","&lt;&gt;"&amp;VLOOKUP($C391,Besetzung!$B$2:$I$51,Y$351+1,0)&amp;" "&amp;$C391),
IF($D391="Mindestens",
           IF(COUNTIF(Dienstplan!X$6:X$55,$C391)&gt;=VLOOKUP($C391,Besetzung!$B$2:$I$51,Y$351+1,0),"","&lt;"&amp;VLOOKUP($C391,Besetzung!$B$2:$I$51,Y$351+1,0)&amp;" "&amp;$C391),
IF($D391="Höchstens",
           IF(COUNTIF(Dienstplan!X$6:X$55,$C391)&lt;=VLOOKUP($C391,Besetzung!$B$2:$I$51,Y$351+1,0),"","&gt;"&amp;VLOOKUP($C391,Besetzung!$B$2:$I$51,Y$351+1,0)&amp;" "&amp;$C391),
"sonst")))))</f>
        <v/>
      </c>
      <c r="Z391" s="37" t="str">
        <f>IF($C391="","",
IF(Z$352&lt;&gt;"",IF($D391="Genau",
           IF(COUNTIF(Dienstplan!Y$6:Y$55,$C391)=VLOOKUP($C391,Besetzung!$B$2:$I$51,$F$24,0),"","&lt;&gt;"&amp;VLOOKUP($C391,Besetzung!$B$2:$I$51,$F$24,0)&amp;" "&amp;$C391),
IF($D391="Mindestens",
           IF(COUNTIF(Dienstplan!Y$6:Y$55,$C391)&gt;=VLOOKUP($C391,Besetzung!$B$2:$I$51,$F$24,0),"","&lt;"&amp;VLOOKUP($C391,Besetzung!$B$2:$I$51,$F$24,0)&amp;" "&amp;$C391),
IF($D391="Höchstens",
           IF(COUNTIF(Dienstplan!Y$6:Y$55,$C391)&lt;=VLOOKUP($C391,Besetzung!$B$2:$I$51,$F$24,0),"","&gt;"&amp;VLOOKUP($C391,Besetzung!$B$2:$I$51,$F$24,0)&amp;" "&amp;$C391),
"sonst"))),
IF($D391="Genau",
           IF(COUNTIF(Dienstplan!Y$6:Y$55,$C391)=VLOOKUP($C391,Besetzung!$B$2:$I$51,Z$351+1,0),"","&lt;&gt;"&amp;VLOOKUP($C391,Besetzung!$B$2:$I$51,Z$351+1,0)&amp;" "&amp;$C391),
IF($D391="Mindestens",
           IF(COUNTIF(Dienstplan!Y$6:Y$55,$C391)&gt;=VLOOKUP($C391,Besetzung!$B$2:$I$51,Z$351+1,0),"","&lt;"&amp;VLOOKUP($C391,Besetzung!$B$2:$I$51,Z$351+1,0)&amp;" "&amp;$C391),
IF($D391="Höchstens",
           IF(COUNTIF(Dienstplan!Y$6:Y$55,$C391)&lt;=VLOOKUP($C391,Besetzung!$B$2:$I$51,Z$351+1,0),"","&gt;"&amp;VLOOKUP($C391,Besetzung!$B$2:$I$51,Z$351+1,0)&amp;" "&amp;$C391),
"sonst")))))</f>
        <v/>
      </c>
      <c r="AA391" s="37" t="str">
        <f>IF($C391="","",
IF(AA$352&lt;&gt;"",IF($D391="Genau",
           IF(COUNTIF(Dienstplan!Z$6:Z$55,$C391)=VLOOKUP($C391,Besetzung!$B$2:$I$51,$F$24,0),"","&lt;&gt;"&amp;VLOOKUP($C391,Besetzung!$B$2:$I$51,$F$24,0)&amp;" "&amp;$C391),
IF($D391="Mindestens",
           IF(COUNTIF(Dienstplan!Z$6:Z$55,$C391)&gt;=VLOOKUP($C391,Besetzung!$B$2:$I$51,$F$24,0),"","&lt;"&amp;VLOOKUP($C391,Besetzung!$B$2:$I$51,$F$24,0)&amp;" "&amp;$C391),
IF($D391="Höchstens",
           IF(COUNTIF(Dienstplan!Z$6:Z$55,$C391)&lt;=VLOOKUP($C391,Besetzung!$B$2:$I$51,$F$24,0),"","&gt;"&amp;VLOOKUP($C391,Besetzung!$B$2:$I$51,$F$24,0)&amp;" "&amp;$C391),
"sonst"))),
IF($D391="Genau",
           IF(COUNTIF(Dienstplan!Z$6:Z$55,$C391)=VLOOKUP($C391,Besetzung!$B$2:$I$51,AA$351+1,0),"","&lt;&gt;"&amp;VLOOKUP($C391,Besetzung!$B$2:$I$51,AA$351+1,0)&amp;" "&amp;$C391),
IF($D391="Mindestens",
           IF(COUNTIF(Dienstplan!Z$6:Z$55,$C391)&gt;=VLOOKUP($C391,Besetzung!$B$2:$I$51,AA$351+1,0),"","&lt;"&amp;VLOOKUP($C391,Besetzung!$B$2:$I$51,AA$351+1,0)&amp;" "&amp;$C391),
IF($D391="Höchstens",
           IF(COUNTIF(Dienstplan!Z$6:Z$55,$C391)&lt;=VLOOKUP($C391,Besetzung!$B$2:$I$51,AA$351+1,0),"","&gt;"&amp;VLOOKUP($C391,Besetzung!$B$2:$I$51,AA$351+1,0)&amp;" "&amp;$C391),
"sonst")))))</f>
        <v/>
      </c>
      <c r="AB391" s="37" t="str">
        <f>IF($C391="","",
IF(AB$352&lt;&gt;"",IF($D391="Genau",
           IF(COUNTIF(Dienstplan!AA$6:AA$55,$C391)=VLOOKUP($C391,Besetzung!$B$2:$I$51,$F$24,0),"","&lt;&gt;"&amp;VLOOKUP($C391,Besetzung!$B$2:$I$51,$F$24,0)&amp;" "&amp;$C391),
IF($D391="Mindestens",
           IF(COUNTIF(Dienstplan!AA$6:AA$55,$C391)&gt;=VLOOKUP($C391,Besetzung!$B$2:$I$51,$F$24,0),"","&lt;"&amp;VLOOKUP($C391,Besetzung!$B$2:$I$51,$F$24,0)&amp;" "&amp;$C391),
IF($D391="Höchstens",
           IF(COUNTIF(Dienstplan!AA$6:AA$55,$C391)&lt;=VLOOKUP($C391,Besetzung!$B$2:$I$51,$F$24,0),"","&gt;"&amp;VLOOKUP($C391,Besetzung!$B$2:$I$51,$F$24,0)&amp;" "&amp;$C391),
"sonst"))),
IF($D391="Genau",
           IF(COUNTIF(Dienstplan!AA$6:AA$55,$C391)=VLOOKUP($C391,Besetzung!$B$2:$I$51,AB$351+1,0),"","&lt;&gt;"&amp;VLOOKUP($C391,Besetzung!$B$2:$I$51,AB$351+1,0)&amp;" "&amp;$C391),
IF($D391="Mindestens",
           IF(COUNTIF(Dienstplan!AA$6:AA$55,$C391)&gt;=VLOOKUP($C391,Besetzung!$B$2:$I$51,AB$351+1,0),"","&lt;"&amp;VLOOKUP($C391,Besetzung!$B$2:$I$51,AB$351+1,0)&amp;" "&amp;$C391),
IF($D391="Höchstens",
           IF(COUNTIF(Dienstplan!AA$6:AA$55,$C391)&lt;=VLOOKUP($C391,Besetzung!$B$2:$I$51,AB$351+1,0),"","&gt;"&amp;VLOOKUP($C391,Besetzung!$B$2:$I$51,AB$351+1,0)&amp;" "&amp;$C391),
"sonst")))))</f>
        <v/>
      </c>
      <c r="AC391" s="37" t="str">
        <f>IF($C391="","",
IF(AC$352&lt;&gt;"",IF($D391="Genau",
           IF(COUNTIF(Dienstplan!AB$6:AB$55,$C391)=VLOOKUP($C391,Besetzung!$B$2:$I$51,$F$24,0),"","&lt;&gt;"&amp;VLOOKUP($C391,Besetzung!$B$2:$I$51,$F$24,0)&amp;" "&amp;$C391),
IF($D391="Mindestens",
           IF(COUNTIF(Dienstplan!AB$6:AB$55,$C391)&gt;=VLOOKUP($C391,Besetzung!$B$2:$I$51,$F$24,0),"","&lt;"&amp;VLOOKUP($C391,Besetzung!$B$2:$I$51,$F$24,0)&amp;" "&amp;$C391),
IF($D391="Höchstens",
           IF(COUNTIF(Dienstplan!AB$6:AB$55,$C391)&lt;=VLOOKUP($C391,Besetzung!$B$2:$I$51,$F$24,0),"","&gt;"&amp;VLOOKUP($C391,Besetzung!$B$2:$I$51,$F$24,0)&amp;" "&amp;$C391),
"sonst"))),
IF($D391="Genau",
           IF(COUNTIF(Dienstplan!AB$6:AB$55,$C391)=VLOOKUP($C391,Besetzung!$B$2:$I$51,AC$351+1,0),"","&lt;&gt;"&amp;VLOOKUP($C391,Besetzung!$B$2:$I$51,AC$351+1,0)&amp;" "&amp;$C391),
IF($D391="Mindestens",
           IF(COUNTIF(Dienstplan!AB$6:AB$55,$C391)&gt;=VLOOKUP($C391,Besetzung!$B$2:$I$51,AC$351+1,0),"","&lt;"&amp;VLOOKUP($C391,Besetzung!$B$2:$I$51,AC$351+1,0)&amp;" "&amp;$C391),
IF($D391="Höchstens",
           IF(COUNTIF(Dienstplan!AB$6:AB$55,$C391)&lt;=VLOOKUP($C391,Besetzung!$B$2:$I$51,AC$351+1,0),"","&gt;"&amp;VLOOKUP($C391,Besetzung!$B$2:$I$51,AC$351+1,0)&amp;" "&amp;$C391),
"sonst")))))</f>
        <v/>
      </c>
      <c r="AD391" s="37" t="str">
        <f>IF($C391="","",
IF(AD$352&lt;&gt;"",IF($D391="Genau",
           IF(COUNTIF(Dienstplan!AC$6:AC$55,$C391)=VLOOKUP($C391,Besetzung!$B$2:$I$51,$F$24,0),"","&lt;&gt;"&amp;VLOOKUP($C391,Besetzung!$B$2:$I$51,$F$24,0)&amp;" "&amp;$C391),
IF($D391="Mindestens",
           IF(COUNTIF(Dienstplan!AC$6:AC$55,$C391)&gt;=VLOOKUP($C391,Besetzung!$B$2:$I$51,$F$24,0),"","&lt;"&amp;VLOOKUP($C391,Besetzung!$B$2:$I$51,$F$24,0)&amp;" "&amp;$C391),
IF($D391="Höchstens",
           IF(COUNTIF(Dienstplan!AC$6:AC$55,$C391)&lt;=VLOOKUP($C391,Besetzung!$B$2:$I$51,$F$24,0),"","&gt;"&amp;VLOOKUP($C391,Besetzung!$B$2:$I$51,$F$24,0)&amp;" "&amp;$C391),
"sonst"))),
IF($D391="Genau",
           IF(COUNTIF(Dienstplan!AC$6:AC$55,$C391)=VLOOKUP($C391,Besetzung!$B$2:$I$51,AD$351+1,0),"","&lt;&gt;"&amp;VLOOKUP($C391,Besetzung!$B$2:$I$51,AD$351+1,0)&amp;" "&amp;$C391),
IF($D391="Mindestens",
           IF(COUNTIF(Dienstplan!AC$6:AC$55,$C391)&gt;=VLOOKUP($C391,Besetzung!$B$2:$I$51,AD$351+1,0),"","&lt;"&amp;VLOOKUP($C391,Besetzung!$B$2:$I$51,AD$351+1,0)&amp;" "&amp;$C391),
IF($D391="Höchstens",
           IF(COUNTIF(Dienstplan!AC$6:AC$55,$C391)&lt;=VLOOKUP($C391,Besetzung!$B$2:$I$51,AD$351+1,0),"","&gt;"&amp;VLOOKUP($C391,Besetzung!$B$2:$I$51,AD$351+1,0)&amp;" "&amp;$C391),
"sonst")))))</f>
        <v/>
      </c>
      <c r="AE391" s="37" t="str">
        <f>IF($C391="","",
IF(AE$352&lt;&gt;"",IF($D391="Genau",
           IF(COUNTIF(Dienstplan!AD$6:AD$55,$C391)=VLOOKUP($C391,Besetzung!$B$2:$I$51,$F$24,0),"","&lt;&gt;"&amp;VLOOKUP($C391,Besetzung!$B$2:$I$51,$F$24,0)&amp;" "&amp;$C391),
IF($D391="Mindestens",
           IF(COUNTIF(Dienstplan!AD$6:AD$55,$C391)&gt;=VLOOKUP($C391,Besetzung!$B$2:$I$51,$F$24,0),"","&lt;"&amp;VLOOKUP($C391,Besetzung!$B$2:$I$51,$F$24,0)&amp;" "&amp;$C391),
IF($D391="Höchstens",
           IF(COUNTIF(Dienstplan!AD$6:AD$55,$C391)&lt;=VLOOKUP($C391,Besetzung!$B$2:$I$51,$F$24,0),"","&gt;"&amp;VLOOKUP($C391,Besetzung!$B$2:$I$51,$F$24,0)&amp;" "&amp;$C391),
"sonst"))),
IF($D391="Genau",
           IF(COUNTIF(Dienstplan!AD$6:AD$55,$C391)=VLOOKUP($C391,Besetzung!$B$2:$I$51,AE$351+1,0),"","&lt;&gt;"&amp;VLOOKUP($C391,Besetzung!$B$2:$I$51,AE$351+1,0)&amp;" "&amp;$C391),
IF($D391="Mindestens",
           IF(COUNTIF(Dienstplan!AD$6:AD$55,$C391)&gt;=VLOOKUP($C391,Besetzung!$B$2:$I$51,AE$351+1,0),"","&lt;"&amp;VLOOKUP($C391,Besetzung!$B$2:$I$51,AE$351+1,0)&amp;" "&amp;$C391),
IF($D391="Höchstens",
           IF(COUNTIF(Dienstplan!AD$6:AD$55,$C391)&lt;=VLOOKUP($C391,Besetzung!$B$2:$I$51,AE$351+1,0),"","&gt;"&amp;VLOOKUP($C391,Besetzung!$B$2:$I$51,AE$351+1,0)&amp;" "&amp;$C391),
"sonst")))))</f>
        <v/>
      </c>
      <c r="AF391" s="37" t="str">
        <f>IF($C391="","",
IF(AF$352&lt;&gt;"",IF($D391="Genau",
           IF(COUNTIF(Dienstplan!AE$6:AE$55,$C391)=VLOOKUP($C391,Besetzung!$B$2:$I$51,$F$24,0),"","&lt;&gt;"&amp;VLOOKUP($C391,Besetzung!$B$2:$I$51,$F$24,0)&amp;" "&amp;$C391),
IF($D391="Mindestens",
           IF(COUNTIF(Dienstplan!AE$6:AE$55,$C391)&gt;=VLOOKUP($C391,Besetzung!$B$2:$I$51,$F$24,0),"","&lt;"&amp;VLOOKUP($C391,Besetzung!$B$2:$I$51,$F$24,0)&amp;" "&amp;$C391),
IF($D391="Höchstens",
           IF(COUNTIF(Dienstplan!AE$6:AE$55,$C391)&lt;=VLOOKUP($C391,Besetzung!$B$2:$I$51,$F$24,0),"","&gt;"&amp;VLOOKUP($C391,Besetzung!$B$2:$I$51,$F$24,0)&amp;" "&amp;$C391),
"sonst"))),
IF($D391="Genau",
           IF(COUNTIF(Dienstplan!AE$6:AE$55,$C391)=VLOOKUP($C391,Besetzung!$B$2:$I$51,AF$351+1,0),"","&lt;&gt;"&amp;VLOOKUP($C391,Besetzung!$B$2:$I$51,AF$351+1,0)&amp;" "&amp;$C391),
IF($D391="Mindestens",
           IF(COUNTIF(Dienstplan!AE$6:AE$55,$C391)&gt;=VLOOKUP($C391,Besetzung!$B$2:$I$51,AF$351+1,0),"","&lt;"&amp;VLOOKUP($C391,Besetzung!$B$2:$I$51,AF$351+1,0)&amp;" "&amp;$C391),
IF($D391="Höchstens",
           IF(COUNTIF(Dienstplan!AE$6:AE$55,$C391)&lt;=VLOOKUP($C391,Besetzung!$B$2:$I$51,AF$351+1,0),"","&gt;"&amp;VLOOKUP($C391,Besetzung!$B$2:$I$51,AF$351+1,0)&amp;" "&amp;$C391),
"sonst")))))</f>
        <v/>
      </c>
      <c r="AG391" s="37" t="str">
        <f>IF($C391="","",
IF(AG$352&lt;&gt;"",IF($D391="Genau",
           IF(COUNTIF(Dienstplan!AF$6:AF$55,$C391)=VLOOKUP($C391,Besetzung!$B$2:$I$51,$F$24,0),"","&lt;&gt;"&amp;VLOOKUP($C391,Besetzung!$B$2:$I$51,$F$24,0)&amp;" "&amp;$C391),
IF($D391="Mindestens",
           IF(COUNTIF(Dienstplan!AF$6:AF$55,$C391)&gt;=VLOOKUP($C391,Besetzung!$B$2:$I$51,$F$24,0),"","&lt;"&amp;VLOOKUP($C391,Besetzung!$B$2:$I$51,$F$24,0)&amp;" "&amp;$C391),
IF($D391="Höchstens",
           IF(COUNTIF(Dienstplan!AF$6:AF$55,$C391)&lt;=VLOOKUP($C391,Besetzung!$B$2:$I$51,$F$24,0),"","&gt;"&amp;VLOOKUP($C391,Besetzung!$B$2:$I$51,$F$24,0)&amp;" "&amp;$C391),
"sonst"))),
IF($D391="Genau",
           IF(COUNTIF(Dienstplan!AF$6:AF$55,$C391)=VLOOKUP($C391,Besetzung!$B$2:$I$51,AG$351+1,0),"","&lt;&gt;"&amp;VLOOKUP($C391,Besetzung!$B$2:$I$51,AG$351+1,0)&amp;" "&amp;$C391),
IF($D391="Mindestens",
           IF(COUNTIF(Dienstplan!AF$6:AF$55,$C391)&gt;=VLOOKUP($C391,Besetzung!$B$2:$I$51,AG$351+1,0),"","&lt;"&amp;VLOOKUP($C391,Besetzung!$B$2:$I$51,AG$351+1,0)&amp;" "&amp;$C391),
IF($D391="Höchstens",
           IF(COUNTIF(Dienstplan!AF$6:AF$55,$C391)&lt;=VLOOKUP($C391,Besetzung!$B$2:$I$51,AG$351+1,0),"","&gt;"&amp;VLOOKUP($C391,Besetzung!$B$2:$I$51,AG$351+1,0)&amp;" "&amp;$C391),
"sonst")))))</f>
        <v/>
      </c>
      <c r="AH391" s="37" t="str">
        <f>IF($C391="","",
IF(AH$352&lt;&gt;"",IF($D391="Genau",
           IF(COUNTIF(Dienstplan!AG$6:AG$55,$C391)=VLOOKUP($C391,Besetzung!$B$2:$I$51,$F$24,0),"","&lt;&gt;"&amp;VLOOKUP($C391,Besetzung!$B$2:$I$51,$F$24,0)&amp;" "&amp;$C391),
IF($D391="Mindestens",
           IF(COUNTIF(Dienstplan!AG$6:AG$55,$C391)&gt;=VLOOKUP($C391,Besetzung!$B$2:$I$51,$F$24,0),"","&lt;"&amp;VLOOKUP($C391,Besetzung!$B$2:$I$51,$F$24,0)&amp;" "&amp;$C391),
IF($D391="Höchstens",
           IF(COUNTIF(Dienstplan!AG$6:AG$55,$C391)&lt;=VLOOKUP($C391,Besetzung!$B$2:$I$51,$F$24,0),"","&gt;"&amp;VLOOKUP($C391,Besetzung!$B$2:$I$51,$F$24,0)&amp;" "&amp;$C391),
"sonst"))),
IF($D391="Genau",
           IF(COUNTIF(Dienstplan!AG$6:AG$55,$C391)=VLOOKUP($C391,Besetzung!$B$2:$I$51,AH$351+1,0),"","&lt;&gt;"&amp;VLOOKUP($C391,Besetzung!$B$2:$I$51,AH$351+1,0)&amp;" "&amp;$C391),
IF($D391="Mindestens",
           IF(COUNTIF(Dienstplan!AG$6:AG$55,$C391)&gt;=VLOOKUP($C391,Besetzung!$B$2:$I$51,AH$351+1,0),"","&lt;"&amp;VLOOKUP($C391,Besetzung!$B$2:$I$51,AH$351+1,0)&amp;" "&amp;$C391),
IF($D391="Höchstens",
           IF(COUNTIF(Dienstplan!AG$6:AG$55,$C391)&lt;=VLOOKUP($C391,Besetzung!$B$2:$I$51,AH$351+1,0),"","&gt;"&amp;VLOOKUP($C391,Besetzung!$B$2:$I$51,AH$351+1,0)&amp;" "&amp;$C391),
"sonst")))))</f>
        <v/>
      </c>
      <c r="AI391" s="37" t="str">
        <f>IF($C391="","",
IF(AI$352&lt;&gt;"",IF($D391="Genau",
           IF(COUNTIF(Dienstplan!AH$6:AH$55,$C391)=VLOOKUP($C391,Besetzung!$B$2:$I$51,$F$24,0),"","&lt;&gt;"&amp;VLOOKUP($C391,Besetzung!$B$2:$I$51,$F$24,0)&amp;" "&amp;$C391),
IF($D391="Mindestens",
           IF(COUNTIF(Dienstplan!AH$6:AH$55,$C391)&gt;=VLOOKUP($C391,Besetzung!$B$2:$I$51,$F$24,0),"","&lt;"&amp;VLOOKUP($C391,Besetzung!$B$2:$I$51,$F$24,0)&amp;" "&amp;$C391),
IF($D391="Höchstens",
           IF(COUNTIF(Dienstplan!AH$6:AH$55,$C391)&lt;=VLOOKUP($C391,Besetzung!$B$2:$I$51,$F$24,0),"","&gt;"&amp;VLOOKUP($C391,Besetzung!$B$2:$I$51,$F$24,0)&amp;" "&amp;$C391),
"sonst"))),
IF($D391="Genau",
           IF(COUNTIF(Dienstplan!AH$6:AH$55,$C391)=VLOOKUP($C391,Besetzung!$B$2:$I$51,AI$351+1,0),"","&lt;&gt;"&amp;VLOOKUP($C391,Besetzung!$B$2:$I$51,AI$351+1,0)&amp;" "&amp;$C391),
IF($D391="Mindestens",
           IF(COUNTIF(Dienstplan!AH$6:AH$55,$C391)&gt;=VLOOKUP($C391,Besetzung!$B$2:$I$51,AI$351+1,0),"","&lt;"&amp;VLOOKUP($C391,Besetzung!$B$2:$I$51,AI$351+1,0)&amp;" "&amp;$C391),
IF($D391="Höchstens",
           IF(COUNTIF(Dienstplan!AH$6:AH$55,$C391)&lt;=VLOOKUP($C391,Besetzung!$B$2:$I$51,AI$351+1,0),"","&gt;"&amp;VLOOKUP($C391,Besetzung!$B$2:$I$51,AI$351+1,0)&amp;" "&amp;$C391),
"sonst")))))</f>
        <v/>
      </c>
      <c r="AJ391" s="37" t="str">
        <f>IF($C391="","",
IF(AJ$352&lt;&gt;"",IF($D391="Genau",
           IF(COUNTIF(Dienstplan!AI$6:AI$55,$C391)=VLOOKUP($C391,Besetzung!$B$2:$I$51,$F$24,0),"","&lt;&gt;"&amp;VLOOKUP($C391,Besetzung!$B$2:$I$51,$F$24,0)&amp;" "&amp;$C391),
IF($D391="Mindestens",
           IF(COUNTIF(Dienstplan!AI$6:AI$55,$C391)&gt;=VLOOKUP($C391,Besetzung!$B$2:$I$51,$F$24,0),"","&lt;"&amp;VLOOKUP($C391,Besetzung!$B$2:$I$51,$F$24,0)&amp;" "&amp;$C391),
IF($D391="Höchstens",
           IF(COUNTIF(Dienstplan!AI$6:AI$55,$C391)&lt;=VLOOKUP($C391,Besetzung!$B$2:$I$51,$F$24,0),"","&gt;"&amp;VLOOKUP($C391,Besetzung!$B$2:$I$51,$F$24,0)&amp;" "&amp;$C391),
"sonst"))),
IF($D391="Genau",
           IF(COUNTIF(Dienstplan!AI$6:AI$55,$C391)=VLOOKUP($C391,Besetzung!$B$2:$I$51,AJ$351+1,0),"","&lt;&gt;"&amp;VLOOKUP($C391,Besetzung!$B$2:$I$51,AJ$351+1,0)&amp;" "&amp;$C391),
IF($D391="Mindestens",
           IF(COUNTIF(Dienstplan!AI$6:AI$55,$C391)&gt;=VLOOKUP($C391,Besetzung!$B$2:$I$51,AJ$351+1,0),"","&lt;"&amp;VLOOKUP($C391,Besetzung!$B$2:$I$51,AJ$351+1,0)&amp;" "&amp;$C391),
IF($D391="Höchstens",
           IF(COUNTIF(Dienstplan!AI$6:AI$55,$C391)&lt;=VLOOKUP($C391,Besetzung!$B$2:$I$51,AJ$351+1,0),"","&gt;"&amp;VLOOKUP($C391,Besetzung!$B$2:$I$51,AJ$351+1,0)&amp;" "&amp;$C391),
"sonst")))))</f>
        <v/>
      </c>
      <c r="AK391" s="32" t="str">
        <f>IF($C391="","",
IF(AK$352&lt;&gt;"",IF($D391="Genau",
           IF(COUNTIF(Dienstplan!AJ$6:AJ$55,$C391)=VLOOKUP($C391,Besetzung!$B$2:$I$51,$F$24,0),"","&lt;&gt;"&amp;VLOOKUP($C391,Besetzung!$B$2:$I$51,$F$24,0)&amp;" "&amp;$C391),
IF($D391="Mindestens",
           IF(COUNTIF(Dienstplan!AJ$6:AJ$55,$C391)&gt;=VLOOKUP($C391,Besetzung!$B$2:$I$51,$F$24,0),"","&lt;"&amp;VLOOKUP($C391,Besetzung!$B$2:$I$51,$F$24,0)&amp;" "&amp;$C391),
IF($D391="Höchstens",
           IF(COUNTIF(Dienstplan!AJ$6:AJ$55,$C391)&lt;=VLOOKUP($C391,Besetzung!$B$2:$I$51,$F$24,0),"","&gt;"&amp;VLOOKUP($C391,Besetzung!$B$2:$I$51,$F$24,0)&amp;" "&amp;$C391),
"sonst"))),
IF($D391="Genau",
           IF(COUNTIF(Dienstplan!AJ$6:AJ$55,$C391)=VLOOKUP($C391,Besetzung!$B$2:$I$51,AK$351+1,0),"","&lt;&gt;"&amp;VLOOKUP($C391,Besetzung!$B$2:$I$51,AK$351+1,0)&amp;" "&amp;$C391),
IF($D391="Mindestens",
           IF(COUNTIF(Dienstplan!AJ$6:AJ$55,$C391)&gt;=VLOOKUP($C391,Besetzung!$B$2:$I$51,AK$351+1,0),"","&lt;"&amp;VLOOKUP($C391,Besetzung!$B$2:$I$51,AK$351+1,0)&amp;" "&amp;$C391),
IF($D391="Höchstens",
           IF(COUNTIF(Dienstplan!AJ$6:AJ$55,$C391)&lt;=VLOOKUP($C391,Besetzung!$B$2:$I$51,AK$351+1,0),"","&gt;"&amp;VLOOKUP($C391,Besetzung!$B$2:$I$51,AK$351+1,0)&amp;" "&amp;$C391),
"sonst")))))</f>
        <v/>
      </c>
    </row>
    <row r="392" spans="1:37" x14ac:dyDescent="0.25">
      <c r="A392" s="82" t="str">
        <f>IF(Feiertage!D242&lt;&gt;"",Feiertage!B242,"")</f>
        <v/>
      </c>
      <c r="C392" s="31" t="str">
        <f>Besetzung!B40</f>
        <v/>
      </c>
      <c r="D392">
        <f>Besetzung!J40</f>
        <v>0</v>
      </c>
      <c r="G392" s="31" t="str">
        <f>IF($C392="","",
IF(G$352&lt;&gt;"",IF($D392="Genau",
           IF(COUNTIF(Dienstplan!F$6:F$55,$C392)=VLOOKUP($C392,Besetzung!$B$2:$I$51,$F$24,0),"","&lt;&gt;"&amp;VLOOKUP($C392,Besetzung!$B$2:$I$51,$F$24,0)&amp;" "&amp;$C392),
IF($D392="Mindestens",
           IF(COUNTIF(Dienstplan!F$6:F$55,$C392)&gt;=VLOOKUP($C392,Besetzung!$B$2:$I$51,$F$24,0),"","&lt;"&amp;VLOOKUP($C392,Besetzung!$B$2:$I$51,$F$24,0)&amp;" "&amp;$C392),
IF($D392="Höchstens",
           IF(COUNTIF(Dienstplan!F$6:F$55,$C392)&lt;=VLOOKUP($C392,Besetzung!$B$2:$I$51,$F$24,0),"","&gt;"&amp;VLOOKUP($C392,Besetzung!$B$2:$I$51,$F$24,0)&amp;" "&amp;$C392),
"sonst"))),
IF($D392="Genau",
           IF(COUNTIF(Dienstplan!F$6:F$55,$C392)=VLOOKUP($C392,Besetzung!$B$2:$I$51,G$351+1,0),"","&lt;&gt;"&amp;VLOOKUP($C392,Besetzung!$B$2:$I$51,G$351+1,0)&amp;" "&amp;$C392),
IF($D392="Mindestens",
           IF(COUNTIF(Dienstplan!F$6:F$55,$C392)&gt;=VLOOKUP($C392,Besetzung!$B$2:$I$51,G$351+1,0),"","&lt;"&amp;VLOOKUP($C392,Besetzung!$B$2:$I$51,G$351+1,0)&amp;" "&amp;$C392),
IF($D392="Höchstens",
           IF(COUNTIF(Dienstplan!F$6:F$55,$C392)&lt;=VLOOKUP($C392,Besetzung!$B$2:$I$51,G$351+1,0),"","&gt;"&amp;VLOOKUP($C392,Besetzung!$B$2:$I$51,G$351+1,0)&amp;" "&amp;$C392),
"sonst")))))</f>
        <v/>
      </c>
      <c r="H392" s="37" t="str">
        <f>IF($C392="","",
IF(H$352&lt;&gt;"",IF($D392="Genau",
           IF(COUNTIF(Dienstplan!G$6:G$55,$C392)=VLOOKUP($C392,Besetzung!$B$2:$I$51,$F$24,0),"","&lt;&gt;"&amp;VLOOKUP($C392,Besetzung!$B$2:$I$51,$F$24,0)&amp;" "&amp;$C392),
IF($D392="Mindestens",
           IF(COUNTIF(Dienstplan!G$6:G$55,$C392)&gt;=VLOOKUP($C392,Besetzung!$B$2:$I$51,$F$24,0),"","&lt;"&amp;VLOOKUP($C392,Besetzung!$B$2:$I$51,$F$24,0)&amp;" "&amp;$C392),
IF($D392="Höchstens",
           IF(COUNTIF(Dienstplan!G$6:G$55,$C392)&lt;=VLOOKUP($C392,Besetzung!$B$2:$I$51,$F$24,0),"","&gt;"&amp;VLOOKUP($C392,Besetzung!$B$2:$I$51,$F$24,0)&amp;" "&amp;$C392),
"sonst"))),
IF($D392="Genau",
           IF(COUNTIF(Dienstplan!G$6:G$55,$C392)=VLOOKUP($C392,Besetzung!$B$2:$I$51,H$351+1,0),"","&lt;&gt;"&amp;VLOOKUP($C392,Besetzung!$B$2:$I$51,H$351+1,0)&amp;" "&amp;$C392),
IF($D392="Mindestens",
           IF(COUNTIF(Dienstplan!G$6:G$55,$C392)&gt;=VLOOKUP($C392,Besetzung!$B$2:$I$51,H$351+1,0),"","&lt;"&amp;VLOOKUP($C392,Besetzung!$B$2:$I$51,H$351+1,0)&amp;" "&amp;$C392),
IF($D392="Höchstens",
           IF(COUNTIF(Dienstplan!G$6:G$55,$C392)&lt;=VLOOKUP($C392,Besetzung!$B$2:$I$51,H$351+1,0),"","&gt;"&amp;VLOOKUP($C392,Besetzung!$B$2:$I$51,H$351+1,0)&amp;" "&amp;$C392),
"sonst")))))</f>
        <v/>
      </c>
      <c r="I392" s="37" t="str">
        <f>IF($C392="","",
IF(I$352&lt;&gt;"",IF($D392="Genau",
           IF(COUNTIF(Dienstplan!H$6:H$55,$C392)=VLOOKUP($C392,Besetzung!$B$2:$I$51,$F$24,0),"","&lt;&gt;"&amp;VLOOKUP($C392,Besetzung!$B$2:$I$51,$F$24,0)&amp;" "&amp;$C392),
IF($D392="Mindestens",
           IF(COUNTIF(Dienstplan!H$6:H$55,$C392)&gt;=VLOOKUP($C392,Besetzung!$B$2:$I$51,$F$24,0),"","&lt;"&amp;VLOOKUP($C392,Besetzung!$B$2:$I$51,$F$24,0)&amp;" "&amp;$C392),
IF($D392="Höchstens",
           IF(COUNTIF(Dienstplan!H$6:H$55,$C392)&lt;=VLOOKUP($C392,Besetzung!$B$2:$I$51,$F$24,0),"","&gt;"&amp;VLOOKUP($C392,Besetzung!$B$2:$I$51,$F$24,0)&amp;" "&amp;$C392),
"sonst"))),
IF($D392="Genau",
           IF(COUNTIF(Dienstplan!H$6:H$55,$C392)=VLOOKUP($C392,Besetzung!$B$2:$I$51,I$351+1,0),"","&lt;&gt;"&amp;VLOOKUP($C392,Besetzung!$B$2:$I$51,I$351+1,0)&amp;" "&amp;$C392),
IF($D392="Mindestens",
           IF(COUNTIF(Dienstplan!H$6:H$55,$C392)&gt;=VLOOKUP($C392,Besetzung!$B$2:$I$51,I$351+1,0),"","&lt;"&amp;VLOOKUP($C392,Besetzung!$B$2:$I$51,I$351+1,0)&amp;" "&amp;$C392),
IF($D392="Höchstens",
           IF(COUNTIF(Dienstplan!H$6:H$55,$C392)&lt;=VLOOKUP($C392,Besetzung!$B$2:$I$51,I$351+1,0),"","&gt;"&amp;VLOOKUP($C392,Besetzung!$B$2:$I$51,I$351+1,0)&amp;" "&amp;$C392),
"sonst")))))</f>
        <v/>
      </c>
      <c r="J392" s="37" t="str">
        <f>IF($C392="","",
IF(J$352&lt;&gt;"",IF($D392="Genau",
           IF(COUNTIF(Dienstplan!I$6:I$55,$C392)=VLOOKUP($C392,Besetzung!$B$2:$I$51,$F$24,0),"","&lt;&gt;"&amp;VLOOKUP($C392,Besetzung!$B$2:$I$51,$F$24,0)&amp;" "&amp;$C392),
IF($D392="Mindestens",
           IF(COUNTIF(Dienstplan!I$6:I$55,$C392)&gt;=VLOOKUP($C392,Besetzung!$B$2:$I$51,$F$24,0),"","&lt;"&amp;VLOOKUP($C392,Besetzung!$B$2:$I$51,$F$24,0)&amp;" "&amp;$C392),
IF($D392="Höchstens",
           IF(COUNTIF(Dienstplan!I$6:I$55,$C392)&lt;=VLOOKUP($C392,Besetzung!$B$2:$I$51,$F$24,0),"","&gt;"&amp;VLOOKUP($C392,Besetzung!$B$2:$I$51,$F$24,0)&amp;" "&amp;$C392),
"sonst"))),
IF($D392="Genau",
           IF(COUNTIF(Dienstplan!I$6:I$55,$C392)=VLOOKUP($C392,Besetzung!$B$2:$I$51,J$351+1,0),"","&lt;&gt;"&amp;VLOOKUP($C392,Besetzung!$B$2:$I$51,J$351+1,0)&amp;" "&amp;$C392),
IF($D392="Mindestens",
           IF(COUNTIF(Dienstplan!I$6:I$55,$C392)&gt;=VLOOKUP($C392,Besetzung!$B$2:$I$51,J$351+1,0),"","&lt;"&amp;VLOOKUP($C392,Besetzung!$B$2:$I$51,J$351+1,0)&amp;" "&amp;$C392),
IF($D392="Höchstens",
           IF(COUNTIF(Dienstplan!I$6:I$55,$C392)&lt;=VLOOKUP($C392,Besetzung!$B$2:$I$51,J$351+1,0),"","&gt;"&amp;VLOOKUP($C392,Besetzung!$B$2:$I$51,J$351+1,0)&amp;" "&amp;$C392),
"sonst")))))</f>
        <v/>
      </c>
      <c r="K392" s="37" t="str">
        <f>IF($C392="","",
IF(K$352&lt;&gt;"",IF($D392="Genau",
           IF(COUNTIF(Dienstplan!J$6:J$55,$C392)=VLOOKUP($C392,Besetzung!$B$2:$I$51,$F$24,0),"","&lt;&gt;"&amp;VLOOKUP($C392,Besetzung!$B$2:$I$51,$F$24,0)&amp;" "&amp;$C392),
IF($D392="Mindestens",
           IF(COUNTIF(Dienstplan!J$6:J$55,$C392)&gt;=VLOOKUP($C392,Besetzung!$B$2:$I$51,$F$24,0),"","&lt;"&amp;VLOOKUP($C392,Besetzung!$B$2:$I$51,$F$24,0)&amp;" "&amp;$C392),
IF($D392="Höchstens",
           IF(COUNTIF(Dienstplan!J$6:J$55,$C392)&lt;=VLOOKUP($C392,Besetzung!$B$2:$I$51,$F$24,0),"","&gt;"&amp;VLOOKUP($C392,Besetzung!$B$2:$I$51,$F$24,0)&amp;" "&amp;$C392),
"sonst"))),
IF($D392="Genau",
           IF(COUNTIF(Dienstplan!J$6:J$55,$C392)=VLOOKUP($C392,Besetzung!$B$2:$I$51,K$351+1,0),"","&lt;&gt;"&amp;VLOOKUP($C392,Besetzung!$B$2:$I$51,K$351+1,0)&amp;" "&amp;$C392),
IF($D392="Mindestens",
           IF(COUNTIF(Dienstplan!J$6:J$55,$C392)&gt;=VLOOKUP($C392,Besetzung!$B$2:$I$51,K$351+1,0),"","&lt;"&amp;VLOOKUP($C392,Besetzung!$B$2:$I$51,K$351+1,0)&amp;" "&amp;$C392),
IF($D392="Höchstens",
           IF(COUNTIF(Dienstplan!J$6:J$55,$C392)&lt;=VLOOKUP($C392,Besetzung!$B$2:$I$51,K$351+1,0),"","&gt;"&amp;VLOOKUP($C392,Besetzung!$B$2:$I$51,K$351+1,0)&amp;" "&amp;$C392),
"sonst")))))</f>
        <v/>
      </c>
      <c r="L392" s="37" t="str">
        <f>IF($C392="","",
IF(L$352&lt;&gt;"",IF($D392="Genau",
           IF(COUNTIF(Dienstplan!K$6:K$55,$C392)=VLOOKUP($C392,Besetzung!$B$2:$I$51,$F$24,0),"","&lt;&gt;"&amp;VLOOKUP($C392,Besetzung!$B$2:$I$51,$F$24,0)&amp;" "&amp;$C392),
IF($D392="Mindestens",
           IF(COUNTIF(Dienstplan!K$6:K$55,$C392)&gt;=VLOOKUP($C392,Besetzung!$B$2:$I$51,$F$24,0),"","&lt;"&amp;VLOOKUP($C392,Besetzung!$B$2:$I$51,$F$24,0)&amp;" "&amp;$C392),
IF($D392="Höchstens",
           IF(COUNTIF(Dienstplan!K$6:K$55,$C392)&lt;=VLOOKUP($C392,Besetzung!$B$2:$I$51,$F$24,0),"","&gt;"&amp;VLOOKUP($C392,Besetzung!$B$2:$I$51,$F$24,0)&amp;" "&amp;$C392),
"sonst"))),
IF($D392="Genau",
           IF(COUNTIF(Dienstplan!K$6:K$55,$C392)=VLOOKUP($C392,Besetzung!$B$2:$I$51,L$351+1,0),"","&lt;&gt;"&amp;VLOOKUP($C392,Besetzung!$B$2:$I$51,L$351+1,0)&amp;" "&amp;$C392),
IF($D392="Mindestens",
           IF(COUNTIF(Dienstplan!K$6:K$55,$C392)&gt;=VLOOKUP($C392,Besetzung!$B$2:$I$51,L$351+1,0),"","&lt;"&amp;VLOOKUP($C392,Besetzung!$B$2:$I$51,L$351+1,0)&amp;" "&amp;$C392),
IF($D392="Höchstens",
           IF(COUNTIF(Dienstplan!K$6:K$55,$C392)&lt;=VLOOKUP($C392,Besetzung!$B$2:$I$51,L$351+1,0),"","&gt;"&amp;VLOOKUP($C392,Besetzung!$B$2:$I$51,L$351+1,0)&amp;" "&amp;$C392),
"sonst")))))</f>
        <v/>
      </c>
      <c r="M392" s="37" t="str">
        <f>IF($C392="","",
IF(M$352&lt;&gt;"",IF($D392="Genau",
           IF(COUNTIF(Dienstplan!L$6:L$55,$C392)=VLOOKUP($C392,Besetzung!$B$2:$I$51,$F$24,0),"","&lt;&gt;"&amp;VLOOKUP($C392,Besetzung!$B$2:$I$51,$F$24,0)&amp;" "&amp;$C392),
IF($D392="Mindestens",
           IF(COUNTIF(Dienstplan!L$6:L$55,$C392)&gt;=VLOOKUP($C392,Besetzung!$B$2:$I$51,$F$24,0),"","&lt;"&amp;VLOOKUP($C392,Besetzung!$B$2:$I$51,$F$24,0)&amp;" "&amp;$C392),
IF($D392="Höchstens",
           IF(COUNTIF(Dienstplan!L$6:L$55,$C392)&lt;=VLOOKUP($C392,Besetzung!$B$2:$I$51,$F$24,0),"","&gt;"&amp;VLOOKUP($C392,Besetzung!$B$2:$I$51,$F$24,0)&amp;" "&amp;$C392),
"sonst"))),
IF($D392="Genau",
           IF(COUNTIF(Dienstplan!L$6:L$55,$C392)=VLOOKUP($C392,Besetzung!$B$2:$I$51,M$351+1,0),"","&lt;&gt;"&amp;VLOOKUP($C392,Besetzung!$B$2:$I$51,M$351+1,0)&amp;" "&amp;$C392),
IF($D392="Mindestens",
           IF(COUNTIF(Dienstplan!L$6:L$55,$C392)&gt;=VLOOKUP($C392,Besetzung!$B$2:$I$51,M$351+1,0),"","&lt;"&amp;VLOOKUP($C392,Besetzung!$B$2:$I$51,M$351+1,0)&amp;" "&amp;$C392),
IF($D392="Höchstens",
           IF(COUNTIF(Dienstplan!L$6:L$55,$C392)&lt;=VLOOKUP($C392,Besetzung!$B$2:$I$51,M$351+1,0),"","&gt;"&amp;VLOOKUP($C392,Besetzung!$B$2:$I$51,M$351+1,0)&amp;" "&amp;$C392),
"sonst")))))</f>
        <v/>
      </c>
      <c r="N392" s="37" t="str">
        <f>IF($C392="","",
IF(N$352&lt;&gt;"",IF($D392="Genau",
           IF(COUNTIF(Dienstplan!M$6:M$55,$C392)=VLOOKUP($C392,Besetzung!$B$2:$I$51,$F$24,0),"","&lt;&gt;"&amp;VLOOKUP($C392,Besetzung!$B$2:$I$51,$F$24,0)&amp;" "&amp;$C392),
IF($D392="Mindestens",
           IF(COUNTIF(Dienstplan!M$6:M$55,$C392)&gt;=VLOOKUP($C392,Besetzung!$B$2:$I$51,$F$24,0),"","&lt;"&amp;VLOOKUP($C392,Besetzung!$B$2:$I$51,$F$24,0)&amp;" "&amp;$C392),
IF($D392="Höchstens",
           IF(COUNTIF(Dienstplan!M$6:M$55,$C392)&lt;=VLOOKUP($C392,Besetzung!$B$2:$I$51,$F$24,0),"","&gt;"&amp;VLOOKUP($C392,Besetzung!$B$2:$I$51,$F$24,0)&amp;" "&amp;$C392),
"sonst"))),
IF($D392="Genau",
           IF(COUNTIF(Dienstplan!M$6:M$55,$C392)=VLOOKUP($C392,Besetzung!$B$2:$I$51,N$351+1,0),"","&lt;&gt;"&amp;VLOOKUP($C392,Besetzung!$B$2:$I$51,N$351+1,0)&amp;" "&amp;$C392),
IF($D392="Mindestens",
           IF(COUNTIF(Dienstplan!M$6:M$55,$C392)&gt;=VLOOKUP($C392,Besetzung!$B$2:$I$51,N$351+1,0),"","&lt;"&amp;VLOOKUP($C392,Besetzung!$B$2:$I$51,N$351+1,0)&amp;" "&amp;$C392),
IF($D392="Höchstens",
           IF(COUNTIF(Dienstplan!M$6:M$55,$C392)&lt;=VLOOKUP($C392,Besetzung!$B$2:$I$51,N$351+1,0),"","&gt;"&amp;VLOOKUP($C392,Besetzung!$B$2:$I$51,N$351+1,0)&amp;" "&amp;$C392),
"sonst")))))</f>
        <v/>
      </c>
      <c r="O392" s="37" t="str">
        <f>IF($C392="","",
IF(O$352&lt;&gt;"",IF($D392="Genau",
           IF(COUNTIF(Dienstplan!N$6:N$55,$C392)=VLOOKUP($C392,Besetzung!$B$2:$I$51,$F$24,0),"","&lt;&gt;"&amp;VLOOKUP($C392,Besetzung!$B$2:$I$51,$F$24,0)&amp;" "&amp;$C392),
IF($D392="Mindestens",
           IF(COUNTIF(Dienstplan!N$6:N$55,$C392)&gt;=VLOOKUP($C392,Besetzung!$B$2:$I$51,$F$24,0),"","&lt;"&amp;VLOOKUP($C392,Besetzung!$B$2:$I$51,$F$24,0)&amp;" "&amp;$C392),
IF($D392="Höchstens",
           IF(COUNTIF(Dienstplan!N$6:N$55,$C392)&lt;=VLOOKUP($C392,Besetzung!$B$2:$I$51,$F$24,0),"","&gt;"&amp;VLOOKUP($C392,Besetzung!$B$2:$I$51,$F$24,0)&amp;" "&amp;$C392),
"sonst"))),
IF($D392="Genau",
           IF(COUNTIF(Dienstplan!N$6:N$55,$C392)=VLOOKUP($C392,Besetzung!$B$2:$I$51,O$351+1,0),"","&lt;&gt;"&amp;VLOOKUP($C392,Besetzung!$B$2:$I$51,O$351+1,0)&amp;" "&amp;$C392),
IF($D392="Mindestens",
           IF(COUNTIF(Dienstplan!N$6:N$55,$C392)&gt;=VLOOKUP($C392,Besetzung!$B$2:$I$51,O$351+1,0),"","&lt;"&amp;VLOOKUP($C392,Besetzung!$B$2:$I$51,O$351+1,0)&amp;" "&amp;$C392),
IF($D392="Höchstens",
           IF(COUNTIF(Dienstplan!N$6:N$55,$C392)&lt;=VLOOKUP($C392,Besetzung!$B$2:$I$51,O$351+1,0),"","&gt;"&amp;VLOOKUP($C392,Besetzung!$B$2:$I$51,O$351+1,0)&amp;" "&amp;$C392),
"sonst")))))</f>
        <v/>
      </c>
      <c r="P392" s="37" t="str">
        <f>IF($C392="","",
IF(P$352&lt;&gt;"",IF($D392="Genau",
           IF(COUNTIF(Dienstplan!O$6:O$55,$C392)=VLOOKUP($C392,Besetzung!$B$2:$I$51,$F$24,0),"","&lt;&gt;"&amp;VLOOKUP($C392,Besetzung!$B$2:$I$51,$F$24,0)&amp;" "&amp;$C392),
IF($D392="Mindestens",
           IF(COUNTIF(Dienstplan!O$6:O$55,$C392)&gt;=VLOOKUP($C392,Besetzung!$B$2:$I$51,$F$24,0),"","&lt;"&amp;VLOOKUP($C392,Besetzung!$B$2:$I$51,$F$24,0)&amp;" "&amp;$C392),
IF($D392="Höchstens",
           IF(COUNTIF(Dienstplan!O$6:O$55,$C392)&lt;=VLOOKUP($C392,Besetzung!$B$2:$I$51,$F$24,0),"","&gt;"&amp;VLOOKUP($C392,Besetzung!$B$2:$I$51,$F$24,0)&amp;" "&amp;$C392),
"sonst"))),
IF($D392="Genau",
           IF(COUNTIF(Dienstplan!O$6:O$55,$C392)=VLOOKUP($C392,Besetzung!$B$2:$I$51,P$351+1,0),"","&lt;&gt;"&amp;VLOOKUP($C392,Besetzung!$B$2:$I$51,P$351+1,0)&amp;" "&amp;$C392),
IF($D392="Mindestens",
           IF(COUNTIF(Dienstplan!O$6:O$55,$C392)&gt;=VLOOKUP($C392,Besetzung!$B$2:$I$51,P$351+1,0),"","&lt;"&amp;VLOOKUP($C392,Besetzung!$B$2:$I$51,P$351+1,0)&amp;" "&amp;$C392),
IF($D392="Höchstens",
           IF(COUNTIF(Dienstplan!O$6:O$55,$C392)&lt;=VLOOKUP($C392,Besetzung!$B$2:$I$51,P$351+1,0),"","&gt;"&amp;VLOOKUP($C392,Besetzung!$B$2:$I$51,P$351+1,0)&amp;" "&amp;$C392),
"sonst")))))</f>
        <v/>
      </c>
      <c r="Q392" s="37" t="str">
        <f>IF($C392="","",
IF(Q$352&lt;&gt;"",IF($D392="Genau",
           IF(COUNTIF(Dienstplan!P$6:P$55,$C392)=VLOOKUP($C392,Besetzung!$B$2:$I$51,$F$24,0),"","&lt;&gt;"&amp;VLOOKUP($C392,Besetzung!$B$2:$I$51,$F$24,0)&amp;" "&amp;$C392),
IF($D392="Mindestens",
           IF(COUNTIF(Dienstplan!P$6:P$55,$C392)&gt;=VLOOKUP($C392,Besetzung!$B$2:$I$51,$F$24,0),"","&lt;"&amp;VLOOKUP($C392,Besetzung!$B$2:$I$51,$F$24,0)&amp;" "&amp;$C392),
IF($D392="Höchstens",
           IF(COUNTIF(Dienstplan!P$6:P$55,$C392)&lt;=VLOOKUP($C392,Besetzung!$B$2:$I$51,$F$24,0),"","&gt;"&amp;VLOOKUP($C392,Besetzung!$B$2:$I$51,$F$24,0)&amp;" "&amp;$C392),
"sonst"))),
IF($D392="Genau",
           IF(COUNTIF(Dienstplan!P$6:P$55,$C392)=VLOOKUP($C392,Besetzung!$B$2:$I$51,Q$351+1,0),"","&lt;&gt;"&amp;VLOOKUP($C392,Besetzung!$B$2:$I$51,Q$351+1,0)&amp;" "&amp;$C392),
IF($D392="Mindestens",
           IF(COUNTIF(Dienstplan!P$6:P$55,$C392)&gt;=VLOOKUP($C392,Besetzung!$B$2:$I$51,Q$351+1,0),"","&lt;"&amp;VLOOKUP($C392,Besetzung!$B$2:$I$51,Q$351+1,0)&amp;" "&amp;$C392),
IF($D392="Höchstens",
           IF(COUNTIF(Dienstplan!P$6:P$55,$C392)&lt;=VLOOKUP($C392,Besetzung!$B$2:$I$51,Q$351+1,0),"","&gt;"&amp;VLOOKUP($C392,Besetzung!$B$2:$I$51,Q$351+1,0)&amp;" "&amp;$C392),
"sonst")))))</f>
        <v/>
      </c>
      <c r="R392" s="37" t="str">
        <f>IF($C392="","",
IF(R$352&lt;&gt;"",IF($D392="Genau",
           IF(COUNTIF(Dienstplan!Q$6:Q$55,$C392)=VLOOKUP($C392,Besetzung!$B$2:$I$51,$F$24,0),"","&lt;&gt;"&amp;VLOOKUP($C392,Besetzung!$B$2:$I$51,$F$24,0)&amp;" "&amp;$C392),
IF($D392="Mindestens",
           IF(COUNTIF(Dienstplan!Q$6:Q$55,$C392)&gt;=VLOOKUP($C392,Besetzung!$B$2:$I$51,$F$24,0),"","&lt;"&amp;VLOOKUP($C392,Besetzung!$B$2:$I$51,$F$24,0)&amp;" "&amp;$C392),
IF($D392="Höchstens",
           IF(COUNTIF(Dienstplan!Q$6:Q$55,$C392)&lt;=VLOOKUP($C392,Besetzung!$B$2:$I$51,$F$24,0),"","&gt;"&amp;VLOOKUP($C392,Besetzung!$B$2:$I$51,$F$24,0)&amp;" "&amp;$C392),
"sonst"))),
IF($D392="Genau",
           IF(COUNTIF(Dienstplan!Q$6:Q$55,$C392)=VLOOKUP($C392,Besetzung!$B$2:$I$51,R$351+1,0),"","&lt;&gt;"&amp;VLOOKUP($C392,Besetzung!$B$2:$I$51,R$351+1,0)&amp;" "&amp;$C392),
IF($D392="Mindestens",
           IF(COUNTIF(Dienstplan!Q$6:Q$55,$C392)&gt;=VLOOKUP($C392,Besetzung!$B$2:$I$51,R$351+1,0),"","&lt;"&amp;VLOOKUP($C392,Besetzung!$B$2:$I$51,R$351+1,0)&amp;" "&amp;$C392),
IF($D392="Höchstens",
           IF(COUNTIF(Dienstplan!Q$6:Q$55,$C392)&lt;=VLOOKUP($C392,Besetzung!$B$2:$I$51,R$351+1,0),"","&gt;"&amp;VLOOKUP($C392,Besetzung!$B$2:$I$51,R$351+1,0)&amp;" "&amp;$C392),
"sonst")))))</f>
        <v/>
      </c>
      <c r="S392" s="37" t="str">
        <f>IF($C392="","",
IF(S$352&lt;&gt;"",IF($D392="Genau",
           IF(COUNTIF(Dienstplan!R$6:R$55,$C392)=VLOOKUP($C392,Besetzung!$B$2:$I$51,$F$24,0),"","&lt;&gt;"&amp;VLOOKUP($C392,Besetzung!$B$2:$I$51,$F$24,0)&amp;" "&amp;$C392),
IF($D392="Mindestens",
           IF(COUNTIF(Dienstplan!R$6:R$55,$C392)&gt;=VLOOKUP($C392,Besetzung!$B$2:$I$51,$F$24,0),"","&lt;"&amp;VLOOKUP($C392,Besetzung!$B$2:$I$51,$F$24,0)&amp;" "&amp;$C392),
IF($D392="Höchstens",
           IF(COUNTIF(Dienstplan!R$6:R$55,$C392)&lt;=VLOOKUP($C392,Besetzung!$B$2:$I$51,$F$24,0),"","&gt;"&amp;VLOOKUP($C392,Besetzung!$B$2:$I$51,$F$24,0)&amp;" "&amp;$C392),
"sonst"))),
IF($D392="Genau",
           IF(COUNTIF(Dienstplan!R$6:R$55,$C392)=VLOOKUP($C392,Besetzung!$B$2:$I$51,S$351+1,0),"","&lt;&gt;"&amp;VLOOKUP($C392,Besetzung!$B$2:$I$51,S$351+1,0)&amp;" "&amp;$C392),
IF($D392="Mindestens",
           IF(COUNTIF(Dienstplan!R$6:R$55,$C392)&gt;=VLOOKUP($C392,Besetzung!$B$2:$I$51,S$351+1,0),"","&lt;"&amp;VLOOKUP($C392,Besetzung!$B$2:$I$51,S$351+1,0)&amp;" "&amp;$C392),
IF($D392="Höchstens",
           IF(COUNTIF(Dienstplan!R$6:R$55,$C392)&lt;=VLOOKUP($C392,Besetzung!$B$2:$I$51,S$351+1,0),"","&gt;"&amp;VLOOKUP($C392,Besetzung!$B$2:$I$51,S$351+1,0)&amp;" "&amp;$C392),
"sonst")))))</f>
        <v/>
      </c>
      <c r="T392" s="37" t="str">
        <f>IF($C392="","",
IF(T$352&lt;&gt;"",IF($D392="Genau",
           IF(COUNTIF(Dienstplan!S$6:S$55,$C392)=VLOOKUP($C392,Besetzung!$B$2:$I$51,$F$24,0),"","&lt;&gt;"&amp;VLOOKUP($C392,Besetzung!$B$2:$I$51,$F$24,0)&amp;" "&amp;$C392),
IF($D392="Mindestens",
           IF(COUNTIF(Dienstplan!S$6:S$55,$C392)&gt;=VLOOKUP($C392,Besetzung!$B$2:$I$51,$F$24,0),"","&lt;"&amp;VLOOKUP($C392,Besetzung!$B$2:$I$51,$F$24,0)&amp;" "&amp;$C392),
IF($D392="Höchstens",
           IF(COUNTIF(Dienstplan!S$6:S$55,$C392)&lt;=VLOOKUP($C392,Besetzung!$B$2:$I$51,$F$24,0),"","&gt;"&amp;VLOOKUP($C392,Besetzung!$B$2:$I$51,$F$24,0)&amp;" "&amp;$C392),
"sonst"))),
IF($D392="Genau",
           IF(COUNTIF(Dienstplan!S$6:S$55,$C392)=VLOOKUP($C392,Besetzung!$B$2:$I$51,T$351+1,0),"","&lt;&gt;"&amp;VLOOKUP($C392,Besetzung!$B$2:$I$51,T$351+1,0)&amp;" "&amp;$C392),
IF($D392="Mindestens",
           IF(COUNTIF(Dienstplan!S$6:S$55,$C392)&gt;=VLOOKUP($C392,Besetzung!$B$2:$I$51,T$351+1,0),"","&lt;"&amp;VLOOKUP($C392,Besetzung!$B$2:$I$51,T$351+1,0)&amp;" "&amp;$C392),
IF($D392="Höchstens",
           IF(COUNTIF(Dienstplan!S$6:S$55,$C392)&lt;=VLOOKUP($C392,Besetzung!$B$2:$I$51,T$351+1,0),"","&gt;"&amp;VLOOKUP($C392,Besetzung!$B$2:$I$51,T$351+1,0)&amp;" "&amp;$C392),
"sonst")))))</f>
        <v/>
      </c>
      <c r="U392" s="37" t="str">
        <f>IF($C392="","",
IF(U$352&lt;&gt;"",IF($D392="Genau",
           IF(COUNTIF(Dienstplan!T$6:T$55,$C392)=VLOOKUP($C392,Besetzung!$B$2:$I$51,$F$24,0),"","&lt;&gt;"&amp;VLOOKUP($C392,Besetzung!$B$2:$I$51,$F$24,0)&amp;" "&amp;$C392),
IF($D392="Mindestens",
           IF(COUNTIF(Dienstplan!T$6:T$55,$C392)&gt;=VLOOKUP($C392,Besetzung!$B$2:$I$51,$F$24,0),"","&lt;"&amp;VLOOKUP($C392,Besetzung!$B$2:$I$51,$F$24,0)&amp;" "&amp;$C392),
IF($D392="Höchstens",
           IF(COUNTIF(Dienstplan!T$6:T$55,$C392)&lt;=VLOOKUP($C392,Besetzung!$B$2:$I$51,$F$24,0),"","&gt;"&amp;VLOOKUP($C392,Besetzung!$B$2:$I$51,$F$24,0)&amp;" "&amp;$C392),
"sonst"))),
IF($D392="Genau",
           IF(COUNTIF(Dienstplan!T$6:T$55,$C392)=VLOOKUP($C392,Besetzung!$B$2:$I$51,U$351+1,0),"","&lt;&gt;"&amp;VLOOKUP($C392,Besetzung!$B$2:$I$51,U$351+1,0)&amp;" "&amp;$C392),
IF($D392="Mindestens",
           IF(COUNTIF(Dienstplan!T$6:T$55,$C392)&gt;=VLOOKUP($C392,Besetzung!$B$2:$I$51,U$351+1,0),"","&lt;"&amp;VLOOKUP($C392,Besetzung!$B$2:$I$51,U$351+1,0)&amp;" "&amp;$C392),
IF($D392="Höchstens",
           IF(COUNTIF(Dienstplan!T$6:T$55,$C392)&lt;=VLOOKUP($C392,Besetzung!$B$2:$I$51,U$351+1,0),"","&gt;"&amp;VLOOKUP($C392,Besetzung!$B$2:$I$51,U$351+1,0)&amp;" "&amp;$C392),
"sonst")))))</f>
        <v/>
      </c>
      <c r="V392" s="37" t="str">
        <f>IF($C392="","",
IF(V$352&lt;&gt;"",IF($D392="Genau",
           IF(COUNTIF(Dienstplan!U$6:U$55,$C392)=VLOOKUP($C392,Besetzung!$B$2:$I$51,$F$24,0),"","&lt;&gt;"&amp;VLOOKUP($C392,Besetzung!$B$2:$I$51,$F$24,0)&amp;" "&amp;$C392),
IF($D392="Mindestens",
           IF(COUNTIF(Dienstplan!U$6:U$55,$C392)&gt;=VLOOKUP($C392,Besetzung!$B$2:$I$51,$F$24,0),"","&lt;"&amp;VLOOKUP($C392,Besetzung!$B$2:$I$51,$F$24,0)&amp;" "&amp;$C392),
IF($D392="Höchstens",
           IF(COUNTIF(Dienstplan!U$6:U$55,$C392)&lt;=VLOOKUP($C392,Besetzung!$B$2:$I$51,$F$24,0),"","&gt;"&amp;VLOOKUP($C392,Besetzung!$B$2:$I$51,$F$24,0)&amp;" "&amp;$C392),
"sonst"))),
IF($D392="Genau",
           IF(COUNTIF(Dienstplan!U$6:U$55,$C392)=VLOOKUP($C392,Besetzung!$B$2:$I$51,V$351+1,0),"","&lt;&gt;"&amp;VLOOKUP($C392,Besetzung!$B$2:$I$51,V$351+1,0)&amp;" "&amp;$C392),
IF($D392="Mindestens",
           IF(COUNTIF(Dienstplan!U$6:U$55,$C392)&gt;=VLOOKUP($C392,Besetzung!$B$2:$I$51,V$351+1,0),"","&lt;"&amp;VLOOKUP($C392,Besetzung!$B$2:$I$51,V$351+1,0)&amp;" "&amp;$C392),
IF($D392="Höchstens",
           IF(COUNTIF(Dienstplan!U$6:U$55,$C392)&lt;=VLOOKUP($C392,Besetzung!$B$2:$I$51,V$351+1,0),"","&gt;"&amp;VLOOKUP($C392,Besetzung!$B$2:$I$51,V$351+1,0)&amp;" "&amp;$C392),
"sonst")))))</f>
        <v/>
      </c>
      <c r="W392" s="37" t="str">
        <f>IF($C392="","",
IF(W$352&lt;&gt;"",IF($D392="Genau",
           IF(COUNTIF(Dienstplan!V$6:V$55,$C392)=VLOOKUP($C392,Besetzung!$B$2:$I$51,$F$24,0),"","&lt;&gt;"&amp;VLOOKUP($C392,Besetzung!$B$2:$I$51,$F$24,0)&amp;" "&amp;$C392),
IF($D392="Mindestens",
           IF(COUNTIF(Dienstplan!V$6:V$55,$C392)&gt;=VLOOKUP($C392,Besetzung!$B$2:$I$51,$F$24,0),"","&lt;"&amp;VLOOKUP($C392,Besetzung!$B$2:$I$51,$F$24,0)&amp;" "&amp;$C392),
IF($D392="Höchstens",
           IF(COUNTIF(Dienstplan!V$6:V$55,$C392)&lt;=VLOOKUP($C392,Besetzung!$B$2:$I$51,$F$24,0),"","&gt;"&amp;VLOOKUP($C392,Besetzung!$B$2:$I$51,$F$24,0)&amp;" "&amp;$C392),
"sonst"))),
IF($D392="Genau",
           IF(COUNTIF(Dienstplan!V$6:V$55,$C392)=VLOOKUP($C392,Besetzung!$B$2:$I$51,W$351+1,0),"","&lt;&gt;"&amp;VLOOKUP($C392,Besetzung!$B$2:$I$51,W$351+1,0)&amp;" "&amp;$C392),
IF($D392="Mindestens",
           IF(COUNTIF(Dienstplan!V$6:V$55,$C392)&gt;=VLOOKUP($C392,Besetzung!$B$2:$I$51,W$351+1,0),"","&lt;"&amp;VLOOKUP($C392,Besetzung!$B$2:$I$51,W$351+1,0)&amp;" "&amp;$C392),
IF($D392="Höchstens",
           IF(COUNTIF(Dienstplan!V$6:V$55,$C392)&lt;=VLOOKUP($C392,Besetzung!$B$2:$I$51,W$351+1,0),"","&gt;"&amp;VLOOKUP($C392,Besetzung!$B$2:$I$51,W$351+1,0)&amp;" "&amp;$C392),
"sonst")))))</f>
        <v/>
      </c>
      <c r="X392" s="37" t="str">
        <f>IF($C392="","",
IF(X$352&lt;&gt;"",IF($D392="Genau",
           IF(COUNTIF(Dienstplan!W$6:W$55,$C392)=VLOOKUP($C392,Besetzung!$B$2:$I$51,$F$24,0),"","&lt;&gt;"&amp;VLOOKUP($C392,Besetzung!$B$2:$I$51,$F$24,0)&amp;" "&amp;$C392),
IF($D392="Mindestens",
           IF(COUNTIF(Dienstplan!W$6:W$55,$C392)&gt;=VLOOKUP($C392,Besetzung!$B$2:$I$51,$F$24,0),"","&lt;"&amp;VLOOKUP($C392,Besetzung!$B$2:$I$51,$F$24,0)&amp;" "&amp;$C392),
IF($D392="Höchstens",
           IF(COUNTIF(Dienstplan!W$6:W$55,$C392)&lt;=VLOOKUP($C392,Besetzung!$B$2:$I$51,$F$24,0),"","&gt;"&amp;VLOOKUP($C392,Besetzung!$B$2:$I$51,$F$24,0)&amp;" "&amp;$C392),
"sonst"))),
IF($D392="Genau",
           IF(COUNTIF(Dienstplan!W$6:W$55,$C392)=VLOOKUP($C392,Besetzung!$B$2:$I$51,X$351+1,0),"","&lt;&gt;"&amp;VLOOKUP($C392,Besetzung!$B$2:$I$51,X$351+1,0)&amp;" "&amp;$C392),
IF($D392="Mindestens",
           IF(COUNTIF(Dienstplan!W$6:W$55,$C392)&gt;=VLOOKUP($C392,Besetzung!$B$2:$I$51,X$351+1,0),"","&lt;"&amp;VLOOKUP($C392,Besetzung!$B$2:$I$51,X$351+1,0)&amp;" "&amp;$C392),
IF($D392="Höchstens",
           IF(COUNTIF(Dienstplan!W$6:W$55,$C392)&lt;=VLOOKUP($C392,Besetzung!$B$2:$I$51,X$351+1,0),"","&gt;"&amp;VLOOKUP($C392,Besetzung!$B$2:$I$51,X$351+1,0)&amp;" "&amp;$C392),
"sonst")))))</f>
        <v/>
      </c>
      <c r="Y392" s="37" t="str">
        <f>IF($C392="","",
IF(Y$352&lt;&gt;"",IF($D392="Genau",
           IF(COUNTIF(Dienstplan!X$6:X$55,$C392)=VLOOKUP($C392,Besetzung!$B$2:$I$51,$F$24,0),"","&lt;&gt;"&amp;VLOOKUP($C392,Besetzung!$B$2:$I$51,$F$24,0)&amp;" "&amp;$C392),
IF($D392="Mindestens",
           IF(COUNTIF(Dienstplan!X$6:X$55,$C392)&gt;=VLOOKUP($C392,Besetzung!$B$2:$I$51,$F$24,0),"","&lt;"&amp;VLOOKUP($C392,Besetzung!$B$2:$I$51,$F$24,0)&amp;" "&amp;$C392),
IF($D392="Höchstens",
           IF(COUNTIF(Dienstplan!X$6:X$55,$C392)&lt;=VLOOKUP($C392,Besetzung!$B$2:$I$51,$F$24,0),"","&gt;"&amp;VLOOKUP($C392,Besetzung!$B$2:$I$51,$F$24,0)&amp;" "&amp;$C392),
"sonst"))),
IF($D392="Genau",
           IF(COUNTIF(Dienstplan!X$6:X$55,$C392)=VLOOKUP($C392,Besetzung!$B$2:$I$51,Y$351+1,0),"","&lt;&gt;"&amp;VLOOKUP($C392,Besetzung!$B$2:$I$51,Y$351+1,0)&amp;" "&amp;$C392),
IF($D392="Mindestens",
           IF(COUNTIF(Dienstplan!X$6:X$55,$C392)&gt;=VLOOKUP($C392,Besetzung!$B$2:$I$51,Y$351+1,0),"","&lt;"&amp;VLOOKUP($C392,Besetzung!$B$2:$I$51,Y$351+1,0)&amp;" "&amp;$C392),
IF($D392="Höchstens",
           IF(COUNTIF(Dienstplan!X$6:X$55,$C392)&lt;=VLOOKUP($C392,Besetzung!$B$2:$I$51,Y$351+1,0),"","&gt;"&amp;VLOOKUP($C392,Besetzung!$B$2:$I$51,Y$351+1,0)&amp;" "&amp;$C392),
"sonst")))))</f>
        <v/>
      </c>
      <c r="Z392" s="37" t="str">
        <f>IF($C392="","",
IF(Z$352&lt;&gt;"",IF($D392="Genau",
           IF(COUNTIF(Dienstplan!Y$6:Y$55,$C392)=VLOOKUP($C392,Besetzung!$B$2:$I$51,$F$24,0),"","&lt;&gt;"&amp;VLOOKUP($C392,Besetzung!$B$2:$I$51,$F$24,0)&amp;" "&amp;$C392),
IF($D392="Mindestens",
           IF(COUNTIF(Dienstplan!Y$6:Y$55,$C392)&gt;=VLOOKUP($C392,Besetzung!$B$2:$I$51,$F$24,0),"","&lt;"&amp;VLOOKUP($C392,Besetzung!$B$2:$I$51,$F$24,0)&amp;" "&amp;$C392),
IF($D392="Höchstens",
           IF(COUNTIF(Dienstplan!Y$6:Y$55,$C392)&lt;=VLOOKUP($C392,Besetzung!$B$2:$I$51,$F$24,0),"","&gt;"&amp;VLOOKUP($C392,Besetzung!$B$2:$I$51,$F$24,0)&amp;" "&amp;$C392),
"sonst"))),
IF($D392="Genau",
           IF(COUNTIF(Dienstplan!Y$6:Y$55,$C392)=VLOOKUP($C392,Besetzung!$B$2:$I$51,Z$351+1,0),"","&lt;&gt;"&amp;VLOOKUP($C392,Besetzung!$B$2:$I$51,Z$351+1,0)&amp;" "&amp;$C392),
IF($D392="Mindestens",
           IF(COUNTIF(Dienstplan!Y$6:Y$55,$C392)&gt;=VLOOKUP($C392,Besetzung!$B$2:$I$51,Z$351+1,0),"","&lt;"&amp;VLOOKUP($C392,Besetzung!$B$2:$I$51,Z$351+1,0)&amp;" "&amp;$C392),
IF($D392="Höchstens",
           IF(COUNTIF(Dienstplan!Y$6:Y$55,$C392)&lt;=VLOOKUP($C392,Besetzung!$B$2:$I$51,Z$351+1,0),"","&gt;"&amp;VLOOKUP($C392,Besetzung!$B$2:$I$51,Z$351+1,0)&amp;" "&amp;$C392),
"sonst")))))</f>
        <v/>
      </c>
      <c r="AA392" s="37" t="str">
        <f>IF($C392="","",
IF(AA$352&lt;&gt;"",IF($D392="Genau",
           IF(COUNTIF(Dienstplan!Z$6:Z$55,$C392)=VLOOKUP($C392,Besetzung!$B$2:$I$51,$F$24,0),"","&lt;&gt;"&amp;VLOOKUP($C392,Besetzung!$B$2:$I$51,$F$24,0)&amp;" "&amp;$C392),
IF($D392="Mindestens",
           IF(COUNTIF(Dienstplan!Z$6:Z$55,$C392)&gt;=VLOOKUP($C392,Besetzung!$B$2:$I$51,$F$24,0),"","&lt;"&amp;VLOOKUP($C392,Besetzung!$B$2:$I$51,$F$24,0)&amp;" "&amp;$C392),
IF($D392="Höchstens",
           IF(COUNTIF(Dienstplan!Z$6:Z$55,$C392)&lt;=VLOOKUP($C392,Besetzung!$B$2:$I$51,$F$24,0),"","&gt;"&amp;VLOOKUP($C392,Besetzung!$B$2:$I$51,$F$24,0)&amp;" "&amp;$C392),
"sonst"))),
IF($D392="Genau",
           IF(COUNTIF(Dienstplan!Z$6:Z$55,$C392)=VLOOKUP($C392,Besetzung!$B$2:$I$51,AA$351+1,0),"","&lt;&gt;"&amp;VLOOKUP($C392,Besetzung!$B$2:$I$51,AA$351+1,0)&amp;" "&amp;$C392),
IF($D392="Mindestens",
           IF(COUNTIF(Dienstplan!Z$6:Z$55,$C392)&gt;=VLOOKUP($C392,Besetzung!$B$2:$I$51,AA$351+1,0),"","&lt;"&amp;VLOOKUP($C392,Besetzung!$B$2:$I$51,AA$351+1,0)&amp;" "&amp;$C392),
IF($D392="Höchstens",
           IF(COUNTIF(Dienstplan!Z$6:Z$55,$C392)&lt;=VLOOKUP($C392,Besetzung!$B$2:$I$51,AA$351+1,0),"","&gt;"&amp;VLOOKUP($C392,Besetzung!$B$2:$I$51,AA$351+1,0)&amp;" "&amp;$C392),
"sonst")))))</f>
        <v/>
      </c>
      <c r="AB392" s="37" t="str">
        <f>IF($C392="","",
IF(AB$352&lt;&gt;"",IF($D392="Genau",
           IF(COUNTIF(Dienstplan!AA$6:AA$55,$C392)=VLOOKUP($C392,Besetzung!$B$2:$I$51,$F$24,0),"","&lt;&gt;"&amp;VLOOKUP($C392,Besetzung!$B$2:$I$51,$F$24,0)&amp;" "&amp;$C392),
IF($D392="Mindestens",
           IF(COUNTIF(Dienstplan!AA$6:AA$55,$C392)&gt;=VLOOKUP($C392,Besetzung!$B$2:$I$51,$F$24,0),"","&lt;"&amp;VLOOKUP($C392,Besetzung!$B$2:$I$51,$F$24,0)&amp;" "&amp;$C392),
IF($D392="Höchstens",
           IF(COUNTIF(Dienstplan!AA$6:AA$55,$C392)&lt;=VLOOKUP($C392,Besetzung!$B$2:$I$51,$F$24,0),"","&gt;"&amp;VLOOKUP($C392,Besetzung!$B$2:$I$51,$F$24,0)&amp;" "&amp;$C392),
"sonst"))),
IF($D392="Genau",
           IF(COUNTIF(Dienstplan!AA$6:AA$55,$C392)=VLOOKUP($C392,Besetzung!$B$2:$I$51,AB$351+1,0),"","&lt;&gt;"&amp;VLOOKUP($C392,Besetzung!$B$2:$I$51,AB$351+1,0)&amp;" "&amp;$C392),
IF($D392="Mindestens",
           IF(COUNTIF(Dienstplan!AA$6:AA$55,$C392)&gt;=VLOOKUP($C392,Besetzung!$B$2:$I$51,AB$351+1,0),"","&lt;"&amp;VLOOKUP($C392,Besetzung!$B$2:$I$51,AB$351+1,0)&amp;" "&amp;$C392),
IF($D392="Höchstens",
           IF(COUNTIF(Dienstplan!AA$6:AA$55,$C392)&lt;=VLOOKUP($C392,Besetzung!$B$2:$I$51,AB$351+1,0),"","&gt;"&amp;VLOOKUP($C392,Besetzung!$B$2:$I$51,AB$351+1,0)&amp;" "&amp;$C392),
"sonst")))))</f>
        <v/>
      </c>
      <c r="AC392" s="37" t="str">
        <f>IF($C392="","",
IF(AC$352&lt;&gt;"",IF($D392="Genau",
           IF(COUNTIF(Dienstplan!AB$6:AB$55,$C392)=VLOOKUP($C392,Besetzung!$B$2:$I$51,$F$24,0),"","&lt;&gt;"&amp;VLOOKUP($C392,Besetzung!$B$2:$I$51,$F$24,0)&amp;" "&amp;$C392),
IF($D392="Mindestens",
           IF(COUNTIF(Dienstplan!AB$6:AB$55,$C392)&gt;=VLOOKUP($C392,Besetzung!$B$2:$I$51,$F$24,0),"","&lt;"&amp;VLOOKUP($C392,Besetzung!$B$2:$I$51,$F$24,0)&amp;" "&amp;$C392),
IF($D392="Höchstens",
           IF(COUNTIF(Dienstplan!AB$6:AB$55,$C392)&lt;=VLOOKUP($C392,Besetzung!$B$2:$I$51,$F$24,0),"","&gt;"&amp;VLOOKUP($C392,Besetzung!$B$2:$I$51,$F$24,0)&amp;" "&amp;$C392),
"sonst"))),
IF($D392="Genau",
           IF(COUNTIF(Dienstplan!AB$6:AB$55,$C392)=VLOOKUP($C392,Besetzung!$B$2:$I$51,AC$351+1,0),"","&lt;&gt;"&amp;VLOOKUP($C392,Besetzung!$B$2:$I$51,AC$351+1,0)&amp;" "&amp;$C392),
IF($D392="Mindestens",
           IF(COUNTIF(Dienstplan!AB$6:AB$55,$C392)&gt;=VLOOKUP($C392,Besetzung!$B$2:$I$51,AC$351+1,0),"","&lt;"&amp;VLOOKUP($C392,Besetzung!$B$2:$I$51,AC$351+1,0)&amp;" "&amp;$C392),
IF($D392="Höchstens",
           IF(COUNTIF(Dienstplan!AB$6:AB$55,$C392)&lt;=VLOOKUP($C392,Besetzung!$B$2:$I$51,AC$351+1,0),"","&gt;"&amp;VLOOKUP($C392,Besetzung!$B$2:$I$51,AC$351+1,0)&amp;" "&amp;$C392),
"sonst")))))</f>
        <v/>
      </c>
      <c r="AD392" s="37" t="str">
        <f>IF($C392="","",
IF(AD$352&lt;&gt;"",IF($D392="Genau",
           IF(COUNTIF(Dienstplan!AC$6:AC$55,$C392)=VLOOKUP($C392,Besetzung!$B$2:$I$51,$F$24,0),"","&lt;&gt;"&amp;VLOOKUP($C392,Besetzung!$B$2:$I$51,$F$24,0)&amp;" "&amp;$C392),
IF($D392="Mindestens",
           IF(COUNTIF(Dienstplan!AC$6:AC$55,$C392)&gt;=VLOOKUP($C392,Besetzung!$B$2:$I$51,$F$24,0),"","&lt;"&amp;VLOOKUP($C392,Besetzung!$B$2:$I$51,$F$24,0)&amp;" "&amp;$C392),
IF($D392="Höchstens",
           IF(COUNTIF(Dienstplan!AC$6:AC$55,$C392)&lt;=VLOOKUP($C392,Besetzung!$B$2:$I$51,$F$24,0),"","&gt;"&amp;VLOOKUP($C392,Besetzung!$B$2:$I$51,$F$24,0)&amp;" "&amp;$C392),
"sonst"))),
IF($D392="Genau",
           IF(COUNTIF(Dienstplan!AC$6:AC$55,$C392)=VLOOKUP($C392,Besetzung!$B$2:$I$51,AD$351+1,0),"","&lt;&gt;"&amp;VLOOKUP($C392,Besetzung!$B$2:$I$51,AD$351+1,0)&amp;" "&amp;$C392),
IF($D392="Mindestens",
           IF(COUNTIF(Dienstplan!AC$6:AC$55,$C392)&gt;=VLOOKUP($C392,Besetzung!$B$2:$I$51,AD$351+1,0),"","&lt;"&amp;VLOOKUP($C392,Besetzung!$B$2:$I$51,AD$351+1,0)&amp;" "&amp;$C392),
IF($D392="Höchstens",
           IF(COUNTIF(Dienstplan!AC$6:AC$55,$C392)&lt;=VLOOKUP($C392,Besetzung!$B$2:$I$51,AD$351+1,0),"","&gt;"&amp;VLOOKUP($C392,Besetzung!$B$2:$I$51,AD$351+1,0)&amp;" "&amp;$C392),
"sonst")))))</f>
        <v/>
      </c>
      <c r="AE392" s="37" t="str">
        <f>IF($C392="","",
IF(AE$352&lt;&gt;"",IF($D392="Genau",
           IF(COUNTIF(Dienstplan!AD$6:AD$55,$C392)=VLOOKUP($C392,Besetzung!$B$2:$I$51,$F$24,0),"","&lt;&gt;"&amp;VLOOKUP($C392,Besetzung!$B$2:$I$51,$F$24,0)&amp;" "&amp;$C392),
IF($D392="Mindestens",
           IF(COUNTIF(Dienstplan!AD$6:AD$55,$C392)&gt;=VLOOKUP($C392,Besetzung!$B$2:$I$51,$F$24,0),"","&lt;"&amp;VLOOKUP($C392,Besetzung!$B$2:$I$51,$F$24,0)&amp;" "&amp;$C392),
IF($D392="Höchstens",
           IF(COUNTIF(Dienstplan!AD$6:AD$55,$C392)&lt;=VLOOKUP($C392,Besetzung!$B$2:$I$51,$F$24,0),"","&gt;"&amp;VLOOKUP($C392,Besetzung!$B$2:$I$51,$F$24,0)&amp;" "&amp;$C392),
"sonst"))),
IF($D392="Genau",
           IF(COUNTIF(Dienstplan!AD$6:AD$55,$C392)=VLOOKUP($C392,Besetzung!$B$2:$I$51,AE$351+1,0),"","&lt;&gt;"&amp;VLOOKUP($C392,Besetzung!$B$2:$I$51,AE$351+1,0)&amp;" "&amp;$C392),
IF($D392="Mindestens",
           IF(COUNTIF(Dienstplan!AD$6:AD$55,$C392)&gt;=VLOOKUP($C392,Besetzung!$B$2:$I$51,AE$351+1,0),"","&lt;"&amp;VLOOKUP($C392,Besetzung!$B$2:$I$51,AE$351+1,0)&amp;" "&amp;$C392),
IF($D392="Höchstens",
           IF(COUNTIF(Dienstplan!AD$6:AD$55,$C392)&lt;=VLOOKUP($C392,Besetzung!$B$2:$I$51,AE$351+1,0),"","&gt;"&amp;VLOOKUP($C392,Besetzung!$B$2:$I$51,AE$351+1,0)&amp;" "&amp;$C392),
"sonst")))))</f>
        <v/>
      </c>
      <c r="AF392" s="37" t="str">
        <f>IF($C392="","",
IF(AF$352&lt;&gt;"",IF($D392="Genau",
           IF(COUNTIF(Dienstplan!AE$6:AE$55,$C392)=VLOOKUP($C392,Besetzung!$B$2:$I$51,$F$24,0),"","&lt;&gt;"&amp;VLOOKUP($C392,Besetzung!$B$2:$I$51,$F$24,0)&amp;" "&amp;$C392),
IF($D392="Mindestens",
           IF(COUNTIF(Dienstplan!AE$6:AE$55,$C392)&gt;=VLOOKUP($C392,Besetzung!$B$2:$I$51,$F$24,0),"","&lt;"&amp;VLOOKUP($C392,Besetzung!$B$2:$I$51,$F$24,0)&amp;" "&amp;$C392),
IF($D392="Höchstens",
           IF(COUNTIF(Dienstplan!AE$6:AE$55,$C392)&lt;=VLOOKUP($C392,Besetzung!$B$2:$I$51,$F$24,0),"","&gt;"&amp;VLOOKUP($C392,Besetzung!$B$2:$I$51,$F$24,0)&amp;" "&amp;$C392),
"sonst"))),
IF($D392="Genau",
           IF(COUNTIF(Dienstplan!AE$6:AE$55,$C392)=VLOOKUP($C392,Besetzung!$B$2:$I$51,AF$351+1,0),"","&lt;&gt;"&amp;VLOOKUP($C392,Besetzung!$B$2:$I$51,AF$351+1,0)&amp;" "&amp;$C392),
IF($D392="Mindestens",
           IF(COUNTIF(Dienstplan!AE$6:AE$55,$C392)&gt;=VLOOKUP($C392,Besetzung!$B$2:$I$51,AF$351+1,0),"","&lt;"&amp;VLOOKUP($C392,Besetzung!$B$2:$I$51,AF$351+1,0)&amp;" "&amp;$C392),
IF($D392="Höchstens",
           IF(COUNTIF(Dienstplan!AE$6:AE$55,$C392)&lt;=VLOOKUP($C392,Besetzung!$B$2:$I$51,AF$351+1,0),"","&gt;"&amp;VLOOKUP($C392,Besetzung!$B$2:$I$51,AF$351+1,0)&amp;" "&amp;$C392),
"sonst")))))</f>
        <v/>
      </c>
      <c r="AG392" s="37" t="str">
        <f>IF($C392="","",
IF(AG$352&lt;&gt;"",IF($D392="Genau",
           IF(COUNTIF(Dienstplan!AF$6:AF$55,$C392)=VLOOKUP($C392,Besetzung!$B$2:$I$51,$F$24,0),"","&lt;&gt;"&amp;VLOOKUP($C392,Besetzung!$B$2:$I$51,$F$24,0)&amp;" "&amp;$C392),
IF($D392="Mindestens",
           IF(COUNTIF(Dienstplan!AF$6:AF$55,$C392)&gt;=VLOOKUP($C392,Besetzung!$B$2:$I$51,$F$24,0),"","&lt;"&amp;VLOOKUP($C392,Besetzung!$B$2:$I$51,$F$24,0)&amp;" "&amp;$C392),
IF($D392="Höchstens",
           IF(COUNTIF(Dienstplan!AF$6:AF$55,$C392)&lt;=VLOOKUP($C392,Besetzung!$B$2:$I$51,$F$24,0),"","&gt;"&amp;VLOOKUP($C392,Besetzung!$B$2:$I$51,$F$24,0)&amp;" "&amp;$C392),
"sonst"))),
IF($D392="Genau",
           IF(COUNTIF(Dienstplan!AF$6:AF$55,$C392)=VLOOKUP($C392,Besetzung!$B$2:$I$51,AG$351+1,0),"","&lt;&gt;"&amp;VLOOKUP($C392,Besetzung!$B$2:$I$51,AG$351+1,0)&amp;" "&amp;$C392),
IF($D392="Mindestens",
           IF(COUNTIF(Dienstplan!AF$6:AF$55,$C392)&gt;=VLOOKUP($C392,Besetzung!$B$2:$I$51,AG$351+1,0),"","&lt;"&amp;VLOOKUP($C392,Besetzung!$B$2:$I$51,AG$351+1,0)&amp;" "&amp;$C392),
IF($D392="Höchstens",
           IF(COUNTIF(Dienstplan!AF$6:AF$55,$C392)&lt;=VLOOKUP($C392,Besetzung!$B$2:$I$51,AG$351+1,0),"","&gt;"&amp;VLOOKUP($C392,Besetzung!$B$2:$I$51,AG$351+1,0)&amp;" "&amp;$C392),
"sonst")))))</f>
        <v/>
      </c>
      <c r="AH392" s="37" t="str">
        <f>IF($C392="","",
IF(AH$352&lt;&gt;"",IF($D392="Genau",
           IF(COUNTIF(Dienstplan!AG$6:AG$55,$C392)=VLOOKUP($C392,Besetzung!$B$2:$I$51,$F$24,0),"","&lt;&gt;"&amp;VLOOKUP($C392,Besetzung!$B$2:$I$51,$F$24,0)&amp;" "&amp;$C392),
IF($D392="Mindestens",
           IF(COUNTIF(Dienstplan!AG$6:AG$55,$C392)&gt;=VLOOKUP($C392,Besetzung!$B$2:$I$51,$F$24,0),"","&lt;"&amp;VLOOKUP($C392,Besetzung!$B$2:$I$51,$F$24,0)&amp;" "&amp;$C392),
IF($D392="Höchstens",
           IF(COUNTIF(Dienstplan!AG$6:AG$55,$C392)&lt;=VLOOKUP($C392,Besetzung!$B$2:$I$51,$F$24,0),"","&gt;"&amp;VLOOKUP($C392,Besetzung!$B$2:$I$51,$F$24,0)&amp;" "&amp;$C392),
"sonst"))),
IF($D392="Genau",
           IF(COUNTIF(Dienstplan!AG$6:AG$55,$C392)=VLOOKUP($C392,Besetzung!$B$2:$I$51,AH$351+1,0),"","&lt;&gt;"&amp;VLOOKUP($C392,Besetzung!$B$2:$I$51,AH$351+1,0)&amp;" "&amp;$C392),
IF($D392="Mindestens",
           IF(COUNTIF(Dienstplan!AG$6:AG$55,$C392)&gt;=VLOOKUP($C392,Besetzung!$B$2:$I$51,AH$351+1,0),"","&lt;"&amp;VLOOKUP($C392,Besetzung!$B$2:$I$51,AH$351+1,0)&amp;" "&amp;$C392),
IF($D392="Höchstens",
           IF(COUNTIF(Dienstplan!AG$6:AG$55,$C392)&lt;=VLOOKUP($C392,Besetzung!$B$2:$I$51,AH$351+1,0),"","&gt;"&amp;VLOOKUP($C392,Besetzung!$B$2:$I$51,AH$351+1,0)&amp;" "&amp;$C392),
"sonst")))))</f>
        <v/>
      </c>
      <c r="AI392" s="37" t="str">
        <f>IF($C392="","",
IF(AI$352&lt;&gt;"",IF($D392="Genau",
           IF(COUNTIF(Dienstplan!AH$6:AH$55,$C392)=VLOOKUP($C392,Besetzung!$B$2:$I$51,$F$24,0),"","&lt;&gt;"&amp;VLOOKUP($C392,Besetzung!$B$2:$I$51,$F$24,0)&amp;" "&amp;$C392),
IF($D392="Mindestens",
           IF(COUNTIF(Dienstplan!AH$6:AH$55,$C392)&gt;=VLOOKUP($C392,Besetzung!$B$2:$I$51,$F$24,0),"","&lt;"&amp;VLOOKUP($C392,Besetzung!$B$2:$I$51,$F$24,0)&amp;" "&amp;$C392),
IF($D392="Höchstens",
           IF(COUNTIF(Dienstplan!AH$6:AH$55,$C392)&lt;=VLOOKUP($C392,Besetzung!$B$2:$I$51,$F$24,0),"","&gt;"&amp;VLOOKUP($C392,Besetzung!$B$2:$I$51,$F$24,0)&amp;" "&amp;$C392),
"sonst"))),
IF($D392="Genau",
           IF(COUNTIF(Dienstplan!AH$6:AH$55,$C392)=VLOOKUP($C392,Besetzung!$B$2:$I$51,AI$351+1,0),"","&lt;&gt;"&amp;VLOOKUP($C392,Besetzung!$B$2:$I$51,AI$351+1,0)&amp;" "&amp;$C392),
IF($D392="Mindestens",
           IF(COUNTIF(Dienstplan!AH$6:AH$55,$C392)&gt;=VLOOKUP($C392,Besetzung!$B$2:$I$51,AI$351+1,0),"","&lt;"&amp;VLOOKUP($C392,Besetzung!$B$2:$I$51,AI$351+1,0)&amp;" "&amp;$C392),
IF($D392="Höchstens",
           IF(COUNTIF(Dienstplan!AH$6:AH$55,$C392)&lt;=VLOOKUP($C392,Besetzung!$B$2:$I$51,AI$351+1,0),"","&gt;"&amp;VLOOKUP($C392,Besetzung!$B$2:$I$51,AI$351+1,0)&amp;" "&amp;$C392),
"sonst")))))</f>
        <v/>
      </c>
      <c r="AJ392" s="37" t="str">
        <f>IF($C392="","",
IF(AJ$352&lt;&gt;"",IF($D392="Genau",
           IF(COUNTIF(Dienstplan!AI$6:AI$55,$C392)=VLOOKUP($C392,Besetzung!$B$2:$I$51,$F$24,0),"","&lt;&gt;"&amp;VLOOKUP($C392,Besetzung!$B$2:$I$51,$F$24,0)&amp;" "&amp;$C392),
IF($D392="Mindestens",
           IF(COUNTIF(Dienstplan!AI$6:AI$55,$C392)&gt;=VLOOKUP($C392,Besetzung!$B$2:$I$51,$F$24,0),"","&lt;"&amp;VLOOKUP($C392,Besetzung!$B$2:$I$51,$F$24,0)&amp;" "&amp;$C392),
IF($D392="Höchstens",
           IF(COUNTIF(Dienstplan!AI$6:AI$55,$C392)&lt;=VLOOKUP($C392,Besetzung!$B$2:$I$51,$F$24,0),"","&gt;"&amp;VLOOKUP($C392,Besetzung!$B$2:$I$51,$F$24,0)&amp;" "&amp;$C392),
"sonst"))),
IF($D392="Genau",
           IF(COUNTIF(Dienstplan!AI$6:AI$55,$C392)=VLOOKUP($C392,Besetzung!$B$2:$I$51,AJ$351+1,0),"","&lt;&gt;"&amp;VLOOKUP($C392,Besetzung!$B$2:$I$51,AJ$351+1,0)&amp;" "&amp;$C392),
IF($D392="Mindestens",
           IF(COUNTIF(Dienstplan!AI$6:AI$55,$C392)&gt;=VLOOKUP($C392,Besetzung!$B$2:$I$51,AJ$351+1,0),"","&lt;"&amp;VLOOKUP($C392,Besetzung!$B$2:$I$51,AJ$351+1,0)&amp;" "&amp;$C392),
IF($D392="Höchstens",
           IF(COUNTIF(Dienstplan!AI$6:AI$55,$C392)&lt;=VLOOKUP($C392,Besetzung!$B$2:$I$51,AJ$351+1,0),"","&gt;"&amp;VLOOKUP($C392,Besetzung!$B$2:$I$51,AJ$351+1,0)&amp;" "&amp;$C392),
"sonst")))))</f>
        <v/>
      </c>
      <c r="AK392" s="32" t="str">
        <f>IF($C392="","",
IF(AK$352&lt;&gt;"",IF($D392="Genau",
           IF(COUNTIF(Dienstplan!AJ$6:AJ$55,$C392)=VLOOKUP($C392,Besetzung!$B$2:$I$51,$F$24,0),"","&lt;&gt;"&amp;VLOOKUP($C392,Besetzung!$B$2:$I$51,$F$24,0)&amp;" "&amp;$C392),
IF($D392="Mindestens",
           IF(COUNTIF(Dienstplan!AJ$6:AJ$55,$C392)&gt;=VLOOKUP($C392,Besetzung!$B$2:$I$51,$F$24,0),"","&lt;"&amp;VLOOKUP($C392,Besetzung!$B$2:$I$51,$F$24,0)&amp;" "&amp;$C392),
IF($D392="Höchstens",
           IF(COUNTIF(Dienstplan!AJ$6:AJ$55,$C392)&lt;=VLOOKUP($C392,Besetzung!$B$2:$I$51,$F$24,0),"","&gt;"&amp;VLOOKUP($C392,Besetzung!$B$2:$I$51,$F$24,0)&amp;" "&amp;$C392),
"sonst"))),
IF($D392="Genau",
           IF(COUNTIF(Dienstplan!AJ$6:AJ$55,$C392)=VLOOKUP($C392,Besetzung!$B$2:$I$51,AK$351+1,0),"","&lt;&gt;"&amp;VLOOKUP($C392,Besetzung!$B$2:$I$51,AK$351+1,0)&amp;" "&amp;$C392),
IF($D392="Mindestens",
           IF(COUNTIF(Dienstplan!AJ$6:AJ$55,$C392)&gt;=VLOOKUP($C392,Besetzung!$B$2:$I$51,AK$351+1,0),"","&lt;"&amp;VLOOKUP($C392,Besetzung!$B$2:$I$51,AK$351+1,0)&amp;" "&amp;$C392),
IF($D392="Höchstens",
           IF(COUNTIF(Dienstplan!AJ$6:AJ$55,$C392)&lt;=VLOOKUP($C392,Besetzung!$B$2:$I$51,AK$351+1,0),"","&gt;"&amp;VLOOKUP($C392,Besetzung!$B$2:$I$51,AK$351+1,0)&amp;" "&amp;$C392),
"sonst")))))</f>
        <v/>
      </c>
    </row>
    <row r="393" spans="1:37" x14ac:dyDescent="0.25">
      <c r="A393" s="82" t="str">
        <f>IF(Feiertage!D243&lt;&gt;"",Feiertage!B243,"")</f>
        <v/>
      </c>
      <c r="C393" s="31" t="str">
        <f>Besetzung!B41</f>
        <v/>
      </c>
      <c r="D393">
        <f>Besetzung!J41</f>
        <v>0</v>
      </c>
      <c r="G393" s="31" t="str">
        <f>IF($C393="","",
IF(G$352&lt;&gt;"",IF($D393="Genau",
           IF(COUNTIF(Dienstplan!F$6:F$55,$C393)=VLOOKUP($C393,Besetzung!$B$2:$I$51,$F$24,0),"","&lt;&gt;"&amp;VLOOKUP($C393,Besetzung!$B$2:$I$51,$F$24,0)&amp;" "&amp;$C393),
IF($D393="Mindestens",
           IF(COUNTIF(Dienstplan!F$6:F$55,$C393)&gt;=VLOOKUP($C393,Besetzung!$B$2:$I$51,$F$24,0),"","&lt;"&amp;VLOOKUP($C393,Besetzung!$B$2:$I$51,$F$24,0)&amp;" "&amp;$C393),
IF($D393="Höchstens",
           IF(COUNTIF(Dienstplan!F$6:F$55,$C393)&lt;=VLOOKUP($C393,Besetzung!$B$2:$I$51,$F$24,0),"","&gt;"&amp;VLOOKUP($C393,Besetzung!$B$2:$I$51,$F$24,0)&amp;" "&amp;$C393),
"sonst"))),
IF($D393="Genau",
           IF(COUNTIF(Dienstplan!F$6:F$55,$C393)=VLOOKUP($C393,Besetzung!$B$2:$I$51,G$351+1,0),"","&lt;&gt;"&amp;VLOOKUP($C393,Besetzung!$B$2:$I$51,G$351+1,0)&amp;" "&amp;$C393),
IF($D393="Mindestens",
           IF(COUNTIF(Dienstplan!F$6:F$55,$C393)&gt;=VLOOKUP($C393,Besetzung!$B$2:$I$51,G$351+1,0),"","&lt;"&amp;VLOOKUP($C393,Besetzung!$B$2:$I$51,G$351+1,0)&amp;" "&amp;$C393),
IF($D393="Höchstens",
           IF(COUNTIF(Dienstplan!F$6:F$55,$C393)&lt;=VLOOKUP($C393,Besetzung!$B$2:$I$51,G$351+1,0),"","&gt;"&amp;VLOOKUP($C393,Besetzung!$B$2:$I$51,G$351+1,0)&amp;" "&amp;$C393),
"sonst")))))</f>
        <v/>
      </c>
      <c r="H393" s="37" t="str">
        <f>IF($C393="","",
IF(H$352&lt;&gt;"",IF($D393="Genau",
           IF(COUNTIF(Dienstplan!G$6:G$55,$C393)=VLOOKUP($C393,Besetzung!$B$2:$I$51,$F$24,0),"","&lt;&gt;"&amp;VLOOKUP($C393,Besetzung!$B$2:$I$51,$F$24,0)&amp;" "&amp;$C393),
IF($D393="Mindestens",
           IF(COUNTIF(Dienstplan!G$6:G$55,$C393)&gt;=VLOOKUP($C393,Besetzung!$B$2:$I$51,$F$24,0),"","&lt;"&amp;VLOOKUP($C393,Besetzung!$B$2:$I$51,$F$24,0)&amp;" "&amp;$C393),
IF($D393="Höchstens",
           IF(COUNTIF(Dienstplan!G$6:G$55,$C393)&lt;=VLOOKUP($C393,Besetzung!$B$2:$I$51,$F$24,0),"","&gt;"&amp;VLOOKUP($C393,Besetzung!$B$2:$I$51,$F$24,0)&amp;" "&amp;$C393),
"sonst"))),
IF($D393="Genau",
           IF(COUNTIF(Dienstplan!G$6:G$55,$C393)=VLOOKUP($C393,Besetzung!$B$2:$I$51,H$351+1,0),"","&lt;&gt;"&amp;VLOOKUP($C393,Besetzung!$B$2:$I$51,H$351+1,0)&amp;" "&amp;$C393),
IF($D393="Mindestens",
           IF(COUNTIF(Dienstplan!G$6:G$55,$C393)&gt;=VLOOKUP($C393,Besetzung!$B$2:$I$51,H$351+1,0),"","&lt;"&amp;VLOOKUP($C393,Besetzung!$B$2:$I$51,H$351+1,0)&amp;" "&amp;$C393),
IF($D393="Höchstens",
           IF(COUNTIF(Dienstplan!G$6:G$55,$C393)&lt;=VLOOKUP($C393,Besetzung!$B$2:$I$51,H$351+1,0),"","&gt;"&amp;VLOOKUP($C393,Besetzung!$B$2:$I$51,H$351+1,0)&amp;" "&amp;$C393),
"sonst")))))</f>
        <v/>
      </c>
      <c r="I393" s="37" t="str">
        <f>IF($C393="","",
IF(I$352&lt;&gt;"",IF($D393="Genau",
           IF(COUNTIF(Dienstplan!H$6:H$55,$C393)=VLOOKUP($C393,Besetzung!$B$2:$I$51,$F$24,0),"","&lt;&gt;"&amp;VLOOKUP($C393,Besetzung!$B$2:$I$51,$F$24,0)&amp;" "&amp;$C393),
IF($D393="Mindestens",
           IF(COUNTIF(Dienstplan!H$6:H$55,$C393)&gt;=VLOOKUP($C393,Besetzung!$B$2:$I$51,$F$24,0),"","&lt;"&amp;VLOOKUP($C393,Besetzung!$B$2:$I$51,$F$24,0)&amp;" "&amp;$C393),
IF($D393="Höchstens",
           IF(COUNTIF(Dienstplan!H$6:H$55,$C393)&lt;=VLOOKUP($C393,Besetzung!$B$2:$I$51,$F$24,0),"","&gt;"&amp;VLOOKUP($C393,Besetzung!$B$2:$I$51,$F$24,0)&amp;" "&amp;$C393),
"sonst"))),
IF($D393="Genau",
           IF(COUNTIF(Dienstplan!H$6:H$55,$C393)=VLOOKUP($C393,Besetzung!$B$2:$I$51,I$351+1,0),"","&lt;&gt;"&amp;VLOOKUP($C393,Besetzung!$B$2:$I$51,I$351+1,0)&amp;" "&amp;$C393),
IF($D393="Mindestens",
           IF(COUNTIF(Dienstplan!H$6:H$55,$C393)&gt;=VLOOKUP($C393,Besetzung!$B$2:$I$51,I$351+1,0),"","&lt;"&amp;VLOOKUP($C393,Besetzung!$B$2:$I$51,I$351+1,0)&amp;" "&amp;$C393),
IF($D393="Höchstens",
           IF(COUNTIF(Dienstplan!H$6:H$55,$C393)&lt;=VLOOKUP($C393,Besetzung!$B$2:$I$51,I$351+1,0),"","&gt;"&amp;VLOOKUP($C393,Besetzung!$B$2:$I$51,I$351+1,0)&amp;" "&amp;$C393),
"sonst")))))</f>
        <v/>
      </c>
      <c r="J393" s="37" t="str">
        <f>IF($C393="","",
IF(J$352&lt;&gt;"",IF($D393="Genau",
           IF(COUNTIF(Dienstplan!I$6:I$55,$C393)=VLOOKUP($C393,Besetzung!$B$2:$I$51,$F$24,0),"","&lt;&gt;"&amp;VLOOKUP($C393,Besetzung!$B$2:$I$51,$F$24,0)&amp;" "&amp;$C393),
IF($D393="Mindestens",
           IF(COUNTIF(Dienstplan!I$6:I$55,$C393)&gt;=VLOOKUP($C393,Besetzung!$B$2:$I$51,$F$24,0),"","&lt;"&amp;VLOOKUP($C393,Besetzung!$B$2:$I$51,$F$24,0)&amp;" "&amp;$C393),
IF($D393="Höchstens",
           IF(COUNTIF(Dienstplan!I$6:I$55,$C393)&lt;=VLOOKUP($C393,Besetzung!$B$2:$I$51,$F$24,0),"","&gt;"&amp;VLOOKUP($C393,Besetzung!$B$2:$I$51,$F$24,0)&amp;" "&amp;$C393),
"sonst"))),
IF($D393="Genau",
           IF(COUNTIF(Dienstplan!I$6:I$55,$C393)=VLOOKUP($C393,Besetzung!$B$2:$I$51,J$351+1,0),"","&lt;&gt;"&amp;VLOOKUP($C393,Besetzung!$B$2:$I$51,J$351+1,0)&amp;" "&amp;$C393),
IF($D393="Mindestens",
           IF(COUNTIF(Dienstplan!I$6:I$55,$C393)&gt;=VLOOKUP($C393,Besetzung!$B$2:$I$51,J$351+1,0),"","&lt;"&amp;VLOOKUP($C393,Besetzung!$B$2:$I$51,J$351+1,0)&amp;" "&amp;$C393),
IF($D393="Höchstens",
           IF(COUNTIF(Dienstplan!I$6:I$55,$C393)&lt;=VLOOKUP($C393,Besetzung!$B$2:$I$51,J$351+1,0),"","&gt;"&amp;VLOOKUP($C393,Besetzung!$B$2:$I$51,J$351+1,0)&amp;" "&amp;$C393),
"sonst")))))</f>
        <v/>
      </c>
      <c r="K393" s="37" t="str">
        <f>IF($C393="","",
IF(K$352&lt;&gt;"",IF($D393="Genau",
           IF(COUNTIF(Dienstplan!J$6:J$55,$C393)=VLOOKUP($C393,Besetzung!$B$2:$I$51,$F$24,0),"","&lt;&gt;"&amp;VLOOKUP($C393,Besetzung!$B$2:$I$51,$F$24,0)&amp;" "&amp;$C393),
IF($D393="Mindestens",
           IF(COUNTIF(Dienstplan!J$6:J$55,$C393)&gt;=VLOOKUP($C393,Besetzung!$B$2:$I$51,$F$24,0),"","&lt;"&amp;VLOOKUP($C393,Besetzung!$B$2:$I$51,$F$24,0)&amp;" "&amp;$C393),
IF($D393="Höchstens",
           IF(COUNTIF(Dienstplan!J$6:J$55,$C393)&lt;=VLOOKUP($C393,Besetzung!$B$2:$I$51,$F$24,0),"","&gt;"&amp;VLOOKUP($C393,Besetzung!$B$2:$I$51,$F$24,0)&amp;" "&amp;$C393),
"sonst"))),
IF($D393="Genau",
           IF(COUNTIF(Dienstplan!J$6:J$55,$C393)=VLOOKUP($C393,Besetzung!$B$2:$I$51,K$351+1,0),"","&lt;&gt;"&amp;VLOOKUP($C393,Besetzung!$B$2:$I$51,K$351+1,0)&amp;" "&amp;$C393),
IF($D393="Mindestens",
           IF(COUNTIF(Dienstplan!J$6:J$55,$C393)&gt;=VLOOKUP($C393,Besetzung!$B$2:$I$51,K$351+1,0),"","&lt;"&amp;VLOOKUP($C393,Besetzung!$B$2:$I$51,K$351+1,0)&amp;" "&amp;$C393),
IF($D393="Höchstens",
           IF(COUNTIF(Dienstplan!J$6:J$55,$C393)&lt;=VLOOKUP($C393,Besetzung!$B$2:$I$51,K$351+1,0),"","&gt;"&amp;VLOOKUP($C393,Besetzung!$B$2:$I$51,K$351+1,0)&amp;" "&amp;$C393),
"sonst")))))</f>
        <v/>
      </c>
      <c r="L393" s="37" t="str">
        <f>IF($C393="","",
IF(L$352&lt;&gt;"",IF($D393="Genau",
           IF(COUNTIF(Dienstplan!K$6:K$55,$C393)=VLOOKUP($C393,Besetzung!$B$2:$I$51,$F$24,0),"","&lt;&gt;"&amp;VLOOKUP($C393,Besetzung!$B$2:$I$51,$F$24,0)&amp;" "&amp;$C393),
IF($D393="Mindestens",
           IF(COUNTIF(Dienstplan!K$6:K$55,$C393)&gt;=VLOOKUP($C393,Besetzung!$B$2:$I$51,$F$24,0),"","&lt;"&amp;VLOOKUP($C393,Besetzung!$B$2:$I$51,$F$24,0)&amp;" "&amp;$C393),
IF($D393="Höchstens",
           IF(COUNTIF(Dienstplan!K$6:K$55,$C393)&lt;=VLOOKUP($C393,Besetzung!$B$2:$I$51,$F$24,0),"","&gt;"&amp;VLOOKUP($C393,Besetzung!$B$2:$I$51,$F$24,0)&amp;" "&amp;$C393),
"sonst"))),
IF($D393="Genau",
           IF(COUNTIF(Dienstplan!K$6:K$55,$C393)=VLOOKUP($C393,Besetzung!$B$2:$I$51,L$351+1,0),"","&lt;&gt;"&amp;VLOOKUP($C393,Besetzung!$B$2:$I$51,L$351+1,0)&amp;" "&amp;$C393),
IF($D393="Mindestens",
           IF(COUNTIF(Dienstplan!K$6:K$55,$C393)&gt;=VLOOKUP($C393,Besetzung!$B$2:$I$51,L$351+1,0),"","&lt;"&amp;VLOOKUP($C393,Besetzung!$B$2:$I$51,L$351+1,0)&amp;" "&amp;$C393),
IF($D393="Höchstens",
           IF(COUNTIF(Dienstplan!K$6:K$55,$C393)&lt;=VLOOKUP($C393,Besetzung!$B$2:$I$51,L$351+1,0),"","&gt;"&amp;VLOOKUP($C393,Besetzung!$B$2:$I$51,L$351+1,0)&amp;" "&amp;$C393),
"sonst")))))</f>
        <v/>
      </c>
      <c r="M393" s="37" t="str">
        <f>IF($C393="","",
IF(M$352&lt;&gt;"",IF($D393="Genau",
           IF(COUNTIF(Dienstplan!L$6:L$55,$C393)=VLOOKUP($C393,Besetzung!$B$2:$I$51,$F$24,0),"","&lt;&gt;"&amp;VLOOKUP($C393,Besetzung!$B$2:$I$51,$F$24,0)&amp;" "&amp;$C393),
IF($D393="Mindestens",
           IF(COUNTIF(Dienstplan!L$6:L$55,$C393)&gt;=VLOOKUP($C393,Besetzung!$B$2:$I$51,$F$24,0),"","&lt;"&amp;VLOOKUP($C393,Besetzung!$B$2:$I$51,$F$24,0)&amp;" "&amp;$C393),
IF($D393="Höchstens",
           IF(COUNTIF(Dienstplan!L$6:L$55,$C393)&lt;=VLOOKUP($C393,Besetzung!$B$2:$I$51,$F$24,0),"","&gt;"&amp;VLOOKUP($C393,Besetzung!$B$2:$I$51,$F$24,0)&amp;" "&amp;$C393),
"sonst"))),
IF($D393="Genau",
           IF(COUNTIF(Dienstplan!L$6:L$55,$C393)=VLOOKUP($C393,Besetzung!$B$2:$I$51,M$351+1,0),"","&lt;&gt;"&amp;VLOOKUP($C393,Besetzung!$B$2:$I$51,M$351+1,0)&amp;" "&amp;$C393),
IF($D393="Mindestens",
           IF(COUNTIF(Dienstplan!L$6:L$55,$C393)&gt;=VLOOKUP($C393,Besetzung!$B$2:$I$51,M$351+1,0),"","&lt;"&amp;VLOOKUP($C393,Besetzung!$B$2:$I$51,M$351+1,0)&amp;" "&amp;$C393),
IF($D393="Höchstens",
           IF(COUNTIF(Dienstplan!L$6:L$55,$C393)&lt;=VLOOKUP($C393,Besetzung!$B$2:$I$51,M$351+1,0),"","&gt;"&amp;VLOOKUP($C393,Besetzung!$B$2:$I$51,M$351+1,0)&amp;" "&amp;$C393),
"sonst")))))</f>
        <v/>
      </c>
      <c r="N393" s="37" t="str">
        <f>IF($C393="","",
IF(N$352&lt;&gt;"",IF($D393="Genau",
           IF(COUNTIF(Dienstplan!M$6:M$55,$C393)=VLOOKUP($C393,Besetzung!$B$2:$I$51,$F$24,0),"","&lt;&gt;"&amp;VLOOKUP($C393,Besetzung!$B$2:$I$51,$F$24,0)&amp;" "&amp;$C393),
IF($D393="Mindestens",
           IF(COUNTIF(Dienstplan!M$6:M$55,$C393)&gt;=VLOOKUP($C393,Besetzung!$B$2:$I$51,$F$24,0),"","&lt;"&amp;VLOOKUP($C393,Besetzung!$B$2:$I$51,$F$24,0)&amp;" "&amp;$C393),
IF($D393="Höchstens",
           IF(COUNTIF(Dienstplan!M$6:M$55,$C393)&lt;=VLOOKUP($C393,Besetzung!$B$2:$I$51,$F$24,0),"","&gt;"&amp;VLOOKUP($C393,Besetzung!$B$2:$I$51,$F$24,0)&amp;" "&amp;$C393),
"sonst"))),
IF($D393="Genau",
           IF(COUNTIF(Dienstplan!M$6:M$55,$C393)=VLOOKUP($C393,Besetzung!$B$2:$I$51,N$351+1,0),"","&lt;&gt;"&amp;VLOOKUP($C393,Besetzung!$B$2:$I$51,N$351+1,0)&amp;" "&amp;$C393),
IF($D393="Mindestens",
           IF(COUNTIF(Dienstplan!M$6:M$55,$C393)&gt;=VLOOKUP($C393,Besetzung!$B$2:$I$51,N$351+1,0),"","&lt;"&amp;VLOOKUP($C393,Besetzung!$B$2:$I$51,N$351+1,0)&amp;" "&amp;$C393),
IF($D393="Höchstens",
           IF(COUNTIF(Dienstplan!M$6:M$55,$C393)&lt;=VLOOKUP($C393,Besetzung!$B$2:$I$51,N$351+1,0),"","&gt;"&amp;VLOOKUP($C393,Besetzung!$B$2:$I$51,N$351+1,0)&amp;" "&amp;$C393),
"sonst")))))</f>
        <v/>
      </c>
      <c r="O393" s="37" t="str">
        <f>IF($C393="","",
IF(O$352&lt;&gt;"",IF($D393="Genau",
           IF(COUNTIF(Dienstplan!N$6:N$55,$C393)=VLOOKUP($C393,Besetzung!$B$2:$I$51,$F$24,0),"","&lt;&gt;"&amp;VLOOKUP($C393,Besetzung!$B$2:$I$51,$F$24,0)&amp;" "&amp;$C393),
IF($D393="Mindestens",
           IF(COUNTIF(Dienstplan!N$6:N$55,$C393)&gt;=VLOOKUP($C393,Besetzung!$B$2:$I$51,$F$24,0),"","&lt;"&amp;VLOOKUP($C393,Besetzung!$B$2:$I$51,$F$24,0)&amp;" "&amp;$C393),
IF($D393="Höchstens",
           IF(COUNTIF(Dienstplan!N$6:N$55,$C393)&lt;=VLOOKUP($C393,Besetzung!$B$2:$I$51,$F$24,0),"","&gt;"&amp;VLOOKUP($C393,Besetzung!$B$2:$I$51,$F$24,0)&amp;" "&amp;$C393),
"sonst"))),
IF($D393="Genau",
           IF(COUNTIF(Dienstplan!N$6:N$55,$C393)=VLOOKUP($C393,Besetzung!$B$2:$I$51,O$351+1,0),"","&lt;&gt;"&amp;VLOOKUP($C393,Besetzung!$B$2:$I$51,O$351+1,0)&amp;" "&amp;$C393),
IF($D393="Mindestens",
           IF(COUNTIF(Dienstplan!N$6:N$55,$C393)&gt;=VLOOKUP($C393,Besetzung!$B$2:$I$51,O$351+1,0),"","&lt;"&amp;VLOOKUP($C393,Besetzung!$B$2:$I$51,O$351+1,0)&amp;" "&amp;$C393),
IF($D393="Höchstens",
           IF(COUNTIF(Dienstplan!N$6:N$55,$C393)&lt;=VLOOKUP($C393,Besetzung!$B$2:$I$51,O$351+1,0),"","&gt;"&amp;VLOOKUP($C393,Besetzung!$B$2:$I$51,O$351+1,0)&amp;" "&amp;$C393),
"sonst")))))</f>
        <v/>
      </c>
      <c r="P393" s="37" t="str">
        <f>IF($C393="","",
IF(P$352&lt;&gt;"",IF($D393="Genau",
           IF(COUNTIF(Dienstplan!O$6:O$55,$C393)=VLOOKUP($C393,Besetzung!$B$2:$I$51,$F$24,0),"","&lt;&gt;"&amp;VLOOKUP($C393,Besetzung!$B$2:$I$51,$F$24,0)&amp;" "&amp;$C393),
IF($D393="Mindestens",
           IF(COUNTIF(Dienstplan!O$6:O$55,$C393)&gt;=VLOOKUP($C393,Besetzung!$B$2:$I$51,$F$24,0),"","&lt;"&amp;VLOOKUP($C393,Besetzung!$B$2:$I$51,$F$24,0)&amp;" "&amp;$C393),
IF($D393="Höchstens",
           IF(COUNTIF(Dienstplan!O$6:O$55,$C393)&lt;=VLOOKUP($C393,Besetzung!$B$2:$I$51,$F$24,0),"","&gt;"&amp;VLOOKUP($C393,Besetzung!$B$2:$I$51,$F$24,0)&amp;" "&amp;$C393),
"sonst"))),
IF($D393="Genau",
           IF(COUNTIF(Dienstplan!O$6:O$55,$C393)=VLOOKUP($C393,Besetzung!$B$2:$I$51,P$351+1,0),"","&lt;&gt;"&amp;VLOOKUP($C393,Besetzung!$B$2:$I$51,P$351+1,0)&amp;" "&amp;$C393),
IF($D393="Mindestens",
           IF(COUNTIF(Dienstplan!O$6:O$55,$C393)&gt;=VLOOKUP($C393,Besetzung!$B$2:$I$51,P$351+1,0),"","&lt;"&amp;VLOOKUP($C393,Besetzung!$B$2:$I$51,P$351+1,0)&amp;" "&amp;$C393),
IF($D393="Höchstens",
           IF(COUNTIF(Dienstplan!O$6:O$55,$C393)&lt;=VLOOKUP($C393,Besetzung!$B$2:$I$51,P$351+1,0),"","&gt;"&amp;VLOOKUP($C393,Besetzung!$B$2:$I$51,P$351+1,0)&amp;" "&amp;$C393),
"sonst")))))</f>
        <v/>
      </c>
      <c r="Q393" s="37" t="str">
        <f>IF($C393="","",
IF(Q$352&lt;&gt;"",IF($D393="Genau",
           IF(COUNTIF(Dienstplan!P$6:P$55,$C393)=VLOOKUP($C393,Besetzung!$B$2:$I$51,$F$24,0),"","&lt;&gt;"&amp;VLOOKUP($C393,Besetzung!$B$2:$I$51,$F$24,0)&amp;" "&amp;$C393),
IF($D393="Mindestens",
           IF(COUNTIF(Dienstplan!P$6:P$55,$C393)&gt;=VLOOKUP($C393,Besetzung!$B$2:$I$51,$F$24,0),"","&lt;"&amp;VLOOKUP($C393,Besetzung!$B$2:$I$51,$F$24,0)&amp;" "&amp;$C393),
IF($D393="Höchstens",
           IF(COUNTIF(Dienstplan!P$6:P$55,$C393)&lt;=VLOOKUP($C393,Besetzung!$B$2:$I$51,$F$24,0),"","&gt;"&amp;VLOOKUP($C393,Besetzung!$B$2:$I$51,$F$24,0)&amp;" "&amp;$C393),
"sonst"))),
IF($D393="Genau",
           IF(COUNTIF(Dienstplan!P$6:P$55,$C393)=VLOOKUP($C393,Besetzung!$B$2:$I$51,Q$351+1,0),"","&lt;&gt;"&amp;VLOOKUP($C393,Besetzung!$B$2:$I$51,Q$351+1,0)&amp;" "&amp;$C393),
IF($D393="Mindestens",
           IF(COUNTIF(Dienstplan!P$6:P$55,$C393)&gt;=VLOOKUP($C393,Besetzung!$B$2:$I$51,Q$351+1,0),"","&lt;"&amp;VLOOKUP($C393,Besetzung!$B$2:$I$51,Q$351+1,0)&amp;" "&amp;$C393),
IF($D393="Höchstens",
           IF(COUNTIF(Dienstplan!P$6:P$55,$C393)&lt;=VLOOKUP($C393,Besetzung!$B$2:$I$51,Q$351+1,0),"","&gt;"&amp;VLOOKUP($C393,Besetzung!$B$2:$I$51,Q$351+1,0)&amp;" "&amp;$C393),
"sonst")))))</f>
        <v/>
      </c>
      <c r="R393" s="37" t="str">
        <f>IF($C393="","",
IF(R$352&lt;&gt;"",IF($D393="Genau",
           IF(COUNTIF(Dienstplan!Q$6:Q$55,$C393)=VLOOKUP($C393,Besetzung!$B$2:$I$51,$F$24,0),"","&lt;&gt;"&amp;VLOOKUP($C393,Besetzung!$B$2:$I$51,$F$24,0)&amp;" "&amp;$C393),
IF($D393="Mindestens",
           IF(COUNTIF(Dienstplan!Q$6:Q$55,$C393)&gt;=VLOOKUP($C393,Besetzung!$B$2:$I$51,$F$24,0),"","&lt;"&amp;VLOOKUP($C393,Besetzung!$B$2:$I$51,$F$24,0)&amp;" "&amp;$C393),
IF($D393="Höchstens",
           IF(COUNTIF(Dienstplan!Q$6:Q$55,$C393)&lt;=VLOOKUP($C393,Besetzung!$B$2:$I$51,$F$24,0),"","&gt;"&amp;VLOOKUP($C393,Besetzung!$B$2:$I$51,$F$24,0)&amp;" "&amp;$C393),
"sonst"))),
IF($D393="Genau",
           IF(COUNTIF(Dienstplan!Q$6:Q$55,$C393)=VLOOKUP($C393,Besetzung!$B$2:$I$51,R$351+1,0),"","&lt;&gt;"&amp;VLOOKUP($C393,Besetzung!$B$2:$I$51,R$351+1,0)&amp;" "&amp;$C393),
IF($D393="Mindestens",
           IF(COUNTIF(Dienstplan!Q$6:Q$55,$C393)&gt;=VLOOKUP($C393,Besetzung!$B$2:$I$51,R$351+1,0),"","&lt;"&amp;VLOOKUP($C393,Besetzung!$B$2:$I$51,R$351+1,0)&amp;" "&amp;$C393),
IF($D393="Höchstens",
           IF(COUNTIF(Dienstplan!Q$6:Q$55,$C393)&lt;=VLOOKUP($C393,Besetzung!$B$2:$I$51,R$351+1,0),"","&gt;"&amp;VLOOKUP($C393,Besetzung!$B$2:$I$51,R$351+1,0)&amp;" "&amp;$C393),
"sonst")))))</f>
        <v/>
      </c>
      <c r="S393" s="37" t="str">
        <f>IF($C393="","",
IF(S$352&lt;&gt;"",IF($D393="Genau",
           IF(COUNTIF(Dienstplan!R$6:R$55,$C393)=VLOOKUP($C393,Besetzung!$B$2:$I$51,$F$24,0),"","&lt;&gt;"&amp;VLOOKUP($C393,Besetzung!$B$2:$I$51,$F$24,0)&amp;" "&amp;$C393),
IF($D393="Mindestens",
           IF(COUNTIF(Dienstplan!R$6:R$55,$C393)&gt;=VLOOKUP($C393,Besetzung!$B$2:$I$51,$F$24,0),"","&lt;"&amp;VLOOKUP($C393,Besetzung!$B$2:$I$51,$F$24,0)&amp;" "&amp;$C393),
IF($D393="Höchstens",
           IF(COUNTIF(Dienstplan!R$6:R$55,$C393)&lt;=VLOOKUP($C393,Besetzung!$B$2:$I$51,$F$24,0),"","&gt;"&amp;VLOOKUP($C393,Besetzung!$B$2:$I$51,$F$24,0)&amp;" "&amp;$C393),
"sonst"))),
IF($D393="Genau",
           IF(COUNTIF(Dienstplan!R$6:R$55,$C393)=VLOOKUP($C393,Besetzung!$B$2:$I$51,S$351+1,0),"","&lt;&gt;"&amp;VLOOKUP($C393,Besetzung!$B$2:$I$51,S$351+1,0)&amp;" "&amp;$C393),
IF($D393="Mindestens",
           IF(COUNTIF(Dienstplan!R$6:R$55,$C393)&gt;=VLOOKUP($C393,Besetzung!$B$2:$I$51,S$351+1,0),"","&lt;"&amp;VLOOKUP($C393,Besetzung!$B$2:$I$51,S$351+1,0)&amp;" "&amp;$C393),
IF($D393="Höchstens",
           IF(COUNTIF(Dienstplan!R$6:R$55,$C393)&lt;=VLOOKUP($C393,Besetzung!$B$2:$I$51,S$351+1,0),"","&gt;"&amp;VLOOKUP($C393,Besetzung!$B$2:$I$51,S$351+1,0)&amp;" "&amp;$C393),
"sonst")))))</f>
        <v/>
      </c>
      <c r="T393" s="37" t="str">
        <f>IF($C393="","",
IF(T$352&lt;&gt;"",IF($D393="Genau",
           IF(COUNTIF(Dienstplan!S$6:S$55,$C393)=VLOOKUP($C393,Besetzung!$B$2:$I$51,$F$24,0),"","&lt;&gt;"&amp;VLOOKUP($C393,Besetzung!$B$2:$I$51,$F$24,0)&amp;" "&amp;$C393),
IF($D393="Mindestens",
           IF(COUNTIF(Dienstplan!S$6:S$55,$C393)&gt;=VLOOKUP($C393,Besetzung!$B$2:$I$51,$F$24,0),"","&lt;"&amp;VLOOKUP($C393,Besetzung!$B$2:$I$51,$F$24,0)&amp;" "&amp;$C393),
IF($D393="Höchstens",
           IF(COUNTIF(Dienstplan!S$6:S$55,$C393)&lt;=VLOOKUP($C393,Besetzung!$B$2:$I$51,$F$24,0),"","&gt;"&amp;VLOOKUP($C393,Besetzung!$B$2:$I$51,$F$24,0)&amp;" "&amp;$C393),
"sonst"))),
IF($D393="Genau",
           IF(COUNTIF(Dienstplan!S$6:S$55,$C393)=VLOOKUP($C393,Besetzung!$B$2:$I$51,T$351+1,0),"","&lt;&gt;"&amp;VLOOKUP($C393,Besetzung!$B$2:$I$51,T$351+1,0)&amp;" "&amp;$C393),
IF($D393="Mindestens",
           IF(COUNTIF(Dienstplan!S$6:S$55,$C393)&gt;=VLOOKUP($C393,Besetzung!$B$2:$I$51,T$351+1,0),"","&lt;"&amp;VLOOKUP($C393,Besetzung!$B$2:$I$51,T$351+1,0)&amp;" "&amp;$C393),
IF($D393="Höchstens",
           IF(COUNTIF(Dienstplan!S$6:S$55,$C393)&lt;=VLOOKUP($C393,Besetzung!$B$2:$I$51,T$351+1,0),"","&gt;"&amp;VLOOKUP($C393,Besetzung!$B$2:$I$51,T$351+1,0)&amp;" "&amp;$C393),
"sonst")))))</f>
        <v/>
      </c>
      <c r="U393" s="37" t="str">
        <f>IF($C393="","",
IF(U$352&lt;&gt;"",IF($D393="Genau",
           IF(COUNTIF(Dienstplan!T$6:T$55,$C393)=VLOOKUP($C393,Besetzung!$B$2:$I$51,$F$24,0),"","&lt;&gt;"&amp;VLOOKUP($C393,Besetzung!$B$2:$I$51,$F$24,0)&amp;" "&amp;$C393),
IF($D393="Mindestens",
           IF(COUNTIF(Dienstplan!T$6:T$55,$C393)&gt;=VLOOKUP($C393,Besetzung!$B$2:$I$51,$F$24,0),"","&lt;"&amp;VLOOKUP($C393,Besetzung!$B$2:$I$51,$F$24,0)&amp;" "&amp;$C393),
IF($D393="Höchstens",
           IF(COUNTIF(Dienstplan!T$6:T$55,$C393)&lt;=VLOOKUP($C393,Besetzung!$B$2:$I$51,$F$24,0),"","&gt;"&amp;VLOOKUP($C393,Besetzung!$B$2:$I$51,$F$24,0)&amp;" "&amp;$C393),
"sonst"))),
IF($D393="Genau",
           IF(COUNTIF(Dienstplan!T$6:T$55,$C393)=VLOOKUP($C393,Besetzung!$B$2:$I$51,U$351+1,0),"","&lt;&gt;"&amp;VLOOKUP($C393,Besetzung!$B$2:$I$51,U$351+1,0)&amp;" "&amp;$C393),
IF($D393="Mindestens",
           IF(COUNTIF(Dienstplan!T$6:T$55,$C393)&gt;=VLOOKUP($C393,Besetzung!$B$2:$I$51,U$351+1,0),"","&lt;"&amp;VLOOKUP($C393,Besetzung!$B$2:$I$51,U$351+1,0)&amp;" "&amp;$C393),
IF($D393="Höchstens",
           IF(COUNTIF(Dienstplan!T$6:T$55,$C393)&lt;=VLOOKUP($C393,Besetzung!$B$2:$I$51,U$351+1,0),"","&gt;"&amp;VLOOKUP($C393,Besetzung!$B$2:$I$51,U$351+1,0)&amp;" "&amp;$C393),
"sonst")))))</f>
        <v/>
      </c>
      <c r="V393" s="37" t="str">
        <f>IF($C393="","",
IF(V$352&lt;&gt;"",IF($D393="Genau",
           IF(COUNTIF(Dienstplan!U$6:U$55,$C393)=VLOOKUP($C393,Besetzung!$B$2:$I$51,$F$24,0),"","&lt;&gt;"&amp;VLOOKUP($C393,Besetzung!$B$2:$I$51,$F$24,0)&amp;" "&amp;$C393),
IF($D393="Mindestens",
           IF(COUNTIF(Dienstplan!U$6:U$55,$C393)&gt;=VLOOKUP($C393,Besetzung!$B$2:$I$51,$F$24,0),"","&lt;"&amp;VLOOKUP($C393,Besetzung!$B$2:$I$51,$F$24,0)&amp;" "&amp;$C393),
IF($D393="Höchstens",
           IF(COUNTIF(Dienstplan!U$6:U$55,$C393)&lt;=VLOOKUP($C393,Besetzung!$B$2:$I$51,$F$24,0),"","&gt;"&amp;VLOOKUP($C393,Besetzung!$B$2:$I$51,$F$24,0)&amp;" "&amp;$C393),
"sonst"))),
IF($D393="Genau",
           IF(COUNTIF(Dienstplan!U$6:U$55,$C393)=VLOOKUP($C393,Besetzung!$B$2:$I$51,V$351+1,0),"","&lt;&gt;"&amp;VLOOKUP($C393,Besetzung!$B$2:$I$51,V$351+1,0)&amp;" "&amp;$C393),
IF($D393="Mindestens",
           IF(COUNTIF(Dienstplan!U$6:U$55,$C393)&gt;=VLOOKUP($C393,Besetzung!$B$2:$I$51,V$351+1,0),"","&lt;"&amp;VLOOKUP($C393,Besetzung!$B$2:$I$51,V$351+1,0)&amp;" "&amp;$C393),
IF($D393="Höchstens",
           IF(COUNTIF(Dienstplan!U$6:U$55,$C393)&lt;=VLOOKUP($C393,Besetzung!$B$2:$I$51,V$351+1,0),"","&gt;"&amp;VLOOKUP($C393,Besetzung!$B$2:$I$51,V$351+1,0)&amp;" "&amp;$C393),
"sonst")))))</f>
        <v/>
      </c>
      <c r="W393" s="37" t="str">
        <f>IF($C393="","",
IF(W$352&lt;&gt;"",IF($D393="Genau",
           IF(COUNTIF(Dienstplan!V$6:V$55,$C393)=VLOOKUP($C393,Besetzung!$B$2:$I$51,$F$24,0),"","&lt;&gt;"&amp;VLOOKUP($C393,Besetzung!$B$2:$I$51,$F$24,0)&amp;" "&amp;$C393),
IF($D393="Mindestens",
           IF(COUNTIF(Dienstplan!V$6:V$55,$C393)&gt;=VLOOKUP($C393,Besetzung!$B$2:$I$51,$F$24,0),"","&lt;"&amp;VLOOKUP($C393,Besetzung!$B$2:$I$51,$F$24,0)&amp;" "&amp;$C393),
IF($D393="Höchstens",
           IF(COUNTIF(Dienstplan!V$6:V$55,$C393)&lt;=VLOOKUP($C393,Besetzung!$B$2:$I$51,$F$24,0),"","&gt;"&amp;VLOOKUP($C393,Besetzung!$B$2:$I$51,$F$24,0)&amp;" "&amp;$C393),
"sonst"))),
IF($D393="Genau",
           IF(COUNTIF(Dienstplan!V$6:V$55,$C393)=VLOOKUP($C393,Besetzung!$B$2:$I$51,W$351+1,0),"","&lt;&gt;"&amp;VLOOKUP($C393,Besetzung!$B$2:$I$51,W$351+1,0)&amp;" "&amp;$C393),
IF($D393="Mindestens",
           IF(COUNTIF(Dienstplan!V$6:V$55,$C393)&gt;=VLOOKUP($C393,Besetzung!$B$2:$I$51,W$351+1,0),"","&lt;"&amp;VLOOKUP($C393,Besetzung!$B$2:$I$51,W$351+1,0)&amp;" "&amp;$C393),
IF($D393="Höchstens",
           IF(COUNTIF(Dienstplan!V$6:V$55,$C393)&lt;=VLOOKUP($C393,Besetzung!$B$2:$I$51,W$351+1,0),"","&gt;"&amp;VLOOKUP($C393,Besetzung!$B$2:$I$51,W$351+1,0)&amp;" "&amp;$C393),
"sonst")))))</f>
        <v/>
      </c>
      <c r="X393" s="37" t="str">
        <f>IF($C393="","",
IF(X$352&lt;&gt;"",IF($D393="Genau",
           IF(COUNTIF(Dienstplan!W$6:W$55,$C393)=VLOOKUP($C393,Besetzung!$B$2:$I$51,$F$24,0),"","&lt;&gt;"&amp;VLOOKUP($C393,Besetzung!$B$2:$I$51,$F$24,0)&amp;" "&amp;$C393),
IF($D393="Mindestens",
           IF(COUNTIF(Dienstplan!W$6:W$55,$C393)&gt;=VLOOKUP($C393,Besetzung!$B$2:$I$51,$F$24,0),"","&lt;"&amp;VLOOKUP($C393,Besetzung!$B$2:$I$51,$F$24,0)&amp;" "&amp;$C393),
IF($D393="Höchstens",
           IF(COUNTIF(Dienstplan!W$6:W$55,$C393)&lt;=VLOOKUP($C393,Besetzung!$B$2:$I$51,$F$24,0),"","&gt;"&amp;VLOOKUP($C393,Besetzung!$B$2:$I$51,$F$24,0)&amp;" "&amp;$C393),
"sonst"))),
IF($D393="Genau",
           IF(COUNTIF(Dienstplan!W$6:W$55,$C393)=VLOOKUP($C393,Besetzung!$B$2:$I$51,X$351+1,0),"","&lt;&gt;"&amp;VLOOKUP($C393,Besetzung!$B$2:$I$51,X$351+1,0)&amp;" "&amp;$C393),
IF($D393="Mindestens",
           IF(COUNTIF(Dienstplan!W$6:W$55,$C393)&gt;=VLOOKUP($C393,Besetzung!$B$2:$I$51,X$351+1,0),"","&lt;"&amp;VLOOKUP($C393,Besetzung!$B$2:$I$51,X$351+1,0)&amp;" "&amp;$C393),
IF($D393="Höchstens",
           IF(COUNTIF(Dienstplan!W$6:W$55,$C393)&lt;=VLOOKUP($C393,Besetzung!$B$2:$I$51,X$351+1,0),"","&gt;"&amp;VLOOKUP($C393,Besetzung!$B$2:$I$51,X$351+1,0)&amp;" "&amp;$C393),
"sonst")))))</f>
        <v/>
      </c>
      <c r="Y393" s="37" t="str">
        <f>IF($C393="","",
IF(Y$352&lt;&gt;"",IF($D393="Genau",
           IF(COUNTIF(Dienstplan!X$6:X$55,$C393)=VLOOKUP($C393,Besetzung!$B$2:$I$51,$F$24,0),"","&lt;&gt;"&amp;VLOOKUP($C393,Besetzung!$B$2:$I$51,$F$24,0)&amp;" "&amp;$C393),
IF($D393="Mindestens",
           IF(COUNTIF(Dienstplan!X$6:X$55,$C393)&gt;=VLOOKUP($C393,Besetzung!$B$2:$I$51,$F$24,0),"","&lt;"&amp;VLOOKUP($C393,Besetzung!$B$2:$I$51,$F$24,0)&amp;" "&amp;$C393),
IF($D393="Höchstens",
           IF(COUNTIF(Dienstplan!X$6:X$55,$C393)&lt;=VLOOKUP($C393,Besetzung!$B$2:$I$51,$F$24,0),"","&gt;"&amp;VLOOKUP($C393,Besetzung!$B$2:$I$51,$F$24,0)&amp;" "&amp;$C393),
"sonst"))),
IF($D393="Genau",
           IF(COUNTIF(Dienstplan!X$6:X$55,$C393)=VLOOKUP($C393,Besetzung!$B$2:$I$51,Y$351+1,0),"","&lt;&gt;"&amp;VLOOKUP($C393,Besetzung!$B$2:$I$51,Y$351+1,0)&amp;" "&amp;$C393),
IF($D393="Mindestens",
           IF(COUNTIF(Dienstplan!X$6:X$55,$C393)&gt;=VLOOKUP($C393,Besetzung!$B$2:$I$51,Y$351+1,0),"","&lt;"&amp;VLOOKUP($C393,Besetzung!$B$2:$I$51,Y$351+1,0)&amp;" "&amp;$C393),
IF($D393="Höchstens",
           IF(COUNTIF(Dienstplan!X$6:X$55,$C393)&lt;=VLOOKUP($C393,Besetzung!$B$2:$I$51,Y$351+1,0),"","&gt;"&amp;VLOOKUP($C393,Besetzung!$B$2:$I$51,Y$351+1,0)&amp;" "&amp;$C393),
"sonst")))))</f>
        <v/>
      </c>
      <c r="Z393" s="37" t="str">
        <f>IF($C393="","",
IF(Z$352&lt;&gt;"",IF($D393="Genau",
           IF(COUNTIF(Dienstplan!Y$6:Y$55,$C393)=VLOOKUP($C393,Besetzung!$B$2:$I$51,$F$24,0),"","&lt;&gt;"&amp;VLOOKUP($C393,Besetzung!$B$2:$I$51,$F$24,0)&amp;" "&amp;$C393),
IF($D393="Mindestens",
           IF(COUNTIF(Dienstplan!Y$6:Y$55,$C393)&gt;=VLOOKUP($C393,Besetzung!$B$2:$I$51,$F$24,0),"","&lt;"&amp;VLOOKUP($C393,Besetzung!$B$2:$I$51,$F$24,0)&amp;" "&amp;$C393),
IF($D393="Höchstens",
           IF(COUNTIF(Dienstplan!Y$6:Y$55,$C393)&lt;=VLOOKUP($C393,Besetzung!$B$2:$I$51,$F$24,0),"","&gt;"&amp;VLOOKUP($C393,Besetzung!$B$2:$I$51,$F$24,0)&amp;" "&amp;$C393),
"sonst"))),
IF($D393="Genau",
           IF(COUNTIF(Dienstplan!Y$6:Y$55,$C393)=VLOOKUP($C393,Besetzung!$B$2:$I$51,Z$351+1,0),"","&lt;&gt;"&amp;VLOOKUP($C393,Besetzung!$B$2:$I$51,Z$351+1,0)&amp;" "&amp;$C393),
IF($D393="Mindestens",
           IF(COUNTIF(Dienstplan!Y$6:Y$55,$C393)&gt;=VLOOKUP($C393,Besetzung!$B$2:$I$51,Z$351+1,0),"","&lt;"&amp;VLOOKUP($C393,Besetzung!$B$2:$I$51,Z$351+1,0)&amp;" "&amp;$C393),
IF($D393="Höchstens",
           IF(COUNTIF(Dienstplan!Y$6:Y$55,$C393)&lt;=VLOOKUP($C393,Besetzung!$B$2:$I$51,Z$351+1,0),"","&gt;"&amp;VLOOKUP($C393,Besetzung!$B$2:$I$51,Z$351+1,0)&amp;" "&amp;$C393),
"sonst")))))</f>
        <v/>
      </c>
      <c r="AA393" s="37" t="str">
        <f>IF($C393="","",
IF(AA$352&lt;&gt;"",IF($D393="Genau",
           IF(COUNTIF(Dienstplan!Z$6:Z$55,$C393)=VLOOKUP($C393,Besetzung!$B$2:$I$51,$F$24,0),"","&lt;&gt;"&amp;VLOOKUP($C393,Besetzung!$B$2:$I$51,$F$24,0)&amp;" "&amp;$C393),
IF($D393="Mindestens",
           IF(COUNTIF(Dienstplan!Z$6:Z$55,$C393)&gt;=VLOOKUP($C393,Besetzung!$B$2:$I$51,$F$24,0),"","&lt;"&amp;VLOOKUP($C393,Besetzung!$B$2:$I$51,$F$24,0)&amp;" "&amp;$C393),
IF($D393="Höchstens",
           IF(COUNTIF(Dienstplan!Z$6:Z$55,$C393)&lt;=VLOOKUP($C393,Besetzung!$B$2:$I$51,$F$24,0),"","&gt;"&amp;VLOOKUP($C393,Besetzung!$B$2:$I$51,$F$24,0)&amp;" "&amp;$C393),
"sonst"))),
IF($D393="Genau",
           IF(COUNTIF(Dienstplan!Z$6:Z$55,$C393)=VLOOKUP($C393,Besetzung!$B$2:$I$51,AA$351+1,0),"","&lt;&gt;"&amp;VLOOKUP($C393,Besetzung!$B$2:$I$51,AA$351+1,0)&amp;" "&amp;$C393),
IF($D393="Mindestens",
           IF(COUNTIF(Dienstplan!Z$6:Z$55,$C393)&gt;=VLOOKUP($C393,Besetzung!$B$2:$I$51,AA$351+1,0),"","&lt;"&amp;VLOOKUP($C393,Besetzung!$B$2:$I$51,AA$351+1,0)&amp;" "&amp;$C393),
IF($D393="Höchstens",
           IF(COUNTIF(Dienstplan!Z$6:Z$55,$C393)&lt;=VLOOKUP($C393,Besetzung!$B$2:$I$51,AA$351+1,0),"","&gt;"&amp;VLOOKUP($C393,Besetzung!$B$2:$I$51,AA$351+1,0)&amp;" "&amp;$C393),
"sonst")))))</f>
        <v/>
      </c>
      <c r="AB393" s="37" t="str">
        <f>IF($C393="","",
IF(AB$352&lt;&gt;"",IF($D393="Genau",
           IF(COUNTIF(Dienstplan!AA$6:AA$55,$C393)=VLOOKUP($C393,Besetzung!$B$2:$I$51,$F$24,0),"","&lt;&gt;"&amp;VLOOKUP($C393,Besetzung!$B$2:$I$51,$F$24,0)&amp;" "&amp;$C393),
IF($D393="Mindestens",
           IF(COUNTIF(Dienstplan!AA$6:AA$55,$C393)&gt;=VLOOKUP($C393,Besetzung!$B$2:$I$51,$F$24,0),"","&lt;"&amp;VLOOKUP($C393,Besetzung!$B$2:$I$51,$F$24,0)&amp;" "&amp;$C393),
IF($D393="Höchstens",
           IF(COUNTIF(Dienstplan!AA$6:AA$55,$C393)&lt;=VLOOKUP($C393,Besetzung!$B$2:$I$51,$F$24,0),"","&gt;"&amp;VLOOKUP($C393,Besetzung!$B$2:$I$51,$F$24,0)&amp;" "&amp;$C393),
"sonst"))),
IF($D393="Genau",
           IF(COUNTIF(Dienstplan!AA$6:AA$55,$C393)=VLOOKUP($C393,Besetzung!$B$2:$I$51,AB$351+1,0),"","&lt;&gt;"&amp;VLOOKUP($C393,Besetzung!$B$2:$I$51,AB$351+1,0)&amp;" "&amp;$C393),
IF($D393="Mindestens",
           IF(COUNTIF(Dienstplan!AA$6:AA$55,$C393)&gt;=VLOOKUP($C393,Besetzung!$B$2:$I$51,AB$351+1,0),"","&lt;"&amp;VLOOKUP($C393,Besetzung!$B$2:$I$51,AB$351+1,0)&amp;" "&amp;$C393),
IF($D393="Höchstens",
           IF(COUNTIF(Dienstplan!AA$6:AA$55,$C393)&lt;=VLOOKUP($C393,Besetzung!$B$2:$I$51,AB$351+1,0),"","&gt;"&amp;VLOOKUP($C393,Besetzung!$B$2:$I$51,AB$351+1,0)&amp;" "&amp;$C393),
"sonst")))))</f>
        <v/>
      </c>
      <c r="AC393" s="37" t="str">
        <f>IF($C393="","",
IF(AC$352&lt;&gt;"",IF($D393="Genau",
           IF(COUNTIF(Dienstplan!AB$6:AB$55,$C393)=VLOOKUP($C393,Besetzung!$B$2:$I$51,$F$24,0),"","&lt;&gt;"&amp;VLOOKUP($C393,Besetzung!$B$2:$I$51,$F$24,0)&amp;" "&amp;$C393),
IF($D393="Mindestens",
           IF(COUNTIF(Dienstplan!AB$6:AB$55,$C393)&gt;=VLOOKUP($C393,Besetzung!$B$2:$I$51,$F$24,0),"","&lt;"&amp;VLOOKUP($C393,Besetzung!$B$2:$I$51,$F$24,0)&amp;" "&amp;$C393),
IF($D393="Höchstens",
           IF(COUNTIF(Dienstplan!AB$6:AB$55,$C393)&lt;=VLOOKUP($C393,Besetzung!$B$2:$I$51,$F$24,0),"","&gt;"&amp;VLOOKUP($C393,Besetzung!$B$2:$I$51,$F$24,0)&amp;" "&amp;$C393),
"sonst"))),
IF($D393="Genau",
           IF(COUNTIF(Dienstplan!AB$6:AB$55,$C393)=VLOOKUP($C393,Besetzung!$B$2:$I$51,AC$351+1,0),"","&lt;&gt;"&amp;VLOOKUP($C393,Besetzung!$B$2:$I$51,AC$351+1,0)&amp;" "&amp;$C393),
IF($D393="Mindestens",
           IF(COUNTIF(Dienstplan!AB$6:AB$55,$C393)&gt;=VLOOKUP($C393,Besetzung!$B$2:$I$51,AC$351+1,0),"","&lt;"&amp;VLOOKUP($C393,Besetzung!$B$2:$I$51,AC$351+1,0)&amp;" "&amp;$C393),
IF($D393="Höchstens",
           IF(COUNTIF(Dienstplan!AB$6:AB$55,$C393)&lt;=VLOOKUP($C393,Besetzung!$B$2:$I$51,AC$351+1,0),"","&gt;"&amp;VLOOKUP($C393,Besetzung!$B$2:$I$51,AC$351+1,0)&amp;" "&amp;$C393),
"sonst")))))</f>
        <v/>
      </c>
      <c r="AD393" s="37" t="str">
        <f>IF($C393="","",
IF(AD$352&lt;&gt;"",IF($D393="Genau",
           IF(COUNTIF(Dienstplan!AC$6:AC$55,$C393)=VLOOKUP($C393,Besetzung!$B$2:$I$51,$F$24,0),"","&lt;&gt;"&amp;VLOOKUP($C393,Besetzung!$B$2:$I$51,$F$24,0)&amp;" "&amp;$C393),
IF($D393="Mindestens",
           IF(COUNTIF(Dienstplan!AC$6:AC$55,$C393)&gt;=VLOOKUP($C393,Besetzung!$B$2:$I$51,$F$24,0),"","&lt;"&amp;VLOOKUP($C393,Besetzung!$B$2:$I$51,$F$24,0)&amp;" "&amp;$C393),
IF($D393="Höchstens",
           IF(COUNTIF(Dienstplan!AC$6:AC$55,$C393)&lt;=VLOOKUP($C393,Besetzung!$B$2:$I$51,$F$24,0),"","&gt;"&amp;VLOOKUP($C393,Besetzung!$B$2:$I$51,$F$24,0)&amp;" "&amp;$C393),
"sonst"))),
IF($D393="Genau",
           IF(COUNTIF(Dienstplan!AC$6:AC$55,$C393)=VLOOKUP($C393,Besetzung!$B$2:$I$51,AD$351+1,0),"","&lt;&gt;"&amp;VLOOKUP($C393,Besetzung!$B$2:$I$51,AD$351+1,0)&amp;" "&amp;$C393),
IF($D393="Mindestens",
           IF(COUNTIF(Dienstplan!AC$6:AC$55,$C393)&gt;=VLOOKUP($C393,Besetzung!$B$2:$I$51,AD$351+1,0),"","&lt;"&amp;VLOOKUP($C393,Besetzung!$B$2:$I$51,AD$351+1,0)&amp;" "&amp;$C393),
IF($D393="Höchstens",
           IF(COUNTIF(Dienstplan!AC$6:AC$55,$C393)&lt;=VLOOKUP($C393,Besetzung!$B$2:$I$51,AD$351+1,0),"","&gt;"&amp;VLOOKUP($C393,Besetzung!$B$2:$I$51,AD$351+1,0)&amp;" "&amp;$C393),
"sonst")))))</f>
        <v/>
      </c>
      <c r="AE393" s="37" t="str">
        <f>IF($C393="","",
IF(AE$352&lt;&gt;"",IF($D393="Genau",
           IF(COUNTIF(Dienstplan!AD$6:AD$55,$C393)=VLOOKUP($C393,Besetzung!$B$2:$I$51,$F$24,0),"","&lt;&gt;"&amp;VLOOKUP($C393,Besetzung!$B$2:$I$51,$F$24,0)&amp;" "&amp;$C393),
IF($D393="Mindestens",
           IF(COUNTIF(Dienstplan!AD$6:AD$55,$C393)&gt;=VLOOKUP($C393,Besetzung!$B$2:$I$51,$F$24,0),"","&lt;"&amp;VLOOKUP($C393,Besetzung!$B$2:$I$51,$F$24,0)&amp;" "&amp;$C393),
IF($D393="Höchstens",
           IF(COUNTIF(Dienstplan!AD$6:AD$55,$C393)&lt;=VLOOKUP($C393,Besetzung!$B$2:$I$51,$F$24,0),"","&gt;"&amp;VLOOKUP($C393,Besetzung!$B$2:$I$51,$F$24,0)&amp;" "&amp;$C393),
"sonst"))),
IF($D393="Genau",
           IF(COUNTIF(Dienstplan!AD$6:AD$55,$C393)=VLOOKUP($C393,Besetzung!$B$2:$I$51,AE$351+1,0),"","&lt;&gt;"&amp;VLOOKUP($C393,Besetzung!$B$2:$I$51,AE$351+1,0)&amp;" "&amp;$C393),
IF($D393="Mindestens",
           IF(COUNTIF(Dienstplan!AD$6:AD$55,$C393)&gt;=VLOOKUP($C393,Besetzung!$B$2:$I$51,AE$351+1,0),"","&lt;"&amp;VLOOKUP($C393,Besetzung!$B$2:$I$51,AE$351+1,0)&amp;" "&amp;$C393),
IF($D393="Höchstens",
           IF(COUNTIF(Dienstplan!AD$6:AD$55,$C393)&lt;=VLOOKUP($C393,Besetzung!$B$2:$I$51,AE$351+1,0),"","&gt;"&amp;VLOOKUP($C393,Besetzung!$B$2:$I$51,AE$351+1,0)&amp;" "&amp;$C393),
"sonst")))))</f>
        <v/>
      </c>
      <c r="AF393" s="37" t="str">
        <f>IF($C393="","",
IF(AF$352&lt;&gt;"",IF($D393="Genau",
           IF(COUNTIF(Dienstplan!AE$6:AE$55,$C393)=VLOOKUP($C393,Besetzung!$B$2:$I$51,$F$24,0),"","&lt;&gt;"&amp;VLOOKUP($C393,Besetzung!$B$2:$I$51,$F$24,0)&amp;" "&amp;$C393),
IF($D393="Mindestens",
           IF(COUNTIF(Dienstplan!AE$6:AE$55,$C393)&gt;=VLOOKUP($C393,Besetzung!$B$2:$I$51,$F$24,0),"","&lt;"&amp;VLOOKUP($C393,Besetzung!$B$2:$I$51,$F$24,0)&amp;" "&amp;$C393),
IF($D393="Höchstens",
           IF(COUNTIF(Dienstplan!AE$6:AE$55,$C393)&lt;=VLOOKUP($C393,Besetzung!$B$2:$I$51,$F$24,0),"","&gt;"&amp;VLOOKUP($C393,Besetzung!$B$2:$I$51,$F$24,0)&amp;" "&amp;$C393),
"sonst"))),
IF($D393="Genau",
           IF(COUNTIF(Dienstplan!AE$6:AE$55,$C393)=VLOOKUP($C393,Besetzung!$B$2:$I$51,AF$351+1,0),"","&lt;&gt;"&amp;VLOOKUP($C393,Besetzung!$B$2:$I$51,AF$351+1,0)&amp;" "&amp;$C393),
IF($D393="Mindestens",
           IF(COUNTIF(Dienstplan!AE$6:AE$55,$C393)&gt;=VLOOKUP($C393,Besetzung!$B$2:$I$51,AF$351+1,0),"","&lt;"&amp;VLOOKUP($C393,Besetzung!$B$2:$I$51,AF$351+1,0)&amp;" "&amp;$C393),
IF($D393="Höchstens",
           IF(COUNTIF(Dienstplan!AE$6:AE$55,$C393)&lt;=VLOOKUP($C393,Besetzung!$B$2:$I$51,AF$351+1,0),"","&gt;"&amp;VLOOKUP($C393,Besetzung!$B$2:$I$51,AF$351+1,0)&amp;" "&amp;$C393),
"sonst")))))</f>
        <v/>
      </c>
      <c r="AG393" s="37" t="str">
        <f>IF($C393="","",
IF(AG$352&lt;&gt;"",IF($D393="Genau",
           IF(COUNTIF(Dienstplan!AF$6:AF$55,$C393)=VLOOKUP($C393,Besetzung!$B$2:$I$51,$F$24,0),"","&lt;&gt;"&amp;VLOOKUP($C393,Besetzung!$B$2:$I$51,$F$24,0)&amp;" "&amp;$C393),
IF($D393="Mindestens",
           IF(COUNTIF(Dienstplan!AF$6:AF$55,$C393)&gt;=VLOOKUP($C393,Besetzung!$B$2:$I$51,$F$24,0),"","&lt;"&amp;VLOOKUP($C393,Besetzung!$B$2:$I$51,$F$24,0)&amp;" "&amp;$C393),
IF($D393="Höchstens",
           IF(COUNTIF(Dienstplan!AF$6:AF$55,$C393)&lt;=VLOOKUP($C393,Besetzung!$B$2:$I$51,$F$24,0),"","&gt;"&amp;VLOOKUP($C393,Besetzung!$B$2:$I$51,$F$24,0)&amp;" "&amp;$C393),
"sonst"))),
IF($D393="Genau",
           IF(COUNTIF(Dienstplan!AF$6:AF$55,$C393)=VLOOKUP($C393,Besetzung!$B$2:$I$51,AG$351+1,0),"","&lt;&gt;"&amp;VLOOKUP($C393,Besetzung!$B$2:$I$51,AG$351+1,0)&amp;" "&amp;$C393),
IF($D393="Mindestens",
           IF(COUNTIF(Dienstplan!AF$6:AF$55,$C393)&gt;=VLOOKUP($C393,Besetzung!$B$2:$I$51,AG$351+1,0),"","&lt;"&amp;VLOOKUP($C393,Besetzung!$B$2:$I$51,AG$351+1,0)&amp;" "&amp;$C393),
IF($D393="Höchstens",
           IF(COUNTIF(Dienstplan!AF$6:AF$55,$C393)&lt;=VLOOKUP($C393,Besetzung!$B$2:$I$51,AG$351+1,0),"","&gt;"&amp;VLOOKUP($C393,Besetzung!$B$2:$I$51,AG$351+1,0)&amp;" "&amp;$C393),
"sonst")))))</f>
        <v/>
      </c>
      <c r="AH393" s="37" t="str">
        <f>IF($C393="","",
IF(AH$352&lt;&gt;"",IF($D393="Genau",
           IF(COUNTIF(Dienstplan!AG$6:AG$55,$C393)=VLOOKUP($C393,Besetzung!$B$2:$I$51,$F$24,0),"","&lt;&gt;"&amp;VLOOKUP($C393,Besetzung!$B$2:$I$51,$F$24,0)&amp;" "&amp;$C393),
IF($D393="Mindestens",
           IF(COUNTIF(Dienstplan!AG$6:AG$55,$C393)&gt;=VLOOKUP($C393,Besetzung!$B$2:$I$51,$F$24,0),"","&lt;"&amp;VLOOKUP($C393,Besetzung!$B$2:$I$51,$F$24,0)&amp;" "&amp;$C393),
IF($D393="Höchstens",
           IF(COUNTIF(Dienstplan!AG$6:AG$55,$C393)&lt;=VLOOKUP($C393,Besetzung!$B$2:$I$51,$F$24,0),"","&gt;"&amp;VLOOKUP($C393,Besetzung!$B$2:$I$51,$F$24,0)&amp;" "&amp;$C393),
"sonst"))),
IF($D393="Genau",
           IF(COUNTIF(Dienstplan!AG$6:AG$55,$C393)=VLOOKUP($C393,Besetzung!$B$2:$I$51,AH$351+1,0),"","&lt;&gt;"&amp;VLOOKUP($C393,Besetzung!$B$2:$I$51,AH$351+1,0)&amp;" "&amp;$C393),
IF($D393="Mindestens",
           IF(COUNTIF(Dienstplan!AG$6:AG$55,$C393)&gt;=VLOOKUP($C393,Besetzung!$B$2:$I$51,AH$351+1,0),"","&lt;"&amp;VLOOKUP($C393,Besetzung!$B$2:$I$51,AH$351+1,0)&amp;" "&amp;$C393),
IF($D393="Höchstens",
           IF(COUNTIF(Dienstplan!AG$6:AG$55,$C393)&lt;=VLOOKUP($C393,Besetzung!$B$2:$I$51,AH$351+1,0),"","&gt;"&amp;VLOOKUP($C393,Besetzung!$B$2:$I$51,AH$351+1,0)&amp;" "&amp;$C393),
"sonst")))))</f>
        <v/>
      </c>
      <c r="AI393" s="37" t="str">
        <f>IF($C393="","",
IF(AI$352&lt;&gt;"",IF($D393="Genau",
           IF(COUNTIF(Dienstplan!AH$6:AH$55,$C393)=VLOOKUP($C393,Besetzung!$B$2:$I$51,$F$24,0),"","&lt;&gt;"&amp;VLOOKUP($C393,Besetzung!$B$2:$I$51,$F$24,0)&amp;" "&amp;$C393),
IF($D393="Mindestens",
           IF(COUNTIF(Dienstplan!AH$6:AH$55,$C393)&gt;=VLOOKUP($C393,Besetzung!$B$2:$I$51,$F$24,0),"","&lt;"&amp;VLOOKUP($C393,Besetzung!$B$2:$I$51,$F$24,0)&amp;" "&amp;$C393),
IF($D393="Höchstens",
           IF(COUNTIF(Dienstplan!AH$6:AH$55,$C393)&lt;=VLOOKUP($C393,Besetzung!$B$2:$I$51,$F$24,0),"","&gt;"&amp;VLOOKUP($C393,Besetzung!$B$2:$I$51,$F$24,0)&amp;" "&amp;$C393),
"sonst"))),
IF($D393="Genau",
           IF(COUNTIF(Dienstplan!AH$6:AH$55,$C393)=VLOOKUP($C393,Besetzung!$B$2:$I$51,AI$351+1,0),"","&lt;&gt;"&amp;VLOOKUP($C393,Besetzung!$B$2:$I$51,AI$351+1,0)&amp;" "&amp;$C393),
IF($D393="Mindestens",
           IF(COUNTIF(Dienstplan!AH$6:AH$55,$C393)&gt;=VLOOKUP($C393,Besetzung!$B$2:$I$51,AI$351+1,0),"","&lt;"&amp;VLOOKUP($C393,Besetzung!$B$2:$I$51,AI$351+1,0)&amp;" "&amp;$C393),
IF($D393="Höchstens",
           IF(COUNTIF(Dienstplan!AH$6:AH$55,$C393)&lt;=VLOOKUP($C393,Besetzung!$B$2:$I$51,AI$351+1,0),"","&gt;"&amp;VLOOKUP($C393,Besetzung!$B$2:$I$51,AI$351+1,0)&amp;" "&amp;$C393),
"sonst")))))</f>
        <v/>
      </c>
      <c r="AJ393" s="37" t="str">
        <f>IF($C393="","",
IF(AJ$352&lt;&gt;"",IF($D393="Genau",
           IF(COUNTIF(Dienstplan!AI$6:AI$55,$C393)=VLOOKUP($C393,Besetzung!$B$2:$I$51,$F$24,0),"","&lt;&gt;"&amp;VLOOKUP($C393,Besetzung!$B$2:$I$51,$F$24,0)&amp;" "&amp;$C393),
IF($D393="Mindestens",
           IF(COUNTIF(Dienstplan!AI$6:AI$55,$C393)&gt;=VLOOKUP($C393,Besetzung!$B$2:$I$51,$F$24,0),"","&lt;"&amp;VLOOKUP($C393,Besetzung!$B$2:$I$51,$F$24,0)&amp;" "&amp;$C393),
IF($D393="Höchstens",
           IF(COUNTIF(Dienstplan!AI$6:AI$55,$C393)&lt;=VLOOKUP($C393,Besetzung!$B$2:$I$51,$F$24,0),"","&gt;"&amp;VLOOKUP($C393,Besetzung!$B$2:$I$51,$F$24,0)&amp;" "&amp;$C393),
"sonst"))),
IF($D393="Genau",
           IF(COUNTIF(Dienstplan!AI$6:AI$55,$C393)=VLOOKUP($C393,Besetzung!$B$2:$I$51,AJ$351+1,0),"","&lt;&gt;"&amp;VLOOKUP($C393,Besetzung!$B$2:$I$51,AJ$351+1,0)&amp;" "&amp;$C393),
IF($D393="Mindestens",
           IF(COUNTIF(Dienstplan!AI$6:AI$55,$C393)&gt;=VLOOKUP($C393,Besetzung!$B$2:$I$51,AJ$351+1,0),"","&lt;"&amp;VLOOKUP($C393,Besetzung!$B$2:$I$51,AJ$351+1,0)&amp;" "&amp;$C393),
IF($D393="Höchstens",
           IF(COUNTIF(Dienstplan!AI$6:AI$55,$C393)&lt;=VLOOKUP($C393,Besetzung!$B$2:$I$51,AJ$351+1,0),"","&gt;"&amp;VLOOKUP($C393,Besetzung!$B$2:$I$51,AJ$351+1,0)&amp;" "&amp;$C393),
"sonst")))))</f>
        <v/>
      </c>
      <c r="AK393" s="32" t="str">
        <f>IF($C393="","",
IF(AK$352&lt;&gt;"",IF($D393="Genau",
           IF(COUNTIF(Dienstplan!AJ$6:AJ$55,$C393)=VLOOKUP($C393,Besetzung!$B$2:$I$51,$F$24,0),"","&lt;&gt;"&amp;VLOOKUP($C393,Besetzung!$B$2:$I$51,$F$24,0)&amp;" "&amp;$C393),
IF($D393="Mindestens",
           IF(COUNTIF(Dienstplan!AJ$6:AJ$55,$C393)&gt;=VLOOKUP($C393,Besetzung!$B$2:$I$51,$F$24,0),"","&lt;"&amp;VLOOKUP($C393,Besetzung!$B$2:$I$51,$F$24,0)&amp;" "&amp;$C393),
IF($D393="Höchstens",
           IF(COUNTIF(Dienstplan!AJ$6:AJ$55,$C393)&lt;=VLOOKUP($C393,Besetzung!$B$2:$I$51,$F$24,0),"","&gt;"&amp;VLOOKUP($C393,Besetzung!$B$2:$I$51,$F$24,0)&amp;" "&amp;$C393),
"sonst"))),
IF($D393="Genau",
           IF(COUNTIF(Dienstplan!AJ$6:AJ$55,$C393)=VLOOKUP($C393,Besetzung!$B$2:$I$51,AK$351+1,0),"","&lt;&gt;"&amp;VLOOKUP($C393,Besetzung!$B$2:$I$51,AK$351+1,0)&amp;" "&amp;$C393),
IF($D393="Mindestens",
           IF(COUNTIF(Dienstplan!AJ$6:AJ$55,$C393)&gt;=VLOOKUP($C393,Besetzung!$B$2:$I$51,AK$351+1,0),"","&lt;"&amp;VLOOKUP($C393,Besetzung!$B$2:$I$51,AK$351+1,0)&amp;" "&amp;$C393),
IF($D393="Höchstens",
           IF(COUNTIF(Dienstplan!AJ$6:AJ$55,$C393)&lt;=VLOOKUP($C393,Besetzung!$B$2:$I$51,AK$351+1,0),"","&gt;"&amp;VLOOKUP($C393,Besetzung!$B$2:$I$51,AK$351+1,0)&amp;" "&amp;$C393),
"sonst")))))</f>
        <v/>
      </c>
    </row>
    <row r="394" spans="1:37" x14ac:dyDescent="0.25">
      <c r="A394" s="82" t="str">
        <f>IF(Feiertage!D244&lt;&gt;"",Feiertage!B244,"")</f>
        <v/>
      </c>
      <c r="C394" s="31" t="str">
        <f>Besetzung!B42</f>
        <v/>
      </c>
      <c r="D394">
        <f>Besetzung!J42</f>
        <v>0</v>
      </c>
      <c r="G394" s="31" t="str">
        <f>IF($C394="","",
IF(G$352&lt;&gt;"",IF($D394="Genau",
           IF(COUNTIF(Dienstplan!F$6:F$55,$C394)=VLOOKUP($C394,Besetzung!$B$2:$I$51,$F$24,0),"","&lt;&gt;"&amp;VLOOKUP($C394,Besetzung!$B$2:$I$51,$F$24,0)&amp;" "&amp;$C394),
IF($D394="Mindestens",
           IF(COUNTIF(Dienstplan!F$6:F$55,$C394)&gt;=VLOOKUP($C394,Besetzung!$B$2:$I$51,$F$24,0),"","&lt;"&amp;VLOOKUP($C394,Besetzung!$B$2:$I$51,$F$24,0)&amp;" "&amp;$C394),
IF($D394="Höchstens",
           IF(COUNTIF(Dienstplan!F$6:F$55,$C394)&lt;=VLOOKUP($C394,Besetzung!$B$2:$I$51,$F$24,0),"","&gt;"&amp;VLOOKUP($C394,Besetzung!$B$2:$I$51,$F$24,0)&amp;" "&amp;$C394),
"sonst"))),
IF($D394="Genau",
           IF(COUNTIF(Dienstplan!F$6:F$55,$C394)=VLOOKUP($C394,Besetzung!$B$2:$I$51,G$351+1,0),"","&lt;&gt;"&amp;VLOOKUP($C394,Besetzung!$B$2:$I$51,G$351+1,0)&amp;" "&amp;$C394),
IF($D394="Mindestens",
           IF(COUNTIF(Dienstplan!F$6:F$55,$C394)&gt;=VLOOKUP($C394,Besetzung!$B$2:$I$51,G$351+1,0),"","&lt;"&amp;VLOOKUP($C394,Besetzung!$B$2:$I$51,G$351+1,0)&amp;" "&amp;$C394),
IF($D394="Höchstens",
           IF(COUNTIF(Dienstplan!F$6:F$55,$C394)&lt;=VLOOKUP($C394,Besetzung!$B$2:$I$51,G$351+1,0),"","&gt;"&amp;VLOOKUP($C394,Besetzung!$B$2:$I$51,G$351+1,0)&amp;" "&amp;$C394),
"sonst")))))</f>
        <v/>
      </c>
      <c r="H394" s="37" t="str">
        <f>IF($C394="","",
IF(H$352&lt;&gt;"",IF($D394="Genau",
           IF(COUNTIF(Dienstplan!G$6:G$55,$C394)=VLOOKUP($C394,Besetzung!$B$2:$I$51,$F$24,0),"","&lt;&gt;"&amp;VLOOKUP($C394,Besetzung!$B$2:$I$51,$F$24,0)&amp;" "&amp;$C394),
IF($D394="Mindestens",
           IF(COUNTIF(Dienstplan!G$6:G$55,$C394)&gt;=VLOOKUP($C394,Besetzung!$B$2:$I$51,$F$24,0),"","&lt;"&amp;VLOOKUP($C394,Besetzung!$B$2:$I$51,$F$24,0)&amp;" "&amp;$C394),
IF($D394="Höchstens",
           IF(COUNTIF(Dienstplan!G$6:G$55,$C394)&lt;=VLOOKUP($C394,Besetzung!$B$2:$I$51,$F$24,0),"","&gt;"&amp;VLOOKUP($C394,Besetzung!$B$2:$I$51,$F$24,0)&amp;" "&amp;$C394),
"sonst"))),
IF($D394="Genau",
           IF(COUNTIF(Dienstplan!G$6:G$55,$C394)=VLOOKUP($C394,Besetzung!$B$2:$I$51,H$351+1,0),"","&lt;&gt;"&amp;VLOOKUP($C394,Besetzung!$B$2:$I$51,H$351+1,0)&amp;" "&amp;$C394),
IF($D394="Mindestens",
           IF(COUNTIF(Dienstplan!G$6:G$55,$C394)&gt;=VLOOKUP($C394,Besetzung!$B$2:$I$51,H$351+1,0),"","&lt;"&amp;VLOOKUP($C394,Besetzung!$B$2:$I$51,H$351+1,0)&amp;" "&amp;$C394),
IF($D394="Höchstens",
           IF(COUNTIF(Dienstplan!G$6:G$55,$C394)&lt;=VLOOKUP($C394,Besetzung!$B$2:$I$51,H$351+1,0),"","&gt;"&amp;VLOOKUP($C394,Besetzung!$B$2:$I$51,H$351+1,0)&amp;" "&amp;$C394),
"sonst")))))</f>
        <v/>
      </c>
      <c r="I394" s="37" t="str">
        <f>IF($C394="","",
IF(I$352&lt;&gt;"",IF($D394="Genau",
           IF(COUNTIF(Dienstplan!H$6:H$55,$C394)=VLOOKUP($C394,Besetzung!$B$2:$I$51,$F$24,0),"","&lt;&gt;"&amp;VLOOKUP($C394,Besetzung!$B$2:$I$51,$F$24,0)&amp;" "&amp;$C394),
IF($D394="Mindestens",
           IF(COUNTIF(Dienstplan!H$6:H$55,$C394)&gt;=VLOOKUP($C394,Besetzung!$B$2:$I$51,$F$24,0),"","&lt;"&amp;VLOOKUP($C394,Besetzung!$B$2:$I$51,$F$24,0)&amp;" "&amp;$C394),
IF($D394="Höchstens",
           IF(COUNTIF(Dienstplan!H$6:H$55,$C394)&lt;=VLOOKUP($C394,Besetzung!$B$2:$I$51,$F$24,0),"","&gt;"&amp;VLOOKUP($C394,Besetzung!$B$2:$I$51,$F$24,0)&amp;" "&amp;$C394),
"sonst"))),
IF($D394="Genau",
           IF(COUNTIF(Dienstplan!H$6:H$55,$C394)=VLOOKUP($C394,Besetzung!$B$2:$I$51,I$351+1,0),"","&lt;&gt;"&amp;VLOOKUP($C394,Besetzung!$B$2:$I$51,I$351+1,0)&amp;" "&amp;$C394),
IF($D394="Mindestens",
           IF(COUNTIF(Dienstplan!H$6:H$55,$C394)&gt;=VLOOKUP($C394,Besetzung!$B$2:$I$51,I$351+1,0),"","&lt;"&amp;VLOOKUP($C394,Besetzung!$B$2:$I$51,I$351+1,0)&amp;" "&amp;$C394),
IF($D394="Höchstens",
           IF(COUNTIF(Dienstplan!H$6:H$55,$C394)&lt;=VLOOKUP($C394,Besetzung!$B$2:$I$51,I$351+1,0),"","&gt;"&amp;VLOOKUP($C394,Besetzung!$B$2:$I$51,I$351+1,0)&amp;" "&amp;$C394),
"sonst")))))</f>
        <v/>
      </c>
      <c r="J394" s="37" t="str">
        <f>IF($C394="","",
IF(J$352&lt;&gt;"",IF($D394="Genau",
           IF(COUNTIF(Dienstplan!I$6:I$55,$C394)=VLOOKUP($C394,Besetzung!$B$2:$I$51,$F$24,0),"","&lt;&gt;"&amp;VLOOKUP($C394,Besetzung!$B$2:$I$51,$F$24,0)&amp;" "&amp;$C394),
IF($D394="Mindestens",
           IF(COUNTIF(Dienstplan!I$6:I$55,$C394)&gt;=VLOOKUP($C394,Besetzung!$B$2:$I$51,$F$24,0),"","&lt;"&amp;VLOOKUP($C394,Besetzung!$B$2:$I$51,$F$24,0)&amp;" "&amp;$C394),
IF($D394="Höchstens",
           IF(COUNTIF(Dienstplan!I$6:I$55,$C394)&lt;=VLOOKUP($C394,Besetzung!$B$2:$I$51,$F$24,0),"","&gt;"&amp;VLOOKUP($C394,Besetzung!$B$2:$I$51,$F$24,0)&amp;" "&amp;$C394),
"sonst"))),
IF($D394="Genau",
           IF(COUNTIF(Dienstplan!I$6:I$55,$C394)=VLOOKUP($C394,Besetzung!$B$2:$I$51,J$351+1,0),"","&lt;&gt;"&amp;VLOOKUP($C394,Besetzung!$B$2:$I$51,J$351+1,0)&amp;" "&amp;$C394),
IF($D394="Mindestens",
           IF(COUNTIF(Dienstplan!I$6:I$55,$C394)&gt;=VLOOKUP($C394,Besetzung!$B$2:$I$51,J$351+1,0),"","&lt;"&amp;VLOOKUP($C394,Besetzung!$B$2:$I$51,J$351+1,0)&amp;" "&amp;$C394),
IF($D394="Höchstens",
           IF(COUNTIF(Dienstplan!I$6:I$55,$C394)&lt;=VLOOKUP($C394,Besetzung!$B$2:$I$51,J$351+1,0),"","&gt;"&amp;VLOOKUP($C394,Besetzung!$B$2:$I$51,J$351+1,0)&amp;" "&amp;$C394),
"sonst")))))</f>
        <v/>
      </c>
      <c r="K394" s="37" t="str">
        <f>IF($C394="","",
IF(K$352&lt;&gt;"",IF($D394="Genau",
           IF(COUNTIF(Dienstplan!J$6:J$55,$C394)=VLOOKUP($C394,Besetzung!$B$2:$I$51,$F$24,0),"","&lt;&gt;"&amp;VLOOKUP($C394,Besetzung!$B$2:$I$51,$F$24,0)&amp;" "&amp;$C394),
IF($D394="Mindestens",
           IF(COUNTIF(Dienstplan!J$6:J$55,$C394)&gt;=VLOOKUP($C394,Besetzung!$B$2:$I$51,$F$24,0),"","&lt;"&amp;VLOOKUP($C394,Besetzung!$B$2:$I$51,$F$24,0)&amp;" "&amp;$C394),
IF($D394="Höchstens",
           IF(COUNTIF(Dienstplan!J$6:J$55,$C394)&lt;=VLOOKUP($C394,Besetzung!$B$2:$I$51,$F$24,0),"","&gt;"&amp;VLOOKUP($C394,Besetzung!$B$2:$I$51,$F$24,0)&amp;" "&amp;$C394),
"sonst"))),
IF($D394="Genau",
           IF(COUNTIF(Dienstplan!J$6:J$55,$C394)=VLOOKUP($C394,Besetzung!$B$2:$I$51,K$351+1,0),"","&lt;&gt;"&amp;VLOOKUP($C394,Besetzung!$B$2:$I$51,K$351+1,0)&amp;" "&amp;$C394),
IF($D394="Mindestens",
           IF(COUNTIF(Dienstplan!J$6:J$55,$C394)&gt;=VLOOKUP($C394,Besetzung!$B$2:$I$51,K$351+1,0),"","&lt;"&amp;VLOOKUP($C394,Besetzung!$B$2:$I$51,K$351+1,0)&amp;" "&amp;$C394),
IF($D394="Höchstens",
           IF(COUNTIF(Dienstplan!J$6:J$55,$C394)&lt;=VLOOKUP($C394,Besetzung!$B$2:$I$51,K$351+1,0),"","&gt;"&amp;VLOOKUP($C394,Besetzung!$B$2:$I$51,K$351+1,0)&amp;" "&amp;$C394),
"sonst")))))</f>
        <v/>
      </c>
      <c r="L394" s="37" t="str">
        <f>IF($C394="","",
IF(L$352&lt;&gt;"",IF($D394="Genau",
           IF(COUNTIF(Dienstplan!K$6:K$55,$C394)=VLOOKUP($C394,Besetzung!$B$2:$I$51,$F$24,0),"","&lt;&gt;"&amp;VLOOKUP($C394,Besetzung!$B$2:$I$51,$F$24,0)&amp;" "&amp;$C394),
IF($D394="Mindestens",
           IF(COUNTIF(Dienstplan!K$6:K$55,$C394)&gt;=VLOOKUP($C394,Besetzung!$B$2:$I$51,$F$24,0),"","&lt;"&amp;VLOOKUP($C394,Besetzung!$B$2:$I$51,$F$24,0)&amp;" "&amp;$C394),
IF($D394="Höchstens",
           IF(COUNTIF(Dienstplan!K$6:K$55,$C394)&lt;=VLOOKUP($C394,Besetzung!$B$2:$I$51,$F$24,0),"","&gt;"&amp;VLOOKUP($C394,Besetzung!$B$2:$I$51,$F$24,0)&amp;" "&amp;$C394),
"sonst"))),
IF($D394="Genau",
           IF(COUNTIF(Dienstplan!K$6:K$55,$C394)=VLOOKUP($C394,Besetzung!$B$2:$I$51,L$351+1,0),"","&lt;&gt;"&amp;VLOOKUP($C394,Besetzung!$B$2:$I$51,L$351+1,0)&amp;" "&amp;$C394),
IF($D394="Mindestens",
           IF(COUNTIF(Dienstplan!K$6:K$55,$C394)&gt;=VLOOKUP($C394,Besetzung!$B$2:$I$51,L$351+1,0),"","&lt;"&amp;VLOOKUP($C394,Besetzung!$B$2:$I$51,L$351+1,0)&amp;" "&amp;$C394),
IF($D394="Höchstens",
           IF(COUNTIF(Dienstplan!K$6:K$55,$C394)&lt;=VLOOKUP($C394,Besetzung!$B$2:$I$51,L$351+1,0),"","&gt;"&amp;VLOOKUP($C394,Besetzung!$B$2:$I$51,L$351+1,0)&amp;" "&amp;$C394),
"sonst")))))</f>
        <v/>
      </c>
      <c r="M394" s="37" t="str">
        <f>IF($C394="","",
IF(M$352&lt;&gt;"",IF($D394="Genau",
           IF(COUNTIF(Dienstplan!L$6:L$55,$C394)=VLOOKUP($C394,Besetzung!$B$2:$I$51,$F$24,0),"","&lt;&gt;"&amp;VLOOKUP($C394,Besetzung!$B$2:$I$51,$F$24,0)&amp;" "&amp;$C394),
IF($D394="Mindestens",
           IF(COUNTIF(Dienstplan!L$6:L$55,$C394)&gt;=VLOOKUP($C394,Besetzung!$B$2:$I$51,$F$24,0),"","&lt;"&amp;VLOOKUP($C394,Besetzung!$B$2:$I$51,$F$24,0)&amp;" "&amp;$C394),
IF($D394="Höchstens",
           IF(COUNTIF(Dienstplan!L$6:L$55,$C394)&lt;=VLOOKUP($C394,Besetzung!$B$2:$I$51,$F$24,0),"","&gt;"&amp;VLOOKUP($C394,Besetzung!$B$2:$I$51,$F$24,0)&amp;" "&amp;$C394),
"sonst"))),
IF($D394="Genau",
           IF(COUNTIF(Dienstplan!L$6:L$55,$C394)=VLOOKUP($C394,Besetzung!$B$2:$I$51,M$351+1,0),"","&lt;&gt;"&amp;VLOOKUP($C394,Besetzung!$B$2:$I$51,M$351+1,0)&amp;" "&amp;$C394),
IF($D394="Mindestens",
           IF(COUNTIF(Dienstplan!L$6:L$55,$C394)&gt;=VLOOKUP($C394,Besetzung!$B$2:$I$51,M$351+1,0),"","&lt;"&amp;VLOOKUP($C394,Besetzung!$B$2:$I$51,M$351+1,0)&amp;" "&amp;$C394),
IF($D394="Höchstens",
           IF(COUNTIF(Dienstplan!L$6:L$55,$C394)&lt;=VLOOKUP($C394,Besetzung!$B$2:$I$51,M$351+1,0),"","&gt;"&amp;VLOOKUP($C394,Besetzung!$B$2:$I$51,M$351+1,0)&amp;" "&amp;$C394),
"sonst")))))</f>
        <v/>
      </c>
      <c r="N394" s="37" t="str">
        <f>IF($C394="","",
IF(N$352&lt;&gt;"",IF($D394="Genau",
           IF(COUNTIF(Dienstplan!M$6:M$55,$C394)=VLOOKUP($C394,Besetzung!$B$2:$I$51,$F$24,0),"","&lt;&gt;"&amp;VLOOKUP($C394,Besetzung!$B$2:$I$51,$F$24,0)&amp;" "&amp;$C394),
IF($D394="Mindestens",
           IF(COUNTIF(Dienstplan!M$6:M$55,$C394)&gt;=VLOOKUP($C394,Besetzung!$B$2:$I$51,$F$24,0),"","&lt;"&amp;VLOOKUP($C394,Besetzung!$B$2:$I$51,$F$24,0)&amp;" "&amp;$C394),
IF($D394="Höchstens",
           IF(COUNTIF(Dienstplan!M$6:M$55,$C394)&lt;=VLOOKUP($C394,Besetzung!$B$2:$I$51,$F$24,0),"","&gt;"&amp;VLOOKUP($C394,Besetzung!$B$2:$I$51,$F$24,0)&amp;" "&amp;$C394),
"sonst"))),
IF($D394="Genau",
           IF(COUNTIF(Dienstplan!M$6:M$55,$C394)=VLOOKUP($C394,Besetzung!$B$2:$I$51,N$351+1,0),"","&lt;&gt;"&amp;VLOOKUP($C394,Besetzung!$B$2:$I$51,N$351+1,0)&amp;" "&amp;$C394),
IF($D394="Mindestens",
           IF(COUNTIF(Dienstplan!M$6:M$55,$C394)&gt;=VLOOKUP($C394,Besetzung!$B$2:$I$51,N$351+1,0),"","&lt;"&amp;VLOOKUP($C394,Besetzung!$B$2:$I$51,N$351+1,0)&amp;" "&amp;$C394),
IF($D394="Höchstens",
           IF(COUNTIF(Dienstplan!M$6:M$55,$C394)&lt;=VLOOKUP($C394,Besetzung!$B$2:$I$51,N$351+1,0),"","&gt;"&amp;VLOOKUP($C394,Besetzung!$B$2:$I$51,N$351+1,0)&amp;" "&amp;$C394),
"sonst")))))</f>
        <v/>
      </c>
      <c r="O394" s="37" t="str">
        <f>IF($C394="","",
IF(O$352&lt;&gt;"",IF($D394="Genau",
           IF(COUNTIF(Dienstplan!N$6:N$55,$C394)=VLOOKUP($C394,Besetzung!$B$2:$I$51,$F$24,0),"","&lt;&gt;"&amp;VLOOKUP($C394,Besetzung!$B$2:$I$51,$F$24,0)&amp;" "&amp;$C394),
IF($D394="Mindestens",
           IF(COUNTIF(Dienstplan!N$6:N$55,$C394)&gt;=VLOOKUP($C394,Besetzung!$B$2:$I$51,$F$24,0),"","&lt;"&amp;VLOOKUP($C394,Besetzung!$B$2:$I$51,$F$24,0)&amp;" "&amp;$C394),
IF($D394="Höchstens",
           IF(COUNTIF(Dienstplan!N$6:N$55,$C394)&lt;=VLOOKUP($C394,Besetzung!$B$2:$I$51,$F$24,0),"","&gt;"&amp;VLOOKUP($C394,Besetzung!$B$2:$I$51,$F$24,0)&amp;" "&amp;$C394),
"sonst"))),
IF($D394="Genau",
           IF(COUNTIF(Dienstplan!N$6:N$55,$C394)=VLOOKUP($C394,Besetzung!$B$2:$I$51,O$351+1,0),"","&lt;&gt;"&amp;VLOOKUP($C394,Besetzung!$B$2:$I$51,O$351+1,0)&amp;" "&amp;$C394),
IF($D394="Mindestens",
           IF(COUNTIF(Dienstplan!N$6:N$55,$C394)&gt;=VLOOKUP($C394,Besetzung!$B$2:$I$51,O$351+1,0),"","&lt;"&amp;VLOOKUP($C394,Besetzung!$B$2:$I$51,O$351+1,0)&amp;" "&amp;$C394),
IF($D394="Höchstens",
           IF(COUNTIF(Dienstplan!N$6:N$55,$C394)&lt;=VLOOKUP($C394,Besetzung!$B$2:$I$51,O$351+1,0),"","&gt;"&amp;VLOOKUP($C394,Besetzung!$B$2:$I$51,O$351+1,0)&amp;" "&amp;$C394),
"sonst")))))</f>
        <v/>
      </c>
      <c r="P394" s="37" t="str">
        <f>IF($C394="","",
IF(P$352&lt;&gt;"",IF($D394="Genau",
           IF(COUNTIF(Dienstplan!O$6:O$55,$C394)=VLOOKUP($C394,Besetzung!$B$2:$I$51,$F$24,0),"","&lt;&gt;"&amp;VLOOKUP($C394,Besetzung!$B$2:$I$51,$F$24,0)&amp;" "&amp;$C394),
IF($D394="Mindestens",
           IF(COUNTIF(Dienstplan!O$6:O$55,$C394)&gt;=VLOOKUP($C394,Besetzung!$B$2:$I$51,$F$24,0),"","&lt;"&amp;VLOOKUP($C394,Besetzung!$B$2:$I$51,$F$24,0)&amp;" "&amp;$C394),
IF($D394="Höchstens",
           IF(COUNTIF(Dienstplan!O$6:O$55,$C394)&lt;=VLOOKUP($C394,Besetzung!$B$2:$I$51,$F$24,0),"","&gt;"&amp;VLOOKUP($C394,Besetzung!$B$2:$I$51,$F$24,0)&amp;" "&amp;$C394),
"sonst"))),
IF($D394="Genau",
           IF(COUNTIF(Dienstplan!O$6:O$55,$C394)=VLOOKUP($C394,Besetzung!$B$2:$I$51,P$351+1,0),"","&lt;&gt;"&amp;VLOOKUP($C394,Besetzung!$B$2:$I$51,P$351+1,0)&amp;" "&amp;$C394),
IF($D394="Mindestens",
           IF(COUNTIF(Dienstplan!O$6:O$55,$C394)&gt;=VLOOKUP($C394,Besetzung!$B$2:$I$51,P$351+1,0),"","&lt;"&amp;VLOOKUP($C394,Besetzung!$B$2:$I$51,P$351+1,0)&amp;" "&amp;$C394),
IF($D394="Höchstens",
           IF(COUNTIF(Dienstplan!O$6:O$55,$C394)&lt;=VLOOKUP($C394,Besetzung!$B$2:$I$51,P$351+1,0),"","&gt;"&amp;VLOOKUP($C394,Besetzung!$B$2:$I$51,P$351+1,0)&amp;" "&amp;$C394),
"sonst")))))</f>
        <v/>
      </c>
      <c r="Q394" s="37" t="str">
        <f>IF($C394="","",
IF(Q$352&lt;&gt;"",IF($D394="Genau",
           IF(COUNTIF(Dienstplan!P$6:P$55,$C394)=VLOOKUP($C394,Besetzung!$B$2:$I$51,$F$24,0),"","&lt;&gt;"&amp;VLOOKUP($C394,Besetzung!$B$2:$I$51,$F$24,0)&amp;" "&amp;$C394),
IF($D394="Mindestens",
           IF(COUNTIF(Dienstplan!P$6:P$55,$C394)&gt;=VLOOKUP($C394,Besetzung!$B$2:$I$51,$F$24,0),"","&lt;"&amp;VLOOKUP($C394,Besetzung!$B$2:$I$51,$F$24,0)&amp;" "&amp;$C394),
IF($D394="Höchstens",
           IF(COUNTIF(Dienstplan!P$6:P$55,$C394)&lt;=VLOOKUP($C394,Besetzung!$B$2:$I$51,$F$24,0),"","&gt;"&amp;VLOOKUP($C394,Besetzung!$B$2:$I$51,$F$24,0)&amp;" "&amp;$C394),
"sonst"))),
IF($D394="Genau",
           IF(COUNTIF(Dienstplan!P$6:P$55,$C394)=VLOOKUP($C394,Besetzung!$B$2:$I$51,Q$351+1,0),"","&lt;&gt;"&amp;VLOOKUP($C394,Besetzung!$B$2:$I$51,Q$351+1,0)&amp;" "&amp;$C394),
IF($D394="Mindestens",
           IF(COUNTIF(Dienstplan!P$6:P$55,$C394)&gt;=VLOOKUP($C394,Besetzung!$B$2:$I$51,Q$351+1,0),"","&lt;"&amp;VLOOKUP($C394,Besetzung!$B$2:$I$51,Q$351+1,0)&amp;" "&amp;$C394),
IF($D394="Höchstens",
           IF(COUNTIF(Dienstplan!P$6:P$55,$C394)&lt;=VLOOKUP($C394,Besetzung!$B$2:$I$51,Q$351+1,0),"","&gt;"&amp;VLOOKUP($C394,Besetzung!$B$2:$I$51,Q$351+1,0)&amp;" "&amp;$C394),
"sonst")))))</f>
        <v/>
      </c>
      <c r="R394" s="37" t="str">
        <f>IF($C394="","",
IF(R$352&lt;&gt;"",IF($D394="Genau",
           IF(COUNTIF(Dienstplan!Q$6:Q$55,$C394)=VLOOKUP($C394,Besetzung!$B$2:$I$51,$F$24,0),"","&lt;&gt;"&amp;VLOOKUP($C394,Besetzung!$B$2:$I$51,$F$24,0)&amp;" "&amp;$C394),
IF($D394="Mindestens",
           IF(COUNTIF(Dienstplan!Q$6:Q$55,$C394)&gt;=VLOOKUP($C394,Besetzung!$B$2:$I$51,$F$24,0),"","&lt;"&amp;VLOOKUP($C394,Besetzung!$B$2:$I$51,$F$24,0)&amp;" "&amp;$C394),
IF($D394="Höchstens",
           IF(COUNTIF(Dienstplan!Q$6:Q$55,$C394)&lt;=VLOOKUP($C394,Besetzung!$B$2:$I$51,$F$24,0),"","&gt;"&amp;VLOOKUP($C394,Besetzung!$B$2:$I$51,$F$24,0)&amp;" "&amp;$C394),
"sonst"))),
IF($D394="Genau",
           IF(COUNTIF(Dienstplan!Q$6:Q$55,$C394)=VLOOKUP($C394,Besetzung!$B$2:$I$51,R$351+1,0),"","&lt;&gt;"&amp;VLOOKUP($C394,Besetzung!$B$2:$I$51,R$351+1,0)&amp;" "&amp;$C394),
IF($D394="Mindestens",
           IF(COUNTIF(Dienstplan!Q$6:Q$55,$C394)&gt;=VLOOKUP($C394,Besetzung!$B$2:$I$51,R$351+1,0),"","&lt;"&amp;VLOOKUP($C394,Besetzung!$B$2:$I$51,R$351+1,0)&amp;" "&amp;$C394),
IF($D394="Höchstens",
           IF(COUNTIF(Dienstplan!Q$6:Q$55,$C394)&lt;=VLOOKUP($C394,Besetzung!$B$2:$I$51,R$351+1,0),"","&gt;"&amp;VLOOKUP($C394,Besetzung!$B$2:$I$51,R$351+1,0)&amp;" "&amp;$C394),
"sonst")))))</f>
        <v/>
      </c>
      <c r="S394" s="37" t="str">
        <f>IF($C394="","",
IF(S$352&lt;&gt;"",IF($D394="Genau",
           IF(COUNTIF(Dienstplan!R$6:R$55,$C394)=VLOOKUP($C394,Besetzung!$B$2:$I$51,$F$24,0),"","&lt;&gt;"&amp;VLOOKUP($C394,Besetzung!$B$2:$I$51,$F$24,0)&amp;" "&amp;$C394),
IF($D394="Mindestens",
           IF(COUNTIF(Dienstplan!R$6:R$55,$C394)&gt;=VLOOKUP($C394,Besetzung!$B$2:$I$51,$F$24,0),"","&lt;"&amp;VLOOKUP($C394,Besetzung!$B$2:$I$51,$F$24,0)&amp;" "&amp;$C394),
IF($D394="Höchstens",
           IF(COUNTIF(Dienstplan!R$6:R$55,$C394)&lt;=VLOOKUP($C394,Besetzung!$B$2:$I$51,$F$24,0),"","&gt;"&amp;VLOOKUP($C394,Besetzung!$B$2:$I$51,$F$24,0)&amp;" "&amp;$C394),
"sonst"))),
IF($D394="Genau",
           IF(COUNTIF(Dienstplan!R$6:R$55,$C394)=VLOOKUP($C394,Besetzung!$B$2:$I$51,S$351+1,0),"","&lt;&gt;"&amp;VLOOKUP($C394,Besetzung!$B$2:$I$51,S$351+1,0)&amp;" "&amp;$C394),
IF($D394="Mindestens",
           IF(COUNTIF(Dienstplan!R$6:R$55,$C394)&gt;=VLOOKUP($C394,Besetzung!$B$2:$I$51,S$351+1,0),"","&lt;"&amp;VLOOKUP($C394,Besetzung!$B$2:$I$51,S$351+1,0)&amp;" "&amp;$C394),
IF($D394="Höchstens",
           IF(COUNTIF(Dienstplan!R$6:R$55,$C394)&lt;=VLOOKUP($C394,Besetzung!$B$2:$I$51,S$351+1,0),"","&gt;"&amp;VLOOKUP($C394,Besetzung!$B$2:$I$51,S$351+1,0)&amp;" "&amp;$C394),
"sonst")))))</f>
        <v/>
      </c>
      <c r="T394" s="37" t="str">
        <f>IF($C394="","",
IF(T$352&lt;&gt;"",IF($D394="Genau",
           IF(COUNTIF(Dienstplan!S$6:S$55,$C394)=VLOOKUP($C394,Besetzung!$B$2:$I$51,$F$24,0),"","&lt;&gt;"&amp;VLOOKUP($C394,Besetzung!$B$2:$I$51,$F$24,0)&amp;" "&amp;$C394),
IF($D394="Mindestens",
           IF(COUNTIF(Dienstplan!S$6:S$55,$C394)&gt;=VLOOKUP($C394,Besetzung!$B$2:$I$51,$F$24,0),"","&lt;"&amp;VLOOKUP($C394,Besetzung!$B$2:$I$51,$F$24,0)&amp;" "&amp;$C394),
IF($D394="Höchstens",
           IF(COUNTIF(Dienstplan!S$6:S$55,$C394)&lt;=VLOOKUP($C394,Besetzung!$B$2:$I$51,$F$24,0),"","&gt;"&amp;VLOOKUP($C394,Besetzung!$B$2:$I$51,$F$24,0)&amp;" "&amp;$C394),
"sonst"))),
IF($D394="Genau",
           IF(COUNTIF(Dienstplan!S$6:S$55,$C394)=VLOOKUP($C394,Besetzung!$B$2:$I$51,T$351+1,0),"","&lt;&gt;"&amp;VLOOKUP($C394,Besetzung!$B$2:$I$51,T$351+1,0)&amp;" "&amp;$C394),
IF($D394="Mindestens",
           IF(COUNTIF(Dienstplan!S$6:S$55,$C394)&gt;=VLOOKUP($C394,Besetzung!$B$2:$I$51,T$351+1,0),"","&lt;"&amp;VLOOKUP($C394,Besetzung!$B$2:$I$51,T$351+1,0)&amp;" "&amp;$C394),
IF($D394="Höchstens",
           IF(COUNTIF(Dienstplan!S$6:S$55,$C394)&lt;=VLOOKUP($C394,Besetzung!$B$2:$I$51,T$351+1,0),"","&gt;"&amp;VLOOKUP($C394,Besetzung!$B$2:$I$51,T$351+1,0)&amp;" "&amp;$C394),
"sonst")))))</f>
        <v/>
      </c>
      <c r="U394" s="37" t="str">
        <f>IF($C394="","",
IF(U$352&lt;&gt;"",IF($D394="Genau",
           IF(COUNTIF(Dienstplan!T$6:T$55,$C394)=VLOOKUP($C394,Besetzung!$B$2:$I$51,$F$24,0),"","&lt;&gt;"&amp;VLOOKUP($C394,Besetzung!$B$2:$I$51,$F$24,0)&amp;" "&amp;$C394),
IF($D394="Mindestens",
           IF(COUNTIF(Dienstplan!T$6:T$55,$C394)&gt;=VLOOKUP($C394,Besetzung!$B$2:$I$51,$F$24,0),"","&lt;"&amp;VLOOKUP($C394,Besetzung!$B$2:$I$51,$F$24,0)&amp;" "&amp;$C394),
IF($D394="Höchstens",
           IF(COUNTIF(Dienstplan!T$6:T$55,$C394)&lt;=VLOOKUP($C394,Besetzung!$B$2:$I$51,$F$24,0),"","&gt;"&amp;VLOOKUP($C394,Besetzung!$B$2:$I$51,$F$24,0)&amp;" "&amp;$C394),
"sonst"))),
IF($D394="Genau",
           IF(COUNTIF(Dienstplan!T$6:T$55,$C394)=VLOOKUP($C394,Besetzung!$B$2:$I$51,U$351+1,0),"","&lt;&gt;"&amp;VLOOKUP($C394,Besetzung!$B$2:$I$51,U$351+1,0)&amp;" "&amp;$C394),
IF($D394="Mindestens",
           IF(COUNTIF(Dienstplan!T$6:T$55,$C394)&gt;=VLOOKUP($C394,Besetzung!$B$2:$I$51,U$351+1,0),"","&lt;"&amp;VLOOKUP($C394,Besetzung!$B$2:$I$51,U$351+1,0)&amp;" "&amp;$C394),
IF($D394="Höchstens",
           IF(COUNTIF(Dienstplan!T$6:T$55,$C394)&lt;=VLOOKUP($C394,Besetzung!$B$2:$I$51,U$351+1,0),"","&gt;"&amp;VLOOKUP($C394,Besetzung!$B$2:$I$51,U$351+1,0)&amp;" "&amp;$C394),
"sonst")))))</f>
        <v/>
      </c>
      <c r="V394" s="37" t="str">
        <f>IF($C394="","",
IF(V$352&lt;&gt;"",IF($D394="Genau",
           IF(COUNTIF(Dienstplan!U$6:U$55,$C394)=VLOOKUP($C394,Besetzung!$B$2:$I$51,$F$24,0),"","&lt;&gt;"&amp;VLOOKUP($C394,Besetzung!$B$2:$I$51,$F$24,0)&amp;" "&amp;$C394),
IF($D394="Mindestens",
           IF(COUNTIF(Dienstplan!U$6:U$55,$C394)&gt;=VLOOKUP($C394,Besetzung!$B$2:$I$51,$F$24,0),"","&lt;"&amp;VLOOKUP($C394,Besetzung!$B$2:$I$51,$F$24,0)&amp;" "&amp;$C394),
IF($D394="Höchstens",
           IF(COUNTIF(Dienstplan!U$6:U$55,$C394)&lt;=VLOOKUP($C394,Besetzung!$B$2:$I$51,$F$24,0),"","&gt;"&amp;VLOOKUP($C394,Besetzung!$B$2:$I$51,$F$24,0)&amp;" "&amp;$C394),
"sonst"))),
IF($D394="Genau",
           IF(COUNTIF(Dienstplan!U$6:U$55,$C394)=VLOOKUP($C394,Besetzung!$B$2:$I$51,V$351+1,0),"","&lt;&gt;"&amp;VLOOKUP($C394,Besetzung!$B$2:$I$51,V$351+1,0)&amp;" "&amp;$C394),
IF($D394="Mindestens",
           IF(COUNTIF(Dienstplan!U$6:U$55,$C394)&gt;=VLOOKUP($C394,Besetzung!$B$2:$I$51,V$351+1,0),"","&lt;"&amp;VLOOKUP($C394,Besetzung!$B$2:$I$51,V$351+1,0)&amp;" "&amp;$C394),
IF($D394="Höchstens",
           IF(COUNTIF(Dienstplan!U$6:U$55,$C394)&lt;=VLOOKUP($C394,Besetzung!$B$2:$I$51,V$351+1,0),"","&gt;"&amp;VLOOKUP($C394,Besetzung!$B$2:$I$51,V$351+1,0)&amp;" "&amp;$C394),
"sonst")))))</f>
        <v/>
      </c>
      <c r="W394" s="37" t="str">
        <f>IF($C394="","",
IF(W$352&lt;&gt;"",IF($D394="Genau",
           IF(COUNTIF(Dienstplan!V$6:V$55,$C394)=VLOOKUP($C394,Besetzung!$B$2:$I$51,$F$24,0),"","&lt;&gt;"&amp;VLOOKUP($C394,Besetzung!$B$2:$I$51,$F$24,0)&amp;" "&amp;$C394),
IF($D394="Mindestens",
           IF(COUNTIF(Dienstplan!V$6:V$55,$C394)&gt;=VLOOKUP($C394,Besetzung!$B$2:$I$51,$F$24,0),"","&lt;"&amp;VLOOKUP($C394,Besetzung!$B$2:$I$51,$F$24,0)&amp;" "&amp;$C394),
IF($D394="Höchstens",
           IF(COUNTIF(Dienstplan!V$6:V$55,$C394)&lt;=VLOOKUP($C394,Besetzung!$B$2:$I$51,$F$24,0),"","&gt;"&amp;VLOOKUP($C394,Besetzung!$B$2:$I$51,$F$24,0)&amp;" "&amp;$C394),
"sonst"))),
IF($D394="Genau",
           IF(COUNTIF(Dienstplan!V$6:V$55,$C394)=VLOOKUP($C394,Besetzung!$B$2:$I$51,W$351+1,0),"","&lt;&gt;"&amp;VLOOKUP($C394,Besetzung!$B$2:$I$51,W$351+1,0)&amp;" "&amp;$C394),
IF($D394="Mindestens",
           IF(COUNTIF(Dienstplan!V$6:V$55,$C394)&gt;=VLOOKUP($C394,Besetzung!$B$2:$I$51,W$351+1,0),"","&lt;"&amp;VLOOKUP($C394,Besetzung!$B$2:$I$51,W$351+1,0)&amp;" "&amp;$C394),
IF($D394="Höchstens",
           IF(COUNTIF(Dienstplan!V$6:V$55,$C394)&lt;=VLOOKUP($C394,Besetzung!$B$2:$I$51,W$351+1,0),"","&gt;"&amp;VLOOKUP($C394,Besetzung!$B$2:$I$51,W$351+1,0)&amp;" "&amp;$C394),
"sonst")))))</f>
        <v/>
      </c>
      <c r="X394" s="37" t="str">
        <f>IF($C394="","",
IF(X$352&lt;&gt;"",IF($D394="Genau",
           IF(COUNTIF(Dienstplan!W$6:W$55,$C394)=VLOOKUP($C394,Besetzung!$B$2:$I$51,$F$24,0),"","&lt;&gt;"&amp;VLOOKUP($C394,Besetzung!$B$2:$I$51,$F$24,0)&amp;" "&amp;$C394),
IF($D394="Mindestens",
           IF(COUNTIF(Dienstplan!W$6:W$55,$C394)&gt;=VLOOKUP($C394,Besetzung!$B$2:$I$51,$F$24,0),"","&lt;"&amp;VLOOKUP($C394,Besetzung!$B$2:$I$51,$F$24,0)&amp;" "&amp;$C394),
IF($D394="Höchstens",
           IF(COUNTIF(Dienstplan!W$6:W$55,$C394)&lt;=VLOOKUP($C394,Besetzung!$B$2:$I$51,$F$24,0),"","&gt;"&amp;VLOOKUP($C394,Besetzung!$B$2:$I$51,$F$24,0)&amp;" "&amp;$C394),
"sonst"))),
IF($D394="Genau",
           IF(COUNTIF(Dienstplan!W$6:W$55,$C394)=VLOOKUP($C394,Besetzung!$B$2:$I$51,X$351+1,0),"","&lt;&gt;"&amp;VLOOKUP($C394,Besetzung!$B$2:$I$51,X$351+1,0)&amp;" "&amp;$C394),
IF($D394="Mindestens",
           IF(COUNTIF(Dienstplan!W$6:W$55,$C394)&gt;=VLOOKUP($C394,Besetzung!$B$2:$I$51,X$351+1,0),"","&lt;"&amp;VLOOKUP($C394,Besetzung!$B$2:$I$51,X$351+1,0)&amp;" "&amp;$C394),
IF($D394="Höchstens",
           IF(COUNTIF(Dienstplan!W$6:W$55,$C394)&lt;=VLOOKUP($C394,Besetzung!$B$2:$I$51,X$351+1,0),"","&gt;"&amp;VLOOKUP($C394,Besetzung!$B$2:$I$51,X$351+1,0)&amp;" "&amp;$C394),
"sonst")))))</f>
        <v/>
      </c>
      <c r="Y394" s="37" t="str">
        <f>IF($C394="","",
IF(Y$352&lt;&gt;"",IF($D394="Genau",
           IF(COUNTIF(Dienstplan!X$6:X$55,$C394)=VLOOKUP($C394,Besetzung!$B$2:$I$51,$F$24,0),"","&lt;&gt;"&amp;VLOOKUP($C394,Besetzung!$B$2:$I$51,$F$24,0)&amp;" "&amp;$C394),
IF($D394="Mindestens",
           IF(COUNTIF(Dienstplan!X$6:X$55,$C394)&gt;=VLOOKUP($C394,Besetzung!$B$2:$I$51,$F$24,0),"","&lt;"&amp;VLOOKUP($C394,Besetzung!$B$2:$I$51,$F$24,0)&amp;" "&amp;$C394),
IF($D394="Höchstens",
           IF(COUNTIF(Dienstplan!X$6:X$55,$C394)&lt;=VLOOKUP($C394,Besetzung!$B$2:$I$51,$F$24,0),"","&gt;"&amp;VLOOKUP($C394,Besetzung!$B$2:$I$51,$F$24,0)&amp;" "&amp;$C394),
"sonst"))),
IF($D394="Genau",
           IF(COUNTIF(Dienstplan!X$6:X$55,$C394)=VLOOKUP($C394,Besetzung!$B$2:$I$51,Y$351+1,0),"","&lt;&gt;"&amp;VLOOKUP($C394,Besetzung!$B$2:$I$51,Y$351+1,0)&amp;" "&amp;$C394),
IF($D394="Mindestens",
           IF(COUNTIF(Dienstplan!X$6:X$55,$C394)&gt;=VLOOKUP($C394,Besetzung!$B$2:$I$51,Y$351+1,0),"","&lt;"&amp;VLOOKUP($C394,Besetzung!$B$2:$I$51,Y$351+1,0)&amp;" "&amp;$C394),
IF($D394="Höchstens",
           IF(COUNTIF(Dienstplan!X$6:X$55,$C394)&lt;=VLOOKUP($C394,Besetzung!$B$2:$I$51,Y$351+1,0),"","&gt;"&amp;VLOOKUP($C394,Besetzung!$B$2:$I$51,Y$351+1,0)&amp;" "&amp;$C394),
"sonst")))))</f>
        <v/>
      </c>
      <c r="Z394" s="37" t="str">
        <f>IF($C394="","",
IF(Z$352&lt;&gt;"",IF($D394="Genau",
           IF(COUNTIF(Dienstplan!Y$6:Y$55,$C394)=VLOOKUP($C394,Besetzung!$B$2:$I$51,$F$24,0),"","&lt;&gt;"&amp;VLOOKUP($C394,Besetzung!$B$2:$I$51,$F$24,0)&amp;" "&amp;$C394),
IF($D394="Mindestens",
           IF(COUNTIF(Dienstplan!Y$6:Y$55,$C394)&gt;=VLOOKUP($C394,Besetzung!$B$2:$I$51,$F$24,0),"","&lt;"&amp;VLOOKUP($C394,Besetzung!$B$2:$I$51,$F$24,0)&amp;" "&amp;$C394),
IF($D394="Höchstens",
           IF(COUNTIF(Dienstplan!Y$6:Y$55,$C394)&lt;=VLOOKUP($C394,Besetzung!$B$2:$I$51,$F$24,0),"","&gt;"&amp;VLOOKUP($C394,Besetzung!$B$2:$I$51,$F$24,0)&amp;" "&amp;$C394),
"sonst"))),
IF($D394="Genau",
           IF(COUNTIF(Dienstplan!Y$6:Y$55,$C394)=VLOOKUP($C394,Besetzung!$B$2:$I$51,Z$351+1,0),"","&lt;&gt;"&amp;VLOOKUP($C394,Besetzung!$B$2:$I$51,Z$351+1,0)&amp;" "&amp;$C394),
IF($D394="Mindestens",
           IF(COUNTIF(Dienstplan!Y$6:Y$55,$C394)&gt;=VLOOKUP($C394,Besetzung!$B$2:$I$51,Z$351+1,0),"","&lt;"&amp;VLOOKUP($C394,Besetzung!$B$2:$I$51,Z$351+1,0)&amp;" "&amp;$C394),
IF($D394="Höchstens",
           IF(COUNTIF(Dienstplan!Y$6:Y$55,$C394)&lt;=VLOOKUP($C394,Besetzung!$B$2:$I$51,Z$351+1,0),"","&gt;"&amp;VLOOKUP($C394,Besetzung!$B$2:$I$51,Z$351+1,0)&amp;" "&amp;$C394),
"sonst")))))</f>
        <v/>
      </c>
      <c r="AA394" s="37" t="str">
        <f>IF($C394="","",
IF(AA$352&lt;&gt;"",IF($D394="Genau",
           IF(COUNTIF(Dienstplan!Z$6:Z$55,$C394)=VLOOKUP($C394,Besetzung!$B$2:$I$51,$F$24,0),"","&lt;&gt;"&amp;VLOOKUP($C394,Besetzung!$B$2:$I$51,$F$24,0)&amp;" "&amp;$C394),
IF($D394="Mindestens",
           IF(COUNTIF(Dienstplan!Z$6:Z$55,$C394)&gt;=VLOOKUP($C394,Besetzung!$B$2:$I$51,$F$24,0),"","&lt;"&amp;VLOOKUP($C394,Besetzung!$B$2:$I$51,$F$24,0)&amp;" "&amp;$C394),
IF($D394="Höchstens",
           IF(COUNTIF(Dienstplan!Z$6:Z$55,$C394)&lt;=VLOOKUP($C394,Besetzung!$B$2:$I$51,$F$24,0),"","&gt;"&amp;VLOOKUP($C394,Besetzung!$B$2:$I$51,$F$24,0)&amp;" "&amp;$C394),
"sonst"))),
IF($D394="Genau",
           IF(COUNTIF(Dienstplan!Z$6:Z$55,$C394)=VLOOKUP($C394,Besetzung!$B$2:$I$51,AA$351+1,0),"","&lt;&gt;"&amp;VLOOKUP($C394,Besetzung!$B$2:$I$51,AA$351+1,0)&amp;" "&amp;$C394),
IF($D394="Mindestens",
           IF(COUNTIF(Dienstplan!Z$6:Z$55,$C394)&gt;=VLOOKUP($C394,Besetzung!$B$2:$I$51,AA$351+1,0),"","&lt;"&amp;VLOOKUP($C394,Besetzung!$B$2:$I$51,AA$351+1,0)&amp;" "&amp;$C394),
IF($D394="Höchstens",
           IF(COUNTIF(Dienstplan!Z$6:Z$55,$C394)&lt;=VLOOKUP($C394,Besetzung!$B$2:$I$51,AA$351+1,0),"","&gt;"&amp;VLOOKUP($C394,Besetzung!$B$2:$I$51,AA$351+1,0)&amp;" "&amp;$C394),
"sonst")))))</f>
        <v/>
      </c>
      <c r="AB394" s="37" t="str">
        <f>IF($C394="","",
IF(AB$352&lt;&gt;"",IF($D394="Genau",
           IF(COUNTIF(Dienstplan!AA$6:AA$55,$C394)=VLOOKUP($C394,Besetzung!$B$2:$I$51,$F$24,0),"","&lt;&gt;"&amp;VLOOKUP($C394,Besetzung!$B$2:$I$51,$F$24,0)&amp;" "&amp;$C394),
IF($D394="Mindestens",
           IF(COUNTIF(Dienstplan!AA$6:AA$55,$C394)&gt;=VLOOKUP($C394,Besetzung!$B$2:$I$51,$F$24,0),"","&lt;"&amp;VLOOKUP($C394,Besetzung!$B$2:$I$51,$F$24,0)&amp;" "&amp;$C394),
IF($D394="Höchstens",
           IF(COUNTIF(Dienstplan!AA$6:AA$55,$C394)&lt;=VLOOKUP($C394,Besetzung!$B$2:$I$51,$F$24,0),"","&gt;"&amp;VLOOKUP($C394,Besetzung!$B$2:$I$51,$F$24,0)&amp;" "&amp;$C394),
"sonst"))),
IF($D394="Genau",
           IF(COUNTIF(Dienstplan!AA$6:AA$55,$C394)=VLOOKUP($C394,Besetzung!$B$2:$I$51,AB$351+1,0),"","&lt;&gt;"&amp;VLOOKUP($C394,Besetzung!$B$2:$I$51,AB$351+1,0)&amp;" "&amp;$C394),
IF($D394="Mindestens",
           IF(COUNTIF(Dienstplan!AA$6:AA$55,$C394)&gt;=VLOOKUP($C394,Besetzung!$B$2:$I$51,AB$351+1,0),"","&lt;"&amp;VLOOKUP($C394,Besetzung!$B$2:$I$51,AB$351+1,0)&amp;" "&amp;$C394),
IF($D394="Höchstens",
           IF(COUNTIF(Dienstplan!AA$6:AA$55,$C394)&lt;=VLOOKUP($C394,Besetzung!$B$2:$I$51,AB$351+1,0),"","&gt;"&amp;VLOOKUP($C394,Besetzung!$B$2:$I$51,AB$351+1,0)&amp;" "&amp;$C394),
"sonst")))))</f>
        <v/>
      </c>
      <c r="AC394" s="37" t="str">
        <f>IF($C394="","",
IF(AC$352&lt;&gt;"",IF($D394="Genau",
           IF(COUNTIF(Dienstplan!AB$6:AB$55,$C394)=VLOOKUP($C394,Besetzung!$B$2:$I$51,$F$24,0),"","&lt;&gt;"&amp;VLOOKUP($C394,Besetzung!$B$2:$I$51,$F$24,0)&amp;" "&amp;$C394),
IF($D394="Mindestens",
           IF(COUNTIF(Dienstplan!AB$6:AB$55,$C394)&gt;=VLOOKUP($C394,Besetzung!$B$2:$I$51,$F$24,0),"","&lt;"&amp;VLOOKUP($C394,Besetzung!$B$2:$I$51,$F$24,0)&amp;" "&amp;$C394),
IF($D394="Höchstens",
           IF(COUNTIF(Dienstplan!AB$6:AB$55,$C394)&lt;=VLOOKUP($C394,Besetzung!$B$2:$I$51,$F$24,0),"","&gt;"&amp;VLOOKUP($C394,Besetzung!$B$2:$I$51,$F$24,0)&amp;" "&amp;$C394),
"sonst"))),
IF($D394="Genau",
           IF(COUNTIF(Dienstplan!AB$6:AB$55,$C394)=VLOOKUP($C394,Besetzung!$B$2:$I$51,AC$351+1,0),"","&lt;&gt;"&amp;VLOOKUP($C394,Besetzung!$B$2:$I$51,AC$351+1,0)&amp;" "&amp;$C394),
IF($D394="Mindestens",
           IF(COUNTIF(Dienstplan!AB$6:AB$55,$C394)&gt;=VLOOKUP($C394,Besetzung!$B$2:$I$51,AC$351+1,0),"","&lt;"&amp;VLOOKUP($C394,Besetzung!$B$2:$I$51,AC$351+1,0)&amp;" "&amp;$C394),
IF($D394="Höchstens",
           IF(COUNTIF(Dienstplan!AB$6:AB$55,$C394)&lt;=VLOOKUP($C394,Besetzung!$B$2:$I$51,AC$351+1,0),"","&gt;"&amp;VLOOKUP($C394,Besetzung!$B$2:$I$51,AC$351+1,0)&amp;" "&amp;$C394),
"sonst")))))</f>
        <v/>
      </c>
      <c r="AD394" s="37" t="str">
        <f>IF($C394="","",
IF(AD$352&lt;&gt;"",IF($D394="Genau",
           IF(COUNTIF(Dienstplan!AC$6:AC$55,$C394)=VLOOKUP($C394,Besetzung!$B$2:$I$51,$F$24,0),"","&lt;&gt;"&amp;VLOOKUP($C394,Besetzung!$B$2:$I$51,$F$24,0)&amp;" "&amp;$C394),
IF($D394="Mindestens",
           IF(COUNTIF(Dienstplan!AC$6:AC$55,$C394)&gt;=VLOOKUP($C394,Besetzung!$B$2:$I$51,$F$24,0),"","&lt;"&amp;VLOOKUP($C394,Besetzung!$B$2:$I$51,$F$24,0)&amp;" "&amp;$C394),
IF($D394="Höchstens",
           IF(COUNTIF(Dienstplan!AC$6:AC$55,$C394)&lt;=VLOOKUP($C394,Besetzung!$B$2:$I$51,$F$24,0),"","&gt;"&amp;VLOOKUP($C394,Besetzung!$B$2:$I$51,$F$24,0)&amp;" "&amp;$C394),
"sonst"))),
IF($D394="Genau",
           IF(COUNTIF(Dienstplan!AC$6:AC$55,$C394)=VLOOKUP($C394,Besetzung!$B$2:$I$51,AD$351+1,0),"","&lt;&gt;"&amp;VLOOKUP($C394,Besetzung!$B$2:$I$51,AD$351+1,0)&amp;" "&amp;$C394),
IF($D394="Mindestens",
           IF(COUNTIF(Dienstplan!AC$6:AC$55,$C394)&gt;=VLOOKUP($C394,Besetzung!$B$2:$I$51,AD$351+1,0),"","&lt;"&amp;VLOOKUP($C394,Besetzung!$B$2:$I$51,AD$351+1,0)&amp;" "&amp;$C394),
IF($D394="Höchstens",
           IF(COUNTIF(Dienstplan!AC$6:AC$55,$C394)&lt;=VLOOKUP($C394,Besetzung!$B$2:$I$51,AD$351+1,0),"","&gt;"&amp;VLOOKUP($C394,Besetzung!$B$2:$I$51,AD$351+1,0)&amp;" "&amp;$C394),
"sonst")))))</f>
        <v/>
      </c>
      <c r="AE394" s="37" t="str">
        <f>IF($C394="","",
IF(AE$352&lt;&gt;"",IF($D394="Genau",
           IF(COUNTIF(Dienstplan!AD$6:AD$55,$C394)=VLOOKUP($C394,Besetzung!$B$2:$I$51,$F$24,0),"","&lt;&gt;"&amp;VLOOKUP($C394,Besetzung!$B$2:$I$51,$F$24,0)&amp;" "&amp;$C394),
IF($D394="Mindestens",
           IF(COUNTIF(Dienstplan!AD$6:AD$55,$C394)&gt;=VLOOKUP($C394,Besetzung!$B$2:$I$51,$F$24,0),"","&lt;"&amp;VLOOKUP($C394,Besetzung!$B$2:$I$51,$F$24,0)&amp;" "&amp;$C394),
IF($D394="Höchstens",
           IF(COUNTIF(Dienstplan!AD$6:AD$55,$C394)&lt;=VLOOKUP($C394,Besetzung!$B$2:$I$51,$F$24,0),"","&gt;"&amp;VLOOKUP($C394,Besetzung!$B$2:$I$51,$F$24,0)&amp;" "&amp;$C394),
"sonst"))),
IF($D394="Genau",
           IF(COUNTIF(Dienstplan!AD$6:AD$55,$C394)=VLOOKUP($C394,Besetzung!$B$2:$I$51,AE$351+1,0),"","&lt;&gt;"&amp;VLOOKUP($C394,Besetzung!$B$2:$I$51,AE$351+1,0)&amp;" "&amp;$C394),
IF($D394="Mindestens",
           IF(COUNTIF(Dienstplan!AD$6:AD$55,$C394)&gt;=VLOOKUP($C394,Besetzung!$B$2:$I$51,AE$351+1,0),"","&lt;"&amp;VLOOKUP($C394,Besetzung!$B$2:$I$51,AE$351+1,0)&amp;" "&amp;$C394),
IF($D394="Höchstens",
           IF(COUNTIF(Dienstplan!AD$6:AD$55,$C394)&lt;=VLOOKUP($C394,Besetzung!$B$2:$I$51,AE$351+1,0),"","&gt;"&amp;VLOOKUP($C394,Besetzung!$B$2:$I$51,AE$351+1,0)&amp;" "&amp;$C394),
"sonst")))))</f>
        <v/>
      </c>
      <c r="AF394" s="37" t="str">
        <f>IF($C394="","",
IF(AF$352&lt;&gt;"",IF($D394="Genau",
           IF(COUNTIF(Dienstplan!AE$6:AE$55,$C394)=VLOOKUP($C394,Besetzung!$B$2:$I$51,$F$24,0),"","&lt;&gt;"&amp;VLOOKUP($C394,Besetzung!$B$2:$I$51,$F$24,0)&amp;" "&amp;$C394),
IF($D394="Mindestens",
           IF(COUNTIF(Dienstplan!AE$6:AE$55,$C394)&gt;=VLOOKUP($C394,Besetzung!$B$2:$I$51,$F$24,0),"","&lt;"&amp;VLOOKUP($C394,Besetzung!$B$2:$I$51,$F$24,0)&amp;" "&amp;$C394),
IF($D394="Höchstens",
           IF(COUNTIF(Dienstplan!AE$6:AE$55,$C394)&lt;=VLOOKUP($C394,Besetzung!$B$2:$I$51,$F$24,0),"","&gt;"&amp;VLOOKUP($C394,Besetzung!$B$2:$I$51,$F$24,0)&amp;" "&amp;$C394),
"sonst"))),
IF($D394="Genau",
           IF(COUNTIF(Dienstplan!AE$6:AE$55,$C394)=VLOOKUP($C394,Besetzung!$B$2:$I$51,AF$351+1,0),"","&lt;&gt;"&amp;VLOOKUP($C394,Besetzung!$B$2:$I$51,AF$351+1,0)&amp;" "&amp;$C394),
IF($D394="Mindestens",
           IF(COUNTIF(Dienstplan!AE$6:AE$55,$C394)&gt;=VLOOKUP($C394,Besetzung!$B$2:$I$51,AF$351+1,0),"","&lt;"&amp;VLOOKUP($C394,Besetzung!$B$2:$I$51,AF$351+1,0)&amp;" "&amp;$C394),
IF($D394="Höchstens",
           IF(COUNTIF(Dienstplan!AE$6:AE$55,$C394)&lt;=VLOOKUP($C394,Besetzung!$B$2:$I$51,AF$351+1,0),"","&gt;"&amp;VLOOKUP($C394,Besetzung!$B$2:$I$51,AF$351+1,0)&amp;" "&amp;$C394),
"sonst")))))</f>
        <v/>
      </c>
      <c r="AG394" s="37" t="str">
        <f>IF($C394="","",
IF(AG$352&lt;&gt;"",IF($D394="Genau",
           IF(COUNTIF(Dienstplan!AF$6:AF$55,$C394)=VLOOKUP($C394,Besetzung!$B$2:$I$51,$F$24,0),"","&lt;&gt;"&amp;VLOOKUP($C394,Besetzung!$B$2:$I$51,$F$24,0)&amp;" "&amp;$C394),
IF($D394="Mindestens",
           IF(COUNTIF(Dienstplan!AF$6:AF$55,$C394)&gt;=VLOOKUP($C394,Besetzung!$B$2:$I$51,$F$24,0),"","&lt;"&amp;VLOOKUP($C394,Besetzung!$B$2:$I$51,$F$24,0)&amp;" "&amp;$C394),
IF($D394="Höchstens",
           IF(COUNTIF(Dienstplan!AF$6:AF$55,$C394)&lt;=VLOOKUP($C394,Besetzung!$B$2:$I$51,$F$24,0),"","&gt;"&amp;VLOOKUP($C394,Besetzung!$B$2:$I$51,$F$24,0)&amp;" "&amp;$C394),
"sonst"))),
IF($D394="Genau",
           IF(COUNTIF(Dienstplan!AF$6:AF$55,$C394)=VLOOKUP($C394,Besetzung!$B$2:$I$51,AG$351+1,0),"","&lt;&gt;"&amp;VLOOKUP($C394,Besetzung!$B$2:$I$51,AG$351+1,0)&amp;" "&amp;$C394),
IF($D394="Mindestens",
           IF(COUNTIF(Dienstplan!AF$6:AF$55,$C394)&gt;=VLOOKUP($C394,Besetzung!$B$2:$I$51,AG$351+1,0),"","&lt;"&amp;VLOOKUP($C394,Besetzung!$B$2:$I$51,AG$351+1,0)&amp;" "&amp;$C394),
IF($D394="Höchstens",
           IF(COUNTIF(Dienstplan!AF$6:AF$55,$C394)&lt;=VLOOKUP($C394,Besetzung!$B$2:$I$51,AG$351+1,0),"","&gt;"&amp;VLOOKUP($C394,Besetzung!$B$2:$I$51,AG$351+1,0)&amp;" "&amp;$C394),
"sonst")))))</f>
        <v/>
      </c>
      <c r="AH394" s="37" t="str">
        <f>IF($C394="","",
IF(AH$352&lt;&gt;"",IF($D394="Genau",
           IF(COUNTIF(Dienstplan!AG$6:AG$55,$C394)=VLOOKUP($C394,Besetzung!$B$2:$I$51,$F$24,0),"","&lt;&gt;"&amp;VLOOKUP($C394,Besetzung!$B$2:$I$51,$F$24,0)&amp;" "&amp;$C394),
IF($D394="Mindestens",
           IF(COUNTIF(Dienstplan!AG$6:AG$55,$C394)&gt;=VLOOKUP($C394,Besetzung!$B$2:$I$51,$F$24,0),"","&lt;"&amp;VLOOKUP($C394,Besetzung!$B$2:$I$51,$F$24,0)&amp;" "&amp;$C394),
IF($D394="Höchstens",
           IF(COUNTIF(Dienstplan!AG$6:AG$55,$C394)&lt;=VLOOKUP($C394,Besetzung!$B$2:$I$51,$F$24,0),"","&gt;"&amp;VLOOKUP($C394,Besetzung!$B$2:$I$51,$F$24,0)&amp;" "&amp;$C394),
"sonst"))),
IF($D394="Genau",
           IF(COUNTIF(Dienstplan!AG$6:AG$55,$C394)=VLOOKUP($C394,Besetzung!$B$2:$I$51,AH$351+1,0),"","&lt;&gt;"&amp;VLOOKUP($C394,Besetzung!$B$2:$I$51,AH$351+1,0)&amp;" "&amp;$C394),
IF($D394="Mindestens",
           IF(COUNTIF(Dienstplan!AG$6:AG$55,$C394)&gt;=VLOOKUP($C394,Besetzung!$B$2:$I$51,AH$351+1,0),"","&lt;"&amp;VLOOKUP($C394,Besetzung!$B$2:$I$51,AH$351+1,0)&amp;" "&amp;$C394),
IF($D394="Höchstens",
           IF(COUNTIF(Dienstplan!AG$6:AG$55,$C394)&lt;=VLOOKUP($C394,Besetzung!$B$2:$I$51,AH$351+1,0),"","&gt;"&amp;VLOOKUP($C394,Besetzung!$B$2:$I$51,AH$351+1,0)&amp;" "&amp;$C394),
"sonst")))))</f>
        <v/>
      </c>
      <c r="AI394" s="37" t="str">
        <f>IF($C394="","",
IF(AI$352&lt;&gt;"",IF($D394="Genau",
           IF(COUNTIF(Dienstplan!AH$6:AH$55,$C394)=VLOOKUP($C394,Besetzung!$B$2:$I$51,$F$24,0),"","&lt;&gt;"&amp;VLOOKUP($C394,Besetzung!$B$2:$I$51,$F$24,0)&amp;" "&amp;$C394),
IF($D394="Mindestens",
           IF(COUNTIF(Dienstplan!AH$6:AH$55,$C394)&gt;=VLOOKUP($C394,Besetzung!$B$2:$I$51,$F$24,0),"","&lt;"&amp;VLOOKUP($C394,Besetzung!$B$2:$I$51,$F$24,0)&amp;" "&amp;$C394),
IF($D394="Höchstens",
           IF(COUNTIF(Dienstplan!AH$6:AH$55,$C394)&lt;=VLOOKUP($C394,Besetzung!$B$2:$I$51,$F$24,0),"","&gt;"&amp;VLOOKUP($C394,Besetzung!$B$2:$I$51,$F$24,0)&amp;" "&amp;$C394),
"sonst"))),
IF($D394="Genau",
           IF(COUNTIF(Dienstplan!AH$6:AH$55,$C394)=VLOOKUP($C394,Besetzung!$B$2:$I$51,AI$351+1,0),"","&lt;&gt;"&amp;VLOOKUP($C394,Besetzung!$B$2:$I$51,AI$351+1,0)&amp;" "&amp;$C394),
IF($D394="Mindestens",
           IF(COUNTIF(Dienstplan!AH$6:AH$55,$C394)&gt;=VLOOKUP($C394,Besetzung!$B$2:$I$51,AI$351+1,0),"","&lt;"&amp;VLOOKUP($C394,Besetzung!$B$2:$I$51,AI$351+1,0)&amp;" "&amp;$C394),
IF($D394="Höchstens",
           IF(COUNTIF(Dienstplan!AH$6:AH$55,$C394)&lt;=VLOOKUP($C394,Besetzung!$B$2:$I$51,AI$351+1,0),"","&gt;"&amp;VLOOKUP($C394,Besetzung!$B$2:$I$51,AI$351+1,0)&amp;" "&amp;$C394),
"sonst")))))</f>
        <v/>
      </c>
      <c r="AJ394" s="37" t="str">
        <f>IF($C394="","",
IF(AJ$352&lt;&gt;"",IF($D394="Genau",
           IF(COUNTIF(Dienstplan!AI$6:AI$55,$C394)=VLOOKUP($C394,Besetzung!$B$2:$I$51,$F$24,0),"","&lt;&gt;"&amp;VLOOKUP($C394,Besetzung!$B$2:$I$51,$F$24,0)&amp;" "&amp;$C394),
IF($D394="Mindestens",
           IF(COUNTIF(Dienstplan!AI$6:AI$55,$C394)&gt;=VLOOKUP($C394,Besetzung!$B$2:$I$51,$F$24,0),"","&lt;"&amp;VLOOKUP($C394,Besetzung!$B$2:$I$51,$F$24,0)&amp;" "&amp;$C394),
IF($D394="Höchstens",
           IF(COUNTIF(Dienstplan!AI$6:AI$55,$C394)&lt;=VLOOKUP($C394,Besetzung!$B$2:$I$51,$F$24,0),"","&gt;"&amp;VLOOKUP($C394,Besetzung!$B$2:$I$51,$F$24,0)&amp;" "&amp;$C394),
"sonst"))),
IF($D394="Genau",
           IF(COUNTIF(Dienstplan!AI$6:AI$55,$C394)=VLOOKUP($C394,Besetzung!$B$2:$I$51,AJ$351+1,0),"","&lt;&gt;"&amp;VLOOKUP($C394,Besetzung!$B$2:$I$51,AJ$351+1,0)&amp;" "&amp;$C394),
IF($D394="Mindestens",
           IF(COUNTIF(Dienstplan!AI$6:AI$55,$C394)&gt;=VLOOKUP($C394,Besetzung!$B$2:$I$51,AJ$351+1,0),"","&lt;"&amp;VLOOKUP($C394,Besetzung!$B$2:$I$51,AJ$351+1,0)&amp;" "&amp;$C394),
IF($D394="Höchstens",
           IF(COUNTIF(Dienstplan!AI$6:AI$55,$C394)&lt;=VLOOKUP($C394,Besetzung!$B$2:$I$51,AJ$351+1,0),"","&gt;"&amp;VLOOKUP($C394,Besetzung!$B$2:$I$51,AJ$351+1,0)&amp;" "&amp;$C394),
"sonst")))))</f>
        <v/>
      </c>
      <c r="AK394" s="32" t="str">
        <f>IF($C394="","",
IF(AK$352&lt;&gt;"",IF($D394="Genau",
           IF(COUNTIF(Dienstplan!AJ$6:AJ$55,$C394)=VLOOKUP($C394,Besetzung!$B$2:$I$51,$F$24,0),"","&lt;&gt;"&amp;VLOOKUP($C394,Besetzung!$B$2:$I$51,$F$24,0)&amp;" "&amp;$C394),
IF($D394="Mindestens",
           IF(COUNTIF(Dienstplan!AJ$6:AJ$55,$C394)&gt;=VLOOKUP($C394,Besetzung!$B$2:$I$51,$F$24,0),"","&lt;"&amp;VLOOKUP($C394,Besetzung!$B$2:$I$51,$F$24,0)&amp;" "&amp;$C394),
IF($D394="Höchstens",
           IF(COUNTIF(Dienstplan!AJ$6:AJ$55,$C394)&lt;=VLOOKUP($C394,Besetzung!$B$2:$I$51,$F$24,0),"","&gt;"&amp;VLOOKUP($C394,Besetzung!$B$2:$I$51,$F$24,0)&amp;" "&amp;$C394),
"sonst"))),
IF($D394="Genau",
           IF(COUNTIF(Dienstplan!AJ$6:AJ$55,$C394)=VLOOKUP($C394,Besetzung!$B$2:$I$51,AK$351+1,0),"","&lt;&gt;"&amp;VLOOKUP($C394,Besetzung!$B$2:$I$51,AK$351+1,0)&amp;" "&amp;$C394),
IF($D394="Mindestens",
           IF(COUNTIF(Dienstplan!AJ$6:AJ$55,$C394)&gt;=VLOOKUP($C394,Besetzung!$B$2:$I$51,AK$351+1,0),"","&lt;"&amp;VLOOKUP($C394,Besetzung!$B$2:$I$51,AK$351+1,0)&amp;" "&amp;$C394),
IF($D394="Höchstens",
           IF(COUNTIF(Dienstplan!AJ$6:AJ$55,$C394)&lt;=VLOOKUP($C394,Besetzung!$B$2:$I$51,AK$351+1,0),"","&gt;"&amp;VLOOKUP($C394,Besetzung!$B$2:$I$51,AK$351+1,0)&amp;" "&amp;$C394),
"sonst")))))</f>
        <v/>
      </c>
    </row>
    <row r="395" spans="1:37" x14ac:dyDescent="0.25">
      <c r="A395" s="82" t="str">
        <f>IF(Feiertage!D245&lt;&gt;"",Feiertage!B245,"")</f>
        <v/>
      </c>
      <c r="C395" s="31" t="str">
        <f>Besetzung!B43</f>
        <v/>
      </c>
      <c r="D395">
        <f>Besetzung!J43</f>
        <v>0</v>
      </c>
      <c r="G395" s="31" t="str">
        <f>IF($C395="","",
IF(G$352&lt;&gt;"",IF($D395="Genau",
           IF(COUNTIF(Dienstplan!F$6:F$55,$C395)=VLOOKUP($C395,Besetzung!$B$2:$I$51,$F$24,0),"","&lt;&gt;"&amp;VLOOKUP($C395,Besetzung!$B$2:$I$51,$F$24,0)&amp;" "&amp;$C395),
IF($D395="Mindestens",
           IF(COUNTIF(Dienstplan!F$6:F$55,$C395)&gt;=VLOOKUP($C395,Besetzung!$B$2:$I$51,$F$24,0),"","&lt;"&amp;VLOOKUP($C395,Besetzung!$B$2:$I$51,$F$24,0)&amp;" "&amp;$C395),
IF($D395="Höchstens",
           IF(COUNTIF(Dienstplan!F$6:F$55,$C395)&lt;=VLOOKUP($C395,Besetzung!$B$2:$I$51,$F$24,0),"","&gt;"&amp;VLOOKUP($C395,Besetzung!$B$2:$I$51,$F$24,0)&amp;" "&amp;$C395),
"sonst"))),
IF($D395="Genau",
           IF(COUNTIF(Dienstplan!F$6:F$55,$C395)=VLOOKUP($C395,Besetzung!$B$2:$I$51,G$351+1,0),"","&lt;&gt;"&amp;VLOOKUP($C395,Besetzung!$B$2:$I$51,G$351+1,0)&amp;" "&amp;$C395),
IF($D395="Mindestens",
           IF(COUNTIF(Dienstplan!F$6:F$55,$C395)&gt;=VLOOKUP($C395,Besetzung!$B$2:$I$51,G$351+1,0),"","&lt;"&amp;VLOOKUP($C395,Besetzung!$B$2:$I$51,G$351+1,0)&amp;" "&amp;$C395),
IF($D395="Höchstens",
           IF(COUNTIF(Dienstplan!F$6:F$55,$C395)&lt;=VLOOKUP($C395,Besetzung!$B$2:$I$51,G$351+1,0),"","&gt;"&amp;VLOOKUP($C395,Besetzung!$B$2:$I$51,G$351+1,0)&amp;" "&amp;$C395),
"sonst")))))</f>
        <v/>
      </c>
      <c r="H395" s="37" t="str">
        <f>IF($C395="","",
IF(H$352&lt;&gt;"",IF($D395="Genau",
           IF(COUNTIF(Dienstplan!G$6:G$55,$C395)=VLOOKUP($C395,Besetzung!$B$2:$I$51,$F$24,0),"","&lt;&gt;"&amp;VLOOKUP($C395,Besetzung!$B$2:$I$51,$F$24,0)&amp;" "&amp;$C395),
IF($D395="Mindestens",
           IF(COUNTIF(Dienstplan!G$6:G$55,$C395)&gt;=VLOOKUP($C395,Besetzung!$B$2:$I$51,$F$24,0),"","&lt;"&amp;VLOOKUP($C395,Besetzung!$B$2:$I$51,$F$24,0)&amp;" "&amp;$C395),
IF($D395="Höchstens",
           IF(COUNTIF(Dienstplan!G$6:G$55,$C395)&lt;=VLOOKUP($C395,Besetzung!$B$2:$I$51,$F$24,0),"","&gt;"&amp;VLOOKUP($C395,Besetzung!$B$2:$I$51,$F$24,0)&amp;" "&amp;$C395),
"sonst"))),
IF($D395="Genau",
           IF(COUNTIF(Dienstplan!G$6:G$55,$C395)=VLOOKUP($C395,Besetzung!$B$2:$I$51,H$351+1,0),"","&lt;&gt;"&amp;VLOOKUP($C395,Besetzung!$B$2:$I$51,H$351+1,0)&amp;" "&amp;$C395),
IF($D395="Mindestens",
           IF(COUNTIF(Dienstplan!G$6:G$55,$C395)&gt;=VLOOKUP($C395,Besetzung!$B$2:$I$51,H$351+1,0),"","&lt;"&amp;VLOOKUP($C395,Besetzung!$B$2:$I$51,H$351+1,0)&amp;" "&amp;$C395),
IF($D395="Höchstens",
           IF(COUNTIF(Dienstplan!G$6:G$55,$C395)&lt;=VLOOKUP($C395,Besetzung!$B$2:$I$51,H$351+1,0),"","&gt;"&amp;VLOOKUP($C395,Besetzung!$B$2:$I$51,H$351+1,0)&amp;" "&amp;$C395),
"sonst")))))</f>
        <v/>
      </c>
      <c r="I395" s="37" t="str">
        <f>IF($C395="","",
IF(I$352&lt;&gt;"",IF($D395="Genau",
           IF(COUNTIF(Dienstplan!H$6:H$55,$C395)=VLOOKUP($C395,Besetzung!$B$2:$I$51,$F$24,0),"","&lt;&gt;"&amp;VLOOKUP($C395,Besetzung!$B$2:$I$51,$F$24,0)&amp;" "&amp;$C395),
IF($D395="Mindestens",
           IF(COUNTIF(Dienstplan!H$6:H$55,$C395)&gt;=VLOOKUP($C395,Besetzung!$B$2:$I$51,$F$24,0),"","&lt;"&amp;VLOOKUP($C395,Besetzung!$B$2:$I$51,$F$24,0)&amp;" "&amp;$C395),
IF($D395="Höchstens",
           IF(COUNTIF(Dienstplan!H$6:H$55,$C395)&lt;=VLOOKUP($C395,Besetzung!$B$2:$I$51,$F$24,0),"","&gt;"&amp;VLOOKUP($C395,Besetzung!$B$2:$I$51,$F$24,0)&amp;" "&amp;$C395),
"sonst"))),
IF($D395="Genau",
           IF(COUNTIF(Dienstplan!H$6:H$55,$C395)=VLOOKUP($C395,Besetzung!$B$2:$I$51,I$351+1,0),"","&lt;&gt;"&amp;VLOOKUP($C395,Besetzung!$B$2:$I$51,I$351+1,0)&amp;" "&amp;$C395),
IF($D395="Mindestens",
           IF(COUNTIF(Dienstplan!H$6:H$55,$C395)&gt;=VLOOKUP($C395,Besetzung!$B$2:$I$51,I$351+1,0),"","&lt;"&amp;VLOOKUP($C395,Besetzung!$B$2:$I$51,I$351+1,0)&amp;" "&amp;$C395),
IF($D395="Höchstens",
           IF(COUNTIF(Dienstplan!H$6:H$55,$C395)&lt;=VLOOKUP($C395,Besetzung!$B$2:$I$51,I$351+1,0),"","&gt;"&amp;VLOOKUP($C395,Besetzung!$B$2:$I$51,I$351+1,0)&amp;" "&amp;$C395),
"sonst")))))</f>
        <v/>
      </c>
      <c r="J395" s="37" t="str">
        <f>IF($C395="","",
IF(J$352&lt;&gt;"",IF($D395="Genau",
           IF(COUNTIF(Dienstplan!I$6:I$55,$C395)=VLOOKUP($C395,Besetzung!$B$2:$I$51,$F$24,0),"","&lt;&gt;"&amp;VLOOKUP($C395,Besetzung!$B$2:$I$51,$F$24,0)&amp;" "&amp;$C395),
IF($D395="Mindestens",
           IF(COUNTIF(Dienstplan!I$6:I$55,$C395)&gt;=VLOOKUP($C395,Besetzung!$B$2:$I$51,$F$24,0),"","&lt;"&amp;VLOOKUP($C395,Besetzung!$B$2:$I$51,$F$24,0)&amp;" "&amp;$C395),
IF($D395="Höchstens",
           IF(COUNTIF(Dienstplan!I$6:I$55,$C395)&lt;=VLOOKUP($C395,Besetzung!$B$2:$I$51,$F$24,0),"","&gt;"&amp;VLOOKUP($C395,Besetzung!$B$2:$I$51,$F$24,0)&amp;" "&amp;$C395),
"sonst"))),
IF($D395="Genau",
           IF(COUNTIF(Dienstplan!I$6:I$55,$C395)=VLOOKUP($C395,Besetzung!$B$2:$I$51,J$351+1,0),"","&lt;&gt;"&amp;VLOOKUP($C395,Besetzung!$B$2:$I$51,J$351+1,0)&amp;" "&amp;$C395),
IF($D395="Mindestens",
           IF(COUNTIF(Dienstplan!I$6:I$55,$C395)&gt;=VLOOKUP($C395,Besetzung!$B$2:$I$51,J$351+1,0),"","&lt;"&amp;VLOOKUP($C395,Besetzung!$B$2:$I$51,J$351+1,0)&amp;" "&amp;$C395),
IF($D395="Höchstens",
           IF(COUNTIF(Dienstplan!I$6:I$55,$C395)&lt;=VLOOKUP($C395,Besetzung!$B$2:$I$51,J$351+1,0),"","&gt;"&amp;VLOOKUP($C395,Besetzung!$B$2:$I$51,J$351+1,0)&amp;" "&amp;$C395),
"sonst")))))</f>
        <v/>
      </c>
      <c r="K395" s="37" t="str">
        <f>IF($C395="","",
IF(K$352&lt;&gt;"",IF($D395="Genau",
           IF(COUNTIF(Dienstplan!J$6:J$55,$C395)=VLOOKUP($C395,Besetzung!$B$2:$I$51,$F$24,0),"","&lt;&gt;"&amp;VLOOKUP($C395,Besetzung!$B$2:$I$51,$F$24,0)&amp;" "&amp;$C395),
IF($D395="Mindestens",
           IF(COUNTIF(Dienstplan!J$6:J$55,$C395)&gt;=VLOOKUP($C395,Besetzung!$B$2:$I$51,$F$24,0),"","&lt;"&amp;VLOOKUP($C395,Besetzung!$B$2:$I$51,$F$24,0)&amp;" "&amp;$C395),
IF($D395="Höchstens",
           IF(COUNTIF(Dienstplan!J$6:J$55,$C395)&lt;=VLOOKUP($C395,Besetzung!$B$2:$I$51,$F$24,0),"","&gt;"&amp;VLOOKUP($C395,Besetzung!$B$2:$I$51,$F$24,0)&amp;" "&amp;$C395),
"sonst"))),
IF($D395="Genau",
           IF(COUNTIF(Dienstplan!J$6:J$55,$C395)=VLOOKUP($C395,Besetzung!$B$2:$I$51,K$351+1,0),"","&lt;&gt;"&amp;VLOOKUP($C395,Besetzung!$B$2:$I$51,K$351+1,0)&amp;" "&amp;$C395),
IF($D395="Mindestens",
           IF(COUNTIF(Dienstplan!J$6:J$55,$C395)&gt;=VLOOKUP($C395,Besetzung!$B$2:$I$51,K$351+1,0),"","&lt;"&amp;VLOOKUP($C395,Besetzung!$B$2:$I$51,K$351+1,0)&amp;" "&amp;$C395),
IF($D395="Höchstens",
           IF(COUNTIF(Dienstplan!J$6:J$55,$C395)&lt;=VLOOKUP($C395,Besetzung!$B$2:$I$51,K$351+1,0),"","&gt;"&amp;VLOOKUP($C395,Besetzung!$B$2:$I$51,K$351+1,0)&amp;" "&amp;$C395),
"sonst")))))</f>
        <v/>
      </c>
      <c r="L395" s="37" t="str">
        <f>IF($C395="","",
IF(L$352&lt;&gt;"",IF($D395="Genau",
           IF(COUNTIF(Dienstplan!K$6:K$55,$C395)=VLOOKUP($C395,Besetzung!$B$2:$I$51,$F$24,0),"","&lt;&gt;"&amp;VLOOKUP($C395,Besetzung!$B$2:$I$51,$F$24,0)&amp;" "&amp;$C395),
IF($D395="Mindestens",
           IF(COUNTIF(Dienstplan!K$6:K$55,$C395)&gt;=VLOOKUP($C395,Besetzung!$B$2:$I$51,$F$24,0),"","&lt;"&amp;VLOOKUP($C395,Besetzung!$B$2:$I$51,$F$24,0)&amp;" "&amp;$C395),
IF($D395="Höchstens",
           IF(COUNTIF(Dienstplan!K$6:K$55,$C395)&lt;=VLOOKUP($C395,Besetzung!$B$2:$I$51,$F$24,0),"","&gt;"&amp;VLOOKUP($C395,Besetzung!$B$2:$I$51,$F$24,0)&amp;" "&amp;$C395),
"sonst"))),
IF($D395="Genau",
           IF(COUNTIF(Dienstplan!K$6:K$55,$C395)=VLOOKUP($C395,Besetzung!$B$2:$I$51,L$351+1,0),"","&lt;&gt;"&amp;VLOOKUP($C395,Besetzung!$B$2:$I$51,L$351+1,0)&amp;" "&amp;$C395),
IF($D395="Mindestens",
           IF(COUNTIF(Dienstplan!K$6:K$55,$C395)&gt;=VLOOKUP($C395,Besetzung!$B$2:$I$51,L$351+1,0),"","&lt;"&amp;VLOOKUP($C395,Besetzung!$B$2:$I$51,L$351+1,0)&amp;" "&amp;$C395),
IF($D395="Höchstens",
           IF(COUNTIF(Dienstplan!K$6:K$55,$C395)&lt;=VLOOKUP($C395,Besetzung!$B$2:$I$51,L$351+1,0),"","&gt;"&amp;VLOOKUP($C395,Besetzung!$B$2:$I$51,L$351+1,0)&amp;" "&amp;$C395),
"sonst")))))</f>
        <v/>
      </c>
      <c r="M395" s="37" t="str">
        <f>IF($C395="","",
IF(M$352&lt;&gt;"",IF($D395="Genau",
           IF(COUNTIF(Dienstplan!L$6:L$55,$C395)=VLOOKUP($C395,Besetzung!$B$2:$I$51,$F$24,0),"","&lt;&gt;"&amp;VLOOKUP($C395,Besetzung!$B$2:$I$51,$F$24,0)&amp;" "&amp;$C395),
IF($D395="Mindestens",
           IF(COUNTIF(Dienstplan!L$6:L$55,$C395)&gt;=VLOOKUP($C395,Besetzung!$B$2:$I$51,$F$24,0),"","&lt;"&amp;VLOOKUP($C395,Besetzung!$B$2:$I$51,$F$24,0)&amp;" "&amp;$C395),
IF($D395="Höchstens",
           IF(COUNTIF(Dienstplan!L$6:L$55,$C395)&lt;=VLOOKUP($C395,Besetzung!$B$2:$I$51,$F$24,0),"","&gt;"&amp;VLOOKUP($C395,Besetzung!$B$2:$I$51,$F$24,0)&amp;" "&amp;$C395),
"sonst"))),
IF($D395="Genau",
           IF(COUNTIF(Dienstplan!L$6:L$55,$C395)=VLOOKUP($C395,Besetzung!$B$2:$I$51,M$351+1,0),"","&lt;&gt;"&amp;VLOOKUP($C395,Besetzung!$B$2:$I$51,M$351+1,0)&amp;" "&amp;$C395),
IF($D395="Mindestens",
           IF(COUNTIF(Dienstplan!L$6:L$55,$C395)&gt;=VLOOKUP($C395,Besetzung!$B$2:$I$51,M$351+1,0),"","&lt;"&amp;VLOOKUP($C395,Besetzung!$B$2:$I$51,M$351+1,0)&amp;" "&amp;$C395),
IF($D395="Höchstens",
           IF(COUNTIF(Dienstplan!L$6:L$55,$C395)&lt;=VLOOKUP($C395,Besetzung!$B$2:$I$51,M$351+1,0),"","&gt;"&amp;VLOOKUP($C395,Besetzung!$B$2:$I$51,M$351+1,0)&amp;" "&amp;$C395),
"sonst")))))</f>
        <v/>
      </c>
      <c r="N395" s="37" t="str">
        <f>IF($C395="","",
IF(N$352&lt;&gt;"",IF($D395="Genau",
           IF(COUNTIF(Dienstplan!M$6:M$55,$C395)=VLOOKUP($C395,Besetzung!$B$2:$I$51,$F$24,0),"","&lt;&gt;"&amp;VLOOKUP($C395,Besetzung!$B$2:$I$51,$F$24,0)&amp;" "&amp;$C395),
IF($D395="Mindestens",
           IF(COUNTIF(Dienstplan!M$6:M$55,$C395)&gt;=VLOOKUP($C395,Besetzung!$B$2:$I$51,$F$24,0),"","&lt;"&amp;VLOOKUP($C395,Besetzung!$B$2:$I$51,$F$24,0)&amp;" "&amp;$C395),
IF($D395="Höchstens",
           IF(COUNTIF(Dienstplan!M$6:M$55,$C395)&lt;=VLOOKUP($C395,Besetzung!$B$2:$I$51,$F$24,0),"","&gt;"&amp;VLOOKUP($C395,Besetzung!$B$2:$I$51,$F$24,0)&amp;" "&amp;$C395),
"sonst"))),
IF($D395="Genau",
           IF(COUNTIF(Dienstplan!M$6:M$55,$C395)=VLOOKUP($C395,Besetzung!$B$2:$I$51,N$351+1,0),"","&lt;&gt;"&amp;VLOOKUP($C395,Besetzung!$B$2:$I$51,N$351+1,0)&amp;" "&amp;$C395),
IF($D395="Mindestens",
           IF(COUNTIF(Dienstplan!M$6:M$55,$C395)&gt;=VLOOKUP($C395,Besetzung!$B$2:$I$51,N$351+1,0),"","&lt;"&amp;VLOOKUP($C395,Besetzung!$B$2:$I$51,N$351+1,0)&amp;" "&amp;$C395),
IF($D395="Höchstens",
           IF(COUNTIF(Dienstplan!M$6:M$55,$C395)&lt;=VLOOKUP($C395,Besetzung!$B$2:$I$51,N$351+1,0),"","&gt;"&amp;VLOOKUP($C395,Besetzung!$B$2:$I$51,N$351+1,0)&amp;" "&amp;$C395),
"sonst")))))</f>
        <v/>
      </c>
      <c r="O395" s="37" t="str">
        <f>IF($C395="","",
IF(O$352&lt;&gt;"",IF($D395="Genau",
           IF(COUNTIF(Dienstplan!N$6:N$55,$C395)=VLOOKUP($C395,Besetzung!$B$2:$I$51,$F$24,0),"","&lt;&gt;"&amp;VLOOKUP($C395,Besetzung!$B$2:$I$51,$F$24,0)&amp;" "&amp;$C395),
IF($D395="Mindestens",
           IF(COUNTIF(Dienstplan!N$6:N$55,$C395)&gt;=VLOOKUP($C395,Besetzung!$B$2:$I$51,$F$24,0),"","&lt;"&amp;VLOOKUP($C395,Besetzung!$B$2:$I$51,$F$24,0)&amp;" "&amp;$C395),
IF($D395="Höchstens",
           IF(COUNTIF(Dienstplan!N$6:N$55,$C395)&lt;=VLOOKUP($C395,Besetzung!$B$2:$I$51,$F$24,0),"","&gt;"&amp;VLOOKUP($C395,Besetzung!$B$2:$I$51,$F$24,0)&amp;" "&amp;$C395),
"sonst"))),
IF($D395="Genau",
           IF(COUNTIF(Dienstplan!N$6:N$55,$C395)=VLOOKUP($C395,Besetzung!$B$2:$I$51,O$351+1,0),"","&lt;&gt;"&amp;VLOOKUP($C395,Besetzung!$B$2:$I$51,O$351+1,0)&amp;" "&amp;$C395),
IF($D395="Mindestens",
           IF(COUNTIF(Dienstplan!N$6:N$55,$C395)&gt;=VLOOKUP($C395,Besetzung!$B$2:$I$51,O$351+1,0),"","&lt;"&amp;VLOOKUP($C395,Besetzung!$B$2:$I$51,O$351+1,0)&amp;" "&amp;$C395),
IF($D395="Höchstens",
           IF(COUNTIF(Dienstplan!N$6:N$55,$C395)&lt;=VLOOKUP($C395,Besetzung!$B$2:$I$51,O$351+1,0),"","&gt;"&amp;VLOOKUP($C395,Besetzung!$B$2:$I$51,O$351+1,0)&amp;" "&amp;$C395),
"sonst")))))</f>
        <v/>
      </c>
      <c r="P395" s="37" t="str">
        <f>IF($C395="","",
IF(P$352&lt;&gt;"",IF($D395="Genau",
           IF(COUNTIF(Dienstplan!O$6:O$55,$C395)=VLOOKUP($C395,Besetzung!$B$2:$I$51,$F$24,0),"","&lt;&gt;"&amp;VLOOKUP($C395,Besetzung!$B$2:$I$51,$F$24,0)&amp;" "&amp;$C395),
IF($D395="Mindestens",
           IF(COUNTIF(Dienstplan!O$6:O$55,$C395)&gt;=VLOOKUP($C395,Besetzung!$B$2:$I$51,$F$24,0),"","&lt;"&amp;VLOOKUP($C395,Besetzung!$B$2:$I$51,$F$24,0)&amp;" "&amp;$C395),
IF($D395="Höchstens",
           IF(COUNTIF(Dienstplan!O$6:O$55,$C395)&lt;=VLOOKUP($C395,Besetzung!$B$2:$I$51,$F$24,0),"","&gt;"&amp;VLOOKUP($C395,Besetzung!$B$2:$I$51,$F$24,0)&amp;" "&amp;$C395),
"sonst"))),
IF($D395="Genau",
           IF(COUNTIF(Dienstplan!O$6:O$55,$C395)=VLOOKUP($C395,Besetzung!$B$2:$I$51,P$351+1,0),"","&lt;&gt;"&amp;VLOOKUP($C395,Besetzung!$B$2:$I$51,P$351+1,0)&amp;" "&amp;$C395),
IF($D395="Mindestens",
           IF(COUNTIF(Dienstplan!O$6:O$55,$C395)&gt;=VLOOKUP($C395,Besetzung!$B$2:$I$51,P$351+1,0),"","&lt;"&amp;VLOOKUP($C395,Besetzung!$B$2:$I$51,P$351+1,0)&amp;" "&amp;$C395),
IF($D395="Höchstens",
           IF(COUNTIF(Dienstplan!O$6:O$55,$C395)&lt;=VLOOKUP($C395,Besetzung!$B$2:$I$51,P$351+1,0),"","&gt;"&amp;VLOOKUP($C395,Besetzung!$B$2:$I$51,P$351+1,0)&amp;" "&amp;$C395),
"sonst")))))</f>
        <v/>
      </c>
      <c r="Q395" s="37" t="str">
        <f>IF($C395="","",
IF(Q$352&lt;&gt;"",IF($D395="Genau",
           IF(COUNTIF(Dienstplan!P$6:P$55,$C395)=VLOOKUP($C395,Besetzung!$B$2:$I$51,$F$24,0),"","&lt;&gt;"&amp;VLOOKUP($C395,Besetzung!$B$2:$I$51,$F$24,0)&amp;" "&amp;$C395),
IF($D395="Mindestens",
           IF(COUNTIF(Dienstplan!P$6:P$55,$C395)&gt;=VLOOKUP($C395,Besetzung!$B$2:$I$51,$F$24,0),"","&lt;"&amp;VLOOKUP($C395,Besetzung!$B$2:$I$51,$F$24,0)&amp;" "&amp;$C395),
IF($D395="Höchstens",
           IF(COUNTIF(Dienstplan!P$6:P$55,$C395)&lt;=VLOOKUP($C395,Besetzung!$B$2:$I$51,$F$24,0),"","&gt;"&amp;VLOOKUP($C395,Besetzung!$B$2:$I$51,$F$24,0)&amp;" "&amp;$C395),
"sonst"))),
IF($D395="Genau",
           IF(COUNTIF(Dienstplan!P$6:P$55,$C395)=VLOOKUP($C395,Besetzung!$B$2:$I$51,Q$351+1,0),"","&lt;&gt;"&amp;VLOOKUP($C395,Besetzung!$B$2:$I$51,Q$351+1,0)&amp;" "&amp;$C395),
IF($D395="Mindestens",
           IF(COUNTIF(Dienstplan!P$6:P$55,$C395)&gt;=VLOOKUP($C395,Besetzung!$B$2:$I$51,Q$351+1,0),"","&lt;"&amp;VLOOKUP($C395,Besetzung!$B$2:$I$51,Q$351+1,0)&amp;" "&amp;$C395),
IF($D395="Höchstens",
           IF(COUNTIF(Dienstplan!P$6:P$55,$C395)&lt;=VLOOKUP($C395,Besetzung!$B$2:$I$51,Q$351+1,0),"","&gt;"&amp;VLOOKUP($C395,Besetzung!$B$2:$I$51,Q$351+1,0)&amp;" "&amp;$C395),
"sonst")))))</f>
        <v/>
      </c>
      <c r="R395" s="37" t="str">
        <f>IF($C395="","",
IF(R$352&lt;&gt;"",IF($D395="Genau",
           IF(COUNTIF(Dienstplan!Q$6:Q$55,$C395)=VLOOKUP($C395,Besetzung!$B$2:$I$51,$F$24,0),"","&lt;&gt;"&amp;VLOOKUP($C395,Besetzung!$B$2:$I$51,$F$24,0)&amp;" "&amp;$C395),
IF($D395="Mindestens",
           IF(COUNTIF(Dienstplan!Q$6:Q$55,$C395)&gt;=VLOOKUP($C395,Besetzung!$B$2:$I$51,$F$24,0),"","&lt;"&amp;VLOOKUP($C395,Besetzung!$B$2:$I$51,$F$24,0)&amp;" "&amp;$C395),
IF($D395="Höchstens",
           IF(COUNTIF(Dienstplan!Q$6:Q$55,$C395)&lt;=VLOOKUP($C395,Besetzung!$B$2:$I$51,$F$24,0),"","&gt;"&amp;VLOOKUP($C395,Besetzung!$B$2:$I$51,$F$24,0)&amp;" "&amp;$C395),
"sonst"))),
IF($D395="Genau",
           IF(COUNTIF(Dienstplan!Q$6:Q$55,$C395)=VLOOKUP($C395,Besetzung!$B$2:$I$51,R$351+1,0),"","&lt;&gt;"&amp;VLOOKUP($C395,Besetzung!$B$2:$I$51,R$351+1,0)&amp;" "&amp;$C395),
IF($D395="Mindestens",
           IF(COUNTIF(Dienstplan!Q$6:Q$55,$C395)&gt;=VLOOKUP($C395,Besetzung!$B$2:$I$51,R$351+1,0),"","&lt;"&amp;VLOOKUP($C395,Besetzung!$B$2:$I$51,R$351+1,0)&amp;" "&amp;$C395),
IF($D395="Höchstens",
           IF(COUNTIF(Dienstplan!Q$6:Q$55,$C395)&lt;=VLOOKUP($C395,Besetzung!$B$2:$I$51,R$351+1,0),"","&gt;"&amp;VLOOKUP($C395,Besetzung!$B$2:$I$51,R$351+1,0)&amp;" "&amp;$C395),
"sonst")))))</f>
        <v/>
      </c>
      <c r="S395" s="37" t="str">
        <f>IF($C395="","",
IF(S$352&lt;&gt;"",IF($D395="Genau",
           IF(COUNTIF(Dienstplan!R$6:R$55,$C395)=VLOOKUP($C395,Besetzung!$B$2:$I$51,$F$24,0),"","&lt;&gt;"&amp;VLOOKUP($C395,Besetzung!$B$2:$I$51,$F$24,0)&amp;" "&amp;$C395),
IF($D395="Mindestens",
           IF(COUNTIF(Dienstplan!R$6:R$55,$C395)&gt;=VLOOKUP($C395,Besetzung!$B$2:$I$51,$F$24,0),"","&lt;"&amp;VLOOKUP($C395,Besetzung!$B$2:$I$51,$F$24,0)&amp;" "&amp;$C395),
IF($D395="Höchstens",
           IF(COUNTIF(Dienstplan!R$6:R$55,$C395)&lt;=VLOOKUP($C395,Besetzung!$B$2:$I$51,$F$24,0),"","&gt;"&amp;VLOOKUP($C395,Besetzung!$B$2:$I$51,$F$24,0)&amp;" "&amp;$C395),
"sonst"))),
IF($D395="Genau",
           IF(COUNTIF(Dienstplan!R$6:R$55,$C395)=VLOOKUP($C395,Besetzung!$B$2:$I$51,S$351+1,0),"","&lt;&gt;"&amp;VLOOKUP($C395,Besetzung!$B$2:$I$51,S$351+1,0)&amp;" "&amp;$C395),
IF($D395="Mindestens",
           IF(COUNTIF(Dienstplan!R$6:R$55,$C395)&gt;=VLOOKUP($C395,Besetzung!$B$2:$I$51,S$351+1,0),"","&lt;"&amp;VLOOKUP($C395,Besetzung!$B$2:$I$51,S$351+1,0)&amp;" "&amp;$C395),
IF($D395="Höchstens",
           IF(COUNTIF(Dienstplan!R$6:R$55,$C395)&lt;=VLOOKUP($C395,Besetzung!$B$2:$I$51,S$351+1,0),"","&gt;"&amp;VLOOKUP($C395,Besetzung!$B$2:$I$51,S$351+1,0)&amp;" "&amp;$C395),
"sonst")))))</f>
        <v/>
      </c>
      <c r="T395" s="37" t="str">
        <f>IF($C395="","",
IF(T$352&lt;&gt;"",IF($D395="Genau",
           IF(COUNTIF(Dienstplan!S$6:S$55,$C395)=VLOOKUP($C395,Besetzung!$B$2:$I$51,$F$24,0),"","&lt;&gt;"&amp;VLOOKUP($C395,Besetzung!$B$2:$I$51,$F$24,0)&amp;" "&amp;$C395),
IF($D395="Mindestens",
           IF(COUNTIF(Dienstplan!S$6:S$55,$C395)&gt;=VLOOKUP($C395,Besetzung!$B$2:$I$51,$F$24,0),"","&lt;"&amp;VLOOKUP($C395,Besetzung!$B$2:$I$51,$F$24,0)&amp;" "&amp;$C395),
IF($D395="Höchstens",
           IF(COUNTIF(Dienstplan!S$6:S$55,$C395)&lt;=VLOOKUP($C395,Besetzung!$B$2:$I$51,$F$24,0),"","&gt;"&amp;VLOOKUP($C395,Besetzung!$B$2:$I$51,$F$24,0)&amp;" "&amp;$C395),
"sonst"))),
IF($D395="Genau",
           IF(COUNTIF(Dienstplan!S$6:S$55,$C395)=VLOOKUP($C395,Besetzung!$B$2:$I$51,T$351+1,0),"","&lt;&gt;"&amp;VLOOKUP($C395,Besetzung!$B$2:$I$51,T$351+1,0)&amp;" "&amp;$C395),
IF($D395="Mindestens",
           IF(COUNTIF(Dienstplan!S$6:S$55,$C395)&gt;=VLOOKUP($C395,Besetzung!$B$2:$I$51,T$351+1,0),"","&lt;"&amp;VLOOKUP($C395,Besetzung!$B$2:$I$51,T$351+1,0)&amp;" "&amp;$C395),
IF($D395="Höchstens",
           IF(COUNTIF(Dienstplan!S$6:S$55,$C395)&lt;=VLOOKUP($C395,Besetzung!$B$2:$I$51,T$351+1,0),"","&gt;"&amp;VLOOKUP($C395,Besetzung!$B$2:$I$51,T$351+1,0)&amp;" "&amp;$C395),
"sonst")))))</f>
        <v/>
      </c>
      <c r="U395" s="37" t="str">
        <f>IF($C395="","",
IF(U$352&lt;&gt;"",IF($D395="Genau",
           IF(COUNTIF(Dienstplan!T$6:T$55,$C395)=VLOOKUP($C395,Besetzung!$B$2:$I$51,$F$24,0),"","&lt;&gt;"&amp;VLOOKUP($C395,Besetzung!$B$2:$I$51,$F$24,0)&amp;" "&amp;$C395),
IF($D395="Mindestens",
           IF(COUNTIF(Dienstplan!T$6:T$55,$C395)&gt;=VLOOKUP($C395,Besetzung!$B$2:$I$51,$F$24,0),"","&lt;"&amp;VLOOKUP($C395,Besetzung!$B$2:$I$51,$F$24,0)&amp;" "&amp;$C395),
IF($D395="Höchstens",
           IF(COUNTIF(Dienstplan!T$6:T$55,$C395)&lt;=VLOOKUP($C395,Besetzung!$B$2:$I$51,$F$24,0),"","&gt;"&amp;VLOOKUP($C395,Besetzung!$B$2:$I$51,$F$24,0)&amp;" "&amp;$C395),
"sonst"))),
IF($D395="Genau",
           IF(COUNTIF(Dienstplan!T$6:T$55,$C395)=VLOOKUP($C395,Besetzung!$B$2:$I$51,U$351+1,0),"","&lt;&gt;"&amp;VLOOKUP($C395,Besetzung!$B$2:$I$51,U$351+1,0)&amp;" "&amp;$C395),
IF($D395="Mindestens",
           IF(COUNTIF(Dienstplan!T$6:T$55,$C395)&gt;=VLOOKUP($C395,Besetzung!$B$2:$I$51,U$351+1,0),"","&lt;"&amp;VLOOKUP($C395,Besetzung!$B$2:$I$51,U$351+1,0)&amp;" "&amp;$C395),
IF($D395="Höchstens",
           IF(COUNTIF(Dienstplan!T$6:T$55,$C395)&lt;=VLOOKUP($C395,Besetzung!$B$2:$I$51,U$351+1,0),"","&gt;"&amp;VLOOKUP($C395,Besetzung!$B$2:$I$51,U$351+1,0)&amp;" "&amp;$C395),
"sonst")))))</f>
        <v/>
      </c>
      <c r="V395" s="37" t="str">
        <f>IF($C395="","",
IF(V$352&lt;&gt;"",IF($D395="Genau",
           IF(COUNTIF(Dienstplan!U$6:U$55,$C395)=VLOOKUP($C395,Besetzung!$B$2:$I$51,$F$24,0),"","&lt;&gt;"&amp;VLOOKUP($C395,Besetzung!$B$2:$I$51,$F$24,0)&amp;" "&amp;$C395),
IF($D395="Mindestens",
           IF(COUNTIF(Dienstplan!U$6:U$55,$C395)&gt;=VLOOKUP($C395,Besetzung!$B$2:$I$51,$F$24,0),"","&lt;"&amp;VLOOKUP($C395,Besetzung!$B$2:$I$51,$F$24,0)&amp;" "&amp;$C395),
IF($D395="Höchstens",
           IF(COUNTIF(Dienstplan!U$6:U$55,$C395)&lt;=VLOOKUP($C395,Besetzung!$B$2:$I$51,$F$24,0),"","&gt;"&amp;VLOOKUP($C395,Besetzung!$B$2:$I$51,$F$24,0)&amp;" "&amp;$C395),
"sonst"))),
IF($D395="Genau",
           IF(COUNTIF(Dienstplan!U$6:U$55,$C395)=VLOOKUP($C395,Besetzung!$B$2:$I$51,V$351+1,0),"","&lt;&gt;"&amp;VLOOKUP($C395,Besetzung!$B$2:$I$51,V$351+1,0)&amp;" "&amp;$C395),
IF($D395="Mindestens",
           IF(COUNTIF(Dienstplan!U$6:U$55,$C395)&gt;=VLOOKUP($C395,Besetzung!$B$2:$I$51,V$351+1,0),"","&lt;"&amp;VLOOKUP($C395,Besetzung!$B$2:$I$51,V$351+1,0)&amp;" "&amp;$C395),
IF($D395="Höchstens",
           IF(COUNTIF(Dienstplan!U$6:U$55,$C395)&lt;=VLOOKUP($C395,Besetzung!$B$2:$I$51,V$351+1,0),"","&gt;"&amp;VLOOKUP($C395,Besetzung!$B$2:$I$51,V$351+1,0)&amp;" "&amp;$C395),
"sonst")))))</f>
        <v/>
      </c>
      <c r="W395" s="37" t="str">
        <f>IF($C395="","",
IF(W$352&lt;&gt;"",IF($D395="Genau",
           IF(COUNTIF(Dienstplan!V$6:V$55,$C395)=VLOOKUP($C395,Besetzung!$B$2:$I$51,$F$24,0),"","&lt;&gt;"&amp;VLOOKUP($C395,Besetzung!$B$2:$I$51,$F$24,0)&amp;" "&amp;$C395),
IF($D395="Mindestens",
           IF(COUNTIF(Dienstplan!V$6:V$55,$C395)&gt;=VLOOKUP($C395,Besetzung!$B$2:$I$51,$F$24,0),"","&lt;"&amp;VLOOKUP($C395,Besetzung!$B$2:$I$51,$F$24,0)&amp;" "&amp;$C395),
IF($D395="Höchstens",
           IF(COUNTIF(Dienstplan!V$6:V$55,$C395)&lt;=VLOOKUP($C395,Besetzung!$B$2:$I$51,$F$24,0),"","&gt;"&amp;VLOOKUP($C395,Besetzung!$B$2:$I$51,$F$24,0)&amp;" "&amp;$C395),
"sonst"))),
IF($D395="Genau",
           IF(COUNTIF(Dienstplan!V$6:V$55,$C395)=VLOOKUP($C395,Besetzung!$B$2:$I$51,W$351+1,0),"","&lt;&gt;"&amp;VLOOKUP($C395,Besetzung!$B$2:$I$51,W$351+1,0)&amp;" "&amp;$C395),
IF($D395="Mindestens",
           IF(COUNTIF(Dienstplan!V$6:V$55,$C395)&gt;=VLOOKUP($C395,Besetzung!$B$2:$I$51,W$351+1,0),"","&lt;"&amp;VLOOKUP($C395,Besetzung!$B$2:$I$51,W$351+1,0)&amp;" "&amp;$C395),
IF($D395="Höchstens",
           IF(COUNTIF(Dienstplan!V$6:V$55,$C395)&lt;=VLOOKUP($C395,Besetzung!$B$2:$I$51,W$351+1,0),"","&gt;"&amp;VLOOKUP($C395,Besetzung!$B$2:$I$51,W$351+1,0)&amp;" "&amp;$C395),
"sonst")))))</f>
        <v/>
      </c>
      <c r="X395" s="37" t="str">
        <f>IF($C395="","",
IF(X$352&lt;&gt;"",IF($D395="Genau",
           IF(COUNTIF(Dienstplan!W$6:W$55,$C395)=VLOOKUP($C395,Besetzung!$B$2:$I$51,$F$24,0),"","&lt;&gt;"&amp;VLOOKUP($C395,Besetzung!$B$2:$I$51,$F$24,0)&amp;" "&amp;$C395),
IF($D395="Mindestens",
           IF(COUNTIF(Dienstplan!W$6:W$55,$C395)&gt;=VLOOKUP($C395,Besetzung!$B$2:$I$51,$F$24,0),"","&lt;"&amp;VLOOKUP($C395,Besetzung!$B$2:$I$51,$F$24,0)&amp;" "&amp;$C395),
IF($D395="Höchstens",
           IF(COUNTIF(Dienstplan!W$6:W$55,$C395)&lt;=VLOOKUP($C395,Besetzung!$B$2:$I$51,$F$24,0),"","&gt;"&amp;VLOOKUP($C395,Besetzung!$B$2:$I$51,$F$24,0)&amp;" "&amp;$C395),
"sonst"))),
IF($D395="Genau",
           IF(COUNTIF(Dienstplan!W$6:W$55,$C395)=VLOOKUP($C395,Besetzung!$B$2:$I$51,X$351+1,0),"","&lt;&gt;"&amp;VLOOKUP($C395,Besetzung!$B$2:$I$51,X$351+1,0)&amp;" "&amp;$C395),
IF($D395="Mindestens",
           IF(COUNTIF(Dienstplan!W$6:W$55,$C395)&gt;=VLOOKUP($C395,Besetzung!$B$2:$I$51,X$351+1,0),"","&lt;"&amp;VLOOKUP($C395,Besetzung!$B$2:$I$51,X$351+1,0)&amp;" "&amp;$C395),
IF($D395="Höchstens",
           IF(COUNTIF(Dienstplan!W$6:W$55,$C395)&lt;=VLOOKUP($C395,Besetzung!$B$2:$I$51,X$351+1,0),"","&gt;"&amp;VLOOKUP($C395,Besetzung!$B$2:$I$51,X$351+1,0)&amp;" "&amp;$C395),
"sonst")))))</f>
        <v/>
      </c>
      <c r="Y395" s="37" t="str">
        <f>IF($C395="","",
IF(Y$352&lt;&gt;"",IF($D395="Genau",
           IF(COUNTIF(Dienstplan!X$6:X$55,$C395)=VLOOKUP($C395,Besetzung!$B$2:$I$51,$F$24,0),"","&lt;&gt;"&amp;VLOOKUP($C395,Besetzung!$B$2:$I$51,$F$24,0)&amp;" "&amp;$C395),
IF($D395="Mindestens",
           IF(COUNTIF(Dienstplan!X$6:X$55,$C395)&gt;=VLOOKUP($C395,Besetzung!$B$2:$I$51,$F$24,0),"","&lt;"&amp;VLOOKUP($C395,Besetzung!$B$2:$I$51,$F$24,0)&amp;" "&amp;$C395),
IF($D395="Höchstens",
           IF(COUNTIF(Dienstplan!X$6:X$55,$C395)&lt;=VLOOKUP($C395,Besetzung!$B$2:$I$51,$F$24,0),"","&gt;"&amp;VLOOKUP($C395,Besetzung!$B$2:$I$51,$F$24,0)&amp;" "&amp;$C395),
"sonst"))),
IF($D395="Genau",
           IF(COUNTIF(Dienstplan!X$6:X$55,$C395)=VLOOKUP($C395,Besetzung!$B$2:$I$51,Y$351+1,0),"","&lt;&gt;"&amp;VLOOKUP($C395,Besetzung!$B$2:$I$51,Y$351+1,0)&amp;" "&amp;$C395),
IF($D395="Mindestens",
           IF(COUNTIF(Dienstplan!X$6:X$55,$C395)&gt;=VLOOKUP($C395,Besetzung!$B$2:$I$51,Y$351+1,0),"","&lt;"&amp;VLOOKUP($C395,Besetzung!$B$2:$I$51,Y$351+1,0)&amp;" "&amp;$C395),
IF($D395="Höchstens",
           IF(COUNTIF(Dienstplan!X$6:X$55,$C395)&lt;=VLOOKUP($C395,Besetzung!$B$2:$I$51,Y$351+1,0),"","&gt;"&amp;VLOOKUP($C395,Besetzung!$B$2:$I$51,Y$351+1,0)&amp;" "&amp;$C395),
"sonst")))))</f>
        <v/>
      </c>
      <c r="Z395" s="37" t="str">
        <f>IF($C395="","",
IF(Z$352&lt;&gt;"",IF($D395="Genau",
           IF(COUNTIF(Dienstplan!Y$6:Y$55,$C395)=VLOOKUP($C395,Besetzung!$B$2:$I$51,$F$24,0),"","&lt;&gt;"&amp;VLOOKUP($C395,Besetzung!$B$2:$I$51,$F$24,0)&amp;" "&amp;$C395),
IF($D395="Mindestens",
           IF(COUNTIF(Dienstplan!Y$6:Y$55,$C395)&gt;=VLOOKUP($C395,Besetzung!$B$2:$I$51,$F$24,0),"","&lt;"&amp;VLOOKUP($C395,Besetzung!$B$2:$I$51,$F$24,0)&amp;" "&amp;$C395),
IF($D395="Höchstens",
           IF(COUNTIF(Dienstplan!Y$6:Y$55,$C395)&lt;=VLOOKUP($C395,Besetzung!$B$2:$I$51,$F$24,0),"","&gt;"&amp;VLOOKUP($C395,Besetzung!$B$2:$I$51,$F$24,0)&amp;" "&amp;$C395),
"sonst"))),
IF($D395="Genau",
           IF(COUNTIF(Dienstplan!Y$6:Y$55,$C395)=VLOOKUP($C395,Besetzung!$B$2:$I$51,Z$351+1,0),"","&lt;&gt;"&amp;VLOOKUP($C395,Besetzung!$B$2:$I$51,Z$351+1,0)&amp;" "&amp;$C395),
IF($D395="Mindestens",
           IF(COUNTIF(Dienstplan!Y$6:Y$55,$C395)&gt;=VLOOKUP($C395,Besetzung!$B$2:$I$51,Z$351+1,0),"","&lt;"&amp;VLOOKUP($C395,Besetzung!$B$2:$I$51,Z$351+1,0)&amp;" "&amp;$C395),
IF($D395="Höchstens",
           IF(COUNTIF(Dienstplan!Y$6:Y$55,$C395)&lt;=VLOOKUP($C395,Besetzung!$B$2:$I$51,Z$351+1,0),"","&gt;"&amp;VLOOKUP($C395,Besetzung!$B$2:$I$51,Z$351+1,0)&amp;" "&amp;$C395),
"sonst")))))</f>
        <v/>
      </c>
      <c r="AA395" s="37" t="str">
        <f>IF($C395="","",
IF(AA$352&lt;&gt;"",IF($D395="Genau",
           IF(COUNTIF(Dienstplan!Z$6:Z$55,$C395)=VLOOKUP($C395,Besetzung!$B$2:$I$51,$F$24,0),"","&lt;&gt;"&amp;VLOOKUP($C395,Besetzung!$B$2:$I$51,$F$24,0)&amp;" "&amp;$C395),
IF($D395="Mindestens",
           IF(COUNTIF(Dienstplan!Z$6:Z$55,$C395)&gt;=VLOOKUP($C395,Besetzung!$B$2:$I$51,$F$24,0),"","&lt;"&amp;VLOOKUP($C395,Besetzung!$B$2:$I$51,$F$24,0)&amp;" "&amp;$C395),
IF($D395="Höchstens",
           IF(COUNTIF(Dienstplan!Z$6:Z$55,$C395)&lt;=VLOOKUP($C395,Besetzung!$B$2:$I$51,$F$24,0),"","&gt;"&amp;VLOOKUP($C395,Besetzung!$B$2:$I$51,$F$24,0)&amp;" "&amp;$C395),
"sonst"))),
IF($D395="Genau",
           IF(COUNTIF(Dienstplan!Z$6:Z$55,$C395)=VLOOKUP($C395,Besetzung!$B$2:$I$51,AA$351+1,0),"","&lt;&gt;"&amp;VLOOKUP($C395,Besetzung!$B$2:$I$51,AA$351+1,0)&amp;" "&amp;$C395),
IF($D395="Mindestens",
           IF(COUNTIF(Dienstplan!Z$6:Z$55,$C395)&gt;=VLOOKUP($C395,Besetzung!$B$2:$I$51,AA$351+1,0),"","&lt;"&amp;VLOOKUP($C395,Besetzung!$B$2:$I$51,AA$351+1,0)&amp;" "&amp;$C395),
IF($D395="Höchstens",
           IF(COUNTIF(Dienstplan!Z$6:Z$55,$C395)&lt;=VLOOKUP($C395,Besetzung!$B$2:$I$51,AA$351+1,0),"","&gt;"&amp;VLOOKUP($C395,Besetzung!$B$2:$I$51,AA$351+1,0)&amp;" "&amp;$C395),
"sonst")))))</f>
        <v/>
      </c>
      <c r="AB395" s="37" t="str">
        <f>IF($C395="","",
IF(AB$352&lt;&gt;"",IF($D395="Genau",
           IF(COUNTIF(Dienstplan!AA$6:AA$55,$C395)=VLOOKUP($C395,Besetzung!$B$2:$I$51,$F$24,0),"","&lt;&gt;"&amp;VLOOKUP($C395,Besetzung!$B$2:$I$51,$F$24,0)&amp;" "&amp;$C395),
IF($D395="Mindestens",
           IF(COUNTIF(Dienstplan!AA$6:AA$55,$C395)&gt;=VLOOKUP($C395,Besetzung!$B$2:$I$51,$F$24,0),"","&lt;"&amp;VLOOKUP($C395,Besetzung!$B$2:$I$51,$F$24,0)&amp;" "&amp;$C395),
IF($D395="Höchstens",
           IF(COUNTIF(Dienstplan!AA$6:AA$55,$C395)&lt;=VLOOKUP($C395,Besetzung!$B$2:$I$51,$F$24,0),"","&gt;"&amp;VLOOKUP($C395,Besetzung!$B$2:$I$51,$F$24,0)&amp;" "&amp;$C395),
"sonst"))),
IF($D395="Genau",
           IF(COUNTIF(Dienstplan!AA$6:AA$55,$C395)=VLOOKUP($C395,Besetzung!$B$2:$I$51,AB$351+1,0),"","&lt;&gt;"&amp;VLOOKUP($C395,Besetzung!$B$2:$I$51,AB$351+1,0)&amp;" "&amp;$C395),
IF($D395="Mindestens",
           IF(COUNTIF(Dienstplan!AA$6:AA$55,$C395)&gt;=VLOOKUP($C395,Besetzung!$B$2:$I$51,AB$351+1,0),"","&lt;"&amp;VLOOKUP($C395,Besetzung!$B$2:$I$51,AB$351+1,0)&amp;" "&amp;$C395),
IF($D395="Höchstens",
           IF(COUNTIF(Dienstplan!AA$6:AA$55,$C395)&lt;=VLOOKUP($C395,Besetzung!$B$2:$I$51,AB$351+1,0),"","&gt;"&amp;VLOOKUP($C395,Besetzung!$B$2:$I$51,AB$351+1,0)&amp;" "&amp;$C395),
"sonst")))))</f>
        <v/>
      </c>
      <c r="AC395" s="37" t="str">
        <f>IF($C395="","",
IF(AC$352&lt;&gt;"",IF($D395="Genau",
           IF(COUNTIF(Dienstplan!AB$6:AB$55,$C395)=VLOOKUP($C395,Besetzung!$B$2:$I$51,$F$24,0),"","&lt;&gt;"&amp;VLOOKUP($C395,Besetzung!$B$2:$I$51,$F$24,0)&amp;" "&amp;$C395),
IF($D395="Mindestens",
           IF(COUNTIF(Dienstplan!AB$6:AB$55,$C395)&gt;=VLOOKUP($C395,Besetzung!$B$2:$I$51,$F$24,0),"","&lt;"&amp;VLOOKUP($C395,Besetzung!$B$2:$I$51,$F$24,0)&amp;" "&amp;$C395),
IF($D395="Höchstens",
           IF(COUNTIF(Dienstplan!AB$6:AB$55,$C395)&lt;=VLOOKUP($C395,Besetzung!$B$2:$I$51,$F$24,0),"","&gt;"&amp;VLOOKUP($C395,Besetzung!$B$2:$I$51,$F$24,0)&amp;" "&amp;$C395),
"sonst"))),
IF($D395="Genau",
           IF(COUNTIF(Dienstplan!AB$6:AB$55,$C395)=VLOOKUP($C395,Besetzung!$B$2:$I$51,AC$351+1,0),"","&lt;&gt;"&amp;VLOOKUP($C395,Besetzung!$B$2:$I$51,AC$351+1,0)&amp;" "&amp;$C395),
IF($D395="Mindestens",
           IF(COUNTIF(Dienstplan!AB$6:AB$55,$C395)&gt;=VLOOKUP($C395,Besetzung!$B$2:$I$51,AC$351+1,0),"","&lt;"&amp;VLOOKUP($C395,Besetzung!$B$2:$I$51,AC$351+1,0)&amp;" "&amp;$C395),
IF($D395="Höchstens",
           IF(COUNTIF(Dienstplan!AB$6:AB$55,$C395)&lt;=VLOOKUP($C395,Besetzung!$B$2:$I$51,AC$351+1,0),"","&gt;"&amp;VLOOKUP($C395,Besetzung!$B$2:$I$51,AC$351+1,0)&amp;" "&amp;$C395),
"sonst")))))</f>
        <v/>
      </c>
      <c r="AD395" s="37" t="str">
        <f>IF($C395="","",
IF(AD$352&lt;&gt;"",IF($D395="Genau",
           IF(COUNTIF(Dienstplan!AC$6:AC$55,$C395)=VLOOKUP($C395,Besetzung!$B$2:$I$51,$F$24,0),"","&lt;&gt;"&amp;VLOOKUP($C395,Besetzung!$B$2:$I$51,$F$24,0)&amp;" "&amp;$C395),
IF($D395="Mindestens",
           IF(COUNTIF(Dienstplan!AC$6:AC$55,$C395)&gt;=VLOOKUP($C395,Besetzung!$B$2:$I$51,$F$24,0),"","&lt;"&amp;VLOOKUP($C395,Besetzung!$B$2:$I$51,$F$24,0)&amp;" "&amp;$C395),
IF($D395="Höchstens",
           IF(COUNTIF(Dienstplan!AC$6:AC$55,$C395)&lt;=VLOOKUP($C395,Besetzung!$B$2:$I$51,$F$24,0),"","&gt;"&amp;VLOOKUP($C395,Besetzung!$B$2:$I$51,$F$24,0)&amp;" "&amp;$C395),
"sonst"))),
IF($D395="Genau",
           IF(COUNTIF(Dienstplan!AC$6:AC$55,$C395)=VLOOKUP($C395,Besetzung!$B$2:$I$51,AD$351+1,0),"","&lt;&gt;"&amp;VLOOKUP($C395,Besetzung!$B$2:$I$51,AD$351+1,0)&amp;" "&amp;$C395),
IF($D395="Mindestens",
           IF(COUNTIF(Dienstplan!AC$6:AC$55,$C395)&gt;=VLOOKUP($C395,Besetzung!$B$2:$I$51,AD$351+1,0),"","&lt;"&amp;VLOOKUP($C395,Besetzung!$B$2:$I$51,AD$351+1,0)&amp;" "&amp;$C395),
IF($D395="Höchstens",
           IF(COUNTIF(Dienstplan!AC$6:AC$55,$C395)&lt;=VLOOKUP($C395,Besetzung!$B$2:$I$51,AD$351+1,0),"","&gt;"&amp;VLOOKUP($C395,Besetzung!$B$2:$I$51,AD$351+1,0)&amp;" "&amp;$C395),
"sonst")))))</f>
        <v/>
      </c>
      <c r="AE395" s="37" t="str">
        <f>IF($C395="","",
IF(AE$352&lt;&gt;"",IF($D395="Genau",
           IF(COUNTIF(Dienstplan!AD$6:AD$55,$C395)=VLOOKUP($C395,Besetzung!$B$2:$I$51,$F$24,0),"","&lt;&gt;"&amp;VLOOKUP($C395,Besetzung!$B$2:$I$51,$F$24,0)&amp;" "&amp;$C395),
IF($D395="Mindestens",
           IF(COUNTIF(Dienstplan!AD$6:AD$55,$C395)&gt;=VLOOKUP($C395,Besetzung!$B$2:$I$51,$F$24,0),"","&lt;"&amp;VLOOKUP($C395,Besetzung!$B$2:$I$51,$F$24,0)&amp;" "&amp;$C395),
IF($D395="Höchstens",
           IF(COUNTIF(Dienstplan!AD$6:AD$55,$C395)&lt;=VLOOKUP($C395,Besetzung!$B$2:$I$51,$F$24,0),"","&gt;"&amp;VLOOKUP($C395,Besetzung!$B$2:$I$51,$F$24,0)&amp;" "&amp;$C395),
"sonst"))),
IF($D395="Genau",
           IF(COUNTIF(Dienstplan!AD$6:AD$55,$C395)=VLOOKUP($C395,Besetzung!$B$2:$I$51,AE$351+1,0),"","&lt;&gt;"&amp;VLOOKUP($C395,Besetzung!$B$2:$I$51,AE$351+1,0)&amp;" "&amp;$C395),
IF($D395="Mindestens",
           IF(COUNTIF(Dienstplan!AD$6:AD$55,$C395)&gt;=VLOOKUP($C395,Besetzung!$B$2:$I$51,AE$351+1,0),"","&lt;"&amp;VLOOKUP($C395,Besetzung!$B$2:$I$51,AE$351+1,0)&amp;" "&amp;$C395),
IF($D395="Höchstens",
           IF(COUNTIF(Dienstplan!AD$6:AD$55,$C395)&lt;=VLOOKUP($C395,Besetzung!$B$2:$I$51,AE$351+1,0),"","&gt;"&amp;VLOOKUP($C395,Besetzung!$B$2:$I$51,AE$351+1,0)&amp;" "&amp;$C395),
"sonst")))))</f>
        <v/>
      </c>
      <c r="AF395" s="37" t="str">
        <f>IF($C395="","",
IF(AF$352&lt;&gt;"",IF($D395="Genau",
           IF(COUNTIF(Dienstplan!AE$6:AE$55,$C395)=VLOOKUP($C395,Besetzung!$B$2:$I$51,$F$24,0),"","&lt;&gt;"&amp;VLOOKUP($C395,Besetzung!$B$2:$I$51,$F$24,0)&amp;" "&amp;$C395),
IF($D395="Mindestens",
           IF(COUNTIF(Dienstplan!AE$6:AE$55,$C395)&gt;=VLOOKUP($C395,Besetzung!$B$2:$I$51,$F$24,0),"","&lt;"&amp;VLOOKUP($C395,Besetzung!$B$2:$I$51,$F$24,0)&amp;" "&amp;$C395),
IF($D395="Höchstens",
           IF(COUNTIF(Dienstplan!AE$6:AE$55,$C395)&lt;=VLOOKUP($C395,Besetzung!$B$2:$I$51,$F$24,0),"","&gt;"&amp;VLOOKUP($C395,Besetzung!$B$2:$I$51,$F$24,0)&amp;" "&amp;$C395),
"sonst"))),
IF($D395="Genau",
           IF(COUNTIF(Dienstplan!AE$6:AE$55,$C395)=VLOOKUP($C395,Besetzung!$B$2:$I$51,AF$351+1,0),"","&lt;&gt;"&amp;VLOOKUP($C395,Besetzung!$B$2:$I$51,AF$351+1,0)&amp;" "&amp;$C395),
IF($D395="Mindestens",
           IF(COUNTIF(Dienstplan!AE$6:AE$55,$C395)&gt;=VLOOKUP($C395,Besetzung!$B$2:$I$51,AF$351+1,0),"","&lt;"&amp;VLOOKUP($C395,Besetzung!$B$2:$I$51,AF$351+1,0)&amp;" "&amp;$C395),
IF($D395="Höchstens",
           IF(COUNTIF(Dienstplan!AE$6:AE$55,$C395)&lt;=VLOOKUP($C395,Besetzung!$B$2:$I$51,AF$351+1,0),"","&gt;"&amp;VLOOKUP($C395,Besetzung!$B$2:$I$51,AF$351+1,0)&amp;" "&amp;$C395),
"sonst")))))</f>
        <v/>
      </c>
      <c r="AG395" s="37" t="str">
        <f>IF($C395="","",
IF(AG$352&lt;&gt;"",IF($D395="Genau",
           IF(COUNTIF(Dienstplan!AF$6:AF$55,$C395)=VLOOKUP($C395,Besetzung!$B$2:$I$51,$F$24,0),"","&lt;&gt;"&amp;VLOOKUP($C395,Besetzung!$B$2:$I$51,$F$24,0)&amp;" "&amp;$C395),
IF($D395="Mindestens",
           IF(COUNTIF(Dienstplan!AF$6:AF$55,$C395)&gt;=VLOOKUP($C395,Besetzung!$B$2:$I$51,$F$24,0),"","&lt;"&amp;VLOOKUP($C395,Besetzung!$B$2:$I$51,$F$24,0)&amp;" "&amp;$C395),
IF($D395="Höchstens",
           IF(COUNTIF(Dienstplan!AF$6:AF$55,$C395)&lt;=VLOOKUP($C395,Besetzung!$B$2:$I$51,$F$24,0),"","&gt;"&amp;VLOOKUP($C395,Besetzung!$B$2:$I$51,$F$24,0)&amp;" "&amp;$C395),
"sonst"))),
IF($D395="Genau",
           IF(COUNTIF(Dienstplan!AF$6:AF$55,$C395)=VLOOKUP($C395,Besetzung!$B$2:$I$51,AG$351+1,0),"","&lt;&gt;"&amp;VLOOKUP($C395,Besetzung!$B$2:$I$51,AG$351+1,0)&amp;" "&amp;$C395),
IF($D395="Mindestens",
           IF(COUNTIF(Dienstplan!AF$6:AF$55,$C395)&gt;=VLOOKUP($C395,Besetzung!$B$2:$I$51,AG$351+1,0),"","&lt;"&amp;VLOOKUP($C395,Besetzung!$B$2:$I$51,AG$351+1,0)&amp;" "&amp;$C395),
IF($D395="Höchstens",
           IF(COUNTIF(Dienstplan!AF$6:AF$55,$C395)&lt;=VLOOKUP($C395,Besetzung!$B$2:$I$51,AG$351+1,0),"","&gt;"&amp;VLOOKUP($C395,Besetzung!$B$2:$I$51,AG$351+1,0)&amp;" "&amp;$C395),
"sonst")))))</f>
        <v/>
      </c>
      <c r="AH395" s="37" t="str">
        <f>IF($C395="","",
IF(AH$352&lt;&gt;"",IF($D395="Genau",
           IF(COUNTIF(Dienstplan!AG$6:AG$55,$C395)=VLOOKUP($C395,Besetzung!$B$2:$I$51,$F$24,0),"","&lt;&gt;"&amp;VLOOKUP($C395,Besetzung!$B$2:$I$51,$F$24,0)&amp;" "&amp;$C395),
IF($D395="Mindestens",
           IF(COUNTIF(Dienstplan!AG$6:AG$55,$C395)&gt;=VLOOKUP($C395,Besetzung!$B$2:$I$51,$F$24,0),"","&lt;"&amp;VLOOKUP($C395,Besetzung!$B$2:$I$51,$F$24,0)&amp;" "&amp;$C395),
IF($D395="Höchstens",
           IF(COUNTIF(Dienstplan!AG$6:AG$55,$C395)&lt;=VLOOKUP($C395,Besetzung!$B$2:$I$51,$F$24,0),"","&gt;"&amp;VLOOKUP($C395,Besetzung!$B$2:$I$51,$F$24,0)&amp;" "&amp;$C395),
"sonst"))),
IF($D395="Genau",
           IF(COUNTIF(Dienstplan!AG$6:AG$55,$C395)=VLOOKUP($C395,Besetzung!$B$2:$I$51,AH$351+1,0),"","&lt;&gt;"&amp;VLOOKUP($C395,Besetzung!$B$2:$I$51,AH$351+1,0)&amp;" "&amp;$C395),
IF($D395="Mindestens",
           IF(COUNTIF(Dienstplan!AG$6:AG$55,$C395)&gt;=VLOOKUP($C395,Besetzung!$B$2:$I$51,AH$351+1,0),"","&lt;"&amp;VLOOKUP($C395,Besetzung!$B$2:$I$51,AH$351+1,0)&amp;" "&amp;$C395),
IF($D395="Höchstens",
           IF(COUNTIF(Dienstplan!AG$6:AG$55,$C395)&lt;=VLOOKUP($C395,Besetzung!$B$2:$I$51,AH$351+1,0),"","&gt;"&amp;VLOOKUP($C395,Besetzung!$B$2:$I$51,AH$351+1,0)&amp;" "&amp;$C395),
"sonst")))))</f>
        <v/>
      </c>
      <c r="AI395" s="37" t="str">
        <f>IF($C395="","",
IF(AI$352&lt;&gt;"",IF($D395="Genau",
           IF(COUNTIF(Dienstplan!AH$6:AH$55,$C395)=VLOOKUP($C395,Besetzung!$B$2:$I$51,$F$24,0),"","&lt;&gt;"&amp;VLOOKUP($C395,Besetzung!$B$2:$I$51,$F$24,0)&amp;" "&amp;$C395),
IF($D395="Mindestens",
           IF(COUNTIF(Dienstplan!AH$6:AH$55,$C395)&gt;=VLOOKUP($C395,Besetzung!$B$2:$I$51,$F$24,0),"","&lt;"&amp;VLOOKUP($C395,Besetzung!$B$2:$I$51,$F$24,0)&amp;" "&amp;$C395),
IF($D395="Höchstens",
           IF(COUNTIF(Dienstplan!AH$6:AH$55,$C395)&lt;=VLOOKUP($C395,Besetzung!$B$2:$I$51,$F$24,0),"","&gt;"&amp;VLOOKUP($C395,Besetzung!$B$2:$I$51,$F$24,0)&amp;" "&amp;$C395),
"sonst"))),
IF($D395="Genau",
           IF(COUNTIF(Dienstplan!AH$6:AH$55,$C395)=VLOOKUP($C395,Besetzung!$B$2:$I$51,AI$351+1,0),"","&lt;&gt;"&amp;VLOOKUP($C395,Besetzung!$B$2:$I$51,AI$351+1,0)&amp;" "&amp;$C395),
IF($D395="Mindestens",
           IF(COUNTIF(Dienstplan!AH$6:AH$55,$C395)&gt;=VLOOKUP($C395,Besetzung!$B$2:$I$51,AI$351+1,0),"","&lt;"&amp;VLOOKUP($C395,Besetzung!$B$2:$I$51,AI$351+1,0)&amp;" "&amp;$C395),
IF($D395="Höchstens",
           IF(COUNTIF(Dienstplan!AH$6:AH$55,$C395)&lt;=VLOOKUP($C395,Besetzung!$B$2:$I$51,AI$351+1,0),"","&gt;"&amp;VLOOKUP($C395,Besetzung!$B$2:$I$51,AI$351+1,0)&amp;" "&amp;$C395),
"sonst")))))</f>
        <v/>
      </c>
      <c r="AJ395" s="37" t="str">
        <f>IF($C395="","",
IF(AJ$352&lt;&gt;"",IF($D395="Genau",
           IF(COUNTIF(Dienstplan!AI$6:AI$55,$C395)=VLOOKUP($C395,Besetzung!$B$2:$I$51,$F$24,0),"","&lt;&gt;"&amp;VLOOKUP($C395,Besetzung!$B$2:$I$51,$F$24,0)&amp;" "&amp;$C395),
IF($D395="Mindestens",
           IF(COUNTIF(Dienstplan!AI$6:AI$55,$C395)&gt;=VLOOKUP($C395,Besetzung!$B$2:$I$51,$F$24,0),"","&lt;"&amp;VLOOKUP($C395,Besetzung!$B$2:$I$51,$F$24,0)&amp;" "&amp;$C395),
IF($D395="Höchstens",
           IF(COUNTIF(Dienstplan!AI$6:AI$55,$C395)&lt;=VLOOKUP($C395,Besetzung!$B$2:$I$51,$F$24,0),"","&gt;"&amp;VLOOKUP($C395,Besetzung!$B$2:$I$51,$F$24,0)&amp;" "&amp;$C395),
"sonst"))),
IF($D395="Genau",
           IF(COUNTIF(Dienstplan!AI$6:AI$55,$C395)=VLOOKUP($C395,Besetzung!$B$2:$I$51,AJ$351+1,0),"","&lt;&gt;"&amp;VLOOKUP($C395,Besetzung!$B$2:$I$51,AJ$351+1,0)&amp;" "&amp;$C395),
IF($D395="Mindestens",
           IF(COUNTIF(Dienstplan!AI$6:AI$55,$C395)&gt;=VLOOKUP($C395,Besetzung!$B$2:$I$51,AJ$351+1,0),"","&lt;"&amp;VLOOKUP($C395,Besetzung!$B$2:$I$51,AJ$351+1,0)&amp;" "&amp;$C395),
IF($D395="Höchstens",
           IF(COUNTIF(Dienstplan!AI$6:AI$55,$C395)&lt;=VLOOKUP($C395,Besetzung!$B$2:$I$51,AJ$351+1,0),"","&gt;"&amp;VLOOKUP($C395,Besetzung!$B$2:$I$51,AJ$351+1,0)&amp;" "&amp;$C395),
"sonst")))))</f>
        <v/>
      </c>
      <c r="AK395" s="32" t="str">
        <f>IF($C395="","",
IF(AK$352&lt;&gt;"",IF($D395="Genau",
           IF(COUNTIF(Dienstplan!AJ$6:AJ$55,$C395)=VLOOKUP($C395,Besetzung!$B$2:$I$51,$F$24,0),"","&lt;&gt;"&amp;VLOOKUP($C395,Besetzung!$B$2:$I$51,$F$24,0)&amp;" "&amp;$C395),
IF($D395="Mindestens",
           IF(COUNTIF(Dienstplan!AJ$6:AJ$55,$C395)&gt;=VLOOKUP($C395,Besetzung!$B$2:$I$51,$F$24,0),"","&lt;"&amp;VLOOKUP($C395,Besetzung!$B$2:$I$51,$F$24,0)&amp;" "&amp;$C395),
IF($D395="Höchstens",
           IF(COUNTIF(Dienstplan!AJ$6:AJ$55,$C395)&lt;=VLOOKUP($C395,Besetzung!$B$2:$I$51,$F$24,0),"","&gt;"&amp;VLOOKUP($C395,Besetzung!$B$2:$I$51,$F$24,0)&amp;" "&amp;$C395),
"sonst"))),
IF($D395="Genau",
           IF(COUNTIF(Dienstplan!AJ$6:AJ$55,$C395)=VLOOKUP($C395,Besetzung!$B$2:$I$51,AK$351+1,0),"","&lt;&gt;"&amp;VLOOKUP($C395,Besetzung!$B$2:$I$51,AK$351+1,0)&amp;" "&amp;$C395),
IF($D395="Mindestens",
           IF(COUNTIF(Dienstplan!AJ$6:AJ$55,$C395)&gt;=VLOOKUP($C395,Besetzung!$B$2:$I$51,AK$351+1,0),"","&lt;"&amp;VLOOKUP($C395,Besetzung!$B$2:$I$51,AK$351+1,0)&amp;" "&amp;$C395),
IF($D395="Höchstens",
           IF(COUNTIF(Dienstplan!AJ$6:AJ$55,$C395)&lt;=VLOOKUP($C395,Besetzung!$B$2:$I$51,AK$351+1,0),"","&gt;"&amp;VLOOKUP($C395,Besetzung!$B$2:$I$51,AK$351+1,0)&amp;" "&amp;$C395),
"sonst")))))</f>
        <v/>
      </c>
    </row>
    <row r="396" spans="1:37" x14ac:dyDescent="0.25">
      <c r="A396" s="82" t="str">
        <f>IF(Feiertage!D246&lt;&gt;"",Feiertage!B246,"")</f>
        <v/>
      </c>
      <c r="C396" s="31" t="str">
        <f>Besetzung!B44</f>
        <v/>
      </c>
      <c r="D396">
        <f>Besetzung!J44</f>
        <v>0</v>
      </c>
      <c r="G396" s="31" t="str">
        <f>IF($C396="","",
IF(G$352&lt;&gt;"",IF($D396="Genau",
           IF(COUNTIF(Dienstplan!F$6:F$55,$C396)=VLOOKUP($C396,Besetzung!$B$2:$I$51,$F$24,0),"","&lt;&gt;"&amp;VLOOKUP($C396,Besetzung!$B$2:$I$51,$F$24,0)&amp;" "&amp;$C396),
IF($D396="Mindestens",
           IF(COUNTIF(Dienstplan!F$6:F$55,$C396)&gt;=VLOOKUP($C396,Besetzung!$B$2:$I$51,$F$24,0),"","&lt;"&amp;VLOOKUP($C396,Besetzung!$B$2:$I$51,$F$24,0)&amp;" "&amp;$C396),
IF($D396="Höchstens",
           IF(COUNTIF(Dienstplan!F$6:F$55,$C396)&lt;=VLOOKUP($C396,Besetzung!$B$2:$I$51,$F$24,0),"","&gt;"&amp;VLOOKUP($C396,Besetzung!$B$2:$I$51,$F$24,0)&amp;" "&amp;$C396),
"sonst"))),
IF($D396="Genau",
           IF(COUNTIF(Dienstplan!F$6:F$55,$C396)=VLOOKUP($C396,Besetzung!$B$2:$I$51,G$351+1,0),"","&lt;&gt;"&amp;VLOOKUP($C396,Besetzung!$B$2:$I$51,G$351+1,0)&amp;" "&amp;$C396),
IF($D396="Mindestens",
           IF(COUNTIF(Dienstplan!F$6:F$55,$C396)&gt;=VLOOKUP($C396,Besetzung!$B$2:$I$51,G$351+1,0),"","&lt;"&amp;VLOOKUP($C396,Besetzung!$B$2:$I$51,G$351+1,0)&amp;" "&amp;$C396),
IF($D396="Höchstens",
           IF(COUNTIF(Dienstplan!F$6:F$55,$C396)&lt;=VLOOKUP($C396,Besetzung!$B$2:$I$51,G$351+1,0),"","&gt;"&amp;VLOOKUP($C396,Besetzung!$B$2:$I$51,G$351+1,0)&amp;" "&amp;$C396),
"sonst")))))</f>
        <v/>
      </c>
      <c r="H396" s="37" t="str">
        <f>IF($C396="","",
IF(H$352&lt;&gt;"",IF($D396="Genau",
           IF(COUNTIF(Dienstplan!G$6:G$55,$C396)=VLOOKUP($C396,Besetzung!$B$2:$I$51,$F$24,0),"","&lt;&gt;"&amp;VLOOKUP($C396,Besetzung!$B$2:$I$51,$F$24,0)&amp;" "&amp;$C396),
IF($D396="Mindestens",
           IF(COUNTIF(Dienstplan!G$6:G$55,$C396)&gt;=VLOOKUP($C396,Besetzung!$B$2:$I$51,$F$24,0),"","&lt;"&amp;VLOOKUP($C396,Besetzung!$B$2:$I$51,$F$24,0)&amp;" "&amp;$C396),
IF($D396="Höchstens",
           IF(COUNTIF(Dienstplan!G$6:G$55,$C396)&lt;=VLOOKUP($C396,Besetzung!$B$2:$I$51,$F$24,0),"","&gt;"&amp;VLOOKUP($C396,Besetzung!$B$2:$I$51,$F$24,0)&amp;" "&amp;$C396),
"sonst"))),
IF($D396="Genau",
           IF(COUNTIF(Dienstplan!G$6:G$55,$C396)=VLOOKUP($C396,Besetzung!$B$2:$I$51,H$351+1,0),"","&lt;&gt;"&amp;VLOOKUP($C396,Besetzung!$B$2:$I$51,H$351+1,0)&amp;" "&amp;$C396),
IF($D396="Mindestens",
           IF(COUNTIF(Dienstplan!G$6:G$55,$C396)&gt;=VLOOKUP($C396,Besetzung!$B$2:$I$51,H$351+1,0),"","&lt;"&amp;VLOOKUP($C396,Besetzung!$B$2:$I$51,H$351+1,0)&amp;" "&amp;$C396),
IF($D396="Höchstens",
           IF(COUNTIF(Dienstplan!G$6:G$55,$C396)&lt;=VLOOKUP($C396,Besetzung!$B$2:$I$51,H$351+1,0),"","&gt;"&amp;VLOOKUP($C396,Besetzung!$B$2:$I$51,H$351+1,0)&amp;" "&amp;$C396),
"sonst")))))</f>
        <v/>
      </c>
      <c r="I396" s="37" t="str">
        <f>IF($C396="","",
IF(I$352&lt;&gt;"",IF($D396="Genau",
           IF(COUNTIF(Dienstplan!H$6:H$55,$C396)=VLOOKUP($C396,Besetzung!$B$2:$I$51,$F$24,0),"","&lt;&gt;"&amp;VLOOKUP($C396,Besetzung!$B$2:$I$51,$F$24,0)&amp;" "&amp;$C396),
IF($D396="Mindestens",
           IF(COUNTIF(Dienstplan!H$6:H$55,$C396)&gt;=VLOOKUP($C396,Besetzung!$B$2:$I$51,$F$24,0),"","&lt;"&amp;VLOOKUP($C396,Besetzung!$B$2:$I$51,$F$24,0)&amp;" "&amp;$C396),
IF($D396="Höchstens",
           IF(COUNTIF(Dienstplan!H$6:H$55,$C396)&lt;=VLOOKUP($C396,Besetzung!$B$2:$I$51,$F$24,0),"","&gt;"&amp;VLOOKUP($C396,Besetzung!$B$2:$I$51,$F$24,0)&amp;" "&amp;$C396),
"sonst"))),
IF($D396="Genau",
           IF(COUNTIF(Dienstplan!H$6:H$55,$C396)=VLOOKUP($C396,Besetzung!$B$2:$I$51,I$351+1,0),"","&lt;&gt;"&amp;VLOOKUP($C396,Besetzung!$B$2:$I$51,I$351+1,0)&amp;" "&amp;$C396),
IF($D396="Mindestens",
           IF(COUNTIF(Dienstplan!H$6:H$55,$C396)&gt;=VLOOKUP($C396,Besetzung!$B$2:$I$51,I$351+1,0),"","&lt;"&amp;VLOOKUP($C396,Besetzung!$B$2:$I$51,I$351+1,0)&amp;" "&amp;$C396),
IF($D396="Höchstens",
           IF(COUNTIF(Dienstplan!H$6:H$55,$C396)&lt;=VLOOKUP($C396,Besetzung!$B$2:$I$51,I$351+1,0),"","&gt;"&amp;VLOOKUP($C396,Besetzung!$B$2:$I$51,I$351+1,0)&amp;" "&amp;$C396),
"sonst")))))</f>
        <v/>
      </c>
      <c r="J396" s="37" t="str">
        <f>IF($C396="","",
IF(J$352&lt;&gt;"",IF($D396="Genau",
           IF(COUNTIF(Dienstplan!I$6:I$55,$C396)=VLOOKUP($C396,Besetzung!$B$2:$I$51,$F$24,0),"","&lt;&gt;"&amp;VLOOKUP($C396,Besetzung!$B$2:$I$51,$F$24,0)&amp;" "&amp;$C396),
IF($D396="Mindestens",
           IF(COUNTIF(Dienstplan!I$6:I$55,$C396)&gt;=VLOOKUP($C396,Besetzung!$B$2:$I$51,$F$24,0),"","&lt;"&amp;VLOOKUP($C396,Besetzung!$B$2:$I$51,$F$24,0)&amp;" "&amp;$C396),
IF($D396="Höchstens",
           IF(COUNTIF(Dienstplan!I$6:I$55,$C396)&lt;=VLOOKUP($C396,Besetzung!$B$2:$I$51,$F$24,0),"","&gt;"&amp;VLOOKUP($C396,Besetzung!$B$2:$I$51,$F$24,0)&amp;" "&amp;$C396),
"sonst"))),
IF($D396="Genau",
           IF(COUNTIF(Dienstplan!I$6:I$55,$C396)=VLOOKUP($C396,Besetzung!$B$2:$I$51,J$351+1,0),"","&lt;&gt;"&amp;VLOOKUP($C396,Besetzung!$B$2:$I$51,J$351+1,0)&amp;" "&amp;$C396),
IF($D396="Mindestens",
           IF(COUNTIF(Dienstplan!I$6:I$55,$C396)&gt;=VLOOKUP($C396,Besetzung!$B$2:$I$51,J$351+1,0),"","&lt;"&amp;VLOOKUP($C396,Besetzung!$B$2:$I$51,J$351+1,0)&amp;" "&amp;$C396),
IF($D396="Höchstens",
           IF(COUNTIF(Dienstplan!I$6:I$55,$C396)&lt;=VLOOKUP($C396,Besetzung!$B$2:$I$51,J$351+1,0),"","&gt;"&amp;VLOOKUP($C396,Besetzung!$B$2:$I$51,J$351+1,0)&amp;" "&amp;$C396),
"sonst")))))</f>
        <v/>
      </c>
      <c r="K396" s="37" t="str">
        <f>IF($C396="","",
IF(K$352&lt;&gt;"",IF($D396="Genau",
           IF(COUNTIF(Dienstplan!J$6:J$55,$C396)=VLOOKUP($C396,Besetzung!$B$2:$I$51,$F$24,0),"","&lt;&gt;"&amp;VLOOKUP($C396,Besetzung!$B$2:$I$51,$F$24,0)&amp;" "&amp;$C396),
IF($D396="Mindestens",
           IF(COUNTIF(Dienstplan!J$6:J$55,$C396)&gt;=VLOOKUP($C396,Besetzung!$B$2:$I$51,$F$24,0),"","&lt;"&amp;VLOOKUP($C396,Besetzung!$B$2:$I$51,$F$24,0)&amp;" "&amp;$C396),
IF($D396="Höchstens",
           IF(COUNTIF(Dienstplan!J$6:J$55,$C396)&lt;=VLOOKUP($C396,Besetzung!$B$2:$I$51,$F$24,0),"","&gt;"&amp;VLOOKUP($C396,Besetzung!$B$2:$I$51,$F$24,0)&amp;" "&amp;$C396),
"sonst"))),
IF($D396="Genau",
           IF(COUNTIF(Dienstplan!J$6:J$55,$C396)=VLOOKUP($C396,Besetzung!$B$2:$I$51,K$351+1,0),"","&lt;&gt;"&amp;VLOOKUP($C396,Besetzung!$B$2:$I$51,K$351+1,0)&amp;" "&amp;$C396),
IF($D396="Mindestens",
           IF(COUNTIF(Dienstplan!J$6:J$55,$C396)&gt;=VLOOKUP($C396,Besetzung!$B$2:$I$51,K$351+1,0),"","&lt;"&amp;VLOOKUP($C396,Besetzung!$B$2:$I$51,K$351+1,0)&amp;" "&amp;$C396),
IF($D396="Höchstens",
           IF(COUNTIF(Dienstplan!J$6:J$55,$C396)&lt;=VLOOKUP($C396,Besetzung!$B$2:$I$51,K$351+1,0),"","&gt;"&amp;VLOOKUP($C396,Besetzung!$B$2:$I$51,K$351+1,0)&amp;" "&amp;$C396),
"sonst")))))</f>
        <v/>
      </c>
      <c r="L396" s="37" t="str">
        <f>IF($C396="","",
IF(L$352&lt;&gt;"",IF($D396="Genau",
           IF(COUNTIF(Dienstplan!K$6:K$55,$C396)=VLOOKUP($C396,Besetzung!$B$2:$I$51,$F$24,0),"","&lt;&gt;"&amp;VLOOKUP($C396,Besetzung!$B$2:$I$51,$F$24,0)&amp;" "&amp;$C396),
IF($D396="Mindestens",
           IF(COUNTIF(Dienstplan!K$6:K$55,$C396)&gt;=VLOOKUP($C396,Besetzung!$B$2:$I$51,$F$24,0),"","&lt;"&amp;VLOOKUP($C396,Besetzung!$B$2:$I$51,$F$24,0)&amp;" "&amp;$C396),
IF($D396="Höchstens",
           IF(COUNTIF(Dienstplan!K$6:K$55,$C396)&lt;=VLOOKUP($C396,Besetzung!$B$2:$I$51,$F$24,0),"","&gt;"&amp;VLOOKUP($C396,Besetzung!$B$2:$I$51,$F$24,0)&amp;" "&amp;$C396),
"sonst"))),
IF($D396="Genau",
           IF(COUNTIF(Dienstplan!K$6:K$55,$C396)=VLOOKUP($C396,Besetzung!$B$2:$I$51,L$351+1,0),"","&lt;&gt;"&amp;VLOOKUP($C396,Besetzung!$B$2:$I$51,L$351+1,0)&amp;" "&amp;$C396),
IF($D396="Mindestens",
           IF(COUNTIF(Dienstplan!K$6:K$55,$C396)&gt;=VLOOKUP($C396,Besetzung!$B$2:$I$51,L$351+1,0),"","&lt;"&amp;VLOOKUP($C396,Besetzung!$B$2:$I$51,L$351+1,0)&amp;" "&amp;$C396),
IF($D396="Höchstens",
           IF(COUNTIF(Dienstplan!K$6:K$55,$C396)&lt;=VLOOKUP($C396,Besetzung!$B$2:$I$51,L$351+1,0),"","&gt;"&amp;VLOOKUP($C396,Besetzung!$B$2:$I$51,L$351+1,0)&amp;" "&amp;$C396),
"sonst")))))</f>
        <v/>
      </c>
      <c r="M396" s="37" t="str">
        <f>IF($C396="","",
IF(M$352&lt;&gt;"",IF($D396="Genau",
           IF(COUNTIF(Dienstplan!L$6:L$55,$C396)=VLOOKUP($C396,Besetzung!$B$2:$I$51,$F$24,0),"","&lt;&gt;"&amp;VLOOKUP($C396,Besetzung!$B$2:$I$51,$F$24,0)&amp;" "&amp;$C396),
IF($D396="Mindestens",
           IF(COUNTIF(Dienstplan!L$6:L$55,$C396)&gt;=VLOOKUP($C396,Besetzung!$B$2:$I$51,$F$24,0),"","&lt;"&amp;VLOOKUP($C396,Besetzung!$B$2:$I$51,$F$24,0)&amp;" "&amp;$C396),
IF($D396="Höchstens",
           IF(COUNTIF(Dienstplan!L$6:L$55,$C396)&lt;=VLOOKUP($C396,Besetzung!$B$2:$I$51,$F$24,0),"","&gt;"&amp;VLOOKUP($C396,Besetzung!$B$2:$I$51,$F$24,0)&amp;" "&amp;$C396),
"sonst"))),
IF($D396="Genau",
           IF(COUNTIF(Dienstplan!L$6:L$55,$C396)=VLOOKUP($C396,Besetzung!$B$2:$I$51,M$351+1,0),"","&lt;&gt;"&amp;VLOOKUP($C396,Besetzung!$B$2:$I$51,M$351+1,0)&amp;" "&amp;$C396),
IF($D396="Mindestens",
           IF(COUNTIF(Dienstplan!L$6:L$55,$C396)&gt;=VLOOKUP($C396,Besetzung!$B$2:$I$51,M$351+1,0),"","&lt;"&amp;VLOOKUP($C396,Besetzung!$B$2:$I$51,M$351+1,0)&amp;" "&amp;$C396),
IF($D396="Höchstens",
           IF(COUNTIF(Dienstplan!L$6:L$55,$C396)&lt;=VLOOKUP($C396,Besetzung!$B$2:$I$51,M$351+1,0),"","&gt;"&amp;VLOOKUP($C396,Besetzung!$B$2:$I$51,M$351+1,0)&amp;" "&amp;$C396),
"sonst")))))</f>
        <v/>
      </c>
      <c r="N396" s="37" t="str">
        <f>IF($C396="","",
IF(N$352&lt;&gt;"",IF($D396="Genau",
           IF(COUNTIF(Dienstplan!M$6:M$55,$C396)=VLOOKUP($C396,Besetzung!$B$2:$I$51,$F$24,0),"","&lt;&gt;"&amp;VLOOKUP($C396,Besetzung!$B$2:$I$51,$F$24,0)&amp;" "&amp;$C396),
IF($D396="Mindestens",
           IF(COUNTIF(Dienstplan!M$6:M$55,$C396)&gt;=VLOOKUP($C396,Besetzung!$B$2:$I$51,$F$24,0),"","&lt;"&amp;VLOOKUP($C396,Besetzung!$B$2:$I$51,$F$24,0)&amp;" "&amp;$C396),
IF($D396="Höchstens",
           IF(COUNTIF(Dienstplan!M$6:M$55,$C396)&lt;=VLOOKUP($C396,Besetzung!$B$2:$I$51,$F$24,0),"","&gt;"&amp;VLOOKUP($C396,Besetzung!$B$2:$I$51,$F$24,0)&amp;" "&amp;$C396),
"sonst"))),
IF($D396="Genau",
           IF(COUNTIF(Dienstplan!M$6:M$55,$C396)=VLOOKUP($C396,Besetzung!$B$2:$I$51,N$351+1,0),"","&lt;&gt;"&amp;VLOOKUP($C396,Besetzung!$B$2:$I$51,N$351+1,0)&amp;" "&amp;$C396),
IF($D396="Mindestens",
           IF(COUNTIF(Dienstplan!M$6:M$55,$C396)&gt;=VLOOKUP($C396,Besetzung!$B$2:$I$51,N$351+1,0),"","&lt;"&amp;VLOOKUP($C396,Besetzung!$B$2:$I$51,N$351+1,0)&amp;" "&amp;$C396),
IF($D396="Höchstens",
           IF(COUNTIF(Dienstplan!M$6:M$55,$C396)&lt;=VLOOKUP($C396,Besetzung!$B$2:$I$51,N$351+1,0),"","&gt;"&amp;VLOOKUP($C396,Besetzung!$B$2:$I$51,N$351+1,0)&amp;" "&amp;$C396),
"sonst")))))</f>
        <v/>
      </c>
      <c r="O396" s="37" t="str">
        <f>IF($C396="","",
IF(O$352&lt;&gt;"",IF($D396="Genau",
           IF(COUNTIF(Dienstplan!N$6:N$55,$C396)=VLOOKUP($C396,Besetzung!$B$2:$I$51,$F$24,0),"","&lt;&gt;"&amp;VLOOKUP($C396,Besetzung!$B$2:$I$51,$F$24,0)&amp;" "&amp;$C396),
IF($D396="Mindestens",
           IF(COUNTIF(Dienstplan!N$6:N$55,$C396)&gt;=VLOOKUP($C396,Besetzung!$B$2:$I$51,$F$24,0),"","&lt;"&amp;VLOOKUP($C396,Besetzung!$B$2:$I$51,$F$24,0)&amp;" "&amp;$C396),
IF($D396="Höchstens",
           IF(COUNTIF(Dienstplan!N$6:N$55,$C396)&lt;=VLOOKUP($C396,Besetzung!$B$2:$I$51,$F$24,0),"","&gt;"&amp;VLOOKUP($C396,Besetzung!$B$2:$I$51,$F$24,0)&amp;" "&amp;$C396),
"sonst"))),
IF($D396="Genau",
           IF(COUNTIF(Dienstplan!N$6:N$55,$C396)=VLOOKUP($C396,Besetzung!$B$2:$I$51,O$351+1,0),"","&lt;&gt;"&amp;VLOOKUP($C396,Besetzung!$B$2:$I$51,O$351+1,0)&amp;" "&amp;$C396),
IF($D396="Mindestens",
           IF(COUNTIF(Dienstplan!N$6:N$55,$C396)&gt;=VLOOKUP($C396,Besetzung!$B$2:$I$51,O$351+1,0),"","&lt;"&amp;VLOOKUP($C396,Besetzung!$B$2:$I$51,O$351+1,0)&amp;" "&amp;$C396),
IF($D396="Höchstens",
           IF(COUNTIF(Dienstplan!N$6:N$55,$C396)&lt;=VLOOKUP($C396,Besetzung!$B$2:$I$51,O$351+1,0),"","&gt;"&amp;VLOOKUP($C396,Besetzung!$B$2:$I$51,O$351+1,0)&amp;" "&amp;$C396),
"sonst")))))</f>
        <v/>
      </c>
      <c r="P396" s="37" t="str">
        <f>IF($C396="","",
IF(P$352&lt;&gt;"",IF($D396="Genau",
           IF(COUNTIF(Dienstplan!O$6:O$55,$C396)=VLOOKUP($C396,Besetzung!$B$2:$I$51,$F$24,0),"","&lt;&gt;"&amp;VLOOKUP($C396,Besetzung!$B$2:$I$51,$F$24,0)&amp;" "&amp;$C396),
IF($D396="Mindestens",
           IF(COUNTIF(Dienstplan!O$6:O$55,$C396)&gt;=VLOOKUP($C396,Besetzung!$B$2:$I$51,$F$24,0),"","&lt;"&amp;VLOOKUP($C396,Besetzung!$B$2:$I$51,$F$24,0)&amp;" "&amp;$C396),
IF($D396="Höchstens",
           IF(COUNTIF(Dienstplan!O$6:O$55,$C396)&lt;=VLOOKUP($C396,Besetzung!$B$2:$I$51,$F$24,0),"","&gt;"&amp;VLOOKUP($C396,Besetzung!$B$2:$I$51,$F$24,0)&amp;" "&amp;$C396),
"sonst"))),
IF($D396="Genau",
           IF(COUNTIF(Dienstplan!O$6:O$55,$C396)=VLOOKUP($C396,Besetzung!$B$2:$I$51,P$351+1,0),"","&lt;&gt;"&amp;VLOOKUP($C396,Besetzung!$B$2:$I$51,P$351+1,0)&amp;" "&amp;$C396),
IF($D396="Mindestens",
           IF(COUNTIF(Dienstplan!O$6:O$55,$C396)&gt;=VLOOKUP($C396,Besetzung!$B$2:$I$51,P$351+1,0),"","&lt;"&amp;VLOOKUP($C396,Besetzung!$B$2:$I$51,P$351+1,0)&amp;" "&amp;$C396),
IF($D396="Höchstens",
           IF(COUNTIF(Dienstplan!O$6:O$55,$C396)&lt;=VLOOKUP($C396,Besetzung!$B$2:$I$51,P$351+1,0),"","&gt;"&amp;VLOOKUP($C396,Besetzung!$B$2:$I$51,P$351+1,0)&amp;" "&amp;$C396),
"sonst")))))</f>
        <v/>
      </c>
      <c r="Q396" s="37" t="str">
        <f>IF($C396="","",
IF(Q$352&lt;&gt;"",IF($D396="Genau",
           IF(COUNTIF(Dienstplan!P$6:P$55,$C396)=VLOOKUP($C396,Besetzung!$B$2:$I$51,$F$24,0),"","&lt;&gt;"&amp;VLOOKUP($C396,Besetzung!$B$2:$I$51,$F$24,0)&amp;" "&amp;$C396),
IF($D396="Mindestens",
           IF(COUNTIF(Dienstplan!P$6:P$55,$C396)&gt;=VLOOKUP($C396,Besetzung!$B$2:$I$51,$F$24,0),"","&lt;"&amp;VLOOKUP($C396,Besetzung!$B$2:$I$51,$F$24,0)&amp;" "&amp;$C396),
IF($D396="Höchstens",
           IF(COUNTIF(Dienstplan!P$6:P$55,$C396)&lt;=VLOOKUP($C396,Besetzung!$B$2:$I$51,$F$24,0),"","&gt;"&amp;VLOOKUP($C396,Besetzung!$B$2:$I$51,$F$24,0)&amp;" "&amp;$C396),
"sonst"))),
IF($D396="Genau",
           IF(COUNTIF(Dienstplan!P$6:P$55,$C396)=VLOOKUP($C396,Besetzung!$B$2:$I$51,Q$351+1,0),"","&lt;&gt;"&amp;VLOOKUP($C396,Besetzung!$B$2:$I$51,Q$351+1,0)&amp;" "&amp;$C396),
IF($D396="Mindestens",
           IF(COUNTIF(Dienstplan!P$6:P$55,$C396)&gt;=VLOOKUP($C396,Besetzung!$B$2:$I$51,Q$351+1,0),"","&lt;"&amp;VLOOKUP($C396,Besetzung!$B$2:$I$51,Q$351+1,0)&amp;" "&amp;$C396),
IF($D396="Höchstens",
           IF(COUNTIF(Dienstplan!P$6:P$55,$C396)&lt;=VLOOKUP($C396,Besetzung!$B$2:$I$51,Q$351+1,0),"","&gt;"&amp;VLOOKUP($C396,Besetzung!$B$2:$I$51,Q$351+1,0)&amp;" "&amp;$C396),
"sonst")))))</f>
        <v/>
      </c>
      <c r="R396" s="37" t="str">
        <f>IF($C396="","",
IF(R$352&lt;&gt;"",IF($D396="Genau",
           IF(COUNTIF(Dienstplan!Q$6:Q$55,$C396)=VLOOKUP($C396,Besetzung!$B$2:$I$51,$F$24,0),"","&lt;&gt;"&amp;VLOOKUP($C396,Besetzung!$B$2:$I$51,$F$24,0)&amp;" "&amp;$C396),
IF($D396="Mindestens",
           IF(COUNTIF(Dienstplan!Q$6:Q$55,$C396)&gt;=VLOOKUP($C396,Besetzung!$B$2:$I$51,$F$24,0),"","&lt;"&amp;VLOOKUP($C396,Besetzung!$B$2:$I$51,$F$24,0)&amp;" "&amp;$C396),
IF($D396="Höchstens",
           IF(COUNTIF(Dienstplan!Q$6:Q$55,$C396)&lt;=VLOOKUP($C396,Besetzung!$B$2:$I$51,$F$24,0),"","&gt;"&amp;VLOOKUP($C396,Besetzung!$B$2:$I$51,$F$24,0)&amp;" "&amp;$C396),
"sonst"))),
IF($D396="Genau",
           IF(COUNTIF(Dienstplan!Q$6:Q$55,$C396)=VLOOKUP($C396,Besetzung!$B$2:$I$51,R$351+1,0),"","&lt;&gt;"&amp;VLOOKUP($C396,Besetzung!$B$2:$I$51,R$351+1,0)&amp;" "&amp;$C396),
IF($D396="Mindestens",
           IF(COUNTIF(Dienstplan!Q$6:Q$55,$C396)&gt;=VLOOKUP($C396,Besetzung!$B$2:$I$51,R$351+1,0),"","&lt;"&amp;VLOOKUP($C396,Besetzung!$B$2:$I$51,R$351+1,0)&amp;" "&amp;$C396),
IF($D396="Höchstens",
           IF(COUNTIF(Dienstplan!Q$6:Q$55,$C396)&lt;=VLOOKUP($C396,Besetzung!$B$2:$I$51,R$351+1,0),"","&gt;"&amp;VLOOKUP($C396,Besetzung!$B$2:$I$51,R$351+1,0)&amp;" "&amp;$C396),
"sonst")))))</f>
        <v/>
      </c>
      <c r="S396" s="37" t="str">
        <f>IF($C396="","",
IF(S$352&lt;&gt;"",IF($D396="Genau",
           IF(COUNTIF(Dienstplan!R$6:R$55,$C396)=VLOOKUP($C396,Besetzung!$B$2:$I$51,$F$24,0),"","&lt;&gt;"&amp;VLOOKUP($C396,Besetzung!$B$2:$I$51,$F$24,0)&amp;" "&amp;$C396),
IF($D396="Mindestens",
           IF(COUNTIF(Dienstplan!R$6:R$55,$C396)&gt;=VLOOKUP($C396,Besetzung!$B$2:$I$51,$F$24,0),"","&lt;"&amp;VLOOKUP($C396,Besetzung!$B$2:$I$51,$F$24,0)&amp;" "&amp;$C396),
IF($D396="Höchstens",
           IF(COUNTIF(Dienstplan!R$6:R$55,$C396)&lt;=VLOOKUP($C396,Besetzung!$B$2:$I$51,$F$24,0),"","&gt;"&amp;VLOOKUP($C396,Besetzung!$B$2:$I$51,$F$24,0)&amp;" "&amp;$C396),
"sonst"))),
IF($D396="Genau",
           IF(COUNTIF(Dienstplan!R$6:R$55,$C396)=VLOOKUP($C396,Besetzung!$B$2:$I$51,S$351+1,0),"","&lt;&gt;"&amp;VLOOKUP($C396,Besetzung!$B$2:$I$51,S$351+1,0)&amp;" "&amp;$C396),
IF($D396="Mindestens",
           IF(COUNTIF(Dienstplan!R$6:R$55,$C396)&gt;=VLOOKUP($C396,Besetzung!$B$2:$I$51,S$351+1,0),"","&lt;"&amp;VLOOKUP($C396,Besetzung!$B$2:$I$51,S$351+1,0)&amp;" "&amp;$C396),
IF($D396="Höchstens",
           IF(COUNTIF(Dienstplan!R$6:R$55,$C396)&lt;=VLOOKUP($C396,Besetzung!$B$2:$I$51,S$351+1,0),"","&gt;"&amp;VLOOKUP($C396,Besetzung!$B$2:$I$51,S$351+1,0)&amp;" "&amp;$C396),
"sonst")))))</f>
        <v/>
      </c>
      <c r="T396" s="37" t="str">
        <f>IF($C396="","",
IF(T$352&lt;&gt;"",IF($D396="Genau",
           IF(COUNTIF(Dienstplan!S$6:S$55,$C396)=VLOOKUP($C396,Besetzung!$B$2:$I$51,$F$24,0),"","&lt;&gt;"&amp;VLOOKUP($C396,Besetzung!$B$2:$I$51,$F$24,0)&amp;" "&amp;$C396),
IF($D396="Mindestens",
           IF(COUNTIF(Dienstplan!S$6:S$55,$C396)&gt;=VLOOKUP($C396,Besetzung!$B$2:$I$51,$F$24,0),"","&lt;"&amp;VLOOKUP($C396,Besetzung!$B$2:$I$51,$F$24,0)&amp;" "&amp;$C396),
IF($D396="Höchstens",
           IF(COUNTIF(Dienstplan!S$6:S$55,$C396)&lt;=VLOOKUP($C396,Besetzung!$B$2:$I$51,$F$24,0),"","&gt;"&amp;VLOOKUP($C396,Besetzung!$B$2:$I$51,$F$24,0)&amp;" "&amp;$C396),
"sonst"))),
IF($D396="Genau",
           IF(COUNTIF(Dienstplan!S$6:S$55,$C396)=VLOOKUP($C396,Besetzung!$B$2:$I$51,T$351+1,0),"","&lt;&gt;"&amp;VLOOKUP($C396,Besetzung!$B$2:$I$51,T$351+1,0)&amp;" "&amp;$C396),
IF($D396="Mindestens",
           IF(COUNTIF(Dienstplan!S$6:S$55,$C396)&gt;=VLOOKUP($C396,Besetzung!$B$2:$I$51,T$351+1,0),"","&lt;"&amp;VLOOKUP($C396,Besetzung!$B$2:$I$51,T$351+1,0)&amp;" "&amp;$C396),
IF($D396="Höchstens",
           IF(COUNTIF(Dienstplan!S$6:S$55,$C396)&lt;=VLOOKUP($C396,Besetzung!$B$2:$I$51,T$351+1,0),"","&gt;"&amp;VLOOKUP($C396,Besetzung!$B$2:$I$51,T$351+1,0)&amp;" "&amp;$C396),
"sonst")))))</f>
        <v/>
      </c>
      <c r="U396" s="37" t="str">
        <f>IF($C396="","",
IF(U$352&lt;&gt;"",IF($D396="Genau",
           IF(COUNTIF(Dienstplan!T$6:T$55,$C396)=VLOOKUP($C396,Besetzung!$B$2:$I$51,$F$24,0),"","&lt;&gt;"&amp;VLOOKUP($C396,Besetzung!$B$2:$I$51,$F$24,0)&amp;" "&amp;$C396),
IF($D396="Mindestens",
           IF(COUNTIF(Dienstplan!T$6:T$55,$C396)&gt;=VLOOKUP($C396,Besetzung!$B$2:$I$51,$F$24,0),"","&lt;"&amp;VLOOKUP($C396,Besetzung!$B$2:$I$51,$F$24,0)&amp;" "&amp;$C396),
IF($D396="Höchstens",
           IF(COUNTIF(Dienstplan!T$6:T$55,$C396)&lt;=VLOOKUP($C396,Besetzung!$B$2:$I$51,$F$24,0),"","&gt;"&amp;VLOOKUP($C396,Besetzung!$B$2:$I$51,$F$24,0)&amp;" "&amp;$C396),
"sonst"))),
IF($D396="Genau",
           IF(COUNTIF(Dienstplan!T$6:T$55,$C396)=VLOOKUP($C396,Besetzung!$B$2:$I$51,U$351+1,0),"","&lt;&gt;"&amp;VLOOKUP($C396,Besetzung!$B$2:$I$51,U$351+1,0)&amp;" "&amp;$C396),
IF($D396="Mindestens",
           IF(COUNTIF(Dienstplan!T$6:T$55,$C396)&gt;=VLOOKUP($C396,Besetzung!$B$2:$I$51,U$351+1,0),"","&lt;"&amp;VLOOKUP($C396,Besetzung!$B$2:$I$51,U$351+1,0)&amp;" "&amp;$C396),
IF($D396="Höchstens",
           IF(COUNTIF(Dienstplan!T$6:T$55,$C396)&lt;=VLOOKUP($C396,Besetzung!$B$2:$I$51,U$351+1,0),"","&gt;"&amp;VLOOKUP($C396,Besetzung!$B$2:$I$51,U$351+1,0)&amp;" "&amp;$C396),
"sonst")))))</f>
        <v/>
      </c>
      <c r="V396" s="37" t="str">
        <f>IF($C396="","",
IF(V$352&lt;&gt;"",IF($D396="Genau",
           IF(COUNTIF(Dienstplan!U$6:U$55,$C396)=VLOOKUP($C396,Besetzung!$B$2:$I$51,$F$24,0),"","&lt;&gt;"&amp;VLOOKUP($C396,Besetzung!$B$2:$I$51,$F$24,0)&amp;" "&amp;$C396),
IF($D396="Mindestens",
           IF(COUNTIF(Dienstplan!U$6:U$55,$C396)&gt;=VLOOKUP($C396,Besetzung!$B$2:$I$51,$F$24,0),"","&lt;"&amp;VLOOKUP($C396,Besetzung!$B$2:$I$51,$F$24,0)&amp;" "&amp;$C396),
IF($D396="Höchstens",
           IF(COUNTIF(Dienstplan!U$6:U$55,$C396)&lt;=VLOOKUP($C396,Besetzung!$B$2:$I$51,$F$24,0),"","&gt;"&amp;VLOOKUP($C396,Besetzung!$B$2:$I$51,$F$24,0)&amp;" "&amp;$C396),
"sonst"))),
IF($D396="Genau",
           IF(COUNTIF(Dienstplan!U$6:U$55,$C396)=VLOOKUP($C396,Besetzung!$B$2:$I$51,V$351+1,0),"","&lt;&gt;"&amp;VLOOKUP($C396,Besetzung!$B$2:$I$51,V$351+1,0)&amp;" "&amp;$C396),
IF($D396="Mindestens",
           IF(COUNTIF(Dienstplan!U$6:U$55,$C396)&gt;=VLOOKUP($C396,Besetzung!$B$2:$I$51,V$351+1,0),"","&lt;"&amp;VLOOKUP($C396,Besetzung!$B$2:$I$51,V$351+1,0)&amp;" "&amp;$C396),
IF($D396="Höchstens",
           IF(COUNTIF(Dienstplan!U$6:U$55,$C396)&lt;=VLOOKUP($C396,Besetzung!$B$2:$I$51,V$351+1,0),"","&gt;"&amp;VLOOKUP($C396,Besetzung!$B$2:$I$51,V$351+1,0)&amp;" "&amp;$C396),
"sonst")))))</f>
        <v/>
      </c>
      <c r="W396" s="37" t="str">
        <f>IF($C396="","",
IF(W$352&lt;&gt;"",IF($D396="Genau",
           IF(COUNTIF(Dienstplan!V$6:V$55,$C396)=VLOOKUP($C396,Besetzung!$B$2:$I$51,$F$24,0),"","&lt;&gt;"&amp;VLOOKUP($C396,Besetzung!$B$2:$I$51,$F$24,0)&amp;" "&amp;$C396),
IF($D396="Mindestens",
           IF(COUNTIF(Dienstplan!V$6:V$55,$C396)&gt;=VLOOKUP($C396,Besetzung!$B$2:$I$51,$F$24,0),"","&lt;"&amp;VLOOKUP($C396,Besetzung!$B$2:$I$51,$F$24,0)&amp;" "&amp;$C396),
IF($D396="Höchstens",
           IF(COUNTIF(Dienstplan!V$6:V$55,$C396)&lt;=VLOOKUP($C396,Besetzung!$B$2:$I$51,$F$24,0),"","&gt;"&amp;VLOOKUP($C396,Besetzung!$B$2:$I$51,$F$24,0)&amp;" "&amp;$C396),
"sonst"))),
IF($D396="Genau",
           IF(COUNTIF(Dienstplan!V$6:V$55,$C396)=VLOOKUP($C396,Besetzung!$B$2:$I$51,W$351+1,0),"","&lt;&gt;"&amp;VLOOKUP($C396,Besetzung!$B$2:$I$51,W$351+1,0)&amp;" "&amp;$C396),
IF($D396="Mindestens",
           IF(COUNTIF(Dienstplan!V$6:V$55,$C396)&gt;=VLOOKUP($C396,Besetzung!$B$2:$I$51,W$351+1,0),"","&lt;"&amp;VLOOKUP($C396,Besetzung!$B$2:$I$51,W$351+1,0)&amp;" "&amp;$C396),
IF($D396="Höchstens",
           IF(COUNTIF(Dienstplan!V$6:V$55,$C396)&lt;=VLOOKUP($C396,Besetzung!$B$2:$I$51,W$351+1,0),"","&gt;"&amp;VLOOKUP($C396,Besetzung!$B$2:$I$51,W$351+1,0)&amp;" "&amp;$C396),
"sonst")))))</f>
        <v/>
      </c>
      <c r="X396" s="37" t="str">
        <f>IF($C396="","",
IF(X$352&lt;&gt;"",IF($D396="Genau",
           IF(COUNTIF(Dienstplan!W$6:W$55,$C396)=VLOOKUP($C396,Besetzung!$B$2:$I$51,$F$24,0),"","&lt;&gt;"&amp;VLOOKUP($C396,Besetzung!$B$2:$I$51,$F$24,0)&amp;" "&amp;$C396),
IF($D396="Mindestens",
           IF(COUNTIF(Dienstplan!W$6:W$55,$C396)&gt;=VLOOKUP($C396,Besetzung!$B$2:$I$51,$F$24,0),"","&lt;"&amp;VLOOKUP($C396,Besetzung!$B$2:$I$51,$F$24,0)&amp;" "&amp;$C396),
IF($D396="Höchstens",
           IF(COUNTIF(Dienstplan!W$6:W$55,$C396)&lt;=VLOOKUP($C396,Besetzung!$B$2:$I$51,$F$24,0),"","&gt;"&amp;VLOOKUP($C396,Besetzung!$B$2:$I$51,$F$24,0)&amp;" "&amp;$C396),
"sonst"))),
IF($D396="Genau",
           IF(COUNTIF(Dienstplan!W$6:W$55,$C396)=VLOOKUP($C396,Besetzung!$B$2:$I$51,X$351+1,0),"","&lt;&gt;"&amp;VLOOKUP($C396,Besetzung!$B$2:$I$51,X$351+1,0)&amp;" "&amp;$C396),
IF($D396="Mindestens",
           IF(COUNTIF(Dienstplan!W$6:W$55,$C396)&gt;=VLOOKUP($C396,Besetzung!$B$2:$I$51,X$351+1,0),"","&lt;"&amp;VLOOKUP($C396,Besetzung!$B$2:$I$51,X$351+1,0)&amp;" "&amp;$C396),
IF($D396="Höchstens",
           IF(COUNTIF(Dienstplan!W$6:W$55,$C396)&lt;=VLOOKUP($C396,Besetzung!$B$2:$I$51,X$351+1,0),"","&gt;"&amp;VLOOKUP($C396,Besetzung!$B$2:$I$51,X$351+1,0)&amp;" "&amp;$C396),
"sonst")))))</f>
        <v/>
      </c>
      <c r="Y396" s="37" t="str">
        <f>IF($C396="","",
IF(Y$352&lt;&gt;"",IF($D396="Genau",
           IF(COUNTIF(Dienstplan!X$6:X$55,$C396)=VLOOKUP($C396,Besetzung!$B$2:$I$51,$F$24,0),"","&lt;&gt;"&amp;VLOOKUP($C396,Besetzung!$B$2:$I$51,$F$24,0)&amp;" "&amp;$C396),
IF($D396="Mindestens",
           IF(COUNTIF(Dienstplan!X$6:X$55,$C396)&gt;=VLOOKUP($C396,Besetzung!$B$2:$I$51,$F$24,0),"","&lt;"&amp;VLOOKUP($C396,Besetzung!$B$2:$I$51,$F$24,0)&amp;" "&amp;$C396),
IF($D396="Höchstens",
           IF(COUNTIF(Dienstplan!X$6:X$55,$C396)&lt;=VLOOKUP($C396,Besetzung!$B$2:$I$51,$F$24,0),"","&gt;"&amp;VLOOKUP($C396,Besetzung!$B$2:$I$51,$F$24,0)&amp;" "&amp;$C396),
"sonst"))),
IF($D396="Genau",
           IF(COUNTIF(Dienstplan!X$6:X$55,$C396)=VLOOKUP($C396,Besetzung!$B$2:$I$51,Y$351+1,0),"","&lt;&gt;"&amp;VLOOKUP($C396,Besetzung!$B$2:$I$51,Y$351+1,0)&amp;" "&amp;$C396),
IF($D396="Mindestens",
           IF(COUNTIF(Dienstplan!X$6:X$55,$C396)&gt;=VLOOKUP($C396,Besetzung!$B$2:$I$51,Y$351+1,0),"","&lt;"&amp;VLOOKUP($C396,Besetzung!$B$2:$I$51,Y$351+1,0)&amp;" "&amp;$C396),
IF($D396="Höchstens",
           IF(COUNTIF(Dienstplan!X$6:X$55,$C396)&lt;=VLOOKUP($C396,Besetzung!$B$2:$I$51,Y$351+1,0),"","&gt;"&amp;VLOOKUP($C396,Besetzung!$B$2:$I$51,Y$351+1,0)&amp;" "&amp;$C396),
"sonst")))))</f>
        <v/>
      </c>
      <c r="Z396" s="37" t="str">
        <f>IF($C396="","",
IF(Z$352&lt;&gt;"",IF($D396="Genau",
           IF(COUNTIF(Dienstplan!Y$6:Y$55,$C396)=VLOOKUP($C396,Besetzung!$B$2:$I$51,$F$24,0),"","&lt;&gt;"&amp;VLOOKUP($C396,Besetzung!$B$2:$I$51,$F$24,0)&amp;" "&amp;$C396),
IF($D396="Mindestens",
           IF(COUNTIF(Dienstplan!Y$6:Y$55,$C396)&gt;=VLOOKUP($C396,Besetzung!$B$2:$I$51,$F$24,0),"","&lt;"&amp;VLOOKUP($C396,Besetzung!$B$2:$I$51,$F$24,0)&amp;" "&amp;$C396),
IF($D396="Höchstens",
           IF(COUNTIF(Dienstplan!Y$6:Y$55,$C396)&lt;=VLOOKUP($C396,Besetzung!$B$2:$I$51,$F$24,0),"","&gt;"&amp;VLOOKUP($C396,Besetzung!$B$2:$I$51,$F$24,0)&amp;" "&amp;$C396),
"sonst"))),
IF($D396="Genau",
           IF(COUNTIF(Dienstplan!Y$6:Y$55,$C396)=VLOOKUP($C396,Besetzung!$B$2:$I$51,Z$351+1,0),"","&lt;&gt;"&amp;VLOOKUP($C396,Besetzung!$B$2:$I$51,Z$351+1,0)&amp;" "&amp;$C396),
IF($D396="Mindestens",
           IF(COUNTIF(Dienstplan!Y$6:Y$55,$C396)&gt;=VLOOKUP($C396,Besetzung!$B$2:$I$51,Z$351+1,0),"","&lt;"&amp;VLOOKUP($C396,Besetzung!$B$2:$I$51,Z$351+1,0)&amp;" "&amp;$C396),
IF($D396="Höchstens",
           IF(COUNTIF(Dienstplan!Y$6:Y$55,$C396)&lt;=VLOOKUP($C396,Besetzung!$B$2:$I$51,Z$351+1,0),"","&gt;"&amp;VLOOKUP($C396,Besetzung!$B$2:$I$51,Z$351+1,0)&amp;" "&amp;$C396),
"sonst")))))</f>
        <v/>
      </c>
      <c r="AA396" s="37" t="str">
        <f>IF($C396="","",
IF(AA$352&lt;&gt;"",IF($D396="Genau",
           IF(COUNTIF(Dienstplan!Z$6:Z$55,$C396)=VLOOKUP($C396,Besetzung!$B$2:$I$51,$F$24,0),"","&lt;&gt;"&amp;VLOOKUP($C396,Besetzung!$B$2:$I$51,$F$24,0)&amp;" "&amp;$C396),
IF($D396="Mindestens",
           IF(COUNTIF(Dienstplan!Z$6:Z$55,$C396)&gt;=VLOOKUP($C396,Besetzung!$B$2:$I$51,$F$24,0),"","&lt;"&amp;VLOOKUP($C396,Besetzung!$B$2:$I$51,$F$24,0)&amp;" "&amp;$C396),
IF($D396="Höchstens",
           IF(COUNTIF(Dienstplan!Z$6:Z$55,$C396)&lt;=VLOOKUP($C396,Besetzung!$B$2:$I$51,$F$24,0),"","&gt;"&amp;VLOOKUP($C396,Besetzung!$B$2:$I$51,$F$24,0)&amp;" "&amp;$C396),
"sonst"))),
IF($D396="Genau",
           IF(COUNTIF(Dienstplan!Z$6:Z$55,$C396)=VLOOKUP($C396,Besetzung!$B$2:$I$51,AA$351+1,0),"","&lt;&gt;"&amp;VLOOKUP($C396,Besetzung!$B$2:$I$51,AA$351+1,0)&amp;" "&amp;$C396),
IF($D396="Mindestens",
           IF(COUNTIF(Dienstplan!Z$6:Z$55,$C396)&gt;=VLOOKUP($C396,Besetzung!$B$2:$I$51,AA$351+1,0),"","&lt;"&amp;VLOOKUP($C396,Besetzung!$B$2:$I$51,AA$351+1,0)&amp;" "&amp;$C396),
IF($D396="Höchstens",
           IF(COUNTIF(Dienstplan!Z$6:Z$55,$C396)&lt;=VLOOKUP($C396,Besetzung!$B$2:$I$51,AA$351+1,0),"","&gt;"&amp;VLOOKUP($C396,Besetzung!$B$2:$I$51,AA$351+1,0)&amp;" "&amp;$C396),
"sonst")))))</f>
        <v/>
      </c>
      <c r="AB396" s="37" t="str">
        <f>IF($C396="","",
IF(AB$352&lt;&gt;"",IF($D396="Genau",
           IF(COUNTIF(Dienstplan!AA$6:AA$55,$C396)=VLOOKUP($C396,Besetzung!$B$2:$I$51,$F$24,0),"","&lt;&gt;"&amp;VLOOKUP($C396,Besetzung!$B$2:$I$51,$F$24,0)&amp;" "&amp;$C396),
IF($D396="Mindestens",
           IF(COUNTIF(Dienstplan!AA$6:AA$55,$C396)&gt;=VLOOKUP($C396,Besetzung!$B$2:$I$51,$F$24,0),"","&lt;"&amp;VLOOKUP($C396,Besetzung!$B$2:$I$51,$F$24,0)&amp;" "&amp;$C396),
IF($D396="Höchstens",
           IF(COUNTIF(Dienstplan!AA$6:AA$55,$C396)&lt;=VLOOKUP($C396,Besetzung!$B$2:$I$51,$F$24,0),"","&gt;"&amp;VLOOKUP($C396,Besetzung!$B$2:$I$51,$F$24,0)&amp;" "&amp;$C396),
"sonst"))),
IF($D396="Genau",
           IF(COUNTIF(Dienstplan!AA$6:AA$55,$C396)=VLOOKUP($C396,Besetzung!$B$2:$I$51,AB$351+1,0),"","&lt;&gt;"&amp;VLOOKUP($C396,Besetzung!$B$2:$I$51,AB$351+1,0)&amp;" "&amp;$C396),
IF($D396="Mindestens",
           IF(COUNTIF(Dienstplan!AA$6:AA$55,$C396)&gt;=VLOOKUP($C396,Besetzung!$B$2:$I$51,AB$351+1,0),"","&lt;"&amp;VLOOKUP($C396,Besetzung!$B$2:$I$51,AB$351+1,0)&amp;" "&amp;$C396),
IF($D396="Höchstens",
           IF(COUNTIF(Dienstplan!AA$6:AA$55,$C396)&lt;=VLOOKUP($C396,Besetzung!$B$2:$I$51,AB$351+1,0),"","&gt;"&amp;VLOOKUP($C396,Besetzung!$B$2:$I$51,AB$351+1,0)&amp;" "&amp;$C396),
"sonst")))))</f>
        <v/>
      </c>
      <c r="AC396" s="37" t="str">
        <f>IF($C396="","",
IF(AC$352&lt;&gt;"",IF($D396="Genau",
           IF(COUNTIF(Dienstplan!AB$6:AB$55,$C396)=VLOOKUP($C396,Besetzung!$B$2:$I$51,$F$24,0),"","&lt;&gt;"&amp;VLOOKUP($C396,Besetzung!$B$2:$I$51,$F$24,0)&amp;" "&amp;$C396),
IF($D396="Mindestens",
           IF(COUNTIF(Dienstplan!AB$6:AB$55,$C396)&gt;=VLOOKUP($C396,Besetzung!$B$2:$I$51,$F$24,0),"","&lt;"&amp;VLOOKUP($C396,Besetzung!$B$2:$I$51,$F$24,0)&amp;" "&amp;$C396),
IF($D396="Höchstens",
           IF(COUNTIF(Dienstplan!AB$6:AB$55,$C396)&lt;=VLOOKUP($C396,Besetzung!$B$2:$I$51,$F$24,0),"","&gt;"&amp;VLOOKUP($C396,Besetzung!$B$2:$I$51,$F$24,0)&amp;" "&amp;$C396),
"sonst"))),
IF($D396="Genau",
           IF(COUNTIF(Dienstplan!AB$6:AB$55,$C396)=VLOOKUP($C396,Besetzung!$B$2:$I$51,AC$351+1,0),"","&lt;&gt;"&amp;VLOOKUP($C396,Besetzung!$B$2:$I$51,AC$351+1,0)&amp;" "&amp;$C396),
IF($D396="Mindestens",
           IF(COUNTIF(Dienstplan!AB$6:AB$55,$C396)&gt;=VLOOKUP($C396,Besetzung!$B$2:$I$51,AC$351+1,0),"","&lt;"&amp;VLOOKUP($C396,Besetzung!$B$2:$I$51,AC$351+1,0)&amp;" "&amp;$C396),
IF($D396="Höchstens",
           IF(COUNTIF(Dienstplan!AB$6:AB$55,$C396)&lt;=VLOOKUP($C396,Besetzung!$B$2:$I$51,AC$351+1,0),"","&gt;"&amp;VLOOKUP($C396,Besetzung!$B$2:$I$51,AC$351+1,0)&amp;" "&amp;$C396),
"sonst")))))</f>
        <v/>
      </c>
      <c r="AD396" s="37" t="str">
        <f>IF($C396="","",
IF(AD$352&lt;&gt;"",IF($D396="Genau",
           IF(COUNTIF(Dienstplan!AC$6:AC$55,$C396)=VLOOKUP($C396,Besetzung!$B$2:$I$51,$F$24,0),"","&lt;&gt;"&amp;VLOOKUP($C396,Besetzung!$B$2:$I$51,$F$24,0)&amp;" "&amp;$C396),
IF($D396="Mindestens",
           IF(COUNTIF(Dienstplan!AC$6:AC$55,$C396)&gt;=VLOOKUP($C396,Besetzung!$B$2:$I$51,$F$24,0),"","&lt;"&amp;VLOOKUP($C396,Besetzung!$B$2:$I$51,$F$24,0)&amp;" "&amp;$C396),
IF($D396="Höchstens",
           IF(COUNTIF(Dienstplan!AC$6:AC$55,$C396)&lt;=VLOOKUP($C396,Besetzung!$B$2:$I$51,$F$24,0),"","&gt;"&amp;VLOOKUP($C396,Besetzung!$B$2:$I$51,$F$24,0)&amp;" "&amp;$C396),
"sonst"))),
IF($D396="Genau",
           IF(COUNTIF(Dienstplan!AC$6:AC$55,$C396)=VLOOKUP($C396,Besetzung!$B$2:$I$51,AD$351+1,0),"","&lt;&gt;"&amp;VLOOKUP($C396,Besetzung!$B$2:$I$51,AD$351+1,0)&amp;" "&amp;$C396),
IF($D396="Mindestens",
           IF(COUNTIF(Dienstplan!AC$6:AC$55,$C396)&gt;=VLOOKUP($C396,Besetzung!$B$2:$I$51,AD$351+1,0),"","&lt;"&amp;VLOOKUP($C396,Besetzung!$B$2:$I$51,AD$351+1,0)&amp;" "&amp;$C396),
IF($D396="Höchstens",
           IF(COUNTIF(Dienstplan!AC$6:AC$55,$C396)&lt;=VLOOKUP($C396,Besetzung!$B$2:$I$51,AD$351+1,0),"","&gt;"&amp;VLOOKUP($C396,Besetzung!$B$2:$I$51,AD$351+1,0)&amp;" "&amp;$C396),
"sonst")))))</f>
        <v/>
      </c>
      <c r="AE396" s="37" t="str">
        <f>IF($C396="","",
IF(AE$352&lt;&gt;"",IF($D396="Genau",
           IF(COUNTIF(Dienstplan!AD$6:AD$55,$C396)=VLOOKUP($C396,Besetzung!$B$2:$I$51,$F$24,0),"","&lt;&gt;"&amp;VLOOKUP($C396,Besetzung!$B$2:$I$51,$F$24,0)&amp;" "&amp;$C396),
IF($D396="Mindestens",
           IF(COUNTIF(Dienstplan!AD$6:AD$55,$C396)&gt;=VLOOKUP($C396,Besetzung!$B$2:$I$51,$F$24,0),"","&lt;"&amp;VLOOKUP($C396,Besetzung!$B$2:$I$51,$F$24,0)&amp;" "&amp;$C396),
IF($D396="Höchstens",
           IF(COUNTIF(Dienstplan!AD$6:AD$55,$C396)&lt;=VLOOKUP($C396,Besetzung!$B$2:$I$51,$F$24,0),"","&gt;"&amp;VLOOKUP($C396,Besetzung!$B$2:$I$51,$F$24,0)&amp;" "&amp;$C396),
"sonst"))),
IF($D396="Genau",
           IF(COUNTIF(Dienstplan!AD$6:AD$55,$C396)=VLOOKUP($C396,Besetzung!$B$2:$I$51,AE$351+1,0),"","&lt;&gt;"&amp;VLOOKUP($C396,Besetzung!$B$2:$I$51,AE$351+1,0)&amp;" "&amp;$C396),
IF($D396="Mindestens",
           IF(COUNTIF(Dienstplan!AD$6:AD$55,$C396)&gt;=VLOOKUP($C396,Besetzung!$B$2:$I$51,AE$351+1,0),"","&lt;"&amp;VLOOKUP($C396,Besetzung!$B$2:$I$51,AE$351+1,0)&amp;" "&amp;$C396),
IF($D396="Höchstens",
           IF(COUNTIF(Dienstplan!AD$6:AD$55,$C396)&lt;=VLOOKUP($C396,Besetzung!$B$2:$I$51,AE$351+1,0),"","&gt;"&amp;VLOOKUP($C396,Besetzung!$B$2:$I$51,AE$351+1,0)&amp;" "&amp;$C396),
"sonst")))))</f>
        <v/>
      </c>
      <c r="AF396" s="37" t="str">
        <f>IF($C396="","",
IF(AF$352&lt;&gt;"",IF($D396="Genau",
           IF(COUNTIF(Dienstplan!AE$6:AE$55,$C396)=VLOOKUP($C396,Besetzung!$B$2:$I$51,$F$24,0),"","&lt;&gt;"&amp;VLOOKUP($C396,Besetzung!$B$2:$I$51,$F$24,0)&amp;" "&amp;$C396),
IF($D396="Mindestens",
           IF(COUNTIF(Dienstplan!AE$6:AE$55,$C396)&gt;=VLOOKUP($C396,Besetzung!$B$2:$I$51,$F$24,0),"","&lt;"&amp;VLOOKUP($C396,Besetzung!$B$2:$I$51,$F$24,0)&amp;" "&amp;$C396),
IF($D396="Höchstens",
           IF(COUNTIF(Dienstplan!AE$6:AE$55,$C396)&lt;=VLOOKUP($C396,Besetzung!$B$2:$I$51,$F$24,0),"","&gt;"&amp;VLOOKUP($C396,Besetzung!$B$2:$I$51,$F$24,0)&amp;" "&amp;$C396),
"sonst"))),
IF($D396="Genau",
           IF(COUNTIF(Dienstplan!AE$6:AE$55,$C396)=VLOOKUP($C396,Besetzung!$B$2:$I$51,AF$351+1,0),"","&lt;&gt;"&amp;VLOOKUP($C396,Besetzung!$B$2:$I$51,AF$351+1,0)&amp;" "&amp;$C396),
IF($D396="Mindestens",
           IF(COUNTIF(Dienstplan!AE$6:AE$55,$C396)&gt;=VLOOKUP($C396,Besetzung!$B$2:$I$51,AF$351+1,0),"","&lt;"&amp;VLOOKUP($C396,Besetzung!$B$2:$I$51,AF$351+1,0)&amp;" "&amp;$C396),
IF($D396="Höchstens",
           IF(COUNTIF(Dienstplan!AE$6:AE$55,$C396)&lt;=VLOOKUP($C396,Besetzung!$B$2:$I$51,AF$351+1,0),"","&gt;"&amp;VLOOKUP($C396,Besetzung!$B$2:$I$51,AF$351+1,0)&amp;" "&amp;$C396),
"sonst")))))</f>
        <v/>
      </c>
      <c r="AG396" s="37" t="str">
        <f>IF($C396="","",
IF(AG$352&lt;&gt;"",IF($D396="Genau",
           IF(COUNTIF(Dienstplan!AF$6:AF$55,$C396)=VLOOKUP($C396,Besetzung!$B$2:$I$51,$F$24,0),"","&lt;&gt;"&amp;VLOOKUP($C396,Besetzung!$B$2:$I$51,$F$24,0)&amp;" "&amp;$C396),
IF($D396="Mindestens",
           IF(COUNTIF(Dienstplan!AF$6:AF$55,$C396)&gt;=VLOOKUP($C396,Besetzung!$B$2:$I$51,$F$24,0),"","&lt;"&amp;VLOOKUP($C396,Besetzung!$B$2:$I$51,$F$24,0)&amp;" "&amp;$C396),
IF($D396="Höchstens",
           IF(COUNTIF(Dienstplan!AF$6:AF$55,$C396)&lt;=VLOOKUP($C396,Besetzung!$B$2:$I$51,$F$24,0),"","&gt;"&amp;VLOOKUP($C396,Besetzung!$B$2:$I$51,$F$24,0)&amp;" "&amp;$C396),
"sonst"))),
IF($D396="Genau",
           IF(COUNTIF(Dienstplan!AF$6:AF$55,$C396)=VLOOKUP($C396,Besetzung!$B$2:$I$51,AG$351+1,0),"","&lt;&gt;"&amp;VLOOKUP($C396,Besetzung!$B$2:$I$51,AG$351+1,0)&amp;" "&amp;$C396),
IF($D396="Mindestens",
           IF(COUNTIF(Dienstplan!AF$6:AF$55,$C396)&gt;=VLOOKUP($C396,Besetzung!$B$2:$I$51,AG$351+1,0),"","&lt;"&amp;VLOOKUP($C396,Besetzung!$B$2:$I$51,AG$351+1,0)&amp;" "&amp;$C396),
IF($D396="Höchstens",
           IF(COUNTIF(Dienstplan!AF$6:AF$55,$C396)&lt;=VLOOKUP($C396,Besetzung!$B$2:$I$51,AG$351+1,0),"","&gt;"&amp;VLOOKUP($C396,Besetzung!$B$2:$I$51,AG$351+1,0)&amp;" "&amp;$C396),
"sonst")))))</f>
        <v/>
      </c>
      <c r="AH396" s="37" t="str">
        <f>IF($C396="","",
IF(AH$352&lt;&gt;"",IF($D396="Genau",
           IF(COUNTIF(Dienstplan!AG$6:AG$55,$C396)=VLOOKUP($C396,Besetzung!$B$2:$I$51,$F$24,0),"","&lt;&gt;"&amp;VLOOKUP($C396,Besetzung!$B$2:$I$51,$F$24,0)&amp;" "&amp;$C396),
IF($D396="Mindestens",
           IF(COUNTIF(Dienstplan!AG$6:AG$55,$C396)&gt;=VLOOKUP($C396,Besetzung!$B$2:$I$51,$F$24,0),"","&lt;"&amp;VLOOKUP($C396,Besetzung!$B$2:$I$51,$F$24,0)&amp;" "&amp;$C396),
IF($D396="Höchstens",
           IF(COUNTIF(Dienstplan!AG$6:AG$55,$C396)&lt;=VLOOKUP($C396,Besetzung!$B$2:$I$51,$F$24,0),"","&gt;"&amp;VLOOKUP($C396,Besetzung!$B$2:$I$51,$F$24,0)&amp;" "&amp;$C396),
"sonst"))),
IF($D396="Genau",
           IF(COUNTIF(Dienstplan!AG$6:AG$55,$C396)=VLOOKUP($C396,Besetzung!$B$2:$I$51,AH$351+1,0),"","&lt;&gt;"&amp;VLOOKUP($C396,Besetzung!$B$2:$I$51,AH$351+1,0)&amp;" "&amp;$C396),
IF($D396="Mindestens",
           IF(COUNTIF(Dienstplan!AG$6:AG$55,$C396)&gt;=VLOOKUP($C396,Besetzung!$B$2:$I$51,AH$351+1,0),"","&lt;"&amp;VLOOKUP($C396,Besetzung!$B$2:$I$51,AH$351+1,0)&amp;" "&amp;$C396),
IF($D396="Höchstens",
           IF(COUNTIF(Dienstplan!AG$6:AG$55,$C396)&lt;=VLOOKUP($C396,Besetzung!$B$2:$I$51,AH$351+1,0),"","&gt;"&amp;VLOOKUP($C396,Besetzung!$B$2:$I$51,AH$351+1,0)&amp;" "&amp;$C396),
"sonst")))))</f>
        <v/>
      </c>
      <c r="AI396" s="37" t="str">
        <f>IF($C396="","",
IF(AI$352&lt;&gt;"",IF($D396="Genau",
           IF(COUNTIF(Dienstplan!AH$6:AH$55,$C396)=VLOOKUP($C396,Besetzung!$B$2:$I$51,$F$24,0),"","&lt;&gt;"&amp;VLOOKUP($C396,Besetzung!$B$2:$I$51,$F$24,0)&amp;" "&amp;$C396),
IF($D396="Mindestens",
           IF(COUNTIF(Dienstplan!AH$6:AH$55,$C396)&gt;=VLOOKUP($C396,Besetzung!$B$2:$I$51,$F$24,0),"","&lt;"&amp;VLOOKUP($C396,Besetzung!$B$2:$I$51,$F$24,0)&amp;" "&amp;$C396),
IF($D396="Höchstens",
           IF(COUNTIF(Dienstplan!AH$6:AH$55,$C396)&lt;=VLOOKUP($C396,Besetzung!$B$2:$I$51,$F$24,0),"","&gt;"&amp;VLOOKUP($C396,Besetzung!$B$2:$I$51,$F$24,0)&amp;" "&amp;$C396),
"sonst"))),
IF($D396="Genau",
           IF(COUNTIF(Dienstplan!AH$6:AH$55,$C396)=VLOOKUP($C396,Besetzung!$B$2:$I$51,AI$351+1,0),"","&lt;&gt;"&amp;VLOOKUP($C396,Besetzung!$B$2:$I$51,AI$351+1,0)&amp;" "&amp;$C396),
IF($D396="Mindestens",
           IF(COUNTIF(Dienstplan!AH$6:AH$55,$C396)&gt;=VLOOKUP($C396,Besetzung!$B$2:$I$51,AI$351+1,0),"","&lt;"&amp;VLOOKUP($C396,Besetzung!$B$2:$I$51,AI$351+1,0)&amp;" "&amp;$C396),
IF($D396="Höchstens",
           IF(COUNTIF(Dienstplan!AH$6:AH$55,$C396)&lt;=VLOOKUP($C396,Besetzung!$B$2:$I$51,AI$351+1,0),"","&gt;"&amp;VLOOKUP($C396,Besetzung!$B$2:$I$51,AI$351+1,0)&amp;" "&amp;$C396),
"sonst")))))</f>
        <v/>
      </c>
      <c r="AJ396" s="37" t="str">
        <f>IF($C396="","",
IF(AJ$352&lt;&gt;"",IF($D396="Genau",
           IF(COUNTIF(Dienstplan!AI$6:AI$55,$C396)=VLOOKUP($C396,Besetzung!$B$2:$I$51,$F$24,0),"","&lt;&gt;"&amp;VLOOKUP($C396,Besetzung!$B$2:$I$51,$F$24,0)&amp;" "&amp;$C396),
IF($D396="Mindestens",
           IF(COUNTIF(Dienstplan!AI$6:AI$55,$C396)&gt;=VLOOKUP($C396,Besetzung!$B$2:$I$51,$F$24,0),"","&lt;"&amp;VLOOKUP($C396,Besetzung!$B$2:$I$51,$F$24,0)&amp;" "&amp;$C396),
IF($D396="Höchstens",
           IF(COUNTIF(Dienstplan!AI$6:AI$55,$C396)&lt;=VLOOKUP($C396,Besetzung!$B$2:$I$51,$F$24,0),"","&gt;"&amp;VLOOKUP($C396,Besetzung!$B$2:$I$51,$F$24,0)&amp;" "&amp;$C396),
"sonst"))),
IF($D396="Genau",
           IF(COUNTIF(Dienstplan!AI$6:AI$55,$C396)=VLOOKUP($C396,Besetzung!$B$2:$I$51,AJ$351+1,0),"","&lt;&gt;"&amp;VLOOKUP($C396,Besetzung!$B$2:$I$51,AJ$351+1,0)&amp;" "&amp;$C396),
IF($D396="Mindestens",
           IF(COUNTIF(Dienstplan!AI$6:AI$55,$C396)&gt;=VLOOKUP($C396,Besetzung!$B$2:$I$51,AJ$351+1,0),"","&lt;"&amp;VLOOKUP($C396,Besetzung!$B$2:$I$51,AJ$351+1,0)&amp;" "&amp;$C396),
IF($D396="Höchstens",
           IF(COUNTIF(Dienstplan!AI$6:AI$55,$C396)&lt;=VLOOKUP($C396,Besetzung!$B$2:$I$51,AJ$351+1,0),"","&gt;"&amp;VLOOKUP($C396,Besetzung!$B$2:$I$51,AJ$351+1,0)&amp;" "&amp;$C396),
"sonst")))))</f>
        <v/>
      </c>
      <c r="AK396" s="32" t="str">
        <f>IF($C396="","",
IF(AK$352&lt;&gt;"",IF($D396="Genau",
           IF(COUNTIF(Dienstplan!AJ$6:AJ$55,$C396)=VLOOKUP($C396,Besetzung!$B$2:$I$51,$F$24,0),"","&lt;&gt;"&amp;VLOOKUP($C396,Besetzung!$B$2:$I$51,$F$24,0)&amp;" "&amp;$C396),
IF($D396="Mindestens",
           IF(COUNTIF(Dienstplan!AJ$6:AJ$55,$C396)&gt;=VLOOKUP($C396,Besetzung!$B$2:$I$51,$F$24,0),"","&lt;"&amp;VLOOKUP($C396,Besetzung!$B$2:$I$51,$F$24,0)&amp;" "&amp;$C396),
IF($D396="Höchstens",
           IF(COUNTIF(Dienstplan!AJ$6:AJ$55,$C396)&lt;=VLOOKUP($C396,Besetzung!$B$2:$I$51,$F$24,0),"","&gt;"&amp;VLOOKUP($C396,Besetzung!$B$2:$I$51,$F$24,0)&amp;" "&amp;$C396),
"sonst"))),
IF($D396="Genau",
           IF(COUNTIF(Dienstplan!AJ$6:AJ$55,$C396)=VLOOKUP($C396,Besetzung!$B$2:$I$51,AK$351+1,0),"","&lt;&gt;"&amp;VLOOKUP($C396,Besetzung!$B$2:$I$51,AK$351+1,0)&amp;" "&amp;$C396),
IF($D396="Mindestens",
           IF(COUNTIF(Dienstplan!AJ$6:AJ$55,$C396)&gt;=VLOOKUP($C396,Besetzung!$B$2:$I$51,AK$351+1,0),"","&lt;"&amp;VLOOKUP($C396,Besetzung!$B$2:$I$51,AK$351+1,0)&amp;" "&amp;$C396),
IF($D396="Höchstens",
           IF(COUNTIF(Dienstplan!AJ$6:AJ$55,$C396)&lt;=VLOOKUP($C396,Besetzung!$B$2:$I$51,AK$351+1,0),"","&gt;"&amp;VLOOKUP($C396,Besetzung!$B$2:$I$51,AK$351+1,0)&amp;" "&amp;$C396),
"sonst")))))</f>
        <v/>
      </c>
    </row>
    <row r="397" spans="1:37" x14ac:dyDescent="0.25">
      <c r="A397" s="82" t="str">
        <f>IF(Feiertage!D247&lt;&gt;"",Feiertage!B247,"")</f>
        <v/>
      </c>
      <c r="C397" s="31" t="str">
        <f>Besetzung!B45</f>
        <v/>
      </c>
      <c r="D397">
        <f>Besetzung!J45</f>
        <v>0</v>
      </c>
      <c r="G397" s="31" t="str">
        <f>IF($C397="","",
IF(G$352&lt;&gt;"",IF($D397="Genau",
           IF(COUNTIF(Dienstplan!F$6:F$55,$C397)=VLOOKUP($C397,Besetzung!$B$2:$I$51,$F$24,0),"","&lt;&gt;"&amp;VLOOKUP($C397,Besetzung!$B$2:$I$51,$F$24,0)&amp;" "&amp;$C397),
IF($D397="Mindestens",
           IF(COUNTIF(Dienstplan!F$6:F$55,$C397)&gt;=VLOOKUP($C397,Besetzung!$B$2:$I$51,$F$24,0),"","&lt;"&amp;VLOOKUP($C397,Besetzung!$B$2:$I$51,$F$24,0)&amp;" "&amp;$C397),
IF($D397="Höchstens",
           IF(COUNTIF(Dienstplan!F$6:F$55,$C397)&lt;=VLOOKUP($C397,Besetzung!$B$2:$I$51,$F$24,0),"","&gt;"&amp;VLOOKUP($C397,Besetzung!$B$2:$I$51,$F$24,0)&amp;" "&amp;$C397),
"sonst"))),
IF($D397="Genau",
           IF(COUNTIF(Dienstplan!F$6:F$55,$C397)=VLOOKUP($C397,Besetzung!$B$2:$I$51,G$351+1,0),"","&lt;&gt;"&amp;VLOOKUP($C397,Besetzung!$B$2:$I$51,G$351+1,0)&amp;" "&amp;$C397),
IF($D397="Mindestens",
           IF(COUNTIF(Dienstplan!F$6:F$55,$C397)&gt;=VLOOKUP($C397,Besetzung!$B$2:$I$51,G$351+1,0),"","&lt;"&amp;VLOOKUP($C397,Besetzung!$B$2:$I$51,G$351+1,0)&amp;" "&amp;$C397),
IF($D397="Höchstens",
           IF(COUNTIF(Dienstplan!F$6:F$55,$C397)&lt;=VLOOKUP($C397,Besetzung!$B$2:$I$51,G$351+1,0),"","&gt;"&amp;VLOOKUP($C397,Besetzung!$B$2:$I$51,G$351+1,0)&amp;" "&amp;$C397),
"sonst")))))</f>
        <v/>
      </c>
      <c r="H397" s="37" t="str">
        <f>IF($C397="","",
IF(H$352&lt;&gt;"",IF($D397="Genau",
           IF(COUNTIF(Dienstplan!G$6:G$55,$C397)=VLOOKUP($C397,Besetzung!$B$2:$I$51,$F$24,0),"","&lt;&gt;"&amp;VLOOKUP($C397,Besetzung!$B$2:$I$51,$F$24,0)&amp;" "&amp;$C397),
IF($D397="Mindestens",
           IF(COUNTIF(Dienstplan!G$6:G$55,$C397)&gt;=VLOOKUP($C397,Besetzung!$B$2:$I$51,$F$24,0),"","&lt;"&amp;VLOOKUP($C397,Besetzung!$B$2:$I$51,$F$24,0)&amp;" "&amp;$C397),
IF($D397="Höchstens",
           IF(COUNTIF(Dienstplan!G$6:G$55,$C397)&lt;=VLOOKUP($C397,Besetzung!$B$2:$I$51,$F$24,0),"","&gt;"&amp;VLOOKUP($C397,Besetzung!$B$2:$I$51,$F$24,0)&amp;" "&amp;$C397),
"sonst"))),
IF($D397="Genau",
           IF(COUNTIF(Dienstplan!G$6:G$55,$C397)=VLOOKUP($C397,Besetzung!$B$2:$I$51,H$351+1,0),"","&lt;&gt;"&amp;VLOOKUP($C397,Besetzung!$B$2:$I$51,H$351+1,0)&amp;" "&amp;$C397),
IF($D397="Mindestens",
           IF(COUNTIF(Dienstplan!G$6:G$55,$C397)&gt;=VLOOKUP($C397,Besetzung!$B$2:$I$51,H$351+1,0),"","&lt;"&amp;VLOOKUP($C397,Besetzung!$B$2:$I$51,H$351+1,0)&amp;" "&amp;$C397),
IF($D397="Höchstens",
           IF(COUNTIF(Dienstplan!G$6:G$55,$C397)&lt;=VLOOKUP($C397,Besetzung!$B$2:$I$51,H$351+1,0),"","&gt;"&amp;VLOOKUP($C397,Besetzung!$B$2:$I$51,H$351+1,0)&amp;" "&amp;$C397),
"sonst")))))</f>
        <v/>
      </c>
      <c r="I397" s="37" t="str">
        <f>IF($C397="","",
IF(I$352&lt;&gt;"",IF($D397="Genau",
           IF(COUNTIF(Dienstplan!H$6:H$55,$C397)=VLOOKUP($C397,Besetzung!$B$2:$I$51,$F$24,0),"","&lt;&gt;"&amp;VLOOKUP($C397,Besetzung!$B$2:$I$51,$F$24,0)&amp;" "&amp;$C397),
IF($D397="Mindestens",
           IF(COUNTIF(Dienstplan!H$6:H$55,$C397)&gt;=VLOOKUP($C397,Besetzung!$B$2:$I$51,$F$24,0),"","&lt;"&amp;VLOOKUP($C397,Besetzung!$B$2:$I$51,$F$24,0)&amp;" "&amp;$C397),
IF($D397="Höchstens",
           IF(COUNTIF(Dienstplan!H$6:H$55,$C397)&lt;=VLOOKUP($C397,Besetzung!$B$2:$I$51,$F$24,0),"","&gt;"&amp;VLOOKUP($C397,Besetzung!$B$2:$I$51,$F$24,0)&amp;" "&amp;$C397),
"sonst"))),
IF($D397="Genau",
           IF(COUNTIF(Dienstplan!H$6:H$55,$C397)=VLOOKUP($C397,Besetzung!$B$2:$I$51,I$351+1,0),"","&lt;&gt;"&amp;VLOOKUP($C397,Besetzung!$B$2:$I$51,I$351+1,0)&amp;" "&amp;$C397),
IF($D397="Mindestens",
           IF(COUNTIF(Dienstplan!H$6:H$55,$C397)&gt;=VLOOKUP($C397,Besetzung!$B$2:$I$51,I$351+1,0),"","&lt;"&amp;VLOOKUP($C397,Besetzung!$B$2:$I$51,I$351+1,0)&amp;" "&amp;$C397),
IF($D397="Höchstens",
           IF(COUNTIF(Dienstplan!H$6:H$55,$C397)&lt;=VLOOKUP($C397,Besetzung!$B$2:$I$51,I$351+1,0),"","&gt;"&amp;VLOOKUP($C397,Besetzung!$B$2:$I$51,I$351+1,0)&amp;" "&amp;$C397),
"sonst")))))</f>
        <v/>
      </c>
      <c r="J397" s="37" t="str">
        <f>IF($C397="","",
IF(J$352&lt;&gt;"",IF($D397="Genau",
           IF(COUNTIF(Dienstplan!I$6:I$55,$C397)=VLOOKUP($C397,Besetzung!$B$2:$I$51,$F$24,0),"","&lt;&gt;"&amp;VLOOKUP($C397,Besetzung!$B$2:$I$51,$F$24,0)&amp;" "&amp;$C397),
IF($D397="Mindestens",
           IF(COUNTIF(Dienstplan!I$6:I$55,$C397)&gt;=VLOOKUP($C397,Besetzung!$B$2:$I$51,$F$24,0),"","&lt;"&amp;VLOOKUP($C397,Besetzung!$B$2:$I$51,$F$24,0)&amp;" "&amp;$C397),
IF($D397="Höchstens",
           IF(COUNTIF(Dienstplan!I$6:I$55,$C397)&lt;=VLOOKUP($C397,Besetzung!$B$2:$I$51,$F$24,0),"","&gt;"&amp;VLOOKUP($C397,Besetzung!$B$2:$I$51,$F$24,0)&amp;" "&amp;$C397),
"sonst"))),
IF($D397="Genau",
           IF(COUNTIF(Dienstplan!I$6:I$55,$C397)=VLOOKUP($C397,Besetzung!$B$2:$I$51,J$351+1,0),"","&lt;&gt;"&amp;VLOOKUP($C397,Besetzung!$B$2:$I$51,J$351+1,0)&amp;" "&amp;$C397),
IF($D397="Mindestens",
           IF(COUNTIF(Dienstplan!I$6:I$55,$C397)&gt;=VLOOKUP($C397,Besetzung!$B$2:$I$51,J$351+1,0),"","&lt;"&amp;VLOOKUP($C397,Besetzung!$B$2:$I$51,J$351+1,0)&amp;" "&amp;$C397),
IF($D397="Höchstens",
           IF(COUNTIF(Dienstplan!I$6:I$55,$C397)&lt;=VLOOKUP($C397,Besetzung!$B$2:$I$51,J$351+1,0),"","&gt;"&amp;VLOOKUP($C397,Besetzung!$B$2:$I$51,J$351+1,0)&amp;" "&amp;$C397),
"sonst")))))</f>
        <v/>
      </c>
      <c r="K397" s="37" t="str">
        <f>IF($C397="","",
IF(K$352&lt;&gt;"",IF($D397="Genau",
           IF(COUNTIF(Dienstplan!J$6:J$55,$C397)=VLOOKUP($C397,Besetzung!$B$2:$I$51,$F$24,0),"","&lt;&gt;"&amp;VLOOKUP($C397,Besetzung!$B$2:$I$51,$F$24,0)&amp;" "&amp;$C397),
IF($D397="Mindestens",
           IF(COUNTIF(Dienstplan!J$6:J$55,$C397)&gt;=VLOOKUP($C397,Besetzung!$B$2:$I$51,$F$24,0),"","&lt;"&amp;VLOOKUP($C397,Besetzung!$B$2:$I$51,$F$24,0)&amp;" "&amp;$C397),
IF($D397="Höchstens",
           IF(COUNTIF(Dienstplan!J$6:J$55,$C397)&lt;=VLOOKUP($C397,Besetzung!$B$2:$I$51,$F$24,0),"","&gt;"&amp;VLOOKUP($C397,Besetzung!$B$2:$I$51,$F$24,0)&amp;" "&amp;$C397),
"sonst"))),
IF($D397="Genau",
           IF(COUNTIF(Dienstplan!J$6:J$55,$C397)=VLOOKUP($C397,Besetzung!$B$2:$I$51,K$351+1,0),"","&lt;&gt;"&amp;VLOOKUP($C397,Besetzung!$B$2:$I$51,K$351+1,0)&amp;" "&amp;$C397),
IF($D397="Mindestens",
           IF(COUNTIF(Dienstplan!J$6:J$55,$C397)&gt;=VLOOKUP($C397,Besetzung!$B$2:$I$51,K$351+1,0),"","&lt;"&amp;VLOOKUP($C397,Besetzung!$B$2:$I$51,K$351+1,0)&amp;" "&amp;$C397),
IF($D397="Höchstens",
           IF(COUNTIF(Dienstplan!J$6:J$55,$C397)&lt;=VLOOKUP($C397,Besetzung!$B$2:$I$51,K$351+1,0),"","&gt;"&amp;VLOOKUP($C397,Besetzung!$B$2:$I$51,K$351+1,0)&amp;" "&amp;$C397),
"sonst")))))</f>
        <v/>
      </c>
      <c r="L397" s="37" t="str">
        <f>IF($C397="","",
IF(L$352&lt;&gt;"",IF($D397="Genau",
           IF(COUNTIF(Dienstplan!K$6:K$55,$C397)=VLOOKUP($C397,Besetzung!$B$2:$I$51,$F$24,0),"","&lt;&gt;"&amp;VLOOKUP($C397,Besetzung!$B$2:$I$51,$F$24,0)&amp;" "&amp;$C397),
IF($D397="Mindestens",
           IF(COUNTIF(Dienstplan!K$6:K$55,$C397)&gt;=VLOOKUP($C397,Besetzung!$B$2:$I$51,$F$24,0),"","&lt;"&amp;VLOOKUP($C397,Besetzung!$B$2:$I$51,$F$24,0)&amp;" "&amp;$C397),
IF($D397="Höchstens",
           IF(COUNTIF(Dienstplan!K$6:K$55,$C397)&lt;=VLOOKUP($C397,Besetzung!$B$2:$I$51,$F$24,0),"","&gt;"&amp;VLOOKUP($C397,Besetzung!$B$2:$I$51,$F$24,0)&amp;" "&amp;$C397),
"sonst"))),
IF($D397="Genau",
           IF(COUNTIF(Dienstplan!K$6:K$55,$C397)=VLOOKUP($C397,Besetzung!$B$2:$I$51,L$351+1,0),"","&lt;&gt;"&amp;VLOOKUP($C397,Besetzung!$B$2:$I$51,L$351+1,0)&amp;" "&amp;$C397),
IF($D397="Mindestens",
           IF(COUNTIF(Dienstplan!K$6:K$55,$C397)&gt;=VLOOKUP($C397,Besetzung!$B$2:$I$51,L$351+1,0),"","&lt;"&amp;VLOOKUP($C397,Besetzung!$B$2:$I$51,L$351+1,0)&amp;" "&amp;$C397),
IF($D397="Höchstens",
           IF(COUNTIF(Dienstplan!K$6:K$55,$C397)&lt;=VLOOKUP($C397,Besetzung!$B$2:$I$51,L$351+1,0),"","&gt;"&amp;VLOOKUP($C397,Besetzung!$B$2:$I$51,L$351+1,0)&amp;" "&amp;$C397),
"sonst")))))</f>
        <v/>
      </c>
      <c r="M397" s="37" t="str">
        <f>IF($C397="","",
IF(M$352&lt;&gt;"",IF($D397="Genau",
           IF(COUNTIF(Dienstplan!L$6:L$55,$C397)=VLOOKUP($C397,Besetzung!$B$2:$I$51,$F$24,0),"","&lt;&gt;"&amp;VLOOKUP($C397,Besetzung!$B$2:$I$51,$F$24,0)&amp;" "&amp;$C397),
IF($D397="Mindestens",
           IF(COUNTIF(Dienstplan!L$6:L$55,$C397)&gt;=VLOOKUP($C397,Besetzung!$B$2:$I$51,$F$24,0),"","&lt;"&amp;VLOOKUP($C397,Besetzung!$B$2:$I$51,$F$24,0)&amp;" "&amp;$C397),
IF($D397="Höchstens",
           IF(COUNTIF(Dienstplan!L$6:L$55,$C397)&lt;=VLOOKUP($C397,Besetzung!$B$2:$I$51,$F$24,0),"","&gt;"&amp;VLOOKUP($C397,Besetzung!$B$2:$I$51,$F$24,0)&amp;" "&amp;$C397),
"sonst"))),
IF($D397="Genau",
           IF(COUNTIF(Dienstplan!L$6:L$55,$C397)=VLOOKUP($C397,Besetzung!$B$2:$I$51,M$351+1,0),"","&lt;&gt;"&amp;VLOOKUP($C397,Besetzung!$B$2:$I$51,M$351+1,0)&amp;" "&amp;$C397),
IF($D397="Mindestens",
           IF(COUNTIF(Dienstplan!L$6:L$55,$C397)&gt;=VLOOKUP($C397,Besetzung!$B$2:$I$51,M$351+1,0),"","&lt;"&amp;VLOOKUP($C397,Besetzung!$B$2:$I$51,M$351+1,0)&amp;" "&amp;$C397),
IF($D397="Höchstens",
           IF(COUNTIF(Dienstplan!L$6:L$55,$C397)&lt;=VLOOKUP($C397,Besetzung!$B$2:$I$51,M$351+1,0),"","&gt;"&amp;VLOOKUP($C397,Besetzung!$B$2:$I$51,M$351+1,0)&amp;" "&amp;$C397),
"sonst")))))</f>
        <v/>
      </c>
      <c r="N397" s="37" t="str">
        <f>IF($C397="","",
IF(N$352&lt;&gt;"",IF($D397="Genau",
           IF(COUNTIF(Dienstplan!M$6:M$55,$C397)=VLOOKUP($C397,Besetzung!$B$2:$I$51,$F$24,0),"","&lt;&gt;"&amp;VLOOKUP($C397,Besetzung!$B$2:$I$51,$F$24,0)&amp;" "&amp;$C397),
IF($D397="Mindestens",
           IF(COUNTIF(Dienstplan!M$6:M$55,$C397)&gt;=VLOOKUP($C397,Besetzung!$B$2:$I$51,$F$24,0),"","&lt;"&amp;VLOOKUP($C397,Besetzung!$B$2:$I$51,$F$24,0)&amp;" "&amp;$C397),
IF($D397="Höchstens",
           IF(COUNTIF(Dienstplan!M$6:M$55,$C397)&lt;=VLOOKUP($C397,Besetzung!$B$2:$I$51,$F$24,0),"","&gt;"&amp;VLOOKUP($C397,Besetzung!$B$2:$I$51,$F$24,0)&amp;" "&amp;$C397),
"sonst"))),
IF($D397="Genau",
           IF(COUNTIF(Dienstplan!M$6:M$55,$C397)=VLOOKUP($C397,Besetzung!$B$2:$I$51,N$351+1,0),"","&lt;&gt;"&amp;VLOOKUP($C397,Besetzung!$B$2:$I$51,N$351+1,0)&amp;" "&amp;$C397),
IF($D397="Mindestens",
           IF(COUNTIF(Dienstplan!M$6:M$55,$C397)&gt;=VLOOKUP($C397,Besetzung!$B$2:$I$51,N$351+1,0),"","&lt;"&amp;VLOOKUP($C397,Besetzung!$B$2:$I$51,N$351+1,0)&amp;" "&amp;$C397),
IF($D397="Höchstens",
           IF(COUNTIF(Dienstplan!M$6:M$55,$C397)&lt;=VLOOKUP($C397,Besetzung!$B$2:$I$51,N$351+1,0),"","&gt;"&amp;VLOOKUP($C397,Besetzung!$B$2:$I$51,N$351+1,0)&amp;" "&amp;$C397),
"sonst")))))</f>
        <v/>
      </c>
      <c r="O397" s="37" t="str">
        <f>IF($C397="","",
IF(O$352&lt;&gt;"",IF($D397="Genau",
           IF(COUNTIF(Dienstplan!N$6:N$55,$C397)=VLOOKUP($C397,Besetzung!$B$2:$I$51,$F$24,0),"","&lt;&gt;"&amp;VLOOKUP($C397,Besetzung!$B$2:$I$51,$F$24,0)&amp;" "&amp;$C397),
IF($D397="Mindestens",
           IF(COUNTIF(Dienstplan!N$6:N$55,$C397)&gt;=VLOOKUP($C397,Besetzung!$B$2:$I$51,$F$24,0),"","&lt;"&amp;VLOOKUP($C397,Besetzung!$B$2:$I$51,$F$24,0)&amp;" "&amp;$C397),
IF($D397="Höchstens",
           IF(COUNTIF(Dienstplan!N$6:N$55,$C397)&lt;=VLOOKUP($C397,Besetzung!$B$2:$I$51,$F$24,0),"","&gt;"&amp;VLOOKUP($C397,Besetzung!$B$2:$I$51,$F$24,0)&amp;" "&amp;$C397),
"sonst"))),
IF($D397="Genau",
           IF(COUNTIF(Dienstplan!N$6:N$55,$C397)=VLOOKUP($C397,Besetzung!$B$2:$I$51,O$351+1,0),"","&lt;&gt;"&amp;VLOOKUP($C397,Besetzung!$B$2:$I$51,O$351+1,0)&amp;" "&amp;$C397),
IF($D397="Mindestens",
           IF(COUNTIF(Dienstplan!N$6:N$55,$C397)&gt;=VLOOKUP($C397,Besetzung!$B$2:$I$51,O$351+1,0),"","&lt;"&amp;VLOOKUP($C397,Besetzung!$B$2:$I$51,O$351+1,0)&amp;" "&amp;$C397),
IF($D397="Höchstens",
           IF(COUNTIF(Dienstplan!N$6:N$55,$C397)&lt;=VLOOKUP($C397,Besetzung!$B$2:$I$51,O$351+1,0),"","&gt;"&amp;VLOOKUP($C397,Besetzung!$B$2:$I$51,O$351+1,0)&amp;" "&amp;$C397),
"sonst")))))</f>
        <v/>
      </c>
      <c r="P397" s="37" t="str">
        <f>IF($C397="","",
IF(P$352&lt;&gt;"",IF($D397="Genau",
           IF(COUNTIF(Dienstplan!O$6:O$55,$C397)=VLOOKUP($C397,Besetzung!$B$2:$I$51,$F$24,0),"","&lt;&gt;"&amp;VLOOKUP($C397,Besetzung!$B$2:$I$51,$F$24,0)&amp;" "&amp;$C397),
IF($D397="Mindestens",
           IF(COUNTIF(Dienstplan!O$6:O$55,$C397)&gt;=VLOOKUP($C397,Besetzung!$B$2:$I$51,$F$24,0),"","&lt;"&amp;VLOOKUP($C397,Besetzung!$B$2:$I$51,$F$24,0)&amp;" "&amp;$C397),
IF($D397="Höchstens",
           IF(COUNTIF(Dienstplan!O$6:O$55,$C397)&lt;=VLOOKUP($C397,Besetzung!$B$2:$I$51,$F$24,0),"","&gt;"&amp;VLOOKUP($C397,Besetzung!$B$2:$I$51,$F$24,0)&amp;" "&amp;$C397),
"sonst"))),
IF($D397="Genau",
           IF(COUNTIF(Dienstplan!O$6:O$55,$C397)=VLOOKUP($C397,Besetzung!$B$2:$I$51,P$351+1,0),"","&lt;&gt;"&amp;VLOOKUP($C397,Besetzung!$B$2:$I$51,P$351+1,0)&amp;" "&amp;$C397),
IF($D397="Mindestens",
           IF(COUNTIF(Dienstplan!O$6:O$55,$C397)&gt;=VLOOKUP($C397,Besetzung!$B$2:$I$51,P$351+1,0),"","&lt;"&amp;VLOOKUP($C397,Besetzung!$B$2:$I$51,P$351+1,0)&amp;" "&amp;$C397),
IF($D397="Höchstens",
           IF(COUNTIF(Dienstplan!O$6:O$55,$C397)&lt;=VLOOKUP($C397,Besetzung!$B$2:$I$51,P$351+1,0),"","&gt;"&amp;VLOOKUP($C397,Besetzung!$B$2:$I$51,P$351+1,0)&amp;" "&amp;$C397),
"sonst")))))</f>
        <v/>
      </c>
      <c r="Q397" s="37" t="str">
        <f>IF($C397="","",
IF(Q$352&lt;&gt;"",IF($D397="Genau",
           IF(COUNTIF(Dienstplan!P$6:P$55,$C397)=VLOOKUP($C397,Besetzung!$B$2:$I$51,$F$24,0),"","&lt;&gt;"&amp;VLOOKUP($C397,Besetzung!$B$2:$I$51,$F$24,0)&amp;" "&amp;$C397),
IF($D397="Mindestens",
           IF(COUNTIF(Dienstplan!P$6:P$55,$C397)&gt;=VLOOKUP($C397,Besetzung!$B$2:$I$51,$F$24,0),"","&lt;"&amp;VLOOKUP($C397,Besetzung!$B$2:$I$51,$F$24,0)&amp;" "&amp;$C397),
IF($D397="Höchstens",
           IF(COUNTIF(Dienstplan!P$6:P$55,$C397)&lt;=VLOOKUP($C397,Besetzung!$B$2:$I$51,$F$24,0),"","&gt;"&amp;VLOOKUP($C397,Besetzung!$B$2:$I$51,$F$24,0)&amp;" "&amp;$C397),
"sonst"))),
IF($D397="Genau",
           IF(COUNTIF(Dienstplan!P$6:P$55,$C397)=VLOOKUP($C397,Besetzung!$B$2:$I$51,Q$351+1,0),"","&lt;&gt;"&amp;VLOOKUP($C397,Besetzung!$B$2:$I$51,Q$351+1,0)&amp;" "&amp;$C397),
IF($D397="Mindestens",
           IF(COUNTIF(Dienstplan!P$6:P$55,$C397)&gt;=VLOOKUP($C397,Besetzung!$B$2:$I$51,Q$351+1,0),"","&lt;"&amp;VLOOKUP($C397,Besetzung!$B$2:$I$51,Q$351+1,0)&amp;" "&amp;$C397),
IF($D397="Höchstens",
           IF(COUNTIF(Dienstplan!P$6:P$55,$C397)&lt;=VLOOKUP($C397,Besetzung!$B$2:$I$51,Q$351+1,0),"","&gt;"&amp;VLOOKUP($C397,Besetzung!$B$2:$I$51,Q$351+1,0)&amp;" "&amp;$C397),
"sonst")))))</f>
        <v/>
      </c>
      <c r="R397" s="37" t="str">
        <f>IF($C397="","",
IF(R$352&lt;&gt;"",IF($D397="Genau",
           IF(COUNTIF(Dienstplan!Q$6:Q$55,$C397)=VLOOKUP($C397,Besetzung!$B$2:$I$51,$F$24,0),"","&lt;&gt;"&amp;VLOOKUP($C397,Besetzung!$B$2:$I$51,$F$24,0)&amp;" "&amp;$C397),
IF($D397="Mindestens",
           IF(COUNTIF(Dienstplan!Q$6:Q$55,$C397)&gt;=VLOOKUP($C397,Besetzung!$B$2:$I$51,$F$24,0),"","&lt;"&amp;VLOOKUP($C397,Besetzung!$B$2:$I$51,$F$24,0)&amp;" "&amp;$C397),
IF($D397="Höchstens",
           IF(COUNTIF(Dienstplan!Q$6:Q$55,$C397)&lt;=VLOOKUP($C397,Besetzung!$B$2:$I$51,$F$24,0),"","&gt;"&amp;VLOOKUP($C397,Besetzung!$B$2:$I$51,$F$24,0)&amp;" "&amp;$C397),
"sonst"))),
IF($D397="Genau",
           IF(COUNTIF(Dienstplan!Q$6:Q$55,$C397)=VLOOKUP($C397,Besetzung!$B$2:$I$51,R$351+1,0),"","&lt;&gt;"&amp;VLOOKUP($C397,Besetzung!$B$2:$I$51,R$351+1,0)&amp;" "&amp;$C397),
IF($D397="Mindestens",
           IF(COUNTIF(Dienstplan!Q$6:Q$55,$C397)&gt;=VLOOKUP($C397,Besetzung!$B$2:$I$51,R$351+1,0),"","&lt;"&amp;VLOOKUP($C397,Besetzung!$B$2:$I$51,R$351+1,0)&amp;" "&amp;$C397),
IF($D397="Höchstens",
           IF(COUNTIF(Dienstplan!Q$6:Q$55,$C397)&lt;=VLOOKUP($C397,Besetzung!$B$2:$I$51,R$351+1,0),"","&gt;"&amp;VLOOKUP($C397,Besetzung!$B$2:$I$51,R$351+1,0)&amp;" "&amp;$C397),
"sonst")))))</f>
        <v/>
      </c>
      <c r="S397" s="37" t="str">
        <f>IF($C397="","",
IF(S$352&lt;&gt;"",IF($D397="Genau",
           IF(COUNTIF(Dienstplan!R$6:R$55,$C397)=VLOOKUP($C397,Besetzung!$B$2:$I$51,$F$24,0),"","&lt;&gt;"&amp;VLOOKUP($C397,Besetzung!$B$2:$I$51,$F$24,0)&amp;" "&amp;$C397),
IF($D397="Mindestens",
           IF(COUNTIF(Dienstplan!R$6:R$55,$C397)&gt;=VLOOKUP($C397,Besetzung!$B$2:$I$51,$F$24,0),"","&lt;"&amp;VLOOKUP($C397,Besetzung!$B$2:$I$51,$F$24,0)&amp;" "&amp;$C397),
IF($D397="Höchstens",
           IF(COUNTIF(Dienstplan!R$6:R$55,$C397)&lt;=VLOOKUP($C397,Besetzung!$B$2:$I$51,$F$24,0),"","&gt;"&amp;VLOOKUP($C397,Besetzung!$B$2:$I$51,$F$24,0)&amp;" "&amp;$C397),
"sonst"))),
IF($D397="Genau",
           IF(COUNTIF(Dienstplan!R$6:R$55,$C397)=VLOOKUP($C397,Besetzung!$B$2:$I$51,S$351+1,0),"","&lt;&gt;"&amp;VLOOKUP($C397,Besetzung!$B$2:$I$51,S$351+1,0)&amp;" "&amp;$C397),
IF($D397="Mindestens",
           IF(COUNTIF(Dienstplan!R$6:R$55,$C397)&gt;=VLOOKUP($C397,Besetzung!$B$2:$I$51,S$351+1,0),"","&lt;"&amp;VLOOKUP($C397,Besetzung!$B$2:$I$51,S$351+1,0)&amp;" "&amp;$C397),
IF($D397="Höchstens",
           IF(COUNTIF(Dienstplan!R$6:R$55,$C397)&lt;=VLOOKUP($C397,Besetzung!$B$2:$I$51,S$351+1,0),"","&gt;"&amp;VLOOKUP($C397,Besetzung!$B$2:$I$51,S$351+1,0)&amp;" "&amp;$C397),
"sonst")))))</f>
        <v/>
      </c>
      <c r="T397" s="37" t="str">
        <f>IF($C397="","",
IF(T$352&lt;&gt;"",IF($D397="Genau",
           IF(COUNTIF(Dienstplan!S$6:S$55,$C397)=VLOOKUP($C397,Besetzung!$B$2:$I$51,$F$24,0),"","&lt;&gt;"&amp;VLOOKUP($C397,Besetzung!$B$2:$I$51,$F$24,0)&amp;" "&amp;$C397),
IF($D397="Mindestens",
           IF(COUNTIF(Dienstplan!S$6:S$55,$C397)&gt;=VLOOKUP($C397,Besetzung!$B$2:$I$51,$F$24,0),"","&lt;"&amp;VLOOKUP($C397,Besetzung!$B$2:$I$51,$F$24,0)&amp;" "&amp;$C397),
IF($D397="Höchstens",
           IF(COUNTIF(Dienstplan!S$6:S$55,$C397)&lt;=VLOOKUP($C397,Besetzung!$B$2:$I$51,$F$24,0),"","&gt;"&amp;VLOOKUP($C397,Besetzung!$B$2:$I$51,$F$24,0)&amp;" "&amp;$C397),
"sonst"))),
IF($D397="Genau",
           IF(COUNTIF(Dienstplan!S$6:S$55,$C397)=VLOOKUP($C397,Besetzung!$B$2:$I$51,T$351+1,0),"","&lt;&gt;"&amp;VLOOKUP($C397,Besetzung!$B$2:$I$51,T$351+1,0)&amp;" "&amp;$C397),
IF($D397="Mindestens",
           IF(COUNTIF(Dienstplan!S$6:S$55,$C397)&gt;=VLOOKUP($C397,Besetzung!$B$2:$I$51,T$351+1,0),"","&lt;"&amp;VLOOKUP($C397,Besetzung!$B$2:$I$51,T$351+1,0)&amp;" "&amp;$C397),
IF($D397="Höchstens",
           IF(COUNTIF(Dienstplan!S$6:S$55,$C397)&lt;=VLOOKUP($C397,Besetzung!$B$2:$I$51,T$351+1,0),"","&gt;"&amp;VLOOKUP($C397,Besetzung!$B$2:$I$51,T$351+1,0)&amp;" "&amp;$C397),
"sonst")))))</f>
        <v/>
      </c>
      <c r="U397" s="37" t="str">
        <f>IF($C397="","",
IF(U$352&lt;&gt;"",IF($D397="Genau",
           IF(COUNTIF(Dienstplan!T$6:T$55,$C397)=VLOOKUP($C397,Besetzung!$B$2:$I$51,$F$24,0),"","&lt;&gt;"&amp;VLOOKUP($C397,Besetzung!$B$2:$I$51,$F$24,0)&amp;" "&amp;$C397),
IF($D397="Mindestens",
           IF(COUNTIF(Dienstplan!T$6:T$55,$C397)&gt;=VLOOKUP($C397,Besetzung!$B$2:$I$51,$F$24,0),"","&lt;"&amp;VLOOKUP($C397,Besetzung!$B$2:$I$51,$F$24,0)&amp;" "&amp;$C397),
IF($D397="Höchstens",
           IF(COUNTIF(Dienstplan!T$6:T$55,$C397)&lt;=VLOOKUP($C397,Besetzung!$B$2:$I$51,$F$24,0),"","&gt;"&amp;VLOOKUP($C397,Besetzung!$B$2:$I$51,$F$24,0)&amp;" "&amp;$C397),
"sonst"))),
IF($D397="Genau",
           IF(COUNTIF(Dienstplan!T$6:T$55,$C397)=VLOOKUP($C397,Besetzung!$B$2:$I$51,U$351+1,0),"","&lt;&gt;"&amp;VLOOKUP($C397,Besetzung!$B$2:$I$51,U$351+1,0)&amp;" "&amp;$C397),
IF($D397="Mindestens",
           IF(COUNTIF(Dienstplan!T$6:T$55,$C397)&gt;=VLOOKUP($C397,Besetzung!$B$2:$I$51,U$351+1,0),"","&lt;"&amp;VLOOKUP($C397,Besetzung!$B$2:$I$51,U$351+1,0)&amp;" "&amp;$C397),
IF($D397="Höchstens",
           IF(COUNTIF(Dienstplan!T$6:T$55,$C397)&lt;=VLOOKUP($C397,Besetzung!$B$2:$I$51,U$351+1,0),"","&gt;"&amp;VLOOKUP($C397,Besetzung!$B$2:$I$51,U$351+1,0)&amp;" "&amp;$C397),
"sonst")))))</f>
        <v/>
      </c>
      <c r="V397" s="37" t="str">
        <f>IF($C397="","",
IF(V$352&lt;&gt;"",IF($D397="Genau",
           IF(COUNTIF(Dienstplan!U$6:U$55,$C397)=VLOOKUP($C397,Besetzung!$B$2:$I$51,$F$24,0),"","&lt;&gt;"&amp;VLOOKUP($C397,Besetzung!$B$2:$I$51,$F$24,0)&amp;" "&amp;$C397),
IF($D397="Mindestens",
           IF(COUNTIF(Dienstplan!U$6:U$55,$C397)&gt;=VLOOKUP($C397,Besetzung!$B$2:$I$51,$F$24,0),"","&lt;"&amp;VLOOKUP($C397,Besetzung!$B$2:$I$51,$F$24,0)&amp;" "&amp;$C397),
IF($D397="Höchstens",
           IF(COUNTIF(Dienstplan!U$6:U$55,$C397)&lt;=VLOOKUP($C397,Besetzung!$B$2:$I$51,$F$24,0),"","&gt;"&amp;VLOOKUP($C397,Besetzung!$B$2:$I$51,$F$24,0)&amp;" "&amp;$C397),
"sonst"))),
IF($D397="Genau",
           IF(COUNTIF(Dienstplan!U$6:U$55,$C397)=VLOOKUP($C397,Besetzung!$B$2:$I$51,V$351+1,0),"","&lt;&gt;"&amp;VLOOKUP($C397,Besetzung!$B$2:$I$51,V$351+1,0)&amp;" "&amp;$C397),
IF($D397="Mindestens",
           IF(COUNTIF(Dienstplan!U$6:U$55,$C397)&gt;=VLOOKUP($C397,Besetzung!$B$2:$I$51,V$351+1,0),"","&lt;"&amp;VLOOKUP($C397,Besetzung!$B$2:$I$51,V$351+1,0)&amp;" "&amp;$C397),
IF($D397="Höchstens",
           IF(COUNTIF(Dienstplan!U$6:U$55,$C397)&lt;=VLOOKUP($C397,Besetzung!$B$2:$I$51,V$351+1,0),"","&gt;"&amp;VLOOKUP($C397,Besetzung!$B$2:$I$51,V$351+1,0)&amp;" "&amp;$C397),
"sonst")))))</f>
        <v/>
      </c>
      <c r="W397" s="37" t="str">
        <f>IF($C397="","",
IF(W$352&lt;&gt;"",IF($D397="Genau",
           IF(COUNTIF(Dienstplan!V$6:V$55,$C397)=VLOOKUP($C397,Besetzung!$B$2:$I$51,$F$24,0),"","&lt;&gt;"&amp;VLOOKUP($C397,Besetzung!$B$2:$I$51,$F$24,0)&amp;" "&amp;$C397),
IF($D397="Mindestens",
           IF(COUNTIF(Dienstplan!V$6:V$55,$C397)&gt;=VLOOKUP($C397,Besetzung!$B$2:$I$51,$F$24,0),"","&lt;"&amp;VLOOKUP($C397,Besetzung!$B$2:$I$51,$F$24,0)&amp;" "&amp;$C397),
IF($D397="Höchstens",
           IF(COUNTIF(Dienstplan!V$6:V$55,$C397)&lt;=VLOOKUP($C397,Besetzung!$B$2:$I$51,$F$24,0),"","&gt;"&amp;VLOOKUP($C397,Besetzung!$B$2:$I$51,$F$24,0)&amp;" "&amp;$C397),
"sonst"))),
IF($D397="Genau",
           IF(COUNTIF(Dienstplan!V$6:V$55,$C397)=VLOOKUP($C397,Besetzung!$B$2:$I$51,W$351+1,0),"","&lt;&gt;"&amp;VLOOKUP($C397,Besetzung!$B$2:$I$51,W$351+1,0)&amp;" "&amp;$C397),
IF($D397="Mindestens",
           IF(COUNTIF(Dienstplan!V$6:V$55,$C397)&gt;=VLOOKUP($C397,Besetzung!$B$2:$I$51,W$351+1,0),"","&lt;"&amp;VLOOKUP($C397,Besetzung!$B$2:$I$51,W$351+1,0)&amp;" "&amp;$C397),
IF($D397="Höchstens",
           IF(COUNTIF(Dienstplan!V$6:V$55,$C397)&lt;=VLOOKUP($C397,Besetzung!$B$2:$I$51,W$351+1,0),"","&gt;"&amp;VLOOKUP($C397,Besetzung!$B$2:$I$51,W$351+1,0)&amp;" "&amp;$C397),
"sonst")))))</f>
        <v/>
      </c>
      <c r="X397" s="37" t="str">
        <f>IF($C397="","",
IF(X$352&lt;&gt;"",IF($D397="Genau",
           IF(COUNTIF(Dienstplan!W$6:W$55,$C397)=VLOOKUP($C397,Besetzung!$B$2:$I$51,$F$24,0),"","&lt;&gt;"&amp;VLOOKUP($C397,Besetzung!$B$2:$I$51,$F$24,0)&amp;" "&amp;$C397),
IF($D397="Mindestens",
           IF(COUNTIF(Dienstplan!W$6:W$55,$C397)&gt;=VLOOKUP($C397,Besetzung!$B$2:$I$51,$F$24,0),"","&lt;"&amp;VLOOKUP($C397,Besetzung!$B$2:$I$51,$F$24,0)&amp;" "&amp;$C397),
IF($D397="Höchstens",
           IF(COUNTIF(Dienstplan!W$6:W$55,$C397)&lt;=VLOOKUP($C397,Besetzung!$B$2:$I$51,$F$24,0),"","&gt;"&amp;VLOOKUP($C397,Besetzung!$B$2:$I$51,$F$24,0)&amp;" "&amp;$C397),
"sonst"))),
IF($D397="Genau",
           IF(COUNTIF(Dienstplan!W$6:W$55,$C397)=VLOOKUP($C397,Besetzung!$B$2:$I$51,X$351+1,0),"","&lt;&gt;"&amp;VLOOKUP($C397,Besetzung!$B$2:$I$51,X$351+1,0)&amp;" "&amp;$C397),
IF($D397="Mindestens",
           IF(COUNTIF(Dienstplan!W$6:W$55,$C397)&gt;=VLOOKUP($C397,Besetzung!$B$2:$I$51,X$351+1,0),"","&lt;"&amp;VLOOKUP($C397,Besetzung!$B$2:$I$51,X$351+1,0)&amp;" "&amp;$C397),
IF($D397="Höchstens",
           IF(COUNTIF(Dienstplan!W$6:W$55,$C397)&lt;=VLOOKUP($C397,Besetzung!$B$2:$I$51,X$351+1,0),"","&gt;"&amp;VLOOKUP($C397,Besetzung!$B$2:$I$51,X$351+1,0)&amp;" "&amp;$C397),
"sonst")))))</f>
        <v/>
      </c>
      <c r="Y397" s="37" t="str">
        <f>IF($C397="","",
IF(Y$352&lt;&gt;"",IF($D397="Genau",
           IF(COUNTIF(Dienstplan!X$6:X$55,$C397)=VLOOKUP($C397,Besetzung!$B$2:$I$51,$F$24,0),"","&lt;&gt;"&amp;VLOOKUP($C397,Besetzung!$B$2:$I$51,$F$24,0)&amp;" "&amp;$C397),
IF($D397="Mindestens",
           IF(COUNTIF(Dienstplan!X$6:X$55,$C397)&gt;=VLOOKUP($C397,Besetzung!$B$2:$I$51,$F$24,0),"","&lt;"&amp;VLOOKUP($C397,Besetzung!$B$2:$I$51,$F$24,0)&amp;" "&amp;$C397),
IF($D397="Höchstens",
           IF(COUNTIF(Dienstplan!X$6:X$55,$C397)&lt;=VLOOKUP($C397,Besetzung!$B$2:$I$51,$F$24,0),"","&gt;"&amp;VLOOKUP($C397,Besetzung!$B$2:$I$51,$F$24,0)&amp;" "&amp;$C397),
"sonst"))),
IF($D397="Genau",
           IF(COUNTIF(Dienstplan!X$6:X$55,$C397)=VLOOKUP($C397,Besetzung!$B$2:$I$51,Y$351+1,0),"","&lt;&gt;"&amp;VLOOKUP($C397,Besetzung!$B$2:$I$51,Y$351+1,0)&amp;" "&amp;$C397),
IF($D397="Mindestens",
           IF(COUNTIF(Dienstplan!X$6:X$55,$C397)&gt;=VLOOKUP($C397,Besetzung!$B$2:$I$51,Y$351+1,0),"","&lt;"&amp;VLOOKUP($C397,Besetzung!$B$2:$I$51,Y$351+1,0)&amp;" "&amp;$C397),
IF($D397="Höchstens",
           IF(COUNTIF(Dienstplan!X$6:X$55,$C397)&lt;=VLOOKUP($C397,Besetzung!$B$2:$I$51,Y$351+1,0),"","&gt;"&amp;VLOOKUP($C397,Besetzung!$B$2:$I$51,Y$351+1,0)&amp;" "&amp;$C397),
"sonst")))))</f>
        <v/>
      </c>
      <c r="Z397" s="37" t="str">
        <f>IF($C397="","",
IF(Z$352&lt;&gt;"",IF($D397="Genau",
           IF(COUNTIF(Dienstplan!Y$6:Y$55,$C397)=VLOOKUP($C397,Besetzung!$B$2:$I$51,$F$24,0),"","&lt;&gt;"&amp;VLOOKUP($C397,Besetzung!$B$2:$I$51,$F$24,0)&amp;" "&amp;$C397),
IF($D397="Mindestens",
           IF(COUNTIF(Dienstplan!Y$6:Y$55,$C397)&gt;=VLOOKUP($C397,Besetzung!$B$2:$I$51,$F$24,0),"","&lt;"&amp;VLOOKUP($C397,Besetzung!$B$2:$I$51,$F$24,0)&amp;" "&amp;$C397),
IF($D397="Höchstens",
           IF(COUNTIF(Dienstplan!Y$6:Y$55,$C397)&lt;=VLOOKUP($C397,Besetzung!$B$2:$I$51,$F$24,0),"","&gt;"&amp;VLOOKUP($C397,Besetzung!$B$2:$I$51,$F$24,0)&amp;" "&amp;$C397),
"sonst"))),
IF($D397="Genau",
           IF(COUNTIF(Dienstplan!Y$6:Y$55,$C397)=VLOOKUP($C397,Besetzung!$B$2:$I$51,Z$351+1,0),"","&lt;&gt;"&amp;VLOOKUP($C397,Besetzung!$B$2:$I$51,Z$351+1,0)&amp;" "&amp;$C397),
IF($D397="Mindestens",
           IF(COUNTIF(Dienstplan!Y$6:Y$55,$C397)&gt;=VLOOKUP($C397,Besetzung!$B$2:$I$51,Z$351+1,0),"","&lt;"&amp;VLOOKUP($C397,Besetzung!$B$2:$I$51,Z$351+1,0)&amp;" "&amp;$C397),
IF($D397="Höchstens",
           IF(COUNTIF(Dienstplan!Y$6:Y$55,$C397)&lt;=VLOOKUP($C397,Besetzung!$B$2:$I$51,Z$351+1,0),"","&gt;"&amp;VLOOKUP($C397,Besetzung!$B$2:$I$51,Z$351+1,0)&amp;" "&amp;$C397),
"sonst")))))</f>
        <v/>
      </c>
      <c r="AA397" s="37" t="str">
        <f>IF($C397="","",
IF(AA$352&lt;&gt;"",IF($D397="Genau",
           IF(COUNTIF(Dienstplan!Z$6:Z$55,$C397)=VLOOKUP($C397,Besetzung!$B$2:$I$51,$F$24,0),"","&lt;&gt;"&amp;VLOOKUP($C397,Besetzung!$B$2:$I$51,$F$24,0)&amp;" "&amp;$C397),
IF($D397="Mindestens",
           IF(COUNTIF(Dienstplan!Z$6:Z$55,$C397)&gt;=VLOOKUP($C397,Besetzung!$B$2:$I$51,$F$24,0),"","&lt;"&amp;VLOOKUP($C397,Besetzung!$B$2:$I$51,$F$24,0)&amp;" "&amp;$C397),
IF($D397="Höchstens",
           IF(COUNTIF(Dienstplan!Z$6:Z$55,$C397)&lt;=VLOOKUP($C397,Besetzung!$B$2:$I$51,$F$24,0),"","&gt;"&amp;VLOOKUP($C397,Besetzung!$B$2:$I$51,$F$24,0)&amp;" "&amp;$C397),
"sonst"))),
IF($D397="Genau",
           IF(COUNTIF(Dienstplan!Z$6:Z$55,$C397)=VLOOKUP($C397,Besetzung!$B$2:$I$51,AA$351+1,0),"","&lt;&gt;"&amp;VLOOKUP($C397,Besetzung!$B$2:$I$51,AA$351+1,0)&amp;" "&amp;$C397),
IF($D397="Mindestens",
           IF(COUNTIF(Dienstplan!Z$6:Z$55,$C397)&gt;=VLOOKUP($C397,Besetzung!$B$2:$I$51,AA$351+1,0),"","&lt;"&amp;VLOOKUP($C397,Besetzung!$B$2:$I$51,AA$351+1,0)&amp;" "&amp;$C397),
IF($D397="Höchstens",
           IF(COUNTIF(Dienstplan!Z$6:Z$55,$C397)&lt;=VLOOKUP($C397,Besetzung!$B$2:$I$51,AA$351+1,0),"","&gt;"&amp;VLOOKUP($C397,Besetzung!$B$2:$I$51,AA$351+1,0)&amp;" "&amp;$C397),
"sonst")))))</f>
        <v/>
      </c>
      <c r="AB397" s="37" t="str">
        <f>IF($C397="","",
IF(AB$352&lt;&gt;"",IF($D397="Genau",
           IF(COUNTIF(Dienstplan!AA$6:AA$55,$C397)=VLOOKUP($C397,Besetzung!$B$2:$I$51,$F$24,0),"","&lt;&gt;"&amp;VLOOKUP($C397,Besetzung!$B$2:$I$51,$F$24,0)&amp;" "&amp;$C397),
IF($D397="Mindestens",
           IF(COUNTIF(Dienstplan!AA$6:AA$55,$C397)&gt;=VLOOKUP($C397,Besetzung!$B$2:$I$51,$F$24,0),"","&lt;"&amp;VLOOKUP($C397,Besetzung!$B$2:$I$51,$F$24,0)&amp;" "&amp;$C397),
IF($D397="Höchstens",
           IF(COUNTIF(Dienstplan!AA$6:AA$55,$C397)&lt;=VLOOKUP($C397,Besetzung!$B$2:$I$51,$F$24,0),"","&gt;"&amp;VLOOKUP($C397,Besetzung!$B$2:$I$51,$F$24,0)&amp;" "&amp;$C397),
"sonst"))),
IF($D397="Genau",
           IF(COUNTIF(Dienstplan!AA$6:AA$55,$C397)=VLOOKUP($C397,Besetzung!$B$2:$I$51,AB$351+1,0),"","&lt;&gt;"&amp;VLOOKUP($C397,Besetzung!$B$2:$I$51,AB$351+1,0)&amp;" "&amp;$C397),
IF($D397="Mindestens",
           IF(COUNTIF(Dienstplan!AA$6:AA$55,$C397)&gt;=VLOOKUP($C397,Besetzung!$B$2:$I$51,AB$351+1,0),"","&lt;"&amp;VLOOKUP($C397,Besetzung!$B$2:$I$51,AB$351+1,0)&amp;" "&amp;$C397),
IF($D397="Höchstens",
           IF(COUNTIF(Dienstplan!AA$6:AA$55,$C397)&lt;=VLOOKUP($C397,Besetzung!$B$2:$I$51,AB$351+1,0),"","&gt;"&amp;VLOOKUP($C397,Besetzung!$B$2:$I$51,AB$351+1,0)&amp;" "&amp;$C397),
"sonst")))))</f>
        <v/>
      </c>
      <c r="AC397" s="37" t="str">
        <f>IF($C397="","",
IF(AC$352&lt;&gt;"",IF($D397="Genau",
           IF(COUNTIF(Dienstplan!AB$6:AB$55,$C397)=VLOOKUP($C397,Besetzung!$B$2:$I$51,$F$24,0),"","&lt;&gt;"&amp;VLOOKUP($C397,Besetzung!$B$2:$I$51,$F$24,0)&amp;" "&amp;$C397),
IF($D397="Mindestens",
           IF(COUNTIF(Dienstplan!AB$6:AB$55,$C397)&gt;=VLOOKUP($C397,Besetzung!$B$2:$I$51,$F$24,0),"","&lt;"&amp;VLOOKUP($C397,Besetzung!$B$2:$I$51,$F$24,0)&amp;" "&amp;$C397),
IF($D397="Höchstens",
           IF(COUNTIF(Dienstplan!AB$6:AB$55,$C397)&lt;=VLOOKUP($C397,Besetzung!$B$2:$I$51,$F$24,0),"","&gt;"&amp;VLOOKUP($C397,Besetzung!$B$2:$I$51,$F$24,0)&amp;" "&amp;$C397),
"sonst"))),
IF($D397="Genau",
           IF(COUNTIF(Dienstplan!AB$6:AB$55,$C397)=VLOOKUP($C397,Besetzung!$B$2:$I$51,AC$351+1,0),"","&lt;&gt;"&amp;VLOOKUP($C397,Besetzung!$B$2:$I$51,AC$351+1,0)&amp;" "&amp;$C397),
IF($D397="Mindestens",
           IF(COUNTIF(Dienstplan!AB$6:AB$55,$C397)&gt;=VLOOKUP($C397,Besetzung!$B$2:$I$51,AC$351+1,0),"","&lt;"&amp;VLOOKUP($C397,Besetzung!$B$2:$I$51,AC$351+1,0)&amp;" "&amp;$C397),
IF($D397="Höchstens",
           IF(COUNTIF(Dienstplan!AB$6:AB$55,$C397)&lt;=VLOOKUP($C397,Besetzung!$B$2:$I$51,AC$351+1,0),"","&gt;"&amp;VLOOKUP($C397,Besetzung!$B$2:$I$51,AC$351+1,0)&amp;" "&amp;$C397),
"sonst")))))</f>
        <v/>
      </c>
      <c r="AD397" s="37" t="str">
        <f>IF($C397="","",
IF(AD$352&lt;&gt;"",IF($D397="Genau",
           IF(COUNTIF(Dienstplan!AC$6:AC$55,$C397)=VLOOKUP($C397,Besetzung!$B$2:$I$51,$F$24,0),"","&lt;&gt;"&amp;VLOOKUP($C397,Besetzung!$B$2:$I$51,$F$24,0)&amp;" "&amp;$C397),
IF($D397="Mindestens",
           IF(COUNTIF(Dienstplan!AC$6:AC$55,$C397)&gt;=VLOOKUP($C397,Besetzung!$B$2:$I$51,$F$24,0),"","&lt;"&amp;VLOOKUP($C397,Besetzung!$B$2:$I$51,$F$24,0)&amp;" "&amp;$C397),
IF($D397="Höchstens",
           IF(COUNTIF(Dienstplan!AC$6:AC$55,$C397)&lt;=VLOOKUP($C397,Besetzung!$B$2:$I$51,$F$24,0),"","&gt;"&amp;VLOOKUP($C397,Besetzung!$B$2:$I$51,$F$24,0)&amp;" "&amp;$C397),
"sonst"))),
IF($D397="Genau",
           IF(COUNTIF(Dienstplan!AC$6:AC$55,$C397)=VLOOKUP($C397,Besetzung!$B$2:$I$51,AD$351+1,0),"","&lt;&gt;"&amp;VLOOKUP($C397,Besetzung!$B$2:$I$51,AD$351+1,0)&amp;" "&amp;$C397),
IF($D397="Mindestens",
           IF(COUNTIF(Dienstplan!AC$6:AC$55,$C397)&gt;=VLOOKUP($C397,Besetzung!$B$2:$I$51,AD$351+1,0),"","&lt;"&amp;VLOOKUP($C397,Besetzung!$B$2:$I$51,AD$351+1,0)&amp;" "&amp;$C397),
IF($D397="Höchstens",
           IF(COUNTIF(Dienstplan!AC$6:AC$55,$C397)&lt;=VLOOKUP($C397,Besetzung!$B$2:$I$51,AD$351+1,0),"","&gt;"&amp;VLOOKUP($C397,Besetzung!$B$2:$I$51,AD$351+1,0)&amp;" "&amp;$C397),
"sonst")))))</f>
        <v/>
      </c>
      <c r="AE397" s="37" t="str">
        <f>IF($C397="","",
IF(AE$352&lt;&gt;"",IF($D397="Genau",
           IF(COUNTIF(Dienstplan!AD$6:AD$55,$C397)=VLOOKUP($C397,Besetzung!$B$2:$I$51,$F$24,0),"","&lt;&gt;"&amp;VLOOKUP($C397,Besetzung!$B$2:$I$51,$F$24,0)&amp;" "&amp;$C397),
IF($D397="Mindestens",
           IF(COUNTIF(Dienstplan!AD$6:AD$55,$C397)&gt;=VLOOKUP($C397,Besetzung!$B$2:$I$51,$F$24,0),"","&lt;"&amp;VLOOKUP($C397,Besetzung!$B$2:$I$51,$F$24,0)&amp;" "&amp;$C397),
IF($D397="Höchstens",
           IF(COUNTIF(Dienstplan!AD$6:AD$55,$C397)&lt;=VLOOKUP($C397,Besetzung!$B$2:$I$51,$F$24,0),"","&gt;"&amp;VLOOKUP($C397,Besetzung!$B$2:$I$51,$F$24,0)&amp;" "&amp;$C397),
"sonst"))),
IF($D397="Genau",
           IF(COUNTIF(Dienstplan!AD$6:AD$55,$C397)=VLOOKUP($C397,Besetzung!$B$2:$I$51,AE$351+1,0),"","&lt;&gt;"&amp;VLOOKUP($C397,Besetzung!$B$2:$I$51,AE$351+1,0)&amp;" "&amp;$C397),
IF($D397="Mindestens",
           IF(COUNTIF(Dienstplan!AD$6:AD$55,$C397)&gt;=VLOOKUP($C397,Besetzung!$B$2:$I$51,AE$351+1,0),"","&lt;"&amp;VLOOKUP($C397,Besetzung!$B$2:$I$51,AE$351+1,0)&amp;" "&amp;$C397),
IF($D397="Höchstens",
           IF(COUNTIF(Dienstplan!AD$6:AD$55,$C397)&lt;=VLOOKUP($C397,Besetzung!$B$2:$I$51,AE$351+1,0),"","&gt;"&amp;VLOOKUP($C397,Besetzung!$B$2:$I$51,AE$351+1,0)&amp;" "&amp;$C397),
"sonst")))))</f>
        <v/>
      </c>
      <c r="AF397" s="37" t="str">
        <f>IF($C397="","",
IF(AF$352&lt;&gt;"",IF($D397="Genau",
           IF(COUNTIF(Dienstplan!AE$6:AE$55,$C397)=VLOOKUP($C397,Besetzung!$B$2:$I$51,$F$24,0),"","&lt;&gt;"&amp;VLOOKUP($C397,Besetzung!$B$2:$I$51,$F$24,0)&amp;" "&amp;$C397),
IF($D397="Mindestens",
           IF(COUNTIF(Dienstplan!AE$6:AE$55,$C397)&gt;=VLOOKUP($C397,Besetzung!$B$2:$I$51,$F$24,0),"","&lt;"&amp;VLOOKUP($C397,Besetzung!$B$2:$I$51,$F$24,0)&amp;" "&amp;$C397),
IF($D397="Höchstens",
           IF(COUNTIF(Dienstplan!AE$6:AE$55,$C397)&lt;=VLOOKUP($C397,Besetzung!$B$2:$I$51,$F$24,0),"","&gt;"&amp;VLOOKUP($C397,Besetzung!$B$2:$I$51,$F$24,0)&amp;" "&amp;$C397),
"sonst"))),
IF($D397="Genau",
           IF(COUNTIF(Dienstplan!AE$6:AE$55,$C397)=VLOOKUP($C397,Besetzung!$B$2:$I$51,AF$351+1,0),"","&lt;&gt;"&amp;VLOOKUP($C397,Besetzung!$B$2:$I$51,AF$351+1,0)&amp;" "&amp;$C397),
IF($D397="Mindestens",
           IF(COUNTIF(Dienstplan!AE$6:AE$55,$C397)&gt;=VLOOKUP($C397,Besetzung!$B$2:$I$51,AF$351+1,0),"","&lt;"&amp;VLOOKUP($C397,Besetzung!$B$2:$I$51,AF$351+1,0)&amp;" "&amp;$C397),
IF($D397="Höchstens",
           IF(COUNTIF(Dienstplan!AE$6:AE$55,$C397)&lt;=VLOOKUP($C397,Besetzung!$B$2:$I$51,AF$351+1,0),"","&gt;"&amp;VLOOKUP($C397,Besetzung!$B$2:$I$51,AF$351+1,0)&amp;" "&amp;$C397),
"sonst")))))</f>
        <v/>
      </c>
      <c r="AG397" s="37" t="str">
        <f>IF($C397="","",
IF(AG$352&lt;&gt;"",IF($D397="Genau",
           IF(COUNTIF(Dienstplan!AF$6:AF$55,$C397)=VLOOKUP($C397,Besetzung!$B$2:$I$51,$F$24,0),"","&lt;&gt;"&amp;VLOOKUP($C397,Besetzung!$B$2:$I$51,$F$24,0)&amp;" "&amp;$C397),
IF($D397="Mindestens",
           IF(COUNTIF(Dienstplan!AF$6:AF$55,$C397)&gt;=VLOOKUP($C397,Besetzung!$B$2:$I$51,$F$24,0),"","&lt;"&amp;VLOOKUP($C397,Besetzung!$B$2:$I$51,$F$24,0)&amp;" "&amp;$C397),
IF($D397="Höchstens",
           IF(COUNTIF(Dienstplan!AF$6:AF$55,$C397)&lt;=VLOOKUP($C397,Besetzung!$B$2:$I$51,$F$24,0),"","&gt;"&amp;VLOOKUP($C397,Besetzung!$B$2:$I$51,$F$24,0)&amp;" "&amp;$C397),
"sonst"))),
IF($D397="Genau",
           IF(COUNTIF(Dienstplan!AF$6:AF$55,$C397)=VLOOKUP($C397,Besetzung!$B$2:$I$51,AG$351+1,0),"","&lt;&gt;"&amp;VLOOKUP($C397,Besetzung!$B$2:$I$51,AG$351+1,0)&amp;" "&amp;$C397),
IF($D397="Mindestens",
           IF(COUNTIF(Dienstplan!AF$6:AF$55,$C397)&gt;=VLOOKUP($C397,Besetzung!$B$2:$I$51,AG$351+1,0),"","&lt;"&amp;VLOOKUP($C397,Besetzung!$B$2:$I$51,AG$351+1,0)&amp;" "&amp;$C397),
IF($D397="Höchstens",
           IF(COUNTIF(Dienstplan!AF$6:AF$55,$C397)&lt;=VLOOKUP($C397,Besetzung!$B$2:$I$51,AG$351+1,0),"","&gt;"&amp;VLOOKUP($C397,Besetzung!$B$2:$I$51,AG$351+1,0)&amp;" "&amp;$C397),
"sonst")))))</f>
        <v/>
      </c>
      <c r="AH397" s="37" t="str">
        <f>IF($C397="","",
IF(AH$352&lt;&gt;"",IF($D397="Genau",
           IF(COUNTIF(Dienstplan!AG$6:AG$55,$C397)=VLOOKUP($C397,Besetzung!$B$2:$I$51,$F$24,0),"","&lt;&gt;"&amp;VLOOKUP($C397,Besetzung!$B$2:$I$51,$F$24,0)&amp;" "&amp;$C397),
IF($D397="Mindestens",
           IF(COUNTIF(Dienstplan!AG$6:AG$55,$C397)&gt;=VLOOKUP($C397,Besetzung!$B$2:$I$51,$F$24,0),"","&lt;"&amp;VLOOKUP($C397,Besetzung!$B$2:$I$51,$F$24,0)&amp;" "&amp;$C397),
IF($D397="Höchstens",
           IF(COUNTIF(Dienstplan!AG$6:AG$55,$C397)&lt;=VLOOKUP($C397,Besetzung!$B$2:$I$51,$F$24,0),"","&gt;"&amp;VLOOKUP($C397,Besetzung!$B$2:$I$51,$F$24,0)&amp;" "&amp;$C397),
"sonst"))),
IF($D397="Genau",
           IF(COUNTIF(Dienstplan!AG$6:AG$55,$C397)=VLOOKUP($C397,Besetzung!$B$2:$I$51,AH$351+1,0),"","&lt;&gt;"&amp;VLOOKUP($C397,Besetzung!$B$2:$I$51,AH$351+1,0)&amp;" "&amp;$C397),
IF($D397="Mindestens",
           IF(COUNTIF(Dienstplan!AG$6:AG$55,$C397)&gt;=VLOOKUP($C397,Besetzung!$B$2:$I$51,AH$351+1,0),"","&lt;"&amp;VLOOKUP($C397,Besetzung!$B$2:$I$51,AH$351+1,0)&amp;" "&amp;$C397),
IF($D397="Höchstens",
           IF(COUNTIF(Dienstplan!AG$6:AG$55,$C397)&lt;=VLOOKUP($C397,Besetzung!$B$2:$I$51,AH$351+1,0),"","&gt;"&amp;VLOOKUP($C397,Besetzung!$B$2:$I$51,AH$351+1,0)&amp;" "&amp;$C397),
"sonst")))))</f>
        <v/>
      </c>
      <c r="AI397" s="37" t="str">
        <f>IF($C397="","",
IF(AI$352&lt;&gt;"",IF($D397="Genau",
           IF(COUNTIF(Dienstplan!AH$6:AH$55,$C397)=VLOOKUP($C397,Besetzung!$B$2:$I$51,$F$24,0),"","&lt;&gt;"&amp;VLOOKUP($C397,Besetzung!$B$2:$I$51,$F$24,0)&amp;" "&amp;$C397),
IF($D397="Mindestens",
           IF(COUNTIF(Dienstplan!AH$6:AH$55,$C397)&gt;=VLOOKUP($C397,Besetzung!$B$2:$I$51,$F$24,0),"","&lt;"&amp;VLOOKUP($C397,Besetzung!$B$2:$I$51,$F$24,0)&amp;" "&amp;$C397),
IF($D397="Höchstens",
           IF(COUNTIF(Dienstplan!AH$6:AH$55,$C397)&lt;=VLOOKUP($C397,Besetzung!$B$2:$I$51,$F$24,0),"","&gt;"&amp;VLOOKUP($C397,Besetzung!$B$2:$I$51,$F$24,0)&amp;" "&amp;$C397),
"sonst"))),
IF($D397="Genau",
           IF(COUNTIF(Dienstplan!AH$6:AH$55,$C397)=VLOOKUP($C397,Besetzung!$B$2:$I$51,AI$351+1,0),"","&lt;&gt;"&amp;VLOOKUP($C397,Besetzung!$B$2:$I$51,AI$351+1,0)&amp;" "&amp;$C397),
IF($D397="Mindestens",
           IF(COUNTIF(Dienstplan!AH$6:AH$55,$C397)&gt;=VLOOKUP($C397,Besetzung!$B$2:$I$51,AI$351+1,0),"","&lt;"&amp;VLOOKUP($C397,Besetzung!$B$2:$I$51,AI$351+1,0)&amp;" "&amp;$C397),
IF($D397="Höchstens",
           IF(COUNTIF(Dienstplan!AH$6:AH$55,$C397)&lt;=VLOOKUP($C397,Besetzung!$B$2:$I$51,AI$351+1,0),"","&gt;"&amp;VLOOKUP($C397,Besetzung!$B$2:$I$51,AI$351+1,0)&amp;" "&amp;$C397),
"sonst")))))</f>
        <v/>
      </c>
      <c r="AJ397" s="37" t="str">
        <f>IF($C397="","",
IF(AJ$352&lt;&gt;"",IF($D397="Genau",
           IF(COUNTIF(Dienstplan!AI$6:AI$55,$C397)=VLOOKUP($C397,Besetzung!$B$2:$I$51,$F$24,0),"","&lt;&gt;"&amp;VLOOKUP($C397,Besetzung!$B$2:$I$51,$F$24,0)&amp;" "&amp;$C397),
IF($D397="Mindestens",
           IF(COUNTIF(Dienstplan!AI$6:AI$55,$C397)&gt;=VLOOKUP($C397,Besetzung!$B$2:$I$51,$F$24,0),"","&lt;"&amp;VLOOKUP($C397,Besetzung!$B$2:$I$51,$F$24,0)&amp;" "&amp;$C397),
IF($D397="Höchstens",
           IF(COUNTIF(Dienstplan!AI$6:AI$55,$C397)&lt;=VLOOKUP($C397,Besetzung!$B$2:$I$51,$F$24,0),"","&gt;"&amp;VLOOKUP($C397,Besetzung!$B$2:$I$51,$F$24,0)&amp;" "&amp;$C397),
"sonst"))),
IF($D397="Genau",
           IF(COUNTIF(Dienstplan!AI$6:AI$55,$C397)=VLOOKUP($C397,Besetzung!$B$2:$I$51,AJ$351+1,0),"","&lt;&gt;"&amp;VLOOKUP($C397,Besetzung!$B$2:$I$51,AJ$351+1,0)&amp;" "&amp;$C397),
IF($D397="Mindestens",
           IF(COUNTIF(Dienstplan!AI$6:AI$55,$C397)&gt;=VLOOKUP($C397,Besetzung!$B$2:$I$51,AJ$351+1,0),"","&lt;"&amp;VLOOKUP($C397,Besetzung!$B$2:$I$51,AJ$351+1,0)&amp;" "&amp;$C397),
IF($D397="Höchstens",
           IF(COUNTIF(Dienstplan!AI$6:AI$55,$C397)&lt;=VLOOKUP($C397,Besetzung!$B$2:$I$51,AJ$351+1,0),"","&gt;"&amp;VLOOKUP($C397,Besetzung!$B$2:$I$51,AJ$351+1,0)&amp;" "&amp;$C397),
"sonst")))))</f>
        <v/>
      </c>
      <c r="AK397" s="32" t="str">
        <f>IF($C397="","",
IF(AK$352&lt;&gt;"",IF($D397="Genau",
           IF(COUNTIF(Dienstplan!AJ$6:AJ$55,$C397)=VLOOKUP($C397,Besetzung!$B$2:$I$51,$F$24,0),"","&lt;&gt;"&amp;VLOOKUP($C397,Besetzung!$B$2:$I$51,$F$24,0)&amp;" "&amp;$C397),
IF($D397="Mindestens",
           IF(COUNTIF(Dienstplan!AJ$6:AJ$55,$C397)&gt;=VLOOKUP($C397,Besetzung!$B$2:$I$51,$F$24,0),"","&lt;"&amp;VLOOKUP($C397,Besetzung!$B$2:$I$51,$F$24,0)&amp;" "&amp;$C397),
IF($D397="Höchstens",
           IF(COUNTIF(Dienstplan!AJ$6:AJ$55,$C397)&lt;=VLOOKUP($C397,Besetzung!$B$2:$I$51,$F$24,0),"","&gt;"&amp;VLOOKUP($C397,Besetzung!$B$2:$I$51,$F$24,0)&amp;" "&amp;$C397),
"sonst"))),
IF($D397="Genau",
           IF(COUNTIF(Dienstplan!AJ$6:AJ$55,$C397)=VLOOKUP($C397,Besetzung!$B$2:$I$51,AK$351+1,0),"","&lt;&gt;"&amp;VLOOKUP($C397,Besetzung!$B$2:$I$51,AK$351+1,0)&amp;" "&amp;$C397),
IF($D397="Mindestens",
           IF(COUNTIF(Dienstplan!AJ$6:AJ$55,$C397)&gt;=VLOOKUP($C397,Besetzung!$B$2:$I$51,AK$351+1,0),"","&lt;"&amp;VLOOKUP($C397,Besetzung!$B$2:$I$51,AK$351+1,0)&amp;" "&amp;$C397),
IF($D397="Höchstens",
           IF(COUNTIF(Dienstplan!AJ$6:AJ$55,$C397)&lt;=VLOOKUP($C397,Besetzung!$B$2:$I$51,AK$351+1,0),"","&gt;"&amp;VLOOKUP($C397,Besetzung!$B$2:$I$51,AK$351+1,0)&amp;" "&amp;$C397),
"sonst")))))</f>
        <v/>
      </c>
    </row>
    <row r="398" spans="1:37" x14ac:dyDescent="0.25">
      <c r="A398" s="82" t="str">
        <f>IF(Feiertage!D248&lt;&gt;"",Feiertage!B248,"")</f>
        <v/>
      </c>
      <c r="C398" s="31" t="str">
        <f>Besetzung!B46</f>
        <v/>
      </c>
      <c r="D398">
        <f>Besetzung!J46</f>
        <v>0</v>
      </c>
      <c r="G398" s="31" t="str">
        <f>IF($C398="","",
IF(G$352&lt;&gt;"",IF($D398="Genau",
           IF(COUNTIF(Dienstplan!F$6:F$55,$C398)=VLOOKUP($C398,Besetzung!$B$2:$I$51,$F$24,0),"","&lt;&gt;"&amp;VLOOKUP($C398,Besetzung!$B$2:$I$51,$F$24,0)&amp;" "&amp;$C398),
IF($D398="Mindestens",
           IF(COUNTIF(Dienstplan!F$6:F$55,$C398)&gt;=VLOOKUP($C398,Besetzung!$B$2:$I$51,$F$24,0),"","&lt;"&amp;VLOOKUP($C398,Besetzung!$B$2:$I$51,$F$24,0)&amp;" "&amp;$C398),
IF($D398="Höchstens",
           IF(COUNTIF(Dienstplan!F$6:F$55,$C398)&lt;=VLOOKUP($C398,Besetzung!$B$2:$I$51,$F$24,0),"","&gt;"&amp;VLOOKUP($C398,Besetzung!$B$2:$I$51,$F$24,0)&amp;" "&amp;$C398),
"sonst"))),
IF($D398="Genau",
           IF(COUNTIF(Dienstplan!F$6:F$55,$C398)=VLOOKUP($C398,Besetzung!$B$2:$I$51,G$351+1,0),"","&lt;&gt;"&amp;VLOOKUP($C398,Besetzung!$B$2:$I$51,G$351+1,0)&amp;" "&amp;$C398),
IF($D398="Mindestens",
           IF(COUNTIF(Dienstplan!F$6:F$55,$C398)&gt;=VLOOKUP($C398,Besetzung!$B$2:$I$51,G$351+1,0),"","&lt;"&amp;VLOOKUP($C398,Besetzung!$B$2:$I$51,G$351+1,0)&amp;" "&amp;$C398),
IF($D398="Höchstens",
           IF(COUNTIF(Dienstplan!F$6:F$55,$C398)&lt;=VLOOKUP($C398,Besetzung!$B$2:$I$51,G$351+1,0),"","&gt;"&amp;VLOOKUP($C398,Besetzung!$B$2:$I$51,G$351+1,0)&amp;" "&amp;$C398),
"sonst")))))</f>
        <v/>
      </c>
      <c r="H398" s="37" t="str">
        <f>IF($C398="","",
IF(H$352&lt;&gt;"",IF($D398="Genau",
           IF(COUNTIF(Dienstplan!G$6:G$55,$C398)=VLOOKUP($C398,Besetzung!$B$2:$I$51,$F$24,0),"","&lt;&gt;"&amp;VLOOKUP($C398,Besetzung!$B$2:$I$51,$F$24,0)&amp;" "&amp;$C398),
IF($D398="Mindestens",
           IF(COUNTIF(Dienstplan!G$6:G$55,$C398)&gt;=VLOOKUP($C398,Besetzung!$B$2:$I$51,$F$24,0),"","&lt;"&amp;VLOOKUP($C398,Besetzung!$B$2:$I$51,$F$24,0)&amp;" "&amp;$C398),
IF($D398="Höchstens",
           IF(COUNTIF(Dienstplan!G$6:G$55,$C398)&lt;=VLOOKUP($C398,Besetzung!$B$2:$I$51,$F$24,0),"","&gt;"&amp;VLOOKUP($C398,Besetzung!$B$2:$I$51,$F$24,0)&amp;" "&amp;$C398),
"sonst"))),
IF($D398="Genau",
           IF(COUNTIF(Dienstplan!G$6:G$55,$C398)=VLOOKUP($C398,Besetzung!$B$2:$I$51,H$351+1,0),"","&lt;&gt;"&amp;VLOOKUP($C398,Besetzung!$B$2:$I$51,H$351+1,0)&amp;" "&amp;$C398),
IF($D398="Mindestens",
           IF(COUNTIF(Dienstplan!G$6:G$55,$C398)&gt;=VLOOKUP($C398,Besetzung!$B$2:$I$51,H$351+1,0),"","&lt;"&amp;VLOOKUP($C398,Besetzung!$B$2:$I$51,H$351+1,0)&amp;" "&amp;$C398),
IF($D398="Höchstens",
           IF(COUNTIF(Dienstplan!G$6:G$55,$C398)&lt;=VLOOKUP($C398,Besetzung!$B$2:$I$51,H$351+1,0),"","&gt;"&amp;VLOOKUP($C398,Besetzung!$B$2:$I$51,H$351+1,0)&amp;" "&amp;$C398),
"sonst")))))</f>
        <v/>
      </c>
      <c r="I398" s="37" t="str">
        <f>IF($C398="","",
IF(I$352&lt;&gt;"",IF($D398="Genau",
           IF(COUNTIF(Dienstplan!H$6:H$55,$C398)=VLOOKUP($C398,Besetzung!$B$2:$I$51,$F$24,0),"","&lt;&gt;"&amp;VLOOKUP($C398,Besetzung!$B$2:$I$51,$F$24,0)&amp;" "&amp;$C398),
IF($D398="Mindestens",
           IF(COUNTIF(Dienstplan!H$6:H$55,$C398)&gt;=VLOOKUP($C398,Besetzung!$B$2:$I$51,$F$24,0),"","&lt;"&amp;VLOOKUP($C398,Besetzung!$B$2:$I$51,$F$24,0)&amp;" "&amp;$C398),
IF($D398="Höchstens",
           IF(COUNTIF(Dienstplan!H$6:H$55,$C398)&lt;=VLOOKUP($C398,Besetzung!$B$2:$I$51,$F$24,0),"","&gt;"&amp;VLOOKUP($C398,Besetzung!$B$2:$I$51,$F$24,0)&amp;" "&amp;$C398),
"sonst"))),
IF($D398="Genau",
           IF(COUNTIF(Dienstplan!H$6:H$55,$C398)=VLOOKUP($C398,Besetzung!$B$2:$I$51,I$351+1,0),"","&lt;&gt;"&amp;VLOOKUP($C398,Besetzung!$B$2:$I$51,I$351+1,0)&amp;" "&amp;$C398),
IF($D398="Mindestens",
           IF(COUNTIF(Dienstplan!H$6:H$55,$C398)&gt;=VLOOKUP($C398,Besetzung!$B$2:$I$51,I$351+1,0),"","&lt;"&amp;VLOOKUP($C398,Besetzung!$B$2:$I$51,I$351+1,0)&amp;" "&amp;$C398),
IF($D398="Höchstens",
           IF(COUNTIF(Dienstplan!H$6:H$55,$C398)&lt;=VLOOKUP($C398,Besetzung!$B$2:$I$51,I$351+1,0),"","&gt;"&amp;VLOOKUP($C398,Besetzung!$B$2:$I$51,I$351+1,0)&amp;" "&amp;$C398),
"sonst")))))</f>
        <v/>
      </c>
      <c r="J398" s="37" t="str">
        <f>IF($C398="","",
IF(J$352&lt;&gt;"",IF($D398="Genau",
           IF(COUNTIF(Dienstplan!I$6:I$55,$C398)=VLOOKUP($C398,Besetzung!$B$2:$I$51,$F$24,0),"","&lt;&gt;"&amp;VLOOKUP($C398,Besetzung!$B$2:$I$51,$F$24,0)&amp;" "&amp;$C398),
IF($D398="Mindestens",
           IF(COUNTIF(Dienstplan!I$6:I$55,$C398)&gt;=VLOOKUP($C398,Besetzung!$B$2:$I$51,$F$24,0),"","&lt;"&amp;VLOOKUP($C398,Besetzung!$B$2:$I$51,$F$24,0)&amp;" "&amp;$C398),
IF($D398="Höchstens",
           IF(COUNTIF(Dienstplan!I$6:I$55,$C398)&lt;=VLOOKUP($C398,Besetzung!$B$2:$I$51,$F$24,0),"","&gt;"&amp;VLOOKUP($C398,Besetzung!$B$2:$I$51,$F$24,0)&amp;" "&amp;$C398),
"sonst"))),
IF($D398="Genau",
           IF(COUNTIF(Dienstplan!I$6:I$55,$C398)=VLOOKUP($C398,Besetzung!$B$2:$I$51,J$351+1,0),"","&lt;&gt;"&amp;VLOOKUP($C398,Besetzung!$B$2:$I$51,J$351+1,0)&amp;" "&amp;$C398),
IF($D398="Mindestens",
           IF(COUNTIF(Dienstplan!I$6:I$55,$C398)&gt;=VLOOKUP($C398,Besetzung!$B$2:$I$51,J$351+1,0),"","&lt;"&amp;VLOOKUP($C398,Besetzung!$B$2:$I$51,J$351+1,0)&amp;" "&amp;$C398),
IF($D398="Höchstens",
           IF(COUNTIF(Dienstplan!I$6:I$55,$C398)&lt;=VLOOKUP($C398,Besetzung!$B$2:$I$51,J$351+1,0),"","&gt;"&amp;VLOOKUP($C398,Besetzung!$B$2:$I$51,J$351+1,0)&amp;" "&amp;$C398),
"sonst")))))</f>
        <v/>
      </c>
      <c r="K398" s="37" t="str">
        <f>IF($C398="","",
IF(K$352&lt;&gt;"",IF($D398="Genau",
           IF(COUNTIF(Dienstplan!J$6:J$55,$C398)=VLOOKUP($C398,Besetzung!$B$2:$I$51,$F$24,0),"","&lt;&gt;"&amp;VLOOKUP($C398,Besetzung!$B$2:$I$51,$F$24,0)&amp;" "&amp;$C398),
IF($D398="Mindestens",
           IF(COUNTIF(Dienstplan!J$6:J$55,$C398)&gt;=VLOOKUP($C398,Besetzung!$B$2:$I$51,$F$24,0),"","&lt;"&amp;VLOOKUP($C398,Besetzung!$B$2:$I$51,$F$24,0)&amp;" "&amp;$C398),
IF($D398="Höchstens",
           IF(COUNTIF(Dienstplan!J$6:J$55,$C398)&lt;=VLOOKUP($C398,Besetzung!$B$2:$I$51,$F$24,0),"","&gt;"&amp;VLOOKUP($C398,Besetzung!$B$2:$I$51,$F$24,0)&amp;" "&amp;$C398),
"sonst"))),
IF($D398="Genau",
           IF(COUNTIF(Dienstplan!J$6:J$55,$C398)=VLOOKUP($C398,Besetzung!$B$2:$I$51,K$351+1,0),"","&lt;&gt;"&amp;VLOOKUP($C398,Besetzung!$B$2:$I$51,K$351+1,0)&amp;" "&amp;$C398),
IF($D398="Mindestens",
           IF(COUNTIF(Dienstplan!J$6:J$55,$C398)&gt;=VLOOKUP($C398,Besetzung!$B$2:$I$51,K$351+1,0),"","&lt;"&amp;VLOOKUP($C398,Besetzung!$B$2:$I$51,K$351+1,0)&amp;" "&amp;$C398),
IF($D398="Höchstens",
           IF(COUNTIF(Dienstplan!J$6:J$55,$C398)&lt;=VLOOKUP($C398,Besetzung!$B$2:$I$51,K$351+1,0),"","&gt;"&amp;VLOOKUP($C398,Besetzung!$B$2:$I$51,K$351+1,0)&amp;" "&amp;$C398),
"sonst")))))</f>
        <v/>
      </c>
      <c r="L398" s="37" t="str">
        <f>IF($C398="","",
IF(L$352&lt;&gt;"",IF($D398="Genau",
           IF(COUNTIF(Dienstplan!K$6:K$55,$C398)=VLOOKUP($C398,Besetzung!$B$2:$I$51,$F$24,0),"","&lt;&gt;"&amp;VLOOKUP($C398,Besetzung!$B$2:$I$51,$F$24,0)&amp;" "&amp;$C398),
IF($D398="Mindestens",
           IF(COUNTIF(Dienstplan!K$6:K$55,$C398)&gt;=VLOOKUP($C398,Besetzung!$B$2:$I$51,$F$24,0),"","&lt;"&amp;VLOOKUP($C398,Besetzung!$B$2:$I$51,$F$24,0)&amp;" "&amp;$C398),
IF($D398="Höchstens",
           IF(COUNTIF(Dienstplan!K$6:K$55,$C398)&lt;=VLOOKUP($C398,Besetzung!$B$2:$I$51,$F$24,0),"","&gt;"&amp;VLOOKUP($C398,Besetzung!$B$2:$I$51,$F$24,0)&amp;" "&amp;$C398),
"sonst"))),
IF($D398="Genau",
           IF(COUNTIF(Dienstplan!K$6:K$55,$C398)=VLOOKUP($C398,Besetzung!$B$2:$I$51,L$351+1,0),"","&lt;&gt;"&amp;VLOOKUP($C398,Besetzung!$B$2:$I$51,L$351+1,0)&amp;" "&amp;$C398),
IF($D398="Mindestens",
           IF(COUNTIF(Dienstplan!K$6:K$55,$C398)&gt;=VLOOKUP($C398,Besetzung!$B$2:$I$51,L$351+1,0),"","&lt;"&amp;VLOOKUP($C398,Besetzung!$B$2:$I$51,L$351+1,0)&amp;" "&amp;$C398),
IF($D398="Höchstens",
           IF(COUNTIF(Dienstplan!K$6:K$55,$C398)&lt;=VLOOKUP($C398,Besetzung!$B$2:$I$51,L$351+1,0),"","&gt;"&amp;VLOOKUP($C398,Besetzung!$B$2:$I$51,L$351+1,0)&amp;" "&amp;$C398),
"sonst")))))</f>
        <v/>
      </c>
      <c r="M398" s="37" t="str">
        <f>IF($C398="","",
IF(M$352&lt;&gt;"",IF($D398="Genau",
           IF(COUNTIF(Dienstplan!L$6:L$55,$C398)=VLOOKUP($C398,Besetzung!$B$2:$I$51,$F$24,0),"","&lt;&gt;"&amp;VLOOKUP($C398,Besetzung!$B$2:$I$51,$F$24,0)&amp;" "&amp;$C398),
IF($D398="Mindestens",
           IF(COUNTIF(Dienstplan!L$6:L$55,$C398)&gt;=VLOOKUP($C398,Besetzung!$B$2:$I$51,$F$24,0),"","&lt;"&amp;VLOOKUP($C398,Besetzung!$B$2:$I$51,$F$24,0)&amp;" "&amp;$C398),
IF($D398="Höchstens",
           IF(COUNTIF(Dienstplan!L$6:L$55,$C398)&lt;=VLOOKUP($C398,Besetzung!$B$2:$I$51,$F$24,0),"","&gt;"&amp;VLOOKUP($C398,Besetzung!$B$2:$I$51,$F$24,0)&amp;" "&amp;$C398),
"sonst"))),
IF($D398="Genau",
           IF(COUNTIF(Dienstplan!L$6:L$55,$C398)=VLOOKUP($C398,Besetzung!$B$2:$I$51,M$351+1,0),"","&lt;&gt;"&amp;VLOOKUP($C398,Besetzung!$B$2:$I$51,M$351+1,0)&amp;" "&amp;$C398),
IF($D398="Mindestens",
           IF(COUNTIF(Dienstplan!L$6:L$55,$C398)&gt;=VLOOKUP($C398,Besetzung!$B$2:$I$51,M$351+1,0),"","&lt;"&amp;VLOOKUP($C398,Besetzung!$B$2:$I$51,M$351+1,0)&amp;" "&amp;$C398),
IF($D398="Höchstens",
           IF(COUNTIF(Dienstplan!L$6:L$55,$C398)&lt;=VLOOKUP($C398,Besetzung!$B$2:$I$51,M$351+1,0),"","&gt;"&amp;VLOOKUP($C398,Besetzung!$B$2:$I$51,M$351+1,0)&amp;" "&amp;$C398),
"sonst")))))</f>
        <v/>
      </c>
      <c r="N398" s="37" t="str">
        <f>IF($C398="","",
IF(N$352&lt;&gt;"",IF($D398="Genau",
           IF(COUNTIF(Dienstplan!M$6:M$55,$C398)=VLOOKUP($C398,Besetzung!$B$2:$I$51,$F$24,0),"","&lt;&gt;"&amp;VLOOKUP($C398,Besetzung!$B$2:$I$51,$F$24,0)&amp;" "&amp;$C398),
IF($D398="Mindestens",
           IF(COUNTIF(Dienstplan!M$6:M$55,$C398)&gt;=VLOOKUP($C398,Besetzung!$B$2:$I$51,$F$24,0),"","&lt;"&amp;VLOOKUP($C398,Besetzung!$B$2:$I$51,$F$24,0)&amp;" "&amp;$C398),
IF($D398="Höchstens",
           IF(COUNTIF(Dienstplan!M$6:M$55,$C398)&lt;=VLOOKUP($C398,Besetzung!$B$2:$I$51,$F$24,0),"","&gt;"&amp;VLOOKUP($C398,Besetzung!$B$2:$I$51,$F$24,0)&amp;" "&amp;$C398),
"sonst"))),
IF($D398="Genau",
           IF(COUNTIF(Dienstplan!M$6:M$55,$C398)=VLOOKUP($C398,Besetzung!$B$2:$I$51,N$351+1,0),"","&lt;&gt;"&amp;VLOOKUP($C398,Besetzung!$B$2:$I$51,N$351+1,0)&amp;" "&amp;$C398),
IF($D398="Mindestens",
           IF(COUNTIF(Dienstplan!M$6:M$55,$C398)&gt;=VLOOKUP($C398,Besetzung!$B$2:$I$51,N$351+1,0),"","&lt;"&amp;VLOOKUP($C398,Besetzung!$B$2:$I$51,N$351+1,0)&amp;" "&amp;$C398),
IF($D398="Höchstens",
           IF(COUNTIF(Dienstplan!M$6:M$55,$C398)&lt;=VLOOKUP($C398,Besetzung!$B$2:$I$51,N$351+1,0),"","&gt;"&amp;VLOOKUP($C398,Besetzung!$B$2:$I$51,N$351+1,0)&amp;" "&amp;$C398),
"sonst")))))</f>
        <v/>
      </c>
      <c r="O398" s="37" t="str">
        <f>IF($C398="","",
IF(O$352&lt;&gt;"",IF($D398="Genau",
           IF(COUNTIF(Dienstplan!N$6:N$55,$C398)=VLOOKUP($C398,Besetzung!$B$2:$I$51,$F$24,0),"","&lt;&gt;"&amp;VLOOKUP($C398,Besetzung!$B$2:$I$51,$F$24,0)&amp;" "&amp;$C398),
IF($D398="Mindestens",
           IF(COUNTIF(Dienstplan!N$6:N$55,$C398)&gt;=VLOOKUP($C398,Besetzung!$B$2:$I$51,$F$24,0),"","&lt;"&amp;VLOOKUP($C398,Besetzung!$B$2:$I$51,$F$24,0)&amp;" "&amp;$C398),
IF($D398="Höchstens",
           IF(COUNTIF(Dienstplan!N$6:N$55,$C398)&lt;=VLOOKUP($C398,Besetzung!$B$2:$I$51,$F$24,0),"","&gt;"&amp;VLOOKUP($C398,Besetzung!$B$2:$I$51,$F$24,0)&amp;" "&amp;$C398),
"sonst"))),
IF($D398="Genau",
           IF(COUNTIF(Dienstplan!N$6:N$55,$C398)=VLOOKUP($C398,Besetzung!$B$2:$I$51,O$351+1,0),"","&lt;&gt;"&amp;VLOOKUP($C398,Besetzung!$B$2:$I$51,O$351+1,0)&amp;" "&amp;$C398),
IF($D398="Mindestens",
           IF(COUNTIF(Dienstplan!N$6:N$55,$C398)&gt;=VLOOKUP($C398,Besetzung!$B$2:$I$51,O$351+1,0),"","&lt;"&amp;VLOOKUP($C398,Besetzung!$B$2:$I$51,O$351+1,0)&amp;" "&amp;$C398),
IF($D398="Höchstens",
           IF(COUNTIF(Dienstplan!N$6:N$55,$C398)&lt;=VLOOKUP($C398,Besetzung!$B$2:$I$51,O$351+1,0),"","&gt;"&amp;VLOOKUP($C398,Besetzung!$B$2:$I$51,O$351+1,0)&amp;" "&amp;$C398),
"sonst")))))</f>
        <v/>
      </c>
      <c r="P398" s="37" t="str">
        <f>IF($C398="","",
IF(P$352&lt;&gt;"",IF($D398="Genau",
           IF(COUNTIF(Dienstplan!O$6:O$55,$C398)=VLOOKUP($C398,Besetzung!$B$2:$I$51,$F$24,0),"","&lt;&gt;"&amp;VLOOKUP($C398,Besetzung!$B$2:$I$51,$F$24,0)&amp;" "&amp;$C398),
IF($D398="Mindestens",
           IF(COUNTIF(Dienstplan!O$6:O$55,$C398)&gt;=VLOOKUP($C398,Besetzung!$B$2:$I$51,$F$24,0),"","&lt;"&amp;VLOOKUP($C398,Besetzung!$B$2:$I$51,$F$24,0)&amp;" "&amp;$C398),
IF($D398="Höchstens",
           IF(COUNTIF(Dienstplan!O$6:O$55,$C398)&lt;=VLOOKUP($C398,Besetzung!$B$2:$I$51,$F$24,0),"","&gt;"&amp;VLOOKUP($C398,Besetzung!$B$2:$I$51,$F$24,0)&amp;" "&amp;$C398),
"sonst"))),
IF($D398="Genau",
           IF(COUNTIF(Dienstplan!O$6:O$55,$C398)=VLOOKUP($C398,Besetzung!$B$2:$I$51,P$351+1,0),"","&lt;&gt;"&amp;VLOOKUP($C398,Besetzung!$B$2:$I$51,P$351+1,0)&amp;" "&amp;$C398),
IF($D398="Mindestens",
           IF(COUNTIF(Dienstplan!O$6:O$55,$C398)&gt;=VLOOKUP($C398,Besetzung!$B$2:$I$51,P$351+1,0),"","&lt;"&amp;VLOOKUP($C398,Besetzung!$B$2:$I$51,P$351+1,0)&amp;" "&amp;$C398),
IF($D398="Höchstens",
           IF(COUNTIF(Dienstplan!O$6:O$55,$C398)&lt;=VLOOKUP($C398,Besetzung!$B$2:$I$51,P$351+1,0),"","&gt;"&amp;VLOOKUP($C398,Besetzung!$B$2:$I$51,P$351+1,0)&amp;" "&amp;$C398),
"sonst")))))</f>
        <v/>
      </c>
      <c r="Q398" s="37" t="str">
        <f>IF($C398="","",
IF(Q$352&lt;&gt;"",IF($D398="Genau",
           IF(COUNTIF(Dienstplan!P$6:P$55,$C398)=VLOOKUP($C398,Besetzung!$B$2:$I$51,$F$24,0),"","&lt;&gt;"&amp;VLOOKUP($C398,Besetzung!$B$2:$I$51,$F$24,0)&amp;" "&amp;$C398),
IF($D398="Mindestens",
           IF(COUNTIF(Dienstplan!P$6:P$55,$C398)&gt;=VLOOKUP($C398,Besetzung!$B$2:$I$51,$F$24,0),"","&lt;"&amp;VLOOKUP($C398,Besetzung!$B$2:$I$51,$F$24,0)&amp;" "&amp;$C398),
IF($D398="Höchstens",
           IF(COUNTIF(Dienstplan!P$6:P$55,$C398)&lt;=VLOOKUP($C398,Besetzung!$B$2:$I$51,$F$24,0),"","&gt;"&amp;VLOOKUP($C398,Besetzung!$B$2:$I$51,$F$24,0)&amp;" "&amp;$C398),
"sonst"))),
IF($D398="Genau",
           IF(COUNTIF(Dienstplan!P$6:P$55,$C398)=VLOOKUP($C398,Besetzung!$B$2:$I$51,Q$351+1,0),"","&lt;&gt;"&amp;VLOOKUP($C398,Besetzung!$B$2:$I$51,Q$351+1,0)&amp;" "&amp;$C398),
IF($D398="Mindestens",
           IF(COUNTIF(Dienstplan!P$6:P$55,$C398)&gt;=VLOOKUP($C398,Besetzung!$B$2:$I$51,Q$351+1,0),"","&lt;"&amp;VLOOKUP($C398,Besetzung!$B$2:$I$51,Q$351+1,0)&amp;" "&amp;$C398),
IF($D398="Höchstens",
           IF(COUNTIF(Dienstplan!P$6:P$55,$C398)&lt;=VLOOKUP($C398,Besetzung!$B$2:$I$51,Q$351+1,0),"","&gt;"&amp;VLOOKUP($C398,Besetzung!$B$2:$I$51,Q$351+1,0)&amp;" "&amp;$C398),
"sonst")))))</f>
        <v/>
      </c>
      <c r="R398" s="37" t="str">
        <f>IF($C398="","",
IF(R$352&lt;&gt;"",IF($D398="Genau",
           IF(COUNTIF(Dienstplan!Q$6:Q$55,$C398)=VLOOKUP($C398,Besetzung!$B$2:$I$51,$F$24,0),"","&lt;&gt;"&amp;VLOOKUP($C398,Besetzung!$B$2:$I$51,$F$24,0)&amp;" "&amp;$C398),
IF($D398="Mindestens",
           IF(COUNTIF(Dienstplan!Q$6:Q$55,$C398)&gt;=VLOOKUP($C398,Besetzung!$B$2:$I$51,$F$24,0),"","&lt;"&amp;VLOOKUP($C398,Besetzung!$B$2:$I$51,$F$24,0)&amp;" "&amp;$C398),
IF($D398="Höchstens",
           IF(COUNTIF(Dienstplan!Q$6:Q$55,$C398)&lt;=VLOOKUP($C398,Besetzung!$B$2:$I$51,$F$24,0),"","&gt;"&amp;VLOOKUP($C398,Besetzung!$B$2:$I$51,$F$24,0)&amp;" "&amp;$C398),
"sonst"))),
IF($D398="Genau",
           IF(COUNTIF(Dienstplan!Q$6:Q$55,$C398)=VLOOKUP($C398,Besetzung!$B$2:$I$51,R$351+1,0),"","&lt;&gt;"&amp;VLOOKUP($C398,Besetzung!$B$2:$I$51,R$351+1,0)&amp;" "&amp;$C398),
IF($D398="Mindestens",
           IF(COUNTIF(Dienstplan!Q$6:Q$55,$C398)&gt;=VLOOKUP($C398,Besetzung!$B$2:$I$51,R$351+1,0),"","&lt;"&amp;VLOOKUP($C398,Besetzung!$B$2:$I$51,R$351+1,0)&amp;" "&amp;$C398),
IF($D398="Höchstens",
           IF(COUNTIF(Dienstplan!Q$6:Q$55,$C398)&lt;=VLOOKUP($C398,Besetzung!$B$2:$I$51,R$351+1,0),"","&gt;"&amp;VLOOKUP($C398,Besetzung!$B$2:$I$51,R$351+1,0)&amp;" "&amp;$C398),
"sonst")))))</f>
        <v/>
      </c>
      <c r="S398" s="37" t="str">
        <f>IF($C398="","",
IF(S$352&lt;&gt;"",IF($D398="Genau",
           IF(COUNTIF(Dienstplan!R$6:R$55,$C398)=VLOOKUP($C398,Besetzung!$B$2:$I$51,$F$24,0),"","&lt;&gt;"&amp;VLOOKUP($C398,Besetzung!$B$2:$I$51,$F$24,0)&amp;" "&amp;$C398),
IF($D398="Mindestens",
           IF(COUNTIF(Dienstplan!R$6:R$55,$C398)&gt;=VLOOKUP($C398,Besetzung!$B$2:$I$51,$F$24,0),"","&lt;"&amp;VLOOKUP($C398,Besetzung!$B$2:$I$51,$F$24,0)&amp;" "&amp;$C398),
IF($D398="Höchstens",
           IF(COUNTIF(Dienstplan!R$6:R$55,$C398)&lt;=VLOOKUP($C398,Besetzung!$B$2:$I$51,$F$24,0),"","&gt;"&amp;VLOOKUP($C398,Besetzung!$B$2:$I$51,$F$24,0)&amp;" "&amp;$C398),
"sonst"))),
IF($D398="Genau",
           IF(COUNTIF(Dienstplan!R$6:R$55,$C398)=VLOOKUP($C398,Besetzung!$B$2:$I$51,S$351+1,0),"","&lt;&gt;"&amp;VLOOKUP($C398,Besetzung!$B$2:$I$51,S$351+1,0)&amp;" "&amp;$C398),
IF($D398="Mindestens",
           IF(COUNTIF(Dienstplan!R$6:R$55,$C398)&gt;=VLOOKUP($C398,Besetzung!$B$2:$I$51,S$351+1,0),"","&lt;"&amp;VLOOKUP($C398,Besetzung!$B$2:$I$51,S$351+1,0)&amp;" "&amp;$C398),
IF($D398="Höchstens",
           IF(COUNTIF(Dienstplan!R$6:R$55,$C398)&lt;=VLOOKUP($C398,Besetzung!$B$2:$I$51,S$351+1,0),"","&gt;"&amp;VLOOKUP($C398,Besetzung!$B$2:$I$51,S$351+1,0)&amp;" "&amp;$C398),
"sonst")))))</f>
        <v/>
      </c>
      <c r="T398" s="37" t="str">
        <f>IF($C398="","",
IF(T$352&lt;&gt;"",IF($D398="Genau",
           IF(COUNTIF(Dienstplan!S$6:S$55,$C398)=VLOOKUP($C398,Besetzung!$B$2:$I$51,$F$24,0),"","&lt;&gt;"&amp;VLOOKUP($C398,Besetzung!$B$2:$I$51,$F$24,0)&amp;" "&amp;$C398),
IF($D398="Mindestens",
           IF(COUNTIF(Dienstplan!S$6:S$55,$C398)&gt;=VLOOKUP($C398,Besetzung!$B$2:$I$51,$F$24,0),"","&lt;"&amp;VLOOKUP($C398,Besetzung!$B$2:$I$51,$F$24,0)&amp;" "&amp;$C398),
IF($D398="Höchstens",
           IF(COUNTIF(Dienstplan!S$6:S$55,$C398)&lt;=VLOOKUP($C398,Besetzung!$B$2:$I$51,$F$24,0),"","&gt;"&amp;VLOOKUP($C398,Besetzung!$B$2:$I$51,$F$24,0)&amp;" "&amp;$C398),
"sonst"))),
IF($D398="Genau",
           IF(COUNTIF(Dienstplan!S$6:S$55,$C398)=VLOOKUP($C398,Besetzung!$B$2:$I$51,T$351+1,0),"","&lt;&gt;"&amp;VLOOKUP($C398,Besetzung!$B$2:$I$51,T$351+1,0)&amp;" "&amp;$C398),
IF($D398="Mindestens",
           IF(COUNTIF(Dienstplan!S$6:S$55,$C398)&gt;=VLOOKUP($C398,Besetzung!$B$2:$I$51,T$351+1,0),"","&lt;"&amp;VLOOKUP($C398,Besetzung!$B$2:$I$51,T$351+1,0)&amp;" "&amp;$C398),
IF($D398="Höchstens",
           IF(COUNTIF(Dienstplan!S$6:S$55,$C398)&lt;=VLOOKUP($C398,Besetzung!$B$2:$I$51,T$351+1,0),"","&gt;"&amp;VLOOKUP($C398,Besetzung!$B$2:$I$51,T$351+1,0)&amp;" "&amp;$C398),
"sonst")))))</f>
        <v/>
      </c>
      <c r="U398" s="37" t="str">
        <f>IF($C398="","",
IF(U$352&lt;&gt;"",IF($D398="Genau",
           IF(COUNTIF(Dienstplan!T$6:T$55,$C398)=VLOOKUP($C398,Besetzung!$B$2:$I$51,$F$24,0),"","&lt;&gt;"&amp;VLOOKUP($C398,Besetzung!$B$2:$I$51,$F$24,0)&amp;" "&amp;$C398),
IF($D398="Mindestens",
           IF(COUNTIF(Dienstplan!T$6:T$55,$C398)&gt;=VLOOKUP($C398,Besetzung!$B$2:$I$51,$F$24,0),"","&lt;"&amp;VLOOKUP($C398,Besetzung!$B$2:$I$51,$F$24,0)&amp;" "&amp;$C398),
IF($D398="Höchstens",
           IF(COUNTIF(Dienstplan!T$6:T$55,$C398)&lt;=VLOOKUP($C398,Besetzung!$B$2:$I$51,$F$24,0),"","&gt;"&amp;VLOOKUP($C398,Besetzung!$B$2:$I$51,$F$24,0)&amp;" "&amp;$C398),
"sonst"))),
IF($D398="Genau",
           IF(COUNTIF(Dienstplan!T$6:T$55,$C398)=VLOOKUP($C398,Besetzung!$B$2:$I$51,U$351+1,0),"","&lt;&gt;"&amp;VLOOKUP($C398,Besetzung!$B$2:$I$51,U$351+1,0)&amp;" "&amp;$C398),
IF($D398="Mindestens",
           IF(COUNTIF(Dienstplan!T$6:T$55,$C398)&gt;=VLOOKUP($C398,Besetzung!$B$2:$I$51,U$351+1,0),"","&lt;"&amp;VLOOKUP($C398,Besetzung!$B$2:$I$51,U$351+1,0)&amp;" "&amp;$C398),
IF($D398="Höchstens",
           IF(COUNTIF(Dienstplan!T$6:T$55,$C398)&lt;=VLOOKUP($C398,Besetzung!$B$2:$I$51,U$351+1,0),"","&gt;"&amp;VLOOKUP($C398,Besetzung!$B$2:$I$51,U$351+1,0)&amp;" "&amp;$C398),
"sonst")))))</f>
        <v/>
      </c>
      <c r="V398" s="37" t="str">
        <f>IF($C398="","",
IF(V$352&lt;&gt;"",IF($D398="Genau",
           IF(COUNTIF(Dienstplan!U$6:U$55,$C398)=VLOOKUP($C398,Besetzung!$B$2:$I$51,$F$24,0),"","&lt;&gt;"&amp;VLOOKUP($C398,Besetzung!$B$2:$I$51,$F$24,0)&amp;" "&amp;$C398),
IF($D398="Mindestens",
           IF(COUNTIF(Dienstplan!U$6:U$55,$C398)&gt;=VLOOKUP($C398,Besetzung!$B$2:$I$51,$F$24,0),"","&lt;"&amp;VLOOKUP($C398,Besetzung!$B$2:$I$51,$F$24,0)&amp;" "&amp;$C398),
IF($D398="Höchstens",
           IF(COUNTIF(Dienstplan!U$6:U$55,$C398)&lt;=VLOOKUP($C398,Besetzung!$B$2:$I$51,$F$24,0),"","&gt;"&amp;VLOOKUP($C398,Besetzung!$B$2:$I$51,$F$24,0)&amp;" "&amp;$C398),
"sonst"))),
IF($D398="Genau",
           IF(COUNTIF(Dienstplan!U$6:U$55,$C398)=VLOOKUP($C398,Besetzung!$B$2:$I$51,V$351+1,0),"","&lt;&gt;"&amp;VLOOKUP($C398,Besetzung!$B$2:$I$51,V$351+1,0)&amp;" "&amp;$C398),
IF($D398="Mindestens",
           IF(COUNTIF(Dienstplan!U$6:U$55,$C398)&gt;=VLOOKUP($C398,Besetzung!$B$2:$I$51,V$351+1,0),"","&lt;"&amp;VLOOKUP($C398,Besetzung!$B$2:$I$51,V$351+1,0)&amp;" "&amp;$C398),
IF($D398="Höchstens",
           IF(COUNTIF(Dienstplan!U$6:U$55,$C398)&lt;=VLOOKUP($C398,Besetzung!$B$2:$I$51,V$351+1,0),"","&gt;"&amp;VLOOKUP($C398,Besetzung!$B$2:$I$51,V$351+1,0)&amp;" "&amp;$C398),
"sonst")))))</f>
        <v/>
      </c>
      <c r="W398" s="37" t="str">
        <f>IF($C398="","",
IF(W$352&lt;&gt;"",IF($D398="Genau",
           IF(COUNTIF(Dienstplan!V$6:V$55,$C398)=VLOOKUP($C398,Besetzung!$B$2:$I$51,$F$24,0),"","&lt;&gt;"&amp;VLOOKUP($C398,Besetzung!$B$2:$I$51,$F$24,0)&amp;" "&amp;$C398),
IF($D398="Mindestens",
           IF(COUNTIF(Dienstplan!V$6:V$55,$C398)&gt;=VLOOKUP($C398,Besetzung!$B$2:$I$51,$F$24,0),"","&lt;"&amp;VLOOKUP($C398,Besetzung!$B$2:$I$51,$F$24,0)&amp;" "&amp;$C398),
IF($D398="Höchstens",
           IF(COUNTIF(Dienstplan!V$6:V$55,$C398)&lt;=VLOOKUP($C398,Besetzung!$B$2:$I$51,$F$24,0),"","&gt;"&amp;VLOOKUP($C398,Besetzung!$B$2:$I$51,$F$24,0)&amp;" "&amp;$C398),
"sonst"))),
IF($D398="Genau",
           IF(COUNTIF(Dienstplan!V$6:V$55,$C398)=VLOOKUP($C398,Besetzung!$B$2:$I$51,W$351+1,0),"","&lt;&gt;"&amp;VLOOKUP($C398,Besetzung!$B$2:$I$51,W$351+1,0)&amp;" "&amp;$C398),
IF($D398="Mindestens",
           IF(COUNTIF(Dienstplan!V$6:V$55,$C398)&gt;=VLOOKUP($C398,Besetzung!$B$2:$I$51,W$351+1,0),"","&lt;"&amp;VLOOKUP($C398,Besetzung!$B$2:$I$51,W$351+1,0)&amp;" "&amp;$C398),
IF($D398="Höchstens",
           IF(COUNTIF(Dienstplan!V$6:V$55,$C398)&lt;=VLOOKUP($C398,Besetzung!$B$2:$I$51,W$351+1,0),"","&gt;"&amp;VLOOKUP($C398,Besetzung!$B$2:$I$51,W$351+1,0)&amp;" "&amp;$C398),
"sonst")))))</f>
        <v/>
      </c>
      <c r="X398" s="37" t="str">
        <f>IF($C398="","",
IF(X$352&lt;&gt;"",IF($D398="Genau",
           IF(COUNTIF(Dienstplan!W$6:W$55,$C398)=VLOOKUP($C398,Besetzung!$B$2:$I$51,$F$24,0),"","&lt;&gt;"&amp;VLOOKUP($C398,Besetzung!$B$2:$I$51,$F$24,0)&amp;" "&amp;$C398),
IF($D398="Mindestens",
           IF(COUNTIF(Dienstplan!W$6:W$55,$C398)&gt;=VLOOKUP($C398,Besetzung!$B$2:$I$51,$F$24,0),"","&lt;"&amp;VLOOKUP($C398,Besetzung!$B$2:$I$51,$F$24,0)&amp;" "&amp;$C398),
IF($D398="Höchstens",
           IF(COUNTIF(Dienstplan!W$6:W$55,$C398)&lt;=VLOOKUP($C398,Besetzung!$B$2:$I$51,$F$24,0),"","&gt;"&amp;VLOOKUP($C398,Besetzung!$B$2:$I$51,$F$24,0)&amp;" "&amp;$C398),
"sonst"))),
IF($D398="Genau",
           IF(COUNTIF(Dienstplan!W$6:W$55,$C398)=VLOOKUP($C398,Besetzung!$B$2:$I$51,X$351+1,0),"","&lt;&gt;"&amp;VLOOKUP($C398,Besetzung!$B$2:$I$51,X$351+1,0)&amp;" "&amp;$C398),
IF($D398="Mindestens",
           IF(COUNTIF(Dienstplan!W$6:W$55,$C398)&gt;=VLOOKUP($C398,Besetzung!$B$2:$I$51,X$351+1,0),"","&lt;"&amp;VLOOKUP($C398,Besetzung!$B$2:$I$51,X$351+1,0)&amp;" "&amp;$C398),
IF($D398="Höchstens",
           IF(COUNTIF(Dienstplan!W$6:W$55,$C398)&lt;=VLOOKUP($C398,Besetzung!$B$2:$I$51,X$351+1,0),"","&gt;"&amp;VLOOKUP($C398,Besetzung!$B$2:$I$51,X$351+1,0)&amp;" "&amp;$C398),
"sonst")))))</f>
        <v/>
      </c>
      <c r="Y398" s="37" t="str">
        <f>IF($C398="","",
IF(Y$352&lt;&gt;"",IF($D398="Genau",
           IF(COUNTIF(Dienstplan!X$6:X$55,$C398)=VLOOKUP($C398,Besetzung!$B$2:$I$51,$F$24,0),"","&lt;&gt;"&amp;VLOOKUP($C398,Besetzung!$B$2:$I$51,$F$24,0)&amp;" "&amp;$C398),
IF($D398="Mindestens",
           IF(COUNTIF(Dienstplan!X$6:X$55,$C398)&gt;=VLOOKUP($C398,Besetzung!$B$2:$I$51,$F$24,0),"","&lt;"&amp;VLOOKUP($C398,Besetzung!$B$2:$I$51,$F$24,0)&amp;" "&amp;$C398),
IF($D398="Höchstens",
           IF(COUNTIF(Dienstplan!X$6:X$55,$C398)&lt;=VLOOKUP($C398,Besetzung!$B$2:$I$51,$F$24,0),"","&gt;"&amp;VLOOKUP($C398,Besetzung!$B$2:$I$51,$F$24,0)&amp;" "&amp;$C398),
"sonst"))),
IF($D398="Genau",
           IF(COUNTIF(Dienstplan!X$6:X$55,$C398)=VLOOKUP($C398,Besetzung!$B$2:$I$51,Y$351+1,0),"","&lt;&gt;"&amp;VLOOKUP($C398,Besetzung!$B$2:$I$51,Y$351+1,0)&amp;" "&amp;$C398),
IF($D398="Mindestens",
           IF(COUNTIF(Dienstplan!X$6:X$55,$C398)&gt;=VLOOKUP($C398,Besetzung!$B$2:$I$51,Y$351+1,0),"","&lt;"&amp;VLOOKUP($C398,Besetzung!$B$2:$I$51,Y$351+1,0)&amp;" "&amp;$C398),
IF($D398="Höchstens",
           IF(COUNTIF(Dienstplan!X$6:X$55,$C398)&lt;=VLOOKUP($C398,Besetzung!$B$2:$I$51,Y$351+1,0),"","&gt;"&amp;VLOOKUP($C398,Besetzung!$B$2:$I$51,Y$351+1,0)&amp;" "&amp;$C398),
"sonst")))))</f>
        <v/>
      </c>
      <c r="Z398" s="37" t="str">
        <f>IF($C398="","",
IF(Z$352&lt;&gt;"",IF($D398="Genau",
           IF(COUNTIF(Dienstplan!Y$6:Y$55,$C398)=VLOOKUP($C398,Besetzung!$B$2:$I$51,$F$24,0),"","&lt;&gt;"&amp;VLOOKUP($C398,Besetzung!$B$2:$I$51,$F$24,0)&amp;" "&amp;$C398),
IF($D398="Mindestens",
           IF(COUNTIF(Dienstplan!Y$6:Y$55,$C398)&gt;=VLOOKUP($C398,Besetzung!$B$2:$I$51,$F$24,0),"","&lt;"&amp;VLOOKUP($C398,Besetzung!$B$2:$I$51,$F$24,0)&amp;" "&amp;$C398),
IF($D398="Höchstens",
           IF(COUNTIF(Dienstplan!Y$6:Y$55,$C398)&lt;=VLOOKUP($C398,Besetzung!$B$2:$I$51,$F$24,0),"","&gt;"&amp;VLOOKUP($C398,Besetzung!$B$2:$I$51,$F$24,0)&amp;" "&amp;$C398),
"sonst"))),
IF($D398="Genau",
           IF(COUNTIF(Dienstplan!Y$6:Y$55,$C398)=VLOOKUP($C398,Besetzung!$B$2:$I$51,Z$351+1,0),"","&lt;&gt;"&amp;VLOOKUP($C398,Besetzung!$B$2:$I$51,Z$351+1,0)&amp;" "&amp;$C398),
IF($D398="Mindestens",
           IF(COUNTIF(Dienstplan!Y$6:Y$55,$C398)&gt;=VLOOKUP($C398,Besetzung!$B$2:$I$51,Z$351+1,0),"","&lt;"&amp;VLOOKUP($C398,Besetzung!$B$2:$I$51,Z$351+1,0)&amp;" "&amp;$C398),
IF($D398="Höchstens",
           IF(COUNTIF(Dienstplan!Y$6:Y$55,$C398)&lt;=VLOOKUP($C398,Besetzung!$B$2:$I$51,Z$351+1,0),"","&gt;"&amp;VLOOKUP($C398,Besetzung!$B$2:$I$51,Z$351+1,0)&amp;" "&amp;$C398),
"sonst")))))</f>
        <v/>
      </c>
      <c r="AA398" s="37" t="str">
        <f>IF($C398="","",
IF(AA$352&lt;&gt;"",IF($D398="Genau",
           IF(COUNTIF(Dienstplan!Z$6:Z$55,$C398)=VLOOKUP($C398,Besetzung!$B$2:$I$51,$F$24,0),"","&lt;&gt;"&amp;VLOOKUP($C398,Besetzung!$B$2:$I$51,$F$24,0)&amp;" "&amp;$C398),
IF($D398="Mindestens",
           IF(COUNTIF(Dienstplan!Z$6:Z$55,$C398)&gt;=VLOOKUP($C398,Besetzung!$B$2:$I$51,$F$24,0),"","&lt;"&amp;VLOOKUP($C398,Besetzung!$B$2:$I$51,$F$24,0)&amp;" "&amp;$C398),
IF($D398="Höchstens",
           IF(COUNTIF(Dienstplan!Z$6:Z$55,$C398)&lt;=VLOOKUP($C398,Besetzung!$B$2:$I$51,$F$24,0),"","&gt;"&amp;VLOOKUP($C398,Besetzung!$B$2:$I$51,$F$24,0)&amp;" "&amp;$C398),
"sonst"))),
IF($D398="Genau",
           IF(COUNTIF(Dienstplan!Z$6:Z$55,$C398)=VLOOKUP($C398,Besetzung!$B$2:$I$51,AA$351+1,0),"","&lt;&gt;"&amp;VLOOKUP($C398,Besetzung!$B$2:$I$51,AA$351+1,0)&amp;" "&amp;$C398),
IF($D398="Mindestens",
           IF(COUNTIF(Dienstplan!Z$6:Z$55,$C398)&gt;=VLOOKUP($C398,Besetzung!$B$2:$I$51,AA$351+1,0),"","&lt;"&amp;VLOOKUP($C398,Besetzung!$B$2:$I$51,AA$351+1,0)&amp;" "&amp;$C398),
IF($D398="Höchstens",
           IF(COUNTIF(Dienstplan!Z$6:Z$55,$C398)&lt;=VLOOKUP($C398,Besetzung!$B$2:$I$51,AA$351+1,0),"","&gt;"&amp;VLOOKUP($C398,Besetzung!$B$2:$I$51,AA$351+1,0)&amp;" "&amp;$C398),
"sonst")))))</f>
        <v/>
      </c>
      <c r="AB398" s="37" t="str">
        <f>IF($C398="","",
IF(AB$352&lt;&gt;"",IF($D398="Genau",
           IF(COUNTIF(Dienstplan!AA$6:AA$55,$C398)=VLOOKUP($C398,Besetzung!$B$2:$I$51,$F$24,0),"","&lt;&gt;"&amp;VLOOKUP($C398,Besetzung!$B$2:$I$51,$F$24,0)&amp;" "&amp;$C398),
IF($D398="Mindestens",
           IF(COUNTIF(Dienstplan!AA$6:AA$55,$C398)&gt;=VLOOKUP($C398,Besetzung!$B$2:$I$51,$F$24,0),"","&lt;"&amp;VLOOKUP($C398,Besetzung!$B$2:$I$51,$F$24,0)&amp;" "&amp;$C398),
IF($D398="Höchstens",
           IF(COUNTIF(Dienstplan!AA$6:AA$55,$C398)&lt;=VLOOKUP($C398,Besetzung!$B$2:$I$51,$F$24,0),"","&gt;"&amp;VLOOKUP($C398,Besetzung!$B$2:$I$51,$F$24,0)&amp;" "&amp;$C398),
"sonst"))),
IF($D398="Genau",
           IF(COUNTIF(Dienstplan!AA$6:AA$55,$C398)=VLOOKUP($C398,Besetzung!$B$2:$I$51,AB$351+1,0),"","&lt;&gt;"&amp;VLOOKUP($C398,Besetzung!$B$2:$I$51,AB$351+1,0)&amp;" "&amp;$C398),
IF($D398="Mindestens",
           IF(COUNTIF(Dienstplan!AA$6:AA$55,$C398)&gt;=VLOOKUP($C398,Besetzung!$B$2:$I$51,AB$351+1,0),"","&lt;"&amp;VLOOKUP($C398,Besetzung!$B$2:$I$51,AB$351+1,0)&amp;" "&amp;$C398),
IF($D398="Höchstens",
           IF(COUNTIF(Dienstplan!AA$6:AA$55,$C398)&lt;=VLOOKUP($C398,Besetzung!$B$2:$I$51,AB$351+1,0),"","&gt;"&amp;VLOOKUP($C398,Besetzung!$B$2:$I$51,AB$351+1,0)&amp;" "&amp;$C398),
"sonst")))))</f>
        <v/>
      </c>
      <c r="AC398" s="37" t="str">
        <f>IF($C398="","",
IF(AC$352&lt;&gt;"",IF($D398="Genau",
           IF(COUNTIF(Dienstplan!AB$6:AB$55,$C398)=VLOOKUP($C398,Besetzung!$B$2:$I$51,$F$24,0),"","&lt;&gt;"&amp;VLOOKUP($C398,Besetzung!$B$2:$I$51,$F$24,0)&amp;" "&amp;$C398),
IF($D398="Mindestens",
           IF(COUNTIF(Dienstplan!AB$6:AB$55,$C398)&gt;=VLOOKUP($C398,Besetzung!$B$2:$I$51,$F$24,0),"","&lt;"&amp;VLOOKUP($C398,Besetzung!$B$2:$I$51,$F$24,0)&amp;" "&amp;$C398),
IF($D398="Höchstens",
           IF(COUNTIF(Dienstplan!AB$6:AB$55,$C398)&lt;=VLOOKUP($C398,Besetzung!$B$2:$I$51,$F$24,0),"","&gt;"&amp;VLOOKUP($C398,Besetzung!$B$2:$I$51,$F$24,0)&amp;" "&amp;$C398),
"sonst"))),
IF($D398="Genau",
           IF(COUNTIF(Dienstplan!AB$6:AB$55,$C398)=VLOOKUP($C398,Besetzung!$B$2:$I$51,AC$351+1,0),"","&lt;&gt;"&amp;VLOOKUP($C398,Besetzung!$B$2:$I$51,AC$351+1,0)&amp;" "&amp;$C398),
IF($D398="Mindestens",
           IF(COUNTIF(Dienstplan!AB$6:AB$55,$C398)&gt;=VLOOKUP($C398,Besetzung!$B$2:$I$51,AC$351+1,0),"","&lt;"&amp;VLOOKUP($C398,Besetzung!$B$2:$I$51,AC$351+1,0)&amp;" "&amp;$C398),
IF($D398="Höchstens",
           IF(COUNTIF(Dienstplan!AB$6:AB$55,$C398)&lt;=VLOOKUP($C398,Besetzung!$B$2:$I$51,AC$351+1,0),"","&gt;"&amp;VLOOKUP($C398,Besetzung!$B$2:$I$51,AC$351+1,0)&amp;" "&amp;$C398),
"sonst")))))</f>
        <v/>
      </c>
      <c r="AD398" s="37" t="str">
        <f>IF($C398="","",
IF(AD$352&lt;&gt;"",IF($D398="Genau",
           IF(COUNTIF(Dienstplan!AC$6:AC$55,$C398)=VLOOKUP($C398,Besetzung!$B$2:$I$51,$F$24,0),"","&lt;&gt;"&amp;VLOOKUP($C398,Besetzung!$B$2:$I$51,$F$24,0)&amp;" "&amp;$C398),
IF($D398="Mindestens",
           IF(COUNTIF(Dienstplan!AC$6:AC$55,$C398)&gt;=VLOOKUP($C398,Besetzung!$B$2:$I$51,$F$24,0),"","&lt;"&amp;VLOOKUP($C398,Besetzung!$B$2:$I$51,$F$24,0)&amp;" "&amp;$C398),
IF($D398="Höchstens",
           IF(COUNTIF(Dienstplan!AC$6:AC$55,$C398)&lt;=VLOOKUP($C398,Besetzung!$B$2:$I$51,$F$24,0),"","&gt;"&amp;VLOOKUP($C398,Besetzung!$B$2:$I$51,$F$24,0)&amp;" "&amp;$C398),
"sonst"))),
IF($D398="Genau",
           IF(COUNTIF(Dienstplan!AC$6:AC$55,$C398)=VLOOKUP($C398,Besetzung!$B$2:$I$51,AD$351+1,0),"","&lt;&gt;"&amp;VLOOKUP($C398,Besetzung!$B$2:$I$51,AD$351+1,0)&amp;" "&amp;$C398),
IF($D398="Mindestens",
           IF(COUNTIF(Dienstplan!AC$6:AC$55,$C398)&gt;=VLOOKUP($C398,Besetzung!$B$2:$I$51,AD$351+1,0),"","&lt;"&amp;VLOOKUP($C398,Besetzung!$B$2:$I$51,AD$351+1,0)&amp;" "&amp;$C398),
IF($D398="Höchstens",
           IF(COUNTIF(Dienstplan!AC$6:AC$55,$C398)&lt;=VLOOKUP($C398,Besetzung!$B$2:$I$51,AD$351+1,0),"","&gt;"&amp;VLOOKUP($C398,Besetzung!$B$2:$I$51,AD$351+1,0)&amp;" "&amp;$C398),
"sonst")))))</f>
        <v/>
      </c>
      <c r="AE398" s="37" t="str">
        <f>IF($C398="","",
IF(AE$352&lt;&gt;"",IF($D398="Genau",
           IF(COUNTIF(Dienstplan!AD$6:AD$55,$C398)=VLOOKUP($C398,Besetzung!$B$2:$I$51,$F$24,0),"","&lt;&gt;"&amp;VLOOKUP($C398,Besetzung!$B$2:$I$51,$F$24,0)&amp;" "&amp;$C398),
IF($D398="Mindestens",
           IF(COUNTIF(Dienstplan!AD$6:AD$55,$C398)&gt;=VLOOKUP($C398,Besetzung!$B$2:$I$51,$F$24,0),"","&lt;"&amp;VLOOKUP($C398,Besetzung!$B$2:$I$51,$F$24,0)&amp;" "&amp;$C398),
IF($D398="Höchstens",
           IF(COUNTIF(Dienstplan!AD$6:AD$55,$C398)&lt;=VLOOKUP($C398,Besetzung!$B$2:$I$51,$F$24,0),"","&gt;"&amp;VLOOKUP($C398,Besetzung!$B$2:$I$51,$F$24,0)&amp;" "&amp;$C398),
"sonst"))),
IF($D398="Genau",
           IF(COUNTIF(Dienstplan!AD$6:AD$55,$C398)=VLOOKUP($C398,Besetzung!$B$2:$I$51,AE$351+1,0),"","&lt;&gt;"&amp;VLOOKUP($C398,Besetzung!$B$2:$I$51,AE$351+1,0)&amp;" "&amp;$C398),
IF($D398="Mindestens",
           IF(COUNTIF(Dienstplan!AD$6:AD$55,$C398)&gt;=VLOOKUP($C398,Besetzung!$B$2:$I$51,AE$351+1,0),"","&lt;"&amp;VLOOKUP($C398,Besetzung!$B$2:$I$51,AE$351+1,0)&amp;" "&amp;$C398),
IF($D398="Höchstens",
           IF(COUNTIF(Dienstplan!AD$6:AD$55,$C398)&lt;=VLOOKUP($C398,Besetzung!$B$2:$I$51,AE$351+1,0),"","&gt;"&amp;VLOOKUP($C398,Besetzung!$B$2:$I$51,AE$351+1,0)&amp;" "&amp;$C398),
"sonst")))))</f>
        <v/>
      </c>
      <c r="AF398" s="37" t="str">
        <f>IF($C398="","",
IF(AF$352&lt;&gt;"",IF($D398="Genau",
           IF(COUNTIF(Dienstplan!AE$6:AE$55,$C398)=VLOOKUP($C398,Besetzung!$B$2:$I$51,$F$24,0),"","&lt;&gt;"&amp;VLOOKUP($C398,Besetzung!$B$2:$I$51,$F$24,0)&amp;" "&amp;$C398),
IF($D398="Mindestens",
           IF(COUNTIF(Dienstplan!AE$6:AE$55,$C398)&gt;=VLOOKUP($C398,Besetzung!$B$2:$I$51,$F$24,0),"","&lt;"&amp;VLOOKUP($C398,Besetzung!$B$2:$I$51,$F$24,0)&amp;" "&amp;$C398),
IF($D398="Höchstens",
           IF(COUNTIF(Dienstplan!AE$6:AE$55,$C398)&lt;=VLOOKUP($C398,Besetzung!$B$2:$I$51,$F$24,0),"","&gt;"&amp;VLOOKUP($C398,Besetzung!$B$2:$I$51,$F$24,0)&amp;" "&amp;$C398),
"sonst"))),
IF($D398="Genau",
           IF(COUNTIF(Dienstplan!AE$6:AE$55,$C398)=VLOOKUP($C398,Besetzung!$B$2:$I$51,AF$351+1,0),"","&lt;&gt;"&amp;VLOOKUP($C398,Besetzung!$B$2:$I$51,AF$351+1,0)&amp;" "&amp;$C398),
IF($D398="Mindestens",
           IF(COUNTIF(Dienstplan!AE$6:AE$55,$C398)&gt;=VLOOKUP($C398,Besetzung!$B$2:$I$51,AF$351+1,0),"","&lt;"&amp;VLOOKUP($C398,Besetzung!$B$2:$I$51,AF$351+1,0)&amp;" "&amp;$C398),
IF($D398="Höchstens",
           IF(COUNTIF(Dienstplan!AE$6:AE$55,$C398)&lt;=VLOOKUP($C398,Besetzung!$B$2:$I$51,AF$351+1,0),"","&gt;"&amp;VLOOKUP($C398,Besetzung!$B$2:$I$51,AF$351+1,0)&amp;" "&amp;$C398),
"sonst")))))</f>
        <v/>
      </c>
      <c r="AG398" s="37" t="str">
        <f>IF($C398="","",
IF(AG$352&lt;&gt;"",IF($D398="Genau",
           IF(COUNTIF(Dienstplan!AF$6:AF$55,$C398)=VLOOKUP($C398,Besetzung!$B$2:$I$51,$F$24,0),"","&lt;&gt;"&amp;VLOOKUP($C398,Besetzung!$B$2:$I$51,$F$24,0)&amp;" "&amp;$C398),
IF($D398="Mindestens",
           IF(COUNTIF(Dienstplan!AF$6:AF$55,$C398)&gt;=VLOOKUP($C398,Besetzung!$B$2:$I$51,$F$24,0),"","&lt;"&amp;VLOOKUP($C398,Besetzung!$B$2:$I$51,$F$24,0)&amp;" "&amp;$C398),
IF($D398="Höchstens",
           IF(COUNTIF(Dienstplan!AF$6:AF$55,$C398)&lt;=VLOOKUP($C398,Besetzung!$B$2:$I$51,$F$24,0),"","&gt;"&amp;VLOOKUP($C398,Besetzung!$B$2:$I$51,$F$24,0)&amp;" "&amp;$C398),
"sonst"))),
IF($D398="Genau",
           IF(COUNTIF(Dienstplan!AF$6:AF$55,$C398)=VLOOKUP($C398,Besetzung!$B$2:$I$51,AG$351+1,0),"","&lt;&gt;"&amp;VLOOKUP($C398,Besetzung!$B$2:$I$51,AG$351+1,0)&amp;" "&amp;$C398),
IF($D398="Mindestens",
           IF(COUNTIF(Dienstplan!AF$6:AF$55,$C398)&gt;=VLOOKUP($C398,Besetzung!$B$2:$I$51,AG$351+1,0),"","&lt;"&amp;VLOOKUP($C398,Besetzung!$B$2:$I$51,AG$351+1,0)&amp;" "&amp;$C398),
IF($D398="Höchstens",
           IF(COUNTIF(Dienstplan!AF$6:AF$55,$C398)&lt;=VLOOKUP($C398,Besetzung!$B$2:$I$51,AG$351+1,0),"","&gt;"&amp;VLOOKUP($C398,Besetzung!$B$2:$I$51,AG$351+1,0)&amp;" "&amp;$C398),
"sonst")))))</f>
        <v/>
      </c>
      <c r="AH398" s="37" t="str">
        <f>IF($C398="","",
IF(AH$352&lt;&gt;"",IF($D398="Genau",
           IF(COUNTIF(Dienstplan!AG$6:AG$55,$C398)=VLOOKUP($C398,Besetzung!$B$2:$I$51,$F$24,0),"","&lt;&gt;"&amp;VLOOKUP($C398,Besetzung!$B$2:$I$51,$F$24,0)&amp;" "&amp;$C398),
IF($D398="Mindestens",
           IF(COUNTIF(Dienstplan!AG$6:AG$55,$C398)&gt;=VLOOKUP($C398,Besetzung!$B$2:$I$51,$F$24,0),"","&lt;"&amp;VLOOKUP($C398,Besetzung!$B$2:$I$51,$F$24,0)&amp;" "&amp;$C398),
IF($D398="Höchstens",
           IF(COUNTIF(Dienstplan!AG$6:AG$55,$C398)&lt;=VLOOKUP($C398,Besetzung!$B$2:$I$51,$F$24,0),"","&gt;"&amp;VLOOKUP($C398,Besetzung!$B$2:$I$51,$F$24,0)&amp;" "&amp;$C398),
"sonst"))),
IF($D398="Genau",
           IF(COUNTIF(Dienstplan!AG$6:AG$55,$C398)=VLOOKUP($C398,Besetzung!$B$2:$I$51,AH$351+1,0),"","&lt;&gt;"&amp;VLOOKUP($C398,Besetzung!$B$2:$I$51,AH$351+1,0)&amp;" "&amp;$C398),
IF($D398="Mindestens",
           IF(COUNTIF(Dienstplan!AG$6:AG$55,$C398)&gt;=VLOOKUP($C398,Besetzung!$B$2:$I$51,AH$351+1,0),"","&lt;"&amp;VLOOKUP($C398,Besetzung!$B$2:$I$51,AH$351+1,0)&amp;" "&amp;$C398),
IF($D398="Höchstens",
           IF(COUNTIF(Dienstplan!AG$6:AG$55,$C398)&lt;=VLOOKUP($C398,Besetzung!$B$2:$I$51,AH$351+1,0),"","&gt;"&amp;VLOOKUP($C398,Besetzung!$B$2:$I$51,AH$351+1,0)&amp;" "&amp;$C398),
"sonst")))))</f>
        <v/>
      </c>
      <c r="AI398" s="37" t="str">
        <f>IF($C398="","",
IF(AI$352&lt;&gt;"",IF($D398="Genau",
           IF(COUNTIF(Dienstplan!AH$6:AH$55,$C398)=VLOOKUP($C398,Besetzung!$B$2:$I$51,$F$24,0),"","&lt;&gt;"&amp;VLOOKUP($C398,Besetzung!$B$2:$I$51,$F$24,0)&amp;" "&amp;$C398),
IF($D398="Mindestens",
           IF(COUNTIF(Dienstplan!AH$6:AH$55,$C398)&gt;=VLOOKUP($C398,Besetzung!$B$2:$I$51,$F$24,0),"","&lt;"&amp;VLOOKUP($C398,Besetzung!$B$2:$I$51,$F$24,0)&amp;" "&amp;$C398),
IF($D398="Höchstens",
           IF(COUNTIF(Dienstplan!AH$6:AH$55,$C398)&lt;=VLOOKUP($C398,Besetzung!$B$2:$I$51,$F$24,0),"","&gt;"&amp;VLOOKUP($C398,Besetzung!$B$2:$I$51,$F$24,0)&amp;" "&amp;$C398),
"sonst"))),
IF($D398="Genau",
           IF(COUNTIF(Dienstplan!AH$6:AH$55,$C398)=VLOOKUP($C398,Besetzung!$B$2:$I$51,AI$351+1,0),"","&lt;&gt;"&amp;VLOOKUP($C398,Besetzung!$B$2:$I$51,AI$351+1,0)&amp;" "&amp;$C398),
IF($D398="Mindestens",
           IF(COUNTIF(Dienstplan!AH$6:AH$55,$C398)&gt;=VLOOKUP($C398,Besetzung!$B$2:$I$51,AI$351+1,0),"","&lt;"&amp;VLOOKUP($C398,Besetzung!$B$2:$I$51,AI$351+1,0)&amp;" "&amp;$C398),
IF($D398="Höchstens",
           IF(COUNTIF(Dienstplan!AH$6:AH$55,$C398)&lt;=VLOOKUP($C398,Besetzung!$B$2:$I$51,AI$351+1,0),"","&gt;"&amp;VLOOKUP($C398,Besetzung!$B$2:$I$51,AI$351+1,0)&amp;" "&amp;$C398),
"sonst")))))</f>
        <v/>
      </c>
      <c r="AJ398" s="37" t="str">
        <f>IF($C398="","",
IF(AJ$352&lt;&gt;"",IF($D398="Genau",
           IF(COUNTIF(Dienstplan!AI$6:AI$55,$C398)=VLOOKUP($C398,Besetzung!$B$2:$I$51,$F$24,0),"","&lt;&gt;"&amp;VLOOKUP($C398,Besetzung!$B$2:$I$51,$F$24,0)&amp;" "&amp;$C398),
IF($D398="Mindestens",
           IF(COUNTIF(Dienstplan!AI$6:AI$55,$C398)&gt;=VLOOKUP($C398,Besetzung!$B$2:$I$51,$F$24,0),"","&lt;"&amp;VLOOKUP($C398,Besetzung!$B$2:$I$51,$F$24,0)&amp;" "&amp;$C398),
IF($D398="Höchstens",
           IF(COUNTIF(Dienstplan!AI$6:AI$55,$C398)&lt;=VLOOKUP($C398,Besetzung!$B$2:$I$51,$F$24,0),"","&gt;"&amp;VLOOKUP($C398,Besetzung!$B$2:$I$51,$F$24,0)&amp;" "&amp;$C398),
"sonst"))),
IF($D398="Genau",
           IF(COUNTIF(Dienstplan!AI$6:AI$55,$C398)=VLOOKUP($C398,Besetzung!$B$2:$I$51,AJ$351+1,0),"","&lt;&gt;"&amp;VLOOKUP($C398,Besetzung!$B$2:$I$51,AJ$351+1,0)&amp;" "&amp;$C398),
IF($D398="Mindestens",
           IF(COUNTIF(Dienstplan!AI$6:AI$55,$C398)&gt;=VLOOKUP($C398,Besetzung!$B$2:$I$51,AJ$351+1,0),"","&lt;"&amp;VLOOKUP($C398,Besetzung!$B$2:$I$51,AJ$351+1,0)&amp;" "&amp;$C398),
IF($D398="Höchstens",
           IF(COUNTIF(Dienstplan!AI$6:AI$55,$C398)&lt;=VLOOKUP($C398,Besetzung!$B$2:$I$51,AJ$351+1,0),"","&gt;"&amp;VLOOKUP($C398,Besetzung!$B$2:$I$51,AJ$351+1,0)&amp;" "&amp;$C398),
"sonst")))))</f>
        <v/>
      </c>
      <c r="AK398" s="32" t="str">
        <f>IF($C398="","",
IF(AK$352&lt;&gt;"",IF($D398="Genau",
           IF(COUNTIF(Dienstplan!AJ$6:AJ$55,$C398)=VLOOKUP($C398,Besetzung!$B$2:$I$51,$F$24,0),"","&lt;&gt;"&amp;VLOOKUP($C398,Besetzung!$B$2:$I$51,$F$24,0)&amp;" "&amp;$C398),
IF($D398="Mindestens",
           IF(COUNTIF(Dienstplan!AJ$6:AJ$55,$C398)&gt;=VLOOKUP($C398,Besetzung!$B$2:$I$51,$F$24,0),"","&lt;"&amp;VLOOKUP($C398,Besetzung!$B$2:$I$51,$F$24,0)&amp;" "&amp;$C398),
IF($D398="Höchstens",
           IF(COUNTIF(Dienstplan!AJ$6:AJ$55,$C398)&lt;=VLOOKUP($C398,Besetzung!$B$2:$I$51,$F$24,0),"","&gt;"&amp;VLOOKUP($C398,Besetzung!$B$2:$I$51,$F$24,0)&amp;" "&amp;$C398),
"sonst"))),
IF($D398="Genau",
           IF(COUNTIF(Dienstplan!AJ$6:AJ$55,$C398)=VLOOKUP($C398,Besetzung!$B$2:$I$51,AK$351+1,0),"","&lt;&gt;"&amp;VLOOKUP($C398,Besetzung!$B$2:$I$51,AK$351+1,0)&amp;" "&amp;$C398),
IF($D398="Mindestens",
           IF(COUNTIF(Dienstplan!AJ$6:AJ$55,$C398)&gt;=VLOOKUP($C398,Besetzung!$B$2:$I$51,AK$351+1,0),"","&lt;"&amp;VLOOKUP($C398,Besetzung!$B$2:$I$51,AK$351+1,0)&amp;" "&amp;$C398),
IF($D398="Höchstens",
           IF(COUNTIF(Dienstplan!AJ$6:AJ$55,$C398)&lt;=VLOOKUP($C398,Besetzung!$B$2:$I$51,AK$351+1,0),"","&gt;"&amp;VLOOKUP($C398,Besetzung!$B$2:$I$51,AK$351+1,0)&amp;" "&amp;$C398),
"sonst")))))</f>
        <v/>
      </c>
    </row>
    <row r="399" spans="1:37" x14ac:dyDescent="0.25">
      <c r="A399" s="82" t="str">
        <f>IF(Feiertage!D249&lt;&gt;"",Feiertage!B249,"")</f>
        <v/>
      </c>
      <c r="C399" s="31" t="str">
        <f>Besetzung!B47</f>
        <v/>
      </c>
      <c r="D399">
        <f>Besetzung!J47</f>
        <v>0</v>
      </c>
      <c r="G399" s="31" t="str">
        <f>IF($C399="","",
IF(G$352&lt;&gt;"",IF($D399="Genau",
           IF(COUNTIF(Dienstplan!F$6:F$55,$C399)=VLOOKUP($C399,Besetzung!$B$2:$I$51,$F$24,0),"","&lt;&gt;"&amp;VLOOKUP($C399,Besetzung!$B$2:$I$51,$F$24,0)&amp;" "&amp;$C399),
IF($D399="Mindestens",
           IF(COUNTIF(Dienstplan!F$6:F$55,$C399)&gt;=VLOOKUP($C399,Besetzung!$B$2:$I$51,$F$24,0),"","&lt;"&amp;VLOOKUP($C399,Besetzung!$B$2:$I$51,$F$24,0)&amp;" "&amp;$C399),
IF($D399="Höchstens",
           IF(COUNTIF(Dienstplan!F$6:F$55,$C399)&lt;=VLOOKUP($C399,Besetzung!$B$2:$I$51,$F$24,0),"","&gt;"&amp;VLOOKUP($C399,Besetzung!$B$2:$I$51,$F$24,0)&amp;" "&amp;$C399),
"sonst"))),
IF($D399="Genau",
           IF(COUNTIF(Dienstplan!F$6:F$55,$C399)=VLOOKUP($C399,Besetzung!$B$2:$I$51,G$351+1,0),"","&lt;&gt;"&amp;VLOOKUP($C399,Besetzung!$B$2:$I$51,G$351+1,0)&amp;" "&amp;$C399),
IF($D399="Mindestens",
           IF(COUNTIF(Dienstplan!F$6:F$55,$C399)&gt;=VLOOKUP($C399,Besetzung!$B$2:$I$51,G$351+1,0),"","&lt;"&amp;VLOOKUP($C399,Besetzung!$B$2:$I$51,G$351+1,0)&amp;" "&amp;$C399),
IF($D399="Höchstens",
           IF(COUNTIF(Dienstplan!F$6:F$55,$C399)&lt;=VLOOKUP($C399,Besetzung!$B$2:$I$51,G$351+1,0),"","&gt;"&amp;VLOOKUP($C399,Besetzung!$B$2:$I$51,G$351+1,0)&amp;" "&amp;$C399),
"sonst")))))</f>
        <v/>
      </c>
      <c r="H399" s="37" t="str">
        <f>IF($C399="","",
IF(H$352&lt;&gt;"",IF($D399="Genau",
           IF(COUNTIF(Dienstplan!G$6:G$55,$C399)=VLOOKUP($C399,Besetzung!$B$2:$I$51,$F$24,0),"","&lt;&gt;"&amp;VLOOKUP($C399,Besetzung!$B$2:$I$51,$F$24,0)&amp;" "&amp;$C399),
IF($D399="Mindestens",
           IF(COUNTIF(Dienstplan!G$6:G$55,$C399)&gt;=VLOOKUP($C399,Besetzung!$B$2:$I$51,$F$24,0),"","&lt;"&amp;VLOOKUP($C399,Besetzung!$B$2:$I$51,$F$24,0)&amp;" "&amp;$C399),
IF($D399="Höchstens",
           IF(COUNTIF(Dienstplan!G$6:G$55,$C399)&lt;=VLOOKUP($C399,Besetzung!$B$2:$I$51,$F$24,0),"","&gt;"&amp;VLOOKUP($C399,Besetzung!$B$2:$I$51,$F$24,0)&amp;" "&amp;$C399),
"sonst"))),
IF($D399="Genau",
           IF(COUNTIF(Dienstplan!G$6:G$55,$C399)=VLOOKUP($C399,Besetzung!$B$2:$I$51,H$351+1,0),"","&lt;&gt;"&amp;VLOOKUP($C399,Besetzung!$B$2:$I$51,H$351+1,0)&amp;" "&amp;$C399),
IF($D399="Mindestens",
           IF(COUNTIF(Dienstplan!G$6:G$55,$C399)&gt;=VLOOKUP($C399,Besetzung!$B$2:$I$51,H$351+1,0),"","&lt;"&amp;VLOOKUP($C399,Besetzung!$B$2:$I$51,H$351+1,0)&amp;" "&amp;$C399),
IF($D399="Höchstens",
           IF(COUNTIF(Dienstplan!G$6:G$55,$C399)&lt;=VLOOKUP($C399,Besetzung!$B$2:$I$51,H$351+1,0),"","&gt;"&amp;VLOOKUP($C399,Besetzung!$B$2:$I$51,H$351+1,0)&amp;" "&amp;$C399),
"sonst")))))</f>
        <v/>
      </c>
      <c r="I399" s="37" t="str">
        <f>IF($C399="","",
IF(I$352&lt;&gt;"",IF($D399="Genau",
           IF(COUNTIF(Dienstplan!H$6:H$55,$C399)=VLOOKUP($C399,Besetzung!$B$2:$I$51,$F$24,0),"","&lt;&gt;"&amp;VLOOKUP($C399,Besetzung!$B$2:$I$51,$F$24,0)&amp;" "&amp;$C399),
IF($D399="Mindestens",
           IF(COUNTIF(Dienstplan!H$6:H$55,$C399)&gt;=VLOOKUP($C399,Besetzung!$B$2:$I$51,$F$24,0),"","&lt;"&amp;VLOOKUP($C399,Besetzung!$B$2:$I$51,$F$24,0)&amp;" "&amp;$C399),
IF($D399="Höchstens",
           IF(COUNTIF(Dienstplan!H$6:H$55,$C399)&lt;=VLOOKUP($C399,Besetzung!$B$2:$I$51,$F$24,0),"","&gt;"&amp;VLOOKUP($C399,Besetzung!$B$2:$I$51,$F$24,0)&amp;" "&amp;$C399),
"sonst"))),
IF($D399="Genau",
           IF(COUNTIF(Dienstplan!H$6:H$55,$C399)=VLOOKUP($C399,Besetzung!$B$2:$I$51,I$351+1,0),"","&lt;&gt;"&amp;VLOOKUP($C399,Besetzung!$B$2:$I$51,I$351+1,0)&amp;" "&amp;$C399),
IF($D399="Mindestens",
           IF(COUNTIF(Dienstplan!H$6:H$55,$C399)&gt;=VLOOKUP($C399,Besetzung!$B$2:$I$51,I$351+1,0),"","&lt;"&amp;VLOOKUP($C399,Besetzung!$B$2:$I$51,I$351+1,0)&amp;" "&amp;$C399),
IF($D399="Höchstens",
           IF(COUNTIF(Dienstplan!H$6:H$55,$C399)&lt;=VLOOKUP($C399,Besetzung!$B$2:$I$51,I$351+1,0),"","&gt;"&amp;VLOOKUP($C399,Besetzung!$B$2:$I$51,I$351+1,0)&amp;" "&amp;$C399),
"sonst")))))</f>
        <v/>
      </c>
      <c r="J399" s="37" t="str">
        <f>IF($C399="","",
IF(J$352&lt;&gt;"",IF($D399="Genau",
           IF(COUNTIF(Dienstplan!I$6:I$55,$C399)=VLOOKUP($C399,Besetzung!$B$2:$I$51,$F$24,0),"","&lt;&gt;"&amp;VLOOKUP($C399,Besetzung!$B$2:$I$51,$F$24,0)&amp;" "&amp;$C399),
IF($D399="Mindestens",
           IF(COUNTIF(Dienstplan!I$6:I$55,$C399)&gt;=VLOOKUP($C399,Besetzung!$B$2:$I$51,$F$24,0),"","&lt;"&amp;VLOOKUP($C399,Besetzung!$B$2:$I$51,$F$24,0)&amp;" "&amp;$C399),
IF($D399="Höchstens",
           IF(COUNTIF(Dienstplan!I$6:I$55,$C399)&lt;=VLOOKUP($C399,Besetzung!$B$2:$I$51,$F$24,0),"","&gt;"&amp;VLOOKUP($C399,Besetzung!$B$2:$I$51,$F$24,0)&amp;" "&amp;$C399),
"sonst"))),
IF($D399="Genau",
           IF(COUNTIF(Dienstplan!I$6:I$55,$C399)=VLOOKUP($C399,Besetzung!$B$2:$I$51,J$351+1,0),"","&lt;&gt;"&amp;VLOOKUP($C399,Besetzung!$B$2:$I$51,J$351+1,0)&amp;" "&amp;$C399),
IF($D399="Mindestens",
           IF(COUNTIF(Dienstplan!I$6:I$55,$C399)&gt;=VLOOKUP($C399,Besetzung!$B$2:$I$51,J$351+1,0),"","&lt;"&amp;VLOOKUP($C399,Besetzung!$B$2:$I$51,J$351+1,0)&amp;" "&amp;$C399),
IF($D399="Höchstens",
           IF(COUNTIF(Dienstplan!I$6:I$55,$C399)&lt;=VLOOKUP($C399,Besetzung!$B$2:$I$51,J$351+1,0),"","&gt;"&amp;VLOOKUP($C399,Besetzung!$B$2:$I$51,J$351+1,0)&amp;" "&amp;$C399),
"sonst")))))</f>
        <v/>
      </c>
      <c r="K399" s="37" t="str">
        <f>IF($C399="","",
IF(K$352&lt;&gt;"",IF($D399="Genau",
           IF(COUNTIF(Dienstplan!J$6:J$55,$C399)=VLOOKUP($C399,Besetzung!$B$2:$I$51,$F$24,0),"","&lt;&gt;"&amp;VLOOKUP($C399,Besetzung!$B$2:$I$51,$F$24,0)&amp;" "&amp;$C399),
IF($D399="Mindestens",
           IF(COUNTIF(Dienstplan!J$6:J$55,$C399)&gt;=VLOOKUP($C399,Besetzung!$B$2:$I$51,$F$24,0),"","&lt;"&amp;VLOOKUP($C399,Besetzung!$B$2:$I$51,$F$24,0)&amp;" "&amp;$C399),
IF($D399="Höchstens",
           IF(COUNTIF(Dienstplan!J$6:J$55,$C399)&lt;=VLOOKUP($C399,Besetzung!$B$2:$I$51,$F$24,0),"","&gt;"&amp;VLOOKUP($C399,Besetzung!$B$2:$I$51,$F$24,0)&amp;" "&amp;$C399),
"sonst"))),
IF($D399="Genau",
           IF(COUNTIF(Dienstplan!J$6:J$55,$C399)=VLOOKUP($C399,Besetzung!$B$2:$I$51,K$351+1,0),"","&lt;&gt;"&amp;VLOOKUP($C399,Besetzung!$B$2:$I$51,K$351+1,0)&amp;" "&amp;$C399),
IF($D399="Mindestens",
           IF(COUNTIF(Dienstplan!J$6:J$55,$C399)&gt;=VLOOKUP($C399,Besetzung!$B$2:$I$51,K$351+1,0),"","&lt;"&amp;VLOOKUP($C399,Besetzung!$B$2:$I$51,K$351+1,0)&amp;" "&amp;$C399),
IF($D399="Höchstens",
           IF(COUNTIF(Dienstplan!J$6:J$55,$C399)&lt;=VLOOKUP($C399,Besetzung!$B$2:$I$51,K$351+1,0),"","&gt;"&amp;VLOOKUP($C399,Besetzung!$B$2:$I$51,K$351+1,0)&amp;" "&amp;$C399),
"sonst")))))</f>
        <v/>
      </c>
      <c r="L399" s="37" t="str">
        <f>IF($C399="","",
IF(L$352&lt;&gt;"",IF($D399="Genau",
           IF(COUNTIF(Dienstplan!K$6:K$55,$C399)=VLOOKUP($C399,Besetzung!$B$2:$I$51,$F$24,0),"","&lt;&gt;"&amp;VLOOKUP($C399,Besetzung!$B$2:$I$51,$F$24,0)&amp;" "&amp;$C399),
IF($D399="Mindestens",
           IF(COUNTIF(Dienstplan!K$6:K$55,$C399)&gt;=VLOOKUP($C399,Besetzung!$B$2:$I$51,$F$24,0),"","&lt;"&amp;VLOOKUP($C399,Besetzung!$B$2:$I$51,$F$24,0)&amp;" "&amp;$C399),
IF($D399="Höchstens",
           IF(COUNTIF(Dienstplan!K$6:K$55,$C399)&lt;=VLOOKUP($C399,Besetzung!$B$2:$I$51,$F$24,0),"","&gt;"&amp;VLOOKUP($C399,Besetzung!$B$2:$I$51,$F$24,0)&amp;" "&amp;$C399),
"sonst"))),
IF($D399="Genau",
           IF(COUNTIF(Dienstplan!K$6:K$55,$C399)=VLOOKUP($C399,Besetzung!$B$2:$I$51,L$351+1,0),"","&lt;&gt;"&amp;VLOOKUP($C399,Besetzung!$B$2:$I$51,L$351+1,0)&amp;" "&amp;$C399),
IF($D399="Mindestens",
           IF(COUNTIF(Dienstplan!K$6:K$55,$C399)&gt;=VLOOKUP($C399,Besetzung!$B$2:$I$51,L$351+1,0),"","&lt;"&amp;VLOOKUP($C399,Besetzung!$B$2:$I$51,L$351+1,0)&amp;" "&amp;$C399),
IF($D399="Höchstens",
           IF(COUNTIF(Dienstplan!K$6:K$55,$C399)&lt;=VLOOKUP($C399,Besetzung!$B$2:$I$51,L$351+1,0),"","&gt;"&amp;VLOOKUP($C399,Besetzung!$B$2:$I$51,L$351+1,0)&amp;" "&amp;$C399),
"sonst")))))</f>
        <v/>
      </c>
      <c r="M399" s="37" t="str">
        <f>IF($C399="","",
IF(M$352&lt;&gt;"",IF($D399="Genau",
           IF(COUNTIF(Dienstplan!L$6:L$55,$C399)=VLOOKUP($C399,Besetzung!$B$2:$I$51,$F$24,0),"","&lt;&gt;"&amp;VLOOKUP($C399,Besetzung!$B$2:$I$51,$F$24,0)&amp;" "&amp;$C399),
IF($D399="Mindestens",
           IF(COUNTIF(Dienstplan!L$6:L$55,$C399)&gt;=VLOOKUP($C399,Besetzung!$B$2:$I$51,$F$24,0),"","&lt;"&amp;VLOOKUP($C399,Besetzung!$B$2:$I$51,$F$24,0)&amp;" "&amp;$C399),
IF($D399="Höchstens",
           IF(COUNTIF(Dienstplan!L$6:L$55,$C399)&lt;=VLOOKUP($C399,Besetzung!$B$2:$I$51,$F$24,0),"","&gt;"&amp;VLOOKUP($C399,Besetzung!$B$2:$I$51,$F$24,0)&amp;" "&amp;$C399),
"sonst"))),
IF($D399="Genau",
           IF(COUNTIF(Dienstplan!L$6:L$55,$C399)=VLOOKUP($C399,Besetzung!$B$2:$I$51,M$351+1,0),"","&lt;&gt;"&amp;VLOOKUP($C399,Besetzung!$B$2:$I$51,M$351+1,0)&amp;" "&amp;$C399),
IF($D399="Mindestens",
           IF(COUNTIF(Dienstplan!L$6:L$55,$C399)&gt;=VLOOKUP($C399,Besetzung!$B$2:$I$51,M$351+1,0),"","&lt;"&amp;VLOOKUP($C399,Besetzung!$B$2:$I$51,M$351+1,0)&amp;" "&amp;$C399),
IF($D399="Höchstens",
           IF(COUNTIF(Dienstplan!L$6:L$55,$C399)&lt;=VLOOKUP($C399,Besetzung!$B$2:$I$51,M$351+1,0),"","&gt;"&amp;VLOOKUP($C399,Besetzung!$B$2:$I$51,M$351+1,0)&amp;" "&amp;$C399),
"sonst")))))</f>
        <v/>
      </c>
      <c r="N399" s="37" t="str">
        <f>IF($C399="","",
IF(N$352&lt;&gt;"",IF($D399="Genau",
           IF(COUNTIF(Dienstplan!M$6:M$55,$C399)=VLOOKUP($C399,Besetzung!$B$2:$I$51,$F$24,0),"","&lt;&gt;"&amp;VLOOKUP($C399,Besetzung!$B$2:$I$51,$F$24,0)&amp;" "&amp;$C399),
IF($D399="Mindestens",
           IF(COUNTIF(Dienstplan!M$6:M$55,$C399)&gt;=VLOOKUP($C399,Besetzung!$B$2:$I$51,$F$24,0),"","&lt;"&amp;VLOOKUP($C399,Besetzung!$B$2:$I$51,$F$24,0)&amp;" "&amp;$C399),
IF($D399="Höchstens",
           IF(COUNTIF(Dienstplan!M$6:M$55,$C399)&lt;=VLOOKUP($C399,Besetzung!$B$2:$I$51,$F$24,0),"","&gt;"&amp;VLOOKUP($C399,Besetzung!$B$2:$I$51,$F$24,0)&amp;" "&amp;$C399),
"sonst"))),
IF($D399="Genau",
           IF(COUNTIF(Dienstplan!M$6:M$55,$C399)=VLOOKUP($C399,Besetzung!$B$2:$I$51,N$351+1,0),"","&lt;&gt;"&amp;VLOOKUP($C399,Besetzung!$B$2:$I$51,N$351+1,0)&amp;" "&amp;$C399),
IF($D399="Mindestens",
           IF(COUNTIF(Dienstplan!M$6:M$55,$C399)&gt;=VLOOKUP($C399,Besetzung!$B$2:$I$51,N$351+1,0),"","&lt;"&amp;VLOOKUP($C399,Besetzung!$B$2:$I$51,N$351+1,0)&amp;" "&amp;$C399),
IF($D399="Höchstens",
           IF(COUNTIF(Dienstplan!M$6:M$55,$C399)&lt;=VLOOKUP($C399,Besetzung!$B$2:$I$51,N$351+1,0),"","&gt;"&amp;VLOOKUP($C399,Besetzung!$B$2:$I$51,N$351+1,0)&amp;" "&amp;$C399),
"sonst")))))</f>
        <v/>
      </c>
      <c r="O399" s="37" t="str">
        <f>IF($C399="","",
IF(O$352&lt;&gt;"",IF($D399="Genau",
           IF(COUNTIF(Dienstplan!N$6:N$55,$C399)=VLOOKUP($C399,Besetzung!$B$2:$I$51,$F$24,0),"","&lt;&gt;"&amp;VLOOKUP($C399,Besetzung!$B$2:$I$51,$F$24,0)&amp;" "&amp;$C399),
IF($D399="Mindestens",
           IF(COUNTIF(Dienstplan!N$6:N$55,$C399)&gt;=VLOOKUP($C399,Besetzung!$B$2:$I$51,$F$24,0),"","&lt;"&amp;VLOOKUP($C399,Besetzung!$B$2:$I$51,$F$24,0)&amp;" "&amp;$C399),
IF($D399="Höchstens",
           IF(COUNTIF(Dienstplan!N$6:N$55,$C399)&lt;=VLOOKUP($C399,Besetzung!$B$2:$I$51,$F$24,0),"","&gt;"&amp;VLOOKUP($C399,Besetzung!$B$2:$I$51,$F$24,0)&amp;" "&amp;$C399),
"sonst"))),
IF($D399="Genau",
           IF(COUNTIF(Dienstplan!N$6:N$55,$C399)=VLOOKUP($C399,Besetzung!$B$2:$I$51,O$351+1,0),"","&lt;&gt;"&amp;VLOOKUP($C399,Besetzung!$B$2:$I$51,O$351+1,0)&amp;" "&amp;$C399),
IF($D399="Mindestens",
           IF(COUNTIF(Dienstplan!N$6:N$55,$C399)&gt;=VLOOKUP($C399,Besetzung!$B$2:$I$51,O$351+1,0),"","&lt;"&amp;VLOOKUP($C399,Besetzung!$B$2:$I$51,O$351+1,0)&amp;" "&amp;$C399),
IF($D399="Höchstens",
           IF(COUNTIF(Dienstplan!N$6:N$55,$C399)&lt;=VLOOKUP($C399,Besetzung!$B$2:$I$51,O$351+1,0),"","&gt;"&amp;VLOOKUP($C399,Besetzung!$B$2:$I$51,O$351+1,0)&amp;" "&amp;$C399),
"sonst")))))</f>
        <v/>
      </c>
      <c r="P399" s="37" t="str">
        <f>IF($C399="","",
IF(P$352&lt;&gt;"",IF($D399="Genau",
           IF(COUNTIF(Dienstplan!O$6:O$55,$C399)=VLOOKUP($C399,Besetzung!$B$2:$I$51,$F$24,0),"","&lt;&gt;"&amp;VLOOKUP($C399,Besetzung!$B$2:$I$51,$F$24,0)&amp;" "&amp;$C399),
IF($D399="Mindestens",
           IF(COUNTIF(Dienstplan!O$6:O$55,$C399)&gt;=VLOOKUP($C399,Besetzung!$B$2:$I$51,$F$24,0),"","&lt;"&amp;VLOOKUP($C399,Besetzung!$B$2:$I$51,$F$24,0)&amp;" "&amp;$C399),
IF($D399="Höchstens",
           IF(COUNTIF(Dienstplan!O$6:O$55,$C399)&lt;=VLOOKUP($C399,Besetzung!$B$2:$I$51,$F$24,0),"","&gt;"&amp;VLOOKUP($C399,Besetzung!$B$2:$I$51,$F$24,0)&amp;" "&amp;$C399),
"sonst"))),
IF($D399="Genau",
           IF(COUNTIF(Dienstplan!O$6:O$55,$C399)=VLOOKUP($C399,Besetzung!$B$2:$I$51,P$351+1,0),"","&lt;&gt;"&amp;VLOOKUP($C399,Besetzung!$B$2:$I$51,P$351+1,0)&amp;" "&amp;$C399),
IF($D399="Mindestens",
           IF(COUNTIF(Dienstplan!O$6:O$55,$C399)&gt;=VLOOKUP($C399,Besetzung!$B$2:$I$51,P$351+1,0),"","&lt;"&amp;VLOOKUP($C399,Besetzung!$B$2:$I$51,P$351+1,0)&amp;" "&amp;$C399),
IF($D399="Höchstens",
           IF(COUNTIF(Dienstplan!O$6:O$55,$C399)&lt;=VLOOKUP($C399,Besetzung!$B$2:$I$51,P$351+1,0),"","&gt;"&amp;VLOOKUP($C399,Besetzung!$B$2:$I$51,P$351+1,0)&amp;" "&amp;$C399),
"sonst")))))</f>
        <v/>
      </c>
      <c r="Q399" s="37" t="str">
        <f>IF($C399="","",
IF(Q$352&lt;&gt;"",IF($D399="Genau",
           IF(COUNTIF(Dienstplan!P$6:P$55,$C399)=VLOOKUP($C399,Besetzung!$B$2:$I$51,$F$24,0),"","&lt;&gt;"&amp;VLOOKUP($C399,Besetzung!$B$2:$I$51,$F$24,0)&amp;" "&amp;$C399),
IF($D399="Mindestens",
           IF(COUNTIF(Dienstplan!P$6:P$55,$C399)&gt;=VLOOKUP($C399,Besetzung!$B$2:$I$51,$F$24,0),"","&lt;"&amp;VLOOKUP($C399,Besetzung!$B$2:$I$51,$F$24,0)&amp;" "&amp;$C399),
IF($D399="Höchstens",
           IF(COUNTIF(Dienstplan!P$6:P$55,$C399)&lt;=VLOOKUP($C399,Besetzung!$B$2:$I$51,$F$24,0),"","&gt;"&amp;VLOOKUP($C399,Besetzung!$B$2:$I$51,$F$24,0)&amp;" "&amp;$C399),
"sonst"))),
IF($D399="Genau",
           IF(COUNTIF(Dienstplan!P$6:P$55,$C399)=VLOOKUP($C399,Besetzung!$B$2:$I$51,Q$351+1,0),"","&lt;&gt;"&amp;VLOOKUP($C399,Besetzung!$B$2:$I$51,Q$351+1,0)&amp;" "&amp;$C399),
IF($D399="Mindestens",
           IF(COUNTIF(Dienstplan!P$6:P$55,$C399)&gt;=VLOOKUP($C399,Besetzung!$B$2:$I$51,Q$351+1,0),"","&lt;"&amp;VLOOKUP($C399,Besetzung!$B$2:$I$51,Q$351+1,0)&amp;" "&amp;$C399),
IF($D399="Höchstens",
           IF(COUNTIF(Dienstplan!P$6:P$55,$C399)&lt;=VLOOKUP($C399,Besetzung!$B$2:$I$51,Q$351+1,0),"","&gt;"&amp;VLOOKUP($C399,Besetzung!$B$2:$I$51,Q$351+1,0)&amp;" "&amp;$C399),
"sonst")))))</f>
        <v/>
      </c>
      <c r="R399" s="37" t="str">
        <f>IF($C399="","",
IF(R$352&lt;&gt;"",IF($D399="Genau",
           IF(COUNTIF(Dienstplan!Q$6:Q$55,$C399)=VLOOKUP($C399,Besetzung!$B$2:$I$51,$F$24,0),"","&lt;&gt;"&amp;VLOOKUP($C399,Besetzung!$B$2:$I$51,$F$24,0)&amp;" "&amp;$C399),
IF($D399="Mindestens",
           IF(COUNTIF(Dienstplan!Q$6:Q$55,$C399)&gt;=VLOOKUP($C399,Besetzung!$B$2:$I$51,$F$24,0),"","&lt;"&amp;VLOOKUP($C399,Besetzung!$B$2:$I$51,$F$24,0)&amp;" "&amp;$C399),
IF($D399="Höchstens",
           IF(COUNTIF(Dienstplan!Q$6:Q$55,$C399)&lt;=VLOOKUP($C399,Besetzung!$B$2:$I$51,$F$24,0),"","&gt;"&amp;VLOOKUP($C399,Besetzung!$B$2:$I$51,$F$24,0)&amp;" "&amp;$C399),
"sonst"))),
IF($D399="Genau",
           IF(COUNTIF(Dienstplan!Q$6:Q$55,$C399)=VLOOKUP($C399,Besetzung!$B$2:$I$51,R$351+1,0),"","&lt;&gt;"&amp;VLOOKUP($C399,Besetzung!$B$2:$I$51,R$351+1,0)&amp;" "&amp;$C399),
IF($D399="Mindestens",
           IF(COUNTIF(Dienstplan!Q$6:Q$55,$C399)&gt;=VLOOKUP($C399,Besetzung!$B$2:$I$51,R$351+1,0),"","&lt;"&amp;VLOOKUP($C399,Besetzung!$B$2:$I$51,R$351+1,0)&amp;" "&amp;$C399),
IF($D399="Höchstens",
           IF(COUNTIF(Dienstplan!Q$6:Q$55,$C399)&lt;=VLOOKUP($C399,Besetzung!$B$2:$I$51,R$351+1,0),"","&gt;"&amp;VLOOKUP($C399,Besetzung!$B$2:$I$51,R$351+1,0)&amp;" "&amp;$C399),
"sonst")))))</f>
        <v/>
      </c>
      <c r="S399" s="37" t="str">
        <f>IF($C399="","",
IF(S$352&lt;&gt;"",IF($D399="Genau",
           IF(COUNTIF(Dienstplan!R$6:R$55,$C399)=VLOOKUP($C399,Besetzung!$B$2:$I$51,$F$24,0),"","&lt;&gt;"&amp;VLOOKUP($C399,Besetzung!$B$2:$I$51,$F$24,0)&amp;" "&amp;$C399),
IF($D399="Mindestens",
           IF(COUNTIF(Dienstplan!R$6:R$55,$C399)&gt;=VLOOKUP($C399,Besetzung!$B$2:$I$51,$F$24,0),"","&lt;"&amp;VLOOKUP($C399,Besetzung!$B$2:$I$51,$F$24,0)&amp;" "&amp;$C399),
IF($D399="Höchstens",
           IF(COUNTIF(Dienstplan!R$6:R$55,$C399)&lt;=VLOOKUP($C399,Besetzung!$B$2:$I$51,$F$24,0),"","&gt;"&amp;VLOOKUP($C399,Besetzung!$B$2:$I$51,$F$24,0)&amp;" "&amp;$C399),
"sonst"))),
IF($D399="Genau",
           IF(COUNTIF(Dienstplan!R$6:R$55,$C399)=VLOOKUP($C399,Besetzung!$B$2:$I$51,S$351+1,0),"","&lt;&gt;"&amp;VLOOKUP($C399,Besetzung!$B$2:$I$51,S$351+1,0)&amp;" "&amp;$C399),
IF($D399="Mindestens",
           IF(COUNTIF(Dienstplan!R$6:R$55,$C399)&gt;=VLOOKUP($C399,Besetzung!$B$2:$I$51,S$351+1,0),"","&lt;"&amp;VLOOKUP($C399,Besetzung!$B$2:$I$51,S$351+1,0)&amp;" "&amp;$C399),
IF($D399="Höchstens",
           IF(COUNTIF(Dienstplan!R$6:R$55,$C399)&lt;=VLOOKUP($C399,Besetzung!$B$2:$I$51,S$351+1,0),"","&gt;"&amp;VLOOKUP($C399,Besetzung!$B$2:$I$51,S$351+1,0)&amp;" "&amp;$C399),
"sonst")))))</f>
        <v/>
      </c>
      <c r="T399" s="37" t="str">
        <f>IF($C399="","",
IF(T$352&lt;&gt;"",IF($D399="Genau",
           IF(COUNTIF(Dienstplan!S$6:S$55,$C399)=VLOOKUP($C399,Besetzung!$B$2:$I$51,$F$24,0),"","&lt;&gt;"&amp;VLOOKUP($C399,Besetzung!$B$2:$I$51,$F$24,0)&amp;" "&amp;$C399),
IF($D399="Mindestens",
           IF(COUNTIF(Dienstplan!S$6:S$55,$C399)&gt;=VLOOKUP($C399,Besetzung!$B$2:$I$51,$F$24,0),"","&lt;"&amp;VLOOKUP($C399,Besetzung!$B$2:$I$51,$F$24,0)&amp;" "&amp;$C399),
IF($D399="Höchstens",
           IF(COUNTIF(Dienstplan!S$6:S$55,$C399)&lt;=VLOOKUP($C399,Besetzung!$B$2:$I$51,$F$24,0),"","&gt;"&amp;VLOOKUP($C399,Besetzung!$B$2:$I$51,$F$24,0)&amp;" "&amp;$C399),
"sonst"))),
IF($D399="Genau",
           IF(COUNTIF(Dienstplan!S$6:S$55,$C399)=VLOOKUP($C399,Besetzung!$B$2:$I$51,T$351+1,0),"","&lt;&gt;"&amp;VLOOKUP($C399,Besetzung!$B$2:$I$51,T$351+1,0)&amp;" "&amp;$C399),
IF($D399="Mindestens",
           IF(COUNTIF(Dienstplan!S$6:S$55,$C399)&gt;=VLOOKUP($C399,Besetzung!$B$2:$I$51,T$351+1,0),"","&lt;"&amp;VLOOKUP($C399,Besetzung!$B$2:$I$51,T$351+1,0)&amp;" "&amp;$C399),
IF($D399="Höchstens",
           IF(COUNTIF(Dienstplan!S$6:S$55,$C399)&lt;=VLOOKUP($C399,Besetzung!$B$2:$I$51,T$351+1,0),"","&gt;"&amp;VLOOKUP($C399,Besetzung!$B$2:$I$51,T$351+1,0)&amp;" "&amp;$C399),
"sonst")))))</f>
        <v/>
      </c>
      <c r="U399" s="37" t="str">
        <f>IF($C399="","",
IF(U$352&lt;&gt;"",IF($D399="Genau",
           IF(COUNTIF(Dienstplan!T$6:T$55,$C399)=VLOOKUP($C399,Besetzung!$B$2:$I$51,$F$24,0),"","&lt;&gt;"&amp;VLOOKUP($C399,Besetzung!$B$2:$I$51,$F$24,0)&amp;" "&amp;$C399),
IF($D399="Mindestens",
           IF(COUNTIF(Dienstplan!T$6:T$55,$C399)&gt;=VLOOKUP($C399,Besetzung!$B$2:$I$51,$F$24,0),"","&lt;"&amp;VLOOKUP($C399,Besetzung!$B$2:$I$51,$F$24,0)&amp;" "&amp;$C399),
IF($D399="Höchstens",
           IF(COUNTIF(Dienstplan!T$6:T$55,$C399)&lt;=VLOOKUP($C399,Besetzung!$B$2:$I$51,$F$24,0),"","&gt;"&amp;VLOOKUP($C399,Besetzung!$B$2:$I$51,$F$24,0)&amp;" "&amp;$C399),
"sonst"))),
IF($D399="Genau",
           IF(COUNTIF(Dienstplan!T$6:T$55,$C399)=VLOOKUP($C399,Besetzung!$B$2:$I$51,U$351+1,0),"","&lt;&gt;"&amp;VLOOKUP($C399,Besetzung!$B$2:$I$51,U$351+1,0)&amp;" "&amp;$C399),
IF($D399="Mindestens",
           IF(COUNTIF(Dienstplan!T$6:T$55,$C399)&gt;=VLOOKUP($C399,Besetzung!$B$2:$I$51,U$351+1,0),"","&lt;"&amp;VLOOKUP($C399,Besetzung!$B$2:$I$51,U$351+1,0)&amp;" "&amp;$C399),
IF($D399="Höchstens",
           IF(COUNTIF(Dienstplan!T$6:T$55,$C399)&lt;=VLOOKUP($C399,Besetzung!$B$2:$I$51,U$351+1,0),"","&gt;"&amp;VLOOKUP($C399,Besetzung!$B$2:$I$51,U$351+1,0)&amp;" "&amp;$C399),
"sonst")))))</f>
        <v/>
      </c>
      <c r="V399" s="37" t="str">
        <f>IF($C399="","",
IF(V$352&lt;&gt;"",IF($D399="Genau",
           IF(COUNTIF(Dienstplan!U$6:U$55,$C399)=VLOOKUP($C399,Besetzung!$B$2:$I$51,$F$24,0),"","&lt;&gt;"&amp;VLOOKUP($C399,Besetzung!$B$2:$I$51,$F$24,0)&amp;" "&amp;$C399),
IF($D399="Mindestens",
           IF(COUNTIF(Dienstplan!U$6:U$55,$C399)&gt;=VLOOKUP($C399,Besetzung!$B$2:$I$51,$F$24,0),"","&lt;"&amp;VLOOKUP($C399,Besetzung!$B$2:$I$51,$F$24,0)&amp;" "&amp;$C399),
IF($D399="Höchstens",
           IF(COUNTIF(Dienstplan!U$6:U$55,$C399)&lt;=VLOOKUP($C399,Besetzung!$B$2:$I$51,$F$24,0),"","&gt;"&amp;VLOOKUP($C399,Besetzung!$B$2:$I$51,$F$24,0)&amp;" "&amp;$C399),
"sonst"))),
IF($D399="Genau",
           IF(COUNTIF(Dienstplan!U$6:U$55,$C399)=VLOOKUP($C399,Besetzung!$B$2:$I$51,V$351+1,0),"","&lt;&gt;"&amp;VLOOKUP($C399,Besetzung!$B$2:$I$51,V$351+1,0)&amp;" "&amp;$C399),
IF($D399="Mindestens",
           IF(COUNTIF(Dienstplan!U$6:U$55,$C399)&gt;=VLOOKUP($C399,Besetzung!$B$2:$I$51,V$351+1,0),"","&lt;"&amp;VLOOKUP($C399,Besetzung!$B$2:$I$51,V$351+1,0)&amp;" "&amp;$C399),
IF($D399="Höchstens",
           IF(COUNTIF(Dienstplan!U$6:U$55,$C399)&lt;=VLOOKUP($C399,Besetzung!$B$2:$I$51,V$351+1,0),"","&gt;"&amp;VLOOKUP($C399,Besetzung!$B$2:$I$51,V$351+1,0)&amp;" "&amp;$C399),
"sonst")))))</f>
        <v/>
      </c>
      <c r="W399" s="37" t="str">
        <f>IF($C399="","",
IF(W$352&lt;&gt;"",IF($D399="Genau",
           IF(COUNTIF(Dienstplan!V$6:V$55,$C399)=VLOOKUP($C399,Besetzung!$B$2:$I$51,$F$24,0),"","&lt;&gt;"&amp;VLOOKUP($C399,Besetzung!$B$2:$I$51,$F$24,0)&amp;" "&amp;$C399),
IF($D399="Mindestens",
           IF(COUNTIF(Dienstplan!V$6:V$55,$C399)&gt;=VLOOKUP($C399,Besetzung!$B$2:$I$51,$F$24,0),"","&lt;"&amp;VLOOKUP($C399,Besetzung!$B$2:$I$51,$F$24,0)&amp;" "&amp;$C399),
IF($D399="Höchstens",
           IF(COUNTIF(Dienstplan!V$6:V$55,$C399)&lt;=VLOOKUP($C399,Besetzung!$B$2:$I$51,$F$24,0),"","&gt;"&amp;VLOOKUP($C399,Besetzung!$B$2:$I$51,$F$24,0)&amp;" "&amp;$C399),
"sonst"))),
IF($D399="Genau",
           IF(COUNTIF(Dienstplan!V$6:V$55,$C399)=VLOOKUP($C399,Besetzung!$B$2:$I$51,W$351+1,0),"","&lt;&gt;"&amp;VLOOKUP($C399,Besetzung!$B$2:$I$51,W$351+1,0)&amp;" "&amp;$C399),
IF($D399="Mindestens",
           IF(COUNTIF(Dienstplan!V$6:V$55,$C399)&gt;=VLOOKUP($C399,Besetzung!$B$2:$I$51,W$351+1,0),"","&lt;"&amp;VLOOKUP($C399,Besetzung!$B$2:$I$51,W$351+1,0)&amp;" "&amp;$C399),
IF($D399="Höchstens",
           IF(COUNTIF(Dienstplan!V$6:V$55,$C399)&lt;=VLOOKUP($C399,Besetzung!$B$2:$I$51,W$351+1,0),"","&gt;"&amp;VLOOKUP($C399,Besetzung!$B$2:$I$51,W$351+1,0)&amp;" "&amp;$C399),
"sonst")))))</f>
        <v/>
      </c>
      <c r="X399" s="37" t="str">
        <f>IF($C399="","",
IF(X$352&lt;&gt;"",IF($D399="Genau",
           IF(COUNTIF(Dienstplan!W$6:W$55,$C399)=VLOOKUP($C399,Besetzung!$B$2:$I$51,$F$24,0),"","&lt;&gt;"&amp;VLOOKUP($C399,Besetzung!$B$2:$I$51,$F$24,0)&amp;" "&amp;$C399),
IF($D399="Mindestens",
           IF(COUNTIF(Dienstplan!W$6:W$55,$C399)&gt;=VLOOKUP($C399,Besetzung!$B$2:$I$51,$F$24,0),"","&lt;"&amp;VLOOKUP($C399,Besetzung!$B$2:$I$51,$F$24,0)&amp;" "&amp;$C399),
IF($D399="Höchstens",
           IF(COUNTIF(Dienstplan!W$6:W$55,$C399)&lt;=VLOOKUP($C399,Besetzung!$B$2:$I$51,$F$24,0),"","&gt;"&amp;VLOOKUP($C399,Besetzung!$B$2:$I$51,$F$24,0)&amp;" "&amp;$C399),
"sonst"))),
IF($D399="Genau",
           IF(COUNTIF(Dienstplan!W$6:W$55,$C399)=VLOOKUP($C399,Besetzung!$B$2:$I$51,X$351+1,0),"","&lt;&gt;"&amp;VLOOKUP($C399,Besetzung!$B$2:$I$51,X$351+1,0)&amp;" "&amp;$C399),
IF($D399="Mindestens",
           IF(COUNTIF(Dienstplan!W$6:W$55,$C399)&gt;=VLOOKUP($C399,Besetzung!$B$2:$I$51,X$351+1,0),"","&lt;"&amp;VLOOKUP($C399,Besetzung!$B$2:$I$51,X$351+1,0)&amp;" "&amp;$C399),
IF($D399="Höchstens",
           IF(COUNTIF(Dienstplan!W$6:W$55,$C399)&lt;=VLOOKUP($C399,Besetzung!$B$2:$I$51,X$351+1,0),"","&gt;"&amp;VLOOKUP($C399,Besetzung!$B$2:$I$51,X$351+1,0)&amp;" "&amp;$C399),
"sonst")))))</f>
        <v/>
      </c>
      <c r="Y399" s="37" t="str">
        <f>IF($C399="","",
IF(Y$352&lt;&gt;"",IF($D399="Genau",
           IF(COUNTIF(Dienstplan!X$6:X$55,$C399)=VLOOKUP($C399,Besetzung!$B$2:$I$51,$F$24,0),"","&lt;&gt;"&amp;VLOOKUP($C399,Besetzung!$B$2:$I$51,$F$24,0)&amp;" "&amp;$C399),
IF($D399="Mindestens",
           IF(COUNTIF(Dienstplan!X$6:X$55,$C399)&gt;=VLOOKUP($C399,Besetzung!$B$2:$I$51,$F$24,0),"","&lt;"&amp;VLOOKUP($C399,Besetzung!$B$2:$I$51,$F$24,0)&amp;" "&amp;$C399),
IF($D399="Höchstens",
           IF(COUNTIF(Dienstplan!X$6:X$55,$C399)&lt;=VLOOKUP($C399,Besetzung!$B$2:$I$51,$F$24,0),"","&gt;"&amp;VLOOKUP($C399,Besetzung!$B$2:$I$51,$F$24,0)&amp;" "&amp;$C399),
"sonst"))),
IF($D399="Genau",
           IF(COUNTIF(Dienstplan!X$6:X$55,$C399)=VLOOKUP($C399,Besetzung!$B$2:$I$51,Y$351+1,0),"","&lt;&gt;"&amp;VLOOKUP($C399,Besetzung!$B$2:$I$51,Y$351+1,0)&amp;" "&amp;$C399),
IF($D399="Mindestens",
           IF(COUNTIF(Dienstplan!X$6:X$55,$C399)&gt;=VLOOKUP($C399,Besetzung!$B$2:$I$51,Y$351+1,0),"","&lt;"&amp;VLOOKUP($C399,Besetzung!$B$2:$I$51,Y$351+1,0)&amp;" "&amp;$C399),
IF($D399="Höchstens",
           IF(COUNTIF(Dienstplan!X$6:X$55,$C399)&lt;=VLOOKUP($C399,Besetzung!$B$2:$I$51,Y$351+1,0),"","&gt;"&amp;VLOOKUP($C399,Besetzung!$B$2:$I$51,Y$351+1,0)&amp;" "&amp;$C399),
"sonst")))))</f>
        <v/>
      </c>
      <c r="Z399" s="37" t="str">
        <f>IF($C399="","",
IF(Z$352&lt;&gt;"",IF($D399="Genau",
           IF(COUNTIF(Dienstplan!Y$6:Y$55,$C399)=VLOOKUP($C399,Besetzung!$B$2:$I$51,$F$24,0),"","&lt;&gt;"&amp;VLOOKUP($C399,Besetzung!$B$2:$I$51,$F$24,0)&amp;" "&amp;$C399),
IF($D399="Mindestens",
           IF(COUNTIF(Dienstplan!Y$6:Y$55,$C399)&gt;=VLOOKUP($C399,Besetzung!$B$2:$I$51,$F$24,0),"","&lt;"&amp;VLOOKUP($C399,Besetzung!$B$2:$I$51,$F$24,0)&amp;" "&amp;$C399),
IF($D399="Höchstens",
           IF(COUNTIF(Dienstplan!Y$6:Y$55,$C399)&lt;=VLOOKUP($C399,Besetzung!$B$2:$I$51,$F$24,0),"","&gt;"&amp;VLOOKUP($C399,Besetzung!$B$2:$I$51,$F$24,0)&amp;" "&amp;$C399),
"sonst"))),
IF($D399="Genau",
           IF(COUNTIF(Dienstplan!Y$6:Y$55,$C399)=VLOOKUP($C399,Besetzung!$B$2:$I$51,Z$351+1,0),"","&lt;&gt;"&amp;VLOOKUP($C399,Besetzung!$B$2:$I$51,Z$351+1,0)&amp;" "&amp;$C399),
IF($D399="Mindestens",
           IF(COUNTIF(Dienstplan!Y$6:Y$55,$C399)&gt;=VLOOKUP($C399,Besetzung!$B$2:$I$51,Z$351+1,0),"","&lt;"&amp;VLOOKUP($C399,Besetzung!$B$2:$I$51,Z$351+1,0)&amp;" "&amp;$C399),
IF($D399="Höchstens",
           IF(COUNTIF(Dienstplan!Y$6:Y$55,$C399)&lt;=VLOOKUP($C399,Besetzung!$B$2:$I$51,Z$351+1,0),"","&gt;"&amp;VLOOKUP($C399,Besetzung!$B$2:$I$51,Z$351+1,0)&amp;" "&amp;$C399),
"sonst")))))</f>
        <v/>
      </c>
      <c r="AA399" s="37" t="str">
        <f>IF($C399="","",
IF(AA$352&lt;&gt;"",IF($D399="Genau",
           IF(COUNTIF(Dienstplan!Z$6:Z$55,$C399)=VLOOKUP($C399,Besetzung!$B$2:$I$51,$F$24,0),"","&lt;&gt;"&amp;VLOOKUP($C399,Besetzung!$B$2:$I$51,$F$24,0)&amp;" "&amp;$C399),
IF($D399="Mindestens",
           IF(COUNTIF(Dienstplan!Z$6:Z$55,$C399)&gt;=VLOOKUP($C399,Besetzung!$B$2:$I$51,$F$24,0),"","&lt;"&amp;VLOOKUP($C399,Besetzung!$B$2:$I$51,$F$24,0)&amp;" "&amp;$C399),
IF($D399="Höchstens",
           IF(COUNTIF(Dienstplan!Z$6:Z$55,$C399)&lt;=VLOOKUP($C399,Besetzung!$B$2:$I$51,$F$24,0),"","&gt;"&amp;VLOOKUP($C399,Besetzung!$B$2:$I$51,$F$24,0)&amp;" "&amp;$C399),
"sonst"))),
IF($D399="Genau",
           IF(COUNTIF(Dienstplan!Z$6:Z$55,$C399)=VLOOKUP($C399,Besetzung!$B$2:$I$51,AA$351+1,0),"","&lt;&gt;"&amp;VLOOKUP($C399,Besetzung!$B$2:$I$51,AA$351+1,0)&amp;" "&amp;$C399),
IF($D399="Mindestens",
           IF(COUNTIF(Dienstplan!Z$6:Z$55,$C399)&gt;=VLOOKUP($C399,Besetzung!$B$2:$I$51,AA$351+1,0),"","&lt;"&amp;VLOOKUP($C399,Besetzung!$B$2:$I$51,AA$351+1,0)&amp;" "&amp;$C399),
IF($D399="Höchstens",
           IF(COUNTIF(Dienstplan!Z$6:Z$55,$C399)&lt;=VLOOKUP($C399,Besetzung!$B$2:$I$51,AA$351+1,0),"","&gt;"&amp;VLOOKUP($C399,Besetzung!$B$2:$I$51,AA$351+1,0)&amp;" "&amp;$C399),
"sonst")))))</f>
        <v/>
      </c>
      <c r="AB399" s="37" t="str">
        <f>IF($C399="","",
IF(AB$352&lt;&gt;"",IF($D399="Genau",
           IF(COUNTIF(Dienstplan!AA$6:AA$55,$C399)=VLOOKUP($C399,Besetzung!$B$2:$I$51,$F$24,0),"","&lt;&gt;"&amp;VLOOKUP($C399,Besetzung!$B$2:$I$51,$F$24,0)&amp;" "&amp;$C399),
IF($D399="Mindestens",
           IF(COUNTIF(Dienstplan!AA$6:AA$55,$C399)&gt;=VLOOKUP($C399,Besetzung!$B$2:$I$51,$F$24,0),"","&lt;"&amp;VLOOKUP($C399,Besetzung!$B$2:$I$51,$F$24,0)&amp;" "&amp;$C399),
IF($D399="Höchstens",
           IF(COUNTIF(Dienstplan!AA$6:AA$55,$C399)&lt;=VLOOKUP($C399,Besetzung!$B$2:$I$51,$F$24,0),"","&gt;"&amp;VLOOKUP($C399,Besetzung!$B$2:$I$51,$F$24,0)&amp;" "&amp;$C399),
"sonst"))),
IF($D399="Genau",
           IF(COUNTIF(Dienstplan!AA$6:AA$55,$C399)=VLOOKUP($C399,Besetzung!$B$2:$I$51,AB$351+1,0),"","&lt;&gt;"&amp;VLOOKUP($C399,Besetzung!$B$2:$I$51,AB$351+1,0)&amp;" "&amp;$C399),
IF($D399="Mindestens",
           IF(COUNTIF(Dienstplan!AA$6:AA$55,$C399)&gt;=VLOOKUP($C399,Besetzung!$B$2:$I$51,AB$351+1,0),"","&lt;"&amp;VLOOKUP($C399,Besetzung!$B$2:$I$51,AB$351+1,0)&amp;" "&amp;$C399),
IF($D399="Höchstens",
           IF(COUNTIF(Dienstplan!AA$6:AA$55,$C399)&lt;=VLOOKUP($C399,Besetzung!$B$2:$I$51,AB$351+1,0),"","&gt;"&amp;VLOOKUP($C399,Besetzung!$B$2:$I$51,AB$351+1,0)&amp;" "&amp;$C399),
"sonst")))))</f>
        <v/>
      </c>
      <c r="AC399" s="37" t="str">
        <f>IF($C399="","",
IF(AC$352&lt;&gt;"",IF($D399="Genau",
           IF(COUNTIF(Dienstplan!AB$6:AB$55,$C399)=VLOOKUP($C399,Besetzung!$B$2:$I$51,$F$24,0),"","&lt;&gt;"&amp;VLOOKUP($C399,Besetzung!$B$2:$I$51,$F$24,0)&amp;" "&amp;$C399),
IF($D399="Mindestens",
           IF(COUNTIF(Dienstplan!AB$6:AB$55,$C399)&gt;=VLOOKUP($C399,Besetzung!$B$2:$I$51,$F$24,0),"","&lt;"&amp;VLOOKUP($C399,Besetzung!$B$2:$I$51,$F$24,0)&amp;" "&amp;$C399),
IF($D399="Höchstens",
           IF(COUNTIF(Dienstplan!AB$6:AB$55,$C399)&lt;=VLOOKUP($C399,Besetzung!$B$2:$I$51,$F$24,0),"","&gt;"&amp;VLOOKUP($C399,Besetzung!$B$2:$I$51,$F$24,0)&amp;" "&amp;$C399),
"sonst"))),
IF($D399="Genau",
           IF(COUNTIF(Dienstplan!AB$6:AB$55,$C399)=VLOOKUP($C399,Besetzung!$B$2:$I$51,AC$351+1,0),"","&lt;&gt;"&amp;VLOOKUP($C399,Besetzung!$B$2:$I$51,AC$351+1,0)&amp;" "&amp;$C399),
IF($D399="Mindestens",
           IF(COUNTIF(Dienstplan!AB$6:AB$55,$C399)&gt;=VLOOKUP($C399,Besetzung!$B$2:$I$51,AC$351+1,0),"","&lt;"&amp;VLOOKUP($C399,Besetzung!$B$2:$I$51,AC$351+1,0)&amp;" "&amp;$C399),
IF($D399="Höchstens",
           IF(COUNTIF(Dienstplan!AB$6:AB$55,$C399)&lt;=VLOOKUP($C399,Besetzung!$B$2:$I$51,AC$351+1,0),"","&gt;"&amp;VLOOKUP($C399,Besetzung!$B$2:$I$51,AC$351+1,0)&amp;" "&amp;$C399),
"sonst")))))</f>
        <v/>
      </c>
      <c r="AD399" s="37" t="str">
        <f>IF($C399="","",
IF(AD$352&lt;&gt;"",IF($D399="Genau",
           IF(COUNTIF(Dienstplan!AC$6:AC$55,$C399)=VLOOKUP($C399,Besetzung!$B$2:$I$51,$F$24,0),"","&lt;&gt;"&amp;VLOOKUP($C399,Besetzung!$B$2:$I$51,$F$24,0)&amp;" "&amp;$C399),
IF($D399="Mindestens",
           IF(COUNTIF(Dienstplan!AC$6:AC$55,$C399)&gt;=VLOOKUP($C399,Besetzung!$B$2:$I$51,$F$24,0),"","&lt;"&amp;VLOOKUP($C399,Besetzung!$B$2:$I$51,$F$24,0)&amp;" "&amp;$C399),
IF($D399="Höchstens",
           IF(COUNTIF(Dienstplan!AC$6:AC$55,$C399)&lt;=VLOOKUP($C399,Besetzung!$B$2:$I$51,$F$24,0),"","&gt;"&amp;VLOOKUP($C399,Besetzung!$B$2:$I$51,$F$24,0)&amp;" "&amp;$C399),
"sonst"))),
IF($D399="Genau",
           IF(COUNTIF(Dienstplan!AC$6:AC$55,$C399)=VLOOKUP($C399,Besetzung!$B$2:$I$51,AD$351+1,0),"","&lt;&gt;"&amp;VLOOKUP($C399,Besetzung!$B$2:$I$51,AD$351+1,0)&amp;" "&amp;$C399),
IF($D399="Mindestens",
           IF(COUNTIF(Dienstplan!AC$6:AC$55,$C399)&gt;=VLOOKUP($C399,Besetzung!$B$2:$I$51,AD$351+1,0),"","&lt;"&amp;VLOOKUP($C399,Besetzung!$B$2:$I$51,AD$351+1,0)&amp;" "&amp;$C399),
IF($D399="Höchstens",
           IF(COUNTIF(Dienstplan!AC$6:AC$55,$C399)&lt;=VLOOKUP($C399,Besetzung!$B$2:$I$51,AD$351+1,0),"","&gt;"&amp;VLOOKUP($C399,Besetzung!$B$2:$I$51,AD$351+1,0)&amp;" "&amp;$C399),
"sonst")))))</f>
        <v/>
      </c>
      <c r="AE399" s="37" t="str">
        <f>IF($C399="","",
IF(AE$352&lt;&gt;"",IF($D399="Genau",
           IF(COUNTIF(Dienstplan!AD$6:AD$55,$C399)=VLOOKUP($C399,Besetzung!$B$2:$I$51,$F$24,0),"","&lt;&gt;"&amp;VLOOKUP($C399,Besetzung!$B$2:$I$51,$F$24,0)&amp;" "&amp;$C399),
IF($D399="Mindestens",
           IF(COUNTIF(Dienstplan!AD$6:AD$55,$C399)&gt;=VLOOKUP($C399,Besetzung!$B$2:$I$51,$F$24,0),"","&lt;"&amp;VLOOKUP($C399,Besetzung!$B$2:$I$51,$F$24,0)&amp;" "&amp;$C399),
IF($D399="Höchstens",
           IF(COUNTIF(Dienstplan!AD$6:AD$55,$C399)&lt;=VLOOKUP($C399,Besetzung!$B$2:$I$51,$F$24,0),"","&gt;"&amp;VLOOKUP($C399,Besetzung!$B$2:$I$51,$F$24,0)&amp;" "&amp;$C399),
"sonst"))),
IF($D399="Genau",
           IF(COUNTIF(Dienstplan!AD$6:AD$55,$C399)=VLOOKUP($C399,Besetzung!$B$2:$I$51,AE$351+1,0),"","&lt;&gt;"&amp;VLOOKUP($C399,Besetzung!$B$2:$I$51,AE$351+1,0)&amp;" "&amp;$C399),
IF($D399="Mindestens",
           IF(COUNTIF(Dienstplan!AD$6:AD$55,$C399)&gt;=VLOOKUP($C399,Besetzung!$B$2:$I$51,AE$351+1,0),"","&lt;"&amp;VLOOKUP($C399,Besetzung!$B$2:$I$51,AE$351+1,0)&amp;" "&amp;$C399),
IF($D399="Höchstens",
           IF(COUNTIF(Dienstplan!AD$6:AD$55,$C399)&lt;=VLOOKUP($C399,Besetzung!$B$2:$I$51,AE$351+1,0),"","&gt;"&amp;VLOOKUP($C399,Besetzung!$B$2:$I$51,AE$351+1,0)&amp;" "&amp;$C399),
"sonst")))))</f>
        <v/>
      </c>
      <c r="AF399" s="37" t="str">
        <f>IF($C399="","",
IF(AF$352&lt;&gt;"",IF($D399="Genau",
           IF(COUNTIF(Dienstplan!AE$6:AE$55,$C399)=VLOOKUP($C399,Besetzung!$B$2:$I$51,$F$24,0),"","&lt;&gt;"&amp;VLOOKUP($C399,Besetzung!$B$2:$I$51,$F$24,0)&amp;" "&amp;$C399),
IF($D399="Mindestens",
           IF(COUNTIF(Dienstplan!AE$6:AE$55,$C399)&gt;=VLOOKUP($C399,Besetzung!$B$2:$I$51,$F$24,0),"","&lt;"&amp;VLOOKUP($C399,Besetzung!$B$2:$I$51,$F$24,0)&amp;" "&amp;$C399),
IF($D399="Höchstens",
           IF(COUNTIF(Dienstplan!AE$6:AE$55,$C399)&lt;=VLOOKUP($C399,Besetzung!$B$2:$I$51,$F$24,0),"","&gt;"&amp;VLOOKUP($C399,Besetzung!$B$2:$I$51,$F$24,0)&amp;" "&amp;$C399),
"sonst"))),
IF($D399="Genau",
           IF(COUNTIF(Dienstplan!AE$6:AE$55,$C399)=VLOOKUP($C399,Besetzung!$B$2:$I$51,AF$351+1,0),"","&lt;&gt;"&amp;VLOOKUP($C399,Besetzung!$B$2:$I$51,AF$351+1,0)&amp;" "&amp;$C399),
IF($D399="Mindestens",
           IF(COUNTIF(Dienstplan!AE$6:AE$55,$C399)&gt;=VLOOKUP($C399,Besetzung!$B$2:$I$51,AF$351+1,0),"","&lt;"&amp;VLOOKUP($C399,Besetzung!$B$2:$I$51,AF$351+1,0)&amp;" "&amp;$C399),
IF($D399="Höchstens",
           IF(COUNTIF(Dienstplan!AE$6:AE$55,$C399)&lt;=VLOOKUP($C399,Besetzung!$B$2:$I$51,AF$351+1,0),"","&gt;"&amp;VLOOKUP($C399,Besetzung!$B$2:$I$51,AF$351+1,0)&amp;" "&amp;$C399),
"sonst")))))</f>
        <v/>
      </c>
      <c r="AG399" s="37" t="str">
        <f>IF($C399="","",
IF(AG$352&lt;&gt;"",IF($D399="Genau",
           IF(COUNTIF(Dienstplan!AF$6:AF$55,$C399)=VLOOKUP($C399,Besetzung!$B$2:$I$51,$F$24,0),"","&lt;&gt;"&amp;VLOOKUP($C399,Besetzung!$B$2:$I$51,$F$24,0)&amp;" "&amp;$C399),
IF($D399="Mindestens",
           IF(COUNTIF(Dienstplan!AF$6:AF$55,$C399)&gt;=VLOOKUP($C399,Besetzung!$B$2:$I$51,$F$24,0),"","&lt;"&amp;VLOOKUP($C399,Besetzung!$B$2:$I$51,$F$24,0)&amp;" "&amp;$C399),
IF($D399="Höchstens",
           IF(COUNTIF(Dienstplan!AF$6:AF$55,$C399)&lt;=VLOOKUP($C399,Besetzung!$B$2:$I$51,$F$24,0),"","&gt;"&amp;VLOOKUP($C399,Besetzung!$B$2:$I$51,$F$24,0)&amp;" "&amp;$C399),
"sonst"))),
IF($D399="Genau",
           IF(COUNTIF(Dienstplan!AF$6:AF$55,$C399)=VLOOKUP($C399,Besetzung!$B$2:$I$51,AG$351+1,0),"","&lt;&gt;"&amp;VLOOKUP($C399,Besetzung!$B$2:$I$51,AG$351+1,0)&amp;" "&amp;$C399),
IF($D399="Mindestens",
           IF(COUNTIF(Dienstplan!AF$6:AF$55,$C399)&gt;=VLOOKUP($C399,Besetzung!$B$2:$I$51,AG$351+1,0),"","&lt;"&amp;VLOOKUP($C399,Besetzung!$B$2:$I$51,AG$351+1,0)&amp;" "&amp;$C399),
IF($D399="Höchstens",
           IF(COUNTIF(Dienstplan!AF$6:AF$55,$C399)&lt;=VLOOKUP($C399,Besetzung!$B$2:$I$51,AG$351+1,0),"","&gt;"&amp;VLOOKUP($C399,Besetzung!$B$2:$I$51,AG$351+1,0)&amp;" "&amp;$C399),
"sonst")))))</f>
        <v/>
      </c>
      <c r="AH399" s="37" t="str">
        <f>IF($C399="","",
IF(AH$352&lt;&gt;"",IF($D399="Genau",
           IF(COUNTIF(Dienstplan!AG$6:AG$55,$C399)=VLOOKUP($C399,Besetzung!$B$2:$I$51,$F$24,0),"","&lt;&gt;"&amp;VLOOKUP($C399,Besetzung!$B$2:$I$51,$F$24,0)&amp;" "&amp;$C399),
IF($D399="Mindestens",
           IF(COUNTIF(Dienstplan!AG$6:AG$55,$C399)&gt;=VLOOKUP($C399,Besetzung!$B$2:$I$51,$F$24,0),"","&lt;"&amp;VLOOKUP($C399,Besetzung!$B$2:$I$51,$F$24,0)&amp;" "&amp;$C399),
IF($D399="Höchstens",
           IF(COUNTIF(Dienstplan!AG$6:AG$55,$C399)&lt;=VLOOKUP($C399,Besetzung!$B$2:$I$51,$F$24,0),"","&gt;"&amp;VLOOKUP($C399,Besetzung!$B$2:$I$51,$F$24,0)&amp;" "&amp;$C399),
"sonst"))),
IF($D399="Genau",
           IF(COUNTIF(Dienstplan!AG$6:AG$55,$C399)=VLOOKUP($C399,Besetzung!$B$2:$I$51,AH$351+1,0),"","&lt;&gt;"&amp;VLOOKUP($C399,Besetzung!$B$2:$I$51,AH$351+1,0)&amp;" "&amp;$C399),
IF($D399="Mindestens",
           IF(COUNTIF(Dienstplan!AG$6:AG$55,$C399)&gt;=VLOOKUP($C399,Besetzung!$B$2:$I$51,AH$351+1,0),"","&lt;"&amp;VLOOKUP($C399,Besetzung!$B$2:$I$51,AH$351+1,0)&amp;" "&amp;$C399),
IF($D399="Höchstens",
           IF(COUNTIF(Dienstplan!AG$6:AG$55,$C399)&lt;=VLOOKUP($C399,Besetzung!$B$2:$I$51,AH$351+1,0),"","&gt;"&amp;VLOOKUP($C399,Besetzung!$B$2:$I$51,AH$351+1,0)&amp;" "&amp;$C399),
"sonst")))))</f>
        <v/>
      </c>
      <c r="AI399" s="37" t="str">
        <f>IF($C399="","",
IF(AI$352&lt;&gt;"",IF($D399="Genau",
           IF(COUNTIF(Dienstplan!AH$6:AH$55,$C399)=VLOOKUP($C399,Besetzung!$B$2:$I$51,$F$24,0),"","&lt;&gt;"&amp;VLOOKUP($C399,Besetzung!$B$2:$I$51,$F$24,0)&amp;" "&amp;$C399),
IF($D399="Mindestens",
           IF(COUNTIF(Dienstplan!AH$6:AH$55,$C399)&gt;=VLOOKUP($C399,Besetzung!$B$2:$I$51,$F$24,0),"","&lt;"&amp;VLOOKUP($C399,Besetzung!$B$2:$I$51,$F$24,0)&amp;" "&amp;$C399),
IF($D399="Höchstens",
           IF(COUNTIF(Dienstplan!AH$6:AH$55,$C399)&lt;=VLOOKUP($C399,Besetzung!$B$2:$I$51,$F$24,0),"","&gt;"&amp;VLOOKUP($C399,Besetzung!$B$2:$I$51,$F$24,0)&amp;" "&amp;$C399),
"sonst"))),
IF($D399="Genau",
           IF(COUNTIF(Dienstplan!AH$6:AH$55,$C399)=VLOOKUP($C399,Besetzung!$B$2:$I$51,AI$351+1,0),"","&lt;&gt;"&amp;VLOOKUP($C399,Besetzung!$B$2:$I$51,AI$351+1,0)&amp;" "&amp;$C399),
IF($D399="Mindestens",
           IF(COUNTIF(Dienstplan!AH$6:AH$55,$C399)&gt;=VLOOKUP($C399,Besetzung!$B$2:$I$51,AI$351+1,0),"","&lt;"&amp;VLOOKUP($C399,Besetzung!$B$2:$I$51,AI$351+1,0)&amp;" "&amp;$C399),
IF($D399="Höchstens",
           IF(COUNTIF(Dienstplan!AH$6:AH$55,$C399)&lt;=VLOOKUP($C399,Besetzung!$B$2:$I$51,AI$351+1,0),"","&gt;"&amp;VLOOKUP($C399,Besetzung!$B$2:$I$51,AI$351+1,0)&amp;" "&amp;$C399),
"sonst")))))</f>
        <v/>
      </c>
      <c r="AJ399" s="37" t="str">
        <f>IF($C399="","",
IF(AJ$352&lt;&gt;"",IF($D399="Genau",
           IF(COUNTIF(Dienstplan!AI$6:AI$55,$C399)=VLOOKUP($C399,Besetzung!$B$2:$I$51,$F$24,0),"","&lt;&gt;"&amp;VLOOKUP($C399,Besetzung!$B$2:$I$51,$F$24,0)&amp;" "&amp;$C399),
IF($D399="Mindestens",
           IF(COUNTIF(Dienstplan!AI$6:AI$55,$C399)&gt;=VLOOKUP($C399,Besetzung!$B$2:$I$51,$F$24,0),"","&lt;"&amp;VLOOKUP($C399,Besetzung!$B$2:$I$51,$F$24,0)&amp;" "&amp;$C399),
IF($D399="Höchstens",
           IF(COUNTIF(Dienstplan!AI$6:AI$55,$C399)&lt;=VLOOKUP($C399,Besetzung!$B$2:$I$51,$F$24,0),"","&gt;"&amp;VLOOKUP($C399,Besetzung!$B$2:$I$51,$F$24,0)&amp;" "&amp;$C399),
"sonst"))),
IF($D399="Genau",
           IF(COUNTIF(Dienstplan!AI$6:AI$55,$C399)=VLOOKUP($C399,Besetzung!$B$2:$I$51,AJ$351+1,0),"","&lt;&gt;"&amp;VLOOKUP($C399,Besetzung!$B$2:$I$51,AJ$351+1,0)&amp;" "&amp;$C399),
IF($D399="Mindestens",
           IF(COUNTIF(Dienstplan!AI$6:AI$55,$C399)&gt;=VLOOKUP($C399,Besetzung!$B$2:$I$51,AJ$351+1,0),"","&lt;"&amp;VLOOKUP($C399,Besetzung!$B$2:$I$51,AJ$351+1,0)&amp;" "&amp;$C399),
IF($D399="Höchstens",
           IF(COUNTIF(Dienstplan!AI$6:AI$55,$C399)&lt;=VLOOKUP($C399,Besetzung!$B$2:$I$51,AJ$351+1,0),"","&gt;"&amp;VLOOKUP($C399,Besetzung!$B$2:$I$51,AJ$351+1,0)&amp;" "&amp;$C399),
"sonst")))))</f>
        <v/>
      </c>
      <c r="AK399" s="32" t="str">
        <f>IF($C399="","",
IF(AK$352&lt;&gt;"",IF($D399="Genau",
           IF(COUNTIF(Dienstplan!AJ$6:AJ$55,$C399)=VLOOKUP($C399,Besetzung!$B$2:$I$51,$F$24,0),"","&lt;&gt;"&amp;VLOOKUP($C399,Besetzung!$B$2:$I$51,$F$24,0)&amp;" "&amp;$C399),
IF($D399="Mindestens",
           IF(COUNTIF(Dienstplan!AJ$6:AJ$55,$C399)&gt;=VLOOKUP($C399,Besetzung!$B$2:$I$51,$F$24,0),"","&lt;"&amp;VLOOKUP($C399,Besetzung!$B$2:$I$51,$F$24,0)&amp;" "&amp;$C399),
IF($D399="Höchstens",
           IF(COUNTIF(Dienstplan!AJ$6:AJ$55,$C399)&lt;=VLOOKUP($C399,Besetzung!$B$2:$I$51,$F$24,0),"","&gt;"&amp;VLOOKUP($C399,Besetzung!$B$2:$I$51,$F$24,0)&amp;" "&amp;$C399),
"sonst"))),
IF($D399="Genau",
           IF(COUNTIF(Dienstplan!AJ$6:AJ$55,$C399)=VLOOKUP($C399,Besetzung!$B$2:$I$51,AK$351+1,0),"","&lt;&gt;"&amp;VLOOKUP($C399,Besetzung!$B$2:$I$51,AK$351+1,0)&amp;" "&amp;$C399),
IF($D399="Mindestens",
           IF(COUNTIF(Dienstplan!AJ$6:AJ$55,$C399)&gt;=VLOOKUP($C399,Besetzung!$B$2:$I$51,AK$351+1,0),"","&lt;"&amp;VLOOKUP($C399,Besetzung!$B$2:$I$51,AK$351+1,0)&amp;" "&amp;$C399),
IF($D399="Höchstens",
           IF(COUNTIF(Dienstplan!AJ$6:AJ$55,$C399)&lt;=VLOOKUP($C399,Besetzung!$B$2:$I$51,AK$351+1,0),"","&gt;"&amp;VLOOKUP($C399,Besetzung!$B$2:$I$51,AK$351+1,0)&amp;" "&amp;$C399),
"sonst")))))</f>
        <v/>
      </c>
    </row>
    <row r="400" spans="1:37" x14ac:dyDescent="0.25">
      <c r="A400" s="82" t="str">
        <f>IF(Feiertage!D250&lt;&gt;"",Feiertage!B250,"")</f>
        <v/>
      </c>
      <c r="C400" s="31" t="str">
        <f>Besetzung!B48</f>
        <v/>
      </c>
      <c r="D400">
        <f>Besetzung!J48</f>
        <v>0</v>
      </c>
      <c r="G400" s="31" t="str">
        <f>IF($C400="","",
IF(G$352&lt;&gt;"",IF($D400="Genau",
           IF(COUNTIF(Dienstplan!F$6:F$55,$C400)=VLOOKUP($C400,Besetzung!$B$2:$I$51,$F$24,0),"","&lt;&gt;"&amp;VLOOKUP($C400,Besetzung!$B$2:$I$51,$F$24,0)&amp;" "&amp;$C400),
IF($D400="Mindestens",
           IF(COUNTIF(Dienstplan!F$6:F$55,$C400)&gt;=VLOOKUP($C400,Besetzung!$B$2:$I$51,$F$24,0),"","&lt;"&amp;VLOOKUP($C400,Besetzung!$B$2:$I$51,$F$24,0)&amp;" "&amp;$C400),
IF($D400="Höchstens",
           IF(COUNTIF(Dienstplan!F$6:F$55,$C400)&lt;=VLOOKUP($C400,Besetzung!$B$2:$I$51,$F$24,0),"","&gt;"&amp;VLOOKUP($C400,Besetzung!$B$2:$I$51,$F$24,0)&amp;" "&amp;$C400),
"sonst"))),
IF($D400="Genau",
           IF(COUNTIF(Dienstplan!F$6:F$55,$C400)=VLOOKUP($C400,Besetzung!$B$2:$I$51,G$351+1,0),"","&lt;&gt;"&amp;VLOOKUP($C400,Besetzung!$B$2:$I$51,G$351+1,0)&amp;" "&amp;$C400),
IF($D400="Mindestens",
           IF(COUNTIF(Dienstplan!F$6:F$55,$C400)&gt;=VLOOKUP($C400,Besetzung!$B$2:$I$51,G$351+1,0),"","&lt;"&amp;VLOOKUP($C400,Besetzung!$B$2:$I$51,G$351+1,0)&amp;" "&amp;$C400),
IF($D400="Höchstens",
           IF(COUNTIF(Dienstplan!F$6:F$55,$C400)&lt;=VLOOKUP($C400,Besetzung!$B$2:$I$51,G$351+1,0),"","&gt;"&amp;VLOOKUP($C400,Besetzung!$B$2:$I$51,G$351+1,0)&amp;" "&amp;$C400),
"sonst")))))</f>
        <v/>
      </c>
      <c r="H400" s="37" t="str">
        <f>IF($C400="","",
IF(H$352&lt;&gt;"",IF($D400="Genau",
           IF(COUNTIF(Dienstplan!G$6:G$55,$C400)=VLOOKUP($C400,Besetzung!$B$2:$I$51,$F$24,0),"","&lt;&gt;"&amp;VLOOKUP($C400,Besetzung!$B$2:$I$51,$F$24,0)&amp;" "&amp;$C400),
IF($D400="Mindestens",
           IF(COUNTIF(Dienstplan!G$6:G$55,$C400)&gt;=VLOOKUP($C400,Besetzung!$B$2:$I$51,$F$24,0),"","&lt;"&amp;VLOOKUP($C400,Besetzung!$B$2:$I$51,$F$24,0)&amp;" "&amp;$C400),
IF($D400="Höchstens",
           IF(COUNTIF(Dienstplan!G$6:G$55,$C400)&lt;=VLOOKUP($C400,Besetzung!$B$2:$I$51,$F$24,0),"","&gt;"&amp;VLOOKUP($C400,Besetzung!$B$2:$I$51,$F$24,0)&amp;" "&amp;$C400),
"sonst"))),
IF($D400="Genau",
           IF(COUNTIF(Dienstplan!G$6:G$55,$C400)=VLOOKUP($C400,Besetzung!$B$2:$I$51,H$351+1,0),"","&lt;&gt;"&amp;VLOOKUP($C400,Besetzung!$B$2:$I$51,H$351+1,0)&amp;" "&amp;$C400),
IF($D400="Mindestens",
           IF(COUNTIF(Dienstplan!G$6:G$55,$C400)&gt;=VLOOKUP($C400,Besetzung!$B$2:$I$51,H$351+1,0),"","&lt;"&amp;VLOOKUP($C400,Besetzung!$B$2:$I$51,H$351+1,0)&amp;" "&amp;$C400),
IF($D400="Höchstens",
           IF(COUNTIF(Dienstplan!G$6:G$55,$C400)&lt;=VLOOKUP($C400,Besetzung!$B$2:$I$51,H$351+1,0),"","&gt;"&amp;VLOOKUP($C400,Besetzung!$B$2:$I$51,H$351+1,0)&amp;" "&amp;$C400),
"sonst")))))</f>
        <v/>
      </c>
      <c r="I400" s="37" t="str">
        <f>IF($C400="","",
IF(I$352&lt;&gt;"",IF($D400="Genau",
           IF(COUNTIF(Dienstplan!H$6:H$55,$C400)=VLOOKUP($C400,Besetzung!$B$2:$I$51,$F$24,0),"","&lt;&gt;"&amp;VLOOKUP($C400,Besetzung!$B$2:$I$51,$F$24,0)&amp;" "&amp;$C400),
IF($D400="Mindestens",
           IF(COUNTIF(Dienstplan!H$6:H$55,$C400)&gt;=VLOOKUP($C400,Besetzung!$B$2:$I$51,$F$24,0),"","&lt;"&amp;VLOOKUP($C400,Besetzung!$B$2:$I$51,$F$24,0)&amp;" "&amp;$C400),
IF($D400="Höchstens",
           IF(COUNTIF(Dienstplan!H$6:H$55,$C400)&lt;=VLOOKUP($C400,Besetzung!$B$2:$I$51,$F$24,0),"","&gt;"&amp;VLOOKUP($C400,Besetzung!$B$2:$I$51,$F$24,0)&amp;" "&amp;$C400),
"sonst"))),
IF($D400="Genau",
           IF(COUNTIF(Dienstplan!H$6:H$55,$C400)=VLOOKUP($C400,Besetzung!$B$2:$I$51,I$351+1,0),"","&lt;&gt;"&amp;VLOOKUP($C400,Besetzung!$B$2:$I$51,I$351+1,0)&amp;" "&amp;$C400),
IF($D400="Mindestens",
           IF(COUNTIF(Dienstplan!H$6:H$55,$C400)&gt;=VLOOKUP($C400,Besetzung!$B$2:$I$51,I$351+1,0),"","&lt;"&amp;VLOOKUP($C400,Besetzung!$B$2:$I$51,I$351+1,0)&amp;" "&amp;$C400),
IF($D400="Höchstens",
           IF(COUNTIF(Dienstplan!H$6:H$55,$C400)&lt;=VLOOKUP($C400,Besetzung!$B$2:$I$51,I$351+1,0),"","&gt;"&amp;VLOOKUP($C400,Besetzung!$B$2:$I$51,I$351+1,0)&amp;" "&amp;$C400),
"sonst")))))</f>
        <v/>
      </c>
      <c r="J400" s="37" t="str">
        <f>IF($C400="","",
IF(J$352&lt;&gt;"",IF($D400="Genau",
           IF(COUNTIF(Dienstplan!I$6:I$55,$C400)=VLOOKUP($C400,Besetzung!$B$2:$I$51,$F$24,0),"","&lt;&gt;"&amp;VLOOKUP($C400,Besetzung!$B$2:$I$51,$F$24,0)&amp;" "&amp;$C400),
IF($D400="Mindestens",
           IF(COUNTIF(Dienstplan!I$6:I$55,$C400)&gt;=VLOOKUP($C400,Besetzung!$B$2:$I$51,$F$24,0),"","&lt;"&amp;VLOOKUP($C400,Besetzung!$B$2:$I$51,$F$24,0)&amp;" "&amp;$C400),
IF($D400="Höchstens",
           IF(COUNTIF(Dienstplan!I$6:I$55,$C400)&lt;=VLOOKUP($C400,Besetzung!$B$2:$I$51,$F$24,0),"","&gt;"&amp;VLOOKUP($C400,Besetzung!$B$2:$I$51,$F$24,0)&amp;" "&amp;$C400),
"sonst"))),
IF($D400="Genau",
           IF(COUNTIF(Dienstplan!I$6:I$55,$C400)=VLOOKUP($C400,Besetzung!$B$2:$I$51,J$351+1,0),"","&lt;&gt;"&amp;VLOOKUP($C400,Besetzung!$B$2:$I$51,J$351+1,0)&amp;" "&amp;$C400),
IF($D400="Mindestens",
           IF(COUNTIF(Dienstplan!I$6:I$55,$C400)&gt;=VLOOKUP($C400,Besetzung!$B$2:$I$51,J$351+1,0),"","&lt;"&amp;VLOOKUP($C400,Besetzung!$B$2:$I$51,J$351+1,0)&amp;" "&amp;$C400),
IF($D400="Höchstens",
           IF(COUNTIF(Dienstplan!I$6:I$55,$C400)&lt;=VLOOKUP($C400,Besetzung!$B$2:$I$51,J$351+1,0),"","&gt;"&amp;VLOOKUP($C400,Besetzung!$B$2:$I$51,J$351+1,0)&amp;" "&amp;$C400),
"sonst")))))</f>
        <v/>
      </c>
      <c r="K400" s="37" t="str">
        <f>IF($C400="","",
IF(K$352&lt;&gt;"",IF($D400="Genau",
           IF(COUNTIF(Dienstplan!J$6:J$55,$C400)=VLOOKUP($C400,Besetzung!$B$2:$I$51,$F$24,0),"","&lt;&gt;"&amp;VLOOKUP($C400,Besetzung!$B$2:$I$51,$F$24,0)&amp;" "&amp;$C400),
IF($D400="Mindestens",
           IF(COUNTIF(Dienstplan!J$6:J$55,$C400)&gt;=VLOOKUP($C400,Besetzung!$B$2:$I$51,$F$24,0),"","&lt;"&amp;VLOOKUP($C400,Besetzung!$B$2:$I$51,$F$24,0)&amp;" "&amp;$C400),
IF($D400="Höchstens",
           IF(COUNTIF(Dienstplan!J$6:J$55,$C400)&lt;=VLOOKUP($C400,Besetzung!$B$2:$I$51,$F$24,0),"","&gt;"&amp;VLOOKUP($C400,Besetzung!$B$2:$I$51,$F$24,0)&amp;" "&amp;$C400),
"sonst"))),
IF($D400="Genau",
           IF(COUNTIF(Dienstplan!J$6:J$55,$C400)=VLOOKUP($C400,Besetzung!$B$2:$I$51,K$351+1,0),"","&lt;&gt;"&amp;VLOOKUP($C400,Besetzung!$B$2:$I$51,K$351+1,0)&amp;" "&amp;$C400),
IF($D400="Mindestens",
           IF(COUNTIF(Dienstplan!J$6:J$55,$C400)&gt;=VLOOKUP($C400,Besetzung!$B$2:$I$51,K$351+1,0),"","&lt;"&amp;VLOOKUP($C400,Besetzung!$B$2:$I$51,K$351+1,0)&amp;" "&amp;$C400),
IF($D400="Höchstens",
           IF(COUNTIF(Dienstplan!J$6:J$55,$C400)&lt;=VLOOKUP($C400,Besetzung!$B$2:$I$51,K$351+1,0),"","&gt;"&amp;VLOOKUP($C400,Besetzung!$B$2:$I$51,K$351+1,0)&amp;" "&amp;$C400),
"sonst")))))</f>
        <v/>
      </c>
      <c r="L400" s="37" t="str">
        <f>IF($C400="","",
IF(L$352&lt;&gt;"",IF($D400="Genau",
           IF(COUNTIF(Dienstplan!K$6:K$55,$C400)=VLOOKUP($C400,Besetzung!$B$2:$I$51,$F$24,0),"","&lt;&gt;"&amp;VLOOKUP($C400,Besetzung!$B$2:$I$51,$F$24,0)&amp;" "&amp;$C400),
IF($D400="Mindestens",
           IF(COUNTIF(Dienstplan!K$6:K$55,$C400)&gt;=VLOOKUP($C400,Besetzung!$B$2:$I$51,$F$24,0),"","&lt;"&amp;VLOOKUP($C400,Besetzung!$B$2:$I$51,$F$24,0)&amp;" "&amp;$C400),
IF($D400="Höchstens",
           IF(COUNTIF(Dienstplan!K$6:K$55,$C400)&lt;=VLOOKUP($C400,Besetzung!$B$2:$I$51,$F$24,0),"","&gt;"&amp;VLOOKUP($C400,Besetzung!$B$2:$I$51,$F$24,0)&amp;" "&amp;$C400),
"sonst"))),
IF($D400="Genau",
           IF(COUNTIF(Dienstplan!K$6:K$55,$C400)=VLOOKUP($C400,Besetzung!$B$2:$I$51,L$351+1,0),"","&lt;&gt;"&amp;VLOOKUP($C400,Besetzung!$B$2:$I$51,L$351+1,0)&amp;" "&amp;$C400),
IF($D400="Mindestens",
           IF(COUNTIF(Dienstplan!K$6:K$55,$C400)&gt;=VLOOKUP($C400,Besetzung!$B$2:$I$51,L$351+1,0),"","&lt;"&amp;VLOOKUP($C400,Besetzung!$B$2:$I$51,L$351+1,0)&amp;" "&amp;$C400),
IF($D400="Höchstens",
           IF(COUNTIF(Dienstplan!K$6:K$55,$C400)&lt;=VLOOKUP($C400,Besetzung!$B$2:$I$51,L$351+1,0),"","&gt;"&amp;VLOOKUP($C400,Besetzung!$B$2:$I$51,L$351+1,0)&amp;" "&amp;$C400),
"sonst")))))</f>
        <v/>
      </c>
      <c r="M400" s="37" t="str">
        <f>IF($C400="","",
IF(M$352&lt;&gt;"",IF($D400="Genau",
           IF(COUNTIF(Dienstplan!L$6:L$55,$C400)=VLOOKUP($C400,Besetzung!$B$2:$I$51,$F$24,0),"","&lt;&gt;"&amp;VLOOKUP($C400,Besetzung!$B$2:$I$51,$F$24,0)&amp;" "&amp;$C400),
IF($D400="Mindestens",
           IF(COUNTIF(Dienstplan!L$6:L$55,$C400)&gt;=VLOOKUP($C400,Besetzung!$B$2:$I$51,$F$24,0),"","&lt;"&amp;VLOOKUP($C400,Besetzung!$B$2:$I$51,$F$24,0)&amp;" "&amp;$C400),
IF($D400="Höchstens",
           IF(COUNTIF(Dienstplan!L$6:L$55,$C400)&lt;=VLOOKUP($C400,Besetzung!$B$2:$I$51,$F$24,0),"","&gt;"&amp;VLOOKUP($C400,Besetzung!$B$2:$I$51,$F$24,0)&amp;" "&amp;$C400),
"sonst"))),
IF($D400="Genau",
           IF(COUNTIF(Dienstplan!L$6:L$55,$C400)=VLOOKUP($C400,Besetzung!$B$2:$I$51,M$351+1,0),"","&lt;&gt;"&amp;VLOOKUP($C400,Besetzung!$B$2:$I$51,M$351+1,0)&amp;" "&amp;$C400),
IF($D400="Mindestens",
           IF(COUNTIF(Dienstplan!L$6:L$55,$C400)&gt;=VLOOKUP($C400,Besetzung!$B$2:$I$51,M$351+1,0),"","&lt;"&amp;VLOOKUP($C400,Besetzung!$B$2:$I$51,M$351+1,0)&amp;" "&amp;$C400),
IF($D400="Höchstens",
           IF(COUNTIF(Dienstplan!L$6:L$55,$C400)&lt;=VLOOKUP($C400,Besetzung!$B$2:$I$51,M$351+1,0),"","&gt;"&amp;VLOOKUP($C400,Besetzung!$B$2:$I$51,M$351+1,0)&amp;" "&amp;$C400),
"sonst")))))</f>
        <v/>
      </c>
      <c r="N400" s="37" t="str">
        <f>IF($C400="","",
IF(N$352&lt;&gt;"",IF($D400="Genau",
           IF(COUNTIF(Dienstplan!M$6:M$55,$C400)=VLOOKUP($C400,Besetzung!$B$2:$I$51,$F$24,0),"","&lt;&gt;"&amp;VLOOKUP($C400,Besetzung!$B$2:$I$51,$F$24,0)&amp;" "&amp;$C400),
IF($D400="Mindestens",
           IF(COUNTIF(Dienstplan!M$6:M$55,$C400)&gt;=VLOOKUP($C400,Besetzung!$B$2:$I$51,$F$24,0),"","&lt;"&amp;VLOOKUP($C400,Besetzung!$B$2:$I$51,$F$24,0)&amp;" "&amp;$C400),
IF($D400="Höchstens",
           IF(COUNTIF(Dienstplan!M$6:M$55,$C400)&lt;=VLOOKUP($C400,Besetzung!$B$2:$I$51,$F$24,0),"","&gt;"&amp;VLOOKUP($C400,Besetzung!$B$2:$I$51,$F$24,0)&amp;" "&amp;$C400),
"sonst"))),
IF($D400="Genau",
           IF(COUNTIF(Dienstplan!M$6:M$55,$C400)=VLOOKUP($C400,Besetzung!$B$2:$I$51,N$351+1,0),"","&lt;&gt;"&amp;VLOOKUP($C400,Besetzung!$B$2:$I$51,N$351+1,0)&amp;" "&amp;$C400),
IF($D400="Mindestens",
           IF(COUNTIF(Dienstplan!M$6:M$55,$C400)&gt;=VLOOKUP($C400,Besetzung!$B$2:$I$51,N$351+1,0),"","&lt;"&amp;VLOOKUP($C400,Besetzung!$B$2:$I$51,N$351+1,0)&amp;" "&amp;$C400),
IF($D400="Höchstens",
           IF(COUNTIF(Dienstplan!M$6:M$55,$C400)&lt;=VLOOKUP($C400,Besetzung!$B$2:$I$51,N$351+1,0),"","&gt;"&amp;VLOOKUP($C400,Besetzung!$B$2:$I$51,N$351+1,0)&amp;" "&amp;$C400),
"sonst")))))</f>
        <v/>
      </c>
      <c r="O400" s="37" t="str">
        <f>IF($C400="","",
IF(O$352&lt;&gt;"",IF($D400="Genau",
           IF(COUNTIF(Dienstplan!N$6:N$55,$C400)=VLOOKUP($C400,Besetzung!$B$2:$I$51,$F$24,0),"","&lt;&gt;"&amp;VLOOKUP($C400,Besetzung!$B$2:$I$51,$F$24,0)&amp;" "&amp;$C400),
IF($D400="Mindestens",
           IF(COUNTIF(Dienstplan!N$6:N$55,$C400)&gt;=VLOOKUP($C400,Besetzung!$B$2:$I$51,$F$24,0),"","&lt;"&amp;VLOOKUP($C400,Besetzung!$B$2:$I$51,$F$24,0)&amp;" "&amp;$C400),
IF($D400="Höchstens",
           IF(COUNTIF(Dienstplan!N$6:N$55,$C400)&lt;=VLOOKUP($C400,Besetzung!$B$2:$I$51,$F$24,0),"","&gt;"&amp;VLOOKUP($C400,Besetzung!$B$2:$I$51,$F$24,0)&amp;" "&amp;$C400),
"sonst"))),
IF($D400="Genau",
           IF(COUNTIF(Dienstplan!N$6:N$55,$C400)=VLOOKUP($C400,Besetzung!$B$2:$I$51,O$351+1,0),"","&lt;&gt;"&amp;VLOOKUP($C400,Besetzung!$B$2:$I$51,O$351+1,0)&amp;" "&amp;$C400),
IF($D400="Mindestens",
           IF(COUNTIF(Dienstplan!N$6:N$55,$C400)&gt;=VLOOKUP($C400,Besetzung!$B$2:$I$51,O$351+1,0),"","&lt;"&amp;VLOOKUP($C400,Besetzung!$B$2:$I$51,O$351+1,0)&amp;" "&amp;$C400),
IF($D400="Höchstens",
           IF(COUNTIF(Dienstplan!N$6:N$55,$C400)&lt;=VLOOKUP($C400,Besetzung!$B$2:$I$51,O$351+1,0),"","&gt;"&amp;VLOOKUP($C400,Besetzung!$B$2:$I$51,O$351+1,0)&amp;" "&amp;$C400),
"sonst")))))</f>
        <v/>
      </c>
      <c r="P400" s="37" t="str">
        <f>IF($C400="","",
IF(P$352&lt;&gt;"",IF($D400="Genau",
           IF(COUNTIF(Dienstplan!O$6:O$55,$C400)=VLOOKUP($C400,Besetzung!$B$2:$I$51,$F$24,0),"","&lt;&gt;"&amp;VLOOKUP($C400,Besetzung!$B$2:$I$51,$F$24,0)&amp;" "&amp;$C400),
IF($D400="Mindestens",
           IF(COUNTIF(Dienstplan!O$6:O$55,$C400)&gt;=VLOOKUP($C400,Besetzung!$B$2:$I$51,$F$24,0),"","&lt;"&amp;VLOOKUP($C400,Besetzung!$B$2:$I$51,$F$24,0)&amp;" "&amp;$C400),
IF($D400="Höchstens",
           IF(COUNTIF(Dienstplan!O$6:O$55,$C400)&lt;=VLOOKUP($C400,Besetzung!$B$2:$I$51,$F$24,0),"","&gt;"&amp;VLOOKUP($C400,Besetzung!$B$2:$I$51,$F$24,0)&amp;" "&amp;$C400),
"sonst"))),
IF($D400="Genau",
           IF(COUNTIF(Dienstplan!O$6:O$55,$C400)=VLOOKUP($C400,Besetzung!$B$2:$I$51,P$351+1,0),"","&lt;&gt;"&amp;VLOOKUP($C400,Besetzung!$B$2:$I$51,P$351+1,0)&amp;" "&amp;$C400),
IF($D400="Mindestens",
           IF(COUNTIF(Dienstplan!O$6:O$55,$C400)&gt;=VLOOKUP($C400,Besetzung!$B$2:$I$51,P$351+1,0),"","&lt;"&amp;VLOOKUP($C400,Besetzung!$B$2:$I$51,P$351+1,0)&amp;" "&amp;$C400),
IF($D400="Höchstens",
           IF(COUNTIF(Dienstplan!O$6:O$55,$C400)&lt;=VLOOKUP($C400,Besetzung!$B$2:$I$51,P$351+1,0),"","&gt;"&amp;VLOOKUP($C400,Besetzung!$B$2:$I$51,P$351+1,0)&amp;" "&amp;$C400),
"sonst")))))</f>
        <v/>
      </c>
      <c r="Q400" s="37" t="str">
        <f>IF($C400="","",
IF(Q$352&lt;&gt;"",IF($D400="Genau",
           IF(COUNTIF(Dienstplan!P$6:P$55,$C400)=VLOOKUP($C400,Besetzung!$B$2:$I$51,$F$24,0),"","&lt;&gt;"&amp;VLOOKUP($C400,Besetzung!$B$2:$I$51,$F$24,0)&amp;" "&amp;$C400),
IF($D400="Mindestens",
           IF(COUNTIF(Dienstplan!P$6:P$55,$C400)&gt;=VLOOKUP($C400,Besetzung!$B$2:$I$51,$F$24,0),"","&lt;"&amp;VLOOKUP($C400,Besetzung!$B$2:$I$51,$F$24,0)&amp;" "&amp;$C400),
IF($D400="Höchstens",
           IF(COUNTIF(Dienstplan!P$6:P$55,$C400)&lt;=VLOOKUP($C400,Besetzung!$B$2:$I$51,$F$24,0),"","&gt;"&amp;VLOOKUP($C400,Besetzung!$B$2:$I$51,$F$24,0)&amp;" "&amp;$C400),
"sonst"))),
IF($D400="Genau",
           IF(COUNTIF(Dienstplan!P$6:P$55,$C400)=VLOOKUP($C400,Besetzung!$B$2:$I$51,Q$351+1,0),"","&lt;&gt;"&amp;VLOOKUP($C400,Besetzung!$B$2:$I$51,Q$351+1,0)&amp;" "&amp;$C400),
IF($D400="Mindestens",
           IF(COUNTIF(Dienstplan!P$6:P$55,$C400)&gt;=VLOOKUP($C400,Besetzung!$B$2:$I$51,Q$351+1,0),"","&lt;"&amp;VLOOKUP($C400,Besetzung!$B$2:$I$51,Q$351+1,0)&amp;" "&amp;$C400),
IF($D400="Höchstens",
           IF(COUNTIF(Dienstplan!P$6:P$55,$C400)&lt;=VLOOKUP($C400,Besetzung!$B$2:$I$51,Q$351+1,0),"","&gt;"&amp;VLOOKUP($C400,Besetzung!$B$2:$I$51,Q$351+1,0)&amp;" "&amp;$C400),
"sonst")))))</f>
        <v/>
      </c>
      <c r="R400" s="37" t="str">
        <f>IF($C400="","",
IF(R$352&lt;&gt;"",IF($D400="Genau",
           IF(COUNTIF(Dienstplan!Q$6:Q$55,$C400)=VLOOKUP($C400,Besetzung!$B$2:$I$51,$F$24,0),"","&lt;&gt;"&amp;VLOOKUP($C400,Besetzung!$B$2:$I$51,$F$24,0)&amp;" "&amp;$C400),
IF($D400="Mindestens",
           IF(COUNTIF(Dienstplan!Q$6:Q$55,$C400)&gt;=VLOOKUP($C400,Besetzung!$B$2:$I$51,$F$24,0),"","&lt;"&amp;VLOOKUP($C400,Besetzung!$B$2:$I$51,$F$24,0)&amp;" "&amp;$C400),
IF($D400="Höchstens",
           IF(COUNTIF(Dienstplan!Q$6:Q$55,$C400)&lt;=VLOOKUP($C400,Besetzung!$B$2:$I$51,$F$24,0),"","&gt;"&amp;VLOOKUP($C400,Besetzung!$B$2:$I$51,$F$24,0)&amp;" "&amp;$C400),
"sonst"))),
IF($D400="Genau",
           IF(COUNTIF(Dienstplan!Q$6:Q$55,$C400)=VLOOKUP($C400,Besetzung!$B$2:$I$51,R$351+1,0),"","&lt;&gt;"&amp;VLOOKUP($C400,Besetzung!$B$2:$I$51,R$351+1,0)&amp;" "&amp;$C400),
IF($D400="Mindestens",
           IF(COUNTIF(Dienstplan!Q$6:Q$55,$C400)&gt;=VLOOKUP($C400,Besetzung!$B$2:$I$51,R$351+1,0),"","&lt;"&amp;VLOOKUP($C400,Besetzung!$B$2:$I$51,R$351+1,0)&amp;" "&amp;$C400),
IF($D400="Höchstens",
           IF(COUNTIF(Dienstplan!Q$6:Q$55,$C400)&lt;=VLOOKUP($C400,Besetzung!$B$2:$I$51,R$351+1,0),"","&gt;"&amp;VLOOKUP($C400,Besetzung!$B$2:$I$51,R$351+1,0)&amp;" "&amp;$C400),
"sonst")))))</f>
        <v/>
      </c>
      <c r="S400" s="37" t="str">
        <f>IF($C400="","",
IF(S$352&lt;&gt;"",IF($D400="Genau",
           IF(COUNTIF(Dienstplan!R$6:R$55,$C400)=VLOOKUP($C400,Besetzung!$B$2:$I$51,$F$24,0),"","&lt;&gt;"&amp;VLOOKUP($C400,Besetzung!$B$2:$I$51,$F$24,0)&amp;" "&amp;$C400),
IF($D400="Mindestens",
           IF(COUNTIF(Dienstplan!R$6:R$55,$C400)&gt;=VLOOKUP($C400,Besetzung!$B$2:$I$51,$F$24,0),"","&lt;"&amp;VLOOKUP($C400,Besetzung!$B$2:$I$51,$F$24,0)&amp;" "&amp;$C400),
IF($D400="Höchstens",
           IF(COUNTIF(Dienstplan!R$6:R$55,$C400)&lt;=VLOOKUP($C400,Besetzung!$B$2:$I$51,$F$24,0),"","&gt;"&amp;VLOOKUP($C400,Besetzung!$B$2:$I$51,$F$24,0)&amp;" "&amp;$C400),
"sonst"))),
IF($D400="Genau",
           IF(COUNTIF(Dienstplan!R$6:R$55,$C400)=VLOOKUP($C400,Besetzung!$B$2:$I$51,S$351+1,0),"","&lt;&gt;"&amp;VLOOKUP($C400,Besetzung!$B$2:$I$51,S$351+1,0)&amp;" "&amp;$C400),
IF($D400="Mindestens",
           IF(COUNTIF(Dienstplan!R$6:R$55,$C400)&gt;=VLOOKUP($C400,Besetzung!$B$2:$I$51,S$351+1,0),"","&lt;"&amp;VLOOKUP($C400,Besetzung!$B$2:$I$51,S$351+1,0)&amp;" "&amp;$C400),
IF($D400="Höchstens",
           IF(COUNTIF(Dienstplan!R$6:R$55,$C400)&lt;=VLOOKUP($C400,Besetzung!$B$2:$I$51,S$351+1,0),"","&gt;"&amp;VLOOKUP($C400,Besetzung!$B$2:$I$51,S$351+1,0)&amp;" "&amp;$C400),
"sonst")))))</f>
        <v/>
      </c>
      <c r="T400" s="37" t="str">
        <f>IF($C400="","",
IF(T$352&lt;&gt;"",IF($D400="Genau",
           IF(COUNTIF(Dienstplan!S$6:S$55,$C400)=VLOOKUP($C400,Besetzung!$B$2:$I$51,$F$24,0),"","&lt;&gt;"&amp;VLOOKUP($C400,Besetzung!$B$2:$I$51,$F$24,0)&amp;" "&amp;$C400),
IF($D400="Mindestens",
           IF(COUNTIF(Dienstplan!S$6:S$55,$C400)&gt;=VLOOKUP($C400,Besetzung!$B$2:$I$51,$F$24,0),"","&lt;"&amp;VLOOKUP($C400,Besetzung!$B$2:$I$51,$F$24,0)&amp;" "&amp;$C400),
IF($D400="Höchstens",
           IF(COUNTIF(Dienstplan!S$6:S$55,$C400)&lt;=VLOOKUP($C400,Besetzung!$B$2:$I$51,$F$24,0),"","&gt;"&amp;VLOOKUP($C400,Besetzung!$B$2:$I$51,$F$24,0)&amp;" "&amp;$C400),
"sonst"))),
IF($D400="Genau",
           IF(COUNTIF(Dienstplan!S$6:S$55,$C400)=VLOOKUP($C400,Besetzung!$B$2:$I$51,T$351+1,0),"","&lt;&gt;"&amp;VLOOKUP($C400,Besetzung!$B$2:$I$51,T$351+1,0)&amp;" "&amp;$C400),
IF($D400="Mindestens",
           IF(COUNTIF(Dienstplan!S$6:S$55,$C400)&gt;=VLOOKUP($C400,Besetzung!$B$2:$I$51,T$351+1,0),"","&lt;"&amp;VLOOKUP($C400,Besetzung!$B$2:$I$51,T$351+1,0)&amp;" "&amp;$C400),
IF($D400="Höchstens",
           IF(COUNTIF(Dienstplan!S$6:S$55,$C400)&lt;=VLOOKUP($C400,Besetzung!$B$2:$I$51,T$351+1,0),"","&gt;"&amp;VLOOKUP($C400,Besetzung!$B$2:$I$51,T$351+1,0)&amp;" "&amp;$C400),
"sonst")))))</f>
        <v/>
      </c>
      <c r="U400" s="37" t="str">
        <f>IF($C400="","",
IF(U$352&lt;&gt;"",IF($D400="Genau",
           IF(COUNTIF(Dienstplan!T$6:T$55,$C400)=VLOOKUP($C400,Besetzung!$B$2:$I$51,$F$24,0),"","&lt;&gt;"&amp;VLOOKUP($C400,Besetzung!$B$2:$I$51,$F$24,0)&amp;" "&amp;$C400),
IF($D400="Mindestens",
           IF(COUNTIF(Dienstplan!T$6:T$55,$C400)&gt;=VLOOKUP($C400,Besetzung!$B$2:$I$51,$F$24,0),"","&lt;"&amp;VLOOKUP($C400,Besetzung!$B$2:$I$51,$F$24,0)&amp;" "&amp;$C400),
IF($D400="Höchstens",
           IF(COUNTIF(Dienstplan!T$6:T$55,$C400)&lt;=VLOOKUP($C400,Besetzung!$B$2:$I$51,$F$24,0),"","&gt;"&amp;VLOOKUP($C400,Besetzung!$B$2:$I$51,$F$24,0)&amp;" "&amp;$C400),
"sonst"))),
IF($D400="Genau",
           IF(COUNTIF(Dienstplan!T$6:T$55,$C400)=VLOOKUP($C400,Besetzung!$B$2:$I$51,U$351+1,0),"","&lt;&gt;"&amp;VLOOKUP($C400,Besetzung!$B$2:$I$51,U$351+1,0)&amp;" "&amp;$C400),
IF($D400="Mindestens",
           IF(COUNTIF(Dienstplan!T$6:T$55,$C400)&gt;=VLOOKUP($C400,Besetzung!$B$2:$I$51,U$351+1,0),"","&lt;"&amp;VLOOKUP($C400,Besetzung!$B$2:$I$51,U$351+1,0)&amp;" "&amp;$C400),
IF($D400="Höchstens",
           IF(COUNTIF(Dienstplan!T$6:T$55,$C400)&lt;=VLOOKUP($C400,Besetzung!$B$2:$I$51,U$351+1,0),"","&gt;"&amp;VLOOKUP($C400,Besetzung!$B$2:$I$51,U$351+1,0)&amp;" "&amp;$C400),
"sonst")))))</f>
        <v/>
      </c>
      <c r="V400" s="37" t="str">
        <f>IF($C400="","",
IF(V$352&lt;&gt;"",IF($D400="Genau",
           IF(COUNTIF(Dienstplan!U$6:U$55,$C400)=VLOOKUP($C400,Besetzung!$B$2:$I$51,$F$24,0),"","&lt;&gt;"&amp;VLOOKUP($C400,Besetzung!$B$2:$I$51,$F$24,0)&amp;" "&amp;$C400),
IF($D400="Mindestens",
           IF(COUNTIF(Dienstplan!U$6:U$55,$C400)&gt;=VLOOKUP($C400,Besetzung!$B$2:$I$51,$F$24,0),"","&lt;"&amp;VLOOKUP($C400,Besetzung!$B$2:$I$51,$F$24,0)&amp;" "&amp;$C400),
IF($D400="Höchstens",
           IF(COUNTIF(Dienstplan!U$6:U$55,$C400)&lt;=VLOOKUP($C400,Besetzung!$B$2:$I$51,$F$24,0),"","&gt;"&amp;VLOOKUP($C400,Besetzung!$B$2:$I$51,$F$24,0)&amp;" "&amp;$C400),
"sonst"))),
IF($D400="Genau",
           IF(COUNTIF(Dienstplan!U$6:U$55,$C400)=VLOOKUP($C400,Besetzung!$B$2:$I$51,V$351+1,0),"","&lt;&gt;"&amp;VLOOKUP($C400,Besetzung!$B$2:$I$51,V$351+1,0)&amp;" "&amp;$C400),
IF($D400="Mindestens",
           IF(COUNTIF(Dienstplan!U$6:U$55,$C400)&gt;=VLOOKUP($C400,Besetzung!$B$2:$I$51,V$351+1,0),"","&lt;"&amp;VLOOKUP($C400,Besetzung!$B$2:$I$51,V$351+1,0)&amp;" "&amp;$C400),
IF($D400="Höchstens",
           IF(COUNTIF(Dienstplan!U$6:U$55,$C400)&lt;=VLOOKUP($C400,Besetzung!$B$2:$I$51,V$351+1,0),"","&gt;"&amp;VLOOKUP($C400,Besetzung!$B$2:$I$51,V$351+1,0)&amp;" "&amp;$C400),
"sonst")))))</f>
        <v/>
      </c>
      <c r="W400" s="37" t="str">
        <f>IF($C400="","",
IF(W$352&lt;&gt;"",IF($D400="Genau",
           IF(COUNTIF(Dienstplan!V$6:V$55,$C400)=VLOOKUP($C400,Besetzung!$B$2:$I$51,$F$24,0),"","&lt;&gt;"&amp;VLOOKUP($C400,Besetzung!$B$2:$I$51,$F$24,0)&amp;" "&amp;$C400),
IF($D400="Mindestens",
           IF(COUNTIF(Dienstplan!V$6:V$55,$C400)&gt;=VLOOKUP($C400,Besetzung!$B$2:$I$51,$F$24,0),"","&lt;"&amp;VLOOKUP($C400,Besetzung!$B$2:$I$51,$F$24,0)&amp;" "&amp;$C400),
IF($D400="Höchstens",
           IF(COUNTIF(Dienstplan!V$6:V$55,$C400)&lt;=VLOOKUP($C400,Besetzung!$B$2:$I$51,$F$24,0),"","&gt;"&amp;VLOOKUP($C400,Besetzung!$B$2:$I$51,$F$24,0)&amp;" "&amp;$C400),
"sonst"))),
IF($D400="Genau",
           IF(COUNTIF(Dienstplan!V$6:V$55,$C400)=VLOOKUP($C400,Besetzung!$B$2:$I$51,W$351+1,0),"","&lt;&gt;"&amp;VLOOKUP($C400,Besetzung!$B$2:$I$51,W$351+1,0)&amp;" "&amp;$C400),
IF($D400="Mindestens",
           IF(COUNTIF(Dienstplan!V$6:V$55,$C400)&gt;=VLOOKUP($C400,Besetzung!$B$2:$I$51,W$351+1,0),"","&lt;"&amp;VLOOKUP($C400,Besetzung!$B$2:$I$51,W$351+1,0)&amp;" "&amp;$C400),
IF($D400="Höchstens",
           IF(COUNTIF(Dienstplan!V$6:V$55,$C400)&lt;=VLOOKUP($C400,Besetzung!$B$2:$I$51,W$351+1,0),"","&gt;"&amp;VLOOKUP($C400,Besetzung!$B$2:$I$51,W$351+1,0)&amp;" "&amp;$C400),
"sonst")))))</f>
        <v/>
      </c>
      <c r="X400" s="37" t="str">
        <f>IF($C400="","",
IF(X$352&lt;&gt;"",IF($D400="Genau",
           IF(COUNTIF(Dienstplan!W$6:W$55,$C400)=VLOOKUP($C400,Besetzung!$B$2:$I$51,$F$24,0),"","&lt;&gt;"&amp;VLOOKUP($C400,Besetzung!$B$2:$I$51,$F$24,0)&amp;" "&amp;$C400),
IF($D400="Mindestens",
           IF(COUNTIF(Dienstplan!W$6:W$55,$C400)&gt;=VLOOKUP($C400,Besetzung!$B$2:$I$51,$F$24,0),"","&lt;"&amp;VLOOKUP($C400,Besetzung!$B$2:$I$51,$F$24,0)&amp;" "&amp;$C400),
IF($D400="Höchstens",
           IF(COUNTIF(Dienstplan!W$6:W$55,$C400)&lt;=VLOOKUP($C400,Besetzung!$B$2:$I$51,$F$24,0),"","&gt;"&amp;VLOOKUP($C400,Besetzung!$B$2:$I$51,$F$24,0)&amp;" "&amp;$C400),
"sonst"))),
IF($D400="Genau",
           IF(COUNTIF(Dienstplan!W$6:W$55,$C400)=VLOOKUP($C400,Besetzung!$B$2:$I$51,X$351+1,0),"","&lt;&gt;"&amp;VLOOKUP($C400,Besetzung!$B$2:$I$51,X$351+1,0)&amp;" "&amp;$C400),
IF($D400="Mindestens",
           IF(COUNTIF(Dienstplan!W$6:W$55,$C400)&gt;=VLOOKUP($C400,Besetzung!$B$2:$I$51,X$351+1,0),"","&lt;"&amp;VLOOKUP($C400,Besetzung!$B$2:$I$51,X$351+1,0)&amp;" "&amp;$C400),
IF($D400="Höchstens",
           IF(COUNTIF(Dienstplan!W$6:W$55,$C400)&lt;=VLOOKUP($C400,Besetzung!$B$2:$I$51,X$351+1,0),"","&gt;"&amp;VLOOKUP($C400,Besetzung!$B$2:$I$51,X$351+1,0)&amp;" "&amp;$C400),
"sonst")))))</f>
        <v/>
      </c>
      <c r="Y400" s="37" t="str">
        <f>IF($C400="","",
IF(Y$352&lt;&gt;"",IF($D400="Genau",
           IF(COUNTIF(Dienstplan!X$6:X$55,$C400)=VLOOKUP($C400,Besetzung!$B$2:$I$51,$F$24,0),"","&lt;&gt;"&amp;VLOOKUP($C400,Besetzung!$B$2:$I$51,$F$24,0)&amp;" "&amp;$C400),
IF($D400="Mindestens",
           IF(COUNTIF(Dienstplan!X$6:X$55,$C400)&gt;=VLOOKUP($C400,Besetzung!$B$2:$I$51,$F$24,0),"","&lt;"&amp;VLOOKUP($C400,Besetzung!$B$2:$I$51,$F$24,0)&amp;" "&amp;$C400),
IF($D400="Höchstens",
           IF(COUNTIF(Dienstplan!X$6:X$55,$C400)&lt;=VLOOKUP($C400,Besetzung!$B$2:$I$51,$F$24,0),"","&gt;"&amp;VLOOKUP($C400,Besetzung!$B$2:$I$51,$F$24,0)&amp;" "&amp;$C400),
"sonst"))),
IF($D400="Genau",
           IF(COUNTIF(Dienstplan!X$6:X$55,$C400)=VLOOKUP($C400,Besetzung!$B$2:$I$51,Y$351+1,0),"","&lt;&gt;"&amp;VLOOKUP($C400,Besetzung!$B$2:$I$51,Y$351+1,0)&amp;" "&amp;$C400),
IF($D400="Mindestens",
           IF(COUNTIF(Dienstplan!X$6:X$55,$C400)&gt;=VLOOKUP($C400,Besetzung!$B$2:$I$51,Y$351+1,0),"","&lt;"&amp;VLOOKUP($C400,Besetzung!$B$2:$I$51,Y$351+1,0)&amp;" "&amp;$C400),
IF($D400="Höchstens",
           IF(COUNTIF(Dienstplan!X$6:X$55,$C400)&lt;=VLOOKUP($C400,Besetzung!$B$2:$I$51,Y$351+1,0),"","&gt;"&amp;VLOOKUP($C400,Besetzung!$B$2:$I$51,Y$351+1,0)&amp;" "&amp;$C400),
"sonst")))))</f>
        <v/>
      </c>
      <c r="Z400" s="37" t="str">
        <f>IF($C400="","",
IF(Z$352&lt;&gt;"",IF($D400="Genau",
           IF(COUNTIF(Dienstplan!Y$6:Y$55,$C400)=VLOOKUP($C400,Besetzung!$B$2:$I$51,$F$24,0),"","&lt;&gt;"&amp;VLOOKUP($C400,Besetzung!$B$2:$I$51,$F$24,0)&amp;" "&amp;$C400),
IF($D400="Mindestens",
           IF(COUNTIF(Dienstplan!Y$6:Y$55,$C400)&gt;=VLOOKUP($C400,Besetzung!$B$2:$I$51,$F$24,0),"","&lt;"&amp;VLOOKUP($C400,Besetzung!$B$2:$I$51,$F$24,0)&amp;" "&amp;$C400),
IF($D400="Höchstens",
           IF(COUNTIF(Dienstplan!Y$6:Y$55,$C400)&lt;=VLOOKUP($C400,Besetzung!$B$2:$I$51,$F$24,0),"","&gt;"&amp;VLOOKUP($C400,Besetzung!$B$2:$I$51,$F$24,0)&amp;" "&amp;$C400),
"sonst"))),
IF($D400="Genau",
           IF(COUNTIF(Dienstplan!Y$6:Y$55,$C400)=VLOOKUP($C400,Besetzung!$B$2:$I$51,Z$351+1,0),"","&lt;&gt;"&amp;VLOOKUP($C400,Besetzung!$B$2:$I$51,Z$351+1,0)&amp;" "&amp;$C400),
IF($D400="Mindestens",
           IF(COUNTIF(Dienstplan!Y$6:Y$55,$C400)&gt;=VLOOKUP($C400,Besetzung!$B$2:$I$51,Z$351+1,0),"","&lt;"&amp;VLOOKUP($C400,Besetzung!$B$2:$I$51,Z$351+1,0)&amp;" "&amp;$C400),
IF($D400="Höchstens",
           IF(COUNTIF(Dienstplan!Y$6:Y$55,$C400)&lt;=VLOOKUP($C400,Besetzung!$B$2:$I$51,Z$351+1,0),"","&gt;"&amp;VLOOKUP($C400,Besetzung!$B$2:$I$51,Z$351+1,0)&amp;" "&amp;$C400),
"sonst")))))</f>
        <v/>
      </c>
      <c r="AA400" s="37" t="str">
        <f>IF($C400="","",
IF(AA$352&lt;&gt;"",IF($D400="Genau",
           IF(COUNTIF(Dienstplan!Z$6:Z$55,$C400)=VLOOKUP($C400,Besetzung!$B$2:$I$51,$F$24,0),"","&lt;&gt;"&amp;VLOOKUP($C400,Besetzung!$B$2:$I$51,$F$24,0)&amp;" "&amp;$C400),
IF($D400="Mindestens",
           IF(COUNTIF(Dienstplan!Z$6:Z$55,$C400)&gt;=VLOOKUP($C400,Besetzung!$B$2:$I$51,$F$24,0),"","&lt;"&amp;VLOOKUP($C400,Besetzung!$B$2:$I$51,$F$24,0)&amp;" "&amp;$C400),
IF($D400="Höchstens",
           IF(COUNTIF(Dienstplan!Z$6:Z$55,$C400)&lt;=VLOOKUP($C400,Besetzung!$B$2:$I$51,$F$24,0),"","&gt;"&amp;VLOOKUP($C400,Besetzung!$B$2:$I$51,$F$24,0)&amp;" "&amp;$C400),
"sonst"))),
IF($D400="Genau",
           IF(COUNTIF(Dienstplan!Z$6:Z$55,$C400)=VLOOKUP($C400,Besetzung!$B$2:$I$51,AA$351+1,0),"","&lt;&gt;"&amp;VLOOKUP($C400,Besetzung!$B$2:$I$51,AA$351+1,0)&amp;" "&amp;$C400),
IF($D400="Mindestens",
           IF(COUNTIF(Dienstplan!Z$6:Z$55,$C400)&gt;=VLOOKUP($C400,Besetzung!$B$2:$I$51,AA$351+1,0),"","&lt;"&amp;VLOOKUP($C400,Besetzung!$B$2:$I$51,AA$351+1,0)&amp;" "&amp;$C400),
IF($D400="Höchstens",
           IF(COUNTIF(Dienstplan!Z$6:Z$55,$C400)&lt;=VLOOKUP($C400,Besetzung!$B$2:$I$51,AA$351+1,0),"","&gt;"&amp;VLOOKUP($C400,Besetzung!$B$2:$I$51,AA$351+1,0)&amp;" "&amp;$C400),
"sonst")))))</f>
        <v/>
      </c>
      <c r="AB400" s="37" t="str">
        <f>IF($C400="","",
IF(AB$352&lt;&gt;"",IF($D400="Genau",
           IF(COUNTIF(Dienstplan!AA$6:AA$55,$C400)=VLOOKUP($C400,Besetzung!$B$2:$I$51,$F$24,0),"","&lt;&gt;"&amp;VLOOKUP($C400,Besetzung!$B$2:$I$51,$F$24,0)&amp;" "&amp;$C400),
IF($D400="Mindestens",
           IF(COUNTIF(Dienstplan!AA$6:AA$55,$C400)&gt;=VLOOKUP($C400,Besetzung!$B$2:$I$51,$F$24,0),"","&lt;"&amp;VLOOKUP($C400,Besetzung!$B$2:$I$51,$F$24,0)&amp;" "&amp;$C400),
IF($D400="Höchstens",
           IF(COUNTIF(Dienstplan!AA$6:AA$55,$C400)&lt;=VLOOKUP($C400,Besetzung!$B$2:$I$51,$F$24,0),"","&gt;"&amp;VLOOKUP($C400,Besetzung!$B$2:$I$51,$F$24,0)&amp;" "&amp;$C400),
"sonst"))),
IF($D400="Genau",
           IF(COUNTIF(Dienstplan!AA$6:AA$55,$C400)=VLOOKUP($C400,Besetzung!$B$2:$I$51,AB$351+1,0),"","&lt;&gt;"&amp;VLOOKUP($C400,Besetzung!$B$2:$I$51,AB$351+1,0)&amp;" "&amp;$C400),
IF($D400="Mindestens",
           IF(COUNTIF(Dienstplan!AA$6:AA$55,$C400)&gt;=VLOOKUP($C400,Besetzung!$B$2:$I$51,AB$351+1,0),"","&lt;"&amp;VLOOKUP($C400,Besetzung!$B$2:$I$51,AB$351+1,0)&amp;" "&amp;$C400),
IF($D400="Höchstens",
           IF(COUNTIF(Dienstplan!AA$6:AA$55,$C400)&lt;=VLOOKUP($C400,Besetzung!$B$2:$I$51,AB$351+1,0),"","&gt;"&amp;VLOOKUP($C400,Besetzung!$B$2:$I$51,AB$351+1,0)&amp;" "&amp;$C400),
"sonst")))))</f>
        <v/>
      </c>
      <c r="AC400" s="37" t="str">
        <f>IF($C400="","",
IF(AC$352&lt;&gt;"",IF($D400="Genau",
           IF(COUNTIF(Dienstplan!AB$6:AB$55,$C400)=VLOOKUP($C400,Besetzung!$B$2:$I$51,$F$24,0),"","&lt;&gt;"&amp;VLOOKUP($C400,Besetzung!$B$2:$I$51,$F$24,0)&amp;" "&amp;$C400),
IF($D400="Mindestens",
           IF(COUNTIF(Dienstplan!AB$6:AB$55,$C400)&gt;=VLOOKUP($C400,Besetzung!$B$2:$I$51,$F$24,0),"","&lt;"&amp;VLOOKUP($C400,Besetzung!$B$2:$I$51,$F$24,0)&amp;" "&amp;$C400),
IF($D400="Höchstens",
           IF(COUNTIF(Dienstplan!AB$6:AB$55,$C400)&lt;=VLOOKUP($C400,Besetzung!$B$2:$I$51,$F$24,0),"","&gt;"&amp;VLOOKUP($C400,Besetzung!$B$2:$I$51,$F$24,0)&amp;" "&amp;$C400),
"sonst"))),
IF($D400="Genau",
           IF(COUNTIF(Dienstplan!AB$6:AB$55,$C400)=VLOOKUP($C400,Besetzung!$B$2:$I$51,AC$351+1,0),"","&lt;&gt;"&amp;VLOOKUP($C400,Besetzung!$B$2:$I$51,AC$351+1,0)&amp;" "&amp;$C400),
IF($D400="Mindestens",
           IF(COUNTIF(Dienstplan!AB$6:AB$55,$C400)&gt;=VLOOKUP($C400,Besetzung!$B$2:$I$51,AC$351+1,0),"","&lt;"&amp;VLOOKUP($C400,Besetzung!$B$2:$I$51,AC$351+1,0)&amp;" "&amp;$C400),
IF($D400="Höchstens",
           IF(COUNTIF(Dienstplan!AB$6:AB$55,$C400)&lt;=VLOOKUP($C400,Besetzung!$B$2:$I$51,AC$351+1,0),"","&gt;"&amp;VLOOKUP($C400,Besetzung!$B$2:$I$51,AC$351+1,0)&amp;" "&amp;$C400),
"sonst")))))</f>
        <v/>
      </c>
      <c r="AD400" s="37" t="str">
        <f>IF($C400="","",
IF(AD$352&lt;&gt;"",IF($D400="Genau",
           IF(COUNTIF(Dienstplan!AC$6:AC$55,$C400)=VLOOKUP($C400,Besetzung!$B$2:$I$51,$F$24,0),"","&lt;&gt;"&amp;VLOOKUP($C400,Besetzung!$B$2:$I$51,$F$24,0)&amp;" "&amp;$C400),
IF($D400="Mindestens",
           IF(COUNTIF(Dienstplan!AC$6:AC$55,$C400)&gt;=VLOOKUP($C400,Besetzung!$B$2:$I$51,$F$24,0),"","&lt;"&amp;VLOOKUP($C400,Besetzung!$B$2:$I$51,$F$24,0)&amp;" "&amp;$C400),
IF($D400="Höchstens",
           IF(COUNTIF(Dienstplan!AC$6:AC$55,$C400)&lt;=VLOOKUP($C400,Besetzung!$B$2:$I$51,$F$24,0),"","&gt;"&amp;VLOOKUP($C400,Besetzung!$B$2:$I$51,$F$24,0)&amp;" "&amp;$C400),
"sonst"))),
IF($D400="Genau",
           IF(COUNTIF(Dienstplan!AC$6:AC$55,$C400)=VLOOKUP($C400,Besetzung!$B$2:$I$51,AD$351+1,0),"","&lt;&gt;"&amp;VLOOKUP($C400,Besetzung!$B$2:$I$51,AD$351+1,0)&amp;" "&amp;$C400),
IF($D400="Mindestens",
           IF(COUNTIF(Dienstplan!AC$6:AC$55,$C400)&gt;=VLOOKUP($C400,Besetzung!$B$2:$I$51,AD$351+1,0),"","&lt;"&amp;VLOOKUP($C400,Besetzung!$B$2:$I$51,AD$351+1,0)&amp;" "&amp;$C400),
IF($D400="Höchstens",
           IF(COUNTIF(Dienstplan!AC$6:AC$55,$C400)&lt;=VLOOKUP($C400,Besetzung!$B$2:$I$51,AD$351+1,0),"","&gt;"&amp;VLOOKUP($C400,Besetzung!$B$2:$I$51,AD$351+1,0)&amp;" "&amp;$C400),
"sonst")))))</f>
        <v/>
      </c>
      <c r="AE400" s="37" t="str">
        <f>IF($C400="","",
IF(AE$352&lt;&gt;"",IF($D400="Genau",
           IF(COUNTIF(Dienstplan!AD$6:AD$55,$C400)=VLOOKUP($C400,Besetzung!$B$2:$I$51,$F$24,0),"","&lt;&gt;"&amp;VLOOKUP($C400,Besetzung!$B$2:$I$51,$F$24,0)&amp;" "&amp;$C400),
IF($D400="Mindestens",
           IF(COUNTIF(Dienstplan!AD$6:AD$55,$C400)&gt;=VLOOKUP($C400,Besetzung!$B$2:$I$51,$F$24,0),"","&lt;"&amp;VLOOKUP($C400,Besetzung!$B$2:$I$51,$F$24,0)&amp;" "&amp;$C400),
IF($D400="Höchstens",
           IF(COUNTIF(Dienstplan!AD$6:AD$55,$C400)&lt;=VLOOKUP($C400,Besetzung!$B$2:$I$51,$F$24,0),"","&gt;"&amp;VLOOKUP($C400,Besetzung!$B$2:$I$51,$F$24,0)&amp;" "&amp;$C400),
"sonst"))),
IF($D400="Genau",
           IF(COUNTIF(Dienstplan!AD$6:AD$55,$C400)=VLOOKUP($C400,Besetzung!$B$2:$I$51,AE$351+1,0),"","&lt;&gt;"&amp;VLOOKUP($C400,Besetzung!$B$2:$I$51,AE$351+1,0)&amp;" "&amp;$C400),
IF($D400="Mindestens",
           IF(COUNTIF(Dienstplan!AD$6:AD$55,$C400)&gt;=VLOOKUP($C400,Besetzung!$B$2:$I$51,AE$351+1,0),"","&lt;"&amp;VLOOKUP($C400,Besetzung!$B$2:$I$51,AE$351+1,0)&amp;" "&amp;$C400),
IF($D400="Höchstens",
           IF(COUNTIF(Dienstplan!AD$6:AD$55,$C400)&lt;=VLOOKUP($C400,Besetzung!$B$2:$I$51,AE$351+1,0),"","&gt;"&amp;VLOOKUP($C400,Besetzung!$B$2:$I$51,AE$351+1,0)&amp;" "&amp;$C400),
"sonst")))))</f>
        <v/>
      </c>
      <c r="AF400" s="37" t="str">
        <f>IF($C400="","",
IF(AF$352&lt;&gt;"",IF($D400="Genau",
           IF(COUNTIF(Dienstplan!AE$6:AE$55,$C400)=VLOOKUP($C400,Besetzung!$B$2:$I$51,$F$24,0),"","&lt;&gt;"&amp;VLOOKUP($C400,Besetzung!$B$2:$I$51,$F$24,0)&amp;" "&amp;$C400),
IF($D400="Mindestens",
           IF(COUNTIF(Dienstplan!AE$6:AE$55,$C400)&gt;=VLOOKUP($C400,Besetzung!$B$2:$I$51,$F$24,0),"","&lt;"&amp;VLOOKUP($C400,Besetzung!$B$2:$I$51,$F$24,0)&amp;" "&amp;$C400),
IF($D400="Höchstens",
           IF(COUNTIF(Dienstplan!AE$6:AE$55,$C400)&lt;=VLOOKUP($C400,Besetzung!$B$2:$I$51,$F$24,0),"","&gt;"&amp;VLOOKUP($C400,Besetzung!$B$2:$I$51,$F$24,0)&amp;" "&amp;$C400),
"sonst"))),
IF($D400="Genau",
           IF(COUNTIF(Dienstplan!AE$6:AE$55,$C400)=VLOOKUP($C400,Besetzung!$B$2:$I$51,AF$351+1,0),"","&lt;&gt;"&amp;VLOOKUP($C400,Besetzung!$B$2:$I$51,AF$351+1,0)&amp;" "&amp;$C400),
IF($D400="Mindestens",
           IF(COUNTIF(Dienstplan!AE$6:AE$55,$C400)&gt;=VLOOKUP($C400,Besetzung!$B$2:$I$51,AF$351+1,0),"","&lt;"&amp;VLOOKUP($C400,Besetzung!$B$2:$I$51,AF$351+1,0)&amp;" "&amp;$C400),
IF($D400="Höchstens",
           IF(COUNTIF(Dienstplan!AE$6:AE$55,$C400)&lt;=VLOOKUP($C400,Besetzung!$B$2:$I$51,AF$351+1,0),"","&gt;"&amp;VLOOKUP($C400,Besetzung!$B$2:$I$51,AF$351+1,0)&amp;" "&amp;$C400),
"sonst")))))</f>
        <v/>
      </c>
      <c r="AG400" s="37" t="str">
        <f>IF($C400="","",
IF(AG$352&lt;&gt;"",IF($D400="Genau",
           IF(COUNTIF(Dienstplan!AF$6:AF$55,$C400)=VLOOKUP($C400,Besetzung!$B$2:$I$51,$F$24,0),"","&lt;&gt;"&amp;VLOOKUP($C400,Besetzung!$B$2:$I$51,$F$24,0)&amp;" "&amp;$C400),
IF($D400="Mindestens",
           IF(COUNTIF(Dienstplan!AF$6:AF$55,$C400)&gt;=VLOOKUP($C400,Besetzung!$B$2:$I$51,$F$24,0),"","&lt;"&amp;VLOOKUP($C400,Besetzung!$B$2:$I$51,$F$24,0)&amp;" "&amp;$C400),
IF($D400="Höchstens",
           IF(COUNTIF(Dienstplan!AF$6:AF$55,$C400)&lt;=VLOOKUP($C400,Besetzung!$B$2:$I$51,$F$24,0),"","&gt;"&amp;VLOOKUP($C400,Besetzung!$B$2:$I$51,$F$24,0)&amp;" "&amp;$C400),
"sonst"))),
IF($D400="Genau",
           IF(COUNTIF(Dienstplan!AF$6:AF$55,$C400)=VLOOKUP($C400,Besetzung!$B$2:$I$51,AG$351+1,0),"","&lt;&gt;"&amp;VLOOKUP($C400,Besetzung!$B$2:$I$51,AG$351+1,0)&amp;" "&amp;$C400),
IF($D400="Mindestens",
           IF(COUNTIF(Dienstplan!AF$6:AF$55,$C400)&gt;=VLOOKUP($C400,Besetzung!$B$2:$I$51,AG$351+1,0),"","&lt;"&amp;VLOOKUP($C400,Besetzung!$B$2:$I$51,AG$351+1,0)&amp;" "&amp;$C400),
IF($D400="Höchstens",
           IF(COUNTIF(Dienstplan!AF$6:AF$55,$C400)&lt;=VLOOKUP($C400,Besetzung!$B$2:$I$51,AG$351+1,0),"","&gt;"&amp;VLOOKUP($C400,Besetzung!$B$2:$I$51,AG$351+1,0)&amp;" "&amp;$C400),
"sonst")))))</f>
        <v/>
      </c>
      <c r="AH400" s="37" t="str">
        <f>IF($C400="","",
IF(AH$352&lt;&gt;"",IF($D400="Genau",
           IF(COUNTIF(Dienstplan!AG$6:AG$55,$C400)=VLOOKUP($C400,Besetzung!$B$2:$I$51,$F$24,0),"","&lt;&gt;"&amp;VLOOKUP($C400,Besetzung!$B$2:$I$51,$F$24,0)&amp;" "&amp;$C400),
IF($D400="Mindestens",
           IF(COUNTIF(Dienstplan!AG$6:AG$55,$C400)&gt;=VLOOKUP($C400,Besetzung!$B$2:$I$51,$F$24,0),"","&lt;"&amp;VLOOKUP($C400,Besetzung!$B$2:$I$51,$F$24,0)&amp;" "&amp;$C400),
IF($D400="Höchstens",
           IF(COUNTIF(Dienstplan!AG$6:AG$55,$C400)&lt;=VLOOKUP($C400,Besetzung!$B$2:$I$51,$F$24,0),"","&gt;"&amp;VLOOKUP($C400,Besetzung!$B$2:$I$51,$F$24,0)&amp;" "&amp;$C400),
"sonst"))),
IF($D400="Genau",
           IF(COUNTIF(Dienstplan!AG$6:AG$55,$C400)=VLOOKUP($C400,Besetzung!$B$2:$I$51,AH$351+1,0),"","&lt;&gt;"&amp;VLOOKUP($C400,Besetzung!$B$2:$I$51,AH$351+1,0)&amp;" "&amp;$C400),
IF($D400="Mindestens",
           IF(COUNTIF(Dienstplan!AG$6:AG$55,$C400)&gt;=VLOOKUP($C400,Besetzung!$B$2:$I$51,AH$351+1,0),"","&lt;"&amp;VLOOKUP($C400,Besetzung!$B$2:$I$51,AH$351+1,0)&amp;" "&amp;$C400),
IF($D400="Höchstens",
           IF(COUNTIF(Dienstplan!AG$6:AG$55,$C400)&lt;=VLOOKUP($C400,Besetzung!$B$2:$I$51,AH$351+1,0),"","&gt;"&amp;VLOOKUP($C400,Besetzung!$B$2:$I$51,AH$351+1,0)&amp;" "&amp;$C400),
"sonst")))))</f>
        <v/>
      </c>
      <c r="AI400" s="37" t="str">
        <f>IF($C400="","",
IF(AI$352&lt;&gt;"",IF($D400="Genau",
           IF(COUNTIF(Dienstplan!AH$6:AH$55,$C400)=VLOOKUP($C400,Besetzung!$B$2:$I$51,$F$24,0),"","&lt;&gt;"&amp;VLOOKUP($C400,Besetzung!$B$2:$I$51,$F$24,0)&amp;" "&amp;$C400),
IF($D400="Mindestens",
           IF(COUNTIF(Dienstplan!AH$6:AH$55,$C400)&gt;=VLOOKUP($C400,Besetzung!$B$2:$I$51,$F$24,0),"","&lt;"&amp;VLOOKUP($C400,Besetzung!$B$2:$I$51,$F$24,0)&amp;" "&amp;$C400),
IF($D400="Höchstens",
           IF(COUNTIF(Dienstplan!AH$6:AH$55,$C400)&lt;=VLOOKUP($C400,Besetzung!$B$2:$I$51,$F$24,0),"","&gt;"&amp;VLOOKUP($C400,Besetzung!$B$2:$I$51,$F$24,0)&amp;" "&amp;$C400),
"sonst"))),
IF($D400="Genau",
           IF(COUNTIF(Dienstplan!AH$6:AH$55,$C400)=VLOOKUP($C400,Besetzung!$B$2:$I$51,AI$351+1,0),"","&lt;&gt;"&amp;VLOOKUP($C400,Besetzung!$B$2:$I$51,AI$351+1,0)&amp;" "&amp;$C400),
IF($D400="Mindestens",
           IF(COUNTIF(Dienstplan!AH$6:AH$55,$C400)&gt;=VLOOKUP($C400,Besetzung!$B$2:$I$51,AI$351+1,0),"","&lt;"&amp;VLOOKUP($C400,Besetzung!$B$2:$I$51,AI$351+1,0)&amp;" "&amp;$C400),
IF($D400="Höchstens",
           IF(COUNTIF(Dienstplan!AH$6:AH$55,$C400)&lt;=VLOOKUP($C400,Besetzung!$B$2:$I$51,AI$351+1,0),"","&gt;"&amp;VLOOKUP($C400,Besetzung!$B$2:$I$51,AI$351+1,0)&amp;" "&amp;$C400),
"sonst")))))</f>
        <v/>
      </c>
      <c r="AJ400" s="37" t="str">
        <f>IF($C400="","",
IF(AJ$352&lt;&gt;"",IF($D400="Genau",
           IF(COUNTIF(Dienstplan!AI$6:AI$55,$C400)=VLOOKUP($C400,Besetzung!$B$2:$I$51,$F$24,0),"","&lt;&gt;"&amp;VLOOKUP($C400,Besetzung!$B$2:$I$51,$F$24,0)&amp;" "&amp;$C400),
IF($D400="Mindestens",
           IF(COUNTIF(Dienstplan!AI$6:AI$55,$C400)&gt;=VLOOKUP($C400,Besetzung!$B$2:$I$51,$F$24,0),"","&lt;"&amp;VLOOKUP($C400,Besetzung!$B$2:$I$51,$F$24,0)&amp;" "&amp;$C400),
IF($D400="Höchstens",
           IF(COUNTIF(Dienstplan!AI$6:AI$55,$C400)&lt;=VLOOKUP($C400,Besetzung!$B$2:$I$51,$F$24,0),"","&gt;"&amp;VLOOKUP($C400,Besetzung!$B$2:$I$51,$F$24,0)&amp;" "&amp;$C400),
"sonst"))),
IF($D400="Genau",
           IF(COUNTIF(Dienstplan!AI$6:AI$55,$C400)=VLOOKUP($C400,Besetzung!$B$2:$I$51,AJ$351+1,0),"","&lt;&gt;"&amp;VLOOKUP($C400,Besetzung!$B$2:$I$51,AJ$351+1,0)&amp;" "&amp;$C400),
IF($D400="Mindestens",
           IF(COUNTIF(Dienstplan!AI$6:AI$55,$C400)&gt;=VLOOKUP($C400,Besetzung!$B$2:$I$51,AJ$351+1,0),"","&lt;"&amp;VLOOKUP($C400,Besetzung!$B$2:$I$51,AJ$351+1,0)&amp;" "&amp;$C400),
IF($D400="Höchstens",
           IF(COUNTIF(Dienstplan!AI$6:AI$55,$C400)&lt;=VLOOKUP($C400,Besetzung!$B$2:$I$51,AJ$351+1,0),"","&gt;"&amp;VLOOKUP($C400,Besetzung!$B$2:$I$51,AJ$351+1,0)&amp;" "&amp;$C400),
"sonst")))))</f>
        <v/>
      </c>
      <c r="AK400" s="32" t="str">
        <f>IF($C400="","",
IF(AK$352&lt;&gt;"",IF($D400="Genau",
           IF(COUNTIF(Dienstplan!AJ$6:AJ$55,$C400)=VLOOKUP($C400,Besetzung!$B$2:$I$51,$F$24,0),"","&lt;&gt;"&amp;VLOOKUP($C400,Besetzung!$B$2:$I$51,$F$24,0)&amp;" "&amp;$C400),
IF($D400="Mindestens",
           IF(COUNTIF(Dienstplan!AJ$6:AJ$55,$C400)&gt;=VLOOKUP($C400,Besetzung!$B$2:$I$51,$F$24,0),"","&lt;"&amp;VLOOKUP($C400,Besetzung!$B$2:$I$51,$F$24,0)&amp;" "&amp;$C400),
IF($D400="Höchstens",
           IF(COUNTIF(Dienstplan!AJ$6:AJ$55,$C400)&lt;=VLOOKUP($C400,Besetzung!$B$2:$I$51,$F$24,0),"","&gt;"&amp;VLOOKUP($C400,Besetzung!$B$2:$I$51,$F$24,0)&amp;" "&amp;$C400),
"sonst"))),
IF($D400="Genau",
           IF(COUNTIF(Dienstplan!AJ$6:AJ$55,$C400)=VLOOKUP($C400,Besetzung!$B$2:$I$51,AK$351+1,0),"","&lt;&gt;"&amp;VLOOKUP($C400,Besetzung!$B$2:$I$51,AK$351+1,0)&amp;" "&amp;$C400),
IF($D400="Mindestens",
           IF(COUNTIF(Dienstplan!AJ$6:AJ$55,$C400)&gt;=VLOOKUP($C400,Besetzung!$B$2:$I$51,AK$351+1,0),"","&lt;"&amp;VLOOKUP($C400,Besetzung!$B$2:$I$51,AK$351+1,0)&amp;" "&amp;$C400),
IF($D400="Höchstens",
           IF(COUNTIF(Dienstplan!AJ$6:AJ$55,$C400)&lt;=VLOOKUP($C400,Besetzung!$B$2:$I$51,AK$351+1,0),"","&gt;"&amp;VLOOKUP($C400,Besetzung!$B$2:$I$51,AK$351+1,0)&amp;" "&amp;$C400),
"sonst")))))</f>
        <v/>
      </c>
    </row>
    <row r="401" spans="1:37" x14ac:dyDescent="0.25">
      <c r="A401" s="82" t="str">
        <f>IF(Feiertage!D251&lt;&gt;"",Feiertage!B251,"")</f>
        <v/>
      </c>
      <c r="C401" s="31" t="str">
        <f>Besetzung!B49</f>
        <v/>
      </c>
      <c r="D401">
        <f>Besetzung!J49</f>
        <v>0</v>
      </c>
      <c r="G401" s="31" t="str">
        <f>IF($C401="","",
IF(G$352&lt;&gt;"",IF($D401="Genau",
           IF(COUNTIF(Dienstplan!F$6:F$55,$C401)=VLOOKUP($C401,Besetzung!$B$2:$I$51,$F$24,0),"","&lt;&gt;"&amp;VLOOKUP($C401,Besetzung!$B$2:$I$51,$F$24,0)&amp;" "&amp;$C401),
IF($D401="Mindestens",
           IF(COUNTIF(Dienstplan!F$6:F$55,$C401)&gt;=VLOOKUP($C401,Besetzung!$B$2:$I$51,$F$24,0),"","&lt;"&amp;VLOOKUP($C401,Besetzung!$B$2:$I$51,$F$24,0)&amp;" "&amp;$C401),
IF($D401="Höchstens",
           IF(COUNTIF(Dienstplan!F$6:F$55,$C401)&lt;=VLOOKUP($C401,Besetzung!$B$2:$I$51,$F$24,0),"","&gt;"&amp;VLOOKUP($C401,Besetzung!$B$2:$I$51,$F$24,0)&amp;" "&amp;$C401),
"sonst"))),
IF($D401="Genau",
           IF(COUNTIF(Dienstplan!F$6:F$55,$C401)=VLOOKUP($C401,Besetzung!$B$2:$I$51,G$351+1,0),"","&lt;&gt;"&amp;VLOOKUP($C401,Besetzung!$B$2:$I$51,G$351+1,0)&amp;" "&amp;$C401),
IF($D401="Mindestens",
           IF(COUNTIF(Dienstplan!F$6:F$55,$C401)&gt;=VLOOKUP($C401,Besetzung!$B$2:$I$51,G$351+1,0),"","&lt;"&amp;VLOOKUP($C401,Besetzung!$B$2:$I$51,G$351+1,0)&amp;" "&amp;$C401),
IF($D401="Höchstens",
           IF(COUNTIF(Dienstplan!F$6:F$55,$C401)&lt;=VLOOKUP($C401,Besetzung!$B$2:$I$51,G$351+1,0),"","&gt;"&amp;VLOOKUP($C401,Besetzung!$B$2:$I$51,G$351+1,0)&amp;" "&amp;$C401),
"sonst")))))</f>
        <v/>
      </c>
      <c r="H401" s="37" t="str">
        <f>IF($C401="","",
IF(H$352&lt;&gt;"",IF($D401="Genau",
           IF(COUNTIF(Dienstplan!G$6:G$55,$C401)=VLOOKUP($C401,Besetzung!$B$2:$I$51,$F$24,0),"","&lt;&gt;"&amp;VLOOKUP($C401,Besetzung!$B$2:$I$51,$F$24,0)&amp;" "&amp;$C401),
IF($D401="Mindestens",
           IF(COUNTIF(Dienstplan!G$6:G$55,$C401)&gt;=VLOOKUP($C401,Besetzung!$B$2:$I$51,$F$24,0),"","&lt;"&amp;VLOOKUP($C401,Besetzung!$B$2:$I$51,$F$24,0)&amp;" "&amp;$C401),
IF($D401="Höchstens",
           IF(COUNTIF(Dienstplan!G$6:G$55,$C401)&lt;=VLOOKUP($C401,Besetzung!$B$2:$I$51,$F$24,0),"","&gt;"&amp;VLOOKUP($C401,Besetzung!$B$2:$I$51,$F$24,0)&amp;" "&amp;$C401),
"sonst"))),
IF($D401="Genau",
           IF(COUNTIF(Dienstplan!G$6:G$55,$C401)=VLOOKUP($C401,Besetzung!$B$2:$I$51,H$351+1,0),"","&lt;&gt;"&amp;VLOOKUP($C401,Besetzung!$B$2:$I$51,H$351+1,0)&amp;" "&amp;$C401),
IF($D401="Mindestens",
           IF(COUNTIF(Dienstplan!G$6:G$55,$C401)&gt;=VLOOKUP($C401,Besetzung!$B$2:$I$51,H$351+1,0),"","&lt;"&amp;VLOOKUP($C401,Besetzung!$B$2:$I$51,H$351+1,0)&amp;" "&amp;$C401),
IF($D401="Höchstens",
           IF(COUNTIF(Dienstplan!G$6:G$55,$C401)&lt;=VLOOKUP($C401,Besetzung!$B$2:$I$51,H$351+1,0),"","&gt;"&amp;VLOOKUP($C401,Besetzung!$B$2:$I$51,H$351+1,0)&amp;" "&amp;$C401),
"sonst")))))</f>
        <v/>
      </c>
      <c r="I401" s="37" t="str">
        <f>IF($C401="","",
IF(I$352&lt;&gt;"",IF($D401="Genau",
           IF(COUNTIF(Dienstplan!H$6:H$55,$C401)=VLOOKUP($C401,Besetzung!$B$2:$I$51,$F$24,0),"","&lt;&gt;"&amp;VLOOKUP($C401,Besetzung!$B$2:$I$51,$F$24,0)&amp;" "&amp;$C401),
IF($D401="Mindestens",
           IF(COUNTIF(Dienstplan!H$6:H$55,$C401)&gt;=VLOOKUP($C401,Besetzung!$B$2:$I$51,$F$24,0),"","&lt;"&amp;VLOOKUP($C401,Besetzung!$B$2:$I$51,$F$24,0)&amp;" "&amp;$C401),
IF($D401="Höchstens",
           IF(COUNTIF(Dienstplan!H$6:H$55,$C401)&lt;=VLOOKUP($C401,Besetzung!$B$2:$I$51,$F$24,0),"","&gt;"&amp;VLOOKUP($C401,Besetzung!$B$2:$I$51,$F$24,0)&amp;" "&amp;$C401),
"sonst"))),
IF($D401="Genau",
           IF(COUNTIF(Dienstplan!H$6:H$55,$C401)=VLOOKUP($C401,Besetzung!$B$2:$I$51,I$351+1,0),"","&lt;&gt;"&amp;VLOOKUP($C401,Besetzung!$B$2:$I$51,I$351+1,0)&amp;" "&amp;$C401),
IF($D401="Mindestens",
           IF(COUNTIF(Dienstplan!H$6:H$55,$C401)&gt;=VLOOKUP($C401,Besetzung!$B$2:$I$51,I$351+1,0),"","&lt;"&amp;VLOOKUP($C401,Besetzung!$B$2:$I$51,I$351+1,0)&amp;" "&amp;$C401),
IF($D401="Höchstens",
           IF(COUNTIF(Dienstplan!H$6:H$55,$C401)&lt;=VLOOKUP($C401,Besetzung!$B$2:$I$51,I$351+1,0),"","&gt;"&amp;VLOOKUP($C401,Besetzung!$B$2:$I$51,I$351+1,0)&amp;" "&amp;$C401),
"sonst")))))</f>
        <v/>
      </c>
      <c r="J401" s="37" t="str">
        <f>IF($C401="","",
IF(J$352&lt;&gt;"",IF($D401="Genau",
           IF(COUNTIF(Dienstplan!I$6:I$55,$C401)=VLOOKUP($C401,Besetzung!$B$2:$I$51,$F$24,0),"","&lt;&gt;"&amp;VLOOKUP($C401,Besetzung!$B$2:$I$51,$F$24,0)&amp;" "&amp;$C401),
IF($D401="Mindestens",
           IF(COUNTIF(Dienstplan!I$6:I$55,$C401)&gt;=VLOOKUP($C401,Besetzung!$B$2:$I$51,$F$24,0),"","&lt;"&amp;VLOOKUP($C401,Besetzung!$B$2:$I$51,$F$24,0)&amp;" "&amp;$C401),
IF($D401="Höchstens",
           IF(COUNTIF(Dienstplan!I$6:I$55,$C401)&lt;=VLOOKUP($C401,Besetzung!$B$2:$I$51,$F$24,0),"","&gt;"&amp;VLOOKUP($C401,Besetzung!$B$2:$I$51,$F$24,0)&amp;" "&amp;$C401),
"sonst"))),
IF($D401="Genau",
           IF(COUNTIF(Dienstplan!I$6:I$55,$C401)=VLOOKUP($C401,Besetzung!$B$2:$I$51,J$351+1,0),"","&lt;&gt;"&amp;VLOOKUP($C401,Besetzung!$B$2:$I$51,J$351+1,0)&amp;" "&amp;$C401),
IF($D401="Mindestens",
           IF(COUNTIF(Dienstplan!I$6:I$55,$C401)&gt;=VLOOKUP($C401,Besetzung!$B$2:$I$51,J$351+1,0),"","&lt;"&amp;VLOOKUP($C401,Besetzung!$B$2:$I$51,J$351+1,0)&amp;" "&amp;$C401),
IF($D401="Höchstens",
           IF(COUNTIF(Dienstplan!I$6:I$55,$C401)&lt;=VLOOKUP($C401,Besetzung!$B$2:$I$51,J$351+1,0),"","&gt;"&amp;VLOOKUP($C401,Besetzung!$B$2:$I$51,J$351+1,0)&amp;" "&amp;$C401),
"sonst")))))</f>
        <v/>
      </c>
      <c r="K401" s="37" t="str">
        <f>IF($C401="","",
IF(K$352&lt;&gt;"",IF($D401="Genau",
           IF(COUNTIF(Dienstplan!J$6:J$55,$C401)=VLOOKUP($C401,Besetzung!$B$2:$I$51,$F$24,0),"","&lt;&gt;"&amp;VLOOKUP($C401,Besetzung!$B$2:$I$51,$F$24,0)&amp;" "&amp;$C401),
IF($D401="Mindestens",
           IF(COUNTIF(Dienstplan!J$6:J$55,$C401)&gt;=VLOOKUP($C401,Besetzung!$B$2:$I$51,$F$24,0),"","&lt;"&amp;VLOOKUP($C401,Besetzung!$B$2:$I$51,$F$24,0)&amp;" "&amp;$C401),
IF($D401="Höchstens",
           IF(COUNTIF(Dienstplan!J$6:J$55,$C401)&lt;=VLOOKUP($C401,Besetzung!$B$2:$I$51,$F$24,0),"","&gt;"&amp;VLOOKUP($C401,Besetzung!$B$2:$I$51,$F$24,0)&amp;" "&amp;$C401),
"sonst"))),
IF($D401="Genau",
           IF(COUNTIF(Dienstplan!J$6:J$55,$C401)=VLOOKUP($C401,Besetzung!$B$2:$I$51,K$351+1,0),"","&lt;&gt;"&amp;VLOOKUP($C401,Besetzung!$B$2:$I$51,K$351+1,0)&amp;" "&amp;$C401),
IF($D401="Mindestens",
           IF(COUNTIF(Dienstplan!J$6:J$55,$C401)&gt;=VLOOKUP($C401,Besetzung!$B$2:$I$51,K$351+1,0),"","&lt;"&amp;VLOOKUP($C401,Besetzung!$B$2:$I$51,K$351+1,0)&amp;" "&amp;$C401),
IF($D401="Höchstens",
           IF(COUNTIF(Dienstplan!J$6:J$55,$C401)&lt;=VLOOKUP($C401,Besetzung!$B$2:$I$51,K$351+1,0),"","&gt;"&amp;VLOOKUP($C401,Besetzung!$B$2:$I$51,K$351+1,0)&amp;" "&amp;$C401),
"sonst")))))</f>
        <v/>
      </c>
      <c r="L401" s="37" t="str">
        <f>IF($C401="","",
IF(L$352&lt;&gt;"",IF($D401="Genau",
           IF(COUNTIF(Dienstplan!K$6:K$55,$C401)=VLOOKUP($C401,Besetzung!$B$2:$I$51,$F$24,0),"","&lt;&gt;"&amp;VLOOKUP($C401,Besetzung!$B$2:$I$51,$F$24,0)&amp;" "&amp;$C401),
IF($D401="Mindestens",
           IF(COUNTIF(Dienstplan!K$6:K$55,$C401)&gt;=VLOOKUP($C401,Besetzung!$B$2:$I$51,$F$24,0),"","&lt;"&amp;VLOOKUP($C401,Besetzung!$B$2:$I$51,$F$24,0)&amp;" "&amp;$C401),
IF($D401="Höchstens",
           IF(COUNTIF(Dienstplan!K$6:K$55,$C401)&lt;=VLOOKUP($C401,Besetzung!$B$2:$I$51,$F$24,0),"","&gt;"&amp;VLOOKUP($C401,Besetzung!$B$2:$I$51,$F$24,0)&amp;" "&amp;$C401),
"sonst"))),
IF($D401="Genau",
           IF(COUNTIF(Dienstplan!K$6:K$55,$C401)=VLOOKUP($C401,Besetzung!$B$2:$I$51,L$351+1,0),"","&lt;&gt;"&amp;VLOOKUP($C401,Besetzung!$B$2:$I$51,L$351+1,0)&amp;" "&amp;$C401),
IF($D401="Mindestens",
           IF(COUNTIF(Dienstplan!K$6:K$55,$C401)&gt;=VLOOKUP($C401,Besetzung!$B$2:$I$51,L$351+1,0),"","&lt;"&amp;VLOOKUP($C401,Besetzung!$B$2:$I$51,L$351+1,0)&amp;" "&amp;$C401),
IF($D401="Höchstens",
           IF(COUNTIF(Dienstplan!K$6:K$55,$C401)&lt;=VLOOKUP($C401,Besetzung!$B$2:$I$51,L$351+1,0),"","&gt;"&amp;VLOOKUP($C401,Besetzung!$B$2:$I$51,L$351+1,0)&amp;" "&amp;$C401),
"sonst")))))</f>
        <v/>
      </c>
      <c r="M401" s="37" t="str">
        <f>IF($C401="","",
IF(M$352&lt;&gt;"",IF($D401="Genau",
           IF(COUNTIF(Dienstplan!L$6:L$55,$C401)=VLOOKUP($C401,Besetzung!$B$2:$I$51,$F$24,0),"","&lt;&gt;"&amp;VLOOKUP($C401,Besetzung!$B$2:$I$51,$F$24,0)&amp;" "&amp;$C401),
IF($D401="Mindestens",
           IF(COUNTIF(Dienstplan!L$6:L$55,$C401)&gt;=VLOOKUP($C401,Besetzung!$B$2:$I$51,$F$24,0),"","&lt;"&amp;VLOOKUP($C401,Besetzung!$B$2:$I$51,$F$24,0)&amp;" "&amp;$C401),
IF($D401="Höchstens",
           IF(COUNTIF(Dienstplan!L$6:L$55,$C401)&lt;=VLOOKUP($C401,Besetzung!$B$2:$I$51,$F$24,0),"","&gt;"&amp;VLOOKUP($C401,Besetzung!$B$2:$I$51,$F$24,0)&amp;" "&amp;$C401),
"sonst"))),
IF($D401="Genau",
           IF(COUNTIF(Dienstplan!L$6:L$55,$C401)=VLOOKUP($C401,Besetzung!$B$2:$I$51,M$351+1,0),"","&lt;&gt;"&amp;VLOOKUP($C401,Besetzung!$B$2:$I$51,M$351+1,0)&amp;" "&amp;$C401),
IF($D401="Mindestens",
           IF(COUNTIF(Dienstplan!L$6:L$55,$C401)&gt;=VLOOKUP($C401,Besetzung!$B$2:$I$51,M$351+1,0),"","&lt;"&amp;VLOOKUP($C401,Besetzung!$B$2:$I$51,M$351+1,0)&amp;" "&amp;$C401),
IF($D401="Höchstens",
           IF(COUNTIF(Dienstplan!L$6:L$55,$C401)&lt;=VLOOKUP($C401,Besetzung!$B$2:$I$51,M$351+1,0),"","&gt;"&amp;VLOOKUP($C401,Besetzung!$B$2:$I$51,M$351+1,0)&amp;" "&amp;$C401),
"sonst")))))</f>
        <v/>
      </c>
      <c r="N401" s="37" t="str">
        <f>IF($C401="","",
IF(N$352&lt;&gt;"",IF($D401="Genau",
           IF(COUNTIF(Dienstplan!M$6:M$55,$C401)=VLOOKUP($C401,Besetzung!$B$2:$I$51,$F$24,0),"","&lt;&gt;"&amp;VLOOKUP($C401,Besetzung!$B$2:$I$51,$F$24,0)&amp;" "&amp;$C401),
IF($D401="Mindestens",
           IF(COUNTIF(Dienstplan!M$6:M$55,$C401)&gt;=VLOOKUP($C401,Besetzung!$B$2:$I$51,$F$24,0),"","&lt;"&amp;VLOOKUP($C401,Besetzung!$B$2:$I$51,$F$24,0)&amp;" "&amp;$C401),
IF($D401="Höchstens",
           IF(COUNTIF(Dienstplan!M$6:M$55,$C401)&lt;=VLOOKUP($C401,Besetzung!$B$2:$I$51,$F$24,0),"","&gt;"&amp;VLOOKUP($C401,Besetzung!$B$2:$I$51,$F$24,0)&amp;" "&amp;$C401),
"sonst"))),
IF($D401="Genau",
           IF(COUNTIF(Dienstplan!M$6:M$55,$C401)=VLOOKUP($C401,Besetzung!$B$2:$I$51,N$351+1,0),"","&lt;&gt;"&amp;VLOOKUP($C401,Besetzung!$B$2:$I$51,N$351+1,0)&amp;" "&amp;$C401),
IF($D401="Mindestens",
           IF(COUNTIF(Dienstplan!M$6:M$55,$C401)&gt;=VLOOKUP($C401,Besetzung!$B$2:$I$51,N$351+1,0),"","&lt;"&amp;VLOOKUP($C401,Besetzung!$B$2:$I$51,N$351+1,0)&amp;" "&amp;$C401),
IF($D401="Höchstens",
           IF(COUNTIF(Dienstplan!M$6:M$55,$C401)&lt;=VLOOKUP($C401,Besetzung!$B$2:$I$51,N$351+1,0),"","&gt;"&amp;VLOOKUP($C401,Besetzung!$B$2:$I$51,N$351+1,0)&amp;" "&amp;$C401),
"sonst")))))</f>
        <v/>
      </c>
      <c r="O401" s="37" t="str">
        <f>IF($C401="","",
IF(O$352&lt;&gt;"",IF($D401="Genau",
           IF(COUNTIF(Dienstplan!N$6:N$55,$C401)=VLOOKUP($C401,Besetzung!$B$2:$I$51,$F$24,0),"","&lt;&gt;"&amp;VLOOKUP($C401,Besetzung!$B$2:$I$51,$F$24,0)&amp;" "&amp;$C401),
IF($D401="Mindestens",
           IF(COUNTIF(Dienstplan!N$6:N$55,$C401)&gt;=VLOOKUP($C401,Besetzung!$B$2:$I$51,$F$24,0),"","&lt;"&amp;VLOOKUP($C401,Besetzung!$B$2:$I$51,$F$24,0)&amp;" "&amp;$C401),
IF($D401="Höchstens",
           IF(COUNTIF(Dienstplan!N$6:N$55,$C401)&lt;=VLOOKUP($C401,Besetzung!$B$2:$I$51,$F$24,0),"","&gt;"&amp;VLOOKUP($C401,Besetzung!$B$2:$I$51,$F$24,0)&amp;" "&amp;$C401),
"sonst"))),
IF($D401="Genau",
           IF(COUNTIF(Dienstplan!N$6:N$55,$C401)=VLOOKUP($C401,Besetzung!$B$2:$I$51,O$351+1,0),"","&lt;&gt;"&amp;VLOOKUP($C401,Besetzung!$B$2:$I$51,O$351+1,0)&amp;" "&amp;$C401),
IF($D401="Mindestens",
           IF(COUNTIF(Dienstplan!N$6:N$55,$C401)&gt;=VLOOKUP($C401,Besetzung!$B$2:$I$51,O$351+1,0),"","&lt;"&amp;VLOOKUP($C401,Besetzung!$B$2:$I$51,O$351+1,0)&amp;" "&amp;$C401),
IF($D401="Höchstens",
           IF(COUNTIF(Dienstplan!N$6:N$55,$C401)&lt;=VLOOKUP($C401,Besetzung!$B$2:$I$51,O$351+1,0),"","&gt;"&amp;VLOOKUP($C401,Besetzung!$B$2:$I$51,O$351+1,0)&amp;" "&amp;$C401),
"sonst")))))</f>
        <v/>
      </c>
      <c r="P401" s="37" t="str">
        <f>IF($C401="","",
IF(P$352&lt;&gt;"",IF($D401="Genau",
           IF(COUNTIF(Dienstplan!O$6:O$55,$C401)=VLOOKUP($C401,Besetzung!$B$2:$I$51,$F$24,0),"","&lt;&gt;"&amp;VLOOKUP($C401,Besetzung!$B$2:$I$51,$F$24,0)&amp;" "&amp;$C401),
IF($D401="Mindestens",
           IF(COUNTIF(Dienstplan!O$6:O$55,$C401)&gt;=VLOOKUP($C401,Besetzung!$B$2:$I$51,$F$24,0),"","&lt;"&amp;VLOOKUP($C401,Besetzung!$B$2:$I$51,$F$24,0)&amp;" "&amp;$C401),
IF($D401="Höchstens",
           IF(COUNTIF(Dienstplan!O$6:O$55,$C401)&lt;=VLOOKUP($C401,Besetzung!$B$2:$I$51,$F$24,0),"","&gt;"&amp;VLOOKUP($C401,Besetzung!$B$2:$I$51,$F$24,0)&amp;" "&amp;$C401),
"sonst"))),
IF($D401="Genau",
           IF(COUNTIF(Dienstplan!O$6:O$55,$C401)=VLOOKUP($C401,Besetzung!$B$2:$I$51,P$351+1,0),"","&lt;&gt;"&amp;VLOOKUP($C401,Besetzung!$B$2:$I$51,P$351+1,0)&amp;" "&amp;$C401),
IF($D401="Mindestens",
           IF(COUNTIF(Dienstplan!O$6:O$55,$C401)&gt;=VLOOKUP($C401,Besetzung!$B$2:$I$51,P$351+1,0),"","&lt;"&amp;VLOOKUP($C401,Besetzung!$B$2:$I$51,P$351+1,0)&amp;" "&amp;$C401),
IF($D401="Höchstens",
           IF(COUNTIF(Dienstplan!O$6:O$55,$C401)&lt;=VLOOKUP($C401,Besetzung!$B$2:$I$51,P$351+1,0),"","&gt;"&amp;VLOOKUP($C401,Besetzung!$B$2:$I$51,P$351+1,0)&amp;" "&amp;$C401),
"sonst")))))</f>
        <v/>
      </c>
      <c r="Q401" s="37" t="str">
        <f>IF($C401="","",
IF(Q$352&lt;&gt;"",IF($D401="Genau",
           IF(COUNTIF(Dienstplan!P$6:P$55,$C401)=VLOOKUP($C401,Besetzung!$B$2:$I$51,$F$24,0),"","&lt;&gt;"&amp;VLOOKUP($C401,Besetzung!$B$2:$I$51,$F$24,0)&amp;" "&amp;$C401),
IF($D401="Mindestens",
           IF(COUNTIF(Dienstplan!P$6:P$55,$C401)&gt;=VLOOKUP($C401,Besetzung!$B$2:$I$51,$F$24,0),"","&lt;"&amp;VLOOKUP($C401,Besetzung!$B$2:$I$51,$F$24,0)&amp;" "&amp;$C401),
IF($D401="Höchstens",
           IF(COUNTIF(Dienstplan!P$6:P$55,$C401)&lt;=VLOOKUP($C401,Besetzung!$B$2:$I$51,$F$24,0),"","&gt;"&amp;VLOOKUP($C401,Besetzung!$B$2:$I$51,$F$24,0)&amp;" "&amp;$C401),
"sonst"))),
IF($D401="Genau",
           IF(COUNTIF(Dienstplan!P$6:P$55,$C401)=VLOOKUP($C401,Besetzung!$B$2:$I$51,Q$351+1,0),"","&lt;&gt;"&amp;VLOOKUP($C401,Besetzung!$B$2:$I$51,Q$351+1,0)&amp;" "&amp;$C401),
IF($D401="Mindestens",
           IF(COUNTIF(Dienstplan!P$6:P$55,$C401)&gt;=VLOOKUP($C401,Besetzung!$B$2:$I$51,Q$351+1,0),"","&lt;"&amp;VLOOKUP($C401,Besetzung!$B$2:$I$51,Q$351+1,0)&amp;" "&amp;$C401),
IF($D401="Höchstens",
           IF(COUNTIF(Dienstplan!P$6:P$55,$C401)&lt;=VLOOKUP($C401,Besetzung!$B$2:$I$51,Q$351+1,0),"","&gt;"&amp;VLOOKUP($C401,Besetzung!$B$2:$I$51,Q$351+1,0)&amp;" "&amp;$C401),
"sonst")))))</f>
        <v/>
      </c>
      <c r="R401" s="37" t="str">
        <f>IF($C401="","",
IF(R$352&lt;&gt;"",IF($D401="Genau",
           IF(COUNTIF(Dienstplan!Q$6:Q$55,$C401)=VLOOKUP($C401,Besetzung!$B$2:$I$51,$F$24,0),"","&lt;&gt;"&amp;VLOOKUP($C401,Besetzung!$B$2:$I$51,$F$24,0)&amp;" "&amp;$C401),
IF($D401="Mindestens",
           IF(COUNTIF(Dienstplan!Q$6:Q$55,$C401)&gt;=VLOOKUP($C401,Besetzung!$B$2:$I$51,$F$24,0),"","&lt;"&amp;VLOOKUP($C401,Besetzung!$B$2:$I$51,$F$24,0)&amp;" "&amp;$C401),
IF($D401="Höchstens",
           IF(COUNTIF(Dienstplan!Q$6:Q$55,$C401)&lt;=VLOOKUP($C401,Besetzung!$B$2:$I$51,$F$24,0),"","&gt;"&amp;VLOOKUP($C401,Besetzung!$B$2:$I$51,$F$24,0)&amp;" "&amp;$C401),
"sonst"))),
IF($D401="Genau",
           IF(COUNTIF(Dienstplan!Q$6:Q$55,$C401)=VLOOKUP($C401,Besetzung!$B$2:$I$51,R$351+1,0),"","&lt;&gt;"&amp;VLOOKUP($C401,Besetzung!$B$2:$I$51,R$351+1,0)&amp;" "&amp;$C401),
IF($D401="Mindestens",
           IF(COUNTIF(Dienstplan!Q$6:Q$55,$C401)&gt;=VLOOKUP($C401,Besetzung!$B$2:$I$51,R$351+1,0),"","&lt;"&amp;VLOOKUP($C401,Besetzung!$B$2:$I$51,R$351+1,0)&amp;" "&amp;$C401),
IF($D401="Höchstens",
           IF(COUNTIF(Dienstplan!Q$6:Q$55,$C401)&lt;=VLOOKUP($C401,Besetzung!$B$2:$I$51,R$351+1,0),"","&gt;"&amp;VLOOKUP($C401,Besetzung!$B$2:$I$51,R$351+1,0)&amp;" "&amp;$C401),
"sonst")))))</f>
        <v/>
      </c>
      <c r="S401" s="37" t="str">
        <f>IF($C401="","",
IF(S$352&lt;&gt;"",IF($D401="Genau",
           IF(COUNTIF(Dienstplan!R$6:R$55,$C401)=VLOOKUP($C401,Besetzung!$B$2:$I$51,$F$24,0),"","&lt;&gt;"&amp;VLOOKUP($C401,Besetzung!$B$2:$I$51,$F$24,0)&amp;" "&amp;$C401),
IF($D401="Mindestens",
           IF(COUNTIF(Dienstplan!R$6:R$55,$C401)&gt;=VLOOKUP($C401,Besetzung!$B$2:$I$51,$F$24,0),"","&lt;"&amp;VLOOKUP($C401,Besetzung!$B$2:$I$51,$F$24,0)&amp;" "&amp;$C401),
IF($D401="Höchstens",
           IF(COUNTIF(Dienstplan!R$6:R$55,$C401)&lt;=VLOOKUP($C401,Besetzung!$B$2:$I$51,$F$24,0),"","&gt;"&amp;VLOOKUP($C401,Besetzung!$B$2:$I$51,$F$24,0)&amp;" "&amp;$C401),
"sonst"))),
IF($D401="Genau",
           IF(COUNTIF(Dienstplan!R$6:R$55,$C401)=VLOOKUP($C401,Besetzung!$B$2:$I$51,S$351+1,0),"","&lt;&gt;"&amp;VLOOKUP($C401,Besetzung!$B$2:$I$51,S$351+1,0)&amp;" "&amp;$C401),
IF($D401="Mindestens",
           IF(COUNTIF(Dienstplan!R$6:R$55,$C401)&gt;=VLOOKUP($C401,Besetzung!$B$2:$I$51,S$351+1,0),"","&lt;"&amp;VLOOKUP($C401,Besetzung!$B$2:$I$51,S$351+1,0)&amp;" "&amp;$C401),
IF($D401="Höchstens",
           IF(COUNTIF(Dienstplan!R$6:R$55,$C401)&lt;=VLOOKUP($C401,Besetzung!$B$2:$I$51,S$351+1,0),"","&gt;"&amp;VLOOKUP($C401,Besetzung!$B$2:$I$51,S$351+1,0)&amp;" "&amp;$C401),
"sonst")))))</f>
        <v/>
      </c>
      <c r="T401" s="37" t="str">
        <f>IF($C401="","",
IF(T$352&lt;&gt;"",IF($D401="Genau",
           IF(COUNTIF(Dienstplan!S$6:S$55,$C401)=VLOOKUP($C401,Besetzung!$B$2:$I$51,$F$24,0),"","&lt;&gt;"&amp;VLOOKUP($C401,Besetzung!$B$2:$I$51,$F$24,0)&amp;" "&amp;$C401),
IF($D401="Mindestens",
           IF(COUNTIF(Dienstplan!S$6:S$55,$C401)&gt;=VLOOKUP($C401,Besetzung!$B$2:$I$51,$F$24,0),"","&lt;"&amp;VLOOKUP($C401,Besetzung!$B$2:$I$51,$F$24,0)&amp;" "&amp;$C401),
IF($D401="Höchstens",
           IF(COUNTIF(Dienstplan!S$6:S$55,$C401)&lt;=VLOOKUP($C401,Besetzung!$B$2:$I$51,$F$24,0),"","&gt;"&amp;VLOOKUP($C401,Besetzung!$B$2:$I$51,$F$24,0)&amp;" "&amp;$C401),
"sonst"))),
IF($D401="Genau",
           IF(COUNTIF(Dienstplan!S$6:S$55,$C401)=VLOOKUP($C401,Besetzung!$B$2:$I$51,T$351+1,0),"","&lt;&gt;"&amp;VLOOKUP($C401,Besetzung!$B$2:$I$51,T$351+1,0)&amp;" "&amp;$C401),
IF($D401="Mindestens",
           IF(COUNTIF(Dienstplan!S$6:S$55,$C401)&gt;=VLOOKUP($C401,Besetzung!$B$2:$I$51,T$351+1,0),"","&lt;"&amp;VLOOKUP($C401,Besetzung!$B$2:$I$51,T$351+1,0)&amp;" "&amp;$C401),
IF($D401="Höchstens",
           IF(COUNTIF(Dienstplan!S$6:S$55,$C401)&lt;=VLOOKUP($C401,Besetzung!$B$2:$I$51,T$351+1,0),"","&gt;"&amp;VLOOKUP($C401,Besetzung!$B$2:$I$51,T$351+1,0)&amp;" "&amp;$C401),
"sonst")))))</f>
        <v/>
      </c>
      <c r="U401" s="37" t="str">
        <f>IF($C401="","",
IF(U$352&lt;&gt;"",IF($D401="Genau",
           IF(COUNTIF(Dienstplan!T$6:T$55,$C401)=VLOOKUP($C401,Besetzung!$B$2:$I$51,$F$24,0),"","&lt;&gt;"&amp;VLOOKUP($C401,Besetzung!$B$2:$I$51,$F$24,0)&amp;" "&amp;$C401),
IF($D401="Mindestens",
           IF(COUNTIF(Dienstplan!T$6:T$55,$C401)&gt;=VLOOKUP($C401,Besetzung!$B$2:$I$51,$F$24,0),"","&lt;"&amp;VLOOKUP($C401,Besetzung!$B$2:$I$51,$F$24,0)&amp;" "&amp;$C401),
IF($D401="Höchstens",
           IF(COUNTIF(Dienstplan!T$6:T$55,$C401)&lt;=VLOOKUP($C401,Besetzung!$B$2:$I$51,$F$24,0),"","&gt;"&amp;VLOOKUP($C401,Besetzung!$B$2:$I$51,$F$24,0)&amp;" "&amp;$C401),
"sonst"))),
IF($D401="Genau",
           IF(COUNTIF(Dienstplan!T$6:T$55,$C401)=VLOOKUP($C401,Besetzung!$B$2:$I$51,U$351+1,0),"","&lt;&gt;"&amp;VLOOKUP($C401,Besetzung!$B$2:$I$51,U$351+1,0)&amp;" "&amp;$C401),
IF($D401="Mindestens",
           IF(COUNTIF(Dienstplan!T$6:T$55,$C401)&gt;=VLOOKUP($C401,Besetzung!$B$2:$I$51,U$351+1,0),"","&lt;"&amp;VLOOKUP($C401,Besetzung!$B$2:$I$51,U$351+1,0)&amp;" "&amp;$C401),
IF($D401="Höchstens",
           IF(COUNTIF(Dienstplan!T$6:T$55,$C401)&lt;=VLOOKUP($C401,Besetzung!$B$2:$I$51,U$351+1,0),"","&gt;"&amp;VLOOKUP($C401,Besetzung!$B$2:$I$51,U$351+1,0)&amp;" "&amp;$C401),
"sonst")))))</f>
        <v/>
      </c>
      <c r="V401" s="37" t="str">
        <f>IF($C401="","",
IF(V$352&lt;&gt;"",IF($D401="Genau",
           IF(COUNTIF(Dienstplan!U$6:U$55,$C401)=VLOOKUP($C401,Besetzung!$B$2:$I$51,$F$24,0),"","&lt;&gt;"&amp;VLOOKUP($C401,Besetzung!$B$2:$I$51,$F$24,0)&amp;" "&amp;$C401),
IF($D401="Mindestens",
           IF(COUNTIF(Dienstplan!U$6:U$55,$C401)&gt;=VLOOKUP($C401,Besetzung!$B$2:$I$51,$F$24,0),"","&lt;"&amp;VLOOKUP($C401,Besetzung!$B$2:$I$51,$F$24,0)&amp;" "&amp;$C401),
IF($D401="Höchstens",
           IF(COUNTIF(Dienstplan!U$6:U$55,$C401)&lt;=VLOOKUP($C401,Besetzung!$B$2:$I$51,$F$24,0),"","&gt;"&amp;VLOOKUP($C401,Besetzung!$B$2:$I$51,$F$24,0)&amp;" "&amp;$C401),
"sonst"))),
IF($D401="Genau",
           IF(COUNTIF(Dienstplan!U$6:U$55,$C401)=VLOOKUP($C401,Besetzung!$B$2:$I$51,V$351+1,0),"","&lt;&gt;"&amp;VLOOKUP($C401,Besetzung!$B$2:$I$51,V$351+1,0)&amp;" "&amp;$C401),
IF($D401="Mindestens",
           IF(COUNTIF(Dienstplan!U$6:U$55,$C401)&gt;=VLOOKUP($C401,Besetzung!$B$2:$I$51,V$351+1,0),"","&lt;"&amp;VLOOKUP($C401,Besetzung!$B$2:$I$51,V$351+1,0)&amp;" "&amp;$C401),
IF($D401="Höchstens",
           IF(COUNTIF(Dienstplan!U$6:U$55,$C401)&lt;=VLOOKUP($C401,Besetzung!$B$2:$I$51,V$351+1,0),"","&gt;"&amp;VLOOKUP($C401,Besetzung!$B$2:$I$51,V$351+1,0)&amp;" "&amp;$C401),
"sonst")))))</f>
        <v/>
      </c>
      <c r="W401" s="37" t="str">
        <f>IF($C401="","",
IF(W$352&lt;&gt;"",IF($D401="Genau",
           IF(COUNTIF(Dienstplan!V$6:V$55,$C401)=VLOOKUP($C401,Besetzung!$B$2:$I$51,$F$24,0),"","&lt;&gt;"&amp;VLOOKUP($C401,Besetzung!$B$2:$I$51,$F$24,0)&amp;" "&amp;$C401),
IF($D401="Mindestens",
           IF(COUNTIF(Dienstplan!V$6:V$55,$C401)&gt;=VLOOKUP($C401,Besetzung!$B$2:$I$51,$F$24,0),"","&lt;"&amp;VLOOKUP($C401,Besetzung!$B$2:$I$51,$F$24,0)&amp;" "&amp;$C401),
IF($D401="Höchstens",
           IF(COUNTIF(Dienstplan!V$6:V$55,$C401)&lt;=VLOOKUP($C401,Besetzung!$B$2:$I$51,$F$24,0),"","&gt;"&amp;VLOOKUP($C401,Besetzung!$B$2:$I$51,$F$24,0)&amp;" "&amp;$C401),
"sonst"))),
IF($D401="Genau",
           IF(COUNTIF(Dienstplan!V$6:V$55,$C401)=VLOOKUP($C401,Besetzung!$B$2:$I$51,W$351+1,0),"","&lt;&gt;"&amp;VLOOKUP($C401,Besetzung!$B$2:$I$51,W$351+1,0)&amp;" "&amp;$C401),
IF($D401="Mindestens",
           IF(COUNTIF(Dienstplan!V$6:V$55,$C401)&gt;=VLOOKUP($C401,Besetzung!$B$2:$I$51,W$351+1,0),"","&lt;"&amp;VLOOKUP($C401,Besetzung!$B$2:$I$51,W$351+1,0)&amp;" "&amp;$C401),
IF($D401="Höchstens",
           IF(COUNTIF(Dienstplan!V$6:V$55,$C401)&lt;=VLOOKUP($C401,Besetzung!$B$2:$I$51,W$351+1,0),"","&gt;"&amp;VLOOKUP($C401,Besetzung!$B$2:$I$51,W$351+1,0)&amp;" "&amp;$C401),
"sonst")))))</f>
        <v/>
      </c>
      <c r="X401" s="37" t="str">
        <f>IF($C401="","",
IF(X$352&lt;&gt;"",IF($D401="Genau",
           IF(COUNTIF(Dienstplan!W$6:W$55,$C401)=VLOOKUP($C401,Besetzung!$B$2:$I$51,$F$24,0),"","&lt;&gt;"&amp;VLOOKUP($C401,Besetzung!$B$2:$I$51,$F$24,0)&amp;" "&amp;$C401),
IF($D401="Mindestens",
           IF(COUNTIF(Dienstplan!W$6:W$55,$C401)&gt;=VLOOKUP($C401,Besetzung!$B$2:$I$51,$F$24,0),"","&lt;"&amp;VLOOKUP($C401,Besetzung!$B$2:$I$51,$F$24,0)&amp;" "&amp;$C401),
IF($D401="Höchstens",
           IF(COUNTIF(Dienstplan!W$6:W$55,$C401)&lt;=VLOOKUP($C401,Besetzung!$B$2:$I$51,$F$24,0),"","&gt;"&amp;VLOOKUP($C401,Besetzung!$B$2:$I$51,$F$24,0)&amp;" "&amp;$C401),
"sonst"))),
IF($D401="Genau",
           IF(COUNTIF(Dienstplan!W$6:W$55,$C401)=VLOOKUP($C401,Besetzung!$B$2:$I$51,X$351+1,0),"","&lt;&gt;"&amp;VLOOKUP($C401,Besetzung!$B$2:$I$51,X$351+1,0)&amp;" "&amp;$C401),
IF($D401="Mindestens",
           IF(COUNTIF(Dienstplan!W$6:W$55,$C401)&gt;=VLOOKUP($C401,Besetzung!$B$2:$I$51,X$351+1,0),"","&lt;"&amp;VLOOKUP($C401,Besetzung!$B$2:$I$51,X$351+1,0)&amp;" "&amp;$C401),
IF($D401="Höchstens",
           IF(COUNTIF(Dienstplan!W$6:W$55,$C401)&lt;=VLOOKUP($C401,Besetzung!$B$2:$I$51,X$351+1,0),"","&gt;"&amp;VLOOKUP($C401,Besetzung!$B$2:$I$51,X$351+1,0)&amp;" "&amp;$C401),
"sonst")))))</f>
        <v/>
      </c>
      <c r="Y401" s="37" t="str">
        <f>IF($C401="","",
IF(Y$352&lt;&gt;"",IF($D401="Genau",
           IF(COUNTIF(Dienstplan!X$6:X$55,$C401)=VLOOKUP($C401,Besetzung!$B$2:$I$51,$F$24,0),"","&lt;&gt;"&amp;VLOOKUP($C401,Besetzung!$B$2:$I$51,$F$24,0)&amp;" "&amp;$C401),
IF($D401="Mindestens",
           IF(COUNTIF(Dienstplan!X$6:X$55,$C401)&gt;=VLOOKUP($C401,Besetzung!$B$2:$I$51,$F$24,0),"","&lt;"&amp;VLOOKUP($C401,Besetzung!$B$2:$I$51,$F$24,0)&amp;" "&amp;$C401),
IF($D401="Höchstens",
           IF(COUNTIF(Dienstplan!X$6:X$55,$C401)&lt;=VLOOKUP($C401,Besetzung!$B$2:$I$51,$F$24,0),"","&gt;"&amp;VLOOKUP($C401,Besetzung!$B$2:$I$51,$F$24,0)&amp;" "&amp;$C401),
"sonst"))),
IF($D401="Genau",
           IF(COUNTIF(Dienstplan!X$6:X$55,$C401)=VLOOKUP($C401,Besetzung!$B$2:$I$51,Y$351+1,0),"","&lt;&gt;"&amp;VLOOKUP($C401,Besetzung!$B$2:$I$51,Y$351+1,0)&amp;" "&amp;$C401),
IF($D401="Mindestens",
           IF(COUNTIF(Dienstplan!X$6:X$55,$C401)&gt;=VLOOKUP($C401,Besetzung!$B$2:$I$51,Y$351+1,0),"","&lt;"&amp;VLOOKUP($C401,Besetzung!$B$2:$I$51,Y$351+1,0)&amp;" "&amp;$C401),
IF($D401="Höchstens",
           IF(COUNTIF(Dienstplan!X$6:X$55,$C401)&lt;=VLOOKUP($C401,Besetzung!$B$2:$I$51,Y$351+1,0),"","&gt;"&amp;VLOOKUP($C401,Besetzung!$B$2:$I$51,Y$351+1,0)&amp;" "&amp;$C401),
"sonst")))))</f>
        <v/>
      </c>
      <c r="Z401" s="37" t="str">
        <f>IF($C401="","",
IF(Z$352&lt;&gt;"",IF($D401="Genau",
           IF(COUNTIF(Dienstplan!Y$6:Y$55,$C401)=VLOOKUP($C401,Besetzung!$B$2:$I$51,$F$24,0),"","&lt;&gt;"&amp;VLOOKUP($C401,Besetzung!$B$2:$I$51,$F$24,0)&amp;" "&amp;$C401),
IF($D401="Mindestens",
           IF(COUNTIF(Dienstplan!Y$6:Y$55,$C401)&gt;=VLOOKUP($C401,Besetzung!$B$2:$I$51,$F$24,0),"","&lt;"&amp;VLOOKUP($C401,Besetzung!$B$2:$I$51,$F$24,0)&amp;" "&amp;$C401),
IF($D401="Höchstens",
           IF(COUNTIF(Dienstplan!Y$6:Y$55,$C401)&lt;=VLOOKUP($C401,Besetzung!$B$2:$I$51,$F$24,0),"","&gt;"&amp;VLOOKUP($C401,Besetzung!$B$2:$I$51,$F$24,0)&amp;" "&amp;$C401),
"sonst"))),
IF($D401="Genau",
           IF(COUNTIF(Dienstplan!Y$6:Y$55,$C401)=VLOOKUP($C401,Besetzung!$B$2:$I$51,Z$351+1,0),"","&lt;&gt;"&amp;VLOOKUP($C401,Besetzung!$B$2:$I$51,Z$351+1,0)&amp;" "&amp;$C401),
IF($D401="Mindestens",
           IF(COUNTIF(Dienstplan!Y$6:Y$55,$C401)&gt;=VLOOKUP($C401,Besetzung!$B$2:$I$51,Z$351+1,0),"","&lt;"&amp;VLOOKUP($C401,Besetzung!$B$2:$I$51,Z$351+1,0)&amp;" "&amp;$C401),
IF($D401="Höchstens",
           IF(COUNTIF(Dienstplan!Y$6:Y$55,$C401)&lt;=VLOOKUP($C401,Besetzung!$B$2:$I$51,Z$351+1,0),"","&gt;"&amp;VLOOKUP($C401,Besetzung!$B$2:$I$51,Z$351+1,0)&amp;" "&amp;$C401),
"sonst")))))</f>
        <v/>
      </c>
      <c r="AA401" s="37" t="str">
        <f>IF($C401="","",
IF(AA$352&lt;&gt;"",IF($D401="Genau",
           IF(COUNTIF(Dienstplan!Z$6:Z$55,$C401)=VLOOKUP($C401,Besetzung!$B$2:$I$51,$F$24,0),"","&lt;&gt;"&amp;VLOOKUP($C401,Besetzung!$B$2:$I$51,$F$24,0)&amp;" "&amp;$C401),
IF($D401="Mindestens",
           IF(COUNTIF(Dienstplan!Z$6:Z$55,$C401)&gt;=VLOOKUP($C401,Besetzung!$B$2:$I$51,$F$24,0),"","&lt;"&amp;VLOOKUP($C401,Besetzung!$B$2:$I$51,$F$24,0)&amp;" "&amp;$C401),
IF($D401="Höchstens",
           IF(COUNTIF(Dienstplan!Z$6:Z$55,$C401)&lt;=VLOOKUP($C401,Besetzung!$B$2:$I$51,$F$24,0),"","&gt;"&amp;VLOOKUP($C401,Besetzung!$B$2:$I$51,$F$24,0)&amp;" "&amp;$C401),
"sonst"))),
IF($D401="Genau",
           IF(COUNTIF(Dienstplan!Z$6:Z$55,$C401)=VLOOKUP($C401,Besetzung!$B$2:$I$51,AA$351+1,0),"","&lt;&gt;"&amp;VLOOKUP($C401,Besetzung!$B$2:$I$51,AA$351+1,0)&amp;" "&amp;$C401),
IF($D401="Mindestens",
           IF(COUNTIF(Dienstplan!Z$6:Z$55,$C401)&gt;=VLOOKUP($C401,Besetzung!$B$2:$I$51,AA$351+1,0),"","&lt;"&amp;VLOOKUP($C401,Besetzung!$B$2:$I$51,AA$351+1,0)&amp;" "&amp;$C401),
IF($D401="Höchstens",
           IF(COUNTIF(Dienstplan!Z$6:Z$55,$C401)&lt;=VLOOKUP($C401,Besetzung!$B$2:$I$51,AA$351+1,0),"","&gt;"&amp;VLOOKUP($C401,Besetzung!$B$2:$I$51,AA$351+1,0)&amp;" "&amp;$C401),
"sonst")))))</f>
        <v/>
      </c>
      <c r="AB401" s="37" t="str">
        <f>IF($C401="","",
IF(AB$352&lt;&gt;"",IF($D401="Genau",
           IF(COUNTIF(Dienstplan!AA$6:AA$55,$C401)=VLOOKUP($C401,Besetzung!$B$2:$I$51,$F$24,0),"","&lt;&gt;"&amp;VLOOKUP($C401,Besetzung!$B$2:$I$51,$F$24,0)&amp;" "&amp;$C401),
IF($D401="Mindestens",
           IF(COUNTIF(Dienstplan!AA$6:AA$55,$C401)&gt;=VLOOKUP($C401,Besetzung!$B$2:$I$51,$F$24,0),"","&lt;"&amp;VLOOKUP($C401,Besetzung!$B$2:$I$51,$F$24,0)&amp;" "&amp;$C401),
IF($D401="Höchstens",
           IF(COUNTIF(Dienstplan!AA$6:AA$55,$C401)&lt;=VLOOKUP($C401,Besetzung!$B$2:$I$51,$F$24,0),"","&gt;"&amp;VLOOKUP($C401,Besetzung!$B$2:$I$51,$F$24,0)&amp;" "&amp;$C401),
"sonst"))),
IF($D401="Genau",
           IF(COUNTIF(Dienstplan!AA$6:AA$55,$C401)=VLOOKUP($C401,Besetzung!$B$2:$I$51,AB$351+1,0),"","&lt;&gt;"&amp;VLOOKUP($C401,Besetzung!$B$2:$I$51,AB$351+1,0)&amp;" "&amp;$C401),
IF($D401="Mindestens",
           IF(COUNTIF(Dienstplan!AA$6:AA$55,$C401)&gt;=VLOOKUP($C401,Besetzung!$B$2:$I$51,AB$351+1,0),"","&lt;"&amp;VLOOKUP($C401,Besetzung!$B$2:$I$51,AB$351+1,0)&amp;" "&amp;$C401),
IF($D401="Höchstens",
           IF(COUNTIF(Dienstplan!AA$6:AA$55,$C401)&lt;=VLOOKUP($C401,Besetzung!$B$2:$I$51,AB$351+1,0),"","&gt;"&amp;VLOOKUP($C401,Besetzung!$B$2:$I$51,AB$351+1,0)&amp;" "&amp;$C401),
"sonst")))))</f>
        <v/>
      </c>
      <c r="AC401" s="37" t="str">
        <f>IF($C401="","",
IF(AC$352&lt;&gt;"",IF($D401="Genau",
           IF(COUNTIF(Dienstplan!AB$6:AB$55,$C401)=VLOOKUP($C401,Besetzung!$B$2:$I$51,$F$24,0),"","&lt;&gt;"&amp;VLOOKUP($C401,Besetzung!$B$2:$I$51,$F$24,0)&amp;" "&amp;$C401),
IF($D401="Mindestens",
           IF(COUNTIF(Dienstplan!AB$6:AB$55,$C401)&gt;=VLOOKUP($C401,Besetzung!$B$2:$I$51,$F$24,0),"","&lt;"&amp;VLOOKUP($C401,Besetzung!$B$2:$I$51,$F$24,0)&amp;" "&amp;$C401),
IF($D401="Höchstens",
           IF(COUNTIF(Dienstplan!AB$6:AB$55,$C401)&lt;=VLOOKUP($C401,Besetzung!$B$2:$I$51,$F$24,0),"","&gt;"&amp;VLOOKUP($C401,Besetzung!$B$2:$I$51,$F$24,0)&amp;" "&amp;$C401),
"sonst"))),
IF($D401="Genau",
           IF(COUNTIF(Dienstplan!AB$6:AB$55,$C401)=VLOOKUP($C401,Besetzung!$B$2:$I$51,AC$351+1,0),"","&lt;&gt;"&amp;VLOOKUP($C401,Besetzung!$B$2:$I$51,AC$351+1,0)&amp;" "&amp;$C401),
IF($D401="Mindestens",
           IF(COUNTIF(Dienstplan!AB$6:AB$55,$C401)&gt;=VLOOKUP($C401,Besetzung!$B$2:$I$51,AC$351+1,0),"","&lt;"&amp;VLOOKUP($C401,Besetzung!$B$2:$I$51,AC$351+1,0)&amp;" "&amp;$C401),
IF($D401="Höchstens",
           IF(COUNTIF(Dienstplan!AB$6:AB$55,$C401)&lt;=VLOOKUP($C401,Besetzung!$B$2:$I$51,AC$351+1,0),"","&gt;"&amp;VLOOKUP($C401,Besetzung!$B$2:$I$51,AC$351+1,0)&amp;" "&amp;$C401),
"sonst")))))</f>
        <v/>
      </c>
      <c r="AD401" s="37" t="str">
        <f>IF($C401="","",
IF(AD$352&lt;&gt;"",IF($D401="Genau",
           IF(COUNTIF(Dienstplan!AC$6:AC$55,$C401)=VLOOKUP($C401,Besetzung!$B$2:$I$51,$F$24,0),"","&lt;&gt;"&amp;VLOOKUP($C401,Besetzung!$B$2:$I$51,$F$24,0)&amp;" "&amp;$C401),
IF($D401="Mindestens",
           IF(COUNTIF(Dienstplan!AC$6:AC$55,$C401)&gt;=VLOOKUP($C401,Besetzung!$B$2:$I$51,$F$24,0),"","&lt;"&amp;VLOOKUP($C401,Besetzung!$B$2:$I$51,$F$24,0)&amp;" "&amp;$C401),
IF($D401="Höchstens",
           IF(COUNTIF(Dienstplan!AC$6:AC$55,$C401)&lt;=VLOOKUP($C401,Besetzung!$B$2:$I$51,$F$24,0),"","&gt;"&amp;VLOOKUP($C401,Besetzung!$B$2:$I$51,$F$24,0)&amp;" "&amp;$C401),
"sonst"))),
IF($D401="Genau",
           IF(COUNTIF(Dienstplan!AC$6:AC$55,$C401)=VLOOKUP($C401,Besetzung!$B$2:$I$51,AD$351+1,0),"","&lt;&gt;"&amp;VLOOKUP($C401,Besetzung!$B$2:$I$51,AD$351+1,0)&amp;" "&amp;$C401),
IF($D401="Mindestens",
           IF(COUNTIF(Dienstplan!AC$6:AC$55,$C401)&gt;=VLOOKUP($C401,Besetzung!$B$2:$I$51,AD$351+1,0),"","&lt;"&amp;VLOOKUP($C401,Besetzung!$B$2:$I$51,AD$351+1,0)&amp;" "&amp;$C401),
IF($D401="Höchstens",
           IF(COUNTIF(Dienstplan!AC$6:AC$55,$C401)&lt;=VLOOKUP($C401,Besetzung!$B$2:$I$51,AD$351+1,0),"","&gt;"&amp;VLOOKUP($C401,Besetzung!$B$2:$I$51,AD$351+1,0)&amp;" "&amp;$C401),
"sonst")))))</f>
        <v/>
      </c>
      <c r="AE401" s="37" t="str">
        <f>IF($C401="","",
IF(AE$352&lt;&gt;"",IF($D401="Genau",
           IF(COUNTIF(Dienstplan!AD$6:AD$55,$C401)=VLOOKUP($C401,Besetzung!$B$2:$I$51,$F$24,0),"","&lt;&gt;"&amp;VLOOKUP($C401,Besetzung!$B$2:$I$51,$F$24,0)&amp;" "&amp;$C401),
IF($D401="Mindestens",
           IF(COUNTIF(Dienstplan!AD$6:AD$55,$C401)&gt;=VLOOKUP($C401,Besetzung!$B$2:$I$51,$F$24,0),"","&lt;"&amp;VLOOKUP($C401,Besetzung!$B$2:$I$51,$F$24,0)&amp;" "&amp;$C401),
IF($D401="Höchstens",
           IF(COUNTIF(Dienstplan!AD$6:AD$55,$C401)&lt;=VLOOKUP($C401,Besetzung!$B$2:$I$51,$F$24,0),"","&gt;"&amp;VLOOKUP($C401,Besetzung!$B$2:$I$51,$F$24,0)&amp;" "&amp;$C401),
"sonst"))),
IF($D401="Genau",
           IF(COUNTIF(Dienstplan!AD$6:AD$55,$C401)=VLOOKUP($C401,Besetzung!$B$2:$I$51,AE$351+1,0),"","&lt;&gt;"&amp;VLOOKUP($C401,Besetzung!$B$2:$I$51,AE$351+1,0)&amp;" "&amp;$C401),
IF($D401="Mindestens",
           IF(COUNTIF(Dienstplan!AD$6:AD$55,$C401)&gt;=VLOOKUP($C401,Besetzung!$B$2:$I$51,AE$351+1,0),"","&lt;"&amp;VLOOKUP($C401,Besetzung!$B$2:$I$51,AE$351+1,0)&amp;" "&amp;$C401),
IF($D401="Höchstens",
           IF(COUNTIF(Dienstplan!AD$6:AD$55,$C401)&lt;=VLOOKUP($C401,Besetzung!$B$2:$I$51,AE$351+1,0),"","&gt;"&amp;VLOOKUP($C401,Besetzung!$B$2:$I$51,AE$351+1,0)&amp;" "&amp;$C401),
"sonst")))))</f>
        <v/>
      </c>
      <c r="AF401" s="37" t="str">
        <f>IF($C401="","",
IF(AF$352&lt;&gt;"",IF($D401="Genau",
           IF(COUNTIF(Dienstplan!AE$6:AE$55,$C401)=VLOOKUP($C401,Besetzung!$B$2:$I$51,$F$24,0),"","&lt;&gt;"&amp;VLOOKUP($C401,Besetzung!$B$2:$I$51,$F$24,0)&amp;" "&amp;$C401),
IF($D401="Mindestens",
           IF(COUNTIF(Dienstplan!AE$6:AE$55,$C401)&gt;=VLOOKUP($C401,Besetzung!$B$2:$I$51,$F$24,0),"","&lt;"&amp;VLOOKUP($C401,Besetzung!$B$2:$I$51,$F$24,0)&amp;" "&amp;$C401),
IF($D401="Höchstens",
           IF(COUNTIF(Dienstplan!AE$6:AE$55,$C401)&lt;=VLOOKUP($C401,Besetzung!$B$2:$I$51,$F$24,0),"","&gt;"&amp;VLOOKUP($C401,Besetzung!$B$2:$I$51,$F$24,0)&amp;" "&amp;$C401),
"sonst"))),
IF($D401="Genau",
           IF(COUNTIF(Dienstplan!AE$6:AE$55,$C401)=VLOOKUP($C401,Besetzung!$B$2:$I$51,AF$351+1,0),"","&lt;&gt;"&amp;VLOOKUP($C401,Besetzung!$B$2:$I$51,AF$351+1,0)&amp;" "&amp;$C401),
IF($D401="Mindestens",
           IF(COUNTIF(Dienstplan!AE$6:AE$55,$C401)&gt;=VLOOKUP($C401,Besetzung!$B$2:$I$51,AF$351+1,0),"","&lt;"&amp;VLOOKUP($C401,Besetzung!$B$2:$I$51,AF$351+1,0)&amp;" "&amp;$C401),
IF($D401="Höchstens",
           IF(COUNTIF(Dienstplan!AE$6:AE$55,$C401)&lt;=VLOOKUP($C401,Besetzung!$B$2:$I$51,AF$351+1,0),"","&gt;"&amp;VLOOKUP($C401,Besetzung!$B$2:$I$51,AF$351+1,0)&amp;" "&amp;$C401),
"sonst")))))</f>
        <v/>
      </c>
      <c r="AG401" s="37" t="str">
        <f>IF($C401="","",
IF(AG$352&lt;&gt;"",IF($D401="Genau",
           IF(COUNTIF(Dienstplan!AF$6:AF$55,$C401)=VLOOKUP($C401,Besetzung!$B$2:$I$51,$F$24,0),"","&lt;&gt;"&amp;VLOOKUP($C401,Besetzung!$B$2:$I$51,$F$24,0)&amp;" "&amp;$C401),
IF($D401="Mindestens",
           IF(COUNTIF(Dienstplan!AF$6:AF$55,$C401)&gt;=VLOOKUP($C401,Besetzung!$B$2:$I$51,$F$24,0),"","&lt;"&amp;VLOOKUP($C401,Besetzung!$B$2:$I$51,$F$24,0)&amp;" "&amp;$C401),
IF($D401="Höchstens",
           IF(COUNTIF(Dienstplan!AF$6:AF$55,$C401)&lt;=VLOOKUP($C401,Besetzung!$B$2:$I$51,$F$24,0),"","&gt;"&amp;VLOOKUP($C401,Besetzung!$B$2:$I$51,$F$24,0)&amp;" "&amp;$C401),
"sonst"))),
IF($D401="Genau",
           IF(COUNTIF(Dienstplan!AF$6:AF$55,$C401)=VLOOKUP($C401,Besetzung!$B$2:$I$51,AG$351+1,0),"","&lt;&gt;"&amp;VLOOKUP($C401,Besetzung!$B$2:$I$51,AG$351+1,0)&amp;" "&amp;$C401),
IF($D401="Mindestens",
           IF(COUNTIF(Dienstplan!AF$6:AF$55,$C401)&gt;=VLOOKUP($C401,Besetzung!$B$2:$I$51,AG$351+1,0),"","&lt;"&amp;VLOOKUP($C401,Besetzung!$B$2:$I$51,AG$351+1,0)&amp;" "&amp;$C401),
IF($D401="Höchstens",
           IF(COUNTIF(Dienstplan!AF$6:AF$55,$C401)&lt;=VLOOKUP($C401,Besetzung!$B$2:$I$51,AG$351+1,0),"","&gt;"&amp;VLOOKUP($C401,Besetzung!$B$2:$I$51,AG$351+1,0)&amp;" "&amp;$C401),
"sonst")))))</f>
        <v/>
      </c>
      <c r="AH401" s="37" t="str">
        <f>IF($C401="","",
IF(AH$352&lt;&gt;"",IF($D401="Genau",
           IF(COUNTIF(Dienstplan!AG$6:AG$55,$C401)=VLOOKUP($C401,Besetzung!$B$2:$I$51,$F$24,0),"","&lt;&gt;"&amp;VLOOKUP($C401,Besetzung!$B$2:$I$51,$F$24,0)&amp;" "&amp;$C401),
IF($D401="Mindestens",
           IF(COUNTIF(Dienstplan!AG$6:AG$55,$C401)&gt;=VLOOKUP($C401,Besetzung!$B$2:$I$51,$F$24,0),"","&lt;"&amp;VLOOKUP($C401,Besetzung!$B$2:$I$51,$F$24,0)&amp;" "&amp;$C401),
IF($D401="Höchstens",
           IF(COUNTIF(Dienstplan!AG$6:AG$55,$C401)&lt;=VLOOKUP($C401,Besetzung!$B$2:$I$51,$F$24,0),"","&gt;"&amp;VLOOKUP($C401,Besetzung!$B$2:$I$51,$F$24,0)&amp;" "&amp;$C401),
"sonst"))),
IF($D401="Genau",
           IF(COUNTIF(Dienstplan!AG$6:AG$55,$C401)=VLOOKUP($C401,Besetzung!$B$2:$I$51,AH$351+1,0),"","&lt;&gt;"&amp;VLOOKUP($C401,Besetzung!$B$2:$I$51,AH$351+1,0)&amp;" "&amp;$C401),
IF($D401="Mindestens",
           IF(COUNTIF(Dienstplan!AG$6:AG$55,$C401)&gt;=VLOOKUP($C401,Besetzung!$B$2:$I$51,AH$351+1,0),"","&lt;"&amp;VLOOKUP($C401,Besetzung!$B$2:$I$51,AH$351+1,0)&amp;" "&amp;$C401),
IF($D401="Höchstens",
           IF(COUNTIF(Dienstplan!AG$6:AG$55,$C401)&lt;=VLOOKUP($C401,Besetzung!$B$2:$I$51,AH$351+1,0),"","&gt;"&amp;VLOOKUP($C401,Besetzung!$B$2:$I$51,AH$351+1,0)&amp;" "&amp;$C401),
"sonst")))))</f>
        <v/>
      </c>
      <c r="AI401" s="37" t="str">
        <f>IF($C401="","",
IF(AI$352&lt;&gt;"",IF($D401="Genau",
           IF(COUNTIF(Dienstplan!AH$6:AH$55,$C401)=VLOOKUP($C401,Besetzung!$B$2:$I$51,$F$24,0),"","&lt;&gt;"&amp;VLOOKUP($C401,Besetzung!$B$2:$I$51,$F$24,0)&amp;" "&amp;$C401),
IF($D401="Mindestens",
           IF(COUNTIF(Dienstplan!AH$6:AH$55,$C401)&gt;=VLOOKUP($C401,Besetzung!$B$2:$I$51,$F$24,0),"","&lt;"&amp;VLOOKUP($C401,Besetzung!$B$2:$I$51,$F$24,0)&amp;" "&amp;$C401),
IF($D401="Höchstens",
           IF(COUNTIF(Dienstplan!AH$6:AH$55,$C401)&lt;=VLOOKUP($C401,Besetzung!$B$2:$I$51,$F$24,0),"","&gt;"&amp;VLOOKUP($C401,Besetzung!$B$2:$I$51,$F$24,0)&amp;" "&amp;$C401),
"sonst"))),
IF($D401="Genau",
           IF(COUNTIF(Dienstplan!AH$6:AH$55,$C401)=VLOOKUP($C401,Besetzung!$B$2:$I$51,AI$351+1,0),"","&lt;&gt;"&amp;VLOOKUP($C401,Besetzung!$B$2:$I$51,AI$351+1,0)&amp;" "&amp;$C401),
IF($D401="Mindestens",
           IF(COUNTIF(Dienstplan!AH$6:AH$55,$C401)&gt;=VLOOKUP($C401,Besetzung!$B$2:$I$51,AI$351+1,0),"","&lt;"&amp;VLOOKUP($C401,Besetzung!$B$2:$I$51,AI$351+1,0)&amp;" "&amp;$C401),
IF($D401="Höchstens",
           IF(COUNTIF(Dienstplan!AH$6:AH$55,$C401)&lt;=VLOOKUP($C401,Besetzung!$B$2:$I$51,AI$351+1,0),"","&gt;"&amp;VLOOKUP($C401,Besetzung!$B$2:$I$51,AI$351+1,0)&amp;" "&amp;$C401),
"sonst")))))</f>
        <v/>
      </c>
      <c r="AJ401" s="37" t="str">
        <f>IF($C401="","",
IF(AJ$352&lt;&gt;"",IF($D401="Genau",
           IF(COUNTIF(Dienstplan!AI$6:AI$55,$C401)=VLOOKUP($C401,Besetzung!$B$2:$I$51,$F$24,0),"","&lt;&gt;"&amp;VLOOKUP($C401,Besetzung!$B$2:$I$51,$F$24,0)&amp;" "&amp;$C401),
IF($D401="Mindestens",
           IF(COUNTIF(Dienstplan!AI$6:AI$55,$C401)&gt;=VLOOKUP($C401,Besetzung!$B$2:$I$51,$F$24,0),"","&lt;"&amp;VLOOKUP($C401,Besetzung!$B$2:$I$51,$F$24,0)&amp;" "&amp;$C401),
IF($D401="Höchstens",
           IF(COUNTIF(Dienstplan!AI$6:AI$55,$C401)&lt;=VLOOKUP($C401,Besetzung!$B$2:$I$51,$F$24,0),"","&gt;"&amp;VLOOKUP($C401,Besetzung!$B$2:$I$51,$F$24,0)&amp;" "&amp;$C401),
"sonst"))),
IF($D401="Genau",
           IF(COUNTIF(Dienstplan!AI$6:AI$55,$C401)=VLOOKUP($C401,Besetzung!$B$2:$I$51,AJ$351+1,0),"","&lt;&gt;"&amp;VLOOKUP($C401,Besetzung!$B$2:$I$51,AJ$351+1,0)&amp;" "&amp;$C401),
IF($D401="Mindestens",
           IF(COUNTIF(Dienstplan!AI$6:AI$55,$C401)&gt;=VLOOKUP($C401,Besetzung!$B$2:$I$51,AJ$351+1,0),"","&lt;"&amp;VLOOKUP($C401,Besetzung!$B$2:$I$51,AJ$351+1,0)&amp;" "&amp;$C401),
IF($D401="Höchstens",
           IF(COUNTIF(Dienstplan!AI$6:AI$55,$C401)&lt;=VLOOKUP($C401,Besetzung!$B$2:$I$51,AJ$351+1,0),"","&gt;"&amp;VLOOKUP($C401,Besetzung!$B$2:$I$51,AJ$351+1,0)&amp;" "&amp;$C401),
"sonst")))))</f>
        <v/>
      </c>
      <c r="AK401" s="32" t="str">
        <f>IF($C401="","",
IF(AK$352&lt;&gt;"",IF($D401="Genau",
           IF(COUNTIF(Dienstplan!AJ$6:AJ$55,$C401)=VLOOKUP($C401,Besetzung!$B$2:$I$51,$F$24,0),"","&lt;&gt;"&amp;VLOOKUP($C401,Besetzung!$B$2:$I$51,$F$24,0)&amp;" "&amp;$C401),
IF($D401="Mindestens",
           IF(COUNTIF(Dienstplan!AJ$6:AJ$55,$C401)&gt;=VLOOKUP($C401,Besetzung!$B$2:$I$51,$F$24,0),"","&lt;"&amp;VLOOKUP($C401,Besetzung!$B$2:$I$51,$F$24,0)&amp;" "&amp;$C401),
IF($D401="Höchstens",
           IF(COUNTIF(Dienstplan!AJ$6:AJ$55,$C401)&lt;=VLOOKUP($C401,Besetzung!$B$2:$I$51,$F$24,0),"","&gt;"&amp;VLOOKUP($C401,Besetzung!$B$2:$I$51,$F$24,0)&amp;" "&amp;$C401),
"sonst"))),
IF($D401="Genau",
           IF(COUNTIF(Dienstplan!AJ$6:AJ$55,$C401)=VLOOKUP($C401,Besetzung!$B$2:$I$51,AK$351+1,0),"","&lt;&gt;"&amp;VLOOKUP($C401,Besetzung!$B$2:$I$51,AK$351+1,0)&amp;" "&amp;$C401),
IF($D401="Mindestens",
           IF(COUNTIF(Dienstplan!AJ$6:AJ$55,$C401)&gt;=VLOOKUP($C401,Besetzung!$B$2:$I$51,AK$351+1,0),"","&lt;"&amp;VLOOKUP($C401,Besetzung!$B$2:$I$51,AK$351+1,0)&amp;" "&amp;$C401),
IF($D401="Höchstens",
           IF(COUNTIF(Dienstplan!AJ$6:AJ$55,$C401)&lt;=VLOOKUP($C401,Besetzung!$B$2:$I$51,AK$351+1,0),"","&gt;"&amp;VLOOKUP($C401,Besetzung!$B$2:$I$51,AK$351+1,0)&amp;" "&amp;$C401),
"sonst")))))</f>
        <v/>
      </c>
    </row>
    <row r="402" spans="1:37" x14ac:dyDescent="0.25">
      <c r="A402" s="82" t="str">
        <f>IF(Feiertage!D252&lt;&gt;"",Feiertage!B252,"")</f>
        <v/>
      </c>
      <c r="C402" s="31" t="str">
        <f>Besetzung!B50</f>
        <v/>
      </c>
      <c r="D402">
        <f>Besetzung!J50</f>
        <v>0</v>
      </c>
      <c r="G402" s="31" t="str">
        <f>IF($C402="","",
IF(G$352&lt;&gt;"",IF($D402="Genau",
           IF(COUNTIF(Dienstplan!F$6:F$55,$C402)=VLOOKUP($C402,Besetzung!$B$2:$I$51,$F$24,0),"","&lt;&gt;"&amp;VLOOKUP($C402,Besetzung!$B$2:$I$51,$F$24,0)&amp;" "&amp;$C402),
IF($D402="Mindestens",
           IF(COUNTIF(Dienstplan!F$6:F$55,$C402)&gt;=VLOOKUP($C402,Besetzung!$B$2:$I$51,$F$24,0),"","&lt;"&amp;VLOOKUP($C402,Besetzung!$B$2:$I$51,$F$24,0)&amp;" "&amp;$C402),
IF($D402="Höchstens",
           IF(COUNTIF(Dienstplan!F$6:F$55,$C402)&lt;=VLOOKUP($C402,Besetzung!$B$2:$I$51,$F$24,0),"","&gt;"&amp;VLOOKUP($C402,Besetzung!$B$2:$I$51,$F$24,0)&amp;" "&amp;$C402),
"sonst"))),
IF($D402="Genau",
           IF(COUNTIF(Dienstplan!F$6:F$55,$C402)=VLOOKUP($C402,Besetzung!$B$2:$I$51,G$351+1,0),"","&lt;&gt;"&amp;VLOOKUP($C402,Besetzung!$B$2:$I$51,G$351+1,0)&amp;" "&amp;$C402),
IF($D402="Mindestens",
           IF(COUNTIF(Dienstplan!F$6:F$55,$C402)&gt;=VLOOKUP($C402,Besetzung!$B$2:$I$51,G$351+1,0),"","&lt;"&amp;VLOOKUP($C402,Besetzung!$B$2:$I$51,G$351+1,0)&amp;" "&amp;$C402),
IF($D402="Höchstens",
           IF(COUNTIF(Dienstplan!F$6:F$55,$C402)&lt;=VLOOKUP($C402,Besetzung!$B$2:$I$51,G$351+1,0),"","&gt;"&amp;VLOOKUP($C402,Besetzung!$B$2:$I$51,G$351+1,0)&amp;" "&amp;$C402),
"sonst")))))</f>
        <v/>
      </c>
      <c r="H402" s="37" t="str">
        <f>IF($C402="","",
IF(H$352&lt;&gt;"",IF($D402="Genau",
           IF(COUNTIF(Dienstplan!G$6:G$55,$C402)=VLOOKUP($C402,Besetzung!$B$2:$I$51,$F$24,0),"","&lt;&gt;"&amp;VLOOKUP($C402,Besetzung!$B$2:$I$51,$F$24,0)&amp;" "&amp;$C402),
IF($D402="Mindestens",
           IF(COUNTIF(Dienstplan!G$6:G$55,$C402)&gt;=VLOOKUP($C402,Besetzung!$B$2:$I$51,$F$24,0),"","&lt;"&amp;VLOOKUP($C402,Besetzung!$B$2:$I$51,$F$24,0)&amp;" "&amp;$C402),
IF($D402="Höchstens",
           IF(COUNTIF(Dienstplan!G$6:G$55,$C402)&lt;=VLOOKUP($C402,Besetzung!$B$2:$I$51,$F$24,0),"","&gt;"&amp;VLOOKUP($C402,Besetzung!$B$2:$I$51,$F$24,0)&amp;" "&amp;$C402),
"sonst"))),
IF($D402="Genau",
           IF(COUNTIF(Dienstplan!G$6:G$55,$C402)=VLOOKUP($C402,Besetzung!$B$2:$I$51,H$351+1,0),"","&lt;&gt;"&amp;VLOOKUP($C402,Besetzung!$B$2:$I$51,H$351+1,0)&amp;" "&amp;$C402),
IF($D402="Mindestens",
           IF(COUNTIF(Dienstplan!G$6:G$55,$C402)&gt;=VLOOKUP($C402,Besetzung!$B$2:$I$51,H$351+1,0),"","&lt;"&amp;VLOOKUP($C402,Besetzung!$B$2:$I$51,H$351+1,0)&amp;" "&amp;$C402),
IF($D402="Höchstens",
           IF(COUNTIF(Dienstplan!G$6:G$55,$C402)&lt;=VLOOKUP($C402,Besetzung!$B$2:$I$51,H$351+1,0),"","&gt;"&amp;VLOOKUP($C402,Besetzung!$B$2:$I$51,H$351+1,0)&amp;" "&amp;$C402),
"sonst")))))</f>
        <v/>
      </c>
      <c r="I402" s="37" t="str">
        <f>IF($C402="","",
IF(I$352&lt;&gt;"",IF($D402="Genau",
           IF(COUNTIF(Dienstplan!H$6:H$55,$C402)=VLOOKUP($C402,Besetzung!$B$2:$I$51,$F$24,0),"","&lt;&gt;"&amp;VLOOKUP($C402,Besetzung!$B$2:$I$51,$F$24,0)&amp;" "&amp;$C402),
IF($D402="Mindestens",
           IF(COUNTIF(Dienstplan!H$6:H$55,$C402)&gt;=VLOOKUP($C402,Besetzung!$B$2:$I$51,$F$24,0),"","&lt;"&amp;VLOOKUP($C402,Besetzung!$B$2:$I$51,$F$24,0)&amp;" "&amp;$C402),
IF($D402="Höchstens",
           IF(COUNTIF(Dienstplan!H$6:H$55,$C402)&lt;=VLOOKUP($C402,Besetzung!$B$2:$I$51,$F$24,0),"","&gt;"&amp;VLOOKUP($C402,Besetzung!$B$2:$I$51,$F$24,0)&amp;" "&amp;$C402),
"sonst"))),
IF($D402="Genau",
           IF(COUNTIF(Dienstplan!H$6:H$55,$C402)=VLOOKUP($C402,Besetzung!$B$2:$I$51,I$351+1,0),"","&lt;&gt;"&amp;VLOOKUP($C402,Besetzung!$B$2:$I$51,I$351+1,0)&amp;" "&amp;$C402),
IF($D402="Mindestens",
           IF(COUNTIF(Dienstplan!H$6:H$55,$C402)&gt;=VLOOKUP($C402,Besetzung!$B$2:$I$51,I$351+1,0),"","&lt;"&amp;VLOOKUP($C402,Besetzung!$B$2:$I$51,I$351+1,0)&amp;" "&amp;$C402),
IF($D402="Höchstens",
           IF(COUNTIF(Dienstplan!H$6:H$55,$C402)&lt;=VLOOKUP($C402,Besetzung!$B$2:$I$51,I$351+1,0),"","&gt;"&amp;VLOOKUP($C402,Besetzung!$B$2:$I$51,I$351+1,0)&amp;" "&amp;$C402),
"sonst")))))</f>
        <v/>
      </c>
      <c r="J402" s="37" t="str">
        <f>IF($C402="","",
IF(J$352&lt;&gt;"",IF($D402="Genau",
           IF(COUNTIF(Dienstplan!I$6:I$55,$C402)=VLOOKUP($C402,Besetzung!$B$2:$I$51,$F$24,0),"","&lt;&gt;"&amp;VLOOKUP($C402,Besetzung!$B$2:$I$51,$F$24,0)&amp;" "&amp;$C402),
IF($D402="Mindestens",
           IF(COUNTIF(Dienstplan!I$6:I$55,$C402)&gt;=VLOOKUP($C402,Besetzung!$B$2:$I$51,$F$24,0),"","&lt;"&amp;VLOOKUP($C402,Besetzung!$B$2:$I$51,$F$24,0)&amp;" "&amp;$C402),
IF($D402="Höchstens",
           IF(COUNTIF(Dienstplan!I$6:I$55,$C402)&lt;=VLOOKUP($C402,Besetzung!$B$2:$I$51,$F$24,0),"","&gt;"&amp;VLOOKUP($C402,Besetzung!$B$2:$I$51,$F$24,0)&amp;" "&amp;$C402),
"sonst"))),
IF($D402="Genau",
           IF(COUNTIF(Dienstplan!I$6:I$55,$C402)=VLOOKUP($C402,Besetzung!$B$2:$I$51,J$351+1,0),"","&lt;&gt;"&amp;VLOOKUP($C402,Besetzung!$B$2:$I$51,J$351+1,0)&amp;" "&amp;$C402),
IF($D402="Mindestens",
           IF(COUNTIF(Dienstplan!I$6:I$55,$C402)&gt;=VLOOKUP($C402,Besetzung!$B$2:$I$51,J$351+1,0),"","&lt;"&amp;VLOOKUP($C402,Besetzung!$B$2:$I$51,J$351+1,0)&amp;" "&amp;$C402),
IF($D402="Höchstens",
           IF(COUNTIF(Dienstplan!I$6:I$55,$C402)&lt;=VLOOKUP($C402,Besetzung!$B$2:$I$51,J$351+1,0),"","&gt;"&amp;VLOOKUP($C402,Besetzung!$B$2:$I$51,J$351+1,0)&amp;" "&amp;$C402),
"sonst")))))</f>
        <v/>
      </c>
      <c r="K402" s="37" t="str">
        <f>IF($C402="","",
IF(K$352&lt;&gt;"",IF($D402="Genau",
           IF(COUNTIF(Dienstplan!J$6:J$55,$C402)=VLOOKUP($C402,Besetzung!$B$2:$I$51,$F$24,0),"","&lt;&gt;"&amp;VLOOKUP($C402,Besetzung!$B$2:$I$51,$F$24,0)&amp;" "&amp;$C402),
IF($D402="Mindestens",
           IF(COUNTIF(Dienstplan!J$6:J$55,$C402)&gt;=VLOOKUP($C402,Besetzung!$B$2:$I$51,$F$24,0),"","&lt;"&amp;VLOOKUP($C402,Besetzung!$B$2:$I$51,$F$24,0)&amp;" "&amp;$C402),
IF($D402="Höchstens",
           IF(COUNTIF(Dienstplan!J$6:J$55,$C402)&lt;=VLOOKUP($C402,Besetzung!$B$2:$I$51,$F$24,0),"","&gt;"&amp;VLOOKUP($C402,Besetzung!$B$2:$I$51,$F$24,0)&amp;" "&amp;$C402),
"sonst"))),
IF($D402="Genau",
           IF(COUNTIF(Dienstplan!J$6:J$55,$C402)=VLOOKUP($C402,Besetzung!$B$2:$I$51,K$351+1,0),"","&lt;&gt;"&amp;VLOOKUP($C402,Besetzung!$B$2:$I$51,K$351+1,0)&amp;" "&amp;$C402),
IF($D402="Mindestens",
           IF(COUNTIF(Dienstplan!J$6:J$55,$C402)&gt;=VLOOKUP($C402,Besetzung!$B$2:$I$51,K$351+1,0),"","&lt;"&amp;VLOOKUP($C402,Besetzung!$B$2:$I$51,K$351+1,0)&amp;" "&amp;$C402),
IF($D402="Höchstens",
           IF(COUNTIF(Dienstplan!J$6:J$55,$C402)&lt;=VLOOKUP($C402,Besetzung!$B$2:$I$51,K$351+1,0),"","&gt;"&amp;VLOOKUP($C402,Besetzung!$B$2:$I$51,K$351+1,0)&amp;" "&amp;$C402),
"sonst")))))</f>
        <v/>
      </c>
      <c r="L402" s="37" t="str">
        <f>IF($C402="","",
IF(L$352&lt;&gt;"",IF($D402="Genau",
           IF(COUNTIF(Dienstplan!K$6:K$55,$C402)=VLOOKUP($C402,Besetzung!$B$2:$I$51,$F$24,0),"","&lt;&gt;"&amp;VLOOKUP($C402,Besetzung!$B$2:$I$51,$F$24,0)&amp;" "&amp;$C402),
IF($D402="Mindestens",
           IF(COUNTIF(Dienstplan!K$6:K$55,$C402)&gt;=VLOOKUP($C402,Besetzung!$B$2:$I$51,$F$24,0),"","&lt;"&amp;VLOOKUP($C402,Besetzung!$B$2:$I$51,$F$24,0)&amp;" "&amp;$C402),
IF($D402="Höchstens",
           IF(COUNTIF(Dienstplan!K$6:K$55,$C402)&lt;=VLOOKUP($C402,Besetzung!$B$2:$I$51,$F$24,0),"","&gt;"&amp;VLOOKUP($C402,Besetzung!$B$2:$I$51,$F$24,0)&amp;" "&amp;$C402),
"sonst"))),
IF($D402="Genau",
           IF(COUNTIF(Dienstplan!K$6:K$55,$C402)=VLOOKUP($C402,Besetzung!$B$2:$I$51,L$351+1,0),"","&lt;&gt;"&amp;VLOOKUP($C402,Besetzung!$B$2:$I$51,L$351+1,0)&amp;" "&amp;$C402),
IF($D402="Mindestens",
           IF(COUNTIF(Dienstplan!K$6:K$55,$C402)&gt;=VLOOKUP($C402,Besetzung!$B$2:$I$51,L$351+1,0),"","&lt;"&amp;VLOOKUP($C402,Besetzung!$B$2:$I$51,L$351+1,0)&amp;" "&amp;$C402),
IF($D402="Höchstens",
           IF(COUNTIF(Dienstplan!K$6:K$55,$C402)&lt;=VLOOKUP($C402,Besetzung!$B$2:$I$51,L$351+1,0),"","&gt;"&amp;VLOOKUP($C402,Besetzung!$B$2:$I$51,L$351+1,0)&amp;" "&amp;$C402),
"sonst")))))</f>
        <v/>
      </c>
      <c r="M402" s="37" t="str">
        <f>IF($C402="","",
IF(M$352&lt;&gt;"",IF($D402="Genau",
           IF(COUNTIF(Dienstplan!L$6:L$55,$C402)=VLOOKUP($C402,Besetzung!$B$2:$I$51,$F$24,0),"","&lt;&gt;"&amp;VLOOKUP($C402,Besetzung!$B$2:$I$51,$F$24,0)&amp;" "&amp;$C402),
IF($D402="Mindestens",
           IF(COUNTIF(Dienstplan!L$6:L$55,$C402)&gt;=VLOOKUP($C402,Besetzung!$B$2:$I$51,$F$24,0),"","&lt;"&amp;VLOOKUP($C402,Besetzung!$B$2:$I$51,$F$24,0)&amp;" "&amp;$C402),
IF($D402="Höchstens",
           IF(COUNTIF(Dienstplan!L$6:L$55,$C402)&lt;=VLOOKUP($C402,Besetzung!$B$2:$I$51,$F$24,0),"","&gt;"&amp;VLOOKUP($C402,Besetzung!$B$2:$I$51,$F$24,0)&amp;" "&amp;$C402),
"sonst"))),
IF($D402="Genau",
           IF(COUNTIF(Dienstplan!L$6:L$55,$C402)=VLOOKUP($C402,Besetzung!$B$2:$I$51,M$351+1,0),"","&lt;&gt;"&amp;VLOOKUP($C402,Besetzung!$B$2:$I$51,M$351+1,0)&amp;" "&amp;$C402),
IF($D402="Mindestens",
           IF(COUNTIF(Dienstplan!L$6:L$55,$C402)&gt;=VLOOKUP($C402,Besetzung!$B$2:$I$51,M$351+1,0),"","&lt;"&amp;VLOOKUP($C402,Besetzung!$B$2:$I$51,M$351+1,0)&amp;" "&amp;$C402),
IF($D402="Höchstens",
           IF(COUNTIF(Dienstplan!L$6:L$55,$C402)&lt;=VLOOKUP($C402,Besetzung!$B$2:$I$51,M$351+1,0),"","&gt;"&amp;VLOOKUP($C402,Besetzung!$B$2:$I$51,M$351+1,0)&amp;" "&amp;$C402),
"sonst")))))</f>
        <v/>
      </c>
      <c r="N402" s="37" t="str">
        <f>IF($C402="","",
IF(N$352&lt;&gt;"",IF($D402="Genau",
           IF(COUNTIF(Dienstplan!M$6:M$55,$C402)=VLOOKUP($C402,Besetzung!$B$2:$I$51,$F$24,0),"","&lt;&gt;"&amp;VLOOKUP($C402,Besetzung!$B$2:$I$51,$F$24,0)&amp;" "&amp;$C402),
IF($D402="Mindestens",
           IF(COUNTIF(Dienstplan!M$6:M$55,$C402)&gt;=VLOOKUP($C402,Besetzung!$B$2:$I$51,$F$24,0),"","&lt;"&amp;VLOOKUP($C402,Besetzung!$B$2:$I$51,$F$24,0)&amp;" "&amp;$C402),
IF($D402="Höchstens",
           IF(COUNTIF(Dienstplan!M$6:M$55,$C402)&lt;=VLOOKUP($C402,Besetzung!$B$2:$I$51,$F$24,0),"","&gt;"&amp;VLOOKUP($C402,Besetzung!$B$2:$I$51,$F$24,0)&amp;" "&amp;$C402),
"sonst"))),
IF($D402="Genau",
           IF(COUNTIF(Dienstplan!M$6:M$55,$C402)=VLOOKUP($C402,Besetzung!$B$2:$I$51,N$351+1,0),"","&lt;&gt;"&amp;VLOOKUP($C402,Besetzung!$B$2:$I$51,N$351+1,0)&amp;" "&amp;$C402),
IF($D402="Mindestens",
           IF(COUNTIF(Dienstplan!M$6:M$55,$C402)&gt;=VLOOKUP($C402,Besetzung!$B$2:$I$51,N$351+1,0),"","&lt;"&amp;VLOOKUP($C402,Besetzung!$B$2:$I$51,N$351+1,0)&amp;" "&amp;$C402),
IF($D402="Höchstens",
           IF(COUNTIF(Dienstplan!M$6:M$55,$C402)&lt;=VLOOKUP($C402,Besetzung!$B$2:$I$51,N$351+1,0),"","&gt;"&amp;VLOOKUP($C402,Besetzung!$B$2:$I$51,N$351+1,0)&amp;" "&amp;$C402),
"sonst")))))</f>
        <v/>
      </c>
      <c r="O402" s="37" t="str">
        <f>IF($C402="","",
IF(O$352&lt;&gt;"",IF($D402="Genau",
           IF(COUNTIF(Dienstplan!N$6:N$55,$C402)=VLOOKUP($C402,Besetzung!$B$2:$I$51,$F$24,0),"","&lt;&gt;"&amp;VLOOKUP($C402,Besetzung!$B$2:$I$51,$F$24,0)&amp;" "&amp;$C402),
IF($D402="Mindestens",
           IF(COUNTIF(Dienstplan!N$6:N$55,$C402)&gt;=VLOOKUP($C402,Besetzung!$B$2:$I$51,$F$24,0),"","&lt;"&amp;VLOOKUP($C402,Besetzung!$B$2:$I$51,$F$24,0)&amp;" "&amp;$C402),
IF($D402="Höchstens",
           IF(COUNTIF(Dienstplan!N$6:N$55,$C402)&lt;=VLOOKUP($C402,Besetzung!$B$2:$I$51,$F$24,0),"","&gt;"&amp;VLOOKUP($C402,Besetzung!$B$2:$I$51,$F$24,0)&amp;" "&amp;$C402),
"sonst"))),
IF($D402="Genau",
           IF(COUNTIF(Dienstplan!N$6:N$55,$C402)=VLOOKUP($C402,Besetzung!$B$2:$I$51,O$351+1,0),"","&lt;&gt;"&amp;VLOOKUP($C402,Besetzung!$B$2:$I$51,O$351+1,0)&amp;" "&amp;$C402),
IF($D402="Mindestens",
           IF(COUNTIF(Dienstplan!N$6:N$55,$C402)&gt;=VLOOKUP($C402,Besetzung!$B$2:$I$51,O$351+1,0),"","&lt;"&amp;VLOOKUP($C402,Besetzung!$B$2:$I$51,O$351+1,0)&amp;" "&amp;$C402),
IF($D402="Höchstens",
           IF(COUNTIF(Dienstplan!N$6:N$55,$C402)&lt;=VLOOKUP($C402,Besetzung!$B$2:$I$51,O$351+1,0),"","&gt;"&amp;VLOOKUP($C402,Besetzung!$B$2:$I$51,O$351+1,0)&amp;" "&amp;$C402),
"sonst")))))</f>
        <v/>
      </c>
      <c r="P402" s="37" t="str">
        <f>IF($C402="","",
IF(P$352&lt;&gt;"",IF($D402="Genau",
           IF(COUNTIF(Dienstplan!O$6:O$55,$C402)=VLOOKUP($C402,Besetzung!$B$2:$I$51,$F$24,0),"","&lt;&gt;"&amp;VLOOKUP($C402,Besetzung!$B$2:$I$51,$F$24,0)&amp;" "&amp;$C402),
IF($D402="Mindestens",
           IF(COUNTIF(Dienstplan!O$6:O$55,$C402)&gt;=VLOOKUP($C402,Besetzung!$B$2:$I$51,$F$24,0),"","&lt;"&amp;VLOOKUP($C402,Besetzung!$B$2:$I$51,$F$24,0)&amp;" "&amp;$C402),
IF($D402="Höchstens",
           IF(COUNTIF(Dienstplan!O$6:O$55,$C402)&lt;=VLOOKUP($C402,Besetzung!$B$2:$I$51,$F$24,0),"","&gt;"&amp;VLOOKUP($C402,Besetzung!$B$2:$I$51,$F$24,0)&amp;" "&amp;$C402),
"sonst"))),
IF($D402="Genau",
           IF(COUNTIF(Dienstplan!O$6:O$55,$C402)=VLOOKUP($C402,Besetzung!$B$2:$I$51,P$351+1,0),"","&lt;&gt;"&amp;VLOOKUP($C402,Besetzung!$B$2:$I$51,P$351+1,0)&amp;" "&amp;$C402),
IF($D402="Mindestens",
           IF(COUNTIF(Dienstplan!O$6:O$55,$C402)&gt;=VLOOKUP($C402,Besetzung!$B$2:$I$51,P$351+1,0),"","&lt;"&amp;VLOOKUP($C402,Besetzung!$B$2:$I$51,P$351+1,0)&amp;" "&amp;$C402),
IF($D402="Höchstens",
           IF(COUNTIF(Dienstplan!O$6:O$55,$C402)&lt;=VLOOKUP($C402,Besetzung!$B$2:$I$51,P$351+1,0),"","&gt;"&amp;VLOOKUP($C402,Besetzung!$B$2:$I$51,P$351+1,0)&amp;" "&amp;$C402),
"sonst")))))</f>
        <v/>
      </c>
      <c r="Q402" s="37" t="str">
        <f>IF($C402="","",
IF(Q$352&lt;&gt;"",IF($D402="Genau",
           IF(COUNTIF(Dienstplan!P$6:P$55,$C402)=VLOOKUP($C402,Besetzung!$B$2:$I$51,$F$24,0),"","&lt;&gt;"&amp;VLOOKUP($C402,Besetzung!$B$2:$I$51,$F$24,0)&amp;" "&amp;$C402),
IF($D402="Mindestens",
           IF(COUNTIF(Dienstplan!P$6:P$55,$C402)&gt;=VLOOKUP($C402,Besetzung!$B$2:$I$51,$F$24,0),"","&lt;"&amp;VLOOKUP($C402,Besetzung!$B$2:$I$51,$F$24,0)&amp;" "&amp;$C402),
IF($D402="Höchstens",
           IF(COUNTIF(Dienstplan!P$6:P$55,$C402)&lt;=VLOOKUP($C402,Besetzung!$B$2:$I$51,$F$24,0),"","&gt;"&amp;VLOOKUP($C402,Besetzung!$B$2:$I$51,$F$24,0)&amp;" "&amp;$C402),
"sonst"))),
IF($D402="Genau",
           IF(COUNTIF(Dienstplan!P$6:P$55,$C402)=VLOOKUP($C402,Besetzung!$B$2:$I$51,Q$351+1,0),"","&lt;&gt;"&amp;VLOOKUP($C402,Besetzung!$B$2:$I$51,Q$351+1,0)&amp;" "&amp;$C402),
IF($D402="Mindestens",
           IF(COUNTIF(Dienstplan!P$6:P$55,$C402)&gt;=VLOOKUP($C402,Besetzung!$B$2:$I$51,Q$351+1,0),"","&lt;"&amp;VLOOKUP($C402,Besetzung!$B$2:$I$51,Q$351+1,0)&amp;" "&amp;$C402),
IF($D402="Höchstens",
           IF(COUNTIF(Dienstplan!P$6:P$55,$C402)&lt;=VLOOKUP($C402,Besetzung!$B$2:$I$51,Q$351+1,0),"","&gt;"&amp;VLOOKUP($C402,Besetzung!$B$2:$I$51,Q$351+1,0)&amp;" "&amp;$C402),
"sonst")))))</f>
        <v/>
      </c>
      <c r="R402" s="37" t="str">
        <f>IF($C402="","",
IF(R$352&lt;&gt;"",IF($D402="Genau",
           IF(COUNTIF(Dienstplan!Q$6:Q$55,$C402)=VLOOKUP($C402,Besetzung!$B$2:$I$51,$F$24,0),"","&lt;&gt;"&amp;VLOOKUP($C402,Besetzung!$B$2:$I$51,$F$24,0)&amp;" "&amp;$C402),
IF($D402="Mindestens",
           IF(COUNTIF(Dienstplan!Q$6:Q$55,$C402)&gt;=VLOOKUP($C402,Besetzung!$B$2:$I$51,$F$24,0),"","&lt;"&amp;VLOOKUP($C402,Besetzung!$B$2:$I$51,$F$24,0)&amp;" "&amp;$C402),
IF($D402="Höchstens",
           IF(COUNTIF(Dienstplan!Q$6:Q$55,$C402)&lt;=VLOOKUP($C402,Besetzung!$B$2:$I$51,$F$24,0),"","&gt;"&amp;VLOOKUP($C402,Besetzung!$B$2:$I$51,$F$24,0)&amp;" "&amp;$C402),
"sonst"))),
IF($D402="Genau",
           IF(COUNTIF(Dienstplan!Q$6:Q$55,$C402)=VLOOKUP($C402,Besetzung!$B$2:$I$51,R$351+1,0),"","&lt;&gt;"&amp;VLOOKUP($C402,Besetzung!$B$2:$I$51,R$351+1,0)&amp;" "&amp;$C402),
IF($D402="Mindestens",
           IF(COUNTIF(Dienstplan!Q$6:Q$55,$C402)&gt;=VLOOKUP($C402,Besetzung!$B$2:$I$51,R$351+1,0),"","&lt;"&amp;VLOOKUP($C402,Besetzung!$B$2:$I$51,R$351+1,0)&amp;" "&amp;$C402),
IF($D402="Höchstens",
           IF(COUNTIF(Dienstplan!Q$6:Q$55,$C402)&lt;=VLOOKUP($C402,Besetzung!$B$2:$I$51,R$351+1,0),"","&gt;"&amp;VLOOKUP($C402,Besetzung!$B$2:$I$51,R$351+1,0)&amp;" "&amp;$C402),
"sonst")))))</f>
        <v/>
      </c>
      <c r="S402" s="37" t="str">
        <f>IF($C402="","",
IF(S$352&lt;&gt;"",IF($D402="Genau",
           IF(COUNTIF(Dienstplan!R$6:R$55,$C402)=VLOOKUP($C402,Besetzung!$B$2:$I$51,$F$24,0),"","&lt;&gt;"&amp;VLOOKUP($C402,Besetzung!$B$2:$I$51,$F$24,0)&amp;" "&amp;$C402),
IF($D402="Mindestens",
           IF(COUNTIF(Dienstplan!R$6:R$55,$C402)&gt;=VLOOKUP($C402,Besetzung!$B$2:$I$51,$F$24,0),"","&lt;"&amp;VLOOKUP($C402,Besetzung!$B$2:$I$51,$F$24,0)&amp;" "&amp;$C402),
IF($D402="Höchstens",
           IF(COUNTIF(Dienstplan!R$6:R$55,$C402)&lt;=VLOOKUP($C402,Besetzung!$B$2:$I$51,$F$24,0),"","&gt;"&amp;VLOOKUP($C402,Besetzung!$B$2:$I$51,$F$24,0)&amp;" "&amp;$C402),
"sonst"))),
IF($D402="Genau",
           IF(COUNTIF(Dienstplan!R$6:R$55,$C402)=VLOOKUP($C402,Besetzung!$B$2:$I$51,S$351+1,0),"","&lt;&gt;"&amp;VLOOKUP($C402,Besetzung!$B$2:$I$51,S$351+1,0)&amp;" "&amp;$C402),
IF($D402="Mindestens",
           IF(COUNTIF(Dienstplan!R$6:R$55,$C402)&gt;=VLOOKUP($C402,Besetzung!$B$2:$I$51,S$351+1,0),"","&lt;"&amp;VLOOKUP($C402,Besetzung!$B$2:$I$51,S$351+1,0)&amp;" "&amp;$C402),
IF($D402="Höchstens",
           IF(COUNTIF(Dienstplan!R$6:R$55,$C402)&lt;=VLOOKUP($C402,Besetzung!$B$2:$I$51,S$351+1,0),"","&gt;"&amp;VLOOKUP($C402,Besetzung!$B$2:$I$51,S$351+1,0)&amp;" "&amp;$C402),
"sonst")))))</f>
        <v/>
      </c>
      <c r="T402" s="37" t="str">
        <f>IF($C402="","",
IF(T$352&lt;&gt;"",IF($D402="Genau",
           IF(COUNTIF(Dienstplan!S$6:S$55,$C402)=VLOOKUP($C402,Besetzung!$B$2:$I$51,$F$24,0),"","&lt;&gt;"&amp;VLOOKUP($C402,Besetzung!$B$2:$I$51,$F$24,0)&amp;" "&amp;$C402),
IF($D402="Mindestens",
           IF(COUNTIF(Dienstplan!S$6:S$55,$C402)&gt;=VLOOKUP($C402,Besetzung!$B$2:$I$51,$F$24,0),"","&lt;"&amp;VLOOKUP($C402,Besetzung!$B$2:$I$51,$F$24,0)&amp;" "&amp;$C402),
IF($D402="Höchstens",
           IF(COUNTIF(Dienstplan!S$6:S$55,$C402)&lt;=VLOOKUP($C402,Besetzung!$B$2:$I$51,$F$24,0),"","&gt;"&amp;VLOOKUP($C402,Besetzung!$B$2:$I$51,$F$24,0)&amp;" "&amp;$C402),
"sonst"))),
IF($D402="Genau",
           IF(COUNTIF(Dienstplan!S$6:S$55,$C402)=VLOOKUP($C402,Besetzung!$B$2:$I$51,T$351+1,0),"","&lt;&gt;"&amp;VLOOKUP($C402,Besetzung!$B$2:$I$51,T$351+1,0)&amp;" "&amp;$C402),
IF($D402="Mindestens",
           IF(COUNTIF(Dienstplan!S$6:S$55,$C402)&gt;=VLOOKUP($C402,Besetzung!$B$2:$I$51,T$351+1,0),"","&lt;"&amp;VLOOKUP($C402,Besetzung!$B$2:$I$51,T$351+1,0)&amp;" "&amp;$C402),
IF($D402="Höchstens",
           IF(COUNTIF(Dienstplan!S$6:S$55,$C402)&lt;=VLOOKUP($C402,Besetzung!$B$2:$I$51,T$351+1,0),"","&gt;"&amp;VLOOKUP($C402,Besetzung!$B$2:$I$51,T$351+1,0)&amp;" "&amp;$C402),
"sonst")))))</f>
        <v/>
      </c>
      <c r="U402" s="37" t="str">
        <f>IF($C402="","",
IF(U$352&lt;&gt;"",IF($D402="Genau",
           IF(COUNTIF(Dienstplan!T$6:T$55,$C402)=VLOOKUP($C402,Besetzung!$B$2:$I$51,$F$24,0),"","&lt;&gt;"&amp;VLOOKUP($C402,Besetzung!$B$2:$I$51,$F$24,0)&amp;" "&amp;$C402),
IF($D402="Mindestens",
           IF(COUNTIF(Dienstplan!T$6:T$55,$C402)&gt;=VLOOKUP($C402,Besetzung!$B$2:$I$51,$F$24,0),"","&lt;"&amp;VLOOKUP($C402,Besetzung!$B$2:$I$51,$F$24,0)&amp;" "&amp;$C402),
IF($D402="Höchstens",
           IF(COUNTIF(Dienstplan!T$6:T$55,$C402)&lt;=VLOOKUP($C402,Besetzung!$B$2:$I$51,$F$24,0),"","&gt;"&amp;VLOOKUP($C402,Besetzung!$B$2:$I$51,$F$24,0)&amp;" "&amp;$C402),
"sonst"))),
IF($D402="Genau",
           IF(COUNTIF(Dienstplan!T$6:T$55,$C402)=VLOOKUP($C402,Besetzung!$B$2:$I$51,U$351+1,0),"","&lt;&gt;"&amp;VLOOKUP($C402,Besetzung!$B$2:$I$51,U$351+1,0)&amp;" "&amp;$C402),
IF($D402="Mindestens",
           IF(COUNTIF(Dienstplan!T$6:T$55,$C402)&gt;=VLOOKUP($C402,Besetzung!$B$2:$I$51,U$351+1,0),"","&lt;"&amp;VLOOKUP($C402,Besetzung!$B$2:$I$51,U$351+1,0)&amp;" "&amp;$C402),
IF($D402="Höchstens",
           IF(COUNTIF(Dienstplan!T$6:T$55,$C402)&lt;=VLOOKUP($C402,Besetzung!$B$2:$I$51,U$351+1,0),"","&gt;"&amp;VLOOKUP($C402,Besetzung!$B$2:$I$51,U$351+1,0)&amp;" "&amp;$C402),
"sonst")))))</f>
        <v/>
      </c>
      <c r="V402" s="37" t="str">
        <f>IF($C402="","",
IF(V$352&lt;&gt;"",IF($D402="Genau",
           IF(COUNTIF(Dienstplan!U$6:U$55,$C402)=VLOOKUP($C402,Besetzung!$B$2:$I$51,$F$24,0),"","&lt;&gt;"&amp;VLOOKUP($C402,Besetzung!$B$2:$I$51,$F$24,0)&amp;" "&amp;$C402),
IF($D402="Mindestens",
           IF(COUNTIF(Dienstplan!U$6:U$55,$C402)&gt;=VLOOKUP($C402,Besetzung!$B$2:$I$51,$F$24,0),"","&lt;"&amp;VLOOKUP($C402,Besetzung!$B$2:$I$51,$F$24,0)&amp;" "&amp;$C402),
IF($D402="Höchstens",
           IF(COUNTIF(Dienstplan!U$6:U$55,$C402)&lt;=VLOOKUP($C402,Besetzung!$B$2:$I$51,$F$24,0),"","&gt;"&amp;VLOOKUP($C402,Besetzung!$B$2:$I$51,$F$24,0)&amp;" "&amp;$C402),
"sonst"))),
IF($D402="Genau",
           IF(COUNTIF(Dienstplan!U$6:U$55,$C402)=VLOOKUP($C402,Besetzung!$B$2:$I$51,V$351+1,0),"","&lt;&gt;"&amp;VLOOKUP($C402,Besetzung!$B$2:$I$51,V$351+1,0)&amp;" "&amp;$C402),
IF($D402="Mindestens",
           IF(COUNTIF(Dienstplan!U$6:U$55,$C402)&gt;=VLOOKUP($C402,Besetzung!$B$2:$I$51,V$351+1,0),"","&lt;"&amp;VLOOKUP($C402,Besetzung!$B$2:$I$51,V$351+1,0)&amp;" "&amp;$C402),
IF($D402="Höchstens",
           IF(COUNTIF(Dienstplan!U$6:U$55,$C402)&lt;=VLOOKUP($C402,Besetzung!$B$2:$I$51,V$351+1,0),"","&gt;"&amp;VLOOKUP($C402,Besetzung!$B$2:$I$51,V$351+1,0)&amp;" "&amp;$C402),
"sonst")))))</f>
        <v/>
      </c>
      <c r="W402" s="37" t="str">
        <f>IF($C402="","",
IF(W$352&lt;&gt;"",IF($D402="Genau",
           IF(COUNTIF(Dienstplan!V$6:V$55,$C402)=VLOOKUP($C402,Besetzung!$B$2:$I$51,$F$24,0),"","&lt;&gt;"&amp;VLOOKUP($C402,Besetzung!$B$2:$I$51,$F$24,0)&amp;" "&amp;$C402),
IF($D402="Mindestens",
           IF(COUNTIF(Dienstplan!V$6:V$55,$C402)&gt;=VLOOKUP($C402,Besetzung!$B$2:$I$51,$F$24,0),"","&lt;"&amp;VLOOKUP($C402,Besetzung!$B$2:$I$51,$F$24,0)&amp;" "&amp;$C402),
IF($D402="Höchstens",
           IF(COUNTIF(Dienstplan!V$6:V$55,$C402)&lt;=VLOOKUP($C402,Besetzung!$B$2:$I$51,$F$24,0),"","&gt;"&amp;VLOOKUP($C402,Besetzung!$B$2:$I$51,$F$24,0)&amp;" "&amp;$C402),
"sonst"))),
IF($D402="Genau",
           IF(COUNTIF(Dienstplan!V$6:V$55,$C402)=VLOOKUP($C402,Besetzung!$B$2:$I$51,W$351+1,0),"","&lt;&gt;"&amp;VLOOKUP($C402,Besetzung!$B$2:$I$51,W$351+1,0)&amp;" "&amp;$C402),
IF($D402="Mindestens",
           IF(COUNTIF(Dienstplan!V$6:V$55,$C402)&gt;=VLOOKUP($C402,Besetzung!$B$2:$I$51,W$351+1,0),"","&lt;"&amp;VLOOKUP($C402,Besetzung!$B$2:$I$51,W$351+1,0)&amp;" "&amp;$C402),
IF($D402="Höchstens",
           IF(COUNTIF(Dienstplan!V$6:V$55,$C402)&lt;=VLOOKUP($C402,Besetzung!$B$2:$I$51,W$351+1,0),"","&gt;"&amp;VLOOKUP($C402,Besetzung!$B$2:$I$51,W$351+1,0)&amp;" "&amp;$C402),
"sonst")))))</f>
        <v/>
      </c>
      <c r="X402" s="37" t="str">
        <f>IF($C402="","",
IF(X$352&lt;&gt;"",IF($D402="Genau",
           IF(COUNTIF(Dienstplan!W$6:W$55,$C402)=VLOOKUP($C402,Besetzung!$B$2:$I$51,$F$24,0),"","&lt;&gt;"&amp;VLOOKUP($C402,Besetzung!$B$2:$I$51,$F$24,0)&amp;" "&amp;$C402),
IF($D402="Mindestens",
           IF(COUNTIF(Dienstplan!W$6:W$55,$C402)&gt;=VLOOKUP($C402,Besetzung!$B$2:$I$51,$F$24,0),"","&lt;"&amp;VLOOKUP($C402,Besetzung!$B$2:$I$51,$F$24,0)&amp;" "&amp;$C402),
IF($D402="Höchstens",
           IF(COUNTIF(Dienstplan!W$6:W$55,$C402)&lt;=VLOOKUP($C402,Besetzung!$B$2:$I$51,$F$24,0),"","&gt;"&amp;VLOOKUP($C402,Besetzung!$B$2:$I$51,$F$24,0)&amp;" "&amp;$C402),
"sonst"))),
IF($D402="Genau",
           IF(COUNTIF(Dienstplan!W$6:W$55,$C402)=VLOOKUP($C402,Besetzung!$B$2:$I$51,X$351+1,0),"","&lt;&gt;"&amp;VLOOKUP($C402,Besetzung!$B$2:$I$51,X$351+1,0)&amp;" "&amp;$C402),
IF($D402="Mindestens",
           IF(COUNTIF(Dienstplan!W$6:W$55,$C402)&gt;=VLOOKUP($C402,Besetzung!$B$2:$I$51,X$351+1,0),"","&lt;"&amp;VLOOKUP($C402,Besetzung!$B$2:$I$51,X$351+1,0)&amp;" "&amp;$C402),
IF($D402="Höchstens",
           IF(COUNTIF(Dienstplan!W$6:W$55,$C402)&lt;=VLOOKUP($C402,Besetzung!$B$2:$I$51,X$351+1,0),"","&gt;"&amp;VLOOKUP($C402,Besetzung!$B$2:$I$51,X$351+1,0)&amp;" "&amp;$C402),
"sonst")))))</f>
        <v/>
      </c>
      <c r="Y402" s="37" t="str">
        <f>IF($C402="","",
IF(Y$352&lt;&gt;"",IF($D402="Genau",
           IF(COUNTIF(Dienstplan!X$6:X$55,$C402)=VLOOKUP($C402,Besetzung!$B$2:$I$51,$F$24,0),"","&lt;&gt;"&amp;VLOOKUP($C402,Besetzung!$B$2:$I$51,$F$24,0)&amp;" "&amp;$C402),
IF($D402="Mindestens",
           IF(COUNTIF(Dienstplan!X$6:X$55,$C402)&gt;=VLOOKUP($C402,Besetzung!$B$2:$I$51,$F$24,0),"","&lt;"&amp;VLOOKUP($C402,Besetzung!$B$2:$I$51,$F$24,0)&amp;" "&amp;$C402),
IF($D402="Höchstens",
           IF(COUNTIF(Dienstplan!X$6:X$55,$C402)&lt;=VLOOKUP($C402,Besetzung!$B$2:$I$51,$F$24,0),"","&gt;"&amp;VLOOKUP($C402,Besetzung!$B$2:$I$51,$F$24,0)&amp;" "&amp;$C402),
"sonst"))),
IF($D402="Genau",
           IF(COUNTIF(Dienstplan!X$6:X$55,$C402)=VLOOKUP($C402,Besetzung!$B$2:$I$51,Y$351+1,0),"","&lt;&gt;"&amp;VLOOKUP($C402,Besetzung!$B$2:$I$51,Y$351+1,0)&amp;" "&amp;$C402),
IF($D402="Mindestens",
           IF(COUNTIF(Dienstplan!X$6:X$55,$C402)&gt;=VLOOKUP($C402,Besetzung!$B$2:$I$51,Y$351+1,0),"","&lt;"&amp;VLOOKUP($C402,Besetzung!$B$2:$I$51,Y$351+1,0)&amp;" "&amp;$C402),
IF($D402="Höchstens",
           IF(COUNTIF(Dienstplan!X$6:X$55,$C402)&lt;=VLOOKUP($C402,Besetzung!$B$2:$I$51,Y$351+1,0),"","&gt;"&amp;VLOOKUP($C402,Besetzung!$B$2:$I$51,Y$351+1,0)&amp;" "&amp;$C402),
"sonst")))))</f>
        <v/>
      </c>
      <c r="Z402" s="37" t="str">
        <f>IF($C402="","",
IF(Z$352&lt;&gt;"",IF($D402="Genau",
           IF(COUNTIF(Dienstplan!Y$6:Y$55,$C402)=VLOOKUP($C402,Besetzung!$B$2:$I$51,$F$24,0),"","&lt;&gt;"&amp;VLOOKUP($C402,Besetzung!$B$2:$I$51,$F$24,0)&amp;" "&amp;$C402),
IF($D402="Mindestens",
           IF(COUNTIF(Dienstplan!Y$6:Y$55,$C402)&gt;=VLOOKUP($C402,Besetzung!$B$2:$I$51,$F$24,0),"","&lt;"&amp;VLOOKUP($C402,Besetzung!$B$2:$I$51,$F$24,0)&amp;" "&amp;$C402),
IF($D402="Höchstens",
           IF(COUNTIF(Dienstplan!Y$6:Y$55,$C402)&lt;=VLOOKUP($C402,Besetzung!$B$2:$I$51,$F$24,0),"","&gt;"&amp;VLOOKUP($C402,Besetzung!$B$2:$I$51,$F$24,0)&amp;" "&amp;$C402),
"sonst"))),
IF($D402="Genau",
           IF(COUNTIF(Dienstplan!Y$6:Y$55,$C402)=VLOOKUP($C402,Besetzung!$B$2:$I$51,Z$351+1,0),"","&lt;&gt;"&amp;VLOOKUP($C402,Besetzung!$B$2:$I$51,Z$351+1,0)&amp;" "&amp;$C402),
IF($D402="Mindestens",
           IF(COUNTIF(Dienstplan!Y$6:Y$55,$C402)&gt;=VLOOKUP($C402,Besetzung!$B$2:$I$51,Z$351+1,0),"","&lt;"&amp;VLOOKUP($C402,Besetzung!$B$2:$I$51,Z$351+1,0)&amp;" "&amp;$C402),
IF($D402="Höchstens",
           IF(COUNTIF(Dienstplan!Y$6:Y$55,$C402)&lt;=VLOOKUP($C402,Besetzung!$B$2:$I$51,Z$351+1,0),"","&gt;"&amp;VLOOKUP($C402,Besetzung!$B$2:$I$51,Z$351+1,0)&amp;" "&amp;$C402),
"sonst")))))</f>
        <v/>
      </c>
      <c r="AA402" s="37" t="str">
        <f>IF($C402="","",
IF(AA$352&lt;&gt;"",IF($D402="Genau",
           IF(COUNTIF(Dienstplan!Z$6:Z$55,$C402)=VLOOKUP($C402,Besetzung!$B$2:$I$51,$F$24,0),"","&lt;&gt;"&amp;VLOOKUP($C402,Besetzung!$B$2:$I$51,$F$24,0)&amp;" "&amp;$C402),
IF($D402="Mindestens",
           IF(COUNTIF(Dienstplan!Z$6:Z$55,$C402)&gt;=VLOOKUP($C402,Besetzung!$B$2:$I$51,$F$24,0),"","&lt;"&amp;VLOOKUP($C402,Besetzung!$B$2:$I$51,$F$24,0)&amp;" "&amp;$C402),
IF($D402="Höchstens",
           IF(COUNTIF(Dienstplan!Z$6:Z$55,$C402)&lt;=VLOOKUP($C402,Besetzung!$B$2:$I$51,$F$24,0),"","&gt;"&amp;VLOOKUP($C402,Besetzung!$B$2:$I$51,$F$24,0)&amp;" "&amp;$C402),
"sonst"))),
IF($D402="Genau",
           IF(COUNTIF(Dienstplan!Z$6:Z$55,$C402)=VLOOKUP($C402,Besetzung!$B$2:$I$51,AA$351+1,0),"","&lt;&gt;"&amp;VLOOKUP($C402,Besetzung!$B$2:$I$51,AA$351+1,0)&amp;" "&amp;$C402),
IF($D402="Mindestens",
           IF(COUNTIF(Dienstplan!Z$6:Z$55,$C402)&gt;=VLOOKUP($C402,Besetzung!$B$2:$I$51,AA$351+1,0),"","&lt;"&amp;VLOOKUP($C402,Besetzung!$B$2:$I$51,AA$351+1,0)&amp;" "&amp;$C402),
IF($D402="Höchstens",
           IF(COUNTIF(Dienstplan!Z$6:Z$55,$C402)&lt;=VLOOKUP($C402,Besetzung!$B$2:$I$51,AA$351+1,0),"","&gt;"&amp;VLOOKUP($C402,Besetzung!$B$2:$I$51,AA$351+1,0)&amp;" "&amp;$C402),
"sonst")))))</f>
        <v/>
      </c>
      <c r="AB402" s="37" t="str">
        <f>IF($C402="","",
IF(AB$352&lt;&gt;"",IF($D402="Genau",
           IF(COUNTIF(Dienstplan!AA$6:AA$55,$C402)=VLOOKUP($C402,Besetzung!$B$2:$I$51,$F$24,0),"","&lt;&gt;"&amp;VLOOKUP($C402,Besetzung!$B$2:$I$51,$F$24,0)&amp;" "&amp;$C402),
IF($D402="Mindestens",
           IF(COUNTIF(Dienstplan!AA$6:AA$55,$C402)&gt;=VLOOKUP($C402,Besetzung!$B$2:$I$51,$F$24,0),"","&lt;"&amp;VLOOKUP($C402,Besetzung!$B$2:$I$51,$F$24,0)&amp;" "&amp;$C402),
IF($D402="Höchstens",
           IF(COUNTIF(Dienstplan!AA$6:AA$55,$C402)&lt;=VLOOKUP($C402,Besetzung!$B$2:$I$51,$F$24,0),"","&gt;"&amp;VLOOKUP($C402,Besetzung!$B$2:$I$51,$F$24,0)&amp;" "&amp;$C402),
"sonst"))),
IF($D402="Genau",
           IF(COUNTIF(Dienstplan!AA$6:AA$55,$C402)=VLOOKUP($C402,Besetzung!$B$2:$I$51,AB$351+1,0),"","&lt;&gt;"&amp;VLOOKUP($C402,Besetzung!$B$2:$I$51,AB$351+1,0)&amp;" "&amp;$C402),
IF($D402="Mindestens",
           IF(COUNTIF(Dienstplan!AA$6:AA$55,$C402)&gt;=VLOOKUP($C402,Besetzung!$B$2:$I$51,AB$351+1,0),"","&lt;"&amp;VLOOKUP($C402,Besetzung!$B$2:$I$51,AB$351+1,0)&amp;" "&amp;$C402),
IF($D402="Höchstens",
           IF(COUNTIF(Dienstplan!AA$6:AA$55,$C402)&lt;=VLOOKUP($C402,Besetzung!$B$2:$I$51,AB$351+1,0),"","&gt;"&amp;VLOOKUP($C402,Besetzung!$B$2:$I$51,AB$351+1,0)&amp;" "&amp;$C402),
"sonst")))))</f>
        <v/>
      </c>
      <c r="AC402" s="37" t="str">
        <f>IF($C402="","",
IF(AC$352&lt;&gt;"",IF($D402="Genau",
           IF(COUNTIF(Dienstplan!AB$6:AB$55,$C402)=VLOOKUP($C402,Besetzung!$B$2:$I$51,$F$24,0),"","&lt;&gt;"&amp;VLOOKUP($C402,Besetzung!$B$2:$I$51,$F$24,0)&amp;" "&amp;$C402),
IF($D402="Mindestens",
           IF(COUNTIF(Dienstplan!AB$6:AB$55,$C402)&gt;=VLOOKUP($C402,Besetzung!$B$2:$I$51,$F$24,0),"","&lt;"&amp;VLOOKUP($C402,Besetzung!$B$2:$I$51,$F$24,0)&amp;" "&amp;$C402),
IF($D402="Höchstens",
           IF(COUNTIF(Dienstplan!AB$6:AB$55,$C402)&lt;=VLOOKUP($C402,Besetzung!$B$2:$I$51,$F$24,0),"","&gt;"&amp;VLOOKUP($C402,Besetzung!$B$2:$I$51,$F$24,0)&amp;" "&amp;$C402),
"sonst"))),
IF($D402="Genau",
           IF(COUNTIF(Dienstplan!AB$6:AB$55,$C402)=VLOOKUP($C402,Besetzung!$B$2:$I$51,AC$351+1,0),"","&lt;&gt;"&amp;VLOOKUP($C402,Besetzung!$B$2:$I$51,AC$351+1,0)&amp;" "&amp;$C402),
IF($D402="Mindestens",
           IF(COUNTIF(Dienstplan!AB$6:AB$55,$C402)&gt;=VLOOKUP($C402,Besetzung!$B$2:$I$51,AC$351+1,0),"","&lt;"&amp;VLOOKUP($C402,Besetzung!$B$2:$I$51,AC$351+1,0)&amp;" "&amp;$C402),
IF($D402="Höchstens",
           IF(COUNTIF(Dienstplan!AB$6:AB$55,$C402)&lt;=VLOOKUP($C402,Besetzung!$B$2:$I$51,AC$351+1,0),"","&gt;"&amp;VLOOKUP($C402,Besetzung!$B$2:$I$51,AC$351+1,0)&amp;" "&amp;$C402),
"sonst")))))</f>
        <v/>
      </c>
      <c r="AD402" s="37" t="str">
        <f>IF($C402="","",
IF(AD$352&lt;&gt;"",IF($D402="Genau",
           IF(COUNTIF(Dienstplan!AC$6:AC$55,$C402)=VLOOKUP($C402,Besetzung!$B$2:$I$51,$F$24,0),"","&lt;&gt;"&amp;VLOOKUP($C402,Besetzung!$B$2:$I$51,$F$24,0)&amp;" "&amp;$C402),
IF($D402="Mindestens",
           IF(COUNTIF(Dienstplan!AC$6:AC$55,$C402)&gt;=VLOOKUP($C402,Besetzung!$B$2:$I$51,$F$24,0),"","&lt;"&amp;VLOOKUP($C402,Besetzung!$B$2:$I$51,$F$24,0)&amp;" "&amp;$C402),
IF($D402="Höchstens",
           IF(COUNTIF(Dienstplan!AC$6:AC$55,$C402)&lt;=VLOOKUP($C402,Besetzung!$B$2:$I$51,$F$24,0),"","&gt;"&amp;VLOOKUP($C402,Besetzung!$B$2:$I$51,$F$24,0)&amp;" "&amp;$C402),
"sonst"))),
IF($D402="Genau",
           IF(COUNTIF(Dienstplan!AC$6:AC$55,$C402)=VLOOKUP($C402,Besetzung!$B$2:$I$51,AD$351+1,0),"","&lt;&gt;"&amp;VLOOKUP($C402,Besetzung!$B$2:$I$51,AD$351+1,0)&amp;" "&amp;$C402),
IF($D402="Mindestens",
           IF(COUNTIF(Dienstplan!AC$6:AC$55,$C402)&gt;=VLOOKUP($C402,Besetzung!$B$2:$I$51,AD$351+1,0),"","&lt;"&amp;VLOOKUP($C402,Besetzung!$B$2:$I$51,AD$351+1,0)&amp;" "&amp;$C402),
IF($D402="Höchstens",
           IF(COUNTIF(Dienstplan!AC$6:AC$55,$C402)&lt;=VLOOKUP($C402,Besetzung!$B$2:$I$51,AD$351+1,0),"","&gt;"&amp;VLOOKUP($C402,Besetzung!$B$2:$I$51,AD$351+1,0)&amp;" "&amp;$C402),
"sonst")))))</f>
        <v/>
      </c>
      <c r="AE402" s="37" t="str">
        <f>IF($C402="","",
IF(AE$352&lt;&gt;"",IF($D402="Genau",
           IF(COUNTIF(Dienstplan!AD$6:AD$55,$C402)=VLOOKUP($C402,Besetzung!$B$2:$I$51,$F$24,0),"","&lt;&gt;"&amp;VLOOKUP($C402,Besetzung!$B$2:$I$51,$F$24,0)&amp;" "&amp;$C402),
IF($D402="Mindestens",
           IF(COUNTIF(Dienstplan!AD$6:AD$55,$C402)&gt;=VLOOKUP($C402,Besetzung!$B$2:$I$51,$F$24,0),"","&lt;"&amp;VLOOKUP($C402,Besetzung!$B$2:$I$51,$F$24,0)&amp;" "&amp;$C402),
IF($D402="Höchstens",
           IF(COUNTIF(Dienstplan!AD$6:AD$55,$C402)&lt;=VLOOKUP($C402,Besetzung!$B$2:$I$51,$F$24,0),"","&gt;"&amp;VLOOKUP($C402,Besetzung!$B$2:$I$51,$F$24,0)&amp;" "&amp;$C402),
"sonst"))),
IF($D402="Genau",
           IF(COUNTIF(Dienstplan!AD$6:AD$55,$C402)=VLOOKUP($C402,Besetzung!$B$2:$I$51,AE$351+1,0),"","&lt;&gt;"&amp;VLOOKUP($C402,Besetzung!$B$2:$I$51,AE$351+1,0)&amp;" "&amp;$C402),
IF($D402="Mindestens",
           IF(COUNTIF(Dienstplan!AD$6:AD$55,$C402)&gt;=VLOOKUP($C402,Besetzung!$B$2:$I$51,AE$351+1,0),"","&lt;"&amp;VLOOKUP($C402,Besetzung!$B$2:$I$51,AE$351+1,0)&amp;" "&amp;$C402),
IF($D402="Höchstens",
           IF(COUNTIF(Dienstplan!AD$6:AD$55,$C402)&lt;=VLOOKUP($C402,Besetzung!$B$2:$I$51,AE$351+1,0),"","&gt;"&amp;VLOOKUP($C402,Besetzung!$B$2:$I$51,AE$351+1,0)&amp;" "&amp;$C402),
"sonst")))))</f>
        <v/>
      </c>
      <c r="AF402" s="37" t="str">
        <f>IF($C402="","",
IF(AF$352&lt;&gt;"",IF($D402="Genau",
           IF(COUNTIF(Dienstplan!AE$6:AE$55,$C402)=VLOOKUP($C402,Besetzung!$B$2:$I$51,$F$24,0),"","&lt;&gt;"&amp;VLOOKUP($C402,Besetzung!$B$2:$I$51,$F$24,0)&amp;" "&amp;$C402),
IF($D402="Mindestens",
           IF(COUNTIF(Dienstplan!AE$6:AE$55,$C402)&gt;=VLOOKUP($C402,Besetzung!$B$2:$I$51,$F$24,0),"","&lt;"&amp;VLOOKUP($C402,Besetzung!$B$2:$I$51,$F$24,0)&amp;" "&amp;$C402),
IF($D402="Höchstens",
           IF(COUNTIF(Dienstplan!AE$6:AE$55,$C402)&lt;=VLOOKUP($C402,Besetzung!$B$2:$I$51,$F$24,0),"","&gt;"&amp;VLOOKUP($C402,Besetzung!$B$2:$I$51,$F$24,0)&amp;" "&amp;$C402),
"sonst"))),
IF($D402="Genau",
           IF(COUNTIF(Dienstplan!AE$6:AE$55,$C402)=VLOOKUP($C402,Besetzung!$B$2:$I$51,AF$351+1,0),"","&lt;&gt;"&amp;VLOOKUP($C402,Besetzung!$B$2:$I$51,AF$351+1,0)&amp;" "&amp;$C402),
IF($D402="Mindestens",
           IF(COUNTIF(Dienstplan!AE$6:AE$55,$C402)&gt;=VLOOKUP($C402,Besetzung!$B$2:$I$51,AF$351+1,0),"","&lt;"&amp;VLOOKUP($C402,Besetzung!$B$2:$I$51,AF$351+1,0)&amp;" "&amp;$C402),
IF($D402="Höchstens",
           IF(COUNTIF(Dienstplan!AE$6:AE$55,$C402)&lt;=VLOOKUP($C402,Besetzung!$B$2:$I$51,AF$351+1,0),"","&gt;"&amp;VLOOKUP($C402,Besetzung!$B$2:$I$51,AF$351+1,0)&amp;" "&amp;$C402),
"sonst")))))</f>
        <v/>
      </c>
      <c r="AG402" s="37" t="str">
        <f>IF($C402="","",
IF(AG$352&lt;&gt;"",IF($D402="Genau",
           IF(COUNTIF(Dienstplan!AF$6:AF$55,$C402)=VLOOKUP($C402,Besetzung!$B$2:$I$51,$F$24,0),"","&lt;&gt;"&amp;VLOOKUP($C402,Besetzung!$B$2:$I$51,$F$24,0)&amp;" "&amp;$C402),
IF($D402="Mindestens",
           IF(COUNTIF(Dienstplan!AF$6:AF$55,$C402)&gt;=VLOOKUP($C402,Besetzung!$B$2:$I$51,$F$24,0),"","&lt;"&amp;VLOOKUP($C402,Besetzung!$B$2:$I$51,$F$24,0)&amp;" "&amp;$C402),
IF($D402="Höchstens",
           IF(COUNTIF(Dienstplan!AF$6:AF$55,$C402)&lt;=VLOOKUP($C402,Besetzung!$B$2:$I$51,$F$24,0),"","&gt;"&amp;VLOOKUP($C402,Besetzung!$B$2:$I$51,$F$24,0)&amp;" "&amp;$C402),
"sonst"))),
IF($D402="Genau",
           IF(COUNTIF(Dienstplan!AF$6:AF$55,$C402)=VLOOKUP($C402,Besetzung!$B$2:$I$51,AG$351+1,0),"","&lt;&gt;"&amp;VLOOKUP($C402,Besetzung!$B$2:$I$51,AG$351+1,0)&amp;" "&amp;$C402),
IF($D402="Mindestens",
           IF(COUNTIF(Dienstplan!AF$6:AF$55,$C402)&gt;=VLOOKUP($C402,Besetzung!$B$2:$I$51,AG$351+1,0),"","&lt;"&amp;VLOOKUP($C402,Besetzung!$B$2:$I$51,AG$351+1,0)&amp;" "&amp;$C402),
IF($D402="Höchstens",
           IF(COUNTIF(Dienstplan!AF$6:AF$55,$C402)&lt;=VLOOKUP($C402,Besetzung!$B$2:$I$51,AG$351+1,0),"","&gt;"&amp;VLOOKUP($C402,Besetzung!$B$2:$I$51,AG$351+1,0)&amp;" "&amp;$C402),
"sonst")))))</f>
        <v/>
      </c>
      <c r="AH402" s="37" t="str">
        <f>IF($C402="","",
IF(AH$352&lt;&gt;"",IF($D402="Genau",
           IF(COUNTIF(Dienstplan!AG$6:AG$55,$C402)=VLOOKUP($C402,Besetzung!$B$2:$I$51,$F$24,0),"","&lt;&gt;"&amp;VLOOKUP($C402,Besetzung!$B$2:$I$51,$F$24,0)&amp;" "&amp;$C402),
IF($D402="Mindestens",
           IF(COUNTIF(Dienstplan!AG$6:AG$55,$C402)&gt;=VLOOKUP($C402,Besetzung!$B$2:$I$51,$F$24,0),"","&lt;"&amp;VLOOKUP($C402,Besetzung!$B$2:$I$51,$F$24,0)&amp;" "&amp;$C402),
IF($D402="Höchstens",
           IF(COUNTIF(Dienstplan!AG$6:AG$55,$C402)&lt;=VLOOKUP($C402,Besetzung!$B$2:$I$51,$F$24,0),"","&gt;"&amp;VLOOKUP($C402,Besetzung!$B$2:$I$51,$F$24,0)&amp;" "&amp;$C402),
"sonst"))),
IF($D402="Genau",
           IF(COUNTIF(Dienstplan!AG$6:AG$55,$C402)=VLOOKUP($C402,Besetzung!$B$2:$I$51,AH$351+1,0),"","&lt;&gt;"&amp;VLOOKUP($C402,Besetzung!$B$2:$I$51,AH$351+1,0)&amp;" "&amp;$C402),
IF($D402="Mindestens",
           IF(COUNTIF(Dienstplan!AG$6:AG$55,$C402)&gt;=VLOOKUP($C402,Besetzung!$B$2:$I$51,AH$351+1,0),"","&lt;"&amp;VLOOKUP($C402,Besetzung!$B$2:$I$51,AH$351+1,0)&amp;" "&amp;$C402),
IF($D402="Höchstens",
           IF(COUNTIF(Dienstplan!AG$6:AG$55,$C402)&lt;=VLOOKUP($C402,Besetzung!$B$2:$I$51,AH$351+1,0),"","&gt;"&amp;VLOOKUP($C402,Besetzung!$B$2:$I$51,AH$351+1,0)&amp;" "&amp;$C402),
"sonst")))))</f>
        <v/>
      </c>
      <c r="AI402" s="37" t="str">
        <f>IF($C402="","",
IF(AI$352&lt;&gt;"",IF($D402="Genau",
           IF(COUNTIF(Dienstplan!AH$6:AH$55,$C402)=VLOOKUP($C402,Besetzung!$B$2:$I$51,$F$24,0),"","&lt;&gt;"&amp;VLOOKUP($C402,Besetzung!$B$2:$I$51,$F$24,0)&amp;" "&amp;$C402),
IF($D402="Mindestens",
           IF(COUNTIF(Dienstplan!AH$6:AH$55,$C402)&gt;=VLOOKUP($C402,Besetzung!$B$2:$I$51,$F$24,0),"","&lt;"&amp;VLOOKUP($C402,Besetzung!$B$2:$I$51,$F$24,0)&amp;" "&amp;$C402),
IF($D402="Höchstens",
           IF(COUNTIF(Dienstplan!AH$6:AH$55,$C402)&lt;=VLOOKUP($C402,Besetzung!$B$2:$I$51,$F$24,0),"","&gt;"&amp;VLOOKUP($C402,Besetzung!$B$2:$I$51,$F$24,0)&amp;" "&amp;$C402),
"sonst"))),
IF($D402="Genau",
           IF(COUNTIF(Dienstplan!AH$6:AH$55,$C402)=VLOOKUP($C402,Besetzung!$B$2:$I$51,AI$351+1,0),"","&lt;&gt;"&amp;VLOOKUP($C402,Besetzung!$B$2:$I$51,AI$351+1,0)&amp;" "&amp;$C402),
IF($D402="Mindestens",
           IF(COUNTIF(Dienstplan!AH$6:AH$55,$C402)&gt;=VLOOKUP($C402,Besetzung!$B$2:$I$51,AI$351+1,0),"","&lt;"&amp;VLOOKUP($C402,Besetzung!$B$2:$I$51,AI$351+1,0)&amp;" "&amp;$C402),
IF($D402="Höchstens",
           IF(COUNTIF(Dienstplan!AH$6:AH$55,$C402)&lt;=VLOOKUP($C402,Besetzung!$B$2:$I$51,AI$351+1,0),"","&gt;"&amp;VLOOKUP($C402,Besetzung!$B$2:$I$51,AI$351+1,0)&amp;" "&amp;$C402),
"sonst")))))</f>
        <v/>
      </c>
      <c r="AJ402" s="37" t="str">
        <f>IF($C402="","",
IF(AJ$352&lt;&gt;"",IF($D402="Genau",
           IF(COUNTIF(Dienstplan!AI$6:AI$55,$C402)=VLOOKUP($C402,Besetzung!$B$2:$I$51,$F$24,0),"","&lt;&gt;"&amp;VLOOKUP($C402,Besetzung!$B$2:$I$51,$F$24,0)&amp;" "&amp;$C402),
IF($D402="Mindestens",
           IF(COUNTIF(Dienstplan!AI$6:AI$55,$C402)&gt;=VLOOKUP($C402,Besetzung!$B$2:$I$51,$F$24,0),"","&lt;"&amp;VLOOKUP($C402,Besetzung!$B$2:$I$51,$F$24,0)&amp;" "&amp;$C402),
IF($D402="Höchstens",
           IF(COUNTIF(Dienstplan!AI$6:AI$55,$C402)&lt;=VLOOKUP($C402,Besetzung!$B$2:$I$51,$F$24,0),"","&gt;"&amp;VLOOKUP($C402,Besetzung!$B$2:$I$51,$F$24,0)&amp;" "&amp;$C402),
"sonst"))),
IF($D402="Genau",
           IF(COUNTIF(Dienstplan!AI$6:AI$55,$C402)=VLOOKUP($C402,Besetzung!$B$2:$I$51,AJ$351+1,0),"","&lt;&gt;"&amp;VLOOKUP($C402,Besetzung!$B$2:$I$51,AJ$351+1,0)&amp;" "&amp;$C402),
IF($D402="Mindestens",
           IF(COUNTIF(Dienstplan!AI$6:AI$55,$C402)&gt;=VLOOKUP($C402,Besetzung!$B$2:$I$51,AJ$351+1,0),"","&lt;"&amp;VLOOKUP($C402,Besetzung!$B$2:$I$51,AJ$351+1,0)&amp;" "&amp;$C402),
IF($D402="Höchstens",
           IF(COUNTIF(Dienstplan!AI$6:AI$55,$C402)&lt;=VLOOKUP($C402,Besetzung!$B$2:$I$51,AJ$351+1,0),"","&gt;"&amp;VLOOKUP($C402,Besetzung!$B$2:$I$51,AJ$351+1,0)&amp;" "&amp;$C402),
"sonst")))))</f>
        <v/>
      </c>
      <c r="AK402" s="32" t="str">
        <f>IF($C402="","",
IF(AK$352&lt;&gt;"",IF($D402="Genau",
           IF(COUNTIF(Dienstplan!AJ$6:AJ$55,$C402)=VLOOKUP($C402,Besetzung!$B$2:$I$51,$F$24,0),"","&lt;&gt;"&amp;VLOOKUP($C402,Besetzung!$B$2:$I$51,$F$24,0)&amp;" "&amp;$C402),
IF($D402="Mindestens",
           IF(COUNTIF(Dienstplan!AJ$6:AJ$55,$C402)&gt;=VLOOKUP($C402,Besetzung!$B$2:$I$51,$F$24,0),"","&lt;"&amp;VLOOKUP($C402,Besetzung!$B$2:$I$51,$F$24,0)&amp;" "&amp;$C402),
IF($D402="Höchstens",
           IF(COUNTIF(Dienstplan!AJ$6:AJ$55,$C402)&lt;=VLOOKUP($C402,Besetzung!$B$2:$I$51,$F$24,0),"","&gt;"&amp;VLOOKUP($C402,Besetzung!$B$2:$I$51,$F$24,0)&amp;" "&amp;$C402),
"sonst"))),
IF($D402="Genau",
           IF(COUNTIF(Dienstplan!AJ$6:AJ$55,$C402)=VLOOKUP($C402,Besetzung!$B$2:$I$51,AK$351+1,0),"","&lt;&gt;"&amp;VLOOKUP($C402,Besetzung!$B$2:$I$51,AK$351+1,0)&amp;" "&amp;$C402),
IF($D402="Mindestens",
           IF(COUNTIF(Dienstplan!AJ$6:AJ$55,$C402)&gt;=VLOOKUP($C402,Besetzung!$B$2:$I$51,AK$351+1,0),"","&lt;"&amp;VLOOKUP($C402,Besetzung!$B$2:$I$51,AK$351+1,0)&amp;" "&amp;$C402),
IF($D402="Höchstens",
           IF(COUNTIF(Dienstplan!AJ$6:AJ$55,$C402)&lt;=VLOOKUP($C402,Besetzung!$B$2:$I$51,AK$351+1,0),"","&gt;"&amp;VLOOKUP($C402,Besetzung!$B$2:$I$51,AK$351+1,0)&amp;" "&amp;$C402),
"sonst")))))</f>
        <v/>
      </c>
    </row>
    <row r="403" spans="1:37" x14ac:dyDescent="0.25">
      <c r="A403" s="82" t="str">
        <f>IF(Feiertage!D253&lt;&gt;"",Feiertage!B253,"")</f>
        <v/>
      </c>
      <c r="C403" s="33" t="str">
        <f>Besetzung!B51</f>
        <v/>
      </c>
      <c r="D403" s="38">
        <f>Besetzung!J51</f>
        <v>0</v>
      </c>
      <c r="E403" s="38"/>
      <c r="F403" s="34"/>
      <c r="G403" s="33" t="str">
        <f>IF($C403="","",
IF(G$352&lt;&gt;"",IF($D403="Genau",
           IF(COUNTIF(Dienstplan!F$6:F$55,$C403)=VLOOKUP($C403,Besetzung!$B$2:$I$51,$F$24,0),"","&lt;&gt;"&amp;VLOOKUP($C403,Besetzung!$B$2:$I$51,$F$24,0)&amp;" "&amp;$C403),
IF($D403="Mindestens",
           IF(COUNTIF(Dienstplan!F$6:F$55,$C403)&gt;=VLOOKUP($C403,Besetzung!$B$2:$I$51,$F$24,0),"","&lt;"&amp;VLOOKUP($C403,Besetzung!$B$2:$I$51,$F$24,0)&amp;" "&amp;$C403),
IF($D403="Höchstens",
           IF(COUNTIF(Dienstplan!F$6:F$55,$C403)&lt;=VLOOKUP($C403,Besetzung!$B$2:$I$51,$F$24,0),"","&gt;"&amp;VLOOKUP($C403,Besetzung!$B$2:$I$51,$F$24,0)&amp;" "&amp;$C403),
"sonst"))),
IF($D403="Genau",
           IF(COUNTIF(Dienstplan!F$6:F$55,$C403)=VLOOKUP($C403,Besetzung!$B$2:$I$51,G$351+1,0),"","&lt;&gt;"&amp;VLOOKUP($C403,Besetzung!$B$2:$I$51,G$351+1,0)&amp;" "&amp;$C403),
IF($D403="Mindestens",
           IF(COUNTIF(Dienstplan!F$6:F$55,$C403)&gt;=VLOOKUP($C403,Besetzung!$B$2:$I$51,G$351+1,0),"","&lt;"&amp;VLOOKUP($C403,Besetzung!$B$2:$I$51,G$351+1,0)&amp;" "&amp;$C403),
IF($D403="Höchstens",
           IF(COUNTIF(Dienstplan!F$6:F$55,$C403)&lt;=VLOOKUP($C403,Besetzung!$B$2:$I$51,G$351+1,0),"","&gt;"&amp;VLOOKUP($C403,Besetzung!$B$2:$I$51,G$351+1,0)&amp;" "&amp;$C403),
"sonst")))))</f>
        <v/>
      </c>
      <c r="H403" s="38" t="str">
        <f>IF($C403="","",
IF(H$352&lt;&gt;"",IF($D403="Genau",
           IF(COUNTIF(Dienstplan!G$6:G$55,$C403)=VLOOKUP($C403,Besetzung!$B$2:$I$51,$F$24,0),"","&lt;&gt;"&amp;VLOOKUP($C403,Besetzung!$B$2:$I$51,$F$24,0)&amp;" "&amp;$C403),
IF($D403="Mindestens",
           IF(COUNTIF(Dienstplan!G$6:G$55,$C403)&gt;=VLOOKUP($C403,Besetzung!$B$2:$I$51,$F$24,0),"","&lt;"&amp;VLOOKUP($C403,Besetzung!$B$2:$I$51,$F$24,0)&amp;" "&amp;$C403),
IF($D403="Höchstens",
           IF(COUNTIF(Dienstplan!G$6:G$55,$C403)&lt;=VLOOKUP($C403,Besetzung!$B$2:$I$51,$F$24,0),"","&gt;"&amp;VLOOKUP($C403,Besetzung!$B$2:$I$51,$F$24,0)&amp;" "&amp;$C403),
"sonst"))),
IF($D403="Genau",
           IF(COUNTIF(Dienstplan!G$6:G$55,$C403)=VLOOKUP($C403,Besetzung!$B$2:$I$51,H$351+1,0),"","&lt;&gt;"&amp;VLOOKUP($C403,Besetzung!$B$2:$I$51,H$351+1,0)&amp;" "&amp;$C403),
IF($D403="Mindestens",
           IF(COUNTIF(Dienstplan!G$6:G$55,$C403)&gt;=VLOOKUP($C403,Besetzung!$B$2:$I$51,H$351+1,0),"","&lt;"&amp;VLOOKUP($C403,Besetzung!$B$2:$I$51,H$351+1,0)&amp;" "&amp;$C403),
IF($D403="Höchstens",
           IF(COUNTIF(Dienstplan!G$6:G$55,$C403)&lt;=VLOOKUP($C403,Besetzung!$B$2:$I$51,H$351+1,0),"","&gt;"&amp;VLOOKUP($C403,Besetzung!$B$2:$I$51,H$351+1,0)&amp;" "&amp;$C403),
"sonst")))))</f>
        <v/>
      </c>
      <c r="I403" s="38" t="str">
        <f>IF($C403="","",
IF(I$352&lt;&gt;"",IF($D403="Genau",
           IF(COUNTIF(Dienstplan!H$6:H$55,$C403)=VLOOKUP($C403,Besetzung!$B$2:$I$51,$F$24,0),"","&lt;&gt;"&amp;VLOOKUP($C403,Besetzung!$B$2:$I$51,$F$24,0)&amp;" "&amp;$C403),
IF($D403="Mindestens",
           IF(COUNTIF(Dienstplan!H$6:H$55,$C403)&gt;=VLOOKUP($C403,Besetzung!$B$2:$I$51,$F$24,0),"","&lt;"&amp;VLOOKUP($C403,Besetzung!$B$2:$I$51,$F$24,0)&amp;" "&amp;$C403),
IF($D403="Höchstens",
           IF(COUNTIF(Dienstplan!H$6:H$55,$C403)&lt;=VLOOKUP($C403,Besetzung!$B$2:$I$51,$F$24,0),"","&gt;"&amp;VLOOKUP($C403,Besetzung!$B$2:$I$51,$F$24,0)&amp;" "&amp;$C403),
"sonst"))),
IF($D403="Genau",
           IF(COUNTIF(Dienstplan!H$6:H$55,$C403)=VLOOKUP($C403,Besetzung!$B$2:$I$51,I$351+1,0),"","&lt;&gt;"&amp;VLOOKUP($C403,Besetzung!$B$2:$I$51,I$351+1,0)&amp;" "&amp;$C403),
IF($D403="Mindestens",
           IF(COUNTIF(Dienstplan!H$6:H$55,$C403)&gt;=VLOOKUP($C403,Besetzung!$B$2:$I$51,I$351+1,0),"","&lt;"&amp;VLOOKUP($C403,Besetzung!$B$2:$I$51,I$351+1,0)&amp;" "&amp;$C403),
IF($D403="Höchstens",
           IF(COUNTIF(Dienstplan!H$6:H$55,$C403)&lt;=VLOOKUP($C403,Besetzung!$B$2:$I$51,I$351+1,0),"","&gt;"&amp;VLOOKUP($C403,Besetzung!$B$2:$I$51,I$351+1,0)&amp;" "&amp;$C403),
"sonst")))))</f>
        <v/>
      </c>
      <c r="J403" s="38" t="str">
        <f>IF($C403="","",
IF(J$352&lt;&gt;"",IF($D403="Genau",
           IF(COUNTIF(Dienstplan!I$6:I$55,$C403)=VLOOKUP($C403,Besetzung!$B$2:$I$51,$F$24,0),"","&lt;&gt;"&amp;VLOOKUP($C403,Besetzung!$B$2:$I$51,$F$24,0)&amp;" "&amp;$C403),
IF($D403="Mindestens",
           IF(COUNTIF(Dienstplan!I$6:I$55,$C403)&gt;=VLOOKUP($C403,Besetzung!$B$2:$I$51,$F$24,0),"","&lt;"&amp;VLOOKUP($C403,Besetzung!$B$2:$I$51,$F$24,0)&amp;" "&amp;$C403),
IF($D403="Höchstens",
           IF(COUNTIF(Dienstplan!I$6:I$55,$C403)&lt;=VLOOKUP($C403,Besetzung!$B$2:$I$51,$F$24,0),"","&gt;"&amp;VLOOKUP($C403,Besetzung!$B$2:$I$51,$F$24,0)&amp;" "&amp;$C403),
"sonst"))),
IF($D403="Genau",
           IF(COUNTIF(Dienstplan!I$6:I$55,$C403)=VLOOKUP($C403,Besetzung!$B$2:$I$51,J$351+1,0),"","&lt;&gt;"&amp;VLOOKUP($C403,Besetzung!$B$2:$I$51,J$351+1,0)&amp;" "&amp;$C403),
IF($D403="Mindestens",
           IF(COUNTIF(Dienstplan!I$6:I$55,$C403)&gt;=VLOOKUP($C403,Besetzung!$B$2:$I$51,J$351+1,0),"","&lt;"&amp;VLOOKUP($C403,Besetzung!$B$2:$I$51,J$351+1,0)&amp;" "&amp;$C403),
IF($D403="Höchstens",
           IF(COUNTIF(Dienstplan!I$6:I$55,$C403)&lt;=VLOOKUP($C403,Besetzung!$B$2:$I$51,J$351+1,0),"","&gt;"&amp;VLOOKUP($C403,Besetzung!$B$2:$I$51,J$351+1,0)&amp;" "&amp;$C403),
"sonst")))))</f>
        <v/>
      </c>
      <c r="K403" s="38" t="str">
        <f>IF($C403="","",
IF(K$352&lt;&gt;"",IF($D403="Genau",
           IF(COUNTIF(Dienstplan!J$6:J$55,$C403)=VLOOKUP($C403,Besetzung!$B$2:$I$51,$F$24,0),"","&lt;&gt;"&amp;VLOOKUP($C403,Besetzung!$B$2:$I$51,$F$24,0)&amp;" "&amp;$C403),
IF($D403="Mindestens",
           IF(COUNTIF(Dienstplan!J$6:J$55,$C403)&gt;=VLOOKUP($C403,Besetzung!$B$2:$I$51,$F$24,0),"","&lt;"&amp;VLOOKUP($C403,Besetzung!$B$2:$I$51,$F$24,0)&amp;" "&amp;$C403),
IF($D403="Höchstens",
           IF(COUNTIF(Dienstplan!J$6:J$55,$C403)&lt;=VLOOKUP($C403,Besetzung!$B$2:$I$51,$F$24,0),"","&gt;"&amp;VLOOKUP($C403,Besetzung!$B$2:$I$51,$F$24,0)&amp;" "&amp;$C403),
"sonst"))),
IF($D403="Genau",
           IF(COUNTIF(Dienstplan!J$6:J$55,$C403)=VLOOKUP($C403,Besetzung!$B$2:$I$51,K$351+1,0),"","&lt;&gt;"&amp;VLOOKUP($C403,Besetzung!$B$2:$I$51,K$351+1,0)&amp;" "&amp;$C403),
IF($D403="Mindestens",
           IF(COUNTIF(Dienstplan!J$6:J$55,$C403)&gt;=VLOOKUP($C403,Besetzung!$B$2:$I$51,K$351+1,0),"","&lt;"&amp;VLOOKUP($C403,Besetzung!$B$2:$I$51,K$351+1,0)&amp;" "&amp;$C403),
IF($D403="Höchstens",
           IF(COUNTIF(Dienstplan!J$6:J$55,$C403)&lt;=VLOOKUP($C403,Besetzung!$B$2:$I$51,K$351+1,0),"","&gt;"&amp;VLOOKUP($C403,Besetzung!$B$2:$I$51,K$351+1,0)&amp;" "&amp;$C403),
"sonst")))))</f>
        <v/>
      </c>
      <c r="L403" s="38" t="str">
        <f>IF($C403="","",
IF(L$352&lt;&gt;"",IF($D403="Genau",
           IF(COUNTIF(Dienstplan!K$6:K$55,$C403)=VLOOKUP($C403,Besetzung!$B$2:$I$51,$F$24,0),"","&lt;&gt;"&amp;VLOOKUP($C403,Besetzung!$B$2:$I$51,$F$24,0)&amp;" "&amp;$C403),
IF($D403="Mindestens",
           IF(COUNTIF(Dienstplan!K$6:K$55,$C403)&gt;=VLOOKUP($C403,Besetzung!$B$2:$I$51,$F$24,0),"","&lt;"&amp;VLOOKUP($C403,Besetzung!$B$2:$I$51,$F$24,0)&amp;" "&amp;$C403),
IF($D403="Höchstens",
           IF(COUNTIF(Dienstplan!K$6:K$55,$C403)&lt;=VLOOKUP($C403,Besetzung!$B$2:$I$51,$F$24,0),"","&gt;"&amp;VLOOKUP($C403,Besetzung!$B$2:$I$51,$F$24,0)&amp;" "&amp;$C403),
"sonst"))),
IF($D403="Genau",
           IF(COUNTIF(Dienstplan!K$6:K$55,$C403)=VLOOKUP($C403,Besetzung!$B$2:$I$51,L$351+1,0),"","&lt;&gt;"&amp;VLOOKUP($C403,Besetzung!$B$2:$I$51,L$351+1,0)&amp;" "&amp;$C403),
IF($D403="Mindestens",
           IF(COUNTIF(Dienstplan!K$6:K$55,$C403)&gt;=VLOOKUP($C403,Besetzung!$B$2:$I$51,L$351+1,0),"","&lt;"&amp;VLOOKUP($C403,Besetzung!$B$2:$I$51,L$351+1,0)&amp;" "&amp;$C403),
IF($D403="Höchstens",
           IF(COUNTIF(Dienstplan!K$6:K$55,$C403)&lt;=VLOOKUP($C403,Besetzung!$B$2:$I$51,L$351+1,0),"","&gt;"&amp;VLOOKUP($C403,Besetzung!$B$2:$I$51,L$351+1,0)&amp;" "&amp;$C403),
"sonst")))))</f>
        <v/>
      </c>
      <c r="M403" s="38" t="str">
        <f>IF($C403="","",
IF(M$352&lt;&gt;"",IF($D403="Genau",
           IF(COUNTIF(Dienstplan!L$6:L$55,$C403)=VLOOKUP($C403,Besetzung!$B$2:$I$51,$F$24,0),"","&lt;&gt;"&amp;VLOOKUP($C403,Besetzung!$B$2:$I$51,$F$24,0)&amp;" "&amp;$C403),
IF($D403="Mindestens",
           IF(COUNTIF(Dienstplan!L$6:L$55,$C403)&gt;=VLOOKUP($C403,Besetzung!$B$2:$I$51,$F$24,0),"","&lt;"&amp;VLOOKUP($C403,Besetzung!$B$2:$I$51,$F$24,0)&amp;" "&amp;$C403),
IF($D403="Höchstens",
           IF(COUNTIF(Dienstplan!L$6:L$55,$C403)&lt;=VLOOKUP($C403,Besetzung!$B$2:$I$51,$F$24,0),"","&gt;"&amp;VLOOKUP($C403,Besetzung!$B$2:$I$51,$F$24,0)&amp;" "&amp;$C403),
"sonst"))),
IF($D403="Genau",
           IF(COUNTIF(Dienstplan!L$6:L$55,$C403)=VLOOKUP($C403,Besetzung!$B$2:$I$51,M$351+1,0),"","&lt;&gt;"&amp;VLOOKUP($C403,Besetzung!$B$2:$I$51,M$351+1,0)&amp;" "&amp;$C403),
IF($D403="Mindestens",
           IF(COUNTIF(Dienstplan!L$6:L$55,$C403)&gt;=VLOOKUP($C403,Besetzung!$B$2:$I$51,M$351+1,0),"","&lt;"&amp;VLOOKUP($C403,Besetzung!$B$2:$I$51,M$351+1,0)&amp;" "&amp;$C403),
IF($D403="Höchstens",
           IF(COUNTIF(Dienstplan!L$6:L$55,$C403)&lt;=VLOOKUP($C403,Besetzung!$B$2:$I$51,M$351+1,0),"","&gt;"&amp;VLOOKUP($C403,Besetzung!$B$2:$I$51,M$351+1,0)&amp;" "&amp;$C403),
"sonst")))))</f>
        <v/>
      </c>
      <c r="N403" s="38" t="str">
        <f>IF($C403="","",
IF(N$352&lt;&gt;"",IF($D403="Genau",
           IF(COUNTIF(Dienstplan!M$6:M$55,$C403)=VLOOKUP($C403,Besetzung!$B$2:$I$51,$F$24,0),"","&lt;&gt;"&amp;VLOOKUP($C403,Besetzung!$B$2:$I$51,$F$24,0)&amp;" "&amp;$C403),
IF($D403="Mindestens",
           IF(COUNTIF(Dienstplan!M$6:M$55,$C403)&gt;=VLOOKUP($C403,Besetzung!$B$2:$I$51,$F$24,0),"","&lt;"&amp;VLOOKUP($C403,Besetzung!$B$2:$I$51,$F$24,0)&amp;" "&amp;$C403),
IF($D403="Höchstens",
           IF(COUNTIF(Dienstplan!M$6:M$55,$C403)&lt;=VLOOKUP($C403,Besetzung!$B$2:$I$51,$F$24,0),"","&gt;"&amp;VLOOKUP($C403,Besetzung!$B$2:$I$51,$F$24,0)&amp;" "&amp;$C403),
"sonst"))),
IF($D403="Genau",
           IF(COUNTIF(Dienstplan!M$6:M$55,$C403)=VLOOKUP($C403,Besetzung!$B$2:$I$51,N$351+1,0),"","&lt;&gt;"&amp;VLOOKUP($C403,Besetzung!$B$2:$I$51,N$351+1,0)&amp;" "&amp;$C403),
IF($D403="Mindestens",
           IF(COUNTIF(Dienstplan!M$6:M$55,$C403)&gt;=VLOOKUP($C403,Besetzung!$B$2:$I$51,N$351+1,0),"","&lt;"&amp;VLOOKUP($C403,Besetzung!$B$2:$I$51,N$351+1,0)&amp;" "&amp;$C403),
IF($D403="Höchstens",
           IF(COUNTIF(Dienstplan!M$6:M$55,$C403)&lt;=VLOOKUP($C403,Besetzung!$B$2:$I$51,N$351+1,0),"","&gt;"&amp;VLOOKUP($C403,Besetzung!$B$2:$I$51,N$351+1,0)&amp;" "&amp;$C403),
"sonst")))))</f>
        <v/>
      </c>
      <c r="O403" s="38" t="str">
        <f>IF($C403="","",
IF(O$352&lt;&gt;"",IF($D403="Genau",
           IF(COUNTIF(Dienstplan!N$6:N$55,$C403)=VLOOKUP($C403,Besetzung!$B$2:$I$51,$F$24,0),"","&lt;&gt;"&amp;VLOOKUP($C403,Besetzung!$B$2:$I$51,$F$24,0)&amp;" "&amp;$C403),
IF($D403="Mindestens",
           IF(COUNTIF(Dienstplan!N$6:N$55,$C403)&gt;=VLOOKUP($C403,Besetzung!$B$2:$I$51,$F$24,0),"","&lt;"&amp;VLOOKUP($C403,Besetzung!$B$2:$I$51,$F$24,0)&amp;" "&amp;$C403),
IF($D403="Höchstens",
           IF(COUNTIF(Dienstplan!N$6:N$55,$C403)&lt;=VLOOKUP($C403,Besetzung!$B$2:$I$51,$F$24,0),"","&gt;"&amp;VLOOKUP($C403,Besetzung!$B$2:$I$51,$F$24,0)&amp;" "&amp;$C403),
"sonst"))),
IF($D403="Genau",
           IF(COUNTIF(Dienstplan!N$6:N$55,$C403)=VLOOKUP($C403,Besetzung!$B$2:$I$51,O$351+1,0),"","&lt;&gt;"&amp;VLOOKUP($C403,Besetzung!$B$2:$I$51,O$351+1,0)&amp;" "&amp;$C403),
IF($D403="Mindestens",
           IF(COUNTIF(Dienstplan!N$6:N$55,$C403)&gt;=VLOOKUP($C403,Besetzung!$B$2:$I$51,O$351+1,0),"","&lt;"&amp;VLOOKUP($C403,Besetzung!$B$2:$I$51,O$351+1,0)&amp;" "&amp;$C403),
IF($D403="Höchstens",
           IF(COUNTIF(Dienstplan!N$6:N$55,$C403)&lt;=VLOOKUP($C403,Besetzung!$B$2:$I$51,O$351+1,0),"","&gt;"&amp;VLOOKUP($C403,Besetzung!$B$2:$I$51,O$351+1,0)&amp;" "&amp;$C403),
"sonst")))))</f>
        <v/>
      </c>
      <c r="P403" s="38" t="str">
        <f>IF($C403="","",
IF(P$352&lt;&gt;"",IF($D403="Genau",
           IF(COUNTIF(Dienstplan!O$6:O$55,$C403)=VLOOKUP($C403,Besetzung!$B$2:$I$51,$F$24,0),"","&lt;&gt;"&amp;VLOOKUP($C403,Besetzung!$B$2:$I$51,$F$24,0)&amp;" "&amp;$C403),
IF($D403="Mindestens",
           IF(COUNTIF(Dienstplan!O$6:O$55,$C403)&gt;=VLOOKUP($C403,Besetzung!$B$2:$I$51,$F$24,0),"","&lt;"&amp;VLOOKUP($C403,Besetzung!$B$2:$I$51,$F$24,0)&amp;" "&amp;$C403),
IF($D403="Höchstens",
           IF(COUNTIF(Dienstplan!O$6:O$55,$C403)&lt;=VLOOKUP($C403,Besetzung!$B$2:$I$51,$F$24,0),"","&gt;"&amp;VLOOKUP($C403,Besetzung!$B$2:$I$51,$F$24,0)&amp;" "&amp;$C403),
"sonst"))),
IF($D403="Genau",
           IF(COUNTIF(Dienstplan!O$6:O$55,$C403)=VLOOKUP($C403,Besetzung!$B$2:$I$51,P$351+1,0),"","&lt;&gt;"&amp;VLOOKUP($C403,Besetzung!$B$2:$I$51,P$351+1,0)&amp;" "&amp;$C403),
IF($D403="Mindestens",
           IF(COUNTIF(Dienstplan!O$6:O$55,$C403)&gt;=VLOOKUP($C403,Besetzung!$B$2:$I$51,P$351+1,0),"","&lt;"&amp;VLOOKUP($C403,Besetzung!$B$2:$I$51,P$351+1,0)&amp;" "&amp;$C403),
IF($D403="Höchstens",
           IF(COUNTIF(Dienstplan!O$6:O$55,$C403)&lt;=VLOOKUP($C403,Besetzung!$B$2:$I$51,P$351+1,0),"","&gt;"&amp;VLOOKUP($C403,Besetzung!$B$2:$I$51,P$351+1,0)&amp;" "&amp;$C403),
"sonst")))))</f>
        <v/>
      </c>
      <c r="Q403" s="38" t="str">
        <f>IF($C403="","",
IF(Q$352&lt;&gt;"",IF($D403="Genau",
           IF(COUNTIF(Dienstplan!P$6:P$55,$C403)=VLOOKUP($C403,Besetzung!$B$2:$I$51,$F$24,0),"","&lt;&gt;"&amp;VLOOKUP($C403,Besetzung!$B$2:$I$51,$F$24,0)&amp;" "&amp;$C403),
IF($D403="Mindestens",
           IF(COUNTIF(Dienstplan!P$6:P$55,$C403)&gt;=VLOOKUP($C403,Besetzung!$B$2:$I$51,$F$24,0),"","&lt;"&amp;VLOOKUP($C403,Besetzung!$B$2:$I$51,$F$24,0)&amp;" "&amp;$C403),
IF($D403="Höchstens",
           IF(COUNTIF(Dienstplan!P$6:P$55,$C403)&lt;=VLOOKUP($C403,Besetzung!$B$2:$I$51,$F$24,0),"","&gt;"&amp;VLOOKUP($C403,Besetzung!$B$2:$I$51,$F$24,0)&amp;" "&amp;$C403),
"sonst"))),
IF($D403="Genau",
           IF(COUNTIF(Dienstplan!P$6:P$55,$C403)=VLOOKUP($C403,Besetzung!$B$2:$I$51,Q$351+1,0),"","&lt;&gt;"&amp;VLOOKUP($C403,Besetzung!$B$2:$I$51,Q$351+1,0)&amp;" "&amp;$C403),
IF($D403="Mindestens",
           IF(COUNTIF(Dienstplan!P$6:P$55,$C403)&gt;=VLOOKUP($C403,Besetzung!$B$2:$I$51,Q$351+1,0),"","&lt;"&amp;VLOOKUP($C403,Besetzung!$B$2:$I$51,Q$351+1,0)&amp;" "&amp;$C403),
IF($D403="Höchstens",
           IF(COUNTIF(Dienstplan!P$6:P$55,$C403)&lt;=VLOOKUP($C403,Besetzung!$B$2:$I$51,Q$351+1,0),"","&gt;"&amp;VLOOKUP($C403,Besetzung!$B$2:$I$51,Q$351+1,0)&amp;" "&amp;$C403),
"sonst")))))</f>
        <v/>
      </c>
      <c r="R403" s="38" t="str">
        <f>IF($C403="","",
IF(R$352&lt;&gt;"",IF($D403="Genau",
           IF(COUNTIF(Dienstplan!Q$6:Q$55,$C403)=VLOOKUP($C403,Besetzung!$B$2:$I$51,$F$24,0),"","&lt;&gt;"&amp;VLOOKUP($C403,Besetzung!$B$2:$I$51,$F$24,0)&amp;" "&amp;$C403),
IF($D403="Mindestens",
           IF(COUNTIF(Dienstplan!Q$6:Q$55,$C403)&gt;=VLOOKUP($C403,Besetzung!$B$2:$I$51,$F$24,0),"","&lt;"&amp;VLOOKUP($C403,Besetzung!$B$2:$I$51,$F$24,0)&amp;" "&amp;$C403),
IF($D403="Höchstens",
           IF(COUNTIF(Dienstplan!Q$6:Q$55,$C403)&lt;=VLOOKUP($C403,Besetzung!$B$2:$I$51,$F$24,0),"","&gt;"&amp;VLOOKUP($C403,Besetzung!$B$2:$I$51,$F$24,0)&amp;" "&amp;$C403),
"sonst"))),
IF($D403="Genau",
           IF(COUNTIF(Dienstplan!Q$6:Q$55,$C403)=VLOOKUP($C403,Besetzung!$B$2:$I$51,R$351+1,0),"","&lt;&gt;"&amp;VLOOKUP($C403,Besetzung!$B$2:$I$51,R$351+1,0)&amp;" "&amp;$C403),
IF($D403="Mindestens",
           IF(COUNTIF(Dienstplan!Q$6:Q$55,$C403)&gt;=VLOOKUP($C403,Besetzung!$B$2:$I$51,R$351+1,0),"","&lt;"&amp;VLOOKUP($C403,Besetzung!$B$2:$I$51,R$351+1,0)&amp;" "&amp;$C403),
IF($D403="Höchstens",
           IF(COUNTIF(Dienstplan!Q$6:Q$55,$C403)&lt;=VLOOKUP($C403,Besetzung!$B$2:$I$51,R$351+1,0),"","&gt;"&amp;VLOOKUP($C403,Besetzung!$B$2:$I$51,R$351+1,0)&amp;" "&amp;$C403),
"sonst")))))</f>
        <v/>
      </c>
      <c r="S403" s="38" t="str">
        <f>IF($C403="","",
IF(S$352&lt;&gt;"",IF($D403="Genau",
           IF(COUNTIF(Dienstplan!R$6:R$55,$C403)=VLOOKUP($C403,Besetzung!$B$2:$I$51,$F$24,0),"","&lt;&gt;"&amp;VLOOKUP($C403,Besetzung!$B$2:$I$51,$F$24,0)&amp;" "&amp;$C403),
IF($D403="Mindestens",
           IF(COUNTIF(Dienstplan!R$6:R$55,$C403)&gt;=VLOOKUP($C403,Besetzung!$B$2:$I$51,$F$24,0),"","&lt;"&amp;VLOOKUP($C403,Besetzung!$B$2:$I$51,$F$24,0)&amp;" "&amp;$C403),
IF($D403="Höchstens",
           IF(COUNTIF(Dienstplan!R$6:R$55,$C403)&lt;=VLOOKUP($C403,Besetzung!$B$2:$I$51,$F$24,0),"","&gt;"&amp;VLOOKUP($C403,Besetzung!$B$2:$I$51,$F$24,0)&amp;" "&amp;$C403),
"sonst"))),
IF($D403="Genau",
           IF(COUNTIF(Dienstplan!R$6:R$55,$C403)=VLOOKUP($C403,Besetzung!$B$2:$I$51,S$351+1,0),"","&lt;&gt;"&amp;VLOOKUP($C403,Besetzung!$B$2:$I$51,S$351+1,0)&amp;" "&amp;$C403),
IF($D403="Mindestens",
           IF(COUNTIF(Dienstplan!R$6:R$55,$C403)&gt;=VLOOKUP($C403,Besetzung!$B$2:$I$51,S$351+1,0),"","&lt;"&amp;VLOOKUP($C403,Besetzung!$B$2:$I$51,S$351+1,0)&amp;" "&amp;$C403),
IF($D403="Höchstens",
           IF(COUNTIF(Dienstplan!R$6:R$55,$C403)&lt;=VLOOKUP($C403,Besetzung!$B$2:$I$51,S$351+1,0),"","&gt;"&amp;VLOOKUP($C403,Besetzung!$B$2:$I$51,S$351+1,0)&amp;" "&amp;$C403),
"sonst")))))</f>
        <v/>
      </c>
      <c r="T403" s="38" t="str">
        <f>IF($C403="","",
IF(T$352&lt;&gt;"",IF($D403="Genau",
           IF(COUNTIF(Dienstplan!S$6:S$55,$C403)=VLOOKUP($C403,Besetzung!$B$2:$I$51,$F$24,0),"","&lt;&gt;"&amp;VLOOKUP($C403,Besetzung!$B$2:$I$51,$F$24,0)&amp;" "&amp;$C403),
IF($D403="Mindestens",
           IF(COUNTIF(Dienstplan!S$6:S$55,$C403)&gt;=VLOOKUP($C403,Besetzung!$B$2:$I$51,$F$24,0),"","&lt;"&amp;VLOOKUP($C403,Besetzung!$B$2:$I$51,$F$24,0)&amp;" "&amp;$C403),
IF($D403="Höchstens",
           IF(COUNTIF(Dienstplan!S$6:S$55,$C403)&lt;=VLOOKUP($C403,Besetzung!$B$2:$I$51,$F$24,0),"","&gt;"&amp;VLOOKUP($C403,Besetzung!$B$2:$I$51,$F$24,0)&amp;" "&amp;$C403),
"sonst"))),
IF($D403="Genau",
           IF(COUNTIF(Dienstplan!S$6:S$55,$C403)=VLOOKUP($C403,Besetzung!$B$2:$I$51,T$351+1,0),"","&lt;&gt;"&amp;VLOOKUP($C403,Besetzung!$B$2:$I$51,T$351+1,0)&amp;" "&amp;$C403),
IF($D403="Mindestens",
           IF(COUNTIF(Dienstplan!S$6:S$55,$C403)&gt;=VLOOKUP($C403,Besetzung!$B$2:$I$51,T$351+1,0),"","&lt;"&amp;VLOOKUP($C403,Besetzung!$B$2:$I$51,T$351+1,0)&amp;" "&amp;$C403),
IF($D403="Höchstens",
           IF(COUNTIF(Dienstplan!S$6:S$55,$C403)&lt;=VLOOKUP($C403,Besetzung!$B$2:$I$51,T$351+1,0),"","&gt;"&amp;VLOOKUP($C403,Besetzung!$B$2:$I$51,T$351+1,0)&amp;" "&amp;$C403),
"sonst")))))</f>
        <v/>
      </c>
      <c r="U403" s="38" t="str">
        <f>IF($C403="","",
IF(U$352&lt;&gt;"",IF($D403="Genau",
           IF(COUNTIF(Dienstplan!T$6:T$55,$C403)=VLOOKUP($C403,Besetzung!$B$2:$I$51,$F$24,0),"","&lt;&gt;"&amp;VLOOKUP($C403,Besetzung!$B$2:$I$51,$F$24,0)&amp;" "&amp;$C403),
IF($D403="Mindestens",
           IF(COUNTIF(Dienstplan!T$6:T$55,$C403)&gt;=VLOOKUP($C403,Besetzung!$B$2:$I$51,$F$24,0),"","&lt;"&amp;VLOOKUP($C403,Besetzung!$B$2:$I$51,$F$24,0)&amp;" "&amp;$C403),
IF($D403="Höchstens",
           IF(COUNTIF(Dienstplan!T$6:T$55,$C403)&lt;=VLOOKUP($C403,Besetzung!$B$2:$I$51,$F$24,0),"","&gt;"&amp;VLOOKUP($C403,Besetzung!$B$2:$I$51,$F$24,0)&amp;" "&amp;$C403),
"sonst"))),
IF($D403="Genau",
           IF(COUNTIF(Dienstplan!T$6:T$55,$C403)=VLOOKUP($C403,Besetzung!$B$2:$I$51,U$351+1,0),"","&lt;&gt;"&amp;VLOOKUP($C403,Besetzung!$B$2:$I$51,U$351+1,0)&amp;" "&amp;$C403),
IF($D403="Mindestens",
           IF(COUNTIF(Dienstplan!T$6:T$55,$C403)&gt;=VLOOKUP($C403,Besetzung!$B$2:$I$51,U$351+1,0),"","&lt;"&amp;VLOOKUP($C403,Besetzung!$B$2:$I$51,U$351+1,0)&amp;" "&amp;$C403),
IF($D403="Höchstens",
           IF(COUNTIF(Dienstplan!T$6:T$55,$C403)&lt;=VLOOKUP($C403,Besetzung!$B$2:$I$51,U$351+1,0),"","&gt;"&amp;VLOOKUP($C403,Besetzung!$B$2:$I$51,U$351+1,0)&amp;" "&amp;$C403),
"sonst")))))</f>
        <v/>
      </c>
      <c r="V403" s="38" t="str">
        <f>IF($C403="","",
IF(V$352&lt;&gt;"",IF($D403="Genau",
           IF(COUNTIF(Dienstplan!U$6:U$55,$C403)=VLOOKUP($C403,Besetzung!$B$2:$I$51,$F$24,0),"","&lt;&gt;"&amp;VLOOKUP($C403,Besetzung!$B$2:$I$51,$F$24,0)&amp;" "&amp;$C403),
IF($D403="Mindestens",
           IF(COUNTIF(Dienstplan!U$6:U$55,$C403)&gt;=VLOOKUP($C403,Besetzung!$B$2:$I$51,$F$24,0),"","&lt;"&amp;VLOOKUP($C403,Besetzung!$B$2:$I$51,$F$24,0)&amp;" "&amp;$C403),
IF($D403="Höchstens",
           IF(COUNTIF(Dienstplan!U$6:U$55,$C403)&lt;=VLOOKUP($C403,Besetzung!$B$2:$I$51,$F$24,0),"","&gt;"&amp;VLOOKUP($C403,Besetzung!$B$2:$I$51,$F$24,0)&amp;" "&amp;$C403),
"sonst"))),
IF($D403="Genau",
           IF(COUNTIF(Dienstplan!U$6:U$55,$C403)=VLOOKUP($C403,Besetzung!$B$2:$I$51,V$351+1,0),"","&lt;&gt;"&amp;VLOOKUP($C403,Besetzung!$B$2:$I$51,V$351+1,0)&amp;" "&amp;$C403),
IF($D403="Mindestens",
           IF(COUNTIF(Dienstplan!U$6:U$55,$C403)&gt;=VLOOKUP($C403,Besetzung!$B$2:$I$51,V$351+1,0),"","&lt;"&amp;VLOOKUP($C403,Besetzung!$B$2:$I$51,V$351+1,0)&amp;" "&amp;$C403),
IF($D403="Höchstens",
           IF(COUNTIF(Dienstplan!U$6:U$55,$C403)&lt;=VLOOKUP($C403,Besetzung!$B$2:$I$51,V$351+1,0),"","&gt;"&amp;VLOOKUP($C403,Besetzung!$B$2:$I$51,V$351+1,0)&amp;" "&amp;$C403),
"sonst")))))</f>
        <v/>
      </c>
      <c r="W403" s="38" t="str">
        <f>IF($C403="","",
IF(W$352&lt;&gt;"",IF($D403="Genau",
           IF(COUNTIF(Dienstplan!V$6:V$55,$C403)=VLOOKUP($C403,Besetzung!$B$2:$I$51,$F$24,0),"","&lt;&gt;"&amp;VLOOKUP($C403,Besetzung!$B$2:$I$51,$F$24,0)&amp;" "&amp;$C403),
IF($D403="Mindestens",
           IF(COUNTIF(Dienstplan!V$6:V$55,$C403)&gt;=VLOOKUP($C403,Besetzung!$B$2:$I$51,$F$24,0),"","&lt;"&amp;VLOOKUP($C403,Besetzung!$B$2:$I$51,$F$24,0)&amp;" "&amp;$C403),
IF($D403="Höchstens",
           IF(COUNTIF(Dienstplan!V$6:V$55,$C403)&lt;=VLOOKUP($C403,Besetzung!$B$2:$I$51,$F$24,0),"","&gt;"&amp;VLOOKUP($C403,Besetzung!$B$2:$I$51,$F$24,0)&amp;" "&amp;$C403),
"sonst"))),
IF($D403="Genau",
           IF(COUNTIF(Dienstplan!V$6:V$55,$C403)=VLOOKUP($C403,Besetzung!$B$2:$I$51,W$351+1,0),"","&lt;&gt;"&amp;VLOOKUP($C403,Besetzung!$B$2:$I$51,W$351+1,0)&amp;" "&amp;$C403),
IF($D403="Mindestens",
           IF(COUNTIF(Dienstplan!V$6:V$55,$C403)&gt;=VLOOKUP($C403,Besetzung!$B$2:$I$51,W$351+1,0),"","&lt;"&amp;VLOOKUP($C403,Besetzung!$B$2:$I$51,W$351+1,0)&amp;" "&amp;$C403),
IF($D403="Höchstens",
           IF(COUNTIF(Dienstplan!V$6:V$55,$C403)&lt;=VLOOKUP($C403,Besetzung!$B$2:$I$51,W$351+1,0),"","&gt;"&amp;VLOOKUP($C403,Besetzung!$B$2:$I$51,W$351+1,0)&amp;" "&amp;$C403),
"sonst")))))</f>
        <v/>
      </c>
      <c r="X403" s="38" t="str">
        <f>IF($C403="","",
IF(X$352&lt;&gt;"",IF($D403="Genau",
           IF(COUNTIF(Dienstplan!W$6:W$55,$C403)=VLOOKUP($C403,Besetzung!$B$2:$I$51,$F$24,0),"","&lt;&gt;"&amp;VLOOKUP($C403,Besetzung!$B$2:$I$51,$F$24,0)&amp;" "&amp;$C403),
IF($D403="Mindestens",
           IF(COUNTIF(Dienstplan!W$6:W$55,$C403)&gt;=VLOOKUP($C403,Besetzung!$B$2:$I$51,$F$24,0),"","&lt;"&amp;VLOOKUP($C403,Besetzung!$B$2:$I$51,$F$24,0)&amp;" "&amp;$C403),
IF($D403="Höchstens",
           IF(COUNTIF(Dienstplan!W$6:W$55,$C403)&lt;=VLOOKUP($C403,Besetzung!$B$2:$I$51,$F$24,0),"","&gt;"&amp;VLOOKUP($C403,Besetzung!$B$2:$I$51,$F$24,0)&amp;" "&amp;$C403),
"sonst"))),
IF($D403="Genau",
           IF(COUNTIF(Dienstplan!W$6:W$55,$C403)=VLOOKUP($C403,Besetzung!$B$2:$I$51,X$351+1,0),"","&lt;&gt;"&amp;VLOOKUP($C403,Besetzung!$B$2:$I$51,X$351+1,0)&amp;" "&amp;$C403),
IF($D403="Mindestens",
           IF(COUNTIF(Dienstplan!W$6:W$55,$C403)&gt;=VLOOKUP($C403,Besetzung!$B$2:$I$51,X$351+1,0),"","&lt;"&amp;VLOOKUP($C403,Besetzung!$B$2:$I$51,X$351+1,0)&amp;" "&amp;$C403),
IF($D403="Höchstens",
           IF(COUNTIF(Dienstplan!W$6:W$55,$C403)&lt;=VLOOKUP($C403,Besetzung!$B$2:$I$51,X$351+1,0),"","&gt;"&amp;VLOOKUP($C403,Besetzung!$B$2:$I$51,X$351+1,0)&amp;" "&amp;$C403),
"sonst")))))</f>
        <v/>
      </c>
      <c r="Y403" s="38" t="str">
        <f>IF($C403="","",
IF(Y$352&lt;&gt;"",IF($D403="Genau",
           IF(COUNTIF(Dienstplan!X$6:X$55,$C403)=VLOOKUP($C403,Besetzung!$B$2:$I$51,$F$24,0),"","&lt;&gt;"&amp;VLOOKUP($C403,Besetzung!$B$2:$I$51,$F$24,0)&amp;" "&amp;$C403),
IF($D403="Mindestens",
           IF(COUNTIF(Dienstplan!X$6:X$55,$C403)&gt;=VLOOKUP($C403,Besetzung!$B$2:$I$51,$F$24,0),"","&lt;"&amp;VLOOKUP($C403,Besetzung!$B$2:$I$51,$F$24,0)&amp;" "&amp;$C403),
IF($D403="Höchstens",
           IF(COUNTIF(Dienstplan!X$6:X$55,$C403)&lt;=VLOOKUP($C403,Besetzung!$B$2:$I$51,$F$24,0),"","&gt;"&amp;VLOOKUP($C403,Besetzung!$B$2:$I$51,$F$24,0)&amp;" "&amp;$C403),
"sonst"))),
IF($D403="Genau",
           IF(COUNTIF(Dienstplan!X$6:X$55,$C403)=VLOOKUP($C403,Besetzung!$B$2:$I$51,Y$351+1,0),"","&lt;&gt;"&amp;VLOOKUP($C403,Besetzung!$B$2:$I$51,Y$351+1,0)&amp;" "&amp;$C403),
IF($D403="Mindestens",
           IF(COUNTIF(Dienstplan!X$6:X$55,$C403)&gt;=VLOOKUP($C403,Besetzung!$B$2:$I$51,Y$351+1,0),"","&lt;"&amp;VLOOKUP($C403,Besetzung!$B$2:$I$51,Y$351+1,0)&amp;" "&amp;$C403),
IF($D403="Höchstens",
           IF(COUNTIF(Dienstplan!X$6:X$55,$C403)&lt;=VLOOKUP($C403,Besetzung!$B$2:$I$51,Y$351+1,0),"","&gt;"&amp;VLOOKUP($C403,Besetzung!$B$2:$I$51,Y$351+1,0)&amp;" "&amp;$C403),
"sonst")))))</f>
        <v/>
      </c>
      <c r="Z403" s="38" t="str">
        <f>IF($C403="","",
IF(Z$352&lt;&gt;"",IF($D403="Genau",
           IF(COUNTIF(Dienstplan!Y$6:Y$55,$C403)=VLOOKUP($C403,Besetzung!$B$2:$I$51,$F$24,0),"","&lt;&gt;"&amp;VLOOKUP($C403,Besetzung!$B$2:$I$51,$F$24,0)&amp;" "&amp;$C403),
IF($D403="Mindestens",
           IF(COUNTIF(Dienstplan!Y$6:Y$55,$C403)&gt;=VLOOKUP($C403,Besetzung!$B$2:$I$51,$F$24,0),"","&lt;"&amp;VLOOKUP($C403,Besetzung!$B$2:$I$51,$F$24,0)&amp;" "&amp;$C403),
IF($D403="Höchstens",
           IF(COUNTIF(Dienstplan!Y$6:Y$55,$C403)&lt;=VLOOKUP($C403,Besetzung!$B$2:$I$51,$F$24,0),"","&gt;"&amp;VLOOKUP($C403,Besetzung!$B$2:$I$51,$F$24,0)&amp;" "&amp;$C403),
"sonst"))),
IF($D403="Genau",
           IF(COUNTIF(Dienstplan!Y$6:Y$55,$C403)=VLOOKUP($C403,Besetzung!$B$2:$I$51,Z$351+1,0),"","&lt;&gt;"&amp;VLOOKUP($C403,Besetzung!$B$2:$I$51,Z$351+1,0)&amp;" "&amp;$C403),
IF($D403="Mindestens",
           IF(COUNTIF(Dienstplan!Y$6:Y$55,$C403)&gt;=VLOOKUP($C403,Besetzung!$B$2:$I$51,Z$351+1,0),"","&lt;"&amp;VLOOKUP($C403,Besetzung!$B$2:$I$51,Z$351+1,0)&amp;" "&amp;$C403),
IF($D403="Höchstens",
           IF(COUNTIF(Dienstplan!Y$6:Y$55,$C403)&lt;=VLOOKUP($C403,Besetzung!$B$2:$I$51,Z$351+1,0),"","&gt;"&amp;VLOOKUP($C403,Besetzung!$B$2:$I$51,Z$351+1,0)&amp;" "&amp;$C403),
"sonst")))))</f>
        <v/>
      </c>
      <c r="AA403" s="38" t="str">
        <f>IF($C403="","",
IF(AA$352&lt;&gt;"",IF($D403="Genau",
           IF(COUNTIF(Dienstplan!Z$6:Z$55,$C403)=VLOOKUP($C403,Besetzung!$B$2:$I$51,$F$24,0),"","&lt;&gt;"&amp;VLOOKUP($C403,Besetzung!$B$2:$I$51,$F$24,0)&amp;" "&amp;$C403),
IF($D403="Mindestens",
           IF(COUNTIF(Dienstplan!Z$6:Z$55,$C403)&gt;=VLOOKUP($C403,Besetzung!$B$2:$I$51,$F$24,0),"","&lt;"&amp;VLOOKUP($C403,Besetzung!$B$2:$I$51,$F$24,0)&amp;" "&amp;$C403),
IF($D403="Höchstens",
           IF(COUNTIF(Dienstplan!Z$6:Z$55,$C403)&lt;=VLOOKUP($C403,Besetzung!$B$2:$I$51,$F$24,0),"","&gt;"&amp;VLOOKUP($C403,Besetzung!$B$2:$I$51,$F$24,0)&amp;" "&amp;$C403),
"sonst"))),
IF($D403="Genau",
           IF(COUNTIF(Dienstplan!Z$6:Z$55,$C403)=VLOOKUP($C403,Besetzung!$B$2:$I$51,AA$351+1,0),"","&lt;&gt;"&amp;VLOOKUP($C403,Besetzung!$B$2:$I$51,AA$351+1,0)&amp;" "&amp;$C403),
IF($D403="Mindestens",
           IF(COUNTIF(Dienstplan!Z$6:Z$55,$C403)&gt;=VLOOKUP($C403,Besetzung!$B$2:$I$51,AA$351+1,0),"","&lt;"&amp;VLOOKUP($C403,Besetzung!$B$2:$I$51,AA$351+1,0)&amp;" "&amp;$C403),
IF($D403="Höchstens",
           IF(COUNTIF(Dienstplan!Z$6:Z$55,$C403)&lt;=VLOOKUP($C403,Besetzung!$B$2:$I$51,AA$351+1,0),"","&gt;"&amp;VLOOKUP($C403,Besetzung!$B$2:$I$51,AA$351+1,0)&amp;" "&amp;$C403),
"sonst")))))</f>
        <v/>
      </c>
      <c r="AB403" s="38" t="str">
        <f>IF($C403="","",
IF(AB$352&lt;&gt;"",IF($D403="Genau",
           IF(COUNTIF(Dienstplan!AA$6:AA$55,$C403)=VLOOKUP($C403,Besetzung!$B$2:$I$51,$F$24,0),"","&lt;&gt;"&amp;VLOOKUP($C403,Besetzung!$B$2:$I$51,$F$24,0)&amp;" "&amp;$C403),
IF($D403="Mindestens",
           IF(COUNTIF(Dienstplan!AA$6:AA$55,$C403)&gt;=VLOOKUP($C403,Besetzung!$B$2:$I$51,$F$24,0),"","&lt;"&amp;VLOOKUP($C403,Besetzung!$B$2:$I$51,$F$24,0)&amp;" "&amp;$C403),
IF($D403="Höchstens",
           IF(COUNTIF(Dienstplan!AA$6:AA$55,$C403)&lt;=VLOOKUP($C403,Besetzung!$B$2:$I$51,$F$24,0),"","&gt;"&amp;VLOOKUP($C403,Besetzung!$B$2:$I$51,$F$24,0)&amp;" "&amp;$C403),
"sonst"))),
IF($D403="Genau",
           IF(COUNTIF(Dienstplan!AA$6:AA$55,$C403)=VLOOKUP($C403,Besetzung!$B$2:$I$51,AB$351+1,0),"","&lt;&gt;"&amp;VLOOKUP($C403,Besetzung!$B$2:$I$51,AB$351+1,0)&amp;" "&amp;$C403),
IF($D403="Mindestens",
           IF(COUNTIF(Dienstplan!AA$6:AA$55,$C403)&gt;=VLOOKUP($C403,Besetzung!$B$2:$I$51,AB$351+1,0),"","&lt;"&amp;VLOOKUP($C403,Besetzung!$B$2:$I$51,AB$351+1,0)&amp;" "&amp;$C403),
IF($D403="Höchstens",
           IF(COUNTIF(Dienstplan!AA$6:AA$55,$C403)&lt;=VLOOKUP($C403,Besetzung!$B$2:$I$51,AB$351+1,0),"","&gt;"&amp;VLOOKUP($C403,Besetzung!$B$2:$I$51,AB$351+1,0)&amp;" "&amp;$C403),
"sonst")))))</f>
        <v/>
      </c>
      <c r="AC403" s="38" t="str">
        <f>IF($C403="","",
IF(AC$352&lt;&gt;"",IF($D403="Genau",
           IF(COUNTIF(Dienstplan!AB$6:AB$55,$C403)=VLOOKUP($C403,Besetzung!$B$2:$I$51,$F$24,0),"","&lt;&gt;"&amp;VLOOKUP($C403,Besetzung!$B$2:$I$51,$F$24,0)&amp;" "&amp;$C403),
IF($D403="Mindestens",
           IF(COUNTIF(Dienstplan!AB$6:AB$55,$C403)&gt;=VLOOKUP($C403,Besetzung!$B$2:$I$51,$F$24,0),"","&lt;"&amp;VLOOKUP($C403,Besetzung!$B$2:$I$51,$F$24,0)&amp;" "&amp;$C403),
IF($D403="Höchstens",
           IF(COUNTIF(Dienstplan!AB$6:AB$55,$C403)&lt;=VLOOKUP($C403,Besetzung!$B$2:$I$51,$F$24,0),"","&gt;"&amp;VLOOKUP($C403,Besetzung!$B$2:$I$51,$F$24,0)&amp;" "&amp;$C403),
"sonst"))),
IF($D403="Genau",
           IF(COUNTIF(Dienstplan!AB$6:AB$55,$C403)=VLOOKUP($C403,Besetzung!$B$2:$I$51,AC$351+1,0),"","&lt;&gt;"&amp;VLOOKUP($C403,Besetzung!$B$2:$I$51,AC$351+1,0)&amp;" "&amp;$C403),
IF($D403="Mindestens",
           IF(COUNTIF(Dienstplan!AB$6:AB$55,$C403)&gt;=VLOOKUP($C403,Besetzung!$B$2:$I$51,AC$351+1,0),"","&lt;"&amp;VLOOKUP($C403,Besetzung!$B$2:$I$51,AC$351+1,0)&amp;" "&amp;$C403),
IF($D403="Höchstens",
           IF(COUNTIF(Dienstplan!AB$6:AB$55,$C403)&lt;=VLOOKUP($C403,Besetzung!$B$2:$I$51,AC$351+1,0),"","&gt;"&amp;VLOOKUP($C403,Besetzung!$B$2:$I$51,AC$351+1,0)&amp;" "&amp;$C403),
"sonst")))))</f>
        <v/>
      </c>
      <c r="AD403" s="38" t="str">
        <f>IF($C403="","",
IF(AD$352&lt;&gt;"",IF($D403="Genau",
           IF(COUNTIF(Dienstplan!AC$6:AC$55,$C403)=VLOOKUP($C403,Besetzung!$B$2:$I$51,$F$24,0),"","&lt;&gt;"&amp;VLOOKUP($C403,Besetzung!$B$2:$I$51,$F$24,0)&amp;" "&amp;$C403),
IF($D403="Mindestens",
           IF(COUNTIF(Dienstplan!AC$6:AC$55,$C403)&gt;=VLOOKUP($C403,Besetzung!$B$2:$I$51,$F$24,0),"","&lt;"&amp;VLOOKUP($C403,Besetzung!$B$2:$I$51,$F$24,0)&amp;" "&amp;$C403),
IF($D403="Höchstens",
           IF(COUNTIF(Dienstplan!AC$6:AC$55,$C403)&lt;=VLOOKUP($C403,Besetzung!$B$2:$I$51,$F$24,0),"","&gt;"&amp;VLOOKUP($C403,Besetzung!$B$2:$I$51,$F$24,0)&amp;" "&amp;$C403),
"sonst"))),
IF($D403="Genau",
           IF(COUNTIF(Dienstplan!AC$6:AC$55,$C403)=VLOOKUP($C403,Besetzung!$B$2:$I$51,AD$351+1,0),"","&lt;&gt;"&amp;VLOOKUP($C403,Besetzung!$B$2:$I$51,AD$351+1,0)&amp;" "&amp;$C403),
IF($D403="Mindestens",
           IF(COUNTIF(Dienstplan!AC$6:AC$55,$C403)&gt;=VLOOKUP($C403,Besetzung!$B$2:$I$51,AD$351+1,0),"","&lt;"&amp;VLOOKUP($C403,Besetzung!$B$2:$I$51,AD$351+1,0)&amp;" "&amp;$C403),
IF($D403="Höchstens",
           IF(COUNTIF(Dienstplan!AC$6:AC$55,$C403)&lt;=VLOOKUP($C403,Besetzung!$B$2:$I$51,AD$351+1,0),"","&gt;"&amp;VLOOKUP($C403,Besetzung!$B$2:$I$51,AD$351+1,0)&amp;" "&amp;$C403),
"sonst")))))</f>
        <v/>
      </c>
      <c r="AE403" s="38" t="str">
        <f>IF($C403="","",
IF(AE$352&lt;&gt;"",IF($D403="Genau",
           IF(COUNTIF(Dienstplan!AD$6:AD$55,$C403)=VLOOKUP($C403,Besetzung!$B$2:$I$51,$F$24,0),"","&lt;&gt;"&amp;VLOOKUP($C403,Besetzung!$B$2:$I$51,$F$24,0)&amp;" "&amp;$C403),
IF($D403="Mindestens",
           IF(COUNTIF(Dienstplan!AD$6:AD$55,$C403)&gt;=VLOOKUP($C403,Besetzung!$B$2:$I$51,$F$24,0),"","&lt;"&amp;VLOOKUP($C403,Besetzung!$B$2:$I$51,$F$24,0)&amp;" "&amp;$C403),
IF($D403="Höchstens",
           IF(COUNTIF(Dienstplan!AD$6:AD$55,$C403)&lt;=VLOOKUP($C403,Besetzung!$B$2:$I$51,$F$24,0),"","&gt;"&amp;VLOOKUP($C403,Besetzung!$B$2:$I$51,$F$24,0)&amp;" "&amp;$C403),
"sonst"))),
IF($D403="Genau",
           IF(COUNTIF(Dienstplan!AD$6:AD$55,$C403)=VLOOKUP($C403,Besetzung!$B$2:$I$51,AE$351+1,0),"","&lt;&gt;"&amp;VLOOKUP($C403,Besetzung!$B$2:$I$51,AE$351+1,0)&amp;" "&amp;$C403),
IF($D403="Mindestens",
           IF(COUNTIF(Dienstplan!AD$6:AD$55,$C403)&gt;=VLOOKUP($C403,Besetzung!$B$2:$I$51,AE$351+1,0),"","&lt;"&amp;VLOOKUP($C403,Besetzung!$B$2:$I$51,AE$351+1,0)&amp;" "&amp;$C403),
IF($D403="Höchstens",
           IF(COUNTIF(Dienstplan!AD$6:AD$55,$C403)&lt;=VLOOKUP($C403,Besetzung!$B$2:$I$51,AE$351+1,0),"","&gt;"&amp;VLOOKUP($C403,Besetzung!$B$2:$I$51,AE$351+1,0)&amp;" "&amp;$C403),
"sonst")))))</f>
        <v/>
      </c>
      <c r="AF403" s="38" t="str">
        <f>IF($C403="","",
IF(AF$352&lt;&gt;"",IF($D403="Genau",
           IF(COUNTIF(Dienstplan!AE$6:AE$55,$C403)=VLOOKUP($C403,Besetzung!$B$2:$I$51,$F$24,0),"","&lt;&gt;"&amp;VLOOKUP($C403,Besetzung!$B$2:$I$51,$F$24,0)&amp;" "&amp;$C403),
IF($D403="Mindestens",
           IF(COUNTIF(Dienstplan!AE$6:AE$55,$C403)&gt;=VLOOKUP($C403,Besetzung!$B$2:$I$51,$F$24,0),"","&lt;"&amp;VLOOKUP($C403,Besetzung!$B$2:$I$51,$F$24,0)&amp;" "&amp;$C403),
IF($D403="Höchstens",
           IF(COUNTIF(Dienstplan!AE$6:AE$55,$C403)&lt;=VLOOKUP($C403,Besetzung!$B$2:$I$51,$F$24,0),"","&gt;"&amp;VLOOKUP($C403,Besetzung!$B$2:$I$51,$F$24,0)&amp;" "&amp;$C403),
"sonst"))),
IF($D403="Genau",
           IF(COUNTIF(Dienstplan!AE$6:AE$55,$C403)=VLOOKUP($C403,Besetzung!$B$2:$I$51,AF$351+1,0),"","&lt;&gt;"&amp;VLOOKUP($C403,Besetzung!$B$2:$I$51,AF$351+1,0)&amp;" "&amp;$C403),
IF($D403="Mindestens",
           IF(COUNTIF(Dienstplan!AE$6:AE$55,$C403)&gt;=VLOOKUP($C403,Besetzung!$B$2:$I$51,AF$351+1,0),"","&lt;"&amp;VLOOKUP($C403,Besetzung!$B$2:$I$51,AF$351+1,0)&amp;" "&amp;$C403),
IF($D403="Höchstens",
           IF(COUNTIF(Dienstplan!AE$6:AE$55,$C403)&lt;=VLOOKUP($C403,Besetzung!$B$2:$I$51,AF$351+1,0),"","&gt;"&amp;VLOOKUP($C403,Besetzung!$B$2:$I$51,AF$351+1,0)&amp;" "&amp;$C403),
"sonst")))))</f>
        <v/>
      </c>
      <c r="AG403" s="38" t="str">
        <f>IF($C403="","",
IF(AG$352&lt;&gt;"",IF($D403="Genau",
           IF(COUNTIF(Dienstplan!AF$6:AF$55,$C403)=VLOOKUP($C403,Besetzung!$B$2:$I$51,$F$24,0),"","&lt;&gt;"&amp;VLOOKUP($C403,Besetzung!$B$2:$I$51,$F$24,0)&amp;" "&amp;$C403),
IF($D403="Mindestens",
           IF(COUNTIF(Dienstplan!AF$6:AF$55,$C403)&gt;=VLOOKUP($C403,Besetzung!$B$2:$I$51,$F$24,0),"","&lt;"&amp;VLOOKUP($C403,Besetzung!$B$2:$I$51,$F$24,0)&amp;" "&amp;$C403),
IF($D403="Höchstens",
           IF(COUNTIF(Dienstplan!AF$6:AF$55,$C403)&lt;=VLOOKUP($C403,Besetzung!$B$2:$I$51,$F$24,0),"","&gt;"&amp;VLOOKUP($C403,Besetzung!$B$2:$I$51,$F$24,0)&amp;" "&amp;$C403),
"sonst"))),
IF($D403="Genau",
           IF(COUNTIF(Dienstplan!AF$6:AF$55,$C403)=VLOOKUP($C403,Besetzung!$B$2:$I$51,AG$351+1,0),"","&lt;&gt;"&amp;VLOOKUP($C403,Besetzung!$B$2:$I$51,AG$351+1,0)&amp;" "&amp;$C403),
IF($D403="Mindestens",
           IF(COUNTIF(Dienstplan!AF$6:AF$55,$C403)&gt;=VLOOKUP($C403,Besetzung!$B$2:$I$51,AG$351+1,0),"","&lt;"&amp;VLOOKUP($C403,Besetzung!$B$2:$I$51,AG$351+1,0)&amp;" "&amp;$C403),
IF($D403="Höchstens",
           IF(COUNTIF(Dienstplan!AF$6:AF$55,$C403)&lt;=VLOOKUP($C403,Besetzung!$B$2:$I$51,AG$351+1,0),"","&gt;"&amp;VLOOKUP($C403,Besetzung!$B$2:$I$51,AG$351+1,0)&amp;" "&amp;$C403),
"sonst")))))</f>
        <v/>
      </c>
      <c r="AH403" s="38" t="str">
        <f>IF($C403="","",
IF(AH$352&lt;&gt;"",IF($D403="Genau",
           IF(COUNTIF(Dienstplan!AG$6:AG$55,$C403)=VLOOKUP($C403,Besetzung!$B$2:$I$51,$F$24,0),"","&lt;&gt;"&amp;VLOOKUP($C403,Besetzung!$B$2:$I$51,$F$24,0)&amp;" "&amp;$C403),
IF($D403="Mindestens",
           IF(COUNTIF(Dienstplan!AG$6:AG$55,$C403)&gt;=VLOOKUP($C403,Besetzung!$B$2:$I$51,$F$24,0),"","&lt;"&amp;VLOOKUP($C403,Besetzung!$B$2:$I$51,$F$24,0)&amp;" "&amp;$C403),
IF($D403="Höchstens",
           IF(COUNTIF(Dienstplan!AG$6:AG$55,$C403)&lt;=VLOOKUP($C403,Besetzung!$B$2:$I$51,$F$24,0),"","&gt;"&amp;VLOOKUP($C403,Besetzung!$B$2:$I$51,$F$24,0)&amp;" "&amp;$C403),
"sonst"))),
IF($D403="Genau",
           IF(COUNTIF(Dienstplan!AG$6:AG$55,$C403)=VLOOKUP($C403,Besetzung!$B$2:$I$51,AH$351+1,0),"","&lt;&gt;"&amp;VLOOKUP($C403,Besetzung!$B$2:$I$51,AH$351+1,0)&amp;" "&amp;$C403),
IF($D403="Mindestens",
           IF(COUNTIF(Dienstplan!AG$6:AG$55,$C403)&gt;=VLOOKUP($C403,Besetzung!$B$2:$I$51,AH$351+1,0),"","&lt;"&amp;VLOOKUP($C403,Besetzung!$B$2:$I$51,AH$351+1,0)&amp;" "&amp;$C403),
IF($D403="Höchstens",
           IF(COUNTIF(Dienstplan!AG$6:AG$55,$C403)&lt;=VLOOKUP($C403,Besetzung!$B$2:$I$51,AH$351+1,0),"","&gt;"&amp;VLOOKUP($C403,Besetzung!$B$2:$I$51,AH$351+1,0)&amp;" "&amp;$C403),
"sonst")))))</f>
        <v/>
      </c>
      <c r="AI403" s="38" t="str">
        <f>IF($C403="","",
IF(AI$352&lt;&gt;"",IF($D403="Genau",
           IF(COUNTIF(Dienstplan!AH$6:AH$55,$C403)=VLOOKUP($C403,Besetzung!$B$2:$I$51,$F$24,0),"","&lt;&gt;"&amp;VLOOKUP($C403,Besetzung!$B$2:$I$51,$F$24,0)&amp;" "&amp;$C403),
IF($D403="Mindestens",
           IF(COUNTIF(Dienstplan!AH$6:AH$55,$C403)&gt;=VLOOKUP($C403,Besetzung!$B$2:$I$51,$F$24,0),"","&lt;"&amp;VLOOKUP($C403,Besetzung!$B$2:$I$51,$F$24,0)&amp;" "&amp;$C403),
IF($D403="Höchstens",
           IF(COUNTIF(Dienstplan!AH$6:AH$55,$C403)&lt;=VLOOKUP($C403,Besetzung!$B$2:$I$51,$F$24,0),"","&gt;"&amp;VLOOKUP($C403,Besetzung!$B$2:$I$51,$F$24,0)&amp;" "&amp;$C403),
"sonst"))),
IF($D403="Genau",
           IF(COUNTIF(Dienstplan!AH$6:AH$55,$C403)=VLOOKUP($C403,Besetzung!$B$2:$I$51,AI$351+1,0),"","&lt;&gt;"&amp;VLOOKUP($C403,Besetzung!$B$2:$I$51,AI$351+1,0)&amp;" "&amp;$C403),
IF($D403="Mindestens",
           IF(COUNTIF(Dienstplan!AH$6:AH$55,$C403)&gt;=VLOOKUP($C403,Besetzung!$B$2:$I$51,AI$351+1,0),"","&lt;"&amp;VLOOKUP($C403,Besetzung!$B$2:$I$51,AI$351+1,0)&amp;" "&amp;$C403),
IF($D403="Höchstens",
           IF(COUNTIF(Dienstplan!AH$6:AH$55,$C403)&lt;=VLOOKUP($C403,Besetzung!$B$2:$I$51,AI$351+1,0),"","&gt;"&amp;VLOOKUP($C403,Besetzung!$B$2:$I$51,AI$351+1,0)&amp;" "&amp;$C403),
"sonst")))))</f>
        <v/>
      </c>
      <c r="AJ403" s="38" t="str">
        <f>IF($C403="","",
IF(AJ$352&lt;&gt;"",IF($D403="Genau",
           IF(COUNTIF(Dienstplan!AI$6:AI$55,$C403)=VLOOKUP($C403,Besetzung!$B$2:$I$51,$F$24,0),"","&lt;&gt;"&amp;VLOOKUP($C403,Besetzung!$B$2:$I$51,$F$24,0)&amp;" "&amp;$C403),
IF($D403="Mindestens",
           IF(COUNTIF(Dienstplan!AI$6:AI$55,$C403)&gt;=VLOOKUP($C403,Besetzung!$B$2:$I$51,$F$24,0),"","&lt;"&amp;VLOOKUP($C403,Besetzung!$B$2:$I$51,$F$24,0)&amp;" "&amp;$C403),
IF($D403="Höchstens",
           IF(COUNTIF(Dienstplan!AI$6:AI$55,$C403)&lt;=VLOOKUP($C403,Besetzung!$B$2:$I$51,$F$24,0),"","&gt;"&amp;VLOOKUP($C403,Besetzung!$B$2:$I$51,$F$24,0)&amp;" "&amp;$C403),
"sonst"))),
IF($D403="Genau",
           IF(COUNTIF(Dienstplan!AI$6:AI$55,$C403)=VLOOKUP($C403,Besetzung!$B$2:$I$51,AJ$351+1,0),"","&lt;&gt;"&amp;VLOOKUP($C403,Besetzung!$B$2:$I$51,AJ$351+1,0)&amp;" "&amp;$C403),
IF($D403="Mindestens",
           IF(COUNTIF(Dienstplan!AI$6:AI$55,$C403)&gt;=VLOOKUP($C403,Besetzung!$B$2:$I$51,AJ$351+1,0),"","&lt;"&amp;VLOOKUP($C403,Besetzung!$B$2:$I$51,AJ$351+1,0)&amp;" "&amp;$C403),
IF($D403="Höchstens",
           IF(COUNTIF(Dienstplan!AI$6:AI$55,$C403)&lt;=VLOOKUP($C403,Besetzung!$B$2:$I$51,AJ$351+1,0),"","&gt;"&amp;VLOOKUP($C403,Besetzung!$B$2:$I$51,AJ$351+1,0)&amp;" "&amp;$C403),
"sonst")))))</f>
        <v/>
      </c>
      <c r="AK403" s="34" t="str">
        <f>IF($C403="","",
IF(AK$352&lt;&gt;"",IF($D403="Genau",
           IF(COUNTIF(Dienstplan!AJ$6:AJ$55,$C403)=VLOOKUP($C403,Besetzung!$B$2:$I$51,$F$24,0),"","&lt;&gt;"&amp;VLOOKUP($C403,Besetzung!$B$2:$I$51,$F$24,0)&amp;" "&amp;$C403),
IF($D403="Mindestens",
           IF(COUNTIF(Dienstplan!AJ$6:AJ$55,$C403)&gt;=VLOOKUP($C403,Besetzung!$B$2:$I$51,$F$24,0),"","&lt;"&amp;VLOOKUP($C403,Besetzung!$B$2:$I$51,$F$24,0)&amp;" "&amp;$C403),
IF($D403="Höchstens",
           IF(COUNTIF(Dienstplan!AJ$6:AJ$55,$C403)&lt;=VLOOKUP($C403,Besetzung!$B$2:$I$51,$F$24,0),"","&gt;"&amp;VLOOKUP($C403,Besetzung!$B$2:$I$51,$F$24,0)&amp;" "&amp;$C403),
"sonst"))),
IF($D403="Genau",
           IF(COUNTIF(Dienstplan!AJ$6:AJ$55,$C403)=VLOOKUP($C403,Besetzung!$B$2:$I$51,AK$351+1,0),"","&lt;&gt;"&amp;VLOOKUP($C403,Besetzung!$B$2:$I$51,AK$351+1,0)&amp;" "&amp;$C403),
IF($D403="Mindestens",
           IF(COUNTIF(Dienstplan!AJ$6:AJ$55,$C403)&gt;=VLOOKUP($C403,Besetzung!$B$2:$I$51,AK$351+1,0),"","&lt;"&amp;VLOOKUP($C403,Besetzung!$B$2:$I$51,AK$351+1,0)&amp;" "&amp;$C403),
IF($D403="Höchstens",
           IF(COUNTIF(Dienstplan!AJ$6:AJ$55,$C403)&lt;=VLOOKUP($C403,Besetzung!$B$2:$I$51,AK$351+1,0),"","&gt;"&amp;VLOOKUP($C403,Besetzung!$B$2:$I$51,AK$351+1,0)&amp;" "&amp;$C403),
"sonst")))))</f>
        <v/>
      </c>
    </row>
    <row r="404" spans="1:37" x14ac:dyDescent="0.25">
      <c r="A404" s="82" t="str">
        <f>IF(Feiertage!D254&lt;&gt;"",Feiertage!B254,"")</f>
        <v/>
      </c>
    </row>
    <row r="405" spans="1:37" x14ac:dyDescent="0.25">
      <c r="A405" s="82" t="str">
        <f>IF(Feiertage!D255&lt;&gt;"",Feiertage!B255,"")</f>
        <v/>
      </c>
    </row>
    <row r="406" spans="1:37" x14ac:dyDescent="0.25">
      <c r="A406" s="82" t="str">
        <f>IF(Feiertage!D256&lt;&gt;"",Feiertage!B256,"")</f>
        <v/>
      </c>
      <c r="C406" s="30" t="s">
        <v>182</v>
      </c>
    </row>
    <row r="407" spans="1:37" x14ac:dyDescent="0.25">
      <c r="A407" s="82" t="str">
        <f>IF(Feiertage!D257&lt;&gt;"",Feiertage!B257,"")</f>
        <v/>
      </c>
    </row>
    <row r="408" spans="1:37" x14ac:dyDescent="0.25">
      <c r="A408" s="82" t="str">
        <f>IF(Feiertage!D258&lt;&gt;"",Feiertage!B258,"")</f>
        <v/>
      </c>
      <c r="C408" s="195">
        <f t="shared" ref="C408" si="24">C409-1</f>
        <v>43856</v>
      </c>
      <c r="D408" s="29">
        <f t="shared" ref="D408:D413" si="25">WEEKDAY(C408,2)</f>
        <v>7</v>
      </c>
    </row>
    <row r="409" spans="1:37" x14ac:dyDescent="0.25">
      <c r="A409" s="82" t="str">
        <f>IF(Feiertage!D259&lt;&gt;"",Feiertage!B259,"")</f>
        <v/>
      </c>
      <c r="C409" s="195">
        <f t="shared" ref="C409:C412" si="26">C410-1</f>
        <v>43857</v>
      </c>
      <c r="D409" s="29">
        <f t="shared" si="25"/>
        <v>1</v>
      </c>
    </row>
    <row r="410" spans="1:37" x14ac:dyDescent="0.25">
      <c r="A410" s="82" t="str">
        <f>IF(Feiertage!D260&lt;&gt;"",Feiertage!B260,"")</f>
        <v/>
      </c>
      <c r="C410" s="195">
        <f t="shared" si="26"/>
        <v>43858</v>
      </c>
      <c r="D410" s="29">
        <f t="shared" si="25"/>
        <v>2</v>
      </c>
    </row>
    <row r="411" spans="1:37" x14ac:dyDescent="0.25">
      <c r="A411" s="82" t="str">
        <f>IF(Feiertage!D261&lt;&gt;"",Feiertage!B261,"")</f>
        <v/>
      </c>
      <c r="C411" s="195">
        <f t="shared" si="26"/>
        <v>43859</v>
      </c>
      <c r="D411" s="29">
        <f t="shared" si="25"/>
        <v>3</v>
      </c>
    </row>
    <row r="412" spans="1:37" x14ac:dyDescent="0.25">
      <c r="A412" s="82" t="str">
        <f>IF(Feiertage!D262&lt;&gt;"",Feiertage!B262,"")</f>
        <v/>
      </c>
      <c r="C412" s="195">
        <f t="shared" si="26"/>
        <v>43860</v>
      </c>
      <c r="D412" s="29">
        <f t="shared" si="25"/>
        <v>4</v>
      </c>
    </row>
    <row r="413" spans="1:37" x14ac:dyDescent="0.25">
      <c r="A413" s="82" t="str">
        <f>IF(Feiertage!D263&lt;&gt;"",Feiertage!B263,"")</f>
        <v/>
      </c>
      <c r="C413" s="195">
        <f>C414-1</f>
        <v>43861</v>
      </c>
      <c r="D413" s="29">
        <f t="shared" si="25"/>
        <v>5</v>
      </c>
    </row>
    <row r="414" spans="1:37" x14ac:dyDescent="0.25">
      <c r="A414" s="82" t="str">
        <f>IF(Feiertage!D264&lt;&gt;"",Feiertage!B264,"")</f>
        <v/>
      </c>
      <c r="C414" s="195">
        <f>Dienstplan!F5</f>
        <v>43862</v>
      </c>
      <c r="D414">
        <f>WEEKDAY(C414,2)</f>
        <v>6</v>
      </c>
    </row>
    <row r="415" spans="1:37" x14ac:dyDescent="0.25">
      <c r="A415" s="82" t="str">
        <f>IF(Feiertage!D265&lt;&gt;"",Feiertage!B265,"")</f>
        <v/>
      </c>
      <c r="C415" s="79"/>
    </row>
    <row r="416" spans="1:37" x14ac:dyDescent="0.25">
      <c r="A416" s="82" t="str">
        <f>IF(Feiertage!D266&lt;&gt;"",Feiertage!B266,"")</f>
        <v/>
      </c>
      <c r="C416" s="79">
        <f t="array" ref="C416">INDEX($C$408:$C$414,SMALL(IF($D$408:$D$414=1,ROW($A$1:$A$7)),1))</f>
        <v>43857</v>
      </c>
    </row>
    <row r="417" spans="1:12" x14ac:dyDescent="0.25">
      <c r="A417" s="82" t="str">
        <f>IF(Feiertage!D267&lt;&gt;"",Feiertage!B267,"")</f>
        <v/>
      </c>
      <c r="C417" s="79">
        <f>C416+7</f>
        <v>43864</v>
      </c>
    </row>
    <row r="418" spans="1:12" x14ac:dyDescent="0.25">
      <c r="A418" s="82" t="str">
        <f>IF(Feiertage!D268&lt;&gt;"",Feiertage!B268,"")</f>
        <v/>
      </c>
      <c r="C418" s="79">
        <f t="shared" ref="C418:C420" si="27">C417+7</f>
        <v>43871</v>
      </c>
    </row>
    <row r="419" spans="1:12" x14ac:dyDescent="0.25">
      <c r="A419" s="82" t="str">
        <f>IF(Feiertage!D269&lt;&gt;"",Feiertage!B269,"")</f>
        <v/>
      </c>
      <c r="C419" s="79">
        <f t="shared" si="27"/>
        <v>43878</v>
      </c>
    </row>
    <row r="420" spans="1:12" x14ac:dyDescent="0.25">
      <c r="A420" s="82" t="str">
        <f>IF(Feiertage!D270&lt;&gt;"",Feiertage!B270,"")</f>
        <v/>
      </c>
      <c r="C420" s="79">
        <f t="shared" si="27"/>
        <v>43885</v>
      </c>
    </row>
    <row r="421" spans="1:12" x14ac:dyDescent="0.25">
      <c r="A421" s="82" t="str">
        <f>IF(Feiertage!D271&lt;&gt;"",Feiertage!B271,"")</f>
        <v/>
      </c>
      <c r="C421" s="79"/>
      <c r="H421" t="s">
        <v>123</v>
      </c>
      <c r="K421" t="s">
        <v>128</v>
      </c>
    </row>
    <row r="422" spans="1:12" x14ac:dyDescent="0.25">
      <c r="A422" s="82" t="str">
        <f>IF(Feiertage!D272&lt;&gt;"",Feiertage!B272,"")</f>
        <v/>
      </c>
      <c r="C422" t="s">
        <v>242</v>
      </c>
      <c r="D422" t="s">
        <v>243</v>
      </c>
      <c r="E422" t="s">
        <v>244</v>
      </c>
      <c r="G422" t="s">
        <v>109</v>
      </c>
      <c r="H422" t="s">
        <v>243</v>
      </c>
      <c r="I422" t="s">
        <v>244</v>
      </c>
      <c r="J422" t="s">
        <v>109</v>
      </c>
      <c r="K422" t="s">
        <v>243</v>
      </c>
      <c r="L422" t="s">
        <v>244</v>
      </c>
    </row>
    <row r="423" spans="1:12" x14ac:dyDescent="0.25">
      <c r="A423" s="82" t="str">
        <f>IF(Feiertage!D273&lt;&gt;"",Feiertage!B273,"")</f>
        <v/>
      </c>
      <c r="C423">
        <v>1</v>
      </c>
      <c r="D423">
        <v>1</v>
      </c>
      <c r="E423">
        <v>2</v>
      </c>
      <c r="G423" t="str">
        <f>IF(Wochenansicht!B8="","",Wochenansicht!B8)</f>
        <v>S8</v>
      </c>
      <c r="H423">
        <f>IF(G423="","",IF(ISERROR(VLOOKUP(COUNTIF($G$423:$G423,$G423),$C$423:$E$451,2,0)),"",VLOOKUP(COUNTIF($G$423:$G423,$G423),$C$423:$E$451,2,0)))</f>
        <v>1</v>
      </c>
      <c r="I423" s="29">
        <f>IF(G423="","",IF(ISERROR(VLOOKUP(COUNTIF($G$423:$G423,$G423),$C$423:$E$451,3,0)),"",VLOOKUP(COUNTIF($G$423:$G423,$G423),$C$423:$E$451,3,0)))</f>
        <v>2</v>
      </c>
      <c r="J423" t="str">
        <f>IF(Wochenansicht!M8="","",Wochenansicht!M8)</f>
        <v>S9</v>
      </c>
      <c r="K423">
        <f>IF(J423="","",IF(ISERROR(VLOOKUP(COUNTIF($J$423:$J423,$J423),$C$423:$E$451,2,0)),"",VLOOKUP(COUNTIF($J$423:$J423,$J423),$C$423:$E$451,2,0)))</f>
        <v>1</v>
      </c>
      <c r="L423">
        <f>IF(J423="","",IF(ISERROR(VLOOKUP(COUNTIF($J$423:$J423,$J423),$C$423:$E$451,3,0)),"",VLOOKUP(COUNTIF($J$423:$J423,$J423),$C$423:$E$451,3,0)))</f>
        <v>2</v>
      </c>
    </row>
    <row r="424" spans="1:12" x14ac:dyDescent="0.25">
      <c r="A424" s="82" t="str">
        <f>IF(Feiertage!D274&lt;&gt;"",Feiertage!B274,"")</f>
        <v/>
      </c>
      <c r="C424">
        <v>2</v>
      </c>
      <c r="D424">
        <v>3</v>
      </c>
      <c r="E424">
        <v>4</v>
      </c>
      <c r="G424" s="29" t="str">
        <f>IF(Wochenansicht!B9="","",Wochenansicht!B9)</f>
        <v>L</v>
      </c>
      <c r="H424" s="29">
        <f>IF(G424="","",IF(ISERROR(VLOOKUP(COUNTIF($G$423:$G424,$G424),$C$423:$E$451,2,0)),"",VLOOKUP(COUNTIF($G$423:$G424,$G424),$C$423:$E$451,2,0)))</f>
        <v>1</v>
      </c>
      <c r="I424" s="29">
        <f>IF(G424="","",IF(ISERROR(VLOOKUP(COUNTIF($G$423:$G424,$G424),$C$423:$E$451,3,0)),"",VLOOKUP(COUNTIF($G$423:$G424,$G424),$C$423:$E$451,3,0)))</f>
        <v>2</v>
      </c>
      <c r="J424" s="29" t="str">
        <f>IF(Wochenansicht!M9="","",Wochenansicht!M9)</f>
        <v>S9</v>
      </c>
      <c r="K424" s="29">
        <f>IF(J424="","",IF(ISERROR(VLOOKUP(COUNTIF($J$423:$J424,$J424),$C$423:$E$451,2,0)),"",VLOOKUP(COUNTIF($J$423:$J424,$J424),$C$423:$E$451,2,0)))</f>
        <v>3</v>
      </c>
      <c r="L424" s="29">
        <f>IF(J424="","",IF(ISERROR(VLOOKUP(COUNTIF($J$423:$J424,$J424),$C$423:$E$451,3,0)),"",VLOOKUP(COUNTIF($J$423:$J424,$J424),$C$423:$E$451,3,0)))</f>
        <v>4</v>
      </c>
    </row>
    <row r="425" spans="1:12" x14ac:dyDescent="0.25">
      <c r="A425" s="82" t="str">
        <f>IF(Feiertage!D275&lt;&gt;"",Feiertage!B275,"")</f>
        <v/>
      </c>
      <c r="C425">
        <v>3</v>
      </c>
      <c r="D425">
        <v>5</v>
      </c>
      <c r="E425">
        <v>6</v>
      </c>
      <c r="G425" s="29" t="str">
        <f>IF(Wochenansicht!B10="","",Wochenansicht!B10)</f>
        <v>S8</v>
      </c>
      <c r="H425" s="29">
        <f>IF(G425="","",IF(ISERROR(VLOOKUP(COUNTIF($G$423:$G425,$G425),$C$423:$E$451,2,0)),"",VLOOKUP(COUNTIF($G$423:$G425,$G425),$C$423:$E$451,2,0)))</f>
        <v>3</v>
      </c>
      <c r="I425" s="29">
        <f>IF(G425="","",IF(ISERROR(VLOOKUP(COUNTIF($G$423:$G425,$G425),$C$423:$E$451,3,0)),"",VLOOKUP(COUNTIF($G$423:$G425,$G425),$C$423:$E$451,3,0)))</f>
        <v>4</v>
      </c>
      <c r="J425" s="29" t="str">
        <f>IF(Wochenansicht!M10="","",Wochenansicht!M10)</f>
        <v>U</v>
      </c>
      <c r="K425" s="29">
        <f>IF(J425="","",IF(ISERROR(VLOOKUP(COUNTIF($J$423:$J425,$J425),$C$423:$E$451,2,0)),"",VLOOKUP(COUNTIF($J$423:$J425,$J425),$C$423:$E$451,2,0)))</f>
        <v>1</v>
      </c>
      <c r="L425" s="29">
        <f>IF(J425="","",IF(ISERROR(VLOOKUP(COUNTIF($J$423:$J425,$J425),$C$423:$E$451,3,0)),"",VLOOKUP(COUNTIF($J$423:$J425,$J425),$C$423:$E$451,3,0)))</f>
        <v>2</v>
      </c>
    </row>
    <row r="426" spans="1:12" x14ac:dyDescent="0.25">
      <c r="A426" s="82" t="str">
        <f>IF(Feiertage!D276&lt;&gt;"",Feiertage!B276,"")</f>
        <v/>
      </c>
      <c r="C426">
        <v>4</v>
      </c>
      <c r="D426">
        <v>7</v>
      </c>
      <c r="E426">
        <v>8</v>
      </c>
      <c r="G426" s="29" t="str">
        <f>IF(Wochenansicht!B11="","",Wochenansicht!B11)</f>
        <v>S8</v>
      </c>
      <c r="H426" s="29">
        <f>IF(G426="","",IF(ISERROR(VLOOKUP(COUNTIF($G$423:$G426,$G426),$C$423:$E$451,2,0)),"",VLOOKUP(COUNTIF($G$423:$G426,$G426),$C$423:$E$451,2,0)))</f>
        <v>5</v>
      </c>
      <c r="I426" s="29">
        <f>IF(G426="","",IF(ISERROR(VLOOKUP(COUNTIF($G$423:$G426,$G426),$C$423:$E$451,3,0)),"",VLOOKUP(COUNTIF($G$423:$G426,$G426),$C$423:$E$451,3,0)))</f>
        <v>6</v>
      </c>
      <c r="J426" s="29" t="str">
        <f>IF(Wochenansicht!M11="","",Wochenansicht!M11)</f>
        <v/>
      </c>
      <c r="K426" s="29" t="str">
        <f>IF(J426="","",IF(ISERROR(VLOOKUP(COUNTIF($J$423:$J426,$J426),$C$423:$E$451,2,0)),"",VLOOKUP(COUNTIF($J$423:$J426,$J426),$C$423:$E$451,2,0)))</f>
        <v/>
      </c>
      <c r="L426" s="29" t="str">
        <f>IF(J426="","",IF(ISERROR(VLOOKUP(COUNTIF($J$423:$J426,$J426),$C$423:$E$451,3,0)),"",VLOOKUP(COUNTIF($J$423:$J426,$J426),$C$423:$E$451,3,0)))</f>
        <v/>
      </c>
    </row>
    <row r="427" spans="1:12" x14ac:dyDescent="0.25">
      <c r="A427" s="82" t="str">
        <f>IF(Feiertage!D277&lt;&gt;"",Feiertage!B277,"")</f>
        <v/>
      </c>
      <c r="C427">
        <v>5</v>
      </c>
      <c r="D427">
        <v>9</v>
      </c>
      <c r="E427">
        <v>10</v>
      </c>
      <c r="G427" s="29" t="str">
        <f>IF(Wochenansicht!B12="","",Wochenansicht!B12)</f>
        <v/>
      </c>
      <c r="H427" s="29" t="str">
        <f>IF(G427="","",IF(ISERROR(VLOOKUP(COUNTIF($G$423:$G427,$G427),$C$423:$E$451,2,0)),"",VLOOKUP(COUNTIF($G$423:$G427,$G427),$C$423:$E$451,2,0)))</f>
        <v/>
      </c>
      <c r="I427" s="29" t="str">
        <f>IF(G427="","",IF(ISERROR(VLOOKUP(COUNTIF($G$423:$G427,$G427),$C$423:$E$451,3,0)),"",VLOOKUP(COUNTIF($G$423:$G427,$G427),$C$423:$E$451,3,0)))</f>
        <v/>
      </c>
      <c r="J427" s="29" t="str">
        <f>IF(Wochenansicht!M12="","",Wochenansicht!M12)</f>
        <v/>
      </c>
      <c r="K427" s="29" t="str">
        <f>IF(J427="","",IF(ISERROR(VLOOKUP(COUNTIF($J$423:$J427,$J427),$C$423:$E$451,2,0)),"",VLOOKUP(COUNTIF($J$423:$J427,$J427),$C$423:$E$451,2,0)))</f>
        <v/>
      </c>
      <c r="L427" s="29" t="str">
        <f>IF(J427="","",IF(ISERROR(VLOOKUP(COUNTIF($J$423:$J427,$J427),$C$423:$E$451,3,0)),"",VLOOKUP(COUNTIF($J$423:$J427,$J427),$C$423:$E$451,3,0)))</f>
        <v/>
      </c>
    </row>
    <row r="428" spans="1:12" x14ac:dyDescent="0.25">
      <c r="A428" s="82" t="str">
        <f>IF(Feiertage!D278&lt;&gt;"",Feiertage!B278,"")</f>
        <v/>
      </c>
      <c r="C428">
        <v>6</v>
      </c>
      <c r="D428">
        <v>11</v>
      </c>
      <c r="E428">
        <v>12</v>
      </c>
      <c r="G428" s="29" t="str">
        <f>IF(Wochenansicht!B13="","",Wochenansicht!B13)</f>
        <v/>
      </c>
      <c r="H428" s="29" t="str">
        <f>IF(G428="","",IF(ISERROR(VLOOKUP(COUNTIF($G$423:$G428,$G428),$C$423:$E$451,2,0)),"",VLOOKUP(COUNTIF($G$423:$G428,$G428),$C$423:$E$451,2,0)))</f>
        <v/>
      </c>
      <c r="I428" s="29" t="str">
        <f>IF(G428="","",IF(ISERROR(VLOOKUP(COUNTIF($G$423:$G428,$G428),$C$423:$E$451,3,0)),"",VLOOKUP(COUNTIF($G$423:$G428,$G428),$C$423:$E$451,3,0)))</f>
        <v/>
      </c>
      <c r="J428" s="29" t="str">
        <f>IF(Wochenansicht!M13="","",Wochenansicht!M13)</f>
        <v/>
      </c>
      <c r="K428" s="29" t="str">
        <f>IF(J428="","",IF(ISERROR(VLOOKUP(COUNTIF($J$423:$J428,$J428),$C$423:$E$451,2,0)),"",VLOOKUP(COUNTIF($J$423:$J428,$J428),$C$423:$E$451,2,0)))</f>
        <v/>
      </c>
      <c r="L428" s="29" t="str">
        <f>IF(J428="","",IF(ISERROR(VLOOKUP(COUNTIF($J$423:$J428,$J428),$C$423:$E$451,3,0)),"",VLOOKUP(COUNTIF($J$423:$J428,$J428),$C$423:$E$451,3,0)))</f>
        <v/>
      </c>
    </row>
    <row r="429" spans="1:12" x14ac:dyDescent="0.25">
      <c r="A429" s="82" t="str">
        <f>IF(Feiertage!D279&lt;&gt;"",Feiertage!B279,"")</f>
        <v/>
      </c>
      <c r="C429">
        <v>7</v>
      </c>
      <c r="D429">
        <v>13</v>
      </c>
      <c r="E429">
        <v>14</v>
      </c>
      <c r="G429" s="29" t="str">
        <f>IF(Wochenansicht!B14="","",Wochenansicht!B14)</f>
        <v/>
      </c>
      <c r="H429" s="29" t="str">
        <f>IF(G429="","",IF(ISERROR(VLOOKUP(COUNTIF($G$423:$G429,$G429),$C$423:$E$451,2,0)),"",VLOOKUP(COUNTIF($G$423:$G429,$G429),$C$423:$E$451,2,0)))</f>
        <v/>
      </c>
      <c r="I429" s="29" t="str">
        <f>IF(G429="","",IF(ISERROR(VLOOKUP(COUNTIF($G$423:$G429,$G429),$C$423:$E$451,3,0)),"",VLOOKUP(COUNTIF($G$423:$G429,$G429),$C$423:$E$451,3,0)))</f>
        <v/>
      </c>
      <c r="J429" s="29" t="str">
        <f>IF(Wochenansicht!M14="","",Wochenansicht!M14)</f>
        <v/>
      </c>
      <c r="K429" s="29" t="str">
        <f>IF(J429="","",IF(ISERROR(VLOOKUP(COUNTIF($J$423:$J429,$J429),$C$423:$E$451,2,0)),"",VLOOKUP(COUNTIF($J$423:$J429,$J429),$C$423:$E$451,2,0)))</f>
        <v/>
      </c>
      <c r="L429" s="29" t="str">
        <f>IF(J429="","",IF(ISERROR(VLOOKUP(COUNTIF($J$423:$J429,$J429),$C$423:$E$451,3,0)),"",VLOOKUP(COUNTIF($J$423:$J429,$J429),$C$423:$E$451,3,0)))</f>
        <v/>
      </c>
    </row>
    <row r="430" spans="1:12" x14ac:dyDescent="0.25">
      <c r="A430" s="82" t="str">
        <f>IF(Feiertage!D280&lt;&gt;"",Feiertage!B280,"")</f>
        <v/>
      </c>
      <c r="C430">
        <v>8</v>
      </c>
      <c r="D430">
        <v>15</v>
      </c>
      <c r="E430">
        <v>16</v>
      </c>
      <c r="G430" s="29" t="str">
        <f>IF(Wochenansicht!B15="","",Wochenansicht!B15)</f>
        <v/>
      </c>
      <c r="H430" s="29" t="str">
        <f>IF(G430="","",IF(ISERROR(VLOOKUP(COUNTIF($G$423:$G430,$G430),$C$423:$E$451,2,0)),"",VLOOKUP(COUNTIF($G$423:$G430,$G430),$C$423:$E$451,2,0)))</f>
        <v/>
      </c>
      <c r="I430" s="29" t="str">
        <f>IF(G430="","",IF(ISERROR(VLOOKUP(COUNTIF($G$423:$G430,$G430),$C$423:$E$451,3,0)),"",VLOOKUP(COUNTIF($G$423:$G430,$G430),$C$423:$E$451,3,0)))</f>
        <v/>
      </c>
      <c r="J430" s="29" t="str">
        <f>IF(Wochenansicht!M15="","",Wochenansicht!M15)</f>
        <v/>
      </c>
      <c r="K430" s="29" t="str">
        <f>IF(J430="","",IF(ISERROR(VLOOKUP(COUNTIF($J$423:$J430,$J430),$C$423:$E$451,2,0)),"",VLOOKUP(COUNTIF($J$423:$J430,$J430),$C$423:$E$451,2,0)))</f>
        <v/>
      </c>
      <c r="L430" s="29" t="str">
        <f>IF(J430="","",IF(ISERROR(VLOOKUP(COUNTIF($J$423:$J430,$J430),$C$423:$E$451,3,0)),"",VLOOKUP(COUNTIF($J$423:$J430,$J430),$C$423:$E$451,3,0)))</f>
        <v/>
      </c>
    </row>
    <row r="431" spans="1:12" x14ac:dyDescent="0.25">
      <c r="A431" s="82" t="str">
        <f>IF(Feiertage!D281&lt;&gt;"",Feiertage!B281,"")</f>
        <v/>
      </c>
      <c r="C431">
        <v>9</v>
      </c>
      <c r="D431">
        <v>17</v>
      </c>
      <c r="E431">
        <v>18</v>
      </c>
      <c r="G431" s="29" t="str">
        <f>IF(Wochenansicht!B16="","",Wochenansicht!B16)</f>
        <v/>
      </c>
      <c r="H431" s="29" t="str">
        <f>IF(G431="","",IF(ISERROR(VLOOKUP(COUNTIF($G$423:$G431,$G431),$C$423:$E$451,2,0)),"",VLOOKUP(COUNTIF($G$423:$G431,$G431),$C$423:$E$451,2,0)))</f>
        <v/>
      </c>
      <c r="I431" s="29" t="str">
        <f>IF(G431="","",IF(ISERROR(VLOOKUP(COUNTIF($G$423:$G431,$G431),$C$423:$E$451,3,0)),"",VLOOKUP(COUNTIF($G$423:$G431,$G431),$C$423:$E$451,3,0)))</f>
        <v/>
      </c>
      <c r="J431" s="29" t="str">
        <f>IF(Wochenansicht!M16="","",Wochenansicht!M16)</f>
        <v/>
      </c>
      <c r="K431" s="29" t="str">
        <f>IF(J431="","",IF(ISERROR(VLOOKUP(COUNTIF($J$423:$J431,$J431),$C$423:$E$451,2,0)),"",VLOOKUP(COUNTIF($J$423:$J431,$J431),$C$423:$E$451,2,0)))</f>
        <v/>
      </c>
      <c r="L431" s="29" t="str">
        <f>IF(J431="","",IF(ISERROR(VLOOKUP(COUNTIF($J$423:$J431,$J431),$C$423:$E$451,3,0)),"",VLOOKUP(COUNTIF($J$423:$J431,$J431),$C$423:$E$451,3,0)))</f>
        <v/>
      </c>
    </row>
    <row r="432" spans="1:12" x14ac:dyDescent="0.25">
      <c r="A432" s="82" t="str">
        <f>IF(Feiertage!D282&lt;&gt;"",Feiertage!B282,"")</f>
        <v/>
      </c>
      <c r="C432">
        <v>10</v>
      </c>
      <c r="D432">
        <v>19</v>
      </c>
      <c r="E432">
        <v>20</v>
      </c>
      <c r="G432" s="29" t="str">
        <f>IF(Wochenansicht!B17="","",Wochenansicht!B17)</f>
        <v/>
      </c>
      <c r="H432" s="29" t="str">
        <f>IF(G432="","",IF(ISERROR(VLOOKUP(COUNTIF($G$423:$G432,$G432),$C$423:$E$451,2,0)),"",VLOOKUP(COUNTIF($G$423:$G432,$G432),$C$423:$E$451,2,0)))</f>
        <v/>
      </c>
      <c r="I432" s="29" t="str">
        <f>IF(G432="","",IF(ISERROR(VLOOKUP(COUNTIF($G$423:$G432,$G432),$C$423:$E$451,3,0)),"",VLOOKUP(COUNTIF($G$423:$G432,$G432),$C$423:$E$451,3,0)))</f>
        <v/>
      </c>
      <c r="J432" s="29" t="str">
        <f>IF(Wochenansicht!M17="","",Wochenansicht!M17)</f>
        <v/>
      </c>
      <c r="K432" s="29" t="str">
        <f>IF(J432="","",IF(ISERROR(VLOOKUP(COUNTIF($J$423:$J432,$J432),$C$423:$E$451,2,0)),"",VLOOKUP(COUNTIF($J$423:$J432,$J432),$C$423:$E$451,2,0)))</f>
        <v/>
      </c>
      <c r="L432" s="29" t="str">
        <f>IF(J432="","",IF(ISERROR(VLOOKUP(COUNTIF($J$423:$J432,$J432),$C$423:$E$451,3,0)),"",VLOOKUP(COUNTIF($J$423:$J432,$J432),$C$423:$E$451,3,0)))</f>
        <v/>
      </c>
    </row>
    <row r="433" spans="1:12" x14ac:dyDescent="0.25">
      <c r="A433" s="82" t="str">
        <f>IF(Feiertage!D283&lt;&gt;"",Feiertage!B283,"")</f>
        <v/>
      </c>
      <c r="C433">
        <v>11</v>
      </c>
      <c r="D433">
        <v>21</v>
      </c>
      <c r="E433">
        <v>22</v>
      </c>
      <c r="G433" s="29" t="str">
        <f>IF(Wochenansicht!B18="","",Wochenansicht!B18)</f>
        <v/>
      </c>
      <c r="H433" s="29" t="str">
        <f>IF(G433="","",IF(ISERROR(VLOOKUP(COUNTIF($G$423:$G433,$G433),$C$423:$E$451,2,0)),"",VLOOKUP(COUNTIF($G$423:$G433,$G433),$C$423:$E$451,2,0)))</f>
        <v/>
      </c>
      <c r="I433" s="29" t="str">
        <f>IF(G433="","",IF(ISERROR(VLOOKUP(COUNTIF($G$423:$G433,$G433),$C$423:$E$451,3,0)),"",VLOOKUP(COUNTIF($G$423:$G433,$G433),$C$423:$E$451,3,0)))</f>
        <v/>
      </c>
      <c r="J433" s="29" t="str">
        <f>IF(Wochenansicht!M18="","",Wochenansicht!M18)</f>
        <v/>
      </c>
      <c r="K433" s="29" t="str">
        <f>IF(J433="","",IF(ISERROR(VLOOKUP(COUNTIF($J$423:$J433,$J433),$C$423:$E$451,2,0)),"",VLOOKUP(COUNTIF($J$423:$J433,$J433),$C$423:$E$451,2,0)))</f>
        <v/>
      </c>
      <c r="L433" s="29" t="str">
        <f>IF(J433="","",IF(ISERROR(VLOOKUP(COUNTIF($J$423:$J433,$J433),$C$423:$E$451,3,0)),"",VLOOKUP(COUNTIF($J$423:$J433,$J433),$C$423:$E$451,3,0)))</f>
        <v/>
      </c>
    </row>
    <row r="434" spans="1:12" x14ac:dyDescent="0.25">
      <c r="A434" s="82" t="str">
        <f>IF(Feiertage!D284&lt;&gt;"",Feiertage!B284,"")</f>
        <v/>
      </c>
      <c r="C434">
        <v>12</v>
      </c>
      <c r="D434">
        <v>23</v>
      </c>
      <c r="E434">
        <v>24</v>
      </c>
      <c r="G434" s="29" t="str">
        <f>IF(Wochenansicht!B19="","",Wochenansicht!B19)</f>
        <v/>
      </c>
      <c r="H434" s="29" t="str">
        <f>IF(G434="","",IF(ISERROR(VLOOKUP(COUNTIF($G$423:$G434,$G434),$C$423:$E$451,2,0)),"",VLOOKUP(COUNTIF($G$423:$G434,$G434),$C$423:$E$451,2,0)))</f>
        <v/>
      </c>
      <c r="I434" s="29" t="str">
        <f>IF(G434="","",IF(ISERROR(VLOOKUP(COUNTIF($G$423:$G434,$G434),$C$423:$E$451,3,0)),"",VLOOKUP(COUNTIF($G$423:$G434,$G434),$C$423:$E$451,3,0)))</f>
        <v/>
      </c>
      <c r="J434" s="29" t="str">
        <f>IF(Wochenansicht!M19="","",Wochenansicht!M19)</f>
        <v/>
      </c>
      <c r="K434" s="29" t="str">
        <f>IF(J434="","",IF(ISERROR(VLOOKUP(COUNTIF($J$423:$J434,$J434),$C$423:$E$451,2,0)),"",VLOOKUP(COUNTIF($J$423:$J434,$J434),$C$423:$E$451,2,0)))</f>
        <v/>
      </c>
      <c r="L434" s="29" t="str">
        <f>IF(J434="","",IF(ISERROR(VLOOKUP(COUNTIF($J$423:$J434,$J434),$C$423:$E$451,3,0)),"",VLOOKUP(COUNTIF($J$423:$J434,$J434),$C$423:$E$451,3,0)))</f>
        <v/>
      </c>
    </row>
    <row r="435" spans="1:12" x14ac:dyDescent="0.25">
      <c r="A435" s="82" t="str">
        <f>IF(Feiertage!D285&lt;&gt;"",Feiertage!B285,"")</f>
        <v/>
      </c>
      <c r="C435">
        <v>13</v>
      </c>
      <c r="D435">
        <v>25</v>
      </c>
      <c r="E435">
        <v>26</v>
      </c>
      <c r="G435" s="29" t="str">
        <f>IF(Wochenansicht!B20="","",Wochenansicht!B20)</f>
        <v/>
      </c>
      <c r="H435" s="29" t="str">
        <f>IF(G435="","",IF(ISERROR(VLOOKUP(COUNTIF($G$423:$G435,$G435),$C$423:$E$451,2,0)),"",VLOOKUP(COUNTIF($G$423:$G435,$G435),$C$423:$E$451,2,0)))</f>
        <v/>
      </c>
      <c r="I435" s="29" t="str">
        <f>IF(G435="","",IF(ISERROR(VLOOKUP(COUNTIF($G$423:$G435,$G435),$C$423:$E$451,3,0)),"",VLOOKUP(COUNTIF($G$423:$G435,$G435),$C$423:$E$451,3,0)))</f>
        <v/>
      </c>
      <c r="J435" s="29" t="str">
        <f>IF(Wochenansicht!M20="","",Wochenansicht!M20)</f>
        <v/>
      </c>
      <c r="K435" s="29" t="str">
        <f>IF(J435="","",IF(ISERROR(VLOOKUP(COUNTIF($J$423:$J435,$J435),$C$423:$E$451,2,0)),"",VLOOKUP(COUNTIF($J$423:$J435,$J435),$C$423:$E$451,2,0)))</f>
        <v/>
      </c>
      <c r="L435" s="29" t="str">
        <f>IF(J435="","",IF(ISERROR(VLOOKUP(COUNTIF($J$423:$J435,$J435),$C$423:$E$451,3,0)),"",VLOOKUP(COUNTIF($J$423:$J435,$J435),$C$423:$E$451,3,0)))</f>
        <v/>
      </c>
    </row>
    <row r="436" spans="1:12" x14ac:dyDescent="0.25">
      <c r="A436" s="82" t="str">
        <f>IF(Feiertage!D286&lt;&gt;"",Feiertage!B286,"")</f>
        <v/>
      </c>
      <c r="C436">
        <v>14</v>
      </c>
      <c r="D436">
        <v>27</v>
      </c>
      <c r="E436">
        <v>28</v>
      </c>
      <c r="G436" s="29" t="str">
        <f>IF(Wochenansicht!B21="","",Wochenansicht!B21)</f>
        <v/>
      </c>
      <c r="H436" s="29" t="str">
        <f>IF(G436="","",IF(ISERROR(VLOOKUP(COUNTIF($G$423:$G436,$G436),$C$423:$E$451,2,0)),"",VLOOKUP(COUNTIF($G$423:$G436,$G436),$C$423:$E$451,2,0)))</f>
        <v/>
      </c>
      <c r="I436" s="29" t="str">
        <f>IF(G436="","",IF(ISERROR(VLOOKUP(COUNTIF($G$423:$G436,$G436),$C$423:$E$451,3,0)),"",VLOOKUP(COUNTIF($G$423:$G436,$G436),$C$423:$E$451,3,0)))</f>
        <v/>
      </c>
      <c r="J436" s="29" t="str">
        <f>IF(Wochenansicht!M21="","",Wochenansicht!M21)</f>
        <v/>
      </c>
      <c r="K436" s="29" t="str">
        <f>IF(J436="","",IF(ISERROR(VLOOKUP(COUNTIF($J$423:$J436,$J436),$C$423:$E$451,2,0)),"",VLOOKUP(COUNTIF($J$423:$J436,$J436),$C$423:$E$451,2,0)))</f>
        <v/>
      </c>
      <c r="L436" s="29" t="str">
        <f>IF(J436="","",IF(ISERROR(VLOOKUP(COUNTIF($J$423:$J436,$J436),$C$423:$E$451,3,0)),"",VLOOKUP(COUNTIF($J$423:$J436,$J436),$C$423:$E$451,3,0)))</f>
        <v/>
      </c>
    </row>
    <row r="437" spans="1:12" x14ac:dyDescent="0.25">
      <c r="A437" s="82" t="str">
        <f>IF(Feiertage!D287&lt;&gt;"",Feiertage!B287,"")</f>
        <v/>
      </c>
      <c r="C437">
        <v>15</v>
      </c>
      <c r="D437">
        <v>29</v>
      </c>
      <c r="E437">
        <v>30</v>
      </c>
      <c r="G437" s="29" t="str">
        <f>IF(Wochenansicht!B22="","",Wochenansicht!B22)</f>
        <v/>
      </c>
      <c r="H437" s="29" t="str">
        <f>IF(G437="","",IF(ISERROR(VLOOKUP(COUNTIF($G$423:$G437,$G437),$C$423:$E$451,2,0)),"",VLOOKUP(COUNTIF($G$423:$G437,$G437),$C$423:$E$451,2,0)))</f>
        <v/>
      </c>
      <c r="I437" s="29" t="str">
        <f>IF(G437="","",IF(ISERROR(VLOOKUP(COUNTIF($G$423:$G437,$G437),$C$423:$E$451,3,0)),"",VLOOKUP(COUNTIF($G$423:$G437,$G437),$C$423:$E$451,3,0)))</f>
        <v/>
      </c>
      <c r="J437" s="29" t="str">
        <f>IF(Wochenansicht!M22="","",Wochenansicht!M22)</f>
        <v/>
      </c>
      <c r="K437" s="29" t="str">
        <f>IF(J437="","",IF(ISERROR(VLOOKUP(COUNTIF($J$423:$J437,$J437),$C$423:$E$451,2,0)),"",VLOOKUP(COUNTIF($J$423:$J437,$J437),$C$423:$E$451,2,0)))</f>
        <v/>
      </c>
      <c r="L437" s="29" t="str">
        <f>IF(J437="","",IF(ISERROR(VLOOKUP(COUNTIF($J$423:$J437,$J437),$C$423:$E$451,3,0)),"",VLOOKUP(COUNTIF($J$423:$J437,$J437),$C$423:$E$451,3,0)))</f>
        <v/>
      </c>
    </row>
    <row r="438" spans="1:12" x14ac:dyDescent="0.25">
      <c r="A438" s="82" t="str">
        <f>IF(Feiertage!D288&lt;&gt;"",Feiertage!B288,"")</f>
        <v/>
      </c>
      <c r="C438">
        <v>16</v>
      </c>
      <c r="D438">
        <v>31</v>
      </c>
      <c r="E438">
        <v>32</v>
      </c>
      <c r="G438" s="29" t="str">
        <f>IF(Wochenansicht!B23="","",Wochenansicht!B23)</f>
        <v/>
      </c>
      <c r="H438" s="29" t="str">
        <f>IF(G438="","",IF(ISERROR(VLOOKUP(COUNTIF($G$423:$G438,$G438),$C$423:$E$451,2,0)),"",VLOOKUP(COUNTIF($G$423:$G438,$G438),$C$423:$E$451,2,0)))</f>
        <v/>
      </c>
      <c r="I438" s="29" t="str">
        <f>IF(G438="","",IF(ISERROR(VLOOKUP(COUNTIF($G$423:$G438,$G438),$C$423:$E$451,3,0)),"",VLOOKUP(COUNTIF($G$423:$G438,$G438),$C$423:$E$451,3,0)))</f>
        <v/>
      </c>
      <c r="J438" s="29" t="str">
        <f>IF(Wochenansicht!M23="","",Wochenansicht!M23)</f>
        <v/>
      </c>
      <c r="K438" s="29" t="str">
        <f>IF(J438="","",IF(ISERROR(VLOOKUP(COUNTIF($J$423:$J438,$J438),$C$423:$E$451,2,0)),"",VLOOKUP(COUNTIF($J$423:$J438,$J438),$C$423:$E$451,2,0)))</f>
        <v/>
      </c>
      <c r="L438" s="29" t="str">
        <f>IF(J438="","",IF(ISERROR(VLOOKUP(COUNTIF($J$423:$J438,$J438),$C$423:$E$451,3,0)),"",VLOOKUP(COUNTIF($J$423:$J438,$J438),$C$423:$E$451,3,0)))</f>
        <v/>
      </c>
    </row>
    <row r="439" spans="1:12" x14ac:dyDescent="0.25">
      <c r="A439" s="82" t="str">
        <f>IF(Feiertage!D289&lt;&gt;"",Feiertage!B289,"")</f>
        <v/>
      </c>
      <c r="C439">
        <v>17</v>
      </c>
      <c r="D439">
        <v>33</v>
      </c>
      <c r="E439">
        <v>34</v>
      </c>
      <c r="G439" s="29" t="str">
        <f>IF(Wochenansicht!B24="","",Wochenansicht!B24)</f>
        <v/>
      </c>
      <c r="H439" s="29" t="str">
        <f>IF(G439="","",IF(ISERROR(VLOOKUP(COUNTIF($G$423:$G439,$G439),$C$423:$E$451,2,0)),"",VLOOKUP(COUNTIF($G$423:$G439,$G439),$C$423:$E$451,2,0)))</f>
        <v/>
      </c>
      <c r="I439" s="29" t="str">
        <f>IF(G439="","",IF(ISERROR(VLOOKUP(COUNTIF($G$423:$G439,$G439),$C$423:$E$451,3,0)),"",VLOOKUP(COUNTIF($G$423:$G439,$G439),$C$423:$E$451,3,0)))</f>
        <v/>
      </c>
      <c r="J439" s="29" t="str">
        <f>IF(Wochenansicht!M24="","",Wochenansicht!M24)</f>
        <v/>
      </c>
      <c r="K439" s="29" t="str">
        <f>IF(J439="","",IF(ISERROR(VLOOKUP(COUNTIF($J$423:$J439,$J439),$C$423:$E$451,2,0)),"",VLOOKUP(COUNTIF($J$423:$J439,$J439),$C$423:$E$451,2,0)))</f>
        <v/>
      </c>
      <c r="L439" s="29" t="str">
        <f>IF(J439="","",IF(ISERROR(VLOOKUP(COUNTIF($J$423:$J439,$J439),$C$423:$E$451,3,0)),"",VLOOKUP(COUNTIF($J$423:$J439,$J439),$C$423:$E$451,3,0)))</f>
        <v/>
      </c>
    </row>
    <row r="440" spans="1:12" x14ac:dyDescent="0.25">
      <c r="A440" s="82" t="str">
        <f>IF(Feiertage!D290&lt;&gt;"",Feiertage!B290,"")</f>
        <v/>
      </c>
      <c r="C440">
        <v>18</v>
      </c>
      <c r="D440">
        <v>35</v>
      </c>
      <c r="E440">
        <v>36</v>
      </c>
      <c r="G440" s="29" t="str">
        <f>IF(Wochenansicht!B25="","",Wochenansicht!B25)</f>
        <v/>
      </c>
      <c r="H440" s="29" t="str">
        <f>IF(G440="","",IF(ISERROR(VLOOKUP(COUNTIF($G$423:$G440,$G440),$C$423:$E$451,2,0)),"",VLOOKUP(COUNTIF($G$423:$G440,$G440),$C$423:$E$451,2,0)))</f>
        <v/>
      </c>
      <c r="I440" s="29" t="str">
        <f>IF(G440="","",IF(ISERROR(VLOOKUP(COUNTIF($G$423:$G440,$G440),$C$423:$E$451,3,0)),"",VLOOKUP(COUNTIF($G$423:$G440,$G440),$C$423:$E$451,3,0)))</f>
        <v/>
      </c>
      <c r="J440" s="29" t="str">
        <f>IF(Wochenansicht!M25="","",Wochenansicht!M25)</f>
        <v/>
      </c>
      <c r="K440" s="29" t="str">
        <f>IF(J440="","",IF(ISERROR(VLOOKUP(COUNTIF($J$423:$J440,$J440),$C$423:$E$451,2,0)),"",VLOOKUP(COUNTIF($J$423:$J440,$J440),$C$423:$E$451,2,0)))</f>
        <v/>
      </c>
      <c r="L440" s="29" t="str">
        <f>IF(J440="","",IF(ISERROR(VLOOKUP(COUNTIF($J$423:$J440,$J440),$C$423:$E$451,3,0)),"",VLOOKUP(COUNTIF($J$423:$J440,$J440),$C$423:$E$451,3,0)))</f>
        <v/>
      </c>
    </row>
    <row r="441" spans="1:12" x14ac:dyDescent="0.25">
      <c r="A441" s="82" t="str">
        <f>IF(Feiertage!D291&lt;&gt;"",Feiertage!B291,"")</f>
        <v/>
      </c>
      <c r="C441">
        <v>19</v>
      </c>
      <c r="D441">
        <v>37</v>
      </c>
      <c r="E441">
        <v>38</v>
      </c>
      <c r="G441" s="29" t="str">
        <f>IF(Wochenansicht!B26="","",Wochenansicht!B26)</f>
        <v/>
      </c>
      <c r="H441" s="29" t="str">
        <f>IF(G441="","",IF(ISERROR(VLOOKUP(COUNTIF($G$423:$G441,$G441),$C$423:$E$451,2,0)),"",VLOOKUP(COUNTIF($G$423:$G441,$G441),$C$423:$E$451,2,0)))</f>
        <v/>
      </c>
      <c r="I441" s="29" t="str">
        <f>IF(G441="","",IF(ISERROR(VLOOKUP(COUNTIF($G$423:$G441,$G441),$C$423:$E$451,3,0)),"",VLOOKUP(COUNTIF($G$423:$G441,$G441),$C$423:$E$451,3,0)))</f>
        <v/>
      </c>
      <c r="J441" s="29" t="str">
        <f>IF(Wochenansicht!M26="","",Wochenansicht!M26)</f>
        <v/>
      </c>
      <c r="K441" s="29" t="str">
        <f>IF(J441="","",IF(ISERROR(VLOOKUP(COUNTIF($J$423:$J441,$J441),$C$423:$E$451,2,0)),"",VLOOKUP(COUNTIF($J$423:$J441,$J441),$C$423:$E$451,2,0)))</f>
        <v/>
      </c>
      <c r="L441" s="29" t="str">
        <f>IF(J441="","",IF(ISERROR(VLOOKUP(COUNTIF($J$423:$J441,$J441),$C$423:$E$451,3,0)),"",VLOOKUP(COUNTIF($J$423:$J441,$J441),$C$423:$E$451,3,0)))</f>
        <v/>
      </c>
    </row>
    <row r="442" spans="1:12" x14ac:dyDescent="0.25">
      <c r="A442" s="82" t="str">
        <f>IF(Feiertage!D292&lt;&gt;"",Feiertage!B292,"")</f>
        <v/>
      </c>
      <c r="C442">
        <v>20</v>
      </c>
      <c r="D442">
        <v>39</v>
      </c>
      <c r="E442">
        <v>40</v>
      </c>
      <c r="G442" s="29" t="str">
        <f>IF(Wochenansicht!B27="","",Wochenansicht!B27)</f>
        <v/>
      </c>
      <c r="H442" s="29" t="str">
        <f>IF(G442="","",IF(ISERROR(VLOOKUP(COUNTIF($G$423:$G442,$G442),$C$423:$E$451,2,0)),"",VLOOKUP(COUNTIF($G$423:$G442,$G442),$C$423:$E$451,2,0)))</f>
        <v/>
      </c>
      <c r="I442" s="29" t="str">
        <f>IF(G442="","",IF(ISERROR(VLOOKUP(COUNTIF($G$423:$G442,$G442),$C$423:$E$451,3,0)),"",VLOOKUP(COUNTIF($G$423:$G442,$G442),$C$423:$E$451,3,0)))</f>
        <v/>
      </c>
      <c r="J442" s="29" t="str">
        <f>IF(Wochenansicht!M27="","",Wochenansicht!M27)</f>
        <v/>
      </c>
      <c r="K442" s="29" t="str">
        <f>IF(J442="","",IF(ISERROR(VLOOKUP(COUNTIF($J$423:$J442,$J442),$C$423:$E$451,2,0)),"",VLOOKUP(COUNTIF($J$423:$J442,$J442),$C$423:$E$451,2,0)))</f>
        <v/>
      </c>
      <c r="L442" s="29" t="str">
        <f>IF(J442="","",IF(ISERROR(VLOOKUP(COUNTIF($J$423:$J442,$J442),$C$423:$E$451,3,0)),"",VLOOKUP(COUNTIF($J$423:$J442,$J442),$C$423:$E$451,3,0)))</f>
        <v/>
      </c>
    </row>
    <row r="443" spans="1:12" x14ac:dyDescent="0.25">
      <c r="A443" s="82" t="str">
        <f>IF(Feiertage!D293&lt;&gt;"",Feiertage!B293,"")</f>
        <v/>
      </c>
      <c r="C443">
        <v>21</v>
      </c>
      <c r="D443">
        <v>41</v>
      </c>
      <c r="E443">
        <v>42</v>
      </c>
      <c r="G443" s="29" t="str">
        <f>IF(Wochenansicht!B28="","",Wochenansicht!B28)</f>
        <v/>
      </c>
      <c r="H443" s="29" t="str">
        <f>IF(G443="","",IF(ISERROR(VLOOKUP(COUNTIF($G$423:$G443,$G443),$C$423:$E$451,2,0)),"",VLOOKUP(COUNTIF($G$423:$G443,$G443),$C$423:$E$451,2,0)))</f>
        <v/>
      </c>
      <c r="I443" s="29" t="str">
        <f>IF(G443="","",IF(ISERROR(VLOOKUP(COUNTIF($G$423:$G443,$G443),$C$423:$E$451,3,0)),"",VLOOKUP(COUNTIF($G$423:$G443,$G443),$C$423:$E$451,3,0)))</f>
        <v/>
      </c>
      <c r="J443" s="29" t="str">
        <f>IF(Wochenansicht!M28="","",Wochenansicht!M28)</f>
        <v/>
      </c>
      <c r="K443" s="29" t="str">
        <f>IF(J443="","",IF(ISERROR(VLOOKUP(COUNTIF($J$423:$J443,$J443),$C$423:$E$451,2,0)),"",VLOOKUP(COUNTIF($J$423:$J443,$J443),$C$423:$E$451,2,0)))</f>
        <v/>
      </c>
      <c r="L443" s="29" t="str">
        <f>IF(J443="","",IF(ISERROR(VLOOKUP(COUNTIF($J$423:$J443,$J443),$C$423:$E$451,3,0)),"",VLOOKUP(COUNTIF($J$423:$J443,$J443),$C$423:$E$451,3,0)))</f>
        <v/>
      </c>
    </row>
    <row r="444" spans="1:12" x14ac:dyDescent="0.25">
      <c r="A444" s="82" t="str">
        <f>IF(Feiertage!D294&lt;&gt;"",Feiertage!B294,"")</f>
        <v/>
      </c>
      <c r="C444">
        <v>22</v>
      </c>
      <c r="D444">
        <v>43</v>
      </c>
      <c r="E444">
        <v>44</v>
      </c>
      <c r="G444" s="29" t="str">
        <f>IF(Wochenansicht!B29="","",Wochenansicht!B29)</f>
        <v/>
      </c>
      <c r="H444" s="29" t="str">
        <f>IF(G444="","",IF(ISERROR(VLOOKUP(COUNTIF($G$423:$G444,$G444),$C$423:$E$451,2,0)),"",VLOOKUP(COUNTIF($G$423:$G444,$G444),$C$423:$E$451,2,0)))</f>
        <v/>
      </c>
      <c r="I444" s="29" t="str">
        <f>IF(G444="","",IF(ISERROR(VLOOKUP(COUNTIF($G$423:$G444,$G444),$C$423:$E$451,3,0)),"",VLOOKUP(COUNTIF($G$423:$G444,$G444),$C$423:$E$451,3,0)))</f>
        <v/>
      </c>
      <c r="J444" s="29" t="str">
        <f>IF(Wochenansicht!M29="","",Wochenansicht!M29)</f>
        <v/>
      </c>
      <c r="K444" s="29" t="str">
        <f>IF(J444="","",IF(ISERROR(VLOOKUP(COUNTIF($J$423:$J444,$J444),$C$423:$E$451,2,0)),"",VLOOKUP(COUNTIF($J$423:$J444,$J444),$C$423:$E$451,2,0)))</f>
        <v/>
      </c>
      <c r="L444" s="29" t="str">
        <f>IF(J444="","",IF(ISERROR(VLOOKUP(COUNTIF($J$423:$J444,$J444),$C$423:$E$451,3,0)),"",VLOOKUP(COUNTIF($J$423:$J444,$J444),$C$423:$E$451,3,0)))</f>
        <v/>
      </c>
    </row>
    <row r="445" spans="1:12" x14ac:dyDescent="0.25">
      <c r="A445" s="82" t="str">
        <f>IF(Feiertage!D295&lt;&gt;"",Feiertage!B295,"")</f>
        <v/>
      </c>
      <c r="C445">
        <v>23</v>
      </c>
      <c r="D445">
        <v>45</v>
      </c>
      <c r="E445">
        <v>46</v>
      </c>
      <c r="G445" s="29" t="str">
        <f>IF(Wochenansicht!B30="","",Wochenansicht!B30)</f>
        <v/>
      </c>
      <c r="H445" s="29" t="str">
        <f>IF(G445="","",IF(ISERROR(VLOOKUP(COUNTIF($G$423:$G445,$G445),$C$423:$E$451,2,0)),"",VLOOKUP(COUNTIF($G$423:$G445,$G445),$C$423:$E$451,2,0)))</f>
        <v/>
      </c>
      <c r="I445" s="29" t="str">
        <f>IF(G445="","",IF(ISERROR(VLOOKUP(COUNTIF($G$423:$G445,$G445),$C$423:$E$451,3,0)),"",VLOOKUP(COUNTIF($G$423:$G445,$G445),$C$423:$E$451,3,0)))</f>
        <v/>
      </c>
      <c r="J445" s="29" t="str">
        <f>IF(Wochenansicht!M30="","",Wochenansicht!M30)</f>
        <v/>
      </c>
      <c r="K445" s="29" t="str">
        <f>IF(J445="","",IF(ISERROR(VLOOKUP(COUNTIF($J$423:$J445,$J445),$C$423:$E$451,2,0)),"",VLOOKUP(COUNTIF($J$423:$J445,$J445),$C$423:$E$451,2,0)))</f>
        <v/>
      </c>
      <c r="L445" s="29" t="str">
        <f>IF(J445="","",IF(ISERROR(VLOOKUP(COUNTIF($J$423:$J445,$J445),$C$423:$E$451,3,0)),"",VLOOKUP(COUNTIF($J$423:$J445,$J445),$C$423:$E$451,3,0)))</f>
        <v/>
      </c>
    </row>
    <row r="446" spans="1:12" x14ac:dyDescent="0.25">
      <c r="A446" s="82" t="str">
        <f>IF(Feiertage!D296&lt;&gt;"",Feiertage!B296,"")</f>
        <v/>
      </c>
      <c r="C446">
        <v>24</v>
      </c>
      <c r="D446">
        <v>47</v>
      </c>
      <c r="E446">
        <v>48</v>
      </c>
      <c r="G446" s="29" t="str">
        <f>IF(Wochenansicht!B31="","",Wochenansicht!B31)</f>
        <v/>
      </c>
      <c r="H446" s="29" t="str">
        <f>IF(G446="","",IF(ISERROR(VLOOKUP(COUNTIF($G$423:$G446,$G446),$C$423:$E$451,2,0)),"",VLOOKUP(COUNTIF($G$423:$G446,$G446),$C$423:$E$451,2,0)))</f>
        <v/>
      </c>
      <c r="I446" s="29" t="str">
        <f>IF(G446="","",IF(ISERROR(VLOOKUP(COUNTIF($G$423:$G446,$G446),$C$423:$E$451,3,0)),"",VLOOKUP(COUNTIF($G$423:$G446,$G446),$C$423:$E$451,3,0)))</f>
        <v/>
      </c>
      <c r="J446" s="29" t="str">
        <f>IF(Wochenansicht!M31="","",Wochenansicht!M31)</f>
        <v/>
      </c>
      <c r="K446" s="29" t="str">
        <f>IF(J446="","",IF(ISERROR(VLOOKUP(COUNTIF($J$423:$J446,$J446),$C$423:$E$451,2,0)),"",VLOOKUP(COUNTIF($J$423:$J446,$J446),$C$423:$E$451,2,0)))</f>
        <v/>
      </c>
      <c r="L446" s="29" t="str">
        <f>IF(J446="","",IF(ISERROR(VLOOKUP(COUNTIF($J$423:$J446,$J446),$C$423:$E$451,3,0)),"",VLOOKUP(COUNTIF($J$423:$J446,$J446),$C$423:$E$451,3,0)))</f>
        <v/>
      </c>
    </row>
    <row r="447" spans="1:12" x14ac:dyDescent="0.25">
      <c r="A447" s="82" t="str">
        <f>IF(Feiertage!D297&lt;&gt;"",Feiertage!B297,"")</f>
        <v/>
      </c>
      <c r="C447">
        <v>25</v>
      </c>
      <c r="D447">
        <v>49</v>
      </c>
      <c r="E447">
        <v>50</v>
      </c>
      <c r="G447" s="29" t="str">
        <f>IF(Wochenansicht!B32="","",Wochenansicht!B32)</f>
        <v/>
      </c>
      <c r="H447" s="29" t="str">
        <f>IF(G447="","",IF(ISERROR(VLOOKUP(COUNTIF($G$423:$G447,$G447),$C$423:$E$451,2,0)),"",VLOOKUP(COUNTIF($G$423:$G447,$G447),$C$423:$E$451,2,0)))</f>
        <v/>
      </c>
      <c r="I447" s="29" t="str">
        <f>IF(G447="","",IF(ISERROR(VLOOKUP(COUNTIF($G$423:$G447,$G447),$C$423:$E$451,3,0)),"",VLOOKUP(COUNTIF($G$423:$G447,$G447),$C$423:$E$451,3,0)))</f>
        <v/>
      </c>
      <c r="J447" s="29" t="str">
        <f>IF(Wochenansicht!M32="","",Wochenansicht!M32)</f>
        <v/>
      </c>
      <c r="K447" s="29" t="str">
        <f>IF(J447="","",IF(ISERROR(VLOOKUP(COUNTIF($J$423:$J447,$J447),$C$423:$E$451,2,0)),"",VLOOKUP(COUNTIF($J$423:$J447,$J447),$C$423:$E$451,2,0)))</f>
        <v/>
      </c>
      <c r="L447" s="29" t="str">
        <f>IF(J447="","",IF(ISERROR(VLOOKUP(COUNTIF($J$423:$J447,$J447),$C$423:$E$451,3,0)),"",VLOOKUP(COUNTIF($J$423:$J447,$J447),$C$423:$E$451,3,0)))</f>
        <v/>
      </c>
    </row>
    <row r="448" spans="1:12" x14ac:dyDescent="0.25">
      <c r="A448" s="82" t="str">
        <f>IF(Feiertage!D298&lt;&gt;"",Feiertage!B298,"")</f>
        <v/>
      </c>
      <c r="C448">
        <v>26</v>
      </c>
      <c r="D448">
        <v>51</v>
      </c>
      <c r="E448">
        <v>52</v>
      </c>
      <c r="G448" s="29" t="str">
        <f>IF(Wochenansicht!B33="","",Wochenansicht!B33)</f>
        <v/>
      </c>
      <c r="H448" s="29" t="str">
        <f>IF(G448="","",IF(ISERROR(VLOOKUP(COUNTIF($G$423:$G448,$G448),$C$423:$E$451,2,0)),"",VLOOKUP(COUNTIF($G$423:$G448,$G448),$C$423:$E$451,2,0)))</f>
        <v/>
      </c>
      <c r="I448" s="29" t="str">
        <f>IF(G448="","",IF(ISERROR(VLOOKUP(COUNTIF($G$423:$G448,$G448),$C$423:$E$451,3,0)),"",VLOOKUP(COUNTIF($G$423:$G448,$G448),$C$423:$E$451,3,0)))</f>
        <v/>
      </c>
      <c r="J448" s="29" t="str">
        <f>IF(Wochenansicht!M33="","",Wochenansicht!M33)</f>
        <v/>
      </c>
      <c r="K448" s="29" t="str">
        <f>IF(J448="","",IF(ISERROR(VLOOKUP(COUNTIF($J$423:$J448,$J448),$C$423:$E$451,2,0)),"",VLOOKUP(COUNTIF($J$423:$J448,$J448),$C$423:$E$451,2,0)))</f>
        <v/>
      </c>
      <c r="L448" s="29" t="str">
        <f>IF(J448="","",IF(ISERROR(VLOOKUP(COUNTIF($J$423:$J448,$J448),$C$423:$E$451,3,0)),"",VLOOKUP(COUNTIF($J$423:$J448,$J448),$C$423:$E$451,3,0)))</f>
        <v/>
      </c>
    </row>
    <row r="449" spans="1:67" x14ac:dyDescent="0.25">
      <c r="A449" s="82" t="str">
        <f>IF(Feiertage!D299&lt;&gt;"",Feiertage!B299,"")</f>
        <v/>
      </c>
      <c r="C449">
        <v>27</v>
      </c>
      <c r="D449">
        <v>53</v>
      </c>
      <c r="E449">
        <v>54</v>
      </c>
      <c r="G449" s="29" t="str">
        <f>IF(Wochenansicht!B34="","",Wochenansicht!B34)</f>
        <v/>
      </c>
      <c r="H449" s="29" t="str">
        <f>IF(G449="","",IF(ISERROR(VLOOKUP(COUNTIF($G$423:$G449,$G449),$C$423:$E$451,2,0)),"",VLOOKUP(COUNTIF($G$423:$G449,$G449),$C$423:$E$451,2,0)))</f>
        <v/>
      </c>
      <c r="I449" s="29" t="str">
        <f>IF(G449="","",IF(ISERROR(VLOOKUP(COUNTIF($G$423:$G449,$G449),$C$423:$E$451,3,0)),"",VLOOKUP(COUNTIF($G$423:$G449,$G449),$C$423:$E$451,3,0)))</f>
        <v/>
      </c>
      <c r="J449" s="29" t="str">
        <f>IF(Wochenansicht!M34="","",Wochenansicht!M34)</f>
        <v/>
      </c>
      <c r="K449" s="29" t="str">
        <f>IF(J449="","",IF(ISERROR(VLOOKUP(COUNTIF($J$423:$J449,$J449),$C$423:$E$451,2,0)),"",VLOOKUP(COUNTIF($J$423:$J449,$J449),$C$423:$E$451,2,0)))</f>
        <v/>
      </c>
      <c r="L449" s="29" t="str">
        <f>IF(J449="","",IF(ISERROR(VLOOKUP(COUNTIF($J$423:$J449,$J449),$C$423:$E$451,3,0)),"",VLOOKUP(COUNTIF($J$423:$J449,$J449),$C$423:$E$451,3,0)))</f>
        <v/>
      </c>
    </row>
    <row r="450" spans="1:67" x14ac:dyDescent="0.25">
      <c r="A450" s="82" t="str">
        <f>IF(Feiertage!D300&lt;&gt;"",Feiertage!B300,"")</f>
        <v/>
      </c>
      <c r="C450">
        <v>28</v>
      </c>
      <c r="D450">
        <v>55</v>
      </c>
      <c r="E450">
        <v>56</v>
      </c>
      <c r="G450" s="29" t="str">
        <f>IF(Wochenansicht!B35="","",Wochenansicht!B35)</f>
        <v/>
      </c>
      <c r="H450" s="29" t="str">
        <f>IF(G450="","",IF(ISERROR(VLOOKUP(COUNTIF($G$423:$G450,$G450),$C$423:$E$451,2,0)),"",VLOOKUP(COUNTIF($G$423:$G450,$G450),$C$423:$E$451,2,0)))</f>
        <v/>
      </c>
      <c r="I450" s="29" t="str">
        <f>IF(G450="","",IF(ISERROR(VLOOKUP(COUNTIF($G$423:$G450,$G450),$C$423:$E$451,3,0)),"",VLOOKUP(COUNTIF($G$423:$G450,$G450),$C$423:$E$451,3,0)))</f>
        <v/>
      </c>
      <c r="J450" s="29" t="str">
        <f>IF(Wochenansicht!M35="","",Wochenansicht!M35)</f>
        <v/>
      </c>
      <c r="K450" s="29" t="str">
        <f>IF(J450="","",IF(ISERROR(VLOOKUP(COUNTIF($J$423:$J450,$J450),$C$423:$E$451,2,0)),"",VLOOKUP(COUNTIF($J$423:$J450,$J450),$C$423:$E$451,2,0)))</f>
        <v/>
      </c>
      <c r="L450" s="29" t="str">
        <f>IF(J450="","",IF(ISERROR(VLOOKUP(COUNTIF($J$423:$J450,$J450),$C$423:$E$451,3,0)),"",VLOOKUP(COUNTIF($J$423:$J450,$J450),$C$423:$E$451,3,0)))</f>
        <v/>
      </c>
    </row>
    <row r="451" spans="1:67" x14ac:dyDescent="0.25">
      <c r="A451" s="82" t="str">
        <f>IF(Feiertage!D301&lt;&gt;"",Feiertage!B301,"")</f>
        <v/>
      </c>
      <c r="C451">
        <v>29</v>
      </c>
      <c r="D451">
        <v>57</v>
      </c>
      <c r="E451">
        <v>58</v>
      </c>
      <c r="G451" s="29" t="str">
        <f>IF(Wochenansicht!B36="","",Wochenansicht!B36)</f>
        <v/>
      </c>
      <c r="H451" s="29" t="str">
        <f>IF(G451="","",IF(ISERROR(VLOOKUP(COUNTIF($G$423:$G451,$G451),$C$423:$E$451,2,0)),"",VLOOKUP(COUNTIF($G$423:$G451,$G451),$C$423:$E$451,2,0)))</f>
        <v/>
      </c>
      <c r="I451" s="29" t="str">
        <f>IF(G451="","",IF(ISERROR(VLOOKUP(COUNTIF($G$423:$G451,$G451),$C$423:$E$451,3,0)),"",VLOOKUP(COUNTIF($G$423:$G451,$G451),$C$423:$E$451,3,0)))</f>
        <v/>
      </c>
      <c r="J451" s="29" t="str">
        <f>IF(Wochenansicht!M36="","",Wochenansicht!M36)</f>
        <v/>
      </c>
      <c r="K451" s="29" t="str">
        <f>IF(J451="","",IF(ISERROR(VLOOKUP(COUNTIF($J$423:$J451,$J451),$C$423:$E$451,2,0)),"",VLOOKUP(COUNTIF($J$423:$J451,$J451),$C$423:$E$451,2,0)))</f>
        <v/>
      </c>
      <c r="L451" s="29" t="str">
        <f>IF(J451="","",IF(ISERROR(VLOOKUP(COUNTIF($J$423:$J451,$J451),$C$423:$E$451,3,0)),"",VLOOKUP(COUNTIF($J$423:$J451,$J451),$C$423:$E$451,3,0)))</f>
        <v/>
      </c>
    </row>
    <row r="452" spans="1:67" x14ac:dyDescent="0.25">
      <c r="A452" s="82" t="str">
        <f>IF(Feiertage!D302&lt;&gt;"",Feiertage!B302,"")</f>
        <v/>
      </c>
    </row>
    <row r="453" spans="1:67" x14ac:dyDescent="0.25">
      <c r="A453" s="82" t="str">
        <f>IF(Feiertage!D303&lt;&gt;"",Feiertage!B303,"")</f>
        <v/>
      </c>
    </row>
    <row r="454" spans="1:67" x14ac:dyDescent="0.25">
      <c r="A454" s="82" t="str">
        <f>IF(Feiertage!D304&lt;&gt;"",Feiertage!B304,"")</f>
        <v/>
      </c>
      <c r="C454" s="30" t="s">
        <v>259</v>
      </c>
    </row>
    <row r="455" spans="1:67" x14ac:dyDescent="0.25">
      <c r="A455" s="82" t="str">
        <f>IF(Feiertage!D305&lt;&gt;"",Feiertage!B305,"")</f>
        <v/>
      </c>
    </row>
    <row r="456" spans="1:67" x14ac:dyDescent="0.25">
      <c r="A456" s="82" t="str">
        <f>IF(Feiertage!D306&lt;&gt;"",Feiertage!B306,"")</f>
        <v/>
      </c>
      <c r="C456" t="s">
        <v>260</v>
      </c>
      <c r="D456">
        <f>MATCH(Mitarbeiteransicht!G1,Dienstplan!$B$6:$B$55,0)</f>
        <v>1</v>
      </c>
    </row>
    <row r="457" spans="1:67" x14ac:dyDescent="0.25">
      <c r="A457" s="82" t="str">
        <f>IF(Feiertage!D307&lt;&gt;"",Feiertage!B307,"")</f>
        <v/>
      </c>
      <c r="L457" s="51" t="s">
        <v>302</v>
      </c>
      <c r="M457" t="b">
        <f>Auswertung!C2="ja"</f>
        <v>1</v>
      </c>
    </row>
    <row r="458" spans="1:67" x14ac:dyDescent="0.25">
      <c r="A458" s="82" t="str">
        <f>IF(Feiertage!D308&lt;&gt;"",Feiertage!B308,"")</f>
        <v/>
      </c>
      <c r="L458" s="51"/>
    </row>
    <row r="459" spans="1:67" x14ac:dyDescent="0.25">
      <c r="A459" s="82" t="str">
        <f>IF(Feiertage!D309&lt;&gt;"",Feiertage!B309,"")</f>
        <v/>
      </c>
      <c r="C459" s="30" t="s">
        <v>183</v>
      </c>
      <c r="L459" t="s">
        <v>225</v>
      </c>
      <c r="M459" t="str">
        <f>Schichten!B3</f>
        <v>U</v>
      </c>
      <c r="N459">
        <f>CODE(M459)</f>
        <v>85</v>
      </c>
    </row>
    <row r="460" spans="1:67" x14ac:dyDescent="0.25">
      <c r="A460" s="82" t="str">
        <f>IF(Feiertage!D310&lt;&gt;"",Feiertage!B310,"")</f>
        <v/>
      </c>
      <c r="L460" s="51" t="s">
        <v>224</v>
      </c>
      <c r="M460" t="str">
        <f>Schichten!B4</f>
        <v>u</v>
      </c>
      <c r="N460" s="29">
        <f>CODE(M460)</f>
        <v>117</v>
      </c>
      <c r="BN460" t="s">
        <v>109</v>
      </c>
    </row>
    <row r="461" spans="1:67" x14ac:dyDescent="0.25">
      <c r="A461" s="82" t="str">
        <f>IF(Feiertage!D311&lt;&gt;"",Feiertage!B311,"")</f>
        <v/>
      </c>
      <c r="C461" t="s">
        <v>130</v>
      </c>
      <c r="D461" t="s">
        <v>190</v>
      </c>
      <c r="E461" t="s">
        <v>189</v>
      </c>
      <c r="F461" t="s">
        <v>255</v>
      </c>
      <c r="G461" t="s">
        <v>187</v>
      </c>
      <c r="H461" t="s">
        <v>261</v>
      </c>
      <c r="I461" t="s">
        <v>0</v>
      </c>
      <c r="J461" t="s">
        <v>109</v>
      </c>
      <c r="K461" t="s">
        <v>205</v>
      </c>
      <c r="L461" t="s">
        <v>262</v>
      </c>
      <c r="M461" t="s">
        <v>119</v>
      </c>
      <c r="N461" t="s">
        <v>269</v>
      </c>
      <c r="O461" s="29" t="str">
        <f>Schichten!$B$5</f>
        <v>S8</v>
      </c>
      <c r="P461" s="29" t="str">
        <f>Schichten!$B$6</f>
        <v>S6</v>
      </c>
      <c r="Q461" s="29" t="str">
        <f>Schichten!$B$7</f>
        <v>S9</v>
      </c>
      <c r="R461" s="29" t="str">
        <f>Schichten!$B$8</f>
        <v>S7</v>
      </c>
      <c r="S461" s="29" t="str">
        <f>Schichten!$B$9</f>
        <v>ND</v>
      </c>
      <c r="T461" s="29" t="str">
        <f>Schichten!$B$10</f>
        <v>L</v>
      </c>
      <c r="U461" s="29" t="str">
        <f>Schichten!$B$11</f>
        <v>A1</v>
      </c>
      <c r="V461" s="29" t="str">
        <f>Schichten!$B$12</f>
        <v>F6</v>
      </c>
      <c r="W461" s="29" t="str">
        <f>Schichten!$B$13</f>
        <v>F7</v>
      </c>
      <c r="X461" s="29" t="str">
        <f>Schichten!$B$14</f>
        <v>F8</v>
      </c>
      <c r="Y461" s="29">
        <f>Schichten!$B$15</f>
        <v>0</v>
      </c>
      <c r="Z461" s="29">
        <f>Schichten!$B$16</f>
        <v>0</v>
      </c>
      <c r="AA461" s="29">
        <f>Schichten!$B$17</f>
        <v>0</v>
      </c>
      <c r="AB461" s="29">
        <f>Schichten!$B$18</f>
        <v>0</v>
      </c>
      <c r="AC461" s="29">
        <f>Schichten!$B$19</f>
        <v>0</v>
      </c>
      <c r="AD461" s="29">
        <f>Schichten!$B$20</f>
        <v>0</v>
      </c>
      <c r="AE461" s="29">
        <f>Schichten!$B$21</f>
        <v>0</v>
      </c>
      <c r="AF461" s="29">
        <f>Schichten!$B$22</f>
        <v>0</v>
      </c>
      <c r="AG461" s="29">
        <f>Schichten!$B$23</f>
        <v>0</v>
      </c>
      <c r="AH461" s="29">
        <f>Schichten!$B$24</f>
        <v>0</v>
      </c>
      <c r="AI461" s="29">
        <f>Schichten!$B$25</f>
        <v>0</v>
      </c>
      <c r="AJ461" s="29">
        <f>Schichten!$B$26</f>
        <v>0</v>
      </c>
      <c r="AK461" s="29">
        <f>Schichten!$B$27</f>
        <v>0</v>
      </c>
      <c r="AL461" s="29">
        <f>Schichten!$B$28</f>
        <v>0</v>
      </c>
      <c r="AM461" s="29">
        <f>Schichten!$B$29</f>
        <v>0</v>
      </c>
      <c r="AN461" s="29">
        <f>Schichten!$B$30</f>
        <v>0</v>
      </c>
      <c r="AO461" s="29">
        <f>Schichten!$B$31</f>
        <v>0</v>
      </c>
      <c r="AP461" s="29">
        <f>Schichten!$B$32</f>
        <v>0</v>
      </c>
      <c r="AQ461" s="29">
        <f>Schichten!$B$33</f>
        <v>0</v>
      </c>
      <c r="AR461" s="29">
        <f>Schichten!$B$34</f>
        <v>0</v>
      </c>
      <c r="AS461" s="29">
        <f>Schichten!$B$35</f>
        <v>0</v>
      </c>
      <c r="AT461" s="29">
        <f>Schichten!$B$36</f>
        <v>0</v>
      </c>
      <c r="AU461" s="29">
        <f>Schichten!$B$37</f>
        <v>0</v>
      </c>
      <c r="AV461" s="29">
        <f>Schichten!$B$38</f>
        <v>0</v>
      </c>
      <c r="AW461" s="29">
        <f>Schichten!$B$39</f>
        <v>0</v>
      </c>
      <c r="AX461" s="29">
        <f>Schichten!$B$40</f>
        <v>0</v>
      </c>
      <c r="AY461" s="29">
        <f>Schichten!$B$41</f>
        <v>0</v>
      </c>
      <c r="AZ461" s="29">
        <f>Schichten!$B$42</f>
        <v>0</v>
      </c>
      <c r="BA461" s="29">
        <f>Schichten!$B$43</f>
        <v>0</v>
      </c>
      <c r="BB461" s="29">
        <f>Schichten!$B$44</f>
        <v>0</v>
      </c>
      <c r="BC461" s="29">
        <f>Schichten!$B$45</f>
        <v>0</v>
      </c>
      <c r="BD461" s="29">
        <f>Schichten!$B$46</f>
        <v>0</v>
      </c>
      <c r="BE461" s="29">
        <f>Schichten!$B$47</f>
        <v>0</v>
      </c>
      <c r="BF461" s="29">
        <f>Schichten!$B$48</f>
        <v>0</v>
      </c>
      <c r="BG461" s="29">
        <f>Schichten!$B$49</f>
        <v>0</v>
      </c>
      <c r="BH461" s="29">
        <f>Schichten!$B$50</f>
        <v>0</v>
      </c>
      <c r="BI461" s="29">
        <f>Schichten!$B$51</f>
        <v>0</v>
      </c>
      <c r="BJ461" s="29">
        <f>Schichten!$B$52</f>
        <v>0</v>
      </c>
      <c r="BN461" t="s">
        <v>263</v>
      </c>
      <c r="BO461" t="s">
        <v>264</v>
      </c>
    </row>
    <row r="462" spans="1:67" x14ac:dyDescent="0.25">
      <c r="A462" s="82" t="str">
        <f>IF(Feiertage!D312&lt;&gt;"",Feiertage!B312,"")</f>
        <v/>
      </c>
      <c r="C462" s="79">
        <f>G353</f>
        <v>43862</v>
      </c>
      <c r="D462">
        <f>YEAR(C462)</f>
        <v>2020</v>
      </c>
      <c r="E462">
        <f>MONTH(C462)</f>
        <v>2</v>
      </c>
      <c r="F462">
        <f>WEEKNUM(C462,2)</f>
        <v>5</v>
      </c>
      <c r="G462">
        <f>DAY(C462)</f>
        <v>1</v>
      </c>
      <c r="H462" s="166" t="str">
        <f>TEXT(WEEKDAY(C462,2),"TTT")</f>
        <v>Fr</v>
      </c>
      <c r="I462">
        <f>Dienstplan!B6</f>
        <v>1</v>
      </c>
      <c r="J462" t="str">
        <f t="array" ref="J462">INDEX(Dienstplan!$F$6:$AJ$55,BN462,BO462)</f>
        <v>S8</v>
      </c>
      <c r="K462">
        <f t="array" ref="K462">IF(OR(J462=Schichten!$B$3,J462=Schichten!$B$4),INDEX($D$98:$D$147,MATCH(CODE(J462),$H$98:$H$147,0)),IF(ISERROR(INDEX($D$98:$D$147,MATCH(J462,$A$98:$A$147,0))),0,INDEX($D$98:$D$147,MATCH(J462,$A$98:$A$147,0))))</f>
        <v>8</v>
      </c>
      <c r="L462">
        <f>IF(G154="hh:mm",(Dienstplan!E6*1)/$E$288,Dienstplan!E6/$E$288)</f>
        <v>1.1494252873563218E-2</v>
      </c>
      <c r="M462">
        <f>IF($M$457,IF(CODE(J462)=$N$459,1,IF(CODE(J462)=$N$460,0.5,0)),0)</f>
        <v>0</v>
      </c>
      <c r="N462">
        <f t="array" ref="N462">INDEX(Mitarbeiter!$F$2:$F$51,MATCH(Berechnung!I462,Mitarbeiter!$B$2:$B$51,0))</f>
        <v>0</v>
      </c>
      <c r="O462">
        <f>IF($M$457,IF($J462=O$461,1,0),0)</f>
        <v>1</v>
      </c>
      <c r="P462" s="29">
        <f t="shared" ref="P462:BJ467" si="28">IF($M$457,IF($J462=P$461,1,0),0)</f>
        <v>0</v>
      </c>
      <c r="Q462" s="29">
        <f t="shared" si="28"/>
        <v>0</v>
      </c>
      <c r="R462" s="29">
        <f t="shared" si="28"/>
        <v>0</v>
      </c>
      <c r="S462" s="29">
        <f t="shared" si="28"/>
        <v>0</v>
      </c>
      <c r="T462" s="29">
        <f t="shared" si="28"/>
        <v>0</v>
      </c>
      <c r="U462" s="29">
        <f t="shared" si="28"/>
        <v>0</v>
      </c>
      <c r="V462" s="29">
        <f t="shared" si="28"/>
        <v>0</v>
      </c>
      <c r="W462" s="29">
        <f t="shared" si="28"/>
        <v>0</v>
      </c>
      <c r="X462" s="29">
        <f t="shared" si="28"/>
        <v>0</v>
      </c>
      <c r="Y462" s="29">
        <f t="shared" si="28"/>
        <v>0</v>
      </c>
      <c r="Z462" s="29">
        <f t="shared" si="28"/>
        <v>0</v>
      </c>
      <c r="AA462" s="29">
        <f t="shared" si="28"/>
        <v>0</v>
      </c>
      <c r="AB462" s="29">
        <f t="shared" si="28"/>
        <v>0</v>
      </c>
      <c r="AC462" s="29">
        <f t="shared" si="28"/>
        <v>0</v>
      </c>
      <c r="AD462" s="29">
        <f t="shared" si="28"/>
        <v>0</v>
      </c>
      <c r="AE462" s="29">
        <f t="shared" si="28"/>
        <v>0</v>
      </c>
      <c r="AF462" s="29">
        <f t="shared" si="28"/>
        <v>0</v>
      </c>
      <c r="AG462" s="29">
        <f t="shared" si="28"/>
        <v>0</v>
      </c>
      <c r="AH462" s="29">
        <f t="shared" si="28"/>
        <v>0</v>
      </c>
      <c r="AI462" s="29">
        <f t="shared" si="28"/>
        <v>0</v>
      </c>
      <c r="AJ462" s="29">
        <f t="shared" si="28"/>
        <v>0</v>
      </c>
      <c r="AK462" s="29">
        <f t="shared" si="28"/>
        <v>0</v>
      </c>
      <c r="AL462" s="29">
        <f t="shared" si="28"/>
        <v>0</v>
      </c>
      <c r="AM462" s="29">
        <f t="shared" si="28"/>
        <v>0</v>
      </c>
      <c r="AN462" s="29">
        <f t="shared" si="28"/>
        <v>0</v>
      </c>
      <c r="AO462" s="29">
        <f t="shared" si="28"/>
        <v>0</v>
      </c>
      <c r="AP462" s="29">
        <f t="shared" si="28"/>
        <v>0</v>
      </c>
      <c r="AQ462" s="29">
        <f t="shared" si="28"/>
        <v>0</v>
      </c>
      <c r="AR462" s="29">
        <f t="shared" si="28"/>
        <v>0</v>
      </c>
      <c r="AS462" s="29">
        <f t="shared" si="28"/>
        <v>0</v>
      </c>
      <c r="AT462" s="29">
        <f t="shared" si="28"/>
        <v>0</v>
      </c>
      <c r="AU462" s="29">
        <f t="shared" si="28"/>
        <v>0</v>
      </c>
      <c r="AV462" s="29">
        <f t="shared" si="28"/>
        <v>0</v>
      </c>
      <c r="AW462" s="29">
        <f t="shared" si="28"/>
        <v>0</v>
      </c>
      <c r="AX462" s="29">
        <f t="shared" si="28"/>
        <v>0</v>
      </c>
      <c r="AY462" s="29">
        <f t="shared" si="28"/>
        <v>0</v>
      </c>
      <c r="AZ462" s="29">
        <f t="shared" si="28"/>
        <v>0</v>
      </c>
      <c r="BA462" s="29">
        <f t="shared" si="28"/>
        <v>0</v>
      </c>
      <c r="BB462" s="29">
        <f t="shared" si="28"/>
        <v>0</v>
      </c>
      <c r="BC462" s="29">
        <f t="shared" si="28"/>
        <v>0</v>
      </c>
      <c r="BD462" s="29">
        <f t="shared" si="28"/>
        <v>0</v>
      </c>
      <c r="BE462" s="29">
        <f t="shared" si="28"/>
        <v>0</v>
      </c>
      <c r="BF462" s="29">
        <f t="shared" si="28"/>
        <v>0</v>
      </c>
      <c r="BG462" s="29">
        <f t="shared" si="28"/>
        <v>0</v>
      </c>
      <c r="BH462" s="29">
        <f t="shared" si="28"/>
        <v>0</v>
      </c>
      <c r="BI462" s="29">
        <f t="shared" si="28"/>
        <v>0</v>
      </c>
      <c r="BJ462" s="29">
        <f t="shared" si="28"/>
        <v>0</v>
      </c>
      <c r="BN462">
        <v>1</v>
      </c>
      <c r="BO462">
        <v>1</v>
      </c>
    </row>
    <row r="463" spans="1:67" x14ac:dyDescent="0.25">
      <c r="A463" s="82" t="str">
        <f>IF(Feiertage!D313&lt;&gt;"",Feiertage!B313,"")</f>
        <v/>
      </c>
      <c r="C463" s="79">
        <f>C462</f>
        <v>43862</v>
      </c>
      <c r="D463" s="29">
        <f t="shared" ref="D463:D717" si="29">YEAR(C463)</f>
        <v>2020</v>
      </c>
      <c r="E463" s="29">
        <f t="shared" ref="E463:E512" si="30">MONTH(C463)</f>
        <v>2</v>
      </c>
      <c r="F463" s="29">
        <f t="shared" ref="F463:F512" si="31">WEEKNUM(C463,2)</f>
        <v>5</v>
      </c>
      <c r="G463" s="29">
        <f t="shared" ref="G463:G512" si="32">DAY(C463)</f>
        <v>1</v>
      </c>
      <c r="H463" s="166" t="str">
        <f t="shared" ref="H463:H512" si="33">TEXT(WEEKDAY(C463,2),"TTT")</f>
        <v>Fr</v>
      </c>
      <c r="I463">
        <f>Dienstplan!B7</f>
        <v>2</v>
      </c>
      <c r="J463" s="29">
        <f t="array" ref="J463">INDEX(Dienstplan!$F$6:$AJ$55,BN463,BO463)</f>
        <v>0</v>
      </c>
      <c r="K463" s="29">
        <f t="array" ref="K463">IF(OR(J463=Schichten!$B$3,J463=Schichten!$B$4),INDEX($D$98:$D$147,MATCH(CODE(J463),$H$98:$H$147,0)),IF(ISERROR(INDEX($D$98:$D$147,MATCH(J463,$A$98:$A$147,0))),0,INDEX($D$98:$D$147,MATCH(J463,$A$98:$A$147,0))))</f>
        <v>0</v>
      </c>
      <c r="L463" s="29">
        <f>IF(G155="hh:mm",(Dienstplan!E7*1)/$E$288,Dienstplan!E7/$E$288)</f>
        <v>0</v>
      </c>
      <c r="M463" s="29">
        <f t="shared" ref="M463:M526" si="34">IF($M$457,IF(CODE(J463)=$N$459,1,IF(CODE(J463)=$N$460,0.5,0)),0)</f>
        <v>0</v>
      </c>
      <c r="N463" s="29">
        <f t="array" ref="N463">INDEX(Mitarbeiter!$F$2:$F$51,MATCH(Berechnung!I463,Mitarbeiter!$B$2:$B$51,0))</f>
        <v>0</v>
      </c>
      <c r="O463" s="29">
        <f t="shared" ref="O463:AD483" si="35">IF($M$457,IF($J463=O$461,1,0),0)</f>
        <v>0</v>
      </c>
      <c r="P463" s="29">
        <f t="shared" si="28"/>
        <v>0</v>
      </c>
      <c r="Q463" s="29">
        <f t="shared" si="28"/>
        <v>0</v>
      </c>
      <c r="R463" s="29">
        <f t="shared" si="28"/>
        <v>0</v>
      </c>
      <c r="S463" s="29">
        <f t="shared" si="28"/>
        <v>0</v>
      </c>
      <c r="T463" s="29">
        <f t="shared" si="28"/>
        <v>0</v>
      </c>
      <c r="U463" s="29">
        <f t="shared" si="28"/>
        <v>0</v>
      </c>
      <c r="V463" s="29">
        <f t="shared" si="28"/>
        <v>0</v>
      </c>
      <c r="W463" s="29">
        <f t="shared" si="28"/>
        <v>0</v>
      </c>
      <c r="X463" s="29">
        <f t="shared" si="28"/>
        <v>0</v>
      </c>
      <c r="Y463" s="29">
        <f t="shared" si="28"/>
        <v>1</v>
      </c>
      <c r="Z463" s="29">
        <f t="shared" si="28"/>
        <v>1</v>
      </c>
      <c r="AA463" s="29">
        <f t="shared" si="28"/>
        <v>1</v>
      </c>
      <c r="AB463" s="29">
        <f t="shared" si="28"/>
        <v>1</v>
      </c>
      <c r="AC463" s="29">
        <f t="shared" si="28"/>
        <v>1</v>
      </c>
      <c r="AD463" s="29">
        <f t="shared" si="28"/>
        <v>1</v>
      </c>
      <c r="AE463" s="29">
        <f t="shared" si="28"/>
        <v>1</v>
      </c>
      <c r="AF463" s="29">
        <f t="shared" si="28"/>
        <v>1</v>
      </c>
      <c r="AG463" s="29">
        <f t="shared" si="28"/>
        <v>1</v>
      </c>
      <c r="AH463" s="29">
        <f t="shared" si="28"/>
        <v>1</v>
      </c>
      <c r="AI463" s="29">
        <f t="shared" si="28"/>
        <v>1</v>
      </c>
      <c r="AJ463" s="29">
        <f t="shared" si="28"/>
        <v>1</v>
      </c>
      <c r="AK463" s="29">
        <f t="shared" si="28"/>
        <v>1</v>
      </c>
      <c r="AL463" s="29">
        <f t="shared" si="28"/>
        <v>1</v>
      </c>
      <c r="AM463" s="29">
        <f t="shared" si="28"/>
        <v>1</v>
      </c>
      <c r="AN463" s="29">
        <f t="shared" si="28"/>
        <v>1</v>
      </c>
      <c r="AO463" s="29">
        <f t="shared" si="28"/>
        <v>1</v>
      </c>
      <c r="AP463" s="29">
        <f t="shared" si="28"/>
        <v>1</v>
      </c>
      <c r="AQ463" s="29">
        <f t="shared" si="28"/>
        <v>1</v>
      </c>
      <c r="AR463" s="29">
        <f t="shared" si="28"/>
        <v>1</v>
      </c>
      <c r="AS463" s="29">
        <f t="shared" si="28"/>
        <v>1</v>
      </c>
      <c r="AT463" s="29">
        <f t="shared" si="28"/>
        <v>1</v>
      </c>
      <c r="AU463" s="29">
        <f t="shared" si="28"/>
        <v>1</v>
      </c>
      <c r="AV463" s="29">
        <f t="shared" si="28"/>
        <v>1</v>
      </c>
      <c r="AW463" s="29">
        <f t="shared" si="28"/>
        <v>1</v>
      </c>
      <c r="AX463" s="29">
        <f t="shared" si="28"/>
        <v>1</v>
      </c>
      <c r="AY463" s="29">
        <f t="shared" si="28"/>
        <v>1</v>
      </c>
      <c r="AZ463" s="29">
        <f t="shared" si="28"/>
        <v>1</v>
      </c>
      <c r="BA463" s="29">
        <f t="shared" si="28"/>
        <v>1</v>
      </c>
      <c r="BB463" s="29">
        <f t="shared" si="28"/>
        <v>1</v>
      </c>
      <c r="BC463" s="29">
        <f t="shared" si="28"/>
        <v>1</v>
      </c>
      <c r="BD463" s="29">
        <f t="shared" si="28"/>
        <v>1</v>
      </c>
      <c r="BE463" s="29">
        <f t="shared" si="28"/>
        <v>1</v>
      </c>
      <c r="BF463" s="29">
        <f t="shared" si="28"/>
        <v>1</v>
      </c>
      <c r="BG463" s="29">
        <f t="shared" si="28"/>
        <v>1</v>
      </c>
      <c r="BH463" s="29">
        <f t="shared" si="28"/>
        <v>1</v>
      </c>
      <c r="BI463" s="29">
        <f t="shared" si="28"/>
        <v>1</v>
      </c>
      <c r="BJ463" s="29">
        <f t="shared" si="28"/>
        <v>1</v>
      </c>
      <c r="BN463">
        <v>2</v>
      </c>
      <c r="BO463" s="29">
        <v>1</v>
      </c>
    </row>
    <row r="464" spans="1:67" x14ac:dyDescent="0.25">
      <c r="A464" s="82" t="str">
        <f>IF(Feiertage!D314&lt;&gt;"",Feiertage!B314,"")</f>
        <v/>
      </c>
      <c r="C464" s="79">
        <f t="shared" ref="C464:C511" si="36">C463</f>
        <v>43862</v>
      </c>
      <c r="D464" s="29">
        <f t="shared" si="29"/>
        <v>2020</v>
      </c>
      <c r="E464" s="29">
        <f t="shared" si="30"/>
        <v>2</v>
      </c>
      <c r="F464" s="29">
        <f t="shared" si="31"/>
        <v>5</v>
      </c>
      <c r="G464" s="29">
        <f t="shared" si="32"/>
        <v>1</v>
      </c>
      <c r="H464" s="166" t="str">
        <f t="shared" si="33"/>
        <v>Fr</v>
      </c>
      <c r="I464">
        <f>Dienstplan!B8</f>
        <v>3</v>
      </c>
      <c r="J464" s="29">
        <f t="array" ref="J464">INDEX(Dienstplan!$F$6:$AJ$55,BN464,BO464)</f>
        <v>0</v>
      </c>
      <c r="K464" s="29">
        <f t="array" ref="K464">IF(OR(J464=Schichten!$B$3,J464=Schichten!$B$4),INDEX($D$98:$D$147,MATCH(CODE(J464),$H$98:$H$147,0)),IF(ISERROR(INDEX($D$98:$D$147,MATCH(J464,$A$98:$A$147,0))),0,INDEX($D$98:$D$147,MATCH(J464,$A$98:$A$147,0))))</f>
        <v>0</v>
      </c>
      <c r="L464" s="29">
        <f>IF(G156="hh:mm",(Dienstplan!E8*1)/$E$288,Dienstplan!E8/$E$288)</f>
        <v>0</v>
      </c>
      <c r="M464" s="29">
        <f t="shared" si="34"/>
        <v>0</v>
      </c>
      <c r="N464" s="29">
        <f t="array" ref="N464">INDEX(Mitarbeiter!$F$2:$F$51,MATCH(Berechnung!I464,Mitarbeiter!$B$2:$B$51,0))</f>
        <v>0</v>
      </c>
      <c r="O464" s="29">
        <f t="shared" si="35"/>
        <v>0</v>
      </c>
      <c r="P464" s="29">
        <f t="shared" si="28"/>
        <v>0</v>
      </c>
      <c r="Q464" s="29">
        <f t="shared" si="28"/>
        <v>0</v>
      </c>
      <c r="R464" s="29">
        <f t="shared" si="28"/>
        <v>0</v>
      </c>
      <c r="S464" s="29">
        <f t="shared" si="28"/>
        <v>0</v>
      </c>
      <c r="T464" s="29">
        <f t="shared" si="28"/>
        <v>0</v>
      </c>
      <c r="U464" s="29">
        <f t="shared" si="28"/>
        <v>0</v>
      </c>
      <c r="V464" s="29">
        <f t="shared" si="28"/>
        <v>0</v>
      </c>
      <c r="W464" s="29">
        <f t="shared" si="28"/>
        <v>0</v>
      </c>
      <c r="X464" s="29">
        <f t="shared" si="28"/>
        <v>0</v>
      </c>
      <c r="Y464" s="29">
        <f t="shared" si="28"/>
        <v>1</v>
      </c>
      <c r="Z464" s="29">
        <f t="shared" si="28"/>
        <v>1</v>
      </c>
      <c r="AA464" s="29">
        <f t="shared" si="28"/>
        <v>1</v>
      </c>
      <c r="AB464" s="29">
        <f t="shared" si="28"/>
        <v>1</v>
      </c>
      <c r="AC464" s="29">
        <f t="shared" si="28"/>
        <v>1</v>
      </c>
      <c r="AD464" s="29">
        <f t="shared" si="28"/>
        <v>1</v>
      </c>
      <c r="AE464" s="29">
        <f t="shared" si="28"/>
        <v>1</v>
      </c>
      <c r="AF464" s="29">
        <f t="shared" si="28"/>
        <v>1</v>
      </c>
      <c r="AG464" s="29">
        <f t="shared" si="28"/>
        <v>1</v>
      </c>
      <c r="AH464" s="29">
        <f t="shared" si="28"/>
        <v>1</v>
      </c>
      <c r="AI464" s="29">
        <f t="shared" si="28"/>
        <v>1</v>
      </c>
      <c r="AJ464" s="29">
        <f t="shared" si="28"/>
        <v>1</v>
      </c>
      <c r="AK464" s="29">
        <f t="shared" si="28"/>
        <v>1</v>
      </c>
      <c r="AL464" s="29">
        <f t="shared" si="28"/>
        <v>1</v>
      </c>
      <c r="AM464" s="29">
        <f t="shared" si="28"/>
        <v>1</v>
      </c>
      <c r="AN464" s="29">
        <f t="shared" si="28"/>
        <v>1</v>
      </c>
      <c r="AO464" s="29">
        <f t="shared" si="28"/>
        <v>1</v>
      </c>
      <c r="AP464" s="29">
        <f t="shared" si="28"/>
        <v>1</v>
      </c>
      <c r="AQ464" s="29">
        <f t="shared" si="28"/>
        <v>1</v>
      </c>
      <c r="AR464" s="29">
        <f t="shared" si="28"/>
        <v>1</v>
      </c>
      <c r="AS464" s="29">
        <f t="shared" si="28"/>
        <v>1</v>
      </c>
      <c r="AT464" s="29">
        <f t="shared" si="28"/>
        <v>1</v>
      </c>
      <c r="AU464" s="29">
        <f t="shared" si="28"/>
        <v>1</v>
      </c>
      <c r="AV464" s="29">
        <f t="shared" si="28"/>
        <v>1</v>
      </c>
      <c r="AW464" s="29">
        <f t="shared" si="28"/>
        <v>1</v>
      </c>
      <c r="AX464" s="29">
        <f t="shared" si="28"/>
        <v>1</v>
      </c>
      <c r="AY464" s="29">
        <f t="shared" si="28"/>
        <v>1</v>
      </c>
      <c r="AZ464" s="29">
        <f t="shared" si="28"/>
        <v>1</v>
      </c>
      <c r="BA464" s="29">
        <f t="shared" si="28"/>
        <v>1</v>
      </c>
      <c r="BB464" s="29">
        <f t="shared" si="28"/>
        <v>1</v>
      </c>
      <c r="BC464" s="29">
        <f t="shared" si="28"/>
        <v>1</v>
      </c>
      <c r="BD464" s="29">
        <f t="shared" si="28"/>
        <v>1</v>
      </c>
      <c r="BE464" s="29">
        <f t="shared" si="28"/>
        <v>1</v>
      </c>
      <c r="BF464" s="29">
        <f t="shared" si="28"/>
        <v>1</v>
      </c>
      <c r="BG464" s="29">
        <f t="shared" si="28"/>
        <v>1</v>
      </c>
      <c r="BH464" s="29">
        <f t="shared" si="28"/>
        <v>1</v>
      </c>
      <c r="BI464" s="29">
        <f t="shared" si="28"/>
        <v>1</v>
      </c>
      <c r="BJ464" s="29">
        <f t="shared" si="28"/>
        <v>1</v>
      </c>
      <c r="BN464" s="29">
        <v>3</v>
      </c>
      <c r="BO464" s="29">
        <v>1</v>
      </c>
    </row>
    <row r="465" spans="1:67" x14ac:dyDescent="0.25">
      <c r="A465" s="82" t="str">
        <f>IF(Feiertage!D315&lt;&gt;"",Feiertage!B315,"")</f>
        <v/>
      </c>
      <c r="C465" s="79">
        <f t="shared" si="36"/>
        <v>43862</v>
      </c>
      <c r="D465" s="29">
        <f t="shared" si="29"/>
        <v>2020</v>
      </c>
      <c r="E465" s="29">
        <f t="shared" si="30"/>
        <v>2</v>
      </c>
      <c r="F465" s="29">
        <f t="shared" si="31"/>
        <v>5</v>
      </c>
      <c r="G465" s="29">
        <f t="shared" si="32"/>
        <v>1</v>
      </c>
      <c r="H465" s="166" t="str">
        <f t="shared" si="33"/>
        <v>Fr</v>
      </c>
      <c r="I465">
        <f>Dienstplan!B9</f>
        <v>4</v>
      </c>
      <c r="J465" s="29" t="str">
        <f t="array" ref="J465">INDEX(Dienstplan!$F$6:$AJ$55,BN465,BO465)</f>
        <v>U</v>
      </c>
      <c r="K465" s="29">
        <f t="array" ref="K465">IF(OR(J465=Schichten!$B$3,J465=Schichten!$B$4),INDEX($D$98:$D$147,MATCH(CODE(J465),$H$98:$H$147,0)),IF(ISERROR(INDEX($D$98:$D$147,MATCH(J465,$A$98:$A$147,0))),0,INDEX($D$98:$D$147,MATCH(J465,$A$98:$A$147,0))))</f>
        <v>6</v>
      </c>
      <c r="L465" s="29">
        <f>IF(G157="hh:mm",(Dienstplan!E9*1)/$E$288,Dienstplan!E9/$E$288)</f>
        <v>0</v>
      </c>
      <c r="M465" s="29">
        <f t="shared" si="34"/>
        <v>1</v>
      </c>
      <c r="N465" s="29">
        <f t="array" ref="N465">INDEX(Mitarbeiter!$F$2:$F$51,MATCH(Berechnung!I465,Mitarbeiter!$B$2:$B$51,0))</f>
        <v>0</v>
      </c>
      <c r="O465" s="29">
        <f t="shared" si="35"/>
        <v>0</v>
      </c>
      <c r="P465" s="29">
        <f t="shared" si="28"/>
        <v>0</v>
      </c>
      <c r="Q465" s="29">
        <f t="shared" si="28"/>
        <v>0</v>
      </c>
      <c r="R465" s="29">
        <f t="shared" si="28"/>
        <v>0</v>
      </c>
      <c r="S465" s="29">
        <f t="shared" si="28"/>
        <v>0</v>
      </c>
      <c r="T465" s="29">
        <f t="shared" si="28"/>
        <v>0</v>
      </c>
      <c r="U465" s="29">
        <f t="shared" si="28"/>
        <v>0</v>
      </c>
      <c r="V465" s="29">
        <f t="shared" si="28"/>
        <v>0</v>
      </c>
      <c r="W465" s="29">
        <f t="shared" si="28"/>
        <v>0</v>
      </c>
      <c r="X465" s="29">
        <f t="shared" si="28"/>
        <v>0</v>
      </c>
      <c r="Y465" s="29">
        <f t="shared" si="28"/>
        <v>0</v>
      </c>
      <c r="Z465" s="29">
        <f t="shared" si="28"/>
        <v>0</v>
      </c>
      <c r="AA465" s="29">
        <f t="shared" si="28"/>
        <v>0</v>
      </c>
      <c r="AB465" s="29">
        <f t="shared" si="28"/>
        <v>0</v>
      </c>
      <c r="AC465" s="29">
        <f t="shared" si="28"/>
        <v>0</v>
      </c>
      <c r="AD465" s="29">
        <f t="shared" si="28"/>
        <v>0</v>
      </c>
      <c r="AE465" s="29">
        <f t="shared" si="28"/>
        <v>0</v>
      </c>
      <c r="AF465" s="29">
        <f t="shared" si="28"/>
        <v>0</v>
      </c>
      <c r="AG465" s="29">
        <f t="shared" si="28"/>
        <v>0</v>
      </c>
      <c r="AH465" s="29">
        <f t="shared" si="28"/>
        <v>0</v>
      </c>
      <c r="AI465" s="29">
        <f t="shared" si="28"/>
        <v>0</v>
      </c>
      <c r="AJ465" s="29">
        <f t="shared" si="28"/>
        <v>0</v>
      </c>
      <c r="AK465" s="29">
        <f t="shared" si="28"/>
        <v>0</v>
      </c>
      <c r="AL465" s="29">
        <f t="shared" si="28"/>
        <v>0</v>
      </c>
      <c r="AM465" s="29">
        <f t="shared" si="28"/>
        <v>0</v>
      </c>
      <c r="AN465" s="29">
        <f t="shared" si="28"/>
        <v>0</v>
      </c>
      <c r="AO465" s="29">
        <f t="shared" si="28"/>
        <v>0</v>
      </c>
      <c r="AP465" s="29">
        <f t="shared" si="28"/>
        <v>0</v>
      </c>
      <c r="AQ465" s="29">
        <f t="shared" si="28"/>
        <v>0</v>
      </c>
      <c r="AR465" s="29">
        <f t="shared" si="28"/>
        <v>0</v>
      </c>
      <c r="AS465" s="29">
        <f t="shared" si="28"/>
        <v>0</v>
      </c>
      <c r="AT465" s="29">
        <f t="shared" si="28"/>
        <v>0</v>
      </c>
      <c r="AU465" s="29">
        <f t="shared" si="28"/>
        <v>0</v>
      </c>
      <c r="AV465" s="29">
        <f t="shared" si="28"/>
        <v>0</v>
      </c>
      <c r="AW465" s="29">
        <f t="shared" si="28"/>
        <v>0</v>
      </c>
      <c r="AX465" s="29">
        <f t="shared" si="28"/>
        <v>0</v>
      </c>
      <c r="AY465" s="29">
        <f t="shared" si="28"/>
        <v>0</v>
      </c>
      <c r="AZ465" s="29">
        <f t="shared" si="28"/>
        <v>0</v>
      </c>
      <c r="BA465" s="29">
        <f t="shared" si="28"/>
        <v>0</v>
      </c>
      <c r="BB465" s="29">
        <f t="shared" si="28"/>
        <v>0</v>
      </c>
      <c r="BC465" s="29">
        <f t="shared" si="28"/>
        <v>0</v>
      </c>
      <c r="BD465" s="29">
        <f t="shared" si="28"/>
        <v>0</v>
      </c>
      <c r="BE465" s="29">
        <f t="shared" si="28"/>
        <v>0</v>
      </c>
      <c r="BF465" s="29">
        <f t="shared" si="28"/>
        <v>0</v>
      </c>
      <c r="BG465" s="29">
        <f t="shared" si="28"/>
        <v>0</v>
      </c>
      <c r="BH465" s="29">
        <f t="shared" si="28"/>
        <v>0</v>
      </c>
      <c r="BI465" s="29">
        <f t="shared" si="28"/>
        <v>0</v>
      </c>
      <c r="BJ465" s="29">
        <f t="shared" si="28"/>
        <v>0</v>
      </c>
      <c r="BN465" s="29">
        <v>4</v>
      </c>
      <c r="BO465" s="29">
        <v>1</v>
      </c>
    </row>
    <row r="466" spans="1:67" x14ac:dyDescent="0.25">
      <c r="A466" s="82" t="str">
        <f>IF(Feiertage!D316&lt;&gt;"",Feiertage!B316,"")</f>
        <v/>
      </c>
      <c r="C466" s="79">
        <f t="shared" si="36"/>
        <v>43862</v>
      </c>
      <c r="D466" s="29">
        <f t="shared" si="29"/>
        <v>2020</v>
      </c>
      <c r="E466" s="29">
        <f t="shared" si="30"/>
        <v>2</v>
      </c>
      <c r="F466" s="29">
        <f t="shared" si="31"/>
        <v>5</v>
      </c>
      <c r="G466" s="29">
        <f t="shared" si="32"/>
        <v>1</v>
      </c>
      <c r="H466" s="166" t="str">
        <f t="shared" si="33"/>
        <v>Fr</v>
      </c>
      <c r="I466">
        <f>Dienstplan!B10</f>
        <v>5</v>
      </c>
      <c r="J466" s="29" t="str">
        <f t="array" ref="J466">INDEX(Dienstplan!$F$6:$AJ$55,BN466,BO466)</f>
        <v>u</v>
      </c>
      <c r="K466" s="29">
        <f t="array" ref="K466">IF(OR(J466=Schichten!$B$3,J466=Schichten!$B$4),INDEX($D$98:$D$147,MATCH(CODE(J466),$H$98:$H$147,0)),IF(ISERROR(INDEX($D$98:$D$147,MATCH(J466,$A$98:$A$147,0))),0,INDEX($D$98:$D$147,MATCH(J466,$A$98:$A$147,0))))</f>
        <v>3</v>
      </c>
      <c r="L466" s="29">
        <f>IF(G158="hh:mm",(Dienstplan!E10*1)/$E$288,Dienstplan!E10/$E$288)</f>
        <v>0</v>
      </c>
      <c r="M466" s="29">
        <f t="shared" si="34"/>
        <v>0.5</v>
      </c>
      <c r="N466" s="29">
        <f t="array" ref="N466">INDEX(Mitarbeiter!$F$2:$F$51,MATCH(Berechnung!I466,Mitarbeiter!$B$2:$B$51,0))</f>
        <v>0</v>
      </c>
      <c r="O466" s="29">
        <f t="shared" si="35"/>
        <v>0</v>
      </c>
      <c r="P466" s="29">
        <f t="shared" si="28"/>
        <v>0</v>
      </c>
      <c r="Q466" s="29">
        <f t="shared" si="28"/>
        <v>0</v>
      </c>
      <c r="R466" s="29">
        <f t="shared" si="28"/>
        <v>0</v>
      </c>
      <c r="S466" s="29">
        <f t="shared" si="28"/>
        <v>0</v>
      </c>
      <c r="T466" s="29">
        <f t="shared" si="28"/>
        <v>0</v>
      </c>
      <c r="U466" s="29">
        <f t="shared" si="28"/>
        <v>0</v>
      </c>
      <c r="V466" s="29">
        <f t="shared" si="28"/>
        <v>0</v>
      </c>
      <c r="W466" s="29">
        <f t="shared" si="28"/>
        <v>0</v>
      </c>
      <c r="X466" s="29">
        <f t="shared" si="28"/>
        <v>0</v>
      </c>
      <c r="Y466" s="29">
        <f t="shared" si="28"/>
        <v>0</v>
      </c>
      <c r="Z466" s="29">
        <f t="shared" si="28"/>
        <v>0</v>
      </c>
      <c r="AA466" s="29">
        <f t="shared" si="28"/>
        <v>0</v>
      </c>
      <c r="AB466" s="29">
        <f t="shared" si="28"/>
        <v>0</v>
      </c>
      <c r="AC466" s="29">
        <f t="shared" si="28"/>
        <v>0</v>
      </c>
      <c r="AD466" s="29">
        <f t="shared" si="28"/>
        <v>0</v>
      </c>
      <c r="AE466" s="29">
        <f t="shared" si="28"/>
        <v>0</v>
      </c>
      <c r="AF466" s="29">
        <f t="shared" si="28"/>
        <v>0</v>
      </c>
      <c r="AG466" s="29">
        <f t="shared" si="28"/>
        <v>0</v>
      </c>
      <c r="AH466" s="29">
        <f t="shared" si="28"/>
        <v>0</v>
      </c>
      <c r="AI466" s="29">
        <f t="shared" si="28"/>
        <v>0</v>
      </c>
      <c r="AJ466" s="29">
        <f t="shared" si="28"/>
        <v>0</v>
      </c>
      <c r="AK466" s="29">
        <f t="shared" si="28"/>
        <v>0</v>
      </c>
      <c r="AL466" s="29">
        <f t="shared" si="28"/>
        <v>0</v>
      </c>
      <c r="AM466" s="29">
        <f t="shared" si="28"/>
        <v>0</v>
      </c>
      <c r="AN466" s="29">
        <f t="shared" si="28"/>
        <v>0</v>
      </c>
      <c r="AO466" s="29">
        <f t="shared" si="28"/>
        <v>0</v>
      </c>
      <c r="AP466" s="29">
        <f t="shared" si="28"/>
        <v>0</v>
      </c>
      <c r="AQ466" s="29">
        <f t="shared" si="28"/>
        <v>0</v>
      </c>
      <c r="AR466" s="29">
        <f t="shared" si="28"/>
        <v>0</v>
      </c>
      <c r="AS466" s="29">
        <f t="shared" si="28"/>
        <v>0</v>
      </c>
      <c r="AT466" s="29">
        <f t="shared" si="28"/>
        <v>0</v>
      </c>
      <c r="AU466" s="29">
        <f t="shared" si="28"/>
        <v>0</v>
      </c>
      <c r="AV466" s="29">
        <f t="shared" si="28"/>
        <v>0</v>
      </c>
      <c r="AW466" s="29">
        <f t="shared" si="28"/>
        <v>0</v>
      </c>
      <c r="AX466" s="29">
        <f t="shared" si="28"/>
        <v>0</v>
      </c>
      <c r="AY466" s="29">
        <f t="shared" si="28"/>
        <v>0</v>
      </c>
      <c r="AZ466" s="29">
        <f t="shared" si="28"/>
        <v>0</v>
      </c>
      <c r="BA466" s="29">
        <f t="shared" si="28"/>
        <v>0</v>
      </c>
      <c r="BB466" s="29">
        <f t="shared" si="28"/>
        <v>0</v>
      </c>
      <c r="BC466" s="29">
        <f t="shared" si="28"/>
        <v>0</v>
      </c>
      <c r="BD466" s="29">
        <f t="shared" si="28"/>
        <v>0</v>
      </c>
      <c r="BE466" s="29">
        <f t="shared" si="28"/>
        <v>0</v>
      </c>
      <c r="BF466" s="29">
        <f t="shared" si="28"/>
        <v>0</v>
      </c>
      <c r="BG466" s="29">
        <f t="shared" si="28"/>
        <v>0</v>
      </c>
      <c r="BH466" s="29">
        <f t="shared" si="28"/>
        <v>0</v>
      </c>
      <c r="BI466" s="29">
        <f t="shared" si="28"/>
        <v>0</v>
      </c>
      <c r="BJ466" s="29">
        <f t="shared" si="28"/>
        <v>0</v>
      </c>
      <c r="BN466" s="29">
        <v>5</v>
      </c>
      <c r="BO466" s="29">
        <v>1</v>
      </c>
    </row>
    <row r="467" spans="1:67" x14ac:dyDescent="0.25">
      <c r="A467" s="82" t="str">
        <f>IF(Feiertage!D317&lt;&gt;"",Feiertage!B317,"")</f>
        <v/>
      </c>
      <c r="C467" s="79">
        <f t="shared" si="36"/>
        <v>43862</v>
      </c>
      <c r="D467" s="29">
        <f t="shared" si="29"/>
        <v>2020</v>
      </c>
      <c r="E467" s="29">
        <f t="shared" si="30"/>
        <v>2</v>
      </c>
      <c r="F467" s="29">
        <f t="shared" si="31"/>
        <v>5</v>
      </c>
      <c r="G467" s="29">
        <f t="shared" si="32"/>
        <v>1</v>
      </c>
      <c r="H467" s="166" t="str">
        <f t="shared" si="33"/>
        <v>Fr</v>
      </c>
      <c r="I467">
        <f>Dienstplan!B11</f>
        <v>6</v>
      </c>
      <c r="J467" s="29">
        <f t="array" ref="J467">INDEX(Dienstplan!$F$6:$AJ$55,BN467,BO467)</f>
        <v>0</v>
      </c>
      <c r="K467" s="29">
        <f t="array" ref="K467">IF(OR(J467=Schichten!$B$3,J467=Schichten!$B$4),INDEX($D$98:$D$147,MATCH(CODE(J467),$H$98:$H$147,0)),IF(ISERROR(INDEX($D$98:$D$147,MATCH(J467,$A$98:$A$147,0))),0,INDEX($D$98:$D$147,MATCH(J467,$A$98:$A$147,0))))</f>
        <v>0</v>
      </c>
      <c r="L467" s="29">
        <f>IF(G159="hh:mm",(Dienstplan!E11*1)/$E$288,Dienstplan!E11/$E$288)</f>
        <v>0</v>
      </c>
      <c r="M467" s="29">
        <f t="shared" si="34"/>
        <v>0</v>
      </c>
      <c r="N467" s="29">
        <f t="array" ref="N467">INDEX(Mitarbeiter!$F$2:$F$51,MATCH(Berechnung!I467,Mitarbeiter!$B$2:$B$51,0))</f>
        <v>0</v>
      </c>
      <c r="O467" s="29">
        <f t="shared" si="35"/>
        <v>0</v>
      </c>
      <c r="P467" s="29">
        <f t="shared" si="28"/>
        <v>0</v>
      </c>
      <c r="Q467" s="29">
        <f t="shared" si="28"/>
        <v>0</v>
      </c>
      <c r="R467" s="29">
        <f t="shared" si="28"/>
        <v>0</v>
      </c>
      <c r="S467" s="29">
        <f t="shared" si="28"/>
        <v>0</v>
      </c>
      <c r="T467" s="29">
        <f t="shared" si="28"/>
        <v>0</v>
      </c>
      <c r="U467" s="29">
        <f t="shared" si="28"/>
        <v>0</v>
      </c>
      <c r="V467" s="29">
        <f t="shared" si="28"/>
        <v>0</v>
      </c>
      <c r="W467" s="29">
        <f t="shared" si="28"/>
        <v>0</v>
      </c>
      <c r="X467" s="29">
        <f t="shared" si="28"/>
        <v>0</v>
      </c>
      <c r="Y467" s="29">
        <f t="shared" si="28"/>
        <v>1</v>
      </c>
      <c r="Z467" s="29">
        <f t="shared" si="28"/>
        <v>1</v>
      </c>
      <c r="AA467" s="29">
        <f t="shared" si="28"/>
        <v>1</v>
      </c>
      <c r="AB467" s="29">
        <f t="shared" si="28"/>
        <v>1</v>
      </c>
      <c r="AC467" s="29">
        <f t="shared" si="28"/>
        <v>1</v>
      </c>
      <c r="AD467" s="29">
        <f t="shared" si="28"/>
        <v>1</v>
      </c>
      <c r="AE467" s="29">
        <f t="shared" si="28"/>
        <v>1</v>
      </c>
      <c r="AF467" s="29">
        <f t="shared" si="28"/>
        <v>1</v>
      </c>
      <c r="AG467" s="29">
        <f t="shared" si="28"/>
        <v>1</v>
      </c>
      <c r="AH467" s="29">
        <f t="shared" si="28"/>
        <v>1</v>
      </c>
      <c r="AI467" s="29">
        <f t="shared" si="28"/>
        <v>1</v>
      </c>
      <c r="AJ467" s="29">
        <f t="shared" ref="AJ467:AY484" si="37">IF($M$457,IF($J467=AJ$461,1,0),0)</f>
        <v>1</v>
      </c>
      <c r="AK467" s="29">
        <f t="shared" si="37"/>
        <v>1</v>
      </c>
      <c r="AL467" s="29">
        <f t="shared" si="37"/>
        <v>1</v>
      </c>
      <c r="AM467" s="29">
        <f t="shared" si="37"/>
        <v>1</v>
      </c>
      <c r="AN467" s="29">
        <f t="shared" si="37"/>
        <v>1</v>
      </c>
      <c r="AO467" s="29">
        <f t="shared" si="37"/>
        <v>1</v>
      </c>
      <c r="AP467" s="29">
        <f t="shared" si="37"/>
        <v>1</v>
      </c>
      <c r="AQ467" s="29">
        <f t="shared" si="37"/>
        <v>1</v>
      </c>
      <c r="AR467" s="29">
        <f t="shared" si="37"/>
        <v>1</v>
      </c>
      <c r="AS467" s="29">
        <f t="shared" si="37"/>
        <v>1</v>
      </c>
      <c r="AT467" s="29">
        <f t="shared" si="37"/>
        <v>1</v>
      </c>
      <c r="AU467" s="29">
        <f t="shared" si="37"/>
        <v>1</v>
      </c>
      <c r="AV467" s="29">
        <f t="shared" si="37"/>
        <v>1</v>
      </c>
      <c r="AW467" s="29">
        <f t="shared" si="37"/>
        <v>1</v>
      </c>
      <c r="AX467" s="29">
        <f t="shared" si="37"/>
        <v>1</v>
      </c>
      <c r="AY467" s="29">
        <f t="shared" si="37"/>
        <v>1</v>
      </c>
      <c r="AZ467" s="29">
        <f t="shared" ref="AZ467:BJ502" si="38">IF($M$457,IF($J467=AZ$461,1,0),0)</f>
        <v>1</v>
      </c>
      <c r="BA467" s="29">
        <f t="shared" si="38"/>
        <v>1</v>
      </c>
      <c r="BB467" s="29">
        <f t="shared" si="38"/>
        <v>1</v>
      </c>
      <c r="BC467" s="29">
        <f t="shared" si="38"/>
        <v>1</v>
      </c>
      <c r="BD467" s="29">
        <f t="shared" si="38"/>
        <v>1</v>
      </c>
      <c r="BE467" s="29">
        <f t="shared" si="38"/>
        <v>1</v>
      </c>
      <c r="BF467" s="29">
        <f t="shared" si="38"/>
        <v>1</v>
      </c>
      <c r="BG467" s="29">
        <f t="shared" si="38"/>
        <v>1</v>
      </c>
      <c r="BH467" s="29">
        <f t="shared" si="38"/>
        <v>1</v>
      </c>
      <c r="BI467" s="29">
        <f t="shared" si="38"/>
        <v>1</v>
      </c>
      <c r="BJ467" s="29">
        <f t="shared" si="38"/>
        <v>1</v>
      </c>
      <c r="BN467" s="29">
        <v>6</v>
      </c>
      <c r="BO467" s="29">
        <v>1</v>
      </c>
    </row>
    <row r="468" spans="1:67" x14ac:dyDescent="0.25">
      <c r="A468" s="82" t="str">
        <f>IF(Feiertage!D318&lt;&gt;"",Feiertage!B318,"")</f>
        <v/>
      </c>
      <c r="C468" s="79">
        <f t="shared" si="36"/>
        <v>43862</v>
      </c>
      <c r="D468" s="29">
        <f t="shared" si="29"/>
        <v>2020</v>
      </c>
      <c r="E468" s="29">
        <f t="shared" si="30"/>
        <v>2</v>
      </c>
      <c r="F468" s="29">
        <f t="shared" si="31"/>
        <v>5</v>
      </c>
      <c r="G468" s="29">
        <f t="shared" si="32"/>
        <v>1</v>
      </c>
      <c r="H468" s="166" t="str">
        <f t="shared" si="33"/>
        <v>Fr</v>
      </c>
      <c r="I468">
        <f>Dienstplan!B12</f>
        <v>7</v>
      </c>
      <c r="J468" s="29">
        <f t="array" ref="J468">INDEX(Dienstplan!$F$6:$AJ$55,BN468,BO468)</f>
        <v>0</v>
      </c>
      <c r="K468" s="29">
        <f t="array" ref="K468">IF(OR(J468=Schichten!$B$3,J468=Schichten!$B$4),INDEX($D$98:$D$147,MATCH(CODE(J468),$H$98:$H$147,0)),IF(ISERROR(INDEX($D$98:$D$147,MATCH(J468,$A$98:$A$147,0))),0,INDEX($D$98:$D$147,MATCH(J468,$A$98:$A$147,0))))</f>
        <v>0</v>
      </c>
      <c r="L468" s="29">
        <f>IF(G160="hh:mm",(Dienstplan!E12*1)/$E$288,Dienstplan!E12/$E$288)</f>
        <v>0</v>
      </c>
      <c r="M468" s="29">
        <f t="shared" si="34"/>
        <v>0</v>
      </c>
      <c r="N468" s="29">
        <f t="array" ref="N468">INDEX(Mitarbeiter!$F$2:$F$51,MATCH(Berechnung!I468,Mitarbeiter!$B$2:$B$51,0))</f>
        <v>0</v>
      </c>
      <c r="O468" s="29">
        <f t="shared" si="35"/>
        <v>0</v>
      </c>
      <c r="P468" s="29">
        <f t="shared" si="35"/>
        <v>0</v>
      </c>
      <c r="Q468" s="29">
        <f t="shared" si="35"/>
        <v>0</v>
      </c>
      <c r="R468" s="29">
        <f t="shared" si="35"/>
        <v>0</v>
      </c>
      <c r="S468" s="29">
        <f t="shared" si="35"/>
        <v>0</v>
      </c>
      <c r="T468" s="29">
        <f t="shared" si="35"/>
        <v>0</v>
      </c>
      <c r="U468" s="29">
        <f t="shared" si="35"/>
        <v>0</v>
      </c>
      <c r="V468" s="29">
        <f t="shared" si="35"/>
        <v>0</v>
      </c>
      <c r="W468" s="29">
        <f t="shared" si="35"/>
        <v>0</v>
      </c>
      <c r="X468" s="29">
        <f t="shared" si="35"/>
        <v>0</v>
      </c>
      <c r="Y468" s="29">
        <f t="shared" si="35"/>
        <v>1</v>
      </c>
      <c r="Z468" s="29">
        <f t="shared" si="35"/>
        <v>1</v>
      </c>
      <c r="AA468" s="29">
        <f t="shared" si="35"/>
        <v>1</v>
      </c>
      <c r="AB468" s="29">
        <f t="shared" si="35"/>
        <v>1</v>
      </c>
      <c r="AC468" s="29">
        <f t="shared" si="35"/>
        <v>1</v>
      </c>
      <c r="AD468" s="29">
        <f t="shared" si="35"/>
        <v>1</v>
      </c>
      <c r="AE468" s="29">
        <f t="shared" ref="AE468:AT485" si="39">IF($M$457,IF($J468=AE$461,1,0),0)</f>
        <v>1</v>
      </c>
      <c r="AF468" s="29">
        <f t="shared" si="39"/>
        <v>1</v>
      </c>
      <c r="AG468" s="29">
        <f t="shared" si="39"/>
        <v>1</v>
      </c>
      <c r="AH468" s="29">
        <f t="shared" si="39"/>
        <v>1</v>
      </c>
      <c r="AI468" s="29">
        <f t="shared" si="39"/>
        <v>1</v>
      </c>
      <c r="AJ468" s="29">
        <f t="shared" si="39"/>
        <v>1</v>
      </c>
      <c r="AK468" s="29">
        <f t="shared" si="39"/>
        <v>1</v>
      </c>
      <c r="AL468" s="29">
        <f t="shared" si="39"/>
        <v>1</v>
      </c>
      <c r="AM468" s="29">
        <f t="shared" si="39"/>
        <v>1</v>
      </c>
      <c r="AN468" s="29">
        <f t="shared" si="39"/>
        <v>1</v>
      </c>
      <c r="AO468" s="29">
        <f t="shared" si="39"/>
        <v>1</v>
      </c>
      <c r="AP468" s="29">
        <f t="shared" si="39"/>
        <v>1</v>
      </c>
      <c r="AQ468" s="29">
        <f t="shared" si="39"/>
        <v>1</v>
      </c>
      <c r="AR468" s="29">
        <f t="shared" si="39"/>
        <v>1</v>
      </c>
      <c r="AS468" s="29">
        <f t="shared" si="39"/>
        <v>1</v>
      </c>
      <c r="AT468" s="29">
        <f t="shared" si="39"/>
        <v>1</v>
      </c>
      <c r="AU468" s="29">
        <f t="shared" si="37"/>
        <v>1</v>
      </c>
      <c r="AV468" s="29">
        <f t="shared" si="37"/>
        <v>1</v>
      </c>
      <c r="AW468" s="29">
        <f t="shared" si="37"/>
        <v>1</v>
      </c>
      <c r="AX468" s="29">
        <f t="shared" si="37"/>
        <v>1</v>
      </c>
      <c r="AY468" s="29">
        <f t="shared" si="37"/>
        <v>1</v>
      </c>
      <c r="AZ468" s="29">
        <f t="shared" si="38"/>
        <v>1</v>
      </c>
      <c r="BA468" s="29">
        <f t="shared" si="38"/>
        <v>1</v>
      </c>
      <c r="BB468" s="29">
        <f t="shared" si="38"/>
        <v>1</v>
      </c>
      <c r="BC468" s="29">
        <f t="shared" si="38"/>
        <v>1</v>
      </c>
      <c r="BD468" s="29">
        <f t="shared" si="38"/>
        <v>1</v>
      </c>
      <c r="BE468" s="29">
        <f t="shared" si="38"/>
        <v>1</v>
      </c>
      <c r="BF468" s="29">
        <f t="shared" si="38"/>
        <v>1</v>
      </c>
      <c r="BG468" s="29">
        <f t="shared" si="38"/>
        <v>1</v>
      </c>
      <c r="BH468" s="29">
        <f t="shared" si="38"/>
        <v>1</v>
      </c>
      <c r="BI468" s="29">
        <f t="shared" si="38"/>
        <v>1</v>
      </c>
      <c r="BJ468" s="29">
        <f t="shared" si="38"/>
        <v>1</v>
      </c>
      <c r="BN468" s="29">
        <v>7</v>
      </c>
      <c r="BO468" s="29">
        <v>1</v>
      </c>
    </row>
    <row r="469" spans="1:67" x14ac:dyDescent="0.25">
      <c r="A469" s="82" t="str">
        <f>IF(Feiertage!D319&lt;&gt;"",Feiertage!B319,"")</f>
        <v/>
      </c>
      <c r="C469" s="79">
        <f t="shared" si="36"/>
        <v>43862</v>
      </c>
      <c r="D469" s="29">
        <f t="shared" si="29"/>
        <v>2020</v>
      </c>
      <c r="E469" s="29">
        <f t="shared" si="30"/>
        <v>2</v>
      </c>
      <c r="F469" s="29">
        <f t="shared" si="31"/>
        <v>5</v>
      </c>
      <c r="G469" s="29">
        <f t="shared" si="32"/>
        <v>1</v>
      </c>
      <c r="H469" s="166" t="str">
        <f t="shared" si="33"/>
        <v>Fr</v>
      </c>
      <c r="I469">
        <f>Dienstplan!B13</f>
        <v>8</v>
      </c>
      <c r="J469" s="29">
        <f t="array" ref="J469">INDEX(Dienstplan!$F$6:$AJ$55,BN469,BO469)</f>
        <v>0</v>
      </c>
      <c r="K469" s="29">
        <f t="array" ref="K469">IF(OR(J469=Schichten!$B$3,J469=Schichten!$B$4),INDEX($D$98:$D$147,MATCH(CODE(J469),$H$98:$H$147,0)),IF(ISERROR(INDEX($D$98:$D$147,MATCH(J469,$A$98:$A$147,0))),0,INDEX($D$98:$D$147,MATCH(J469,$A$98:$A$147,0))))</f>
        <v>0</v>
      </c>
      <c r="L469" s="29">
        <f>IF(G161="hh:mm",(Dienstplan!E13*1)/$E$288,Dienstplan!E13/$E$288)</f>
        <v>0</v>
      </c>
      <c r="M469" s="29">
        <f t="shared" si="34"/>
        <v>0</v>
      </c>
      <c r="N469" s="29">
        <f t="array" ref="N469">INDEX(Mitarbeiter!$F$2:$F$51,MATCH(Berechnung!I469,Mitarbeiter!$B$2:$B$51,0))</f>
        <v>0</v>
      </c>
      <c r="O469" s="29">
        <f t="shared" si="35"/>
        <v>0</v>
      </c>
      <c r="P469" s="29">
        <f t="shared" si="35"/>
        <v>0</v>
      </c>
      <c r="Q469" s="29">
        <f t="shared" si="35"/>
        <v>0</v>
      </c>
      <c r="R469" s="29">
        <f t="shared" si="35"/>
        <v>0</v>
      </c>
      <c r="S469" s="29">
        <f t="shared" si="35"/>
        <v>0</v>
      </c>
      <c r="T469" s="29">
        <f t="shared" si="35"/>
        <v>0</v>
      </c>
      <c r="U469" s="29">
        <f t="shared" si="35"/>
        <v>0</v>
      </c>
      <c r="V469" s="29">
        <f t="shared" si="35"/>
        <v>0</v>
      </c>
      <c r="W469" s="29">
        <f t="shared" si="35"/>
        <v>0</v>
      </c>
      <c r="X469" s="29">
        <f t="shared" si="35"/>
        <v>0</v>
      </c>
      <c r="Y469" s="29">
        <f t="shared" si="35"/>
        <v>1</v>
      </c>
      <c r="Z469" s="29">
        <f t="shared" si="35"/>
        <v>1</v>
      </c>
      <c r="AA469" s="29">
        <f t="shared" si="35"/>
        <v>1</v>
      </c>
      <c r="AB469" s="29">
        <f t="shared" si="35"/>
        <v>1</v>
      </c>
      <c r="AC469" s="29">
        <f t="shared" si="35"/>
        <v>1</v>
      </c>
      <c r="AD469" s="29">
        <f t="shared" si="35"/>
        <v>1</v>
      </c>
      <c r="AE469" s="29">
        <f t="shared" si="39"/>
        <v>1</v>
      </c>
      <c r="AF469" s="29">
        <f t="shared" si="39"/>
        <v>1</v>
      </c>
      <c r="AG469" s="29">
        <f t="shared" si="39"/>
        <v>1</v>
      </c>
      <c r="AH469" s="29">
        <f t="shared" si="39"/>
        <v>1</v>
      </c>
      <c r="AI469" s="29">
        <f t="shared" si="39"/>
        <v>1</v>
      </c>
      <c r="AJ469" s="29">
        <f t="shared" si="39"/>
        <v>1</v>
      </c>
      <c r="AK469" s="29">
        <f t="shared" si="39"/>
        <v>1</v>
      </c>
      <c r="AL469" s="29">
        <f t="shared" si="39"/>
        <v>1</v>
      </c>
      <c r="AM469" s="29">
        <f t="shared" si="39"/>
        <v>1</v>
      </c>
      <c r="AN469" s="29">
        <f t="shared" si="39"/>
        <v>1</v>
      </c>
      <c r="AO469" s="29">
        <f t="shared" si="39"/>
        <v>1</v>
      </c>
      <c r="AP469" s="29">
        <f t="shared" si="39"/>
        <v>1</v>
      </c>
      <c r="AQ469" s="29">
        <f t="shared" si="39"/>
        <v>1</v>
      </c>
      <c r="AR469" s="29">
        <f t="shared" si="39"/>
        <v>1</v>
      </c>
      <c r="AS469" s="29">
        <f t="shared" si="39"/>
        <v>1</v>
      </c>
      <c r="AT469" s="29">
        <f t="shared" si="39"/>
        <v>1</v>
      </c>
      <c r="AU469" s="29">
        <f t="shared" si="37"/>
        <v>1</v>
      </c>
      <c r="AV469" s="29">
        <f t="shared" si="37"/>
        <v>1</v>
      </c>
      <c r="AW469" s="29">
        <f t="shared" si="37"/>
        <v>1</v>
      </c>
      <c r="AX469" s="29">
        <f t="shared" si="37"/>
        <v>1</v>
      </c>
      <c r="AY469" s="29">
        <f t="shared" si="37"/>
        <v>1</v>
      </c>
      <c r="AZ469" s="29">
        <f t="shared" si="38"/>
        <v>1</v>
      </c>
      <c r="BA469" s="29">
        <f t="shared" si="38"/>
        <v>1</v>
      </c>
      <c r="BB469" s="29">
        <f t="shared" si="38"/>
        <v>1</v>
      </c>
      <c r="BC469" s="29">
        <f t="shared" si="38"/>
        <v>1</v>
      </c>
      <c r="BD469" s="29">
        <f t="shared" si="38"/>
        <v>1</v>
      </c>
      <c r="BE469" s="29">
        <f t="shared" si="38"/>
        <v>1</v>
      </c>
      <c r="BF469" s="29">
        <f t="shared" si="38"/>
        <v>1</v>
      </c>
      <c r="BG469" s="29">
        <f t="shared" si="38"/>
        <v>1</v>
      </c>
      <c r="BH469" s="29">
        <f t="shared" si="38"/>
        <v>1</v>
      </c>
      <c r="BI469" s="29">
        <f t="shared" si="38"/>
        <v>1</v>
      </c>
      <c r="BJ469" s="29">
        <f t="shared" si="38"/>
        <v>1</v>
      </c>
      <c r="BN469" s="29">
        <v>8</v>
      </c>
      <c r="BO469" s="29">
        <v>1</v>
      </c>
    </row>
    <row r="470" spans="1:67" x14ac:dyDescent="0.25">
      <c r="A470" s="82" t="str">
        <f>IF(Feiertage!D320&lt;&gt;"",Feiertage!B320,"")</f>
        <v/>
      </c>
      <c r="C470" s="79">
        <f t="shared" si="36"/>
        <v>43862</v>
      </c>
      <c r="D470" s="29">
        <f t="shared" si="29"/>
        <v>2020</v>
      </c>
      <c r="E470" s="29">
        <f t="shared" si="30"/>
        <v>2</v>
      </c>
      <c r="F470" s="29">
        <f t="shared" si="31"/>
        <v>5</v>
      </c>
      <c r="G470" s="29">
        <f t="shared" si="32"/>
        <v>1</v>
      </c>
      <c r="H470" s="166" t="str">
        <f t="shared" si="33"/>
        <v>Fr</v>
      </c>
      <c r="I470">
        <f>Dienstplan!B14</f>
        <v>9</v>
      </c>
      <c r="J470" s="29">
        <f t="array" ref="J470">INDEX(Dienstplan!$F$6:$AJ$55,BN470,BO470)</f>
        <v>0</v>
      </c>
      <c r="K470" s="29">
        <f t="array" ref="K470">IF(OR(J470=Schichten!$B$3,J470=Schichten!$B$4),INDEX($D$98:$D$147,MATCH(CODE(J470),$H$98:$H$147,0)),IF(ISERROR(INDEX($D$98:$D$147,MATCH(J470,$A$98:$A$147,0))),0,INDEX($D$98:$D$147,MATCH(J470,$A$98:$A$147,0))))</f>
        <v>0</v>
      </c>
      <c r="L470" s="29">
        <f>IF(G162="hh:mm",(Dienstplan!E14*1)/$E$288,Dienstplan!E14/$E$288)</f>
        <v>0</v>
      </c>
      <c r="M470" s="29">
        <f t="shared" si="34"/>
        <v>0</v>
      </c>
      <c r="N470" s="29">
        <f t="array" ref="N470">INDEX(Mitarbeiter!$F$2:$F$51,MATCH(Berechnung!I470,Mitarbeiter!$B$2:$B$51,0))</f>
        <v>0</v>
      </c>
      <c r="O470" s="29">
        <f t="shared" si="35"/>
        <v>0</v>
      </c>
      <c r="P470" s="29">
        <f t="shared" si="35"/>
        <v>0</v>
      </c>
      <c r="Q470" s="29">
        <f t="shared" si="35"/>
        <v>0</v>
      </c>
      <c r="R470" s="29">
        <f t="shared" si="35"/>
        <v>0</v>
      </c>
      <c r="S470" s="29">
        <f t="shared" si="35"/>
        <v>0</v>
      </c>
      <c r="T470" s="29">
        <f t="shared" si="35"/>
        <v>0</v>
      </c>
      <c r="U470" s="29">
        <f t="shared" si="35"/>
        <v>0</v>
      </c>
      <c r="V470" s="29">
        <f t="shared" si="35"/>
        <v>0</v>
      </c>
      <c r="W470" s="29">
        <f t="shared" si="35"/>
        <v>0</v>
      </c>
      <c r="X470" s="29">
        <f t="shared" si="35"/>
        <v>0</v>
      </c>
      <c r="Y470" s="29">
        <f t="shared" si="35"/>
        <v>1</v>
      </c>
      <c r="Z470" s="29">
        <f t="shared" si="35"/>
        <v>1</v>
      </c>
      <c r="AA470" s="29">
        <f t="shared" si="35"/>
        <v>1</v>
      </c>
      <c r="AB470" s="29">
        <f t="shared" si="35"/>
        <v>1</v>
      </c>
      <c r="AC470" s="29">
        <f t="shared" si="35"/>
        <v>1</v>
      </c>
      <c r="AD470" s="29">
        <f t="shared" si="35"/>
        <v>1</v>
      </c>
      <c r="AE470" s="29">
        <f t="shared" si="39"/>
        <v>1</v>
      </c>
      <c r="AF470" s="29">
        <f t="shared" si="39"/>
        <v>1</v>
      </c>
      <c r="AG470" s="29">
        <f t="shared" si="39"/>
        <v>1</v>
      </c>
      <c r="AH470" s="29">
        <f t="shared" si="39"/>
        <v>1</v>
      </c>
      <c r="AI470" s="29">
        <f t="shared" si="39"/>
        <v>1</v>
      </c>
      <c r="AJ470" s="29">
        <f t="shared" si="39"/>
        <v>1</v>
      </c>
      <c r="AK470" s="29">
        <f t="shared" si="39"/>
        <v>1</v>
      </c>
      <c r="AL470" s="29">
        <f t="shared" si="39"/>
        <v>1</v>
      </c>
      <c r="AM470" s="29">
        <f t="shared" si="39"/>
        <v>1</v>
      </c>
      <c r="AN470" s="29">
        <f t="shared" si="39"/>
        <v>1</v>
      </c>
      <c r="AO470" s="29">
        <f t="shared" si="39"/>
        <v>1</v>
      </c>
      <c r="AP470" s="29">
        <f t="shared" si="39"/>
        <v>1</v>
      </c>
      <c r="AQ470" s="29">
        <f t="shared" si="39"/>
        <v>1</v>
      </c>
      <c r="AR470" s="29">
        <f t="shared" si="39"/>
        <v>1</v>
      </c>
      <c r="AS470" s="29">
        <f t="shared" si="39"/>
        <v>1</v>
      </c>
      <c r="AT470" s="29">
        <f t="shared" si="39"/>
        <v>1</v>
      </c>
      <c r="AU470" s="29">
        <f t="shared" si="37"/>
        <v>1</v>
      </c>
      <c r="AV470" s="29">
        <f t="shared" si="37"/>
        <v>1</v>
      </c>
      <c r="AW470" s="29">
        <f t="shared" si="37"/>
        <v>1</v>
      </c>
      <c r="AX470" s="29">
        <f t="shared" si="37"/>
        <v>1</v>
      </c>
      <c r="AY470" s="29">
        <f t="shared" si="37"/>
        <v>1</v>
      </c>
      <c r="AZ470" s="29">
        <f t="shared" si="38"/>
        <v>1</v>
      </c>
      <c r="BA470" s="29">
        <f t="shared" si="38"/>
        <v>1</v>
      </c>
      <c r="BB470" s="29">
        <f t="shared" si="38"/>
        <v>1</v>
      </c>
      <c r="BC470" s="29">
        <f t="shared" si="38"/>
        <v>1</v>
      </c>
      <c r="BD470" s="29">
        <f t="shared" si="38"/>
        <v>1</v>
      </c>
      <c r="BE470" s="29">
        <f t="shared" si="38"/>
        <v>1</v>
      </c>
      <c r="BF470" s="29">
        <f t="shared" si="38"/>
        <v>1</v>
      </c>
      <c r="BG470" s="29">
        <f t="shared" si="38"/>
        <v>1</v>
      </c>
      <c r="BH470" s="29">
        <f t="shared" si="38"/>
        <v>1</v>
      </c>
      <c r="BI470" s="29">
        <f t="shared" si="38"/>
        <v>1</v>
      </c>
      <c r="BJ470" s="29">
        <f t="shared" si="38"/>
        <v>1</v>
      </c>
      <c r="BN470" s="29">
        <v>9</v>
      </c>
      <c r="BO470" s="29">
        <v>1</v>
      </c>
    </row>
    <row r="471" spans="1:67" x14ac:dyDescent="0.25">
      <c r="A471" s="82" t="str">
        <f>IF(Feiertage!D321&lt;&gt;"",Feiertage!B321,"")</f>
        <v/>
      </c>
      <c r="C471" s="79">
        <f t="shared" si="36"/>
        <v>43862</v>
      </c>
      <c r="D471" s="29">
        <f t="shared" si="29"/>
        <v>2020</v>
      </c>
      <c r="E471" s="29">
        <f t="shared" si="30"/>
        <v>2</v>
      </c>
      <c r="F471" s="29">
        <f t="shared" si="31"/>
        <v>5</v>
      </c>
      <c r="G471" s="29">
        <f t="shared" si="32"/>
        <v>1</v>
      </c>
      <c r="H471" s="166" t="str">
        <f t="shared" si="33"/>
        <v>Fr</v>
      </c>
      <c r="I471">
        <f>Dienstplan!B15</f>
        <v>10</v>
      </c>
      <c r="J471" s="29">
        <f t="array" ref="J471">INDEX(Dienstplan!$F$6:$AJ$55,BN471,BO471)</f>
        <v>0</v>
      </c>
      <c r="K471" s="29">
        <f t="array" ref="K471">IF(OR(J471=Schichten!$B$3,J471=Schichten!$B$4),INDEX($D$98:$D$147,MATCH(CODE(J471),$H$98:$H$147,0)),IF(ISERROR(INDEX($D$98:$D$147,MATCH(J471,$A$98:$A$147,0))),0,INDEX($D$98:$D$147,MATCH(J471,$A$98:$A$147,0))))</f>
        <v>0</v>
      </c>
      <c r="L471" s="29">
        <f>IF(G163="hh:mm",(Dienstplan!E15*1)/$E$288,Dienstplan!E15/$E$288)</f>
        <v>0</v>
      </c>
      <c r="M471" s="29">
        <f t="shared" si="34"/>
        <v>0</v>
      </c>
      <c r="N471" s="29">
        <f t="array" ref="N471">INDEX(Mitarbeiter!$F$2:$F$51,MATCH(Berechnung!I471,Mitarbeiter!$B$2:$B$51,0))</f>
        <v>0</v>
      </c>
      <c r="O471" s="29">
        <f t="shared" si="35"/>
        <v>0</v>
      </c>
      <c r="P471" s="29">
        <f t="shared" si="35"/>
        <v>0</v>
      </c>
      <c r="Q471" s="29">
        <f t="shared" si="35"/>
        <v>0</v>
      </c>
      <c r="R471" s="29">
        <f t="shared" si="35"/>
        <v>0</v>
      </c>
      <c r="S471" s="29">
        <f t="shared" si="35"/>
        <v>0</v>
      </c>
      <c r="T471" s="29">
        <f t="shared" si="35"/>
        <v>0</v>
      </c>
      <c r="U471" s="29">
        <f t="shared" si="35"/>
        <v>0</v>
      </c>
      <c r="V471" s="29">
        <f t="shared" si="35"/>
        <v>0</v>
      </c>
      <c r="W471" s="29">
        <f t="shared" si="35"/>
        <v>0</v>
      </c>
      <c r="X471" s="29">
        <f t="shared" si="35"/>
        <v>0</v>
      </c>
      <c r="Y471" s="29">
        <f t="shared" si="35"/>
        <v>1</v>
      </c>
      <c r="Z471" s="29">
        <f t="shared" si="35"/>
        <v>1</v>
      </c>
      <c r="AA471" s="29">
        <f t="shared" si="35"/>
        <v>1</v>
      </c>
      <c r="AB471" s="29">
        <f t="shared" si="35"/>
        <v>1</v>
      </c>
      <c r="AC471" s="29">
        <f t="shared" si="35"/>
        <v>1</v>
      </c>
      <c r="AD471" s="29">
        <f t="shared" si="35"/>
        <v>1</v>
      </c>
      <c r="AE471" s="29">
        <f t="shared" si="39"/>
        <v>1</v>
      </c>
      <c r="AF471" s="29">
        <f t="shared" si="39"/>
        <v>1</v>
      </c>
      <c r="AG471" s="29">
        <f t="shared" si="39"/>
        <v>1</v>
      </c>
      <c r="AH471" s="29">
        <f t="shared" si="39"/>
        <v>1</v>
      </c>
      <c r="AI471" s="29">
        <f t="shared" si="39"/>
        <v>1</v>
      </c>
      <c r="AJ471" s="29">
        <f t="shared" si="39"/>
        <v>1</v>
      </c>
      <c r="AK471" s="29">
        <f t="shared" si="39"/>
        <v>1</v>
      </c>
      <c r="AL471" s="29">
        <f t="shared" si="39"/>
        <v>1</v>
      </c>
      <c r="AM471" s="29">
        <f t="shared" si="39"/>
        <v>1</v>
      </c>
      <c r="AN471" s="29">
        <f t="shared" si="39"/>
        <v>1</v>
      </c>
      <c r="AO471" s="29">
        <f t="shared" si="39"/>
        <v>1</v>
      </c>
      <c r="AP471" s="29">
        <f t="shared" si="39"/>
        <v>1</v>
      </c>
      <c r="AQ471" s="29">
        <f t="shared" si="39"/>
        <v>1</v>
      </c>
      <c r="AR471" s="29">
        <f t="shared" si="39"/>
        <v>1</v>
      </c>
      <c r="AS471" s="29">
        <f t="shared" si="39"/>
        <v>1</v>
      </c>
      <c r="AT471" s="29">
        <f t="shared" si="39"/>
        <v>1</v>
      </c>
      <c r="AU471" s="29">
        <f t="shared" si="37"/>
        <v>1</v>
      </c>
      <c r="AV471" s="29">
        <f t="shared" si="37"/>
        <v>1</v>
      </c>
      <c r="AW471" s="29">
        <f t="shared" si="37"/>
        <v>1</v>
      </c>
      <c r="AX471" s="29">
        <f t="shared" si="37"/>
        <v>1</v>
      </c>
      <c r="AY471" s="29">
        <f t="shared" si="37"/>
        <v>1</v>
      </c>
      <c r="AZ471" s="29">
        <f t="shared" si="38"/>
        <v>1</v>
      </c>
      <c r="BA471" s="29">
        <f t="shared" si="38"/>
        <v>1</v>
      </c>
      <c r="BB471" s="29">
        <f t="shared" si="38"/>
        <v>1</v>
      </c>
      <c r="BC471" s="29">
        <f t="shared" si="38"/>
        <v>1</v>
      </c>
      <c r="BD471" s="29">
        <f t="shared" si="38"/>
        <v>1</v>
      </c>
      <c r="BE471" s="29">
        <f t="shared" si="38"/>
        <v>1</v>
      </c>
      <c r="BF471" s="29">
        <f t="shared" si="38"/>
        <v>1</v>
      </c>
      <c r="BG471" s="29">
        <f t="shared" si="38"/>
        <v>1</v>
      </c>
      <c r="BH471" s="29">
        <f t="shared" si="38"/>
        <v>1</v>
      </c>
      <c r="BI471" s="29">
        <f t="shared" si="38"/>
        <v>1</v>
      </c>
      <c r="BJ471" s="29">
        <f t="shared" si="38"/>
        <v>1</v>
      </c>
      <c r="BN471" s="29">
        <v>10</v>
      </c>
      <c r="BO471" s="29">
        <v>1</v>
      </c>
    </row>
    <row r="472" spans="1:67" x14ac:dyDescent="0.25">
      <c r="A472" s="82" t="str">
        <f>IF(Feiertage!D322&lt;&gt;"",Feiertage!B322,"")</f>
        <v/>
      </c>
      <c r="C472" s="79">
        <f t="shared" si="36"/>
        <v>43862</v>
      </c>
      <c r="D472" s="29">
        <f t="shared" si="29"/>
        <v>2020</v>
      </c>
      <c r="E472" s="29">
        <f t="shared" si="30"/>
        <v>2</v>
      </c>
      <c r="F472" s="29">
        <f t="shared" si="31"/>
        <v>5</v>
      </c>
      <c r="G472" s="29">
        <f t="shared" si="32"/>
        <v>1</v>
      </c>
      <c r="H472" s="166" t="str">
        <f t="shared" si="33"/>
        <v>Fr</v>
      </c>
      <c r="I472">
        <f>Dienstplan!B16</f>
        <v>11</v>
      </c>
      <c r="J472" s="29">
        <f t="array" ref="J472">INDEX(Dienstplan!$F$6:$AJ$55,BN472,BO472)</f>
        <v>0</v>
      </c>
      <c r="K472" s="29">
        <f t="array" ref="K472">IF(OR(J472=Schichten!$B$3,J472=Schichten!$B$4),INDEX($D$98:$D$147,MATCH(CODE(J472),$H$98:$H$147,0)),IF(ISERROR(INDEX($D$98:$D$147,MATCH(J472,$A$98:$A$147,0))),0,INDEX($D$98:$D$147,MATCH(J472,$A$98:$A$147,0))))</f>
        <v>0</v>
      </c>
      <c r="L472" s="29">
        <f>IF(G164="hh:mm",(Dienstplan!E16*1)/$E$288,Dienstplan!E16/$E$288)</f>
        <v>0</v>
      </c>
      <c r="M472" s="29">
        <f t="shared" si="34"/>
        <v>0</v>
      </c>
      <c r="N472" s="29">
        <f t="array" ref="N472">INDEX(Mitarbeiter!$F$2:$F$51,MATCH(Berechnung!I472,Mitarbeiter!$B$2:$B$51,0))</f>
        <v>0</v>
      </c>
      <c r="O472" s="29">
        <f t="shared" si="35"/>
        <v>0</v>
      </c>
      <c r="P472" s="29">
        <f t="shared" si="35"/>
        <v>0</v>
      </c>
      <c r="Q472" s="29">
        <f t="shared" si="35"/>
        <v>0</v>
      </c>
      <c r="R472" s="29">
        <f t="shared" si="35"/>
        <v>0</v>
      </c>
      <c r="S472" s="29">
        <f t="shared" si="35"/>
        <v>0</v>
      </c>
      <c r="T472" s="29">
        <f t="shared" si="35"/>
        <v>0</v>
      </c>
      <c r="U472" s="29">
        <f t="shared" si="35"/>
        <v>0</v>
      </c>
      <c r="V472" s="29">
        <f t="shared" si="35"/>
        <v>0</v>
      </c>
      <c r="W472" s="29">
        <f t="shared" si="35"/>
        <v>0</v>
      </c>
      <c r="X472" s="29">
        <f t="shared" si="35"/>
        <v>0</v>
      </c>
      <c r="Y472" s="29">
        <f t="shared" si="35"/>
        <v>1</v>
      </c>
      <c r="Z472" s="29">
        <f t="shared" si="35"/>
        <v>1</v>
      </c>
      <c r="AA472" s="29">
        <f t="shared" si="35"/>
        <v>1</v>
      </c>
      <c r="AB472" s="29">
        <f t="shared" si="35"/>
        <v>1</v>
      </c>
      <c r="AC472" s="29">
        <f t="shared" si="35"/>
        <v>1</v>
      </c>
      <c r="AD472" s="29">
        <f t="shared" si="35"/>
        <v>1</v>
      </c>
      <c r="AE472" s="29">
        <f t="shared" si="39"/>
        <v>1</v>
      </c>
      <c r="AF472" s="29">
        <f t="shared" si="39"/>
        <v>1</v>
      </c>
      <c r="AG472" s="29">
        <f t="shared" si="39"/>
        <v>1</v>
      </c>
      <c r="AH472" s="29">
        <f t="shared" si="39"/>
        <v>1</v>
      </c>
      <c r="AI472" s="29">
        <f t="shared" si="39"/>
        <v>1</v>
      </c>
      <c r="AJ472" s="29">
        <f t="shared" si="39"/>
        <v>1</v>
      </c>
      <c r="AK472" s="29">
        <f t="shared" si="39"/>
        <v>1</v>
      </c>
      <c r="AL472" s="29">
        <f t="shared" si="39"/>
        <v>1</v>
      </c>
      <c r="AM472" s="29">
        <f t="shared" si="39"/>
        <v>1</v>
      </c>
      <c r="AN472" s="29">
        <f t="shared" si="39"/>
        <v>1</v>
      </c>
      <c r="AO472" s="29">
        <f t="shared" si="39"/>
        <v>1</v>
      </c>
      <c r="AP472" s="29">
        <f t="shared" si="39"/>
        <v>1</v>
      </c>
      <c r="AQ472" s="29">
        <f t="shared" si="39"/>
        <v>1</v>
      </c>
      <c r="AR472" s="29">
        <f t="shared" si="39"/>
        <v>1</v>
      </c>
      <c r="AS472" s="29">
        <f t="shared" si="39"/>
        <v>1</v>
      </c>
      <c r="AT472" s="29">
        <f t="shared" si="39"/>
        <v>1</v>
      </c>
      <c r="AU472" s="29">
        <f t="shared" si="37"/>
        <v>1</v>
      </c>
      <c r="AV472" s="29">
        <f t="shared" si="37"/>
        <v>1</v>
      </c>
      <c r="AW472" s="29">
        <f t="shared" si="37"/>
        <v>1</v>
      </c>
      <c r="AX472" s="29">
        <f t="shared" si="37"/>
        <v>1</v>
      </c>
      <c r="AY472" s="29">
        <f t="shared" si="37"/>
        <v>1</v>
      </c>
      <c r="AZ472" s="29">
        <f t="shared" si="38"/>
        <v>1</v>
      </c>
      <c r="BA472" s="29">
        <f t="shared" si="38"/>
        <v>1</v>
      </c>
      <c r="BB472" s="29">
        <f t="shared" si="38"/>
        <v>1</v>
      </c>
      <c r="BC472" s="29">
        <f t="shared" si="38"/>
        <v>1</v>
      </c>
      <c r="BD472" s="29">
        <f t="shared" si="38"/>
        <v>1</v>
      </c>
      <c r="BE472" s="29">
        <f t="shared" si="38"/>
        <v>1</v>
      </c>
      <c r="BF472" s="29">
        <f t="shared" si="38"/>
        <v>1</v>
      </c>
      <c r="BG472" s="29">
        <f t="shared" si="38"/>
        <v>1</v>
      </c>
      <c r="BH472" s="29">
        <f t="shared" si="38"/>
        <v>1</v>
      </c>
      <c r="BI472" s="29">
        <f t="shared" si="38"/>
        <v>1</v>
      </c>
      <c r="BJ472" s="29">
        <f t="shared" si="38"/>
        <v>1</v>
      </c>
      <c r="BN472" s="29">
        <v>11</v>
      </c>
      <c r="BO472" s="29">
        <v>1</v>
      </c>
    </row>
    <row r="473" spans="1:67" x14ac:dyDescent="0.25">
      <c r="A473" s="82" t="str">
        <f>IF(Feiertage!D323&lt;&gt;"",Feiertage!B323,"")</f>
        <v/>
      </c>
      <c r="C473" s="79">
        <f t="shared" si="36"/>
        <v>43862</v>
      </c>
      <c r="D473" s="29">
        <f t="shared" si="29"/>
        <v>2020</v>
      </c>
      <c r="E473" s="29">
        <f t="shared" si="30"/>
        <v>2</v>
      </c>
      <c r="F473" s="29">
        <f t="shared" si="31"/>
        <v>5</v>
      </c>
      <c r="G473" s="29">
        <f t="shared" si="32"/>
        <v>1</v>
      </c>
      <c r="H473" s="166" t="str">
        <f t="shared" si="33"/>
        <v>Fr</v>
      </c>
      <c r="I473">
        <f>Dienstplan!B17</f>
        <v>12</v>
      </c>
      <c r="J473" s="29">
        <f t="array" ref="J473">INDEX(Dienstplan!$F$6:$AJ$55,BN473,BO473)</f>
        <v>0</v>
      </c>
      <c r="K473" s="29">
        <f t="array" ref="K473">IF(OR(J473=Schichten!$B$3,J473=Schichten!$B$4),INDEX($D$98:$D$147,MATCH(CODE(J473),$H$98:$H$147,0)),IF(ISERROR(INDEX($D$98:$D$147,MATCH(J473,$A$98:$A$147,0))),0,INDEX($D$98:$D$147,MATCH(J473,$A$98:$A$147,0))))</f>
        <v>0</v>
      </c>
      <c r="L473" s="29">
        <f>IF(G165="hh:mm",(Dienstplan!E17*1)/$E$288,Dienstplan!E17/$E$288)</f>
        <v>0</v>
      </c>
      <c r="M473" s="29">
        <f t="shared" si="34"/>
        <v>0</v>
      </c>
      <c r="N473" s="29">
        <f t="array" ref="N473">INDEX(Mitarbeiter!$F$2:$F$51,MATCH(Berechnung!I473,Mitarbeiter!$B$2:$B$51,0))</f>
        <v>0</v>
      </c>
      <c r="O473" s="29">
        <f t="shared" si="35"/>
        <v>0</v>
      </c>
      <c r="P473" s="29">
        <f t="shared" si="35"/>
        <v>0</v>
      </c>
      <c r="Q473" s="29">
        <f t="shared" si="35"/>
        <v>0</v>
      </c>
      <c r="R473" s="29">
        <f t="shared" si="35"/>
        <v>0</v>
      </c>
      <c r="S473" s="29">
        <f t="shared" si="35"/>
        <v>0</v>
      </c>
      <c r="T473" s="29">
        <f t="shared" si="35"/>
        <v>0</v>
      </c>
      <c r="U473" s="29">
        <f t="shared" si="35"/>
        <v>0</v>
      </c>
      <c r="V473" s="29">
        <f t="shared" si="35"/>
        <v>0</v>
      </c>
      <c r="W473" s="29">
        <f t="shared" si="35"/>
        <v>0</v>
      </c>
      <c r="X473" s="29">
        <f t="shared" si="35"/>
        <v>0</v>
      </c>
      <c r="Y473" s="29">
        <f t="shared" si="35"/>
        <v>1</v>
      </c>
      <c r="Z473" s="29">
        <f t="shared" si="35"/>
        <v>1</v>
      </c>
      <c r="AA473" s="29">
        <f t="shared" si="35"/>
        <v>1</v>
      </c>
      <c r="AB473" s="29">
        <f t="shared" si="35"/>
        <v>1</v>
      </c>
      <c r="AC473" s="29">
        <f t="shared" si="35"/>
        <v>1</v>
      </c>
      <c r="AD473" s="29">
        <f t="shared" si="35"/>
        <v>1</v>
      </c>
      <c r="AE473" s="29">
        <f t="shared" si="39"/>
        <v>1</v>
      </c>
      <c r="AF473" s="29">
        <f t="shared" si="39"/>
        <v>1</v>
      </c>
      <c r="AG473" s="29">
        <f t="shared" si="39"/>
        <v>1</v>
      </c>
      <c r="AH473" s="29">
        <f t="shared" si="39"/>
        <v>1</v>
      </c>
      <c r="AI473" s="29">
        <f t="shared" si="39"/>
        <v>1</v>
      </c>
      <c r="AJ473" s="29">
        <f t="shared" si="39"/>
        <v>1</v>
      </c>
      <c r="AK473" s="29">
        <f t="shared" si="39"/>
        <v>1</v>
      </c>
      <c r="AL473" s="29">
        <f t="shared" si="39"/>
        <v>1</v>
      </c>
      <c r="AM473" s="29">
        <f t="shared" si="39"/>
        <v>1</v>
      </c>
      <c r="AN473" s="29">
        <f t="shared" si="39"/>
        <v>1</v>
      </c>
      <c r="AO473" s="29">
        <f t="shared" si="39"/>
        <v>1</v>
      </c>
      <c r="AP473" s="29">
        <f t="shared" si="39"/>
        <v>1</v>
      </c>
      <c r="AQ473" s="29">
        <f t="shared" si="39"/>
        <v>1</v>
      </c>
      <c r="AR473" s="29">
        <f t="shared" si="39"/>
        <v>1</v>
      </c>
      <c r="AS473" s="29">
        <f t="shared" si="39"/>
        <v>1</v>
      </c>
      <c r="AT473" s="29">
        <f t="shared" si="39"/>
        <v>1</v>
      </c>
      <c r="AU473" s="29">
        <f t="shared" si="37"/>
        <v>1</v>
      </c>
      <c r="AV473" s="29">
        <f t="shared" si="37"/>
        <v>1</v>
      </c>
      <c r="AW473" s="29">
        <f t="shared" si="37"/>
        <v>1</v>
      </c>
      <c r="AX473" s="29">
        <f t="shared" si="37"/>
        <v>1</v>
      </c>
      <c r="AY473" s="29">
        <f t="shared" si="37"/>
        <v>1</v>
      </c>
      <c r="AZ473" s="29">
        <f t="shared" si="38"/>
        <v>1</v>
      </c>
      <c r="BA473" s="29">
        <f t="shared" si="38"/>
        <v>1</v>
      </c>
      <c r="BB473" s="29">
        <f t="shared" si="38"/>
        <v>1</v>
      </c>
      <c r="BC473" s="29">
        <f t="shared" si="38"/>
        <v>1</v>
      </c>
      <c r="BD473" s="29">
        <f t="shared" si="38"/>
        <v>1</v>
      </c>
      <c r="BE473" s="29">
        <f t="shared" si="38"/>
        <v>1</v>
      </c>
      <c r="BF473" s="29">
        <f t="shared" si="38"/>
        <v>1</v>
      </c>
      <c r="BG473" s="29">
        <f t="shared" si="38"/>
        <v>1</v>
      </c>
      <c r="BH473" s="29">
        <f t="shared" si="38"/>
        <v>1</v>
      </c>
      <c r="BI473" s="29">
        <f t="shared" si="38"/>
        <v>1</v>
      </c>
      <c r="BJ473" s="29">
        <f t="shared" si="38"/>
        <v>1</v>
      </c>
      <c r="BN473" s="29">
        <v>12</v>
      </c>
      <c r="BO473" s="29">
        <v>1</v>
      </c>
    </row>
    <row r="474" spans="1:67" x14ac:dyDescent="0.25">
      <c r="A474" s="82" t="str">
        <f>IF(Feiertage!D324&lt;&gt;"",Feiertage!B324,"")</f>
        <v/>
      </c>
      <c r="C474" s="79">
        <f t="shared" si="36"/>
        <v>43862</v>
      </c>
      <c r="D474" s="29">
        <f t="shared" si="29"/>
        <v>2020</v>
      </c>
      <c r="E474" s="29">
        <f t="shared" si="30"/>
        <v>2</v>
      </c>
      <c r="F474" s="29">
        <f t="shared" si="31"/>
        <v>5</v>
      </c>
      <c r="G474" s="29">
        <f t="shared" si="32"/>
        <v>1</v>
      </c>
      <c r="H474" s="166" t="str">
        <f t="shared" si="33"/>
        <v>Fr</v>
      </c>
      <c r="I474">
        <f>Dienstplan!B18</f>
        <v>13</v>
      </c>
      <c r="J474" s="29">
        <f t="array" ref="J474">INDEX(Dienstplan!$F$6:$AJ$55,BN474,BO474)</f>
        <v>0</v>
      </c>
      <c r="K474" s="29">
        <f t="array" ref="K474">IF(OR(J474=Schichten!$B$3,J474=Schichten!$B$4),INDEX($D$98:$D$147,MATCH(CODE(J474),$H$98:$H$147,0)),IF(ISERROR(INDEX($D$98:$D$147,MATCH(J474,$A$98:$A$147,0))),0,INDEX($D$98:$D$147,MATCH(J474,$A$98:$A$147,0))))</f>
        <v>0</v>
      </c>
      <c r="L474" s="29">
        <f>IF(G166="hh:mm",(Dienstplan!E18*1)/$E$288,Dienstplan!E18/$E$288)</f>
        <v>0</v>
      </c>
      <c r="M474" s="29">
        <f t="shared" si="34"/>
        <v>0</v>
      </c>
      <c r="N474" s="29">
        <f t="array" ref="N474">INDEX(Mitarbeiter!$F$2:$F$51,MATCH(Berechnung!I474,Mitarbeiter!$B$2:$B$51,0))</f>
        <v>0</v>
      </c>
      <c r="O474" s="29">
        <f t="shared" si="35"/>
        <v>0</v>
      </c>
      <c r="P474" s="29">
        <f t="shared" si="35"/>
        <v>0</v>
      </c>
      <c r="Q474" s="29">
        <f t="shared" si="35"/>
        <v>0</v>
      </c>
      <c r="R474" s="29">
        <f t="shared" si="35"/>
        <v>0</v>
      </c>
      <c r="S474" s="29">
        <f t="shared" si="35"/>
        <v>0</v>
      </c>
      <c r="T474" s="29">
        <f t="shared" si="35"/>
        <v>0</v>
      </c>
      <c r="U474" s="29">
        <f t="shared" si="35"/>
        <v>0</v>
      </c>
      <c r="V474" s="29">
        <f t="shared" si="35"/>
        <v>0</v>
      </c>
      <c r="W474" s="29">
        <f t="shared" si="35"/>
        <v>0</v>
      </c>
      <c r="X474" s="29">
        <f t="shared" si="35"/>
        <v>0</v>
      </c>
      <c r="Y474" s="29">
        <f t="shared" si="35"/>
        <v>1</v>
      </c>
      <c r="Z474" s="29">
        <f t="shared" si="35"/>
        <v>1</v>
      </c>
      <c r="AA474" s="29">
        <f t="shared" si="35"/>
        <v>1</v>
      </c>
      <c r="AB474" s="29">
        <f t="shared" si="35"/>
        <v>1</v>
      </c>
      <c r="AC474" s="29">
        <f t="shared" si="35"/>
        <v>1</v>
      </c>
      <c r="AD474" s="29">
        <f t="shared" si="35"/>
        <v>1</v>
      </c>
      <c r="AE474" s="29">
        <f t="shared" si="39"/>
        <v>1</v>
      </c>
      <c r="AF474" s="29">
        <f t="shared" si="39"/>
        <v>1</v>
      </c>
      <c r="AG474" s="29">
        <f t="shared" si="39"/>
        <v>1</v>
      </c>
      <c r="AH474" s="29">
        <f t="shared" si="39"/>
        <v>1</v>
      </c>
      <c r="AI474" s="29">
        <f t="shared" si="39"/>
        <v>1</v>
      </c>
      <c r="AJ474" s="29">
        <f t="shared" si="39"/>
        <v>1</v>
      </c>
      <c r="AK474" s="29">
        <f t="shared" si="39"/>
        <v>1</v>
      </c>
      <c r="AL474" s="29">
        <f t="shared" si="39"/>
        <v>1</v>
      </c>
      <c r="AM474" s="29">
        <f t="shared" si="39"/>
        <v>1</v>
      </c>
      <c r="AN474" s="29">
        <f t="shared" si="39"/>
        <v>1</v>
      </c>
      <c r="AO474" s="29">
        <f t="shared" si="39"/>
        <v>1</v>
      </c>
      <c r="AP474" s="29">
        <f t="shared" si="39"/>
        <v>1</v>
      </c>
      <c r="AQ474" s="29">
        <f t="shared" si="39"/>
        <v>1</v>
      </c>
      <c r="AR474" s="29">
        <f t="shared" si="39"/>
        <v>1</v>
      </c>
      <c r="AS474" s="29">
        <f t="shared" si="39"/>
        <v>1</v>
      </c>
      <c r="AT474" s="29">
        <f t="shared" si="39"/>
        <v>1</v>
      </c>
      <c r="AU474" s="29">
        <f t="shared" si="37"/>
        <v>1</v>
      </c>
      <c r="AV474" s="29">
        <f t="shared" si="37"/>
        <v>1</v>
      </c>
      <c r="AW474" s="29">
        <f t="shared" si="37"/>
        <v>1</v>
      </c>
      <c r="AX474" s="29">
        <f t="shared" si="37"/>
        <v>1</v>
      </c>
      <c r="AY474" s="29">
        <f t="shared" si="37"/>
        <v>1</v>
      </c>
      <c r="AZ474" s="29">
        <f t="shared" si="38"/>
        <v>1</v>
      </c>
      <c r="BA474" s="29">
        <f t="shared" si="38"/>
        <v>1</v>
      </c>
      <c r="BB474" s="29">
        <f t="shared" si="38"/>
        <v>1</v>
      </c>
      <c r="BC474" s="29">
        <f t="shared" si="38"/>
        <v>1</v>
      </c>
      <c r="BD474" s="29">
        <f t="shared" si="38"/>
        <v>1</v>
      </c>
      <c r="BE474" s="29">
        <f t="shared" si="38"/>
        <v>1</v>
      </c>
      <c r="BF474" s="29">
        <f t="shared" si="38"/>
        <v>1</v>
      </c>
      <c r="BG474" s="29">
        <f t="shared" si="38"/>
        <v>1</v>
      </c>
      <c r="BH474" s="29">
        <f t="shared" si="38"/>
        <v>1</v>
      </c>
      <c r="BI474" s="29">
        <f t="shared" si="38"/>
        <v>1</v>
      </c>
      <c r="BJ474" s="29">
        <f t="shared" si="38"/>
        <v>1</v>
      </c>
      <c r="BN474" s="29">
        <v>13</v>
      </c>
      <c r="BO474" s="29">
        <v>1</v>
      </c>
    </row>
    <row r="475" spans="1:67" x14ac:dyDescent="0.25">
      <c r="A475" s="82" t="str">
        <f>IF(Feiertage!D325&lt;&gt;"",Feiertage!B325,"")</f>
        <v/>
      </c>
      <c r="C475" s="79">
        <f t="shared" si="36"/>
        <v>43862</v>
      </c>
      <c r="D475" s="29">
        <f t="shared" si="29"/>
        <v>2020</v>
      </c>
      <c r="E475" s="29">
        <f t="shared" si="30"/>
        <v>2</v>
      </c>
      <c r="F475" s="29">
        <f t="shared" si="31"/>
        <v>5</v>
      </c>
      <c r="G475" s="29">
        <f t="shared" si="32"/>
        <v>1</v>
      </c>
      <c r="H475" s="166" t="str">
        <f t="shared" si="33"/>
        <v>Fr</v>
      </c>
      <c r="I475">
        <f>Dienstplan!B19</f>
        <v>14</v>
      </c>
      <c r="J475" s="29">
        <f t="array" ref="J475">INDEX(Dienstplan!$F$6:$AJ$55,BN475,BO475)</f>
        <v>0</v>
      </c>
      <c r="K475" s="29">
        <f t="array" ref="K475">IF(OR(J475=Schichten!$B$3,J475=Schichten!$B$4),INDEX($D$98:$D$147,MATCH(CODE(J475),$H$98:$H$147,0)),IF(ISERROR(INDEX($D$98:$D$147,MATCH(J475,$A$98:$A$147,0))),0,INDEX($D$98:$D$147,MATCH(J475,$A$98:$A$147,0))))</f>
        <v>0</v>
      </c>
      <c r="L475" s="29">
        <f>IF(G167="hh:mm",(Dienstplan!E19*1)/$E$288,Dienstplan!E19/$E$288)</f>
        <v>0</v>
      </c>
      <c r="M475" s="29">
        <f t="shared" si="34"/>
        <v>0</v>
      </c>
      <c r="N475" s="29">
        <f t="array" ref="N475">INDEX(Mitarbeiter!$F$2:$F$51,MATCH(Berechnung!I475,Mitarbeiter!$B$2:$B$51,0))</f>
        <v>0</v>
      </c>
      <c r="O475" s="29">
        <f t="shared" si="35"/>
        <v>0</v>
      </c>
      <c r="P475" s="29">
        <f t="shared" si="35"/>
        <v>0</v>
      </c>
      <c r="Q475" s="29">
        <f t="shared" si="35"/>
        <v>0</v>
      </c>
      <c r="R475" s="29">
        <f t="shared" si="35"/>
        <v>0</v>
      </c>
      <c r="S475" s="29">
        <f t="shared" si="35"/>
        <v>0</v>
      </c>
      <c r="T475" s="29">
        <f t="shared" si="35"/>
        <v>0</v>
      </c>
      <c r="U475" s="29">
        <f t="shared" si="35"/>
        <v>0</v>
      </c>
      <c r="V475" s="29">
        <f t="shared" si="35"/>
        <v>0</v>
      </c>
      <c r="W475" s="29">
        <f t="shared" si="35"/>
        <v>0</v>
      </c>
      <c r="X475" s="29">
        <f t="shared" si="35"/>
        <v>0</v>
      </c>
      <c r="Y475" s="29">
        <f t="shared" si="35"/>
        <v>1</v>
      </c>
      <c r="Z475" s="29">
        <f t="shared" si="35"/>
        <v>1</v>
      </c>
      <c r="AA475" s="29">
        <f t="shared" si="35"/>
        <v>1</v>
      </c>
      <c r="AB475" s="29">
        <f t="shared" si="35"/>
        <v>1</v>
      </c>
      <c r="AC475" s="29">
        <f t="shared" si="35"/>
        <v>1</v>
      </c>
      <c r="AD475" s="29">
        <f t="shared" si="35"/>
        <v>1</v>
      </c>
      <c r="AE475" s="29">
        <f t="shared" si="39"/>
        <v>1</v>
      </c>
      <c r="AF475" s="29">
        <f t="shared" si="39"/>
        <v>1</v>
      </c>
      <c r="AG475" s="29">
        <f t="shared" si="39"/>
        <v>1</v>
      </c>
      <c r="AH475" s="29">
        <f t="shared" si="39"/>
        <v>1</v>
      </c>
      <c r="AI475" s="29">
        <f t="shared" si="39"/>
        <v>1</v>
      </c>
      <c r="AJ475" s="29">
        <f t="shared" si="39"/>
        <v>1</v>
      </c>
      <c r="AK475" s="29">
        <f t="shared" si="39"/>
        <v>1</v>
      </c>
      <c r="AL475" s="29">
        <f t="shared" si="39"/>
        <v>1</v>
      </c>
      <c r="AM475" s="29">
        <f t="shared" si="39"/>
        <v>1</v>
      </c>
      <c r="AN475" s="29">
        <f t="shared" si="39"/>
        <v>1</v>
      </c>
      <c r="AO475" s="29">
        <f t="shared" si="39"/>
        <v>1</v>
      </c>
      <c r="AP475" s="29">
        <f t="shared" si="39"/>
        <v>1</v>
      </c>
      <c r="AQ475" s="29">
        <f t="shared" si="39"/>
        <v>1</v>
      </c>
      <c r="AR475" s="29">
        <f t="shared" si="39"/>
        <v>1</v>
      </c>
      <c r="AS475" s="29">
        <f t="shared" si="39"/>
        <v>1</v>
      </c>
      <c r="AT475" s="29">
        <f t="shared" si="39"/>
        <v>1</v>
      </c>
      <c r="AU475" s="29">
        <f t="shared" si="37"/>
        <v>1</v>
      </c>
      <c r="AV475" s="29">
        <f t="shared" si="37"/>
        <v>1</v>
      </c>
      <c r="AW475" s="29">
        <f t="shared" si="37"/>
        <v>1</v>
      </c>
      <c r="AX475" s="29">
        <f t="shared" si="37"/>
        <v>1</v>
      </c>
      <c r="AY475" s="29">
        <f t="shared" si="37"/>
        <v>1</v>
      </c>
      <c r="AZ475" s="29">
        <f t="shared" si="38"/>
        <v>1</v>
      </c>
      <c r="BA475" s="29">
        <f t="shared" si="38"/>
        <v>1</v>
      </c>
      <c r="BB475" s="29">
        <f t="shared" si="38"/>
        <v>1</v>
      </c>
      <c r="BC475" s="29">
        <f t="shared" si="38"/>
        <v>1</v>
      </c>
      <c r="BD475" s="29">
        <f t="shared" si="38"/>
        <v>1</v>
      </c>
      <c r="BE475" s="29">
        <f t="shared" si="38"/>
        <v>1</v>
      </c>
      <c r="BF475" s="29">
        <f t="shared" si="38"/>
        <v>1</v>
      </c>
      <c r="BG475" s="29">
        <f t="shared" si="38"/>
        <v>1</v>
      </c>
      <c r="BH475" s="29">
        <f t="shared" si="38"/>
        <v>1</v>
      </c>
      <c r="BI475" s="29">
        <f t="shared" si="38"/>
        <v>1</v>
      </c>
      <c r="BJ475" s="29">
        <f t="shared" si="38"/>
        <v>1</v>
      </c>
      <c r="BN475" s="29">
        <v>14</v>
      </c>
      <c r="BO475" s="29">
        <v>1</v>
      </c>
    </row>
    <row r="476" spans="1:67" x14ac:dyDescent="0.25">
      <c r="A476" s="82" t="str">
        <f>IF(Feiertage!D326&lt;&gt;"",Feiertage!B326,"")</f>
        <v/>
      </c>
      <c r="C476" s="79">
        <f t="shared" si="36"/>
        <v>43862</v>
      </c>
      <c r="D476" s="29">
        <f t="shared" si="29"/>
        <v>2020</v>
      </c>
      <c r="E476" s="29">
        <f t="shared" si="30"/>
        <v>2</v>
      </c>
      <c r="F476" s="29">
        <f t="shared" si="31"/>
        <v>5</v>
      </c>
      <c r="G476" s="29">
        <f t="shared" si="32"/>
        <v>1</v>
      </c>
      <c r="H476" s="166" t="str">
        <f t="shared" si="33"/>
        <v>Fr</v>
      </c>
      <c r="I476">
        <f>Dienstplan!B20</f>
        <v>15</v>
      </c>
      <c r="J476" s="29">
        <f t="array" ref="J476">INDEX(Dienstplan!$F$6:$AJ$55,BN476,BO476)</f>
        <v>0</v>
      </c>
      <c r="K476" s="29">
        <f t="array" ref="K476">IF(OR(J476=Schichten!$B$3,J476=Schichten!$B$4),INDEX($D$98:$D$147,MATCH(CODE(J476),$H$98:$H$147,0)),IF(ISERROR(INDEX($D$98:$D$147,MATCH(J476,$A$98:$A$147,0))),0,INDEX($D$98:$D$147,MATCH(J476,$A$98:$A$147,0))))</f>
        <v>0</v>
      </c>
      <c r="L476" s="29">
        <f>IF(G168="hh:mm",(Dienstplan!E20*1)/$E$288,Dienstplan!E20/$E$288)</f>
        <v>0</v>
      </c>
      <c r="M476" s="29">
        <f t="shared" si="34"/>
        <v>0</v>
      </c>
      <c r="N476" s="29">
        <f t="array" ref="N476">INDEX(Mitarbeiter!$F$2:$F$51,MATCH(Berechnung!I476,Mitarbeiter!$B$2:$B$51,0))</f>
        <v>0</v>
      </c>
      <c r="O476" s="29">
        <f t="shared" si="35"/>
        <v>0</v>
      </c>
      <c r="P476" s="29">
        <f t="shared" si="35"/>
        <v>0</v>
      </c>
      <c r="Q476" s="29">
        <f t="shared" si="35"/>
        <v>0</v>
      </c>
      <c r="R476" s="29">
        <f t="shared" si="35"/>
        <v>0</v>
      </c>
      <c r="S476" s="29">
        <f t="shared" si="35"/>
        <v>0</v>
      </c>
      <c r="T476" s="29">
        <f t="shared" si="35"/>
        <v>0</v>
      </c>
      <c r="U476" s="29">
        <f t="shared" si="35"/>
        <v>0</v>
      </c>
      <c r="V476" s="29">
        <f t="shared" si="35"/>
        <v>0</v>
      </c>
      <c r="W476" s="29">
        <f t="shared" si="35"/>
        <v>0</v>
      </c>
      <c r="X476" s="29">
        <f t="shared" si="35"/>
        <v>0</v>
      </c>
      <c r="Y476" s="29">
        <f t="shared" si="35"/>
        <v>1</v>
      </c>
      <c r="Z476" s="29">
        <f t="shared" si="35"/>
        <v>1</v>
      </c>
      <c r="AA476" s="29">
        <f t="shared" si="35"/>
        <v>1</v>
      </c>
      <c r="AB476" s="29">
        <f t="shared" si="35"/>
        <v>1</v>
      </c>
      <c r="AC476" s="29">
        <f t="shared" si="35"/>
        <v>1</v>
      </c>
      <c r="AD476" s="29">
        <f t="shared" si="35"/>
        <v>1</v>
      </c>
      <c r="AE476" s="29">
        <f t="shared" si="39"/>
        <v>1</v>
      </c>
      <c r="AF476" s="29">
        <f t="shared" si="39"/>
        <v>1</v>
      </c>
      <c r="AG476" s="29">
        <f t="shared" si="39"/>
        <v>1</v>
      </c>
      <c r="AH476" s="29">
        <f t="shared" si="39"/>
        <v>1</v>
      </c>
      <c r="AI476" s="29">
        <f t="shared" si="39"/>
        <v>1</v>
      </c>
      <c r="AJ476" s="29">
        <f t="shared" si="39"/>
        <v>1</v>
      </c>
      <c r="AK476" s="29">
        <f t="shared" si="39"/>
        <v>1</v>
      </c>
      <c r="AL476" s="29">
        <f t="shared" si="39"/>
        <v>1</v>
      </c>
      <c r="AM476" s="29">
        <f t="shared" si="39"/>
        <v>1</v>
      </c>
      <c r="AN476" s="29">
        <f t="shared" si="39"/>
        <v>1</v>
      </c>
      <c r="AO476" s="29">
        <f t="shared" si="39"/>
        <v>1</v>
      </c>
      <c r="AP476" s="29">
        <f t="shared" si="39"/>
        <v>1</v>
      </c>
      <c r="AQ476" s="29">
        <f t="shared" si="39"/>
        <v>1</v>
      </c>
      <c r="AR476" s="29">
        <f t="shared" si="39"/>
        <v>1</v>
      </c>
      <c r="AS476" s="29">
        <f t="shared" si="39"/>
        <v>1</v>
      </c>
      <c r="AT476" s="29">
        <f t="shared" si="39"/>
        <v>1</v>
      </c>
      <c r="AU476" s="29">
        <f t="shared" si="37"/>
        <v>1</v>
      </c>
      <c r="AV476" s="29">
        <f t="shared" si="37"/>
        <v>1</v>
      </c>
      <c r="AW476" s="29">
        <f t="shared" si="37"/>
        <v>1</v>
      </c>
      <c r="AX476" s="29">
        <f t="shared" si="37"/>
        <v>1</v>
      </c>
      <c r="AY476" s="29">
        <f t="shared" si="37"/>
        <v>1</v>
      </c>
      <c r="AZ476" s="29">
        <f t="shared" si="38"/>
        <v>1</v>
      </c>
      <c r="BA476" s="29">
        <f t="shared" si="38"/>
        <v>1</v>
      </c>
      <c r="BB476" s="29">
        <f t="shared" si="38"/>
        <v>1</v>
      </c>
      <c r="BC476" s="29">
        <f t="shared" si="38"/>
        <v>1</v>
      </c>
      <c r="BD476" s="29">
        <f t="shared" si="38"/>
        <v>1</v>
      </c>
      <c r="BE476" s="29">
        <f t="shared" si="38"/>
        <v>1</v>
      </c>
      <c r="BF476" s="29">
        <f t="shared" si="38"/>
        <v>1</v>
      </c>
      <c r="BG476" s="29">
        <f t="shared" si="38"/>
        <v>1</v>
      </c>
      <c r="BH476" s="29">
        <f t="shared" si="38"/>
        <v>1</v>
      </c>
      <c r="BI476" s="29">
        <f t="shared" si="38"/>
        <v>1</v>
      </c>
      <c r="BJ476" s="29">
        <f t="shared" si="38"/>
        <v>1</v>
      </c>
      <c r="BN476" s="29">
        <v>15</v>
      </c>
      <c r="BO476" s="29">
        <v>1</v>
      </c>
    </row>
    <row r="477" spans="1:67" x14ac:dyDescent="0.25">
      <c r="A477" s="82" t="str">
        <f>IF(Feiertage!D327&lt;&gt;"",Feiertage!B327,"")</f>
        <v/>
      </c>
      <c r="C477" s="79">
        <f t="shared" si="36"/>
        <v>43862</v>
      </c>
      <c r="D477" s="29">
        <f t="shared" si="29"/>
        <v>2020</v>
      </c>
      <c r="E477" s="29">
        <f t="shared" si="30"/>
        <v>2</v>
      </c>
      <c r="F477" s="29">
        <f t="shared" si="31"/>
        <v>5</v>
      </c>
      <c r="G477" s="29">
        <f t="shared" si="32"/>
        <v>1</v>
      </c>
      <c r="H477" s="166" t="str">
        <f t="shared" si="33"/>
        <v>Fr</v>
      </c>
      <c r="I477">
        <f>Dienstplan!B21</f>
        <v>16</v>
      </c>
      <c r="J477" s="29">
        <f t="array" ref="J477">INDEX(Dienstplan!$F$6:$AJ$55,BN477,BO477)</f>
        <v>0</v>
      </c>
      <c r="K477" s="29">
        <f t="array" ref="K477">IF(OR(J477=Schichten!$B$3,J477=Schichten!$B$4),INDEX($D$98:$D$147,MATCH(CODE(J477),$H$98:$H$147,0)),IF(ISERROR(INDEX($D$98:$D$147,MATCH(J477,$A$98:$A$147,0))),0,INDEX($D$98:$D$147,MATCH(J477,$A$98:$A$147,0))))</f>
        <v>0</v>
      </c>
      <c r="L477" s="29">
        <f>IF(G169="hh:mm",(Dienstplan!E21*1)/$E$288,Dienstplan!E21/$E$288)</f>
        <v>0</v>
      </c>
      <c r="M477" s="29">
        <f t="shared" si="34"/>
        <v>0</v>
      </c>
      <c r="N477" s="29">
        <f t="array" ref="N477">INDEX(Mitarbeiter!$F$2:$F$51,MATCH(Berechnung!I477,Mitarbeiter!$B$2:$B$51,0))</f>
        <v>0</v>
      </c>
      <c r="O477" s="29">
        <f t="shared" si="35"/>
        <v>0</v>
      </c>
      <c r="P477" s="29">
        <f t="shared" si="35"/>
        <v>0</v>
      </c>
      <c r="Q477" s="29">
        <f t="shared" si="35"/>
        <v>0</v>
      </c>
      <c r="R477" s="29">
        <f t="shared" si="35"/>
        <v>0</v>
      </c>
      <c r="S477" s="29">
        <f t="shared" si="35"/>
        <v>0</v>
      </c>
      <c r="T477" s="29">
        <f t="shared" si="35"/>
        <v>0</v>
      </c>
      <c r="U477" s="29">
        <f t="shared" si="35"/>
        <v>0</v>
      </c>
      <c r="V477" s="29">
        <f t="shared" si="35"/>
        <v>0</v>
      </c>
      <c r="W477" s="29">
        <f t="shared" si="35"/>
        <v>0</v>
      </c>
      <c r="X477" s="29">
        <f t="shared" si="35"/>
        <v>0</v>
      </c>
      <c r="Y477" s="29">
        <f t="shared" si="35"/>
        <v>1</v>
      </c>
      <c r="Z477" s="29">
        <f t="shared" si="35"/>
        <v>1</v>
      </c>
      <c r="AA477" s="29">
        <f t="shared" si="35"/>
        <v>1</v>
      </c>
      <c r="AB477" s="29">
        <f t="shared" si="35"/>
        <v>1</v>
      </c>
      <c r="AC477" s="29">
        <f t="shared" si="35"/>
        <v>1</v>
      </c>
      <c r="AD477" s="29">
        <f t="shared" si="35"/>
        <v>1</v>
      </c>
      <c r="AE477" s="29">
        <f t="shared" si="39"/>
        <v>1</v>
      </c>
      <c r="AF477" s="29">
        <f t="shared" si="39"/>
        <v>1</v>
      </c>
      <c r="AG477" s="29">
        <f t="shared" si="39"/>
        <v>1</v>
      </c>
      <c r="AH477" s="29">
        <f t="shared" si="39"/>
        <v>1</v>
      </c>
      <c r="AI477" s="29">
        <f t="shared" si="39"/>
        <v>1</v>
      </c>
      <c r="AJ477" s="29">
        <f t="shared" si="39"/>
        <v>1</v>
      </c>
      <c r="AK477" s="29">
        <f t="shared" si="39"/>
        <v>1</v>
      </c>
      <c r="AL477" s="29">
        <f t="shared" si="39"/>
        <v>1</v>
      </c>
      <c r="AM477" s="29">
        <f t="shared" si="39"/>
        <v>1</v>
      </c>
      <c r="AN477" s="29">
        <f t="shared" si="39"/>
        <v>1</v>
      </c>
      <c r="AO477" s="29">
        <f t="shared" si="39"/>
        <v>1</v>
      </c>
      <c r="AP477" s="29">
        <f t="shared" si="39"/>
        <v>1</v>
      </c>
      <c r="AQ477" s="29">
        <f t="shared" si="39"/>
        <v>1</v>
      </c>
      <c r="AR477" s="29">
        <f t="shared" si="39"/>
        <v>1</v>
      </c>
      <c r="AS477" s="29">
        <f t="shared" si="39"/>
        <v>1</v>
      </c>
      <c r="AT477" s="29">
        <f t="shared" si="39"/>
        <v>1</v>
      </c>
      <c r="AU477" s="29">
        <f t="shared" si="37"/>
        <v>1</v>
      </c>
      <c r="AV477" s="29">
        <f t="shared" si="37"/>
        <v>1</v>
      </c>
      <c r="AW477" s="29">
        <f t="shared" si="37"/>
        <v>1</v>
      </c>
      <c r="AX477" s="29">
        <f t="shared" si="37"/>
        <v>1</v>
      </c>
      <c r="AY477" s="29">
        <f t="shared" si="37"/>
        <v>1</v>
      </c>
      <c r="AZ477" s="29">
        <f t="shared" si="38"/>
        <v>1</v>
      </c>
      <c r="BA477" s="29">
        <f t="shared" si="38"/>
        <v>1</v>
      </c>
      <c r="BB477" s="29">
        <f t="shared" si="38"/>
        <v>1</v>
      </c>
      <c r="BC477" s="29">
        <f t="shared" si="38"/>
        <v>1</v>
      </c>
      <c r="BD477" s="29">
        <f t="shared" si="38"/>
        <v>1</v>
      </c>
      <c r="BE477" s="29">
        <f t="shared" si="38"/>
        <v>1</v>
      </c>
      <c r="BF477" s="29">
        <f t="shared" si="38"/>
        <v>1</v>
      </c>
      <c r="BG477" s="29">
        <f t="shared" si="38"/>
        <v>1</v>
      </c>
      <c r="BH477" s="29">
        <f t="shared" si="38"/>
        <v>1</v>
      </c>
      <c r="BI477" s="29">
        <f t="shared" si="38"/>
        <v>1</v>
      </c>
      <c r="BJ477" s="29">
        <f t="shared" si="38"/>
        <v>1</v>
      </c>
      <c r="BN477" s="29">
        <v>16</v>
      </c>
      <c r="BO477" s="29">
        <v>1</v>
      </c>
    </row>
    <row r="478" spans="1:67" x14ac:dyDescent="0.25">
      <c r="A478" s="82" t="str">
        <f>IF(Feiertage!D328&lt;&gt;"",Feiertage!B328,"")</f>
        <v/>
      </c>
      <c r="C478" s="79">
        <f t="shared" si="36"/>
        <v>43862</v>
      </c>
      <c r="D478" s="29">
        <f t="shared" si="29"/>
        <v>2020</v>
      </c>
      <c r="E478" s="29">
        <f t="shared" si="30"/>
        <v>2</v>
      </c>
      <c r="F478" s="29">
        <f t="shared" si="31"/>
        <v>5</v>
      </c>
      <c r="G478" s="29">
        <f t="shared" si="32"/>
        <v>1</v>
      </c>
      <c r="H478" s="166" t="str">
        <f t="shared" si="33"/>
        <v>Fr</v>
      </c>
      <c r="I478">
        <f>Dienstplan!B22</f>
        <v>17</v>
      </c>
      <c r="J478" s="29">
        <f t="array" ref="J478">INDEX(Dienstplan!$F$6:$AJ$55,BN478,BO478)</f>
        <v>0</v>
      </c>
      <c r="K478" s="29">
        <f t="array" ref="K478">IF(OR(J478=Schichten!$B$3,J478=Schichten!$B$4),INDEX($D$98:$D$147,MATCH(CODE(J478),$H$98:$H$147,0)),IF(ISERROR(INDEX($D$98:$D$147,MATCH(J478,$A$98:$A$147,0))),0,INDEX($D$98:$D$147,MATCH(J478,$A$98:$A$147,0))))</f>
        <v>0</v>
      </c>
      <c r="L478" s="29">
        <f>IF(G170="hh:mm",(Dienstplan!E22*1)/$E$288,Dienstplan!E22/$E$288)</f>
        <v>0</v>
      </c>
      <c r="M478" s="29">
        <f t="shared" si="34"/>
        <v>0</v>
      </c>
      <c r="N478" s="29">
        <f t="array" ref="N478">INDEX(Mitarbeiter!$F$2:$F$51,MATCH(Berechnung!I478,Mitarbeiter!$B$2:$B$51,0))</f>
        <v>0</v>
      </c>
      <c r="O478" s="29">
        <f t="shared" si="35"/>
        <v>0</v>
      </c>
      <c r="P478" s="29">
        <f t="shared" si="35"/>
        <v>0</v>
      </c>
      <c r="Q478" s="29">
        <f t="shared" si="35"/>
        <v>0</v>
      </c>
      <c r="R478" s="29">
        <f t="shared" si="35"/>
        <v>0</v>
      </c>
      <c r="S478" s="29">
        <f t="shared" si="35"/>
        <v>0</v>
      </c>
      <c r="T478" s="29">
        <f t="shared" si="35"/>
        <v>0</v>
      </c>
      <c r="U478" s="29">
        <f t="shared" si="35"/>
        <v>0</v>
      </c>
      <c r="V478" s="29">
        <f t="shared" si="35"/>
        <v>0</v>
      </c>
      <c r="W478" s="29">
        <f t="shared" si="35"/>
        <v>0</v>
      </c>
      <c r="X478" s="29">
        <f t="shared" si="35"/>
        <v>0</v>
      </c>
      <c r="Y478" s="29">
        <f t="shared" si="35"/>
        <v>1</v>
      </c>
      <c r="Z478" s="29">
        <f t="shared" si="35"/>
        <v>1</v>
      </c>
      <c r="AA478" s="29">
        <f t="shared" si="35"/>
        <v>1</v>
      </c>
      <c r="AB478" s="29">
        <f t="shared" si="35"/>
        <v>1</v>
      </c>
      <c r="AC478" s="29">
        <f t="shared" si="35"/>
        <v>1</v>
      </c>
      <c r="AD478" s="29">
        <f t="shared" si="35"/>
        <v>1</v>
      </c>
      <c r="AE478" s="29">
        <f t="shared" si="39"/>
        <v>1</v>
      </c>
      <c r="AF478" s="29">
        <f t="shared" si="39"/>
        <v>1</v>
      </c>
      <c r="AG478" s="29">
        <f t="shared" si="39"/>
        <v>1</v>
      </c>
      <c r="AH478" s="29">
        <f t="shared" si="39"/>
        <v>1</v>
      </c>
      <c r="AI478" s="29">
        <f t="shared" si="39"/>
        <v>1</v>
      </c>
      <c r="AJ478" s="29">
        <f t="shared" si="39"/>
        <v>1</v>
      </c>
      <c r="AK478" s="29">
        <f t="shared" si="39"/>
        <v>1</v>
      </c>
      <c r="AL478" s="29">
        <f t="shared" si="39"/>
        <v>1</v>
      </c>
      <c r="AM478" s="29">
        <f t="shared" si="39"/>
        <v>1</v>
      </c>
      <c r="AN478" s="29">
        <f t="shared" si="39"/>
        <v>1</v>
      </c>
      <c r="AO478" s="29">
        <f t="shared" si="39"/>
        <v>1</v>
      </c>
      <c r="AP478" s="29">
        <f t="shared" si="39"/>
        <v>1</v>
      </c>
      <c r="AQ478" s="29">
        <f t="shared" si="39"/>
        <v>1</v>
      </c>
      <c r="AR478" s="29">
        <f t="shared" si="39"/>
        <v>1</v>
      </c>
      <c r="AS478" s="29">
        <f t="shared" si="39"/>
        <v>1</v>
      </c>
      <c r="AT478" s="29">
        <f t="shared" si="39"/>
        <v>1</v>
      </c>
      <c r="AU478" s="29">
        <f t="shared" si="37"/>
        <v>1</v>
      </c>
      <c r="AV478" s="29">
        <f t="shared" si="37"/>
        <v>1</v>
      </c>
      <c r="AW478" s="29">
        <f t="shared" si="37"/>
        <v>1</v>
      </c>
      <c r="AX478" s="29">
        <f t="shared" si="37"/>
        <v>1</v>
      </c>
      <c r="AY478" s="29">
        <f t="shared" si="37"/>
        <v>1</v>
      </c>
      <c r="AZ478" s="29">
        <f t="shared" si="38"/>
        <v>1</v>
      </c>
      <c r="BA478" s="29">
        <f t="shared" si="38"/>
        <v>1</v>
      </c>
      <c r="BB478" s="29">
        <f t="shared" si="38"/>
        <v>1</v>
      </c>
      <c r="BC478" s="29">
        <f t="shared" si="38"/>
        <v>1</v>
      </c>
      <c r="BD478" s="29">
        <f t="shared" si="38"/>
        <v>1</v>
      </c>
      <c r="BE478" s="29">
        <f t="shared" si="38"/>
        <v>1</v>
      </c>
      <c r="BF478" s="29">
        <f t="shared" si="38"/>
        <v>1</v>
      </c>
      <c r="BG478" s="29">
        <f t="shared" si="38"/>
        <v>1</v>
      </c>
      <c r="BH478" s="29">
        <f t="shared" si="38"/>
        <v>1</v>
      </c>
      <c r="BI478" s="29">
        <f t="shared" si="38"/>
        <v>1</v>
      </c>
      <c r="BJ478" s="29">
        <f t="shared" si="38"/>
        <v>1</v>
      </c>
      <c r="BN478" s="29">
        <v>17</v>
      </c>
      <c r="BO478" s="29">
        <v>1</v>
      </c>
    </row>
    <row r="479" spans="1:67" x14ac:dyDescent="0.25">
      <c r="A479" s="82" t="str">
        <f>IF(Feiertage!D329&lt;&gt;"",Feiertage!B329,"")</f>
        <v/>
      </c>
      <c r="C479" s="79">
        <f t="shared" si="36"/>
        <v>43862</v>
      </c>
      <c r="D479" s="29">
        <f t="shared" si="29"/>
        <v>2020</v>
      </c>
      <c r="E479" s="29">
        <f t="shared" si="30"/>
        <v>2</v>
      </c>
      <c r="F479" s="29">
        <f t="shared" si="31"/>
        <v>5</v>
      </c>
      <c r="G479" s="29">
        <f t="shared" si="32"/>
        <v>1</v>
      </c>
      <c r="H479" s="166" t="str">
        <f t="shared" si="33"/>
        <v>Fr</v>
      </c>
      <c r="I479">
        <f>Dienstplan!B23</f>
        <v>18</v>
      </c>
      <c r="J479" s="29">
        <f t="array" ref="J479">INDEX(Dienstplan!$F$6:$AJ$55,BN479,BO479)</f>
        <v>0</v>
      </c>
      <c r="K479" s="29">
        <f t="array" ref="K479">IF(OR(J479=Schichten!$B$3,J479=Schichten!$B$4),INDEX($D$98:$D$147,MATCH(CODE(J479),$H$98:$H$147,0)),IF(ISERROR(INDEX($D$98:$D$147,MATCH(J479,$A$98:$A$147,0))),0,INDEX($D$98:$D$147,MATCH(J479,$A$98:$A$147,0))))</f>
        <v>0</v>
      </c>
      <c r="L479" s="29">
        <f>IF(G171="hh:mm",(Dienstplan!E23*1)/$E$288,Dienstplan!E23/$E$288)</f>
        <v>0</v>
      </c>
      <c r="M479" s="29">
        <f t="shared" si="34"/>
        <v>0</v>
      </c>
      <c r="N479" s="29">
        <f t="array" ref="N479">INDEX(Mitarbeiter!$F$2:$F$51,MATCH(Berechnung!I479,Mitarbeiter!$B$2:$B$51,0))</f>
        <v>0</v>
      </c>
      <c r="O479" s="29">
        <f t="shared" si="35"/>
        <v>0</v>
      </c>
      <c r="P479" s="29">
        <f t="shared" si="35"/>
        <v>0</v>
      </c>
      <c r="Q479" s="29">
        <f t="shared" si="35"/>
        <v>0</v>
      </c>
      <c r="R479" s="29">
        <f t="shared" si="35"/>
        <v>0</v>
      </c>
      <c r="S479" s="29">
        <f t="shared" si="35"/>
        <v>0</v>
      </c>
      <c r="T479" s="29">
        <f t="shared" si="35"/>
        <v>0</v>
      </c>
      <c r="U479" s="29">
        <f t="shared" si="35"/>
        <v>0</v>
      </c>
      <c r="V479" s="29">
        <f t="shared" si="35"/>
        <v>0</v>
      </c>
      <c r="W479" s="29">
        <f t="shared" si="35"/>
        <v>0</v>
      </c>
      <c r="X479" s="29">
        <f t="shared" si="35"/>
        <v>0</v>
      </c>
      <c r="Y479" s="29">
        <f t="shared" si="35"/>
        <v>1</v>
      </c>
      <c r="Z479" s="29">
        <f t="shared" si="35"/>
        <v>1</v>
      </c>
      <c r="AA479" s="29">
        <f t="shared" si="35"/>
        <v>1</v>
      </c>
      <c r="AB479" s="29">
        <f t="shared" si="35"/>
        <v>1</v>
      </c>
      <c r="AC479" s="29">
        <f t="shared" si="35"/>
        <v>1</v>
      </c>
      <c r="AD479" s="29">
        <f t="shared" si="35"/>
        <v>1</v>
      </c>
      <c r="AE479" s="29">
        <f t="shared" si="39"/>
        <v>1</v>
      </c>
      <c r="AF479" s="29">
        <f t="shared" si="39"/>
        <v>1</v>
      </c>
      <c r="AG479" s="29">
        <f t="shared" si="39"/>
        <v>1</v>
      </c>
      <c r="AH479" s="29">
        <f t="shared" si="39"/>
        <v>1</v>
      </c>
      <c r="AI479" s="29">
        <f t="shared" si="39"/>
        <v>1</v>
      </c>
      <c r="AJ479" s="29">
        <f t="shared" si="39"/>
        <v>1</v>
      </c>
      <c r="AK479" s="29">
        <f t="shared" si="39"/>
        <v>1</v>
      </c>
      <c r="AL479" s="29">
        <f t="shared" si="39"/>
        <v>1</v>
      </c>
      <c r="AM479" s="29">
        <f t="shared" si="39"/>
        <v>1</v>
      </c>
      <c r="AN479" s="29">
        <f t="shared" si="39"/>
        <v>1</v>
      </c>
      <c r="AO479" s="29">
        <f t="shared" si="39"/>
        <v>1</v>
      </c>
      <c r="AP479" s="29">
        <f t="shared" si="39"/>
        <v>1</v>
      </c>
      <c r="AQ479" s="29">
        <f t="shared" si="39"/>
        <v>1</v>
      </c>
      <c r="AR479" s="29">
        <f t="shared" si="39"/>
        <v>1</v>
      </c>
      <c r="AS479" s="29">
        <f t="shared" si="39"/>
        <v>1</v>
      </c>
      <c r="AT479" s="29">
        <f t="shared" si="39"/>
        <v>1</v>
      </c>
      <c r="AU479" s="29">
        <f t="shared" si="37"/>
        <v>1</v>
      </c>
      <c r="AV479" s="29">
        <f t="shared" si="37"/>
        <v>1</v>
      </c>
      <c r="AW479" s="29">
        <f t="shared" si="37"/>
        <v>1</v>
      </c>
      <c r="AX479" s="29">
        <f t="shared" si="37"/>
        <v>1</v>
      </c>
      <c r="AY479" s="29">
        <f t="shared" si="37"/>
        <v>1</v>
      </c>
      <c r="AZ479" s="29">
        <f t="shared" si="38"/>
        <v>1</v>
      </c>
      <c r="BA479" s="29">
        <f t="shared" si="38"/>
        <v>1</v>
      </c>
      <c r="BB479" s="29">
        <f t="shared" si="38"/>
        <v>1</v>
      </c>
      <c r="BC479" s="29">
        <f t="shared" si="38"/>
        <v>1</v>
      </c>
      <c r="BD479" s="29">
        <f t="shared" si="38"/>
        <v>1</v>
      </c>
      <c r="BE479" s="29">
        <f t="shared" si="38"/>
        <v>1</v>
      </c>
      <c r="BF479" s="29">
        <f t="shared" si="38"/>
        <v>1</v>
      </c>
      <c r="BG479" s="29">
        <f t="shared" si="38"/>
        <v>1</v>
      </c>
      <c r="BH479" s="29">
        <f t="shared" si="38"/>
        <v>1</v>
      </c>
      <c r="BI479" s="29">
        <f t="shared" si="38"/>
        <v>1</v>
      </c>
      <c r="BJ479" s="29">
        <f t="shared" si="38"/>
        <v>1</v>
      </c>
      <c r="BN479" s="29">
        <v>18</v>
      </c>
      <c r="BO479" s="29">
        <v>1</v>
      </c>
    </row>
    <row r="480" spans="1:67" x14ac:dyDescent="0.25">
      <c r="A480" s="82" t="str">
        <f>IF(Feiertage!D330&lt;&gt;"",Feiertage!B330,"")</f>
        <v/>
      </c>
      <c r="C480" s="79">
        <f t="shared" si="36"/>
        <v>43862</v>
      </c>
      <c r="D480" s="29">
        <f t="shared" si="29"/>
        <v>2020</v>
      </c>
      <c r="E480" s="29">
        <f t="shared" si="30"/>
        <v>2</v>
      </c>
      <c r="F480" s="29">
        <f t="shared" si="31"/>
        <v>5</v>
      </c>
      <c r="G480" s="29">
        <f t="shared" si="32"/>
        <v>1</v>
      </c>
      <c r="H480" s="166" t="str">
        <f t="shared" si="33"/>
        <v>Fr</v>
      </c>
      <c r="I480">
        <f>Dienstplan!B24</f>
        <v>19</v>
      </c>
      <c r="J480" s="29">
        <f t="array" ref="J480">INDEX(Dienstplan!$F$6:$AJ$55,BN480,BO480)</f>
        <v>0</v>
      </c>
      <c r="K480" s="29">
        <f t="array" ref="K480">IF(OR(J480=Schichten!$B$3,J480=Schichten!$B$4),INDEX($D$98:$D$147,MATCH(CODE(J480),$H$98:$H$147,0)),IF(ISERROR(INDEX($D$98:$D$147,MATCH(J480,$A$98:$A$147,0))),0,INDEX($D$98:$D$147,MATCH(J480,$A$98:$A$147,0))))</f>
        <v>0</v>
      </c>
      <c r="L480" s="29">
        <f>IF(G172="hh:mm",(Dienstplan!E24*1)/$E$288,Dienstplan!E24/$E$288)</f>
        <v>0</v>
      </c>
      <c r="M480" s="29">
        <f t="shared" si="34"/>
        <v>0</v>
      </c>
      <c r="N480" s="29">
        <f t="array" ref="N480">INDEX(Mitarbeiter!$F$2:$F$51,MATCH(Berechnung!I480,Mitarbeiter!$B$2:$B$51,0))</f>
        <v>0</v>
      </c>
      <c r="O480" s="29">
        <f t="shared" si="35"/>
        <v>0</v>
      </c>
      <c r="P480" s="29">
        <f t="shared" si="35"/>
        <v>0</v>
      </c>
      <c r="Q480" s="29">
        <f t="shared" si="35"/>
        <v>0</v>
      </c>
      <c r="R480" s="29">
        <f t="shared" si="35"/>
        <v>0</v>
      </c>
      <c r="S480" s="29">
        <f t="shared" si="35"/>
        <v>0</v>
      </c>
      <c r="T480" s="29">
        <f t="shared" si="35"/>
        <v>0</v>
      </c>
      <c r="U480" s="29">
        <f t="shared" si="35"/>
        <v>0</v>
      </c>
      <c r="V480" s="29">
        <f t="shared" si="35"/>
        <v>0</v>
      </c>
      <c r="W480" s="29">
        <f t="shared" si="35"/>
        <v>0</v>
      </c>
      <c r="X480" s="29">
        <f t="shared" si="35"/>
        <v>0</v>
      </c>
      <c r="Y480" s="29">
        <f t="shared" si="35"/>
        <v>1</v>
      </c>
      <c r="Z480" s="29">
        <f t="shared" si="35"/>
        <v>1</v>
      </c>
      <c r="AA480" s="29">
        <f t="shared" si="35"/>
        <v>1</v>
      </c>
      <c r="AB480" s="29">
        <f t="shared" si="35"/>
        <v>1</v>
      </c>
      <c r="AC480" s="29">
        <f t="shared" si="35"/>
        <v>1</v>
      </c>
      <c r="AD480" s="29">
        <f t="shared" si="35"/>
        <v>1</v>
      </c>
      <c r="AE480" s="29">
        <f t="shared" si="39"/>
        <v>1</v>
      </c>
      <c r="AF480" s="29">
        <f t="shared" si="39"/>
        <v>1</v>
      </c>
      <c r="AG480" s="29">
        <f t="shared" si="39"/>
        <v>1</v>
      </c>
      <c r="AH480" s="29">
        <f t="shared" si="39"/>
        <v>1</v>
      </c>
      <c r="AI480" s="29">
        <f t="shared" si="39"/>
        <v>1</v>
      </c>
      <c r="AJ480" s="29">
        <f t="shared" si="39"/>
        <v>1</v>
      </c>
      <c r="AK480" s="29">
        <f t="shared" si="39"/>
        <v>1</v>
      </c>
      <c r="AL480" s="29">
        <f t="shared" si="39"/>
        <v>1</v>
      </c>
      <c r="AM480" s="29">
        <f t="shared" si="39"/>
        <v>1</v>
      </c>
      <c r="AN480" s="29">
        <f t="shared" si="39"/>
        <v>1</v>
      </c>
      <c r="AO480" s="29">
        <f t="shared" si="39"/>
        <v>1</v>
      </c>
      <c r="AP480" s="29">
        <f t="shared" si="39"/>
        <v>1</v>
      </c>
      <c r="AQ480" s="29">
        <f t="shared" si="39"/>
        <v>1</v>
      </c>
      <c r="AR480" s="29">
        <f t="shared" si="39"/>
        <v>1</v>
      </c>
      <c r="AS480" s="29">
        <f t="shared" si="39"/>
        <v>1</v>
      </c>
      <c r="AT480" s="29">
        <f t="shared" si="39"/>
        <v>1</v>
      </c>
      <c r="AU480" s="29">
        <f t="shared" si="37"/>
        <v>1</v>
      </c>
      <c r="AV480" s="29">
        <f t="shared" si="37"/>
        <v>1</v>
      </c>
      <c r="AW480" s="29">
        <f t="shared" si="37"/>
        <v>1</v>
      </c>
      <c r="AX480" s="29">
        <f t="shared" si="37"/>
        <v>1</v>
      </c>
      <c r="AY480" s="29">
        <f t="shared" si="37"/>
        <v>1</v>
      </c>
      <c r="AZ480" s="29">
        <f t="shared" si="38"/>
        <v>1</v>
      </c>
      <c r="BA480" s="29">
        <f t="shared" si="38"/>
        <v>1</v>
      </c>
      <c r="BB480" s="29">
        <f t="shared" si="38"/>
        <v>1</v>
      </c>
      <c r="BC480" s="29">
        <f t="shared" si="38"/>
        <v>1</v>
      </c>
      <c r="BD480" s="29">
        <f t="shared" si="38"/>
        <v>1</v>
      </c>
      <c r="BE480" s="29">
        <f t="shared" si="38"/>
        <v>1</v>
      </c>
      <c r="BF480" s="29">
        <f t="shared" si="38"/>
        <v>1</v>
      </c>
      <c r="BG480" s="29">
        <f t="shared" si="38"/>
        <v>1</v>
      </c>
      <c r="BH480" s="29">
        <f t="shared" si="38"/>
        <v>1</v>
      </c>
      <c r="BI480" s="29">
        <f t="shared" si="38"/>
        <v>1</v>
      </c>
      <c r="BJ480" s="29">
        <f t="shared" si="38"/>
        <v>1</v>
      </c>
      <c r="BN480" s="29">
        <v>19</v>
      </c>
      <c r="BO480" s="29">
        <v>1</v>
      </c>
    </row>
    <row r="481" spans="1:67" x14ac:dyDescent="0.25">
      <c r="A481" s="82" t="str">
        <f>IF(Feiertage!D331&lt;&gt;"",Feiertage!B331,"")</f>
        <v/>
      </c>
      <c r="C481" s="79">
        <f t="shared" si="36"/>
        <v>43862</v>
      </c>
      <c r="D481" s="29">
        <f t="shared" si="29"/>
        <v>2020</v>
      </c>
      <c r="E481" s="29">
        <f t="shared" si="30"/>
        <v>2</v>
      </c>
      <c r="F481" s="29">
        <f t="shared" si="31"/>
        <v>5</v>
      </c>
      <c r="G481" s="29">
        <f t="shared" si="32"/>
        <v>1</v>
      </c>
      <c r="H481" s="166" t="str">
        <f t="shared" si="33"/>
        <v>Fr</v>
      </c>
      <c r="I481">
        <f>Dienstplan!B25</f>
        <v>20</v>
      </c>
      <c r="J481" s="29">
        <f t="array" ref="J481">INDEX(Dienstplan!$F$6:$AJ$55,BN481,BO481)</f>
        <v>0</v>
      </c>
      <c r="K481" s="29">
        <f t="array" ref="K481">IF(OR(J481=Schichten!$B$3,J481=Schichten!$B$4),INDEX($D$98:$D$147,MATCH(CODE(J481),$H$98:$H$147,0)),IF(ISERROR(INDEX($D$98:$D$147,MATCH(J481,$A$98:$A$147,0))),0,INDEX($D$98:$D$147,MATCH(J481,$A$98:$A$147,0))))</f>
        <v>0</v>
      </c>
      <c r="L481" s="29">
        <f>IF(G173="hh:mm",(Dienstplan!E25*1)/$E$288,Dienstplan!E25/$E$288)</f>
        <v>0</v>
      </c>
      <c r="M481" s="29">
        <f t="shared" si="34"/>
        <v>0</v>
      </c>
      <c r="N481" s="29">
        <f t="array" ref="N481">INDEX(Mitarbeiter!$F$2:$F$51,MATCH(Berechnung!I481,Mitarbeiter!$B$2:$B$51,0))</f>
        <v>0</v>
      </c>
      <c r="O481" s="29">
        <f t="shared" si="35"/>
        <v>0</v>
      </c>
      <c r="P481" s="29">
        <f t="shared" si="35"/>
        <v>0</v>
      </c>
      <c r="Q481" s="29">
        <f t="shared" si="35"/>
        <v>0</v>
      </c>
      <c r="R481" s="29">
        <f t="shared" si="35"/>
        <v>0</v>
      </c>
      <c r="S481" s="29">
        <f t="shared" si="35"/>
        <v>0</v>
      </c>
      <c r="T481" s="29">
        <f t="shared" si="35"/>
        <v>0</v>
      </c>
      <c r="U481" s="29">
        <f t="shared" si="35"/>
        <v>0</v>
      </c>
      <c r="V481" s="29">
        <f t="shared" si="35"/>
        <v>0</v>
      </c>
      <c r="W481" s="29">
        <f t="shared" si="35"/>
        <v>0</v>
      </c>
      <c r="X481" s="29">
        <f t="shared" si="35"/>
        <v>0</v>
      </c>
      <c r="Y481" s="29">
        <f t="shared" si="35"/>
        <v>1</v>
      </c>
      <c r="Z481" s="29">
        <f t="shared" si="35"/>
        <v>1</v>
      </c>
      <c r="AA481" s="29">
        <f t="shared" si="35"/>
        <v>1</v>
      </c>
      <c r="AB481" s="29">
        <f t="shared" si="35"/>
        <v>1</v>
      </c>
      <c r="AC481" s="29">
        <f t="shared" si="35"/>
        <v>1</v>
      </c>
      <c r="AD481" s="29">
        <f t="shared" si="35"/>
        <v>1</v>
      </c>
      <c r="AE481" s="29">
        <f t="shared" si="39"/>
        <v>1</v>
      </c>
      <c r="AF481" s="29">
        <f t="shared" si="39"/>
        <v>1</v>
      </c>
      <c r="AG481" s="29">
        <f t="shared" si="39"/>
        <v>1</v>
      </c>
      <c r="AH481" s="29">
        <f t="shared" si="39"/>
        <v>1</v>
      </c>
      <c r="AI481" s="29">
        <f t="shared" si="39"/>
        <v>1</v>
      </c>
      <c r="AJ481" s="29">
        <f t="shared" si="39"/>
        <v>1</v>
      </c>
      <c r="AK481" s="29">
        <f t="shared" si="39"/>
        <v>1</v>
      </c>
      <c r="AL481" s="29">
        <f t="shared" si="39"/>
        <v>1</v>
      </c>
      <c r="AM481" s="29">
        <f t="shared" si="39"/>
        <v>1</v>
      </c>
      <c r="AN481" s="29">
        <f t="shared" si="39"/>
        <v>1</v>
      </c>
      <c r="AO481" s="29">
        <f t="shared" si="39"/>
        <v>1</v>
      </c>
      <c r="AP481" s="29">
        <f t="shared" si="39"/>
        <v>1</v>
      </c>
      <c r="AQ481" s="29">
        <f t="shared" si="39"/>
        <v>1</v>
      </c>
      <c r="AR481" s="29">
        <f t="shared" si="39"/>
        <v>1</v>
      </c>
      <c r="AS481" s="29">
        <f t="shared" si="39"/>
        <v>1</v>
      </c>
      <c r="AT481" s="29">
        <f t="shared" si="39"/>
        <v>1</v>
      </c>
      <c r="AU481" s="29">
        <f t="shared" si="37"/>
        <v>1</v>
      </c>
      <c r="AV481" s="29">
        <f t="shared" si="37"/>
        <v>1</v>
      </c>
      <c r="AW481" s="29">
        <f t="shared" si="37"/>
        <v>1</v>
      </c>
      <c r="AX481" s="29">
        <f t="shared" si="37"/>
        <v>1</v>
      </c>
      <c r="AY481" s="29">
        <f t="shared" si="37"/>
        <v>1</v>
      </c>
      <c r="AZ481" s="29">
        <f t="shared" si="38"/>
        <v>1</v>
      </c>
      <c r="BA481" s="29">
        <f t="shared" si="38"/>
        <v>1</v>
      </c>
      <c r="BB481" s="29">
        <f t="shared" si="38"/>
        <v>1</v>
      </c>
      <c r="BC481" s="29">
        <f t="shared" si="38"/>
        <v>1</v>
      </c>
      <c r="BD481" s="29">
        <f t="shared" si="38"/>
        <v>1</v>
      </c>
      <c r="BE481" s="29">
        <f t="shared" si="38"/>
        <v>1</v>
      </c>
      <c r="BF481" s="29">
        <f t="shared" si="38"/>
        <v>1</v>
      </c>
      <c r="BG481" s="29">
        <f t="shared" si="38"/>
        <v>1</v>
      </c>
      <c r="BH481" s="29">
        <f t="shared" si="38"/>
        <v>1</v>
      </c>
      <c r="BI481" s="29">
        <f t="shared" si="38"/>
        <v>1</v>
      </c>
      <c r="BJ481" s="29">
        <f t="shared" si="38"/>
        <v>1</v>
      </c>
      <c r="BN481" s="29">
        <v>20</v>
      </c>
      <c r="BO481" s="29">
        <v>1</v>
      </c>
    </row>
    <row r="482" spans="1:67" x14ac:dyDescent="0.25">
      <c r="A482" s="82" t="str">
        <f>IF(Feiertage!D332&lt;&gt;"",Feiertage!B332,"")</f>
        <v/>
      </c>
      <c r="C482" s="79">
        <f t="shared" si="36"/>
        <v>43862</v>
      </c>
      <c r="D482" s="29">
        <f t="shared" si="29"/>
        <v>2020</v>
      </c>
      <c r="E482" s="29">
        <f t="shared" si="30"/>
        <v>2</v>
      </c>
      <c r="F482" s="29">
        <f t="shared" si="31"/>
        <v>5</v>
      </c>
      <c r="G482" s="29">
        <f t="shared" si="32"/>
        <v>1</v>
      </c>
      <c r="H482" s="166" t="str">
        <f t="shared" si="33"/>
        <v>Fr</v>
      </c>
      <c r="I482">
        <f>Dienstplan!B26</f>
        <v>21</v>
      </c>
      <c r="J482" s="29">
        <f t="array" ref="J482">INDEX(Dienstplan!$F$6:$AJ$55,BN482,BO482)</f>
        <v>0</v>
      </c>
      <c r="K482" s="29">
        <f t="array" ref="K482">IF(OR(J482=Schichten!$B$3,J482=Schichten!$B$4),INDEX($D$98:$D$147,MATCH(CODE(J482),$H$98:$H$147,0)),IF(ISERROR(INDEX($D$98:$D$147,MATCH(J482,$A$98:$A$147,0))),0,INDEX($D$98:$D$147,MATCH(J482,$A$98:$A$147,0))))</f>
        <v>0</v>
      </c>
      <c r="L482" s="29">
        <f>IF(G174="hh:mm",(Dienstplan!E26*1)/$E$288,Dienstplan!E26/$E$288)</f>
        <v>0</v>
      </c>
      <c r="M482" s="29">
        <f t="shared" si="34"/>
        <v>0</v>
      </c>
      <c r="N482" s="29">
        <f t="array" ref="N482">INDEX(Mitarbeiter!$F$2:$F$51,MATCH(Berechnung!I482,Mitarbeiter!$B$2:$B$51,0))</f>
        <v>0</v>
      </c>
      <c r="O482" s="29">
        <f t="shared" si="35"/>
        <v>0</v>
      </c>
      <c r="P482" s="29">
        <f t="shared" si="35"/>
        <v>0</v>
      </c>
      <c r="Q482" s="29">
        <f t="shared" si="35"/>
        <v>0</v>
      </c>
      <c r="R482" s="29">
        <f t="shared" si="35"/>
        <v>0</v>
      </c>
      <c r="S482" s="29">
        <f t="shared" si="35"/>
        <v>0</v>
      </c>
      <c r="T482" s="29">
        <f t="shared" si="35"/>
        <v>0</v>
      </c>
      <c r="U482" s="29">
        <f t="shared" si="35"/>
        <v>0</v>
      </c>
      <c r="V482" s="29">
        <f t="shared" si="35"/>
        <v>0</v>
      </c>
      <c r="W482" s="29">
        <f t="shared" si="35"/>
        <v>0</v>
      </c>
      <c r="X482" s="29">
        <f t="shared" si="35"/>
        <v>0</v>
      </c>
      <c r="Y482" s="29">
        <f t="shared" si="35"/>
        <v>1</v>
      </c>
      <c r="Z482" s="29">
        <f t="shared" si="35"/>
        <v>1</v>
      </c>
      <c r="AA482" s="29">
        <f t="shared" si="35"/>
        <v>1</v>
      </c>
      <c r="AB482" s="29">
        <f t="shared" si="35"/>
        <v>1</v>
      </c>
      <c r="AC482" s="29">
        <f t="shared" si="35"/>
        <v>1</v>
      </c>
      <c r="AD482" s="29">
        <f t="shared" si="35"/>
        <v>1</v>
      </c>
      <c r="AE482" s="29">
        <f t="shared" si="39"/>
        <v>1</v>
      </c>
      <c r="AF482" s="29">
        <f t="shared" si="39"/>
        <v>1</v>
      </c>
      <c r="AG482" s="29">
        <f t="shared" si="39"/>
        <v>1</v>
      </c>
      <c r="AH482" s="29">
        <f t="shared" si="39"/>
        <v>1</v>
      </c>
      <c r="AI482" s="29">
        <f t="shared" si="39"/>
        <v>1</v>
      </c>
      <c r="AJ482" s="29">
        <f t="shared" si="39"/>
        <v>1</v>
      </c>
      <c r="AK482" s="29">
        <f t="shared" si="39"/>
        <v>1</v>
      </c>
      <c r="AL482" s="29">
        <f t="shared" si="39"/>
        <v>1</v>
      </c>
      <c r="AM482" s="29">
        <f t="shared" si="39"/>
        <v>1</v>
      </c>
      <c r="AN482" s="29">
        <f t="shared" si="39"/>
        <v>1</v>
      </c>
      <c r="AO482" s="29">
        <f t="shared" si="39"/>
        <v>1</v>
      </c>
      <c r="AP482" s="29">
        <f t="shared" si="39"/>
        <v>1</v>
      </c>
      <c r="AQ482" s="29">
        <f t="shared" si="39"/>
        <v>1</v>
      </c>
      <c r="AR482" s="29">
        <f t="shared" si="39"/>
        <v>1</v>
      </c>
      <c r="AS482" s="29">
        <f t="shared" si="39"/>
        <v>1</v>
      </c>
      <c r="AT482" s="29">
        <f t="shared" si="39"/>
        <v>1</v>
      </c>
      <c r="AU482" s="29">
        <f t="shared" si="37"/>
        <v>1</v>
      </c>
      <c r="AV482" s="29">
        <f t="shared" si="37"/>
        <v>1</v>
      </c>
      <c r="AW482" s="29">
        <f t="shared" si="37"/>
        <v>1</v>
      </c>
      <c r="AX482" s="29">
        <f t="shared" si="37"/>
        <v>1</v>
      </c>
      <c r="AY482" s="29">
        <f t="shared" si="37"/>
        <v>1</v>
      </c>
      <c r="AZ482" s="29">
        <f t="shared" si="38"/>
        <v>1</v>
      </c>
      <c r="BA482" s="29">
        <f t="shared" si="38"/>
        <v>1</v>
      </c>
      <c r="BB482" s="29">
        <f t="shared" si="38"/>
        <v>1</v>
      </c>
      <c r="BC482" s="29">
        <f t="shared" si="38"/>
        <v>1</v>
      </c>
      <c r="BD482" s="29">
        <f t="shared" si="38"/>
        <v>1</v>
      </c>
      <c r="BE482" s="29">
        <f t="shared" si="38"/>
        <v>1</v>
      </c>
      <c r="BF482" s="29">
        <f t="shared" si="38"/>
        <v>1</v>
      </c>
      <c r="BG482" s="29">
        <f t="shared" si="38"/>
        <v>1</v>
      </c>
      <c r="BH482" s="29">
        <f t="shared" si="38"/>
        <v>1</v>
      </c>
      <c r="BI482" s="29">
        <f t="shared" si="38"/>
        <v>1</v>
      </c>
      <c r="BJ482" s="29">
        <f t="shared" si="38"/>
        <v>1</v>
      </c>
      <c r="BN482" s="29">
        <v>21</v>
      </c>
      <c r="BO482" s="29">
        <v>1</v>
      </c>
    </row>
    <row r="483" spans="1:67" x14ac:dyDescent="0.25">
      <c r="A483" s="82" t="str">
        <f>IF(Feiertage!D333&lt;&gt;"",Feiertage!B333,"")</f>
        <v/>
      </c>
      <c r="C483" s="79">
        <f t="shared" si="36"/>
        <v>43862</v>
      </c>
      <c r="D483" s="29">
        <f t="shared" si="29"/>
        <v>2020</v>
      </c>
      <c r="E483" s="29">
        <f t="shared" si="30"/>
        <v>2</v>
      </c>
      <c r="F483" s="29">
        <f t="shared" si="31"/>
        <v>5</v>
      </c>
      <c r="G483" s="29">
        <f t="shared" si="32"/>
        <v>1</v>
      </c>
      <c r="H483" s="166" t="str">
        <f t="shared" si="33"/>
        <v>Fr</v>
      </c>
      <c r="I483">
        <f>Dienstplan!B27</f>
        <v>22</v>
      </c>
      <c r="J483" s="29">
        <f t="array" ref="J483">INDEX(Dienstplan!$F$6:$AJ$55,BN483,BO483)</f>
        <v>0</v>
      </c>
      <c r="K483" s="29">
        <f t="array" ref="K483">IF(OR(J483=Schichten!$B$3,J483=Schichten!$B$4),INDEX($D$98:$D$147,MATCH(CODE(J483),$H$98:$H$147,0)),IF(ISERROR(INDEX($D$98:$D$147,MATCH(J483,$A$98:$A$147,0))),0,INDEX($D$98:$D$147,MATCH(J483,$A$98:$A$147,0))))</f>
        <v>0</v>
      </c>
      <c r="L483" s="29">
        <f>IF(G175="hh:mm",(Dienstplan!E27*1)/$E$288,Dienstplan!E27/$E$288)</f>
        <v>0</v>
      </c>
      <c r="M483" s="29">
        <f t="shared" si="34"/>
        <v>0</v>
      </c>
      <c r="N483" s="29">
        <f t="array" ref="N483">INDEX(Mitarbeiter!$F$2:$F$51,MATCH(Berechnung!I483,Mitarbeiter!$B$2:$B$51,0))</f>
        <v>0</v>
      </c>
      <c r="O483" s="29">
        <f t="shared" si="35"/>
        <v>0</v>
      </c>
      <c r="P483" s="29">
        <f t="shared" si="35"/>
        <v>0</v>
      </c>
      <c r="Q483" s="29">
        <f t="shared" si="35"/>
        <v>0</v>
      </c>
      <c r="R483" s="29">
        <f t="shared" si="35"/>
        <v>0</v>
      </c>
      <c r="S483" s="29">
        <f t="shared" si="35"/>
        <v>0</v>
      </c>
      <c r="T483" s="29">
        <f t="shared" si="35"/>
        <v>0</v>
      </c>
      <c r="U483" s="29">
        <f t="shared" si="35"/>
        <v>0</v>
      </c>
      <c r="V483" s="29">
        <f t="shared" si="35"/>
        <v>0</v>
      </c>
      <c r="W483" s="29">
        <f t="shared" si="35"/>
        <v>0</v>
      </c>
      <c r="X483" s="29">
        <f t="shared" si="35"/>
        <v>0</v>
      </c>
      <c r="Y483" s="29">
        <f t="shared" ref="Y483:AN498" si="40">IF($M$457,IF($J483=Y$461,1,0),0)</f>
        <v>1</v>
      </c>
      <c r="Z483" s="29">
        <f t="shared" si="40"/>
        <v>1</v>
      </c>
      <c r="AA483" s="29">
        <f t="shared" si="40"/>
        <v>1</v>
      </c>
      <c r="AB483" s="29">
        <f t="shared" si="40"/>
        <v>1</v>
      </c>
      <c r="AC483" s="29">
        <f t="shared" si="40"/>
        <v>1</v>
      </c>
      <c r="AD483" s="29">
        <f t="shared" si="40"/>
        <v>1</v>
      </c>
      <c r="AE483" s="29">
        <f t="shared" si="40"/>
        <v>1</v>
      </c>
      <c r="AF483" s="29">
        <f t="shared" si="40"/>
        <v>1</v>
      </c>
      <c r="AG483" s="29">
        <f t="shared" si="40"/>
        <v>1</v>
      </c>
      <c r="AH483" s="29">
        <f t="shared" si="40"/>
        <v>1</v>
      </c>
      <c r="AI483" s="29">
        <f t="shared" si="40"/>
        <v>1</v>
      </c>
      <c r="AJ483" s="29">
        <f t="shared" si="40"/>
        <v>1</v>
      </c>
      <c r="AK483" s="29">
        <f t="shared" si="40"/>
        <v>1</v>
      </c>
      <c r="AL483" s="29">
        <f t="shared" si="40"/>
        <v>1</v>
      </c>
      <c r="AM483" s="29">
        <f t="shared" si="40"/>
        <v>1</v>
      </c>
      <c r="AN483" s="29">
        <f t="shared" si="40"/>
        <v>1</v>
      </c>
      <c r="AO483" s="29">
        <f t="shared" si="39"/>
        <v>1</v>
      </c>
      <c r="AP483" s="29">
        <f t="shared" si="39"/>
        <v>1</v>
      </c>
      <c r="AQ483" s="29">
        <f t="shared" si="39"/>
        <v>1</v>
      </c>
      <c r="AR483" s="29">
        <f t="shared" si="39"/>
        <v>1</v>
      </c>
      <c r="AS483" s="29">
        <f t="shared" si="39"/>
        <v>1</v>
      </c>
      <c r="AT483" s="29">
        <f t="shared" si="39"/>
        <v>1</v>
      </c>
      <c r="AU483" s="29">
        <f t="shared" si="37"/>
        <v>1</v>
      </c>
      <c r="AV483" s="29">
        <f t="shared" si="37"/>
        <v>1</v>
      </c>
      <c r="AW483" s="29">
        <f t="shared" si="37"/>
        <v>1</v>
      </c>
      <c r="AX483" s="29">
        <f t="shared" si="37"/>
        <v>1</v>
      </c>
      <c r="AY483" s="29">
        <f t="shared" si="37"/>
        <v>1</v>
      </c>
      <c r="AZ483" s="29">
        <f t="shared" si="38"/>
        <v>1</v>
      </c>
      <c r="BA483" s="29">
        <f t="shared" si="38"/>
        <v>1</v>
      </c>
      <c r="BB483" s="29">
        <f t="shared" si="38"/>
        <v>1</v>
      </c>
      <c r="BC483" s="29">
        <f t="shared" si="38"/>
        <v>1</v>
      </c>
      <c r="BD483" s="29">
        <f t="shared" si="38"/>
        <v>1</v>
      </c>
      <c r="BE483" s="29">
        <f t="shared" si="38"/>
        <v>1</v>
      </c>
      <c r="BF483" s="29">
        <f t="shared" si="38"/>
        <v>1</v>
      </c>
      <c r="BG483" s="29">
        <f t="shared" si="38"/>
        <v>1</v>
      </c>
      <c r="BH483" s="29">
        <f t="shared" si="38"/>
        <v>1</v>
      </c>
      <c r="BI483" s="29">
        <f t="shared" si="38"/>
        <v>1</v>
      </c>
      <c r="BJ483" s="29">
        <f t="shared" si="38"/>
        <v>1</v>
      </c>
      <c r="BN483" s="29">
        <v>22</v>
      </c>
      <c r="BO483" s="29">
        <v>1</v>
      </c>
    </row>
    <row r="484" spans="1:67" x14ac:dyDescent="0.25">
      <c r="A484" s="82" t="str">
        <f>IF(Feiertage!D334&lt;&gt;"",Feiertage!B334,"")</f>
        <v/>
      </c>
      <c r="C484" s="79">
        <f t="shared" si="36"/>
        <v>43862</v>
      </c>
      <c r="D484" s="29">
        <f t="shared" si="29"/>
        <v>2020</v>
      </c>
      <c r="E484" s="29">
        <f t="shared" si="30"/>
        <v>2</v>
      </c>
      <c r="F484" s="29">
        <f t="shared" si="31"/>
        <v>5</v>
      </c>
      <c r="G484" s="29">
        <f t="shared" si="32"/>
        <v>1</v>
      </c>
      <c r="H484" s="166" t="str">
        <f t="shared" si="33"/>
        <v>Fr</v>
      </c>
      <c r="I484">
        <f>Dienstplan!B28</f>
        <v>23</v>
      </c>
      <c r="J484" s="29">
        <f t="array" ref="J484">INDEX(Dienstplan!$F$6:$AJ$55,BN484,BO484)</f>
        <v>0</v>
      </c>
      <c r="K484" s="29">
        <f t="array" ref="K484">IF(OR(J484=Schichten!$B$3,J484=Schichten!$B$4),INDEX($D$98:$D$147,MATCH(CODE(J484),$H$98:$H$147,0)),IF(ISERROR(INDEX($D$98:$D$147,MATCH(J484,$A$98:$A$147,0))),0,INDEX($D$98:$D$147,MATCH(J484,$A$98:$A$147,0))))</f>
        <v>0</v>
      </c>
      <c r="L484" s="29">
        <f>IF(G176="hh:mm",(Dienstplan!E28*1)/$E$288,Dienstplan!E28/$E$288)</f>
        <v>0</v>
      </c>
      <c r="M484" s="29">
        <f t="shared" si="34"/>
        <v>0</v>
      </c>
      <c r="N484" s="29">
        <f t="array" ref="N484">INDEX(Mitarbeiter!$F$2:$F$51,MATCH(Berechnung!I484,Mitarbeiter!$B$2:$B$51,0))</f>
        <v>0</v>
      </c>
      <c r="O484" s="29">
        <f t="shared" ref="O484:AD499" si="41">IF($M$457,IF($J484=O$461,1,0),0)</f>
        <v>0</v>
      </c>
      <c r="P484" s="29">
        <f t="shared" si="41"/>
        <v>0</v>
      </c>
      <c r="Q484" s="29">
        <f t="shared" si="41"/>
        <v>0</v>
      </c>
      <c r="R484" s="29">
        <f t="shared" si="41"/>
        <v>0</v>
      </c>
      <c r="S484" s="29">
        <f t="shared" si="41"/>
        <v>0</v>
      </c>
      <c r="T484" s="29">
        <f t="shared" si="41"/>
        <v>0</v>
      </c>
      <c r="U484" s="29">
        <f t="shared" si="41"/>
        <v>0</v>
      </c>
      <c r="V484" s="29">
        <f t="shared" si="41"/>
        <v>0</v>
      </c>
      <c r="W484" s="29">
        <f t="shared" si="41"/>
        <v>0</v>
      </c>
      <c r="X484" s="29">
        <f t="shared" si="41"/>
        <v>0</v>
      </c>
      <c r="Y484" s="29">
        <f t="shared" si="41"/>
        <v>1</v>
      </c>
      <c r="Z484" s="29">
        <f t="shared" si="41"/>
        <v>1</v>
      </c>
      <c r="AA484" s="29">
        <f t="shared" si="41"/>
        <v>1</v>
      </c>
      <c r="AB484" s="29">
        <f t="shared" si="41"/>
        <v>1</v>
      </c>
      <c r="AC484" s="29">
        <f t="shared" si="41"/>
        <v>1</v>
      </c>
      <c r="AD484" s="29">
        <f t="shared" si="41"/>
        <v>1</v>
      </c>
      <c r="AE484" s="29">
        <f t="shared" si="40"/>
        <v>1</v>
      </c>
      <c r="AF484" s="29">
        <f t="shared" si="40"/>
        <v>1</v>
      </c>
      <c r="AG484" s="29">
        <f t="shared" si="40"/>
        <v>1</v>
      </c>
      <c r="AH484" s="29">
        <f t="shared" si="40"/>
        <v>1</v>
      </c>
      <c r="AI484" s="29">
        <f t="shared" si="40"/>
        <v>1</v>
      </c>
      <c r="AJ484" s="29">
        <f t="shared" si="40"/>
        <v>1</v>
      </c>
      <c r="AK484" s="29">
        <f t="shared" si="40"/>
        <v>1</v>
      </c>
      <c r="AL484" s="29">
        <f t="shared" si="40"/>
        <v>1</v>
      </c>
      <c r="AM484" s="29">
        <f t="shared" si="40"/>
        <v>1</v>
      </c>
      <c r="AN484" s="29">
        <f t="shared" si="40"/>
        <v>1</v>
      </c>
      <c r="AO484" s="29">
        <f t="shared" si="39"/>
        <v>1</v>
      </c>
      <c r="AP484" s="29">
        <f t="shared" si="39"/>
        <v>1</v>
      </c>
      <c r="AQ484" s="29">
        <f t="shared" si="39"/>
        <v>1</v>
      </c>
      <c r="AR484" s="29">
        <f t="shared" si="39"/>
        <v>1</v>
      </c>
      <c r="AS484" s="29">
        <f t="shared" si="39"/>
        <v>1</v>
      </c>
      <c r="AT484" s="29">
        <f t="shared" si="39"/>
        <v>1</v>
      </c>
      <c r="AU484" s="29">
        <f t="shared" si="37"/>
        <v>1</v>
      </c>
      <c r="AV484" s="29">
        <f t="shared" si="37"/>
        <v>1</v>
      </c>
      <c r="AW484" s="29">
        <f t="shared" si="37"/>
        <v>1</v>
      </c>
      <c r="AX484" s="29">
        <f t="shared" si="37"/>
        <v>1</v>
      </c>
      <c r="AY484" s="29">
        <f t="shared" si="37"/>
        <v>1</v>
      </c>
      <c r="AZ484" s="29">
        <f t="shared" si="38"/>
        <v>1</v>
      </c>
      <c r="BA484" s="29">
        <f t="shared" si="38"/>
        <v>1</v>
      </c>
      <c r="BB484" s="29">
        <f t="shared" si="38"/>
        <v>1</v>
      </c>
      <c r="BC484" s="29">
        <f t="shared" si="38"/>
        <v>1</v>
      </c>
      <c r="BD484" s="29">
        <f t="shared" si="38"/>
        <v>1</v>
      </c>
      <c r="BE484" s="29">
        <f t="shared" si="38"/>
        <v>1</v>
      </c>
      <c r="BF484" s="29">
        <f t="shared" si="38"/>
        <v>1</v>
      </c>
      <c r="BG484" s="29">
        <f t="shared" si="38"/>
        <v>1</v>
      </c>
      <c r="BH484" s="29">
        <f t="shared" si="38"/>
        <v>1</v>
      </c>
      <c r="BI484" s="29">
        <f t="shared" si="38"/>
        <v>1</v>
      </c>
      <c r="BJ484" s="29">
        <f t="shared" si="38"/>
        <v>1</v>
      </c>
      <c r="BN484" s="29">
        <v>23</v>
      </c>
      <c r="BO484" s="29">
        <v>1</v>
      </c>
    </row>
    <row r="485" spans="1:67" x14ac:dyDescent="0.25">
      <c r="A485" s="82" t="str">
        <f>IF(Feiertage!D335&lt;&gt;"",Feiertage!B335,"")</f>
        <v/>
      </c>
      <c r="C485" s="79">
        <f t="shared" si="36"/>
        <v>43862</v>
      </c>
      <c r="D485" s="29">
        <f t="shared" si="29"/>
        <v>2020</v>
      </c>
      <c r="E485" s="29">
        <f t="shared" si="30"/>
        <v>2</v>
      </c>
      <c r="F485" s="29">
        <f t="shared" si="31"/>
        <v>5</v>
      </c>
      <c r="G485" s="29">
        <f t="shared" si="32"/>
        <v>1</v>
      </c>
      <c r="H485" s="166" t="str">
        <f t="shared" si="33"/>
        <v>Fr</v>
      </c>
      <c r="I485">
        <f>Dienstplan!B29</f>
        <v>24</v>
      </c>
      <c r="J485" s="29">
        <f t="array" ref="J485">INDEX(Dienstplan!$F$6:$AJ$55,BN485,BO485)</f>
        <v>0</v>
      </c>
      <c r="K485" s="29">
        <f t="array" ref="K485">IF(OR(J485=Schichten!$B$3,J485=Schichten!$B$4),INDEX($D$98:$D$147,MATCH(CODE(J485),$H$98:$H$147,0)),IF(ISERROR(INDEX($D$98:$D$147,MATCH(J485,$A$98:$A$147,0))),0,INDEX($D$98:$D$147,MATCH(J485,$A$98:$A$147,0))))</f>
        <v>0</v>
      </c>
      <c r="L485" s="29">
        <f>IF(G177="hh:mm",(Dienstplan!E29*1)/$E$288,Dienstplan!E29/$E$288)</f>
        <v>0</v>
      </c>
      <c r="M485" s="29">
        <f t="shared" si="34"/>
        <v>0</v>
      </c>
      <c r="N485" s="29">
        <f t="array" ref="N485">INDEX(Mitarbeiter!$F$2:$F$51,MATCH(Berechnung!I485,Mitarbeiter!$B$2:$B$51,0))</f>
        <v>0</v>
      </c>
      <c r="O485" s="29">
        <f t="shared" si="41"/>
        <v>0</v>
      </c>
      <c r="P485" s="29">
        <f t="shared" si="41"/>
        <v>0</v>
      </c>
      <c r="Q485" s="29">
        <f t="shared" si="41"/>
        <v>0</v>
      </c>
      <c r="R485" s="29">
        <f t="shared" si="41"/>
        <v>0</v>
      </c>
      <c r="S485" s="29">
        <f t="shared" si="41"/>
        <v>0</v>
      </c>
      <c r="T485" s="29">
        <f t="shared" si="41"/>
        <v>0</v>
      </c>
      <c r="U485" s="29">
        <f t="shared" si="41"/>
        <v>0</v>
      </c>
      <c r="V485" s="29">
        <f t="shared" si="41"/>
        <v>0</v>
      </c>
      <c r="W485" s="29">
        <f t="shared" si="41"/>
        <v>0</v>
      </c>
      <c r="X485" s="29">
        <f t="shared" si="41"/>
        <v>0</v>
      </c>
      <c r="Y485" s="29">
        <f t="shared" si="41"/>
        <v>1</v>
      </c>
      <c r="Z485" s="29">
        <f t="shared" si="41"/>
        <v>1</v>
      </c>
      <c r="AA485" s="29">
        <f t="shared" si="41"/>
        <v>1</v>
      </c>
      <c r="AB485" s="29">
        <f t="shared" si="41"/>
        <v>1</v>
      </c>
      <c r="AC485" s="29">
        <f t="shared" si="41"/>
        <v>1</v>
      </c>
      <c r="AD485" s="29">
        <f t="shared" si="41"/>
        <v>1</v>
      </c>
      <c r="AE485" s="29">
        <f t="shared" si="40"/>
        <v>1</v>
      </c>
      <c r="AF485" s="29">
        <f t="shared" si="40"/>
        <v>1</v>
      </c>
      <c r="AG485" s="29">
        <f t="shared" si="40"/>
        <v>1</v>
      </c>
      <c r="AH485" s="29">
        <f t="shared" si="40"/>
        <v>1</v>
      </c>
      <c r="AI485" s="29">
        <f t="shared" si="40"/>
        <v>1</v>
      </c>
      <c r="AJ485" s="29">
        <f t="shared" si="40"/>
        <v>1</v>
      </c>
      <c r="AK485" s="29">
        <f t="shared" si="40"/>
        <v>1</v>
      </c>
      <c r="AL485" s="29">
        <f t="shared" si="40"/>
        <v>1</v>
      </c>
      <c r="AM485" s="29">
        <f t="shared" si="40"/>
        <v>1</v>
      </c>
      <c r="AN485" s="29">
        <f t="shared" si="40"/>
        <v>1</v>
      </c>
      <c r="AO485" s="29">
        <f t="shared" si="39"/>
        <v>1</v>
      </c>
      <c r="AP485" s="29">
        <f t="shared" si="39"/>
        <v>1</v>
      </c>
      <c r="AQ485" s="29">
        <f t="shared" si="39"/>
        <v>1</v>
      </c>
      <c r="AR485" s="29">
        <f t="shared" ref="AR485:BG502" si="42">IF($M$457,IF($J485=AR$461,1,0),0)</f>
        <v>1</v>
      </c>
      <c r="AS485" s="29">
        <f t="shared" si="42"/>
        <v>1</v>
      </c>
      <c r="AT485" s="29">
        <f t="shared" si="42"/>
        <v>1</v>
      </c>
      <c r="AU485" s="29">
        <f t="shared" si="42"/>
        <v>1</v>
      </c>
      <c r="AV485" s="29">
        <f t="shared" si="42"/>
        <v>1</v>
      </c>
      <c r="AW485" s="29">
        <f t="shared" si="42"/>
        <v>1</v>
      </c>
      <c r="AX485" s="29">
        <f t="shared" si="42"/>
        <v>1</v>
      </c>
      <c r="AY485" s="29">
        <f t="shared" si="42"/>
        <v>1</v>
      </c>
      <c r="AZ485" s="29">
        <f t="shared" si="42"/>
        <v>1</v>
      </c>
      <c r="BA485" s="29">
        <f t="shared" si="42"/>
        <v>1</v>
      </c>
      <c r="BB485" s="29">
        <f t="shared" si="42"/>
        <v>1</v>
      </c>
      <c r="BC485" s="29">
        <f t="shared" si="42"/>
        <v>1</v>
      </c>
      <c r="BD485" s="29">
        <f t="shared" si="42"/>
        <v>1</v>
      </c>
      <c r="BE485" s="29">
        <f t="shared" si="42"/>
        <v>1</v>
      </c>
      <c r="BF485" s="29">
        <f t="shared" si="42"/>
        <v>1</v>
      </c>
      <c r="BG485" s="29">
        <f t="shared" si="42"/>
        <v>1</v>
      </c>
      <c r="BH485" s="29">
        <f t="shared" si="38"/>
        <v>1</v>
      </c>
      <c r="BI485" s="29">
        <f t="shared" si="38"/>
        <v>1</v>
      </c>
      <c r="BJ485" s="29">
        <f t="shared" si="38"/>
        <v>1</v>
      </c>
      <c r="BN485" s="29">
        <v>24</v>
      </c>
      <c r="BO485" s="29">
        <v>1</v>
      </c>
    </row>
    <row r="486" spans="1:67" x14ac:dyDescent="0.25">
      <c r="A486" s="82" t="str">
        <f>IF(Feiertage!D336&lt;&gt;"",Feiertage!B336,"")</f>
        <v/>
      </c>
      <c r="C486" s="79">
        <f t="shared" si="36"/>
        <v>43862</v>
      </c>
      <c r="D486" s="29">
        <f t="shared" si="29"/>
        <v>2020</v>
      </c>
      <c r="E486" s="29">
        <f t="shared" si="30"/>
        <v>2</v>
      </c>
      <c r="F486" s="29">
        <f t="shared" si="31"/>
        <v>5</v>
      </c>
      <c r="G486" s="29">
        <f t="shared" si="32"/>
        <v>1</v>
      </c>
      <c r="H486" s="166" t="str">
        <f t="shared" si="33"/>
        <v>Fr</v>
      </c>
      <c r="I486">
        <f>Dienstplan!B30</f>
        <v>25</v>
      </c>
      <c r="J486" s="29">
        <f t="array" ref="J486">INDEX(Dienstplan!$F$6:$AJ$55,BN486,BO486)</f>
        <v>0</v>
      </c>
      <c r="K486" s="29">
        <f t="array" ref="K486">IF(OR(J486=Schichten!$B$3,J486=Schichten!$B$4),INDEX($D$98:$D$147,MATCH(CODE(J486),$H$98:$H$147,0)),IF(ISERROR(INDEX($D$98:$D$147,MATCH(J486,$A$98:$A$147,0))),0,INDEX($D$98:$D$147,MATCH(J486,$A$98:$A$147,0))))</f>
        <v>0</v>
      </c>
      <c r="L486" s="29">
        <f>IF(G178="hh:mm",(Dienstplan!E30*1)/$E$288,Dienstplan!E30/$E$288)</f>
        <v>0</v>
      </c>
      <c r="M486" s="29">
        <f t="shared" si="34"/>
        <v>0</v>
      </c>
      <c r="N486" s="29">
        <f t="array" ref="N486">INDEX(Mitarbeiter!$F$2:$F$51,MATCH(Berechnung!I486,Mitarbeiter!$B$2:$B$51,0))</f>
        <v>0</v>
      </c>
      <c r="O486" s="29">
        <f t="shared" si="41"/>
        <v>0</v>
      </c>
      <c r="P486" s="29">
        <f t="shared" si="41"/>
        <v>0</v>
      </c>
      <c r="Q486" s="29">
        <f t="shared" si="41"/>
        <v>0</v>
      </c>
      <c r="R486" s="29">
        <f t="shared" si="41"/>
        <v>0</v>
      </c>
      <c r="S486" s="29">
        <f t="shared" si="41"/>
        <v>0</v>
      </c>
      <c r="T486" s="29">
        <f t="shared" si="41"/>
        <v>0</v>
      </c>
      <c r="U486" s="29">
        <f t="shared" si="41"/>
        <v>0</v>
      </c>
      <c r="V486" s="29">
        <f t="shared" si="41"/>
        <v>0</v>
      </c>
      <c r="W486" s="29">
        <f t="shared" si="41"/>
        <v>0</v>
      </c>
      <c r="X486" s="29">
        <f t="shared" si="41"/>
        <v>0</v>
      </c>
      <c r="Y486" s="29">
        <f t="shared" si="41"/>
        <v>1</v>
      </c>
      <c r="Z486" s="29">
        <f t="shared" si="41"/>
        <v>1</v>
      </c>
      <c r="AA486" s="29">
        <f t="shared" si="41"/>
        <v>1</v>
      </c>
      <c r="AB486" s="29">
        <f t="shared" si="41"/>
        <v>1</v>
      </c>
      <c r="AC486" s="29">
        <f t="shared" si="41"/>
        <v>1</v>
      </c>
      <c r="AD486" s="29">
        <f t="shared" si="41"/>
        <v>1</v>
      </c>
      <c r="AE486" s="29">
        <f t="shared" si="40"/>
        <v>1</v>
      </c>
      <c r="AF486" s="29">
        <f t="shared" si="40"/>
        <v>1</v>
      </c>
      <c r="AG486" s="29">
        <f t="shared" si="40"/>
        <v>1</v>
      </c>
      <c r="AH486" s="29">
        <f t="shared" si="40"/>
        <v>1</v>
      </c>
      <c r="AI486" s="29">
        <f t="shared" si="40"/>
        <v>1</v>
      </c>
      <c r="AJ486" s="29">
        <f t="shared" si="40"/>
        <v>1</v>
      </c>
      <c r="AK486" s="29">
        <f t="shared" si="40"/>
        <v>1</v>
      </c>
      <c r="AL486" s="29">
        <f t="shared" si="40"/>
        <v>1</v>
      </c>
      <c r="AM486" s="29">
        <f t="shared" si="40"/>
        <v>1</v>
      </c>
      <c r="AN486" s="29">
        <f t="shared" si="40"/>
        <v>1</v>
      </c>
      <c r="AO486" s="29">
        <f t="shared" ref="AO486:BD503" si="43">IF($M$457,IF($J486=AO$461,1,0),0)</f>
        <v>1</v>
      </c>
      <c r="AP486" s="29">
        <f t="shared" si="43"/>
        <v>1</v>
      </c>
      <c r="AQ486" s="29">
        <f t="shared" si="43"/>
        <v>1</v>
      </c>
      <c r="AR486" s="29">
        <f t="shared" si="43"/>
        <v>1</v>
      </c>
      <c r="AS486" s="29">
        <f t="shared" si="43"/>
        <v>1</v>
      </c>
      <c r="AT486" s="29">
        <f t="shared" si="43"/>
        <v>1</v>
      </c>
      <c r="AU486" s="29">
        <f t="shared" si="43"/>
        <v>1</v>
      </c>
      <c r="AV486" s="29">
        <f t="shared" si="43"/>
        <v>1</v>
      </c>
      <c r="AW486" s="29">
        <f t="shared" si="43"/>
        <v>1</v>
      </c>
      <c r="AX486" s="29">
        <f t="shared" si="43"/>
        <v>1</v>
      </c>
      <c r="AY486" s="29">
        <f t="shared" si="43"/>
        <v>1</v>
      </c>
      <c r="AZ486" s="29">
        <f t="shared" si="43"/>
        <v>1</v>
      </c>
      <c r="BA486" s="29">
        <f t="shared" si="43"/>
        <v>1</v>
      </c>
      <c r="BB486" s="29">
        <f t="shared" si="43"/>
        <v>1</v>
      </c>
      <c r="BC486" s="29">
        <f t="shared" si="43"/>
        <v>1</v>
      </c>
      <c r="BD486" s="29">
        <f t="shared" si="43"/>
        <v>1</v>
      </c>
      <c r="BE486" s="29">
        <f t="shared" si="42"/>
        <v>1</v>
      </c>
      <c r="BF486" s="29">
        <f t="shared" si="42"/>
        <v>1</v>
      </c>
      <c r="BG486" s="29">
        <f t="shared" si="42"/>
        <v>1</v>
      </c>
      <c r="BH486" s="29">
        <f t="shared" si="38"/>
        <v>1</v>
      </c>
      <c r="BI486" s="29">
        <f t="shared" si="38"/>
        <v>1</v>
      </c>
      <c r="BJ486" s="29">
        <f t="shared" si="38"/>
        <v>1</v>
      </c>
      <c r="BN486" s="29">
        <v>25</v>
      </c>
      <c r="BO486" s="29">
        <v>1</v>
      </c>
    </row>
    <row r="487" spans="1:67" x14ac:dyDescent="0.25">
      <c r="A487" s="82" t="str">
        <f>IF(Feiertage!D337&lt;&gt;"",Feiertage!B337,"")</f>
        <v/>
      </c>
      <c r="C487" s="79">
        <f t="shared" si="36"/>
        <v>43862</v>
      </c>
      <c r="D487" s="29">
        <f t="shared" si="29"/>
        <v>2020</v>
      </c>
      <c r="E487" s="29">
        <f t="shared" si="30"/>
        <v>2</v>
      </c>
      <c r="F487" s="29">
        <f t="shared" si="31"/>
        <v>5</v>
      </c>
      <c r="G487" s="29">
        <f t="shared" si="32"/>
        <v>1</v>
      </c>
      <c r="H487" s="166" t="str">
        <f t="shared" si="33"/>
        <v>Fr</v>
      </c>
      <c r="I487">
        <f>Dienstplan!B31</f>
        <v>26</v>
      </c>
      <c r="J487" s="29">
        <f t="array" ref="J487">INDEX(Dienstplan!$F$6:$AJ$55,BN487,BO487)</f>
        <v>0</v>
      </c>
      <c r="K487" s="29">
        <f t="array" ref="K487">IF(OR(J487=Schichten!$B$3,J487=Schichten!$B$4),INDEX($D$98:$D$147,MATCH(CODE(J487),$H$98:$H$147,0)),IF(ISERROR(INDEX($D$98:$D$147,MATCH(J487,$A$98:$A$147,0))),0,INDEX($D$98:$D$147,MATCH(J487,$A$98:$A$147,0))))</f>
        <v>0</v>
      </c>
      <c r="L487" s="29">
        <f>IF(G179="hh:mm",(Dienstplan!E31*1)/$E$288,Dienstplan!E31/$E$288)</f>
        <v>0</v>
      </c>
      <c r="M487" s="29">
        <f t="shared" si="34"/>
        <v>0</v>
      </c>
      <c r="N487" s="29">
        <f t="array" ref="N487">INDEX(Mitarbeiter!$F$2:$F$51,MATCH(Berechnung!I487,Mitarbeiter!$B$2:$B$51,0))</f>
        <v>0</v>
      </c>
      <c r="O487" s="29">
        <f t="shared" si="41"/>
        <v>0</v>
      </c>
      <c r="P487" s="29">
        <f t="shared" si="41"/>
        <v>0</v>
      </c>
      <c r="Q487" s="29">
        <f t="shared" si="41"/>
        <v>0</v>
      </c>
      <c r="R487" s="29">
        <f t="shared" si="41"/>
        <v>0</v>
      </c>
      <c r="S487" s="29">
        <f t="shared" si="41"/>
        <v>0</v>
      </c>
      <c r="T487" s="29">
        <f t="shared" si="41"/>
        <v>0</v>
      </c>
      <c r="U487" s="29">
        <f t="shared" si="41"/>
        <v>0</v>
      </c>
      <c r="V487" s="29">
        <f t="shared" si="41"/>
        <v>0</v>
      </c>
      <c r="W487" s="29">
        <f t="shared" si="41"/>
        <v>0</v>
      </c>
      <c r="X487" s="29">
        <f t="shared" si="41"/>
        <v>0</v>
      </c>
      <c r="Y487" s="29">
        <f t="shared" si="41"/>
        <v>1</v>
      </c>
      <c r="Z487" s="29">
        <f t="shared" si="41"/>
        <v>1</v>
      </c>
      <c r="AA487" s="29">
        <f t="shared" si="41"/>
        <v>1</v>
      </c>
      <c r="AB487" s="29">
        <f t="shared" si="41"/>
        <v>1</v>
      </c>
      <c r="AC487" s="29">
        <f t="shared" si="41"/>
        <v>1</v>
      </c>
      <c r="AD487" s="29">
        <f t="shared" si="41"/>
        <v>1</v>
      </c>
      <c r="AE487" s="29">
        <f t="shared" si="40"/>
        <v>1</v>
      </c>
      <c r="AF487" s="29">
        <f t="shared" si="40"/>
        <v>1</v>
      </c>
      <c r="AG487" s="29">
        <f t="shared" si="40"/>
        <v>1</v>
      </c>
      <c r="AH487" s="29">
        <f t="shared" si="40"/>
        <v>1</v>
      </c>
      <c r="AI487" s="29">
        <f t="shared" si="40"/>
        <v>1</v>
      </c>
      <c r="AJ487" s="29">
        <f t="shared" si="40"/>
        <v>1</v>
      </c>
      <c r="AK487" s="29">
        <f t="shared" si="40"/>
        <v>1</v>
      </c>
      <c r="AL487" s="29">
        <f t="shared" si="40"/>
        <v>1</v>
      </c>
      <c r="AM487" s="29">
        <f t="shared" si="40"/>
        <v>1</v>
      </c>
      <c r="AN487" s="29">
        <f t="shared" si="40"/>
        <v>1</v>
      </c>
      <c r="AO487" s="29">
        <f t="shared" si="43"/>
        <v>1</v>
      </c>
      <c r="AP487" s="29">
        <f t="shared" si="43"/>
        <v>1</v>
      </c>
      <c r="AQ487" s="29">
        <f t="shared" si="43"/>
        <v>1</v>
      </c>
      <c r="AR487" s="29">
        <f t="shared" si="43"/>
        <v>1</v>
      </c>
      <c r="AS487" s="29">
        <f t="shared" si="43"/>
        <v>1</v>
      </c>
      <c r="AT487" s="29">
        <f t="shared" si="43"/>
        <v>1</v>
      </c>
      <c r="AU487" s="29">
        <f t="shared" si="43"/>
        <v>1</v>
      </c>
      <c r="AV487" s="29">
        <f t="shared" si="43"/>
        <v>1</v>
      </c>
      <c r="AW487" s="29">
        <f t="shared" si="43"/>
        <v>1</v>
      </c>
      <c r="AX487" s="29">
        <f t="shared" si="43"/>
        <v>1</v>
      </c>
      <c r="AY487" s="29">
        <f t="shared" si="43"/>
        <v>1</v>
      </c>
      <c r="AZ487" s="29">
        <f t="shared" si="43"/>
        <v>1</v>
      </c>
      <c r="BA487" s="29">
        <f t="shared" si="43"/>
        <v>1</v>
      </c>
      <c r="BB487" s="29">
        <f t="shared" si="43"/>
        <v>1</v>
      </c>
      <c r="BC487" s="29">
        <f t="shared" si="43"/>
        <v>1</v>
      </c>
      <c r="BD487" s="29">
        <f t="shared" si="43"/>
        <v>1</v>
      </c>
      <c r="BE487" s="29">
        <f t="shared" si="42"/>
        <v>1</v>
      </c>
      <c r="BF487" s="29">
        <f t="shared" si="42"/>
        <v>1</v>
      </c>
      <c r="BG487" s="29">
        <f t="shared" si="42"/>
        <v>1</v>
      </c>
      <c r="BH487" s="29">
        <f t="shared" si="38"/>
        <v>1</v>
      </c>
      <c r="BI487" s="29">
        <f t="shared" si="38"/>
        <v>1</v>
      </c>
      <c r="BJ487" s="29">
        <f t="shared" si="38"/>
        <v>1</v>
      </c>
      <c r="BN487" s="29">
        <v>26</v>
      </c>
      <c r="BO487" s="29">
        <v>1</v>
      </c>
    </row>
    <row r="488" spans="1:67" x14ac:dyDescent="0.25">
      <c r="A488" s="82" t="str">
        <f>IF(Feiertage!D338&lt;&gt;"",Feiertage!B338,"")</f>
        <v/>
      </c>
      <c r="C488" s="79">
        <f t="shared" si="36"/>
        <v>43862</v>
      </c>
      <c r="D488" s="29">
        <f t="shared" si="29"/>
        <v>2020</v>
      </c>
      <c r="E488" s="29">
        <f t="shared" si="30"/>
        <v>2</v>
      </c>
      <c r="F488" s="29">
        <f t="shared" si="31"/>
        <v>5</v>
      </c>
      <c r="G488" s="29">
        <f t="shared" si="32"/>
        <v>1</v>
      </c>
      <c r="H488" s="166" t="str">
        <f t="shared" si="33"/>
        <v>Fr</v>
      </c>
      <c r="I488">
        <f>Dienstplan!B32</f>
        <v>27</v>
      </c>
      <c r="J488" s="29">
        <f t="array" ref="J488">INDEX(Dienstplan!$F$6:$AJ$55,BN488,BO488)</f>
        <v>0</v>
      </c>
      <c r="K488" s="29">
        <f t="array" ref="K488">IF(OR(J488=Schichten!$B$3,J488=Schichten!$B$4),INDEX($D$98:$D$147,MATCH(CODE(J488),$H$98:$H$147,0)),IF(ISERROR(INDEX($D$98:$D$147,MATCH(J488,$A$98:$A$147,0))),0,INDEX($D$98:$D$147,MATCH(J488,$A$98:$A$147,0))))</f>
        <v>0</v>
      </c>
      <c r="L488" s="29">
        <f>IF(G180="hh:mm",(Dienstplan!E32*1)/$E$288,Dienstplan!E32/$E$288)</f>
        <v>0</v>
      </c>
      <c r="M488" s="29">
        <f t="shared" si="34"/>
        <v>0</v>
      </c>
      <c r="N488" s="29">
        <f t="array" ref="N488">INDEX(Mitarbeiter!$F$2:$F$51,MATCH(Berechnung!I488,Mitarbeiter!$B$2:$B$51,0))</f>
        <v>0</v>
      </c>
      <c r="O488" s="29">
        <f t="shared" si="41"/>
        <v>0</v>
      </c>
      <c r="P488" s="29">
        <f t="shared" si="41"/>
        <v>0</v>
      </c>
      <c r="Q488" s="29">
        <f t="shared" si="41"/>
        <v>0</v>
      </c>
      <c r="R488" s="29">
        <f t="shared" si="41"/>
        <v>0</v>
      </c>
      <c r="S488" s="29">
        <f t="shared" si="41"/>
        <v>0</v>
      </c>
      <c r="T488" s="29">
        <f t="shared" si="41"/>
        <v>0</v>
      </c>
      <c r="U488" s="29">
        <f t="shared" si="41"/>
        <v>0</v>
      </c>
      <c r="V488" s="29">
        <f t="shared" si="41"/>
        <v>0</v>
      </c>
      <c r="W488" s="29">
        <f t="shared" si="41"/>
        <v>0</v>
      </c>
      <c r="X488" s="29">
        <f t="shared" si="41"/>
        <v>0</v>
      </c>
      <c r="Y488" s="29">
        <f t="shared" si="41"/>
        <v>1</v>
      </c>
      <c r="Z488" s="29">
        <f t="shared" si="41"/>
        <v>1</v>
      </c>
      <c r="AA488" s="29">
        <f t="shared" si="41"/>
        <v>1</v>
      </c>
      <c r="AB488" s="29">
        <f t="shared" si="41"/>
        <v>1</v>
      </c>
      <c r="AC488" s="29">
        <f t="shared" si="41"/>
        <v>1</v>
      </c>
      <c r="AD488" s="29">
        <f t="shared" si="41"/>
        <v>1</v>
      </c>
      <c r="AE488" s="29">
        <f t="shared" si="40"/>
        <v>1</v>
      </c>
      <c r="AF488" s="29">
        <f t="shared" si="40"/>
        <v>1</v>
      </c>
      <c r="AG488" s="29">
        <f t="shared" si="40"/>
        <v>1</v>
      </c>
      <c r="AH488" s="29">
        <f t="shared" si="40"/>
        <v>1</v>
      </c>
      <c r="AI488" s="29">
        <f t="shared" si="40"/>
        <v>1</v>
      </c>
      <c r="AJ488" s="29">
        <f t="shared" si="40"/>
        <v>1</v>
      </c>
      <c r="AK488" s="29">
        <f t="shared" si="40"/>
        <v>1</v>
      </c>
      <c r="AL488" s="29">
        <f t="shared" si="40"/>
        <v>1</v>
      </c>
      <c r="AM488" s="29">
        <f t="shared" si="40"/>
        <v>1</v>
      </c>
      <c r="AN488" s="29">
        <f t="shared" si="40"/>
        <v>1</v>
      </c>
      <c r="AO488" s="29">
        <f t="shared" si="43"/>
        <v>1</v>
      </c>
      <c r="AP488" s="29">
        <f t="shared" si="43"/>
        <v>1</v>
      </c>
      <c r="AQ488" s="29">
        <f t="shared" si="43"/>
        <v>1</v>
      </c>
      <c r="AR488" s="29">
        <f t="shared" si="43"/>
        <v>1</v>
      </c>
      <c r="AS488" s="29">
        <f t="shared" si="43"/>
        <v>1</v>
      </c>
      <c r="AT488" s="29">
        <f t="shared" si="43"/>
        <v>1</v>
      </c>
      <c r="AU488" s="29">
        <f t="shared" si="43"/>
        <v>1</v>
      </c>
      <c r="AV488" s="29">
        <f t="shared" si="43"/>
        <v>1</v>
      </c>
      <c r="AW488" s="29">
        <f t="shared" si="43"/>
        <v>1</v>
      </c>
      <c r="AX488" s="29">
        <f t="shared" si="43"/>
        <v>1</v>
      </c>
      <c r="AY488" s="29">
        <f t="shared" si="43"/>
        <v>1</v>
      </c>
      <c r="AZ488" s="29">
        <f t="shared" si="43"/>
        <v>1</v>
      </c>
      <c r="BA488" s="29">
        <f t="shared" si="43"/>
        <v>1</v>
      </c>
      <c r="BB488" s="29">
        <f t="shared" si="43"/>
        <v>1</v>
      </c>
      <c r="BC488" s="29">
        <f t="shared" si="43"/>
        <v>1</v>
      </c>
      <c r="BD488" s="29">
        <f t="shared" si="43"/>
        <v>1</v>
      </c>
      <c r="BE488" s="29">
        <f t="shared" si="42"/>
        <v>1</v>
      </c>
      <c r="BF488" s="29">
        <f t="shared" si="42"/>
        <v>1</v>
      </c>
      <c r="BG488" s="29">
        <f t="shared" si="42"/>
        <v>1</v>
      </c>
      <c r="BH488" s="29">
        <f t="shared" si="38"/>
        <v>1</v>
      </c>
      <c r="BI488" s="29">
        <f t="shared" si="38"/>
        <v>1</v>
      </c>
      <c r="BJ488" s="29">
        <f t="shared" si="38"/>
        <v>1</v>
      </c>
      <c r="BN488" s="29">
        <v>27</v>
      </c>
      <c r="BO488" s="29">
        <v>1</v>
      </c>
    </row>
    <row r="489" spans="1:67" x14ac:dyDescent="0.25">
      <c r="A489" s="82" t="str">
        <f>IF(Feiertage!D339&lt;&gt;"",Feiertage!B339,"")</f>
        <v/>
      </c>
      <c r="C489" s="79">
        <f t="shared" si="36"/>
        <v>43862</v>
      </c>
      <c r="D489" s="29">
        <f t="shared" si="29"/>
        <v>2020</v>
      </c>
      <c r="E489" s="29">
        <f t="shared" si="30"/>
        <v>2</v>
      </c>
      <c r="F489" s="29">
        <f t="shared" si="31"/>
        <v>5</v>
      </c>
      <c r="G489" s="29">
        <f t="shared" si="32"/>
        <v>1</v>
      </c>
      <c r="H489" s="166" t="str">
        <f t="shared" si="33"/>
        <v>Fr</v>
      </c>
      <c r="I489">
        <f>Dienstplan!B33</f>
        <v>28</v>
      </c>
      <c r="J489" s="29">
        <f t="array" ref="J489">INDEX(Dienstplan!$F$6:$AJ$55,BN489,BO489)</f>
        <v>0</v>
      </c>
      <c r="K489" s="29">
        <f t="array" ref="K489">IF(OR(J489=Schichten!$B$3,J489=Schichten!$B$4),INDEX($D$98:$D$147,MATCH(CODE(J489),$H$98:$H$147,0)),IF(ISERROR(INDEX($D$98:$D$147,MATCH(J489,$A$98:$A$147,0))),0,INDEX($D$98:$D$147,MATCH(J489,$A$98:$A$147,0))))</f>
        <v>0</v>
      </c>
      <c r="L489" s="29">
        <f>IF(G181="hh:mm",(Dienstplan!E33*1)/$E$288,Dienstplan!E33/$E$288)</f>
        <v>0</v>
      </c>
      <c r="M489" s="29">
        <f t="shared" si="34"/>
        <v>0</v>
      </c>
      <c r="N489" s="29">
        <f t="array" ref="N489">INDEX(Mitarbeiter!$F$2:$F$51,MATCH(Berechnung!I489,Mitarbeiter!$B$2:$B$51,0))</f>
        <v>0</v>
      </c>
      <c r="O489" s="29">
        <f t="shared" si="41"/>
        <v>0</v>
      </c>
      <c r="P489" s="29">
        <f t="shared" si="41"/>
        <v>0</v>
      </c>
      <c r="Q489" s="29">
        <f t="shared" si="41"/>
        <v>0</v>
      </c>
      <c r="R489" s="29">
        <f t="shared" si="41"/>
        <v>0</v>
      </c>
      <c r="S489" s="29">
        <f t="shared" si="41"/>
        <v>0</v>
      </c>
      <c r="T489" s="29">
        <f t="shared" si="41"/>
        <v>0</v>
      </c>
      <c r="U489" s="29">
        <f t="shared" si="41"/>
        <v>0</v>
      </c>
      <c r="V489" s="29">
        <f t="shared" si="41"/>
        <v>0</v>
      </c>
      <c r="W489" s="29">
        <f t="shared" si="41"/>
        <v>0</v>
      </c>
      <c r="X489" s="29">
        <f t="shared" si="41"/>
        <v>0</v>
      </c>
      <c r="Y489" s="29">
        <f t="shared" si="41"/>
        <v>1</v>
      </c>
      <c r="Z489" s="29">
        <f t="shared" si="41"/>
        <v>1</v>
      </c>
      <c r="AA489" s="29">
        <f t="shared" si="41"/>
        <v>1</v>
      </c>
      <c r="AB489" s="29">
        <f t="shared" si="41"/>
        <v>1</v>
      </c>
      <c r="AC489" s="29">
        <f t="shared" si="41"/>
        <v>1</v>
      </c>
      <c r="AD489" s="29">
        <f t="shared" si="41"/>
        <v>1</v>
      </c>
      <c r="AE489" s="29">
        <f t="shared" si="40"/>
        <v>1</v>
      </c>
      <c r="AF489" s="29">
        <f t="shared" si="40"/>
        <v>1</v>
      </c>
      <c r="AG489" s="29">
        <f t="shared" si="40"/>
        <v>1</v>
      </c>
      <c r="AH489" s="29">
        <f t="shared" si="40"/>
        <v>1</v>
      </c>
      <c r="AI489" s="29">
        <f t="shared" si="40"/>
        <v>1</v>
      </c>
      <c r="AJ489" s="29">
        <f t="shared" si="40"/>
        <v>1</v>
      </c>
      <c r="AK489" s="29">
        <f t="shared" si="40"/>
        <v>1</v>
      </c>
      <c r="AL489" s="29">
        <f t="shared" si="40"/>
        <v>1</v>
      </c>
      <c r="AM489" s="29">
        <f t="shared" si="40"/>
        <v>1</v>
      </c>
      <c r="AN489" s="29">
        <f t="shared" si="40"/>
        <v>1</v>
      </c>
      <c r="AO489" s="29">
        <f t="shared" si="43"/>
        <v>1</v>
      </c>
      <c r="AP489" s="29">
        <f t="shared" si="43"/>
        <v>1</v>
      </c>
      <c r="AQ489" s="29">
        <f t="shared" si="43"/>
        <v>1</v>
      </c>
      <c r="AR489" s="29">
        <f t="shared" si="43"/>
        <v>1</v>
      </c>
      <c r="AS489" s="29">
        <f t="shared" si="43"/>
        <v>1</v>
      </c>
      <c r="AT489" s="29">
        <f t="shared" si="43"/>
        <v>1</v>
      </c>
      <c r="AU489" s="29">
        <f t="shared" si="43"/>
        <v>1</v>
      </c>
      <c r="AV489" s="29">
        <f t="shared" si="43"/>
        <v>1</v>
      </c>
      <c r="AW489" s="29">
        <f t="shared" si="43"/>
        <v>1</v>
      </c>
      <c r="AX489" s="29">
        <f t="shared" si="43"/>
        <v>1</v>
      </c>
      <c r="AY489" s="29">
        <f t="shared" si="43"/>
        <v>1</v>
      </c>
      <c r="AZ489" s="29">
        <f t="shared" si="43"/>
        <v>1</v>
      </c>
      <c r="BA489" s="29">
        <f t="shared" si="43"/>
        <v>1</v>
      </c>
      <c r="BB489" s="29">
        <f t="shared" si="43"/>
        <v>1</v>
      </c>
      <c r="BC489" s="29">
        <f t="shared" si="43"/>
        <v>1</v>
      </c>
      <c r="BD489" s="29">
        <f t="shared" si="43"/>
        <v>1</v>
      </c>
      <c r="BE489" s="29">
        <f t="shared" si="42"/>
        <v>1</v>
      </c>
      <c r="BF489" s="29">
        <f t="shared" si="42"/>
        <v>1</v>
      </c>
      <c r="BG489" s="29">
        <f t="shared" si="42"/>
        <v>1</v>
      </c>
      <c r="BH489" s="29">
        <f t="shared" si="38"/>
        <v>1</v>
      </c>
      <c r="BI489" s="29">
        <f t="shared" si="38"/>
        <v>1</v>
      </c>
      <c r="BJ489" s="29">
        <f t="shared" si="38"/>
        <v>1</v>
      </c>
      <c r="BN489" s="29">
        <v>28</v>
      </c>
      <c r="BO489" s="29">
        <v>1</v>
      </c>
    </row>
    <row r="490" spans="1:67" x14ac:dyDescent="0.25">
      <c r="A490" s="82" t="str">
        <f>IF(Feiertage!D340&lt;&gt;"",Feiertage!B340,"")</f>
        <v/>
      </c>
      <c r="C490" s="79">
        <f t="shared" si="36"/>
        <v>43862</v>
      </c>
      <c r="D490" s="29">
        <f t="shared" si="29"/>
        <v>2020</v>
      </c>
      <c r="E490" s="29">
        <f t="shared" si="30"/>
        <v>2</v>
      </c>
      <c r="F490" s="29">
        <f t="shared" si="31"/>
        <v>5</v>
      </c>
      <c r="G490" s="29">
        <f t="shared" si="32"/>
        <v>1</v>
      </c>
      <c r="H490" s="166" t="str">
        <f t="shared" si="33"/>
        <v>Fr</v>
      </c>
      <c r="I490">
        <f>Dienstplan!B34</f>
        <v>29</v>
      </c>
      <c r="J490" s="29">
        <f t="array" ref="J490">INDEX(Dienstplan!$F$6:$AJ$55,BN490,BO490)</f>
        <v>0</v>
      </c>
      <c r="K490" s="29">
        <f t="array" ref="K490">IF(OR(J490=Schichten!$B$3,J490=Schichten!$B$4),INDEX($D$98:$D$147,MATCH(CODE(J490),$H$98:$H$147,0)),IF(ISERROR(INDEX($D$98:$D$147,MATCH(J490,$A$98:$A$147,0))),0,INDEX($D$98:$D$147,MATCH(J490,$A$98:$A$147,0))))</f>
        <v>0</v>
      </c>
      <c r="L490" s="29">
        <f>IF(G182="hh:mm",(Dienstplan!E34*1)/$E$288,Dienstplan!E34/$E$288)</f>
        <v>0</v>
      </c>
      <c r="M490" s="29">
        <f t="shared" si="34"/>
        <v>0</v>
      </c>
      <c r="N490" s="29">
        <f t="array" ref="N490">INDEX(Mitarbeiter!$F$2:$F$51,MATCH(Berechnung!I490,Mitarbeiter!$B$2:$B$51,0))</f>
        <v>0</v>
      </c>
      <c r="O490" s="29">
        <f t="shared" si="41"/>
        <v>0</v>
      </c>
      <c r="P490" s="29">
        <f t="shared" si="41"/>
        <v>0</v>
      </c>
      <c r="Q490" s="29">
        <f t="shared" si="41"/>
        <v>0</v>
      </c>
      <c r="R490" s="29">
        <f t="shared" si="41"/>
        <v>0</v>
      </c>
      <c r="S490" s="29">
        <f t="shared" si="41"/>
        <v>0</v>
      </c>
      <c r="T490" s="29">
        <f t="shared" si="41"/>
        <v>0</v>
      </c>
      <c r="U490" s="29">
        <f t="shared" si="41"/>
        <v>0</v>
      </c>
      <c r="V490" s="29">
        <f t="shared" si="41"/>
        <v>0</v>
      </c>
      <c r="W490" s="29">
        <f t="shared" si="41"/>
        <v>0</v>
      </c>
      <c r="X490" s="29">
        <f t="shared" si="41"/>
        <v>0</v>
      </c>
      <c r="Y490" s="29">
        <f t="shared" si="41"/>
        <v>1</v>
      </c>
      <c r="Z490" s="29">
        <f t="shared" si="41"/>
        <v>1</v>
      </c>
      <c r="AA490" s="29">
        <f t="shared" si="41"/>
        <v>1</v>
      </c>
      <c r="AB490" s="29">
        <f t="shared" si="41"/>
        <v>1</v>
      </c>
      <c r="AC490" s="29">
        <f t="shared" si="41"/>
        <v>1</v>
      </c>
      <c r="AD490" s="29">
        <f t="shared" si="41"/>
        <v>1</v>
      </c>
      <c r="AE490" s="29">
        <f t="shared" si="40"/>
        <v>1</v>
      </c>
      <c r="AF490" s="29">
        <f t="shared" si="40"/>
        <v>1</v>
      </c>
      <c r="AG490" s="29">
        <f t="shared" si="40"/>
        <v>1</v>
      </c>
      <c r="AH490" s="29">
        <f t="shared" si="40"/>
        <v>1</v>
      </c>
      <c r="AI490" s="29">
        <f t="shared" si="40"/>
        <v>1</v>
      </c>
      <c r="AJ490" s="29">
        <f t="shared" si="40"/>
        <v>1</v>
      </c>
      <c r="AK490" s="29">
        <f t="shared" si="40"/>
        <v>1</v>
      </c>
      <c r="AL490" s="29">
        <f t="shared" si="40"/>
        <v>1</v>
      </c>
      <c r="AM490" s="29">
        <f t="shared" si="40"/>
        <v>1</v>
      </c>
      <c r="AN490" s="29">
        <f t="shared" si="40"/>
        <v>1</v>
      </c>
      <c r="AO490" s="29">
        <f t="shared" si="43"/>
        <v>1</v>
      </c>
      <c r="AP490" s="29">
        <f t="shared" si="43"/>
        <v>1</v>
      </c>
      <c r="AQ490" s="29">
        <f t="shared" si="43"/>
        <v>1</v>
      </c>
      <c r="AR490" s="29">
        <f t="shared" si="43"/>
        <v>1</v>
      </c>
      <c r="AS490" s="29">
        <f t="shared" si="43"/>
        <v>1</v>
      </c>
      <c r="AT490" s="29">
        <f t="shared" si="43"/>
        <v>1</v>
      </c>
      <c r="AU490" s="29">
        <f t="shared" si="43"/>
        <v>1</v>
      </c>
      <c r="AV490" s="29">
        <f t="shared" si="43"/>
        <v>1</v>
      </c>
      <c r="AW490" s="29">
        <f t="shared" si="43"/>
        <v>1</v>
      </c>
      <c r="AX490" s="29">
        <f t="shared" si="43"/>
        <v>1</v>
      </c>
      <c r="AY490" s="29">
        <f t="shared" si="43"/>
        <v>1</v>
      </c>
      <c r="AZ490" s="29">
        <f t="shared" si="43"/>
        <v>1</v>
      </c>
      <c r="BA490" s="29">
        <f t="shared" si="43"/>
        <v>1</v>
      </c>
      <c r="BB490" s="29">
        <f t="shared" si="43"/>
        <v>1</v>
      </c>
      <c r="BC490" s="29">
        <f t="shared" si="43"/>
        <v>1</v>
      </c>
      <c r="BD490" s="29">
        <f t="shared" si="43"/>
        <v>1</v>
      </c>
      <c r="BE490" s="29">
        <f t="shared" si="42"/>
        <v>1</v>
      </c>
      <c r="BF490" s="29">
        <f t="shared" si="42"/>
        <v>1</v>
      </c>
      <c r="BG490" s="29">
        <f t="shared" si="42"/>
        <v>1</v>
      </c>
      <c r="BH490" s="29">
        <f t="shared" si="38"/>
        <v>1</v>
      </c>
      <c r="BI490" s="29">
        <f t="shared" si="38"/>
        <v>1</v>
      </c>
      <c r="BJ490" s="29">
        <f t="shared" si="38"/>
        <v>1</v>
      </c>
      <c r="BN490" s="29">
        <v>29</v>
      </c>
      <c r="BO490" s="29">
        <v>1</v>
      </c>
    </row>
    <row r="491" spans="1:67" x14ac:dyDescent="0.25">
      <c r="A491" s="82" t="str">
        <f>IF(Feiertage!D341&lt;&gt;"",Feiertage!B341,"")</f>
        <v/>
      </c>
      <c r="C491" s="79">
        <f t="shared" si="36"/>
        <v>43862</v>
      </c>
      <c r="D491" s="29">
        <f t="shared" si="29"/>
        <v>2020</v>
      </c>
      <c r="E491" s="29">
        <f t="shared" si="30"/>
        <v>2</v>
      </c>
      <c r="F491" s="29">
        <f t="shared" si="31"/>
        <v>5</v>
      </c>
      <c r="G491" s="29">
        <f t="shared" si="32"/>
        <v>1</v>
      </c>
      <c r="H491" s="166" t="str">
        <f t="shared" si="33"/>
        <v>Fr</v>
      </c>
      <c r="I491">
        <f>Dienstplan!B35</f>
        <v>30</v>
      </c>
      <c r="J491" s="29">
        <f t="array" ref="J491">INDEX(Dienstplan!$F$6:$AJ$55,BN491,BO491)</f>
        <v>0</v>
      </c>
      <c r="K491" s="29">
        <f t="array" ref="K491">IF(OR(J491=Schichten!$B$3,J491=Schichten!$B$4),INDEX($D$98:$D$147,MATCH(CODE(J491),$H$98:$H$147,0)),IF(ISERROR(INDEX($D$98:$D$147,MATCH(J491,$A$98:$A$147,0))),0,INDEX($D$98:$D$147,MATCH(J491,$A$98:$A$147,0))))</f>
        <v>0</v>
      </c>
      <c r="L491" s="29">
        <f>IF(G183="hh:mm",(Dienstplan!E35*1)/$E$288,Dienstplan!E35/$E$288)</f>
        <v>0</v>
      </c>
      <c r="M491" s="29">
        <f t="shared" si="34"/>
        <v>0</v>
      </c>
      <c r="N491" s="29">
        <f t="array" ref="N491">INDEX(Mitarbeiter!$F$2:$F$51,MATCH(Berechnung!I491,Mitarbeiter!$B$2:$B$51,0))</f>
        <v>0</v>
      </c>
      <c r="O491" s="29">
        <f t="shared" si="41"/>
        <v>0</v>
      </c>
      <c r="P491" s="29">
        <f t="shared" si="41"/>
        <v>0</v>
      </c>
      <c r="Q491" s="29">
        <f t="shared" si="41"/>
        <v>0</v>
      </c>
      <c r="R491" s="29">
        <f t="shared" si="41"/>
        <v>0</v>
      </c>
      <c r="S491" s="29">
        <f t="shared" si="41"/>
        <v>0</v>
      </c>
      <c r="T491" s="29">
        <f t="shared" si="41"/>
        <v>0</v>
      </c>
      <c r="U491" s="29">
        <f t="shared" si="41"/>
        <v>0</v>
      </c>
      <c r="V491" s="29">
        <f t="shared" si="41"/>
        <v>0</v>
      </c>
      <c r="W491" s="29">
        <f t="shared" si="41"/>
        <v>0</v>
      </c>
      <c r="X491" s="29">
        <f t="shared" si="41"/>
        <v>0</v>
      </c>
      <c r="Y491" s="29">
        <f t="shared" si="41"/>
        <v>1</v>
      </c>
      <c r="Z491" s="29">
        <f t="shared" si="41"/>
        <v>1</v>
      </c>
      <c r="AA491" s="29">
        <f t="shared" si="41"/>
        <v>1</v>
      </c>
      <c r="AB491" s="29">
        <f t="shared" si="41"/>
        <v>1</v>
      </c>
      <c r="AC491" s="29">
        <f t="shared" si="41"/>
        <v>1</v>
      </c>
      <c r="AD491" s="29">
        <f t="shared" si="41"/>
        <v>1</v>
      </c>
      <c r="AE491" s="29">
        <f t="shared" si="40"/>
        <v>1</v>
      </c>
      <c r="AF491" s="29">
        <f t="shared" si="40"/>
        <v>1</v>
      </c>
      <c r="AG491" s="29">
        <f t="shared" si="40"/>
        <v>1</v>
      </c>
      <c r="AH491" s="29">
        <f t="shared" si="40"/>
        <v>1</v>
      </c>
      <c r="AI491" s="29">
        <f t="shared" si="40"/>
        <v>1</v>
      </c>
      <c r="AJ491" s="29">
        <f t="shared" si="40"/>
        <v>1</v>
      </c>
      <c r="AK491" s="29">
        <f t="shared" si="40"/>
        <v>1</v>
      </c>
      <c r="AL491" s="29">
        <f t="shared" si="40"/>
        <v>1</v>
      </c>
      <c r="AM491" s="29">
        <f t="shared" si="40"/>
        <v>1</v>
      </c>
      <c r="AN491" s="29">
        <f t="shared" si="40"/>
        <v>1</v>
      </c>
      <c r="AO491" s="29">
        <f t="shared" si="43"/>
        <v>1</v>
      </c>
      <c r="AP491" s="29">
        <f t="shared" si="43"/>
        <v>1</v>
      </c>
      <c r="AQ491" s="29">
        <f t="shared" si="43"/>
        <v>1</v>
      </c>
      <c r="AR491" s="29">
        <f t="shared" si="43"/>
        <v>1</v>
      </c>
      <c r="AS491" s="29">
        <f t="shared" si="43"/>
        <v>1</v>
      </c>
      <c r="AT491" s="29">
        <f t="shared" si="43"/>
        <v>1</v>
      </c>
      <c r="AU491" s="29">
        <f t="shared" si="43"/>
        <v>1</v>
      </c>
      <c r="AV491" s="29">
        <f t="shared" si="43"/>
        <v>1</v>
      </c>
      <c r="AW491" s="29">
        <f t="shared" si="43"/>
        <v>1</v>
      </c>
      <c r="AX491" s="29">
        <f t="shared" si="43"/>
        <v>1</v>
      </c>
      <c r="AY491" s="29">
        <f t="shared" si="43"/>
        <v>1</v>
      </c>
      <c r="AZ491" s="29">
        <f t="shared" si="43"/>
        <v>1</v>
      </c>
      <c r="BA491" s="29">
        <f t="shared" si="43"/>
        <v>1</v>
      </c>
      <c r="BB491" s="29">
        <f t="shared" si="43"/>
        <v>1</v>
      </c>
      <c r="BC491" s="29">
        <f t="shared" si="43"/>
        <v>1</v>
      </c>
      <c r="BD491" s="29">
        <f t="shared" si="43"/>
        <v>1</v>
      </c>
      <c r="BE491" s="29">
        <f t="shared" si="42"/>
        <v>1</v>
      </c>
      <c r="BF491" s="29">
        <f t="shared" si="42"/>
        <v>1</v>
      </c>
      <c r="BG491" s="29">
        <f t="shared" si="42"/>
        <v>1</v>
      </c>
      <c r="BH491" s="29">
        <f t="shared" si="38"/>
        <v>1</v>
      </c>
      <c r="BI491" s="29">
        <f t="shared" si="38"/>
        <v>1</v>
      </c>
      <c r="BJ491" s="29">
        <f t="shared" si="38"/>
        <v>1</v>
      </c>
      <c r="BN491" s="29">
        <v>30</v>
      </c>
      <c r="BO491" s="29">
        <v>1</v>
      </c>
    </row>
    <row r="492" spans="1:67" x14ac:dyDescent="0.25">
      <c r="A492" s="82" t="str">
        <f>IF(Feiertage!D342&lt;&gt;"",Feiertage!B342,"")</f>
        <v/>
      </c>
      <c r="C492" s="79">
        <f t="shared" si="36"/>
        <v>43862</v>
      </c>
      <c r="D492" s="29">
        <f t="shared" si="29"/>
        <v>2020</v>
      </c>
      <c r="E492" s="29">
        <f t="shared" si="30"/>
        <v>2</v>
      </c>
      <c r="F492" s="29">
        <f t="shared" si="31"/>
        <v>5</v>
      </c>
      <c r="G492" s="29">
        <f t="shared" si="32"/>
        <v>1</v>
      </c>
      <c r="H492" s="166" t="str">
        <f t="shared" si="33"/>
        <v>Fr</v>
      </c>
      <c r="I492">
        <f>Dienstplan!B36</f>
        <v>31</v>
      </c>
      <c r="J492" s="29">
        <f t="array" ref="J492">INDEX(Dienstplan!$F$6:$AJ$55,BN492,BO492)</f>
        <v>0</v>
      </c>
      <c r="K492" s="29">
        <f t="array" ref="K492">IF(OR(J492=Schichten!$B$3,J492=Schichten!$B$4),INDEX($D$98:$D$147,MATCH(CODE(J492),$H$98:$H$147,0)),IF(ISERROR(INDEX($D$98:$D$147,MATCH(J492,$A$98:$A$147,0))),0,INDEX($D$98:$D$147,MATCH(J492,$A$98:$A$147,0))))</f>
        <v>0</v>
      </c>
      <c r="L492" s="29">
        <f>IF(G184="hh:mm",(Dienstplan!E36*1)/$E$288,Dienstplan!E36/$E$288)</f>
        <v>0</v>
      </c>
      <c r="M492" s="29">
        <f t="shared" si="34"/>
        <v>0</v>
      </c>
      <c r="N492" s="29">
        <f t="array" ref="N492">INDEX(Mitarbeiter!$F$2:$F$51,MATCH(Berechnung!I492,Mitarbeiter!$B$2:$B$51,0))</f>
        <v>0</v>
      </c>
      <c r="O492" s="29">
        <f t="shared" si="41"/>
        <v>0</v>
      </c>
      <c r="P492" s="29">
        <f t="shared" si="41"/>
        <v>0</v>
      </c>
      <c r="Q492" s="29">
        <f t="shared" si="41"/>
        <v>0</v>
      </c>
      <c r="R492" s="29">
        <f t="shared" si="41"/>
        <v>0</v>
      </c>
      <c r="S492" s="29">
        <f t="shared" si="41"/>
        <v>0</v>
      </c>
      <c r="T492" s="29">
        <f t="shared" si="41"/>
        <v>0</v>
      </c>
      <c r="U492" s="29">
        <f t="shared" si="41"/>
        <v>0</v>
      </c>
      <c r="V492" s="29">
        <f t="shared" si="41"/>
        <v>0</v>
      </c>
      <c r="W492" s="29">
        <f t="shared" si="41"/>
        <v>0</v>
      </c>
      <c r="X492" s="29">
        <f t="shared" si="41"/>
        <v>0</v>
      </c>
      <c r="Y492" s="29">
        <f t="shared" si="41"/>
        <v>1</v>
      </c>
      <c r="Z492" s="29">
        <f t="shared" si="41"/>
        <v>1</v>
      </c>
      <c r="AA492" s="29">
        <f t="shared" si="41"/>
        <v>1</v>
      </c>
      <c r="AB492" s="29">
        <f t="shared" si="41"/>
        <v>1</v>
      </c>
      <c r="AC492" s="29">
        <f t="shared" si="41"/>
        <v>1</v>
      </c>
      <c r="AD492" s="29">
        <f t="shared" si="41"/>
        <v>1</v>
      </c>
      <c r="AE492" s="29">
        <f t="shared" si="40"/>
        <v>1</v>
      </c>
      <c r="AF492" s="29">
        <f t="shared" si="40"/>
        <v>1</v>
      </c>
      <c r="AG492" s="29">
        <f t="shared" si="40"/>
        <v>1</v>
      </c>
      <c r="AH492" s="29">
        <f t="shared" si="40"/>
        <v>1</v>
      </c>
      <c r="AI492" s="29">
        <f t="shared" si="40"/>
        <v>1</v>
      </c>
      <c r="AJ492" s="29">
        <f t="shared" si="40"/>
        <v>1</v>
      </c>
      <c r="AK492" s="29">
        <f t="shared" si="40"/>
        <v>1</v>
      </c>
      <c r="AL492" s="29">
        <f t="shared" si="40"/>
        <v>1</v>
      </c>
      <c r="AM492" s="29">
        <f t="shared" si="40"/>
        <v>1</v>
      </c>
      <c r="AN492" s="29">
        <f t="shared" si="40"/>
        <v>1</v>
      </c>
      <c r="AO492" s="29">
        <f t="shared" si="43"/>
        <v>1</v>
      </c>
      <c r="AP492" s="29">
        <f t="shared" si="43"/>
        <v>1</v>
      </c>
      <c r="AQ492" s="29">
        <f t="shared" si="43"/>
        <v>1</v>
      </c>
      <c r="AR492" s="29">
        <f t="shared" si="43"/>
        <v>1</v>
      </c>
      <c r="AS492" s="29">
        <f t="shared" si="43"/>
        <v>1</v>
      </c>
      <c r="AT492" s="29">
        <f t="shared" si="43"/>
        <v>1</v>
      </c>
      <c r="AU492" s="29">
        <f t="shared" si="43"/>
        <v>1</v>
      </c>
      <c r="AV492" s="29">
        <f t="shared" si="43"/>
        <v>1</v>
      </c>
      <c r="AW492" s="29">
        <f t="shared" si="43"/>
        <v>1</v>
      </c>
      <c r="AX492" s="29">
        <f t="shared" si="43"/>
        <v>1</v>
      </c>
      <c r="AY492" s="29">
        <f t="shared" si="43"/>
        <v>1</v>
      </c>
      <c r="AZ492" s="29">
        <f t="shared" si="43"/>
        <v>1</v>
      </c>
      <c r="BA492" s="29">
        <f t="shared" si="43"/>
        <v>1</v>
      </c>
      <c r="BB492" s="29">
        <f t="shared" si="43"/>
        <v>1</v>
      </c>
      <c r="BC492" s="29">
        <f t="shared" si="43"/>
        <v>1</v>
      </c>
      <c r="BD492" s="29">
        <f t="shared" si="43"/>
        <v>1</v>
      </c>
      <c r="BE492" s="29">
        <f t="shared" si="42"/>
        <v>1</v>
      </c>
      <c r="BF492" s="29">
        <f t="shared" si="42"/>
        <v>1</v>
      </c>
      <c r="BG492" s="29">
        <f t="shared" si="42"/>
        <v>1</v>
      </c>
      <c r="BH492" s="29">
        <f t="shared" si="38"/>
        <v>1</v>
      </c>
      <c r="BI492" s="29">
        <f t="shared" si="38"/>
        <v>1</v>
      </c>
      <c r="BJ492" s="29">
        <f t="shared" si="38"/>
        <v>1</v>
      </c>
      <c r="BN492" s="29">
        <v>31</v>
      </c>
      <c r="BO492" s="29">
        <v>1</v>
      </c>
    </row>
    <row r="493" spans="1:67" x14ac:dyDescent="0.25">
      <c r="A493" s="82" t="str">
        <f>IF(Feiertage!D343&lt;&gt;"",Feiertage!B343,"")</f>
        <v/>
      </c>
      <c r="C493" s="79">
        <f t="shared" si="36"/>
        <v>43862</v>
      </c>
      <c r="D493" s="29">
        <f t="shared" si="29"/>
        <v>2020</v>
      </c>
      <c r="E493" s="29">
        <f t="shared" si="30"/>
        <v>2</v>
      </c>
      <c r="F493" s="29">
        <f t="shared" si="31"/>
        <v>5</v>
      </c>
      <c r="G493" s="29">
        <f t="shared" si="32"/>
        <v>1</v>
      </c>
      <c r="H493" s="166" t="str">
        <f t="shared" si="33"/>
        <v>Fr</v>
      </c>
      <c r="I493">
        <f>Dienstplan!B37</f>
        <v>32</v>
      </c>
      <c r="J493" s="29">
        <f t="array" ref="J493">INDEX(Dienstplan!$F$6:$AJ$55,BN493,BO493)</f>
        <v>0</v>
      </c>
      <c r="K493" s="29">
        <f t="array" ref="K493">IF(OR(J493=Schichten!$B$3,J493=Schichten!$B$4),INDEX($D$98:$D$147,MATCH(CODE(J493),$H$98:$H$147,0)),IF(ISERROR(INDEX($D$98:$D$147,MATCH(J493,$A$98:$A$147,0))),0,INDEX($D$98:$D$147,MATCH(J493,$A$98:$A$147,0))))</f>
        <v>0</v>
      </c>
      <c r="L493" s="29">
        <f>IF(G185="hh:mm",(Dienstplan!E37*1)/$E$288,Dienstplan!E37/$E$288)</f>
        <v>0</v>
      </c>
      <c r="M493" s="29">
        <f t="shared" si="34"/>
        <v>0</v>
      </c>
      <c r="N493" s="29">
        <f t="array" ref="N493">INDEX(Mitarbeiter!$F$2:$F$51,MATCH(Berechnung!I493,Mitarbeiter!$B$2:$B$51,0))</f>
        <v>0</v>
      </c>
      <c r="O493" s="29">
        <f t="shared" si="41"/>
        <v>0</v>
      </c>
      <c r="P493" s="29">
        <f t="shared" si="41"/>
        <v>0</v>
      </c>
      <c r="Q493" s="29">
        <f t="shared" si="41"/>
        <v>0</v>
      </c>
      <c r="R493" s="29">
        <f t="shared" si="41"/>
        <v>0</v>
      </c>
      <c r="S493" s="29">
        <f t="shared" si="41"/>
        <v>0</v>
      </c>
      <c r="T493" s="29">
        <f t="shared" si="41"/>
        <v>0</v>
      </c>
      <c r="U493" s="29">
        <f t="shared" si="41"/>
        <v>0</v>
      </c>
      <c r="V493" s="29">
        <f t="shared" si="41"/>
        <v>0</v>
      </c>
      <c r="W493" s="29">
        <f t="shared" si="41"/>
        <v>0</v>
      </c>
      <c r="X493" s="29">
        <f t="shared" si="41"/>
        <v>0</v>
      </c>
      <c r="Y493" s="29">
        <f t="shared" si="41"/>
        <v>1</v>
      </c>
      <c r="Z493" s="29">
        <f t="shared" si="41"/>
        <v>1</v>
      </c>
      <c r="AA493" s="29">
        <f t="shared" si="41"/>
        <v>1</v>
      </c>
      <c r="AB493" s="29">
        <f t="shared" si="41"/>
        <v>1</v>
      </c>
      <c r="AC493" s="29">
        <f t="shared" si="41"/>
        <v>1</v>
      </c>
      <c r="AD493" s="29">
        <f t="shared" si="41"/>
        <v>1</v>
      </c>
      <c r="AE493" s="29">
        <f t="shared" si="40"/>
        <v>1</v>
      </c>
      <c r="AF493" s="29">
        <f t="shared" si="40"/>
        <v>1</v>
      </c>
      <c r="AG493" s="29">
        <f t="shared" si="40"/>
        <v>1</v>
      </c>
      <c r="AH493" s="29">
        <f t="shared" si="40"/>
        <v>1</v>
      </c>
      <c r="AI493" s="29">
        <f t="shared" si="40"/>
        <v>1</v>
      </c>
      <c r="AJ493" s="29">
        <f t="shared" si="40"/>
        <v>1</v>
      </c>
      <c r="AK493" s="29">
        <f t="shared" si="40"/>
        <v>1</v>
      </c>
      <c r="AL493" s="29">
        <f t="shared" si="40"/>
        <v>1</v>
      </c>
      <c r="AM493" s="29">
        <f t="shared" si="40"/>
        <v>1</v>
      </c>
      <c r="AN493" s="29">
        <f t="shared" si="40"/>
        <v>1</v>
      </c>
      <c r="AO493" s="29">
        <f t="shared" si="43"/>
        <v>1</v>
      </c>
      <c r="AP493" s="29">
        <f t="shared" si="43"/>
        <v>1</v>
      </c>
      <c r="AQ493" s="29">
        <f t="shared" si="43"/>
        <v>1</v>
      </c>
      <c r="AR493" s="29">
        <f t="shared" si="43"/>
        <v>1</v>
      </c>
      <c r="AS493" s="29">
        <f t="shared" si="43"/>
        <v>1</v>
      </c>
      <c r="AT493" s="29">
        <f t="shared" si="43"/>
        <v>1</v>
      </c>
      <c r="AU493" s="29">
        <f t="shared" si="43"/>
        <v>1</v>
      </c>
      <c r="AV493" s="29">
        <f t="shared" si="43"/>
        <v>1</v>
      </c>
      <c r="AW493" s="29">
        <f t="shared" si="43"/>
        <v>1</v>
      </c>
      <c r="AX493" s="29">
        <f t="shared" si="43"/>
        <v>1</v>
      </c>
      <c r="AY493" s="29">
        <f t="shared" si="43"/>
        <v>1</v>
      </c>
      <c r="AZ493" s="29">
        <f t="shared" si="43"/>
        <v>1</v>
      </c>
      <c r="BA493" s="29">
        <f t="shared" si="43"/>
        <v>1</v>
      </c>
      <c r="BB493" s="29">
        <f t="shared" si="43"/>
        <v>1</v>
      </c>
      <c r="BC493" s="29">
        <f t="shared" si="43"/>
        <v>1</v>
      </c>
      <c r="BD493" s="29">
        <f t="shared" si="43"/>
        <v>1</v>
      </c>
      <c r="BE493" s="29">
        <f t="shared" si="42"/>
        <v>1</v>
      </c>
      <c r="BF493" s="29">
        <f t="shared" si="42"/>
        <v>1</v>
      </c>
      <c r="BG493" s="29">
        <f t="shared" si="42"/>
        <v>1</v>
      </c>
      <c r="BH493" s="29">
        <f t="shared" si="38"/>
        <v>1</v>
      </c>
      <c r="BI493" s="29">
        <f t="shared" si="38"/>
        <v>1</v>
      </c>
      <c r="BJ493" s="29">
        <f t="shared" si="38"/>
        <v>1</v>
      </c>
      <c r="BN493" s="29">
        <v>32</v>
      </c>
      <c r="BO493" s="29">
        <v>1</v>
      </c>
    </row>
    <row r="494" spans="1:67" x14ac:dyDescent="0.25">
      <c r="A494" s="82" t="str">
        <f>IF(Feiertage!D344&lt;&gt;"",Feiertage!B344,"")</f>
        <v/>
      </c>
      <c r="C494" s="79">
        <f t="shared" si="36"/>
        <v>43862</v>
      </c>
      <c r="D494" s="29">
        <f t="shared" si="29"/>
        <v>2020</v>
      </c>
      <c r="E494" s="29">
        <f t="shared" si="30"/>
        <v>2</v>
      </c>
      <c r="F494" s="29">
        <f t="shared" si="31"/>
        <v>5</v>
      </c>
      <c r="G494" s="29">
        <f t="shared" si="32"/>
        <v>1</v>
      </c>
      <c r="H494" s="166" t="str">
        <f t="shared" si="33"/>
        <v>Fr</v>
      </c>
      <c r="I494">
        <f>Dienstplan!B38</f>
        <v>33</v>
      </c>
      <c r="J494" s="29">
        <f t="array" ref="J494">INDEX(Dienstplan!$F$6:$AJ$55,BN494,BO494)</f>
        <v>0</v>
      </c>
      <c r="K494" s="29">
        <f t="array" ref="K494">IF(OR(J494=Schichten!$B$3,J494=Schichten!$B$4),INDEX($D$98:$D$147,MATCH(CODE(J494),$H$98:$H$147,0)),IF(ISERROR(INDEX($D$98:$D$147,MATCH(J494,$A$98:$A$147,0))),0,INDEX($D$98:$D$147,MATCH(J494,$A$98:$A$147,0))))</f>
        <v>0</v>
      </c>
      <c r="L494" s="29">
        <f>IF(G186="hh:mm",(Dienstplan!E38*1)/$E$288,Dienstplan!E38/$E$288)</f>
        <v>0</v>
      </c>
      <c r="M494" s="29">
        <f t="shared" si="34"/>
        <v>0</v>
      </c>
      <c r="N494" s="29">
        <f t="array" ref="N494">INDEX(Mitarbeiter!$F$2:$F$51,MATCH(Berechnung!I494,Mitarbeiter!$B$2:$B$51,0))</f>
        <v>0</v>
      </c>
      <c r="O494" s="29">
        <f t="shared" si="41"/>
        <v>0</v>
      </c>
      <c r="P494" s="29">
        <f t="shared" si="41"/>
        <v>0</v>
      </c>
      <c r="Q494" s="29">
        <f t="shared" si="41"/>
        <v>0</v>
      </c>
      <c r="R494" s="29">
        <f t="shared" si="41"/>
        <v>0</v>
      </c>
      <c r="S494" s="29">
        <f t="shared" si="41"/>
        <v>0</v>
      </c>
      <c r="T494" s="29">
        <f t="shared" si="41"/>
        <v>0</v>
      </c>
      <c r="U494" s="29">
        <f t="shared" si="41"/>
        <v>0</v>
      </c>
      <c r="V494" s="29">
        <f t="shared" si="41"/>
        <v>0</v>
      </c>
      <c r="W494" s="29">
        <f t="shared" si="41"/>
        <v>0</v>
      </c>
      <c r="X494" s="29">
        <f t="shared" si="41"/>
        <v>0</v>
      </c>
      <c r="Y494" s="29">
        <f t="shared" si="41"/>
        <v>1</v>
      </c>
      <c r="Z494" s="29">
        <f t="shared" si="41"/>
        <v>1</v>
      </c>
      <c r="AA494" s="29">
        <f t="shared" si="41"/>
        <v>1</v>
      </c>
      <c r="AB494" s="29">
        <f t="shared" si="41"/>
        <v>1</v>
      </c>
      <c r="AC494" s="29">
        <f t="shared" si="41"/>
        <v>1</v>
      </c>
      <c r="AD494" s="29">
        <f t="shared" si="41"/>
        <v>1</v>
      </c>
      <c r="AE494" s="29">
        <f t="shared" si="40"/>
        <v>1</v>
      </c>
      <c r="AF494" s="29">
        <f t="shared" si="40"/>
        <v>1</v>
      </c>
      <c r="AG494" s="29">
        <f t="shared" si="40"/>
        <v>1</v>
      </c>
      <c r="AH494" s="29">
        <f t="shared" si="40"/>
        <v>1</v>
      </c>
      <c r="AI494" s="29">
        <f t="shared" si="40"/>
        <v>1</v>
      </c>
      <c r="AJ494" s="29">
        <f t="shared" si="40"/>
        <v>1</v>
      </c>
      <c r="AK494" s="29">
        <f t="shared" si="40"/>
        <v>1</v>
      </c>
      <c r="AL494" s="29">
        <f t="shared" si="40"/>
        <v>1</v>
      </c>
      <c r="AM494" s="29">
        <f t="shared" si="40"/>
        <v>1</v>
      </c>
      <c r="AN494" s="29">
        <f t="shared" si="40"/>
        <v>1</v>
      </c>
      <c r="AO494" s="29">
        <f t="shared" si="43"/>
        <v>1</v>
      </c>
      <c r="AP494" s="29">
        <f t="shared" si="43"/>
        <v>1</v>
      </c>
      <c r="AQ494" s="29">
        <f t="shared" si="43"/>
        <v>1</v>
      </c>
      <c r="AR494" s="29">
        <f t="shared" si="43"/>
        <v>1</v>
      </c>
      <c r="AS494" s="29">
        <f t="shared" si="43"/>
        <v>1</v>
      </c>
      <c r="AT494" s="29">
        <f t="shared" si="43"/>
        <v>1</v>
      </c>
      <c r="AU494" s="29">
        <f t="shared" si="43"/>
        <v>1</v>
      </c>
      <c r="AV494" s="29">
        <f t="shared" si="43"/>
        <v>1</v>
      </c>
      <c r="AW494" s="29">
        <f t="shared" si="43"/>
        <v>1</v>
      </c>
      <c r="AX494" s="29">
        <f t="shared" si="43"/>
        <v>1</v>
      </c>
      <c r="AY494" s="29">
        <f t="shared" si="43"/>
        <v>1</v>
      </c>
      <c r="AZ494" s="29">
        <f t="shared" si="43"/>
        <v>1</v>
      </c>
      <c r="BA494" s="29">
        <f t="shared" si="43"/>
        <v>1</v>
      </c>
      <c r="BB494" s="29">
        <f t="shared" si="43"/>
        <v>1</v>
      </c>
      <c r="BC494" s="29">
        <f t="shared" si="43"/>
        <v>1</v>
      </c>
      <c r="BD494" s="29">
        <f t="shared" si="43"/>
        <v>1</v>
      </c>
      <c r="BE494" s="29">
        <f t="shared" si="42"/>
        <v>1</v>
      </c>
      <c r="BF494" s="29">
        <f t="shared" si="42"/>
        <v>1</v>
      </c>
      <c r="BG494" s="29">
        <f t="shared" si="42"/>
        <v>1</v>
      </c>
      <c r="BH494" s="29">
        <f t="shared" si="38"/>
        <v>1</v>
      </c>
      <c r="BI494" s="29">
        <f t="shared" si="38"/>
        <v>1</v>
      </c>
      <c r="BJ494" s="29">
        <f t="shared" si="38"/>
        <v>1</v>
      </c>
      <c r="BN494" s="29">
        <v>33</v>
      </c>
      <c r="BO494" s="29">
        <v>1</v>
      </c>
    </row>
    <row r="495" spans="1:67" x14ac:dyDescent="0.25">
      <c r="A495" s="82" t="str">
        <f>IF(Feiertage!D345&lt;&gt;"",Feiertage!B345,"")</f>
        <v/>
      </c>
      <c r="C495" s="79">
        <f t="shared" si="36"/>
        <v>43862</v>
      </c>
      <c r="D495" s="29">
        <f t="shared" si="29"/>
        <v>2020</v>
      </c>
      <c r="E495" s="29">
        <f t="shared" si="30"/>
        <v>2</v>
      </c>
      <c r="F495" s="29">
        <f t="shared" si="31"/>
        <v>5</v>
      </c>
      <c r="G495" s="29">
        <f t="shared" si="32"/>
        <v>1</v>
      </c>
      <c r="H495" s="166" t="str">
        <f t="shared" si="33"/>
        <v>Fr</v>
      </c>
      <c r="I495">
        <f>Dienstplan!B39</f>
        <v>34</v>
      </c>
      <c r="J495" s="29">
        <f t="array" ref="J495">INDEX(Dienstplan!$F$6:$AJ$55,BN495,BO495)</f>
        <v>0</v>
      </c>
      <c r="K495" s="29">
        <f t="array" ref="K495">IF(OR(J495=Schichten!$B$3,J495=Schichten!$B$4),INDEX($D$98:$D$147,MATCH(CODE(J495),$H$98:$H$147,0)),IF(ISERROR(INDEX($D$98:$D$147,MATCH(J495,$A$98:$A$147,0))),0,INDEX($D$98:$D$147,MATCH(J495,$A$98:$A$147,0))))</f>
        <v>0</v>
      </c>
      <c r="L495" s="29">
        <f>IF(G187="hh:mm",(Dienstplan!E39*1)/$E$288,Dienstplan!E39/$E$288)</f>
        <v>0</v>
      </c>
      <c r="M495" s="29">
        <f t="shared" si="34"/>
        <v>0</v>
      </c>
      <c r="N495" s="29">
        <f t="array" ref="N495">INDEX(Mitarbeiter!$F$2:$F$51,MATCH(Berechnung!I495,Mitarbeiter!$B$2:$B$51,0))</f>
        <v>0</v>
      </c>
      <c r="O495" s="29">
        <f t="shared" si="41"/>
        <v>0</v>
      </c>
      <c r="P495" s="29">
        <f t="shared" si="41"/>
        <v>0</v>
      </c>
      <c r="Q495" s="29">
        <f t="shared" si="41"/>
        <v>0</v>
      </c>
      <c r="R495" s="29">
        <f t="shared" si="41"/>
        <v>0</v>
      </c>
      <c r="S495" s="29">
        <f t="shared" si="41"/>
        <v>0</v>
      </c>
      <c r="T495" s="29">
        <f t="shared" si="41"/>
        <v>0</v>
      </c>
      <c r="U495" s="29">
        <f t="shared" si="41"/>
        <v>0</v>
      </c>
      <c r="V495" s="29">
        <f t="shared" si="41"/>
        <v>0</v>
      </c>
      <c r="W495" s="29">
        <f t="shared" si="41"/>
        <v>0</v>
      </c>
      <c r="X495" s="29">
        <f t="shared" si="41"/>
        <v>0</v>
      </c>
      <c r="Y495" s="29">
        <f t="shared" si="41"/>
        <v>1</v>
      </c>
      <c r="Z495" s="29">
        <f t="shared" si="41"/>
        <v>1</v>
      </c>
      <c r="AA495" s="29">
        <f t="shared" si="41"/>
        <v>1</v>
      </c>
      <c r="AB495" s="29">
        <f t="shared" si="41"/>
        <v>1</v>
      </c>
      <c r="AC495" s="29">
        <f t="shared" si="41"/>
        <v>1</v>
      </c>
      <c r="AD495" s="29">
        <f t="shared" si="41"/>
        <v>1</v>
      </c>
      <c r="AE495" s="29">
        <f t="shared" si="40"/>
        <v>1</v>
      </c>
      <c r="AF495" s="29">
        <f t="shared" si="40"/>
        <v>1</v>
      </c>
      <c r="AG495" s="29">
        <f t="shared" si="40"/>
        <v>1</v>
      </c>
      <c r="AH495" s="29">
        <f t="shared" si="40"/>
        <v>1</v>
      </c>
      <c r="AI495" s="29">
        <f t="shared" si="40"/>
        <v>1</v>
      </c>
      <c r="AJ495" s="29">
        <f t="shared" si="40"/>
        <v>1</v>
      </c>
      <c r="AK495" s="29">
        <f t="shared" si="40"/>
        <v>1</v>
      </c>
      <c r="AL495" s="29">
        <f t="shared" si="40"/>
        <v>1</v>
      </c>
      <c r="AM495" s="29">
        <f t="shared" si="40"/>
        <v>1</v>
      </c>
      <c r="AN495" s="29">
        <f t="shared" si="40"/>
        <v>1</v>
      </c>
      <c r="AO495" s="29">
        <f t="shared" si="43"/>
        <v>1</v>
      </c>
      <c r="AP495" s="29">
        <f t="shared" si="43"/>
        <v>1</v>
      </c>
      <c r="AQ495" s="29">
        <f t="shared" si="43"/>
        <v>1</v>
      </c>
      <c r="AR495" s="29">
        <f t="shared" si="43"/>
        <v>1</v>
      </c>
      <c r="AS495" s="29">
        <f t="shared" si="43"/>
        <v>1</v>
      </c>
      <c r="AT495" s="29">
        <f t="shared" si="43"/>
        <v>1</v>
      </c>
      <c r="AU495" s="29">
        <f t="shared" si="43"/>
        <v>1</v>
      </c>
      <c r="AV495" s="29">
        <f t="shared" si="43"/>
        <v>1</v>
      </c>
      <c r="AW495" s="29">
        <f t="shared" si="43"/>
        <v>1</v>
      </c>
      <c r="AX495" s="29">
        <f t="shared" si="43"/>
        <v>1</v>
      </c>
      <c r="AY495" s="29">
        <f t="shared" si="43"/>
        <v>1</v>
      </c>
      <c r="AZ495" s="29">
        <f t="shared" si="43"/>
        <v>1</v>
      </c>
      <c r="BA495" s="29">
        <f t="shared" si="43"/>
        <v>1</v>
      </c>
      <c r="BB495" s="29">
        <f t="shared" si="43"/>
        <v>1</v>
      </c>
      <c r="BC495" s="29">
        <f t="shared" si="43"/>
        <v>1</v>
      </c>
      <c r="BD495" s="29">
        <f t="shared" si="43"/>
        <v>1</v>
      </c>
      <c r="BE495" s="29">
        <f t="shared" si="42"/>
        <v>1</v>
      </c>
      <c r="BF495" s="29">
        <f t="shared" si="42"/>
        <v>1</v>
      </c>
      <c r="BG495" s="29">
        <f t="shared" si="42"/>
        <v>1</v>
      </c>
      <c r="BH495" s="29">
        <f t="shared" si="38"/>
        <v>1</v>
      </c>
      <c r="BI495" s="29">
        <f t="shared" si="38"/>
        <v>1</v>
      </c>
      <c r="BJ495" s="29">
        <f t="shared" si="38"/>
        <v>1</v>
      </c>
      <c r="BN495" s="29">
        <v>34</v>
      </c>
      <c r="BO495" s="29">
        <v>1</v>
      </c>
    </row>
    <row r="496" spans="1:67" x14ac:dyDescent="0.25">
      <c r="A496" s="82" t="str">
        <f>IF(Feiertage!D346&lt;&gt;"",Feiertage!B346,"")</f>
        <v/>
      </c>
      <c r="C496" s="79">
        <f t="shared" si="36"/>
        <v>43862</v>
      </c>
      <c r="D496" s="29">
        <f t="shared" si="29"/>
        <v>2020</v>
      </c>
      <c r="E496" s="29">
        <f t="shared" si="30"/>
        <v>2</v>
      </c>
      <c r="F496" s="29">
        <f t="shared" si="31"/>
        <v>5</v>
      </c>
      <c r="G496" s="29">
        <f t="shared" si="32"/>
        <v>1</v>
      </c>
      <c r="H496" s="166" t="str">
        <f t="shared" si="33"/>
        <v>Fr</v>
      </c>
      <c r="I496">
        <f>Dienstplan!B40</f>
        <v>35</v>
      </c>
      <c r="J496" s="29">
        <f t="array" ref="J496">INDEX(Dienstplan!$F$6:$AJ$55,BN496,BO496)</f>
        <v>0</v>
      </c>
      <c r="K496" s="29">
        <f t="array" ref="K496">IF(OR(J496=Schichten!$B$3,J496=Schichten!$B$4),INDEX($D$98:$D$147,MATCH(CODE(J496),$H$98:$H$147,0)),IF(ISERROR(INDEX($D$98:$D$147,MATCH(J496,$A$98:$A$147,0))),0,INDEX($D$98:$D$147,MATCH(J496,$A$98:$A$147,0))))</f>
        <v>0</v>
      </c>
      <c r="L496" s="29">
        <f>IF(G188="hh:mm",(Dienstplan!E40*1)/$E$288,Dienstplan!E40/$E$288)</f>
        <v>0</v>
      </c>
      <c r="M496" s="29">
        <f t="shared" si="34"/>
        <v>0</v>
      </c>
      <c r="N496" s="29">
        <f t="array" ref="N496">INDEX(Mitarbeiter!$F$2:$F$51,MATCH(Berechnung!I496,Mitarbeiter!$B$2:$B$51,0))</f>
        <v>0</v>
      </c>
      <c r="O496" s="29">
        <f t="shared" si="41"/>
        <v>0</v>
      </c>
      <c r="P496" s="29">
        <f t="shared" si="41"/>
        <v>0</v>
      </c>
      <c r="Q496" s="29">
        <f t="shared" si="41"/>
        <v>0</v>
      </c>
      <c r="R496" s="29">
        <f t="shared" si="41"/>
        <v>0</v>
      </c>
      <c r="S496" s="29">
        <f t="shared" si="41"/>
        <v>0</v>
      </c>
      <c r="T496" s="29">
        <f t="shared" si="41"/>
        <v>0</v>
      </c>
      <c r="U496" s="29">
        <f t="shared" si="41"/>
        <v>0</v>
      </c>
      <c r="V496" s="29">
        <f t="shared" si="41"/>
        <v>0</v>
      </c>
      <c r="W496" s="29">
        <f t="shared" si="41"/>
        <v>0</v>
      </c>
      <c r="X496" s="29">
        <f t="shared" si="41"/>
        <v>0</v>
      </c>
      <c r="Y496" s="29">
        <f t="shared" si="41"/>
        <v>1</v>
      </c>
      <c r="Z496" s="29">
        <f t="shared" si="41"/>
        <v>1</v>
      </c>
      <c r="AA496" s="29">
        <f t="shared" si="41"/>
        <v>1</v>
      </c>
      <c r="AB496" s="29">
        <f t="shared" si="41"/>
        <v>1</v>
      </c>
      <c r="AC496" s="29">
        <f t="shared" si="41"/>
        <v>1</v>
      </c>
      <c r="AD496" s="29">
        <f t="shared" si="41"/>
        <v>1</v>
      </c>
      <c r="AE496" s="29">
        <f t="shared" si="40"/>
        <v>1</v>
      </c>
      <c r="AF496" s="29">
        <f t="shared" si="40"/>
        <v>1</v>
      </c>
      <c r="AG496" s="29">
        <f t="shared" si="40"/>
        <v>1</v>
      </c>
      <c r="AH496" s="29">
        <f t="shared" si="40"/>
        <v>1</v>
      </c>
      <c r="AI496" s="29">
        <f t="shared" si="40"/>
        <v>1</v>
      </c>
      <c r="AJ496" s="29">
        <f t="shared" si="40"/>
        <v>1</v>
      </c>
      <c r="AK496" s="29">
        <f t="shared" si="40"/>
        <v>1</v>
      </c>
      <c r="AL496" s="29">
        <f t="shared" si="40"/>
        <v>1</v>
      </c>
      <c r="AM496" s="29">
        <f t="shared" si="40"/>
        <v>1</v>
      </c>
      <c r="AN496" s="29">
        <f t="shared" si="40"/>
        <v>1</v>
      </c>
      <c r="AO496" s="29">
        <f t="shared" si="43"/>
        <v>1</v>
      </c>
      <c r="AP496" s="29">
        <f t="shared" si="43"/>
        <v>1</v>
      </c>
      <c r="AQ496" s="29">
        <f t="shared" si="43"/>
        <v>1</v>
      </c>
      <c r="AR496" s="29">
        <f t="shared" si="43"/>
        <v>1</v>
      </c>
      <c r="AS496" s="29">
        <f t="shared" si="43"/>
        <v>1</v>
      </c>
      <c r="AT496" s="29">
        <f t="shared" si="43"/>
        <v>1</v>
      </c>
      <c r="AU496" s="29">
        <f t="shared" si="43"/>
        <v>1</v>
      </c>
      <c r="AV496" s="29">
        <f t="shared" si="43"/>
        <v>1</v>
      </c>
      <c r="AW496" s="29">
        <f t="shared" si="43"/>
        <v>1</v>
      </c>
      <c r="AX496" s="29">
        <f t="shared" si="43"/>
        <v>1</v>
      </c>
      <c r="AY496" s="29">
        <f t="shared" si="43"/>
        <v>1</v>
      </c>
      <c r="AZ496" s="29">
        <f t="shared" si="43"/>
        <v>1</v>
      </c>
      <c r="BA496" s="29">
        <f t="shared" si="43"/>
        <v>1</v>
      </c>
      <c r="BB496" s="29">
        <f t="shared" si="43"/>
        <v>1</v>
      </c>
      <c r="BC496" s="29">
        <f t="shared" si="43"/>
        <v>1</v>
      </c>
      <c r="BD496" s="29">
        <f t="shared" si="43"/>
        <v>1</v>
      </c>
      <c r="BE496" s="29">
        <f t="shared" si="42"/>
        <v>1</v>
      </c>
      <c r="BF496" s="29">
        <f t="shared" si="42"/>
        <v>1</v>
      </c>
      <c r="BG496" s="29">
        <f t="shared" si="42"/>
        <v>1</v>
      </c>
      <c r="BH496" s="29">
        <f t="shared" si="38"/>
        <v>1</v>
      </c>
      <c r="BI496" s="29">
        <f t="shared" si="38"/>
        <v>1</v>
      </c>
      <c r="BJ496" s="29">
        <f t="shared" si="38"/>
        <v>1</v>
      </c>
      <c r="BN496" s="29">
        <v>35</v>
      </c>
      <c r="BO496" s="29">
        <v>1</v>
      </c>
    </row>
    <row r="497" spans="1:67" x14ac:dyDescent="0.25">
      <c r="A497" s="82" t="str">
        <f>IF(Feiertage!D347&lt;&gt;"",Feiertage!B347,"")</f>
        <v/>
      </c>
      <c r="C497" s="79">
        <f t="shared" si="36"/>
        <v>43862</v>
      </c>
      <c r="D497" s="29">
        <f t="shared" si="29"/>
        <v>2020</v>
      </c>
      <c r="E497" s="29">
        <f t="shared" si="30"/>
        <v>2</v>
      </c>
      <c r="F497" s="29">
        <f t="shared" si="31"/>
        <v>5</v>
      </c>
      <c r="G497" s="29">
        <f t="shared" si="32"/>
        <v>1</v>
      </c>
      <c r="H497" s="166" t="str">
        <f t="shared" si="33"/>
        <v>Fr</v>
      </c>
      <c r="I497">
        <f>Dienstplan!B41</f>
        <v>36</v>
      </c>
      <c r="J497" s="29">
        <f t="array" ref="J497">INDEX(Dienstplan!$F$6:$AJ$55,BN497,BO497)</f>
        <v>0</v>
      </c>
      <c r="K497" s="29">
        <f t="array" ref="K497">IF(OR(J497=Schichten!$B$3,J497=Schichten!$B$4),INDEX($D$98:$D$147,MATCH(CODE(J497),$H$98:$H$147,0)),IF(ISERROR(INDEX($D$98:$D$147,MATCH(J497,$A$98:$A$147,0))),0,INDEX($D$98:$D$147,MATCH(J497,$A$98:$A$147,0))))</f>
        <v>0</v>
      </c>
      <c r="L497" s="29">
        <f>IF(G189="hh:mm",(Dienstplan!E41*1)/$E$288,Dienstplan!E41/$E$288)</f>
        <v>0</v>
      </c>
      <c r="M497" s="29">
        <f t="shared" si="34"/>
        <v>0</v>
      </c>
      <c r="N497" s="29">
        <f t="array" ref="N497">INDEX(Mitarbeiter!$F$2:$F$51,MATCH(Berechnung!I497,Mitarbeiter!$B$2:$B$51,0))</f>
        <v>0</v>
      </c>
      <c r="O497" s="29">
        <f t="shared" si="41"/>
        <v>0</v>
      </c>
      <c r="P497" s="29">
        <f t="shared" si="41"/>
        <v>0</v>
      </c>
      <c r="Q497" s="29">
        <f t="shared" si="41"/>
        <v>0</v>
      </c>
      <c r="R497" s="29">
        <f t="shared" si="41"/>
        <v>0</v>
      </c>
      <c r="S497" s="29">
        <f t="shared" si="41"/>
        <v>0</v>
      </c>
      <c r="T497" s="29">
        <f t="shared" si="41"/>
        <v>0</v>
      </c>
      <c r="U497" s="29">
        <f t="shared" si="41"/>
        <v>0</v>
      </c>
      <c r="V497" s="29">
        <f t="shared" si="41"/>
        <v>0</v>
      </c>
      <c r="W497" s="29">
        <f t="shared" si="41"/>
        <v>0</v>
      </c>
      <c r="X497" s="29">
        <f t="shared" si="41"/>
        <v>0</v>
      </c>
      <c r="Y497" s="29">
        <f t="shared" si="41"/>
        <v>1</v>
      </c>
      <c r="Z497" s="29">
        <f t="shared" si="41"/>
        <v>1</v>
      </c>
      <c r="AA497" s="29">
        <f t="shared" si="41"/>
        <v>1</v>
      </c>
      <c r="AB497" s="29">
        <f t="shared" si="41"/>
        <v>1</v>
      </c>
      <c r="AC497" s="29">
        <f t="shared" si="41"/>
        <v>1</v>
      </c>
      <c r="AD497" s="29">
        <f t="shared" si="41"/>
        <v>1</v>
      </c>
      <c r="AE497" s="29">
        <f t="shared" si="40"/>
        <v>1</v>
      </c>
      <c r="AF497" s="29">
        <f t="shared" si="40"/>
        <v>1</v>
      </c>
      <c r="AG497" s="29">
        <f t="shared" si="40"/>
        <v>1</v>
      </c>
      <c r="AH497" s="29">
        <f t="shared" si="40"/>
        <v>1</v>
      </c>
      <c r="AI497" s="29">
        <f t="shared" si="40"/>
        <v>1</v>
      </c>
      <c r="AJ497" s="29">
        <f t="shared" si="40"/>
        <v>1</v>
      </c>
      <c r="AK497" s="29">
        <f t="shared" si="40"/>
        <v>1</v>
      </c>
      <c r="AL497" s="29">
        <f t="shared" si="40"/>
        <v>1</v>
      </c>
      <c r="AM497" s="29">
        <f t="shared" si="40"/>
        <v>1</v>
      </c>
      <c r="AN497" s="29">
        <f t="shared" si="40"/>
        <v>1</v>
      </c>
      <c r="AO497" s="29">
        <f t="shared" si="43"/>
        <v>1</v>
      </c>
      <c r="AP497" s="29">
        <f t="shared" si="43"/>
        <v>1</v>
      </c>
      <c r="AQ497" s="29">
        <f t="shared" si="43"/>
        <v>1</v>
      </c>
      <c r="AR497" s="29">
        <f t="shared" si="43"/>
        <v>1</v>
      </c>
      <c r="AS497" s="29">
        <f t="shared" si="43"/>
        <v>1</v>
      </c>
      <c r="AT497" s="29">
        <f t="shared" si="43"/>
        <v>1</v>
      </c>
      <c r="AU497" s="29">
        <f t="shared" si="43"/>
        <v>1</v>
      </c>
      <c r="AV497" s="29">
        <f t="shared" si="43"/>
        <v>1</v>
      </c>
      <c r="AW497" s="29">
        <f t="shared" si="43"/>
        <v>1</v>
      </c>
      <c r="AX497" s="29">
        <f t="shared" si="43"/>
        <v>1</v>
      </c>
      <c r="AY497" s="29">
        <f t="shared" si="43"/>
        <v>1</v>
      </c>
      <c r="AZ497" s="29">
        <f t="shared" si="43"/>
        <v>1</v>
      </c>
      <c r="BA497" s="29">
        <f t="shared" si="43"/>
        <v>1</v>
      </c>
      <c r="BB497" s="29">
        <f t="shared" si="43"/>
        <v>1</v>
      </c>
      <c r="BC497" s="29">
        <f t="shared" si="43"/>
        <v>1</v>
      </c>
      <c r="BD497" s="29">
        <f t="shared" si="43"/>
        <v>1</v>
      </c>
      <c r="BE497" s="29">
        <f t="shared" si="42"/>
        <v>1</v>
      </c>
      <c r="BF497" s="29">
        <f t="shared" si="42"/>
        <v>1</v>
      </c>
      <c r="BG497" s="29">
        <f t="shared" si="42"/>
        <v>1</v>
      </c>
      <c r="BH497" s="29">
        <f t="shared" si="38"/>
        <v>1</v>
      </c>
      <c r="BI497" s="29">
        <f t="shared" si="38"/>
        <v>1</v>
      </c>
      <c r="BJ497" s="29">
        <f t="shared" si="38"/>
        <v>1</v>
      </c>
      <c r="BN497" s="29">
        <v>36</v>
      </c>
      <c r="BO497" s="29">
        <v>1</v>
      </c>
    </row>
    <row r="498" spans="1:67" x14ac:dyDescent="0.25">
      <c r="A498" s="82" t="str">
        <f>IF(Feiertage!D348&lt;&gt;"",Feiertage!B348,"")</f>
        <v/>
      </c>
      <c r="C498" s="79">
        <f t="shared" si="36"/>
        <v>43862</v>
      </c>
      <c r="D498" s="29">
        <f t="shared" si="29"/>
        <v>2020</v>
      </c>
      <c r="E498" s="29">
        <f t="shared" si="30"/>
        <v>2</v>
      </c>
      <c r="F498" s="29">
        <f t="shared" si="31"/>
        <v>5</v>
      </c>
      <c r="G498" s="29">
        <f t="shared" si="32"/>
        <v>1</v>
      </c>
      <c r="H498" s="166" t="str">
        <f t="shared" si="33"/>
        <v>Fr</v>
      </c>
      <c r="I498">
        <f>Dienstplan!B42</f>
        <v>37</v>
      </c>
      <c r="J498" s="29">
        <f t="array" ref="J498">INDEX(Dienstplan!$F$6:$AJ$55,BN498,BO498)</f>
        <v>0</v>
      </c>
      <c r="K498" s="29">
        <f t="array" ref="K498">IF(OR(J498=Schichten!$B$3,J498=Schichten!$B$4),INDEX($D$98:$D$147,MATCH(CODE(J498),$H$98:$H$147,0)),IF(ISERROR(INDEX($D$98:$D$147,MATCH(J498,$A$98:$A$147,0))),0,INDEX($D$98:$D$147,MATCH(J498,$A$98:$A$147,0))))</f>
        <v>0</v>
      </c>
      <c r="L498" s="29">
        <f>IF(G190="hh:mm",(Dienstplan!E42*1)/$E$288,Dienstplan!E42/$E$288)</f>
        <v>0</v>
      </c>
      <c r="M498" s="29">
        <f t="shared" si="34"/>
        <v>0</v>
      </c>
      <c r="N498" s="29">
        <f t="array" ref="N498">INDEX(Mitarbeiter!$F$2:$F$51,MATCH(Berechnung!I498,Mitarbeiter!$B$2:$B$51,0))</f>
        <v>0</v>
      </c>
      <c r="O498" s="29">
        <f t="shared" si="41"/>
        <v>0</v>
      </c>
      <c r="P498" s="29">
        <f t="shared" si="41"/>
        <v>0</v>
      </c>
      <c r="Q498" s="29">
        <f t="shared" si="41"/>
        <v>0</v>
      </c>
      <c r="R498" s="29">
        <f t="shared" si="41"/>
        <v>0</v>
      </c>
      <c r="S498" s="29">
        <f t="shared" si="41"/>
        <v>0</v>
      </c>
      <c r="T498" s="29">
        <f t="shared" si="41"/>
        <v>0</v>
      </c>
      <c r="U498" s="29">
        <f t="shared" si="41"/>
        <v>0</v>
      </c>
      <c r="V498" s="29">
        <f t="shared" si="41"/>
        <v>0</v>
      </c>
      <c r="W498" s="29">
        <f t="shared" si="41"/>
        <v>0</v>
      </c>
      <c r="X498" s="29">
        <f t="shared" si="41"/>
        <v>0</v>
      </c>
      <c r="Y498" s="29">
        <f t="shared" si="41"/>
        <v>1</v>
      </c>
      <c r="Z498" s="29">
        <f t="shared" si="41"/>
        <v>1</v>
      </c>
      <c r="AA498" s="29">
        <f t="shared" si="41"/>
        <v>1</v>
      </c>
      <c r="AB498" s="29">
        <f t="shared" si="41"/>
        <v>1</v>
      </c>
      <c r="AC498" s="29">
        <f t="shared" si="41"/>
        <v>1</v>
      </c>
      <c r="AD498" s="29">
        <f t="shared" si="41"/>
        <v>1</v>
      </c>
      <c r="AE498" s="29">
        <f t="shared" si="40"/>
        <v>1</v>
      </c>
      <c r="AF498" s="29">
        <f t="shared" si="40"/>
        <v>1</v>
      </c>
      <c r="AG498" s="29">
        <f t="shared" si="40"/>
        <v>1</v>
      </c>
      <c r="AH498" s="29">
        <f t="shared" si="40"/>
        <v>1</v>
      </c>
      <c r="AI498" s="29">
        <f t="shared" si="40"/>
        <v>1</v>
      </c>
      <c r="AJ498" s="29">
        <f t="shared" si="40"/>
        <v>1</v>
      </c>
      <c r="AK498" s="29">
        <f t="shared" si="40"/>
        <v>1</v>
      </c>
      <c r="AL498" s="29">
        <f t="shared" si="40"/>
        <v>1</v>
      </c>
      <c r="AM498" s="29">
        <f t="shared" si="40"/>
        <v>1</v>
      </c>
      <c r="AN498" s="29">
        <f t="shared" si="40"/>
        <v>1</v>
      </c>
      <c r="AO498" s="29">
        <f t="shared" si="43"/>
        <v>1</v>
      </c>
      <c r="AP498" s="29">
        <f t="shared" si="43"/>
        <v>1</v>
      </c>
      <c r="AQ498" s="29">
        <f t="shared" si="43"/>
        <v>1</v>
      </c>
      <c r="AR498" s="29">
        <f t="shared" si="43"/>
        <v>1</v>
      </c>
      <c r="AS498" s="29">
        <f t="shared" si="43"/>
        <v>1</v>
      </c>
      <c r="AT498" s="29">
        <f t="shared" si="43"/>
        <v>1</v>
      </c>
      <c r="AU498" s="29">
        <f t="shared" si="43"/>
        <v>1</v>
      </c>
      <c r="AV498" s="29">
        <f t="shared" si="43"/>
        <v>1</v>
      </c>
      <c r="AW498" s="29">
        <f t="shared" si="43"/>
        <v>1</v>
      </c>
      <c r="AX498" s="29">
        <f t="shared" si="43"/>
        <v>1</v>
      </c>
      <c r="AY498" s="29">
        <f t="shared" si="43"/>
        <v>1</v>
      </c>
      <c r="AZ498" s="29">
        <f t="shared" si="43"/>
        <v>1</v>
      </c>
      <c r="BA498" s="29">
        <f t="shared" si="43"/>
        <v>1</v>
      </c>
      <c r="BB498" s="29">
        <f t="shared" si="43"/>
        <v>1</v>
      </c>
      <c r="BC498" s="29">
        <f t="shared" si="43"/>
        <v>1</v>
      </c>
      <c r="BD498" s="29">
        <f t="shared" si="43"/>
        <v>1</v>
      </c>
      <c r="BE498" s="29">
        <f t="shared" si="42"/>
        <v>1</v>
      </c>
      <c r="BF498" s="29">
        <f t="shared" si="42"/>
        <v>1</v>
      </c>
      <c r="BG498" s="29">
        <f t="shared" si="42"/>
        <v>1</v>
      </c>
      <c r="BH498" s="29">
        <f t="shared" si="38"/>
        <v>1</v>
      </c>
      <c r="BI498" s="29">
        <f t="shared" si="38"/>
        <v>1</v>
      </c>
      <c r="BJ498" s="29">
        <f t="shared" si="38"/>
        <v>1</v>
      </c>
      <c r="BN498" s="29">
        <v>37</v>
      </c>
      <c r="BO498" s="29">
        <v>1</v>
      </c>
    </row>
    <row r="499" spans="1:67" x14ac:dyDescent="0.25">
      <c r="A499" s="82" t="str">
        <f>IF(Feiertage!D349&lt;&gt;"",Feiertage!B349,"")</f>
        <v/>
      </c>
      <c r="C499" s="79">
        <f t="shared" si="36"/>
        <v>43862</v>
      </c>
      <c r="D499" s="29">
        <f t="shared" si="29"/>
        <v>2020</v>
      </c>
      <c r="E499" s="29">
        <f t="shared" si="30"/>
        <v>2</v>
      </c>
      <c r="F499" s="29">
        <f t="shared" si="31"/>
        <v>5</v>
      </c>
      <c r="G499" s="29">
        <f t="shared" si="32"/>
        <v>1</v>
      </c>
      <c r="H499" s="166" t="str">
        <f t="shared" si="33"/>
        <v>Fr</v>
      </c>
      <c r="I499">
        <f>Dienstplan!B43</f>
        <v>38</v>
      </c>
      <c r="J499" s="29">
        <f t="array" ref="J499">INDEX(Dienstplan!$F$6:$AJ$55,BN499,BO499)</f>
        <v>0</v>
      </c>
      <c r="K499" s="29">
        <f t="array" ref="K499">IF(OR(J499=Schichten!$B$3,J499=Schichten!$B$4),INDEX($D$98:$D$147,MATCH(CODE(J499),$H$98:$H$147,0)),IF(ISERROR(INDEX($D$98:$D$147,MATCH(J499,$A$98:$A$147,0))),0,INDEX($D$98:$D$147,MATCH(J499,$A$98:$A$147,0))))</f>
        <v>0</v>
      </c>
      <c r="L499" s="29">
        <f>IF(G191="hh:mm",(Dienstplan!E43*1)/$E$288,Dienstplan!E43/$E$288)</f>
        <v>0</v>
      </c>
      <c r="M499" s="29">
        <f t="shared" si="34"/>
        <v>0</v>
      </c>
      <c r="N499" s="29">
        <f t="array" ref="N499">INDEX(Mitarbeiter!$F$2:$F$51,MATCH(Berechnung!I499,Mitarbeiter!$B$2:$B$51,0))</f>
        <v>0</v>
      </c>
      <c r="O499" s="29">
        <f t="shared" si="41"/>
        <v>0</v>
      </c>
      <c r="P499" s="29">
        <f t="shared" si="41"/>
        <v>0</v>
      </c>
      <c r="Q499" s="29">
        <f t="shared" si="41"/>
        <v>0</v>
      </c>
      <c r="R499" s="29">
        <f t="shared" si="41"/>
        <v>0</v>
      </c>
      <c r="S499" s="29">
        <f t="shared" si="41"/>
        <v>0</v>
      </c>
      <c r="T499" s="29">
        <f t="shared" si="41"/>
        <v>0</v>
      </c>
      <c r="U499" s="29">
        <f t="shared" si="41"/>
        <v>0</v>
      </c>
      <c r="V499" s="29">
        <f t="shared" si="41"/>
        <v>0</v>
      </c>
      <c r="W499" s="29">
        <f t="shared" si="41"/>
        <v>0</v>
      </c>
      <c r="X499" s="29">
        <f t="shared" si="41"/>
        <v>0</v>
      </c>
      <c r="Y499" s="29">
        <f t="shared" si="41"/>
        <v>1</v>
      </c>
      <c r="Z499" s="29">
        <f t="shared" si="41"/>
        <v>1</v>
      </c>
      <c r="AA499" s="29">
        <f t="shared" si="41"/>
        <v>1</v>
      </c>
      <c r="AB499" s="29">
        <f t="shared" si="41"/>
        <v>1</v>
      </c>
      <c r="AC499" s="29">
        <f t="shared" si="41"/>
        <v>1</v>
      </c>
      <c r="AD499" s="29">
        <f t="shared" ref="AD499:AS514" si="44">IF($M$457,IF($J499=AD$461,1,0),0)</f>
        <v>1</v>
      </c>
      <c r="AE499" s="29">
        <f t="shared" si="44"/>
        <v>1</v>
      </c>
      <c r="AF499" s="29">
        <f t="shared" si="44"/>
        <v>1</v>
      </c>
      <c r="AG499" s="29">
        <f t="shared" si="44"/>
        <v>1</v>
      </c>
      <c r="AH499" s="29">
        <f t="shared" si="44"/>
        <v>1</v>
      </c>
      <c r="AI499" s="29">
        <f t="shared" si="44"/>
        <v>1</v>
      </c>
      <c r="AJ499" s="29">
        <f t="shared" si="44"/>
        <v>1</v>
      </c>
      <c r="AK499" s="29">
        <f t="shared" si="44"/>
        <v>1</v>
      </c>
      <c r="AL499" s="29">
        <f t="shared" si="44"/>
        <v>1</v>
      </c>
      <c r="AM499" s="29">
        <f t="shared" si="44"/>
        <v>1</v>
      </c>
      <c r="AN499" s="29">
        <f t="shared" si="44"/>
        <v>1</v>
      </c>
      <c r="AO499" s="29">
        <f t="shared" si="44"/>
        <v>1</v>
      </c>
      <c r="AP499" s="29">
        <f t="shared" si="44"/>
        <v>1</v>
      </c>
      <c r="AQ499" s="29">
        <f t="shared" si="44"/>
        <v>1</v>
      </c>
      <c r="AR499" s="29">
        <f t="shared" si="44"/>
        <v>1</v>
      </c>
      <c r="AS499" s="29">
        <f t="shared" si="44"/>
        <v>1</v>
      </c>
      <c r="AT499" s="29">
        <f t="shared" si="43"/>
        <v>1</v>
      </c>
      <c r="AU499" s="29">
        <f t="shared" si="43"/>
        <v>1</v>
      </c>
      <c r="AV499" s="29">
        <f t="shared" si="43"/>
        <v>1</v>
      </c>
      <c r="AW499" s="29">
        <f t="shared" si="43"/>
        <v>1</v>
      </c>
      <c r="AX499" s="29">
        <f t="shared" si="43"/>
        <v>1</v>
      </c>
      <c r="AY499" s="29">
        <f t="shared" si="43"/>
        <v>1</v>
      </c>
      <c r="AZ499" s="29">
        <f t="shared" si="43"/>
        <v>1</v>
      </c>
      <c r="BA499" s="29">
        <f t="shared" si="43"/>
        <v>1</v>
      </c>
      <c r="BB499" s="29">
        <f t="shared" si="43"/>
        <v>1</v>
      </c>
      <c r="BC499" s="29">
        <f t="shared" si="43"/>
        <v>1</v>
      </c>
      <c r="BD499" s="29">
        <f t="shared" si="43"/>
        <v>1</v>
      </c>
      <c r="BE499" s="29">
        <f t="shared" si="42"/>
        <v>1</v>
      </c>
      <c r="BF499" s="29">
        <f t="shared" si="42"/>
        <v>1</v>
      </c>
      <c r="BG499" s="29">
        <f t="shared" si="42"/>
        <v>1</v>
      </c>
      <c r="BH499" s="29">
        <f t="shared" si="38"/>
        <v>1</v>
      </c>
      <c r="BI499" s="29">
        <f t="shared" si="38"/>
        <v>1</v>
      </c>
      <c r="BJ499" s="29">
        <f t="shared" si="38"/>
        <v>1</v>
      </c>
      <c r="BN499" s="29">
        <v>38</v>
      </c>
      <c r="BO499" s="29">
        <v>1</v>
      </c>
    </row>
    <row r="500" spans="1:67" x14ac:dyDescent="0.25">
      <c r="A500" s="82" t="str">
        <f>IF(Feiertage!D350&lt;&gt;"",Feiertage!B350,"")</f>
        <v/>
      </c>
      <c r="C500" s="79">
        <f t="shared" si="36"/>
        <v>43862</v>
      </c>
      <c r="D500" s="29">
        <f t="shared" si="29"/>
        <v>2020</v>
      </c>
      <c r="E500" s="29">
        <f t="shared" si="30"/>
        <v>2</v>
      </c>
      <c r="F500" s="29">
        <f t="shared" si="31"/>
        <v>5</v>
      </c>
      <c r="G500" s="29">
        <f t="shared" si="32"/>
        <v>1</v>
      </c>
      <c r="H500" s="166" t="str">
        <f t="shared" si="33"/>
        <v>Fr</v>
      </c>
      <c r="I500">
        <f>Dienstplan!B44</f>
        <v>39</v>
      </c>
      <c r="J500" s="29">
        <f t="array" ref="J500">INDEX(Dienstplan!$F$6:$AJ$55,BN500,BO500)</f>
        <v>0</v>
      </c>
      <c r="K500" s="29">
        <f t="array" ref="K500">IF(OR(J500=Schichten!$B$3,J500=Schichten!$B$4),INDEX($D$98:$D$147,MATCH(CODE(J500),$H$98:$H$147,0)),IF(ISERROR(INDEX($D$98:$D$147,MATCH(J500,$A$98:$A$147,0))),0,INDEX($D$98:$D$147,MATCH(J500,$A$98:$A$147,0))))</f>
        <v>0</v>
      </c>
      <c r="L500" s="29">
        <f>IF(G192="hh:mm",(Dienstplan!E44*1)/$E$288,Dienstplan!E44/$E$288)</f>
        <v>0</v>
      </c>
      <c r="M500" s="29">
        <f t="shared" si="34"/>
        <v>0</v>
      </c>
      <c r="N500" s="29">
        <f t="array" ref="N500">INDEX(Mitarbeiter!$F$2:$F$51,MATCH(Berechnung!I500,Mitarbeiter!$B$2:$B$51,0))</f>
        <v>0</v>
      </c>
      <c r="O500" s="29">
        <f t="shared" ref="O500:AD515" si="45">IF($M$457,IF($J500=O$461,1,0),0)</f>
        <v>0</v>
      </c>
      <c r="P500" s="29">
        <f t="shared" si="45"/>
        <v>0</v>
      </c>
      <c r="Q500" s="29">
        <f t="shared" si="45"/>
        <v>0</v>
      </c>
      <c r="R500" s="29">
        <f t="shared" si="45"/>
        <v>0</v>
      </c>
      <c r="S500" s="29">
        <f t="shared" si="45"/>
        <v>0</v>
      </c>
      <c r="T500" s="29">
        <f t="shared" si="45"/>
        <v>0</v>
      </c>
      <c r="U500" s="29">
        <f t="shared" si="45"/>
        <v>0</v>
      </c>
      <c r="V500" s="29">
        <f t="shared" si="45"/>
        <v>0</v>
      </c>
      <c r="W500" s="29">
        <f t="shared" si="45"/>
        <v>0</v>
      </c>
      <c r="X500" s="29">
        <f t="shared" si="45"/>
        <v>0</v>
      </c>
      <c r="Y500" s="29">
        <f t="shared" si="45"/>
        <v>1</v>
      </c>
      <c r="Z500" s="29">
        <f t="shared" si="45"/>
        <v>1</v>
      </c>
      <c r="AA500" s="29">
        <f t="shared" si="45"/>
        <v>1</v>
      </c>
      <c r="AB500" s="29">
        <f t="shared" si="45"/>
        <v>1</v>
      </c>
      <c r="AC500" s="29">
        <f t="shared" si="45"/>
        <v>1</v>
      </c>
      <c r="AD500" s="29">
        <f t="shared" si="45"/>
        <v>1</v>
      </c>
      <c r="AE500" s="29">
        <f t="shared" si="44"/>
        <v>1</v>
      </c>
      <c r="AF500" s="29">
        <f t="shared" si="44"/>
        <v>1</v>
      </c>
      <c r="AG500" s="29">
        <f t="shared" si="44"/>
        <v>1</v>
      </c>
      <c r="AH500" s="29">
        <f t="shared" si="44"/>
        <v>1</v>
      </c>
      <c r="AI500" s="29">
        <f t="shared" si="44"/>
        <v>1</v>
      </c>
      <c r="AJ500" s="29">
        <f t="shared" si="44"/>
        <v>1</v>
      </c>
      <c r="AK500" s="29">
        <f t="shared" si="44"/>
        <v>1</v>
      </c>
      <c r="AL500" s="29">
        <f t="shared" si="44"/>
        <v>1</v>
      </c>
      <c r="AM500" s="29">
        <f t="shared" si="44"/>
        <v>1</v>
      </c>
      <c r="AN500" s="29">
        <f t="shared" si="44"/>
        <v>1</v>
      </c>
      <c r="AO500" s="29">
        <f t="shared" si="44"/>
        <v>1</v>
      </c>
      <c r="AP500" s="29">
        <f t="shared" si="44"/>
        <v>1</v>
      </c>
      <c r="AQ500" s="29">
        <f t="shared" si="44"/>
        <v>1</v>
      </c>
      <c r="AR500" s="29">
        <f t="shared" si="44"/>
        <v>1</v>
      </c>
      <c r="AS500" s="29">
        <f t="shared" si="44"/>
        <v>1</v>
      </c>
      <c r="AT500" s="29">
        <f t="shared" si="43"/>
        <v>1</v>
      </c>
      <c r="AU500" s="29">
        <f t="shared" si="43"/>
        <v>1</v>
      </c>
      <c r="AV500" s="29">
        <f t="shared" si="43"/>
        <v>1</v>
      </c>
      <c r="AW500" s="29">
        <f t="shared" si="43"/>
        <v>1</v>
      </c>
      <c r="AX500" s="29">
        <f t="shared" si="43"/>
        <v>1</v>
      </c>
      <c r="AY500" s="29">
        <f t="shared" si="43"/>
        <v>1</v>
      </c>
      <c r="AZ500" s="29">
        <f t="shared" si="43"/>
        <v>1</v>
      </c>
      <c r="BA500" s="29">
        <f t="shared" si="43"/>
        <v>1</v>
      </c>
      <c r="BB500" s="29">
        <f t="shared" si="43"/>
        <v>1</v>
      </c>
      <c r="BC500" s="29">
        <f t="shared" si="43"/>
        <v>1</v>
      </c>
      <c r="BD500" s="29">
        <f t="shared" si="43"/>
        <v>1</v>
      </c>
      <c r="BE500" s="29">
        <f t="shared" si="42"/>
        <v>1</v>
      </c>
      <c r="BF500" s="29">
        <f t="shared" si="42"/>
        <v>1</v>
      </c>
      <c r="BG500" s="29">
        <f t="shared" si="42"/>
        <v>1</v>
      </c>
      <c r="BH500" s="29">
        <f t="shared" si="38"/>
        <v>1</v>
      </c>
      <c r="BI500" s="29">
        <f t="shared" si="38"/>
        <v>1</v>
      </c>
      <c r="BJ500" s="29">
        <f t="shared" si="38"/>
        <v>1</v>
      </c>
      <c r="BN500" s="29">
        <v>39</v>
      </c>
      <c r="BO500" s="29">
        <v>1</v>
      </c>
    </row>
    <row r="501" spans="1:67" x14ac:dyDescent="0.25">
      <c r="A501" s="82" t="str">
        <f>IF(Feiertage!D351&lt;&gt;"",Feiertage!B351,"")</f>
        <v/>
      </c>
      <c r="C501" s="79">
        <f t="shared" si="36"/>
        <v>43862</v>
      </c>
      <c r="D501" s="29">
        <f t="shared" si="29"/>
        <v>2020</v>
      </c>
      <c r="E501" s="29">
        <f t="shared" si="30"/>
        <v>2</v>
      </c>
      <c r="F501" s="29">
        <f t="shared" si="31"/>
        <v>5</v>
      </c>
      <c r="G501" s="29">
        <f t="shared" si="32"/>
        <v>1</v>
      </c>
      <c r="H501" s="166" t="str">
        <f t="shared" si="33"/>
        <v>Fr</v>
      </c>
      <c r="I501">
        <f>Dienstplan!B45</f>
        <v>40</v>
      </c>
      <c r="J501" s="29">
        <f t="array" ref="J501">INDEX(Dienstplan!$F$6:$AJ$55,BN501,BO501)</f>
        <v>0</v>
      </c>
      <c r="K501" s="29">
        <f t="array" ref="K501">IF(OR(J501=Schichten!$B$3,J501=Schichten!$B$4),INDEX($D$98:$D$147,MATCH(CODE(J501),$H$98:$H$147,0)),IF(ISERROR(INDEX($D$98:$D$147,MATCH(J501,$A$98:$A$147,0))),0,INDEX($D$98:$D$147,MATCH(J501,$A$98:$A$147,0))))</f>
        <v>0</v>
      </c>
      <c r="L501" s="29">
        <f>IF(G193="hh:mm",(Dienstplan!E45*1)/$E$288,Dienstplan!E45/$E$288)</f>
        <v>0</v>
      </c>
      <c r="M501" s="29">
        <f t="shared" si="34"/>
        <v>0</v>
      </c>
      <c r="N501" s="29">
        <f t="array" ref="N501">INDEX(Mitarbeiter!$F$2:$F$51,MATCH(Berechnung!I501,Mitarbeiter!$B$2:$B$51,0))</f>
        <v>0</v>
      </c>
      <c r="O501" s="29">
        <f t="shared" si="45"/>
        <v>0</v>
      </c>
      <c r="P501" s="29">
        <f t="shared" si="45"/>
        <v>0</v>
      </c>
      <c r="Q501" s="29">
        <f t="shared" si="45"/>
        <v>0</v>
      </c>
      <c r="R501" s="29">
        <f t="shared" si="45"/>
        <v>0</v>
      </c>
      <c r="S501" s="29">
        <f t="shared" si="45"/>
        <v>0</v>
      </c>
      <c r="T501" s="29">
        <f t="shared" si="45"/>
        <v>0</v>
      </c>
      <c r="U501" s="29">
        <f t="shared" si="45"/>
        <v>0</v>
      </c>
      <c r="V501" s="29">
        <f t="shared" si="45"/>
        <v>0</v>
      </c>
      <c r="W501" s="29">
        <f t="shared" si="45"/>
        <v>0</v>
      </c>
      <c r="X501" s="29">
        <f t="shared" si="45"/>
        <v>0</v>
      </c>
      <c r="Y501" s="29">
        <f t="shared" si="45"/>
        <v>1</v>
      </c>
      <c r="Z501" s="29">
        <f t="shared" si="45"/>
        <v>1</v>
      </c>
      <c r="AA501" s="29">
        <f t="shared" si="45"/>
        <v>1</v>
      </c>
      <c r="AB501" s="29">
        <f t="shared" si="45"/>
        <v>1</v>
      </c>
      <c r="AC501" s="29">
        <f t="shared" si="45"/>
        <v>1</v>
      </c>
      <c r="AD501" s="29">
        <f t="shared" si="45"/>
        <v>1</v>
      </c>
      <c r="AE501" s="29">
        <f t="shared" si="44"/>
        <v>1</v>
      </c>
      <c r="AF501" s="29">
        <f t="shared" si="44"/>
        <v>1</v>
      </c>
      <c r="AG501" s="29">
        <f t="shared" si="44"/>
        <v>1</v>
      </c>
      <c r="AH501" s="29">
        <f t="shared" si="44"/>
        <v>1</v>
      </c>
      <c r="AI501" s="29">
        <f t="shared" si="44"/>
        <v>1</v>
      </c>
      <c r="AJ501" s="29">
        <f t="shared" si="44"/>
        <v>1</v>
      </c>
      <c r="AK501" s="29">
        <f t="shared" si="44"/>
        <v>1</v>
      </c>
      <c r="AL501" s="29">
        <f t="shared" si="44"/>
        <v>1</v>
      </c>
      <c r="AM501" s="29">
        <f t="shared" si="44"/>
        <v>1</v>
      </c>
      <c r="AN501" s="29">
        <f t="shared" si="44"/>
        <v>1</v>
      </c>
      <c r="AO501" s="29">
        <f t="shared" si="44"/>
        <v>1</v>
      </c>
      <c r="AP501" s="29">
        <f t="shared" si="44"/>
        <v>1</v>
      </c>
      <c r="AQ501" s="29">
        <f t="shared" si="44"/>
        <v>1</v>
      </c>
      <c r="AR501" s="29">
        <f t="shared" si="44"/>
        <v>1</v>
      </c>
      <c r="AS501" s="29">
        <f t="shared" si="44"/>
        <v>1</v>
      </c>
      <c r="AT501" s="29">
        <f t="shared" si="43"/>
        <v>1</v>
      </c>
      <c r="AU501" s="29">
        <f t="shared" si="43"/>
        <v>1</v>
      </c>
      <c r="AV501" s="29">
        <f t="shared" si="43"/>
        <v>1</v>
      </c>
      <c r="AW501" s="29">
        <f t="shared" si="43"/>
        <v>1</v>
      </c>
      <c r="AX501" s="29">
        <f t="shared" si="43"/>
        <v>1</v>
      </c>
      <c r="AY501" s="29">
        <f t="shared" si="43"/>
        <v>1</v>
      </c>
      <c r="AZ501" s="29">
        <f t="shared" si="43"/>
        <v>1</v>
      </c>
      <c r="BA501" s="29">
        <f t="shared" si="43"/>
        <v>1</v>
      </c>
      <c r="BB501" s="29">
        <f t="shared" si="43"/>
        <v>1</v>
      </c>
      <c r="BC501" s="29">
        <f t="shared" si="43"/>
        <v>1</v>
      </c>
      <c r="BD501" s="29">
        <f t="shared" si="43"/>
        <v>1</v>
      </c>
      <c r="BE501" s="29">
        <f t="shared" si="42"/>
        <v>1</v>
      </c>
      <c r="BF501" s="29">
        <f t="shared" si="42"/>
        <v>1</v>
      </c>
      <c r="BG501" s="29">
        <f t="shared" si="42"/>
        <v>1</v>
      </c>
      <c r="BH501" s="29">
        <f t="shared" si="38"/>
        <v>1</v>
      </c>
      <c r="BI501" s="29">
        <f t="shared" si="38"/>
        <v>1</v>
      </c>
      <c r="BJ501" s="29">
        <f t="shared" si="38"/>
        <v>1</v>
      </c>
      <c r="BN501" s="29">
        <v>40</v>
      </c>
      <c r="BO501" s="29">
        <v>1</v>
      </c>
    </row>
    <row r="502" spans="1:67" x14ac:dyDescent="0.25">
      <c r="A502" s="82" t="str">
        <f>IF(Feiertage!D352&lt;&gt;"",Feiertage!B352,"")</f>
        <v/>
      </c>
      <c r="C502" s="79">
        <f t="shared" si="36"/>
        <v>43862</v>
      </c>
      <c r="D502" s="29">
        <f t="shared" si="29"/>
        <v>2020</v>
      </c>
      <c r="E502" s="29">
        <f t="shared" si="30"/>
        <v>2</v>
      </c>
      <c r="F502" s="29">
        <f t="shared" si="31"/>
        <v>5</v>
      </c>
      <c r="G502" s="29">
        <f t="shared" si="32"/>
        <v>1</v>
      </c>
      <c r="H502" s="166" t="str">
        <f t="shared" si="33"/>
        <v>Fr</v>
      </c>
      <c r="I502">
        <f>Dienstplan!B46</f>
        <v>41</v>
      </c>
      <c r="J502" s="29">
        <f t="array" ref="J502">INDEX(Dienstplan!$F$6:$AJ$55,BN502,BO502)</f>
        <v>0</v>
      </c>
      <c r="K502" s="29">
        <f t="array" ref="K502">IF(OR(J502=Schichten!$B$3,J502=Schichten!$B$4),INDEX($D$98:$D$147,MATCH(CODE(J502),$H$98:$H$147,0)),IF(ISERROR(INDEX($D$98:$D$147,MATCH(J502,$A$98:$A$147,0))),0,INDEX($D$98:$D$147,MATCH(J502,$A$98:$A$147,0))))</f>
        <v>0</v>
      </c>
      <c r="L502" s="29">
        <f>IF(G194="hh:mm",(Dienstplan!E46*1)/$E$288,Dienstplan!E46/$E$288)</f>
        <v>0</v>
      </c>
      <c r="M502" s="29">
        <f t="shared" si="34"/>
        <v>0</v>
      </c>
      <c r="N502" s="29">
        <f t="array" ref="N502">INDEX(Mitarbeiter!$F$2:$F$51,MATCH(Berechnung!I502,Mitarbeiter!$B$2:$B$51,0))</f>
        <v>0</v>
      </c>
      <c r="O502" s="29">
        <f t="shared" si="45"/>
        <v>0</v>
      </c>
      <c r="P502" s="29">
        <f t="shared" si="45"/>
        <v>0</v>
      </c>
      <c r="Q502" s="29">
        <f t="shared" si="45"/>
        <v>0</v>
      </c>
      <c r="R502" s="29">
        <f t="shared" si="45"/>
        <v>0</v>
      </c>
      <c r="S502" s="29">
        <f t="shared" si="45"/>
        <v>0</v>
      </c>
      <c r="T502" s="29">
        <f t="shared" si="45"/>
        <v>0</v>
      </c>
      <c r="U502" s="29">
        <f t="shared" si="45"/>
        <v>0</v>
      </c>
      <c r="V502" s="29">
        <f t="shared" si="45"/>
        <v>0</v>
      </c>
      <c r="W502" s="29">
        <f t="shared" si="45"/>
        <v>0</v>
      </c>
      <c r="X502" s="29">
        <f t="shared" si="45"/>
        <v>0</v>
      </c>
      <c r="Y502" s="29">
        <f t="shared" si="45"/>
        <v>1</v>
      </c>
      <c r="Z502" s="29">
        <f t="shared" si="45"/>
        <v>1</v>
      </c>
      <c r="AA502" s="29">
        <f t="shared" si="45"/>
        <v>1</v>
      </c>
      <c r="AB502" s="29">
        <f t="shared" si="45"/>
        <v>1</v>
      </c>
      <c r="AC502" s="29">
        <f t="shared" si="45"/>
        <v>1</v>
      </c>
      <c r="AD502" s="29">
        <f t="shared" si="45"/>
        <v>1</v>
      </c>
      <c r="AE502" s="29">
        <f t="shared" si="44"/>
        <v>1</v>
      </c>
      <c r="AF502" s="29">
        <f t="shared" si="44"/>
        <v>1</v>
      </c>
      <c r="AG502" s="29">
        <f t="shared" si="44"/>
        <v>1</v>
      </c>
      <c r="AH502" s="29">
        <f t="shared" si="44"/>
        <v>1</v>
      </c>
      <c r="AI502" s="29">
        <f t="shared" si="44"/>
        <v>1</v>
      </c>
      <c r="AJ502" s="29">
        <f t="shared" si="44"/>
        <v>1</v>
      </c>
      <c r="AK502" s="29">
        <f t="shared" si="44"/>
        <v>1</v>
      </c>
      <c r="AL502" s="29">
        <f t="shared" si="44"/>
        <v>1</v>
      </c>
      <c r="AM502" s="29">
        <f t="shared" si="44"/>
        <v>1</v>
      </c>
      <c r="AN502" s="29">
        <f t="shared" si="44"/>
        <v>1</v>
      </c>
      <c r="AO502" s="29">
        <f t="shared" si="44"/>
        <v>1</v>
      </c>
      <c r="AP502" s="29">
        <f t="shared" si="44"/>
        <v>1</v>
      </c>
      <c r="AQ502" s="29">
        <f t="shared" si="44"/>
        <v>1</v>
      </c>
      <c r="AR502" s="29">
        <f t="shared" si="44"/>
        <v>1</v>
      </c>
      <c r="AS502" s="29">
        <f t="shared" si="44"/>
        <v>1</v>
      </c>
      <c r="AT502" s="29">
        <f t="shared" si="43"/>
        <v>1</v>
      </c>
      <c r="AU502" s="29">
        <f t="shared" si="43"/>
        <v>1</v>
      </c>
      <c r="AV502" s="29">
        <f t="shared" si="43"/>
        <v>1</v>
      </c>
      <c r="AW502" s="29">
        <f t="shared" si="43"/>
        <v>1</v>
      </c>
      <c r="AX502" s="29">
        <f t="shared" si="43"/>
        <v>1</v>
      </c>
      <c r="AY502" s="29">
        <f t="shared" si="43"/>
        <v>1</v>
      </c>
      <c r="AZ502" s="29">
        <f t="shared" si="43"/>
        <v>1</v>
      </c>
      <c r="BA502" s="29">
        <f t="shared" si="43"/>
        <v>1</v>
      </c>
      <c r="BB502" s="29">
        <f t="shared" si="43"/>
        <v>1</v>
      </c>
      <c r="BC502" s="29">
        <f t="shared" si="43"/>
        <v>1</v>
      </c>
      <c r="BD502" s="29">
        <f t="shared" si="43"/>
        <v>1</v>
      </c>
      <c r="BE502" s="29">
        <f t="shared" si="42"/>
        <v>1</v>
      </c>
      <c r="BF502" s="29">
        <f t="shared" si="42"/>
        <v>1</v>
      </c>
      <c r="BG502" s="29">
        <f t="shared" si="42"/>
        <v>1</v>
      </c>
      <c r="BH502" s="29">
        <f t="shared" si="38"/>
        <v>1</v>
      </c>
      <c r="BI502" s="29">
        <f t="shared" si="38"/>
        <v>1</v>
      </c>
      <c r="BJ502" s="29">
        <f t="shared" si="38"/>
        <v>1</v>
      </c>
      <c r="BN502" s="29">
        <v>41</v>
      </c>
      <c r="BO502" s="29">
        <v>1</v>
      </c>
    </row>
    <row r="503" spans="1:67" x14ac:dyDescent="0.25">
      <c r="A503" s="82" t="str">
        <f>IF(Feiertage!D353&lt;&gt;"",Feiertage!B353,"")</f>
        <v/>
      </c>
      <c r="C503" s="79">
        <f t="shared" si="36"/>
        <v>43862</v>
      </c>
      <c r="D503" s="29">
        <f t="shared" si="29"/>
        <v>2020</v>
      </c>
      <c r="E503" s="29">
        <f t="shared" si="30"/>
        <v>2</v>
      </c>
      <c r="F503" s="29">
        <f t="shared" si="31"/>
        <v>5</v>
      </c>
      <c r="G503" s="29">
        <f t="shared" si="32"/>
        <v>1</v>
      </c>
      <c r="H503" s="166" t="str">
        <f t="shared" si="33"/>
        <v>Fr</v>
      </c>
      <c r="I503">
        <f>Dienstplan!B47</f>
        <v>42</v>
      </c>
      <c r="J503" s="29">
        <f t="array" ref="J503">INDEX(Dienstplan!$F$6:$AJ$55,BN503,BO503)</f>
        <v>0</v>
      </c>
      <c r="K503" s="29">
        <f t="array" ref="K503">IF(OR(J503=Schichten!$B$3,J503=Schichten!$B$4),INDEX($D$98:$D$147,MATCH(CODE(J503),$H$98:$H$147,0)),IF(ISERROR(INDEX($D$98:$D$147,MATCH(J503,$A$98:$A$147,0))),0,INDEX($D$98:$D$147,MATCH(J503,$A$98:$A$147,0))))</f>
        <v>0</v>
      </c>
      <c r="L503" s="29">
        <f>IF(G195="hh:mm",(Dienstplan!E47*1)/$E$288,Dienstplan!E47/$E$288)</f>
        <v>0</v>
      </c>
      <c r="M503" s="29">
        <f t="shared" si="34"/>
        <v>0</v>
      </c>
      <c r="N503" s="29">
        <f t="array" ref="N503">INDEX(Mitarbeiter!$F$2:$F$51,MATCH(Berechnung!I503,Mitarbeiter!$B$2:$B$51,0))</f>
        <v>0</v>
      </c>
      <c r="O503" s="29">
        <f t="shared" si="45"/>
        <v>0</v>
      </c>
      <c r="P503" s="29">
        <f t="shared" si="45"/>
        <v>0</v>
      </c>
      <c r="Q503" s="29">
        <f t="shared" si="45"/>
        <v>0</v>
      </c>
      <c r="R503" s="29">
        <f t="shared" si="45"/>
        <v>0</v>
      </c>
      <c r="S503" s="29">
        <f t="shared" si="45"/>
        <v>0</v>
      </c>
      <c r="T503" s="29">
        <f t="shared" si="45"/>
        <v>0</v>
      </c>
      <c r="U503" s="29">
        <f t="shared" si="45"/>
        <v>0</v>
      </c>
      <c r="V503" s="29">
        <f t="shared" si="45"/>
        <v>0</v>
      </c>
      <c r="W503" s="29">
        <f t="shared" si="45"/>
        <v>0</v>
      </c>
      <c r="X503" s="29">
        <f t="shared" si="45"/>
        <v>0</v>
      </c>
      <c r="Y503" s="29">
        <f t="shared" si="45"/>
        <v>1</v>
      </c>
      <c r="Z503" s="29">
        <f t="shared" si="45"/>
        <v>1</v>
      </c>
      <c r="AA503" s="29">
        <f t="shared" si="45"/>
        <v>1</v>
      </c>
      <c r="AB503" s="29">
        <f t="shared" si="45"/>
        <v>1</v>
      </c>
      <c r="AC503" s="29">
        <f t="shared" si="45"/>
        <v>1</v>
      </c>
      <c r="AD503" s="29">
        <f t="shared" si="45"/>
        <v>1</v>
      </c>
      <c r="AE503" s="29">
        <f t="shared" si="44"/>
        <v>1</v>
      </c>
      <c r="AF503" s="29">
        <f t="shared" si="44"/>
        <v>1</v>
      </c>
      <c r="AG503" s="29">
        <f t="shared" si="44"/>
        <v>1</v>
      </c>
      <c r="AH503" s="29">
        <f t="shared" si="44"/>
        <v>1</v>
      </c>
      <c r="AI503" s="29">
        <f t="shared" si="44"/>
        <v>1</v>
      </c>
      <c r="AJ503" s="29">
        <f t="shared" si="44"/>
        <v>1</v>
      </c>
      <c r="AK503" s="29">
        <f t="shared" si="44"/>
        <v>1</v>
      </c>
      <c r="AL503" s="29">
        <f t="shared" si="44"/>
        <v>1</v>
      </c>
      <c r="AM503" s="29">
        <f t="shared" si="44"/>
        <v>1</v>
      </c>
      <c r="AN503" s="29">
        <f t="shared" si="44"/>
        <v>1</v>
      </c>
      <c r="AO503" s="29">
        <f t="shared" si="44"/>
        <v>1</v>
      </c>
      <c r="AP503" s="29">
        <f t="shared" si="44"/>
        <v>1</v>
      </c>
      <c r="AQ503" s="29">
        <f t="shared" si="44"/>
        <v>1</v>
      </c>
      <c r="AR503" s="29">
        <f t="shared" si="44"/>
        <v>1</v>
      </c>
      <c r="AS503" s="29">
        <f t="shared" si="44"/>
        <v>1</v>
      </c>
      <c r="AT503" s="29">
        <f t="shared" si="43"/>
        <v>1</v>
      </c>
      <c r="AU503" s="29">
        <f t="shared" si="43"/>
        <v>1</v>
      </c>
      <c r="AV503" s="29">
        <f t="shared" si="43"/>
        <v>1</v>
      </c>
      <c r="AW503" s="29">
        <f t="shared" ref="AW503:BJ518" si="46">IF($M$457,IF($J503=AW$461,1,0),0)</f>
        <v>1</v>
      </c>
      <c r="AX503" s="29">
        <f t="shared" si="46"/>
        <v>1</v>
      </c>
      <c r="AY503" s="29">
        <f t="shared" si="46"/>
        <v>1</v>
      </c>
      <c r="AZ503" s="29">
        <f t="shared" si="46"/>
        <v>1</v>
      </c>
      <c r="BA503" s="29">
        <f t="shared" si="46"/>
        <v>1</v>
      </c>
      <c r="BB503" s="29">
        <f t="shared" si="46"/>
        <v>1</v>
      </c>
      <c r="BC503" s="29">
        <f t="shared" si="46"/>
        <v>1</v>
      </c>
      <c r="BD503" s="29">
        <f t="shared" si="46"/>
        <v>1</v>
      </c>
      <c r="BE503" s="29">
        <f t="shared" si="46"/>
        <v>1</v>
      </c>
      <c r="BF503" s="29">
        <f t="shared" si="46"/>
        <v>1</v>
      </c>
      <c r="BG503" s="29">
        <f t="shared" si="46"/>
        <v>1</v>
      </c>
      <c r="BH503" s="29">
        <f t="shared" si="46"/>
        <v>1</v>
      </c>
      <c r="BI503" s="29">
        <f t="shared" si="46"/>
        <v>1</v>
      </c>
      <c r="BJ503" s="29">
        <f t="shared" si="46"/>
        <v>1</v>
      </c>
      <c r="BN503" s="29">
        <v>42</v>
      </c>
      <c r="BO503" s="29">
        <v>1</v>
      </c>
    </row>
    <row r="504" spans="1:67" x14ac:dyDescent="0.25">
      <c r="A504" s="82" t="str">
        <f>IF(Feiertage!D354&lt;&gt;"",Feiertage!B354,"")</f>
        <v/>
      </c>
      <c r="C504" s="79">
        <f t="shared" si="36"/>
        <v>43862</v>
      </c>
      <c r="D504" s="29">
        <f t="shared" si="29"/>
        <v>2020</v>
      </c>
      <c r="E504" s="29">
        <f t="shared" si="30"/>
        <v>2</v>
      </c>
      <c r="F504" s="29">
        <f t="shared" si="31"/>
        <v>5</v>
      </c>
      <c r="G504" s="29">
        <f t="shared" si="32"/>
        <v>1</v>
      </c>
      <c r="H504" s="166" t="str">
        <f t="shared" si="33"/>
        <v>Fr</v>
      </c>
      <c r="I504">
        <f>Dienstplan!B48</f>
        <v>43</v>
      </c>
      <c r="J504" s="29">
        <f t="array" ref="J504">INDEX(Dienstplan!$F$6:$AJ$55,BN504,BO504)</f>
        <v>0</v>
      </c>
      <c r="K504" s="29">
        <f t="array" ref="K504">IF(OR(J504=Schichten!$B$3,J504=Schichten!$B$4),INDEX($D$98:$D$147,MATCH(CODE(J504),$H$98:$H$147,0)),IF(ISERROR(INDEX($D$98:$D$147,MATCH(J504,$A$98:$A$147,0))),0,INDEX($D$98:$D$147,MATCH(J504,$A$98:$A$147,0))))</f>
        <v>0</v>
      </c>
      <c r="L504" s="29">
        <f>IF(G196="hh:mm",(Dienstplan!E48*1)/$E$288,Dienstplan!E48/$E$288)</f>
        <v>0</v>
      </c>
      <c r="M504" s="29">
        <f t="shared" si="34"/>
        <v>0</v>
      </c>
      <c r="N504" s="29">
        <f t="array" ref="N504">INDEX(Mitarbeiter!$F$2:$F$51,MATCH(Berechnung!I504,Mitarbeiter!$B$2:$B$51,0))</f>
        <v>0</v>
      </c>
      <c r="O504" s="29">
        <f t="shared" si="45"/>
        <v>0</v>
      </c>
      <c r="P504" s="29">
        <f t="shared" si="45"/>
        <v>0</v>
      </c>
      <c r="Q504" s="29">
        <f t="shared" si="45"/>
        <v>0</v>
      </c>
      <c r="R504" s="29">
        <f t="shared" si="45"/>
        <v>0</v>
      </c>
      <c r="S504" s="29">
        <f t="shared" si="45"/>
        <v>0</v>
      </c>
      <c r="T504" s="29">
        <f t="shared" si="45"/>
        <v>0</v>
      </c>
      <c r="U504" s="29">
        <f t="shared" si="45"/>
        <v>0</v>
      </c>
      <c r="V504" s="29">
        <f t="shared" si="45"/>
        <v>0</v>
      </c>
      <c r="W504" s="29">
        <f t="shared" si="45"/>
        <v>0</v>
      </c>
      <c r="X504" s="29">
        <f t="shared" si="45"/>
        <v>0</v>
      </c>
      <c r="Y504" s="29">
        <f t="shared" si="45"/>
        <v>1</v>
      </c>
      <c r="Z504" s="29">
        <f t="shared" si="45"/>
        <v>1</v>
      </c>
      <c r="AA504" s="29">
        <f t="shared" si="45"/>
        <v>1</v>
      </c>
      <c r="AB504" s="29">
        <f t="shared" si="45"/>
        <v>1</v>
      </c>
      <c r="AC504" s="29">
        <f t="shared" si="45"/>
        <v>1</v>
      </c>
      <c r="AD504" s="29">
        <f t="shared" si="45"/>
        <v>1</v>
      </c>
      <c r="AE504" s="29">
        <f t="shared" si="44"/>
        <v>1</v>
      </c>
      <c r="AF504" s="29">
        <f t="shared" si="44"/>
        <v>1</v>
      </c>
      <c r="AG504" s="29">
        <f t="shared" si="44"/>
        <v>1</v>
      </c>
      <c r="AH504" s="29">
        <f t="shared" si="44"/>
        <v>1</v>
      </c>
      <c r="AI504" s="29">
        <f t="shared" si="44"/>
        <v>1</v>
      </c>
      <c r="AJ504" s="29">
        <f t="shared" si="44"/>
        <v>1</v>
      </c>
      <c r="AK504" s="29">
        <f t="shared" si="44"/>
        <v>1</v>
      </c>
      <c r="AL504" s="29">
        <f t="shared" si="44"/>
        <v>1</v>
      </c>
      <c r="AM504" s="29">
        <f t="shared" si="44"/>
        <v>1</v>
      </c>
      <c r="AN504" s="29">
        <f t="shared" si="44"/>
        <v>1</v>
      </c>
      <c r="AO504" s="29">
        <f t="shared" si="44"/>
        <v>1</v>
      </c>
      <c r="AP504" s="29">
        <f t="shared" si="44"/>
        <v>1</v>
      </c>
      <c r="AQ504" s="29">
        <f t="shared" si="44"/>
        <v>1</v>
      </c>
      <c r="AR504" s="29">
        <f t="shared" si="44"/>
        <v>1</v>
      </c>
      <c r="AS504" s="29">
        <f t="shared" si="44"/>
        <v>1</v>
      </c>
      <c r="AT504" s="29">
        <f t="shared" ref="AT504:BI519" si="47">IF($M$457,IF($J504=AT$461,1,0),0)</f>
        <v>1</v>
      </c>
      <c r="AU504" s="29">
        <f t="shared" si="47"/>
        <v>1</v>
      </c>
      <c r="AV504" s="29">
        <f t="shared" si="47"/>
        <v>1</v>
      </c>
      <c r="AW504" s="29">
        <f t="shared" si="47"/>
        <v>1</v>
      </c>
      <c r="AX504" s="29">
        <f t="shared" si="47"/>
        <v>1</v>
      </c>
      <c r="AY504" s="29">
        <f t="shared" si="47"/>
        <v>1</v>
      </c>
      <c r="AZ504" s="29">
        <f t="shared" si="47"/>
        <v>1</v>
      </c>
      <c r="BA504" s="29">
        <f t="shared" si="47"/>
        <v>1</v>
      </c>
      <c r="BB504" s="29">
        <f t="shared" si="47"/>
        <v>1</v>
      </c>
      <c r="BC504" s="29">
        <f t="shared" si="47"/>
        <v>1</v>
      </c>
      <c r="BD504" s="29">
        <f t="shared" si="47"/>
        <v>1</v>
      </c>
      <c r="BE504" s="29">
        <f t="shared" si="47"/>
        <v>1</v>
      </c>
      <c r="BF504" s="29">
        <f t="shared" si="47"/>
        <v>1</v>
      </c>
      <c r="BG504" s="29">
        <f t="shared" si="47"/>
        <v>1</v>
      </c>
      <c r="BH504" s="29">
        <f t="shared" si="47"/>
        <v>1</v>
      </c>
      <c r="BI504" s="29">
        <f t="shared" si="47"/>
        <v>1</v>
      </c>
      <c r="BJ504" s="29">
        <f t="shared" si="46"/>
        <v>1</v>
      </c>
      <c r="BN504" s="29">
        <v>43</v>
      </c>
      <c r="BO504" s="29">
        <v>1</v>
      </c>
    </row>
    <row r="505" spans="1:67" x14ac:dyDescent="0.25">
      <c r="A505" s="82" t="str">
        <f>IF(Feiertage!D355&lt;&gt;"",Feiertage!B355,"")</f>
        <v/>
      </c>
      <c r="C505" s="79">
        <f t="shared" si="36"/>
        <v>43862</v>
      </c>
      <c r="D505" s="29">
        <f t="shared" si="29"/>
        <v>2020</v>
      </c>
      <c r="E505" s="29">
        <f t="shared" si="30"/>
        <v>2</v>
      </c>
      <c r="F505" s="29">
        <f t="shared" si="31"/>
        <v>5</v>
      </c>
      <c r="G505" s="29">
        <f t="shared" si="32"/>
        <v>1</v>
      </c>
      <c r="H505" s="166" t="str">
        <f t="shared" si="33"/>
        <v>Fr</v>
      </c>
      <c r="I505">
        <f>Dienstplan!B49</f>
        <v>44</v>
      </c>
      <c r="J505" s="29">
        <f t="array" ref="J505">INDEX(Dienstplan!$F$6:$AJ$55,BN505,BO505)</f>
        <v>0</v>
      </c>
      <c r="K505" s="29">
        <f t="array" ref="K505">IF(OR(J505=Schichten!$B$3,J505=Schichten!$B$4),INDEX($D$98:$D$147,MATCH(CODE(J505),$H$98:$H$147,0)),IF(ISERROR(INDEX($D$98:$D$147,MATCH(J505,$A$98:$A$147,0))),0,INDEX($D$98:$D$147,MATCH(J505,$A$98:$A$147,0))))</f>
        <v>0</v>
      </c>
      <c r="L505" s="29">
        <f>IF(G197="hh:mm",(Dienstplan!E49*1)/$E$288,Dienstplan!E49/$E$288)</f>
        <v>0</v>
      </c>
      <c r="M505" s="29">
        <f t="shared" si="34"/>
        <v>0</v>
      </c>
      <c r="N505" s="29">
        <f t="array" ref="N505">INDEX(Mitarbeiter!$F$2:$F$51,MATCH(Berechnung!I505,Mitarbeiter!$B$2:$B$51,0))</f>
        <v>0</v>
      </c>
      <c r="O505" s="29">
        <f t="shared" si="45"/>
        <v>0</v>
      </c>
      <c r="P505" s="29">
        <f t="shared" si="45"/>
        <v>0</v>
      </c>
      <c r="Q505" s="29">
        <f t="shared" si="45"/>
        <v>0</v>
      </c>
      <c r="R505" s="29">
        <f t="shared" si="45"/>
        <v>0</v>
      </c>
      <c r="S505" s="29">
        <f t="shared" si="45"/>
        <v>0</v>
      </c>
      <c r="T505" s="29">
        <f t="shared" si="45"/>
        <v>0</v>
      </c>
      <c r="U505" s="29">
        <f t="shared" si="45"/>
        <v>0</v>
      </c>
      <c r="V505" s="29">
        <f t="shared" si="45"/>
        <v>0</v>
      </c>
      <c r="W505" s="29">
        <f t="shared" si="45"/>
        <v>0</v>
      </c>
      <c r="X505" s="29">
        <f t="shared" si="45"/>
        <v>0</v>
      </c>
      <c r="Y505" s="29">
        <f t="shared" si="45"/>
        <v>1</v>
      </c>
      <c r="Z505" s="29">
        <f t="shared" si="45"/>
        <v>1</v>
      </c>
      <c r="AA505" s="29">
        <f t="shared" si="45"/>
        <v>1</v>
      </c>
      <c r="AB505" s="29">
        <f t="shared" si="45"/>
        <v>1</v>
      </c>
      <c r="AC505" s="29">
        <f t="shared" si="45"/>
        <v>1</v>
      </c>
      <c r="AD505" s="29">
        <f t="shared" si="45"/>
        <v>1</v>
      </c>
      <c r="AE505" s="29">
        <f t="shared" si="44"/>
        <v>1</v>
      </c>
      <c r="AF505" s="29">
        <f t="shared" si="44"/>
        <v>1</v>
      </c>
      <c r="AG505" s="29">
        <f t="shared" si="44"/>
        <v>1</v>
      </c>
      <c r="AH505" s="29">
        <f t="shared" si="44"/>
        <v>1</v>
      </c>
      <c r="AI505" s="29">
        <f t="shared" si="44"/>
        <v>1</v>
      </c>
      <c r="AJ505" s="29">
        <f t="shared" si="44"/>
        <v>1</v>
      </c>
      <c r="AK505" s="29">
        <f t="shared" si="44"/>
        <v>1</v>
      </c>
      <c r="AL505" s="29">
        <f t="shared" si="44"/>
        <v>1</v>
      </c>
      <c r="AM505" s="29">
        <f t="shared" si="44"/>
        <v>1</v>
      </c>
      <c r="AN505" s="29">
        <f t="shared" si="44"/>
        <v>1</v>
      </c>
      <c r="AO505" s="29">
        <f t="shared" si="44"/>
        <v>1</v>
      </c>
      <c r="AP505" s="29">
        <f t="shared" si="44"/>
        <v>1</v>
      </c>
      <c r="AQ505" s="29">
        <f t="shared" si="44"/>
        <v>1</v>
      </c>
      <c r="AR505" s="29">
        <f t="shared" si="44"/>
        <v>1</v>
      </c>
      <c r="AS505" s="29">
        <f t="shared" si="44"/>
        <v>1</v>
      </c>
      <c r="AT505" s="29">
        <f t="shared" si="47"/>
        <v>1</v>
      </c>
      <c r="AU505" s="29">
        <f t="shared" si="47"/>
        <v>1</v>
      </c>
      <c r="AV505" s="29">
        <f t="shared" si="47"/>
        <v>1</v>
      </c>
      <c r="AW505" s="29">
        <f t="shared" si="47"/>
        <v>1</v>
      </c>
      <c r="AX505" s="29">
        <f t="shared" si="47"/>
        <v>1</v>
      </c>
      <c r="AY505" s="29">
        <f t="shared" si="47"/>
        <v>1</v>
      </c>
      <c r="AZ505" s="29">
        <f t="shared" si="47"/>
        <v>1</v>
      </c>
      <c r="BA505" s="29">
        <f t="shared" si="47"/>
        <v>1</v>
      </c>
      <c r="BB505" s="29">
        <f t="shared" si="47"/>
        <v>1</v>
      </c>
      <c r="BC505" s="29">
        <f t="shared" si="47"/>
        <v>1</v>
      </c>
      <c r="BD505" s="29">
        <f t="shared" si="47"/>
        <v>1</v>
      </c>
      <c r="BE505" s="29">
        <f t="shared" si="47"/>
        <v>1</v>
      </c>
      <c r="BF505" s="29">
        <f t="shared" si="47"/>
        <v>1</v>
      </c>
      <c r="BG505" s="29">
        <f t="shared" si="47"/>
        <v>1</v>
      </c>
      <c r="BH505" s="29">
        <f t="shared" si="47"/>
        <v>1</v>
      </c>
      <c r="BI505" s="29">
        <f t="shared" si="47"/>
        <v>1</v>
      </c>
      <c r="BJ505" s="29">
        <f t="shared" si="46"/>
        <v>1</v>
      </c>
      <c r="BN505" s="29">
        <v>44</v>
      </c>
      <c r="BO505" s="29">
        <v>1</v>
      </c>
    </row>
    <row r="506" spans="1:67" x14ac:dyDescent="0.25">
      <c r="A506" s="82" t="str">
        <f>IF(Feiertage!D356&lt;&gt;"",Feiertage!B356,"")</f>
        <v/>
      </c>
      <c r="C506" s="79">
        <f t="shared" si="36"/>
        <v>43862</v>
      </c>
      <c r="D506" s="29">
        <f t="shared" si="29"/>
        <v>2020</v>
      </c>
      <c r="E506" s="29">
        <f t="shared" si="30"/>
        <v>2</v>
      </c>
      <c r="F506" s="29">
        <f t="shared" si="31"/>
        <v>5</v>
      </c>
      <c r="G506" s="29">
        <f t="shared" si="32"/>
        <v>1</v>
      </c>
      <c r="H506" s="166" t="str">
        <f t="shared" si="33"/>
        <v>Fr</v>
      </c>
      <c r="I506">
        <f>Dienstplan!B50</f>
        <v>45</v>
      </c>
      <c r="J506" s="29">
        <f t="array" ref="J506">INDEX(Dienstplan!$F$6:$AJ$55,BN506,BO506)</f>
        <v>0</v>
      </c>
      <c r="K506" s="29">
        <f t="array" ref="K506">IF(OR(J506=Schichten!$B$3,J506=Schichten!$B$4),INDEX($D$98:$D$147,MATCH(CODE(J506),$H$98:$H$147,0)),IF(ISERROR(INDEX($D$98:$D$147,MATCH(J506,$A$98:$A$147,0))),0,INDEX($D$98:$D$147,MATCH(J506,$A$98:$A$147,0))))</f>
        <v>0</v>
      </c>
      <c r="L506" s="29">
        <f>IF(G198="hh:mm",(Dienstplan!E50*1)/$E$288,Dienstplan!E50/$E$288)</f>
        <v>0</v>
      </c>
      <c r="M506" s="29">
        <f t="shared" si="34"/>
        <v>0</v>
      </c>
      <c r="N506" s="29">
        <f t="array" ref="N506">INDEX(Mitarbeiter!$F$2:$F$51,MATCH(Berechnung!I506,Mitarbeiter!$B$2:$B$51,0))</f>
        <v>0</v>
      </c>
      <c r="O506" s="29">
        <f t="shared" si="45"/>
        <v>0</v>
      </c>
      <c r="P506" s="29">
        <f t="shared" si="45"/>
        <v>0</v>
      </c>
      <c r="Q506" s="29">
        <f t="shared" si="45"/>
        <v>0</v>
      </c>
      <c r="R506" s="29">
        <f t="shared" si="45"/>
        <v>0</v>
      </c>
      <c r="S506" s="29">
        <f t="shared" si="45"/>
        <v>0</v>
      </c>
      <c r="T506" s="29">
        <f t="shared" si="45"/>
        <v>0</v>
      </c>
      <c r="U506" s="29">
        <f t="shared" si="45"/>
        <v>0</v>
      </c>
      <c r="V506" s="29">
        <f t="shared" si="45"/>
        <v>0</v>
      </c>
      <c r="W506" s="29">
        <f t="shared" si="45"/>
        <v>0</v>
      </c>
      <c r="X506" s="29">
        <f t="shared" si="45"/>
        <v>0</v>
      </c>
      <c r="Y506" s="29">
        <f t="shared" si="45"/>
        <v>1</v>
      </c>
      <c r="Z506" s="29">
        <f t="shared" si="45"/>
        <v>1</v>
      </c>
      <c r="AA506" s="29">
        <f t="shared" si="45"/>
        <v>1</v>
      </c>
      <c r="AB506" s="29">
        <f t="shared" si="45"/>
        <v>1</v>
      </c>
      <c r="AC506" s="29">
        <f t="shared" si="45"/>
        <v>1</v>
      </c>
      <c r="AD506" s="29">
        <f t="shared" si="45"/>
        <v>1</v>
      </c>
      <c r="AE506" s="29">
        <f t="shared" si="44"/>
        <v>1</v>
      </c>
      <c r="AF506" s="29">
        <f t="shared" si="44"/>
        <v>1</v>
      </c>
      <c r="AG506" s="29">
        <f t="shared" si="44"/>
        <v>1</v>
      </c>
      <c r="AH506" s="29">
        <f t="shared" si="44"/>
        <v>1</v>
      </c>
      <c r="AI506" s="29">
        <f t="shared" si="44"/>
        <v>1</v>
      </c>
      <c r="AJ506" s="29">
        <f t="shared" si="44"/>
        <v>1</v>
      </c>
      <c r="AK506" s="29">
        <f t="shared" si="44"/>
        <v>1</v>
      </c>
      <c r="AL506" s="29">
        <f t="shared" si="44"/>
        <v>1</v>
      </c>
      <c r="AM506" s="29">
        <f t="shared" si="44"/>
        <v>1</v>
      </c>
      <c r="AN506" s="29">
        <f t="shared" si="44"/>
        <v>1</v>
      </c>
      <c r="AO506" s="29">
        <f t="shared" si="44"/>
        <v>1</v>
      </c>
      <c r="AP506" s="29">
        <f t="shared" si="44"/>
        <v>1</v>
      </c>
      <c r="AQ506" s="29">
        <f t="shared" si="44"/>
        <v>1</v>
      </c>
      <c r="AR506" s="29">
        <f t="shared" si="44"/>
        <v>1</v>
      </c>
      <c r="AS506" s="29">
        <f t="shared" si="44"/>
        <v>1</v>
      </c>
      <c r="AT506" s="29">
        <f t="shared" si="47"/>
        <v>1</v>
      </c>
      <c r="AU506" s="29">
        <f t="shared" si="47"/>
        <v>1</v>
      </c>
      <c r="AV506" s="29">
        <f t="shared" si="47"/>
        <v>1</v>
      </c>
      <c r="AW506" s="29">
        <f t="shared" si="47"/>
        <v>1</v>
      </c>
      <c r="AX506" s="29">
        <f t="shared" si="47"/>
        <v>1</v>
      </c>
      <c r="AY506" s="29">
        <f t="shared" si="47"/>
        <v>1</v>
      </c>
      <c r="AZ506" s="29">
        <f t="shared" si="47"/>
        <v>1</v>
      </c>
      <c r="BA506" s="29">
        <f t="shared" si="47"/>
        <v>1</v>
      </c>
      <c r="BB506" s="29">
        <f t="shared" si="47"/>
        <v>1</v>
      </c>
      <c r="BC506" s="29">
        <f t="shared" si="47"/>
        <v>1</v>
      </c>
      <c r="BD506" s="29">
        <f t="shared" si="47"/>
        <v>1</v>
      </c>
      <c r="BE506" s="29">
        <f t="shared" si="47"/>
        <v>1</v>
      </c>
      <c r="BF506" s="29">
        <f t="shared" si="47"/>
        <v>1</v>
      </c>
      <c r="BG506" s="29">
        <f t="shared" si="47"/>
        <v>1</v>
      </c>
      <c r="BH506" s="29">
        <f t="shared" si="47"/>
        <v>1</v>
      </c>
      <c r="BI506" s="29">
        <f t="shared" si="47"/>
        <v>1</v>
      </c>
      <c r="BJ506" s="29">
        <f t="shared" si="46"/>
        <v>1</v>
      </c>
      <c r="BN506" s="29">
        <v>45</v>
      </c>
      <c r="BO506" s="29">
        <v>1</v>
      </c>
    </row>
    <row r="507" spans="1:67" x14ac:dyDescent="0.25">
      <c r="A507" s="82" t="str">
        <f>IF(Feiertage!D357&lt;&gt;"",Feiertage!B357,"")</f>
        <v/>
      </c>
      <c r="C507" s="79">
        <f t="shared" si="36"/>
        <v>43862</v>
      </c>
      <c r="D507" s="29">
        <f t="shared" si="29"/>
        <v>2020</v>
      </c>
      <c r="E507" s="29">
        <f t="shared" si="30"/>
        <v>2</v>
      </c>
      <c r="F507" s="29">
        <f t="shared" si="31"/>
        <v>5</v>
      </c>
      <c r="G507" s="29">
        <f t="shared" si="32"/>
        <v>1</v>
      </c>
      <c r="H507" s="166" t="str">
        <f t="shared" si="33"/>
        <v>Fr</v>
      </c>
      <c r="I507">
        <f>Dienstplan!B51</f>
        <v>46</v>
      </c>
      <c r="J507" s="29">
        <f t="array" ref="J507">INDEX(Dienstplan!$F$6:$AJ$55,BN507,BO507)</f>
        <v>0</v>
      </c>
      <c r="K507" s="29">
        <f t="array" ref="K507">IF(OR(J507=Schichten!$B$3,J507=Schichten!$B$4),INDEX($D$98:$D$147,MATCH(CODE(J507),$H$98:$H$147,0)),IF(ISERROR(INDEX($D$98:$D$147,MATCH(J507,$A$98:$A$147,0))),0,INDEX($D$98:$D$147,MATCH(J507,$A$98:$A$147,0))))</f>
        <v>0</v>
      </c>
      <c r="L507" s="29">
        <f>IF(G199="hh:mm",(Dienstplan!E51*1)/$E$288,Dienstplan!E51/$E$288)</f>
        <v>0</v>
      </c>
      <c r="M507" s="29">
        <f t="shared" si="34"/>
        <v>0</v>
      </c>
      <c r="N507" s="29">
        <f t="array" ref="N507">INDEX(Mitarbeiter!$F$2:$F$51,MATCH(Berechnung!I507,Mitarbeiter!$B$2:$B$51,0))</f>
        <v>0</v>
      </c>
      <c r="O507" s="29">
        <f t="shared" si="45"/>
        <v>0</v>
      </c>
      <c r="P507" s="29">
        <f t="shared" si="45"/>
        <v>0</v>
      </c>
      <c r="Q507" s="29">
        <f t="shared" si="45"/>
        <v>0</v>
      </c>
      <c r="R507" s="29">
        <f t="shared" si="45"/>
        <v>0</v>
      </c>
      <c r="S507" s="29">
        <f t="shared" si="45"/>
        <v>0</v>
      </c>
      <c r="T507" s="29">
        <f t="shared" si="45"/>
        <v>0</v>
      </c>
      <c r="U507" s="29">
        <f t="shared" si="45"/>
        <v>0</v>
      </c>
      <c r="V507" s="29">
        <f t="shared" si="45"/>
        <v>0</v>
      </c>
      <c r="W507" s="29">
        <f t="shared" si="45"/>
        <v>0</v>
      </c>
      <c r="X507" s="29">
        <f t="shared" si="45"/>
        <v>0</v>
      </c>
      <c r="Y507" s="29">
        <f t="shared" si="45"/>
        <v>1</v>
      </c>
      <c r="Z507" s="29">
        <f t="shared" si="45"/>
        <v>1</v>
      </c>
      <c r="AA507" s="29">
        <f t="shared" si="45"/>
        <v>1</v>
      </c>
      <c r="AB507" s="29">
        <f t="shared" si="45"/>
        <v>1</v>
      </c>
      <c r="AC507" s="29">
        <f t="shared" si="45"/>
        <v>1</v>
      </c>
      <c r="AD507" s="29">
        <f t="shared" si="45"/>
        <v>1</v>
      </c>
      <c r="AE507" s="29">
        <f t="shared" si="44"/>
        <v>1</v>
      </c>
      <c r="AF507" s="29">
        <f t="shared" si="44"/>
        <v>1</v>
      </c>
      <c r="AG507" s="29">
        <f t="shared" si="44"/>
        <v>1</v>
      </c>
      <c r="AH507" s="29">
        <f t="shared" si="44"/>
        <v>1</v>
      </c>
      <c r="AI507" s="29">
        <f t="shared" si="44"/>
        <v>1</v>
      </c>
      <c r="AJ507" s="29">
        <f t="shared" si="44"/>
        <v>1</v>
      </c>
      <c r="AK507" s="29">
        <f t="shared" si="44"/>
        <v>1</v>
      </c>
      <c r="AL507" s="29">
        <f t="shared" si="44"/>
        <v>1</v>
      </c>
      <c r="AM507" s="29">
        <f t="shared" si="44"/>
        <v>1</v>
      </c>
      <c r="AN507" s="29">
        <f t="shared" si="44"/>
        <v>1</v>
      </c>
      <c r="AO507" s="29">
        <f t="shared" si="44"/>
        <v>1</v>
      </c>
      <c r="AP507" s="29">
        <f t="shared" si="44"/>
        <v>1</v>
      </c>
      <c r="AQ507" s="29">
        <f t="shared" si="44"/>
        <v>1</v>
      </c>
      <c r="AR507" s="29">
        <f t="shared" si="44"/>
        <v>1</v>
      </c>
      <c r="AS507" s="29">
        <f t="shared" si="44"/>
        <v>1</v>
      </c>
      <c r="AT507" s="29">
        <f t="shared" si="47"/>
        <v>1</v>
      </c>
      <c r="AU507" s="29">
        <f t="shared" si="47"/>
        <v>1</v>
      </c>
      <c r="AV507" s="29">
        <f t="shared" si="47"/>
        <v>1</v>
      </c>
      <c r="AW507" s="29">
        <f t="shared" si="47"/>
        <v>1</v>
      </c>
      <c r="AX507" s="29">
        <f t="shared" si="47"/>
        <v>1</v>
      </c>
      <c r="AY507" s="29">
        <f t="shared" si="47"/>
        <v>1</v>
      </c>
      <c r="AZ507" s="29">
        <f t="shared" si="47"/>
        <v>1</v>
      </c>
      <c r="BA507" s="29">
        <f t="shared" si="47"/>
        <v>1</v>
      </c>
      <c r="BB507" s="29">
        <f t="shared" si="47"/>
        <v>1</v>
      </c>
      <c r="BC507" s="29">
        <f t="shared" si="47"/>
        <v>1</v>
      </c>
      <c r="BD507" s="29">
        <f t="shared" si="47"/>
        <v>1</v>
      </c>
      <c r="BE507" s="29">
        <f t="shared" si="47"/>
        <v>1</v>
      </c>
      <c r="BF507" s="29">
        <f t="shared" si="47"/>
        <v>1</v>
      </c>
      <c r="BG507" s="29">
        <f t="shared" si="47"/>
        <v>1</v>
      </c>
      <c r="BH507" s="29">
        <f t="shared" si="47"/>
        <v>1</v>
      </c>
      <c r="BI507" s="29">
        <f t="shared" si="47"/>
        <v>1</v>
      </c>
      <c r="BJ507" s="29">
        <f t="shared" si="46"/>
        <v>1</v>
      </c>
      <c r="BN507" s="29">
        <v>46</v>
      </c>
      <c r="BO507" s="29">
        <v>1</v>
      </c>
    </row>
    <row r="508" spans="1:67" x14ac:dyDescent="0.25">
      <c r="A508" s="82" t="str">
        <f>IF(Feiertage!D358&lt;&gt;"",Feiertage!B358,"")</f>
        <v/>
      </c>
      <c r="C508" s="79">
        <f t="shared" si="36"/>
        <v>43862</v>
      </c>
      <c r="D508" s="29">
        <f t="shared" si="29"/>
        <v>2020</v>
      </c>
      <c r="E508" s="29">
        <f t="shared" si="30"/>
        <v>2</v>
      </c>
      <c r="F508" s="29">
        <f t="shared" si="31"/>
        <v>5</v>
      </c>
      <c r="G508" s="29">
        <f t="shared" si="32"/>
        <v>1</v>
      </c>
      <c r="H508" s="166" t="str">
        <f t="shared" si="33"/>
        <v>Fr</v>
      </c>
      <c r="I508">
        <f>Dienstplan!B52</f>
        <v>47</v>
      </c>
      <c r="J508" s="29">
        <f t="array" ref="J508">INDEX(Dienstplan!$F$6:$AJ$55,BN508,BO508)</f>
        <v>0</v>
      </c>
      <c r="K508" s="29">
        <f t="array" ref="K508">IF(OR(J508=Schichten!$B$3,J508=Schichten!$B$4),INDEX($D$98:$D$147,MATCH(CODE(J508),$H$98:$H$147,0)),IF(ISERROR(INDEX($D$98:$D$147,MATCH(J508,$A$98:$A$147,0))),0,INDEX($D$98:$D$147,MATCH(J508,$A$98:$A$147,0))))</f>
        <v>0</v>
      </c>
      <c r="L508" s="29">
        <f>IF(G200="hh:mm",(Dienstplan!E52*1)/$E$288,Dienstplan!E52/$E$288)</f>
        <v>0</v>
      </c>
      <c r="M508" s="29">
        <f t="shared" si="34"/>
        <v>0</v>
      </c>
      <c r="N508" s="29">
        <f t="array" ref="N508">INDEX(Mitarbeiter!$F$2:$F$51,MATCH(Berechnung!I508,Mitarbeiter!$B$2:$B$51,0))</f>
        <v>0</v>
      </c>
      <c r="O508" s="29">
        <f t="shared" si="45"/>
        <v>0</v>
      </c>
      <c r="P508" s="29">
        <f t="shared" si="45"/>
        <v>0</v>
      </c>
      <c r="Q508" s="29">
        <f t="shared" si="45"/>
        <v>0</v>
      </c>
      <c r="R508" s="29">
        <f t="shared" si="45"/>
        <v>0</v>
      </c>
      <c r="S508" s="29">
        <f t="shared" si="45"/>
        <v>0</v>
      </c>
      <c r="T508" s="29">
        <f t="shared" si="45"/>
        <v>0</v>
      </c>
      <c r="U508" s="29">
        <f t="shared" si="45"/>
        <v>0</v>
      </c>
      <c r="V508" s="29">
        <f t="shared" si="45"/>
        <v>0</v>
      </c>
      <c r="W508" s="29">
        <f t="shared" si="45"/>
        <v>0</v>
      </c>
      <c r="X508" s="29">
        <f t="shared" si="45"/>
        <v>0</v>
      </c>
      <c r="Y508" s="29">
        <f t="shared" si="45"/>
        <v>1</v>
      </c>
      <c r="Z508" s="29">
        <f t="shared" si="45"/>
        <v>1</v>
      </c>
      <c r="AA508" s="29">
        <f t="shared" si="45"/>
        <v>1</v>
      </c>
      <c r="AB508" s="29">
        <f t="shared" si="45"/>
        <v>1</v>
      </c>
      <c r="AC508" s="29">
        <f t="shared" si="45"/>
        <v>1</v>
      </c>
      <c r="AD508" s="29">
        <f t="shared" si="45"/>
        <v>1</v>
      </c>
      <c r="AE508" s="29">
        <f t="shared" si="44"/>
        <v>1</v>
      </c>
      <c r="AF508" s="29">
        <f t="shared" si="44"/>
        <v>1</v>
      </c>
      <c r="AG508" s="29">
        <f t="shared" si="44"/>
        <v>1</v>
      </c>
      <c r="AH508" s="29">
        <f t="shared" si="44"/>
        <v>1</v>
      </c>
      <c r="AI508" s="29">
        <f t="shared" si="44"/>
        <v>1</v>
      </c>
      <c r="AJ508" s="29">
        <f t="shared" si="44"/>
        <v>1</v>
      </c>
      <c r="AK508" s="29">
        <f t="shared" si="44"/>
        <v>1</v>
      </c>
      <c r="AL508" s="29">
        <f t="shared" si="44"/>
        <v>1</v>
      </c>
      <c r="AM508" s="29">
        <f t="shared" si="44"/>
        <v>1</v>
      </c>
      <c r="AN508" s="29">
        <f t="shared" si="44"/>
        <v>1</v>
      </c>
      <c r="AO508" s="29">
        <f t="shared" si="44"/>
        <v>1</v>
      </c>
      <c r="AP508" s="29">
        <f t="shared" si="44"/>
        <v>1</v>
      </c>
      <c r="AQ508" s="29">
        <f t="shared" si="44"/>
        <v>1</v>
      </c>
      <c r="AR508" s="29">
        <f t="shared" si="44"/>
        <v>1</v>
      </c>
      <c r="AS508" s="29">
        <f t="shared" si="44"/>
        <v>1</v>
      </c>
      <c r="AT508" s="29">
        <f t="shared" si="47"/>
        <v>1</v>
      </c>
      <c r="AU508" s="29">
        <f t="shared" si="47"/>
        <v>1</v>
      </c>
      <c r="AV508" s="29">
        <f t="shared" si="47"/>
        <v>1</v>
      </c>
      <c r="AW508" s="29">
        <f t="shared" si="47"/>
        <v>1</v>
      </c>
      <c r="AX508" s="29">
        <f t="shared" si="47"/>
        <v>1</v>
      </c>
      <c r="AY508" s="29">
        <f t="shared" si="47"/>
        <v>1</v>
      </c>
      <c r="AZ508" s="29">
        <f t="shared" si="47"/>
        <v>1</v>
      </c>
      <c r="BA508" s="29">
        <f t="shared" si="47"/>
        <v>1</v>
      </c>
      <c r="BB508" s="29">
        <f t="shared" si="47"/>
        <v>1</v>
      </c>
      <c r="BC508" s="29">
        <f t="shared" si="47"/>
        <v>1</v>
      </c>
      <c r="BD508" s="29">
        <f t="shared" si="47"/>
        <v>1</v>
      </c>
      <c r="BE508" s="29">
        <f t="shared" si="47"/>
        <v>1</v>
      </c>
      <c r="BF508" s="29">
        <f t="shared" si="47"/>
        <v>1</v>
      </c>
      <c r="BG508" s="29">
        <f t="shared" si="47"/>
        <v>1</v>
      </c>
      <c r="BH508" s="29">
        <f t="shared" si="47"/>
        <v>1</v>
      </c>
      <c r="BI508" s="29">
        <f t="shared" si="47"/>
        <v>1</v>
      </c>
      <c r="BJ508" s="29">
        <f t="shared" si="46"/>
        <v>1</v>
      </c>
      <c r="BN508" s="29">
        <v>47</v>
      </c>
      <c r="BO508" s="29">
        <v>1</v>
      </c>
    </row>
    <row r="509" spans="1:67" x14ac:dyDescent="0.25">
      <c r="A509" s="82" t="str">
        <f>IF(Feiertage!D359&lt;&gt;"",Feiertage!B359,"")</f>
        <v/>
      </c>
      <c r="C509" s="79">
        <f t="shared" si="36"/>
        <v>43862</v>
      </c>
      <c r="D509" s="29">
        <f t="shared" si="29"/>
        <v>2020</v>
      </c>
      <c r="E509" s="29">
        <f t="shared" si="30"/>
        <v>2</v>
      </c>
      <c r="F509" s="29">
        <f t="shared" si="31"/>
        <v>5</v>
      </c>
      <c r="G509" s="29">
        <f t="shared" si="32"/>
        <v>1</v>
      </c>
      <c r="H509" s="166" t="str">
        <f t="shared" si="33"/>
        <v>Fr</v>
      </c>
      <c r="I509">
        <f>Dienstplan!B53</f>
        <v>48</v>
      </c>
      <c r="J509" s="29">
        <f t="array" ref="J509">INDEX(Dienstplan!$F$6:$AJ$55,BN509,BO509)</f>
        <v>0</v>
      </c>
      <c r="K509" s="29">
        <f t="array" ref="K509">IF(OR(J509=Schichten!$B$3,J509=Schichten!$B$4),INDEX($D$98:$D$147,MATCH(CODE(J509),$H$98:$H$147,0)),IF(ISERROR(INDEX($D$98:$D$147,MATCH(J509,$A$98:$A$147,0))),0,INDEX($D$98:$D$147,MATCH(J509,$A$98:$A$147,0))))</f>
        <v>0</v>
      </c>
      <c r="L509" s="29">
        <f>IF(G201="hh:mm",(Dienstplan!E53*1)/$E$288,Dienstplan!E53/$E$288)</f>
        <v>0</v>
      </c>
      <c r="M509" s="29">
        <f t="shared" si="34"/>
        <v>0</v>
      </c>
      <c r="N509" s="29">
        <f t="array" ref="N509">INDEX(Mitarbeiter!$F$2:$F$51,MATCH(Berechnung!I509,Mitarbeiter!$B$2:$B$51,0))</f>
        <v>0</v>
      </c>
      <c r="O509" s="29">
        <f t="shared" si="45"/>
        <v>0</v>
      </c>
      <c r="P509" s="29">
        <f t="shared" si="45"/>
        <v>0</v>
      </c>
      <c r="Q509" s="29">
        <f t="shared" si="45"/>
        <v>0</v>
      </c>
      <c r="R509" s="29">
        <f t="shared" si="45"/>
        <v>0</v>
      </c>
      <c r="S509" s="29">
        <f t="shared" si="45"/>
        <v>0</v>
      </c>
      <c r="T509" s="29">
        <f t="shared" si="45"/>
        <v>0</v>
      </c>
      <c r="U509" s="29">
        <f t="shared" si="45"/>
        <v>0</v>
      </c>
      <c r="V509" s="29">
        <f t="shared" si="45"/>
        <v>0</v>
      </c>
      <c r="W509" s="29">
        <f t="shared" si="45"/>
        <v>0</v>
      </c>
      <c r="X509" s="29">
        <f t="shared" si="45"/>
        <v>0</v>
      </c>
      <c r="Y509" s="29">
        <f t="shared" si="45"/>
        <v>1</v>
      </c>
      <c r="Z509" s="29">
        <f t="shared" si="45"/>
        <v>1</v>
      </c>
      <c r="AA509" s="29">
        <f t="shared" si="45"/>
        <v>1</v>
      </c>
      <c r="AB509" s="29">
        <f t="shared" si="45"/>
        <v>1</v>
      </c>
      <c r="AC509" s="29">
        <f t="shared" si="45"/>
        <v>1</v>
      </c>
      <c r="AD509" s="29">
        <f t="shared" si="45"/>
        <v>1</v>
      </c>
      <c r="AE509" s="29">
        <f t="shared" si="44"/>
        <v>1</v>
      </c>
      <c r="AF509" s="29">
        <f t="shared" si="44"/>
        <v>1</v>
      </c>
      <c r="AG509" s="29">
        <f t="shared" si="44"/>
        <v>1</v>
      </c>
      <c r="AH509" s="29">
        <f t="shared" si="44"/>
        <v>1</v>
      </c>
      <c r="AI509" s="29">
        <f t="shared" si="44"/>
        <v>1</v>
      </c>
      <c r="AJ509" s="29">
        <f t="shared" si="44"/>
        <v>1</v>
      </c>
      <c r="AK509" s="29">
        <f t="shared" si="44"/>
        <v>1</v>
      </c>
      <c r="AL509" s="29">
        <f t="shared" si="44"/>
        <v>1</v>
      </c>
      <c r="AM509" s="29">
        <f t="shared" si="44"/>
        <v>1</v>
      </c>
      <c r="AN509" s="29">
        <f t="shared" si="44"/>
        <v>1</v>
      </c>
      <c r="AO509" s="29">
        <f t="shared" si="44"/>
        <v>1</v>
      </c>
      <c r="AP509" s="29">
        <f t="shared" si="44"/>
        <v>1</v>
      </c>
      <c r="AQ509" s="29">
        <f t="shared" si="44"/>
        <v>1</v>
      </c>
      <c r="AR509" s="29">
        <f t="shared" si="44"/>
        <v>1</v>
      </c>
      <c r="AS509" s="29">
        <f t="shared" si="44"/>
        <v>1</v>
      </c>
      <c r="AT509" s="29">
        <f t="shared" si="47"/>
        <v>1</v>
      </c>
      <c r="AU509" s="29">
        <f t="shared" si="47"/>
        <v>1</v>
      </c>
      <c r="AV509" s="29">
        <f t="shared" si="47"/>
        <v>1</v>
      </c>
      <c r="AW509" s="29">
        <f t="shared" si="47"/>
        <v>1</v>
      </c>
      <c r="AX509" s="29">
        <f t="shared" si="47"/>
        <v>1</v>
      </c>
      <c r="AY509" s="29">
        <f t="shared" si="47"/>
        <v>1</v>
      </c>
      <c r="AZ509" s="29">
        <f t="shared" si="47"/>
        <v>1</v>
      </c>
      <c r="BA509" s="29">
        <f t="shared" si="47"/>
        <v>1</v>
      </c>
      <c r="BB509" s="29">
        <f t="shared" si="47"/>
        <v>1</v>
      </c>
      <c r="BC509" s="29">
        <f t="shared" si="47"/>
        <v>1</v>
      </c>
      <c r="BD509" s="29">
        <f t="shared" si="47"/>
        <v>1</v>
      </c>
      <c r="BE509" s="29">
        <f t="shared" si="47"/>
        <v>1</v>
      </c>
      <c r="BF509" s="29">
        <f t="shared" si="47"/>
        <v>1</v>
      </c>
      <c r="BG509" s="29">
        <f t="shared" si="47"/>
        <v>1</v>
      </c>
      <c r="BH509" s="29">
        <f t="shared" si="47"/>
        <v>1</v>
      </c>
      <c r="BI509" s="29">
        <f t="shared" si="47"/>
        <v>1</v>
      </c>
      <c r="BJ509" s="29">
        <f t="shared" si="46"/>
        <v>1</v>
      </c>
      <c r="BN509" s="29">
        <v>48</v>
      </c>
      <c r="BO509" s="29">
        <v>1</v>
      </c>
    </row>
    <row r="510" spans="1:67" x14ac:dyDescent="0.25">
      <c r="A510" s="82" t="str">
        <f>IF(Feiertage!D360&lt;&gt;"",Feiertage!B360,"")</f>
        <v/>
      </c>
      <c r="C510" s="79">
        <f t="shared" si="36"/>
        <v>43862</v>
      </c>
      <c r="D510" s="29">
        <f t="shared" si="29"/>
        <v>2020</v>
      </c>
      <c r="E510" s="29">
        <f t="shared" si="30"/>
        <v>2</v>
      </c>
      <c r="F510" s="29">
        <f t="shared" si="31"/>
        <v>5</v>
      </c>
      <c r="G510" s="29">
        <f t="shared" si="32"/>
        <v>1</v>
      </c>
      <c r="H510" s="166" t="str">
        <f t="shared" si="33"/>
        <v>Fr</v>
      </c>
      <c r="I510">
        <f>Dienstplan!B54</f>
        <v>49</v>
      </c>
      <c r="J510" s="29">
        <f t="array" ref="J510">INDEX(Dienstplan!$F$6:$AJ$55,BN510,BO510)</f>
        <v>0</v>
      </c>
      <c r="K510" s="29">
        <f t="array" ref="K510">IF(OR(J510=Schichten!$B$3,J510=Schichten!$B$4),INDEX($D$98:$D$147,MATCH(CODE(J510),$H$98:$H$147,0)),IF(ISERROR(INDEX($D$98:$D$147,MATCH(J510,$A$98:$A$147,0))),0,INDEX($D$98:$D$147,MATCH(J510,$A$98:$A$147,0))))</f>
        <v>0</v>
      </c>
      <c r="L510" s="29">
        <f>IF(G202="hh:mm",(Dienstplan!E54*1)/$E$288,Dienstplan!E54/$E$288)</f>
        <v>0</v>
      </c>
      <c r="M510" s="29">
        <f t="shared" si="34"/>
        <v>0</v>
      </c>
      <c r="N510" s="29">
        <f t="array" ref="N510">INDEX(Mitarbeiter!$F$2:$F$51,MATCH(Berechnung!I510,Mitarbeiter!$B$2:$B$51,0))</f>
        <v>0</v>
      </c>
      <c r="O510" s="29">
        <f t="shared" si="45"/>
        <v>0</v>
      </c>
      <c r="P510" s="29">
        <f t="shared" si="45"/>
        <v>0</v>
      </c>
      <c r="Q510" s="29">
        <f t="shared" si="45"/>
        <v>0</v>
      </c>
      <c r="R510" s="29">
        <f t="shared" si="45"/>
        <v>0</v>
      </c>
      <c r="S510" s="29">
        <f t="shared" si="45"/>
        <v>0</v>
      </c>
      <c r="T510" s="29">
        <f t="shared" si="45"/>
        <v>0</v>
      </c>
      <c r="U510" s="29">
        <f t="shared" si="45"/>
        <v>0</v>
      </c>
      <c r="V510" s="29">
        <f t="shared" si="45"/>
        <v>0</v>
      </c>
      <c r="W510" s="29">
        <f t="shared" si="45"/>
        <v>0</v>
      </c>
      <c r="X510" s="29">
        <f t="shared" si="45"/>
        <v>0</v>
      </c>
      <c r="Y510" s="29">
        <f t="shared" si="45"/>
        <v>1</v>
      </c>
      <c r="Z510" s="29">
        <f t="shared" si="45"/>
        <v>1</v>
      </c>
      <c r="AA510" s="29">
        <f t="shared" si="45"/>
        <v>1</v>
      </c>
      <c r="AB510" s="29">
        <f t="shared" si="45"/>
        <v>1</v>
      </c>
      <c r="AC510" s="29">
        <f t="shared" si="45"/>
        <v>1</v>
      </c>
      <c r="AD510" s="29">
        <f t="shared" si="45"/>
        <v>1</v>
      </c>
      <c r="AE510" s="29">
        <f t="shared" si="44"/>
        <v>1</v>
      </c>
      <c r="AF510" s="29">
        <f t="shared" si="44"/>
        <v>1</v>
      </c>
      <c r="AG510" s="29">
        <f t="shared" si="44"/>
        <v>1</v>
      </c>
      <c r="AH510" s="29">
        <f t="shared" si="44"/>
        <v>1</v>
      </c>
      <c r="AI510" s="29">
        <f t="shared" si="44"/>
        <v>1</v>
      </c>
      <c r="AJ510" s="29">
        <f t="shared" si="44"/>
        <v>1</v>
      </c>
      <c r="AK510" s="29">
        <f t="shared" si="44"/>
        <v>1</v>
      </c>
      <c r="AL510" s="29">
        <f t="shared" si="44"/>
        <v>1</v>
      </c>
      <c r="AM510" s="29">
        <f t="shared" si="44"/>
        <v>1</v>
      </c>
      <c r="AN510" s="29">
        <f t="shared" si="44"/>
        <v>1</v>
      </c>
      <c r="AO510" s="29">
        <f t="shared" si="44"/>
        <v>1</v>
      </c>
      <c r="AP510" s="29">
        <f t="shared" si="44"/>
        <v>1</v>
      </c>
      <c r="AQ510" s="29">
        <f t="shared" si="44"/>
        <v>1</v>
      </c>
      <c r="AR510" s="29">
        <f t="shared" si="44"/>
        <v>1</v>
      </c>
      <c r="AS510" s="29">
        <f t="shared" si="44"/>
        <v>1</v>
      </c>
      <c r="AT510" s="29">
        <f t="shared" si="47"/>
        <v>1</v>
      </c>
      <c r="AU510" s="29">
        <f t="shared" si="47"/>
        <v>1</v>
      </c>
      <c r="AV510" s="29">
        <f t="shared" si="47"/>
        <v>1</v>
      </c>
      <c r="AW510" s="29">
        <f t="shared" si="47"/>
        <v>1</v>
      </c>
      <c r="AX510" s="29">
        <f t="shared" si="47"/>
        <v>1</v>
      </c>
      <c r="AY510" s="29">
        <f t="shared" si="47"/>
        <v>1</v>
      </c>
      <c r="AZ510" s="29">
        <f t="shared" si="47"/>
        <v>1</v>
      </c>
      <c r="BA510" s="29">
        <f t="shared" si="47"/>
        <v>1</v>
      </c>
      <c r="BB510" s="29">
        <f t="shared" si="47"/>
        <v>1</v>
      </c>
      <c r="BC510" s="29">
        <f t="shared" si="47"/>
        <v>1</v>
      </c>
      <c r="BD510" s="29">
        <f t="shared" si="47"/>
        <v>1</v>
      </c>
      <c r="BE510" s="29">
        <f t="shared" si="47"/>
        <v>1</v>
      </c>
      <c r="BF510" s="29">
        <f t="shared" si="47"/>
        <v>1</v>
      </c>
      <c r="BG510" s="29">
        <f t="shared" si="47"/>
        <v>1</v>
      </c>
      <c r="BH510" s="29">
        <f t="shared" si="47"/>
        <v>1</v>
      </c>
      <c r="BI510" s="29">
        <f t="shared" si="47"/>
        <v>1</v>
      </c>
      <c r="BJ510" s="29">
        <f t="shared" si="46"/>
        <v>1</v>
      </c>
      <c r="BN510" s="29">
        <v>49</v>
      </c>
      <c r="BO510" s="29">
        <v>1</v>
      </c>
    </row>
    <row r="511" spans="1:67" x14ac:dyDescent="0.25">
      <c r="A511" s="82" t="str">
        <f>IF(Feiertage!D361&lt;&gt;"",Feiertage!B361,"")</f>
        <v/>
      </c>
      <c r="C511" s="79">
        <f t="shared" si="36"/>
        <v>43862</v>
      </c>
      <c r="D511" s="29">
        <f t="shared" si="29"/>
        <v>2020</v>
      </c>
      <c r="E511" s="29">
        <f t="shared" si="30"/>
        <v>2</v>
      </c>
      <c r="F511" s="29">
        <f t="shared" si="31"/>
        <v>5</v>
      </c>
      <c r="G511" s="29">
        <f t="shared" si="32"/>
        <v>1</v>
      </c>
      <c r="H511" s="166" t="str">
        <f t="shared" si="33"/>
        <v>Fr</v>
      </c>
      <c r="I511">
        <f>Dienstplan!B55</f>
        <v>50</v>
      </c>
      <c r="J511" s="29">
        <f t="array" ref="J511">INDEX(Dienstplan!$F$6:$AJ$55,BN511,BO511)</f>
        <v>0</v>
      </c>
      <c r="K511" s="29">
        <f t="array" ref="K511">IF(OR(J511=Schichten!$B$3,J511=Schichten!$B$4),INDEX($D$98:$D$147,MATCH(CODE(J511),$H$98:$H$147,0)),IF(ISERROR(INDEX($D$98:$D$147,MATCH(J511,$A$98:$A$147,0))),0,INDEX($D$98:$D$147,MATCH(J511,$A$98:$A$147,0))))</f>
        <v>0</v>
      </c>
      <c r="L511" s="29">
        <f>IF(G203="hh:mm",(Dienstplan!E55*1)/$E$288,Dienstplan!E55/$E$288)</f>
        <v>0</v>
      </c>
      <c r="M511" s="29">
        <f t="shared" si="34"/>
        <v>0</v>
      </c>
      <c r="N511" s="29">
        <f t="array" ref="N511">INDEX(Mitarbeiter!$F$2:$F$51,MATCH(Berechnung!I511,Mitarbeiter!$B$2:$B$51,0))</f>
        <v>0</v>
      </c>
      <c r="O511" s="29">
        <f t="shared" si="45"/>
        <v>0</v>
      </c>
      <c r="P511" s="29">
        <f t="shared" si="45"/>
        <v>0</v>
      </c>
      <c r="Q511" s="29">
        <f t="shared" si="45"/>
        <v>0</v>
      </c>
      <c r="R511" s="29">
        <f t="shared" si="45"/>
        <v>0</v>
      </c>
      <c r="S511" s="29">
        <f t="shared" si="45"/>
        <v>0</v>
      </c>
      <c r="T511" s="29">
        <f t="shared" si="45"/>
        <v>0</v>
      </c>
      <c r="U511" s="29">
        <f t="shared" si="45"/>
        <v>0</v>
      </c>
      <c r="V511" s="29">
        <f t="shared" si="45"/>
        <v>0</v>
      </c>
      <c r="W511" s="29">
        <f t="shared" si="45"/>
        <v>0</v>
      </c>
      <c r="X511" s="29">
        <f t="shared" si="45"/>
        <v>0</v>
      </c>
      <c r="Y511" s="29">
        <f t="shared" si="45"/>
        <v>1</v>
      </c>
      <c r="Z511" s="29">
        <f t="shared" si="45"/>
        <v>1</v>
      </c>
      <c r="AA511" s="29">
        <f t="shared" si="45"/>
        <v>1</v>
      </c>
      <c r="AB511" s="29">
        <f t="shared" si="45"/>
        <v>1</v>
      </c>
      <c r="AC511" s="29">
        <f t="shared" si="45"/>
        <v>1</v>
      </c>
      <c r="AD511" s="29">
        <f t="shared" si="45"/>
        <v>1</v>
      </c>
      <c r="AE511" s="29">
        <f t="shared" si="44"/>
        <v>1</v>
      </c>
      <c r="AF511" s="29">
        <f t="shared" si="44"/>
        <v>1</v>
      </c>
      <c r="AG511" s="29">
        <f t="shared" si="44"/>
        <v>1</v>
      </c>
      <c r="AH511" s="29">
        <f t="shared" si="44"/>
        <v>1</v>
      </c>
      <c r="AI511" s="29">
        <f t="shared" si="44"/>
        <v>1</v>
      </c>
      <c r="AJ511" s="29">
        <f t="shared" si="44"/>
        <v>1</v>
      </c>
      <c r="AK511" s="29">
        <f t="shared" si="44"/>
        <v>1</v>
      </c>
      <c r="AL511" s="29">
        <f t="shared" si="44"/>
        <v>1</v>
      </c>
      <c r="AM511" s="29">
        <f t="shared" si="44"/>
        <v>1</v>
      </c>
      <c r="AN511" s="29">
        <f t="shared" si="44"/>
        <v>1</v>
      </c>
      <c r="AO511" s="29">
        <f t="shared" si="44"/>
        <v>1</v>
      </c>
      <c r="AP511" s="29">
        <f t="shared" si="44"/>
        <v>1</v>
      </c>
      <c r="AQ511" s="29">
        <f t="shared" si="44"/>
        <v>1</v>
      </c>
      <c r="AR511" s="29">
        <f t="shared" si="44"/>
        <v>1</v>
      </c>
      <c r="AS511" s="29">
        <f t="shared" si="44"/>
        <v>1</v>
      </c>
      <c r="AT511" s="29">
        <f t="shared" si="47"/>
        <v>1</v>
      </c>
      <c r="AU511" s="29">
        <f t="shared" si="47"/>
        <v>1</v>
      </c>
      <c r="AV511" s="29">
        <f t="shared" si="47"/>
        <v>1</v>
      </c>
      <c r="AW511" s="29">
        <f t="shared" si="47"/>
        <v>1</v>
      </c>
      <c r="AX511" s="29">
        <f t="shared" si="47"/>
        <v>1</v>
      </c>
      <c r="AY511" s="29">
        <f t="shared" si="47"/>
        <v>1</v>
      </c>
      <c r="AZ511" s="29">
        <f t="shared" si="47"/>
        <v>1</v>
      </c>
      <c r="BA511" s="29">
        <f t="shared" si="47"/>
        <v>1</v>
      </c>
      <c r="BB511" s="29">
        <f t="shared" si="47"/>
        <v>1</v>
      </c>
      <c r="BC511" s="29">
        <f t="shared" si="47"/>
        <v>1</v>
      </c>
      <c r="BD511" s="29">
        <f t="shared" si="47"/>
        <v>1</v>
      </c>
      <c r="BE511" s="29">
        <f t="shared" si="47"/>
        <v>1</v>
      </c>
      <c r="BF511" s="29">
        <f t="shared" si="47"/>
        <v>1</v>
      </c>
      <c r="BG511" s="29">
        <f t="shared" si="47"/>
        <v>1</v>
      </c>
      <c r="BH511" s="29">
        <f t="shared" si="47"/>
        <v>1</v>
      </c>
      <c r="BI511" s="29">
        <f t="shared" si="47"/>
        <v>1</v>
      </c>
      <c r="BJ511" s="29">
        <f t="shared" si="46"/>
        <v>1</v>
      </c>
      <c r="BN511" s="29">
        <v>50</v>
      </c>
      <c r="BO511" s="29">
        <v>1</v>
      </c>
    </row>
    <row r="512" spans="1:67" x14ac:dyDescent="0.25">
      <c r="A512" s="82" t="str">
        <f>IF(Feiertage!D362&lt;&gt;"",Feiertage!B362,"")</f>
        <v/>
      </c>
      <c r="C512" s="79">
        <f>C462+1</f>
        <v>43863</v>
      </c>
      <c r="D512">
        <f t="shared" si="29"/>
        <v>2020</v>
      </c>
      <c r="E512">
        <f t="shared" si="30"/>
        <v>2</v>
      </c>
      <c r="F512">
        <f t="shared" si="31"/>
        <v>5</v>
      </c>
      <c r="G512">
        <f t="shared" si="32"/>
        <v>2</v>
      </c>
      <c r="H512" s="166" t="str">
        <f t="shared" si="33"/>
        <v>Sa</v>
      </c>
      <c r="I512">
        <f>I462</f>
        <v>1</v>
      </c>
      <c r="J512" s="29" t="str">
        <f t="array" ref="J512">INDEX(Dienstplan!$F$6:$AJ$55,BN512,BO512)</f>
        <v>ND</v>
      </c>
      <c r="K512" s="29">
        <f t="array" ref="K512">IF(OR(J512=Schichten!$B$3,J512=Schichten!$B$4),INDEX($D$98:$D$147,MATCH(CODE(J512),$H$98:$H$147,0)),IF(ISERROR(INDEX($D$98:$D$147,MATCH(J512,$A$98:$A$147,0))),0,INDEX($D$98:$D$147,MATCH(J512,$A$98:$A$147,0))))</f>
        <v>10</v>
      </c>
      <c r="L512">
        <f>L462</f>
        <v>1.1494252873563218E-2</v>
      </c>
      <c r="M512" s="29">
        <f t="shared" si="34"/>
        <v>0</v>
      </c>
      <c r="O512" s="29">
        <f t="shared" si="45"/>
        <v>0</v>
      </c>
      <c r="P512" s="29">
        <f t="shared" si="45"/>
        <v>0</v>
      </c>
      <c r="Q512" s="29">
        <f t="shared" si="45"/>
        <v>0</v>
      </c>
      <c r="R512" s="29">
        <f t="shared" si="45"/>
        <v>0</v>
      </c>
      <c r="S512" s="29">
        <f t="shared" si="45"/>
        <v>1</v>
      </c>
      <c r="T512" s="29">
        <f t="shared" si="45"/>
        <v>0</v>
      </c>
      <c r="U512" s="29">
        <f t="shared" si="45"/>
        <v>0</v>
      </c>
      <c r="V512" s="29">
        <f t="shared" si="45"/>
        <v>0</v>
      </c>
      <c r="W512" s="29">
        <f t="shared" si="45"/>
        <v>0</v>
      </c>
      <c r="X512" s="29">
        <f t="shared" si="45"/>
        <v>0</v>
      </c>
      <c r="Y512" s="29">
        <f t="shared" si="45"/>
        <v>0</v>
      </c>
      <c r="Z512" s="29">
        <f t="shared" si="45"/>
        <v>0</v>
      </c>
      <c r="AA512" s="29">
        <f t="shared" si="45"/>
        <v>0</v>
      </c>
      <c r="AB512" s="29">
        <f t="shared" si="45"/>
        <v>0</v>
      </c>
      <c r="AC512" s="29">
        <f t="shared" si="45"/>
        <v>0</v>
      </c>
      <c r="AD512" s="29">
        <f t="shared" si="45"/>
        <v>0</v>
      </c>
      <c r="AE512" s="29">
        <f t="shared" si="44"/>
        <v>0</v>
      </c>
      <c r="AF512" s="29">
        <f t="shared" si="44"/>
        <v>0</v>
      </c>
      <c r="AG512" s="29">
        <f t="shared" si="44"/>
        <v>0</v>
      </c>
      <c r="AH512" s="29">
        <f t="shared" si="44"/>
        <v>0</v>
      </c>
      <c r="AI512" s="29">
        <f t="shared" si="44"/>
        <v>0</v>
      </c>
      <c r="AJ512" s="29">
        <f t="shared" si="44"/>
        <v>0</v>
      </c>
      <c r="AK512" s="29">
        <f t="shared" si="44"/>
        <v>0</v>
      </c>
      <c r="AL512" s="29">
        <f t="shared" si="44"/>
        <v>0</v>
      </c>
      <c r="AM512" s="29">
        <f t="shared" si="44"/>
        <v>0</v>
      </c>
      <c r="AN512" s="29">
        <f t="shared" si="44"/>
        <v>0</v>
      </c>
      <c r="AO512" s="29">
        <f t="shared" si="44"/>
        <v>0</v>
      </c>
      <c r="AP512" s="29">
        <f t="shared" si="44"/>
        <v>0</v>
      </c>
      <c r="AQ512" s="29">
        <f t="shared" si="44"/>
        <v>0</v>
      </c>
      <c r="AR512" s="29">
        <f t="shared" si="44"/>
        <v>0</v>
      </c>
      <c r="AS512" s="29">
        <f t="shared" si="44"/>
        <v>0</v>
      </c>
      <c r="AT512" s="29">
        <f t="shared" si="47"/>
        <v>0</v>
      </c>
      <c r="AU512" s="29">
        <f t="shared" si="47"/>
        <v>0</v>
      </c>
      <c r="AV512" s="29">
        <f t="shared" si="47"/>
        <v>0</v>
      </c>
      <c r="AW512" s="29">
        <f t="shared" si="47"/>
        <v>0</v>
      </c>
      <c r="AX512" s="29">
        <f t="shared" si="47"/>
        <v>0</v>
      </c>
      <c r="AY512" s="29">
        <f t="shared" si="47"/>
        <v>0</v>
      </c>
      <c r="AZ512" s="29">
        <f t="shared" si="47"/>
        <v>0</v>
      </c>
      <c r="BA512" s="29">
        <f t="shared" si="47"/>
        <v>0</v>
      </c>
      <c r="BB512" s="29">
        <f t="shared" si="47"/>
        <v>0</v>
      </c>
      <c r="BC512" s="29">
        <f t="shared" si="47"/>
        <v>0</v>
      </c>
      <c r="BD512" s="29">
        <f t="shared" si="47"/>
        <v>0</v>
      </c>
      <c r="BE512" s="29">
        <f t="shared" si="47"/>
        <v>0</v>
      </c>
      <c r="BF512" s="29">
        <f t="shared" si="47"/>
        <v>0</v>
      </c>
      <c r="BG512" s="29">
        <f t="shared" si="47"/>
        <v>0</v>
      </c>
      <c r="BH512" s="29">
        <f t="shared" si="47"/>
        <v>0</v>
      </c>
      <c r="BI512" s="29">
        <f t="shared" si="47"/>
        <v>0</v>
      </c>
      <c r="BJ512" s="29">
        <f t="shared" si="46"/>
        <v>0</v>
      </c>
      <c r="BN512">
        <f t="shared" ref="BN512:BN575" si="48">BN462</f>
        <v>1</v>
      </c>
      <c r="BO512">
        <f>BO462+1</f>
        <v>2</v>
      </c>
    </row>
    <row r="513" spans="1:67" x14ac:dyDescent="0.25">
      <c r="A513" s="82" t="str">
        <f>IF(Feiertage!D363&lt;&gt;"",Feiertage!B363,"")</f>
        <v/>
      </c>
      <c r="C513" s="79">
        <f t="shared" ref="C513:C576" si="49">C463+1</f>
        <v>43863</v>
      </c>
      <c r="D513" s="29">
        <f t="shared" si="29"/>
        <v>2020</v>
      </c>
      <c r="E513" s="29">
        <f t="shared" ref="E513:E576" si="50">MONTH(C513)</f>
        <v>2</v>
      </c>
      <c r="F513" s="29">
        <f t="shared" ref="F513:F576" si="51">WEEKNUM(C513,2)</f>
        <v>5</v>
      </c>
      <c r="G513" s="29">
        <f t="shared" ref="G513:G576" si="52">DAY(C513)</f>
        <v>2</v>
      </c>
      <c r="H513" s="166" t="str">
        <f t="shared" ref="H513:H576" si="53">TEXT(WEEKDAY(C513,2),"TTT")</f>
        <v>Sa</v>
      </c>
      <c r="I513" s="29">
        <f t="shared" ref="I513:I576" si="54">I463</f>
        <v>2</v>
      </c>
      <c r="J513" s="29">
        <f t="array" ref="J513">INDEX(Dienstplan!$F$6:$AJ$55,BN513,BO513)</f>
        <v>0</v>
      </c>
      <c r="K513" s="29">
        <f t="array" ref="K513">IF(OR(J513=Schichten!$B$3,J513=Schichten!$B$4),INDEX($D$98:$D$147,MATCH(CODE(J513),$H$98:$H$147,0)),IF(ISERROR(INDEX($D$98:$D$147,MATCH(J513,$A$98:$A$147,0))),0,INDEX($D$98:$D$147,MATCH(J513,$A$98:$A$147,0))))</f>
        <v>0</v>
      </c>
      <c r="L513" s="29">
        <f t="shared" ref="L513" si="55">L463</f>
        <v>0</v>
      </c>
      <c r="M513" s="29">
        <f t="shared" si="34"/>
        <v>0</v>
      </c>
      <c r="O513" s="29">
        <f t="shared" si="45"/>
        <v>0</v>
      </c>
      <c r="P513" s="29">
        <f t="shared" si="45"/>
        <v>0</v>
      </c>
      <c r="Q513" s="29">
        <f t="shared" si="45"/>
        <v>0</v>
      </c>
      <c r="R513" s="29">
        <f t="shared" si="45"/>
        <v>0</v>
      </c>
      <c r="S513" s="29">
        <f t="shared" si="45"/>
        <v>0</v>
      </c>
      <c r="T513" s="29">
        <f t="shared" si="45"/>
        <v>0</v>
      </c>
      <c r="U513" s="29">
        <f t="shared" si="45"/>
        <v>0</v>
      </c>
      <c r="V513" s="29">
        <f t="shared" si="45"/>
        <v>0</v>
      </c>
      <c r="W513" s="29">
        <f t="shared" si="45"/>
        <v>0</v>
      </c>
      <c r="X513" s="29">
        <f t="shared" si="45"/>
        <v>0</v>
      </c>
      <c r="Y513" s="29">
        <f t="shared" si="45"/>
        <v>1</v>
      </c>
      <c r="Z513" s="29">
        <f t="shared" si="45"/>
        <v>1</v>
      </c>
      <c r="AA513" s="29">
        <f t="shared" si="45"/>
        <v>1</v>
      </c>
      <c r="AB513" s="29">
        <f t="shared" si="45"/>
        <v>1</v>
      </c>
      <c r="AC513" s="29">
        <f t="shared" si="45"/>
        <v>1</v>
      </c>
      <c r="AD513" s="29">
        <f t="shared" si="45"/>
        <v>1</v>
      </c>
      <c r="AE513" s="29">
        <f t="shared" si="44"/>
        <v>1</v>
      </c>
      <c r="AF513" s="29">
        <f t="shared" si="44"/>
        <v>1</v>
      </c>
      <c r="AG513" s="29">
        <f t="shared" si="44"/>
        <v>1</v>
      </c>
      <c r="AH513" s="29">
        <f t="shared" si="44"/>
        <v>1</v>
      </c>
      <c r="AI513" s="29">
        <f t="shared" si="44"/>
        <v>1</v>
      </c>
      <c r="AJ513" s="29">
        <f t="shared" si="44"/>
        <v>1</v>
      </c>
      <c r="AK513" s="29">
        <f t="shared" si="44"/>
        <v>1</v>
      </c>
      <c r="AL513" s="29">
        <f t="shared" si="44"/>
        <v>1</v>
      </c>
      <c r="AM513" s="29">
        <f t="shared" si="44"/>
        <v>1</v>
      </c>
      <c r="AN513" s="29">
        <f t="shared" si="44"/>
        <v>1</v>
      </c>
      <c r="AO513" s="29">
        <f t="shared" si="44"/>
        <v>1</v>
      </c>
      <c r="AP513" s="29">
        <f t="shared" si="44"/>
        <v>1</v>
      </c>
      <c r="AQ513" s="29">
        <f t="shared" si="44"/>
        <v>1</v>
      </c>
      <c r="AR513" s="29">
        <f t="shared" si="44"/>
        <v>1</v>
      </c>
      <c r="AS513" s="29">
        <f t="shared" si="44"/>
        <v>1</v>
      </c>
      <c r="AT513" s="29">
        <f t="shared" si="47"/>
        <v>1</v>
      </c>
      <c r="AU513" s="29">
        <f t="shared" si="47"/>
        <v>1</v>
      </c>
      <c r="AV513" s="29">
        <f t="shared" si="47"/>
        <v>1</v>
      </c>
      <c r="AW513" s="29">
        <f t="shared" si="47"/>
        <v>1</v>
      </c>
      <c r="AX513" s="29">
        <f t="shared" si="47"/>
        <v>1</v>
      </c>
      <c r="AY513" s="29">
        <f t="shared" si="47"/>
        <v>1</v>
      </c>
      <c r="AZ513" s="29">
        <f t="shared" si="47"/>
        <v>1</v>
      </c>
      <c r="BA513" s="29">
        <f t="shared" si="47"/>
        <v>1</v>
      </c>
      <c r="BB513" s="29">
        <f t="shared" si="47"/>
        <v>1</v>
      </c>
      <c r="BC513" s="29">
        <f t="shared" si="47"/>
        <v>1</v>
      </c>
      <c r="BD513" s="29">
        <f t="shared" si="47"/>
        <v>1</v>
      </c>
      <c r="BE513" s="29">
        <f t="shared" si="47"/>
        <v>1</v>
      </c>
      <c r="BF513" s="29">
        <f t="shared" si="47"/>
        <v>1</v>
      </c>
      <c r="BG513" s="29">
        <f t="shared" si="47"/>
        <v>1</v>
      </c>
      <c r="BH513" s="29">
        <f t="shared" si="47"/>
        <v>1</v>
      </c>
      <c r="BI513" s="29">
        <f t="shared" si="47"/>
        <v>1</v>
      </c>
      <c r="BJ513" s="29">
        <f t="shared" si="46"/>
        <v>1</v>
      </c>
      <c r="BN513" s="29">
        <f t="shared" si="48"/>
        <v>2</v>
      </c>
      <c r="BO513" s="29">
        <f t="shared" ref="BO513:BO576" si="56">BO463+1</f>
        <v>2</v>
      </c>
    </row>
    <row r="514" spans="1:67" x14ac:dyDescent="0.25">
      <c r="A514" s="82" t="str">
        <f>IF(Feiertage!D364&lt;&gt;"",Feiertage!B364,"")</f>
        <v/>
      </c>
      <c r="C514" s="79">
        <f t="shared" si="49"/>
        <v>43863</v>
      </c>
      <c r="D514" s="29">
        <f t="shared" si="29"/>
        <v>2020</v>
      </c>
      <c r="E514" s="29">
        <f t="shared" si="50"/>
        <v>2</v>
      </c>
      <c r="F514" s="29">
        <f t="shared" si="51"/>
        <v>5</v>
      </c>
      <c r="G514" s="29">
        <f t="shared" si="52"/>
        <v>2</v>
      </c>
      <c r="H514" s="166" t="str">
        <f t="shared" si="53"/>
        <v>Sa</v>
      </c>
      <c r="I514" s="29">
        <f t="shared" si="54"/>
        <v>3</v>
      </c>
      <c r="J514" s="29">
        <f t="array" ref="J514">INDEX(Dienstplan!$F$6:$AJ$55,BN514,BO514)</f>
        <v>0</v>
      </c>
      <c r="K514" s="29">
        <f t="array" ref="K514">IF(OR(J514=Schichten!$B$3,J514=Schichten!$B$4),INDEX($D$98:$D$147,MATCH(CODE(J514),$H$98:$H$147,0)),IF(ISERROR(INDEX($D$98:$D$147,MATCH(J514,$A$98:$A$147,0))),0,INDEX($D$98:$D$147,MATCH(J514,$A$98:$A$147,0))))</f>
        <v>0</v>
      </c>
      <c r="L514" s="29">
        <f t="shared" ref="L514" si="57">L464</f>
        <v>0</v>
      </c>
      <c r="M514" s="29">
        <f t="shared" si="34"/>
        <v>0</v>
      </c>
      <c r="O514" s="29">
        <f t="shared" si="45"/>
        <v>0</v>
      </c>
      <c r="P514" s="29">
        <f t="shared" si="45"/>
        <v>0</v>
      </c>
      <c r="Q514" s="29">
        <f t="shared" si="45"/>
        <v>0</v>
      </c>
      <c r="R514" s="29">
        <f t="shared" si="45"/>
        <v>0</v>
      </c>
      <c r="S514" s="29">
        <f t="shared" si="45"/>
        <v>0</v>
      </c>
      <c r="T514" s="29">
        <f t="shared" si="45"/>
        <v>0</v>
      </c>
      <c r="U514" s="29">
        <f t="shared" si="45"/>
        <v>0</v>
      </c>
      <c r="V514" s="29">
        <f t="shared" si="45"/>
        <v>0</v>
      </c>
      <c r="W514" s="29">
        <f t="shared" si="45"/>
        <v>0</v>
      </c>
      <c r="X514" s="29">
        <f t="shared" si="45"/>
        <v>0</v>
      </c>
      <c r="Y514" s="29">
        <f t="shared" si="45"/>
        <v>1</v>
      </c>
      <c r="Z514" s="29">
        <f t="shared" si="45"/>
        <v>1</v>
      </c>
      <c r="AA514" s="29">
        <f t="shared" si="45"/>
        <v>1</v>
      </c>
      <c r="AB514" s="29">
        <f t="shared" si="45"/>
        <v>1</v>
      </c>
      <c r="AC514" s="29">
        <f t="shared" si="45"/>
        <v>1</v>
      </c>
      <c r="AD514" s="29">
        <f t="shared" si="45"/>
        <v>1</v>
      </c>
      <c r="AE514" s="29">
        <f t="shared" si="44"/>
        <v>1</v>
      </c>
      <c r="AF514" s="29">
        <f t="shared" si="44"/>
        <v>1</v>
      </c>
      <c r="AG514" s="29">
        <f t="shared" si="44"/>
        <v>1</v>
      </c>
      <c r="AH514" s="29">
        <f t="shared" si="44"/>
        <v>1</v>
      </c>
      <c r="AI514" s="29">
        <f t="shared" si="44"/>
        <v>1</v>
      </c>
      <c r="AJ514" s="29">
        <f t="shared" si="44"/>
        <v>1</v>
      </c>
      <c r="AK514" s="29">
        <f t="shared" si="44"/>
        <v>1</v>
      </c>
      <c r="AL514" s="29">
        <f t="shared" si="44"/>
        <v>1</v>
      </c>
      <c r="AM514" s="29">
        <f t="shared" si="44"/>
        <v>1</v>
      </c>
      <c r="AN514" s="29">
        <f t="shared" si="44"/>
        <v>1</v>
      </c>
      <c r="AO514" s="29">
        <f t="shared" si="44"/>
        <v>1</v>
      </c>
      <c r="AP514" s="29">
        <f t="shared" si="44"/>
        <v>1</v>
      </c>
      <c r="AQ514" s="29">
        <f t="shared" si="44"/>
        <v>1</v>
      </c>
      <c r="AR514" s="29">
        <f t="shared" si="44"/>
        <v>1</v>
      </c>
      <c r="AS514" s="29">
        <f t="shared" si="44"/>
        <v>1</v>
      </c>
      <c r="AT514" s="29">
        <f t="shared" si="47"/>
        <v>1</v>
      </c>
      <c r="AU514" s="29">
        <f t="shared" si="47"/>
        <v>1</v>
      </c>
      <c r="AV514" s="29">
        <f t="shared" si="47"/>
        <v>1</v>
      </c>
      <c r="AW514" s="29">
        <f t="shared" si="47"/>
        <v>1</v>
      </c>
      <c r="AX514" s="29">
        <f t="shared" si="47"/>
        <v>1</v>
      </c>
      <c r="AY514" s="29">
        <f t="shared" si="47"/>
        <v>1</v>
      </c>
      <c r="AZ514" s="29">
        <f t="shared" si="47"/>
        <v>1</v>
      </c>
      <c r="BA514" s="29">
        <f t="shared" si="47"/>
        <v>1</v>
      </c>
      <c r="BB514" s="29">
        <f t="shared" si="47"/>
        <v>1</v>
      </c>
      <c r="BC514" s="29">
        <f t="shared" si="47"/>
        <v>1</v>
      </c>
      <c r="BD514" s="29">
        <f t="shared" si="47"/>
        <v>1</v>
      </c>
      <c r="BE514" s="29">
        <f t="shared" si="47"/>
        <v>1</v>
      </c>
      <c r="BF514" s="29">
        <f t="shared" si="47"/>
        <v>1</v>
      </c>
      <c r="BG514" s="29">
        <f t="shared" si="47"/>
        <v>1</v>
      </c>
      <c r="BH514" s="29">
        <f t="shared" si="47"/>
        <v>1</v>
      </c>
      <c r="BI514" s="29">
        <f t="shared" si="47"/>
        <v>1</v>
      </c>
      <c r="BJ514" s="29">
        <f t="shared" si="46"/>
        <v>1</v>
      </c>
      <c r="BN514" s="29">
        <f t="shared" si="48"/>
        <v>3</v>
      </c>
      <c r="BO514" s="29">
        <f t="shared" si="56"/>
        <v>2</v>
      </c>
    </row>
    <row r="515" spans="1:67" x14ac:dyDescent="0.25">
      <c r="A515" s="82" t="str">
        <f>IF(Feiertage!D365&lt;&gt;"",Feiertage!B365,"")</f>
        <v/>
      </c>
      <c r="C515" s="79">
        <f t="shared" si="49"/>
        <v>43863</v>
      </c>
      <c r="D515" s="29">
        <f t="shared" si="29"/>
        <v>2020</v>
      </c>
      <c r="E515" s="29">
        <f t="shared" si="50"/>
        <v>2</v>
      </c>
      <c r="F515" s="29">
        <f t="shared" si="51"/>
        <v>5</v>
      </c>
      <c r="G515" s="29">
        <f t="shared" si="52"/>
        <v>2</v>
      </c>
      <c r="H515" s="166" t="str">
        <f t="shared" si="53"/>
        <v>Sa</v>
      </c>
      <c r="I515" s="29">
        <f t="shared" si="54"/>
        <v>4</v>
      </c>
      <c r="J515" s="29" t="str">
        <f t="array" ref="J515">INDEX(Dienstplan!$F$6:$AJ$55,BN515,BO515)</f>
        <v>U</v>
      </c>
      <c r="K515" s="29">
        <f t="array" ref="K515">IF(OR(J515=Schichten!$B$3,J515=Schichten!$B$4),INDEX($D$98:$D$147,MATCH(CODE(J515),$H$98:$H$147,0)),IF(ISERROR(INDEX($D$98:$D$147,MATCH(J515,$A$98:$A$147,0))),0,INDEX($D$98:$D$147,MATCH(J515,$A$98:$A$147,0))))</f>
        <v>6</v>
      </c>
      <c r="L515" s="29">
        <f t="shared" ref="L515" si="58">L465</f>
        <v>0</v>
      </c>
      <c r="M515" s="29">
        <f t="shared" si="34"/>
        <v>1</v>
      </c>
      <c r="O515" s="29">
        <f t="shared" si="45"/>
        <v>0</v>
      </c>
      <c r="P515" s="29">
        <f t="shared" si="45"/>
        <v>0</v>
      </c>
      <c r="Q515" s="29">
        <f t="shared" si="45"/>
        <v>0</v>
      </c>
      <c r="R515" s="29">
        <f t="shared" si="45"/>
        <v>0</v>
      </c>
      <c r="S515" s="29">
        <f t="shared" si="45"/>
        <v>0</v>
      </c>
      <c r="T515" s="29">
        <f t="shared" si="45"/>
        <v>0</v>
      </c>
      <c r="U515" s="29">
        <f t="shared" si="45"/>
        <v>0</v>
      </c>
      <c r="V515" s="29">
        <f t="shared" si="45"/>
        <v>0</v>
      </c>
      <c r="W515" s="29">
        <f t="shared" si="45"/>
        <v>0</v>
      </c>
      <c r="X515" s="29">
        <f t="shared" si="45"/>
        <v>0</v>
      </c>
      <c r="Y515" s="29">
        <f t="shared" si="45"/>
        <v>0</v>
      </c>
      <c r="Z515" s="29">
        <f t="shared" si="45"/>
        <v>0</v>
      </c>
      <c r="AA515" s="29">
        <f t="shared" si="45"/>
        <v>0</v>
      </c>
      <c r="AB515" s="29">
        <f t="shared" si="45"/>
        <v>0</v>
      </c>
      <c r="AC515" s="29">
        <f t="shared" si="45"/>
        <v>0</v>
      </c>
      <c r="AD515" s="29">
        <f t="shared" ref="AD515:AS530" si="59">IF($M$457,IF($J515=AD$461,1,0),0)</f>
        <v>0</v>
      </c>
      <c r="AE515" s="29">
        <f t="shared" si="59"/>
        <v>0</v>
      </c>
      <c r="AF515" s="29">
        <f t="shared" si="59"/>
        <v>0</v>
      </c>
      <c r="AG515" s="29">
        <f t="shared" si="59"/>
        <v>0</v>
      </c>
      <c r="AH515" s="29">
        <f t="shared" si="59"/>
        <v>0</v>
      </c>
      <c r="AI515" s="29">
        <f t="shared" si="59"/>
        <v>0</v>
      </c>
      <c r="AJ515" s="29">
        <f t="shared" si="59"/>
        <v>0</v>
      </c>
      <c r="AK515" s="29">
        <f t="shared" si="59"/>
        <v>0</v>
      </c>
      <c r="AL515" s="29">
        <f t="shared" si="59"/>
        <v>0</v>
      </c>
      <c r="AM515" s="29">
        <f t="shared" si="59"/>
        <v>0</v>
      </c>
      <c r="AN515" s="29">
        <f t="shared" si="59"/>
        <v>0</v>
      </c>
      <c r="AO515" s="29">
        <f t="shared" si="59"/>
        <v>0</v>
      </c>
      <c r="AP515" s="29">
        <f t="shared" si="59"/>
        <v>0</v>
      </c>
      <c r="AQ515" s="29">
        <f t="shared" si="59"/>
        <v>0</v>
      </c>
      <c r="AR515" s="29">
        <f t="shared" si="59"/>
        <v>0</v>
      </c>
      <c r="AS515" s="29">
        <f t="shared" si="59"/>
        <v>0</v>
      </c>
      <c r="AT515" s="29">
        <f t="shared" si="47"/>
        <v>0</v>
      </c>
      <c r="AU515" s="29">
        <f t="shared" si="47"/>
        <v>0</v>
      </c>
      <c r="AV515" s="29">
        <f t="shared" si="47"/>
        <v>0</v>
      </c>
      <c r="AW515" s="29">
        <f t="shared" si="47"/>
        <v>0</v>
      </c>
      <c r="AX515" s="29">
        <f t="shared" si="47"/>
        <v>0</v>
      </c>
      <c r="AY515" s="29">
        <f t="shared" si="47"/>
        <v>0</v>
      </c>
      <c r="AZ515" s="29">
        <f t="shared" si="47"/>
        <v>0</v>
      </c>
      <c r="BA515" s="29">
        <f t="shared" si="47"/>
        <v>0</v>
      </c>
      <c r="BB515" s="29">
        <f t="shared" si="47"/>
        <v>0</v>
      </c>
      <c r="BC515" s="29">
        <f t="shared" si="47"/>
        <v>0</v>
      </c>
      <c r="BD515" s="29">
        <f t="shared" si="47"/>
        <v>0</v>
      </c>
      <c r="BE515" s="29">
        <f t="shared" si="47"/>
        <v>0</v>
      </c>
      <c r="BF515" s="29">
        <f t="shared" si="47"/>
        <v>0</v>
      </c>
      <c r="BG515" s="29">
        <f t="shared" si="47"/>
        <v>0</v>
      </c>
      <c r="BH515" s="29">
        <f t="shared" si="47"/>
        <v>0</v>
      </c>
      <c r="BI515" s="29">
        <f t="shared" si="47"/>
        <v>0</v>
      </c>
      <c r="BJ515" s="29">
        <f t="shared" si="46"/>
        <v>0</v>
      </c>
      <c r="BN515" s="29">
        <f t="shared" si="48"/>
        <v>4</v>
      </c>
      <c r="BO515" s="29">
        <f t="shared" si="56"/>
        <v>2</v>
      </c>
    </row>
    <row r="516" spans="1:67" x14ac:dyDescent="0.25">
      <c r="A516" s="82" t="str">
        <f>IF(Feiertage!D366&lt;&gt;"",Feiertage!B366,"")</f>
        <v/>
      </c>
      <c r="C516" s="79">
        <f t="shared" si="49"/>
        <v>43863</v>
      </c>
      <c r="D516" s="29">
        <f t="shared" si="29"/>
        <v>2020</v>
      </c>
      <c r="E516" s="29">
        <f t="shared" si="50"/>
        <v>2</v>
      </c>
      <c r="F516" s="29">
        <f t="shared" si="51"/>
        <v>5</v>
      </c>
      <c r="G516" s="29">
        <f t="shared" si="52"/>
        <v>2</v>
      </c>
      <c r="H516" s="166" t="str">
        <f t="shared" si="53"/>
        <v>Sa</v>
      </c>
      <c r="I516" s="29">
        <f t="shared" si="54"/>
        <v>5</v>
      </c>
      <c r="J516" s="29" t="str">
        <f t="array" ref="J516">INDEX(Dienstplan!$F$6:$AJ$55,BN516,BO516)</f>
        <v>u</v>
      </c>
      <c r="K516" s="29">
        <f t="array" ref="K516">IF(OR(J516=Schichten!$B$3,J516=Schichten!$B$4),INDEX($D$98:$D$147,MATCH(CODE(J516),$H$98:$H$147,0)),IF(ISERROR(INDEX($D$98:$D$147,MATCH(J516,$A$98:$A$147,0))),0,INDEX($D$98:$D$147,MATCH(J516,$A$98:$A$147,0))))</f>
        <v>3</v>
      </c>
      <c r="L516" s="29">
        <f t="shared" ref="L516" si="60">L466</f>
        <v>0</v>
      </c>
      <c r="M516" s="29">
        <f t="shared" si="34"/>
        <v>0.5</v>
      </c>
      <c r="O516" s="29">
        <f t="shared" ref="O516:AD531" si="61">IF($M$457,IF($J516=O$461,1,0),0)</f>
        <v>0</v>
      </c>
      <c r="P516" s="29">
        <f t="shared" si="61"/>
        <v>0</v>
      </c>
      <c r="Q516" s="29">
        <f t="shared" si="61"/>
        <v>0</v>
      </c>
      <c r="R516" s="29">
        <f t="shared" si="61"/>
        <v>0</v>
      </c>
      <c r="S516" s="29">
        <f t="shared" si="61"/>
        <v>0</v>
      </c>
      <c r="T516" s="29">
        <f t="shared" si="61"/>
        <v>0</v>
      </c>
      <c r="U516" s="29">
        <f t="shared" si="61"/>
        <v>0</v>
      </c>
      <c r="V516" s="29">
        <f t="shared" si="61"/>
        <v>0</v>
      </c>
      <c r="W516" s="29">
        <f t="shared" si="61"/>
        <v>0</v>
      </c>
      <c r="X516" s="29">
        <f t="shared" si="61"/>
        <v>0</v>
      </c>
      <c r="Y516" s="29">
        <f t="shared" si="61"/>
        <v>0</v>
      </c>
      <c r="Z516" s="29">
        <f t="shared" si="61"/>
        <v>0</v>
      </c>
      <c r="AA516" s="29">
        <f t="shared" si="61"/>
        <v>0</v>
      </c>
      <c r="AB516" s="29">
        <f t="shared" si="61"/>
        <v>0</v>
      </c>
      <c r="AC516" s="29">
        <f t="shared" si="61"/>
        <v>0</v>
      </c>
      <c r="AD516" s="29">
        <f t="shared" si="61"/>
        <v>0</v>
      </c>
      <c r="AE516" s="29">
        <f t="shared" si="59"/>
        <v>0</v>
      </c>
      <c r="AF516" s="29">
        <f t="shared" si="59"/>
        <v>0</v>
      </c>
      <c r="AG516" s="29">
        <f t="shared" si="59"/>
        <v>0</v>
      </c>
      <c r="AH516" s="29">
        <f t="shared" si="59"/>
        <v>0</v>
      </c>
      <c r="AI516" s="29">
        <f t="shared" si="59"/>
        <v>0</v>
      </c>
      <c r="AJ516" s="29">
        <f t="shared" si="59"/>
        <v>0</v>
      </c>
      <c r="AK516" s="29">
        <f t="shared" si="59"/>
        <v>0</v>
      </c>
      <c r="AL516" s="29">
        <f t="shared" si="59"/>
        <v>0</v>
      </c>
      <c r="AM516" s="29">
        <f t="shared" si="59"/>
        <v>0</v>
      </c>
      <c r="AN516" s="29">
        <f t="shared" si="59"/>
        <v>0</v>
      </c>
      <c r="AO516" s="29">
        <f t="shared" si="59"/>
        <v>0</v>
      </c>
      <c r="AP516" s="29">
        <f t="shared" si="59"/>
        <v>0</v>
      </c>
      <c r="AQ516" s="29">
        <f t="shared" si="59"/>
        <v>0</v>
      </c>
      <c r="AR516" s="29">
        <f t="shared" si="59"/>
        <v>0</v>
      </c>
      <c r="AS516" s="29">
        <f t="shared" si="59"/>
        <v>0</v>
      </c>
      <c r="AT516" s="29">
        <f t="shared" si="47"/>
        <v>0</v>
      </c>
      <c r="AU516" s="29">
        <f t="shared" si="47"/>
        <v>0</v>
      </c>
      <c r="AV516" s="29">
        <f t="shared" si="47"/>
        <v>0</v>
      </c>
      <c r="AW516" s="29">
        <f t="shared" si="47"/>
        <v>0</v>
      </c>
      <c r="AX516" s="29">
        <f t="shared" si="47"/>
        <v>0</v>
      </c>
      <c r="AY516" s="29">
        <f t="shared" si="47"/>
        <v>0</v>
      </c>
      <c r="AZ516" s="29">
        <f t="shared" si="47"/>
        <v>0</v>
      </c>
      <c r="BA516" s="29">
        <f t="shared" si="47"/>
        <v>0</v>
      </c>
      <c r="BB516" s="29">
        <f t="shared" si="47"/>
        <v>0</v>
      </c>
      <c r="BC516" s="29">
        <f t="shared" si="47"/>
        <v>0</v>
      </c>
      <c r="BD516" s="29">
        <f t="shared" si="47"/>
        <v>0</v>
      </c>
      <c r="BE516" s="29">
        <f t="shared" si="47"/>
        <v>0</v>
      </c>
      <c r="BF516" s="29">
        <f t="shared" si="47"/>
        <v>0</v>
      </c>
      <c r="BG516" s="29">
        <f t="shared" si="47"/>
        <v>0</v>
      </c>
      <c r="BH516" s="29">
        <f t="shared" si="47"/>
        <v>0</v>
      </c>
      <c r="BI516" s="29">
        <f t="shared" si="47"/>
        <v>0</v>
      </c>
      <c r="BJ516" s="29">
        <f t="shared" si="46"/>
        <v>0</v>
      </c>
      <c r="BN516" s="29">
        <f t="shared" si="48"/>
        <v>5</v>
      </c>
      <c r="BO516" s="29">
        <f t="shared" si="56"/>
        <v>2</v>
      </c>
    </row>
    <row r="517" spans="1:67" x14ac:dyDescent="0.25">
      <c r="A517" s="82" t="str">
        <f>IF(Feiertage!D367&lt;&gt;"",Feiertage!B367,"")</f>
        <v/>
      </c>
      <c r="C517" s="79">
        <f t="shared" si="49"/>
        <v>43863</v>
      </c>
      <c r="D517" s="29">
        <f t="shared" si="29"/>
        <v>2020</v>
      </c>
      <c r="E517" s="29">
        <f t="shared" si="50"/>
        <v>2</v>
      </c>
      <c r="F517" s="29">
        <f t="shared" si="51"/>
        <v>5</v>
      </c>
      <c r="G517" s="29">
        <f t="shared" si="52"/>
        <v>2</v>
      </c>
      <c r="H517" s="166" t="str">
        <f t="shared" si="53"/>
        <v>Sa</v>
      </c>
      <c r="I517" s="29">
        <f t="shared" si="54"/>
        <v>6</v>
      </c>
      <c r="J517" s="29">
        <f t="array" ref="J517">INDEX(Dienstplan!$F$6:$AJ$55,BN517,BO517)</f>
        <v>0</v>
      </c>
      <c r="K517" s="29">
        <f t="array" ref="K517">IF(OR(J517=Schichten!$B$3,J517=Schichten!$B$4),INDEX($D$98:$D$147,MATCH(CODE(J517),$H$98:$H$147,0)),IF(ISERROR(INDEX($D$98:$D$147,MATCH(J517,$A$98:$A$147,0))),0,INDEX($D$98:$D$147,MATCH(J517,$A$98:$A$147,0))))</f>
        <v>0</v>
      </c>
      <c r="L517" s="29">
        <f t="shared" ref="L517" si="62">L467</f>
        <v>0</v>
      </c>
      <c r="M517" s="29">
        <f t="shared" si="34"/>
        <v>0</v>
      </c>
      <c r="O517" s="29">
        <f t="shared" si="61"/>
        <v>0</v>
      </c>
      <c r="P517" s="29">
        <f t="shared" si="61"/>
        <v>0</v>
      </c>
      <c r="Q517" s="29">
        <f t="shared" si="61"/>
        <v>0</v>
      </c>
      <c r="R517" s="29">
        <f t="shared" si="61"/>
        <v>0</v>
      </c>
      <c r="S517" s="29">
        <f t="shared" si="61"/>
        <v>0</v>
      </c>
      <c r="T517" s="29">
        <f t="shared" si="61"/>
        <v>0</v>
      </c>
      <c r="U517" s="29">
        <f t="shared" si="61"/>
        <v>0</v>
      </c>
      <c r="V517" s="29">
        <f t="shared" si="61"/>
        <v>0</v>
      </c>
      <c r="W517" s="29">
        <f t="shared" si="61"/>
        <v>0</v>
      </c>
      <c r="X517" s="29">
        <f t="shared" si="61"/>
        <v>0</v>
      </c>
      <c r="Y517" s="29">
        <f t="shared" si="61"/>
        <v>1</v>
      </c>
      <c r="Z517" s="29">
        <f t="shared" si="61"/>
        <v>1</v>
      </c>
      <c r="AA517" s="29">
        <f t="shared" si="61"/>
        <v>1</v>
      </c>
      <c r="AB517" s="29">
        <f t="shared" si="61"/>
        <v>1</v>
      </c>
      <c r="AC517" s="29">
        <f t="shared" si="61"/>
        <v>1</v>
      </c>
      <c r="AD517" s="29">
        <f t="shared" si="61"/>
        <v>1</v>
      </c>
      <c r="AE517" s="29">
        <f t="shared" si="59"/>
        <v>1</v>
      </c>
      <c r="AF517" s="29">
        <f t="shared" si="59"/>
        <v>1</v>
      </c>
      <c r="AG517" s="29">
        <f t="shared" si="59"/>
        <v>1</v>
      </c>
      <c r="AH517" s="29">
        <f t="shared" si="59"/>
        <v>1</v>
      </c>
      <c r="AI517" s="29">
        <f t="shared" si="59"/>
        <v>1</v>
      </c>
      <c r="AJ517" s="29">
        <f t="shared" si="59"/>
        <v>1</v>
      </c>
      <c r="AK517" s="29">
        <f t="shared" si="59"/>
        <v>1</v>
      </c>
      <c r="AL517" s="29">
        <f t="shared" si="59"/>
        <v>1</v>
      </c>
      <c r="AM517" s="29">
        <f t="shared" si="59"/>
        <v>1</v>
      </c>
      <c r="AN517" s="29">
        <f t="shared" si="59"/>
        <v>1</v>
      </c>
      <c r="AO517" s="29">
        <f t="shared" si="59"/>
        <v>1</v>
      </c>
      <c r="AP517" s="29">
        <f t="shared" si="59"/>
        <v>1</v>
      </c>
      <c r="AQ517" s="29">
        <f t="shared" si="59"/>
        <v>1</v>
      </c>
      <c r="AR517" s="29">
        <f t="shared" si="59"/>
        <v>1</v>
      </c>
      <c r="AS517" s="29">
        <f t="shared" si="59"/>
        <v>1</v>
      </c>
      <c r="AT517" s="29">
        <f t="shared" si="47"/>
        <v>1</v>
      </c>
      <c r="AU517" s="29">
        <f t="shared" si="47"/>
        <v>1</v>
      </c>
      <c r="AV517" s="29">
        <f t="shared" si="47"/>
        <v>1</v>
      </c>
      <c r="AW517" s="29">
        <f t="shared" si="47"/>
        <v>1</v>
      </c>
      <c r="AX517" s="29">
        <f t="shared" si="47"/>
        <v>1</v>
      </c>
      <c r="AY517" s="29">
        <f t="shared" si="47"/>
        <v>1</v>
      </c>
      <c r="AZ517" s="29">
        <f t="shared" si="47"/>
        <v>1</v>
      </c>
      <c r="BA517" s="29">
        <f t="shared" si="47"/>
        <v>1</v>
      </c>
      <c r="BB517" s="29">
        <f t="shared" si="47"/>
        <v>1</v>
      </c>
      <c r="BC517" s="29">
        <f t="shared" si="47"/>
        <v>1</v>
      </c>
      <c r="BD517" s="29">
        <f t="shared" si="47"/>
        <v>1</v>
      </c>
      <c r="BE517" s="29">
        <f t="shared" si="47"/>
        <v>1</v>
      </c>
      <c r="BF517" s="29">
        <f t="shared" si="47"/>
        <v>1</v>
      </c>
      <c r="BG517" s="29">
        <f t="shared" si="47"/>
        <v>1</v>
      </c>
      <c r="BH517" s="29">
        <f t="shared" si="47"/>
        <v>1</v>
      </c>
      <c r="BI517" s="29">
        <f t="shared" si="47"/>
        <v>1</v>
      </c>
      <c r="BJ517" s="29">
        <f t="shared" si="46"/>
        <v>1</v>
      </c>
      <c r="BN517" s="29">
        <f t="shared" si="48"/>
        <v>6</v>
      </c>
      <c r="BO517" s="29">
        <f t="shared" si="56"/>
        <v>2</v>
      </c>
    </row>
    <row r="518" spans="1:67" x14ac:dyDescent="0.25">
      <c r="A518" s="82" t="str">
        <f>IF(Feiertage!D368&lt;&gt;"",Feiertage!B368,"")</f>
        <v/>
      </c>
      <c r="C518" s="79">
        <f t="shared" si="49"/>
        <v>43863</v>
      </c>
      <c r="D518" s="29">
        <f t="shared" si="29"/>
        <v>2020</v>
      </c>
      <c r="E518" s="29">
        <f t="shared" si="50"/>
        <v>2</v>
      </c>
      <c r="F518" s="29">
        <f t="shared" si="51"/>
        <v>5</v>
      </c>
      <c r="G518" s="29">
        <f t="shared" si="52"/>
        <v>2</v>
      </c>
      <c r="H518" s="166" t="str">
        <f t="shared" si="53"/>
        <v>Sa</v>
      </c>
      <c r="I518" s="29">
        <f t="shared" si="54"/>
        <v>7</v>
      </c>
      <c r="J518" s="29">
        <f t="array" ref="J518">INDEX(Dienstplan!$F$6:$AJ$55,BN518,BO518)</f>
        <v>0</v>
      </c>
      <c r="K518" s="29">
        <f t="array" ref="K518">IF(OR(J518=Schichten!$B$3,J518=Schichten!$B$4),INDEX($D$98:$D$147,MATCH(CODE(J518),$H$98:$H$147,0)),IF(ISERROR(INDEX($D$98:$D$147,MATCH(J518,$A$98:$A$147,0))),0,INDEX($D$98:$D$147,MATCH(J518,$A$98:$A$147,0))))</f>
        <v>0</v>
      </c>
      <c r="L518" s="29">
        <f t="shared" ref="L518" si="63">L468</f>
        <v>0</v>
      </c>
      <c r="M518" s="29">
        <f t="shared" si="34"/>
        <v>0</v>
      </c>
      <c r="O518" s="29">
        <f t="shared" si="61"/>
        <v>0</v>
      </c>
      <c r="P518" s="29">
        <f t="shared" si="61"/>
        <v>0</v>
      </c>
      <c r="Q518" s="29">
        <f t="shared" si="61"/>
        <v>0</v>
      </c>
      <c r="R518" s="29">
        <f t="shared" si="61"/>
        <v>0</v>
      </c>
      <c r="S518" s="29">
        <f t="shared" si="61"/>
        <v>0</v>
      </c>
      <c r="T518" s="29">
        <f t="shared" si="61"/>
        <v>0</v>
      </c>
      <c r="U518" s="29">
        <f t="shared" si="61"/>
        <v>0</v>
      </c>
      <c r="V518" s="29">
        <f t="shared" si="61"/>
        <v>0</v>
      </c>
      <c r="W518" s="29">
        <f t="shared" si="61"/>
        <v>0</v>
      </c>
      <c r="X518" s="29">
        <f t="shared" si="61"/>
        <v>0</v>
      </c>
      <c r="Y518" s="29">
        <f t="shared" si="61"/>
        <v>1</v>
      </c>
      <c r="Z518" s="29">
        <f t="shared" si="61"/>
        <v>1</v>
      </c>
      <c r="AA518" s="29">
        <f t="shared" si="61"/>
        <v>1</v>
      </c>
      <c r="AB518" s="29">
        <f t="shared" si="61"/>
        <v>1</v>
      </c>
      <c r="AC518" s="29">
        <f t="shared" si="61"/>
        <v>1</v>
      </c>
      <c r="AD518" s="29">
        <f t="shared" si="61"/>
        <v>1</v>
      </c>
      <c r="AE518" s="29">
        <f t="shared" si="59"/>
        <v>1</v>
      </c>
      <c r="AF518" s="29">
        <f t="shared" si="59"/>
        <v>1</v>
      </c>
      <c r="AG518" s="29">
        <f t="shared" si="59"/>
        <v>1</v>
      </c>
      <c r="AH518" s="29">
        <f t="shared" si="59"/>
        <v>1</v>
      </c>
      <c r="AI518" s="29">
        <f t="shared" si="59"/>
        <v>1</v>
      </c>
      <c r="AJ518" s="29">
        <f t="shared" si="59"/>
        <v>1</v>
      </c>
      <c r="AK518" s="29">
        <f t="shared" si="59"/>
        <v>1</v>
      </c>
      <c r="AL518" s="29">
        <f t="shared" si="59"/>
        <v>1</v>
      </c>
      <c r="AM518" s="29">
        <f t="shared" si="59"/>
        <v>1</v>
      </c>
      <c r="AN518" s="29">
        <f t="shared" si="59"/>
        <v>1</v>
      </c>
      <c r="AO518" s="29">
        <f t="shared" si="59"/>
        <v>1</v>
      </c>
      <c r="AP518" s="29">
        <f t="shared" si="59"/>
        <v>1</v>
      </c>
      <c r="AQ518" s="29">
        <f t="shared" si="59"/>
        <v>1</v>
      </c>
      <c r="AR518" s="29">
        <f t="shared" si="59"/>
        <v>1</v>
      </c>
      <c r="AS518" s="29">
        <f t="shared" si="59"/>
        <v>1</v>
      </c>
      <c r="AT518" s="29">
        <f t="shared" si="47"/>
        <v>1</v>
      </c>
      <c r="AU518" s="29">
        <f t="shared" si="47"/>
        <v>1</v>
      </c>
      <c r="AV518" s="29">
        <f t="shared" si="47"/>
        <v>1</v>
      </c>
      <c r="AW518" s="29">
        <f t="shared" si="47"/>
        <v>1</v>
      </c>
      <c r="AX518" s="29">
        <f t="shared" si="47"/>
        <v>1</v>
      </c>
      <c r="AY518" s="29">
        <f t="shared" si="47"/>
        <v>1</v>
      </c>
      <c r="AZ518" s="29">
        <f t="shared" si="47"/>
        <v>1</v>
      </c>
      <c r="BA518" s="29">
        <f t="shared" si="47"/>
        <v>1</v>
      </c>
      <c r="BB518" s="29">
        <f t="shared" si="47"/>
        <v>1</v>
      </c>
      <c r="BC518" s="29">
        <f t="shared" si="47"/>
        <v>1</v>
      </c>
      <c r="BD518" s="29">
        <f t="shared" si="47"/>
        <v>1</v>
      </c>
      <c r="BE518" s="29">
        <f t="shared" si="47"/>
        <v>1</v>
      </c>
      <c r="BF518" s="29">
        <f t="shared" si="47"/>
        <v>1</v>
      </c>
      <c r="BG518" s="29">
        <f t="shared" si="47"/>
        <v>1</v>
      </c>
      <c r="BH518" s="29">
        <f t="shared" si="47"/>
        <v>1</v>
      </c>
      <c r="BI518" s="29">
        <f t="shared" si="47"/>
        <v>1</v>
      </c>
      <c r="BJ518" s="29">
        <f t="shared" si="46"/>
        <v>1</v>
      </c>
      <c r="BN518" s="29">
        <f t="shared" si="48"/>
        <v>7</v>
      </c>
      <c r="BO518" s="29">
        <f t="shared" si="56"/>
        <v>2</v>
      </c>
    </row>
    <row r="519" spans="1:67" x14ac:dyDescent="0.25">
      <c r="A519" s="82" t="str">
        <f>IF(Feiertage!D369&lt;&gt;"",Feiertage!B369,"")</f>
        <v/>
      </c>
      <c r="C519" s="79">
        <f t="shared" si="49"/>
        <v>43863</v>
      </c>
      <c r="D519" s="29">
        <f t="shared" si="29"/>
        <v>2020</v>
      </c>
      <c r="E519" s="29">
        <f t="shared" si="50"/>
        <v>2</v>
      </c>
      <c r="F519" s="29">
        <f t="shared" si="51"/>
        <v>5</v>
      </c>
      <c r="G519" s="29">
        <f t="shared" si="52"/>
        <v>2</v>
      </c>
      <c r="H519" s="166" t="str">
        <f t="shared" si="53"/>
        <v>Sa</v>
      </c>
      <c r="I519" s="29">
        <f t="shared" si="54"/>
        <v>8</v>
      </c>
      <c r="J519" s="29">
        <f t="array" ref="J519">INDEX(Dienstplan!$F$6:$AJ$55,BN519,BO519)</f>
        <v>0</v>
      </c>
      <c r="K519" s="29">
        <f t="array" ref="K519">IF(OR(J519=Schichten!$B$3,J519=Schichten!$B$4),INDEX($D$98:$D$147,MATCH(CODE(J519),$H$98:$H$147,0)),IF(ISERROR(INDEX($D$98:$D$147,MATCH(J519,$A$98:$A$147,0))),0,INDEX($D$98:$D$147,MATCH(J519,$A$98:$A$147,0))))</f>
        <v>0</v>
      </c>
      <c r="L519" s="29">
        <f t="shared" ref="L519" si="64">L469</f>
        <v>0</v>
      </c>
      <c r="M519" s="29">
        <f t="shared" si="34"/>
        <v>0</v>
      </c>
      <c r="O519" s="29">
        <f t="shared" si="61"/>
        <v>0</v>
      </c>
      <c r="P519" s="29">
        <f t="shared" si="61"/>
        <v>0</v>
      </c>
      <c r="Q519" s="29">
        <f t="shared" si="61"/>
        <v>0</v>
      </c>
      <c r="R519" s="29">
        <f t="shared" si="61"/>
        <v>0</v>
      </c>
      <c r="S519" s="29">
        <f t="shared" si="61"/>
        <v>0</v>
      </c>
      <c r="T519" s="29">
        <f t="shared" si="61"/>
        <v>0</v>
      </c>
      <c r="U519" s="29">
        <f t="shared" si="61"/>
        <v>0</v>
      </c>
      <c r="V519" s="29">
        <f t="shared" si="61"/>
        <v>0</v>
      </c>
      <c r="W519" s="29">
        <f t="shared" si="61"/>
        <v>0</v>
      </c>
      <c r="X519" s="29">
        <f t="shared" si="61"/>
        <v>0</v>
      </c>
      <c r="Y519" s="29">
        <f t="shared" si="61"/>
        <v>1</v>
      </c>
      <c r="Z519" s="29">
        <f t="shared" si="61"/>
        <v>1</v>
      </c>
      <c r="AA519" s="29">
        <f t="shared" si="61"/>
        <v>1</v>
      </c>
      <c r="AB519" s="29">
        <f t="shared" si="61"/>
        <v>1</v>
      </c>
      <c r="AC519" s="29">
        <f t="shared" si="61"/>
        <v>1</v>
      </c>
      <c r="AD519" s="29">
        <f t="shared" si="61"/>
        <v>1</v>
      </c>
      <c r="AE519" s="29">
        <f t="shared" si="59"/>
        <v>1</v>
      </c>
      <c r="AF519" s="29">
        <f t="shared" si="59"/>
        <v>1</v>
      </c>
      <c r="AG519" s="29">
        <f t="shared" si="59"/>
        <v>1</v>
      </c>
      <c r="AH519" s="29">
        <f t="shared" si="59"/>
        <v>1</v>
      </c>
      <c r="AI519" s="29">
        <f t="shared" si="59"/>
        <v>1</v>
      </c>
      <c r="AJ519" s="29">
        <f t="shared" si="59"/>
        <v>1</v>
      </c>
      <c r="AK519" s="29">
        <f t="shared" si="59"/>
        <v>1</v>
      </c>
      <c r="AL519" s="29">
        <f t="shared" si="59"/>
        <v>1</v>
      </c>
      <c r="AM519" s="29">
        <f t="shared" si="59"/>
        <v>1</v>
      </c>
      <c r="AN519" s="29">
        <f t="shared" si="59"/>
        <v>1</v>
      </c>
      <c r="AO519" s="29">
        <f t="shared" si="59"/>
        <v>1</v>
      </c>
      <c r="AP519" s="29">
        <f t="shared" si="59"/>
        <v>1</v>
      </c>
      <c r="AQ519" s="29">
        <f t="shared" si="59"/>
        <v>1</v>
      </c>
      <c r="AR519" s="29">
        <f t="shared" si="59"/>
        <v>1</v>
      </c>
      <c r="AS519" s="29">
        <f t="shared" si="59"/>
        <v>1</v>
      </c>
      <c r="AT519" s="29">
        <f t="shared" si="47"/>
        <v>1</v>
      </c>
      <c r="AU519" s="29">
        <f t="shared" si="47"/>
        <v>1</v>
      </c>
      <c r="AV519" s="29">
        <f t="shared" si="47"/>
        <v>1</v>
      </c>
      <c r="AW519" s="29">
        <f t="shared" si="47"/>
        <v>1</v>
      </c>
      <c r="AX519" s="29">
        <f t="shared" si="47"/>
        <v>1</v>
      </c>
      <c r="AY519" s="29">
        <f t="shared" si="47"/>
        <v>1</v>
      </c>
      <c r="AZ519" s="29">
        <f t="shared" si="47"/>
        <v>1</v>
      </c>
      <c r="BA519" s="29">
        <f t="shared" si="47"/>
        <v>1</v>
      </c>
      <c r="BB519" s="29">
        <f t="shared" si="47"/>
        <v>1</v>
      </c>
      <c r="BC519" s="29">
        <f t="shared" si="47"/>
        <v>1</v>
      </c>
      <c r="BD519" s="29">
        <f t="shared" si="47"/>
        <v>1</v>
      </c>
      <c r="BE519" s="29">
        <f t="shared" si="47"/>
        <v>1</v>
      </c>
      <c r="BF519" s="29">
        <f t="shared" si="47"/>
        <v>1</v>
      </c>
      <c r="BG519" s="29">
        <f t="shared" si="47"/>
        <v>1</v>
      </c>
      <c r="BH519" s="29">
        <f t="shared" si="47"/>
        <v>1</v>
      </c>
      <c r="BI519" s="29">
        <f t="shared" ref="BI519:BJ534" si="65">IF($M$457,IF($J519=BI$461,1,0),0)</f>
        <v>1</v>
      </c>
      <c r="BJ519" s="29">
        <f t="shared" si="65"/>
        <v>1</v>
      </c>
      <c r="BN519" s="29">
        <f t="shared" si="48"/>
        <v>8</v>
      </c>
      <c r="BO519" s="29">
        <f t="shared" si="56"/>
        <v>2</v>
      </c>
    </row>
    <row r="520" spans="1:67" x14ac:dyDescent="0.25">
      <c r="A520" s="82" t="str">
        <f>IF(Feiertage!D370&lt;&gt;"",Feiertage!B370,"")</f>
        <v/>
      </c>
      <c r="C520" s="79">
        <f t="shared" si="49"/>
        <v>43863</v>
      </c>
      <c r="D520" s="29">
        <f t="shared" si="29"/>
        <v>2020</v>
      </c>
      <c r="E520" s="29">
        <f t="shared" si="50"/>
        <v>2</v>
      </c>
      <c r="F520" s="29">
        <f t="shared" si="51"/>
        <v>5</v>
      </c>
      <c r="G520" s="29">
        <f t="shared" si="52"/>
        <v>2</v>
      </c>
      <c r="H520" s="166" t="str">
        <f t="shared" si="53"/>
        <v>Sa</v>
      </c>
      <c r="I520" s="29">
        <f t="shared" si="54"/>
        <v>9</v>
      </c>
      <c r="J520" s="29">
        <f t="array" ref="J520">INDEX(Dienstplan!$F$6:$AJ$55,BN520,BO520)</f>
        <v>0</v>
      </c>
      <c r="K520" s="29">
        <f t="array" ref="K520">IF(OR(J520=Schichten!$B$3,J520=Schichten!$B$4),INDEX($D$98:$D$147,MATCH(CODE(J520),$H$98:$H$147,0)),IF(ISERROR(INDEX($D$98:$D$147,MATCH(J520,$A$98:$A$147,0))),0,INDEX($D$98:$D$147,MATCH(J520,$A$98:$A$147,0))))</f>
        <v>0</v>
      </c>
      <c r="L520" s="29">
        <f t="shared" ref="L520" si="66">L470</f>
        <v>0</v>
      </c>
      <c r="M520" s="29">
        <f t="shared" si="34"/>
        <v>0</v>
      </c>
      <c r="O520" s="29">
        <f t="shared" si="61"/>
        <v>0</v>
      </c>
      <c r="P520" s="29">
        <f t="shared" si="61"/>
        <v>0</v>
      </c>
      <c r="Q520" s="29">
        <f t="shared" si="61"/>
        <v>0</v>
      </c>
      <c r="R520" s="29">
        <f t="shared" si="61"/>
        <v>0</v>
      </c>
      <c r="S520" s="29">
        <f t="shared" si="61"/>
        <v>0</v>
      </c>
      <c r="T520" s="29">
        <f t="shared" si="61"/>
        <v>0</v>
      </c>
      <c r="U520" s="29">
        <f t="shared" si="61"/>
        <v>0</v>
      </c>
      <c r="V520" s="29">
        <f t="shared" si="61"/>
        <v>0</v>
      </c>
      <c r="W520" s="29">
        <f t="shared" si="61"/>
        <v>0</v>
      </c>
      <c r="X520" s="29">
        <f t="shared" si="61"/>
        <v>0</v>
      </c>
      <c r="Y520" s="29">
        <f t="shared" si="61"/>
        <v>1</v>
      </c>
      <c r="Z520" s="29">
        <f t="shared" si="61"/>
        <v>1</v>
      </c>
      <c r="AA520" s="29">
        <f t="shared" si="61"/>
        <v>1</v>
      </c>
      <c r="AB520" s="29">
        <f t="shared" si="61"/>
        <v>1</v>
      </c>
      <c r="AC520" s="29">
        <f t="shared" si="61"/>
        <v>1</v>
      </c>
      <c r="AD520" s="29">
        <f t="shared" si="61"/>
        <v>1</v>
      </c>
      <c r="AE520" s="29">
        <f t="shared" si="59"/>
        <v>1</v>
      </c>
      <c r="AF520" s="29">
        <f t="shared" si="59"/>
        <v>1</v>
      </c>
      <c r="AG520" s="29">
        <f t="shared" si="59"/>
        <v>1</v>
      </c>
      <c r="AH520" s="29">
        <f t="shared" si="59"/>
        <v>1</v>
      </c>
      <c r="AI520" s="29">
        <f t="shared" si="59"/>
        <v>1</v>
      </c>
      <c r="AJ520" s="29">
        <f t="shared" si="59"/>
        <v>1</v>
      </c>
      <c r="AK520" s="29">
        <f t="shared" si="59"/>
        <v>1</v>
      </c>
      <c r="AL520" s="29">
        <f t="shared" si="59"/>
        <v>1</v>
      </c>
      <c r="AM520" s="29">
        <f t="shared" si="59"/>
        <v>1</v>
      </c>
      <c r="AN520" s="29">
        <f t="shared" si="59"/>
        <v>1</v>
      </c>
      <c r="AO520" s="29">
        <f t="shared" si="59"/>
        <v>1</v>
      </c>
      <c r="AP520" s="29">
        <f t="shared" si="59"/>
        <v>1</v>
      </c>
      <c r="AQ520" s="29">
        <f t="shared" si="59"/>
        <v>1</v>
      </c>
      <c r="AR520" s="29">
        <f t="shared" si="59"/>
        <v>1</v>
      </c>
      <c r="AS520" s="29">
        <f t="shared" si="59"/>
        <v>1</v>
      </c>
      <c r="AT520" s="29">
        <f t="shared" ref="AT520:BI535" si="67">IF($M$457,IF($J520=AT$461,1,0),0)</f>
        <v>1</v>
      </c>
      <c r="AU520" s="29">
        <f t="shared" si="67"/>
        <v>1</v>
      </c>
      <c r="AV520" s="29">
        <f t="shared" si="67"/>
        <v>1</v>
      </c>
      <c r="AW520" s="29">
        <f t="shared" si="67"/>
        <v>1</v>
      </c>
      <c r="AX520" s="29">
        <f t="shared" si="67"/>
        <v>1</v>
      </c>
      <c r="AY520" s="29">
        <f t="shared" si="67"/>
        <v>1</v>
      </c>
      <c r="AZ520" s="29">
        <f t="shared" si="67"/>
        <v>1</v>
      </c>
      <c r="BA520" s="29">
        <f t="shared" si="67"/>
        <v>1</v>
      </c>
      <c r="BB520" s="29">
        <f t="shared" si="67"/>
        <v>1</v>
      </c>
      <c r="BC520" s="29">
        <f t="shared" si="67"/>
        <v>1</v>
      </c>
      <c r="BD520" s="29">
        <f t="shared" si="67"/>
        <v>1</v>
      </c>
      <c r="BE520" s="29">
        <f t="shared" si="67"/>
        <v>1</v>
      </c>
      <c r="BF520" s="29">
        <f t="shared" si="67"/>
        <v>1</v>
      </c>
      <c r="BG520" s="29">
        <f t="shared" si="67"/>
        <v>1</v>
      </c>
      <c r="BH520" s="29">
        <f t="shared" si="67"/>
        <v>1</v>
      </c>
      <c r="BI520" s="29">
        <f t="shared" si="67"/>
        <v>1</v>
      </c>
      <c r="BJ520" s="29">
        <f t="shared" si="65"/>
        <v>1</v>
      </c>
      <c r="BN520" s="29">
        <f t="shared" si="48"/>
        <v>9</v>
      </c>
      <c r="BO520" s="29">
        <f t="shared" si="56"/>
        <v>2</v>
      </c>
    </row>
    <row r="521" spans="1:67" x14ac:dyDescent="0.25">
      <c r="A521" s="82" t="str">
        <f>IF(Feiertage!D371&lt;&gt;"",Feiertage!B371,"")</f>
        <v/>
      </c>
      <c r="C521" s="79">
        <f t="shared" si="49"/>
        <v>43863</v>
      </c>
      <c r="D521" s="29">
        <f t="shared" si="29"/>
        <v>2020</v>
      </c>
      <c r="E521" s="29">
        <f t="shared" si="50"/>
        <v>2</v>
      </c>
      <c r="F521" s="29">
        <f t="shared" si="51"/>
        <v>5</v>
      </c>
      <c r="G521" s="29">
        <f t="shared" si="52"/>
        <v>2</v>
      </c>
      <c r="H521" s="166" t="str">
        <f t="shared" si="53"/>
        <v>Sa</v>
      </c>
      <c r="I521" s="29">
        <f t="shared" si="54"/>
        <v>10</v>
      </c>
      <c r="J521" s="29">
        <f t="array" ref="J521">INDEX(Dienstplan!$F$6:$AJ$55,BN521,BO521)</f>
        <v>0</v>
      </c>
      <c r="K521" s="29">
        <f t="array" ref="K521">IF(OR(J521=Schichten!$B$3,J521=Schichten!$B$4),INDEX($D$98:$D$147,MATCH(CODE(J521),$H$98:$H$147,0)),IF(ISERROR(INDEX($D$98:$D$147,MATCH(J521,$A$98:$A$147,0))),0,INDEX($D$98:$D$147,MATCH(J521,$A$98:$A$147,0))))</f>
        <v>0</v>
      </c>
      <c r="L521" s="29">
        <f t="shared" ref="L521" si="68">L471</f>
        <v>0</v>
      </c>
      <c r="M521" s="29">
        <f t="shared" si="34"/>
        <v>0</v>
      </c>
      <c r="O521" s="29">
        <f t="shared" si="61"/>
        <v>0</v>
      </c>
      <c r="P521" s="29">
        <f t="shared" si="61"/>
        <v>0</v>
      </c>
      <c r="Q521" s="29">
        <f t="shared" si="61"/>
        <v>0</v>
      </c>
      <c r="R521" s="29">
        <f t="shared" si="61"/>
        <v>0</v>
      </c>
      <c r="S521" s="29">
        <f t="shared" si="61"/>
        <v>0</v>
      </c>
      <c r="T521" s="29">
        <f t="shared" si="61"/>
        <v>0</v>
      </c>
      <c r="U521" s="29">
        <f t="shared" si="61"/>
        <v>0</v>
      </c>
      <c r="V521" s="29">
        <f t="shared" si="61"/>
        <v>0</v>
      </c>
      <c r="W521" s="29">
        <f t="shared" si="61"/>
        <v>0</v>
      </c>
      <c r="X521" s="29">
        <f t="shared" si="61"/>
        <v>0</v>
      </c>
      <c r="Y521" s="29">
        <f t="shared" si="61"/>
        <v>1</v>
      </c>
      <c r="Z521" s="29">
        <f t="shared" si="61"/>
        <v>1</v>
      </c>
      <c r="AA521" s="29">
        <f t="shared" si="61"/>
        <v>1</v>
      </c>
      <c r="AB521" s="29">
        <f t="shared" si="61"/>
        <v>1</v>
      </c>
      <c r="AC521" s="29">
        <f t="shared" si="61"/>
        <v>1</v>
      </c>
      <c r="AD521" s="29">
        <f t="shared" si="61"/>
        <v>1</v>
      </c>
      <c r="AE521" s="29">
        <f t="shared" si="59"/>
        <v>1</v>
      </c>
      <c r="AF521" s="29">
        <f t="shared" si="59"/>
        <v>1</v>
      </c>
      <c r="AG521" s="29">
        <f t="shared" si="59"/>
        <v>1</v>
      </c>
      <c r="AH521" s="29">
        <f t="shared" si="59"/>
        <v>1</v>
      </c>
      <c r="AI521" s="29">
        <f t="shared" si="59"/>
        <v>1</v>
      </c>
      <c r="AJ521" s="29">
        <f t="shared" si="59"/>
        <v>1</v>
      </c>
      <c r="AK521" s="29">
        <f t="shared" si="59"/>
        <v>1</v>
      </c>
      <c r="AL521" s="29">
        <f t="shared" si="59"/>
        <v>1</v>
      </c>
      <c r="AM521" s="29">
        <f t="shared" si="59"/>
        <v>1</v>
      </c>
      <c r="AN521" s="29">
        <f t="shared" si="59"/>
        <v>1</v>
      </c>
      <c r="AO521" s="29">
        <f t="shared" si="59"/>
        <v>1</v>
      </c>
      <c r="AP521" s="29">
        <f t="shared" si="59"/>
        <v>1</v>
      </c>
      <c r="AQ521" s="29">
        <f t="shared" si="59"/>
        <v>1</v>
      </c>
      <c r="AR521" s="29">
        <f t="shared" si="59"/>
        <v>1</v>
      </c>
      <c r="AS521" s="29">
        <f t="shared" si="59"/>
        <v>1</v>
      </c>
      <c r="AT521" s="29">
        <f t="shared" si="67"/>
        <v>1</v>
      </c>
      <c r="AU521" s="29">
        <f t="shared" si="67"/>
        <v>1</v>
      </c>
      <c r="AV521" s="29">
        <f t="shared" si="67"/>
        <v>1</v>
      </c>
      <c r="AW521" s="29">
        <f t="shared" si="67"/>
        <v>1</v>
      </c>
      <c r="AX521" s="29">
        <f t="shared" si="67"/>
        <v>1</v>
      </c>
      <c r="AY521" s="29">
        <f t="shared" si="67"/>
        <v>1</v>
      </c>
      <c r="AZ521" s="29">
        <f t="shared" si="67"/>
        <v>1</v>
      </c>
      <c r="BA521" s="29">
        <f t="shared" si="67"/>
        <v>1</v>
      </c>
      <c r="BB521" s="29">
        <f t="shared" si="67"/>
        <v>1</v>
      </c>
      <c r="BC521" s="29">
        <f t="shared" si="67"/>
        <v>1</v>
      </c>
      <c r="BD521" s="29">
        <f t="shared" si="67"/>
        <v>1</v>
      </c>
      <c r="BE521" s="29">
        <f t="shared" si="67"/>
        <v>1</v>
      </c>
      <c r="BF521" s="29">
        <f t="shared" si="67"/>
        <v>1</v>
      </c>
      <c r="BG521" s="29">
        <f t="shared" si="67"/>
        <v>1</v>
      </c>
      <c r="BH521" s="29">
        <f t="shared" si="67"/>
        <v>1</v>
      </c>
      <c r="BI521" s="29">
        <f t="shared" si="67"/>
        <v>1</v>
      </c>
      <c r="BJ521" s="29">
        <f t="shared" si="65"/>
        <v>1</v>
      </c>
      <c r="BN521" s="29">
        <f t="shared" si="48"/>
        <v>10</v>
      </c>
      <c r="BO521" s="29">
        <f t="shared" si="56"/>
        <v>2</v>
      </c>
    </row>
    <row r="522" spans="1:67" x14ac:dyDescent="0.25">
      <c r="A522" s="82" t="str">
        <f>IF(Feiertage!D372&lt;&gt;"",Feiertage!B372,"")</f>
        <v/>
      </c>
      <c r="C522" s="79">
        <f t="shared" si="49"/>
        <v>43863</v>
      </c>
      <c r="D522" s="29">
        <f t="shared" si="29"/>
        <v>2020</v>
      </c>
      <c r="E522" s="29">
        <f t="shared" si="50"/>
        <v>2</v>
      </c>
      <c r="F522" s="29">
        <f t="shared" si="51"/>
        <v>5</v>
      </c>
      <c r="G522" s="29">
        <f t="shared" si="52"/>
        <v>2</v>
      </c>
      <c r="H522" s="166" t="str">
        <f t="shared" si="53"/>
        <v>Sa</v>
      </c>
      <c r="I522" s="29">
        <f t="shared" si="54"/>
        <v>11</v>
      </c>
      <c r="J522" s="29">
        <f t="array" ref="J522">INDEX(Dienstplan!$F$6:$AJ$55,BN522,BO522)</f>
        <v>0</v>
      </c>
      <c r="K522" s="29">
        <f t="array" ref="K522">IF(OR(J522=Schichten!$B$3,J522=Schichten!$B$4),INDEX($D$98:$D$147,MATCH(CODE(J522),$H$98:$H$147,0)),IF(ISERROR(INDEX($D$98:$D$147,MATCH(J522,$A$98:$A$147,0))),0,INDEX($D$98:$D$147,MATCH(J522,$A$98:$A$147,0))))</f>
        <v>0</v>
      </c>
      <c r="L522" s="29">
        <f t="shared" ref="L522" si="69">L472</f>
        <v>0</v>
      </c>
      <c r="M522" s="29">
        <f t="shared" si="34"/>
        <v>0</v>
      </c>
      <c r="O522" s="29">
        <f t="shared" si="61"/>
        <v>0</v>
      </c>
      <c r="P522" s="29">
        <f t="shared" si="61"/>
        <v>0</v>
      </c>
      <c r="Q522" s="29">
        <f t="shared" si="61"/>
        <v>0</v>
      </c>
      <c r="R522" s="29">
        <f t="shared" si="61"/>
        <v>0</v>
      </c>
      <c r="S522" s="29">
        <f t="shared" si="61"/>
        <v>0</v>
      </c>
      <c r="T522" s="29">
        <f t="shared" si="61"/>
        <v>0</v>
      </c>
      <c r="U522" s="29">
        <f t="shared" si="61"/>
        <v>0</v>
      </c>
      <c r="V522" s="29">
        <f t="shared" si="61"/>
        <v>0</v>
      </c>
      <c r="W522" s="29">
        <f t="shared" si="61"/>
        <v>0</v>
      </c>
      <c r="X522" s="29">
        <f t="shared" si="61"/>
        <v>0</v>
      </c>
      <c r="Y522" s="29">
        <f t="shared" si="61"/>
        <v>1</v>
      </c>
      <c r="Z522" s="29">
        <f t="shared" si="61"/>
        <v>1</v>
      </c>
      <c r="AA522" s="29">
        <f t="shared" si="61"/>
        <v>1</v>
      </c>
      <c r="AB522" s="29">
        <f t="shared" si="61"/>
        <v>1</v>
      </c>
      <c r="AC522" s="29">
        <f t="shared" si="61"/>
        <v>1</v>
      </c>
      <c r="AD522" s="29">
        <f t="shared" si="61"/>
        <v>1</v>
      </c>
      <c r="AE522" s="29">
        <f t="shared" si="59"/>
        <v>1</v>
      </c>
      <c r="AF522" s="29">
        <f t="shared" si="59"/>
        <v>1</v>
      </c>
      <c r="AG522" s="29">
        <f t="shared" si="59"/>
        <v>1</v>
      </c>
      <c r="AH522" s="29">
        <f t="shared" si="59"/>
        <v>1</v>
      </c>
      <c r="AI522" s="29">
        <f t="shared" si="59"/>
        <v>1</v>
      </c>
      <c r="AJ522" s="29">
        <f t="shared" si="59"/>
        <v>1</v>
      </c>
      <c r="AK522" s="29">
        <f t="shared" si="59"/>
        <v>1</v>
      </c>
      <c r="AL522" s="29">
        <f t="shared" si="59"/>
        <v>1</v>
      </c>
      <c r="AM522" s="29">
        <f t="shared" si="59"/>
        <v>1</v>
      </c>
      <c r="AN522" s="29">
        <f t="shared" si="59"/>
        <v>1</v>
      </c>
      <c r="AO522" s="29">
        <f t="shared" si="59"/>
        <v>1</v>
      </c>
      <c r="AP522" s="29">
        <f t="shared" si="59"/>
        <v>1</v>
      </c>
      <c r="AQ522" s="29">
        <f t="shared" si="59"/>
        <v>1</v>
      </c>
      <c r="AR522" s="29">
        <f t="shared" si="59"/>
        <v>1</v>
      </c>
      <c r="AS522" s="29">
        <f t="shared" si="59"/>
        <v>1</v>
      </c>
      <c r="AT522" s="29">
        <f t="shared" si="67"/>
        <v>1</v>
      </c>
      <c r="AU522" s="29">
        <f t="shared" si="67"/>
        <v>1</v>
      </c>
      <c r="AV522" s="29">
        <f t="shared" si="67"/>
        <v>1</v>
      </c>
      <c r="AW522" s="29">
        <f t="shared" si="67"/>
        <v>1</v>
      </c>
      <c r="AX522" s="29">
        <f t="shared" si="67"/>
        <v>1</v>
      </c>
      <c r="AY522" s="29">
        <f t="shared" si="67"/>
        <v>1</v>
      </c>
      <c r="AZ522" s="29">
        <f t="shared" si="67"/>
        <v>1</v>
      </c>
      <c r="BA522" s="29">
        <f t="shared" si="67"/>
        <v>1</v>
      </c>
      <c r="BB522" s="29">
        <f t="shared" si="67"/>
        <v>1</v>
      </c>
      <c r="BC522" s="29">
        <f t="shared" si="67"/>
        <v>1</v>
      </c>
      <c r="BD522" s="29">
        <f t="shared" si="67"/>
        <v>1</v>
      </c>
      <c r="BE522" s="29">
        <f t="shared" si="67"/>
        <v>1</v>
      </c>
      <c r="BF522" s="29">
        <f t="shared" si="67"/>
        <v>1</v>
      </c>
      <c r="BG522" s="29">
        <f t="shared" si="67"/>
        <v>1</v>
      </c>
      <c r="BH522" s="29">
        <f t="shared" si="67"/>
        <v>1</v>
      </c>
      <c r="BI522" s="29">
        <f t="shared" si="67"/>
        <v>1</v>
      </c>
      <c r="BJ522" s="29">
        <f t="shared" si="65"/>
        <v>1</v>
      </c>
      <c r="BN522" s="29">
        <f t="shared" si="48"/>
        <v>11</v>
      </c>
      <c r="BO522" s="29">
        <f t="shared" si="56"/>
        <v>2</v>
      </c>
    </row>
    <row r="523" spans="1:67" x14ac:dyDescent="0.25">
      <c r="A523" s="82" t="str">
        <f>IF(Feiertage!D373&lt;&gt;"",Feiertage!B373,"")</f>
        <v/>
      </c>
      <c r="C523" s="79">
        <f t="shared" si="49"/>
        <v>43863</v>
      </c>
      <c r="D523" s="29">
        <f t="shared" si="29"/>
        <v>2020</v>
      </c>
      <c r="E523" s="29">
        <f t="shared" si="50"/>
        <v>2</v>
      </c>
      <c r="F523" s="29">
        <f t="shared" si="51"/>
        <v>5</v>
      </c>
      <c r="G523" s="29">
        <f t="shared" si="52"/>
        <v>2</v>
      </c>
      <c r="H523" s="166" t="str">
        <f t="shared" si="53"/>
        <v>Sa</v>
      </c>
      <c r="I523" s="29">
        <f t="shared" si="54"/>
        <v>12</v>
      </c>
      <c r="J523" s="29">
        <f t="array" ref="J523">INDEX(Dienstplan!$F$6:$AJ$55,BN523,BO523)</f>
        <v>0</v>
      </c>
      <c r="K523" s="29">
        <f t="array" ref="K523">IF(OR(J523=Schichten!$B$3,J523=Schichten!$B$4),INDEX($D$98:$D$147,MATCH(CODE(J523),$H$98:$H$147,0)),IF(ISERROR(INDEX($D$98:$D$147,MATCH(J523,$A$98:$A$147,0))),0,INDEX($D$98:$D$147,MATCH(J523,$A$98:$A$147,0))))</f>
        <v>0</v>
      </c>
      <c r="L523" s="29">
        <f t="shared" ref="L523" si="70">L473</f>
        <v>0</v>
      </c>
      <c r="M523" s="29">
        <f t="shared" si="34"/>
        <v>0</v>
      </c>
      <c r="O523" s="29">
        <f t="shared" si="61"/>
        <v>0</v>
      </c>
      <c r="P523" s="29">
        <f t="shared" si="61"/>
        <v>0</v>
      </c>
      <c r="Q523" s="29">
        <f t="shared" si="61"/>
        <v>0</v>
      </c>
      <c r="R523" s="29">
        <f t="shared" si="61"/>
        <v>0</v>
      </c>
      <c r="S523" s="29">
        <f t="shared" si="61"/>
        <v>0</v>
      </c>
      <c r="T523" s="29">
        <f t="shared" si="61"/>
        <v>0</v>
      </c>
      <c r="U523" s="29">
        <f t="shared" si="61"/>
        <v>0</v>
      </c>
      <c r="V523" s="29">
        <f t="shared" si="61"/>
        <v>0</v>
      </c>
      <c r="W523" s="29">
        <f t="shared" si="61"/>
        <v>0</v>
      </c>
      <c r="X523" s="29">
        <f t="shared" si="61"/>
        <v>0</v>
      </c>
      <c r="Y523" s="29">
        <f t="shared" si="61"/>
        <v>1</v>
      </c>
      <c r="Z523" s="29">
        <f t="shared" si="61"/>
        <v>1</v>
      </c>
      <c r="AA523" s="29">
        <f t="shared" si="61"/>
        <v>1</v>
      </c>
      <c r="AB523" s="29">
        <f t="shared" si="61"/>
        <v>1</v>
      </c>
      <c r="AC523" s="29">
        <f t="shared" si="61"/>
        <v>1</v>
      </c>
      <c r="AD523" s="29">
        <f t="shared" si="61"/>
        <v>1</v>
      </c>
      <c r="AE523" s="29">
        <f t="shared" si="59"/>
        <v>1</v>
      </c>
      <c r="AF523" s="29">
        <f t="shared" si="59"/>
        <v>1</v>
      </c>
      <c r="AG523" s="29">
        <f t="shared" si="59"/>
        <v>1</v>
      </c>
      <c r="AH523" s="29">
        <f t="shared" si="59"/>
        <v>1</v>
      </c>
      <c r="AI523" s="29">
        <f t="shared" si="59"/>
        <v>1</v>
      </c>
      <c r="AJ523" s="29">
        <f t="shared" si="59"/>
        <v>1</v>
      </c>
      <c r="AK523" s="29">
        <f t="shared" si="59"/>
        <v>1</v>
      </c>
      <c r="AL523" s="29">
        <f t="shared" si="59"/>
        <v>1</v>
      </c>
      <c r="AM523" s="29">
        <f t="shared" si="59"/>
        <v>1</v>
      </c>
      <c r="AN523" s="29">
        <f t="shared" si="59"/>
        <v>1</v>
      </c>
      <c r="AO523" s="29">
        <f t="shared" si="59"/>
        <v>1</v>
      </c>
      <c r="AP523" s="29">
        <f t="shared" si="59"/>
        <v>1</v>
      </c>
      <c r="AQ523" s="29">
        <f t="shared" si="59"/>
        <v>1</v>
      </c>
      <c r="AR523" s="29">
        <f t="shared" si="59"/>
        <v>1</v>
      </c>
      <c r="AS523" s="29">
        <f t="shared" si="59"/>
        <v>1</v>
      </c>
      <c r="AT523" s="29">
        <f t="shared" si="67"/>
        <v>1</v>
      </c>
      <c r="AU523" s="29">
        <f t="shared" si="67"/>
        <v>1</v>
      </c>
      <c r="AV523" s="29">
        <f t="shared" si="67"/>
        <v>1</v>
      </c>
      <c r="AW523" s="29">
        <f t="shared" si="67"/>
        <v>1</v>
      </c>
      <c r="AX523" s="29">
        <f t="shared" si="67"/>
        <v>1</v>
      </c>
      <c r="AY523" s="29">
        <f t="shared" si="67"/>
        <v>1</v>
      </c>
      <c r="AZ523" s="29">
        <f t="shared" si="67"/>
        <v>1</v>
      </c>
      <c r="BA523" s="29">
        <f t="shared" si="67"/>
        <v>1</v>
      </c>
      <c r="BB523" s="29">
        <f t="shared" si="67"/>
        <v>1</v>
      </c>
      <c r="BC523" s="29">
        <f t="shared" si="67"/>
        <v>1</v>
      </c>
      <c r="BD523" s="29">
        <f t="shared" si="67"/>
        <v>1</v>
      </c>
      <c r="BE523" s="29">
        <f t="shared" si="67"/>
        <v>1</v>
      </c>
      <c r="BF523" s="29">
        <f t="shared" si="67"/>
        <v>1</v>
      </c>
      <c r="BG523" s="29">
        <f t="shared" si="67"/>
        <v>1</v>
      </c>
      <c r="BH523" s="29">
        <f t="shared" si="67"/>
        <v>1</v>
      </c>
      <c r="BI523" s="29">
        <f t="shared" si="67"/>
        <v>1</v>
      </c>
      <c r="BJ523" s="29">
        <f t="shared" si="65"/>
        <v>1</v>
      </c>
      <c r="BN523" s="29">
        <f t="shared" si="48"/>
        <v>12</v>
      </c>
      <c r="BO523" s="29">
        <f t="shared" si="56"/>
        <v>2</v>
      </c>
    </row>
    <row r="524" spans="1:67" x14ac:dyDescent="0.25">
      <c r="A524" s="82" t="str">
        <f>IF(Feiertage!D374&lt;&gt;"",Feiertage!B374,"")</f>
        <v/>
      </c>
      <c r="C524" s="79">
        <f t="shared" si="49"/>
        <v>43863</v>
      </c>
      <c r="D524" s="29">
        <f t="shared" si="29"/>
        <v>2020</v>
      </c>
      <c r="E524" s="29">
        <f t="shared" si="50"/>
        <v>2</v>
      </c>
      <c r="F524" s="29">
        <f t="shared" si="51"/>
        <v>5</v>
      </c>
      <c r="G524" s="29">
        <f t="shared" si="52"/>
        <v>2</v>
      </c>
      <c r="H524" s="166" t="str">
        <f t="shared" si="53"/>
        <v>Sa</v>
      </c>
      <c r="I524" s="29">
        <f t="shared" si="54"/>
        <v>13</v>
      </c>
      <c r="J524" s="29">
        <f t="array" ref="J524">INDEX(Dienstplan!$F$6:$AJ$55,BN524,BO524)</f>
        <v>0</v>
      </c>
      <c r="K524" s="29">
        <f t="array" ref="K524">IF(OR(J524=Schichten!$B$3,J524=Schichten!$B$4),INDEX($D$98:$D$147,MATCH(CODE(J524),$H$98:$H$147,0)),IF(ISERROR(INDEX($D$98:$D$147,MATCH(J524,$A$98:$A$147,0))),0,INDEX($D$98:$D$147,MATCH(J524,$A$98:$A$147,0))))</f>
        <v>0</v>
      </c>
      <c r="L524" s="29">
        <f t="shared" ref="L524" si="71">L474</f>
        <v>0</v>
      </c>
      <c r="M524" s="29">
        <f t="shared" si="34"/>
        <v>0</v>
      </c>
      <c r="O524" s="29">
        <f t="shared" si="61"/>
        <v>0</v>
      </c>
      <c r="P524" s="29">
        <f t="shared" si="61"/>
        <v>0</v>
      </c>
      <c r="Q524" s="29">
        <f t="shared" si="61"/>
        <v>0</v>
      </c>
      <c r="R524" s="29">
        <f t="shared" si="61"/>
        <v>0</v>
      </c>
      <c r="S524" s="29">
        <f t="shared" si="61"/>
        <v>0</v>
      </c>
      <c r="T524" s="29">
        <f t="shared" si="61"/>
        <v>0</v>
      </c>
      <c r="U524" s="29">
        <f t="shared" si="61"/>
        <v>0</v>
      </c>
      <c r="V524" s="29">
        <f t="shared" si="61"/>
        <v>0</v>
      </c>
      <c r="W524" s="29">
        <f t="shared" si="61"/>
        <v>0</v>
      </c>
      <c r="X524" s="29">
        <f t="shared" si="61"/>
        <v>0</v>
      </c>
      <c r="Y524" s="29">
        <f t="shared" si="61"/>
        <v>1</v>
      </c>
      <c r="Z524" s="29">
        <f t="shared" si="61"/>
        <v>1</v>
      </c>
      <c r="AA524" s="29">
        <f t="shared" si="61"/>
        <v>1</v>
      </c>
      <c r="AB524" s="29">
        <f t="shared" si="61"/>
        <v>1</v>
      </c>
      <c r="AC524" s="29">
        <f t="shared" si="61"/>
        <v>1</v>
      </c>
      <c r="AD524" s="29">
        <f t="shared" si="61"/>
        <v>1</v>
      </c>
      <c r="AE524" s="29">
        <f t="shared" si="59"/>
        <v>1</v>
      </c>
      <c r="AF524" s="29">
        <f t="shared" si="59"/>
        <v>1</v>
      </c>
      <c r="AG524" s="29">
        <f t="shared" si="59"/>
        <v>1</v>
      </c>
      <c r="AH524" s="29">
        <f t="shared" si="59"/>
        <v>1</v>
      </c>
      <c r="AI524" s="29">
        <f t="shared" si="59"/>
        <v>1</v>
      </c>
      <c r="AJ524" s="29">
        <f t="shared" si="59"/>
        <v>1</v>
      </c>
      <c r="AK524" s="29">
        <f t="shared" si="59"/>
        <v>1</v>
      </c>
      <c r="AL524" s="29">
        <f t="shared" si="59"/>
        <v>1</v>
      </c>
      <c r="AM524" s="29">
        <f t="shared" si="59"/>
        <v>1</v>
      </c>
      <c r="AN524" s="29">
        <f t="shared" si="59"/>
        <v>1</v>
      </c>
      <c r="AO524" s="29">
        <f t="shared" si="59"/>
        <v>1</v>
      </c>
      <c r="AP524" s="29">
        <f t="shared" si="59"/>
        <v>1</v>
      </c>
      <c r="AQ524" s="29">
        <f t="shared" si="59"/>
        <v>1</v>
      </c>
      <c r="AR524" s="29">
        <f t="shared" si="59"/>
        <v>1</v>
      </c>
      <c r="AS524" s="29">
        <f t="shared" si="59"/>
        <v>1</v>
      </c>
      <c r="AT524" s="29">
        <f t="shared" si="67"/>
        <v>1</v>
      </c>
      <c r="AU524" s="29">
        <f t="shared" si="67"/>
        <v>1</v>
      </c>
      <c r="AV524" s="29">
        <f t="shared" si="67"/>
        <v>1</v>
      </c>
      <c r="AW524" s="29">
        <f t="shared" si="67"/>
        <v>1</v>
      </c>
      <c r="AX524" s="29">
        <f t="shared" si="67"/>
        <v>1</v>
      </c>
      <c r="AY524" s="29">
        <f t="shared" si="67"/>
        <v>1</v>
      </c>
      <c r="AZ524" s="29">
        <f t="shared" si="67"/>
        <v>1</v>
      </c>
      <c r="BA524" s="29">
        <f t="shared" si="67"/>
        <v>1</v>
      </c>
      <c r="BB524" s="29">
        <f t="shared" si="67"/>
        <v>1</v>
      </c>
      <c r="BC524" s="29">
        <f t="shared" si="67"/>
        <v>1</v>
      </c>
      <c r="BD524" s="29">
        <f t="shared" si="67"/>
        <v>1</v>
      </c>
      <c r="BE524" s="29">
        <f t="shared" si="67"/>
        <v>1</v>
      </c>
      <c r="BF524" s="29">
        <f t="shared" si="67"/>
        <v>1</v>
      </c>
      <c r="BG524" s="29">
        <f t="shared" si="67"/>
        <v>1</v>
      </c>
      <c r="BH524" s="29">
        <f t="shared" si="67"/>
        <v>1</v>
      </c>
      <c r="BI524" s="29">
        <f t="shared" si="67"/>
        <v>1</v>
      </c>
      <c r="BJ524" s="29">
        <f t="shared" si="65"/>
        <v>1</v>
      </c>
      <c r="BN524" s="29">
        <f t="shared" si="48"/>
        <v>13</v>
      </c>
      <c r="BO524" s="29">
        <f t="shared" si="56"/>
        <v>2</v>
      </c>
    </row>
    <row r="525" spans="1:67" x14ac:dyDescent="0.25">
      <c r="A525" s="82" t="str">
        <f>IF(Feiertage!D375&lt;&gt;"",Feiertage!B375,"")</f>
        <v/>
      </c>
      <c r="C525" s="79">
        <f t="shared" si="49"/>
        <v>43863</v>
      </c>
      <c r="D525" s="29">
        <f t="shared" si="29"/>
        <v>2020</v>
      </c>
      <c r="E525" s="29">
        <f t="shared" si="50"/>
        <v>2</v>
      </c>
      <c r="F525" s="29">
        <f t="shared" si="51"/>
        <v>5</v>
      </c>
      <c r="G525" s="29">
        <f t="shared" si="52"/>
        <v>2</v>
      </c>
      <c r="H525" s="166" t="str">
        <f t="shared" si="53"/>
        <v>Sa</v>
      </c>
      <c r="I525" s="29">
        <f t="shared" si="54"/>
        <v>14</v>
      </c>
      <c r="J525" s="29">
        <f t="array" ref="J525">INDEX(Dienstplan!$F$6:$AJ$55,BN525,BO525)</f>
        <v>0</v>
      </c>
      <c r="K525" s="29">
        <f t="array" ref="K525">IF(OR(J525=Schichten!$B$3,J525=Schichten!$B$4),INDEX($D$98:$D$147,MATCH(CODE(J525),$H$98:$H$147,0)),IF(ISERROR(INDEX($D$98:$D$147,MATCH(J525,$A$98:$A$147,0))),0,INDEX($D$98:$D$147,MATCH(J525,$A$98:$A$147,0))))</f>
        <v>0</v>
      </c>
      <c r="L525" s="29">
        <f t="shared" ref="L525" si="72">L475</f>
        <v>0</v>
      </c>
      <c r="M525" s="29">
        <f t="shared" si="34"/>
        <v>0</v>
      </c>
      <c r="O525" s="29">
        <f t="shared" si="61"/>
        <v>0</v>
      </c>
      <c r="P525" s="29">
        <f t="shared" si="61"/>
        <v>0</v>
      </c>
      <c r="Q525" s="29">
        <f t="shared" si="61"/>
        <v>0</v>
      </c>
      <c r="R525" s="29">
        <f t="shared" si="61"/>
        <v>0</v>
      </c>
      <c r="S525" s="29">
        <f t="shared" si="61"/>
        <v>0</v>
      </c>
      <c r="T525" s="29">
        <f t="shared" si="61"/>
        <v>0</v>
      </c>
      <c r="U525" s="29">
        <f t="shared" si="61"/>
        <v>0</v>
      </c>
      <c r="V525" s="29">
        <f t="shared" si="61"/>
        <v>0</v>
      </c>
      <c r="W525" s="29">
        <f t="shared" si="61"/>
        <v>0</v>
      </c>
      <c r="X525" s="29">
        <f t="shared" si="61"/>
        <v>0</v>
      </c>
      <c r="Y525" s="29">
        <f t="shared" si="61"/>
        <v>1</v>
      </c>
      <c r="Z525" s="29">
        <f t="shared" si="61"/>
        <v>1</v>
      </c>
      <c r="AA525" s="29">
        <f t="shared" si="61"/>
        <v>1</v>
      </c>
      <c r="AB525" s="29">
        <f t="shared" si="61"/>
        <v>1</v>
      </c>
      <c r="AC525" s="29">
        <f t="shared" si="61"/>
        <v>1</v>
      </c>
      <c r="AD525" s="29">
        <f t="shared" si="61"/>
        <v>1</v>
      </c>
      <c r="AE525" s="29">
        <f t="shared" si="59"/>
        <v>1</v>
      </c>
      <c r="AF525" s="29">
        <f t="shared" si="59"/>
        <v>1</v>
      </c>
      <c r="AG525" s="29">
        <f t="shared" si="59"/>
        <v>1</v>
      </c>
      <c r="AH525" s="29">
        <f t="shared" si="59"/>
        <v>1</v>
      </c>
      <c r="AI525" s="29">
        <f t="shared" si="59"/>
        <v>1</v>
      </c>
      <c r="AJ525" s="29">
        <f t="shared" si="59"/>
        <v>1</v>
      </c>
      <c r="AK525" s="29">
        <f t="shared" si="59"/>
        <v>1</v>
      </c>
      <c r="AL525" s="29">
        <f t="shared" si="59"/>
        <v>1</v>
      </c>
      <c r="AM525" s="29">
        <f t="shared" si="59"/>
        <v>1</v>
      </c>
      <c r="AN525" s="29">
        <f t="shared" si="59"/>
        <v>1</v>
      </c>
      <c r="AO525" s="29">
        <f t="shared" si="59"/>
        <v>1</v>
      </c>
      <c r="AP525" s="29">
        <f t="shared" si="59"/>
        <v>1</v>
      </c>
      <c r="AQ525" s="29">
        <f t="shared" si="59"/>
        <v>1</v>
      </c>
      <c r="AR525" s="29">
        <f t="shared" si="59"/>
        <v>1</v>
      </c>
      <c r="AS525" s="29">
        <f t="shared" si="59"/>
        <v>1</v>
      </c>
      <c r="AT525" s="29">
        <f t="shared" si="67"/>
        <v>1</v>
      </c>
      <c r="AU525" s="29">
        <f t="shared" si="67"/>
        <v>1</v>
      </c>
      <c r="AV525" s="29">
        <f t="shared" si="67"/>
        <v>1</v>
      </c>
      <c r="AW525" s="29">
        <f t="shared" si="67"/>
        <v>1</v>
      </c>
      <c r="AX525" s="29">
        <f t="shared" si="67"/>
        <v>1</v>
      </c>
      <c r="AY525" s="29">
        <f t="shared" si="67"/>
        <v>1</v>
      </c>
      <c r="AZ525" s="29">
        <f t="shared" si="67"/>
        <v>1</v>
      </c>
      <c r="BA525" s="29">
        <f t="shared" si="67"/>
        <v>1</v>
      </c>
      <c r="BB525" s="29">
        <f t="shared" si="67"/>
        <v>1</v>
      </c>
      <c r="BC525" s="29">
        <f t="shared" si="67"/>
        <v>1</v>
      </c>
      <c r="BD525" s="29">
        <f t="shared" si="67"/>
        <v>1</v>
      </c>
      <c r="BE525" s="29">
        <f t="shared" si="67"/>
        <v>1</v>
      </c>
      <c r="BF525" s="29">
        <f t="shared" si="67"/>
        <v>1</v>
      </c>
      <c r="BG525" s="29">
        <f t="shared" si="67"/>
        <v>1</v>
      </c>
      <c r="BH525" s="29">
        <f t="shared" si="67"/>
        <v>1</v>
      </c>
      <c r="BI525" s="29">
        <f t="shared" si="67"/>
        <v>1</v>
      </c>
      <c r="BJ525" s="29">
        <f t="shared" si="65"/>
        <v>1</v>
      </c>
      <c r="BN525" s="29">
        <f t="shared" si="48"/>
        <v>14</v>
      </c>
      <c r="BO525" s="29">
        <f t="shared" si="56"/>
        <v>2</v>
      </c>
    </row>
    <row r="526" spans="1:67" x14ac:dyDescent="0.25">
      <c r="A526" s="82" t="str">
        <f>IF(Feiertage!D376&lt;&gt;"",Feiertage!B376,"")</f>
        <v/>
      </c>
      <c r="C526" s="79">
        <f t="shared" si="49"/>
        <v>43863</v>
      </c>
      <c r="D526" s="29">
        <f t="shared" si="29"/>
        <v>2020</v>
      </c>
      <c r="E526" s="29">
        <f t="shared" si="50"/>
        <v>2</v>
      </c>
      <c r="F526" s="29">
        <f t="shared" si="51"/>
        <v>5</v>
      </c>
      <c r="G526" s="29">
        <f t="shared" si="52"/>
        <v>2</v>
      </c>
      <c r="H526" s="166" t="str">
        <f t="shared" si="53"/>
        <v>Sa</v>
      </c>
      <c r="I526" s="29">
        <f t="shared" si="54"/>
        <v>15</v>
      </c>
      <c r="J526" s="29">
        <f t="array" ref="J526">INDEX(Dienstplan!$F$6:$AJ$55,BN526,BO526)</f>
        <v>0</v>
      </c>
      <c r="K526" s="29">
        <f t="array" ref="K526">IF(OR(J526=Schichten!$B$3,J526=Schichten!$B$4),INDEX($D$98:$D$147,MATCH(CODE(J526),$H$98:$H$147,0)),IF(ISERROR(INDEX($D$98:$D$147,MATCH(J526,$A$98:$A$147,0))),0,INDEX($D$98:$D$147,MATCH(J526,$A$98:$A$147,0))))</f>
        <v>0</v>
      </c>
      <c r="L526" s="29">
        <f t="shared" ref="L526" si="73">L476</f>
        <v>0</v>
      </c>
      <c r="M526" s="29">
        <f t="shared" si="34"/>
        <v>0</v>
      </c>
      <c r="O526" s="29">
        <f t="shared" si="61"/>
        <v>0</v>
      </c>
      <c r="P526" s="29">
        <f t="shared" si="61"/>
        <v>0</v>
      </c>
      <c r="Q526" s="29">
        <f t="shared" si="61"/>
        <v>0</v>
      </c>
      <c r="R526" s="29">
        <f t="shared" si="61"/>
        <v>0</v>
      </c>
      <c r="S526" s="29">
        <f t="shared" si="61"/>
        <v>0</v>
      </c>
      <c r="T526" s="29">
        <f t="shared" si="61"/>
        <v>0</v>
      </c>
      <c r="U526" s="29">
        <f t="shared" si="61"/>
        <v>0</v>
      </c>
      <c r="V526" s="29">
        <f t="shared" si="61"/>
        <v>0</v>
      </c>
      <c r="W526" s="29">
        <f t="shared" si="61"/>
        <v>0</v>
      </c>
      <c r="X526" s="29">
        <f t="shared" si="61"/>
        <v>0</v>
      </c>
      <c r="Y526" s="29">
        <f t="shared" si="61"/>
        <v>1</v>
      </c>
      <c r="Z526" s="29">
        <f t="shared" si="61"/>
        <v>1</v>
      </c>
      <c r="AA526" s="29">
        <f t="shared" si="61"/>
        <v>1</v>
      </c>
      <c r="AB526" s="29">
        <f t="shared" si="61"/>
        <v>1</v>
      </c>
      <c r="AC526" s="29">
        <f t="shared" si="61"/>
        <v>1</v>
      </c>
      <c r="AD526" s="29">
        <f t="shared" si="61"/>
        <v>1</v>
      </c>
      <c r="AE526" s="29">
        <f t="shared" si="59"/>
        <v>1</v>
      </c>
      <c r="AF526" s="29">
        <f t="shared" si="59"/>
        <v>1</v>
      </c>
      <c r="AG526" s="29">
        <f t="shared" si="59"/>
        <v>1</v>
      </c>
      <c r="AH526" s="29">
        <f t="shared" si="59"/>
        <v>1</v>
      </c>
      <c r="AI526" s="29">
        <f t="shared" si="59"/>
        <v>1</v>
      </c>
      <c r="AJ526" s="29">
        <f t="shared" si="59"/>
        <v>1</v>
      </c>
      <c r="AK526" s="29">
        <f t="shared" si="59"/>
        <v>1</v>
      </c>
      <c r="AL526" s="29">
        <f t="shared" si="59"/>
        <v>1</v>
      </c>
      <c r="AM526" s="29">
        <f t="shared" si="59"/>
        <v>1</v>
      </c>
      <c r="AN526" s="29">
        <f t="shared" si="59"/>
        <v>1</v>
      </c>
      <c r="AO526" s="29">
        <f t="shared" si="59"/>
        <v>1</v>
      </c>
      <c r="AP526" s="29">
        <f t="shared" si="59"/>
        <v>1</v>
      </c>
      <c r="AQ526" s="29">
        <f t="shared" si="59"/>
        <v>1</v>
      </c>
      <c r="AR526" s="29">
        <f t="shared" si="59"/>
        <v>1</v>
      </c>
      <c r="AS526" s="29">
        <f t="shared" si="59"/>
        <v>1</v>
      </c>
      <c r="AT526" s="29">
        <f t="shared" si="67"/>
        <v>1</v>
      </c>
      <c r="AU526" s="29">
        <f t="shared" si="67"/>
        <v>1</v>
      </c>
      <c r="AV526" s="29">
        <f t="shared" si="67"/>
        <v>1</v>
      </c>
      <c r="AW526" s="29">
        <f t="shared" si="67"/>
        <v>1</v>
      </c>
      <c r="AX526" s="29">
        <f t="shared" si="67"/>
        <v>1</v>
      </c>
      <c r="AY526" s="29">
        <f t="shared" si="67"/>
        <v>1</v>
      </c>
      <c r="AZ526" s="29">
        <f t="shared" si="67"/>
        <v>1</v>
      </c>
      <c r="BA526" s="29">
        <f t="shared" si="67"/>
        <v>1</v>
      </c>
      <c r="BB526" s="29">
        <f t="shared" si="67"/>
        <v>1</v>
      </c>
      <c r="BC526" s="29">
        <f t="shared" si="67"/>
        <v>1</v>
      </c>
      <c r="BD526" s="29">
        <f t="shared" si="67"/>
        <v>1</v>
      </c>
      <c r="BE526" s="29">
        <f t="shared" si="67"/>
        <v>1</v>
      </c>
      <c r="BF526" s="29">
        <f t="shared" si="67"/>
        <v>1</v>
      </c>
      <c r="BG526" s="29">
        <f t="shared" si="67"/>
        <v>1</v>
      </c>
      <c r="BH526" s="29">
        <f t="shared" si="67"/>
        <v>1</v>
      </c>
      <c r="BI526" s="29">
        <f t="shared" si="67"/>
        <v>1</v>
      </c>
      <c r="BJ526" s="29">
        <f t="shared" si="65"/>
        <v>1</v>
      </c>
      <c r="BN526" s="29">
        <f t="shared" si="48"/>
        <v>15</v>
      </c>
      <c r="BO526" s="29">
        <f t="shared" si="56"/>
        <v>2</v>
      </c>
    </row>
    <row r="527" spans="1:67" x14ac:dyDescent="0.25">
      <c r="A527" s="82" t="str">
        <f>IF(Feiertage!D377&lt;&gt;"",Feiertage!B377,"")</f>
        <v/>
      </c>
      <c r="C527" s="79">
        <f t="shared" si="49"/>
        <v>43863</v>
      </c>
      <c r="D527" s="29">
        <f t="shared" si="29"/>
        <v>2020</v>
      </c>
      <c r="E527" s="29">
        <f t="shared" si="50"/>
        <v>2</v>
      </c>
      <c r="F527" s="29">
        <f t="shared" si="51"/>
        <v>5</v>
      </c>
      <c r="G527" s="29">
        <f t="shared" si="52"/>
        <v>2</v>
      </c>
      <c r="H527" s="166" t="str">
        <f t="shared" si="53"/>
        <v>Sa</v>
      </c>
      <c r="I527" s="29">
        <f t="shared" si="54"/>
        <v>16</v>
      </c>
      <c r="J527" s="29">
        <f t="array" ref="J527">INDEX(Dienstplan!$F$6:$AJ$55,BN527,BO527)</f>
        <v>0</v>
      </c>
      <c r="K527" s="29">
        <f t="array" ref="K527">IF(OR(J527=Schichten!$B$3,J527=Schichten!$B$4),INDEX($D$98:$D$147,MATCH(CODE(J527),$H$98:$H$147,0)),IF(ISERROR(INDEX($D$98:$D$147,MATCH(J527,$A$98:$A$147,0))),0,INDEX($D$98:$D$147,MATCH(J527,$A$98:$A$147,0))))</f>
        <v>0</v>
      </c>
      <c r="L527" s="29">
        <f t="shared" ref="L527" si="74">L477</f>
        <v>0</v>
      </c>
      <c r="M527" s="29">
        <f t="shared" ref="M527:M590" si="75">IF($M$457,IF(CODE(J527)=$N$459,1,IF(CODE(J527)=$N$460,0.5,0)),0)</f>
        <v>0</v>
      </c>
      <c r="O527" s="29">
        <f t="shared" si="61"/>
        <v>0</v>
      </c>
      <c r="P527" s="29">
        <f t="shared" si="61"/>
        <v>0</v>
      </c>
      <c r="Q527" s="29">
        <f t="shared" si="61"/>
        <v>0</v>
      </c>
      <c r="R527" s="29">
        <f t="shared" si="61"/>
        <v>0</v>
      </c>
      <c r="S527" s="29">
        <f t="shared" si="61"/>
        <v>0</v>
      </c>
      <c r="T527" s="29">
        <f t="shared" si="61"/>
        <v>0</v>
      </c>
      <c r="U527" s="29">
        <f t="shared" si="61"/>
        <v>0</v>
      </c>
      <c r="V527" s="29">
        <f t="shared" si="61"/>
        <v>0</v>
      </c>
      <c r="W527" s="29">
        <f t="shared" si="61"/>
        <v>0</v>
      </c>
      <c r="X527" s="29">
        <f t="shared" si="61"/>
        <v>0</v>
      </c>
      <c r="Y527" s="29">
        <f t="shared" si="61"/>
        <v>1</v>
      </c>
      <c r="Z527" s="29">
        <f t="shared" si="61"/>
        <v>1</v>
      </c>
      <c r="AA527" s="29">
        <f t="shared" si="61"/>
        <v>1</v>
      </c>
      <c r="AB527" s="29">
        <f t="shared" si="61"/>
        <v>1</v>
      </c>
      <c r="AC527" s="29">
        <f t="shared" si="61"/>
        <v>1</v>
      </c>
      <c r="AD527" s="29">
        <f t="shared" si="61"/>
        <v>1</v>
      </c>
      <c r="AE527" s="29">
        <f t="shared" si="59"/>
        <v>1</v>
      </c>
      <c r="AF527" s="29">
        <f t="shared" si="59"/>
        <v>1</v>
      </c>
      <c r="AG527" s="29">
        <f t="shared" si="59"/>
        <v>1</v>
      </c>
      <c r="AH527" s="29">
        <f t="shared" si="59"/>
        <v>1</v>
      </c>
      <c r="AI527" s="29">
        <f t="shared" si="59"/>
        <v>1</v>
      </c>
      <c r="AJ527" s="29">
        <f t="shared" si="59"/>
        <v>1</v>
      </c>
      <c r="AK527" s="29">
        <f t="shared" si="59"/>
        <v>1</v>
      </c>
      <c r="AL527" s="29">
        <f t="shared" si="59"/>
        <v>1</v>
      </c>
      <c r="AM527" s="29">
        <f t="shared" si="59"/>
        <v>1</v>
      </c>
      <c r="AN527" s="29">
        <f t="shared" si="59"/>
        <v>1</v>
      </c>
      <c r="AO527" s="29">
        <f t="shared" si="59"/>
        <v>1</v>
      </c>
      <c r="AP527" s="29">
        <f t="shared" si="59"/>
        <v>1</v>
      </c>
      <c r="AQ527" s="29">
        <f t="shared" si="59"/>
        <v>1</v>
      </c>
      <c r="AR527" s="29">
        <f t="shared" si="59"/>
        <v>1</v>
      </c>
      <c r="AS527" s="29">
        <f t="shared" si="59"/>
        <v>1</v>
      </c>
      <c r="AT527" s="29">
        <f t="shared" si="67"/>
        <v>1</v>
      </c>
      <c r="AU527" s="29">
        <f t="shared" si="67"/>
        <v>1</v>
      </c>
      <c r="AV527" s="29">
        <f t="shared" si="67"/>
        <v>1</v>
      </c>
      <c r="AW527" s="29">
        <f t="shared" si="67"/>
        <v>1</v>
      </c>
      <c r="AX527" s="29">
        <f t="shared" si="67"/>
        <v>1</v>
      </c>
      <c r="AY527" s="29">
        <f t="shared" si="67"/>
        <v>1</v>
      </c>
      <c r="AZ527" s="29">
        <f t="shared" si="67"/>
        <v>1</v>
      </c>
      <c r="BA527" s="29">
        <f t="shared" si="67"/>
        <v>1</v>
      </c>
      <c r="BB527" s="29">
        <f t="shared" si="67"/>
        <v>1</v>
      </c>
      <c r="BC527" s="29">
        <f t="shared" si="67"/>
        <v>1</v>
      </c>
      <c r="BD527" s="29">
        <f t="shared" si="67"/>
        <v>1</v>
      </c>
      <c r="BE527" s="29">
        <f t="shared" si="67"/>
        <v>1</v>
      </c>
      <c r="BF527" s="29">
        <f t="shared" si="67"/>
        <v>1</v>
      </c>
      <c r="BG527" s="29">
        <f t="shared" si="67"/>
        <v>1</v>
      </c>
      <c r="BH527" s="29">
        <f t="shared" si="67"/>
        <v>1</v>
      </c>
      <c r="BI527" s="29">
        <f t="shared" si="67"/>
        <v>1</v>
      </c>
      <c r="BJ527" s="29">
        <f t="shared" si="65"/>
        <v>1</v>
      </c>
      <c r="BN527" s="29">
        <f t="shared" si="48"/>
        <v>16</v>
      </c>
      <c r="BO527" s="29">
        <f t="shared" si="56"/>
        <v>2</v>
      </c>
    </row>
    <row r="528" spans="1:67" x14ac:dyDescent="0.25">
      <c r="A528" s="82" t="str">
        <f>IF(Feiertage!D378&lt;&gt;"",Feiertage!B378,"")</f>
        <v/>
      </c>
      <c r="C528" s="79">
        <f t="shared" si="49"/>
        <v>43863</v>
      </c>
      <c r="D528" s="29">
        <f t="shared" si="29"/>
        <v>2020</v>
      </c>
      <c r="E528" s="29">
        <f t="shared" si="50"/>
        <v>2</v>
      </c>
      <c r="F528" s="29">
        <f t="shared" si="51"/>
        <v>5</v>
      </c>
      <c r="G528" s="29">
        <f t="shared" si="52"/>
        <v>2</v>
      </c>
      <c r="H528" s="166" t="str">
        <f t="shared" si="53"/>
        <v>Sa</v>
      </c>
      <c r="I528" s="29">
        <f t="shared" si="54"/>
        <v>17</v>
      </c>
      <c r="J528" s="29">
        <f t="array" ref="J528">INDEX(Dienstplan!$F$6:$AJ$55,BN528,BO528)</f>
        <v>0</v>
      </c>
      <c r="K528" s="29">
        <f t="array" ref="K528">IF(OR(J528=Schichten!$B$3,J528=Schichten!$B$4),INDEX($D$98:$D$147,MATCH(CODE(J528),$H$98:$H$147,0)),IF(ISERROR(INDEX($D$98:$D$147,MATCH(J528,$A$98:$A$147,0))),0,INDEX($D$98:$D$147,MATCH(J528,$A$98:$A$147,0))))</f>
        <v>0</v>
      </c>
      <c r="L528" s="29">
        <f t="shared" ref="L528" si="76">L478</f>
        <v>0</v>
      </c>
      <c r="M528" s="29">
        <f t="shared" si="75"/>
        <v>0</v>
      </c>
      <c r="O528" s="29">
        <f t="shared" si="61"/>
        <v>0</v>
      </c>
      <c r="P528" s="29">
        <f t="shared" si="61"/>
        <v>0</v>
      </c>
      <c r="Q528" s="29">
        <f t="shared" si="61"/>
        <v>0</v>
      </c>
      <c r="R528" s="29">
        <f t="shared" si="61"/>
        <v>0</v>
      </c>
      <c r="S528" s="29">
        <f t="shared" si="61"/>
        <v>0</v>
      </c>
      <c r="T528" s="29">
        <f t="shared" si="61"/>
        <v>0</v>
      </c>
      <c r="U528" s="29">
        <f t="shared" si="61"/>
        <v>0</v>
      </c>
      <c r="V528" s="29">
        <f t="shared" si="61"/>
        <v>0</v>
      </c>
      <c r="W528" s="29">
        <f t="shared" si="61"/>
        <v>0</v>
      </c>
      <c r="X528" s="29">
        <f t="shared" si="61"/>
        <v>0</v>
      </c>
      <c r="Y528" s="29">
        <f t="shared" si="61"/>
        <v>1</v>
      </c>
      <c r="Z528" s="29">
        <f t="shared" si="61"/>
        <v>1</v>
      </c>
      <c r="AA528" s="29">
        <f t="shared" si="61"/>
        <v>1</v>
      </c>
      <c r="AB528" s="29">
        <f t="shared" si="61"/>
        <v>1</v>
      </c>
      <c r="AC528" s="29">
        <f t="shared" si="61"/>
        <v>1</v>
      </c>
      <c r="AD528" s="29">
        <f t="shared" si="61"/>
        <v>1</v>
      </c>
      <c r="AE528" s="29">
        <f t="shared" si="59"/>
        <v>1</v>
      </c>
      <c r="AF528" s="29">
        <f t="shared" si="59"/>
        <v>1</v>
      </c>
      <c r="AG528" s="29">
        <f t="shared" si="59"/>
        <v>1</v>
      </c>
      <c r="AH528" s="29">
        <f t="shared" si="59"/>
        <v>1</v>
      </c>
      <c r="AI528" s="29">
        <f t="shared" si="59"/>
        <v>1</v>
      </c>
      <c r="AJ528" s="29">
        <f t="shared" si="59"/>
        <v>1</v>
      </c>
      <c r="AK528" s="29">
        <f t="shared" si="59"/>
        <v>1</v>
      </c>
      <c r="AL528" s="29">
        <f t="shared" si="59"/>
        <v>1</v>
      </c>
      <c r="AM528" s="29">
        <f t="shared" si="59"/>
        <v>1</v>
      </c>
      <c r="AN528" s="29">
        <f t="shared" si="59"/>
        <v>1</v>
      </c>
      <c r="AO528" s="29">
        <f t="shared" si="59"/>
        <v>1</v>
      </c>
      <c r="AP528" s="29">
        <f t="shared" si="59"/>
        <v>1</v>
      </c>
      <c r="AQ528" s="29">
        <f t="shared" si="59"/>
        <v>1</v>
      </c>
      <c r="AR528" s="29">
        <f t="shared" si="59"/>
        <v>1</v>
      </c>
      <c r="AS528" s="29">
        <f t="shared" si="59"/>
        <v>1</v>
      </c>
      <c r="AT528" s="29">
        <f t="shared" si="67"/>
        <v>1</v>
      </c>
      <c r="AU528" s="29">
        <f t="shared" si="67"/>
        <v>1</v>
      </c>
      <c r="AV528" s="29">
        <f t="shared" si="67"/>
        <v>1</v>
      </c>
      <c r="AW528" s="29">
        <f t="shared" si="67"/>
        <v>1</v>
      </c>
      <c r="AX528" s="29">
        <f t="shared" si="67"/>
        <v>1</v>
      </c>
      <c r="AY528" s="29">
        <f t="shared" si="67"/>
        <v>1</v>
      </c>
      <c r="AZ528" s="29">
        <f t="shared" si="67"/>
        <v>1</v>
      </c>
      <c r="BA528" s="29">
        <f t="shared" si="67"/>
        <v>1</v>
      </c>
      <c r="BB528" s="29">
        <f t="shared" si="67"/>
        <v>1</v>
      </c>
      <c r="BC528" s="29">
        <f t="shared" si="67"/>
        <v>1</v>
      </c>
      <c r="BD528" s="29">
        <f t="shared" si="67"/>
        <v>1</v>
      </c>
      <c r="BE528" s="29">
        <f t="shared" si="67"/>
        <v>1</v>
      </c>
      <c r="BF528" s="29">
        <f t="shared" si="67"/>
        <v>1</v>
      </c>
      <c r="BG528" s="29">
        <f t="shared" si="67"/>
        <v>1</v>
      </c>
      <c r="BH528" s="29">
        <f t="shared" si="67"/>
        <v>1</v>
      </c>
      <c r="BI528" s="29">
        <f t="shared" si="67"/>
        <v>1</v>
      </c>
      <c r="BJ528" s="29">
        <f t="shared" si="65"/>
        <v>1</v>
      </c>
      <c r="BN528" s="29">
        <f t="shared" si="48"/>
        <v>17</v>
      </c>
      <c r="BO528" s="29">
        <f t="shared" si="56"/>
        <v>2</v>
      </c>
    </row>
    <row r="529" spans="1:67" x14ac:dyDescent="0.25">
      <c r="A529" s="82" t="str">
        <f>IF(Feiertage!D379&lt;&gt;"",Feiertage!B379,"")</f>
        <v/>
      </c>
      <c r="C529" s="79">
        <f t="shared" si="49"/>
        <v>43863</v>
      </c>
      <c r="D529" s="29">
        <f t="shared" si="29"/>
        <v>2020</v>
      </c>
      <c r="E529" s="29">
        <f t="shared" si="50"/>
        <v>2</v>
      </c>
      <c r="F529" s="29">
        <f t="shared" si="51"/>
        <v>5</v>
      </c>
      <c r="G529" s="29">
        <f t="shared" si="52"/>
        <v>2</v>
      </c>
      <c r="H529" s="166" t="str">
        <f t="shared" si="53"/>
        <v>Sa</v>
      </c>
      <c r="I529" s="29">
        <f t="shared" si="54"/>
        <v>18</v>
      </c>
      <c r="J529" s="29">
        <f t="array" ref="J529">INDEX(Dienstplan!$F$6:$AJ$55,BN529,BO529)</f>
        <v>0</v>
      </c>
      <c r="K529" s="29">
        <f t="array" ref="K529">IF(OR(J529=Schichten!$B$3,J529=Schichten!$B$4),INDEX($D$98:$D$147,MATCH(CODE(J529),$H$98:$H$147,0)),IF(ISERROR(INDEX($D$98:$D$147,MATCH(J529,$A$98:$A$147,0))),0,INDEX($D$98:$D$147,MATCH(J529,$A$98:$A$147,0))))</f>
        <v>0</v>
      </c>
      <c r="L529" s="29">
        <f t="shared" ref="L529" si="77">L479</f>
        <v>0</v>
      </c>
      <c r="M529" s="29">
        <f t="shared" si="75"/>
        <v>0</v>
      </c>
      <c r="O529" s="29">
        <f t="shared" si="61"/>
        <v>0</v>
      </c>
      <c r="P529" s="29">
        <f t="shared" si="61"/>
        <v>0</v>
      </c>
      <c r="Q529" s="29">
        <f t="shared" si="61"/>
        <v>0</v>
      </c>
      <c r="R529" s="29">
        <f t="shared" si="61"/>
        <v>0</v>
      </c>
      <c r="S529" s="29">
        <f t="shared" si="61"/>
        <v>0</v>
      </c>
      <c r="T529" s="29">
        <f t="shared" si="61"/>
        <v>0</v>
      </c>
      <c r="U529" s="29">
        <f t="shared" si="61"/>
        <v>0</v>
      </c>
      <c r="V529" s="29">
        <f t="shared" si="61"/>
        <v>0</v>
      </c>
      <c r="W529" s="29">
        <f t="shared" si="61"/>
        <v>0</v>
      </c>
      <c r="X529" s="29">
        <f t="shared" si="61"/>
        <v>0</v>
      </c>
      <c r="Y529" s="29">
        <f t="shared" si="61"/>
        <v>1</v>
      </c>
      <c r="Z529" s="29">
        <f t="shared" si="61"/>
        <v>1</v>
      </c>
      <c r="AA529" s="29">
        <f t="shared" si="61"/>
        <v>1</v>
      </c>
      <c r="AB529" s="29">
        <f t="shared" si="61"/>
        <v>1</v>
      </c>
      <c r="AC529" s="29">
        <f t="shared" si="61"/>
        <v>1</v>
      </c>
      <c r="AD529" s="29">
        <f t="shared" si="61"/>
        <v>1</v>
      </c>
      <c r="AE529" s="29">
        <f t="shared" si="59"/>
        <v>1</v>
      </c>
      <c r="AF529" s="29">
        <f t="shared" si="59"/>
        <v>1</v>
      </c>
      <c r="AG529" s="29">
        <f t="shared" si="59"/>
        <v>1</v>
      </c>
      <c r="AH529" s="29">
        <f t="shared" si="59"/>
        <v>1</v>
      </c>
      <c r="AI529" s="29">
        <f t="shared" si="59"/>
        <v>1</v>
      </c>
      <c r="AJ529" s="29">
        <f t="shared" si="59"/>
        <v>1</v>
      </c>
      <c r="AK529" s="29">
        <f t="shared" si="59"/>
        <v>1</v>
      </c>
      <c r="AL529" s="29">
        <f t="shared" si="59"/>
        <v>1</v>
      </c>
      <c r="AM529" s="29">
        <f t="shared" si="59"/>
        <v>1</v>
      </c>
      <c r="AN529" s="29">
        <f t="shared" si="59"/>
        <v>1</v>
      </c>
      <c r="AO529" s="29">
        <f t="shared" si="59"/>
        <v>1</v>
      </c>
      <c r="AP529" s="29">
        <f t="shared" si="59"/>
        <v>1</v>
      </c>
      <c r="AQ529" s="29">
        <f t="shared" si="59"/>
        <v>1</v>
      </c>
      <c r="AR529" s="29">
        <f t="shared" si="59"/>
        <v>1</v>
      </c>
      <c r="AS529" s="29">
        <f t="shared" si="59"/>
        <v>1</v>
      </c>
      <c r="AT529" s="29">
        <f t="shared" si="67"/>
        <v>1</v>
      </c>
      <c r="AU529" s="29">
        <f t="shared" si="67"/>
        <v>1</v>
      </c>
      <c r="AV529" s="29">
        <f t="shared" si="67"/>
        <v>1</v>
      </c>
      <c r="AW529" s="29">
        <f t="shared" si="67"/>
        <v>1</v>
      </c>
      <c r="AX529" s="29">
        <f t="shared" si="67"/>
        <v>1</v>
      </c>
      <c r="AY529" s="29">
        <f t="shared" si="67"/>
        <v>1</v>
      </c>
      <c r="AZ529" s="29">
        <f t="shared" si="67"/>
        <v>1</v>
      </c>
      <c r="BA529" s="29">
        <f t="shared" si="67"/>
        <v>1</v>
      </c>
      <c r="BB529" s="29">
        <f t="shared" si="67"/>
        <v>1</v>
      </c>
      <c r="BC529" s="29">
        <f t="shared" si="67"/>
        <v>1</v>
      </c>
      <c r="BD529" s="29">
        <f t="shared" si="67"/>
        <v>1</v>
      </c>
      <c r="BE529" s="29">
        <f t="shared" si="67"/>
        <v>1</v>
      </c>
      <c r="BF529" s="29">
        <f t="shared" si="67"/>
        <v>1</v>
      </c>
      <c r="BG529" s="29">
        <f t="shared" si="67"/>
        <v>1</v>
      </c>
      <c r="BH529" s="29">
        <f t="shared" si="67"/>
        <v>1</v>
      </c>
      <c r="BI529" s="29">
        <f t="shared" si="67"/>
        <v>1</v>
      </c>
      <c r="BJ529" s="29">
        <f t="shared" si="65"/>
        <v>1</v>
      </c>
      <c r="BN529" s="29">
        <f t="shared" si="48"/>
        <v>18</v>
      </c>
      <c r="BO529" s="29">
        <f t="shared" si="56"/>
        <v>2</v>
      </c>
    </row>
    <row r="530" spans="1:67" x14ac:dyDescent="0.25">
      <c r="A530" s="82" t="str">
        <f>IF(Feiertage!D380&lt;&gt;"",Feiertage!B380,"")</f>
        <v/>
      </c>
      <c r="C530" s="79">
        <f t="shared" si="49"/>
        <v>43863</v>
      </c>
      <c r="D530" s="29">
        <f t="shared" si="29"/>
        <v>2020</v>
      </c>
      <c r="E530" s="29">
        <f t="shared" si="50"/>
        <v>2</v>
      </c>
      <c r="F530" s="29">
        <f t="shared" si="51"/>
        <v>5</v>
      </c>
      <c r="G530" s="29">
        <f t="shared" si="52"/>
        <v>2</v>
      </c>
      <c r="H530" s="166" t="str">
        <f t="shared" si="53"/>
        <v>Sa</v>
      </c>
      <c r="I530" s="29">
        <f t="shared" si="54"/>
        <v>19</v>
      </c>
      <c r="J530" s="29">
        <f t="array" ref="J530">INDEX(Dienstplan!$F$6:$AJ$55,BN530,BO530)</f>
        <v>0</v>
      </c>
      <c r="K530" s="29">
        <f t="array" ref="K530">IF(OR(J530=Schichten!$B$3,J530=Schichten!$B$4),INDEX($D$98:$D$147,MATCH(CODE(J530),$H$98:$H$147,0)),IF(ISERROR(INDEX($D$98:$D$147,MATCH(J530,$A$98:$A$147,0))),0,INDEX($D$98:$D$147,MATCH(J530,$A$98:$A$147,0))))</f>
        <v>0</v>
      </c>
      <c r="L530" s="29">
        <f t="shared" ref="L530" si="78">L480</f>
        <v>0</v>
      </c>
      <c r="M530" s="29">
        <f t="shared" si="75"/>
        <v>0</v>
      </c>
      <c r="O530" s="29">
        <f t="shared" si="61"/>
        <v>0</v>
      </c>
      <c r="P530" s="29">
        <f t="shared" si="61"/>
        <v>0</v>
      </c>
      <c r="Q530" s="29">
        <f t="shared" si="61"/>
        <v>0</v>
      </c>
      <c r="R530" s="29">
        <f t="shared" si="61"/>
        <v>0</v>
      </c>
      <c r="S530" s="29">
        <f t="shared" si="61"/>
        <v>0</v>
      </c>
      <c r="T530" s="29">
        <f t="shared" si="61"/>
        <v>0</v>
      </c>
      <c r="U530" s="29">
        <f t="shared" si="61"/>
        <v>0</v>
      </c>
      <c r="V530" s="29">
        <f t="shared" si="61"/>
        <v>0</v>
      </c>
      <c r="W530" s="29">
        <f t="shared" si="61"/>
        <v>0</v>
      </c>
      <c r="X530" s="29">
        <f t="shared" si="61"/>
        <v>0</v>
      </c>
      <c r="Y530" s="29">
        <f t="shared" si="61"/>
        <v>1</v>
      </c>
      <c r="Z530" s="29">
        <f t="shared" si="61"/>
        <v>1</v>
      </c>
      <c r="AA530" s="29">
        <f t="shared" si="61"/>
        <v>1</v>
      </c>
      <c r="AB530" s="29">
        <f t="shared" si="61"/>
        <v>1</v>
      </c>
      <c r="AC530" s="29">
        <f t="shared" si="61"/>
        <v>1</v>
      </c>
      <c r="AD530" s="29">
        <f t="shared" si="61"/>
        <v>1</v>
      </c>
      <c r="AE530" s="29">
        <f t="shared" si="59"/>
        <v>1</v>
      </c>
      <c r="AF530" s="29">
        <f t="shared" si="59"/>
        <v>1</v>
      </c>
      <c r="AG530" s="29">
        <f t="shared" si="59"/>
        <v>1</v>
      </c>
      <c r="AH530" s="29">
        <f t="shared" si="59"/>
        <v>1</v>
      </c>
      <c r="AI530" s="29">
        <f t="shared" si="59"/>
        <v>1</v>
      </c>
      <c r="AJ530" s="29">
        <f t="shared" si="59"/>
        <v>1</v>
      </c>
      <c r="AK530" s="29">
        <f t="shared" si="59"/>
        <v>1</v>
      </c>
      <c r="AL530" s="29">
        <f t="shared" si="59"/>
        <v>1</v>
      </c>
      <c r="AM530" s="29">
        <f t="shared" si="59"/>
        <v>1</v>
      </c>
      <c r="AN530" s="29">
        <f t="shared" si="59"/>
        <v>1</v>
      </c>
      <c r="AO530" s="29">
        <f t="shared" si="59"/>
        <v>1</v>
      </c>
      <c r="AP530" s="29">
        <f t="shared" si="59"/>
        <v>1</v>
      </c>
      <c r="AQ530" s="29">
        <f t="shared" si="59"/>
        <v>1</v>
      </c>
      <c r="AR530" s="29">
        <f t="shared" si="59"/>
        <v>1</v>
      </c>
      <c r="AS530" s="29">
        <f t="shared" si="59"/>
        <v>1</v>
      </c>
      <c r="AT530" s="29">
        <f t="shared" si="67"/>
        <v>1</v>
      </c>
      <c r="AU530" s="29">
        <f t="shared" si="67"/>
        <v>1</v>
      </c>
      <c r="AV530" s="29">
        <f t="shared" si="67"/>
        <v>1</v>
      </c>
      <c r="AW530" s="29">
        <f t="shared" si="67"/>
        <v>1</v>
      </c>
      <c r="AX530" s="29">
        <f t="shared" si="67"/>
        <v>1</v>
      </c>
      <c r="AY530" s="29">
        <f t="shared" si="67"/>
        <v>1</v>
      </c>
      <c r="AZ530" s="29">
        <f t="shared" si="67"/>
        <v>1</v>
      </c>
      <c r="BA530" s="29">
        <f t="shared" si="67"/>
        <v>1</v>
      </c>
      <c r="BB530" s="29">
        <f t="shared" si="67"/>
        <v>1</v>
      </c>
      <c r="BC530" s="29">
        <f t="shared" si="67"/>
        <v>1</v>
      </c>
      <c r="BD530" s="29">
        <f t="shared" si="67"/>
        <v>1</v>
      </c>
      <c r="BE530" s="29">
        <f t="shared" si="67"/>
        <v>1</v>
      </c>
      <c r="BF530" s="29">
        <f t="shared" si="67"/>
        <v>1</v>
      </c>
      <c r="BG530" s="29">
        <f t="shared" si="67"/>
        <v>1</v>
      </c>
      <c r="BH530" s="29">
        <f t="shared" si="67"/>
        <v>1</v>
      </c>
      <c r="BI530" s="29">
        <f t="shared" si="67"/>
        <v>1</v>
      </c>
      <c r="BJ530" s="29">
        <f t="shared" si="65"/>
        <v>1</v>
      </c>
      <c r="BN530" s="29">
        <f t="shared" si="48"/>
        <v>19</v>
      </c>
      <c r="BO530" s="29">
        <f t="shared" si="56"/>
        <v>2</v>
      </c>
    </row>
    <row r="531" spans="1:67" x14ac:dyDescent="0.25">
      <c r="A531" s="82" t="str">
        <f>IF(Feiertage!D381&lt;&gt;"",Feiertage!B381,"")</f>
        <v/>
      </c>
      <c r="C531" s="79">
        <f t="shared" si="49"/>
        <v>43863</v>
      </c>
      <c r="D531" s="29">
        <f t="shared" si="29"/>
        <v>2020</v>
      </c>
      <c r="E531" s="29">
        <f t="shared" si="50"/>
        <v>2</v>
      </c>
      <c r="F531" s="29">
        <f t="shared" si="51"/>
        <v>5</v>
      </c>
      <c r="G531" s="29">
        <f t="shared" si="52"/>
        <v>2</v>
      </c>
      <c r="H531" s="166" t="str">
        <f t="shared" si="53"/>
        <v>Sa</v>
      </c>
      <c r="I531" s="29">
        <f t="shared" si="54"/>
        <v>20</v>
      </c>
      <c r="J531" s="29">
        <f t="array" ref="J531">INDEX(Dienstplan!$F$6:$AJ$55,BN531,BO531)</f>
        <v>0</v>
      </c>
      <c r="K531" s="29">
        <f t="array" ref="K531">IF(OR(J531=Schichten!$B$3,J531=Schichten!$B$4),INDEX($D$98:$D$147,MATCH(CODE(J531),$H$98:$H$147,0)),IF(ISERROR(INDEX($D$98:$D$147,MATCH(J531,$A$98:$A$147,0))),0,INDEX($D$98:$D$147,MATCH(J531,$A$98:$A$147,0))))</f>
        <v>0</v>
      </c>
      <c r="L531" s="29">
        <f t="shared" ref="L531" si="79">L481</f>
        <v>0</v>
      </c>
      <c r="M531" s="29">
        <f t="shared" si="75"/>
        <v>0</v>
      </c>
      <c r="O531" s="29">
        <f t="shared" si="61"/>
        <v>0</v>
      </c>
      <c r="P531" s="29">
        <f t="shared" si="61"/>
        <v>0</v>
      </c>
      <c r="Q531" s="29">
        <f t="shared" si="61"/>
        <v>0</v>
      </c>
      <c r="R531" s="29">
        <f t="shared" si="61"/>
        <v>0</v>
      </c>
      <c r="S531" s="29">
        <f t="shared" si="61"/>
        <v>0</v>
      </c>
      <c r="T531" s="29">
        <f t="shared" si="61"/>
        <v>0</v>
      </c>
      <c r="U531" s="29">
        <f t="shared" si="61"/>
        <v>0</v>
      </c>
      <c r="V531" s="29">
        <f t="shared" si="61"/>
        <v>0</v>
      </c>
      <c r="W531" s="29">
        <f t="shared" si="61"/>
        <v>0</v>
      </c>
      <c r="X531" s="29">
        <f t="shared" si="61"/>
        <v>0</v>
      </c>
      <c r="Y531" s="29">
        <f t="shared" si="61"/>
        <v>1</v>
      </c>
      <c r="Z531" s="29">
        <f t="shared" si="61"/>
        <v>1</v>
      </c>
      <c r="AA531" s="29">
        <f t="shared" si="61"/>
        <v>1</v>
      </c>
      <c r="AB531" s="29">
        <f t="shared" si="61"/>
        <v>1</v>
      </c>
      <c r="AC531" s="29">
        <f t="shared" si="61"/>
        <v>1</v>
      </c>
      <c r="AD531" s="29">
        <f t="shared" ref="AD531:AS546" si="80">IF($M$457,IF($J531=AD$461,1,0),0)</f>
        <v>1</v>
      </c>
      <c r="AE531" s="29">
        <f t="shared" si="80"/>
        <v>1</v>
      </c>
      <c r="AF531" s="29">
        <f t="shared" si="80"/>
        <v>1</v>
      </c>
      <c r="AG531" s="29">
        <f t="shared" si="80"/>
        <v>1</v>
      </c>
      <c r="AH531" s="29">
        <f t="shared" si="80"/>
        <v>1</v>
      </c>
      <c r="AI531" s="29">
        <f t="shared" si="80"/>
        <v>1</v>
      </c>
      <c r="AJ531" s="29">
        <f t="shared" si="80"/>
        <v>1</v>
      </c>
      <c r="AK531" s="29">
        <f t="shared" si="80"/>
        <v>1</v>
      </c>
      <c r="AL531" s="29">
        <f t="shared" si="80"/>
        <v>1</v>
      </c>
      <c r="AM531" s="29">
        <f t="shared" si="80"/>
        <v>1</v>
      </c>
      <c r="AN531" s="29">
        <f t="shared" si="80"/>
        <v>1</v>
      </c>
      <c r="AO531" s="29">
        <f t="shared" si="80"/>
        <v>1</v>
      </c>
      <c r="AP531" s="29">
        <f t="shared" si="80"/>
        <v>1</v>
      </c>
      <c r="AQ531" s="29">
        <f t="shared" si="80"/>
        <v>1</v>
      </c>
      <c r="AR531" s="29">
        <f t="shared" si="80"/>
        <v>1</v>
      </c>
      <c r="AS531" s="29">
        <f t="shared" si="80"/>
        <v>1</v>
      </c>
      <c r="AT531" s="29">
        <f t="shared" si="67"/>
        <v>1</v>
      </c>
      <c r="AU531" s="29">
        <f t="shared" si="67"/>
        <v>1</v>
      </c>
      <c r="AV531" s="29">
        <f t="shared" si="67"/>
        <v>1</v>
      </c>
      <c r="AW531" s="29">
        <f t="shared" si="67"/>
        <v>1</v>
      </c>
      <c r="AX531" s="29">
        <f t="shared" si="67"/>
        <v>1</v>
      </c>
      <c r="AY531" s="29">
        <f t="shared" si="67"/>
        <v>1</v>
      </c>
      <c r="AZ531" s="29">
        <f t="shared" si="67"/>
        <v>1</v>
      </c>
      <c r="BA531" s="29">
        <f t="shared" si="67"/>
        <v>1</v>
      </c>
      <c r="BB531" s="29">
        <f t="shared" si="67"/>
        <v>1</v>
      </c>
      <c r="BC531" s="29">
        <f t="shared" si="67"/>
        <v>1</v>
      </c>
      <c r="BD531" s="29">
        <f t="shared" si="67"/>
        <v>1</v>
      </c>
      <c r="BE531" s="29">
        <f t="shared" si="67"/>
        <v>1</v>
      </c>
      <c r="BF531" s="29">
        <f t="shared" si="67"/>
        <v>1</v>
      </c>
      <c r="BG531" s="29">
        <f t="shared" si="67"/>
        <v>1</v>
      </c>
      <c r="BH531" s="29">
        <f t="shared" si="67"/>
        <v>1</v>
      </c>
      <c r="BI531" s="29">
        <f t="shared" si="67"/>
        <v>1</v>
      </c>
      <c r="BJ531" s="29">
        <f t="shared" si="65"/>
        <v>1</v>
      </c>
      <c r="BN531" s="29">
        <f t="shared" si="48"/>
        <v>20</v>
      </c>
      <c r="BO531" s="29">
        <f t="shared" si="56"/>
        <v>2</v>
      </c>
    </row>
    <row r="532" spans="1:67" x14ac:dyDescent="0.25">
      <c r="A532" s="82" t="str">
        <f>IF(Feiertage!D382&lt;&gt;"",Feiertage!B382,"")</f>
        <v/>
      </c>
      <c r="C532" s="79">
        <f t="shared" si="49"/>
        <v>43863</v>
      </c>
      <c r="D532" s="29">
        <f t="shared" si="29"/>
        <v>2020</v>
      </c>
      <c r="E532" s="29">
        <f t="shared" si="50"/>
        <v>2</v>
      </c>
      <c r="F532" s="29">
        <f t="shared" si="51"/>
        <v>5</v>
      </c>
      <c r="G532" s="29">
        <f t="shared" si="52"/>
        <v>2</v>
      </c>
      <c r="H532" s="166" t="str">
        <f t="shared" si="53"/>
        <v>Sa</v>
      </c>
      <c r="I532" s="29">
        <f t="shared" si="54"/>
        <v>21</v>
      </c>
      <c r="J532" s="29">
        <f t="array" ref="J532">INDEX(Dienstplan!$F$6:$AJ$55,BN532,BO532)</f>
        <v>0</v>
      </c>
      <c r="K532" s="29">
        <f t="array" ref="K532">IF(OR(J532=Schichten!$B$3,J532=Schichten!$B$4),INDEX($D$98:$D$147,MATCH(CODE(J532),$H$98:$H$147,0)),IF(ISERROR(INDEX($D$98:$D$147,MATCH(J532,$A$98:$A$147,0))),0,INDEX($D$98:$D$147,MATCH(J532,$A$98:$A$147,0))))</f>
        <v>0</v>
      </c>
      <c r="L532" s="29">
        <f t="shared" ref="L532" si="81">L482</f>
        <v>0</v>
      </c>
      <c r="M532" s="29">
        <f t="shared" si="75"/>
        <v>0</v>
      </c>
      <c r="O532" s="29">
        <f t="shared" ref="O532:AD547" si="82">IF($M$457,IF($J532=O$461,1,0),0)</f>
        <v>0</v>
      </c>
      <c r="P532" s="29">
        <f t="shared" si="82"/>
        <v>0</v>
      </c>
      <c r="Q532" s="29">
        <f t="shared" si="82"/>
        <v>0</v>
      </c>
      <c r="R532" s="29">
        <f t="shared" si="82"/>
        <v>0</v>
      </c>
      <c r="S532" s="29">
        <f t="shared" si="82"/>
        <v>0</v>
      </c>
      <c r="T532" s="29">
        <f t="shared" si="82"/>
        <v>0</v>
      </c>
      <c r="U532" s="29">
        <f t="shared" si="82"/>
        <v>0</v>
      </c>
      <c r="V532" s="29">
        <f t="shared" si="82"/>
        <v>0</v>
      </c>
      <c r="W532" s="29">
        <f t="shared" si="82"/>
        <v>0</v>
      </c>
      <c r="X532" s="29">
        <f t="shared" si="82"/>
        <v>0</v>
      </c>
      <c r="Y532" s="29">
        <f t="shared" si="82"/>
        <v>1</v>
      </c>
      <c r="Z532" s="29">
        <f t="shared" si="82"/>
        <v>1</v>
      </c>
      <c r="AA532" s="29">
        <f t="shared" si="82"/>
        <v>1</v>
      </c>
      <c r="AB532" s="29">
        <f t="shared" si="82"/>
        <v>1</v>
      </c>
      <c r="AC532" s="29">
        <f t="shared" si="82"/>
        <v>1</v>
      </c>
      <c r="AD532" s="29">
        <f t="shared" si="82"/>
        <v>1</v>
      </c>
      <c r="AE532" s="29">
        <f t="shared" si="80"/>
        <v>1</v>
      </c>
      <c r="AF532" s="29">
        <f t="shared" si="80"/>
        <v>1</v>
      </c>
      <c r="AG532" s="29">
        <f t="shared" si="80"/>
        <v>1</v>
      </c>
      <c r="AH532" s="29">
        <f t="shared" si="80"/>
        <v>1</v>
      </c>
      <c r="AI532" s="29">
        <f t="shared" si="80"/>
        <v>1</v>
      </c>
      <c r="AJ532" s="29">
        <f t="shared" si="80"/>
        <v>1</v>
      </c>
      <c r="AK532" s="29">
        <f t="shared" si="80"/>
        <v>1</v>
      </c>
      <c r="AL532" s="29">
        <f t="shared" si="80"/>
        <v>1</v>
      </c>
      <c r="AM532" s="29">
        <f t="shared" si="80"/>
        <v>1</v>
      </c>
      <c r="AN532" s="29">
        <f t="shared" si="80"/>
        <v>1</v>
      </c>
      <c r="AO532" s="29">
        <f t="shared" si="80"/>
        <v>1</v>
      </c>
      <c r="AP532" s="29">
        <f t="shared" si="80"/>
        <v>1</v>
      </c>
      <c r="AQ532" s="29">
        <f t="shared" si="80"/>
        <v>1</v>
      </c>
      <c r="AR532" s="29">
        <f t="shared" si="80"/>
        <v>1</v>
      </c>
      <c r="AS532" s="29">
        <f t="shared" si="80"/>
        <v>1</v>
      </c>
      <c r="AT532" s="29">
        <f t="shared" si="67"/>
        <v>1</v>
      </c>
      <c r="AU532" s="29">
        <f t="shared" si="67"/>
        <v>1</v>
      </c>
      <c r="AV532" s="29">
        <f t="shared" si="67"/>
        <v>1</v>
      </c>
      <c r="AW532" s="29">
        <f t="shared" si="67"/>
        <v>1</v>
      </c>
      <c r="AX532" s="29">
        <f t="shared" si="67"/>
        <v>1</v>
      </c>
      <c r="AY532" s="29">
        <f t="shared" si="67"/>
        <v>1</v>
      </c>
      <c r="AZ532" s="29">
        <f t="shared" si="67"/>
        <v>1</v>
      </c>
      <c r="BA532" s="29">
        <f t="shared" si="67"/>
        <v>1</v>
      </c>
      <c r="BB532" s="29">
        <f t="shared" si="67"/>
        <v>1</v>
      </c>
      <c r="BC532" s="29">
        <f t="shared" si="67"/>
        <v>1</v>
      </c>
      <c r="BD532" s="29">
        <f t="shared" si="67"/>
        <v>1</v>
      </c>
      <c r="BE532" s="29">
        <f t="shared" si="67"/>
        <v>1</v>
      </c>
      <c r="BF532" s="29">
        <f t="shared" si="67"/>
        <v>1</v>
      </c>
      <c r="BG532" s="29">
        <f t="shared" si="67"/>
        <v>1</v>
      </c>
      <c r="BH532" s="29">
        <f t="shared" si="67"/>
        <v>1</v>
      </c>
      <c r="BI532" s="29">
        <f t="shared" si="67"/>
        <v>1</v>
      </c>
      <c r="BJ532" s="29">
        <f t="shared" si="65"/>
        <v>1</v>
      </c>
      <c r="BN532" s="29">
        <f t="shared" si="48"/>
        <v>21</v>
      </c>
      <c r="BO532" s="29">
        <f t="shared" si="56"/>
        <v>2</v>
      </c>
    </row>
    <row r="533" spans="1:67" x14ac:dyDescent="0.25">
      <c r="A533" s="82" t="str">
        <f>IF(Feiertage!D383&lt;&gt;"",Feiertage!B383,"")</f>
        <v/>
      </c>
      <c r="C533" s="79">
        <f t="shared" si="49"/>
        <v>43863</v>
      </c>
      <c r="D533" s="29">
        <f t="shared" si="29"/>
        <v>2020</v>
      </c>
      <c r="E533" s="29">
        <f t="shared" si="50"/>
        <v>2</v>
      </c>
      <c r="F533" s="29">
        <f t="shared" si="51"/>
        <v>5</v>
      </c>
      <c r="G533" s="29">
        <f t="shared" si="52"/>
        <v>2</v>
      </c>
      <c r="H533" s="166" t="str">
        <f t="shared" si="53"/>
        <v>Sa</v>
      </c>
      <c r="I533" s="29">
        <f t="shared" si="54"/>
        <v>22</v>
      </c>
      <c r="J533" s="29">
        <f t="array" ref="J533">INDEX(Dienstplan!$F$6:$AJ$55,BN533,BO533)</f>
        <v>0</v>
      </c>
      <c r="K533" s="29">
        <f t="array" ref="K533">IF(OR(J533=Schichten!$B$3,J533=Schichten!$B$4),INDEX($D$98:$D$147,MATCH(CODE(J533),$H$98:$H$147,0)),IF(ISERROR(INDEX($D$98:$D$147,MATCH(J533,$A$98:$A$147,0))),0,INDEX($D$98:$D$147,MATCH(J533,$A$98:$A$147,0))))</f>
        <v>0</v>
      </c>
      <c r="L533" s="29">
        <f t="shared" ref="L533" si="83">L483</f>
        <v>0</v>
      </c>
      <c r="M533" s="29">
        <f t="shared" si="75"/>
        <v>0</v>
      </c>
      <c r="O533" s="29">
        <f t="shared" si="82"/>
        <v>0</v>
      </c>
      <c r="P533" s="29">
        <f t="shared" si="82"/>
        <v>0</v>
      </c>
      <c r="Q533" s="29">
        <f t="shared" si="82"/>
        <v>0</v>
      </c>
      <c r="R533" s="29">
        <f t="shared" si="82"/>
        <v>0</v>
      </c>
      <c r="S533" s="29">
        <f t="shared" si="82"/>
        <v>0</v>
      </c>
      <c r="T533" s="29">
        <f t="shared" si="82"/>
        <v>0</v>
      </c>
      <c r="U533" s="29">
        <f t="shared" si="82"/>
        <v>0</v>
      </c>
      <c r="V533" s="29">
        <f t="shared" si="82"/>
        <v>0</v>
      </c>
      <c r="W533" s="29">
        <f t="shared" si="82"/>
        <v>0</v>
      </c>
      <c r="X533" s="29">
        <f t="shared" si="82"/>
        <v>0</v>
      </c>
      <c r="Y533" s="29">
        <f t="shared" si="82"/>
        <v>1</v>
      </c>
      <c r="Z533" s="29">
        <f t="shared" si="82"/>
        <v>1</v>
      </c>
      <c r="AA533" s="29">
        <f t="shared" si="82"/>
        <v>1</v>
      </c>
      <c r="AB533" s="29">
        <f t="shared" si="82"/>
        <v>1</v>
      </c>
      <c r="AC533" s="29">
        <f t="shared" si="82"/>
        <v>1</v>
      </c>
      <c r="AD533" s="29">
        <f t="shared" si="82"/>
        <v>1</v>
      </c>
      <c r="AE533" s="29">
        <f t="shared" si="80"/>
        <v>1</v>
      </c>
      <c r="AF533" s="29">
        <f t="shared" si="80"/>
        <v>1</v>
      </c>
      <c r="AG533" s="29">
        <f t="shared" si="80"/>
        <v>1</v>
      </c>
      <c r="AH533" s="29">
        <f t="shared" si="80"/>
        <v>1</v>
      </c>
      <c r="AI533" s="29">
        <f t="shared" si="80"/>
        <v>1</v>
      </c>
      <c r="AJ533" s="29">
        <f t="shared" si="80"/>
        <v>1</v>
      </c>
      <c r="AK533" s="29">
        <f t="shared" si="80"/>
        <v>1</v>
      </c>
      <c r="AL533" s="29">
        <f t="shared" si="80"/>
        <v>1</v>
      </c>
      <c r="AM533" s="29">
        <f t="shared" si="80"/>
        <v>1</v>
      </c>
      <c r="AN533" s="29">
        <f t="shared" si="80"/>
        <v>1</v>
      </c>
      <c r="AO533" s="29">
        <f t="shared" si="80"/>
        <v>1</v>
      </c>
      <c r="AP533" s="29">
        <f t="shared" si="80"/>
        <v>1</v>
      </c>
      <c r="AQ533" s="29">
        <f t="shared" si="80"/>
        <v>1</v>
      </c>
      <c r="AR533" s="29">
        <f t="shared" si="80"/>
        <v>1</v>
      </c>
      <c r="AS533" s="29">
        <f t="shared" si="80"/>
        <v>1</v>
      </c>
      <c r="AT533" s="29">
        <f t="shared" si="67"/>
        <v>1</v>
      </c>
      <c r="AU533" s="29">
        <f t="shared" si="67"/>
        <v>1</v>
      </c>
      <c r="AV533" s="29">
        <f t="shared" si="67"/>
        <v>1</v>
      </c>
      <c r="AW533" s="29">
        <f t="shared" si="67"/>
        <v>1</v>
      </c>
      <c r="AX533" s="29">
        <f t="shared" si="67"/>
        <v>1</v>
      </c>
      <c r="AY533" s="29">
        <f t="shared" si="67"/>
        <v>1</v>
      </c>
      <c r="AZ533" s="29">
        <f t="shared" si="67"/>
        <v>1</v>
      </c>
      <c r="BA533" s="29">
        <f t="shared" si="67"/>
        <v>1</v>
      </c>
      <c r="BB533" s="29">
        <f t="shared" si="67"/>
        <v>1</v>
      </c>
      <c r="BC533" s="29">
        <f t="shared" si="67"/>
        <v>1</v>
      </c>
      <c r="BD533" s="29">
        <f t="shared" si="67"/>
        <v>1</v>
      </c>
      <c r="BE533" s="29">
        <f t="shared" si="67"/>
        <v>1</v>
      </c>
      <c r="BF533" s="29">
        <f t="shared" si="67"/>
        <v>1</v>
      </c>
      <c r="BG533" s="29">
        <f t="shared" si="67"/>
        <v>1</v>
      </c>
      <c r="BH533" s="29">
        <f t="shared" si="67"/>
        <v>1</v>
      </c>
      <c r="BI533" s="29">
        <f t="shared" si="67"/>
        <v>1</v>
      </c>
      <c r="BJ533" s="29">
        <f t="shared" si="65"/>
        <v>1</v>
      </c>
      <c r="BN533" s="29">
        <f t="shared" si="48"/>
        <v>22</v>
      </c>
      <c r="BO533" s="29">
        <f t="shared" si="56"/>
        <v>2</v>
      </c>
    </row>
    <row r="534" spans="1:67" x14ac:dyDescent="0.25">
      <c r="A534" s="82" t="str">
        <f>IF(Feiertage!D384&lt;&gt;"",Feiertage!B384,"")</f>
        <v/>
      </c>
      <c r="C534" s="79">
        <f t="shared" si="49"/>
        <v>43863</v>
      </c>
      <c r="D534" s="29">
        <f t="shared" si="29"/>
        <v>2020</v>
      </c>
      <c r="E534" s="29">
        <f t="shared" si="50"/>
        <v>2</v>
      </c>
      <c r="F534" s="29">
        <f t="shared" si="51"/>
        <v>5</v>
      </c>
      <c r="G534" s="29">
        <f t="shared" si="52"/>
        <v>2</v>
      </c>
      <c r="H534" s="166" t="str">
        <f t="shared" si="53"/>
        <v>Sa</v>
      </c>
      <c r="I534" s="29">
        <f t="shared" si="54"/>
        <v>23</v>
      </c>
      <c r="J534" s="29">
        <f t="array" ref="J534">INDEX(Dienstplan!$F$6:$AJ$55,BN534,BO534)</f>
        <v>0</v>
      </c>
      <c r="K534" s="29">
        <f t="array" ref="K534">IF(OR(J534=Schichten!$B$3,J534=Schichten!$B$4),INDEX($D$98:$D$147,MATCH(CODE(J534),$H$98:$H$147,0)),IF(ISERROR(INDEX($D$98:$D$147,MATCH(J534,$A$98:$A$147,0))),0,INDEX($D$98:$D$147,MATCH(J534,$A$98:$A$147,0))))</f>
        <v>0</v>
      </c>
      <c r="L534" s="29">
        <f t="shared" ref="L534" si="84">L484</f>
        <v>0</v>
      </c>
      <c r="M534" s="29">
        <f t="shared" si="75"/>
        <v>0</v>
      </c>
      <c r="O534" s="29">
        <f t="shared" si="82"/>
        <v>0</v>
      </c>
      <c r="P534" s="29">
        <f t="shared" si="82"/>
        <v>0</v>
      </c>
      <c r="Q534" s="29">
        <f t="shared" si="82"/>
        <v>0</v>
      </c>
      <c r="R534" s="29">
        <f t="shared" si="82"/>
        <v>0</v>
      </c>
      <c r="S534" s="29">
        <f t="shared" si="82"/>
        <v>0</v>
      </c>
      <c r="T534" s="29">
        <f t="shared" si="82"/>
        <v>0</v>
      </c>
      <c r="U534" s="29">
        <f t="shared" si="82"/>
        <v>0</v>
      </c>
      <c r="V534" s="29">
        <f t="shared" si="82"/>
        <v>0</v>
      </c>
      <c r="W534" s="29">
        <f t="shared" si="82"/>
        <v>0</v>
      </c>
      <c r="X534" s="29">
        <f t="shared" si="82"/>
        <v>0</v>
      </c>
      <c r="Y534" s="29">
        <f t="shared" si="82"/>
        <v>1</v>
      </c>
      <c r="Z534" s="29">
        <f t="shared" si="82"/>
        <v>1</v>
      </c>
      <c r="AA534" s="29">
        <f t="shared" si="82"/>
        <v>1</v>
      </c>
      <c r="AB534" s="29">
        <f t="shared" si="82"/>
        <v>1</v>
      </c>
      <c r="AC534" s="29">
        <f t="shared" si="82"/>
        <v>1</v>
      </c>
      <c r="AD534" s="29">
        <f t="shared" si="82"/>
        <v>1</v>
      </c>
      <c r="AE534" s="29">
        <f t="shared" si="80"/>
        <v>1</v>
      </c>
      <c r="AF534" s="29">
        <f t="shared" si="80"/>
        <v>1</v>
      </c>
      <c r="AG534" s="29">
        <f t="shared" si="80"/>
        <v>1</v>
      </c>
      <c r="AH534" s="29">
        <f t="shared" si="80"/>
        <v>1</v>
      </c>
      <c r="AI534" s="29">
        <f t="shared" si="80"/>
        <v>1</v>
      </c>
      <c r="AJ534" s="29">
        <f t="shared" si="80"/>
        <v>1</v>
      </c>
      <c r="AK534" s="29">
        <f t="shared" si="80"/>
        <v>1</v>
      </c>
      <c r="AL534" s="29">
        <f t="shared" si="80"/>
        <v>1</v>
      </c>
      <c r="AM534" s="29">
        <f t="shared" si="80"/>
        <v>1</v>
      </c>
      <c r="AN534" s="29">
        <f t="shared" si="80"/>
        <v>1</v>
      </c>
      <c r="AO534" s="29">
        <f t="shared" si="80"/>
        <v>1</v>
      </c>
      <c r="AP534" s="29">
        <f t="shared" si="80"/>
        <v>1</v>
      </c>
      <c r="AQ534" s="29">
        <f t="shared" si="80"/>
        <v>1</v>
      </c>
      <c r="AR534" s="29">
        <f t="shared" si="80"/>
        <v>1</v>
      </c>
      <c r="AS534" s="29">
        <f t="shared" si="80"/>
        <v>1</v>
      </c>
      <c r="AT534" s="29">
        <f t="shared" si="67"/>
        <v>1</v>
      </c>
      <c r="AU534" s="29">
        <f t="shared" si="67"/>
        <v>1</v>
      </c>
      <c r="AV534" s="29">
        <f t="shared" si="67"/>
        <v>1</v>
      </c>
      <c r="AW534" s="29">
        <f t="shared" si="67"/>
        <v>1</v>
      </c>
      <c r="AX534" s="29">
        <f t="shared" si="67"/>
        <v>1</v>
      </c>
      <c r="AY534" s="29">
        <f t="shared" si="67"/>
        <v>1</v>
      </c>
      <c r="AZ534" s="29">
        <f t="shared" si="67"/>
        <v>1</v>
      </c>
      <c r="BA534" s="29">
        <f t="shared" si="67"/>
        <v>1</v>
      </c>
      <c r="BB534" s="29">
        <f t="shared" si="67"/>
        <v>1</v>
      </c>
      <c r="BC534" s="29">
        <f t="shared" si="67"/>
        <v>1</v>
      </c>
      <c r="BD534" s="29">
        <f t="shared" si="67"/>
        <v>1</v>
      </c>
      <c r="BE534" s="29">
        <f t="shared" si="67"/>
        <v>1</v>
      </c>
      <c r="BF534" s="29">
        <f t="shared" si="67"/>
        <v>1</v>
      </c>
      <c r="BG534" s="29">
        <f t="shared" si="67"/>
        <v>1</v>
      </c>
      <c r="BH534" s="29">
        <f t="shared" si="67"/>
        <v>1</v>
      </c>
      <c r="BI534" s="29">
        <f t="shared" si="67"/>
        <v>1</v>
      </c>
      <c r="BJ534" s="29">
        <f t="shared" si="65"/>
        <v>1</v>
      </c>
      <c r="BN534" s="29">
        <f t="shared" si="48"/>
        <v>23</v>
      </c>
      <c r="BO534" s="29">
        <f t="shared" si="56"/>
        <v>2</v>
      </c>
    </row>
    <row r="535" spans="1:67" x14ac:dyDescent="0.25">
      <c r="A535" s="82" t="str">
        <f>IF(Feiertage!D385&lt;&gt;"",Feiertage!B385,"")</f>
        <v/>
      </c>
      <c r="C535" s="79">
        <f t="shared" si="49"/>
        <v>43863</v>
      </c>
      <c r="D535" s="29">
        <f t="shared" si="29"/>
        <v>2020</v>
      </c>
      <c r="E535" s="29">
        <f t="shared" si="50"/>
        <v>2</v>
      </c>
      <c r="F535" s="29">
        <f t="shared" si="51"/>
        <v>5</v>
      </c>
      <c r="G535" s="29">
        <f t="shared" si="52"/>
        <v>2</v>
      </c>
      <c r="H535" s="166" t="str">
        <f t="shared" si="53"/>
        <v>Sa</v>
      </c>
      <c r="I535" s="29">
        <f t="shared" si="54"/>
        <v>24</v>
      </c>
      <c r="J535" s="29">
        <f t="array" ref="J535">INDEX(Dienstplan!$F$6:$AJ$55,BN535,BO535)</f>
        <v>0</v>
      </c>
      <c r="K535" s="29">
        <f t="array" ref="K535">IF(OR(J535=Schichten!$B$3,J535=Schichten!$B$4),INDEX($D$98:$D$147,MATCH(CODE(J535),$H$98:$H$147,0)),IF(ISERROR(INDEX($D$98:$D$147,MATCH(J535,$A$98:$A$147,0))),0,INDEX($D$98:$D$147,MATCH(J535,$A$98:$A$147,0))))</f>
        <v>0</v>
      </c>
      <c r="L535" s="29">
        <f t="shared" ref="L535" si="85">L485</f>
        <v>0</v>
      </c>
      <c r="M535" s="29">
        <f t="shared" si="75"/>
        <v>0</v>
      </c>
      <c r="O535" s="29">
        <f t="shared" si="82"/>
        <v>0</v>
      </c>
      <c r="P535" s="29">
        <f t="shared" si="82"/>
        <v>0</v>
      </c>
      <c r="Q535" s="29">
        <f t="shared" si="82"/>
        <v>0</v>
      </c>
      <c r="R535" s="29">
        <f t="shared" si="82"/>
        <v>0</v>
      </c>
      <c r="S535" s="29">
        <f t="shared" si="82"/>
        <v>0</v>
      </c>
      <c r="T535" s="29">
        <f t="shared" si="82"/>
        <v>0</v>
      </c>
      <c r="U535" s="29">
        <f t="shared" si="82"/>
        <v>0</v>
      </c>
      <c r="V535" s="29">
        <f t="shared" si="82"/>
        <v>0</v>
      </c>
      <c r="W535" s="29">
        <f t="shared" si="82"/>
        <v>0</v>
      </c>
      <c r="X535" s="29">
        <f t="shared" si="82"/>
        <v>0</v>
      </c>
      <c r="Y535" s="29">
        <f t="shared" si="82"/>
        <v>1</v>
      </c>
      <c r="Z535" s="29">
        <f t="shared" si="82"/>
        <v>1</v>
      </c>
      <c r="AA535" s="29">
        <f t="shared" si="82"/>
        <v>1</v>
      </c>
      <c r="AB535" s="29">
        <f t="shared" si="82"/>
        <v>1</v>
      </c>
      <c r="AC535" s="29">
        <f t="shared" si="82"/>
        <v>1</v>
      </c>
      <c r="AD535" s="29">
        <f t="shared" si="82"/>
        <v>1</v>
      </c>
      <c r="AE535" s="29">
        <f t="shared" si="80"/>
        <v>1</v>
      </c>
      <c r="AF535" s="29">
        <f t="shared" si="80"/>
        <v>1</v>
      </c>
      <c r="AG535" s="29">
        <f t="shared" si="80"/>
        <v>1</v>
      </c>
      <c r="AH535" s="29">
        <f t="shared" si="80"/>
        <v>1</v>
      </c>
      <c r="AI535" s="29">
        <f t="shared" si="80"/>
        <v>1</v>
      </c>
      <c r="AJ535" s="29">
        <f t="shared" si="80"/>
        <v>1</v>
      </c>
      <c r="AK535" s="29">
        <f t="shared" si="80"/>
        <v>1</v>
      </c>
      <c r="AL535" s="29">
        <f t="shared" si="80"/>
        <v>1</v>
      </c>
      <c r="AM535" s="29">
        <f t="shared" si="80"/>
        <v>1</v>
      </c>
      <c r="AN535" s="29">
        <f t="shared" si="80"/>
        <v>1</v>
      </c>
      <c r="AO535" s="29">
        <f t="shared" si="80"/>
        <v>1</v>
      </c>
      <c r="AP535" s="29">
        <f t="shared" si="80"/>
        <v>1</v>
      </c>
      <c r="AQ535" s="29">
        <f t="shared" si="80"/>
        <v>1</v>
      </c>
      <c r="AR535" s="29">
        <f t="shared" si="80"/>
        <v>1</v>
      </c>
      <c r="AS535" s="29">
        <f t="shared" si="80"/>
        <v>1</v>
      </c>
      <c r="AT535" s="29">
        <f t="shared" si="67"/>
        <v>1</v>
      </c>
      <c r="AU535" s="29">
        <f t="shared" si="67"/>
        <v>1</v>
      </c>
      <c r="AV535" s="29">
        <f t="shared" si="67"/>
        <v>1</v>
      </c>
      <c r="AW535" s="29">
        <f t="shared" si="67"/>
        <v>1</v>
      </c>
      <c r="AX535" s="29">
        <f t="shared" si="67"/>
        <v>1</v>
      </c>
      <c r="AY535" s="29">
        <f t="shared" si="67"/>
        <v>1</v>
      </c>
      <c r="AZ535" s="29">
        <f t="shared" si="67"/>
        <v>1</v>
      </c>
      <c r="BA535" s="29">
        <f t="shared" si="67"/>
        <v>1</v>
      </c>
      <c r="BB535" s="29">
        <f t="shared" si="67"/>
        <v>1</v>
      </c>
      <c r="BC535" s="29">
        <f t="shared" si="67"/>
        <v>1</v>
      </c>
      <c r="BD535" s="29">
        <f t="shared" si="67"/>
        <v>1</v>
      </c>
      <c r="BE535" s="29">
        <f t="shared" si="67"/>
        <v>1</v>
      </c>
      <c r="BF535" s="29">
        <f t="shared" si="67"/>
        <v>1</v>
      </c>
      <c r="BG535" s="29">
        <f t="shared" si="67"/>
        <v>1</v>
      </c>
      <c r="BH535" s="29">
        <f t="shared" si="67"/>
        <v>1</v>
      </c>
      <c r="BI535" s="29">
        <f t="shared" ref="BI535:BJ550" si="86">IF($M$457,IF($J535=BI$461,1,0),0)</f>
        <v>1</v>
      </c>
      <c r="BJ535" s="29">
        <f t="shared" si="86"/>
        <v>1</v>
      </c>
      <c r="BN535" s="29">
        <f t="shared" si="48"/>
        <v>24</v>
      </c>
      <c r="BO535" s="29">
        <f t="shared" si="56"/>
        <v>2</v>
      </c>
    </row>
    <row r="536" spans="1:67" x14ac:dyDescent="0.25">
      <c r="A536" s="82" t="str">
        <f>IF(Feiertage!D386&lt;&gt;"",Feiertage!B386,"")</f>
        <v/>
      </c>
      <c r="C536" s="79">
        <f t="shared" si="49"/>
        <v>43863</v>
      </c>
      <c r="D536" s="29">
        <f t="shared" si="29"/>
        <v>2020</v>
      </c>
      <c r="E536" s="29">
        <f t="shared" si="50"/>
        <v>2</v>
      </c>
      <c r="F536" s="29">
        <f t="shared" si="51"/>
        <v>5</v>
      </c>
      <c r="G536" s="29">
        <f t="shared" si="52"/>
        <v>2</v>
      </c>
      <c r="H536" s="166" t="str">
        <f t="shared" si="53"/>
        <v>Sa</v>
      </c>
      <c r="I536" s="29">
        <f t="shared" si="54"/>
        <v>25</v>
      </c>
      <c r="J536" s="29">
        <f t="array" ref="J536">INDEX(Dienstplan!$F$6:$AJ$55,BN536,BO536)</f>
        <v>0</v>
      </c>
      <c r="K536" s="29">
        <f t="array" ref="K536">IF(OR(J536=Schichten!$B$3,J536=Schichten!$B$4),INDEX($D$98:$D$147,MATCH(CODE(J536),$H$98:$H$147,0)),IF(ISERROR(INDEX($D$98:$D$147,MATCH(J536,$A$98:$A$147,0))),0,INDEX($D$98:$D$147,MATCH(J536,$A$98:$A$147,0))))</f>
        <v>0</v>
      </c>
      <c r="L536" s="29">
        <f t="shared" ref="L536" si="87">L486</f>
        <v>0</v>
      </c>
      <c r="M536" s="29">
        <f t="shared" si="75"/>
        <v>0</v>
      </c>
      <c r="O536" s="29">
        <f t="shared" si="82"/>
        <v>0</v>
      </c>
      <c r="P536" s="29">
        <f t="shared" si="82"/>
        <v>0</v>
      </c>
      <c r="Q536" s="29">
        <f t="shared" si="82"/>
        <v>0</v>
      </c>
      <c r="R536" s="29">
        <f t="shared" si="82"/>
        <v>0</v>
      </c>
      <c r="S536" s="29">
        <f t="shared" si="82"/>
        <v>0</v>
      </c>
      <c r="T536" s="29">
        <f t="shared" si="82"/>
        <v>0</v>
      </c>
      <c r="U536" s="29">
        <f t="shared" si="82"/>
        <v>0</v>
      </c>
      <c r="V536" s="29">
        <f t="shared" si="82"/>
        <v>0</v>
      </c>
      <c r="W536" s="29">
        <f t="shared" si="82"/>
        <v>0</v>
      </c>
      <c r="X536" s="29">
        <f t="shared" si="82"/>
        <v>0</v>
      </c>
      <c r="Y536" s="29">
        <f t="shared" si="82"/>
        <v>1</v>
      </c>
      <c r="Z536" s="29">
        <f t="shared" si="82"/>
        <v>1</v>
      </c>
      <c r="AA536" s="29">
        <f t="shared" si="82"/>
        <v>1</v>
      </c>
      <c r="AB536" s="29">
        <f t="shared" si="82"/>
        <v>1</v>
      </c>
      <c r="AC536" s="29">
        <f t="shared" si="82"/>
        <v>1</v>
      </c>
      <c r="AD536" s="29">
        <f t="shared" si="82"/>
        <v>1</v>
      </c>
      <c r="AE536" s="29">
        <f t="shared" si="80"/>
        <v>1</v>
      </c>
      <c r="AF536" s="29">
        <f t="shared" si="80"/>
        <v>1</v>
      </c>
      <c r="AG536" s="29">
        <f t="shared" si="80"/>
        <v>1</v>
      </c>
      <c r="AH536" s="29">
        <f t="shared" si="80"/>
        <v>1</v>
      </c>
      <c r="AI536" s="29">
        <f t="shared" si="80"/>
        <v>1</v>
      </c>
      <c r="AJ536" s="29">
        <f t="shared" si="80"/>
        <v>1</v>
      </c>
      <c r="AK536" s="29">
        <f t="shared" si="80"/>
        <v>1</v>
      </c>
      <c r="AL536" s="29">
        <f t="shared" si="80"/>
        <v>1</v>
      </c>
      <c r="AM536" s="29">
        <f t="shared" si="80"/>
        <v>1</v>
      </c>
      <c r="AN536" s="29">
        <f t="shared" si="80"/>
        <v>1</v>
      </c>
      <c r="AO536" s="29">
        <f t="shared" si="80"/>
        <v>1</v>
      </c>
      <c r="AP536" s="29">
        <f t="shared" si="80"/>
        <v>1</v>
      </c>
      <c r="AQ536" s="29">
        <f t="shared" si="80"/>
        <v>1</v>
      </c>
      <c r="AR536" s="29">
        <f t="shared" si="80"/>
        <v>1</v>
      </c>
      <c r="AS536" s="29">
        <f t="shared" si="80"/>
        <v>1</v>
      </c>
      <c r="AT536" s="29">
        <f t="shared" ref="AT536:BI551" si="88">IF($M$457,IF($J536=AT$461,1,0),0)</f>
        <v>1</v>
      </c>
      <c r="AU536" s="29">
        <f t="shared" si="88"/>
        <v>1</v>
      </c>
      <c r="AV536" s="29">
        <f t="shared" si="88"/>
        <v>1</v>
      </c>
      <c r="AW536" s="29">
        <f t="shared" si="88"/>
        <v>1</v>
      </c>
      <c r="AX536" s="29">
        <f t="shared" si="88"/>
        <v>1</v>
      </c>
      <c r="AY536" s="29">
        <f t="shared" si="88"/>
        <v>1</v>
      </c>
      <c r="AZ536" s="29">
        <f t="shared" si="88"/>
        <v>1</v>
      </c>
      <c r="BA536" s="29">
        <f t="shared" si="88"/>
        <v>1</v>
      </c>
      <c r="BB536" s="29">
        <f t="shared" si="88"/>
        <v>1</v>
      </c>
      <c r="BC536" s="29">
        <f t="shared" si="88"/>
        <v>1</v>
      </c>
      <c r="BD536" s="29">
        <f t="shared" si="88"/>
        <v>1</v>
      </c>
      <c r="BE536" s="29">
        <f t="shared" si="88"/>
        <v>1</v>
      </c>
      <c r="BF536" s="29">
        <f t="shared" si="88"/>
        <v>1</v>
      </c>
      <c r="BG536" s="29">
        <f t="shared" si="88"/>
        <v>1</v>
      </c>
      <c r="BH536" s="29">
        <f t="shared" si="88"/>
        <v>1</v>
      </c>
      <c r="BI536" s="29">
        <f t="shared" si="88"/>
        <v>1</v>
      </c>
      <c r="BJ536" s="29">
        <f t="shared" si="86"/>
        <v>1</v>
      </c>
      <c r="BN536" s="29">
        <f t="shared" si="48"/>
        <v>25</v>
      </c>
      <c r="BO536" s="29">
        <f t="shared" si="56"/>
        <v>2</v>
      </c>
    </row>
    <row r="537" spans="1:67" x14ac:dyDescent="0.25">
      <c r="A537" s="82" t="str">
        <f>IF(Feiertage!D387&lt;&gt;"",Feiertage!B387,"")</f>
        <v/>
      </c>
      <c r="C537" s="79">
        <f t="shared" si="49"/>
        <v>43863</v>
      </c>
      <c r="D537" s="29">
        <f t="shared" si="29"/>
        <v>2020</v>
      </c>
      <c r="E537" s="29">
        <f t="shared" si="50"/>
        <v>2</v>
      </c>
      <c r="F537" s="29">
        <f t="shared" si="51"/>
        <v>5</v>
      </c>
      <c r="G537" s="29">
        <f t="shared" si="52"/>
        <v>2</v>
      </c>
      <c r="H537" s="166" t="str">
        <f t="shared" si="53"/>
        <v>Sa</v>
      </c>
      <c r="I537" s="29">
        <f t="shared" si="54"/>
        <v>26</v>
      </c>
      <c r="J537" s="29">
        <f t="array" ref="J537">INDEX(Dienstplan!$F$6:$AJ$55,BN537,BO537)</f>
        <v>0</v>
      </c>
      <c r="K537" s="29">
        <f t="array" ref="K537">IF(OR(J537=Schichten!$B$3,J537=Schichten!$B$4),INDEX($D$98:$D$147,MATCH(CODE(J537),$H$98:$H$147,0)),IF(ISERROR(INDEX($D$98:$D$147,MATCH(J537,$A$98:$A$147,0))),0,INDEX($D$98:$D$147,MATCH(J537,$A$98:$A$147,0))))</f>
        <v>0</v>
      </c>
      <c r="L537" s="29">
        <f t="shared" ref="L537" si="89">L487</f>
        <v>0</v>
      </c>
      <c r="M537" s="29">
        <f t="shared" si="75"/>
        <v>0</v>
      </c>
      <c r="O537" s="29">
        <f t="shared" si="82"/>
        <v>0</v>
      </c>
      <c r="P537" s="29">
        <f t="shared" si="82"/>
        <v>0</v>
      </c>
      <c r="Q537" s="29">
        <f t="shared" si="82"/>
        <v>0</v>
      </c>
      <c r="R537" s="29">
        <f t="shared" si="82"/>
        <v>0</v>
      </c>
      <c r="S537" s="29">
        <f t="shared" si="82"/>
        <v>0</v>
      </c>
      <c r="T537" s="29">
        <f t="shared" si="82"/>
        <v>0</v>
      </c>
      <c r="U537" s="29">
        <f t="shared" si="82"/>
        <v>0</v>
      </c>
      <c r="V537" s="29">
        <f t="shared" si="82"/>
        <v>0</v>
      </c>
      <c r="W537" s="29">
        <f t="shared" si="82"/>
        <v>0</v>
      </c>
      <c r="X537" s="29">
        <f t="shared" si="82"/>
        <v>0</v>
      </c>
      <c r="Y537" s="29">
        <f t="shared" si="82"/>
        <v>1</v>
      </c>
      <c r="Z537" s="29">
        <f t="shared" si="82"/>
        <v>1</v>
      </c>
      <c r="AA537" s="29">
        <f t="shared" si="82"/>
        <v>1</v>
      </c>
      <c r="AB537" s="29">
        <f t="shared" si="82"/>
        <v>1</v>
      </c>
      <c r="AC537" s="29">
        <f t="shared" si="82"/>
        <v>1</v>
      </c>
      <c r="AD537" s="29">
        <f t="shared" si="82"/>
        <v>1</v>
      </c>
      <c r="AE537" s="29">
        <f t="shared" si="80"/>
        <v>1</v>
      </c>
      <c r="AF537" s="29">
        <f t="shared" si="80"/>
        <v>1</v>
      </c>
      <c r="AG537" s="29">
        <f t="shared" si="80"/>
        <v>1</v>
      </c>
      <c r="AH537" s="29">
        <f t="shared" si="80"/>
        <v>1</v>
      </c>
      <c r="AI537" s="29">
        <f t="shared" si="80"/>
        <v>1</v>
      </c>
      <c r="AJ537" s="29">
        <f t="shared" si="80"/>
        <v>1</v>
      </c>
      <c r="AK537" s="29">
        <f t="shared" si="80"/>
        <v>1</v>
      </c>
      <c r="AL537" s="29">
        <f t="shared" si="80"/>
        <v>1</v>
      </c>
      <c r="AM537" s="29">
        <f t="shared" si="80"/>
        <v>1</v>
      </c>
      <c r="AN537" s="29">
        <f t="shared" si="80"/>
        <v>1</v>
      </c>
      <c r="AO537" s="29">
        <f t="shared" si="80"/>
        <v>1</v>
      </c>
      <c r="AP537" s="29">
        <f t="shared" si="80"/>
        <v>1</v>
      </c>
      <c r="AQ537" s="29">
        <f t="shared" si="80"/>
        <v>1</v>
      </c>
      <c r="AR537" s="29">
        <f t="shared" si="80"/>
        <v>1</v>
      </c>
      <c r="AS537" s="29">
        <f t="shared" si="80"/>
        <v>1</v>
      </c>
      <c r="AT537" s="29">
        <f t="shared" si="88"/>
        <v>1</v>
      </c>
      <c r="AU537" s="29">
        <f t="shared" si="88"/>
        <v>1</v>
      </c>
      <c r="AV537" s="29">
        <f t="shared" si="88"/>
        <v>1</v>
      </c>
      <c r="AW537" s="29">
        <f t="shared" si="88"/>
        <v>1</v>
      </c>
      <c r="AX537" s="29">
        <f t="shared" si="88"/>
        <v>1</v>
      </c>
      <c r="AY537" s="29">
        <f t="shared" si="88"/>
        <v>1</v>
      </c>
      <c r="AZ537" s="29">
        <f t="shared" si="88"/>
        <v>1</v>
      </c>
      <c r="BA537" s="29">
        <f t="shared" si="88"/>
        <v>1</v>
      </c>
      <c r="BB537" s="29">
        <f t="shared" si="88"/>
        <v>1</v>
      </c>
      <c r="BC537" s="29">
        <f t="shared" si="88"/>
        <v>1</v>
      </c>
      <c r="BD537" s="29">
        <f t="shared" si="88"/>
        <v>1</v>
      </c>
      <c r="BE537" s="29">
        <f t="shared" si="88"/>
        <v>1</v>
      </c>
      <c r="BF537" s="29">
        <f t="shared" si="88"/>
        <v>1</v>
      </c>
      <c r="BG537" s="29">
        <f t="shared" si="88"/>
        <v>1</v>
      </c>
      <c r="BH537" s="29">
        <f t="shared" si="88"/>
        <v>1</v>
      </c>
      <c r="BI537" s="29">
        <f t="shared" si="88"/>
        <v>1</v>
      </c>
      <c r="BJ537" s="29">
        <f t="shared" si="86"/>
        <v>1</v>
      </c>
      <c r="BN537" s="29">
        <f t="shared" si="48"/>
        <v>26</v>
      </c>
      <c r="BO537" s="29">
        <f t="shared" si="56"/>
        <v>2</v>
      </c>
    </row>
    <row r="538" spans="1:67" x14ac:dyDescent="0.25">
      <c r="A538" s="82" t="str">
        <f>IF(Feiertage!D388&lt;&gt;"",Feiertage!B388,"")</f>
        <v/>
      </c>
      <c r="C538" s="79">
        <f t="shared" si="49"/>
        <v>43863</v>
      </c>
      <c r="D538" s="29">
        <f t="shared" si="29"/>
        <v>2020</v>
      </c>
      <c r="E538" s="29">
        <f t="shared" si="50"/>
        <v>2</v>
      </c>
      <c r="F538" s="29">
        <f t="shared" si="51"/>
        <v>5</v>
      </c>
      <c r="G538" s="29">
        <f t="shared" si="52"/>
        <v>2</v>
      </c>
      <c r="H538" s="166" t="str">
        <f t="shared" si="53"/>
        <v>Sa</v>
      </c>
      <c r="I538" s="29">
        <f t="shared" si="54"/>
        <v>27</v>
      </c>
      <c r="J538" s="29">
        <f t="array" ref="J538">INDEX(Dienstplan!$F$6:$AJ$55,BN538,BO538)</f>
        <v>0</v>
      </c>
      <c r="K538" s="29">
        <f t="array" ref="K538">IF(OR(J538=Schichten!$B$3,J538=Schichten!$B$4),INDEX($D$98:$D$147,MATCH(CODE(J538),$H$98:$H$147,0)),IF(ISERROR(INDEX($D$98:$D$147,MATCH(J538,$A$98:$A$147,0))),0,INDEX($D$98:$D$147,MATCH(J538,$A$98:$A$147,0))))</f>
        <v>0</v>
      </c>
      <c r="L538" s="29">
        <f t="shared" ref="L538" si="90">L488</f>
        <v>0</v>
      </c>
      <c r="M538" s="29">
        <f t="shared" si="75"/>
        <v>0</v>
      </c>
      <c r="O538" s="29">
        <f t="shared" si="82"/>
        <v>0</v>
      </c>
      <c r="P538" s="29">
        <f t="shared" si="82"/>
        <v>0</v>
      </c>
      <c r="Q538" s="29">
        <f t="shared" si="82"/>
        <v>0</v>
      </c>
      <c r="R538" s="29">
        <f t="shared" si="82"/>
        <v>0</v>
      </c>
      <c r="S538" s="29">
        <f t="shared" si="82"/>
        <v>0</v>
      </c>
      <c r="T538" s="29">
        <f t="shared" si="82"/>
        <v>0</v>
      </c>
      <c r="U538" s="29">
        <f t="shared" si="82"/>
        <v>0</v>
      </c>
      <c r="V538" s="29">
        <f t="shared" si="82"/>
        <v>0</v>
      </c>
      <c r="W538" s="29">
        <f t="shared" si="82"/>
        <v>0</v>
      </c>
      <c r="X538" s="29">
        <f t="shared" si="82"/>
        <v>0</v>
      </c>
      <c r="Y538" s="29">
        <f t="shared" si="82"/>
        <v>1</v>
      </c>
      <c r="Z538" s="29">
        <f t="shared" si="82"/>
        <v>1</v>
      </c>
      <c r="AA538" s="29">
        <f t="shared" si="82"/>
        <v>1</v>
      </c>
      <c r="AB538" s="29">
        <f t="shared" si="82"/>
        <v>1</v>
      </c>
      <c r="AC538" s="29">
        <f t="shared" si="82"/>
        <v>1</v>
      </c>
      <c r="AD538" s="29">
        <f t="shared" si="82"/>
        <v>1</v>
      </c>
      <c r="AE538" s="29">
        <f t="shared" si="80"/>
        <v>1</v>
      </c>
      <c r="AF538" s="29">
        <f t="shared" si="80"/>
        <v>1</v>
      </c>
      <c r="AG538" s="29">
        <f t="shared" si="80"/>
        <v>1</v>
      </c>
      <c r="AH538" s="29">
        <f t="shared" si="80"/>
        <v>1</v>
      </c>
      <c r="AI538" s="29">
        <f t="shared" si="80"/>
        <v>1</v>
      </c>
      <c r="AJ538" s="29">
        <f t="shared" si="80"/>
        <v>1</v>
      </c>
      <c r="AK538" s="29">
        <f t="shared" si="80"/>
        <v>1</v>
      </c>
      <c r="AL538" s="29">
        <f t="shared" si="80"/>
        <v>1</v>
      </c>
      <c r="AM538" s="29">
        <f t="shared" si="80"/>
        <v>1</v>
      </c>
      <c r="AN538" s="29">
        <f t="shared" si="80"/>
        <v>1</v>
      </c>
      <c r="AO538" s="29">
        <f t="shared" si="80"/>
        <v>1</v>
      </c>
      <c r="AP538" s="29">
        <f t="shared" si="80"/>
        <v>1</v>
      </c>
      <c r="AQ538" s="29">
        <f t="shared" si="80"/>
        <v>1</v>
      </c>
      <c r="AR538" s="29">
        <f t="shared" si="80"/>
        <v>1</v>
      </c>
      <c r="AS538" s="29">
        <f t="shared" si="80"/>
        <v>1</v>
      </c>
      <c r="AT538" s="29">
        <f t="shared" si="88"/>
        <v>1</v>
      </c>
      <c r="AU538" s="29">
        <f t="shared" si="88"/>
        <v>1</v>
      </c>
      <c r="AV538" s="29">
        <f t="shared" si="88"/>
        <v>1</v>
      </c>
      <c r="AW538" s="29">
        <f t="shared" si="88"/>
        <v>1</v>
      </c>
      <c r="AX538" s="29">
        <f t="shared" si="88"/>
        <v>1</v>
      </c>
      <c r="AY538" s="29">
        <f t="shared" si="88"/>
        <v>1</v>
      </c>
      <c r="AZ538" s="29">
        <f t="shared" si="88"/>
        <v>1</v>
      </c>
      <c r="BA538" s="29">
        <f t="shared" si="88"/>
        <v>1</v>
      </c>
      <c r="BB538" s="29">
        <f t="shared" si="88"/>
        <v>1</v>
      </c>
      <c r="BC538" s="29">
        <f t="shared" si="88"/>
        <v>1</v>
      </c>
      <c r="BD538" s="29">
        <f t="shared" si="88"/>
        <v>1</v>
      </c>
      <c r="BE538" s="29">
        <f t="shared" si="88"/>
        <v>1</v>
      </c>
      <c r="BF538" s="29">
        <f t="shared" si="88"/>
        <v>1</v>
      </c>
      <c r="BG538" s="29">
        <f t="shared" si="88"/>
        <v>1</v>
      </c>
      <c r="BH538" s="29">
        <f t="shared" si="88"/>
        <v>1</v>
      </c>
      <c r="BI538" s="29">
        <f t="shared" si="88"/>
        <v>1</v>
      </c>
      <c r="BJ538" s="29">
        <f t="shared" si="86"/>
        <v>1</v>
      </c>
      <c r="BN538" s="29">
        <f t="shared" si="48"/>
        <v>27</v>
      </c>
      <c r="BO538" s="29">
        <f t="shared" si="56"/>
        <v>2</v>
      </c>
    </row>
    <row r="539" spans="1:67" x14ac:dyDescent="0.25">
      <c r="A539" s="82" t="str">
        <f>IF(Feiertage!D389&lt;&gt;"",Feiertage!B389,"")</f>
        <v/>
      </c>
      <c r="C539" s="79">
        <f t="shared" si="49"/>
        <v>43863</v>
      </c>
      <c r="D539" s="29">
        <f t="shared" si="29"/>
        <v>2020</v>
      </c>
      <c r="E539" s="29">
        <f t="shared" si="50"/>
        <v>2</v>
      </c>
      <c r="F539" s="29">
        <f t="shared" si="51"/>
        <v>5</v>
      </c>
      <c r="G539" s="29">
        <f t="shared" si="52"/>
        <v>2</v>
      </c>
      <c r="H539" s="166" t="str">
        <f t="shared" si="53"/>
        <v>Sa</v>
      </c>
      <c r="I539" s="29">
        <f t="shared" si="54"/>
        <v>28</v>
      </c>
      <c r="J539" s="29">
        <f t="array" ref="J539">INDEX(Dienstplan!$F$6:$AJ$55,BN539,BO539)</f>
        <v>0</v>
      </c>
      <c r="K539" s="29">
        <f t="array" ref="K539">IF(OR(J539=Schichten!$B$3,J539=Schichten!$B$4),INDEX($D$98:$D$147,MATCH(CODE(J539),$H$98:$H$147,0)),IF(ISERROR(INDEX($D$98:$D$147,MATCH(J539,$A$98:$A$147,0))),0,INDEX($D$98:$D$147,MATCH(J539,$A$98:$A$147,0))))</f>
        <v>0</v>
      </c>
      <c r="L539" s="29">
        <f t="shared" ref="L539" si="91">L489</f>
        <v>0</v>
      </c>
      <c r="M539" s="29">
        <f t="shared" si="75"/>
        <v>0</v>
      </c>
      <c r="O539" s="29">
        <f t="shared" si="82"/>
        <v>0</v>
      </c>
      <c r="P539" s="29">
        <f t="shared" si="82"/>
        <v>0</v>
      </c>
      <c r="Q539" s="29">
        <f t="shared" si="82"/>
        <v>0</v>
      </c>
      <c r="R539" s="29">
        <f t="shared" si="82"/>
        <v>0</v>
      </c>
      <c r="S539" s="29">
        <f t="shared" si="82"/>
        <v>0</v>
      </c>
      <c r="T539" s="29">
        <f t="shared" si="82"/>
        <v>0</v>
      </c>
      <c r="U539" s="29">
        <f t="shared" si="82"/>
        <v>0</v>
      </c>
      <c r="V539" s="29">
        <f t="shared" si="82"/>
        <v>0</v>
      </c>
      <c r="W539" s="29">
        <f t="shared" si="82"/>
        <v>0</v>
      </c>
      <c r="X539" s="29">
        <f t="shared" si="82"/>
        <v>0</v>
      </c>
      <c r="Y539" s="29">
        <f t="shared" si="82"/>
        <v>1</v>
      </c>
      <c r="Z539" s="29">
        <f t="shared" si="82"/>
        <v>1</v>
      </c>
      <c r="AA539" s="29">
        <f t="shared" si="82"/>
        <v>1</v>
      </c>
      <c r="AB539" s="29">
        <f t="shared" si="82"/>
        <v>1</v>
      </c>
      <c r="AC539" s="29">
        <f t="shared" si="82"/>
        <v>1</v>
      </c>
      <c r="AD539" s="29">
        <f t="shared" si="82"/>
        <v>1</v>
      </c>
      <c r="AE539" s="29">
        <f t="shared" si="80"/>
        <v>1</v>
      </c>
      <c r="AF539" s="29">
        <f t="shared" si="80"/>
        <v>1</v>
      </c>
      <c r="AG539" s="29">
        <f t="shared" si="80"/>
        <v>1</v>
      </c>
      <c r="AH539" s="29">
        <f t="shared" si="80"/>
        <v>1</v>
      </c>
      <c r="AI539" s="29">
        <f t="shared" si="80"/>
        <v>1</v>
      </c>
      <c r="AJ539" s="29">
        <f t="shared" si="80"/>
        <v>1</v>
      </c>
      <c r="AK539" s="29">
        <f t="shared" si="80"/>
        <v>1</v>
      </c>
      <c r="AL539" s="29">
        <f t="shared" si="80"/>
        <v>1</v>
      </c>
      <c r="AM539" s="29">
        <f t="shared" si="80"/>
        <v>1</v>
      </c>
      <c r="AN539" s="29">
        <f t="shared" si="80"/>
        <v>1</v>
      </c>
      <c r="AO539" s="29">
        <f t="shared" si="80"/>
        <v>1</v>
      </c>
      <c r="AP539" s="29">
        <f t="shared" si="80"/>
        <v>1</v>
      </c>
      <c r="AQ539" s="29">
        <f t="shared" si="80"/>
        <v>1</v>
      </c>
      <c r="AR539" s="29">
        <f t="shared" si="80"/>
        <v>1</v>
      </c>
      <c r="AS539" s="29">
        <f t="shared" si="80"/>
        <v>1</v>
      </c>
      <c r="AT539" s="29">
        <f t="shared" si="88"/>
        <v>1</v>
      </c>
      <c r="AU539" s="29">
        <f t="shared" si="88"/>
        <v>1</v>
      </c>
      <c r="AV539" s="29">
        <f t="shared" si="88"/>
        <v>1</v>
      </c>
      <c r="AW539" s="29">
        <f t="shared" si="88"/>
        <v>1</v>
      </c>
      <c r="AX539" s="29">
        <f t="shared" si="88"/>
        <v>1</v>
      </c>
      <c r="AY539" s="29">
        <f t="shared" si="88"/>
        <v>1</v>
      </c>
      <c r="AZ539" s="29">
        <f t="shared" si="88"/>
        <v>1</v>
      </c>
      <c r="BA539" s="29">
        <f t="shared" si="88"/>
        <v>1</v>
      </c>
      <c r="BB539" s="29">
        <f t="shared" si="88"/>
        <v>1</v>
      </c>
      <c r="BC539" s="29">
        <f t="shared" si="88"/>
        <v>1</v>
      </c>
      <c r="BD539" s="29">
        <f t="shared" si="88"/>
        <v>1</v>
      </c>
      <c r="BE539" s="29">
        <f t="shared" si="88"/>
        <v>1</v>
      </c>
      <c r="BF539" s="29">
        <f t="shared" si="88"/>
        <v>1</v>
      </c>
      <c r="BG539" s="29">
        <f t="shared" si="88"/>
        <v>1</v>
      </c>
      <c r="BH539" s="29">
        <f t="shared" si="88"/>
        <v>1</v>
      </c>
      <c r="BI539" s="29">
        <f t="shared" si="88"/>
        <v>1</v>
      </c>
      <c r="BJ539" s="29">
        <f t="shared" si="86"/>
        <v>1</v>
      </c>
      <c r="BN539" s="29">
        <f t="shared" si="48"/>
        <v>28</v>
      </c>
      <c r="BO539" s="29">
        <f t="shared" si="56"/>
        <v>2</v>
      </c>
    </row>
    <row r="540" spans="1:67" x14ac:dyDescent="0.25">
      <c r="A540" s="82" t="str">
        <f>IF(Feiertage!D390&lt;&gt;"",Feiertage!B390,"")</f>
        <v/>
      </c>
      <c r="C540" s="79">
        <f t="shared" si="49"/>
        <v>43863</v>
      </c>
      <c r="D540" s="29">
        <f t="shared" si="29"/>
        <v>2020</v>
      </c>
      <c r="E540" s="29">
        <f t="shared" si="50"/>
        <v>2</v>
      </c>
      <c r="F540" s="29">
        <f t="shared" si="51"/>
        <v>5</v>
      </c>
      <c r="G540" s="29">
        <f t="shared" si="52"/>
        <v>2</v>
      </c>
      <c r="H540" s="166" t="str">
        <f t="shared" si="53"/>
        <v>Sa</v>
      </c>
      <c r="I540" s="29">
        <f t="shared" si="54"/>
        <v>29</v>
      </c>
      <c r="J540" s="29">
        <f t="array" ref="J540">INDEX(Dienstplan!$F$6:$AJ$55,BN540,BO540)</f>
        <v>0</v>
      </c>
      <c r="K540" s="29">
        <f t="array" ref="K540">IF(OR(J540=Schichten!$B$3,J540=Schichten!$B$4),INDEX($D$98:$D$147,MATCH(CODE(J540),$H$98:$H$147,0)),IF(ISERROR(INDEX($D$98:$D$147,MATCH(J540,$A$98:$A$147,0))),0,INDEX($D$98:$D$147,MATCH(J540,$A$98:$A$147,0))))</f>
        <v>0</v>
      </c>
      <c r="L540" s="29">
        <f t="shared" ref="L540" si="92">L490</f>
        <v>0</v>
      </c>
      <c r="M540" s="29">
        <f t="shared" si="75"/>
        <v>0</v>
      </c>
      <c r="O540" s="29">
        <f t="shared" si="82"/>
        <v>0</v>
      </c>
      <c r="P540" s="29">
        <f t="shared" si="82"/>
        <v>0</v>
      </c>
      <c r="Q540" s="29">
        <f t="shared" si="82"/>
        <v>0</v>
      </c>
      <c r="R540" s="29">
        <f t="shared" si="82"/>
        <v>0</v>
      </c>
      <c r="S540" s="29">
        <f t="shared" si="82"/>
        <v>0</v>
      </c>
      <c r="T540" s="29">
        <f t="shared" si="82"/>
        <v>0</v>
      </c>
      <c r="U540" s="29">
        <f t="shared" si="82"/>
        <v>0</v>
      </c>
      <c r="V540" s="29">
        <f t="shared" si="82"/>
        <v>0</v>
      </c>
      <c r="W540" s="29">
        <f t="shared" si="82"/>
        <v>0</v>
      </c>
      <c r="X540" s="29">
        <f t="shared" si="82"/>
        <v>0</v>
      </c>
      <c r="Y540" s="29">
        <f t="shared" si="82"/>
        <v>1</v>
      </c>
      <c r="Z540" s="29">
        <f t="shared" si="82"/>
        <v>1</v>
      </c>
      <c r="AA540" s="29">
        <f t="shared" si="82"/>
        <v>1</v>
      </c>
      <c r="AB540" s="29">
        <f t="shared" si="82"/>
        <v>1</v>
      </c>
      <c r="AC540" s="29">
        <f t="shared" si="82"/>
        <v>1</v>
      </c>
      <c r="AD540" s="29">
        <f t="shared" si="82"/>
        <v>1</v>
      </c>
      <c r="AE540" s="29">
        <f t="shared" si="80"/>
        <v>1</v>
      </c>
      <c r="AF540" s="29">
        <f t="shared" si="80"/>
        <v>1</v>
      </c>
      <c r="AG540" s="29">
        <f t="shared" si="80"/>
        <v>1</v>
      </c>
      <c r="AH540" s="29">
        <f t="shared" si="80"/>
        <v>1</v>
      </c>
      <c r="AI540" s="29">
        <f t="shared" si="80"/>
        <v>1</v>
      </c>
      <c r="AJ540" s="29">
        <f t="shared" si="80"/>
        <v>1</v>
      </c>
      <c r="AK540" s="29">
        <f t="shared" si="80"/>
        <v>1</v>
      </c>
      <c r="AL540" s="29">
        <f t="shared" si="80"/>
        <v>1</v>
      </c>
      <c r="AM540" s="29">
        <f t="shared" si="80"/>
        <v>1</v>
      </c>
      <c r="AN540" s="29">
        <f t="shared" si="80"/>
        <v>1</v>
      </c>
      <c r="AO540" s="29">
        <f t="shared" si="80"/>
        <v>1</v>
      </c>
      <c r="AP540" s="29">
        <f t="shared" si="80"/>
        <v>1</v>
      </c>
      <c r="AQ540" s="29">
        <f t="shared" si="80"/>
        <v>1</v>
      </c>
      <c r="AR540" s="29">
        <f t="shared" si="80"/>
        <v>1</v>
      </c>
      <c r="AS540" s="29">
        <f t="shared" si="80"/>
        <v>1</v>
      </c>
      <c r="AT540" s="29">
        <f t="shared" si="88"/>
        <v>1</v>
      </c>
      <c r="AU540" s="29">
        <f t="shared" si="88"/>
        <v>1</v>
      </c>
      <c r="AV540" s="29">
        <f t="shared" si="88"/>
        <v>1</v>
      </c>
      <c r="AW540" s="29">
        <f t="shared" si="88"/>
        <v>1</v>
      </c>
      <c r="AX540" s="29">
        <f t="shared" si="88"/>
        <v>1</v>
      </c>
      <c r="AY540" s="29">
        <f t="shared" si="88"/>
        <v>1</v>
      </c>
      <c r="AZ540" s="29">
        <f t="shared" si="88"/>
        <v>1</v>
      </c>
      <c r="BA540" s="29">
        <f t="shared" si="88"/>
        <v>1</v>
      </c>
      <c r="BB540" s="29">
        <f t="shared" si="88"/>
        <v>1</v>
      </c>
      <c r="BC540" s="29">
        <f t="shared" si="88"/>
        <v>1</v>
      </c>
      <c r="BD540" s="29">
        <f t="shared" si="88"/>
        <v>1</v>
      </c>
      <c r="BE540" s="29">
        <f t="shared" si="88"/>
        <v>1</v>
      </c>
      <c r="BF540" s="29">
        <f t="shared" si="88"/>
        <v>1</v>
      </c>
      <c r="BG540" s="29">
        <f t="shared" si="88"/>
        <v>1</v>
      </c>
      <c r="BH540" s="29">
        <f t="shared" si="88"/>
        <v>1</v>
      </c>
      <c r="BI540" s="29">
        <f t="shared" si="88"/>
        <v>1</v>
      </c>
      <c r="BJ540" s="29">
        <f t="shared" si="86"/>
        <v>1</v>
      </c>
      <c r="BN540" s="29">
        <f t="shared" si="48"/>
        <v>29</v>
      </c>
      <c r="BO540" s="29">
        <f t="shared" si="56"/>
        <v>2</v>
      </c>
    </row>
    <row r="541" spans="1:67" x14ac:dyDescent="0.25">
      <c r="A541" s="82" t="str">
        <f>IF(Feiertage!D391&lt;&gt;"",Feiertage!B391,"")</f>
        <v/>
      </c>
      <c r="C541" s="79">
        <f t="shared" si="49"/>
        <v>43863</v>
      </c>
      <c r="D541" s="29">
        <f t="shared" si="29"/>
        <v>2020</v>
      </c>
      <c r="E541" s="29">
        <f t="shared" si="50"/>
        <v>2</v>
      </c>
      <c r="F541" s="29">
        <f t="shared" si="51"/>
        <v>5</v>
      </c>
      <c r="G541" s="29">
        <f t="shared" si="52"/>
        <v>2</v>
      </c>
      <c r="H541" s="166" t="str">
        <f t="shared" si="53"/>
        <v>Sa</v>
      </c>
      <c r="I541" s="29">
        <f t="shared" si="54"/>
        <v>30</v>
      </c>
      <c r="J541" s="29">
        <f t="array" ref="J541">INDEX(Dienstplan!$F$6:$AJ$55,BN541,BO541)</f>
        <v>0</v>
      </c>
      <c r="K541" s="29">
        <f t="array" ref="K541">IF(OR(J541=Schichten!$B$3,J541=Schichten!$B$4),INDEX($D$98:$D$147,MATCH(CODE(J541),$H$98:$H$147,0)),IF(ISERROR(INDEX($D$98:$D$147,MATCH(J541,$A$98:$A$147,0))),0,INDEX($D$98:$D$147,MATCH(J541,$A$98:$A$147,0))))</f>
        <v>0</v>
      </c>
      <c r="L541" s="29">
        <f t="shared" ref="L541" si="93">L491</f>
        <v>0</v>
      </c>
      <c r="M541" s="29">
        <f t="shared" si="75"/>
        <v>0</v>
      </c>
      <c r="O541" s="29">
        <f t="shared" si="82"/>
        <v>0</v>
      </c>
      <c r="P541" s="29">
        <f t="shared" si="82"/>
        <v>0</v>
      </c>
      <c r="Q541" s="29">
        <f t="shared" si="82"/>
        <v>0</v>
      </c>
      <c r="R541" s="29">
        <f t="shared" si="82"/>
        <v>0</v>
      </c>
      <c r="S541" s="29">
        <f t="shared" si="82"/>
        <v>0</v>
      </c>
      <c r="T541" s="29">
        <f t="shared" si="82"/>
        <v>0</v>
      </c>
      <c r="U541" s="29">
        <f t="shared" si="82"/>
        <v>0</v>
      </c>
      <c r="V541" s="29">
        <f t="shared" si="82"/>
        <v>0</v>
      </c>
      <c r="W541" s="29">
        <f t="shared" si="82"/>
        <v>0</v>
      </c>
      <c r="X541" s="29">
        <f t="shared" si="82"/>
        <v>0</v>
      </c>
      <c r="Y541" s="29">
        <f t="shared" si="82"/>
        <v>1</v>
      </c>
      <c r="Z541" s="29">
        <f t="shared" si="82"/>
        <v>1</v>
      </c>
      <c r="AA541" s="29">
        <f t="shared" si="82"/>
        <v>1</v>
      </c>
      <c r="AB541" s="29">
        <f t="shared" si="82"/>
        <v>1</v>
      </c>
      <c r="AC541" s="29">
        <f t="shared" si="82"/>
        <v>1</v>
      </c>
      <c r="AD541" s="29">
        <f t="shared" si="82"/>
        <v>1</v>
      </c>
      <c r="AE541" s="29">
        <f t="shared" si="80"/>
        <v>1</v>
      </c>
      <c r="AF541" s="29">
        <f t="shared" si="80"/>
        <v>1</v>
      </c>
      <c r="AG541" s="29">
        <f t="shared" si="80"/>
        <v>1</v>
      </c>
      <c r="AH541" s="29">
        <f t="shared" si="80"/>
        <v>1</v>
      </c>
      <c r="AI541" s="29">
        <f t="shared" si="80"/>
        <v>1</v>
      </c>
      <c r="AJ541" s="29">
        <f t="shared" si="80"/>
        <v>1</v>
      </c>
      <c r="AK541" s="29">
        <f t="shared" si="80"/>
        <v>1</v>
      </c>
      <c r="AL541" s="29">
        <f t="shared" si="80"/>
        <v>1</v>
      </c>
      <c r="AM541" s="29">
        <f t="shared" si="80"/>
        <v>1</v>
      </c>
      <c r="AN541" s="29">
        <f t="shared" si="80"/>
        <v>1</v>
      </c>
      <c r="AO541" s="29">
        <f t="shared" si="80"/>
        <v>1</v>
      </c>
      <c r="AP541" s="29">
        <f t="shared" si="80"/>
        <v>1</v>
      </c>
      <c r="AQ541" s="29">
        <f t="shared" si="80"/>
        <v>1</v>
      </c>
      <c r="AR541" s="29">
        <f t="shared" si="80"/>
        <v>1</v>
      </c>
      <c r="AS541" s="29">
        <f t="shared" si="80"/>
        <v>1</v>
      </c>
      <c r="AT541" s="29">
        <f t="shared" si="88"/>
        <v>1</v>
      </c>
      <c r="AU541" s="29">
        <f t="shared" si="88"/>
        <v>1</v>
      </c>
      <c r="AV541" s="29">
        <f t="shared" si="88"/>
        <v>1</v>
      </c>
      <c r="AW541" s="29">
        <f t="shared" si="88"/>
        <v>1</v>
      </c>
      <c r="AX541" s="29">
        <f t="shared" si="88"/>
        <v>1</v>
      </c>
      <c r="AY541" s="29">
        <f t="shared" si="88"/>
        <v>1</v>
      </c>
      <c r="AZ541" s="29">
        <f t="shared" si="88"/>
        <v>1</v>
      </c>
      <c r="BA541" s="29">
        <f t="shared" si="88"/>
        <v>1</v>
      </c>
      <c r="BB541" s="29">
        <f t="shared" si="88"/>
        <v>1</v>
      </c>
      <c r="BC541" s="29">
        <f t="shared" si="88"/>
        <v>1</v>
      </c>
      <c r="BD541" s="29">
        <f t="shared" si="88"/>
        <v>1</v>
      </c>
      <c r="BE541" s="29">
        <f t="shared" si="88"/>
        <v>1</v>
      </c>
      <c r="BF541" s="29">
        <f t="shared" si="88"/>
        <v>1</v>
      </c>
      <c r="BG541" s="29">
        <f t="shared" si="88"/>
        <v>1</v>
      </c>
      <c r="BH541" s="29">
        <f t="shared" si="88"/>
        <v>1</v>
      </c>
      <c r="BI541" s="29">
        <f t="shared" si="88"/>
        <v>1</v>
      </c>
      <c r="BJ541" s="29">
        <f t="shared" si="86"/>
        <v>1</v>
      </c>
      <c r="BN541" s="29">
        <f t="shared" si="48"/>
        <v>30</v>
      </c>
      <c r="BO541" s="29">
        <f t="shared" si="56"/>
        <v>2</v>
      </c>
    </row>
    <row r="542" spans="1:67" x14ac:dyDescent="0.25">
      <c r="A542" s="82" t="str">
        <f>IF(Feiertage!D392&lt;&gt;"",Feiertage!B392,"")</f>
        <v/>
      </c>
      <c r="C542" s="79">
        <f t="shared" si="49"/>
        <v>43863</v>
      </c>
      <c r="D542" s="29">
        <f t="shared" si="29"/>
        <v>2020</v>
      </c>
      <c r="E542" s="29">
        <f t="shared" si="50"/>
        <v>2</v>
      </c>
      <c r="F542" s="29">
        <f t="shared" si="51"/>
        <v>5</v>
      </c>
      <c r="G542" s="29">
        <f t="shared" si="52"/>
        <v>2</v>
      </c>
      <c r="H542" s="166" t="str">
        <f t="shared" si="53"/>
        <v>Sa</v>
      </c>
      <c r="I542" s="29">
        <f t="shared" si="54"/>
        <v>31</v>
      </c>
      <c r="J542" s="29">
        <f t="array" ref="J542">INDEX(Dienstplan!$F$6:$AJ$55,BN542,BO542)</f>
        <v>0</v>
      </c>
      <c r="K542" s="29">
        <f t="array" ref="K542">IF(OR(J542=Schichten!$B$3,J542=Schichten!$B$4),INDEX($D$98:$D$147,MATCH(CODE(J542),$H$98:$H$147,0)),IF(ISERROR(INDEX($D$98:$D$147,MATCH(J542,$A$98:$A$147,0))),0,INDEX($D$98:$D$147,MATCH(J542,$A$98:$A$147,0))))</f>
        <v>0</v>
      </c>
      <c r="L542" s="29">
        <f t="shared" ref="L542" si="94">L492</f>
        <v>0</v>
      </c>
      <c r="M542" s="29">
        <f t="shared" si="75"/>
        <v>0</v>
      </c>
      <c r="O542" s="29">
        <f t="shared" si="82"/>
        <v>0</v>
      </c>
      <c r="P542" s="29">
        <f t="shared" si="82"/>
        <v>0</v>
      </c>
      <c r="Q542" s="29">
        <f t="shared" si="82"/>
        <v>0</v>
      </c>
      <c r="R542" s="29">
        <f t="shared" si="82"/>
        <v>0</v>
      </c>
      <c r="S542" s="29">
        <f t="shared" si="82"/>
        <v>0</v>
      </c>
      <c r="T542" s="29">
        <f t="shared" si="82"/>
        <v>0</v>
      </c>
      <c r="U542" s="29">
        <f t="shared" si="82"/>
        <v>0</v>
      </c>
      <c r="V542" s="29">
        <f t="shared" si="82"/>
        <v>0</v>
      </c>
      <c r="W542" s="29">
        <f t="shared" si="82"/>
        <v>0</v>
      </c>
      <c r="X542" s="29">
        <f t="shared" si="82"/>
        <v>0</v>
      </c>
      <c r="Y542" s="29">
        <f t="shared" si="82"/>
        <v>1</v>
      </c>
      <c r="Z542" s="29">
        <f t="shared" si="82"/>
        <v>1</v>
      </c>
      <c r="AA542" s="29">
        <f t="shared" si="82"/>
        <v>1</v>
      </c>
      <c r="AB542" s="29">
        <f t="shared" si="82"/>
        <v>1</v>
      </c>
      <c r="AC542" s="29">
        <f t="shared" si="82"/>
        <v>1</v>
      </c>
      <c r="AD542" s="29">
        <f t="shared" si="82"/>
        <v>1</v>
      </c>
      <c r="AE542" s="29">
        <f t="shared" si="80"/>
        <v>1</v>
      </c>
      <c r="AF542" s="29">
        <f t="shared" si="80"/>
        <v>1</v>
      </c>
      <c r="AG542" s="29">
        <f t="shared" si="80"/>
        <v>1</v>
      </c>
      <c r="AH542" s="29">
        <f t="shared" si="80"/>
        <v>1</v>
      </c>
      <c r="AI542" s="29">
        <f t="shared" si="80"/>
        <v>1</v>
      </c>
      <c r="AJ542" s="29">
        <f t="shared" si="80"/>
        <v>1</v>
      </c>
      <c r="AK542" s="29">
        <f t="shared" si="80"/>
        <v>1</v>
      </c>
      <c r="AL542" s="29">
        <f t="shared" si="80"/>
        <v>1</v>
      </c>
      <c r="AM542" s="29">
        <f t="shared" si="80"/>
        <v>1</v>
      </c>
      <c r="AN542" s="29">
        <f t="shared" si="80"/>
        <v>1</v>
      </c>
      <c r="AO542" s="29">
        <f t="shared" si="80"/>
        <v>1</v>
      </c>
      <c r="AP542" s="29">
        <f t="shared" si="80"/>
        <v>1</v>
      </c>
      <c r="AQ542" s="29">
        <f t="shared" si="80"/>
        <v>1</v>
      </c>
      <c r="AR542" s="29">
        <f t="shared" si="80"/>
        <v>1</v>
      </c>
      <c r="AS542" s="29">
        <f t="shared" si="80"/>
        <v>1</v>
      </c>
      <c r="AT542" s="29">
        <f t="shared" si="88"/>
        <v>1</v>
      </c>
      <c r="AU542" s="29">
        <f t="shared" si="88"/>
        <v>1</v>
      </c>
      <c r="AV542" s="29">
        <f t="shared" si="88"/>
        <v>1</v>
      </c>
      <c r="AW542" s="29">
        <f t="shared" si="88"/>
        <v>1</v>
      </c>
      <c r="AX542" s="29">
        <f t="shared" si="88"/>
        <v>1</v>
      </c>
      <c r="AY542" s="29">
        <f t="shared" si="88"/>
        <v>1</v>
      </c>
      <c r="AZ542" s="29">
        <f t="shared" si="88"/>
        <v>1</v>
      </c>
      <c r="BA542" s="29">
        <f t="shared" si="88"/>
        <v>1</v>
      </c>
      <c r="BB542" s="29">
        <f t="shared" si="88"/>
        <v>1</v>
      </c>
      <c r="BC542" s="29">
        <f t="shared" si="88"/>
        <v>1</v>
      </c>
      <c r="BD542" s="29">
        <f t="shared" si="88"/>
        <v>1</v>
      </c>
      <c r="BE542" s="29">
        <f t="shared" si="88"/>
        <v>1</v>
      </c>
      <c r="BF542" s="29">
        <f t="shared" si="88"/>
        <v>1</v>
      </c>
      <c r="BG542" s="29">
        <f t="shared" si="88"/>
        <v>1</v>
      </c>
      <c r="BH542" s="29">
        <f t="shared" si="88"/>
        <v>1</v>
      </c>
      <c r="BI542" s="29">
        <f t="shared" si="88"/>
        <v>1</v>
      </c>
      <c r="BJ542" s="29">
        <f t="shared" si="86"/>
        <v>1</v>
      </c>
      <c r="BN542" s="29">
        <f t="shared" si="48"/>
        <v>31</v>
      </c>
      <c r="BO542" s="29">
        <f t="shared" si="56"/>
        <v>2</v>
      </c>
    </row>
    <row r="543" spans="1:67" x14ac:dyDescent="0.25">
      <c r="A543" s="82" t="str">
        <f>IF(Feiertage!D393&lt;&gt;"",Feiertage!B393,"")</f>
        <v/>
      </c>
      <c r="C543" s="79">
        <f t="shared" si="49"/>
        <v>43863</v>
      </c>
      <c r="D543" s="29">
        <f t="shared" si="29"/>
        <v>2020</v>
      </c>
      <c r="E543" s="29">
        <f t="shared" si="50"/>
        <v>2</v>
      </c>
      <c r="F543" s="29">
        <f t="shared" si="51"/>
        <v>5</v>
      </c>
      <c r="G543" s="29">
        <f t="shared" si="52"/>
        <v>2</v>
      </c>
      <c r="H543" s="166" t="str">
        <f t="shared" si="53"/>
        <v>Sa</v>
      </c>
      <c r="I543" s="29">
        <f t="shared" si="54"/>
        <v>32</v>
      </c>
      <c r="J543" s="29">
        <f t="array" ref="J543">INDEX(Dienstplan!$F$6:$AJ$55,BN543,BO543)</f>
        <v>0</v>
      </c>
      <c r="K543" s="29">
        <f t="array" ref="K543">IF(OR(J543=Schichten!$B$3,J543=Schichten!$B$4),INDEX($D$98:$D$147,MATCH(CODE(J543),$H$98:$H$147,0)),IF(ISERROR(INDEX($D$98:$D$147,MATCH(J543,$A$98:$A$147,0))),0,INDEX($D$98:$D$147,MATCH(J543,$A$98:$A$147,0))))</f>
        <v>0</v>
      </c>
      <c r="L543" s="29">
        <f t="shared" ref="L543" si="95">L493</f>
        <v>0</v>
      </c>
      <c r="M543" s="29">
        <f t="shared" si="75"/>
        <v>0</v>
      </c>
      <c r="O543" s="29">
        <f t="shared" si="82"/>
        <v>0</v>
      </c>
      <c r="P543" s="29">
        <f t="shared" si="82"/>
        <v>0</v>
      </c>
      <c r="Q543" s="29">
        <f t="shared" si="82"/>
        <v>0</v>
      </c>
      <c r="R543" s="29">
        <f t="shared" si="82"/>
        <v>0</v>
      </c>
      <c r="S543" s="29">
        <f t="shared" si="82"/>
        <v>0</v>
      </c>
      <c r="T543" s="29">
        <f t="shared" si="82"/>
        <v>0</v>
      </c>
      <c r="U543" s="29">
        <f t="shared" si="82"/>
        <v>0</v>
      </c>
      <c r="V543" s="29">
        <f t="shared" si="82"/>
        <v>0</v>
      </c>
      <c r="W543" s="29">
        <f t="shared" si="82"/>
        <v>0</v>
      </c>
      <c r="X543" s="29">
        <f t="shared" si="82"/>
        <v>0</v>
      </c>
      <c r="Y543" s="29">
        <f t="shared" si="82"/>
        <v>1</v>
      </c>
      <c r="Z543" s="29">
        <f t="shared" si="82"/>
        <v>1</v>
      </c>
      <c r="AA543" s="29">
        <f t="shared" si="82"/>
        <v>1</v>
      </c>
      <c r="AB543" s="29">
        <f t="shared" si="82"/>
        <v>1</v>
      </c>
      <c r="AC543" s="29">
        <f t="shared" si="82"/>
        <v>1</v>
      </c>
      <c r="AD543" s="29">
        <f t="shared" si="82"/>
        <v>1</v>
      </c>
      <c r="AE543" s="29">
        <f t="shared" si="80"/>
        <v>1</v>
      </c>
      <c r="AF543" s="29">
        <f t="shared" si="80"/>
        <v>1</v>
      </c>
      <c r="AG543" s="29">
        <f t="shared" si="80"/>
        <v>1</v>
      </c>
      <c r="AH543" s="29">
        <f t="shared" si="80"/>
        <v>1</v>
      </c>
      <c r="AI543" s="29">
        <f t="shared" si="80"/>
        <v>1</v>
      </c>
      <c r="AJ543" s="29">
        <f t="shared" si="80"/>
        <v>1</v>
      </c>
      <c r="AK543" s="29">
        <f t="shared" si="80"/>
        <v>1</v>
      </c>
      <c r="AL543" s="29">
        <f t="shared" si="80"/>
        <v>1</v>
      </c>
      <c r="AM543" s="29">
        <f t="shared" si="80"/>
        <v>1</v>
      </c>
      <c r="AN543" s="29">
        <f t="shared" si="80"/>
        <v>1</v>
      </c>
      <c r="AO543" s="29">
        <f t="shared" si="80"/>
        <v>1</v>
      </c>
      <c r="AP543" s="29">
        <f t="shared" si="80"/>
        <v>1</v>
      </c>
      <c r="AQ543" s="29">
        <f t="shared" si="80"/>
        <v>1</v>
      </c>
      <c r="AR543" s="29">
        <f t="shared" si="80"/>
        <v>1</v>
      </c>
      <c r="AS543" s="29">
        <f t="shared" si="80"/>
        <v>1</v>
      </c>
      <c r="AT543" s="29">
        <f t="shared" si="88"/>
        <v>1</v>
      </c>
      <c r="AU543" s="29">
        <f t="shared" si="88"/>
        <v>1</v>
      </c>
      <c r="AV543" s="29">
        <f t="shared" si="88"/>
        <v>1</v>
      </c>
      <c r="AW543" s="29">
        <f t="shared" si="88"/>
        <v>1</v>
      </c>
      <c r="AX543" s="29">
        <f t="shared" si="88"/>
        <v>1</v>
      </c>
      <c r="AY543" s="29">
        <f t="shared" si="88"/>
        <v>1</v>
      </c>
      <c r="AZ543" s="29">
        <f t="shared" si="88"/>
        <v>1</v>
      </c>
      <c r="BA543" s="29">
        <f t="shared" si="88"/>
        <v>1</v>
      </c>
      <c r="BB543" s="29">
        <f t="shared" si="88"/>
        <v>1</v>
      </c>
      <c r="BC543" s="29">
        <f t="shared" si="88"/>
        <v>1</v>
      </c>
      <c r="BD543" s="29">
        <f t="shared" si="88"/>
        <v>1</v>
      </c>
      <c r="BE543" s="29">
        <f t="shared" si="88"/>
        <v>1</v>
      </c>
      <c r="BF543" s="29">
        <f t="shared" si="88"/>
        <v>1</v>
      </c>
      <c r="BG543" s="29">
        <f t="shared" si="88"/>
        <v>1</v>
      </c>
      <c r="BH543" s="29">
        <f t="shared" si="88"/>
        <v>1</v>
      </c>
      <c r="BI543" s="29">
        <f t="shared" si="88"/>
        <v>1</v>
      </c>
      <c r="BJ543" s="29">
        <f t="shared" si="86"/>
        <v>1</v>
      </c>
      <c r="BN543" s="29">
        <f t="shared" si="48"/>
        <v>32</v>
      </c>
      <c r="BO543" s="29">
        <f t="shared" si="56"/>
        <v>2</v>
      </c>
    </row>
    <row r="544" spans="1:67" x14ac:dyDescent="0.25">
      <c r="A544" s="83" t="str">
        <f>IF(Feiertage!D394&lt;&gt;"",Feiertage!B394,"")</f>
        <v/>
      </c>
      <c r="C544" s="79">
        <f t="shared" si="49"/>
        <v>43863</v>
      </c>
      <c r="D544" s="29">
        <f t="shared" si="29"/>
        <v>2020</v>
      </c>
      <c r="E544" s="29">
        <f t="shared" si="50"/>
        <v>2</v>
      </c>
      <c r="F544" s="29">
        <f t="shared" si="51"/>
        <v>5</v>
      </c>
      <c r="G544" s="29">
        <f t="shared" si="52"/>
        <v>2</v>
      </c>
      <c r="H544" s="166" t="str">
        <f t="shared" si="53"/>
        <v>Sa</v>
      </c>
      <c r="I544" s="29">
        <f t="shared" si="54"/>
        <v>33</v>
      </c>
      <c r="J544" s="29">
        <f t="array" ref="J544">INDEX(Dienstplan!$F$6:$AJ$55,BN544,BO544)</f>
        <v>0</v>
      </c>
      <c r="K544" s="29">
        <f t="array" ref="K544">IF(OR(J544=Schichten!$B$3,J544=Schichten!$B$4),INDEX($D$98:$D$147,MATCH(CODE(J544),$H$98:$H$147,0)),IF(ISERROR(INDEX($D$98:$D$147,MATCH(J544,$A$98:$A$147,0))),0,INDEX($D$98:$D$147,MATCH(J544,$A$98:$A$147,0))))</f>
        <v>0</v>
      </c>
      <c r="L544" s="29">
        <f t="shared" ref="L544" si="96">L494</f>
        <v>0</v>
      </c>
      <c r="M544" s="29">
        <f t="shared" si="75"/>
        <v>0</v>
      </c>
      <c r="O544" s="29">
        <f t="shared" si="82"/>
        <v>0</v>
      </c>
      <c r="P544" s="29">
        <f t="shared" si="82"/>
        <v>0</v>
      </c>
      <c r="Q544" s="29">
        <f t="shared" si="82"/>
        <v>0</v>
      </c>
      <c r="R544" s="29">
        <f t="shared" si="82"/>
        <v>0</v>
      </c>
      <c r="S544" s="29">
        <f t="shared" si="82"/>
        <v>0</v>
      </c>
      <c r="T544" s="29">
        <f t="shared" si="82"/>
        <v>0</v>
      </c>
      <c r="U544" s="29">
        <f t="shared" si="82"/>
        <v>0</v>
      </c>
      <c r="V544" s="29">
        <f t="shared" si="82"/>
        <v>0</v>
      </c>
      <c r="W544" s="29">
        <f t="shared" si="82"/>
        <v>0</v>
      </c>
      <c r="X544" s="29">
        <f t="shared" si="82"/>
        <v>0</v>
      </c>
      <c r="Y544" s="29">
        <f t="shared" si="82"/>
        <v>1</v>
      </c>
      <c r="Z544" s="29">
        <f t="shared" si="82"/>
        <v>1</v>
      </c>
      <c r="AA544" s="29">
        <f t="shared" si="82"/>
        <v>1</v>
      </c>
      <c r="AB544" s="29">
        <f t="shared" si="82"/>
        <v>1</v>
      </c>
      <c r="AC544" s="29">
        <f t="shared" si="82"/>
        <v>1</v>
      </c>
      <c r="AD544" s="29">
        <f t="shared" si="82"/>
        <v>1</v>
      </c>
      <c r="AE544" s="29">
        <f t="shared" si="80"/>
        <v>1</v>
      </c>
      <c r="AF544" s="29">
        <f t="shared" si="80"/>
        <v>1</v>
      </c>
      <c r="AG544" s="29">
        <f t="shared" si="80"/>
        <v>1</v>
      </c>
      <c r="AH544" s="29">
        <f t="shared" si="80"/>
        <v>1</v>
      </c>
      <c r="AI544" s="29">
        <f t="shared" si="80"/>
        <v>1</v>
      </c>
      <c r="AJ544" s="29">
        <f t="shared" si="80"/>
        <v>1</v>
      </c>
      <c r="AK544" s="29">
        <f t="shared" si="80"/>
        <v>1</v>
      </c>
      <c r="AL544" s="29">
        <f t="shared" si="80"/>
        <v>1</v>
      </c>
      <c r="AM544" s="29">
        <f t="shared" si="80"/>
        <v>1</v>
      </c>
      <c r="AN544" s="29">
        <f t="shared" si="80"/>
        <v>1</v>
      </c>
      <c r="AO544" s="29">
        <f t="shared" si="80"/>
        <v>1</v>
      </c>
      <c r="AP544" s="29">
        <f t="shared" si="80"/>
        <v>1</v>
      </c>
      <c r="AQ544" s="29">
        <f t="shared" si="80"/>
        <v>1</v>
      </c>
      <c r="AR544" s="29">
        <f t="shared" si="80"/>
        <v>1</v>
      </c>
      <c r="AS544" s="29">
        <f t="shared" si="80"/>
        <v>1</v>
      </c>
      <c r="AT544" s="29">
        <f t="shared" si="88"/>
        <v>1</v>
      </c>
      <c r="AU544" s="29">
        <f t="shared" si="88"/>
        <v>1</v>
      </c>
      <c r="AV544" s="29">
        <f t="shared" si="88"/>
        <v>1</v>
      </c>
      <c r="AW544" s="29">
        <f t="shared" si="88"/>
        <v>1</v>
      </c>
      <c r="AX544" s="29">
        <f t="shared" si="88"/>
        <v>1</v>
      </c>
      <c r="AY544" s="29">
        <f t="shared" si="88"/>
        <v>1</v>
      </c>
      <c r="AZ544" s="29">
        <f t="shared" si="88"/>
        <v>1</v>
      </c>
      <c r="BA544" s="29">
        <f t="shared" si="88"/>
        <v>1</v>
      </c>
      <c r="BB544" s="29">
        <f t="shared" si="88"/>
        <v>1</v>
      </c>
      <c r="BC544" s="29">
        <f t="shared" si="88"/>
        <v>1</v>
      </c>
      <c r="BD544" s="29">
        <f t="shared" si="88"/>
        <v>1</v>
      </c>
      <c r="BE544" s="29">
        <f t="shared" si="88"/>
        <v>1</v>
      </c>
      <c r="BF544" s="29">
        <f t="shared" si="88"/>
        <v>1</v>
      </c>
      <c r="BG544" s="29">
        <f t="shared" si="88"/>
        <v>1</v>
      </c>
      <c r="BH544" s="29">
        <f t="shared" si="88"/>
        <v>1</v>
      </c>
      <c r="BI544" s="29">
        <f t="shared" si="88"/>
        <v>1</v>
      </c>
      <c r="BJ544" s="29">
        <f t="shared" si="86"/>
        <v>1</v>
      </c>
      <c r="BN544" s="29">
        <f t="shared" si="48"/>
        <v>33</v>
      </c>
      <c r="BO544" s="29">
        <f t="shared" si="56"/>
        <v>2</v>
      </c>
    </row>
    <row r="545" spans="3:67" x14ac:dyDescent="0.25">
      <c r="C545" s="79">
        <f t="shared" si="49"/>
        <v>43863</v>
      </c>
      <c r="D545" s="29">
        <f t="shared" si="29"/>
        <v>2020</v>
      </c>
      <c r="E545" s="29">
        <f t="shared" si="50"/>
        <v>2</v>
      </c>
      <c r="F545" s="29">
        <f t="shared" si="51"/>
        <v>5</v>
      </c>
      <c r="G545" s="29">
        <f t="shared" si="52"/>
        <v>2</v>
      </c>
      <c r="H545" s="166" t="str">
        <f t="shared" si="53"/>
        <v>Sa</v>
      </c>
      <c r="I545" s="29">
        <f t="shared" si="54"/>
        <v>34</v>
      </c>
      <c r="J545" s="29">
        <f t="array" ref="J545">INDEX(Dienstplan!$F$6:$AJ$55,BN545,BO545)</f>
        <v>0</v>
      </c>
      <c r="K545" s="29">
        <f t="array" ref="K545">IF(OR(J545=Schichten!$B$3,J545=Schichten!$B$4),INDEX($D$98:$D$147,MATCH(CODE(J545),$H$98:$H$147,0)),IF(ISERROR(INDEX($D$98:$D$147,MATCH(J545,$A$98:$A$147,0))),0,INDEX($D$98:$D$147,MATCH(J545,$A$98:$A$147,0))))</f>
        <v>0</v>
      </c>
      <c r="L545" s="29">
        <f t="shared" ref="L545" si="97">L495</f>
        <v>0</v>
      </c>
      <c r="M545" s="29">
        <f t="shared" si="75"/>
        <v>0</v>
      </c>
      <c r="O545" s="29">
        <f t="shared" si="82"/>
        <v>0</v>
      </c>
      <c r="P545" s="29">
        <f t="shared" si="82"/>
        <v>0</v>
      </c>
      <c r="Q545" s="29">
        <f t="shared" si="82"/>
        <v>0</v>
      </c>
      <c r="R545" s="29">
        <f t="shared" si="82"/>
        <v>0</v>
      </c>
      <c r="S545" s="29">
        <f t="shared" si="82"/>
        <v>0</v>
      </c>
      <c r="T545" s="29">
        <f t="shared" si="82"/>
        <v>0</v>
      </c>
      <c r="U545" s="29">
        <f t="shared" si="82"/>
        <v>0</v>
      </c>
      <c r="V545" s="29">
        <f t="shared" si="82"/>
        <v>0</v>
      </c>
      <c r="W545" s="29">
        <f t="shared" si="82"/>
        <v>0</v>
      </c>
      <c r="X545" s="29">
        <f t="shared" si="82"/>
        <v>0</v>
      </c>
      <c r="Y545" s="29">
        <f t="shared" si="82"/>
        <v>1</v>
      </c>
      <c r="Z545" s="29">
        <f t="shared" si="82"/>
        <v>1</v>
      </c>
      <c r="AA545" s="29">
        <f t="shared" si="82"/>
        <v>1</v>
      </c>
      <c r="AB545" s="29">
        <f t="shared" si="82"/>
        <v>1</v>
      </c>
      <c r="AC545" s="29">
        <f t="shared" si="82"/>
        <v>1</v>
      </c>
      <c r="AD545" s="29">
        <f t="shared" si="82"/>
        <v>1</v>
      </c>
      <c r="AE545" s="29">
        <f t="shared" si="80"/>
        <v>1</v>
      </c>
      <c r="AF545" s="29">
        <f t="shared" si="80"/>
        <v>1</v>
      </c>
      <c r="AG545" s="29">
        <f t="shared" si="80"/>
        <v>1</v>
      </c>
      <c r="AH545" s="29">
        <f t="shared" si="80"/>
        <v>1</v>
      </c>
      <c r="AI545" s="29">
        <f t="shared" si="80"/>
        <v>1</v>
      </c>
      <c r="AJ545" s="29">
        <f t="shared" si="80"/>
        <v>1</v>
      </c>
      <c r="AK545" s="29">
        <f t="shared" si="80"/>
        <v>1</v>
      </c>
      <c r="AL545" s="29">
        <f t="shared" si="80"/>
        <v>1</v>
      </c>
      <c r="AM545" s="29">
        <f t="shared" si="80"/>
        <v>1</v>
      </c>
      <c r="AN545" s="29">
        <f t="shared" si="80"/>
        <v>1</v>
      </c>
      <c r="AO545" s="29">
        <f t="shared" si="80"/>
        <v>1</v>
      </c>
      <c r="AP545" s="29">
        <f t="shared" si="80"/>
        <v>1</v>
      </c>
      <c r="AQ545" s="29">
        <f t="shared" si="80"/>
        <v>1</v>
      </c>
      <c r="AR545" s="29">
        <f t="shared" si="80"/>
        <v>1</v>
      </c>
      <c r="AS545" s="29">
        <f t="shared" si="80"/>
        <v>1</v>
      </c>
      <c r="AT545" s="29">
        <f t="shared" si="88"/>
        <v>1</v>
      </c>
      <c r="AU545" s="29">
        <f t="shared" si="88"/>
        <v>1</v>
      </c>
      <c r="AV545" s="29">
        <f t="shared" si="88"/>
        <v>1</v>
      </c>
      <c r="AW545" s="29">
        <f t="shared" si="88"/>
        <v>1</v>
      </c>
      <c r="AX545" s="29">
        <f t="shared" si="88"/>
        <v>1</v>
      </c>
      <c r="AY545" s="29">
        <f t="shared" si="88"/>
        <v>1</v>
      </c>
      <c r="AZ545" s="29">
        <f t="shared" si="88"/>
        <v>1</v>
      </c>
      <c r="BA545" s="29">
        <f t="shared" si="88"/>
        <v>1</v>
      </c>
      <c r="BB545" s="29">
        <f t="shared" si="88"/>
        <v>1</v>
      </c>
      <c r="BC545" s="29">
        <f t="shared" si="88"/>
        <v>1</v>
      </c>
      <c r="BD545" s="29">
        <f t="shared" si="88"/>
        <v>1</v>
      </c>
      <c r="BE545" s="29">
        <f t="shared" si="88"/>
        <v>1</v>
      </c>
      <c r="BF545" s="29">
        <f t="shared" si="88"/>
        <v>1</v>
      </c>
      <c r="BG545" s="29">
        <f t="shared" si="88"/>
        <v>1</v>
      </c>
      <c r="BH545" s="29">
        <f t="shared" si="88"/>
        <v>1</v>
      </c>
      <c r="BI545" s="29">
        <f t="shared" si="88"/>
        <v>1</v>
      </c>
      <c r="BJ545" s="29">
        <f t="shared" si="86"/>
        <v>1</v>
      </c>
      <c r="BN545" s="29">
        <f t="shared" si="48"/>
        <v>34</v>
      </c>
      <c r="BO545" s="29">
        <f t="shared" si="56"/>
        <v>2</v>
      </c>
    </row>
    <row r="546" spans="3:67" x14ac:dyDescent="0.25">
      <c r="C546" s="79">
        <f t="shared" si="49"/>
        <v>43863</v>
      </c>
      <c r="D546" s="29">
        <f t="shared" si="29"/>
        <v>2020</v>
      </c>
      <c r="E546" s="29">
        <f t="shared" si="50"/>
        <v>2</v>
      </c>
      <c r="F546" s="29">
        <f t="shared" si="51"/>
        <v>5</v>
      </c>
      <c r="G546" s="29">
        <f t="shared" si="52"/>
        <v>2</v>
      </c>
      <c r="H546" s="166" t="str">
        <f t="shared" si="53"/>
        <v>Sa</v>
      </c>
      <c r="I546" s="29">
        <f t="shared" si="54"/>
        <v>35</v>
      </c>
      <c r="J546" s="29">
        <f t="array" ref="J546">INDEX(Dienstplan!$F$6:$AJ$55,BN546,BO546)</f>
        <v>0</v>
      </c>
      <c r="K546" s="29">
        <f t="array" ref="K546">IF(OR(J546=Schichten!$B$3,J546=Schichten!$B$4),INDEX($D$98:$D$147,MATCH(CODE(J546),$H$98:$H$147,0)),IF(ISERROR(INDEX($D$98:$D$147,MATCH(J546,$A$98:$A$147,0))),0,INDEX($D$98:$D$147,MATCH(J546,$A$98:$A$147,0))))</f>
        <v>0</v>
      </c>
      <c r="L546" s="29">
        <f t="shared" ref="L546" si="98">L496</f>
        <v>0</v>
      </c>
      <c r="M546" s="29">
        <f t="shared" si="75"/>
        <v>0</v>
      </c>
      <c r="O546" s="29">
        <f t="shared" si="82"/>
        <v>0</v>
      </c>
      <c r="P546" s="29">
        <f t="shared" si="82"/>
        <v>0</v>
      </c>
      <c r="Q546" s="29">
        <f t="shared" si="82"/>
        <v>0</v>
      </c>
      <c r="R546" s="29">
        <f t="shared" si="82"/>
        <v>0</v>
      </c>
      <c r="S546" s="29">
        <f t="shared" si="82"/>
        <v>0</v>
      </c>
      <c r="T546" s="29">
        <f t="shared" si="82"/>
        <v>0</v>
      </c>
      <c r="U546" s="29">
        <f t="shared" si="82"/>
        <v>0</v>
      </c>
      <c r="V546" s="29">
        <f t="shared" si="82"/>
        <v>0</v>
      </c>
      <c r="W546" s="29">
        <f t="shared" si="82"/>
        <v>0</v>
      </c>
      <c r="X546" s="29">
        <f t="shared" si="82"/>
        <v>0</v>
      </c>
      <c r="Y546" s="29">
        <f t="shared" si="82"/>
        <v>1</v>
      </c>
      <c r="Z546" s="29">
        <f t="shared" si="82"/>
        <v>1</v>
      </c>
      <c r="AA546" s="29">
        <f t="shared" si="82"/>
        <v>1</v>
      </c>
      <c r="AB546" s="29">
        <f t="shared" si="82"/>
        <v>1</v>
      </c>
      <c r="AC546" s="29">
        <f t="shared" si="82"/>
        <v>1</v>
      </c>
      <c r="AD546" s="29">
        <f t="shared" si="82"/>
        <v>1</v>
      </c>
      <c r="AE546" s="29">
        <f t="shared" si="80"/>
        <v>1</v>
      </c>
      <c r="AF546" s="29">
        <f t="shared" si="80"/>
        <v>1</v>
      </c>
      <c r="AG546" s="29">
        <f t="shared" si="80"/>
        <v>1</v>
      </c>
      <c r="AH546" s="29">
        <f t="shared" si="80"/>
        <v>1</v>
      </c>
      <c r="AI546" s="29">
        <f t="shared" si="80"/>
        <v>1</v>
      </c>
      <c r="AJ546" s="29">
        <f t="shared" si="80"/>
        <v>1</v>
      </c>
      <c r="AK546" s="29">
        <f t="shared" si="80"/>
        <v>1</v>
      </c>
      <c r="AL546" s="29">
        <f t="shared" si="80"/>
        <v>1</v>
      </c>
      <c r="AM546" s="29">
        <f t="shared" si="80"/>
        <v>1</v>
      </c>
      <c r="AN546" s="29">
        <f t="shared" si="80"/>
        <v>1</v>
      </c>
      <c r="AO546" s="29">
        <f t="shared" si="80"/>
        <v>1</v>
      </c>
      <c r="AP546" s="29">
        <f t="shared" si="80"/>
        <v>1</v>
      </c>
      <c r="AQ546" s="29">
        <f t="shared" si="80"/>
        <v>1</v>
      </c>
      <c r="AR546" s="29">
        <f t="shared" si="80"/>
        <v>1</v>
      </c>
      <c r="AS546" s="29">
        <f t="shared" si="80"/>
        <v>1</v>
      </c>
      <c r="AT546" s="29">
        <f t="shared" si="88"/>
        <v>1</v>
      </c>
      <c r="AU546" s="29">
        <f t="shared" si="88"/>
        <v>1</v>
      </c>
      <c r="AV546" s="29">
        <f t="shared" si="88"/>
        <v>1</v>
      </c>
      <c r="AW546" s="29">
        <f t="shared" si="88"/>
        <v>1</v>
      </c>
      <c r="AX546" s="29">
        <f t="shared" si="88"/>
        <v>1</v>
      </c>
      <c r="AY546" s="29">
        <f t="shared" si="88"/>
        <v>1</v>
      </c>
      <c r="AZ546" s="29">
        <f t="shared" si="88"/>
        <v>1</v>
      </c>
      <c r="BA546" s="29">
        <f t="shared" si="88"/>
        <v>1</v>
      </c>
      <c r="BB546" s="29">
        <f t="shared" si="88"/>
        <v>1</v>
      </c>
      <c r="BC546" s="29">
        <f t="shared" si="88"/>
        <v>1</v>
      </c>
      <c r="BD546" s="29">
        <f t="shared" si="88"/>
        <v>1</v>
      </c>
      <c r="BE546" s="29">
        <f t="shared" si="88"/>
        <v>1</v>
      </c>
      <c r="BF546" s="29">
        <f t="shared" si="88"/>
        <v>1</v>
      </c>
      <c r="BG546" s="29">
        <f t="shared" si="88"/>
        <v>1</v>
      </c>
      <c r="BH546" s="29">
        <f t="shared" si="88"/>
        <v>1</v>
      </c>
      <c r="BI546" s="29">
        <f t="shared" si="88"/>
        <v>1</v>
      </c>
      <c r="BJ546" s="29">
        <f t="shared" si="86"/>
        <v>1</v>
      </c>
      <c r="BN546" s="29">
        <f t="shared" si="48"/>
        <v>35</v>
      </c>
      <c r="BO546" s="29">
        <f t="shared" si="56"/>
        <v>2</v>
      </c>
    </row>
    <row r="547" spans="3:67" x14ac:dyDescent="0.25">
      <c r="C547" s="79">
        <f t="shared" si="49"/>
        <v>43863</v>
      </c>
      <c r="D547" s="29">
        <f t="shared" si="29"/>
        <v>2020</v>
      </c>
      <c r="E547" s="29">
        <f t="shared" si="50"/>
        <v>2</v>
      </c>
      <c r="F547" s="29">
        <f t="shared" si="51"/>
        <v>5</v>
      </c>
      <c r="G547" s="29">
        <f t="shared" si="52"/>
        <v>2</v>
      </c>
      <c r="H547" s="166" t="str">
        <f t="shared" si="53"/>
        <v>Sa</v>
      </c>
      <c r="I547" s="29">
        <f t="shared" si="54"/>
        <v>36</v>
      </c>
      <c r="J547" s="29">
        <f t="array" ref="J547">INDEX(Dienstplan!$F$6:$AJ$55,BN547,BO547)</f>
        <v>0</v>
      </c>
      <c r="K547" s="29">
        <f t="array" ref="K547">IF(OR(J547=Schichten!$B$3,J547=Schichten!$B$4),INDEX($D$98:$D$147,MATCH(CODE(J547),$H$98:$H$147,0)),IF(ISERROR(INDEX($D$98:$D$147,MATCH(J547,$A$98:$A$147,0))),0,INDEX($D$98:$D$147,MATCH(J547,$A$98:$A$147,0))))</f>
        <v>0</v>
      </c>
      <c r="L547" s="29">
        <f t="shared" ref="L547" si="99">L497</f>
        <v>0</v>
      </c>
      <c r="M547" s="29">
        <f t="shared" si="75"/>
        <v>0</v>
      </c>
      <c r="O547" s="29">
        <f t="shared" si="82"/>
        <v>0</v>
      </c>
      <c r="P547" s="29">
        <f t="shared" si="82"/>
        <v>0</v>
      </c>
      <c r="Q547" s="29">
        <f t="shared" si="82"/>
        <v>0</v>
      </c>
      <c r="R547" s="29">
        <f t="shared" si="82"/>
        <v>0</v>
      </c>
      <c r="S547" s="29">
        <f t="shared" si="82"/>
        <v>0</v>
      </c>
      <c r="T547" s="29">
        <f t="shared" si="82"/>
        <v>0</v>
      </c>
      <c r="U547" s="29">
        <f t="shared" si="82"/>
        <v>0</v>
      </c>
      <c r="V547" s="29">
        <f t="shared" si="82"/>
        <v>0</v>
      </c>
      <c r="W547" s="29">
        <f t="shared" si="82"/>
        <v>0</v>
      </c>
      <c r="X547" s="29">
        <f t="shared" si="82"/>
        <v>0</v>
      </c>
      <c r="Y547" s="29">
        <f t="shared" si="82"/>
        <v>1</v>
      </c>
      <c r="Z547" s="29">
        <f t="shared" si="82"/>
        <v>1</v>
      </c>
      <c r="AA547" s="29">
        <f t="shared" si="82"/>
        <v>1</v>
      </c>
      <c r="AB547" s="29">
        <f t="shared" si="82"/>
        <v>1</v>
      </c>
      <c r="AC547" s="29">
        <f t="shared" si="82"/>
        <v>1</v>
      </c>
      <c r="AD547" s="29">
        <f t="shared" ref="AD547:AS562" si="100">IF($M$457,IF($J547=AD$461,1,0),0)</f>
        <v>1</v>
      </c>
      <c r="AE547" s="29">
        <f t="shared" si="100"/>
        <v>1</v>
      </c>
      <c r="AF547" s="29">
        <f t="shared" si="100"/>
        <v>1</v>
      </c>
      <c r="AG547" s="29">
        <f t="shared" si="100"/>
        <v>1</v>
      </c>
      <c r="AH547" s="29">
        <f t="shared" si="100"/>
        <v>1</v>
      </c>
      <c r="AI547" s="29">
        <f t="shared" si="100"/>
        <v>1</v>
      </c>
      <c r="AJ547" s="29">
        <f t="shared" si="100"/>
        <v>1</v>
      </c>
      <c r="AK547" s="29">
        <f t="shared" si="100"/>
        <v>1</v>
      </c>
      <c r="AL547" s="29">
        <f t="shared" si="100"/>
        <v>1</v>
      </c>
      <c r="AM547" s="29">
        <f t="shared" si="100"/>
        <v>1</v>
      </c>
      <c r="AN547" s="29">
        <f t="shared" si="100"/>
        <v>1</v>
      </c>
      <c r="AO547" s="29">
        <f t="shared" si="100"/>
        <v>1</v>
      </c>
      <c r="AP547" s="29">
        <f t="shared" si="100"/>
        <v>1</v>
      </c>
      <c r="AQ547" s="29">
        <f t="shared" si="100"/>
        <v>1</v>
      </c>
      <c r="AR547" s="29">
        <f t="shared" si="100"/>
        <v>1</v>
      </c>
      <c r="AS547" s="29">
        <f t="shared" si="100"/>
        <v>1</v>
      </c>
      <c r="AT547" s="29">
        <f t="shared" si="88"/>
        <v>1</v>
      </c>
      <c r="AU547" s="29">
        <f t="shared" si="88"/>
        <v>1</v>
      </c>
      <c r="AV547" s="29">
        <f t="shared" si="88"/>
        <v>1</v>
      </c>
      <c r="AW547" s="29">
        <f t="shared" si="88"/>
        <v>1</v>
      </c>
      <c r="AX547" s="29">
        <f t="shared" si="88"/>
        <v>1</v>
      </c>
      <c r="AY547" s="29">
        <f t="shared" si="88"/>
        <v>1</v>
      </c>
      <c r="AZ547" s="29">
        <f t="shared" si="88"/>
        <v>1</v>
      </c>
      <c r="BA547" s="29">
        <f t="shared" si="88"/>
        <v>1</v>
      </c>
      <c r="BB547" s="29">
        <f t="shared" si="88"/>
        <v>1</v>
      </c>
      <c r="BC547" s="29">
        <f t="shared" si="88"/>
        <v>1</v>
      </c>
      <c r="BD547" s="29">
        <f t="shared" si="88"/>
        <v>1</v>
      </c>
      <c r="BE547" s="29">
        <f t="shared" si="88"/>
        <v>1</v>
      </c>
      <c r="BF547" s="29">
        <f t="shared" si="88"/>
        <v>1</v>
      </c>
      <c r="BG547" s="29">
        <f t="shared" si="88"/>
        <v>1</v>
      </c>
      <c r="BH547" s="29">
        <f t="shared" si="88"/>
        <v>1</v>
      </c>
      <c r="BI547" s="29">
        <f t="shared" si="88"/>
        <v>1</v>
      </c>
      <c r="BJ547" s="29">
        <f t="shared" si="86"/>
        <v>1</v>
      </c>
      <c r="BN547" s="29">
        <f t="shared" si="48"/>
        <v>36</v>
      </c>
      <c r="BO547" s="29">
        <f t="shared" si="56"/>
        <v>2</v>
      </c>
    </row>
    <row r="548" spans="3:67" x14ac:dyDescent="0.25">
      <c r="C548" s="79">
        <f t="shared" si="49"/>
        <v>43863</v>
      </c>
      <c r="D548" s="29">
        <f t="shared" si="29"/>
        <v>2020</v>
      </c>
      <c r="E548" s="29">
        <f t="shared" si="50"/>
        <v>2</v>
      </c>
      <c r="F548" s="29">
        <f t="shared" si="51"/>
        <v>5</v>
      </c>
      <c r="G548" s="29">
        <f t="shared" si="52"/>
        <v>2</v>
      </c>
      <c r="H548" s="166" t="str">
        <f t="shared" si="53"/>
        <v>Sa</v>
      </c>
      <c r="I548" s="29">
        <f t="shared" si="54"/>
        <v>37</v>
      </c>
      <c r="J548" s="29">
        <f t="array" ref="J548">INDEX(Dienstplan!$F$6:$AJ$55,BN548,BO548)</f>
        <v>0</v>
      </c>
      <c r="K548" s="29">
        <f t="array" ref="K548">IF(OR(J548=Schichten!$B$3,J548=Schichten!$B$4),INDEX($D$98:$D$147,MATCH(CODE(J548),$H$98:$H$147,0)),IF(ISERROR(INDEX($D$98:$D$147,MATCH(J548,$A$98:$A$147,0))),0,INDEX($D$98:$D$147,MATCH(J548,$A$98:$A$147,0))))</f>
        <v>0</v>
      </c>
      <c r="L548" s="29">
        <f t="shared" ref="L548" si="101">L498</f>
        <v>0</v>
      </c>
      <c r="M548" s="29">
        <f t="shared" si="75"/>
        <v>0</v>
      </c>
      <c r="O548" s="29">
        <f t="shared" ref="O548:AD563" si="102">IF($M$457,IF($J548=O$461,1,0),0)</f>
        <v>0</v>
      </c>
      <c r="P548" s="29">
        <f t="shared" si="102"/>
        <v>0</v>
      </c>
      <c r="Q548" s="29">
        <f t="shared" si="102"/>
        <v>0</v>
      </c>
      <c r="R548" s="29">
        <f t="shared" si="102"/>
        <v>0</v>
      </c>
      <c r="S548" s="29">
        <f t="shared" si="102"/>
        <v>0</v>
      </c>
      <c r="T548" s="29">
        <f t="shared" si="102"/>
        <v>0</v>
      </c>
      <c r="U548" s="29">
        <f t="shared" si="102"/>
        <v>0</v>
      </c>
      <c r="V548" s="29">
        <f t="shared" si="102"/>
        <v>0</v>
      </c>
      <c r="W548" s="29">
        <f t="shared" si="102"/>
        <v>0</v>
      </c>
      <c r="X548" s="29">
        <f t="shared" si="102"/>
        <v>0</v>
      </c>
      <c r="Y548" s="29">
        <f t="shared" si="102"/>
        <v>1</v>
      </c>
      <c r="Z548" s="29">
        <f t="shared" si="102"/>
        <v>1</v>
      </c>
      <c r="AA548" s="29">
        <f t="shared" si="102"/>
        <v>1</v>
      </c>
      <c r="AB548" s="29">
        <f t="shared" si="102"/>
        <v>1</v>
      </c>
      <c r="AC548" s="29">
        <f t="shared" si="102"/>
        <v>1</v>
      </c>
      <c r="AD548" s="29">
        <f t="shared" si="102"/>
        <v>1</v>
      </c>
      <c r="AE548" s="29">
        <f t="shared" si="100"/>
        <v>1</v>
      </c>
      <c r="AF548" s="29">
        <f t="shared" si="100"/>
        <v>1</v>
      </c>
      <c r="AG548" s="29">
        <f t="shared" si="100"/>
        <v>1</v>
      </c>
      <c r="AH548" s="29">
        <f t="shared" si="100"/>
        <v>1</v>
      </c>
      <c r="AI548" s="29">
        <f t="shared" si="100"/>
        <v>1</v>
      </c>
      <c r="AJ548" s="29">
        <f t="shared" si="100"/>
        <v>1</v>
      </c>
      <c r="AK548" s="29">
        <f t="shared" si="100"/>
        <v>1</v>
      </c>
      <c r="AL548" s="29">
        <f t="shared" si="100"/>
        <v>1</v>
      </c>
      <c r="AM548" s="29">
        <f t="shared" si="100"/>
        <v>1</v>
      </c>
      <c r="AN548" s="29">
        <f t="shared" si="100"/>
        <v>1</v>
      </c>
      <c r="AO548" s="29">
        <f t="shared" si="100"/>
        <v>1</v>
      </c>
      <c r="AP548" s="29">
        <f t="shared" si="100"/>
        <v>1</v>
      </c>
      <c r="AQ548" s="29">
        <f t="shared" si="100"/>
        <v>1</v>
      </c>
      <c r="AR548" s="29">
        <f t="shared" si="100"/>
        <v>1</v>
      </c>
      <c r="AS548" s="29">
        <f t="shared" si="100"/>
        <v>1</v>
      </c>
      <c r="AT548" s="29">
        <f t="shared" si="88"/>
        <v>1</v>
      </c>
      <c r="AU548" s="29">
        <f t="shared" si="88"/>
        <v>1</v>
      </c>
      <c r="AV548" s="29">
        <f t="shared" si="88"/>
        <v>1</v>
      </c>
      <c r="AW548" s="29">
        <f t="shared" si="88"/>
        <v>1</v>
      </c>
      <c r="AX548" s="29">
        <f t="shared" si="88"/>
        <v>1</v>
      </c>
      <c r="AY548" s="29">
        <f t="shared" si="88"/>
        <v>1</v>
      </c>
      <c r="AZ548" s="29">
        <f t="shared" si="88"/>
        <v>1</v>
      </c>
      <c r="BA548" s="29">
        <f t="shared" si="88"/>
        <v>1</v>
      </c>
      <c r="BB548" s="29">
        <f t="shared" si="88"/>
        <v>1</v>
      </c>
      <c r="BC548" s="29">
        <f t="shared" si="88"/>
        <v>1</v>
      </c>
      <c r="BD548" s="29">
        <f t="shared" si="88"/>
        <v>1</v>
      </c>
      <c r="BE548" s="29">
        <f t="shared" si="88"/>
        <v>1</v>
      </c>
      <c r="BF548" s="29">
        <f t="shared" si="88"/>
        <v>1</v>
      </c>
      <c r="BG548" s="29">
        <f t="shared" si="88"/>
        <v>1</v>
      </c>
      <c r="BH548" s="29">
        <f t="shared" si="88"/>
        <v>1</v>
      </c>
      <c r="BI548" s="29">
        <f t="shared" si="88"/>
        <v>1</v>
      </c>
      <c r="BJ548" s="29">
        <f t="shared" si="86"/>
        <v>1</v>
      </c>
      <c r="BN548" s="29">
        <f t="shared" si="48"/>
        <v>37</v>
      </c>
      <c r="BO548" s="29">
        <f t="shared" si="56"/>
        <v>2</v>
      </c>
    </row>
    <row r="549" spans="3:67" x14ac:dyDescent="0.25">
      <c r="C549" s="79">
        <f t="shared" si="49"/>
        <v>43863</v>
      </c>
      <c r="D549" s="29">
        <f t="shared" si="29"/>
        <v>2020</v>
      </c>
      <c r="E549" s="29">
        <f t="shared" si="50"/>
        <v>2</v>
      </c>
      <c r="F549" s="29">
        <f t="shared" si="51"/>
        <v>5</v>
      </c>
      <c r="G549" s="29">
        <f t="shared" si="52"/>
        <v>2</v>
      </c>
      <c r="H549" s="166" t="str">
        <f t="shared" si="53"/>
        <v>Sa</v>
      </c>
      <c r="I549" s="29">
        <f t="shared" si="54"/>
        <v>38</v>
      </c>
      <c r="J549" s="29">
        <f t="array" ref="J549">INDEX(Dienstplan!$F$6:$AJ$55,BN549,BO549)</f>
        <v>0</v>
      </c>
      <c r="K549" s="29">
        <f t="array" ref="K549">IF(OR(J549=Schichten!$B$3,J549=Schichten!$B$4),INDEX($D$98:$D$147,MATCH(CODE(J549),$H$98:$H$147,0)),IF(ISERROR(INDEX($D$98:$D$147,MATCH(J549,$A$98:$A$147,0))),0,INDEX($D$98:$D$147,MATCH(J549,$A$98:$A$147,0))))</f>
        <v>0</v>
      </c>
      <c r="L549" s="29">
        <f t="shared" ref="L549" si="103">L499</f>
        <v>0</v>
      </c>
      <c r="M549" s="29">
        <f t="shared" si="75"/>
        <v>0</v>
      </c>
      <c r="O549" s="29">
        <f t="shared" si="102"/>
        <v>0</v>
      </c>
      <c r="P549" s="29">
        <f t="shared" si="102"/>
        <v>0</v>
      </c>
      <c r="Q549" s="29">
        <f t="shared" si="102"/>
        <v>0</v>
      </c>
      <c r="R549" s="29">
        <f t="shared" si="102"/>
        <v>0</v>
      </c>
      <c r="S549" s="29">
        <f t="shared" si="102"/>
        <v>0</v>
      </c>
      <c r="T549" s="29">
        <f t="shared" si="102"/>
        <v>0</v>
      </c>
      <c r="U549" s="29">
        <f t="shared" si="102"/>
        <v>0</v>
      </c>
      <c r="V549" s="29">
        <f t="shared" si="102"/>
        <v>0</v>
      </c>
      <c r="W549" s="29">
        <f t="shared" si="102"/>
        <v>0</v>
      </c>
      <c r="X549" s="29">
        <f t="shared" si="102"/>
        <v>0</v>
      </c>
      <c r="Y549" s="29">
        <f t="shared" si="102"/>
        <v>1</v>
      </c>
      <c r="Z549" s="29">
        <f t="shared" si="102"/>
        <v>1</v>
      </c>
      <c r="AA549" s="29">
        <f t="shared" si="102"/>
        <v>1</v>
      </c>
      <c r="AB549" s="29">
        <f t="shared" si="102"/>
        <v>1</v>
      </c>
      <c r="AC549" s="29">
        <f t="shared" si="102"/>
        <v>1</v>
      </c>
      <c r="AD549" s="29">
        <f t="shared" si="102"/>
        <v>1</v>
      </c>
      <c r="AE549" s="29">
        <f t="shared" si="100"/>
        <v>1</v>
      </c>
      <c r="AF549" s="29">
        <f t="shared" si="100"/>
        <v>1</v>
      </c>
      <c r="AG549" s="29">
        <f t="shared" si="100"/>
        <v>1</v>
      </c>
      <c r="AH549" s="29">
        <f t="shared" si="100"/>
        <v>1</v>
      </c>
      <c r="AI549" s="29">
        <f t="shared" si="100"/>
        <v>1</v>
      </c>
      <c r="AJ549" s="29">
        <f t="shared" si="100"/>
        <v>1</v>
      </c>
      <c r="AK549" s="29">
        <f t="shared" si="100"/>
        <v>1</v>
      </c>
      <c r="AL549" s="29">
        <f t="shared" si="100"/>
        <v>1</v>
      </c>
      <c r="AM549" s="29">
        <f t="shared" si="100"/>
        <v>1</v>
      </c>
      <c r="AN549" s="29">
        <f t="shared" si="100"/>
        <v>1</v>
      </c>
      <c r="AO549" s="29">
        <f t="shared" si="100"/>
        <v>1</v>
      </c>
      <c r="AP549" s="29">
        <f t="shared" si="100"/>
        <v>1</v>
      </c>
      <c r="AQ549" s="29">
        <f t="shared" si="100"/>
        <v>1</v>
      </c>
      <c r="AR549" s="29">
        <f t="shared" si="100"/>
        <v>1</v>
      </c>
      <c r="AS549" s="29">
        <f t="shared" si="100"/>
        <v>1</v>
      </c>
      <c r="AT549" s="29">
        <f t="shared" si="88"/>
        <v>1</v>
      </c>
      <c r="AU549" s="29">
        <f t="shared" si="88"/>
        <v>1</v>
      </c>
      <c r="AV549" s="29">
        <f t="shared" si="88"/>
        <v>1</v>
      </c>
      <c r="AW549" s="29">
        <f t="shared" si="88"/>
        <v>1</v>
      </c>
      <c r="AX549" s="29">
        <f t="shared" si="88"/>
        <v>1</v>
      </c>
      <c r="AY549" s="29">
        <f t="shared" si="88"/>
        <v>1</v>
      </c>
      <c r="AZ549" s="29">
        <f t="shared" si="88"/>
        <v>1</v>
      </c>
      <c r="BA549" s="29">
        <f t="shared" si="88"/>
        <v>1</v>
      </c>
      <c r="BB549" s="29">
        <f t="shared" si="88"/>
        <v>1</v>
      </c>
      <c r="BC549" s="29">
        <f t="shared" si="88"/>
        <v>1</v>
      </c>
      <c r="BD549" s="29">
        <f t="shared" si="88"/>
        <v>1</v>
      </c>
      <c r="BE549" s="29">
        <f t="shared" si="88"/>
        <v>1</v>
      </c>
      <c r="BF549" s="29">
        <f t="shared" si="88"/>
        <v>1</v>
      </c>
      <c r="BG549" s="29">
        <f t="shared" si="88"/>
        <v>1</v>
      </c>
      <c r="BH549" s="29">
        <f t="shared" si="88"/>
        <v>1</v>
      </c>
      <c r="BI549" s="29">
        <f t="shared" si="88"/>
        <v>1</v>
      </c>
      <c r="BJ549" s="29">
        <f t="shared" si="86"/>
        <v>1</v>
      </c>
      <c r="BN549" s="29">
        <f t="shared" si="48"/>
        <v>38</v>
      </c>
      <c r="BO549" s="29">
        <f t="shared" si="56"/>
        <v>2</v>
      </c>
    </row>
    <row r="550" spans="3:67" x14ac:dyDescent="0.25">
      <c r="C550" s="79">
        <f t="shared" si="49"/>
        <v>43863</v>
      </c>
      <c r="D550" s="29">
        <f t="shared" si="29"/>
        <v>2020</v>
      </c>
      <c r="E550" s="29">
        <f t="shared" si="50"/>
        <v>2</v>
      </c>
      <c r="F550" s="29">
        <f t="shared" si="51"/>
        <v>5</v>
      </c>
      <c r="G550" s="29">
        <f t="shared" si="52"/>
        <v>2</v>
      </c>
      <c r="H550" s="166" t="str">
        <f t="shared" si="53"/>
        <v>Sa</v>
      </c>
      <c r="I550" s="29">
        <f t="shared" si="54"/>
        <v>39</v>
      </c>
      <c r="J550" s="29">
        <f t="array" ref="J550">INDEX(Dienstplan!$F$6:$AJ$55,BN550,BO550)</f>
        <v>0</v>
      </c>
      <c r="K550" s="29">
        <f t="array" ref="K550">IF(OR(J550=Schichten!$B$3,J550=Schichten!$B$4),INDEX($D$98:$D$147,MATCH(CODE(J550),$H$98:$H$147,0)),IF(ISERROR(INDEX($D$98:$D$147,MATCH(J550,$A$98:$A$147,0))),0,INDEX($D$98:$D$147,MATCH(J550,$A$98:$A$147,0))))</f>
        <v>0</v>
      </c>
      <c r="L550" s="29">
        <f t="shared" ref="L550" si="104">L500</f>
        <v>0</v>
      </c>
      <c r="M550" s="29">
        <f t="shared" si="75"/>
        <v>0</v>
      </c>
      <c r="O550" s="29">
        <f t="shared" si="102"/>
        <v>0</v>
      </c>
      <c r="P550" s="29">
        <f t="shared" si="102"/>
        <v>0</v>
      </c>
      <c r="Q550" s="29">
        <f t="shared" si="102"/>
        <v>0</v>
      </c>
      <c r="R550" s="29">
        <f t="shared" si="102"/>
        <v>0</v>
      </c>
      <c r="S550" s="29">
        <f t="shared" si="102"/>
        <v>0</v>
      </c>
      <c r="T550" s="29">
        <f t="shared" si="102"/>
        <v>0</v>
      </c>
      <c r="U550" s="29">
        <f t="shared" si="102"/>
        <v>0</v>
      </c>
      <c r="V550" s="29">
        <f t="shared" si="102"/>
        <v>0</v>
      </c>
      <c r="W550" s="29">
        <f t="shared" si="102"/>
        <v>0</v>
      </c>
      <c r="X550" s="29">
        <f t="shared" si="102"/>
        <v>0</v>
      </c>
      <c r="Y550" s="29">
        <f t="shared" si="102"/>
        <v>1</v>
      </c>
      <c r="Z550" s="29">
        <f t="shared" si="102"/>
        <v>1</v>
      </c>
      <c r="AA550" s="29">
        <f t="shared" si="102"/>
        <v>1</v>
      </c>
      <c r="AB550" s="29">
        <f t="shared" si="102"/>
        <v>1</v>
      </c>
      <c r="AC550" s="29">
        <f t="shared" si="102"/>
        <v>1</v>
      </c>
      <c r="AD550" s="29">
        <f t="shared" si="102"/>
        <v>1</v>
      </c>
      <c r="AE550" s="29">
        <f t="shared" si="100"/>
        <v>1</v>
      </c>
      <c r="AF550" s="29">
        <f t="shared" si="100"/>
        <v>1</v>
      </c>
      <c r="AG550" s="29">
        <f t="shared" si="100"/>
        <v>1</v>
      </c>
      <c r="AH550" s="29">
        <f t="shared" si="100"/>
        <v>1</v>
      </c>
      <c r="AI550" s="29">
        <f t="shared" si="100"/>
        <v>1</v>
      </c>
      <c r="AJ550" s="29">
        <f t="shared" si="100"/>
        <v>1</v>
      </c>
      <c r="AK550" s="29">
        <f t="shared" si="100"/>
        <v>1</v>
      </c>
      <c r="AL550" s="29">
        <f t="shared" si="100"/>
        <v>1</v>
      </c>
      <c r="AM550" s="29">
        <f t="shared" si="100"/>
        <v>1</v>
      </c>
      <c r="AN550" s="29">
        <f t="shared" si="100"/>
        <v>1</v>
      </c>
      <c r="AO550" s="29">
        <f t="shared" si="100"/>
        <v>1</v>
      </c>
      <c r="AP550" s="29">
        <f t="shared" si="100"/>
        <v>1</v>
      </c>
      <c r="AQ550" s="29">
        <f t="shared" si="100"/>
        <v>1</v>
      </c>
      <c r="AR550" s="29">
        <f t="shared" si="100"/>
        <v>1</v>
      </c>
      <c r="AS550" s="29">
        <f t="shared" si="100"/>
        <v>1</v>
      </c>
      <c r="AT550" s="29">
        <f t="shared" si="88"/>
        <v>1</v>
      </c>
      <c r="AU550" s="29">
        <f t="shared" si="88"/>
        <v>1</v>
      </c>
      <c r="AV550" s="29">
        <f t="shared" si="88"/>
        <v>1</v>
      </c>
      <c r="AW550" s="29">
        <f t="shared" si="88"/>
        <v>1</v>
      </c>
      <c r="AX550" s="29">
        <f t="shared" si="88"/>
        <v>1</v>
      </c>
      <c r="AY550" s="29">
        <f t="shared" si="88"/>
        <v>1</v>
      </c>
      <c r="AZ550" s="29">
        <f t="shared" si="88"/>
        <v>1</v>
      </c>
      <c r="BA550" s="29">
        <f t="shared" si="88"/>
        <v>1</v>
      </c>
      <c r="BB550" s="29">
        <f t="shared" si="88"/>
        <v>1</v>
      </c>
      <c r="BC550" s="29">
        <f t="shared" si="88"/>
        <v>1</v>
      </c>
      <c r="BD550" s="29">
        <f t="shared" si="88"/>
        <v>1</v>
      </c>
      <c r="BE550" s="29">
        <f t="shared" si="88"/>
        <v>1</v>
      </c>
      <c r="BF550" s="29">
        <f t="shared" si="88"/>
        <v>1</v>
      </c>
      <c r="BG550" s="29">
        <f t="shared" si="88"/>
        <v>1</v>
      </c>
      <c r="BH550" s="29">
        <f t="shared" si="88"/>
        <v>1</v>
      </c>
      <c r="BI550" s="29">
        <f t="shared" si="88"/>
        <v>1</v>
      </c>
      <c r="BJ550" s="29">
        <f t="shared" si="86"/>
        <v>1</v>
      </c>
      <c r="BN550" s="29">
        <f t="shared" si="48"/>
        <v>39</v>
      </c>
      <c r="BO550" s="29">
        <f t="shared" si="56"/>
        <v>2</v>
      </c>
    </row>
    <row r="551" spans="3:67" x14ac:dyDescent="0.25">
      <c r="C551" s="79">
        <f t="shared" si="49"/>
        <v>43863</v>
      </c>
      <c r="D551" s="29">
        <f t="shared" si="29"/>
        <v>2020</v>
      </c>
      <c r="E551" s="29">
        <f t="shared" si="50"/>
        <v>2</v>
      </c>
      <c r="F551" s="29">
        <f t="shared" si="51"/>
        <v>5</v>
      </c>
      <c r="G551" s="29">
        <f t="shared" si="52"/>
        <v>2</v>
      </c>
      <c r="H551" s="166" t="str">
        <f t="shared" si="53"/>
        <v>Sa</v>
      </c>
      <c r="I551" s="29">
        <f t="shared" si="54"/>
        <v>40</v>
      </c>
      <c r="J551" s="29">
        <f t="array" ref="J551">INDEX(Dienstplan!$F$6:$AJ$55,BN551,BO551)</f>
        <v>0</v>
      </c>
      <c r="K551" s="29">
        <f t="array" ref="K551">IF(OR(J551=Schichten!$B$3,J551=Schichten!$B$4),INDEX($D$98:$D$147,MATCH(CODE(J551),$H$98:$H$147,0)),IF(ISERROR(INDEX($D$98:$D$147,MATCH(J551,$A$98:$A$147,0))),0,INDEX($D$98:$D$147,MATCH(J551,$A$98:$A$147,0))))</f>
        <v>0</v>
      </c>
      <c r="L551" s="29">
        <f t="shared" ref="L551" si="105">L501</f>
        <v>0</v>
      </c>
      <c r="M551" s="29">
        <f t="shared" si="75"/>
        <v>0</v>
      </c>
      <c r="O551" s="29">
        <f t="shared" si="102"/>
        <v>0</v>
      </c>
      <c r="P551" s="29">
        <f t="shared" si="102"/>
        <v>0</v>
      </c>
      <c r="Q551" s="29">
        <f t="shared" si="102"/>
        <v>0</v>
      </c>
      <c r="R551" s="29">
        <f t="shared" si="102"/>
        <v>0</v>
      </c>
      <c r="S551" s="29">
        <f t="shared" si="102"/>
        <v>0</v>
      </c>
      <c r="T551" s="29">
        <f t="shared" si="102"/>
        <v>0</v>
      </c>
      <c r="U551" s="29">
        <f t="shared" si="102"/>
        <v>0</v>
      </c>
      <c r="V551" s="29">
        <f t="shared" si="102"/>
        <v>0</v>
      </c>
      <c r="W551" s="29">
        <f t="shared" si="102"/>
        <v>0</v>
      </c>
      <c r="X551" s="29">
        <f t="shared" si="102"/>
        <v>0</v>
      </c>
      <c r="Y551" s="29">
        <f t="shared" si="102"/>
        <v>1</v>
      </c>
      <c r="Z551" s="29">
        <f t="shared" si="102"/>
        <v>1</v>
      </c>
      <c r="AA551" s="29">
        <f t="shared" si="102"/>
        <v>1</v>
      </c>
      <c r="AB551" s="29">
        <f t="shared" si="102"/>
        <v>1</v>
      </c>
      <c r="AC551" s="29">
        <f t="shared" si="102"/>
        <v>1</v>
      </c>
      <c r="AD551" s="29">
        <f t="shared" si="102"/>
        <v>1</v>
      </c>
      <c r="AE551" s="29">
        <f t="shared" si="100"/>
        <v>1</v>
      </c>
      <c r="AF551" s="29">
        <f t="shared" si="100"/>
        <v>1</v>
      </c>
      <c r="AG551" s="29">
        <f t="shared" si="100"/>
        <v>1</v>
      </c>
      <c r="AH551" s="29">
        <f t="shared" si="100"/>
        <v>1</v>
      </c>
      <c r="AI551" s="29">
        <f t="shared" si="100"/>
        <v>1</v>
      </c>
      <c r="AJ551" s="29">
        <f t="shared" si="100"/>
        <v>1</v>
      </c>
      <c r="AK551" s="29">
        <f t="shared" si="100"/>
        <v>1</v>
      </c>
      <c r="AL551" s="29">
        <f t="shared" si="100"/>
        <v>1</v>
      </c>
      <c r="AM551" s="29">
        <f t="shared" si="100"/>
        <v>1</v>
      </c>
      <c r="AN551" s="29">
        <f t="shared" si="100"/>
        <v>1</v>
      </c>
      <c r="AO551" s="29">
        <f t="shared" si="100"/>
        <v>1</v>
      </c>
      <c r="AP551" s="29">
        <f t="shared" si="100"/>
        <v>1</v>
      </c>
      <c r="AQ551" s="29">
        <f t="shared" si="100"/>
        <v>1</v>
      </c>
      <c r="AR551" s="29">
        <f t="shared" si="100"/>
        <v>1</v>
      </c>
      <c r="AS551" s="29">
        <f t="shared" si="100"/>
        <v>1</v>
      </c>
      <c r="AT551" s="29">
        <f t="shared" si="88"/>
        <v>1</v>
      </c>
      <c r="AU551" s="29">
        <f t="shared" si="88"/>
        <v>1</v>
      </c>
      <c r="AV551" s="29">
        <f t="shared" si="88"/>
        <v>1</v>
      </c>
      <c r="AW551" s="29">
        <f t="shared" si="88"/>
        <v>1</v>
      </c>
      <c r="AX551" s="29">
        <f t="shared" si="88"/>
        <v>1</v>
      </c>
      <c r="AY551" s="29">
        <f t="shared" si="88"/>
        <v>1</v>
      </c>
      <c r="AZ551" s="29">
        <f t="shared" si="88"/>
        <v>1</v>
      </c>
      <c r="BA551" s="29">
        <f t="shared" si="88"/>
        <v>1</v>
      </c>
      <c r="BB551" s="29">
        <f t="shared" si="88"/>
        <v>1</v>
      </c>
      <c r="BC551" s="29">
        <f t="shared" si="88"/>
        <v>1</v>
      </c>
      <c r="BD551" s="29">
        <f t="shared" si="88"/>
        <v>1</v>
      </c>
      <c r="BE551" s="29">
        <f t="shared" si="88"/>
        <v>1</v>
      </c>
      <c r="BF551" s="29">
        <f t="shared" si="88"/>
        <v>1</v>
      </c>
      <c r="BG551" s="29">
        <f t="shared" si="88"/>
        <v>1</v>
      </c>
      <c r="BH551" s="29">
        <f t="shared" si="88"/>
        <v>1</v>
      </c>
      <c r="BI551" s="29">
        <f t="shared" ref="BI551:BJ566" si="106">IF($M$457,IF($J551=BI$461,1,0),0)</f>
        <v>1</v>
      </c>
      <c r="BJ551" s="29">
        <f t="shared" si="106"/>
        <v>1</v>
      </c>
      <c r="BN551" s="29">
        <f t="shared" si="48"/>
        <v>40</v>
      </c>
      <c r="BO551" s="29">
        <f t="shared" si="56"/>
        <v>2</v>
      </c>
    </row>
    <row r="552" spans="3:67" x14ac:dyDescent="0.25">
      <c r="C552" s="79">
        <f t="shared" si="49"/>
        <v>43863</v>
      </c>
      <c r="D552" s="29">
        <f t="shared" si="29"/>
        <v>2020</v>
      </c>
      <c r="E552" s="29">
        <f t="shared" si="50"/>
        <v>2</v>
      </c>
      <c r="F552" s="29">
        <f t="shared" si="51"/>
        <v>5</v>
      </c>
      <c r="G552" s="29">
        <f t="shared" si="52"/>
        <v>2</v>
      </c>
      <c r="H552" s="166" t="str">
        <f t="shared" si="53"/>
        <v>Sa</v>
      </c>
      <c r="I552" s="29">
        <f t="shared" si="54"/>
        <v>41</v>
      </c>
      <c r="J552" s="29">
        <f t="array" ref="J552">INDEX(Dienstplan!$F$6:$AJ$55,BN552,BO552)</f>
        <v>0</v>
      </c>
      <c r="K552" s="29">
        <f t="array" ref="K552">IF(OR(J552=Schichten!$B$3,J552=Schichten!$B$4),INDEX($D$98:$D$147,MATCH(CODE(J552),$H$98:$H$147,0)),IF(ISERROR(INDEX($D$98:$D$147,MATCH(J552,$A$98:$A$147,0))),0,INDEX($D$98:$D$147,MATCH(J552,$A$98:$A$147,0))))</f>
        <v>0</v>
      </c>
      <c r="L552" s="29">
        <f t="shared" ref="L552" si="107">L502</f>
        <v>0</v>
      </c>
      <c r="M552" s="29">
        <f t="shared" si="75"/>
        <v>0</v>
      </c>
      <c r="O552" s="29">
        <f t="shared" si="102"/>
        <v>0</v>
      </c>
      <c r="P552" s="29">
        <f t="shared" si="102"/>
        <v>0</v>
      </c>
      <c r="Q552" s="29">
        <f t="shared" si="102"/>
        <v>0</v>
      </c>
      <c r="R552" s="29">
        <f t="shared" si="102"/>
        <v>0</v>
      </c>
      <c r="S552" s="29">
        <f t="shared" si="102"/>
        <v>0</v>
      </c>
      <c r="T552" s="29">
        <f t="shared" si="102"/>
        <v>0</v>
      </c>
      <c r="U552" s="29">
        <f t="shared" si="102"/>
        <v>0</v>
      </c>
      <c r="V552" s="29">
        <f t="shared" si="102"/>
        <v>0</v>
      </c>
      <c r="W552" s="29">
        <f t="shared" si="102"/>
        <v>0</v>
      </c>
      <c r="X552" s="29">
        <f t="shared" si="102"/>
        <v>0</v>
      </c>
      <c r="Y552" s="29">
        <f t="shared" si="102"/>
        <v>1</v>
      </c>
      <c r="Z552" s="29">
        <f t="shared" si="102"/>
        <v>1</v>
      </c>
      <c r="AA552" s="29">
        <f t="shared" si="102"/>
        <v>1</v>
      </c>
      <c r="AB552" s="29">
        <f t="shared" si="102"/>
        <v>1</v>
      </c>
      <c r="AC552" s="29">
        <f t="shared" si="102"/>
        <v>1</v>
      </c>
      <c r="AD552" s="29">
        <f t="shared" si="102"/>
        <v>1</v>
      </c>
      <c r="AE552" s="29">
        <f t="shared" si="100"/>
        <v>1</v>
      </c>
      <c r="AF552" s="29">
        <f t="shared" si="100"/>
        <v>1</v>
      </c>
      <c r="AG552" s="29">
        <f t="shared" si="100"/>
        <v>1</v>
      </c>
      <c r="AH552" s="29">
        <f t="shared" si="100"/>
        <v>1</v>
      </c>
      <c r="AI552" s="29">
        <f t="shared" si="100"/>
        <v>1</v>
      </c>
      <c r="AJ552" s="29">
        <f t="shared" si="100"/>
        <v>1</v>
      </c>
      <c r="AK552" s="29">
        <f t="shared" si="100"/>
        <v>1</v>
      </c>
      <c r="AL552" s="29">
        <f t="shared" si="100"/>
        <v>1</v>
      </c>
      <c r="AM552" s="29">
        <f t="shared" si="100"/>
        <v>1</v>
      </c>
      <c r="AN552" s="29">
        <f t="shared" si="100"/>
        <v>1</v>
      </c>
      <c r="AO552" s="29">
        <f t="shared" si="100"/>
        <v>1</v>
      </c>
      <c r="AP552" s="29">
        <f t="shared" si="100"/>
        <v>1</v>
      </c>
      <c r="AQ552" s="29">
        <f t="shared" si="100"/>
        <v>1</v>
      </c>
      <c r="AR552" s="29">
        <f t="shared" si="100"/>
        <v>1</v>
      </c>
      <c r="AS552" s="29">
        <f t="shared" si="100"/>
        <v>1</v>
      </c>
      <c r="AT552" s="29">
        <f t="shared" ref="AT552:BI567" si="108">IF($M$457,IF($J552=AT$461,1,0),0)</f>
        <v>1</v>
      </c>
      <c r="AU552" s="29">
        <f t="shared" si="108"/>
        <v>1</v>
      </c>
      <c r="AV552" s="29">
        <f t="shared" si="108"/>
        <v>1</v>
      </c>
      <c r="AW552" s="29">
        <f t="shared" si="108"/>
        <v>1</v>
      </c>
      <c r="AX552" s="29">
        <f t="shared" si="108"/>
        <v>1</v>
      </c>
      <c r="AY552" s="29">
        <f t="shared" si="108"/>
        <v>1</v>
      </c>
      <c r="AZ552" s="29">
        <f t="shared" si="108"/>
        <v>1</v>
      </c>
      <c r="BA552" s="29">
        <f t="shared" si="108"/>
        <v>1</v>
      </c>
      <c r="BB552" s="29">
        <f t="shared" si="108"/>
        <v>1</v>
      </c>
      <c r="BC552" s="29">
        <f t="shared" si="108"/>
        <v>1</v>
      </c>
      <c r="BD552" s="29">
        <f t="shared" si="108"/>
        <v>1</v>
      </c>
      <c r="BE552" s="29">
        <f t="shared" si="108"/>
        <v>1</v>
      </c>
      <c r="BF552" s="29">
        <f t="shared" si="108"/>
        <v>1</v>
      </c>
      <c r="BG552" s="29">
        <f t="shared" si="108"/>
        <v>1</v>
      </c>
      <c r="BH552" s="29">
        <f t="shared" si="108"/>
        <v>1</v>
      </c>
      <c r="BI552" s="29">
        <f t="shared" si="108"/>
        <v>1</v>
      </c>
      <c r="BJ552" s="29">
        <f t="shared" si="106"/>
        <v>1</v>
      </c>
      <c r="BN552" s="29">
        <f t="shared" si="48"/>
        <v>41</v>
      </c>
      <c r="BO552" s="29">
        <f t="shared" si="56"/>
        <v>2</v>
      </c>
    </row>
    <row r="553" spans="3:67" x14ac:dyDescent="0.25">
      <c r="C553" s="79">
        <f t="shared" si="49"/>
        <v>43863</v>
      </c>
      <c r="D553" s="29">
        <f t="shared" si="29"/>
        <v>2020</v>
      </c>
      <c r="E553" s="29">
        <f t="shared" si="50"/>
        <v>2</v>
      </c>
      <c r="F553" s="29">
        <f t="shared" si="51"/>
        <v>5</v>
      </c>
      <c r="G553" s="29">
        <f t="shared" si="52"/>
        <v>2</v>
      </c>
      <c r="H553" s="166" t="str">
        <f t="shared" si="53"/>
        <v>Sa</v>
      </c>
      <c r="I553" s="29">
        <f t="shared" si="54"/>
        <v>42</v>
      </c>
      <c r="J553" s="29">
        <f t="array" ref="J553">INDEX(Dienstplan!$F$6:$AJ$55,BN553,BO553)</f>
        <v>0</v>
      </c>
      <c r="K553" s="29">
        <f t="array" ref="K553">IF(OR(J553=Schichten!$B$3,J553=Schichten!$B$4),INDEX($D$98:$D$147,MATCH(CODE(J553),$H$98:$H$147,0)),IF(ISERROR(INDEX($D$98:$D$147,MATCH(J553,$A$98:$A$147,0))),0,INDEX($D$98:$D$147,MATCH(J553,$A$98:$A$147,0))))</f>
        <v>0</v>
      </c>
      <c r="L553" s="29">
        <f t="shared" ref="L553" si="109">L503</f>
        <v>0</v>
      </c>
      <c r="M553" s="29">
        <f t="shared" si="75"/>
        <v>0</v>
      </c>
      <c r="O553" s="29">
        <f t="shared" si="102"/>
        <v>0</v>
      </c>
      <c r="P553" s="29">
        <f t="shared" si="102"/>
        <v>0</v>
      </c>
      <c r="Q553" s="29">
        <f t="shared" si="102"/>
        <v>0</v>
      </c>
      <c r="R553" s="29">
        <f t="shared" si="102"/>
        <v>0</v>
      </c>
      <c r="S553" s="29">
        <f t="shared" si="102"/>
        <v>0</v>
      </c>
      <c r="T553" s="29">
        <f t="shared" si="102"/>
        <v>0</v>
      </c>
      <c r="U553" s="29">
        <f t="shared" si="102"/>
        <v>0</v>
      </c>
      <c r="V553" s="29">
        <f t="shared" si="102"/>
        <v>0</v>
      </c>
      <c r="W553" s="29">
        <f t="shared" si="102"/>
        <v>0</v>
      </c>
      <c r="X553" s="29">
        <f t="shared" si="102"/>
        <v>0</v>
      </c>
      <c r="Y553" s="29">
        <f t="shared" si="102"/>
        <v>1</v>
      </c>
      <c r="Z553" s="29">
        <f t="shared" si="102"/>
        <v>1</v>
      </c>
      <c r="AA553" s="29">
        <f t="shared" si="102"/>
        <v>1</v>
      </c>
      <c r="AB553" s="29">
        <f t="shared" si="102"/>
        <v>1</v>
      </c>
      <c r="AC553" s="29">
        <f t="shared" si="102"/>
        <v>1</v>
      </c>
      <c r="AD553" s="29">
        <f t="shared" si="102"/>
        <v>1</v>
      </c>
      <c r="AE553" s="29">
        <f t="shared" si="100"/>
        <v>1</v>
      </c>
      <c r="AF553" s="29">
        <f t="shared" si="100"/>
        <v>1</v>
      </c>
      <c r="AG553" s="29">
        <f t="shared" si="100"/>
        <v>1</v>
      </c>
      <c r="AH553" s="29">
        <f t="shared" si="100"/>
        <v>1</v>
      </c>
      <c r="AI553" s="29">
        <f t="shared" si="100"/>
        <v>1</v>
      </c>
      <c r="AJ553" s="29">
        <f t="shared" si="100"/>
        <v>1</v>
      </c>
      <c r="AK553" s="29">
        <f t="shared" si="100"/>
        <v>1</v>
      </c>
      <c r="AL553" s="29">
        <f t="shared" si="100"/>
        <v>1</v>
      </c>
      <c r="AM553" s="29">
        <f t="shared" si="100"/>
        <v>1</v>
      </c>
      <c r="AN553" s="29">
        <f t="shared" si="100"/>
        <v>1</v>
      </c>
      <c r="AO553" s="29">
        <f t="shared" si="100"/>
        <v>1</v>
      </c>
      <c r="AP553" s="29">
        <f t="shared" si="100"/>
        <v>1</v>
      </c>
      <c r="AQ553" s="29">
        <f t="shared" si="100"/>
        <v>1</v>
      </c>
      <c r="AR553" s="29">
        <f t="shared" si="100"/>
        <v>1</v>
      </c>
      <c r="AS553" s="29">
        <f t="shared" si="100"/>
        <v>1</v>
      </c>
      <c r="AT553" s="29">
        <f t="shared" si="108"/>
        <v>1</v>
      </c>
      <c r="AU553" s="29">
        <f t="shared" si="108"/>
        <v>1</v>
      </c>
      <c r="AV553" s="29">
        <f t="shared" si="108"/>
        <v>1</v>
      </c>
      <c r="AW553" s="29">
        <f t="shared" si="108"/>
        <v>1</v>
      </c>
      <c r="AX553" s="29">
        <f t="shared" si="108"/>
        <v>1</v>
      </c>
      <c r="AY553" s="29">
        <f t="shared" si="108"/>
        <v>1</v>
      </c>
      <c r="AZ553" s="29">
        <f t="shared" si="108"/>
        <v>1</v>
      </c>
      <c r="BA553" s="29">
        <f t="shared" si="108"/>
        <v>1</v>
      </c>
      <c r="BB553" s="29">
        <f t="shared" si="108"/>
        <v>1</v>
      </c>
      <c r="BC553" s="29">
        <f t="shared" si="108"/>
        <v>1</v>
      </c>
      <c r="BD553" s="29">
        <f t="shared" si="108"/>
        <v>1</v>
      </c>
      <c r="BE553" s="29">
        <f t="shared" si="108"/>
        <v>1</v>
      </c>
      <c r="BF553" s="29">
        <f t="shared" si="108"/>
        <v>1</v>
      </c>
      <c r="BG553" s="29">
        <f t="shared" si="108"/>
        <v>1</v>
      </c>
      <c r="BH553" s="29">
        <f t="shared" si="108"/>
        <v>1</v>
      </c>
      <c r="BI553" s="29">
        <f t="shared" si="108"/>
        <v>1</v>
      </c>
      <c r="BJ553" s="29">
        <f t="shared" si="106"/>
        <v>1</v>
      </c>
      <c r="BN553" s="29">
        <f t="shared" si="48"/>
        <v>42</v>
      </c>
      <c r="BO553" s="29">
        <f t="shared" si="56"/>
        <v>2</v>
      </c>
    </row>
    <row r="554" spans="3:67" x14ac:dyDescent="0.25">
      <c r="C554" s="79">
        <f t="shared" si="49"/>
        <v>43863</v>
      </c>
      <c r="D554" s="29">
        <f t="shared" si="29"/>
        <v>2020</v>
      </c>
      <c r="E554" s="29">
        <f t="shared" si="50"/>
        <v>2</v>
      </c>
      <c r="F554" s="29">
        <f t="shared" si="51"/>
        <v>5</v>
      </c>
      <c r="G554" s="29">
        <f t="shared" si="52"/>
        <v>2</v>
      </c>
      <c r="H554" s="166" t="str">
        <f t="shared" si="53"/>
        <v>Sa</v>
      </c>
      <c r="I554" s="29">
        <f t="shared" si="54"/>
        <v>43</v>
      </c>
      <c r="J554" s="29">
        <f t="array" ref="J554">INDEX(Dienstplan!$F$6:$AJ$55,BN554,BO554)</f>
        <v>0</v>
      </c>
      <c r="K554" s="29">
        <f t="array" ref="K554">IF(OR(J554=Schichten!$B$3,J554=Schichten!$B$4),INDEX($D$98:$D$147,MATCH(CODE(J554),$H$98:$H$147,0)),IF(ISERROR(INDEX($D$98:$D$147,MATCH(J554,$A$98:$A$147,0))),0,INDEX($D$98:$D$147,MATCH(J554,$A$98:$A$147,0))))</f>
        <v>0</v>
      </c>
      <c r="L554" s="29">
        <f t="shared" ref="L554" si="110">L504</f>
        <v>0</v>
      </c>
      <c r="M554" s="29">
        <f t="shared" si="75"/>
        <v>0</v>
      </c>
      <c r="O554" s="29">
        <f t="shared" si="102"/>
        <v>0</v>
      </c>
      <c r="P554" s="29">
        <f t="shared" si="102"/>
        <v>0</v>
      </c>
      <c r="Q554" s="29">
        <f t="shared" si="102"/>
        <v>0</v>
      </c>
      <c r="R554" s="29">
        <f t="shared" si="102"/>
        <v>0</v>
      </c>
      <c r="S554" s="29">
        <f t="shared" si="102"/>
        <v>0</v>
      </c>
      <c r="T554" s="29">
        <f t="shared" si="102"/>
        <v>0</v>
      </c>
      <c r="U554" s="29">
        <f t="shared" si="102"/>
        <v>0</v>
      </c>
      <c r="V554" s="29">
        <f t="shared" si="102"/>
        <v>0</v>
      </c>
      <c r="W554" s="29">
        <f t="shared" si="102"/>
        <v>0</v>
      </c>
      <c r="X554" s="29">
        <f t="shared" si="102"/>
        <v>0</v>
      </c>
      <c r="Y554" s="29">
        <f t="shared" si="102"/>
        <v>1</v>
      </c>
      <c r="Z554" s="29">
        <f t="shared" si="102"/>
        <v>1</v>
      </c>
      <c r="AA554" s="29">
        <f t="shared" si="102"/>
        <v>1</v>
      </c>
      <c r="AB554" s="29">
        <f t="shared" si="102"/>
        <v>1</v>
      </c>
      <c r="AC554" s="29">
        <f t="shared" si="102"/>
        <v>1</v>
      </c>
      <c r="AD554" s="29">
        <f t="shared" si="102"/>
        <v>1</v>
      </c>
      <c r="AE554" s="29">
        <f t="shared" si="100"/>
        <v>1</v>
      </c>
      <c r="AF554" s="29">
        <f t="shared" si="100"/>
        <v>1</v>
      </c>
      <c r="AG554" s="29">
        <f t="shared" si="100"/>
        <v>1</v>
      </c>
      <c r="AH554" s="29">
        <f t="shared" si="100"/>
        <v>1</v>
      </c>
      <c r="AI554" s="29">
        <f t="shared" si="100"/>
        <v>1</v>
      </c>
      <c r="AJ554" s="29">
        <f t="shared" si="100"/>
        <v>1</v>
      </c>
      <c r="AK554" s="29">
        <f t="shared" si="100"/>
        <v>1</v>
      </c>
      <c r="AL554" s="29">
        <f t="shared" si="100"/>
        <v>1</v>
      </c>
      <c r="AM554" s="29">
        <f t="shared" si="100"/>
        <v>1</v>
      </c>
      <c r="AN554" s="29">
        <f t="shared" si="100"/>
        <v>1</v>
      </c>
      <c r="AO554" s="29">
        <f t="shared" si="100"/>
        <v>1</v>
      </c>
      <c r="AP554" s="29">
        <f t="shared" si="100"/>
        <v>1</v>
      </c>
      <c r="AQ554" s="29">
        <f t="shared" si="100"/>
        <v>1</v>
      </c>
      <c r="AR554" s="29">
        <f t="shared" si="100"/>
        <v>1</v>
      </c>
      <c r="AS554" s="29">
        <f t="shared" si="100"/>
        <v>1</v>
      </c>
      <c r="AT554" s="29">
        <f t="shared" si="108"/>
        <v>1</v>
      </c>
      <c r="AU554" s="29">
        <f t="shared" si="108"/>
        <v>1</v>
      </c>
      <c r="AV554" s="29">
        <f t="shared" si="108"/>
        <v>1</v>
      </c>
      <c r="AW554" s="29">
        <f t="shared" si="108"/>
        <v>1</v>
      </c>
      <c r="AX554" s="29">
        <f t="shared" si="108"/>
        <v>1</v>
      </c>
      <c r="AY554" s="29">
        <f t="shared" si="108"/>
        <v>1</v>
      </c>
      <c r="AZ554" s="29">
        <f t="shared" si="108"/>
        <v>1</v>
      </c>
      <c r="BA554" s="29">
        <f t="shared" si="108"/>
        <v>1</v>
      </c>
      <c r="BB554" s="29">
        <f t="shared" si="108"/>
        <v>1</v>
      </c>
      <c r="BC554" s="29">
        <f t="shared" si="108"/>
        <v>1</v>
      </c>
      <c r="BD554" s="29">
        <f t="shared" si="108"/>
        <v>1</v>
      </c>
      <c r="BE554" s="29">
        <f t="shared" si="108"/>
        <v>1</v>
      </c>
      <c r="BF554" s="29">
        <f t="shared" si="108"/>
        <v>1</v>
      </c>
      <c r="BG554" s="29">
        <f t="shared" si="108"/>
        <v>1</v>
      </c>
      <c r="BH554" s="29">
        <f t="shared" si="108"/>
        <v>1</v>
      </c>
      <c r="BI554" s="29">
        <f t="shared" si="108"/>
        <v>1</v>
      </c>
      <c r="BJ554" s="29">
        <f t="shared" si="106"/>
        <v>1</v>
      </c>
      <c r="BN554" s="29">
        <f t="shared" si="48"/>
        <v>43</v>
      </c>
      <c r="BO554" s="29">
        <f t="shared" si="56"/>
        <v>2</v>
      </c>
    </row>
    <row r="555" spans="3:67" x14ac:dyDescent="0.25">
      <c r="C555" s="79">
        <f t="shared" si="49"/>
        <v>43863</v>
      </c>
      <c r="D555" s="29">
        <f t="shared" si="29"/>
        <v>2020</v>
      </c>
      <c r="E555" s="29">
        <f t="shared" si="50"/>
        <v>2</v>
      </c>
      <c r="F555" s="29">
        <f t="shared" si="51"/>
        <v>5</v>
      </c>
      <c r="G555" s="29">
        <f t="shared" si="52"/>
        <v>2</v>
      </c>
      <c r="H555" s="166" t="str">
        <f t="shared" si="53"/>
        <v>Sa</v>
      </c>
      <c r="I555" s="29">
        <f t="shared" si="54"/>
        <v>44</v>
      </c>
      <c r="J555" s="29">
        <f t="array" ref="J555">INDEX(Dienstplan!$F$6:$AJ$55,BN555,BO555)</f>
        <v>0</v>
      </c>
      <c r="K555" s="29">
        <f t="array" ref="K555">IF(OR(J555=Schichten!$B$3,J555=Schichten!$B$4),INDEX($D$98:$D$147,MATCH(CODE(J555),$H$98:$H$147,0)),IF(ISERROR(INDEX($D$98:$D$147,MATCH(J555,$A$98:$A$147,0))),0,INDEX($D$98:$D$147,MATCH(J555,$A$98:$A$147,0))))</f>
        <v>0</v>
      </c>
      <c r="L555" s="29">
        <f t="shared" ref="L555" si="111">L505</f>
        <v>0</v>
      </c>
      <c r="M555" s="29">
        <f t="shared" si="75"/>
        <v>0</v>
      </c>
      <c r="O555" s="29">
        <f t="shared" si="102"/>
        <v>0</v>
      </c>
      <c r="P555" s="29">
        <f t="shared" si="102"/>
        <v>0</v>
      </c>
      <c r="Q555" s="29">
        <f t="shared" si="102"/>
        <v>0</v>
      </c>
      <c r="R555" s="29">
        <f t="shared" si="102"/>
        <v>0</v>
      </c>
      <c r="S555" s="29">
        <f t="shared" si="102"/>
        <v>0</v>
      </c>
      <c r="T555" s="29">
        <f t="shared" si="102"/>
        <v>0</v>
      </c>
      <c r="U555" s="29">
        <f t="shared" si="102"/>
        <v>0</v>
      </c>
      <c r="V555" s="29">
        <f t="shared" si="102"/>
        <v>0</v>
      </c>
      <c r="W555" s="29">
        <f t="shared" si="102"/>
        <v>0</v>
      </c>
      <c r="X555" s="29">
        <f t="shared" si="102"/>
        <v>0</v>
      </c>
      <c r="Y555" s="29">
        <f t="shared" si="102"/>
        <v>1</v>
      </c>
      <c r="Z555" s="29">
        <f t="shared" si="102"/>
        <v>1</v>
      </c>
      <c r="AA555" s="29">
        <f t="shared" si="102"/>
        <v>1</v>
      </c>
      <c r="AB555" s="29">
        <f t="shared" si="102"/>
        <v>1</v>
      </c>
      <c r="AC555" s="29">
        <f t="shared" si="102"/>
        <v>1</v>
      </c>
      <c r="AD555" s="29">
        <f t="shared" si="102"/>
        <v>1</v>
      </c>
      <c r="AE555" s="29">
        <f t="shared" si="100"/>
        <v>1</v>
      </c>
      <c r="AF555" s="29">
        <f t="shared" si="100"/>
        <v>1</v>
      </c>
      <c r="AG555" s="29">
        <f t="shared" si="100"/>
        <v>1</v>
      </c>
      <c r="AH555" s="29">
        <f t="shared" si="100"/>
        <v>1</v>
      </c>
      <c r="AI555" s="29">
        <f t="shared" si="100"/>
        <v>1</v>
      </c>
      <c r="AJ555" s="29">
        <f t="shared" si="100"/>
        <v>1</v>
      </c>
      <c r="AK555" s="29">
        <f t="shared" si="100"/>
        <v>1</v>
      </c>
      <c r="AL555" s="29">
        <f t="shared" si="100"/>
        <v>1</v>
      </c>
      <c r="AM555" s="29">
        <f t="shared" si="100"/>
        <v>1</v>
      </c>
      <c r="AN555" s="29">
        <f t="shared" si="100"/>
        <v>1</v>
      </c>
      <c r="AO555" s="29">
        <f t="shared" si="100"/>
        <v>1</v>
      </c>
      <c r="AP555" s="29">
        <f t="shared" si="100"/>
        <v>1</v>
      </c>
      <c r="AQ555" s="29">
        <f t="shared" si="100"/>
        <v>1</v>
      </c>
      <c r="AR555" s="29">
        <f t="shared" si="100"/>
        <v>1</v>
      </c>
      <c r="AS555" s="29">
        <f t="shared" si="100"/>
        <v>1</v>
      </c>
      <c r="AT555" s="29">
        <f t="shared" si="108"/>
        <v>1</v>
      </c>
      <c r="AU555" s="29">
        <f t="shared" si="108"/>
        <v>1</v>
      </c>
      <c r="AV555" s="29">
        <f t="shared" si="108"/>
        <v>1</v>
      </c>
      <c r="AW555" s="29">
        <f t="shared" si="108"/>
        <v>1</v>
      </c>
      <c r="AX555" s="29">
        <f t="shared" si="108"/>
        <v>1</v>
      </c>
      <c r="AY555" s="29">
        <f t="shared" si="108"/>
        <v>1</v>
      </c>
      <c r="AZ555" s="29">
        <f t="shared" si="108"/>
        <v>1</v>
      </c>
      <c r="BA555" s="29">
        <f t="shared" si="108"/>
        <v>1</v>
      </c>
      <c r="BB555" s="29">
        <f t="shared" si="108"/>
        <v>1</v>
      </c>
      <c r="BC555" s="29">
        <f t="shared" si="108"/>
        <v>1</v>
      </c>
      <c r="BD555" s="29">
        <f t="shared" si="108"/>
        <v>1</v>
      </c>
      <c r="BE555" s="29">
        <f t="shared" si="108"/>
        <v>1</v>
      </c>
      <c r="BF555" s="29">
        <f t="shared" si="108"/>
        <v>1</v>
      </c>
      <c r="BG555" s="29">
        <f t="shared" si="108"/>
        <v>1</v>
      </c>
      <c r="BH555" s="29">
        <f t="shared" si="108"/>
        <v>1</v>
      </c>
      <c r="BI555" s="29">
        <f t="shared" si="108"/>
        <v>1</v>
      </c>
      <c r="BJ555" s="29">
        <f t="shared" si="106"/>
        <v>1</v>
      </c>
      <c r="BN555" s="29">
        <f t="shared" si="48"/>
        <v>44</v>
      </c>
      <c r="BO555" s="29">
        <f t="shared" si="56"/>
        <v>2</v>
      </c>
    </row>
    <row r="556" spans="3:67" x14ac:dyDescent="0.25">
      <c r="C556" s="79">
        <f t="shared" si="49"/>
        <v>43863</v>
      </c>
      <c r="D556" s="29">
        <f t="shared" si="29"/>
        <v>2020</v>
      </c>
      <c r="E556" s="29">
        <f t="shared" si="50"/>
        <v>2</v>
      </c>
      <c r="F556" s="29">
        <f t="shared" si="51"/>
        <v>5</v>
      </c>
      <c r="G556" s="29">
        <f t="shared" si="52"/>
        <v>2</v>
      </c>
      <c r="H556" s="166" t="str">
        <f t="shared" si="53"/>
        <v>Sa</v>
      </c>
      <c r="I556" s="29">
        <f t="shared" si="54"/>
        <v>45</v>
      </c>
      <c r="J556" s="29">
        <f t="array" ref="J556">INDEX(Dienstplan!$F$6:$AJ$55,BN556,BO556)</f>
        <v>0</v>
      </c>
      <c r="K556" s="29">
        <f t="array" ref="K556">IF(OR(J556=Schichten!$B$3,J556=Schichten!$B$4),INDEX($D$98:$D$147,MATCH(CODE(J556),$H$98:$H$147,0)),IF(ISERROR(INDEX($D$98:$D$147,MATCH(J556,$A$98:$A$147,0))),0,INDEX($D$98:$D$147,MATCH(J556,$A$98:$A$147,0))))</f>
        <v>0</v>
      </c>
      <c r="L556" s="29">
        <f t="shared" ref="L556" si="112">L506</f>
        <v>0</v>
      </c>
      <c r="M556" s="29">
        <f t="shared" si="75"/>
        <v>0</v>
      </c>
      <c r="O556" s="29">
        <f t="shared" si="102"/>
        <v>0</v>
      </c>
      <c r="P556" s="29">
        <f t="shared" si="102"/>
        <v>0</v>
      </c>
      <c r="Q556" s="29">
        <f t="shared" si="102"/>
        <v>0</v>
      </c>
      <c r="R556" s="29">
        <f t="shared" si="102"/>
        <v>0</v>
      </c>
      <c r="S556" s="29">
        <f t="shared" si="102"/>
        <v>0</v>
      </c>
      <c r="T556" s="29">
        <f t="shared" si="102"/>
        <v>0</v>
      </c>
      <c r="U556" s="29">
        <f t="shared" si="102"/>
        <v>0</v>
      </c>
      <c r="V556" s="29">
        <f t="shared" si="102"/>
        <v>0</v>
      </c>
      <c r="W556" s="29">
        <f t="shared" si="102"/>
        <v>0</v>
      </c>
      <c r="X556" s="29">
        <f t="shared" si="102"/>
        <v>0</v>
      </c>
      <c r="Y556" s="29">
        <f t="shared" si="102"/>
        <v>1</v>
      </c>
      <c r="Z556" s="29">
        <f t="shared" si="102"/>
        <v>1</v>
      </c>
      <c r="AA556" s="29">
        <f t="shared" si="102"/>
        <v>1</v>
      </c>
      <c r="AB556" s="29">
        <f t="shared" si="102"/>
        <v>1</v>
      </c>
      <c r="AC556" s="29">
        <f t="shared" si="102"/>
        <v>1</v>
      </c>
      <c r="AD556" s="29">
        <f t="shared" si="102"/>
        <v>1</v>
      </c>
      <c r="AE556" s="29">
        <f t="shared" si="100"/>
        <v>1</v>
      </c>
      <c r="AF556" s="29">
        <f t="shared" si="100"/>
        <v>1</v>
      </c>
      <c r="AG556" s="29">
        <f t="shared" si="100"/>
        <v>1</v>
      </c>
      <c r="AH556" s="29">
        <f t="shared" si="100"/>
        <v>1</v>
      </c>
      <c r="AI556" s="29">
        <f t="shared" si="100"/>
        <v>1</v>
      </c>
      <c r="AJ556" s="29">
        <f t="shared" si="100"/>
        <v>1</v>
      </c>
      <c r="AK556" s="29">
        <f t="shared" si="100"/>
        <v>1</v>
      </c>
      <c r="AL556" s="29">
        <f t="shared" si="100"/>
        <v>1</v>
      </c>
      <c r="AM556" s="29">
        <f t="shared" si="100"/>
        <v>1</v>
      </c>
      <c r="AN556" s="29">
        <f t="shared" si="100"/>
        <v>1</v>
      </c>
      <c r="AO556" s="29">
        <f t="shared" si="100"/>
        <v>1</v>
      </c>
      <c r="AP556" s="29">
        <f t="shared" si="100"/>
        <v>1</v>
      </c>
      <c r="AQ556" s="29">
        <f t="shared" si="100"/>
        <v>1</v>
      </c>
      <c r="AR556" s="29">
        <f t="shared" si="100"/>
        <v>1</v>
      </c>
      <c r="AS556" s="29">
        <f t="shared" si="100"/>
        <v>1</v>
      </c>
      <c r="AT556" s="29">
        <f t="shared" si="108"/>
        <v>1</v>
      </c>
      <c r="AU556" s="29">
        <f t="shared" si="108"/>
        <v>1</v>
      </c>
      <c r="AV556" s="29">
        <f t="shared" si="108"/>
        <v>1</v>
      </c>
      <c r="AW556" s="29">
        <f t="shared" si="108"/>
        <v>1</v>
      </c>
      <c r="AX556" s="29">
        <f t="shared" si="108"/>
        <v>1</v>
      </c>
      <c r="AY556" s="29">
        <f t="shared" si="108"/>
        <v>1</v>
      </c>
      <c r="AZ556" s="29">
        <f t="shared" si="108"/>
        <v>1</v>
      </c>
      <c r="BA556" s="29">
        <f t="shared" si="108"/>
        <v>1</v>
      </c>
      <c r="BB556" s="29">
        <f t="shared" si="108"/>
        <v>1</v>
      </c>
      <c r="BC556" s="29">
        <f t="shared" si="108"/>
        <v>1</v>
      </c>
      <c r="BD556" s="29">
        <f t="shared" si="108"/>
        <v>1</v>
      </c>
      <c r="BE556" s="29">
        <f t="shared" si="108"/>
        <v>1</v>
      </c>
      <c r="BF556" s="29">
        <f t="shared" si="108"/>
        <v>1</v>
      </c>
      <c r="BG556" s="29">
        <f t="shared" si="108"/>
        <v>1</v>
      </c>
      <c r="BH556" s="29">
        <f t="shared" si="108"/>
        <v>1</v>
      </c>
      <c r="BI556" s="29">
        <f t="shared" si="108"/>
        <v>1</v>
      </c>
      <c r="BJ556" s="29">
        <f t="shared" si="106"/>
        <v>1</v>
      </c>
      <c r="BN556" s="29">
        <f t="shared" si="48"/>
        <v>45</v>
      </c>
      <c r="BO556" s="29">
        <f t="shared" si="56"/>
        <v>2</v>
      </c>
    </row>
    <row r="557" spans="3:67" x14ac:dyDescent="0.25">
      <c r="C557" s="79">
        <f t="shared" si="49"/>
        <v>43863</v>
      </c>
      <c r="D557" s="29">
        <f t="shared" si="29"/>
        <v>2020</v>
      </c>
      <c r="E557" s="29">
        <f t="shared" si="50"/>
        <v>2</v>
      </c>
      <c r="F557" s="29">
        <f t="shared" si="51"/>
        <v>5</v>
      </c>
      <c r="G557" s="29">
        <f t="shared" si="52"/>
        <v>2</v>
      </c>
      <c r="H557" s="166" t="str">
        <f t="shared" si="53"/>
        <v>Sa</v>
      </c>
      <c r="I557" s="29">
        <f t="shared" si="54"/>
        <v>46</v>
      </c>
      <c r="J557" s="29">
        <f t="array" ref="J557">INDEX(Dienstplan!$F$6:$AJ$55,BN557,BO557)</f>
        <v>0</v>
      </c>
      <c r="K557" s="29">
        <f t="array" ref="K557">IF(OR(J557=Schichten!$B$3,J557=Schichten!$B$4),INDEX($D$98:$D$147,MATCH(CODE(J557),$H$98:$H$147,0)),IF(ISERROR(INDEX($D$98:$D$147,MATCH(J557,$A$98:$A$147,0))),0,INDEX($D$98:$D$147,MATCH(J557,$A$98:$A$147,0))))</f>
        <v>0</v>
      </c>
      <c r="L557" s="29">
        <f t="shared" ref="L557" si="113">L507</f>
        <v>0</v>
      </c>
      <c r="M557" s="29">
        <f t="shared" si="75"/>
        <v>0</v>
      </c>
      <c r="O557" s="29">
        <f t="shared" si="102"/>
        <v>0</v>
      </c>
      <c r="P557" s="29">
        <f t="shared" si="102"/>
        <v>0</v>
      </c>
      <c r="Q557" s="29">
        <f t="shared" si="102"/>
        <v>0</v>
      </c>
      <c r="R557" s="29">
        <f t="shared" si="102"/>
        <v>0</v>
      </c>
      <c r="S557" s="29">
        <f t="shared" si="102"/>
        <v>0</v>
      </c>
      <c r="T557" s="29">
        <f t="shared" si="102"/>
        <v>0</v>
      </c>
      <c r="U557" s="29">
        <f t="shared" si="102"/>
        <v>0</v>
      </c>
      <c r="V557" s="29">
        <f t="shared" si="102"/>
        <v>0</v>
      </c>
      <c r="W557" s="29">
        <f t="shared" si="102"/>
        <v>0</v>
      </c>
      <c r="X557" s="29">
        <f t="shared" si="102"/>
        <v>0</v>
      </c>
      <c r="Y557" s="29">
        <f t="shared" si="102"/>
        <v>1</v>
      </c>
      <c r="Z557" s="29">
        <f t="shared" si="102"/>
        <v>1</v>
      </c>
      <c r="AA557" s="29">
        <f t="shared" si="102"/>
        <v>1</v>
      </c>
      <c r="AB557" s="29">
        <f t="shared" si="102"/>
        <v>1</v>
      </c>
      <c r="AC557" s="29">
        <f t="shared" si="102"/>
        <v>1</v>
      </c>
      <c r="AD557" s="29">
        <f t="shared" si="102"/>
        <v>1</v>
      </c>
      <c r="AE557" s="29">
        <f t="shared" si="100"/>
        <v>1</v>
      </c>
      <c r="AF557" s="29">
        <f t="shared" si="100"/>
        <v>1</v>
      </c>
      <c r="AG557" s="29">
        <f t="shared" si="100"/>
        <v>1</v>
      </c>
      <c r="AH557" s="29">
        <f t="shared" si="100"/>
        <v>1</v>
      </c>
      <c r="AI557" s="29">
        <f t="shared" si="100"/>
        <v>1</v>
      </c>
      <c r="AJ557" s="29">
        <f t="shared" si="100"/>
        <v>1</v>
      </c>
      <c r="AK557" s="29">
        <f t="shared" si="100"/>
        <v>1</v>
      </c>
      <c r="AL557" s="29">
        <f t="shared" si="100"/>
        <v>1</v>
      </c>
      <c r="AM557" s="29">
        <f t="shared" si="100"/>
        <v>1</v>
      </c>
      <c r="AN557" s="29">
        <f t="shared" si="100"/>
        <v>1</v>
      </c>
      <c r="AO557" s="29">
        <f t="shared" si="100"/>
        <v>1</v>
      </c>
      <c r="AP557" s="29">
        <f t="shared" si="100"/>
        <v>1</v>
      </c>
      <c r="AQ557" s="29">
        <f t="shared" si="100"/>
        <v>1</v>
      </c>
      <c r="AR557" s="29">
        <f t="shared" si="100"/>
        <v>1</v>
      </c>
      <c r="AS557" s="29">
        <f t="shared" si="100"/>
        <v>1</v>
      </c>
      <c r="AT557" s="29">
        <f t="shared" si="108"/>
        <v>1</v>
      </c>
      <c r="AU557" s="29">
        <f t="shared" si="108"/>
        <v>1</v>
      </c>
      <c r="AV557" s="29">
        <f t="shared" si="108"/>
        <v>1</v>
      </c>
      <c r="AW557" s="29">
        <f t="shared" si="108"/>
        <v>1</v>
      </c>
      <c r="AX557" s="29">
        <f t="shared" si="108"/>
        <v>1</v>
      </c>
      <c r="AY557" s="29">
        <f t="shared" si="108"/>
        <v>1</v>
      </c>
      <c r="AZ557" s="29">
        <f t="shared" si="108"/>
        <v>1</v>
      </c>
      <c r="BA557" s="29">
        <f t="shared" si="108"/>
        <v>1</v>
      </c>
      <c r="BB557" s="29">
        <f t="shared" si="108"/>
        <v>1</v>
      </c>
      <c r="BC557" s="29">
        <f t="shared" si="108"/>
        <v>1</v>
      </c>
      <c r="BD557" s="29">
        <f t="shared" si="108"/>
        <v>1</v>
      </c>
      <c r="BE557" s="29">
        <f t="shared" si="108"/>
        <v>1</v>
      </c>
      <c r="BF557" s="29">
        <f t="shared" si="108"/>
        <v>1</v>
      </c>
      <c r="BG557" s="29">
        <f t="shared" si="108"/>
        <v>1</v>
      </c>
      <c r="BH557" s="29">
        <f t="shared" si="108"/>
        <v>1</v>
      </c>
      <c r="BI557" s="29">
        <f t="shared" si="108"/>
        <v>1</v>
      </c>
      <c r="BJ557" s="29">
        <f t="shared" si="106"/>
        <v>1</v>
      </c>
      <c r="BN557" s="29">
        <f t="shared" si="48"/>
        <v>46</v>
      </c>
      <c r="BO557" s="29">
        <f t="shared" si="56"/>
        <v>2</v>
      </c>
    </row>
    <row r="558" spans="3:67" x14ac:dyDescent="0.25">
      <c r="C558" s="79">
        <f t="shared" si="49"/>
        <v>43863</v>
      </c>
      <c r="D558" s="29">
        <f t="shared" si="29"/>
        <v>2020</v>
      </c>
      <c r="E558" s="29">
        <f t="shared" si="50"/>
        <v>2</v>
      </c>
      <c r="F558" s="29">
        <f t="shared" si="51"/>
        <v>5</v>
      </c>
      <c r="G558" s="29">
        <f t="shared" si="52"/>
        <v>2</v>
      </c>
      <c r="H558" s="166" t="str">
        <f t="shared" si="53"/>
        <v>Sa</v>
      </c>
      <c r="I558" s="29">
        <f t="shared" si="54"/>
        <v>47</v>
      </c>
      <c r="J558" s="29">
        <f t="array" ref="J558">INDEX(Dienstplan!$F$6:$AJ$55,BN558,BO558)</f>
        <v>0</v>
      </c>
      <c r="K558" s="29">
        <f t="array" ref="K558">IF(OR(J558=Schichten!$B$3,J558=Schichten!$B$4),INDEX($D$98:$D$147,MATCH(CODE(J558),$H$98:$H$147,0)),IF(ISERROR(INDEX($D$98:$D$147,MATCH(J558,$A$98:$A$147,0))),0,INDEX($D$98:$D$147,MATCH(J558,$A$98:$A$147,0))))</f>
        <v>0</v>
      </c>
      <c r="L558" s="29">
        <f t="shared" ref="L558" si="114">L508</f>
        <v>0</v>
      </c>
      <c r="M558" s="29">
        <f t="shared" si="75"/>
        <v>0</v>
      </c>
      <c r="O558" s="29">
        <f t="shared" si="102"/>
        <v>0</v>
      </c>
      <c r="P558" s="29">
        <f t="shared" si="102"/>
        <v>0</v>
      </c>
      <c r="Q558" s="29">
        <f t="shared" si="102"/>
        <v>0</v>
      </c>
      <c r="R558" s="29">
        <f t="shared" si="102"/>
        <v>0</v>
      </c>
      <c r="S558" s="29">
        <f t="shared" si="102"/>
        <v>0</v>
      </c>
      <c r="T558" s="29">
        <f t="shared" si="102"/>
        <v>0</v>
      </c>
      <c r="U558" s="29">
        <f t="shared" si="102"/>
        <v>0</v>
      </c>
      <c r="V558" s="29">
        <f t="shared" si="102"/>
        <v>0</v>
      </c>
      <c r="W558" s="29">
        <f t="shared" si="102"/>
        <v>0</v>
      </c>
      <c r="X558" s="29">
        <f t="shared" si="102"/>
        <v>0</v>
      </c>
      <c r="Y558" s="29">
        <f t="shared" si="102"/>
        <v>1</v>
      </c>
      <c r="Z558" s="29">
        <f t="shared" si="102"/>
        <v>1</v>
      </c>
      <c r="AA558" s="29">
        <f t="shared" si="102"/>
        <v>1</v>
      </c>
      <c r="AB558" s="29">
        <f t="shared" si="102"/>
        <v>1</v>
      </c>
      <c r="AC558" s="29">
        <f t="shared" si="102"/>
        <v>1</v>
      </c>
      <c r="AD558" s="29">
        <f t="shared" si="102"/>
        <v>1</v>
      </c>
      <c r="AE558" s="29">
        <f t="shared" si="100"/>
        <v>1</v>
      </c>
      <c r="AF558" s="29">
        <f t="shared" si="100"/>
        <v>1</v>
      </c>
      <c r="AG558" s="29">
        <f t="shared" si="100"/>
        <v>1</v>
      </c>
      <c r="AH558" s="29">
        <f t="shared" si="100"/>
        <v>1</v>
      </c>
      <c r="AI558" s="29">
        <f t="shared" si="100"/>
        <v>1</v>
      </c>
      <c r="AJ558" s="29">
        <f t="shared" si="100"/>
        <v>1</v>
      </c>
      <c r="AK558" s="29">
        <f t="shared" si="100"/>
        <v>1</v>
      </c>
      <c r="AL558" s="29">
        <f t="shared" si="100"/>
        <v>1</v>
      </c>
      <c r="AM558" s="29">
        <f t="shared" si="100"/>
        <v>1</v>
      </c>
      <c r="AN558" s="29">
        <f t="shared" si="100"/>
        <v>1</v>
      </c>
      <c r="AO558" s="29">
        <f t="shared" si="100"/>
        <v>1</v>
      </c>
      <c r="AP558" s="29">
        <f t="shared" si="100"/>
        <v>1</v>
      </c>
      <c r="AQ558" s="29">
        <f t="shared" si="100"/>
        <v>1</v>
      </c>
      <c r="AR558" s="29">
        <f t="shared" si="100"/>
        <v>1</v>
      </c>
      <c r="AS558" s="29">
        <f t="shared" si="100"/>
        <v>1</v>
      </c>
      <c r="AT558" s="29">
        <f t="shared" si="108"/>
        <v>1</v>
      </c>
      <c r="AU558" s="29">
        <f t="shared" si="108"/>
        <v>1</v>
      </c>
      <c r="AV558" s="29">
        <f t="shared" si="108"/>
        <v>1</v>
      </c>
      <c r="AW558" s="29">
        <f t="shared" si="108"/>
        <v>1</v>
      </c>
      <c r="AX558" s="29">
        <f t="shared" si="108"/>
        <v>1</v>
      </c>
      <c r="AY558" s="29">
        <f t="shared" si="108"/>
        <v>1</v>
      </c>
      <c r="AZ558" s="29">
        <f t="shared" si="108"/>
        <v>1</v>
      </c>
      <c r="BA558" s="29">
        <f t="shared" si="108"/>
        <v>1</v>
      </c>
      <c r="BB558" s="29">
        <f t="shared" si="108"/>
        <v>1</v>
      </c>
      <c r="BC558" s="29">
        <f t="shared" si="108"/>
        <v>1</v>
      </c>
      <c r="BD558" s="29">
        <f t="shared" si="108"/>
        <v>1</v>
      </c>
      <c r="BE558" s="29">
        <f t="shared" si="108"/>
        <v>1</v>
      </c>
      <c r="BF558" s="29">
        <f t="shared" si="108"/>
        <v>1</v>
      </c>
      <c r="BG558" s="29">
        <f t="shared" si="108"/>
        <v>1</v>
      </c>
      <c r="BH558" s="29">
        <f t="shared" si="108"/>
        <v>1</v>
      </c>
      <c r="BI558" s="29">
        <f t="shared" si="108"/>
        <v>1</v>
      </c>
      <c r="BJ558" s="29">
        <f t="shared" si="106"/>
        <v>1</v>
      </c>
      <c r="BN558" s="29">
        <f t="shared" si="48"/>
        <v>47</v>
      </c>
      <c r="BO558" s="29">
        <f t="shared" si="56"/>
        <v>2</v>
      </c>
    </row>
    <row r="559" spans="3:67" x14ac:dyDescent="0.25">
      <c r="C559" s="79">
        <f t="shared" si="49"/>
        <v>43863</v>
      </c>
      <c r="D559" s="29">
        <f t="shared" si="29"/>
        <v>2020</v>
      </c>
      <c r="E559" s="29">
        <f t="shared" si="50"/>
        <v>2</v>
      </c>
      <c r="F559" s="29">
        <f t="shared" si="51"/>
        <v>5</v>
      </c>
      <c r="G559" s="29">
        <f t="shared" si="52"/>
        <v>2</v>
      </c>
      <c r="H559" s="166" t="str">
        <f t="shared" si="53"/>
        <v>Sa</v>
      </c>
      <c r="I559" s="29">
        <f t="shared" si="54"/>
        <v>48</v>
      </c>
      <c r="J559" s="29">
        <f t="array" ref="J559">INDEX(Dienstplan!$F$6:$AJ$55,BN559,BO559)</f>
        <v>0</v>
      </c>
      <c r="K559" s="29">
        <f t="array" ref="K559">IF(OR(J559=Schichten!$B$3,J559=Schichten!$B$4),INDEX($D$98:$D$147,MATCH(CODE(J559),$H$98:$H$147,0)),IF(ISERROR(INDEX($D$98:$D$147,MATCH(J559,$A$98:$A$147,0))),0,INDEX($D$98:$D$147,MATCH(J559,$A$98:$A$147,0))))</f>
        <v>0</v>
      </c>
      <c r="L559" s="29">
        <f t="shared" ref="L559" si="115">L509</f>
        <v>0</v>
      </c>
      <c r="M559" s="29">
        <f t="shared" si="75"/>
        <v>0</v>
      </c>
      <c r="O559" s="29">
        <f t="shared" si="102"/>
        <v>0</v>
      </c>
      <c r="P559" s="29">
        <f t="shared" si="102"/>
        <v>0</v>
      </c>
      <c r="Q559" s="29">
        <f t="shared" si="102"/>
        <v>0</v>
      </c>
      <c r="R559" s="29">
        <f t="shared" si="102"/>
        <v>0</v>
      </c>
      <c r="S559" s="29">
        <f t="shared" si="102"/>
        <v>0</v>
      </c>
      <c r="T559" s="29">
        <f t="shared" si="102"/>
        <v>0</v>
      </c>
      <c r="U559" s="29">
        <f t="shared" si="102"/>
        <v>0</v>
      </c>
      <c r="V559" s="29">
        <f t="shared" si="102"/>
        <v>0</v>
      </c>
      <c r="W559" s="29">
        <f t="shared" si="102"/>
        <v>0</v>
      </c>
      <c r="X559" s="29">
        <f t="shared" si="102"/>
        <v>0</v>
      </c>
      <c r="Y559" s="29">
        <f t="shared" si="102"/>
        <v>1</v>
      </c>
      <c r="Z559" s="29">
        <f t="shared" si="102"/>
        <v>1</v>
      </c>
      <c r="AA559" s="29">
        <f t="shared" si="102"/>
        <v>1</v>
      </c>
      <c r="AB559" s="29">
        <f t="shared" si="102"/>
        <v>1</v>
      </c>
      <c r="AC559" s="29">
        <f t="shared" si="102"/>
        <v>1</v>
      </c>
      <c r="AD559" s="29">
        <f t="shared" si="102"/>
        <v>1</v>
      </c>
      <c r="AE559" s="29">
        <f t="shared" si="100"/>
        <v>1</v>
      </c>
      <c r="AF559" s="29">
        <f t="shared" si="100"/>
        <v>1</v>
      </c>
      <c r="AG559" s="29">
        <f t="shared" si="100"/>
        <v>1</v>
      </c>
      <c r="AH559" s="29">
        <f t="shared" si="100"/>
        <v>1</v>
      </c>
      <c r="AI559" s="29">
        <f t="shared" si="100"/>
        <v>1</v>
      </c>
      <c r="AJ559" s="29">
        <f t="shared" si="100"/>
        <v>1</v>
      </c>
      <c r="AK559" s="29">
        <f t="shared" si="100"/>
        <v>1</v>
      </c>
      <c r="AL559" s="29">
        <f t="shared" si="100"/>
        <v>1</v>
      </c>
      <c r="AM559" s="29">
        <f t="shared" si="100"/>
        <v>1</v>
      </c>
      <c r="AN559" s="29">
        <f t="shared" si="100"/>
        <v>1</v>
      </c>
      <c r="AO559" s="29">
        <f t="shared" si="100"/>
        <v>1</v>
      </c>
      <c r="AP559" s="29">
        <f t="shared" si="100"/>
        <v>1</v>
      </c>
      <c r="AQ559" s="29">
        <f t="shared" si="100"/>
        <v>1</v>
      </c>
      <c r="AR559" s="29">
        <f t="shared" si="100"/>
        <v>1</v>
      </c>
      <c r="AS559" s="29">
        <f t="shared" si="100"/>
        <v>1</v>
      </c>
      <c r="AT559" s="29">
        <f t="shared" si="108"/>
        <v>1</v>
      </c>
      <c r="AU559" s="29">
        <f t="shared" si="108"/>
        <v>1</v>
      </c>
      <c r="AV559" s="29">
        <f t="shared" si="108"/>
        <v>1</v>
      </c>
      <c r="AW559" s="29">
        <f t="shared" si="108"/>
        <v>1</v>
      </c>
      <c r="AX559" s="29">
        <f t="shared" si="108"/>
        <v>1</v>
      </c>
      <c r="AY559" s="29">
        <f t="shared" si="108"/>
        <v>1</v>
      </c>
      <c r="AZ559" s="29">
        <f t="shared" si="108"/>
        <v>1</v>
      </c>
      <c r="BA559" s="29">
        <f t="shared" si="108"/>
        <v>1</v>
      </c>
      <c r="BB559" s="29">
        <f t="shared" si="108"/>
        <v>1</v>
      </c>
      <c r="BC559" s="29">
        <f t="shared" si="108"/>
        <v>1</v>
      </c>
      <c r="BD559" s="29">
        <f t="shared" si="108"/>
        <v>1</v>
      </c>
      <c r="BE559" s="29">
        <f t="shared" si="108"/>
        <v>1</v>
      </c>
      <c r="BF559" s="29">
        <f t="shared" si="108"/>
        <v>1</v>
      </c>
      <c r="BG559" s="29">
        <f t="shared" si="108"/>
        <v>1</v>
      </c>
      <c r="BH559" s="29">
        <f t="shared" si="108"/>
        <v>1</v>
      </c>
      <c r="BI559" s="29">
        <f t="shared" si="108"/>
        <v>1</v>
      </c>
      <c r="BJ559" s="29">
        <f t="shared" si="106"/>
        <v>1</v>
      </c>
      <c r="BN559" s="29">
        <f t="shared" si="48"/>
        <v>48</v>
      </c>
      <c r="BO559" s="29">
        <f t="shared" si="56"/>
        <v>2</v>
      </c>
    </row>
    <row r="560" spans="3:67" x14ac:dyDescent="0.25">
      <c r="C560" s="79">
        <f t="shared" si="49"/>
        <v>43863</v>
      </c>
      <c r="D560" s="29">
        <f t="shared" si="29"/>
        <v>2020</v>
      </c>
      <c r="E560" s="29">
        <f t="shared" si="50"/>
        <v>2</v>
      </c>
      <c r="F560" s="29">
        <f t="shared" si="51"/>
        <v>5</v>
      </c>
      <c r="G560" s="29">
        <f t="shared" si="52"/>
        <v>2</v>
      </c>
      <c r="H560" s="166" t="str">
        <f t="shared" si="53"/>
        <v>Sa</v>
      </c>
      <c r="I560" s="29">
        <f t="shared" si="54"/>
        <v>49</v>
      </c>
      <c r="J560" s="29">
        <f t="array" ref="J560">INDEX(Dienstplan!$F$6:$AJ$55,BN560,BO560)</f>
        <v>0</v>
      </c>
      <c r="K560" s="29">
        <f t="array" ref="K560">IF(OR(J560=Schichten!$B$3,J560=Schichten!$B$4),INDEX($D$98:$D$147,MATCH(CODE(J560),$H$98:$H$147,0)),IF(ISERROR(INDEX($D$98:$D$147,MATCH(J560,$A$98:$A$147,0))),0,INDEX($D$98:$D$147,MATCH(J560,$A$98:$A$147,0))))</f>
        <v>0</v>
      </c>
      <c r="L560" s="29">
        <f t="shared" ref="L560" si="116">L510</f>
        <v>0</v>
      </c>
      <c r="M560" s="29">
        <f t="shared" si="75"/>
        <v>0</v>
      </c>
      <c r="O560" s="29">
        <f t="shared" si="102"/>
        <v>0</v>
      </c>
      <c r="P560" s="29">
        <f t="shared" si="102"/>
        <v>0</v>
      </c>
      <c r="Q560" s="29">
        <f t="shared" si="102"/>
        <v>0</v>
      </c>
      <c r="R560" s="29">
        <f t="shared" si="102"/>
        <v>0</v>
      </c>
      <c r="S560" s="29">
        <f t="shared" si="102"/>
        <v>0</v>
      </c>
      <c r="T560" s="29">
        <f t="shared" si="102"/>
        <v>0</v>
      </c>
      <c r="U560" s="29">
        <f t="shared" si="102"/>
        <v>0</v>
      </c>
      <c r="V560" s="29">
        <f t="shared" si="102"/>
        <v>0</v>
      </c>
      <c r="W560" s="29">
        <f t="shared" si="102"/>
        <v>0</v>
      </c>
      <c r="X560" s="29">
        <f t="shared" si="102"/>
        <v>0</v>
      </c>
      <c r="Y560" s="29">
        <f t="shared" si="102"/>
        <v>1</v>
      </c>
      <c r="Z560" s="29">
        <f t="shared" si="102"/>
        <v>1</v>
      </c>
      <c r="AA560" s="29">
        <f t="shared" si="102"/>
        <v>1</v>
      </c>
      <c r="AB560" s="29">
        <f t="shared" si="102"/>
        <v>1</v>
      </c>
      <c r="AC560" s="29">
        <f t="shared" si="102"/>
        <v>1</v>
      </c>
      <c r="AD560" s="29">
        <f t="shared" si="102"/>
        <v>1</v>
      </c>
      <c r="AE560" s="29">
        <f t="shared" si="100"/>
        <v>1</v>
      </c>
      <c r="AF560" s="29">
        <f t="shared" si="100"/>
        <v>1</v>
      </c>
      <c r="AG560" s="29">
        <f t="shared" si="100"/>
        <v>1</v>
      </c>
      <c r="AH560" s="29">
        <f t="shared" si="100"/>
        <v>1</v>
      </c>
      <c r="AI560" s="29">
        <f t="shared" si="100"/>
        <v>1</v>
      </c>
      <c r="AJ560" s="29">
        <f t="shared" si="100"/>
        <v>1</v>
      </c>
      <c r="AK560" s="29">
        <f t="shared" si="100"/>
        <v>1</v>
      </c>
      <c r="AL560" s="29">
        <f t="shared" si="100"/>
        <v>1</v>
      </c>
      <c r="AM560" s="29">
        <f t="shared" si="100"/>
        <v>1</v>
      </c>
      <c r="AN560" s="29">
        <f t="shared" si="100"/>
        <v>1</v>
      </c>
      <c r="AO560" s="29">
        <f t="shared" si="100"/>
        <v>1</v>
      </c>
      <c r="AP560" s="29">
        <f t="shared" si="100"/>
        <v>1</v>
      </c>
      <c r="AQ560" s="29">
        <f t="shared" si="100"/>
        <v>1</v>
      </c>
      <c r="AR560" s="29">
        <f t="shared" si="100"/>
        <v>1</v>
      </c>
      <c r="AS560" s="29">
        <f t="shared" si="100"/>
        <v>1</v>
      </c>
      <c r="AT560" s="29">
        <f t="shared" si="108"/>
        <v>1</v>
      </c>
      <c r="AU560" s="29">
        <f t="shared" si="108"/>
        <v>1</v>
      </c>
      <c r="AV560" s="29">
        <f t="shared" si="108"/>
        <v>1</v>
      </c>
      <c r="AW560" s="29">
        <f t="shared" si="108"/>
        <v>1</v>
      </c>
      <c r="AX560" s="29">
        <f t="shared" si="108"/>
        <v>1</v>
      </c>
      <c r="AY560" s="29">
        <f t="shared" si="108"/>
        <v>1</v>
      </c>
      <c r="AZ560" s="29">
        <f t="shared" si="108"/>
        <v>1</v>
      </c>
      <c r="BA560" s="29">
        <f t="shared" si="108"/>
        <v>1</v>
      </c>
      <c r="BB560" s="29">
        <f t="shared" si="108"/>
        <v>1</v>
      </c>
      <c r="BC560" s="29">
        <f t="shared" si="108"/>
        <v>1</v>
      </c>
      <c r="BD560" s="29">
        <f t="shared" si="108"/>
        <v>1</v>
      </c>
      <c r="BE560" s="29">
        <f t="shared" si="108"/>
        <v>1</v>
      </c>
      <c r="BF560" s="29">
        <f t="shared" si="108"/>
        <v>1</v>
      </c>
      <c r="BG560" s="29">
        <f t="shared" si="108"/>
        <v>1</v>
      </c>
      <c r="BH560" s="29">
        <f t="shared" si="108"/>
        <v>1</v>
      </c>
      <c r="BI560" s="29">
        <f t="shared" si="108"/>
        <v>1</v>
      </c>
      <c r="BJ560" s="29">
        <f t="shared" si="106"/>
        <v>1</v>
      </c>
      <c r="BN560" s="29">
        <f t="shared" si="48"/>
        <v>49</v>
      </c>
      <c r="BO560" s="29">
        <f t="shared" si="56"/>
        <v>2</v>
      </c>
    </row>
    <row r="561" spans="3:67" x14ac:dyDescent="0.25">
      <c r="C561" s="79">
        <f t="shared" si="49"/>
        <v>43863</v>
      </c>
      <c r="D561" s="29">
        <f t="shared" si="29"/>
        <v>2020</v>
      </c>
      <c r="E561" s="29">
        <f t="shared" si="50"/>
        <v>2</v>
      </c>
      <c r="F561" s="29">
        <f t="shared" si="51"/>
        <v>5</v>
      </c>
      <c r="G561" s="29">
        <f t="shared" si="52"/>
        <v>2</v>
      </c>
      <c r="H561" s="166" t="str">
        <f t="shared" si="53"/>
        <v>Sa</v>
      </c>
      <c r="I561" s="29">
        <f t="shared" si="54"/>
        <v>50</v>
      </c>
      <c r="J561" s="29">
        <f t="array" ref="J561">INDEX(Dienstplan!$F$6:$AJ$55,BN561,BO561)</f>
        <v>0</v>
      </c>
      <c r="K561" s="29">
        <f t="array" ref="K561">IF(OR(J561=Schichten!$B$3,J561=Schichten!$B$4),INDEX($D$98:$D$147,MATCH(CODE(J561),$H$98:$H$147,0)),IF(ISERROR(INDEX($D$98:$D$147,MATCH(J561,$A$98:$A$147,0))),0,INDEX($D$98:$D$147,MATCH(J561,$A$98:$A$147,0))))</f>
        <v>0</v>
      </c>
      <c r="L561" s="29">
        <f t="shared" ref="L561" si="117">L511</f>
        <v>0</v>
      </c>
      <c r="M561" s="29">
        <f t="shared" si="75"/>
        <v>0</v>
      </c>
      <c r="O561" s="29">
        <f t="shared" si="102"/>
        <v>0</v>
      </c>
      <c r="P561" s="29">
        <f t="shared" si="102"/>
        <v>0</v>
      </c>
      <c r="Q561" s="29">
        <f t="shared" si="102"/>
        <v>0</v>
      </c>
      <c r="R561" s="29">
        <f t="shared" si="102"/>
        <v>0</v>
      </c>
      <c r="S561" s="29">
        <f t="shared" si="102"/>
        <v>0</v>
      </c>
      <c r="T561" s="29">
        <f t="shared" si="102"/>
        <v>0</v>
      </c>
      <c r="U561" s="29">
        <f t="shared" si="102"/>
        <v>0</v>
      </c>
      <c r="V561" s="29">
        <f t="shared" si="102"/>
        <v>0</v>
      </c>
      <c r="W561" s="29">
        <f t="shared" si="102"/>
        <v>0</v>
      </c>
      <c r="X561" s="29">
        <f t="shared" si="102"/>
        <v>0</v>
      </c>
      <c r="Y561" s="29">
        <f t="shared" si="102"/>
        <v>1</v>
      </c>
      <c r="Z561" s="29">
        <f t="shared" si="102"/>
        <v>1</v>
      </c>
      <c r="AA561" s="29">
        <f t="shared" si="102"/>
        <v>1</v>
      </c>
      <c r="AB561" s="29">
        <f t="shared" si="102"/>
        <v>1</v>
      </c>
      <c r="AC561" s="29">
        <f t="shared" si="102"/>
        <v>1</v>
      </c>
      <c r="AD561" s="29">
        <f t="shared" si="102"/>
        <v>1</v>
      </c>
      <c r="AE561" s="29">
        <f t="shared" si="100"/>
        <v>1</v>
      </c>
      <c r="AF561" s="29">
        <f t="shared" si="100"/>
        <v>1</v>
      </c>
      <c r="AG561" s="29">
        <f t="shared" si="100"/>
        <v>1</v>
      </c>
      <c r="AH561" s="29">
        <f t="shared" si="100"/>
        <v>1</v>
      </c>
      <c r="AI561" s="29">
        <f t="shared" si="100"/>
        <v>1</v>
      </c>
      <c r="AJ561" s="29">
        <f t="shared" si="100"/>
        <v>1</v>
      </c>
      <c r="AK561" s="29">
        <f t="shared" si="100"/>
        <v>1</v>
      </c>
      <c r="AL561" s="29">
        <f t="shared" si="100"/>
        <v>1</v>
      </c>
      <c r="AM561" s="29">
        <f t="shared" si="100"/>
        <v>1</v>
      </c>
      <c r="AN561" s="29">
        <f t="shared" si="100"/>
        <v>1</v>
      </c>
      <c r="AO561" s="29">
        <f t="shared" si="100"/>
        <v>1</v>
      </c>
      <c r="AP561" s="29">
        <f t="shared" si="100"/>
        <v>1</v>
      </c>
      <c r="AQ561" s="29">
        <f t="shared" si="100"/>
        <v>1</v>
      </c>
      <c r="AR561" s="29">
        <f t="shared" si="100"/>
        <v>1</v>
      </c>
      <c r="AS561" s="29">
        <f t="shared" si="100"/>
        <v>1</v>
      </c>
      <c r="AT561" s="29">
        <f t="shared" si="108"/>
        <v>1</v>
      </c>
      <c r="AU561" s="29">
        <f t="shared" si="108"/>
        <v>1</v>
      </c>
      <c r="AV561" s="29">
        <f t="shared" si="108"/>
        <v>1</v>
      </c>
      <c r="AW561" s="29">
        <f t="shared" si="108"/>
        <v>1</v>
      </c>
      <c r="AX561" s="29">
        <f t="shared" si="108"/>
        <v>1</v>
      </c>
      <c r="AY561" s="29">
        <f t="shared" si="108"/>
        <v>1</v>
      </c>
      <c r="AZ561" s="29">
        <f t="shared" si="108"/>
        <v>1</v>
      </c>
      <c r="BA561" s="29">
        <f t="shared" si="108"/>
        <v>1</v>
      </c>
      <c r="BB561" s="29">
        <f t="shared" si="108"/>
        <v>1</v>
      </c>
      <c r="BC561" s="29">
        <f t="shared" si="108"/>
        <v>1</v>
      </c>
      <c r="BD561" s="29">
        <f t="shared" si="108"/>
        <v>1</v>
      </c>
      <c r="BE561" s="29">
        <f t="shared" si="108"/>
        <v>1</v>
      </c>
      <c r="BF561" s="29">
        <f t="shared" si="108"/>
        <v>1</v>
      </c>
      <c r="BG561" s="29">
        <f t="shared" si="108"/>
        <v>1</v>
      </c>
      <c r="BH561" s="29">
        <f t="shared" si="108"/>
        <v>1</v>
      </c>
      <c r="BI561" s="29">
        <f t="shared" si="108"/>
        <v>1</v>
      </c>
      <c r="BJ561" s="29">
        <f t="shared" si="106"/>
        <v>1</v>
      </c>
      <c r="BN561" s="29">
        <f t="shared" si="48"/>
        <v>50</v>
      </c>
      <c r="BO561" s="29">
        <f t="shared" si="56"/>
        <v>2</v>
      </c>
    </row>
    <row r="562" spans="3:67" x14ac:dyDescent="0.25">
      <c r="C562" s="79">
        <f t="shared" si="49"/>
        <v>43864</v>
      </c>
      <c r="D562" s="29">
        <f t="shared" si="29"/>
        <v>2020</v>
      </c>
      <c r="E562" s="29">
        <f t="shared" si="50"/>
        <v>2</v>
      </c>
      <c r="F562" s="29">
        <f t="shared" si="51"/>
        <v>6</v>
      </c>
      <c r="G562" s="29">
        <f t="shared" si="52"/>
        <v>3</v>
      </c>
      <c r="H562" s="166" t="str">
        <f t="shared" si="53"/>
        <v>So</v>
      </c>
      <c r="I562" s="29">
        <f t="shared" si="54"/>
        <v>1</v>
      </c>
      <c r="J562" s="29" t="str">
        <f t="array" ref="J562">INDEX(Dienstplan!$F$6:$AJ$55,BN562,BO562)</f>
        <v>ND</v>
      </c>
      <c r="K562" s="29">
        <f t="array" ref="K562">IF(OR(J562=Schichten!$B$3,J562=Schichten!$B$4),INDEX($D$98:$D$147,MATCH(CODE(J562),$H$98:$H$147,0)),IF(ISERROR(INDEX($D$98:$D$147,MATCH(J562,$A$98:$A$147,0))),0,INDEX($D$98:$D$147,MATCH(J562,$A$98:$A$147,0))))</f>
        <v>10</v>
      </c>
      <c r="L562" s="29">
        <f t="shared" ref="L562" si="118">L512</f>
        <v>1.1494252873563218E-2</v>
      </c>
      <c r="M562" s="29">
        <f t="shared" si="75"/>
        <v>0</v>
      </c>
      <c r="O562" s="29">
        <f t="shared" si="102"/>
        <v>0</v>
      </c>
      <c r="P562" s="29">
        <f t="shared" si="102"/>
        <v>0</v>
      </c>
      <c r="Q562" s="29">
        <f t="shared" si="102"/>
        <v>0</v>
      </c>
      <c r="R562" s="29">
        <f t="shared" si="102"/>
        <v>0</v>
      </c>
      <c r="S562" s="29">
        <f t="shared" si="102"/>
        <v>1</v>
      </c>
      <c r="T562" s="29">
        <f t="shared" si="102"/>
        <v>0</v>
      </c>
      <c r="U562" s="29">
        <f t="shared" si="102"/>
        <v>0</v>
      </c>
      <c r="V562" s="29">
        <f t="shared" si="102"/>
        <v>0</v>
      </c>
      <c r="W562" s="29">
        <f t="shared" si="102"/>
        <v>0</v>
      </c>
      <c r="X562" s="29">
        <f t="shared" si="102"/>
        <v>0</v>
      </c>
      <c r="Y562" s="29">
        <f t="shared" si="102"/>
        <v>0</v>
      </c>
      <c r="Z562" s="29">
        <f t="shared" si="102"/>
        <v>0</v>
      </c>
      <c r="AA562" s="29">
        <f t="shared" si="102"/>
        <v>0</v>
      </c>
      <c r="AB562" s="29">
        <f t="shared" si="102"/>
        <v>0</v>
      </c>
      <c r="AC562" s="29">
        <f t="shared" si="102"/>
        <v>0</v>
      </c>
      <c r="AD562" s="29">
        <f t="shared" si="102"/>
        <v>0</v>
      </c>
      <c r="AE562" s="29">
        <f t="shared" si="100"/>
        <v>0</v>
      </c>
      <c r="AF562" s="29">
        <f t="shared" si="100"/>
        <v>0</v>
      </c>
      <c r="AG562" s="29">
        <f t="shared" si="100"/>
        <v>0</v>
      </c>
      <c r="AH562" s="29">
        <f t="shared" si="100"/>
        <v>0</v>
      </c>
      <c r="AI562" s="29">
        <f t="shared" si="100"/>
        <v>0</v>
      </c>
      <c r="AJ562" s="29">
        <f t="shared" si="100"/>
        <v>0</v>
      </c>
      <c r="AK562" s="29">
        <f t="shared" si="100"/>
        <v>0</v>
      </c>
      <c r="AL562" s="29">
        <f t="shared" si="100"/>
        <v>0</v>
      </c>
      <c r="AM562" s="29">
        <f t="shared" si="100"/>
        <v>0</v>
      </c>
      <c r="AN562" s="29">
        <f t="shared" si="100"/>
        <v>0</v>
      </c>
      <c r="AO562" s="29">
        <f t="shared" si="100"/>
        <v>0</v>
      </c>
      <c r="AP562" s="29">
        <f t="shared" si="100"/>
        <v>0</v>
      </c>
      <c r="AQ562" s="29">
        <f t="shared" si="100"/>
        <v>0</v>
      </c>
      <c r="AR562" s="29">
        <f t="shared" si="100"/>
        <v>0</v>
      </c>
      <c r="AS562" s="29">
        <f t="shared" si="100"/>
        <v>0</v>
      </c>
      <c r="AT562" s="29">
        <f t="shared" si="108"/>
        <v>0</v>
      </c>
      <c r="AU562" s="29">
        <f t="shared" si="108"/>
        <v>0</v>
      </c>
      <c r="AV562" s="29">
        <f t="shared" si="108"/>
        <v>0</v>
      </c>
      <c r="AW562" s="29">
        <f t="shared" si="108"/>
        <v>0</v>
      </c>
      <c r="AX562" s="29">
        <f t="shared" si="108"/>
        <v>0</v>
      </c>
      <c r="AY562" s="29">
        <f t="shared" si="108"/>
        <v>0</v>
      </c>
      <c r="AZ562" s="29">
        <f t="shared" si="108"/>
        <v>0</v>
      </c>
      <c r="BA562" s="29">
        <f t="shared" si="108"/>
        <v>0</v>
      </c>
      <c r="BB562" s="29">
        <f t="shared" si="108"/>
        <v>0</v>
      </c>
      <c r="BC562" s="29">
        <f t="shared" si="108"/>
        <v>0</v>
      </c>
      <c r="BD562" s="29">
        <f t="shared" si="108"/>
        <v>0</v>
      </c>
      <c r="BE562" s="29">
        <f t="shared" si="108"/>
        <v>0</v>
      </c>
      <c r="BF562" s="29">
        <f t="shared" si="108"/>
        <v>0</v>
      </c>
      <c r="BG562" s="29">
        <f t="shared" si="108"/>
        <v>0</v>
      </c>
      <c r="BH562" s="29">
        <f t="shared" si="108"/>
        <v>0</v>
      </c>
      <c r="BI562" s="29">
        <f t="shared" si="108"/>
        <v>0</v>
      </c>
      <c r="BJ562" s="29">
        <f t="shared" si="106"/>
        <v>0</v>
      </c>
      <c r="BN562" s="29">
        <f t="shared" si="48"/>
        <v>1</v>
      </c>
      <c r="BO562" s="29">
        <f t="shared" si="56"/>
        <v>3</v>
      </c>
    </row>
    <row r="563" spans="3:67" x14ac:dyDescent="0.25">
      <c r="C563" s="79">
        <f t="shared" si="49"/>
        <v>43864</v>
      </c>
      <c r="D563" s="29">
        <f t="shared" si="29"/>
        <v>2020</v>
      </c>
      <c r="E563" s="29">
        <f t="shared" si="50"/>
        <v>2</v>
      </c>
      <c r="F563" s="29">
        <f t="shared" si="51"/>
        <v>6</v>
      </c>
      <c r="G563" s="29">
        <f t="shared" si="52"/>
        <v>3</v>
      </c>
      <c r="H563" s="166" t="str">
        <f t="shared" si="53"/>
        <v>So</v>
      </c>
      <c r="I563" s="29">
        <f t="shared" si="54"/>
        <v>2</v>
      </c>
      <c r="J563" s="29">
        <f t="array" ref="J563">INDEX(Dienstplan!$F$6:$AJ$55,BN563,BO563)</f>
        <v>0</v>
      </c>
      <c r="K563" s="29">
        <f t="array" ref="K563">IF(OR(J563=Schichten!$B$3,J563=Schichten!$B$4),INDEX($D$98:$D$147,MATCH(CODE(J563),$H$98:$H$147,0)),IF(ISERROR(INDEX($D$98:$D$147,MATCH(J563,$A$98:$A$147,0))),0,INDEX($D$98:$D$147,MATCH(J563,$A$98:$A$147,0))))</f>
        <v>0</v>
      </c>
      <c r="L563" s="29">
        <f t="shared" ref="L563" si="119">L513</f>
        <v>0</v>
      </c>
      <c r="M563" s="29">
        <f t="shared" si="75"/>
        <v>0</v>
      </c>
      <c r="O563" s="29">
        <f t="shared" si="102"/>
        <v>0</v>
      </c>
      <c r="P563" s="29">
        <f t="shared" si="102"/>
        <v>0</v>
      </c>
      <c r="Q563" s="29">
        <f t="shared" si="102"/>
        <v>0</v>
      </c>
      <c r="R563" s="29">
        <f t="shared" si="102"/>
        <v>0</v>
      </c>
      <c r="S563" s="29">
        <f t="shared" si="102"/>
        <v>0</v>
      </c>
      <c r="T563" s="29">
        <f t="shared" si="102"/>
        <v>0</v>
      </c>
      <c r="U563" s="29">
        <f t="shared" si="102"/>
        <v>0</v>
      </c>
      <c r="V563" s="29">
        <f t="shared" si="102"/>
        <v>0</v>
      </c>
      <c r="W563" s="29">
        <f t="shared" si="102"/>
        <v>0</v>
      </c>
      <c r="X563" s="29">
        <f t="shared" si="102"/>
        <v>0</v>
      </c>
      <c r="Y563" s="29">
        <f t="shared" si="102"/>
        <v>1</v>
      </c>
      <c r="Z563" s="29">
        <f t="shared" si="102"/>
        <v>1</v>
      </c>
      <c r="AA563" s="29">
        <f t="shared" si="102"/>
        <v>1</v>
      </c>
      <c r="AB563" s="29">
        <f t="shared" si="102"/>
        <v>1</v>
      </c>
      <c r="AC563" s="29">
        <f t="shared" si="102"/>
        <v>1</v>
      </c>
      <c r="AD563" s="29">
        <f t="shared" ref="AD563:AS578" si="120">IF($M$457,IF($J563=AD$461,1,0),0)</f>
        <v>1</v>
      </c>
      <c r="AE563" s="29">
        <f t="shared" si="120"/>
        <v>1</v>
      </c>
      <c r="AF563" s="29">
        <f t="shared" si="120"/>
        <v>1</v>
      </c>
      <c r="AG563" s="29">
        <f t="shared" si="120"/>
        <v>1</v>
      </c>
      <c r="AH563" s="29">
        <f t="shared" si="120"/>
        <v>1</v>
      </c>
      <c r="AI563" s="29">
        <f t="shared" si="120"/>
        <v>1</v>
      </c>
      <c r="AJ563" s="29">
        <f t="shared" si="120"/>
        <v>1</v>
      </c>
      <c r="AK563" s="29">
        <f t="shared" si="120"/>
        <v>1</v>
      </c>
      <c r="AL563" s="29">
        <f t="shared" si="120"/>
        <v>1</v>
      </c>
      <c r="AM563" s="29">
        <f t="shared" si="120"/>
        <v>1</v>
      </c>
      <c r="AN563" s="29">
        <f t="shared" si="120"/>
        <v>1</v>
      </c>
      <c r="AO563" s="29">
        <f t="shared" si="120"/>
        <v>1</v>
      </c>
      <c r="AP563" s="29">
        <f t="shared" si="120"/>
        <v>1</v>
      </c>
      <c r="AQ563" s="29">
        <f t="shared" si="120"/>
        <v>1</v>
      </c>
      <c r="AR563" s="29">
        <f t="shared" si="120"/>
        <v>1</v>
      </c>
      <c r="AS563" s="29">
        <f t="shared" si="120"/>
        <v>1</v>
      </c>
      <c r="AT563" s="29">
        <f t="shared" si="108"/>
        <v>1</v>
      </c>
      <c r="AU563" s="29">
        <f t="shared" si="108"/>
        <v>1</v>
      </c>
      <c r="AV563" s="29">
        <f t="shared" si="108"/>
        <v>1</v>
      </c>
      <c r="AW563" s="29">
        <f t="shared" si="108"/>
        <v>1</v>
      </c>
      <c r="AX563" s="29">
        <f t="shared" si="108"/>
        <v>1</v>
      </c>
      <c r="AY563" s="29">
        <f t="shared" si="108"/>
        <v>1</v>
      </c>
      <c r="AZ563" s="29">
        <f t="shared" si="108"/>
        <v>1</v>
      </c>
      <c r="BA563" s="29">
        <f t="shared" si="108"/>
        <v>1</v>
      </c>
      <c r="BB563" s="29">
        <f t="shared" si="108"/>
        <v>1</v>
      </c>
      <c r="BC563" s="29">
        <f t="shared" si="108"/>
        <v>1</v>
      </c>
      <c r="BD563" s="29">
        <f t="shared" si="108"/>
        <v>1</v>
      </c>
      <c r="BE563" s="29">
        <f t="shared" si="108"/>
        <v>1</v>
      </c>
      <c r="BF563" s="29">
        <f t="shared" si="108"/>
        <v>1</v>
      </c>
      <c r="BG563" s="29">
        <f t="shared" si="108"/>
        <v>1</v>
      </c>
      <c r="BH563" s="29">
        <f t="shared" si="108"/>
        <v>1</v>
      </c>
      <c r="BI563" s="29">
        <f t="shared" si="108"/>
        <v>1</v>
      </c>
      <c r="BJ563" s="29">
        <f t="shared" si="106"/>
        <v>1</v>
      </c>
      <c r="BN563" s="29">
        <f t="shared" si="48"/>
        <v>2</v>
      </c>
      <c r="BO563" s="29">
        <f t="shared" si="56"/>
        <v>3</v>
      </c>
    </row>
    <row r="564" spans="3:67" x14ac:dyDescent="0.25">
      <c r="C564" s="79">
        <f t="shared" si="49"/>
        <v>43864</v>
      </c>
      <c r="D564" s="29">
        <f t="shared" si="29"/>
        <v>2020</v>
      </c>
      <c r="E564" s="29">
        <f t="shared" si="50"/>
        <v>2</v>
      </c>
      <c r="F564" s="29">
        <f t="shared" si="51"/>
        <v>6</v>
      </c>
      <c r="G564" s="29">
        <f t="shared" si="52"/>
        <v>3</v>
      </c>
      <c r="H564" s="166" t="str">
        <f t="shared" si="53"/>
        <v>So</v>
      </c>
      <c r="I564" s="29">
        <f t="shared" si="54"/>
        <v>3</v>
      </c>
      <c r="J564" s="29">
        <f t="array" ref="J564">INDEX(Dienstplan!$F$6:$AJ$55,BN564,BO564)</f>
        <v>0</v>
      </c>
      <c r="K564" s="29">
        <f t="array" ref="K564">IF(OR(J564=Schichten!$B$3,J564=Schichten!$B$4),INDEX($D$98:$D$147,MATCH(CODE(J564),$H$98:$H$147,0)),IF(ISERROR(INDEX($D$98:$D$147,MATCH(J564,$A$98:$A$147,0))),0,INDEX($D$98:$D$147,MATCH(J564,$A$98:$A$147,0))))</f>
        <v>0</v>
      </c>
      <c r="L564" s="29">
        <f t="shared" ref="L564" si="121">L514</f>
        <v>0</v>
      </c>
      <c r="M564" s="29">
        <f t="shared" si="75"/>
        <v>0</v>
      </c>
      <c r="O564" s="29">
        <f t="shared" ref="O564:AD579" si="122">IF($M$457,IF($J564=O$461,1,0),0)</f>
        <v>0</v>
      </c>
      <c r="P564" s="29">
        <f t="shared" si="122"/>
        <v>0</v>
      </c>
      <c r="Q564" s="29">
        <f t="shared" si="122"/>
        <v>0</v>
      </c>
      <c r="R564" s="29">
        <f t="shared" si="122"/>
        <v>0</v>
      </c>
      <c r="S564" s="29">
        <f t="shared" si="122"/>
        <v>0</v>
      </c>
      <c r="T564" s="29">
        <f t="shared" si="122"/>
        <v>0</v>
      </c>
      <c r="U564" s="29">
        <f t="shared" si="122"/>
        <v>0</v>
      </c>
      <c r="V564" s="29">
        <f t="shared" si="122"/>
        <v>0</v>
      </c>
      <c r="W564" s="29">
        <f t="shared" si="122"/>
        <v>0</v>
      </c>
      <c r="X564" s="29">
        <f t="shared" si="122"/>
        <v>0</v>
      </c>
      <c r="Y564" s="29">
        <f t="shared" si="122"/>
        <v>1</v>
      </c>
      <c r="Z564" s="29">
        <f t="shared" si="122"/>
        <v>1</v>
      </c>
      <c r="AA564" s="29">
        <f t="shared" si="122"/>
        <v>1</v>
      </c>
      <c r="AB564" s="29">
        <f t="shared" si="122"/>
        <v>1</v>
      </c>
      <c r="AC564" s="29">
        <f t="shared" si="122"/>
        <v>1</v>
      </c>
      <c r="AD564" s="29">
        <f t="shared" si="122"/>
        <v>1</v>
      </c>
      <c r="AE564" s="29">
        <f t="shared" si="120"/>
        <v>1</v>
      </c>
      <c r="AF564" s="29">
        <f t="shared" si="120"/>
        <v>1</v>
      </c>
      <c r="AG564" s="29">
        <f t="shared" si="120"/>
        <v>1</v>
      </c>
      <c r="AH564" s="29">
        <f t="shared" si="120"/>
        <v>1</v>
      </c>
      <c r="AI564" s="29">
        <f t="shared" si="120"/>
        <v>1</v>
      </c>
      <c r="AJ564" s="29">
        <f t="shared" si="120"/>
        <v>1</v>
      </c>
      <c r="AK564" s="29">
        <f t="shared" si="120"/>
        <v>1</v>
      </c>
      <c r="AL564" s="29">
        <f t="shared" si="120"/>
        <v>1</v>
      </c>
      <c r="AM564" s="29">
        <f t="shared" si="120"/>
        <v>1</v>
      </c>
      <c r="AN564" s="29">
        <f t="shared" si="120"/>
        <v>1</v>
      </c>
      <c r="AO564" s="29">
        <f t="shared" si="120"/>
        <v>1</v>
      </c>
      <c r="AP564" s="29">
        <f t="shared" si="120"/>
        <v>1</v>
      </c>
      <c r="AQ564" s="29">
        <f t="shared" si="120"/>
        <v>1</v>
      </c>
      <c r="AR564" s="29">
        <f t="shared" si="120"/>
        <v>1</v>
      </c>
      <c r="AS564" s="29">
        <f t="shared" si="120"/>
        <v>1</v>
      </c>
      <c r="AT564" s="29">
        <f t="shared" si="108"/>
        <v>1</v>
      </c>
      <c r="AU564" s="29">
        <f t="shared" si="108"/>
        <v>1</v>
      </c>
      <c r="AV564" s="29">
        <f t="shared" si="108"/>
        <v>1</v>
      </c>
      <c r="AW564" s="29">
        <f t="shared" si="108"/>
        <v>1</v>
      </c>
      <c r="AX564" s="29">
        <f t="shared" si="108"/>
        <v>1</v>
      </c>
      <c r="AY564" s="29">
        <f t="shared" si="108"/>
        <v>1</v>
      </c>
      <c r="AZ564" s="29">
        <f t="shared" si="108"/>
        <v>1</v>
      </c>
      <c r="BA564" s="29">
        <f t="shared" si="108"/>
        <v>1</v>
      </c>
      <c r="BB564" s="29">
        <f t="shared" si="108"/>
        <v>1</v>
      </c>
      <c r="BC564" s="29">
        <f t="shared" si="108"/>
        <v>1</v>
      </c>
      <c r="BD564" s="29">
        <f t="shared" si="108"/>
        <v>1</v>
      </c>
      <c r="BE564" s="29">
        <f t="shared" si="108"/>
        <v>1</v>
      </c>
      <c r="BF564" s="29">
        <f t="shared" si="108"/>
        <v>1</v>
      </c>
      <c r="BG564" s="29">
        <f t="shared" si="108"/>
        <v>1</v>
      </c>
      <c r="BH564" s="29">
        <f t="shared" si="108"/>
        <v>1</v>
      </c>
      <c r="BI564" s="29">
        <f t="shared" si="108"/>
        <v>1</v>
      </c>
      <c r="BJ564" s="29">
        <f t="shared" si="106"/>
        <v>1</v>
      </c>
      <c r="BN564" s="29">
        <f t="shared" si="48"/>
        <v>3</v>
      </c>
      <c r="BO564" s="29">
        <f t="shared" si="56"/>
        <v>3</v>
      </c>
    </row>
    <row r="565" spans="3:67" x14ac:dyDescent="0.25">
      <c r="C565" s="79">
        <f t="shared" si="49"/>
        <v>43864</v>
      </c>
      <c r="D565" s="29">
        <f t="shared" si="29"/>
        <v>2020</v>
      </c>
      <c r="E565" s="29">
        <f t="shared" si="50"/>
        <v>2</v>
      </c>
      <c r="F565" s="29">
        <f t="shared" si="51"/>
        <v>6</v>
      </c>
      <c r="G565" s="29">
        <f t="shared" si="52"/>
        <v>3</v>
      </c>
      <c r="H565" s="166" t="str">
        <f t="shared" si="53"/>
        <v>So</v>
      </c>
      <c r="I565" s="29">
        <f t="shared" si="54"/>
        <v>4</v>
      </c>
      <c r="J565" s="29" t="str">
        <f t="array" ref="J565">INDEX(Dienstplan!$F$6:$AJ$55,BN565,BO565)</f>
        <v>U</v>
      </c>
      <c r="K565" s="29">
        <f t="array" ref="K565">IF(OR(J565=Schichten!$B$3,J565=Schichten!$B$4),INDEX($D$98:$D$147,MATCH(CODE(J565),$H$98:$H$147,0)),IF(ISERROR(INDEX($D$98:$D$147,MATCH(J565,$A$98:$A$147,0))),0,INDEX($D$98:$D$147,MATCH(J565,$A$98:$A$147,0))))</f>
        <v>6</v>
      </c>
      <c r="L565" s="29">
        <f t="shared" ref="L565" si="123">L515</f>
        <v>0</v>
      </c>
      <c r="M565" s="29">
        <f t="shared" si="75"/>
        <v>1</v>
      </c>
      <c r="O565" s="29">
        <f t="shared" si="122"/>
        <v>0</v>
      </c>
      <c r="P565" s="29">
        <f t="shared" si="122"/>
        <v>0</v>
      </c>
      <c r="Q565" s="29">
        <f t="shared" si="122"/>
        <v>0</v>
      </c>
      <c r="R565" s="29">
        <f t="shared" si="122"/>
        <v>0</v>
      </c>
      <c r="S565" s="29">
        <f t="shared" si="122"/>
        <v>0</v>
      </c>
      <c r="T565" s="29">
        <f t="shared" si="122"/>
        <v>0</v>
      </c>
      <c r="U565" s="29">
        <f t="shared" si="122"/>
        <v>0</v>
      </c>
      <c r="V565" s="29">
        <f t="shared" si="122"/>
        <v>0</v>
      </c>
      <c r="W565" s="29">
        <f t="shared" si="122"/>
        <v>0</v>
      </c>
      <c r="X565" s="29">
        <f t="shared" si="122"/>
        <v>0</v>
      </c>
      <c r="Y565" s="29">
        <f t="shared" si="122"/>
        <v>0</v>
      </c>
      <c r="Z565" s="29">
        <f t="shared" si="122"/>
        <v>0</v>
      </c>
      <c r="AA565" s="29">
        <f t="shared" si="122"/>
        <v>0</v>
      </c>
      <c r="AB565" s="29">
        <f t="shared" si="122"/>
        <v>0</v>
      </c>
      <c r="AC565" s="29">
        <f t="shared" si="122"/>
        <v>0</v>
      </c>
      <c r="AD565" s="29">
        <f t="shared" si="122"/>
        <v>0</v>
      </c>
      <c r="AE565" s="29">
        <f t="shared" si="120"/>
        <v>0</v>
      </c>
      <c r="AF565" s="29">
        <f t="shared" si="120"/>
        <v>0</v>
      </c>
      <c r="AG565" s="29">
        <f t="shared" si="120"/>
        <v>0</v>
      </c>
      <c r="AH565" s="29">
        <f t="shared" si="120"/>
        <v>0</v>
      </c>
      <c r="AI565" s="29">
        <f t="shared" si="120"/>
        <v>0</v>
      </c>
      <c r="AJ565" s="29">
        <f t="shared" si="120"/>
        <v>0</v>
      </c>
      <c r="AK565" s="29">
        <f t="shared" si="120"/>
        <v>0</v>
      </c>
      <c r="AL565" s="29">
        <f t="shared" si="120"/>
        <v>0</v>
      </c>
      <c r="AM565" s="29">
        <f t="shared" si="120"/>
        <v>0</v>
      </c>
      <c r="AN565" s="29">
        <f t="shared" si="120"/>
        <v>0</v>
      </c>
      <c r="AO565" s="29">
        <f t="shared" si="120"/>
        <v>0</v>
      </c>
      <c r="AP565" s="29">
        <f t="shared" si="120"/>
        <v>0</v>
      </c>
      <c r="AQ565" s="29">
        <f t="shared" si="120"/>
        <v>0</v>
      </c>
      <c r="AR565" s="29">
        <f t="shared" si="120"/>
        <v>0</v>
      </c>
      <c r="AS565" s="29">
        <f t="shared" si="120"/>
        <v>0</v>
      </c>
      <c r="AT565" s="29">
        <f t="shared" si="108"/>
        <v>0</v>
      </c>
      <c r="AU565" s="29">
        <f t="shared" si="108"/>
        <v>0</v>
      </c>
      <c r="AV565" s="29">
        <f t="shared" si="108"/>
        <v>0</v>
      </c>
      <c r="AW565" s="29">
        <f t="shared" si="108"/>
        <v>0</v>
      </c>
      <c r="AX565" s="29">
        <f t="shared" si="108"/>
        <v>0</v>
      </c>
      <c r="AY565" s="29">
        <f t="shared" si="108"/>
        <v>0</v>
      </c>
      <c r="AZ565" s="29">
        <f t="shared" si="108"/>
        <v>0</v>
      </c>
      <c r="BA565" s="29">
        <f t="shared" si="108"/>
        <v>0</v>
      </c>
      <c r="BB565" s="29">
        <f t="shared" si="108"/>
        <v>0</v>
      </c>
      <c r="BC565" s="29">
        <f t="shared" si="108"/>
        <v>0</v>
      </c>
      <c r="BD565" s="29">
        <f t="shared" si="108"/>
        <v>0</v>
      </c>
      <c r="BE565" s="29">
        <f t="shared" si="108"/>
        <v>0</v>
      </c>
      <c r="BF565" s="29">
        <f t="shared" si="108"/>
        <v>0</v>
      </c>
      <c r="BG565" s="29">
        <f t="shared" si="108"/>
        <v>0</v>
      </c>
      <c r="BH565" s="29">
        <f t="shared" si="108"/>
        <v>0</v>
      </c>
      <c r="BI565" s="29">
        <f t="shared" si="108"/>
        <v>0</v>
      </c>
      <c r="BJ565" s="29">
        <f t="shared" si="106"/>
        <v>0</v>
      </c>
      <c r="BN565" s="29">
        <f t="shared" si="48"/>
        <v>4</v>
      </c>
      <c r="BO565" s="29">
        <f t="shared" si="56"/>
        <v>3</v>
      </c>
    </row>
    <row r="566" spans="3:67" x14ac:dyDescent="0.25">
      <c r="C566" s="79">
        <f t="shared" si="49"/>
        <v>43864</v>
      </c>
      <c r="D566" s="29">
        <f t="shared" si="29"/>
        <v>2020</v>
      </c>
      <c r="E566" s="29">
        <f t="shared" si="50"/>
        <v>2</v>
      </c>
      <c r="F566" s="29">
        <f t="shared" si="51"/>
        <v>6</v>
      </c>
      <c r="G566" s="29">
        <f t="shared" si="52"/>
        <v>3</v>
      </c>
      <c r="H566" s="166" t="str">
        <f t="shared" si="53"/>
        <v>So</v>
      </c>
      <c r="I566" s="29">
        <f t="shared" si="54"/>
        <v>5</v>
      </c>
      <c r="J566" s="29">
        <f t="array" ref="J566">INDEX(Dienstplan!$F$6:$AJ$55,BN566,BO566)</f>
        <v>0</v>
      </c>
      <c r="K566" s="29">
        <f t="array" ref="K566">IF(OR(J566=Schichten!$B$3,J566=Schichten!$B$4),INDEX($D$98:$D$147,MATCH(CODE(J566),$H$98:$H$147,0)),IF(ISERROR(INDEX($D$98:$D$147,MATCH(J566,$A$98:$A$147,0))),0,INDEX($D$98:$D$147,MATCH(J566,$A$98:$A$147,0))))</f>
        <v>0</v>
      </c>
      <c r="L566" s="29">
        <f t="shared" ref="L566" si="124">L516</f>
        <v>0</v>
      </c>
      <c r="M566" s="29">
        <f t="shared" si="75"/>
        <v>0</v>
      </c>
      <c r="O566" s="29">
        <f t="shared" si="122"/>
        <v>0</v>
      </c>
      <c r="P566" s="29">
        <f t="shared" si="122"/>
        <v>0</v>
      </c>
      <c r="Q566" s="29">
        <f t="shared" si="122"/>
        <v>0</v>
      </c>
      <c r="R566" s="29">
        <f t="shared" si="122"/>
        <v>0</v>
      </c>
      <c r="S566" s="29">
        <f t="shared" si="122"/>
        <v>0</v>
      </c>
      <c r="T566" s="29">
        <f t="shared" si="122"/>
        <v>0</v>
      </c>
      <c r="U566" s="29">
        <f t="shared" si="122"/>
        <v>0</v>
      </c>
      <c r="V566" s="29">
        <f t="shared" si="122"/>
        <v>0</v>
      </c>
      <c r="W566" s="29">
        <f t="shared" si="122"/>
        <v>0</v>
      </c>
      <c r="X566" s="29">
        <f t="shared" si="122"/>
        <v>0</v>
      </c>
      <c r="Y566" s="29">
        <f t="shared" si="122"/>
        <v>1</v>
      </c>
      <c r="Z566" s="29">
        <f t="shared" si="122"/>
        <v>1</v>
      </c>
      <c r="AA566" s="29">
        <f t="shared" si="122"/>
        <v>1</v>
      </c>
      <c r="AB566" s="29">
        <f t="shared" si="122"/>
        <v>1</v>
      </c>
      <c r="AC566" s="29">
        <f t="shared" si="122"/>
        <v>1</v>
      </c>
      <c r="AD566" s="29">
        <f t="shared" si="122"/>
        <v>1</v>
      </c>
      <c r="AE566" s="29">
        <f t="shared" si="120"/>
        <v>1</v>
      </c>
      <c r="AF566" s="29">
        <f t="shared" si="120"/>
        <v>1</v>
      </c>
      <c r="AG566" s="29">
        <f t="shared" si="120"/>
        <v>1</v>
      </c>
      <c r="AH566" s="29">
        <f t="shared" si="120"/>
        <v>1</v>
      </c>
      <c r="AI566" s="29">
        <f t="shared" si="120"/>
        <v>1</v>
      </c>
      <c r="AJ566" s="29">
        <f t="shared" si="120"/>
        <v>1</v>
      </c>
      <c r="AK566" s="29">
        <f t="shared" si="120"/>
        <v>1</v>
      </c>
      <c r="AL566" s="29">
        <f t="shared" si="120"/>
        <v>1</v>
      </c>
      <c r="AM566" s="29">
        <f t="shared" si="120"/>
        <v>1</v>
      </c>
      <c r="AN566" s="29">
        <f t="shared" si="120"/>
        <v>1</v>
      </c>
      <c r="AO566" s="29">
        <f t="shared" si="120"/>
        <v>1</v>
      </c>
      <c r="AP566" s="29">
        <f t="shared" si="120"/>
        <v>1</v>
      </c>
      <c r="AQ566" s="29">
        <f t="shared" si="120"/>
        <v>1</v>
      </c>
      <c r="AR566" s="29">
        <f t="shared" si="120"/>
        <v>1</v>
      </c>
      <c r="AS566" s="29">
        <f t="shared" si="120"/>
        <v>1</v>
      </c>
      <c r="AT566" s="29">
        <f t="shared" si="108"/>
        <v>1</v>
      </c>
      <c r="AU566" s="29">
        <f t="shared" si="108"/>
        <v>1</v>
      </c>
      <c r="AV566" s="29">
        <f t="shared" si="108"/>
        <v>1</v>
      </c>
      <c r="AW566" s="29">
        <f t="shared" si="108"/>
        <v>1</v>
      </c>
      <c r="AX566" s="29">
        <f t="shared" si="108"/>
        <v>1</v>
      </c>
      <c r="AY566" s="29">
        <f t="shared" si="108"/>
        <v>1</v>
      </c>
      <c r="AZ566" s="29">
        <f t="shared" si="108"/>
        <v>1</v>
      </c>
      <c r="BA566" s="29">
        <f t="shared" si="108"/>
        <v>1</v>
      </c>
      <c r="BB566" s="29">
        <f t="shared" si="108"/>
        <v>1</v>
      </c>
      <c r="BC566" s="29">
        <f t="shared" si="108"/>
        <v>1</v>
      </c>
      <c r="BD566" s="29">
        <f t="shared" si="108"/>
        <v>1</v>
      </c>
      <c r="BE566" s="29">
        <f t="shared" si="108"/>
        <v>1</v>
      </c>
      <c r="BF566" s="29">
        <f t="shared" si="108"/>
        <v>1</v>
      </c>
      <c r="BG566" s="29">
        <f t="shared" si="108"/>
        <v>1</v>
      </c>
      <c r="BH566" s="29">
        <f t="shared" si="108"/>
        <v>1</v>
      </c>
      <c r="BI566" s="29">
        <f t="shared" si="108"/>
        <v>1</v>
      </c>
      <c r="BJ566" s="29">
        <f t="shared" si="106"/>
        <v>1</v>
      </c>
      <c r="BN566" s="29">
        <f t="shared" si="48"/>
        <v>5</v>
      </c>
      <c r="BO566" s="29">
        <f t="shared" si="56"/>
        <v>3</v>
      </c>
    </row>
    <row r="567" spans="3:67" x14ac:dyDescent="0.25">
      <c r="C567" s="79">
        <f t="shared" si="49"/>
        <v>43864</v>
      </c>
      <c r="D567" s="29">
        <f t="shared" si="29"/>
        <v>2020</v>
      </c>
      <c r="E567" s="29">
        <f t="shared" si="50"/>
        <v>2</v>
      </c>
      <c r="F567" s="29">
        <f t="shared" si="51"/>
        <v>6</v>
      </c>
      <c r="G567" s="29">
        <f t="shared" si="52"/>
        <v>3</v>
      </c>
      <c r="H567" s="166" t="str">
        <f t="shared" si="53"/>
        <v>So</v>
      </c>
      <c r="I567" s="29">
        <f t="shared" si="54"/>
        <v>6</v>
      </c>
      <c r="J567" s="29">
        <f t="array" ref="J567">INDEX(Dienstplan!$F$6:$AJ$55,BN567,BO567)</f>
        <v>0</v>
      </c>
      <c r="K567" s="29">
        <f t="array" ref="K567">IF(OR(J567=Schichten!$B$3,J567=Schichten!$B$4),INDEX($D$98:$D$147,MATCH(CODE(J567),$H$98:$H$147,0)),IF(ISERROR(INDEX($D$98:$D$147,MATCH(J567,$A$98:$A$147,0))),0,INDEX($D$98:$D$147,MATCH(J567,$A$98:$A$147,0))))</f>
        <v>0</v>
      </c>
      <c r="L567" s="29">
        <f t="shared" ref="L567" si="125">L517</f>
        <v>0</v>
      </c>
      <c r="M567" s="29">
        <f t="shared" si="75"/>
        <v>0</v>
      </c>
      <c r="O567" s="29">
        <f t="shared" si="122"/>
        <v>0</v>
      </c>
      <c r="P567" s="29">
        <f t="shared" si="122"/>
        <v>0</v>
      </c>
      <c r="Q567" s="29">
        <f t="shared" si="122"/>
        <v>0</v>
      </c>
      <c r="R567" s="29">
        <f t="shared" si="122"/>
        <v>0</v>
      </c>
      <c r="S567" s="29">
        <f t="shared" si="122"/>
        <v>0</v>
      </c>
      <c r="T567" s="29">
        <f t="shared" si="122"/>
        <v>0</v>
      </c>
      <c r="U567" s="29">
        <f t="shared" si="122"/>
        <v>0</v>
      </c>
      <c r="V567" s="29">
        <f t="shared" si="122"/>
        <v>0</v>
      </c>
      <c r="W567" s="29">
        <f t="shared" si="122"/>
        <v>0</v>
      </c>
      <c r="X567" s="29">
        <f t="shared" si="122"/>
        <v>0</v>
      </c>
      <c r="Y567" s="29">
        <f t="shared" si="122"/>
        <v>1</v>
      </c>
      <c r="Z567" s="29">
        <f t="shared" si="122"/>
        <v>1</v>
      </c>
      <c r="AA567" s="29">
        <f t="shared" si="122"/>
        <v>1</v>
      </c>
      <c r="AB567" s="29">
        <f t="shared" si="122"/>
        <v>1</v>
      </c>
      <c r="AC567" s="29">
        <f t="shared" si="122"/>
        <v>1</v>
      </c>
      <c r="AD567" s="29">
        <f t="shared" si="122"/>
        <v>1</v>
      </c>
      <c r="AE567" s="29">
        <f t="shared" si="120"/>
        <v>1</v>
      </c>
      <c r="AF567" s="29">
        <f t="shared" si="120"/>
        <v>1</v>
      </c>
      <c r="AG567" s="29">
        <f t="shared" si="120"/>
        <v>1</v>
      </c>
      <c r="AH567" s="29">
        <f t="shared" si="120"/>
        <v>1</v>
      </c>
      <c r="AI567" s="29">
        <f t="shared" si="120"/>
        <v>1</v>
      </c>
      <c r="AJ567" s="29">
        <f t="shared" si="120"/>
        <v>1</v>
      </c>
      <c r="AK567" s="29">
        <f t="shared" si="120"/>
        <v>1</v>
      </c>
      <c r="AL567" s="29">
        <f t="shared" si="120"/>
        <v>1</v>
      </c>
      <c r="AM567" s="29">
        <f t="shared" si="120"/>
        <v>1</v>
      </c>
      <c r="AN567" s="29">
        <f t="shared" si="120"/>
        <v>1</v>
      </c>
      <c r="AO567" s="29">
        <f t="shared" si="120"/>
        <v>1</v>
      </c>
      <c r="AP567" s="29">
        <f t="shared" si="120"/>
        <v>1</v>
      </c>
      <c r="AQ567" s="29">
        <f t="shared" si="120"/>
        <v>1</v>
      </c>
      <c r="AR567" s="29">
        <f t="shared" si="120"/>
        <v>1</v>
      </c>
      <c r="AS567" s="29">
        <f t="shared" si="120"/>
        <v>1</v>
      </c>
      <c r="AT567" s="29">
        <f t="shared" si="108"/>
        <v>1</v>
      </c>
      <c r="AU567" s="29">
        <f t="shared" si="108"/>
        <v>1</v>
      </c>
      <c r="AV567" s="29">
        <f t="shared" si="108"/>
        <v>1</v>
      </c>
      <c r="AW567" s="29">
        <f t="shared" si="108"/>
        <v>1</v>
      </c>
      <c r="AX567" s="29">
        <f t="shared" si="108"/>
        <v>1</v>
      </c>
      <c r="AY567" s="29">
        <f t="shared" si="108"/>
        <v>1</v>
      </c>
      <c r="AZ567" s="29">
        <f t="shared" si="108"/>
        <v>1</v>
      </c>
      <c r="BA567" s="29">
        <f t="shared" si="108"/>
        <v>1</v>
      </c>
      <c r="BB567" s="29">
        <f t="shared" si="108"/>
        <v>1</v>
      </c>
      <c r="BC567" s="29">
        <f t="shared" si="108"/>
        <v>1</v>
      </c>
      <c r="BD567" s="29">
        <f t="shared" si="108"/>
        <v>1</v>
      </c>
      <c r="BE567" s="29">
        <f t="shared" si="108"/>
        <v>1</v>
      </c>
      <c r="BF567" s="29">
        <f t="shared" si="108"/>
        <v>1</v>
      </c>
      <c r="BG567" s="29">
        <f t="shared" si="108"/>
        <v>1</v>
      </c>
      <c r="BH567" s="29">
        <f t="shared" si="108"/>
        <v>1</v>
      </c>
      <c r="BI567" s="29">
        <f t="shared" ref="BI567:BJ582" si="126">IF($M$457,IF($J567=BI$461,1,0),0)</f>
        <v>1</v>
      </c>
      <c r="BJ567" s="29">
        <f t="shared" si="126"/>
        <v>1</v>
      </c>
      <c r="BN567" s="29">
        <f t="shared" si="48"/>
        <v>6</v>
      </c>
      <c r="BO567" s="29">
        <f t="shared" si="56"/>
        <v>3</v>
      </c>
    </row>
    <row r="568" spans="3:67" x14ac:dyDescent="0.25">
      <c r="C568" s="79">
        <f t="shared" si="49"/>
        <v>43864</v>
      </c>
      <c r="D568" s="29">
        <f t="shared" si="29"/>
        <v>2020</v>
      </c>
      <c r="E568" s="29">
        <f t="shared" si="50"/>
        <v>2</v>
      </c>
      <c r="F568" s="29">
        <f t="shared" si="51"/>
        <v>6</v>
      </c>
      <c r="G568" s="29">
        <f t="shared" si="52"/>
        <v>3</v>
      </c>
      <c r="H568" s="166" t="str">
        <f t="shared" si="53"/>
        <v>So</v>
      </c>
      <c r="I568" s="29">
        <f t="shared" si="54"/>
        <v>7</v>
      </c>
      <c r="J568" s="29">
        <f t="array" ref="J568">INDEX(Dienstplan!$F$6:$AJ$55,BN568,BO568)</f>
        <v>0</v>
      </c>
      <c r="K568" s="29">
        <f t="array" ref="K568">IF(OR(J568=Schichten!$B$3,J568=Schichten!$B$4),INDEX($D$98:$D$147,MATCH(CODE(J568),$H$98:$H$147,0)),IF(ISERROR(INDEX($D$98:$D$147,MATCH(J568,$A$98:$A$147,0))),0,INDEX($D$98:$D$147,MATCH(J568,$A$98:$A$147,0))))</f>
        <v>0</v>
      </c>
      <c r="L568" s="29">
        <f t="shared" ref="L568" si="127">L518</f>
        <v>0</v>
      </c>
      <c r="M568" s="29">
        <f t="shared" si="75"/>
        <v>0</v>
      </c>
      <c r="O568" s="29">
        <f t="shared" si="122"/>
        <v>0</v>
      </c>
      <c r="P568" s="29">
        <f t="shared" si="122"/>
        <v>0</v>
      </c>
      <c r="Q568" s="29">
        <f t="shared" si="122"/>
        <v>0</v>
      </c>
      <c r="R568" s="29">
        <f t="shared" si="122"/>
        <v>0</v>
      </c>
      <c r="S568" s="29">
        <f t="shared" si="122"/>
        <v>0</v>
      </c>
      <c r="T568" s="29">
        <f t="shared" si="122"/>
        <v>0</v>
      </c>
      <c r="U568" s="29">
        <f t="shared" si="122"/>
        <v>0</v>
      </c>
      <c r="V568" s="29">
        <f t="shared" si="122"/>
        <v>0</v>
      </c>
      <c r="W568" s="29">
        <f t="shared" si="122"/>
        <v>0</v>
      </c>
      <c r="X568" s="29">
        <f t="shared" si="122"/>
        <v>0</v>
      </c>
      <c r="Y568" s="29">
        <f t="shared" si="122"/>
        <v>1</v>
      </c>
      <c r="Z568" s="29">
        <f t="shared" si="122"/>
        <v>1</v>
      </c>
      <c r="AA568" s="29">
        <f t="shared" si="122"/>
        <v>1</v>
      </c>
      <c r="AB568" s="29">
        <f t="shared" si="122"/>
        <v>1</v>
      </c>
      <c r="AC568" s="29">
        <f t="shared" si="122"/>
        <v>1</v>
      </c>
      <c r="AD568" s="29">
        <f t="shared" si="122"/>
        <v>1</v>
      </c>
      <c r="AE568" s="29">
        <f t="shared" si="120"/>
        <v>1</v>
      </c>
      <c r="AF568" s="29">
        <f t="shared" si="120"/>
        <v>1</v>
      </c>
      <c r="AG568" s="29">
        <f t="shared" si="120"/>
        <v>1</v>
      </c>
      <c r="AH568" s="29">
        <f t="shared" si="120"/>
        <v>1</v>
      </c>
      <c r="AI568" s="29">
        <f t="shared" si="120"/>
        <v>1</v>
      </c>
      <c r="AJ568" s="29">
        <f t="shared" si="120"/>
        <v>1</v>
      </c>
      <c r="AK568" s="29">
        <f t="shared" si="120"/>
        <v>1</v>
      </c>
      <c r="AL568" s="29">
        <f t="shared" si="120"/>
        <v>1</v>
      </c>
      <c r="AM568" s="29">
        <f t="shared" si="120"/>
        <v>1</v>
      </c>
      <c r="AN568" s="29">
        <f t="shared" si="120"/>
        <v>1</v>
      </c>
      <c r="AO568" s="29">
        <f t="shared" si="120"/>
        <v>1</v>
      </c>
      <c r="AP568" s="29">
        <f t="shared" si="120"/>
        <v>1</v>
      </c>
      <c r="AQ568" s="29">
        <f t="shared" si="120"/>
        <v>1</v>
      </c>
      <c r="AR568" s="29">
        <f t="shared" si="120"/>
        <v>1</v>
      </c>
      <c r="AS568" s="29">
        <f t="shared" si="120"/>
        <v>1</v>
      </c>
      <c r="AT568" s="29">
        <f t="shared" ref="AT568:BI583" si="128">IF($M$457,IF($J568=AT$461,1,0),0)</f>
        <v>1</v>
      </c>
      <c r="AU568" s="29">
        <f t="shared" si="128"/>
        <v>1</v>
      </c>
      <c r="AV568" s="29">
        <f t="shared" si="128"/>
        <v>1</v>
      </c>
      <c r="AW568" s="29">
        <f t="shared" si="128"/>
        <v>1</v>
      </c>
      <c r="AX568" s="29">
        <f t="shared" si="128"/>
        <v>1</v>
      </c>
      <c r="AY568" s="29">
        <f t="shared" si="128"/>
        <v>1</v>
      </c>
      <c r="AZ568" s="29">
        <f t="shared" si="128"/>
        <v>1</v>
      </c>
      <c r="BA568" s="29">
        <f t="shared" si="128"/>
        <v>1</v>
      </c>
      <c r="BB568" s="29">
        <f t="shared" si="128"/>
        <v>1</v>
      </c>
      <c r="BC568" s="29">
        <f t="shared" si="128"/>
        <v>1</v>
      </c>
      <c r="BD568" s="29">
        <f t="shared" si="128"/>
        <v>1</v>
      </c>
      <c r="BE568" s="29">
        <f t="shared" si="128"/>
        <v>1</v>
      </c>
      <c r="BF568" s="29">
        <f t="shared" si="128"/>
        <v>1</v>
      </c>
      <c r="BG568" s="29">
        <f t="shared" si="128"/>
        <v>1</v>
      </c>
      <c r="BH568" s="29">
        <f t="shared" si="128"/>
        <v>1</v>
      </c>
      <c r="BI568" s="29">
        <f t="shared" si="128"/>
        <v>1</v>
      </c>
      <c r="BJ568" s="29">
        <f t="shared" si="126"/>
        <v>1</v>
      </c>
      <c r="BN568" s="29">
        <f t="shared" si="48"/>
        <v>7</v>
      </c>
      <c r="BO568" s="29">
        <f t="shared" si="56"/>
        <v>3</v>
      </c>
    </row>
    <row r="569" spans="3:67" x14ac:dyDescent="0.25">
      <c r="C569" s="79">
        <f t="shared" si="49"/>
        <v>43864</v>
      </c>
      <c r="D569" s="29">
        <f t="shared" si="29"/>
        <v>2020</v>
      </c>
      <c r="E569" s="29">
        <f t="shared" si="50"/>
        <v>2</v>
      </c>
      <c r="F569" s="29">
        <f t="shared" si="51"/>
        <v>6</v>
      </c>
      <c r="G569" s="29">
        <f t="shared" si="52"/>
        <v>3</v>
      </c>
      <c r="H569" s="166" t="str">
        <f t="shared" si="53"/>
        <v>So</v>
      </c>
      <c r="I569" s="29">
        <f t="shared" si="54"/>
        <v>8</v>
      </c>
      <c r="J569" s="29">
        <f t="array" ref="J569">INDEX(Dienstplan!$F$6:$AJ$55,BN569,BO569)</f>
        <v>0</v>
      </c>
      <c r="K569" s="29">
        <f t="array" ref="K569">IF(OR(J569=Schichten!$B$3,J569=Schichten!$B$4),INDEX($D$98:$D$147,MATCH(CODE(J569),$H$98:$H$147,0)),IF(ISERROR(INDEX($D$98:$D$147,MATCH(J569,$A$98:$A$147,0))),0,INDEX($D$98:$D$147,MATCH(J569,$A$98:$A$147,0))))</f>
        <v>0</v>
      </c>
      <c r="L569" s="29">
        <f t="shared" ref="L569" si="129">L519</f>
        <v>0</v>
      </c>
      <c r="M569" s="29">
        <f t="shared" si="75"/>
        <v>0</v>
      </c>
      <c r="O569" s="29">
        <f t="shared" si="122"/>
        <v>0</v>
      </c>
      <c r="P569" s="29">
        <f t="shared" si="122"/>
        <v>0</v>
      </c>
      <c r="Q569" s="29">
        <f t="shared" si="122"/>
        <v>0</v>
      </c>
      <c r="R569" s="29">
        <f t="shared" si="122"/>
        <v>0</v>
      </c>
      <c r="S569" s="29">
        <f t="shared" si="122"/>
        <v>0</v>
      </c>
      <c r="T569" s="29">
        <f t="shared" si="122"/>
        <v>0</v>
      </c>
      <c r="U569" s="29">
        <f t="shared" si="122"/>
        <v>0</v>
      </c>
      <c r="V569" s="29">
        <f t="shared" si="122"/>
        <v>0</v>
      </c>
      <c r="W569" s="29">
        <f t="shared" si="122"/>
        <v>0</v>
      </c>
      <c r="X569" s="29">
        <f t="shared" si="122"/>
        <v>0</v>
      </c>
      <c r="Y569" s="29">
        <f t="shared" si="122"/>
        <v>1</v>
      </c>
      <c r="Z569" s="29">
        <f t="shared" si="122"/>
        <v>1</v>
      </c>
      <c r="AA569" s="29">
        <f t="shared" si="122"/>
        <v>1</v>
      </c>
      <c r="AB569" s="29">
        <f t="shared" si="122"/>
        <v>1</v>
      </c>
      <c r="AC569" s="29">
        <f t="shared" si="122"/>
        <v>1</v>
      </c>
      <c r="AD569" s="29">
        <f t="shared" si="122"/>
        <v>1</v>
      </c>
      <c r="AE569" s="29">
        <f t="shared" si="120"/>
        <v>1</v>
      </c>
      <c r="AF569" s="29">
        <f t="shared" si="120"/>
        <v>1</v>
      </c>
      <c r="AG569" s="29">
        <f t="shared" si="120"/>
        <v>1</v>
      </c>
      <c r="AH569" s="29">
        <f t="shared" si="120"/>
        <v>1</v>
      </c>
      <c r="AI569" s="29">
        <f t="shared" si="120"/>
        <v>1</v>
      </c>
      <c r="AJ569" s="29">
        <f t="shared" si="120"/>
        <v>1</v>
      </c>
      <c r="AK569" s="29">
        <f t="shared" si="120"/>
        <v>1</v>
      </c>
      <c r="AL569" s="29">
        <f t="shared" si="120"/>
        <v>1</v>
      </c>
      <c r="AM569" s="29">
        <f t="shared" si="120"/>
        <v>1</v>
      </c>
      <c r="AN569" s="29">
        <f t="shared" si="120"/>
        <v>1</v>
      </c>
      <c r="AO569" s="29">
        <f t="shared" si="120"/>
        <v>1</v>
      </c>
      <c r="AP569" s="29">
        <f t="shared" si="120"/>
        <v>1</v>
      </c>
      <c r="AQ569" s="29">
        <f t="shared" si="120"/>
        <v>1</v>
      </c>
      <c r="AR569" s="29">
        <f t="shared" si="120"/>
        <v>1</v>
      </c>
      <c r="AS569" s="29">
        <f t="shared" si="120"/>
        <v>1</v>
      </c>
      <c r="AT569" s="29">
        <f t="shared" si="128"/>
        <v>1</v>
      </c>
      <c r="AU569" s="29">
        <f t="shared" si="128"/>
        <v>1</v>
      </c>
      <c r="AV569" s="29">
        <f t="shared" si="128"/>
        <v>1</v>
      </c>
      <c r="AW569" s="29">
        <f t="shared" si="128"/>
        <v>1</v>
      </c>
      <c r="AX569" s="29">
        <f t="shared" si="128"/>
        <v>1</v>
      </c>
      <c r="AY569" s="29">
        <f t="shared" si="128"/>
        <v>1</v>
      </c>
      <c r="AZ569" s="29">
        <f t="shared" si="128"/>
        <v>1</v>
      </c>
      <c r="BA569" s="29">
        <f t="shared" si="128"/>
        <v>1</v>
      </c>
      <c r="BB569" s="29">
        <f t="shared" si="128"/>
        <v>1</v>
      </c>
      <c r="BC569" s="29">
        <f t="shared" si="128"/>
        <v>1</v>
      </c>
      <c r="BD569" s="29">
        <f t="shared" si="128"/>
        <v>1</v>
      </c>
      <c r="BE569" s="29">
        <f t="shared" si="128"/>
        <v>1</v>
      </c>
      <c r="BF569" s="29">
        <f t="shared" si="128"/>
        <v>1</v>
      </c>
      <c r="BG569" s="29">
        <f t="shared" si="128"/>
        <v>1</v>
      </c>
      <c r="BH569" s="29">
        <f t="shared" si="128"/>
        <v>1</v>
      </c>
      <c r="BI569" s="29">
        <f t="shared" si="128"/>
        <v>1</v>
      </c>
      <c r="BJ569" s="29">
        <f t="shared" si="126"/>
        <v>1</v>
      </c>
      <c r="BN569" s="29">
        <f t="shared" si="48"/>
        <v>8</v>
      </c>
      <c r="BO569" s="29">
        <f t="shared" si="56"/>
        <v>3</v>
      </c>
    </row>
    <row r="570" spans="3:67" x14ac:dyDescent="0.25">
      <c r="C570" s="79">
        <f t="shared" si="49"/>
        <v>43864</v>
      </c>
      <c r="D570" s="29">
        <f t="shared" si="29"/>
        <v>2020</v>
      </c>
      <c r="E570" s="29">
        <f t="shared" si="50"/>
        <v>2</v>
      </c>
      <c r="F570" s="29">
        <f t="shared" si="51"/>
        <v>6</v>
      </c>
      <c r="G570" s="29">
        <f t="shared" si="52"/>
        <v>3</v>
      </c>
      <c r="H570" s="166" t="str">
        <f t="shared" si="53"/>
        <v>So</v>
      </c>
      <c r="I570" s="29">
        <f t="shared" si="54"/>
        <v>9</v>
      </c>
      <c r="J570" s="29">
        <f t="array" ref="J570">INDEX(Dienstplan!$F$6:$AJ$55,BN570,BO570)</f>
        <v>0</v>
      </c>
      <c r="K570" s="29">
        <f t="array" ref="K570">IF(OR(J570=Schichten!$B$3,J570=Schichten!$B$4),INDEX($D$98:$D$147,MATCH(CODE(J570),$H$98:$H$147,0)),IF(ISERROR(INDEX($D$98:$D$147,MATCH(J570,$A$98:$A$147,0))),0,INDEX($D$98:$D$147,MATCH(J570,$A$98:$A$147,0))))</f>
        <v>0</v>
      </c>
      <c r="L570" s="29">
        <f t="shared" ref="L570" si="130">L520</f>
        <v>0</v>
      </c>
      <c r="M570" s="29">
        <f t="shared" si="75"/>
        <v>0</v>
      </c>
      <c r="O570" s="29">
        <f t="shared" si="122"/>
        <v>0</v>
      </c>
      <c r="P570" s="29">
        <f t="shared" si="122"/>
        <v>0</v>
      </c>
      <c r="Q570" s="29">
        <f t="shared" si="122"/>
        <v>0</v>
      </c>
      <c r="R570" s="29">
        <f t="shared" si="122"/>
        <v>0</v>
      </c>
      <c r="S570" s="29">
        <f t="shared" si="122"/>
        <v>0</v>
      </c>
      <c r="T570" s="29">
        <f t="shared" si="122"/>
        <v>0</v>
      </c>
      <c r="U570" s="29">
        <f t="shared" si="122"/>
        <v>0</v>
      </c>
      <c r="V570" s="29">
        <f t="shared" si="122"/>
        <v>0</v>
      </c>
      <c r="W570" s="29">
        <f t="shared" si="122"/>
        <v>0</v>
      </c>
      <c r="X570" s="29">
        <f t="shared" si="122"/>
        <v>0</v>
      </c>
      <c r="Y570" s="29">
        <f t="shared" si="122"/>
        <v>1</v>
      </c>
      <c r="Z570" s="29">
        <f t="shared" si="122"/>
        <v>1</v>
      </c>
      <c r="AA570" s="29">
        <f t="shared" si="122"/>
        <v>1</v>
      </c>
      <c r="AB570" s="29">
        <f t="shared" si="122"/>
        <v>1</v>
      </c>
      <c r="AC570" s="29">
        <f t="shared" si="122"/>
        <v>1</v>
      </c>
      <c r="AD570" s="29">
        <f t="shared" si="122"/>
        <v>1</v>
      </c>
      <c r="AE570" s="29">
        <f t="shared" si="120"/>
        <v>1</v>
      </c>
      <c r="AF570" s="29">
        <f t="shared" si="120"/>
        <v>1</v>
      </c>
      <c r="AG570" s="29">
        <f t="shared" si="120"/>
        <v>1</v>
      </c>
      <c r="AH570" s="29">
        <f t="shared" si="120"/>
        <v>1</v>
      </c>
      <c r="AI570" s="29">
        <f t="shared" si="120"/>
        <v>1</v>
      </c>
      <c r="AJ570" s="29">
        <f t="shared" si="120"/>
        <v>1</v>
      </c>
      <c r="AK570" s="29">
        <f t="shared" si="120"/>
        <v>1</v>
      </c>
      <c r="AL570" s="29">
        <f t="shared" si="120"/>
        <v>1</v>
      </c>
      <c r="AM570" s="29">
        <f t="shared" si="120"/>
        <v>1</v>
      </c>
      <c r="AN570" s="29">
        <f t="shared" si="120"/>
        <v>1</v>
      </c>
      <c r="AO570" s="29">
        <f t="shared" si="120"/>
        <v>1</v>
      </c>
      <c r="AP570" s="29">
        <f t="shared" si="120"/>
        <v>1</v>
      </c>
      <c r="AQ570" s="29">
        <f t="shared" si="120"/>
        <v>1</v>
      </c>
      <c r="AR570" s="29">
        <f t="shared" si="120"/>
        <v>1</v>
      </c>
      <c r="AS570" s="29">
        <f t="shared" si="120"/>
        <v>1</v>
      </c>
      <c r="AT570" s="29">
        <f t="shared" si="128"/>
        <v>1</v>
      </c>
      <c r="AU570" s="29">
        <f t="shared" si="128"/>
        <v>1</v>
      </c>
      <c r="AV570" s="29">
        <f t="shared" si="128"/>
        <v>1</v>
      </c>
      <c r="AW570" s="29">
        <f t="shared" si="128"/>
        <v>1</v>
      </c>
      <c r="AX570" s="29">
        <f t="shared" si="128"/>
        <v>1</v>
      </c>
      <c r="AY570" s="29">
        <f t="shared" si="128"/>
        <v>1</v>
      </c>
      <c r="AZ570" s="29">
        <f t="shared" si="128"/>
        <v>1</v>
      </c>
      <c r="BA570" s="29">
        <f t="shared" si="128"/>
        <v>1</v>
      </c>
      <c r="BB570" s="29">
        <f t="shared" si="128"/>
        <v>1</v>
      </c>
      <c r="BC570" s="29">
        <f t="shared" si="128"/>
        <v>1</v>
      </c>
      <c r="BD570" s="29">
        <f t="shared" si="128"/>
        <v>1</v>
      </c>
      <c r="BE570" s="29">
        <f t="shared" si="128"/>
        <v>1</v>
      </c>
      <c r="BF570" s="29">
        <f t="shared" si="128"/>
        <v>1</v>
      </c>
      <c r="BG570" s="29">
        <f t="shared" si="128"/>
        <v>1</v>
      </c>
      <c r="BH570" s="29">
        <f t="shared" si="128"/>
        <v>1</v>
      </c>
      <c r="BI570" s="29">
        <f t="shared" si="128"/>
        <v>1</v>
      </c>
      <c r="BJ570" s="29">
        <f t="shared" si="126"/>
        <v>1</v>
      </c>
      <c r="BN570" s="29">
        <f t="shared" si="48"/>
        <v>9</v>
      </c>
      <c r="BO570" s="29">
        <f t="shared" si="56"/>
        <v>3</v>
      </c>
    </row>
    <row r="571" spans="3:67" x14ac:dyDescent="0.25">
      <c r="C571" s="79">
        <f t="shared" si="49"/>
        <v>43864</v>
      </c>
      <c r="D571" s="29">
        <f t="shared" si="29"/>
        <v>2020</v>
      </c>
      <c r="E571" s="29">
        <f t="shared" si="50"/>
        <v>2</v>
      </c>
      <c r="F571" s="29">
        <f t="shared" si="51"/>
        <v>6</v>
      </c>
      <c r="G571" s="29">
        <f t="shared" si="52"/>
        <v>3</v>
      </c>
      <c r="H571" s="166" t="str">
        <f t="shared" si="53"/>
        <v>So</v>
      </c>
      <c r="I571" s="29">
        <f t="shared" si="54"/>
        <v>10</v>
      </c>
      <c r="J571" s="29">
        <f t="array" ref="J571">INDEX(Dienstplan!$F$6:$AJ$55,BN571,BO571)</f>
        <v>0</v>
      </c>
      <c r="K571" s="29">
        <f t="array" ref="K571">IF(OR(J571=Schichten!$B$3,J571=Schichten!$B$4),INDEX($D$98:$D$147,MATCH(CODE(J571),$H$98:$H$147,0)),IF(ISERROR(INDEX($D$98:$D$147,MATCH(J571,$A$98:$A$147,0))),0,INDEX($D$98:$D$147,MATCH(J571,$A$98:$A$147,0))))</f>
        <v>0</v>
      </c>
      <c r="L571" s="29">
        <f t="shared" ref="L571" si="131">L521</f>
        <v>0</v>
      </c>
      <c r="M571" s="29">
        <f t="shared" si="75"/>
        <v>0</v>
      </c>
      <c r="O571" s="29">
        <f t="shared" si="122"/>
        <v>0</v>
      </c>
      <c r="P571" s="29">
        <f t="shared" si="122"/>
        <v>0</v>
      </c>
      <c r="Q571" s="29">
        <f t="shared" si="122"/>
        <v>0</v>
      </c>
      <c r="R571" s="29">
        <f t="shared" si="122"/>
        <v>0</v>
      </c>
      <c r="S571" s="29">
        <f t="shared" si="122"/>
        <v>0</v>
      </c>
      <c r="T571" s="29">
        <f t="shared" si="122"/>
        <v>0</v>
      </c>
      <c r="U571" s="29">
        <f t="shared" si="122"/>
        <v>0</v>
      </c>
      <c r="V571" s="29">
        <f t="shared" si="122"/>
        <v>0</v>
      </c>
      <c r="W571" s="29">
        <f t="shared" si="122"/>
        <v>0</v>
      </c>
      <c r="X571" s="29">
        <f t="shared" si="122"/>
        <v>0</v>
      </c>
      <c r="Y571" s="29">
        <f t="shared" si="122"/>
        <v>1</v>
      </c>
      <c r="Z571" s="29">
        <f t="shared" si="122"/>
        <v>1</v>
      </c>
      <c r="AA571" s="29">
        <f t="shared" si="122"/>
        <v>1</v>
      </c>
      <c r="AB571" s="29">
        <f t="shared" si="122"/>
        <v>1</v>
      </c>
      <c r="AC571" s="29">
        <f t="shared" si="122"/>
        <v>1</v>
      </c>
      <c r="AD571" s="29">
        <f t="shared" si="122"/>
        <v>1</v>
      </c>
      <c r="AE571" s="29">
        <f t="shared" si="120"/>
        <v>1</v>
      </c>
      <c r="AF571" s="29">
        <f t="shared" si="120"/>
        <v>1</v>
      </c>
      <c r="AG571" s="29">
        <f t="shared" si="120"/>
        <v>1</v>
      </c>
      <c r="AH571" s="29">
        <f t="shared" si="120"/>
        <v>1</v>
      </c>
      <c r="AI571" s="29">
        <f t="shared" si="120"/>
        <v>1</v>
      </c>
      <c r="AJ571" s="29">
        <f t="shared" si="120"/>
        <v>1</v>
      </c>
      <c r="AK571" s="29">
        <f t="shared" si="120"/>
        <v>1</v>
      </c>
      <c r="AL571" s="29">
        <f t="shared" si="120"/>
        <v>1</v>
      </c>
      <c r="AM571" s="29">
        <f t="shared" si="120"/>
        <v>1</v>
      </c>
      <c r="AN571" s="29">
        <f t="shared" si="120"/>
        <v>1</v>
      </c>
      <c r="AO571" s="29">
        <f t="shared" si="120"/>
        <v>1</v>
      </c>
      <c r="AP571" s="29">
        <f t="shared" si="120"/>
        <v>1</v>
      </c>
      <c r="AQ571" s="29">
        <f t="shared" si="120"/>
        <v>1</v>
      </c>
      <c r="AR571" s="29">
        <f t="shared" si="120"/>
        <v>1</v>
      </c>
      <c r="AS571" s="29">
        <f t="shared" si="120"/>
        <v>1</v>
      </c>
      <c r="AT571" s="29">
        <f t="shared" si="128"/>
        <v>1</v>
      </c>
      <c r="AU571" s="29">
        <f t="shared" si="128"/>
        <v>1</v>
      </c>
      <c r="AV571" s="29">
        <f t="shared" si="128"/>
        <v>1</v>
      </c>
      <c r="AW571" s="29">
        <f t="shared" si="128"/>
        <v>1</v>
      </c>
      <c r="AX571" s="29">
        <f t="shared" si="128"/>
        <v>1</v>
      </c>
      <c r="AY571" s="29">
        <f t="shared" si="128"/>
        <v>1</v>
      </c>
      <c r="AZ571" s="29">
        <f t="shared" si="128"/>
        <v>1</v>
      </c>
      <c r="BA571" s="29">
        <f t="shared" si="128"/>
        <v>1</v>
      </c>
      <c r="BB571" s="29">
        <f t="shared" si="128"/>
        <v>1</v>
      </c>
      <c r="BC571" s="29">
        <f t="shared" si="128"/>
        <v>1</v>
      </c>
      <c r="BD571" s="29">
        <f t="shared" si="128"/>
        <v>1</v>
      </c>
      <c r="BE571" s="29">
        <f t="shared" si="128"/>
        <v>1</v>
      </c>
      <c r="BF571" s="29">
        <f t="shared" si="128"/>
        <v>1</v>
      </c>
      <c r="BG571" s="29">
        <f t="shared" si="128"/>
        <v>1</v>
      </c>
      <c r="BH571" s="29">
        <f t="shared" si="128"/>
        <v>1</v>
      </c>
      <c r="BI571" s="29">
        <f t="shared" si="128"/>
        <v>1</v>
      </c>
      <c r="BJ571" s="29">
        <f t="shared" si="126"/>
        <v>1</v>
      </c>
      <c r="BN571" s="29">
        <f t="shared" si="48"/>
        <v>10</v>
      </c>
      <c r="BO571" s="29">
        <f t="shared" si="56"/>
        <v>3</v>
      </c>
    </row>
    <row r="572" spans="3:67" x14ac:dyDescent="0.25">
      <c r="C572" s="79">
        <f t="shared" si="49"/>
        <v>43864</v>
      </c>
      <c r="D572" s="29">
        <f t="shared" si="29"/>
        <v>2020</v>
      </c>
      <c r="E572" s="29">
        <f t="shared" si="50"/>
        <v>2</v>
      </c>
      <c r="F572" s="29">
        <f t="shared" si="51"/>
        <v>6</v>
      </c>
      <c r="G572" s="29">
        <f t="shared" si="52"/>
        <v>3</v>
      </c>
      <c r="H572" s="166" t="str">
        <f t="shared" si="53"/>
        <v>So</v>
      </c>
      <c r="I572" s="29">
        <f t="shared" si="54"/>
        <v>11</v>
      </c>
      <c r="J572" s="29">
        <f t="array" ref="J572">INDEX(Dienstplan!$F$6:$AJ$55,BN572,BO572)</f>
        <v>0</v>
      </c>
      <c r="K572" s="29">
        <f t="array" ref="K572">IF(OR(J572=Schichten!$B$3,J572=Schichten!$B$4),INDEX($D$98:$D$147,MATCH(CODE(J572),$H$98:$H$147,0)),IF(ISERROR(INDEX($D$98:$D$147,MATCH(J572,$A$98:$A$147,0))),0,INDEX($D$98:$D$147,MATCH(J572,$A$98:$A$147,0))))</f>
        <v>0</v>
      </c>
      <c r="L572" s="29">
        <f t="shared" ref="L572" si="132">L522</f>
        <v>0</v>
      </c>
      <c r="M572" s="29">
        <f t="shared" si="75"/>
        <v>0</v>
      </c>
      <c r="O572" s="29">
        <f t="shared" si="122"/>
        <v>0</v>
      </c>
      <c r="P572" s="29">
        <f t="shared" si="122"/>
        <v>0</v>
      </c>
      <c r="Q572" s="29">
        <f t="shared" si="122"/>
        <v>0</v>
      </c>
      <c r="R572" s="29">
        <f t="shared" si="122"/>
        <v>0</v>
      </c>
      <c r="S572" s="29">
        <f t="shared" si="122"/>
        <v>0</v>
      </c>
      <c r="T572" s="29">
        <f t="shared" si="122"/>
        <v>0</v>
      </c>
      <c r="U572" s="29">
        <f t="shared" si="122"/>
        <v>0</v>
      </c>
      <c r="V572" s="29">
        <f t="shared" si="122"/>
        <v>0</v>
      </c>
      <c r="W572" s="29">
        <f t="shared" si="122"/>
        <v>0</v>
      </c>
      <c r="X572" s="29">
        <f t="shared" si="122"/>
        <v>0</v>
      </c>
      <c r="Y572" s="29">
        <f t="shared" si="122"/>
        <v>1</v>
      </c>
      <c r="Z572" s="29">
        <f t="shared" si="122"/>
        <v>1</v>
      </c>
      <c r="AA572" s="29">
        <f t="shared" si="122"/>
        <v>1</v>
      </c>
      <c r="AB572" s="29">
        <f t="shared" si="122"/>
        <v>1</v>
      </c>
      <c r="AC572" s="29">
        <f t="shared" si="122"/>
        <v>1</v>
      </c>
      <c r="AD572" s="29">
        <f t="shared" si="122"/>
        <v>1</v>
      </c>
      <c r="AE572" s="29">
        <f t="shared" si="120"/>
        <v>1</v>
      </c>
      <c r="AF572" s="29">
        <f t="shared" si="120"/>
        <v>1</v>
      </c>
      <c r="AG572" s="29">
        <f t="shared" si="120"/>
        <v>1</v>
      </c>
      <c r="AH572" s="29">
        <f t="shared" si="120"/>
        <v>1</v>
      </c>
      <c r="AI572" s="29">
        <f t="shared" si="120"/>
        <v>1</v>
      </c>
      <c r="AJ572" s="29">
        <f t="shared" si="120"/>
        <v>1</v>
      </c>
      <c r="AK572" s="29">
        <f t="shared" si="120"/>
        <v>1</v>
      </c>
      <c r="AL572" s="29">
        <f t="shared" si="120"/>
        <v>1</v>
      </c>
      <c r="AM572" s="29">
        <f t="shared" si="120"/>
        <v>1</v>
      </c>
      <c r="AN572" s="29">
        <f t="shared" si="120"/>
        <v>1</v>
      </c>
      <c r="AO572" s="29">
        <f t="shared" si="120"/>
        <v>1</v>
      </c>
      <c r="AP572" s="29">
        <f t="shared" si="120"/>
        <v>1</v>
      </c>
      <c r="AQ572" s="29">
        <f t="shared" si="120"/>
        <v>1</v>
      </c>
      <c r="AR572" s="29">
        <f t="shared" si="120"/>
        <v>1</v>
      </c>
      <c r="AS572" s="29">
        <f t="shared" si="120"/>
        <v>1</v>
      </c>
      <c r="AT572" s="29">
        <f t="shared" si="128"/>
        <v>1</v>
      </c>
      <c r="AU572" s="29">
        <f t="shared" si="128"/>
        <v>1</v>
      </c>
      <c r="AV572" s="29">
        <f t="shared" si="128"/>
        <v>1</v>
      </c>
      <c r="AW572" s="29">
        <f t="shared" si="128"/>
        <v>1</v>
      </c>
      <c r="AX572" s="29">
        <f t="shared" si="128"/>
        <v>1</v>
      </c>
      <c r="AY572" s="29">
        <f t="shared" si="128"/>
        <v>1</v>
      </c>
      <c r="AZ572" s="29">
        <f t="shared" si="128"/>
        <v>1</v>
      </c>
      <c r="BA572" s="29">
        <f t="shared" si="128"/>
        <v>1</v>
      </c>
      <c r="BB572" s="29">
        <f t="shared" si="128"/>
        <v>1</v>
      </c>
      <c r="BC572" s="29">
        <f t="shared" si="128"/>
        <v>1</v>
      </c>
      <c r="BD572" s="29">
        <f t="shared" si="128"/>
        <v>1</v>
      </c>
      <c r="BE572" s="29">
        <f t="shared" si="128"/>
        <v>1</v>
      </c>
      <c r="BF572" s="29">
        <f t="shared" si="128"/>
        <v>1</v>
      </c>
      <c r="BG572" s="29">
        <f t="shared" si="128"/>
        <v>1</v>
      </c>
      <c r="BH572" s="29">
        <f t="shared" si="128"/>
        <v>1</v>
      </c>
      <c r="BI572" s="29">
        <f t="shared" si="128"/>
        <v>1</v>
      </c>
      <c r="BJ572" s="29">
        <f t="shared" si="126"/>
        <v>1</v>
      </c>
      <c r="BN572" s="29">
        <f t="shared" si="48"/>
        <v>11</v>
      </c>
      <c r="BO572" s="29">
        <f t="shared" si="56"/>
        <v>3</v>
      </c>
    </row>
    <row r="573" spans="3:67" x14ac:dyDescent="0.25">
      <c r="C573" s="79">
        <f t="shared" si="49"/>
        <v>43864</v>
      </c>
      <c r="D573" s="29">
        <f t="shared" si="29"/>
        <v>2020</v>
      </c>
      <c r="E573" s="29">
        <f t="shared" si="50"/>
        <v>2</v>
      </c>
      <c r="F573" s="29">
        <f t="shared" si="51"/>
        <v>6</v>
      </c>
      <c r="G573" s="29">
        <f t="shared" si="52"/>
        <v>3</v>
      </c>
      <c r="H573" s="166" t="str">
        <f t="shared" si="53"/>
        <v>So</v>
      </c>
      <c r="I573" s="29">
        <f t="shared" si="54"/>
        <v>12</v>
      </c>
      <c r="J573" s="29">
        <f t="array" ref="J573">INDEX(Dienstplan!$F$6:$AJ$55,BN573,BO573)</f>
        <v>0</v>
      </c>
      <c r="K573" s="29">
        <f t="array" ref="K573">IF(OR(J573=Schichten!$B$3,J573=Schichten!$B$4),INDEX($D$98:$D$147,MATCH(CODE(J573),$H$98:$H$147,0)),IF(ISERROR(INDEX($D$98:$D$147,MATCH(J573,$A$98:$A$147,0))),0,INDEX($D$98:$D$147,MATCH(J573,$A$98:$A$147,0))))</f>
        <v>0</v>
      </c>
      <c r="L573" s="29">
        <f t="shared" ref="L573" si="133">L523</f>
        <v>0</v>
      </c>
      <c r="M573" s="29">
        <f t="shared" si="75"/>
        <v>0</v>
      </c>
      <c r="O573" s="29">
        <f t="shared" si="122"/>
        <v>0</v>
      </c>
      <c r="P573" s="29">
        <f t="shared" si="122"/>
        <v>0</v>
      </c>
      <c r="Q573" s="29">
        <f t="shared" si="122"/>
        <v>0</v>
      </c>
      <c r="R573" s="29">
        <f t="shared" si="122"/>
        <v>0</v>
      </c>
      <c r="S573" s="29">
        <f t="shared" si="122"/>
        <v>0</v>
      </c>
      <c r="T573" s="29">
        <f t="shared" si="122"/>
        <v>0</v>
      </c>
      <c r="U573" s="29">
        <f t="shared" si="122"/>
        <v>0</v>
      </c>
      <c r="V573" s="29">
        <f t="shared" si="122"/>
        <v>0</v>
      </c>
      <c r="W573" s="29">
        <f t="shared" si="122"/>
        <v>0</v>
      </c>
      <c r="X573" s="29">
        <f t="shared" si="122"/>
        <v>0</v>
      </c>
      <c r="Y573" s="29">
        <f t="shared" si="122"/>
        <v>1</v>
      </c>
      <c r="Z573" s="29">
        <f t="shared" si="122"/>
        <v>1</v>
      </c>
      <c r="AA573" s="29">
        <f t="shared" si="122"/>
        <v>1</v>
      </c>
      <c r="AB573" s="29">
        <f t="shared" si="122"/>
        <v>1</v>
      </c>
      <c r="AC573" s="29">
        <f t="shared" si="122"/>
        <v>1</v>
      </c>
      <c r="AD573" s="29">
        <f t="shared" si="122"/>
        <v>1</v>
      </c>
      <c r="AE573" s="29">
        <f t="shared" si="120"/>
        <v>1</v>
      </c>
      <c r="AF573" s="29">
        <f t="shared" si="120"/>
        <v>1</v>
      </c>
      <c r="AG573" s="29">
        <f t="shared" si="120"/>
        <v>1</v>
      </c>
      <c r="AH573" s="29">
        <f t="shared" si="120"/>
        <v>1</v>
      </c>
      <c r="AI573" s="29">
        <f t="shared" si="120"/>
        <v>1</v>
      </c>
      <c r="AJ573" s="29">
        <f t="shared" si="120"/>
        <v>1</v>
      </c>
      <c r="AK573" s="29">
        <f t="shared" si="120"/>
        <v>1</v>
      </c>
      <c r="AL573" s="29">
        <f t="shared" si="120"/>
        <v>1</v>
      </c>
      <c r="AM573" s="29">
        <f t="shared" si="120"/>
        <v>1</v>
      </c>
      <c r="AN573" s="29">
        <f t="shared" si="120"/>
        <v>1</v>
      </c>
      <c r="AO573" s="29">
        <f t="shared" si="120"/>
        <v>1</v>
      </c>
      <c r="AP573" s="29">
        <f t="shared" si="120"/>
        <v>1</v>
      </c>
      <c r="AQ573" s="29">
        <f t="shared" si="120"/>
        <v>1</v>
      </c>
      <c r="AR573" s="29">
        <f t="shared" si="120"/>
        <v>1</v>
      </c>
      <c r="AS573" s="29">
        <f t="shared" si="120"/>
        <v>1</v>
      </c>
      <c r="AT573" s="29">
        <f t="shared" si="128"/>
        <v>1</v>
      </c>
      <c r="AU573" s="29">
        <f t="shared" si="128"/>
        <v>1</v>
      </c>
      <c r="AV573" s="29">
        <f t="shared" si="128"/>
        <v>1</v>
      </c>
      <c r="AW573" s="29">
        <f t="shared" si="128"/>
        <v>1</v>
      </c>
      <c r="AX573" s="29">
        <f t="shared" si="128"/>
        <v>1</v>
      </c>
      <c r="AY573" s="29">
        <f t="shared" si="128"/>
        <v>1</v>
      </c>
      <c r="AZ573" s="29">
        <f t="shared" si="128"/>
        <v>1</v>
      </c>
      <c r="BA573" s="29">
        <f t="shared" si="128"/>
        <v>1</v>
      </c>
      <c r="BB573" s="29">
        <f t="shared" si="128"/>
        <v>1</v>
      </c>
      <c r="BC573" s="29">
        <f t="shared" si="128"/>
        <v>1</v>
      </c>
      <c r="BD573" s="29">
        <f t="shared" si="128"/>
        <v>1</v>
      </c>
      <c r="BE573" s="29">
        <f t="shared" si="128"/>
        <v>1</v>
      </c>
      <c r="BF573" s="29">
        <f t="shared" si="128"/>
        <v>1</v>
      </c>
      <c r="BG573" s="29">
        <f t="shared" si="128"/>
        <v>1</v>
      </c>
      <c r="BH573" s="29">
        <f t="shared" si="128"/>
        <v>1</v>
      </c>
      <c r="BI573" s="29">
        <f t="shared" si="128"/>
        <v>1</v>
      </c>
      <c r="BJ573" s="29">
        <f t="shared" si="126"/>
        <v>1</v>
      </c>
      <c r="BN573" s="29">
        <f t="shared" si="48"/>
        <v>12</v>
      </c>
      <c r="BO573" s="29">
        <f t="shared" si="56"/>
        <v>3</v>
      </c>
    </row>
    <row r="574" spans="3:67" x14ac:dyDescent="0.25">
      <c r="C574" s="79">
        <f t="shared" si="49"/>
        <v>43864</v>
      </c>
      <c r="D574" s="29">
        <f t="shared" si="29"/>
        <v>2020</v>
      </c>
      <c r="E574" s="29">
        <f t="shared" si="50"/>
        <v>2</v>
      </c>
      <c r="F574" s="29">
        <f t="shared" si="51"/>
        <v>6</v>
      </c>
      <c r="G574" s="29">
        <f t="shared" si="52"/>
        <v>3</v>
      </c>
      <c r="H574" s="166" t="str">
        <f t="shared" si="53"/>
        <v>So</v>
      </c>
      <c r="I574" s="29">
        <f t="shared" si="54"/>
        <v>13</v>
      </c>
      <c r="J574" s="29">
        <f t="array" ref="J574">INDEX(Dienstplan!$F$6:$AJ$55,BN574,BO574)</f>
        <v>0</v>
      </c>
      <c r="K574" s="29">
        <f t="array" ref="K574">IF(OR(J574=Schichten!$B$3,J574=Schichten!$B$4),INDEX($D$98:$D$147,MATCH(CODE(J574),$H$98:$H$147,0)),IF(ISERROR(INDEX($D$98:$D$147,MATCH(J574,$A$98:$A$147,0))),0,INDEX($D$98:$D$147,MATCH(J574,$A$98:$A$147,0))))</f>
        <v>0</v>
      </c>
      <c r="L574" s="29">
        <f t="shared" ref="L574" si="134">L524</f>
        <v>0</v>
      </c>
      <c r="M574" s="29">
        <f t="shared" si="75"/>
        <v>0</v>
      </c>
      <c r="O574" s="29">
        <f t="shared" si="122"/>
        <v>0</v>
      </c>
      <c r="P574" s="29">
        <f t="shared" si="122"/>
        <v>0</v>
      </c>
      <c r="Q574" s="29">
        <f t="shared" si="122"/>
        <v>0</v>
      </c>
      <c r="R574" s="29">
        <f t="shared" si="122"/>
        <v>0</v>
      </c>
      <c r="S574" s="29">
        <f t="shared" si="122"/>
        <v>0</v>
      </c>
      <c r="T574" s="29">
        <f t="shared" si="122"/>
        <v>0</v>
      </c>
      <c r="U574" s="29">
        <f t="shared" si="122"/>
        <v>0</v>
      </c>
      <c r="V574" s="29">
        <f t="shared" si="122"/>
        <v>0</v>
      </c>
      <c r="W574" s="29">
        <f t="shared" si="122"/>
        <v>0</v>
      </c>
      <c r="X574" s="29">
        <f t="shared" si="122"/>
        <v>0</v>
      </c>
      <c r="Y574" s="29">
        <f t="shared" si="122"/>
        <v>1</v>
      </c>
      <c r="Z574" s="29">
        <f t="shared" si="122"/>
        <v>1</v>
      </c>
      <c r="AA574" s="29">
        <f t="shared" si="122"/>
        <v>1</v>
      </c>
      <c r="AB574" s="29">
        <f t="shared" si="122"/>
        <v>1</v>
      </c>
      <c r="AC574" s="29">
        <f t="shared" si="122"/>
        <v>1</v>
      </c>
      <c r="AD574" s="29">
        <f t="shared" si="122"/>
        <v>1</v>
      </c>
      <c r="AE574" s="29">
        <f t="shared" si="120"/>
        <v>1</v>
      </c>
      <c r="AF574" s="29">
        <f t="shared" si="120"/>
        <v>1</v>
      </c>
      <c r="AG574" s="29">
        <f t="shared" si="120"/>
        <v>1</v>
      </c>
      <c r="AH574" s="29">
        <f t="shared" si="120"/>
        <v>1</v>
      </c>
      <c r="AI574" s="29">
        <f t="shared" si="120"/>
        <v>1</v>
      </c>
      <c r="AJ574" s="29">
        <f t="shared" si="120"/>
        <v>1</v>
      </c>
      <c r="AK574" s="29">
        <f t="shared" si="120"/>
        <v>1</v>
      </c>
      <c r="AL574" s="29">
        <f t="shared" si="120"/>
        <v>1</v>
      </c>
      <c r="AM574" s="29">
        <f t="shared" si="120"/>
        <v>1</v>
      </c>
      <c r="AN574" s="29">
        <f t="shared" si="120"/>
        <v>1</v>
      </c>
      <c r="AO574" s="29">
        <f t="shared" si="120"/>
        <v>1</v>
      </c>
      <c r="AP574" s="29">
        <f t="shared" si="120"/>
        <v>1</v>
      </c>
      <c r="AQ574" s="29">
        <f t="shared" si="120"/>
        <v>1</v>
      </c>
      <c r="AR574" s="29">
        <f t="shared" si="120"/>
        <v>1</v>
      </c>
      <c r="AS574" s="29">
        <f t="shared" si="120"/>
        <v>1</v>
      </c>
      <c r="AT574" s="29">
        <f t="shared" si="128"/>
        <v>1</v>
      </c>
      <c r="AU574" s="29">
        <f t="shared" si="128"/>
        <v>1</v>
      </c>
      <c r="AV574" s="29">
        <f t="shared" si="128"/>
        <v>1</v>
      </c>
      <c r="AW574" s="29">
        <f t="shared" si="128"/>
        <v>1</v>
      </c>
      <c r="AX574" s="29">
        <f t="shared" si="128"/>
        <v>1</v>
      </c>
      <c r="AY574" s="29">
        <f t="shared" si="128"/>
        <v>1</v>
      </c>
      <c r="AZ574" s="29">
        <f t="shared" si="128"/>
        <v>1</v>
      </c>
      <c r="BA574" s="29">
        <f t="shared" si="128"/>
        <v>1</v>
      </c>
      <c r="BB574" s="29">
        <f t="shared" si="128"/>
        <v>1</v>
      </c>
      <c r="BC574" s="29">
        <f t="shared" si="128"/>
        <v>1</v>
      </c>
      <c r="BD574" s="29">
        <f t="shared" si="128"/>
        <v>1</v>
      </c>
      <c r="BE574" s="29">
        <f t="shared" si="128"/>
        <v>1</v>
      </c>
      <c r="BF574" s="29">
        <f t="shared" si="128"/>
        <v>1</v>
      </c>
      <c r="BG574" s="29">
        <f t="shared" si="128"/>
        <v>1</v>
      </c>
      <c r="BH574" s="29">
        <f t="shared" si="128"/>
        <v>1</v>
      </c>
      <c r="BI574" s="29">
        <f t="shared" si="128"/>
        <v>1</v>
      </c>
      <c r="BJ574" s="29">
        <f t="shared" si="126"/>
        <v>1</v>
      </c>
      <c r="BN574" s="29">
        <f t="shared" si="48"/>
        <v>13</v>
      </c>
      <c r="BO574" s="29">
        <f t="shared" si="56"/>
        <v>3</v>
      </c>
    </row>
    <row r="575" spans="3:67" x14ac:dyDescent="0.25">
      <c r="C575" s="79">
        <f t="shared" si="49"/>
        <v>43864</v>
      </c>
      <c r="D575" s="29">
        <f t="shared" si="29"/>
        <v>2020</v>
      </c>
      <c r="E575" s="29">
        <f t="shared" si="50"/>
        <v>2</v>
      </c>
      <c r="F575" s="29">
        <f t="shared" si="51"/>
        <v>6</v>
      </c>
      <c r="G575" s="29">
        <f t="shared" si="52"/>
        <v>3</v>
      </c>
      <c r="H575" s="166" t="str">
        <f t="shared" si="53"/>
        <v>So</v>
      </c>
      <c r="I575" s="29">
        <f t="shared" si="54"/>
        <v>14</v>
      </c>
      <c r="J575" s="29">
        <f t="array" ref="J575">INDEX(Dienstplan!$F$6:$AJ$55,BN575,BO575)</f>
        <v>0</v>
      </c>
      <c r="K575" s="29">
        <f t="array" ref="K575">IF(OR(J575=Schichten!$B$3,J575=Schichten!$B$4),INDEX($D$98:$D$147,MATCH(CODE(J575),$H$98:$H$147,0)),IF(ISERROR(INDEX($D$98:$D$147,MATCH(J575,$A$98:$A$147,0))),0,INDEX($D$98:$D$147,MATCH(J575,$A$98:$A$147,0))))</f>
        <v>0</v>
      </c>
      <c r="L575" s="29">
        <f t="shared" ref="L575" si="135">L525</f>
        <v>0</v>
      </c>
      <c r="M575" s="29">
        <f t="shared" si="75"/>
        <v>0</v>
      </c>
      <c r="O575" s="29">
        <f t="shared" si="122"/>
        <v>0</v>
      </c>
      <c r="P575" s="29">
        <f t="shared" si="122"/>
        <v>0</v>
      </c>
      <c r="Q575" s="29">
        <f t="shared" si="122"/>
        <v>0</v>
      </c>
      <c r="R575" s="29">
        <f t="shared" si="122"/>
        <v>0</v>
      </c>
      <c r="S575" s="29">
        <f t="shared" si="122"/>
        <v>0</v>
      </c>
      <c r="T575" s="29">
        <f t="shared" si="122"/>
        <v>0</v>
      </c>
      <c r="U575" s="29">
        <f t="shared" si="122"/>
        <v>0</v>
      </c>
      <c r="V575" s="29">
        <f t="shared" si="122"/>
        <v>0</v>
      </c>
      <c r="W575" s="29">
        <f t="shared" si="122"/>
        <v>0</v>
      </c>
      <c r="X575" s="29">
        <f t="shared" si="122"/>
        <v>0</v>
      </c>
      <c r="Y575" s="29">
        <f t="shared" si="122"/>
        <v>1</v>
      </c>
      <c r="Z575" s="29">
        <f t="shared" si="122"/>
        <v>1</v>
      </c>
      <c r="AA575" s="29">
        <f t="shared" si="122"/>
        <v>1</v>
      </c>
      <c r="AB575" s="29">
        <f t="shared" si="122"/>
        <v>1</v>
      </c>
      <c r="AC575" s="29">
        <f t="shared" si="122"/>
        <v>1</v>
      </c>
      <c r="AD575" s="29">
        <f t="shared" si="122"/>
        <v>1</v>
      </c>
      <c r="AE575" s="29">
        <f t="shared" si="120"/>
        <v>1</v>
      </c>
      <c r="AF575" s="29">
        <f t="shared" si="120"/>
        <v>1</v>
      </c>
      <c r="AG575" s="29">
        <f t="shared" si="120"/>
        <v>1</v>
      </c>
      <c r="AH575" s="29">
        <f t="shared" si="120"/>
        <v>1</v>
      </c>
      <c r="AI575" s="29">
        <f t="shared" si="120"/>
        <v>1</v>
      </c>
      <c r="AJ575" s="29">
        <f t="shared" si="120"/>
        <v>1</v>
      </c>
      <c r="AK575" s="29">
        <f t="shared" si="120"/>
        <v>1</v>
      </c>
      <c r="AL575" s="29">
        <f t="shared" si="120"/>
        <v>1</v>
      </c>
      <c r="AM575" s="29">
        <f t="shared" si="120"/>
        <v>1</v>
      </c>
      <c r="AN575" s="29">
        <f t="shared" si="120"/>
        <v>1</v>
      </c>
      <c r="AO575" s="29">
        <f t="shared" si="120"/>
        <v>1</v>
      </c>
      <c r="AP575" s="29">
        <f t="shared" si="120"/>
        <v>1</v>
      </c>
      <c r="AQ575" s="29">
        <f t="shared" si="120"/>
        <v>1</v>
      </c>
      <c r="AR575" s="29">
        <f t="shared" si="120"/>
        <v>1</v>
      </c>
      <c r="AS575" s="29">
        <f t="shared" si="120"/>
        <v>1</v>
      </c>
      <c r="AT575" s="29">
        <f t="shared" si="128"/>
        <v>1</v>
      </c>
      <c r="AU575" s="29">
        <f t="shared" si="128"/>
        <v>1</v>
      </c>
      <c r="AV575" s="29">
        <f t="shared" si="128"/>
        <v>1</v>
      </c>
      <c r="AW575" s="29">
        <f t="shared" si="128"/>
        <v>1</v>
      </c>
      <c r="AX575" s="29">
        <f t="shared" si="128"/>
        <v>1</v>
      </c>
      <c r="AY575" s="29">
        <f t="shared" si="128"/>
        <v>1</v>
      </c>
      <c r="AZ575" s="29">
        <f t="shared" si="128"/>
        <v>1</v>
      </c>
      <c r="BA575" s="29">
        <f t="shared" si="128"/>
        <v>1</v>
      </c>
      <c r="BB575" s="29">
        <f t="shared" si="128"/>
        <v>1</v>
      </c>
      <c r="BC575" s="29">
        <f t="shared" si="128"/>
        <v>1</v>
      </c>
      <c r="BD575" s="29">
        <f t="shared" si="128"/>
        <v>1</v>
      </c>
      <c r="BE575" s="29">
        <f t="shared" si="128"/>
        <v>1</v>
      </c>
      <c r="BF575" s="29">
        <f t="shared" si="128"/>
        <v>1</v>
      </c>
      <c r="BG575" s="29">
        <f t="shared" si="128"/>
        <v>1</v>
      </c>
      <c r="BH575" s="29">
        <f t="shared" si="128"/>
        <v>1</v>
      </c>
      <c r="BI575" s="29">
        <f t="shared" si="128"/>
        <v>1</v>
      </c>
      <c r="BJ575" s="29">
        <f t="shared" si="126"/>
        <v>1</v>
      </c>
      <c r="BN575" s="29">
        <f t="shared" si="48"/>
        <v>14</v>
      </c>
      <c r="BO575" s="29">
        <f t="shared" si="56"/>
        <v>3</v>
      </c>
    </row>
    <row r="576" spans="3:67" x14ac:dyDescent="0.25">
      <c r="C576" s="79">
        <f t="shared" si="49"/>
        <v>43864</v>
      </c>
      <c r="D576" s="29">
        <f t="shared" si="29"/>
        <v>2020</v>
      </c>
      <c r="E576" s="29">
        <f t="shared" si="50"/>
        <v>2</v>
      </c>
      <c r="F576" s="29">
        <f t="shared" si="51"/>
        <v>6</v>
      </c>
      <c r="G576" s="29">
        <f t="shared" si="52"/>
        <v>3</v>
      </c>
      <c r="H576" s="166" t="str">
        <f t="shared" si="53"/>
        <v>So</v>
      </c>
      <c r="I576" s="29">
        <f t="shared" si="54"/>
        <v>15</v>
      </c>
      <c r="J576" s="29">
        <f t="array" ref="J576">INDEX(Dienstplan!$F$6:$AJ$55,BN576,BO576)</f>
        <v>0</v>
      </c>
      <c r="K576" s="29">
        <f t="array" ref="K576">IF(OR(J576=Schichten!$B$3,J576=Schichten!$B$4),INDEX($D$98:$D$147,MATCH(CODE(J576),$H$98:$H$147,0)),IF(ISERROR(INDEX($D$98:$D$147,MATCH(J576,$A$98:$A$147,0))),0,INDEX($D$98:$D$147,MATCH(J576,$A$98:$A$147,0))))</f>
        <v>0</v>
      </c>
      <c r="L576" s="29">
        <f t="shared" ref="L576" si="136">L526</f>
        <v>0</v>
      </c>
      <c r="M576" s="29">
        <f t="shared" si="75"/>
        <v>0</v>
      </c>
      <c r="O576" s="29">
        <f t="shared" si="122"/>
        <v>0</v>
      </c>
      <c r="P576" s="29">
        <f t="shared" si="122"/>
        <v>0</v>
      </c>
      <c r="Q576" s="29">
        <f t="shared" si="122"/>
        <v>0</v>
      </c>
      <c r="R576" s="29">
        <f t="shared" si="122"/>
        <v>0</v>
      </c>
      <c r="S576" s="29">
        <f t="shared" si="122"/>
        <v>0</v>
      </c>
      <c r="T576" s="29">
        <f t="shared" si="122"/>
        <v>0</v>
      </c>
      <c r="U576" s="29">
        <f t="shared" si="122"/>
        <v>0</v>
      </c>
      <c r="V576" s="29">
        <f t="shared" si="122"/>
        <v>0</v>
      </c>
      <c r="W576" s="29">
        <f t="shared" si="122"/>
        <v>0</v>
      </c>
      <c r="X576" s="29">
        <f t="shared" si="122"/>
        <v>0</v>
      </c>
      <c r="Y576" s="29">
        <f t="shared" si="122"/>
        <v>1</v>
      </c>
      <c r="Z576" s="29">
        <f t="shared" si="122"/>
        <v>1</v>
      </c>
      <c r="AA576" s="29">
        <f t="shared" si="122"/>
        <v>1</v>
      </c>
      <c r="AB576" s="29">
        <f t="shared" si="122"/>
        <v>1</v>
      </c>
      <c r="AC576" s="29">
        <f t="shared" si="122"/>
        <v>1</v>
      </c>
      <c r="AD576" s="29">
        <f t="shared" si="122"/>
        <v>1</v>
      </c>
      <c r="AE576" s="29">
        <f t="shared" si="120"/>
        <v>1</v>
      </c>
      <c r="AF576" s="29">
        <f t="shared" si="120"/>
        <v>1</v>
      </c>
      <c r="AG576" s="29">
        <f t="shared" si="120"/>
        <v>1</v>
      </c>
      <c r="AH576" s="29">
        <f t="shared" si="120"/>
        <v>1</v>
      </c>
      <c r="AI576" s="29">
        <f t="shared" si="120"/>
        <v>1</v>
      </c>
      <c r="AJ576" s="29">
        <f t="shared" si="120"/>
        <v>1</v>
      </c>
      <c r="AK576" s="29">
        <f t="shared" si="120"/>
        <v>1</v>
      </c>
      <c r="AL576" s="29">
        <f t="shared" si="120"/>
        <v>1</v>
      </c>
      <c r="AM576" s="29">
        <f t="shared" si="120"/>
        <v>1</v>
      </c>
      <c r="AN576" s="29">
        <f t="shared" si="120"/>
        <v>1</v>
      </c>
      <c r="AO576" s="29">
        <f t="shared" si="120"/>
        <v>1</v>
      </c>
      <c r="AP576" s="29">
        <f t="shared" si="120"/>
        <v>1</v>
      </c>
      <c r="AQ576" s="29">
        <f t="shared" si="120"/>
        <v>1</v>
      </c>
      <c r="AR576" s="29">
        <f t="shared" si="120"/>
        <v>1</v>
      </c>
      <c r="AS576" s="29">
        <f t="shared" si="120"/>
        <v>1</v>
      </c>
      <c r="AT576" s="29">
        <f t="shared" si="128"/>
        <v>1</v>
      </c>
      <c r="AU576" s="29">
        <f t="shared" si="128"/>
        <v>1</v>
      </c>
      <c r="AV576" s="29">
        <f t="shared" si="128"/>
        <v>1</v>
      </c>
      <c r="AW576" s="29">
        <f t="shared" si="128"/>
        <v>1</v>
      </c>
      <c r="AX576" s="29">
        <f t="shared" si="128"/>
        <v>1</v>
      </c>
      <c r="AY576" s="29">
        <f t="shared" si="128"/>
        <v>1</v>
      </c>
      <c r="AZ576" s="29">
        <f t="shared" si="128"/>
        <v>1</v>
      </c>
      <c r="BA576" s="29">
        <f t="shared" si="128"/>
        <v>1</v>
      </c>
      <c r="BB576" s="29">
        <f t="shared" si="128"/>
        <v>1</v>
      </c>
      <c r="BC576" s="29">
        <f t="shared" si="128"/>
        <v>1</v>
      </c>
      <c r="BD576" s="29">
        <f t="shared" si="128"/>
        <v>1</v>
      </c>
      <c r="BE576" s="29">
        <f t="shared" si="128"/>
        <v>1</v>
      </c>
      <c r="BF576" s="29">
        <f t="shared" si="128"/>
        <v>1</v>
      </c>
      <c r="BG576" s="29">
        <f t="shared" si="128"/>
        <v>1</v>
      </c>
      <c r="BH576" s="29">
        <f t="shared" si="128"/>
        <v>1</v>
      </c>
      <c r="BI576" s="29">
        <f t="shared" si="128"/>
        <v>1</v>
      </c>
      <c r="BJ576" s="29">
        <f t="shared" si="126"/>
        <v>1</v>
      </c>
      <c r="BN576" s="29">
        <f t="shared" ref="BN576:BN639" si="137">BN526</f>
        <v>15</v>
      </c>
      <c r="BO576" s="29">
        <f t="shared" si="56"/>
        <v>3</v>
      </c>
    </row>
    <row r="577" spans="3:67" x14ac:dyDescent="0.25">
      <c r="C577" s="79">
        <f t="shared" ref="C577:C640" si="138">C527+1</f>
        <v>43864</v>
      </c>
      <c r="D577" s="29">
        <f t="shared" si="29"/>
        <v>2020</v>
      </c>
      <c r="E577" s="29">
        <f t="shared" ref="E577:E640" si="139">MONTH(C577)</f>
        <v>2</v>
      </c>
      <c r="F577" s="29">
        <f t="shared" ref="F577:F640" si="140">WEEKNUM(C577,2)</f>
        <v>6</v>
      </c>
      <c r="G577" s="29">
        <f t="shared" ref="G577:G640" si="141">DAY(C577)</f>
        <v>3</v>
      </c>
      <c r="H577" s="166" t="str">
        <f t="shared" ref="H577:H640" si="142">TEXT(WEEKDAY(C577,2),"TTT")</f>
        <v>So</v>
      </c>
      <c r="I577" s="29">
        <f t="shared" ref="I577:I640" si="143">I527</f>
        <v>16</v>
      </c>
      <c r="J577" s="29">
        <f t="array" ref="J577">INDEX(Dienstplan!$F$6:$AJ$55,BN577,BO577)</f>
        <v>0</v>
      </c>
      <c r="K577" s="29">
        <f t="array" ref="K577">IF(OR(J577=Schichten!$B$3,J577=Schichten!$B$4),INDEX($D$98:$D$147,MATCH(CODE(J577),$H$98:$H$147,0)),IF(ISERROR(INDEX($D$98:$D$147,MATCH(J577,$A$98:$A$147,0))),0,INDEX($D$98:$D$147,MATCH(J577,$A$98:$A$147,0))))</f>
        <v>0</v>
      </c>
      <c r="L577" s="29">
        <f t="shared" ref="L577" si="144">L527</f>
        <v>0</v>
      </c>
      <c r="M577" s="29">
        <f t="shared" si="75"/>
        <v>0</v>
      </c>
      <c r="O577" s="29">
        <f t="shared" si="122"/>
        <v>0</v>
      </c>
      <c r="P577" s="29">
        <f t="shared" si="122"/>
        <v>0</v>
      </c>
      <c r="Q577" s="29">
        <f t="shared" si="122"/>
        <v>0</v>
      </c>
      <c r="R577" s="29">
        <f t="shared" si="122"/>
        <v>0</v>
      </c>
      <c r="S577" s="29">
        <f t="shared" si="122"/>
        <v>0</v>
      </c>
      <c r="T577" s="29">
        <f t="shared" si="122"/>
        <v>0</v>
      </c>
      <c r="U577" s="29">
        <f t="shared" si="122"/>
        <v>0</v>
      </c>
      <c r="V577" s="29">
        <f t="shared" si="122"/>
        <v>0</v>
      </c>
      <c r="W577" s="29">
        <f t="shared" si="122"/>
        <v>0</v>
      </c>
      <c r="X577" s="29">
        <f t="shared" si="122"/>
        <v>0</v>
      </c>
      <c r="Y577" s="29">
        <f t="shared" si="122"/>
        <v>1</v>
      </c>
      <c r="Z577" s="29">
        <f t="shared" si="122"/>
        <v>1</v>
      </c>
      <c r="AA577" s="29">
        <f t="shared" si="122"/>
        <v>1</v>
      </c>
      <c r="AB577" s="29">
        <f t="shared" si="122"/>
        <v>1</v>
      </c>
      <c r="AC577" s="29">
        <f t="shared" si="122"/>
        <v>1</v>
      </c>
      <c r="AD577" s="29">
        <f t="shared" si="122"/>
        <v>1</v>
      </c>
      <c r="AE577" s="29">
        <f t="shared" si="120"/>
        <v>1</v>
      </c>
      <c r="AF577" s="29">
        <f t="shared" si="120"/>
        <v>1</v>
      </c>
      <c r="AG577" s="29">
        <f t="shared" si="120"/>
        <v>1</v>
      </c>
      <c r="AH577" s="29">
        <f t="shared" si="120"/>
        <v>1</v>
      </c>
      <c r="AI577" s="29">
        <f t="shared" si="120"/>
        <v>1</v>
      </c>
      <c r="AJ577" s="29">
        <f t="shared" si="120"/>
        <v>1</v>
      </c>
      <c r="AK577" s="29">
        <f t="shared" si="120"/>
        <v>1</v>
      </c>
      <c r="AL577" s="29">
        <f t="shared" si="120"/>
        <v>1</v>
      </c>
      <c r="AM577" s="29">
        <f t="shared" si="120"/>
        <v>1</v>
      </c>
      <c r="AN577" s="29">
        <f t="shared" si="120"/>
        <v>1</v>
      </c>
      <c r="AO577" s="29">
        <f t="shared" si="120"/>
        <v>1</v>
      </c>
      <c r="AP577" s="29">
        <f t="shared" si="120"/>
        <v>1</v>
      </c>
      <c r="AQ577" s="29">
        <f t="shared" si="120"/>
        <v>1</v>
      </c>
      <c r="AR577" s="29">
        <f t="shared" si="120"/>
        <v>1</v>
      </c>
      <c r="AS577" s="29">
        <f t="shared" si="120"/>
        <v>1</v>
      </c>
      <c r="AT577" s="29">
        <f t="shared" si="128"/>
        <v>1</v>
      </c>
      <c r="AU577" s="29">
        <f t="shared" si="128"/>
        <v>1</v>
      </c>
      <c r="AV577" s="29">
        <f t="shared" si="128"/>
        <v>1</v>
      </c>
      <c r="AW577" s="29">
        <f t="shared" si="128"/>
        <v>1</v>
      </c>
      <c r="AX577" s="29">
        <f t="shared" si="128"/>
        <v>1</v>
      </c>
      <c r="AY577" s="29">
        <f t="shared" si="128"/>
        <v>1</v>
      </c>
      <c r="AZ577" s="29">
        <f t="shared" si="128"/>
        <v>1</v>
      </c>
      <c r="BA577" s="29">
        <f t="shared" si="128"/>
        <v>1</v>
      </c>
      <c r="BB577" s="29">
        <f t="shared" si="128"/>
        <v>1</v>
      </c>
      <c r="BC577" s="29">
        <f t="shared" si="128"/>
        <v>1</v>
      </c>
      <c r="BD577" s="29">
        <f t="shared" si="128"/>
        <v>1</v>
      </c>
      <c r="BE577" s="29">
        <f t="shared" si="128"/>
        <v>1</v>
      </c>
      <c r="BF577" s="29">
        <f t="shared" si="128"/>
        <v>1</v>
      </c>
      <c r="BG577" s="29">
        <f t="shared" si="128"/>
        <v>1</v>
      </c>
      <c r="BH577" s="29">
        <f t="shared" si="128"/>
        <v>1</v>
      </c>
      <c r="BI577" s="29">
        <f t="shared" si="128"/>
        <v>1</v>
      </c>
      <c r="BJ577" s="29">
        <f t="shared" si="126"/>
        <v>1</v>
      </c>
      <c r="BN577" s="29">
        <f t="shared" si="137"/>
        <v>16</v>
      </c>
      <c r="BO577" s="29">
        <f t="shared" ref="BO577:BO640" si="145">BO527+1</f>
        <v>3</v>
      </c>
    </row>
    <row r="578" spans="3:67" x14ac:dyDescent="0.25">
      <c r="C578" s="79">
        <f t="shared" si="138"/>
        <v>43864</v>
      </c>
      <c r="D578" s="29">
        <f t="shared" si="29"/>
        <v>2020</v>
      </c>
      <c r="E578" s="29">
        <f t="shared" si="139"/>
        <v>2</v>
      </c>
      <c r="F578" s="29">
        <f t="shared" si="140"/>
        <v>6</v>
      </c>
      <c r="G578" s="29">
        <f t="shared" si="141"/>
        <v>3</v>
      </c>
      <c r="H578" s="166" t="str">
        <f t="shared" si="142"/>
        <v>So</v>
      </c>
      <c r="I578" s="29">
        <f t="shared" si="143"/>
        <v>17</v>
      </c>
      <c r="J578" s="29">
        <f t="array" ref="J578">INDEX(Dienstplan!$F$6:$AJ$55,BN578,BO578)</f>
        <v>0</v>
      </c>
      <c r="K578" s="29">
        <f t="array" ref="K578">IF(OR(J578=Schichten!$B$3,J578=Schichten!$B$4),INDEX($D$98:$D$147,MATCH(CODE(J578),$H$98:$H$147,0)),IF(ISERROR(INDEX($D$98:$D$147,MATCH(J578,$A$98:$A$147,0))),0,INDEX($D$98:$D$147,MATCH(J578,$A$98:$A$147,0))))</f>
        <v>0</v>
      </c>
      <c r="L578" s="29">
        <f t="shared" ref="L578" si="146">L528</f>
        <v>0</v>
      </c>
      <c r="M578" s="29">
        <f t="shared" si="75"/>
        <v>0</v>
      </c>
      <c r="O578" s="29">
        <f t="shared" si="122"/>
        <v>0</v>
      </c>
      <c r="P578" s="29">
        <f t="shared" si="122"/>
        <v>0</v>
      </c>
      <c r="Q578" s="29">
        <f t="shared" si="122"/>
        <v>0</v>
      </c>
      <c r="R578" s="29">
        <f t="shared" si="122"/>
        <v>0</v>
      </c>
      <c r="S578" s="29">
        <f t="shared" si="122"/>
        <v>0</v>
      </c>
      <c r="T578" s="29">
        <f t="shared" si="122"/>
        <v>0</v>
      </c>
      <c r="U578" s="29">
        <f t="shared" si="122"/>
        <v>0</v>
      </c>
      <c r="V578" s="29">
        <f t="shared" si="122"/>
        <v>0</v>
      </c>
      <c r="W578" s="29">
        <f t="shared" si="122"/>
        <v>0</v>
      </c>
      <c r="X578" s="29">
        <f t="shared" si="122"/>
        <v>0</v>
      </c>
      <c r="Y578" s="29">
        <f t="shared" si="122"/>
        <v>1</v>
      </c>
      <c r="Z578" s="29">
        <f t="shared" si="122"/>
        <v>1</v>
      </c>
      <c r="AA578" s="29">
        <f t="shared" si="122"/>
        <v>1</v>
      </c>
      <c r="AB578" s="29">
        <f t="shared" si="122"/>
        <v>1</v>
      </c>
      <c r="AC578" s="29">
        <f t="shared" si="122"/>
        <v>1</v>
      </c>
      <c r="AD578" s="29">
        <f t="shared" si="122"/>
        <v>1</v>
      </c>
      <c r="AE578" s="29">
        <f t="shared" si="120"/>
        <v>1</v>
      </c>
      <c r="AF578" s="29">
        <f t="shared" si="120"/>
        <v>1</v>
      </c>
      <c r="AG578" s="29">
        <f t="shared" si="120"/>
        <v>1</v>
      </c>
      <c r="AH578" s="29">
        <f t="shared" si="120"/>
        <v>1</v>
      </c>
      <c r="AI578" s="29">
        <f t="shared" si="120"/>
        <v>1</v>
      </c>
      <c r="AJ578" s="29">
        <f t="shared" si="120"/>
        <v>1</v>
      </c>
      <c r="AK578" s="29">
        <f t="shared" si="120"/>
        <v>1</v>
      </c>
      <c r="AL578" s="29">
        <f t="shared" si="120"/>
        <v>1</v>
      </c>
      <c r="AM578" s="29">
        <f t="shared" si="120"/>
        <v>1</v>
      </c>
      <c r="AN578" s="29">
        <f t="shared" si="120"/>
        <v>1</v>
      </c>
      <c r="AO578" s="29">
        <f t="shared" si="120"/>
        <v>1</v>
      </c>
      <c r="AP578" s="29">
        <f t="shared" si="120"/>
        <v>1</v>
      </c>
      <c r="AQ578" s="29">
        <f t="shared" si="120"/>
        <v>1</v>
      </c>
      <c r="AR578" s="29">
        <f t="shared" si="120"/>
        <v>1</v>
      </c>
      <c r="AS578" s="29">
        <f t="shared" si="120"/>
        <v>1</v>
      </c>
      <c r="AT578" s="29">
        <f t="shared" si="128"/>
        <v>1</v>
      </c>
      <c r="AU578" s="29">
        <f t="shared" si="128"/>
        <v>1</v>
      </c>
      <c r="AV578" s="29">
        <f t="shared" si="128"/>
        <v>1</v>
      </c>
      <c r="AW578" s="29">
        <f t="shared" si="128"/>
        <v>1</v>
      </c>
      <c r="AX578" s="29">
        <f t="shared" si="128"/>
        <v>1</v>
      </c>
      <c r="AY578" s="29">
        <f t="shared" si="128"/>
        <v>1</v>
      </c>
      <c r="AZ578" s="29">
        <f t="shared" si="128"/>
        <v>1</v>
      </c>
      <c r="BA578" s="29">
        <f t="shared" si="128"/>
        <v>1</v>
      </c>
      <c r="BB578" s="29">
        <f t="shared" si="128"/>
        <v>1</v>
      </c>
      <c r="BC578" s="29">
        <f t="shared" si="128"/>
        <v>1</v>
      </c>
      <c r="BD578" s="29">
        <f t="shared" si="128"/>
        <v>1</v>
      </c>
      <c r="BE578" s="29">
        <f t="shared" si="128"/>
        <v>1</v>
      </c>
      <c r="BF578" s="29">
        <f t="shared" si="128"/>
        <v>1</v>
      </c>
      <c r="BG578" s="29">
        <f t="shared" si="128"/>
        <v>1</v>
      </c>
      <c r="BH578" s="29">
        <f t="shared" si="128"/>
        <v>1</v>
      </c>
      <c r="BI578" s="29">
        <f t="shared" si="128"/>
        <v>1</v>
      </c>
      <c r="BJ578" s="29">
        <f t="shared" si="126"/>
        <v>1</v>
      </c>
      <c r="BN578" s="29">
        <f t="shared" si="137"/>
        <v>17</v>
      </c>
      <c r="BO578" s="29">
        <f t="shared" si="145"/>
        <v>3</v>
      </c>
    </row>
    <row r="579" spans="3:67" x14ac:dyDescent="0.25">
      <c r="C579" s="79">
        <f t="shared" si="138"/>
        <v>43864</v>
      </c>
      <c r="D579" s="29">
        <f t="shared" si="29"/>
        <v>2020</v>
      </c>
      <c r="E579" s="29">
        <f t="shared" si="139"/>
        <v>2</v>
      </c>
      <c r="F579" s="29">
        <f t="shared" si="140"/>
        <v>6</v>
      </c>
      <c r="G579" s="29">
        <f t="shared" si="141"/>
        <v>3</v>
      </c>
      <c r="H579" s="166" t="str">
        <f t="shared" si="142"/>
        <v>So</v>
      </c>
      <c r="I579" s="29">
        <f t="shared" si="143"/>
        <v>18</v>
      </c>
      <c r="J579" s="29">
        <f t="array" ref="J579">INDEX(Dienstplan!$F$6:$AJ$55,BN579,BO579)</f>
        <v>0</v>
      </c>
      <c r="K579" s="29">
        <f t="array" ref="K579">IF(OR(J579=Schichten!$B$3,J579=Schichten!$B$4),INDEX($D$98:$D$147,MATCH(CODE(J579),$H$98:$H$147,0)),IF(ISERROR(INDEX($D$98:$D$147,MATCH(J579,$A$98:$A$147,0))),0,INDEX($D$98:$D$147,MATCH(J579,$A$98:$A$147,0))))</f>
        <v>0</v>
      </c>
      <c r="L579" s="29">
        <f t="shared" ref="L579" si="147">L529</f>
        <v>0</v>
      </c>
      <c r="M579" s="29">
        <f t="shared" si="75"/>
        <v>0</v>
      </c>
      <c r="O579" s="29">
        <f t="shared" si="122"/>
        <v>0</v>
      </c>
      <c r="P579" s="29">
        <f t="shared" si="122"/>
        <v>0</v>
      </c>
      <c r="Q579" s="29">
        <f t="shared" si="122"/>
        <v>0</v>
      </c>
      <c r="R579" s="29">
        <f t="shared" si="122"/>
        <v>0</v>
      </c>
      <c r="S579" s="29">
        <f t="shared" si="122"/>
        <v>0</v>
      </c>
      <c r="T579" s="29">
        <f t="shared" si="122"/>
        <v>0</v>
      </c>
      <c r="U579" s="29">
        <f t="shared" si="122"/>
        <v>0</v>
      </c>
      <c r="V579" s="29">
        <f t="shared" si="122"/>
        <v>0</v>
      </c>
      <c r="W579" s="29">
        <f t="shared" si="122"/>
        <v>0</v>
      </c>
      <c r="X579" s="29">
        <f t="shared" si="122"/>
        <v>0</v>
      </c>
      <c r="Y579" s="29">
        <f t="shared" si="122"/>
        <v>1</v>
      </c>
      <c r="Z579" s="29">
        <f t="shared" si="122"/>
        <v>1</v>
      </c>
      <c r="AA579" s="29">
        <f t="shared" si="122"/>
        <v>1</v>
      </c>
      <c r="AB579" s="29">
        <f t="shared" si="122"/>
        <v>1</v>
      </c>
      <c r="AC579" s="29">
        <f t="shared" si="122"/>
        <v>1</v>
      </c>
      <c r="AD579" s="29">
        <f t="shared" ref="AD579:AS594" si="148">IF($M$457,IF($J579=AD$461,1,0),0)</f>
        <v>1</v>
      </c>
      <c r="AE579" s="29">
        <f t="shared" si="148"/>
        <v>1</v>
      </c>
      <c r="AF579" s="29">
        <f t="shared" si="148"/>
        <v>1</v>
      </c>
      <c r="AG579" s="29">
        <f t="shared" si="148"/>
        <v>1</v>
      </c>
      <c r="AH579" s="29">
        <f t="shared" si="148"/>
        <v>1</v>
      </c>
      <c r="AI579" s="29">
        <f t="shared" si="148"/>
        <v>1</v>
      </c>
      <c r="AJ579" s="29">
        <f t="shared" si="148"/>
        <v>1</v>
      </c>
      <c r="AK579" s="29">
        <f t="shared" si="148"/>
        <v>1</v>
      </c>
      <c r="AL579" s="29">
        <f t="shared" si="148"/>
        <v>1</v>
      </c>
      <c r="AM579" s="29">
        <f t="shared" si="148"/>
        <v>1</v>
      </c>
      <c r="AN579" s="29">
        <f t="shared" si="148"/>
        <v>1</v>
      </c>
      <c r="AO579" s="29">
        <f t="shared" si="148"/>
        <v>1</v>
      </c>
      <c r="AP579" s="29">
        <f t="shared" si="148"/>
        <v>1</v>
      </c>
      <c r="AQ579" s="29">
        <f t="shared" si="148"/>
        <v>1</v>
      </c>
      <c r="AR579" s="29">
        <f t="shared" si="148"/>
        <v>1</v>
      </c>
      <c r="AS579" s="29">
        <f t="shared" si="148"/>
        <v>1</v>
      </c>
      <c r="AT579" s="29">
        <f t="shared" si="128"/>
        <v>1</v>
      </c>
      <c r="AU579" s="29">
        <f t="shared" si="128"/>
        <v>1</v>
      </c>
      <c r="AV579" s="29">
        <f t="shared" si="128"/>
        <v>1</v>
      </c>
      <c r="AW579" s="29">
        <f t="shared" si="128"/>
        <v>1</v>
      </c>
      <c r="AX579" s="29">
        <f t="shared" si="128"/>
        <v>1</v>
      </c>
      <c r="AY579" s="29">
        <f t="shared" si="128"/>
        <v>1</v>
      </c>
      <c r="AZ579" s="29">
        <f t="shared" si="128"/>
        <v>1</v>
      </c>
      <c r="BA579" s="29">
        <f t="shared" si="128"/>
        <v>1</v>
      </c>
      <c r="BB579" s="29">
        <f t="shared" si="128"/>
        <v>1</v>
      </c>
      <c r="BC579" s="29">
        <f t="shared" si="128"/>
        <v>1</v>
      </c>
      <c r="BD579" s="29">
        <f t="shared" si="128"/>
        <v>1</v>
      </c>
      <c r="BE579" s="29">
        <f t="shared" si="128"/>
        <v>1</v>
      </c>
      <c r="BF579" s="29">
        <f t="shared" si="128"/>
        <v>1</v>
      </c>
      <c r="BG579" s="29">
        <f t="shared" si="128"/>
        <v>1</v>
      </c>
      <c r="BH579" s="29">
        <f t="shared" si="128"/>
        <v>1</v>
      </c>
      <c r="BI579" s="29">
        <f t="shared" si="128"/>
        <v>1</v>
      </c>
      <c r="BJ579" s="29">
        <f t="shared" si="126"/>
        <v>1</v>
      </c>
      <c r="BN579" s="29">
        <f t="shared" si="137"/>
        <v>18</v>
      </c>
      <c r="BO579" s="29">
        <f t="shared" si="145"/>
        <v>3</v>
      </c>
    </row>
    <row r="580" spans="3:67" x14ac:dyDescent="0.25">
      <c r="C580" s="79">
        <f t="shared" si="138"/>
        <v>43864</v>
      </c>
      <c r="D580" s="29">
        <f t="shared" si="29"/>
        <v>2020</v>
      </c>
      <c r="E580" s="29">
        <f t="shared" si="139"/>
        <v>2</v>
      </c>
      <c r="F580" s="29">
        <f t="shared" si="140"/>
        <v>6</v>
      </c>
      <c r="G580" s="29">
        <f t="shared" si="141"/>
        <v>3</v>
      </c>
      <c r="H580" s="166" t="str">
        <f t="shared" si="142"/>
        <v>So</v>
      </c>
      <c r="I580" s="29">
        <f t="shared" si="143"/>
        <v>19</v>
      </c>
      <c r="J580" s="29">
        <f t="array" ref="J580">INDEX(Dienstplan!$F$6:$AJ$55,BN580,BO580)</f>
        <v>0</v>
      </c>
      <c r="K580" s="29">
        <f t="array" ref="K580">IF(OR(J580=Schichten!$B$3,J580=Schichten!$B$4),INDEX($D$98:$D$147,MATCH(CODE(J580),$H$98:$H$147,0)),IF(ISERROR(INDEX($D$98:$D$147,MATCH(J580,$A$98:$A$147,0))),0,INDEX($D$98:$D$147,MATCH(J580,$A$98:$A$147,0))))</f>
        <v>0</v>
      </c>
      <c r="L580" s="29">
        <f t="shared" ref="L580" si="149">L530</f>
        <v>0</v>
      </c>
      <c r="M580" s="29">
        <f t="shared" si="75"/>
        <v>0</v>
      </c>
      <c r="O580" s="29">
        <f t="shared" ref="O580:AD595" si="150">IF($M$457,IF($J580=O$461,1,0),0)</f>
        <v>0</v>
      </c>
      <c r="P580" s="29">
        <f t="shared" si="150"/>
        <v>0</v>
      </c>
      <c r="Q580" s="29">
        <f t="shared" si="150"/>
        <v>0</v>
      </c>
      <c r="R580" s="29">
        <f t="shared" si="150"/>
        <v>0</v>
      </c>
      <c r="S580" s="29">
        <f t="shared" si="150"/>
        <v>0</v>
      </c>
      <c r="T580" s="29">
        <f t="shared" si="150"/>
        <v>0</v>
      </c>
      <c r="U580" s="29">
        <f t="shared" si="150"/>
        <v>0</v>
      </c>
      <c r="V580" s="29">
        <f t="shared" si="150"/>
        <v>0</v>
      </c>
      <c r="W580" s="29">
        <f t="shared" si="150"/>
        <v>0</v>
      </c>
      <c r="X580" s="29">
        <f t="shared" si="150"/>
        <v>0</v>
      </c>
      <c r="Y580" s="29">
        <f t="shared" si="150"/>
        <v>1</v>
      </c>
      <c r="Z580" s="29">
        <f t="shared" si="150"/>
        <v>1</v>
      </c>
      <c r="AA580" s="29">
        <f t="shared" si="150"/>
        <v>1</v>
      </c>
      <c r="AB580" s="29">
        <f t="shared" si="150"/>
        <v>1</v>
      </c>
      <c r="AC580" s="29">
        <f t="shared" si="150"/>
        <v>1</v>
      </c>
      <c r="AD580" s="29">
        <f t="shared" si="150"/>
        <v>1</v>
      </c>
      <c r="AE580" s="29">
        <f t="shared" si="148"/>
        <v>1</v>
      </c>
      <c r="AF580" s="29">
        <f t="shared" si="148"/>
        <v>1</v>
      </c>
      <c r="AG580" s="29">
        <f t="shared" si="148"/>
        <v>1</v>
      </c>
      <c r="AH580" s="29">
        <f t="shared" si="148"/>
        <v>1</v>
      </c>
      <c r="AI580" s="29">
        <f t="shared" si="148"/>
        <v>1</v>
      </c>
      <c r="AJ580" s="29">
        <f t="shared" si="148"/>
        <v>1</v>
      </c>
      <c r="AK580" s="29">
        <f t="shared" si="148"/>
        <v>1</v>
      </c>
      <c r="AL580" s="29">
        <f t="shared" si="148"/>
        <v>1</v>
      </c>
      <c r="AM580" s="29">
        <f t="shared" si="148"/>
        <v>1</v>
      </c>
      <c r="AN580" s="29">
        <f t="shared" si="148"/>
        <v>1</v>
      </c>
      <c r="AO580" s="29">
        <f t="shared" si="148"/>
        <v>1</v>
      </c>
      <c r="AP580" s="29">
        <f t="shared" si="148"/>
        <v>1</v>
      </c>
      <c r="AQ580" s="29">
        <f t="shared" si="148"/>
        <v>1</v>
      </c>
      <c r="AR580" s="29">
        <f t="shared" si="148"/>
        <v>1</v>
      </c>
      <c r="AS580" s="29">
        <f t="shared" si="148"/>
        <v>1</v>
      </c>
      <c r="AT580" s="29">
        <f t="shared" si="128"/>
        <v>1</v>
      </c>
      <c r="AU580" s="29">
        <f t="shared" si="128"/>
        <v>1</v>
      </c>
      <c r="AV580" s="29">
        <f t="shared" si="128"/>
        <v>1</v>
      </c>
      <c r="AW580" s="29">
        <f t="shared" si="128"/>
        <v>1</v>
      </c>
      <c r="AX580" s="29">
        <f t="shared" si="128"/>
        <v>1</v>
      </c>
      <c r="AY580" s="29">
        <f t="shared" si="128"/>
        <v>1</v>
      </c>
      <c r="AZ580" s="29">
        <f t="shared" si="128"/>
        <v>1</v>
      </c>
      <c r="BA580" s="29">
        <f t="shared" si="128"/>
        <v>1</v>
      </c>
      <c r="BB580" s="29">
        <f t="shared" si="128"/>
        <v>1</v>
      </c>
      <c r="BC580" s="29">
        <f t="shared" si="128"/>
        <v>1</v>
      </c>
      <c r="BD580" s="29">
        <f t="shared" si="128"/>
        <v>1</v>
      </c>
      <c r="BE580" s="29">
        <f t="shared" si="128"/>
        <v>1</v>
      </c>
      <c r="BF580" s="29">
        <f t="shared" si="128"/>
        <v>1</v>
      </c>
      <c r="BG580" s="29">
        <f t="shared" si="128"/>
        <v>1</v>
      </c>
      <c r="BH580" s="29">
        <f t="shared" si="128"/>
        <v>1</v>
      </c>
      <c r="BI580" s="29">
        <f t="shared" si="128"/>
        <v>1</v>
      </c>
      <c r="BJ580" s="29">
        <f t="shared" si="126"/>
        <v>1</v>
      </c>
      <c r="BN580" s="29">
        <f t="shared" si="137"/>
        <v>19</v>
      </c>
      <c r="BO580" s="29">
        <f t="shared" si="145"/>
        <v>3</v>
      </c>
    </row>
    <row r="581" spans="3:67" x14ac:dyDescent="0.25">
      <c r="C581" s="79">
        <f t="shared" si="138"/>
        <v>43864</v>
      </c>
      <c r="D581" s="29">
        <f t="shared" si="29"/>
        <v>2020</v>
      </c>
      <c r="E581" s="29">
        <f t="shared" si="139"/>
        <v>2</v>
      </c>
      <c r="F581" s="29">
        <f t="shared" si="140"/>
        <v>6</v>
      </c>
      <c r="G581" s="29">
        <f t="shared" si="141"/>
        <v>3</v>
      </c>
      <c r="H581" s="166" t="str">
        <f t="shared" si="142"/>
        <v>So</v>
      </c>
      <c r="I581" s="29">
        <f t="shared" si="143"/>
        <v>20</v>
      </c>
      <c r="J581" s="29">
        <f t="array" ref="J581">INDEX(Dienstplan!$F$6:$AJ$55,BN581,BO581)</f>
        <v>0</v>
      </c>
      <c r="K581" s="29">
        <f t="array" ref="K581">IF(OR(J581=Schichten!$B$3,J581=Schichten!$B$4),INDEX($D$98:$D$147,MATCH(CODE(J581),$H$98:$H$147,0)),IF(ISERROR(INDEX($D$98:$D$147,MATCH(J581,$A$98:$A$147,0))),0,INDEX($D$98:$D$147,MATCH(J581,$A$98:$A$147,0))))</f>
        <v>0</v>
      </c>
      <c r="L581" s="29">
        <f t="shared" ref="L581" si="151">L531</f>
        <v>0</v>
      </c>
      <c r="M581" s="29">
        <f t="shared" si="75"/>
        <v>0</v>
      </c>
      <c r="O581" s="29">
        <f t="shared" si="150"/>
        <v>0</v>
      </c>
      <c r="P581" s="29">
        <f t="shared" si="150"/>
        <v>0</v>
      </c>
      <c r="Q581" s="29">
        <f t="shared" si="150"/>
        <v>0</v>
      </c>
      <c r="R581" s="29">
        <f t="shared" si="150"/>
        <v>0</v>
      </c>
      <c r="S581" s="29">
        <f t="shared" si="150"/>
        <v>0</v>
      </c>
      <c r="T581" s="29">
        <f t="shared" si="150"/>
        <v>0</v>
      </c>
      <c r="U581" s="29">
        <f t="shared" si="150"/>
        <v>0</v>
      </c>
      <c r="V581" s="29">
        <f t="shared" si="150"/>
        <v>0</v>
      </c>
      <c r="W581" s="29">
        <f t="shared" si="150"/>
        <v>0</v>
      </c>
      <c r="X581" s="29">
        <f t="shared" si="150"/>
        <v>0</v>
      </c>
      <c r="Y581" s="29">
        <f t="shared" si="150"/>
        <v>1</v>
      </c>
      <c r="Z581" s="29">
        <f t="shared" si="150"/>
        <v>1</v>
      </c>
      <c r="AA581" s="29">
        <f t="shared" si="150"/>
        <v>1</v>
      </c>
      <c r="AB581" s="29">
        <f t="shared" si="150"/>
        <v>1</v>
      </c>
      <c r="AC581" s="29">
        <f t="shared" si="150"/>
        <v>1</v>
      </c>
      <c r="AD581" s="29">
        <f t="shared" si="150"/>
        <v>1</v>
      </c>
      <c r="AE581" s="29">
        <f t="shared" si="148"/>
        <v>1</v>
      </c>
      <c r="AF581" s="29">
        <f t="shared" si="148"/>
        <v>1</v>
      </c>
      <c r="AG581" s="29">
        <f t="shared" si="148"/>
        <v>1</v>
      </c>
      <c r="AH581" s="29">
        <f t="shared" si="148"/>
        <v>1</v>
      </c>
      <c r="AI581" s="29">
        <f t="shared" si="148"/>
        <v>1</v>
      </c>
      <c r="AJ581" s="29">
        <f t="shared" si="148"/>
        <v>1</v>
      </c>
      <c r="AK581" s="29">
        <f t="shared" si="148"/>
        <v>1</v>
      </c>
      <c r="AL581" s="29">
        <f t="shared" si="148"/>
        <v>1</v>
      </c>
      <c r="AM581" s="29">
        <f t="shared" si="148"/>
        <v>1</v>
      </c>
      <c r="AN581" s="29">
        <f t="shared" si="148"/>
        <v>1</v>
      </c>
      <c r="AO581" s="29">
        <f t="shared" si="148"/>
        <v>1</v>
      </c>
      <c r="AP581" s="29">
        <f t="shared" si="148"/>
        <v>1</v>
      </c>
      <c r="AQ581" s="29">
        <f t="shared" si="148"/>
        <v>1</v>
      </c>
      <c r="AR581" s="29">
        <f t="shared" si="148"/>
        <v>1</v>
      </c>
      <c r="AS581" s="29">
        <f t="shared" si="148"/>
        <v>1</v>
      </c>
      <c r="AT581" s="29">
        <f t="shared" si="128"/>
        <v>1</v>
      </c>
      <c r="AU581" s="29">
        <f t="shared" si="128"/>
        <v>1</v>
      </c>
      <c r="AV581" s="29">
        <f t="shared" si="128"/>
        <v>1</v>
      </c>
      <c r="AW581" s="29">
        <f t="shared" si="128"/>
        <v>1</v>
      </c>
      <c r="AX581" s="29">
        <f t="shared" si="128"/>
        <v>1</v>
      </c>
      <c r="AY581" s="29">
        <f t="shared" si="128"/>
        <v>1</v>
      </c>
      <c r="AZ581" s="29">
        <f t="shared" si="128"/>
        <v>1</v>
      </c>
      <c r="BA581" s="29">
        <f t="shared" si="128"/>
        <v>1</v>
      </c>
      <c r="BB581" s="29">
        <f t="shared" si="128"/>
        <v>1</v>
      </c>
      <c r="BC581" s="29">
        <f t="shared" si="128"/>
        <v>1</v>
      </c>
      <c r="BD581" s="29">
        <f t="shared" si="128"/>
        <v>1</v>
      </c>
      <c r="BE581" s="29">
        <f t="shared" si="128"/>
        <v>1</v>
      </c>
      <c r="BF581" s="29">
        <f t="shared" si="128"/>
        <v>1</v>
      </c>
      <c r="BG581" s="29">
        <f t="shared" si="128"/>
        <v>1</v>
      </c>
      <c r="BH581" s="29">
        <f t="shared" si="128"/>
        <v>1</v>
      </c>
      <c r="BI581" s="29">
        <f t="shared" si="128"/>
        <v>1</v>
      </c>
      <c r="BJ581" s="29">
        <f t="shared" si="126"/>
        <v>1</v>
      </c>
      <c r="BN581" s="29">
        <f t="shared" si="137"/>
        <v>20</v>
      </c>
      <c r="BO581" s="29">
        <f t="shared" si="145"/>
        <v>3</v>
      </c>
    </row>
    <row r="582" spans="3:67" x14ac:dyDescent="0.25">
      <c r="C582" s="79">
        <f t="shared" si="138"/>
        <v>43864</v>
      </c>
      <c r="D582" s="29">
        <f t="shared" si="29"/>
        <v>2020</v>
      </c>
      <c r="E582" s="29">
        <f t="shared" si="139"/>
        <v>2</v>
      </c>
      <c r="F582" s="29">
        <f t="shared" si="140"/>
        <v>6</v>
      </c>
      <c r="G582" s="29">
        <f t="shared" si="141"/>
        <v>3</v>
      </c>
      <c r="H582" s="166" t="str">
        <f t="shared" si="142"/>
        <v>So</v>
      </c>
      <c r="I582" s="29">
        <f t="shared" si="143"/>
        <v>21</v>
      </c>
      <c r="J582" s="29">
        <f t="array" ref="J582">INDEX(Dienstplan!$F$6:$AJ$55,BN582,BO582)</f>
        <v>0</v>
      </c>
      <c r="K582" s="29">
        <f t="array" ref="K582">IF(OR(J582=Schichten!$B$3,J582=Schichten!$B$4),INDEX($D$98:$D$147,MATCH(CODE(J582),$H$98:$H$147,0)),IF(ISERROR(INDEX($D$98:$D$147,MATCH(J582,$A$98:$A$147,0))),0,INDEX($D$98:$D$147,MATCH(J582,$A$98:$A$147,0))))</f>
        <v>0</v>
      </c>
      <c r="L582" s="29">
        <f t="shared" ref="L582" si="152">L532</f>
        <v>0</v>
      </c>
      <c r="M582" s="29">
        <f t="shared" si="75"/>
        <v>0</v>
      </c>
      <c r="O582" s="29">
        <f t="shared" si="150"/>
        <v>0</v>
      </c>
      <c r="P582" s="29">
        <f t="shared" si="150"/>
        <v>0</v>
      </c>
      <c r="Q582" s="29">
        <f t="shared" si="150"/>
        <v>0</v>
      </c>
      <c r="R582" s="29">
        <f t="shared" si="150"/>
        <v>0</v>
      </c>
      <c r="S582" s="29">
        <f t="shared" si="150"/>
        <v>0</v>
      </c>
      <c r="T582" s="29">
        <f t="shared" si="150"/>
        <v>0</v>
      </c>
      <c r="U582" s="29">
        <f t="shared" si="150"/>
        <v>0</v>
      </c>
      <c r="V582" s="29">
        <f t="shared" si="150"/>
        <v>0</v>
      </c>
      <c r="W582" s="29">
        <f t="shared" si="150"/>
        <v>0</v>
      </c>
      <c r="X582" s="29">
        <f t="shared" si="150"/>
        <v>0</v>
      </c>
      <c r="Y582" s="29">
        <f t="shared" si="150"/>
        <v>1</v>
      </c>
      <c r="Z582" s="29">
        <f t="shared" si="150"/>
        <v>1</v>
      </c>
      <c r="AA582" s="29">
        <f t="shared" si="150"/>
        <v>1</v>
      </c>
      <c r="AB582" s="29">
        <f t="shared" si="150"/>
        <v>1</v>
      </c>
      <c r="AC582" s="29">
        <f t="shared" si="150"/>
        <v>1</v>
      </c>
      <c r="AD582" s="29">
        <f t="shared" si="150"/>
        <v>1</v>
      </c>
      <c r="AE582" s="29">
        <f t="shared" si="148"/>
        <v>1</v>
      </c>
      <c r="AF582" s="29">
        <f t="shared" si="148"/>
        <v>1</v>
      </c>
      <c r="AG582" s="29">
        <f t="shared" si="148"/>
        <v>1</v>
      </c>
      <c r="AH582" s="29">
        <f t="shared" si="148"/>
        <v>1</v>
      </c>
      <c r="AI582" s="29">
        <f t="shared" si="148"/>
        <v>1</v>
      </c>
      <c r="AJ582" s="29">
        <f t="shared" si="148"/>
        <v>1</v>
      </c>
      <c r="AK582" s="29">
        <f t="shared" si="148"/>
        <v>1</v>
      </c>
      <c r="AL582" s="29">
        <f t="shared" si="148"/>
        <v>1</v>
      </c>
      <c r="AM582" s="29">
        <f t="shared" si="148"/>
        <v>1</v>
      </c>
      <c r="AN582" s="29">
        <f t="shared" si="148"/>
        <v>1</v>
      </c>
      <c r="AO582" s="29">
        <f t="shared" si="148"/>
        <v>1</v>
      </c>
      <c r="AP582" s="29">
        <f t="shared" si="148"/>
        <v>1</v>
      </c>
      <c r="AQ582" s="29">
        <f t="shared" si="148"/>
        <v>1</v>
      </c>
      <c r="AR582" s="29">
        <f t="shared" si="148"/>
        <v>1</v>
      </c>
      <c r="AS582" s="29">
        <f t="shared" si="148"/>
        <v>1</v>
      </c>
      <c r="AT582" s="29">
        <f t="shared" si="128"/>
        <v>1</v>
      </c>
      <c r="AU582" s="29">
        <f t="shared" si="128"/>
        <v>1</v>
      </c>
      <c r="AV582" s="29">
        <f t="shared" si="128"/>
        <v>1</v>
      </c>
      <c r="AW582" s="29">
        <f t="shared" si="128"/>
        <v>1</v>
      </c>
      <c r="AX582" s="29">
        <f t="shared" si="128"/>
        <v>1</v>
      </c>
      <c r="AY582" s="29">
        <f t="shared" si="128"/>
        <v>1</v>
      </c>
      <c r="AZ582" s="29">
        <f t="shared" si="128"/>
        <v>1</v>
      </c>
      <c r="BA582" s="29">
        <f t="shared" si="128"/>
        <v>1</v>
      </c>
      <c r="BB582" s="29">
        <f t="shared" si="128"/>
        <v>1</v>
      </c>
      <c r="BC582" s="29">
        <f t="shared" si="128"/>
        <v>1</v>
      </c>
      <c r="BD582" s="29">
        <f t="shared" si="128"/>
        <v>1</v>
      </c>
      <c r="BE582" s="29">
        <f t="shared" si="128"/>
        <v>1</v>
      </c>
      <c r="BF582" s="29">
        <f t="shared" si="128"/>
        <v>1</v>
      </c>
      <c r="BG582" s="29">
        <f t="shared" si="128"/>
        <v>1</v>
      </c>
      <c r="BH582" s="29">
        <f t="shared" si="128"/>
        <v>1</v>
      </c>
      <c r="BI582" s="29">
        <f t="shared" si="128"/>
        <v>1</v>
      </c>
      <c r="BJ582" s="29">
        <f t="shared" si="126"/>
        <v>1</v>
      </c>
      <c r="BN582" s="29">
        <f t="shared" si="137"/>
        <v>21</v>
      </c>
      <c r="BO582" s="29">
        <f t="shared" si="145"/>
        <v>3</v>
      </c>
    </row>
    <row r="583" spans="3:67" x14ac:dyDescent="0.25">
      <c r="C583" s="79">
        <f t="shared" si="138"/>
        <v>43864</v>
      </c>
      <c r="D583" s="29">
        <f t="shared" si="29"/>
        <v>2020</v>
      </c>
      <c r="E583" s="29">
        <f t="shared" si="139"/>
        <v>2</v>
      </c>
      <c r="F583" s="29">
        <f t="shared" si="140"/>
        <v>6</v>
      </c>
      <c r="G583" s="29">
        <f t="shared" si="141"/>
        <v>3</v>
      </c>
      <c r="H583" s="166" t="str">
        <f t="shared" si="142"/>
        <v>So</v>
      </c>
      <c r="I583" s="29">
        <f t="shared" si="143"/>
        <v>22</v>
      </c>
      <c r="J583" s="29">
        <f t="array" ref="J583">INDEX(Dienstplan!$F$6:$AJ$55,BN583,BO583)</f>
        <v>0</v>
      </c>
      <c r="K583" s="29">
        <f t="array" ref="K583">IF(OR(J583=Schichten!$B$3,J583=Schichten!$B$4),INDEX($D$98:$D$147,MATCH(CODE(J583),$H$98:$H$147,0)),IF(ISERROR(INDEX($D$98:$D$147,MATCH(J583,$A$98:$A$147,0))),0,INDEX($D$98:$D$147,MATCH(J583,$A$98:$A$147,0))))</f>
        <v>0</v>
      </c>
      <c r="L583" s="29">
        <f t="shared" ref="L583" si="153">L533</f>
        <v>0</v>
      </c>
      <c r="M583" s="29">
        <f t="shared" si="75"/>
        <v>0</v>
      </c>
      <c r="O583" s="29">
        <f t="shared" si="150"/>
        <v>0</v>
      </c>
      <c r="P583" s="29">
        <f t="shared" si="150"/>
        <v>0</v>
      </c>
      <c r="Q583" s="29">
        <f t="shared" si="150"/>
        <v>0</v>
      </c>
      <c r="R583" s="29">
        <f t="shared" si="150"/>
        <v>0</v>
      </c>
      <c r="S583" s="29">
        <f t="shared" si="150"/>
        <v>0</v>
      </c>
      <c r="T583" s="29">
        <f t="shared" si="150"/>
        <v>0</v>
      </c>
      <c r="U583" s="29">
        <f t="shared" si="150"/>
        <v>0</v>
      </c>
      <c r="V583" s="29">
        <f t="shared" si="150"/>
        <v>0</v>
      </c>
      <c r="W583" s="29">
        <f t="shared" si="150"/>
        <v>0</v>
      </c>
      <c r="X583" s="29">
        <f t="shared" si="150"/>
        <v>0</v>
      </c>
      <c r="Y583" s="29">
        <f t="shared" si="150"/>
        <v>1</v>
      </c>
      <c r="Z583" s="29">
        <f t="shared" si="150"/>
        <v>1</v>
      </c>
      <c r="AA583" s="29">
        <f t="shared" si="150"/>
        <v>1</v>
      </c>
      <c r="AB583" s="29">
        <f t="shared" si="150"/>
        <v>1</v>
      </c>
      <c r="AC583" s="29">
        <f t="shared" si="150"/>
        <v>1</v>
      </c>
      <c r="AD583" s="29">
        <f t="shared" si="150"/>
        <v>1</v>
      </c>
      <c r="AE583" s="29">
        <f t="shared" si="148"/>
        <v>1</v>
      </c>
      <c r="AF583" s="29">
        <f t="shared" si="148"/>
        <v>1</v>
      </c>
      <c r="AG583" s="29">
        <f t="shared" si="148"/>
        <v>1</v>
      </c>
      <c r="AH583" s="29">
        <f t="shared" si="148"/>
        <v>1</v>
      </c>
      <c r="AI583" s="29">
        <f t="shared" si="148"/>
        <v>1</v>
      </c>
      <c r="AJ583" s="29">
        <f t="shared" si="148"/>
        <v>1</v>
      </c>
      <c r="AK583" s="29">
        <f t="shared" si="148"/>
        <v>1</v>
      </c>
      <c r="AL583" s="29">
        <f t="shared" si="148"/>
        <v>1</v>
      </c>
      <c r="AM583" s="29">
        <f t="shared" si="148"/>
        <v>1</v>
      </c>
      <c r="AN583" s="29">
        <f t="shared" si="148"/>
        <v>1</v>
      </c>
      <c r="AO583" s="29">
        <f t="shared" si="148"/>
        <v>1</v>
      </c>
      <c r="AP583" s="29">
        <f t="shared" si="148"/>
        <v>1</v>
      </c>
      <c r="AQ583" s="29">
        <f t="shared" si="148"/>
        <v>1</v>
      </c>
      <c r="AR583" s="29">
        <f t="shared" si="148"/>
        <v>1</v>
      </c>
      <c r="AS583" s="29">
        <f t="shared" si="148"/>
        <v>1</v>
      </c>
      <c r="AT583" s="29">
        <f t="shared" si="128"/>
        <v>1</v>
      </c>
      <c r="AU583" s="29">
        <f t="shared" si="128"/>
        <v>1</v>
      </c>
      <c r="AV583" s="29">
        <f t="shared" si="128"/>
        <v>1</v>
      </c>
      <c r="AW583" s="29">
        <f t="shared" si="128"/>
        <v>1</v>
      </c>
      <c r="AX583" s="29">
        <f t="shared" si="128"/>
        <v>1</v>
      </c>
      <c r="AY583" s="29">
        <f t="shared" si="128"/>
        <v>1</v>
      </c>
      <c r="AZ583" s="29">
        <f t="shared" si="128"/>
        <v>1</v>
      </c>
      <c r="BA583" s="29">
        <f t="shared" si="128"/>
        <v>1</v>
      </c>
      <c r="BB583" s="29">
        <f t="shared" si="128"/>
        <v>1</v>
      </c>
      <c r="BC583" s="29">
        <f t="shared" si="128"/>
        <v>1</v>
      </c>
      <c r="BD583" s="29">
        <f t="shared" si="128"/>
        <v>1</v>
      </c>
      <c r="BE583" s="29">
        <f t="shared" si="128"/>
        <v>1</v>
      </c>
      <c r="BF583" s="29">
        <f t="shared" si="128"/>
        <v>1</v>
      </c>
      <c r="BG583" s="29">
        <f t="shared" si="128"/>
        <v>1</v>
      </c>
      <c r="BH583" s="29">
        <f t="shared" si="128"/>
        <v>1</v>
      </c>
      <c r="BI583" s="29">
        <f t="shared" ref="BI583:BJ598" si="154">IF($M$457,IF($J583=BI$461,1,0),0)</f>
        <v>1</v>
      </c>
      <c r="BJ583" s="29">
        <f t="shared" si="154"/>
        <v>1</v>
      </c>
      <c r="BN583" s="29">
        <f t="shared" si="137"/>
        <v>22</v>
      </c>
      <c r="BO583" s="29">
        <f t="shared" si="145"/>
        <v>3</v>
      </c>
    </row>
    <row r="584" spans="3:67" x14ac:dyDescent="0.25">
      <c r="C584" s="79">
        <f t="shared" si="138"/>
        <v>43864</v>
      </c>
      <c r="D584" s="29">
        <f t="shared" si="29"/>
        <v>2020</v>
      </c>
      <c r="E584" s="29">
        <f t="shared" si="139"/>
        <v>2</v>
      </c>
      <c r="F584" s="29">
        <f t="shared" si="140"/>
        <v>6</v>
      </c>
      <c r="G584" s="29">
        <f t="shared" si="141"/>
        <v>3</v>
      </c>
      <c r="H584" s="166" t="str">
        <f t="shared" si="142"/>
        <v>So</v>
      </c>
      <c r="I584" s="29">
        <f t="shared" si="143"/>
        <v>23</v>
      </c>
      <c r="J584" s="29">
        <f t="array" ref="J584">INDEX(Dienstplan!$F$6:$AJ$55,BN584,BO584)</f>
        <v>0</v>
      </c>
      <c r="K584" s="29">
        <f t="array" ref="K584">IF(OR(J584=Schichten!$B$3,J584=Schichten!$B$4),INDEX($D$98:$D$147,MATCH(CODE(J584),$H$98:$H$147,0)),IF(ISERROR(INDEX($D$98:$D$147,MATCH(J584,$A$98:$A$147,0))),0,INDEX($D$98:$D$147,MATCH(J584,$A$98:$A$147,0))))</f>
        <v>0</v>
      </c>
      <c r="L584" s="29">
        <f t="shared" ref="L584" si="155">L534</f>
        <v>0</v>
      </c>
      <c r="M584" s="29">
        <f t="shared" si="75"/>
        <v>0</v>
      </c>
      <c r="O584" s="29">
        <f t="shared" si="150"/>
        <v>0</v>
      </c>
      <c r="P584" s="29">
        <f t="shared" si="150"/>
        <v>0</v>
      </c>
      <c r="Q584" s="29">
        <f t="shared" si="150"/>
        <v>0</v>
      </c>
      <c r="R584" s="29">
        <f t="shared" si="150"/>
        <v>0</v>
      </c>
      <c r="S584" s="29">
        <f t="shared" si="150"/>
        <v>0</v>
      </c>
      <c r="T584" s="29">
        <f t="shared" si="150"/>
        <v>0</v>
      </c>
      <c r="U584" s="29">
        <f t="shared" si="150"/>
        <v>0</v>
      </c>
      <c r="V584" s="29">
        <f t="shared" si="150"/>
        <v>0</v>
      </c>
      <c r="W584" s="29">
        <f t="shared" si="150"/>
        <v>0</v>
      </c>
      <c r="X584" s="29">
        <f t="shared" si="150"/>
        <v>0</v>
      </c>
      <c r="Y584" s="29">
        <f t="shared" si="150"/>
        <v>1</v>
      </c>
      <c r="Z584" s="29">
        <f t="shared" si="150"/>
        <v>1</v>
      </c>
      <c r="AA584" s="29">
        <f t="shared" si="150"/>
        <v>1</v>
      </c>
      <c r="AB584" s="29">
        <f t="shared" si="150"/>
        <v>1</v>
      </c>
      <c r="AC584" s="29">
        <f t="shared" si="150"/>
        <v>1</v>
      </c>
      <c r="AD584" s="29">
        <f t="shared" si="150"/>
        <v>1</v>
      </c>
      <c r="AE584" s="29">
        <f t="shared" si="148"/>
        <v>1</v>
      </c>
      <c r="AF584" s="29">
        <f t="shared" si="148"/>
        <v>1</v>
      </c>
      <c r="AG584" s="29">
        <f t="shared" si="148"/>
        <v>1</v>
      </c>
      <c r="AH584" s="29">
        <f t="shared" si="148"/>
        <v>1</v>
      </c>
      <c r="AI584" s="29">
        <f t="shared" si="148"/>
        <v>1</v>
      </c>
      <c r="AJ584" s="29">
        <f t="shared" si="148"/>
        <v>1</v>
      </c>
      <c r="AK584" s="29">
        <f t="shared" si="148"/>
        <v>1</v>
      </c>
      <c r="AL584" s="29">
        <f t="shared" si="148"/>
        <v>1</v>
      </c>
      <c r="AM584" s="29">
        <f t="shared" si="148"/>
        <v>1</v>
      </c>
      <c r="AN584" s="29">
        <f t="shared" si="148"/>
        <v>1</v>
      </c>
      <c r="AO584" s="29">
        <f t="shared" si="148"/>
        <v>1</v>
      </c>
      <c r="AP584" s="29">
        <f t="shared" si="148"/>
        <v>1</v>
      </c>
      <c r="AQ584" s="29">
        <f t="shared" si="148"/>
        <v>1</v>
      </c>
      <c r="AR584" s="29">
        <f t="shared" si="148"/>
        <v>1</v>
      </c>
      <c r="AS584" s="29">
        <f t="shared" si="148"/>
        <v>1</v>
      </c>
      <c r="AT584" s="29">
        <f t="shared" ref="AT584:BI599" si="156">IF($M$457,IF($J584=AT$461,1,0),0)</f>
        <v>1</v>
      </c>
      <c r="AU584" s="29">
        <f t="shared" si="156"/>
        <v>1</v>
      </c>
      <c r="AV584" s="29">
        <f t="shared" si="156"/>
        <v>1</v>
      </c>
      <c r="AW584" s="29">
        <f t="shared" si="156"/>
        <v>1</v>
      </c>
      <c r="AX584" s="29">
        <f t="shared" si="156"/>
        <v>1</v>
      </c>
      <c r="AY584" s="29">
        <f t="shared" si="156"/>
        <v>1</v>
      </c>
      <c r="AZ584" s="29">
        <f t="shared" si="156"/>
        <v>1</v>
      </c>
      <c r="BA584" s="29">
        <f t="shared" si="156"/>
        <v>1</v>
      </c>
      <c r="BB584" s="29">
        <f t="shared" si="156"/>
        <v>1</v>
      </c>
      <c r="BC584" s="29">
        <f t="shared" si="156"/>
        <v>1</v>
      </c>
      <c r="BD584" s="29">
        <f t="shared" si="156"/>
        <v>1</v>
      </c>
      <c r="BE584" s="29">
        <f t="shared" si="156"/>
        <v>1</v>
      </c>
      <c r="BF584" s="29">
        <f t="shared" si="156"/>
        <v>1</v>
      </c>
      <c r="BG584" s="29">
        <f t="shared" si="156"/>
        <v>1</v>
      </c>
      <c r="BH584" s="29">
        <f t="shared" si="156"/>
        <v>1</v>
      </c>
      <c r="BI584" s="29">
        <f t="shared" si="156"/>
        <v>1</v>
      </c>
      <c r="BJ584" s="29">
        <f t="shared" si="154"/>
        <v>1</v>
      </c>
      <c r="BN584" s="29">
        <f t="shared" si="137"/>
        <v>23</v>
      </c>
      <c r="BO584" s="29">
        <f t="shared" si="145"/>
        <v>3</v>
      </c>
    </row>
    <row r="585" spans="3:67" x14ac:dyDescent="0.25">
      <c r="C585" s="79">
        <f t="shared" si="138"/>
        <v>43864</v>
      </c>
      <c r="D585" s="29">
        <f t="shared" si="29"/>
        <v>2020</v>
      </c>
      <c r="E585" s="29">
        <f t="shared" si="139"/>
        <v>2</v>
      </c>
      <c r="F585" s="29">
        <f t="shared" si="140"/>
        <v>6</v>
      </c>
      <c r="G585" s="29">
        <f t="shared" si="141"/>
        <v>3</v>
      </c>
      <c r="H585" s="166" t="str">
        <f t="shared" si="142"/>
        <v>So</v>
      </c>
      <c r="I585" s="29">
        <f t="shared" si="143"/>
        <v>24</v>
      </c>
      <c r="J585" s="29">
        <f t="array" ref="J585">INDEX(Dienstplan!$F$6:$AJ$55,BN585,BO585)</f>
        <v>0</v>
      </c>
      <c r="K585" s="29">
        <f t="array" ref="K585">IF(OR(J585=Schichten!$B$3,J585=Schichten!$B$4),INDEX($D$98:$D$147,MATCH(CODE(J585),$H$98:$H$147,0)),IF(ISERROR(INDEX($D$98:$D$147,MATCH(J585,$A$98:$A$147,0))),0,INDEX($D$98:$D$147,MATCH(J585,$A$98:$A$147,0))))</f>
        <v>0</v>
      </c>
      <c r="L585" s="29">
        <f t="shared" ref="L585" si="157">L535</f>
        <v>0</v>
      </c>
      <c r="M585" s="29">
        <f t="shared" si="75"/>
        <v>0</v>
      </c>
      <c r="O585" s="29">
        <f t="shared" si="150"/>
        <v>0</v>
      </c>
      <c r="P585" s="29">
        <f t="shared" si="150"/>
        <v>0</v>
      </c>
      <c r="Q585" s="29">
        <f t="shared" si="150"/>
        <v>0</v>
      </c>
      <c r="R585" s="29">
        <f t="shared" si="150"/>
        <v>0</v>
      </c>
      <c r="S585" s="29">
        <f t="shared" si="150"/>
        <v>0</v>
      </c>
      <c r="T585" s="29">
        <f t="shared" si="150"/>
        <v>0</v>
      </c>
      <c r="U585" s="29">
        <f t="shared" si="150"/>
        <v>0</v>
      </c>
      <c r="V585" s="29">
        <f t="shared" si="150"/>
        <v>0</v>
      </c>
      <c r="W585" s="29">
        <f t="shared" si="150"/>
        <v>0</v>
      </c>
      <c r="X585" s="29">
        <f t="shared" si="150"/>
        <v>0</v>
      </c>
      <c r="Y585" s="29">
        <f t="shared" si="150"/>
        <v>1</v>
      </c>
      <c r="Z585" s="29">
        <f t="shared" si="150"/>
        <v>1</v>
      </c>
      <c r="AA585" s="29">
        <f t="shared" si="150"/>
        <v>1</v>
      </c>
      <c r="AB585" s="29">
        <f t="shared" si="150"/>
        <v>1</v>
      </c>
      <c r="AC585" s="29">
        <f t="shared" si="150"/>
        <v>1</v>
      </c>
      <c r="AD585" s="29">
        <f t="shared" si="150"/>
        <v>1</v>
      </c>
      <c r="AE585" s="29">
        <f t="shared" si="148"/>
        <v>1</v>
      </c>
      <c r="AF585" s="29">
        <f t="shared" si="148"/>
        <v>1</v>
      </c>
      <c r="AG585" s="29">
        <f t="shared" si="148"/>
        <v>1</v>
      </c>
      <c r="AH585" s="29">
        <f t="shared" si="148"/>
        <v>1</v>
      </c>
      <c r="AI585" s="29">
        <f t="shared" si="148"/>
        <v>1</v>
      </c>
      <c r="AJ585" s="29">
        <f t="shared" si="148"/>
        <v>1</v>
      </c>
      <c r="AK585" s="29">
        <f t="shared" si="148"/>
        <v>1</v>
      </c>
      <c r="AL585" s="29">
        <f t="shared" si="148"/>
        <v>1</v>
      </c>
      <c r="AM585" s="29">
        <f t="shared" si="148"/>
        <v>1</v>
      </c>
      <c r="AN585" s="29">
        <f t="shared" si="148"/>
        <v>1</v>
      </c>
      <c r="AO585" s="29">
        <f t="shared" si="148"/>
        <v>1</v>
      </c>
      <c r="AP585" s="29">
        <f t="shared" si="148"/>
        <v>1</v>
      </c>
      <c r="AQ585" s="29">
        <f t="shared" si="148"/>
        <v>1</v>
      </c>
      <c r="AR585" s="29">
        <f t="shared" si="148"/>
        <v>1</v>
      </c>
      <c r="AS585" s="29">
        <f t="shared" si="148"/>
        <v>1</v>
      </c>
      <c r="AT585" s="29">
        <f t="shared" si="156"/>
        <v>1</v>
      </c>
      <c r="AU585" s="29">
        <f t="shared" si="156"/>
        <v>1</v>
      </c>
      <c r="AV585" s="29">
        <f t="shared" si="156"/>
        <v>1</v>
      </c>
      <c r="AW585" s="29">
        <f t="shared" si="156"/>
        <v>1</v>
      </c>
      <c r="AX585" s="29">
        <f t="shared" si="156"/>
        <v>1</v>
      </c>
      <c r="AY585" s="29">
        <f t="shared" si="156"/>
        <v>1</v>
      </c>
      <c r="AZ585" s="29">
        <f t="shared" si="156"/>
        <v>1</v>
      </c>
      <c r="BA585" s="29">
        <f t="shared" si="156"/>
        <v>1</v>
      </c>
      <c r="BB585" s="29">
        <f t="shared" si="156"/>
        <v>1</v>
      </c>
      <c r="BC585" s="29">
        <f t="shared" si="156"/>
        <v>1</v>
      </c>
      <c r="BD585" s="29">
        <f t="shared" si="156"/>
        <v>1</v>
      </c>
      <c r="BE585" s="29">
        <f t="shared" si="156"/>
        <v>1</v>
      </c>
      <c r="BF585" s="29">
        <f t="shared" si="156"/>
        <v>1</v>
      </c>
      <c r="BG585" s="29">
        <f t="shared" si="156"/>
        <v>1</v>
      </c>
      <c r="BH585" s="29">
        <f t="shared" si="156"/>
        <v>1</v>
      </c>
      <c r="BI585" s="29">
        <f t="shared" si="156"/>
        <v>1</v>
      </c>
      <c r="BJ585" s="29">
        <f t="shared" si="154"/>
        <v>1</v>
      </c>
      <c r="BN585" s="29">
        <f t="shared" si="137"/>
        <v>24</v>
      </c>
      <c r="BO585" s="29">
        <f t="shared" si="145"/>
        <v>3</v>
      </c>
    </row>
    <row r="586" spans="3:67" x14ac:dyDescent="0.25">
      <c r="C586" s="79">
        <f t="shared" si="138"/>
        <v>43864</v>
      </c>
      <c r="D586" s="29">
        <f t="shared" si="29"/>
        <v>2020</v>
      </c>
      <c r="E586" s="29">
        <f t="shared" si="139"/>
        <v>2</v>
      </c>
      <c r="F586" s="29">
        <f t="shared" si="140"/>
        <v>6</v>
      </c>
      <c r="G586" s="29">
        <f t="shared" si="141"/>
        <v>3</v>
      </c>
      <c r="H586" s="166" t="str">
        <f t="shared" si="142"/>
        <v>So</v>
      </c>
      <c r="I586" s="29">
        <f t="shared" si="143"/>
        <v>25</v>
      </c>
      <c r="J586" s="29">
        <f t="array" ref="J586">INDEX(Dienstplan!$F$6:$AJ$55,BN586,BO586)</f>
        <v>0</v>
      </c>
      <c r="K586" s="29">
        <f t="array" ref="K586">IF(OR(J586=Schichten!$B$3,J586=Schichten!$B$4),INDEX($D$98:$D$147,MATCH(CODE(J586),$H$98:$H$147,0)),IF(ISERROR(INDEX($D$98:$D$147,MATCH(J586,$A$98:$A$147,0))),0,INDEX($D$98:$D$147,MATCH(J586,$A$98:$A$147,0))))</f>
        <v>0</v>
      </c>
      <c r="L586" s="29">
        <f t="shared" ref="L586" si="158">L536</f>
        <v>0</v>
      </c>
      <c r="M586" s="29">
        <f t="shared" si="75"/>
        <v>0</v>
      </c>
      <c r="O586" s="29">
        <f t="shared" si="150"/>
        <v>0</v>
      </c>
      <c r="P586" s="29">
        <f t="shared" si="150"/>
        <v>0</v>
      </c>
      <c r="Q586" s="29">
        <f t="shared" si="150"/>
        <v>0</v>
      </c>
      <c r="R586" s="29">
        <f t="shared" si="150"/>
        <v>0</v>
      </c>
      <c r="S586" s="29">
        <f t="shared" si="150"/>
        <v>0</v>
      </c>
      <c r="T586" s="29">
        <f t="shared" si="150"/>
        <v>0</v>
      </c>
      <c r="U586" s="29">
        <f t="shared" si="150"/>
        <v>0</v>
      </c>
      <c r="V586" s="29">
        <f t="shared" si="150"/>
        <v>0</v>
      </c>
      <c r="W586" s="29">
        <f t="shared" si="150"/>
        <v>0</v>
      </c>
      <c r="X586" s="29">
        <f t="shared" si="150"/>
        <v>0</v>
      </c>
      <c r="Y586" s="29">
        <f t="shared" si="150"/>
        <v>1</v>
      </c>
      <c r="Z586" s="29">
        <f t="shared" si="150"/>
        <v>1</v>
      </c>
      <c r="AA586" s="29">
        <f t="shared" si="150"/>
        <v>1</v>
      </c>
      <c r="AB586" s="29">
        <f t="shared" si="150"/>
        <v>1</v>
      </c>
      <c r="AC586" s="29">
        <f t="shared" si="150"/>
        <v>1</v>
      </c>
      <c r="AD586" s="29">
        <f t="shared" si="150"/>
        <v>1</v>
      </c>
      <c r="AE586" s="29">
        <f t="shared" si="148"/>
        <v>1</v>
      </c>
      <c r="AF586" s="29">
        <f t="shared" si="148"/>
        <v>1</v>
      </c>
      <c r="AG586" s="29">
        <f t="shared" si="148"/>
        <v>1</v>
      </c>
      <c r="AH586" s="29">
        <f t="shared" si="148"/>
        <v>1</v>
      </c>
      <c r="AI586" s="29">
        <f t="shared" si="148"/>
        <v>1</v>
      </c>
      <c r="AJ586" s="29">
        <f t="shared" si="148"/>
        <v>1</v>
      </c>
      <c r="AK586" s="29">
        <f t="shared" si="148"/>
        <v>1</v>
      </c>
      <c r="AL586" s="29">
        <f t="shared" si="148"/>
        <v>1</v>
      </c>
      <c r="AM586" s="29">
        <f t="shared" si="148"/>
        <v>1</v>
      </c>
      <c r="AN586" s="29">
        <f t="shared" si="148"/>
        <v>1</v>
      </c>
      <c r="AO586" s="29">
        <f t="shared" si="148"/>
        <v>1</v>
      </c>
      <c r="AP586" s="29">
        <f t="shared" si="148"/>
        <v>1</v>
      </c>
      <c r="AQ586" s="29">
        <f t="shared" si="148"/>
        <v>1</v>
      </c>
      <c r="AR586" s="29">
        <f t="shared" si="148"/>
        <v>1</v>
      </c>
      <c r="AS586" s="29">
        <f t="shared" si="148"/>
        <v>1</v>
      </c>
      <c r="AT586" s="29">
        <f t="shared" si="156"/>
        <v>1</v>
      </c>
      <c r="AU586" s="29">
        <f t="shared" si="156"/>
        <v>1</v>
      </c>
      <c r="AV586" s="29">
        <f t="shared" si="156"/>
        <v>1</v>
      </c>
      <c r="AW586" s="29">
        <f t="shared" si="156"/>
        <v>1</v>
      </c>
      <c r="AX586" s="29">
        <f t="shared" si="156"/>
        <v>1</v>
      </c>
      <c r="AY586" s="29">
        <f t="shared" si="156"/>
        <v>1</v>
      </c>
      <c r="AZ586" s="29">
        <f t="shared" si="156"/>
        <v>1</v>
      </c>
      <c r="BA586" s="29">
        <f t="shared" si="156"/>
        <v>1</v>
      </c>
      <c r="BB586" s="29">
        <f t="shared" si="156"/>
        <v>1</v>
      </c>
      <c r="BC586" s="29">
        <f t="shared" si="156"/>
        <v>1</v>
      </c>
      <c r="BD586" s="29">
        <f t="shared" si="156"/>
        <v>1</v>
      </c>
      <c r="BE586" s="29">
        <f t="shared" si="156"/>
        <v>1</v>
      </c>
      <c r="BF586" s="29">
        <f t="shared" si="156"/>
        <v>1</v>
      </c>
      <c r="BG586" s="29">
        <f t="shared" si="156"/>
        <v>1</v>
      </c>
      <c r="BH586" s="29">
        <f t="shared" si="156"/>
        <v>1</v>
      </c>
      <c r="BI586" s="29">
        <f t="shared" si="156"/>
        <v>1</v>
      </c>
      <c r="BJ586" s="29">
        <f t="shared" si="154"/>
        <v>1</v>
      </c>
      <c r="BN586" s="29">
        <f t="shared" si="137"/>
        <v>25</v>
      </c>
      <c r="BO586" s="29">
        <f t="shared" si="145"/>
        <v>3</v>
      </c>
    </row>
    <row r="587" spans="3:67" x14ac:dyDescent="0.25">
      <c r="C587" s="79">
        <f t="shared" si="138"/>
        <v>43864</v>
      </c>
      <c r="D587" s="29">
        <f t="shared" si="29"/>
        <v>2020</v>
      </c>
      <c r="E587" s="29">
        <f t="shared" si="139"/>
        <v>2</v>
      </c>
      <c r="F587" s="29">
        <f t="shared" si="140"/>
        <v>6</v>
      </c>
      <c r="G587" s="29">
        <f t="shared" si="141"/>
        <v>3</v>
      </c>
      <c r="H587" s="166" t="str">
        <f t="shared" si="142"/>
        <v>So</v>
      </c>
      <c r="I587" s="29">
        <f t="shared" si="143"/>
        <v>26</v>
      </c>
      <c r="J587" s="29">
        <f t="array" ref="J587">INDEX(Dienstplan!$F$6:$AJ$55,BN587,BO587)</f>
        <v>0</v>
      </c>
      <c r="K587" s="29">
        <f t="array" ref="K587">IF(OR(J587=Schichten!$B$3,J587=Schichten!$B$4),INDEX($D$98:$D$147,MATCH(CODE(J587),$H$98:$H$147,0)),IF(ISERROR(INDEX($D$98:$D$147,MATCH(J587,$A$98:$A$147,0))),0,INDEX($D$98:$D$147,MATCH(J587,$A$98:$A$147,0))))</f>
        <v>0</v>
      </c>
      <c r="L587" s="29">
        <f t="shared" ref="L587" si="159">L537</f>
        <v>0</v>
      </c>
      <c r="M587" s="29">
        <f t="shared" si="75"/>
        <v>0</v>
      </c>
      <c r="O587" s="29">
        <f t="shared" si="150"/>
        <v>0</v>
      </c>
      <c r="P587" s="29">
        <f t="shared" si="150"/>
        <v>0</v>
      </c>
      <c r="Q587" s="29">
        <f t="shared" si="150"/>
        <v>0</v>
      </c>
      <c r="R587" s="29">
        <f t="shared" si="150"/>
        <v>0</v>
      </c>
      <c r="S587" s="29">
        <f t="shared" si="150"/>
        <v>0</v>
      </c>
      <c r="T587" s="29">
        <f t="shared" si="150"/>
        <v>0</v>
      </c>
      <c r="U587" s="29">
        <f t="shared" si="150"/>
        <v>0</v>
      </c>
      <c r="V587" s="29">
        <f t="shared" si="150"/>
        <v>0</v>
      </c>
      <c r="W587" s="29">
        <f t="shared" si="150"/>
        <v>0</v>
      </c>
      <c r="X587" s="29">
        <f t="shared" si="150"/>
        <v>0</v>
      </c>
      <c r="Y587" s="29">
        <f t="shared" si="150"/>
        <v>1</v>
      </c>
      <c r="Z587" s="29">
        <f t="shared" si="150"/>
        <v>1</v>
      </c>
      <c r="AA587" s="29">
        <f t="shared" si="150"/>
        <v>1</v>
      </c>
      <c r="AB587" s="29">
        <f t="shared" si="150"/>
        <v>1</v>
      </c>
      <c r="AC587" s="29">
        <f t="shared" si="150"/>
        <v>1</v>
      </c>
      <c r="AD587" s="29">
        <f t="shared" si="150"/>
        <v>1</v>
      </c>
      <c r="AE587" s="29">
        <f t="shared" si="148"/>
        <v>1</v>
      </c>
      <c r="AF587" s="29">
        <f t="shared" si="148"/>
        <v>1</v>
      </c>
      <c r="AG587" s="29">
        <f t="shared" si="148"/>
        <v>1</v>
      </c>
      <c r="AH587" s="29">
        <f t="shared" si="148"/>
        <v>1</v>
      </c>
      <c r="AI587" s="29">
        <f t="shared" si="148"/>
        <v>1</v>
      </c>
      <c r="AJ587" s="29">
        <f t="shared" si="148"/>
        <v>1</v>
      </c>
      <c r="AK587" s="29">
        <f t="shared" si="148"/>
        <v>1</v>
      </c>
      <c r="AL587" s="29">
        <f t="shared" si="148"/>
        <v>1</v>
      </c>
      <c r="AM587" s="29">
        <f t="shared" si="148"/>
        <v>1</v>
      </c>
      <c r="AN587" s="29">
        <f t="shared" si="148"/>
        <v>1</v>
      </c>
      <c r="AO587" s="29">
        <f t="shared" si="148"/>
        <v>1</v>
      </c>
      <c r="AP587" s="29">
        <f t="shared" si="148"/>
        <v>1</v>
      </c>
      <c r="AQ587" s="29">
        <f t="shared" si="148"/>
        <v>1</v>
      </c>
      <c r="AR587" s="29">
        <f t="shared" si="148"/>
        <v>1</v>
      </c>
      <c r="AS587" s="29">
        <f t="shared" si="148"/>
        <v>1</v>
      </c>
      <c r="AT587" s="29">
        <f t="shared" si="156"/>
        <v>1</v>
      </c>
      <c r="AU587" s="29">
        <f t="shared" si="156"/>
        <v>1</v>
      </c>
      <c r="AV587" s="29">
        <f t="shared" si="156"/>
        <v>1</v>
      </c>
      <c r="AW587" s="29">
        <f t="shared" si="156"/>
        <v>1</v>
      </c>
      <c r="AX587" s="29">
        <f t="shared" si="156"/>
        <v>1</v>
      </c>
      <c r="AY587" s="29">
        <f t="shared" si="156"/>
        <v>1</v>
      </c>
      <c r="AZ587" s="29">
        <f t="shared" si="156"/>
        <v>1</v>
      </c>
      <c r="BA587" s="29">
        <f t="shared" si="156"/>
        <v>1</v>
      </c>
      <c r="BB587" s="29">
        <f t="shared" si="156"/>
        <v>1</v>
      </c>
      <c r="BC587" s="29">
        <f t="shared" si="156"/>
        <v>1</v>
      </c>
      <c r="BD587" s="29">
        <f t="shared" si="156"/>
        <v>1</v>
      </c>
      <c r="BE587" s="29">
        <f t="shared" si="156"/>
        <v>1</v>
      </c>
      <c r="BF587" s="29">
        <f t="shared" si="156"/>
        <v>1</v>
      </c>
      <c r="BG587" s="29">
        <f t="shared" si="156"/>
        <v>1</v>
      </c>
      <c r="BH587" s="29">
        <f t="shared" si="156"/>
        <v>1</v>
      </c>
      <c r="BI587" s="29">
        <f t="shared" si="156"/>
        <v>1</v>
      </c>
      <c r="BJ587" s="29">
        <f t="shared" si="154"/>
        <v>1</v>
      </c>
      <c r="BN587" s="29">
        <f t="shared" si="137"/>
        <v>26</v>
      </c>
      <c r="BO587" s="29">
        <f t="shared" si="145"/>
        <v>3</v>
      </c>
    </row>
    <row r="588" spans="3:67" x14ac:dyDescent="0.25">
      <c r="C588" s="79">
        <f t="shared" si="138"/>
        <v>43864</v>
      </c>
      <c r="D588" s="29">
        <f t="shared" si="29"/>
        <v>2020</v>
      </c>
      <c r="E588" s="29">
        <f t="shared" si="139"/>
        <v>2</v>
      </c>
      <c r="F588" s="29">
        <f t="shared" si="140"/>
        <v>6</v>
      </c>
      <c r="G588" s="29">
        <f t="shared" si="141"/>
        <v>3</v>
      </c>
      <c r="H588" s="166" t="str">
        <f t="shared" si="142"/>
        <v>So</v>
      </c>
      <c r="I588" s="29">
        <f t="shared" si="143"/>
        <v>27</v>
      </c>
      <c r="J588" s="29">
        <f t="array" ref="J588">INDEX(Dienstplan!$F$6:$AJ$55,BN588,BO588)</f>
        <v>0</v>
      </c>
      <c r="K588" s="29">
        <f t="array" ref="K588">IF(OR(J588=Schichten!$B$3,J588=Schichten!$B$4),INDEX($D$98:$D$147,MATCH(CODE(J588),$H$98:$H$147,0)),IF(ISERROR(INDEX($D$98:$D$147,MATCH(J588,$A$98:$A$147,0))),0,INDEX($D$98:$D$147,MATCH(J588,$A$98:$A$147,0))))</f>
        <v>0</v>
      </c>
      <c r="L588" s="29">
        <f t="shared" ref="L588" si="160">L538</f>
        <v>0</v>
      </c>
      <c r="M588" s="29">
        <f t="shared" si="75"/>
        <v>0</v>
      </c>
      <c r="O588" s="29">
        <f t="shared" si="150"/>
        <v>0</v>
      </c>
      <c r="P588" s="29">
        <f t="shared" si="150"/>
        <v>0</v>
      </c>
      <c r="Q588" s="29">
        <f t="shared" si="150"/>
        <v>0</v>
      </c>
      <c r="R588" s="29">
        <f t="shared" si="150"/>
        <v>0</v>
      </c>
      <c r="S588" s="29">
        <f t="shared" si="150"/>
        <v>0</v>
      </c>
      <c r="T588" s="29">
        <f t="shared" si="150"/>
        <v>0</v>
      </c>
      <c r="U588" s="29">
        <f t="shared" si="150"/>
        <v>0</v>
      </c>
      <c r="V588" s="29">
        <f t="shared" si="150"/>
        <v>0</v>
      </c>
      <c r="W588" s="29">
        <f t="shared" si="150"/>
        <v>0</v>
      </c>
      <c r="X588" s="29">
        <f t="shared" si="150"/>
        <v>0</v>
      </c>
      <c r="Y588" s="29">
        <f t="shared" si="150"/>
        <v>1</v>
      </c>
      <c r="Z588" s="29">
        <f t="shared" si="150"/>
        <v>1</v>
      </c>
      <c r="AA588" s="29">
        <f t="shared" si="150"/>
        <v>1</v>
      </c>
      <c r="AB588" s="29">
        <f t="shared" si="150"/>
        <v>1</v>
      </c>
      <c r="AC588" s="29">
        <f t="shared" si="150"/>
        <v>1</v>
      </c>
      <c r="AD588" s="29">
        <f t="shared" si="150"/>
        <v>1</v>
      </c>
      <c r="AE588" s="29">
        <f t="shared" si="148"/>
        <v>1</v>
      </c>
      <c r="AF588" s="29">
        <f t="shared" si="148"/>
        <v>1</v>
      </c>
      <c r="AG588" s="29">
        <f t="shared" si="148"/>
        <v>1</v>
      </c>
      <c r="AH588" s="29">
        <f t="shared" si="148"/>
        <v>1</v>
      </c>
      <c r="AI588" s="29">
        <f t="shared" si="148"/>
        <v>1</v>
      </c>
      <c r="AJ588" s="29">
        <f t="shared" si="148"/>
        <v>1</v>
      </c>
      <c r="AK588" s="29">
        <f t="shared" si="148"/>
        <v>1</v>
      </c>
      <c r="AL588" s="29">
        <f t="shared" si="148"/>
        <v>1</v>
      </c>
      <c r="AM588" s="29">
        <f t="shared" si="148"/>
        <v>1</v>
      </c>
      <c r="AN588" s="29">
        <f t="shared" si="148"/>
        <v>1</v>
      </c>
      <c r="AO588" s="29">
        <f t="shared" si="148"/>
        <v>1</v>
      </c>
      <c r="AP588" s="29">
        <f t="shared" si="148"/>
        <v>1</v>
      </c>
      <c r="AQ588" s="29">
        <f t="shared" si="148"/>
        <v>1</v>
      </c>
      <c r="AR588" s="29">
        <f t="shared" si="148"/>
        <v>1</v>
      </c>
      <c r="AS588" s="29">
        <f t="shared" si="148"/>
        <v>1</v>
      </c>
      <c r="AT588" s="29">
        <f t="shared" si="156"/>
        <v>1</v>
      </c>
      <c r="AU588" s="29">
        <f t="shared" si="156"/>
        <v>1</v>
      </c>
      <c r="AV588" s="29">
        <f t="shared" si="156"/>
        <v>1</v>
      </c>
      <c r="AW588" s="29">
        <f t="shared" si="156"/>
        <v>1</v>
      </c>
      <c r="AX588" s="29">
        <f t="shared" si="156"/>
        <v>1</v>
      </c>
      <c r="AY588" s="29">
        <f t="shared" si="156"/>
        <v>1</v>
      </c>
      <c r="AZ588" s="29">
        <f t="shared" si="156"/>
        <v>1</v>
      </c>
      <c r="BA588" s="29">
        <f t="shared" si="156"/>
        <v>1</v>
      </c>
      <c r="BB588" s="29">
        <f t="shared" si="156"/>
        <v>1</v>
      </c>
      <c r="BC588" s="29">
        <f t="shared" si="156"/>
        <v>1</v>
      </c>
      <c r="BD588" s="29">
        <f t="shared" si="156"/>
        <v>1</v>
      </c>
      <c r="BE588" s="29">
        <f t="shared" si="156"/>
        <v>1</v>
      </c>
      <c r="BF588" s="29">
        <f t="shared" si="156"/>
        <v>1</v>
      </c>
      <c r="BG588" s="29">
        <f t="shared" si="156"/>
        <v>1</v>
      </c>
      <c r="BH588" s="29">
        <f t="shared" si="156"/>
        <v>1</v>
      </c>
      <c r="BI588" s="29">
        <f t="shared" si="156"/>
        <v>1</v>
      </c>
      <c r="BJ588" s="29">
        <f t="shared" si="154"/>
        <v>1</v>
      </c>
      <c r="BN588" s="29">
        <f t="shared" si="137"/>
        <v>27</v>
      </c>
      <c r="BO588" s="29">
        <f t="shared" si="145"/>
        <v>3</v>
      </c>
    </row>
    <row r="589" spans="3:67" x14ac:dyDescent="0.25">
      <c r="C589" s="79">
        <f t="shared" si="138"/>
        <v>43864</v>
      </c>
      <c r="D589" s="29">
        <f t="shared" si="29"/>
        <v>2020</v>
      </c>
      <c r="E589" s="29">
        <f t="shared" si="139"/>
        <v>2</v>
      </c>
      <c r="F589" s="29">
        <f t="shared" si="140"/>
        <v>6</v>
      </c>
      <c r="G589" s="29">
        <f t="shared" si="141"/>
        <v>3</v>
      </c>
      <c r="H589" s="166" t="str">
        <f t="shared" si="142"/>
        <v>So</v>
      </c>
      <c r="I589" s="29">
        <f t="shared" si="143"/>
        <v>28</v>
      </c>
      <c r="J589" s="29">
        <f t="array" ref="J589">INDEX(Dienstplan!$F$6:$AJ$55,BN589,BO589)</f>
        <v>0</v>
      </c>
      <c r="K589" s="29">
        <f t="array" ref="K589">IF(OR(J589=Schichten!$B$3,J589=Schichten!$B$4),INDEX($D$98:$D$147,MATCH(CODE(J589),$H$98:$H$147,0)),IF(ISERROR(INDEX($D$98:$D$147,MATCH(J589,$A$98:$A$147,0))),0,INDEX($D$98:$D$147,MATCH(J589,$A$98:$A$147,0))))</f>
        <v>0</v>
      </c>
      <c r="L589" s="29">
        <f t="shared" ref="L589" si="161">L539</f>
        <v>0</v>
      </c>
      <c r="M589" s="29">
        <f t="shared" si="75"/>
        <v>0</v>
      </c>
      <c r="O589" s="29">
        <f t="shared" si="150"/>
        <v>0</v>
      </c>
      <c r="P589" s="29">
        <f t="shared" si="150"/>
        <v>0</v>
      </c>
      <c r="Q589" s="29">
        <f t="shared" si="150"/>
        <v>0</v>
      </c>
      <c r="R589" s="29">
        <f t="shared" si="150"/>
        <v>0</v>
      </c>
      <c r="S589" s="29">
        <f t="shared" si="150"/>
        <v>0</v>
      </c>
      <c r="T589" s="29">
        <f t="shared" si="150"/>
        <v>0</v>
      </c>
      <c r="U589" s="29">
        <f t="shared" si="150"/>
        <v>0</v>
      </c>
      <c r="V589" s="29">
        <f t="shared" si="150"/>
        <v>0</v>
      </c>
      <c r="W589" s="29">
        <f t="shared" si="150"/>
        <v>0</v>
      </c>
      <c r="X589" s="29">
        <f t="shared" si="150"/>
        <v>0</v>
      </c>
      <c r="Y589" s="29">
        <f t="shared" si="150"/>
        <v>1</v>
      </c>
      <c r="Z589" s="29">
        <f t="shared" si="150"/>
        <v>1</v>
      </c>
      <c r="AA589" s="29">
        <f t="shared" si="150"/>
        <v>1</v>
      </c>
      <c r="AB589" s="29">
        <f t="shared" si="150"/>
        <v>1</v>
      </c>
      <c r="AC589" s="29">
        <f t="shared" si="150"/>
        <v>1</v>
      </c>
      <c r="AD589" s="29">
        <f t="shared" si="150"/>
        <v>1</v>
      </c>
      <c r="AE589" s="29">
        <f t="shared" si="148"/>
        <v>1</v>
      </c>
      <c r="AF589" s="29">
        <f t="shared" si="148"/>
        <v>1</v>
      </c>
      <c r="AG589" s="29">
        <f t="shared" si="148"/>
        <v>1</v>
      </c>
      <c r="AH589" s="29">
        <f t="shared" si="148"/>
        <v>1</v>
      </c>
      <c r="AI589" s="29">
        <f t="shared" si="148"/>
        <v>1</v>
      </c>
      <c r="AJ589" s="29">
        <f t="shared" si="148"/>
        <v>1</v>
      </c>
      <c r="AK589" s="29">
        <f t="shared" si="148"/>
        <v>1</v>
      </c>
      <c r="AL589" s="29">
        <f t="shared" si="148"/>
        <v>1</v>
      </c>
      <c r="AM589" s="29">
        <f t="shared" si="148"/>
        <v>1</v>
      </c>
      <c r="AN589" s="29">
        <f t="shared" si="148"/>
        <v>1</v>
      </c>
      <c r="AO589" s="29">
        <f t="shared" si="148"/>
        <v>1</v>
      </c>
      <c r="AP589" s="29">
        <f t="shared" si="148"/>
        <v>1</v>
      </c>
      <c r="AQ589" s="29">
        <f t="shared" si="148"/>
        <v>1</v>
      </c>
      <c r="AR589" s="29">
        <f t="shared" si="148"/>
        <v>1</v>
      </c>
      <c r="AS589" s="29">
        <f t="shared" si="148"/>
        <v>1</v>
      </c>
      <c r="AT589" s="29">
        <f t="shared" si="156"/>
        <v>1</v>
      </c>
      <c r="AU589" s="29">
        <f t="shared" si="156"/>
        <v>1</v>
      </c>
      <c r="AV589" s="29">
        <f t="shared" si="156"/>
        <v>1</v>
      </c>
      <c r="AW589" s="29">
        <f t="shared" si="156"/>
        <v>1</v>
      </c>
      <c r="AX589" s="29">
        <f t="shared" si="156"/>
        <v>1</v>
      </c>
      <c r="AY589" s="29">
        <f t="shared" si="156"/>
        <v>1</v>
      </c>
      <c r="AZ589" s="29">
        <f t="shared" si="156"/>
        <v>1</v>
      </c>
      <c r="BA589" s="29">
        <f t="shared" si="156"/>
        <v>1</v>
      </c>
      <c r="BB589" s="29">
        <f t="shared" si="156"/>
        <v>1</v>
      </c>
      <c r="BC589" s="29">
        <f t="shared" si="156"/>
        <v>1</v>
      </c>
      <c r="BD589" s="29">
        <f t="shared" si="156"/>
        <v>1</v>
      </c>
      <c r="BE589" s="29">
        <f t="shared" si="156"/>
        <v>1</v>
      </c>
      <c r="BF589" s="29">
        <f t="shared" si="156"/>
        <v>1</v>
      </c>
      <c r="BG589" s="29">
        <f t="shared" si="156"/>
        <v>1</v>
      </c>
      <c r="BH589" s="29">
        <f t="shared" si="156"/>
        <v>1</v>
      </c>
      <c r="BI589" s="29">
        <f t="shared" si="156"/>
        <v>1</v>
      </c>
      <c r="BJ589" s="29">
        <f t="shared" si="154"/>
        <v>1</v>
      </c>
      <c r="BN589" s="29">
        <f t="shared" si="137"/>
        <v>28</v>
      </c>
      <c r="BO589" s="29">
        <f t="shared" si="145"/>
        <v>3</v>
      </c>
    </row>
    <row r="590" spans="3:67" x14ac:dyDescent="0.25">
      <c r="C590" s="79">
        <f t="shared" si="138"/>
        <v>43864</v>
      </c>
      <c r="D590" s="29">
        <f t="shared" si="29"/>
        <v>2020</v>
      </c>
      <c r="E590" s="29">
        <f t="shared" si="139"/>
        <v>2</v>
      </c>
      <c r="F590" s="29">
        <f t="shared" si="140"/>
        <v>6</v>
      </c>
      <c r="G590" s="29">
        <f t="shared" si="141"/>
        <v>3</v>
      </c>
      <c r="H590" s="166" t="str">
        <f t="shared" si="142"/>
        <v>So</v>
      </c>
      <c r="I590" s="29">
        <f t="shared" si="143"/>
        <v>29</v>
      </c>
      <c r="J590" s="29">
        <f t="array" ref="J590">INDEX(Dienstplan!$F$6:$AJ$55,BN590,BO590)</f>
        <v>0</v>
      </c>
      <c r="K590" s="29">
        <f t="array" ref="K590">IF(OR(J590=Schichten!$B$3,J590=Schichten!$B$4),INDEX($D$98:$D$147,MATCH(CODE(J590),$H$98:$H$147,0)),IF(ISERROR(INDEX($D$98:$D$147,MATCH(J590,$A$98:$A$147,0))),0,INDEX($D$98:$D$147,MATCH(J590,$A$98:$A$147,0))))</f>
        <v>0</v>
      </c>
      <c r="L590" s="29">
        <f t="shared" ref="L590" si="162">L540</f>
        <v>0</v>
      </c>
      <c r="M590" s="29">
        <f t="shared" si="75"/>
        <v>0</v>
      </c>
      <c r="O590" s="29">
        <f t="shared" si="150"/>
        <v>0</v>
      </c>
      <c r="P590" s="29">
        <f t="shared" si="150"/>
        <v>0</v>
      </c>
      <c r="Q590" s="29">
        <f t="shared" si="150"/>
        <v>0</v>
      </c>
      <c r="R590" s="29">
        <f t="shared" si="150"/>
        <v>0</v>
      </c>
      <c r="S590" s="29">
        <f t="shared" si="150"/>
        <v>0</v>
      </c>
      <c r="T590" s="29">
        <f t="shared" si="150"/>
        <v>0</v>
      </c>
      <c r="U590" s="29">
        <f t="shared" si="150"/>
        <v>0</v>
      </c>
      <c r="V590" s="29">
        <f t="shared" si="150"/>
        <v>0</v>
      </c>
      <c r="W590" s="29">
        <f t="shared" si="150"/>
        <v>0</v>
      </c>
      <c r="X590" s="29">
        <f t="shared" si="150"/>
        <v>0</v>
      </c>
      <c r="Y590" s="29">
        <f t="shared" si="150"/>
        <v>1</v>
      </c>
      <c r="Z590" s="29">
        <f t="shared" si="150"/>
        <v>1</v>
      </c>
      <c r="AA590" s="29">
        <f t="shared" si="150"/>
        <v>1</v>
      </c>
      <c r="AB590" s="29">
        <f t="shared" si="150"/>
        <v>1</v>
      </c>
      <c r="AC590" s="29">
        <f t="shared" si="150"/>
        <v>1</v>
      </c>
      <c r="AD590" s="29">
        <f t="shared" si="150"/>
        <v>1</v>
      </c>
      <c r="AE590" s="29">
        <f t="shared" si="148"/>
        <v>1</v>
      </c>
      <c r="AF590" s="29">
        <f t="shared" si="148"/>
        <v>1</v>
      </c>
      <c r="AG590" s="29">
        <f t="shared" si="148"/>
        <v>1</v>
      </c>
      <c r="AH590" s="29">
        <f t="shared" si="148"/>
        <v>1</v>
      </c>
      <c r="AI590" s="29">
        <f t="shared" si="148"/>
        <v>1</v>
      </c>
      <c r="AJ590" s="29">
        <f t="shared" si="148"/>
        <v>1</v>
      </c>
      <c r="AK590" s="29">
        <f t="shared" si="148"/>
        <v>1</v>
      </c>
      <c r="AL590" s="29">
        <f t="shared" si="148"/>
        <v>1</v>
      </c>
      <c r="AM590" s="29">
        <f t="shared" si="148"/>
        <v>1</v>
      </c>
      <c r="AN590" s="29">
        <f t="shared" si="148"/>
        <v>1</v>
      </c>
      <c r="AO590" s="29">
        <f t="shared" si="148"/>
        <v>1</v>
      </c>
      <c r="AP590" s="29">
        <f t="shared" si="148"/>
        <v>1</v>
      </c>
      <c r="AQ590" s="29">
        <f t="shared" si="148"/>
        <v>1</v>
      </c>
      <c r="AR590" s="29">
        <f t="shared" si="148"/>
        <v>1</v>
      </c>
      <c r="AS590" s="29">
        <f t="shared" si="148"/>
        <v>1</v>
      </c>
      <c r="AT590" s="29">
        <f t="shared" si="156"/>
        <v>1</v>
      </c>
      <c r="AU590" s="29">
        <f t="shared" si="156"/>
        <v>1</v>
      </c>
      <c r="AV590" s="29">
        <f t="shared" si="156"/>
        <v>1</v>
      </c>
      <c r="AW590" s="29">
        <f t="shared" si="156"/>
        <v>1</v>
      </c>
      <c r="AX590" s="29">
        <f t="shared" si="156"/>
        <v>1</v>
      </c>
      <c r="AY590" s="29">
        <f t="shared" si="156"/>
        <v>1</v>
      </c>
      <c r="AZ590" s="29">
        <f t="shared" si="156"/>
        <v>1</v>
      </c>
      <c r="BA590" s="29">
        <f t="shared" si="156"/>
        <v>1</v>
      </c>
      <c r="BB590" s="29">
        <f t="shared" si="156"/>
        <v>1</v>
      </c>
      <c r="BC590" s="29">
        <f t="shared" si="156"/>
        <v>1</v>
      </c>
      <c r="BD590" s="29">
        <f t="shared" si="156"/>
        <v>1</v>
      </c>
      <c r="BE590" s="29">
        <f t="shared" si="156"/>
        <v>1</v>
      </c>
      <c r="BF590" s="29">
        <f t="shared" si="156"/>
        <v>1</v>
      </c>
      <c r="BG590" s="29">
        <f t="shared" si="156"/>
        <v>1</v>
      </c>
      <c r="BH590" s="29">
        <f t="shared" si="156"/>
        <v>1</v>
      </c>
      <c r="BI590" s="29">
        <f t="shared" si="156"/>
        <v>1</v>
      </c>
      <c r="BJ590" s="29">
        <f t="shared" si="154"/>
        <v>1</v>
      </c>
      <c r="BN590" s="29">
        <f t="shared" si="137"/>
        <v>29</v>
      </c>
      <c r="BO590" s="29">
        <f t="shared" si="145"/>
        <v>3</v>
      </c>
    </row>
    <row r="591" spans="3:67" x14ac:dyDescent="0.25">
      <c r="C591" s="79">
        <f t="shared" si="138"/>
        <v>43864</v>
      </c>
      <c r="D591" s="29">
        <f t="shared" si="29"/>
        <v>2020</v>
      </c>
      <c r="E591" s="29">
        <f t="shared" si="139"/>
        <v>2</v>
      </c>
      <c r="F591" s="29">
        <f t="shared" si="140"/>
        <v>6</v>
      </c>
      <c r="G591" s="29">
        <f t="shared" si="141"/>
        <v>3</v>
      </c>
      <c r="H591" s="166" t="str">
        <f t="shared" si="142"/>
        <v>So</v>
      </c>
      <c r="I591" s="29">
        <f t="shared" si="143"/>
        <v>30</v>
      </c>
      <c r="J591" s="29">
        <f t="array" ref="J591">INDEX(Dienstplan!$F$6:$AJ$55,BN591,BO591)</f>
        <v>0</v>
      </c>
      <c r="K591" s="29">
        <f t="array" ref="K591">IF(OR(J591=Schichten!$B$3,J591=Schichten!$B$4),INDEX($D$98:$D$147,MATCH(CODE(J591),$H$98:$H$147,0)),IF(ISERROR(INDEX($D$98:$D$147,MATCH(J591,$A$98:$A$147,0))),0,INDEX($D$98:$D$147,MATCH(J591,$A$98:$A$147,0))))</f>
        <v>0</v>
      </c>
      <c r="L591" s="29">
        <f t="shared" ref="L591" si="163">L541</f>
        <v>0</v>
      </c>
      <c r="M591" s="29">
        <f t="shared" ref="M591:M654" si="164">IF($M$457,IF(CODE(J591)=$N$459,1,IF(CODE(J591)=$N$460,0.5,0)),0)</f>
        <v>0</v>
      </c>
      <c r="O591" s="29">
        <f t="shared" si="150"/>
        <v>0</v>
      </c>
      <c r="P591" s="29">
        <f t="shared" si="150"/>
        <v>0</v>
      </c>
      <c r="Q591" s="29">
        <f t="shared" si="150"/>
        <v>0</v>
      </c>
      <c r="R591" s="29">
        <f t="shared" si="150"/>
        <v>0</v>
      </c>
      <c r="S591" s="29">
        <f t="shared" si="150"/>
        <v>0</v>
      </c>
      <c r="T591" s="29">
        <f t="shared" si="150"/>
        <v>0</v>
      </c>
      <c r="U591" s="29">
        <f t="shared" si="150"/>
        <v>0</v>
      </c>
      <c r="V591" s="29">
        <f t="shared" si="150"/>
        <v>0</v>
      </c>
      <c r="W591" s="29">
        <f t="shared" si="150"/>
        <v>0</v>
      </c>
      <c r="X591" s="29">
        <f t="shared" si="150"/>
        <v>0</v>
      </c>
      <c r="Y591" s="29">
        <f t="shared" si="150"/>
        <v>1</v>
      </c>
      <c r="Z591" s="29">
        <f t="shared" si="150"/>
        <v>1</v>
      </c>
      <c r="AA591" s="29">
        <f t="shared" si="150"/>
        <v>1</v>
      </c>
      <c r="AB591" s="29">
        <f t="shared" si="150"/>
        <v>1</v>
      </c>
      <c r="AC591" s="29">
        <f t="shared" si="150"/>
        <v>1</v>
      </c>
      <c r="AD591" s="29">
        <f t="shared" si="150"/>
        <v>1</v>
      </c>
      <c r="AE591" s="29">
        <f t="shared" si="148"/>
        <v>1</v>
      </c>
      <c r="AF591" s="29">
        <f t="shared" si="148"/>
        <v>1</v>
      </c>
      <c r="AG591" s="29">
        <f t="shared" si="148"/>
        <v>1</v>
      </c>
      <c r="AH591" s="29">
        <f t="shared" si="148"/>
        <v>1</v>
      </c>
      <c r="AI591" s="29">
        <f t="shared" si="148"/>
        <v>1</v>
      </c>
      <c r="AJ591" s="29">
        <f t="shared" si="148"/>
        <v>1</v>
      </c>
      <c r="AK591" s="29">
        <f t="shared" si="148"/>
        <v>1</v>
      </c>
      <c r="AL591" s="29">
        <f t="shared" si="148"/>
        <v>1</v>
      </c>
      <c r="AM591" s="29">
        <f t="shared" si="148"/>
        <v>1</v>
      </c>
      <c r="AN591" s="29">
        <f t="shared" si="148"/>
        <v>1</v>
      </c>
      <c r="AO591" s="29">
        <f t="shared" si="148"/>
        <v>1</v>
      </c>
      <c r="AP591" s="29">
        <f t="shared" si="148"/>
        <v>1</v>
      </c>
      <c r="AQ591" s="29">
        <f t="shared" si="148"/>
        <v>1</v>
      </c>
      <c r="AR591" s="29">
        <f t="shared" si="148"/>
        <v>1</v>
      </c>
      <c r="AS591" s="29">
        <f t="shared" si="148"/>
        <v>1</v>
      </c>
      <c r="AT591" s="29">
        <f t="shared" si="156"/>
        <v>1</v>
      </c>
      <c r="AU591" s="29">
        <f t="shared" si="156"/>
        <v>1</v>
      </c>
      <c r="AV591" s="29">
        <f t="shared" si="156"/>
        <v>1</v>
      </c>
      <c r="AW591" s="29">
        <f t="shared" si="156"/>
        <v>1</v>
      </c>
      <c r="AX591" s="29">
        <f t="shared" si="156"/>
        <v>1</v>
      </c>
      <c r="AY591" s="29">
        <f t="shared" si="156"/>
        <v>1</v>
      </c>
      <c r="AZ591" s="29">
        <f t="shared" si="156"/>
        <v>1</v>
      </c>
      <c r="BA591" s="29">
        <f t="shared" si="156"/>
        <v>1</v>
      </c>
      <c r="BB591" s="29">
        <f t="shared" si="156"/>
        <v>1</v>
      </c>
      <c r="BC591" s="29">
        <f t="shared" si="156"/>
        <v>1</v>
      </c>
      <c r="BD591" s="29">
        <f t="shared" si="156"/>
        <v>1</v>
      </c>
      <c r="BE591" s="29">
        <f t="shared" si="156"/>
        <v>1</v>
      </c>
      <c r="BF591" s="29">
        <f t="shared" si="156"/>
        <v>1</v>
      </c>
      <c r="BG591" s="29">
        <f t="shared" si="156"/>
        <v>1</v>
      </c>
      <c r="BH591" s="29">
        <f t="shared" si="156"/>
        <v>1</v>
      </c>
      <c r="BI591" s="29">
        <f t="shared" si="156"/>
        <v>1</v>
      </c>
      <c r="BJ591" s="29">
        <f t="shared" si="154"/>
        <v>1</v>
      </c>
      <c r="BN591" s="29">
        <f t="shared" si="137"/>
        <v>30</v>
      </c>
      <c r="BO591" s="29">
        <f t="shared" si="145"/>
        <v>3</v>
      </c>
    </row>
    <row r="592" spans="3:67" x14ac:dyDescent="0.25">
      <c r="C592" s="79">
        <f t="shared" si="138"/>
        <v>43864</v>
      </c>
      <c r="D592" s="29">
        <f t="shared" si="29"/>
        <v>2020</v>
      </c>
      <c r="E592" s="29">
        <f t="shared" si="139"/>
        <v>2</v>
      </c>
      <c r="F592" s="29">
        <f t="shared" si="140"/>
        <v>6</v>
      </c>
      <c r="G592" s="29">
        <f t="shared" si="141"/>
        <v>3</v>
      </c>
      <c r="H592" s="166" t="str">
        <f t="shared" si="142"/>
        <v>So</v>
      </c>
      <c r="I592" s="29">
        <f t="shared" si="143"/>
        <v>31</v>
      </c>
      <c r="J592" s="29">
        <f t="array" ref="J592">INDEX(Dienstplan!$F$6:$AJ$55,BN592,BO592)</f>
        <v>0</v>
      </c>
      <c r="K592" s="29">
        <f t="array" ref="K592">IF(OR(J592=Schichten!$B$3,J592=Schichten!$B$4),INDEX($D$98:$D$147,MATCH(CODE(J592),$H$98:$H$147,0)),IF(ISERROR(INDEX($D$98:$D$147,MATCH(J592,$A$98:$A$147,0))),0,INDEX($D$98:$D$147,MATCH(J592,$A$98:$A$147,0))))</f>
        <v>0</v>
      </c>
      <c r="L592" s="29">
        <f t="shared" ref="L592" si="165">L542</f>
        <v>0</v>
      </c>
      <c r="M592" s="29">
        <f t="shared" si="164"/>
        <v>0</v>
      </c>
      <c r="O592" s="29">
        <f t="shared" si="150"/>
        <v>0</v>
      </c>
      <c r="P592" s="29">
        <f t="shared" si="150"/>
        <v>0</v>
      </c>
      <c r="Q592" s="29">
        <f t="shared" si="150"/>
        <v>0</v>
      </c>
      <c r="R592" s="29">
        <f t="shared" si="150"/>
        <v>0</v>
      </c>
      <c r="S592" s="29">
        <f t="shared" si="150"/>
        <v>0</v>
      </c>
      <c r="T592" s="29">
        <f t="shared" si="150"/>
        <v>0</v>
      </c>
      <c r="U592" s="29">
        <f t="shared" si="150"/>
        <v>0</v>
      </c>
      <c r="V592" s="29">
        <f t="shared" si="150"/>
        <v>0</v>
      </c>
      <c r="W592" s="29">
        <f t="shared" si="150"/>
        <v>0</v>
      </c>
      <c r="X592" s="29">
        <f t="shared" si="150"/>
        <v>0</v>
      </c>
      <c r="Y592" s="29">
        <f t="shared" si="150"/>
        <v>1</v>
      </c>
      <c r="Z592" s="29">
        <f t="shared" si="150"/>
        <v>1</v>
      </c>
      <c r="AA592" s="29">
        <f t="shared" si="150"/>
        <v>1</v>
      </c>
      <c r="AB592" s="29">
        <f t="shared" si="150"/>
        <v>1</v>
      </c>
      <c r="AC592" s="29">
        <f t="shared" si="150"/>
        <v>1</v>
      </c>
      <c r="AD592" s="29">
        <f t="shared" si="150"/>
        <v>1</v>
      </c>
      <c r="AE592" s="29">
        <f t="shared" si="148"/>
        <v>1</v>
      </c>
      <c r="AF592" s="29">
        <f t="shared" si="148"/>
        <v>1</v>
      </c>
      <c r="AG592" s="29">
        <f t="shared" si="148"/>
        <v>1</v>
      </c>
      <c r="AH592" s="29">
        <f t="shared" si="148"/>
        <v>1</v>
      </c>
      <c r="AI592" s="29">
        <f t="shared" si="148"/>
        <v>1</v>
      </c>
      <c r="AJ592" s="29">
        <f t="shared" si="148"/>
        <v>1</v>
      </c>
      <c r="AK592" s="29">
        <f t="shared" si="148"/>
        <v>1</v>
      </c>
      <c r="AL592" s="29">
        <f t="shared" si="148"/>
        <v>1</v>
      </c>
      <c r="AM592" s="29">
        <f t="shared" si="148"/>
        <v>1</v>
      </c>
      <c r="AN592" s="29">
        <f t="shared" si="148"/>
        <v>1</v>
      </c>
      <c r="AO592" s="29">
        <f t="shared" si="148"/>
        <v>1</v>
      </c>
      <c r="AP592" s="29">
        <f t="shared" si="148"/>
        <v>1</v>
      </c>
      <c r="AQ592" s="29">
        <f t="shared" si="148"/>
        <v>1</v>
      </c>
      <c r="AR592" s="29">
        <f t="shared" si="148"/>
        <v>1</v>
      </c>
      <c r="AS592" s="29">
        <f t="shared" si="148"/>
        <v>1</v>
      </c>
      <c r="AT592" s="29">
        <f t="shared" si="156"/>
        <v>1</v>
      </c>
      <c r="AU592" s="29">
        <f t="shared" si="156"/>
        <v>1</v>
      </c>
      <c r="AV592" s="29">
        <f t="shared" si="156"/>
        <v>1</v>
      </c>
      <c r="AW592" s="29">
        <f t="shared" si="156"/>
        <v>1</v>
      </c>
      <c r="AX592" s="29">
        <f t="shared" si="156"/>
        <v>1</v>
      </c>
      <c r="AY592" s="29">
        <f t="shared" si="156"/>
        <v>1</v>
      </c>
      <c r="AZ592" s="29">
        <f t="shared" si="156"/>
        <v>1</v>
      </c>
      <c r="BA592" s="29">
        <f t="shared" si="156"/>
        <v>1</v>
      </c>
      <c r="BB592" s="29">
        <f t="shared" si="156"/>
        <v>1</v>
      </c>
      <c r="BC592" s="29">
        <f t="shared" si="156"/>
        <v>1</v>
      </c>
      <c r="BD592" s="29">
        <f t="shared" si="156"/>
        <v>1</v>
      </c>
      <c r="BE592" s="29">
        <f t="shared" si="156"/>
        <v>1</v>
      </c>
      <c r="BF592" s="29">
        <f t="shared" si="156"/>
        <v>1</v>
      </c>
      <c r="BG592" s="29">
        <f t="shared" si="156"/>
        <v>1</v>
      </c>
      <c r="BH592" s="29">
        <f t="shared" si="156"/>
        <v>1</v>
      </c>
      <c r="BI592" s="29">
        <f t="shared" si="156"/>
        <v>1</v>
      </c>
      <c r="BJ592" s="29">
        <f t="shared" si="154"/>
        <v>1</v>
      </c>
      <c r="BN592" s="29">
        <f t="shared" si="137"/>
        <v>31</v>
      </c>
      <c r="BO592" s="29">
        <f t="shared" si="145"/>
        <v>3</v>
      </c>
    </row>
    <row r="593" spans="3:67" x14ac:dyDescent="0.25">
      <c r="C593" s="79">
        <f t="shared" si="138"/>
        <v>43864</v>
      </c>
      <c r="D593" s="29">
        <f t="shared" si="29"/>
        <v>2020</v>
      </c>
      <c r="E593" s="29">
        <f t="shared" si="139"/>
        <v>2</v>
      </c>
      <c r="F593" s="29">
        <f t="shared" si="140"/>
        <v>6</v>
      </c>
      <c r="G593" s="29">
        <f t="shared" si="141"/>
        <v>3</v>
      </c>
      <c r="H593" s="166" t="str">
        <f t="shared" si="142"/>
        <v>So</v>
      </c>
      <c r="I593" s="29">
        <f t="shared" si="143"/>
        <v>32</v>
      </c>
      <c r="J593" s="29">
        <f t="array" ref="J593">INDEX(Dienstplan!$F$6:$AJ$55,BN593,BO593)</f>
        <v>0</v>
      </c>
      <c r="K593" s="29">
        <f t="array" ref="K593">IF(OR(J593=Schichten!$B$3,J593=Schichten!$B$4),INDEX($D$98:$D$147,MATCH(CODE(J593),$H$98:$H$147,0)),IF(ISERROR(INDEX($D$98:$D$147,MATCH(J593,$A$98:$A$147,0))),0,INDEX($D$98:$D$147,MATCH(J593,$A$98:$A$147,0))))</f>
        <v>0</v>
      </c>
      <c r="L593" s="29">
        <f t="shared" ref="L593" si="166">L543</f>
        <v>0</v>
      </c>
      <c r="M593" s="29">
        <f t="shared" si="164"/>
        <v>0</v>
      </c>
      <c r="O593" s="29">
        <f t="shared" si="150"/>
        <v>0</v>
      </c>
      <c r="P593" s="29">
        <f t="shared" si="150"/>
        <v>0</v>
      </c>
      <c r="Q593" s="29">
        <f t="shared" si="150"/>
        <v>0</v>
      </c>
      <c r="R593" s="29">
        <f t="shared" si="150"/>
        <v>0</v>
      </c>
      <c r="S593" s="29">
        <f t="shared" si="150"/>
        <v>0</v>
      </c>
      <c r="T593" s="29">
        <f t="shared" si="150"/>
        <v>0</v>
      </c>
      <c r="U593" s="29">
        <f t="shared" si="150"/>
        <v>0</v>
      </c>
      <c r="V593" s="29">
        <f t="shared" si="150"/>
        <v>0</v>
      </c>
      <c r="W593" s="29">
        <f t="shared" si="150"/>
        <v>0</v>
      </c>
      <c r="X593" s="29">
        <f t="shared" si="150"/>
        <v>0</v>
      </c>
      <c r="Y593" s="29">
        <f t="shared" si="150"/>
        <v>1</v>
      </c>
      <c r="Z593" s="29">
        <f t="shared" si="150"/>
        <v>1</v>
      </c>
      <c r="AA593" s="29">
        <f t="shared" si="150"/>
        <v>1</v>
      </c>
      <c r="AB593" s="29">
        <f t="shared" si="150"/>
        <v>1</v>
      </c>
      <c r="AC593" s="29">
        <f t="shared" si="150"/>
        <v>1</v>
      </c>
      <c r="AD593" s="29">
        <f t="shared" si="150"/>
        <v>1</v>
      </c>
      <c r="AE593" s="29">
        <f t="shared" si="148"/>
        <v>1</v>
      </c>
      <c r="AF593" s="29">
        <f t="shared" si="148"/>
        <v>1</v>
      </c>
      <c r="AG593" s="29">
        <f t="shared" si="148"/>
        <v>1</v>
      </c>
      <c r="AH593" s="29">
        <f t="shared" si="148"/>
        <v>1</v>
      </c>
      <c r="AI593" s="29">
        <f t="shared" si="148"/>
        <v>1</v>
      </c>
      <c r="AJ593" s="29">
        <f t="shared" si="148"/>
        <v>1</v>
      </c>
      <c r="AK593" s="29">
        <f t="shared" si="148"/>
        <v>1</v>
      </c>
      <c r="AL593" s="29">
        <f t="shared" si="148"/>
        <v>1</v>
      </c>
      <c r="AM593" s="29">
        <f t="shared" si="148"/>
        <v>1</v>
      </c>
      <c r="AN593" s="29">
        <f t="shared" si="148"/>
        <v>1</v>
      </c>
      <c r="AO593" s="29">
        <f t="shared" si="148"/>
        <v>1</v>
      </c>
      <c r="AP593" s="29">
        <f t="shared" si="148"/>
        <v>1</v>
      </c>
      <c r="AQ593" s="29">
        <f t="shared" si="148"/>
        <v>1</v>
      </c>
      <c r="AR593" s="29">
        <f t="shared" si="148"/>
        <v>1</v>
      </c>
      <c r="AS593" s="29">
        <f t="shared" si="148"/>
        <v>1</v>
      </c>
      <c r="AT593" s="29">
        <f t="shared" si="156"/>
        <v>1</v>
      </c>
      <c r="AU593" s="29">
        <f t="shared" si="156"/>
        <v>1</v>
      </c>
      <c r="AV593" s="29">
        <f t="shared" si="156"/>
        <v>1</v>
      </c>
      <c r="AW593" s="29">
        <f t="shared" si="156"/>
        <v>1</v>
      </c>
      <c r="AX593" s="29">
        <f t="shared" si="156"/>
        <v>1</v>
      </c>
      <c r="AY593" s="29">
        <f t="shared" si="156"/>
        <v>1</v>
      </c>
      <c r="AZ593" s="29">
        <f t="shared" si="156"/>
        <v>1</v>
      </c>
      <c r="BA593" s="29">
        <f t="shared" si="156"/>
        <v>1</v>
      </c>
      <c r="BB593" s="29">
        <f t="shared" si="156"/>
        <v>1</v>
      </c>
      <c r="BC593" s="29">
        <f t="shared" si="156"/>
        <v>1</v>
      </c>
      <c r="BD593" s="29">
        <f t="shared" si="156"/>
        <v>1</v>
      </c>
      <c r="BE593" s="29">
        <f t="shared" si="156"/>
        <v>1</v>
      </c>
      <c r="BF593" s="29">
        <f t="shared" si="156"/>
        <v>1</v>
      </c>
      <c r="BG593" s="29">
        <f t="shared" si="156"/>
        <v>1</v>
      </c>
      <c r="BH593" s="29">
        <f t="shared" si="156"/>
        <v>1</v>
      </c>
      <c r="BI593" s="29">
        <f t="shared" si="156"/>
        <v>1</v>
      </c>
      <c r="BJ593" s="29">
        <f t="shared" si="154"/>
        <v>1</v>
      </c>
      <c r="BN593" s="29">
        <f t="shared" si="137"/>
        <v>32</v>
      </c>
      <c r="BO593" s="29">
        <f t="shared" si="145"/>
        <v>3</v>
      </c>
    </row>
    <row r="594" spans="3:67" x14ac:dyDescent="0.25">
      <c r="C594" s="79">
        <f t="shared" si="138"/>
        <v>43864</v>
      </c>
      <c r="D594" s="29">
        <f t="shared" si="29"/>
        <v>2020</v>
      </c>
      <c r="E594" s="29">
        <f t="shared" si="139"/>
        <v>2</v>
      </c>
      <c r="F594" s="29">
        <f t="shared" si="140"/>
        <v>6</v>
      </c>
      <c r="G594" s="29">
        <f t="shared" si="141"/>
        <v>3</v>
      </c>
      <c r="H594" s="166" t="str">
        <f t="shared" si="142"/>
        <v>So</v>
      </c>
      <c r="I594" s="29">
        <f t="shared" si="143"/>
        <v>33</v>
      </c>
      <c r="J594" s="29">
        <f t="array" ref="J594">INDEX(Dienstplan!$F$6:$AJ$55,BN594,BO594)</f>
        <v>0</v>
      </c>
      <c r="K594" s="29">
        <f t="array" ref="K594">IF(OR(J594=Schichten!$B$3,J594=Schichten!$B$4),INDEX($D$98:$D$147,MATCH(CODE(J594),$H$98:$H$147,0)),IF(ISERROR(INDEX($D$98:$D$147,MATCH(J594,$A$98:$A$147,0))),0,INDEX($D$98:$D$147,MATCH(J594,$A$98:$A$147,0))))</f>
        <v>0</v>
      </c>
      <c r="L594" s="29">
        <f t="shared" ref="L594" si="167">L544</f>
        <v>0</v>
      </c>
      <c r="M594" s="29">
        <f t="shared" si="164"/>
        <v>0</v>
      </c>
      <c r="O594" s="29">
        <f t="shared" si="150"/>
        <v>0</v>
      </c>
      <c r="P594" s="29">
        <f t="shared" si="150"/>
        <v>0</v>
      </c>
      <c r="Q594" s="29">
        <f t="shared" si="150"/>
        <v>0</v>
      </c>
      <c r="R594" s="29">
        <f t="shared" si="150"/>
        <v>0</v>
      </c>
      <c r="S594" s="29">
        <f t="shared" si="150"/>
        <v>0</v>
      </c>
      <c r="T594" s="29">
        <f t="shared" si="150"/>
        <v>0</v>
      </c>
      <c r="U594" s="29">
        <f t="shared" si="150"/>
        <v>0</v>
      </c>
      <c r="V594" s="29">
        <f t="shared" si="150"/>
        <v>0</v>
      </c>
      <c r="W594" s="29">
        <f t="shared" si="150"/>
        <v>0</v>
      </c>
      <c r="X594" s="29">
        <f t="shared" si="150"/>
        <v>0</v>
      </c>
      <c r="Y594" s="29">
        <f t="shared" si="150"/>
        <v>1</v>
      </c>
      <c r="Z594" s="29">
        <f t="shared" si="150"/>
        <v>1</v>
      </c>
      <c r="AA594" s="29">
        <f t="shared" si="150"/>
        <v>1</v>
      </c>
      <c r="AB594" s="29">
        <f t="shared" si="150"/>
        <v>1</v>
      </c>
      <c r="AC594" s="29">
        <f t="shared" si="150"/>
        <v>1</v>
      </c>
      <c r="AD594" s="29">
        <f t="shared" si="150"/>
        <v>1</v>
      </c>
      <c r="AE594" s="29">
        <f t="shared" si="148"/>
        <v>1</v>
      </c>
      <c r="AF594" s="29">
        <f t="shared" si="148"/>
        <v>1</v>
      </c>
      <c r="AG594" s="29">
        <f t="shared" si="148"/>
        <v>1</v>
      </c>
      <c r="AH594" s="29">
        <f t="shared" si="148"/>
        <v>1</v>
      </c>
      <c r="AI594" s="29">
        <f t="shared" si="148"/>
        <v>1</v>
      </c>
      <c r="AJ594" s="29">
        <f t="shared" si="148"/>
        <v>1</v>
      </c>
      <c r="AK594" s="29">
        <f t="shared" si="148"/>
        <v>1</v>
      </c>
      <c r="AL594" s="29">
        <f t="shared" si="148"/>
        <v>1</v>
      </c>
      <c r="AM594" s="29">
        <f t="shared" si="148"/>
        <v>1</v>
      </c>
      <c r="AN594" s="29">
        <f t="shared" si="148"/>
        <v>1</v>
      </c>
      <c r="AO594" s="29">
        <f t="shared" si="148"/>
        <v>1</v>
      </c>
      <c r="AP594" s="29">
        <f t="shared" si="148"/>
        <v>1</v>
      </c>
      <c r="AQ594" s="29">
        <f t="shared" si="148"/>
        <v>1</v>
      </c>
      <c r="AR594" s="29">
        <f t="shared" si="148"/>
        <v>1</v>
      </c>
      <c r="AS594" s="29">
        <f t="shared" si="148"/>
        <v>1</v>
      </c>
      <c r="AT594" s="29">
        <f t="shared" si="156"/>
        <v>1</v>
      </c>
      <c r="AU594" s="29">
        <f t="shared" si="156"/>
        <v>1</v>
      </c>
      <c r="AV594" s="29">
        <f t="shared" si="156"/>
        <v>1</v>
      </c>
      <c r="AW594" s="29">
        <f t="shared" si="156"/>
        <v>1</v>
      </c>
      <c r="AX594" s="29">
        <f t="shared" si="156"/>
        <v>1</v>
      </c>
      <c r="AY594" s="29">
        <f t="shared" si="156"/>
        <v>1</v>
      </c>
      <c r="AZ594" s="29">
        <f t="shared" si="156"/>
        <v>1</v>
      </c>
      <c r="BA594" s="29">
        <f t="shared" si="156"/>
        <v>1</v>
      </c>
      <c r="BB594" s="29">
        <f t="shared" si="156"/>
        <v>1</v>
      </c>
      <c r="BC594" s="29">
        <f t="shared" si="156"/>
        <v>1</v>
      </c>
      <c r="BD594" s="29">
        <f t="shared" si="156"/>
        <v>1</v>
      </c>
      <c r="BE594" s="29">
        <f t="shared" si="156"/>
        <v>1</v>
      </c>
      <c r="BF594" s="29">
        <f t="shared" si="156"/>
        <v>1</v>
      </c>
      <c r="BG594" s="29">
        <f t="shared" si="156"/>
        <v>1</v>
      </c>
      <c r="BH594" s="29">
        <f t="shared" si="156"/>
        <v>1</v>
      </c>
      <c r="BI594" s="29">
        <f t="shared" si="156"/>
        <v>1</v>
      </c>
      <c r="BJ594" s="29">
        <f t="shared" si="154"/>
        <v>1</v>
      </c>
      <c r="BN594" s="29">
        <f t="shared" si="137"/>
        <v>33</v>
      </c>
      <c r="BO594" s="29">
        <f t="shared" si="145"/>
        <v>3</v>
      </c>
    </row>
    <row r="595" spans="3:67" x14ac:dyDescent="0.25">
      <c r="C595" s="79">
        <f t="shared" si="138"/>
        <v>43864</v>
      </c>
      <c r="D595" s="29">
        <f t="shared" si="29"/>
        <v>2020</v>
      </c>
      <c r="E595" s="29">
        <f t="shared" si="139"/>
        <v>2</v>
      </c>
      <c r="F595" s="29">
        <f t="shared" si="140"/>
        <v>6</v>
      </c>
      <c r="G595" s="29">
        <f t="shared" si="141"/>
        <v>3</v>
      </c>
      <c r="H595" s="166" t="str">
        <f t="shared" si="142"/>
        <v>So</v>
      </c>
      <c r="I595" s="29">
        <f t="shared" si="143"/>
        <v>34</v>
      </c>
      <c r="J595" s="29">
        <f t="array" ref="J595">INDEX(Dienstplan!$F$6:$AJ$55,BN595,BO595)</f>
        <v>0</v>
      </c>
      <c r="K595" s="29">
        <f t="array" ref="K595">IF(OR(J595=Schichten!$B$3,J595=Schichten!$B$4),INDEX($D$98:$D$147,MATCH(CODE(J595),$H$98:$H$147,0)),IF(ISERROR(INDEX($D$98:$D$147,MATCH(J595,$A$98:$A$147,0))),0,INDEX($D$98:$D$147,MATCH(J595,$A$98:$A$147,0))))</f>
        <v>0</v>
      </c>
      <c r="L595" s="29">
        <f t="shared" ref="L595" si="168">L545</f>
        <v>0</v>
      </c>
      <c r="M595" s="29">
        <f t="shared" si="164"/>
        <v>0</v>
      </c>
      <c r="O595" s="29">
        <f t="shared" si="150"/>
        <v>0</v>
      </c>
      <c r="P595" s="29">
        <f t="shared" si="150"/>
        <v>0</v>
      </c>
      <c r="Q595" s="29">
        <f t="shared" si="150"/>
        <v>0</v>
      </c>
      <c r="R595" s="29">
        <f t="shared" si="150"/>
        <v>0</v>
      </c>
      <c r="S595" s="29">
        <f t="shared" si="150"/>
        <v>0</v>
      </c>
      <c r="T595" s="29">
        <f t="shared" si="150"/>
        <v>0</v>
      </c>
      <c r="U595" s="29">
        <f t="shared" si="150"/>
        <v>0</v>
      </c>
      <c r="V595" s="29">
        <f t="shared" si="150"/>
        <v>0</v>
      </c>
      <c r="W595" s="29">
        <f t="shared" si="150"/>
        <v>0</v>
      </c>
      <c r="X595" s="29">
        <f t="shared" si="150"/>
        <v>0</v>
      </c>
      <c r="Y595" s="29">
        <f t="shared" si="150"/>
        <v>1</v>
      </c>
      <c r="Z595" s="29">
        <f t="shared" si="150"/>
        <v>1</v>
      </c>
      <c r="AA595" s="29">
        <f t="shared" si="150"/>
        <v>1</v>
      </c>
      <c r="AB595" s="29">
        <f t="shared" si="150"/>
        <v>1</v>
      </c>
      <c r="AC595" s="29">
        <f t="shared" si="150"/>
        <v>1</v>
      </c>
      <c r="AD595" s="29">
        <f t="shared" ref="AD595:AS610" si="169">IF($M$457,IF($J595=AD$461,1,0),0)</f>
        <v>1</v>
      </c>
      <c r="AE595" s="29">
        <f t="shared" si="169"/>
        <v>1</v>
      </c>
      <c r="AF595" s="29">
        <f t="shared" si="169"/>
        <v>1</v>
      </c>
      <c r="AG595" s="29">
        <f t="shared" si="169"/>
        <v>1</v>
      </c>
      <c r="AH595" s="29">
        <f t="shared" si="169"/>
        <v>1</v>
      </c>
      <c r="AI595" s="29">
        <f t="shared" si="169"/>
        <v>1</v>
      </c>
      <c r="AJ595" s="29">
        <f t="shared" si="169"/>
        <v>1</v>
      </c>
      <c r="AK595" s="29">
        <f t="shared" si="169"/>
        <v>1</v>
      </c>
      <c r="AL595" s="29">
        <f t="shared" si="169"/>
        <v>1</v>
      </c>
      <c r="AM595" s="29">
        <f t="shared" si="169"/>
        <v>1</v>
      </c>
      <c r="AN595" s="29">
        <f t="shared" si="169"/>
        <v>1</v>
      </c>
      <c r="AO595" s="29">
        <f t="shared" si="169"/>
        <v>1</v>
      </c>
      <c r="AP595" s="29">
        <f t="shared" si="169"/>
        <v>1</v>
      </c>
      <c r="AQ595" s="29">
        <f t="shared" si="169"/>
        <v>1</v>
      </c>
      <c r="AR595" s="29">
        <f t="shared" si="169"/>
        <v>1</v>
      </c>
      <c r="AS595" s="29">
        <f t="shared" si="169"/>
        <v>1</v>
      </c>
      <c r="AT595" s="29">
        <f t="shared" si="156"/>
        <v>1</v>
      </c>
      <c r="AU595" s="29">
        <f t="shared" si="156"/>
        <v>1</v>
      </c>
      <c r="AV595" s="29">
        <f t="shared" si="156"/>
        <v>1</v>
      </c>
      <c r="AW595" s="29">
        <f t="shared" si="156"/>
        <v>1</v>
      </c>
      <c r="AX595" s="29">
        <f t="shared" si="156"/>
        <v>1</v>
      </c>
      <c r="AY595" s="29">
        <f t="shared" si="156"/>
        <v>1</v>
      </c>
      <c r="AZ595" s="29">
        <f t="shared" si="156"/>
        <v>1</v>
      </c>
      <c r="BA595" s="29">
        <f t="shared" si="156"/>
        <v>1</v>
      </c>
      <c r="BB595" s="29">
        <f t="shared" si="156"/>
        <v>1</v>
      </c>
      <c r="BC595" s="29">
        <f t="shared" si="156"/>
        <v>1</v>
      </c>
      <c r="BD595" s="29">
        <f t="shared" si="156"/>
        <v>1</v>
      </c>
      <c r="BE595" s="29">
        <f t="shared" si="156"/>
        <v>1</v>
      </c>
      <c r="BF595" s="29">
        <f t="shared" si="156"/>
        <v>1</v>
      </c>
      <c r="BG595" s="29">
        <f t="shared" si="156"/>
        <v>1</v>
      </c>
      <c r="BH595" s="29">
        <f t="shared" si="156"/>
        <v>1</v>
      </c>
      <c r="BI595" s="29">
        <f t="shared" si="156"/>
        <v>1</v>
      </c>
      <c r="BJ595" s="29">
        <f t="shared" si="154"/>
        <v>1</v>
      </c>
      <c r="BN595" s="29">
        <f t="shared" si="137"/>
        <v>34</v>
      </c>
      <c r="BO595" s="29">
        <f t="shared" si="145"/>
        <v>3</v>
      </c>
    </row>
    <row r="596" spans="3:67" x14ac:dyDescent="0.25">
      <c r="C596" s="79">
        <f t="shared" si="138"/>
        <v>43864</v>
      </c>
      <c r="D596" s="29">
        <f t="shared" si="29"/>
        <v>2020</v>
      </c>
      <c r="E596" s="29">
        <f t="shared" si="139"/>
        <v>2</v>
      </c>
      <c r="F596" s="29">
        <f t="shared" si="140"/>
        <v>6</v>
      </c>
      <c r="G596" s="29">
        <f t="shared" si="141"/>
        <v>3</v>
      </c>
      <c r="H596" s="166" t="str">
        <f t="shared" si="142"/>
        <v>So</v>
      </c>
      <c r="I596" s="29">
        <f t="shared" si="143"/>
        <v>35</v>
      </c>
      <c r="J596" s="29">
        <f t="array" ref="J596">INDEX(Dienstplan!$F$6:$AJ$55,BN596,BO596)</f>
        <v>0</v>
      </c>
      <c r="K596" s="29">
        <f t="array" ref="K596">IF(OR(J596=Schichten!$B$3,J596=Schichten!$B$4),INDEX($D$98:$D$147,MATCH(CODE(J596),$H$98:$H$147,0)),IF(ISERROR(INDEX($D$98:$D$147,MATCH(J596,$A$98:$A$147,0))),0,INDEX($D$98:$D$147,MATCH(J596,$A$98:$A$147,0))))</f>
        <v>0</v>
      </c>
      <c r="L596" s="29">
        <f t="shared" ref="L596" si="170">L546</f>
        <v>0</v>
      </c>
      <c r="M596" s="29">
        <f t="shared" si="164"/>
        <v>0</v>
      </c>
      <c r="O596" s="29">
        <f t="shared" ref="O596:AD611" si="171">IF($M$457,IF($J596=O$461,1,0),0)</f>
        <v>0</v>
      </c>
      <c r="P596" s="29">
        <f t="shared" si="171"/>
        <v>0</v>
      </c>
      <c r="Q596" s="29">
        <f t="shared" si="171"/>
        <v>0</v>
      </c>
      <c r="R596" s="29">
        <f t="shared" si="171"/>
        <v>0</v>
      </c>
      <c r="S596" s="29">
        <f t="shared" si="171"/>
        <v>0</v>
      </c>
      <c r="T596" s="29">
        <f t="shared" si="171"/>
        <v>0</v>
      </c>
      <c r="U596" s="29">
        <f t="shared" si="171"/>
        <v>0</v>
      </c>
      <c r="V596" s="29">
        <f t="shared" si="171"/>
        <v>0</v>
      </c>
      <c r="W596" s="29">
        <f t="shared" si="171"/>
        <v>0</v>
      </c>
      <c r="X596" s="29">
        <f t="shared" si="171"/>
        <v>0</v>
      </c>
      <c r="Y596" s="29">
        <f t="shared" si="171"/>
        <v>1</v>
      </c>
      <c r="Z596" s="29">
        <f t="shared" si="171"/>
        <v>1</v>
      </c>
      <c r="AA596" s="29">
        <f t="shared" si="171"/>
        <v>1</v>
      </c>
      <c r="AB596" s="29">
        <f t="shared" si="171"/>
        <v>1</v>
      </c>
      <c r="AC596" s="29">
        <f t="shared" si="171"/>
        <v>1</v>
      </c>
      <c r="AD596" s="29">
        <f t="shared" si="171"/>
        <v>1</v>
      </c>
      <c r="AE596" s="29">
        <f t="shared" si="169"/>
        <v>1</v>
      </c>
      <c r="AF596" s="29">
        <f t="shared" si="169"/>
        <v>1</v>
      </c>
      <c r="AG596" s="29">
        <f t="shared" si="169"/>
        <v>1</v>
      </c>
      <c r="AH596" s="29">
        <f t="shared" si="169"/>
        <v>1</v>
      </c>
      <c r="AI596" s="29">
        <f t="shared" si="169"/>
        <v>1</v>
      </c>
      <c r="AJ596" s="29">
        <f t="shared" si="169"/>
        <v>1</v>
      </c>
      <c r="AK596" s="29">
        <f t="shared" si="169"/>
        <v>1</v>
      </c>
      <c r="AL596" s="29">
        <f t="shared" si="169"/>
        <v>1</v>
      </c>
      <c r="AM596" s="29">
        <f t="shared" si="169"/>
        <v>1</v>
      </c>
      <c r="AN596" s="29">
        <f t="shared" si="169"/>
        <v>1</v>
      </c>
      <c r="AO596" s="29">
        <f t="shared" si="169"/>
        <v>1</v>
      </c>
      <c r="AP596" s="29">
        <f t="shared" si="169"/>
        <v>1</v>
      </c>
      <c r="AQ596" s="29">
        <f t="shared" si="169"/>
        <v>1</v>
      </c>
      <c r="AR596" s="29">
        <f t="shared" si="169"/>
        <v>1</v>
      </c>
      <c r="AS596" s="29">
        <f t="shared" si="169"/>
        <v>1</v>
      </c>
      <c r="AT596" s="29">
        <f t="shared" si="156"/>
        <v>1</v>
      </c>
      <c r="AU596" s="29">
        <f t="shared" si="156"/>
        <v>1</v>
      </c>
      <c r="AV596" s="29">
        <f t="shared" si="156"/>
        <v>1</v>
      </c>
      <c r="AW596" s="29">
        <f t="shared" si="156"/>
        <v>1</v>
      </c>
      <c r="AX596" s="29">
        <f t="shared" si="156"/>
        <v>1</v>
      </c>
      <c r="AY596" s="29">
        <f t="shared" si="156"/>
        <v>1</v>
      </c>
      <c r="AZ596" s="29">
        <f t="shared" si="156"/>
        <v>1</v>
      </c>
      <c r="BA596" s="29">
        <f t="shared" si="156"/>
        <v>1</v>
      </c>
      <c r="BB596" s="29">
        <f t="shared" si="156"/>
        <v>1</v>
      </c>
      <c r="BC596" s="29">
        <f t="shared" si="156"/>
        <v>1</v>
      </c>
      <c r="BD596" s="29">
        <f t="shared" si="156"/>
        <v>1</v>
      </c>
      <c r="BE596" s="29">
        <f t="shared" si="156"/>
        <v>1</v>
      </c>
      <c r="BF596" s="29">
        <f t="shared" si="156"/>
        <v>1</v>
      </c>
      <c r="BG596" s="29">
        <f t="shared" si="156"/>
        <v>1</v>
      </c>
      <c r="BH596" s="29">
        <f t="shared" si="156"/>
        <v>1</v>
      </c>
      <c r="BI596" s="29">
        <f t="shared" si="156"/>
        <v>1</v>
      </c>
      <c r="BJ596" s="29">
        <f t="shared" si="154"/>
        <v>1</v>
      </c>
      <c r="BN596" s="29">
        <f t="shared" si="137"/>
        <v>35</v>
      </c>
      <c r="BO596" s="29">
        <f t="shared" si="145"/>
        <v>3</v>
      </c>
    </row>
    <row r="597" spans="3:67" x14ac:dyDescent="0.25">
      <c r="C597" s="79">
        <f t="shared" si="138"/>
        <v>43864</v>
      </c>
      <c r="D597" s="29">
        <f t="shared" si="29"/>
        <v>2020</v>
      </c>
      <c r="E597" s="29">
        <f t="shared" si="139"/>
        <v>2</v>
      </c>
      <c r="F597" s="29">
        <f t="shared" si="140"/>
        <v>6</v>
      </c>
      <c r="G597" s="29">
        <f t="shared" si="141"/>
        <v>3</v>
      </c>
      <c r="H597" s="166" t="str">
        <f t="shared" si="142"/>
        <v>So</v>
      </c>
      <c r="I597" s="29">
        <f t="shared" si="143"/>
        <v>36</v>
      </c>
      <c r="J597" s="29">
        <f t="array" ref="J597">INDEX(Dienstplan!$F$6:$AJ$55,BN597,BO597)</f>
        <v>0</v>
      </c>
      <c r="K597" s="29">
        <f t="array" ref="K597">IF(OR(J597=Schichten!$B$3,J597=Schichten!$B$4),INDEX($D$98:$D$147,MATCH(CODE(J597),$H$98:$H$147,0)),IF(ISERROR(INDEX($D$98:$D$147,MATCH(J597,$A$98:$A$147,0))),0,INDEX($D$98:$D$147,MATCH(J597,$A$98:$A$147,0))))</f>
        <v>0</v>
      </c>
      <c r="L597" s="29">
        <f t="shared" ref="L597" si="172">L547</f>
        <v>0</v>
      </c>
      <c r="M597" s="29">
        <f t="shared" si="164"/>
        <v>0</v>
      </c>
      <c r="O597" s="29">
        <f t="shared" si="171"/>
        <v>0</v>
      </c>
      <c r="P597" s="29">
        <f t="shared" si="171"/>
        <v>0</v>
      </c>
      <c r="Q597" s="29">
        <f t="shared" si="171"/>
        <v>0</v>
      </c>
      <c r="R597" s="29">
        <f t="shared" si="171"/>
        <v>0</v>
      </c>
      <c r="S597" s="29">
        <f t="shared" si="171"/>
        <v>0</v>
      </c>
      <c r="T597" s="29">
        <f t="shared" si="171"/>
        <v>0</v>
      </c>
      <c r="U597" s="29">
        <f t="shared" si="171"/>
        <v>0</v>
      </c>
      <c r="V597" s="29">
        <f t="shared" si="171"/>
        <v>0</v>
      </c>
      <c r="W597" s="29">
        <f t="shared" si="171"/>
        <v>0</v>
      </c>
      <c r="X597" s="29">
        <f t="shared" si="171"/>
        <v>0</v>
      </c>
      <c r="Y597" s="29">
        <f t="shared" si="171"/>
        <v>1</v>
      </c>
      <c r="Z597" s="29">
        <f t="shared" si="171"/>
        <v>1</v>
      </c>
      <c r="AA597" s="29">
        <f t="shared" si="171"/>
        <v>1</v>
      </c>
      <c r="AB597" s="29">
        <f t="shared" si="171"/>
        <v>1</v>
      </c>
      <c r="AC597" s="29">
        <f t="shared" si="171"/>
        <v>1</v>
      </c>
      <c r="AD597" s="29">
        <f t="shared" si="171"/>
        <v>1</v>
      </c>
      <c r="AE597" s="29">
        <f t="shared" si="169"/>
        <v>1</v>
      </c>
      <c r="AF597" s="29">
        <f t="shared" si="169"/>
        <v>1</v>
      </c>
      <c r="AG597" s="29">
        <f t="shared" si="169"/>
        <v>1</v>
      </c>
      <c r="AH597" s="29">
        <f t="shared" si="169"/>
        <v>1</v>
      </c>
      <c r="AI597" s="29">
        <f t="shared" si="169"/>
        <v>1</v>
      </c>
      <c r="AJ597" s="29">
        <f t="shared" si="169"/>
        <v>1</v>
      </c>
      <c r="AK597" s="29">
        <f t="shared" si="169"/>
        <v>1</v>
      </c>
      <c r="AL597" s="29">
        <f t="shared" si="169"/>
        <v>1</v>
      </c>
      <c r="AM597" s="29">
        <f t="shared" si="169"/>
        <v>1</v>
      </c>
      <c r="AN597" s="29">
        <f t="shared" si="169"/>
        <v>1</v>
      </c>
      <c r="AO597" s="29">
        <f t="shared" si="169"/>
        <v>1</v>
      </c>
      <c r="AP597" s="29">
        <f t="shared" si="169"/>
        <v>1</v>
      </c>
      <c r="AQ597" s="29">
        <f t="shared" si="169"/>
        <v>1</v>
      </c>
      <c r="AR597" s="29">
        <f t="shared" si="169"/>
        <v>1</v>
      </c>
      <c r="AS597" s="29">
        <f t="shared" si="169"/>
        <v>1</v>
      </c>
      <c r="AT597" s="29">
        <f t="shared" si="156"/>
        <v>1</v>
      </c>
      <c r="AU597" s="29">
        <f t="shared" si="156"/>
        <v>1</v>
      </c>
      <c r="AV597" s="29">
        <f t="shared" si="156"/>
        <v>1</v>
      </c>
      <c r="AW597" s="29">
        <f t="shared" si="156"/>
        <v>1</v>
      </c>
      <c r="AX597" s="29">
        <f t="shared" si="156"/>
        <v>1</v>
      </c>
      <c r="AY597" s="29">
        <f t="shared" si="156"/>
        <v>1</v>
      </c>
      <c r="AZ597" s="29">
        <f t="shared" si="156"/>
        <v>1</v>
      </c>
      <c r="BA597" s="29">
        <f t="shared" si="156"/>
        <v>1</v>
      </c>
      <c r="BB597" s="29">
        <f t="shared" si="156"/>
        <v>1</v>
      </c>
      <c r="BC597" s="29">
        <f t="shared" si="156"/>
        <v>1</v>
      </c>
      <c r="BD597" s="29">
        <f t="shared" si="156"/>
        <v>1</v>
      </c>
      <c r="BE597" s="29">
        <f t="shared" si="156"/>
        <v>1</v>
      </c>
      <c r="BF597" s="29">
        <f t="shared" si="156"/>
        <v>1</v>
      </c>
      <c r="BG597" s="29">
        <f t="shared" si="156"/>
        <v>1</v>
      </c>
      <c r="BH597" s="29">
        <f t="shared" si="156"/>
        <v>1</v>
      </c>
      <c r="BI597" s="29">
        <f t="shared" si="156"/>
        <v>1</v>
      </c>
      <c r="BJ597" s="29">
        <f t="shared" si="154"/>
        <v>1</v>
      </c>
      <c r="BN597" s="29">
        <f t="shared" si="137"/>
        <v>36</v>
      </c>
      <c r="BO597" s="29">
        <f t="shared" si="145"/>
        <v>3</v>
      </c>
    </row>
    <row r="598" spans="3:67" x14ac:dyDescent="0.25">
      <c r="C598" s="79">
        <f t="shared" si="138"/>
        <v>43864</v>
      </c>
      <c r="D598" s="29">
        <f t="shared" si="29"/>
        <v>2020</v>
      </c>
      <c r="E598" s="29">
        <f t="shared" si="139"/>
        <v>2</v>
      </c>
      <c r="F598" s="29">
        <f t="shared" si="140"/>
        <v>6</v>
      </c>
      <c r="G598" s="29">
        <f t="shared" si="141"/>
        <v>3</v>
      </c>
      <c r="H598" s="166" t="str">
        <f t="shared" si="142"/>
        <v>So</v>
      </c>
      <c r="I598" s="29">
        <f t="shared" si="143"/>
        <v>37</v>
      </c>
      <c r="J598" s="29">
        <f t="array" ref="J598">INDEX(Dienstplan!$F$6:$AJ$55,BN598,BO598)</f>
        <v>0</v>
      </c>
      <c r="K598" s="29">
        <f t="array" ref="K598">IF(OR(J598=Schichten!$B$3,J598=Schichten!$B$4),INDEX($D$98:$D$147,MATCH(CODE(J598),$H$98:$H$147,0)),IF(ISERROR(INDEX($D$98:$D$147,MATCH(J598,$A$98:$A$147,0))),0,INDEX($D$98:$D$147,MATCH(J598,$A$98:$A$147,0))))</f>
        <v>0</v>
      </c>
      <c r="L598" s="29">
        <f t="shared" ref="L598" si="173">L548</f>
        <v>0</v>
      </c>
      <c r="M598" s="29">
        <f t="shared" si="164"/>
        <v>0</v>
      </c>
      <c r="O598" s="29">
        <f t="shared" si="171"/>
        <v>0</v>
      </c>
      <c r="P598" s="29">
        <f t="shared" si="171"/>
        <v>0</v>
      </c>
      <c r="Q598" s="29">
        <f t="shared" si="171"/>
        <v>0</v>
      </c>
      <c r="R598" s="29">
        <f t="shared" si="171"/>
        <v>0</v>
      </c>
      <c r="S598" s="29">
        <f t="shared" si="171"/>
        <v>0</v>
      </c>
      <c r="T598" s="29">
        <f t="shared" si="171"/>
        <v>0</v>
      </c>
      <c r="U598" s="29">
        <f t="shared" si="171"/>
        <v>0</v>
      </c>
      <c r="V598" s="29">
        <f t="shared" si="171"/>
        <v>0</v>
      </c>
      <c r="W598" s="29">
        <f t="shared" si="171"/>
        <v>0</v>
      </c>
      <c r="X598" s="29">
        <f t="shared" si="171"/>
        <v>0</v>
      </c>
      <c r="Y598" s="29">
        <f t="shared" si="171"/>
        <v>1</v>
      </c>
      <c r="Z598" s="29">
        <f t="shared" si="171"/>
        <v>1</v>
      </c>
      <c r="AA598" s="29">
        <f t="shared" si="171"/>
        <v>1</v>
      </c>
      <c r="AB598" s="29">
        <f t="shared" si="171"/>
        <v>1</v>
      </c>
      <c r="AC598" s="29">
        <f t="shared" si="171"/>
        <v>1</v>
      </c>
      <c r="AD598" s="29">
        <f t="shared" si="171"/>
        <v>1</v>
      </c>
      <c r="AE598" s="29">
        <f t="shared" si="169"/>
        <v>1</v>
      </c>
      <c r="AF598" s="29">
        <f t="shared" si="169"/>
        <v>1</v>
      </c>
      <c r="AG598" s="29">
        <f t="shared" si="169"/>
        <v>1</v>
      </c>
      <c r="AH598" s="29">
        <f t="shared" si="169"/>
        <v>1</v>
      </c>
      <c r="AI598" s="29">
        <f t="shared" si="169"/>
        <v>1</v>
      </c>
      <c r="AJ598" s="29">
        <f t="shared" si="169"/>
        <v>1</v>
      </c>
      <c r="AK598" s="29">
        <f t="shared" si="169"/>
        <v>1</v>
      </c>
      <c r="AL598" s="29">
        <f t="shared" si="169"/>
        <v>1</v>
      </c>
      <c r="AM598" s="29">
        <f t="shared" si="169"/>
        <v>1</v>
      </c>
      <c r="AN598" s="29">
        <f t="shared" si="169"/>
        <v>1</v>
      </c>
      <c r="AO598" s="29">
        <f t="shared" si="169"/>
        <v>1</v>
      </c>
      <c r="AP598" s="29">
        <f t="shared" si="169"/>
        <v>1</v>
      </c>
      <c r="AQ598" s="29">
        <f t="shared" si="169"/>
        <v>1</v>
      </c>
      <c r="AR598" s="29">
        <f t="shared" si="169"/>
        <v>1</v>
      </c>
      <c r="AS598" s="29">
        <f t="shared" si="169"/>
        <v>1</v>
      </c>
      <c r="AT598" s="29">
        <f t="shared" si="156"/>
        <v>1</v>
      </c>
      <c r="AU598" s="29">
        <f t="shared" si="156"/>
        <v>1</v>
      </c>
      <c r="AV598" s="29">
        <f t="shared" si="156"/>
        <v>1</v>
      </c>
      <c r="AW598" s="29">
        <f t="shared" si="156"/>
        <v>1</v>
      </c>
      <c r="AX598" s="29">
        <f t="shared" si="156"/>
        <v>1</v>
      </c>
      <c r="AY598" s="29">
        <f t="shared" si="156"/>
        <v>1</v>
      </c>
      <c r="AZ598" s="29">
        <f t="shared" si="156"/>
        <v>1</v>
      </c>
      <c r="BA598" s="29">
        <f t="shared" si="156"/>
        <v>1</v>
      </c>
      <c r="BB598" s="29">
        <f t="shared" si="156"/>
        <v>1</v>
      </c>
      <c r="BC598" s="29">
        <f t="shared" si="156"/>
        <v>1</v>
      </c>
      <c r="BD598" s="29">
        <f t="shared" si="156"/>
        <v>1</v>
      </c>
      <c r="BE598" s="29">
        <f t="shared" si="156"/>
        <v>1</v>
      </c>
      <c r="BF598" s="29">
        <f t="shared" si="156"/>
        <v>1</v>
      </c>
      <c r="BG598" s="29">
        <f t="shared" si="156"/>
        <v>1</v>
      </c>
      <c r="BH598" s="29">
        <f t="shared" si="156"/>
        <v>1</v>
      </c>
      <c r="BI598" s="29">
        <f t="shared" si="156"/>
        <v>1</v>
      </c>
      <c r="BJ598" s="29">
        <f t="shared" si="154"/>
        <v>1</v>
      </c>
      <c r="BN598" s="29">
        <f t="shared" si="137"/>
        <v>37</v>
      </c>
      <c r="BO598" s="29">
        <f t="shared" si="145"/>
        <v>3</v>
      </c>
    </row>
    <row r="599" spans="3:67" x14ac:dyDescent="0.25">
      <c r="C599" s="79">
        <f t="shared" si="138"/>
        <v>43864</v>
      </c>
      <c r="D599" s="29">
        <f t="shared" si="29"/>
        <v>2020</v>
      </c>
      <c r="E599" s="29">
        <f t="shared" si="139"/>
        <v>2</v>
      </c>
      <c r="F599" s="29">
        <f t="shared" si="140"/>
        <v>6</v>
      </c>
      <c r="G599" s="29">
        <f t="shared" si="141"/>
        <v>3</v>
      </c>
      <c r="H599" s="166" t="str">
        <f t="shared" si="142"/>
        <v>So</v>
      </c>
      <c r="I599" s="29">
        <f t="shared" si="143"/>
        <v>38</v>
      </c>
      <c r="J599" s="29">
        <f t="array" ref="J599">INDEX(Dienstplan!$F$6:$AJ$55,BN599,BO599)</f>
        <v>0</v>
      </c>
      <c r="K599" s="29">
        <f t="array" ref="K599">IF(OR(J599=Schichten!$B$3,J599=Schichten!$B$4),INDEX($D$98:$D$147,MATCH(CODE(J599),$H$98:$H$147,0)),IF(ISERROR(INDEX($D$98:$D$147,MATCH(J599,$A$98:$A$147,0))),0,INDEX($D$98:$D$147,MATCH(J599,$A$98:$A$147,0))))</f>
        <v>0</v>
      </c>
      <c r="L599" s="29">
        <f t="shared" ref="L599" si="174">L549</f>
        <v>0</v>
      </c>
      <c r="M599" s="29">
        <f t="shared" si="164"/>
        <v>0</v>
      </c>
      <c r="O599" s="29">
        <f t="shared" si="171"/>
        <v>0</v>
      </c>
      <c r="P599" s="29">
        <f t="shared" si="171"/>
        <v>0</v>
      </c>
      <c r="Q599" s="29">
        <f t="shared" si="171"/>
        <v>0</v>
      </c>
      <c r="R599" s="29">
        <f t="shared" si="171"/>
        <v>0</v>
      </c>
      <c r="S599" s="29">
        <f t="shared" si="171"/>
        <v>0</v>
      </c>
      <c r="T599" s="29">
        <f t="shared" si="171"/>
        <v>0</v>
      </c>
      <c r="U599" s="29">
        <f t="shared" si="171"/>
        <v>0</v>
      </c>
      <c r="V599" s="29">
        <f t="shared" si="171"/>
        <v>0</v>
      </c>
      <c r="W599" s="29">
        <f t="shared" si="171"/>
        <v>0</v>
      </c>
      <c r="X599" s="29">
        <f t="shared" si="171"/>
        <v>0</v>
      </c>
      <c r="Y599" s="29">
        <f t="shared" si="171"/>
        <v>1</v>
      </c>
      <c r="Z599" s="29">
        <f t="shared" si="171"/>
        <v>1</v>
      </c>
      <c r="AA599" s="29">
        <f t="shared" si="171"/>
        <v>1</v>
      </c>
      <c r="AB599" s="29">
        <f t="shared" si="171"/>
        <v>1</v>
      </c>
      <c r="AC599" s="29">
        <f t="shared" si="171"/>
        <v>1</v>
      </c>
      <c r="AD599" s="29">
        <f t="shared" si="171"/>
        <v>1</v>
      </c>
      <c r="AE599" s="29">
        <f t="shared" si="169"/>
        <v>1</v>
      </c>
      <c r="AF599" s="29">
        <f t="shared" si="169"/>
        <v>1</v>
      </c>
      <c r="AG599" s="29">
        <f t="shared" si="169"/>
        <v>1</v>
      </c>
      <c r="AH599" s="29">
        <f t="shared" si="169"/>
        <v>1</v>
      </c>
      <c r="AI599" s="29">
        <f t="shared" si="169"/>
        <v>1</v>
      </c>
      <c r="AJ599" s="29">
        <f t="shared" si="169"/>
        <v>1</v>
      </c>
      <c r="AK599" s="29">
        <f t="shared" si="169"/>
        <v>1</v>
      </c>
      <c r="AL599" s="29">
        <f t="shared" si="169"/>
        <v>1</v>
      </c>
      <c r="AM599" s="29">
        <f t="shared" si="169"/>
        <v>1</v>
      </c>
      <c r="AN599" s="29">
        <f t="shared" si="169"/>
        <v>1</v>
      </c>
      <c r="AO599" s="29">
        <f t="shared" si="169"/>
        <v>1</v>
      </c>
      <c r="AP599" s="29">
        <f t="shared" si="169"/>
        <v>1</v>
      </c>
      <c r="AQ599" s="29">
        <f t="shared" si="169"/>
        <v>1</v>
      </c>
      <c r="AR599" s="29">
        <f t="shared" si="169"/>
        <v>1</v>
      </c>
      <c r="AS599" s="29">
        <f t="shared" si="169"/>
        <v>1</v>
      </c>
      <c r="AT599" s="29">
        <f t="shared" si="156"/>
        <v>1</v>
      </c>
      <c r="AU599" s="29">
        <f t="shared" si="156"/>
        <v>1</v>
      </c>
      <c r="AV599" s="29">
        <f t="shared" si="156"/>
        <v>1</v>
      </c>
      <c r="AW599" s="29">
        <f t="shared" si="156"/>
        <v>1</v>
      </c>
      <c r="AX599" s="29">
        <f t="shared" si="156"/>
        <v>1</v>
      </c>
      <c r="AY599" s="29">
        <f t="shared" si="156"/>
        <v>1</v>
      </c>
      <c r="AZ599" s="29">
        <f t="shared" si="156"/>
        <v>1</v>
      </c>
      <c r="BA599" s="29">
        <f t="shared" si="156"/>
        <v>1</v>
      </c>
      <c r="BB599" s="29">
        <f t="shared" si="156"/>
        <v>1</v>
      </c>
      <c r="BC599" s="29">
        <f t="shared" si="156"/>
        <v>1</v>
      </c>
      <c r="BD599" s="29">
        <f t="shared" si="156"/>
        <v>1</v>
      </c>
      <c r="BE599" s="29">
        <f t="shared" si="156"/>
        <v>1</v>
      </c>
      <c r="BF599" s="29">
        <f t="shared" si="156"/>
        <v>1</v>
      </c>
      <c r="BG599" s="29">
        <f t="shared" si="156"/>
        <v>1</v>
      </c>
      <c r="BH599" s="29">
        <f t="shared" si="156"/>
        <v>1</v>
      </c>
      <c r="BI599" s="29">
        <f t="shared" ref="BI599:BJ614" si="175">IF($M$457,IF($J599=BI$461,1,0),0)</f>
        <v>1</v>
      </c>
      <c r="BJ599" s="29">
        <f t="shared" si="175"/>
        <v>1</v>
      </c>
      <c r="BN599" s="29">
        <f t="shared" si="137"/>
        <v>38</v>
      </c>
      <c r="BO599" s="29">
        <f t="shared" si="145"/>
        <v>3</v>
      </c>
    </row>
    <row r="600" spans="3:67" x14ac:dyDescent="0.25">
      <c r="C600" s="79">
        <f t="shared" si="138"/>
        <v>43864</v>
      </c>
      <c r="D600" s="29">
        <f t="shared" si="29"/>
        <v>2020</v>
      </c>
      <c r="E600" s="29">
        <f t="shared" si="139"/>
        <v>2</v>
      </c>
      <c r="F600" s="29">
        <f t="shared" si="140"/>
        <v>6</v>
      </c>
      <c r="G600" s="29">
        <f t="shared" si="141"/>
        <v>3</v>
      </c>
      <c r="H600" s="166" t="str">
        <f t="shared" si="142"/>
        <v>So</v>
      </c>
      <c r="I600" s="29">
        <f t="shared" si="143"/>
        <v>39</v>
      </c>
      <c r="J600" s="29">
        <f t="array" ref="J600">INDEX(Dienstplan!$F$6:$AJ$55,BN600,BO600)</f>
        <v>0</v>
      </c>
      <c r="K600" s="29">
        <f t="array" ref="K600">IF(OR(J600=Schichten!$B$3,J600=Schichten!$B$4),INDEX($D$98:$D$147,MATCH(CODE(J600),$H$98:$H$147,0)),IF(ISERROR(INDEX($D$98:$D$147,MATCH(J600,$A$98:$A$147,0))),0,INDEX($D$98:$D$147,MATCH(J600,$A$98:$A$147,0))))</f>
        <v>0</v>
      </c>
      <c r="L600" s="29">
        <f t="shared" ref="L600" si="176">L550</f>
        <v>0</v>
      </c>
      <c r="M600" s="29">
        <f t="shared" si="164"/>
        <v>0</v>
      </c>
      <c r="O600" s="29">
        <f t="shared" si="171"/>
        <v>0</v>
      </c>
      <c r="P600" s="29">
        <f t="shared" si="171"/>
        <v>0</v>
      </c>
      <c r="Q600" s="29">
        <f t="shared" si="171"/>
        <v>0</v>
      </c>
      <c r="R600" s="29">
        <f t="shared" si="171"/>
        <v>0</v>
      </c>
      <c r="S600" s="29">
        <f t="shared" si="171"/>
        <v>0</v>
      </c>
      <c r="T600" s="29">
        <f t="shared" si="171"/>
        <v>0</v>
      </c>
      <c r="U600" s="29">
        <f t="shared" si="171"/>
        <v>0</v>
      </c>
      <c r="V600" s="29">
        <f t="shared" si="171"/>
        <v>0</v>
      </c>
      <c r="W600" s="29">
        <f t="shared" si="171"/>
        <v>0</v>
      </c>
      <c r="X600" s="29">
        <f t="shared" si="171"/>
        <v>0</v>
      </c>
      <c r="Y600" s="29">
        <f t="shared" si="171"/>
        <v>1</v>
      </c>
      <c r="Z600" s="29">
        <f t="shared" si="171"/>
        <v>1</v>
      </c>
      <c r="AA600" s="29">
        <f t="shared" si="171"/>
        <v>1</v>
      </c>
      <c r="AB600" s="29">
        <f t="shared" si="171"/>
        <v>1</v>
      </c>
      <c r="AC600" s="29">
        <f t="shared" si="171"/>
        <v>1</v>
      </c>
      <c r="AD600" s="29">
        <f t="shared" si="171"/>
        <v>1</v>
      </c>
      <c r="AE600" s="29">
        <f t="shared" si="169"/>
        <v>1</v>
      </c>
      <c r="AF600" s="29">
        <f t="shared" si="169"/>
        <v>1</v>
      </c>
      <c r="AG600" s="29">
        <f t="shared" si="169"/>
        <v>1</v>
      </c>
      <c r="AH600" s="29">
        <f t="shared" si="169"/>
        <v>1</v>
      </c>
      <c r="AI600" s="29">
        <f t="shared" si="169"/>
        <v>1</v>
      </c>
      <c r="AJ600" s="29">
        <f t="shared" si="169"/>
        <v>1</v>
      </c>
      <c r="AK600" s="29">
        <f t="shared" si="169"/>
        <v>1</v>
      </c>
      <c r="AL600" s="29">
        <f t="shared" si="169"/>
        <v>1</v>
      </c>
      <c r="AM600" s="29">
        <f t="shared" si="169"/>
        <v>1</v>
      </c>
      <c r="AN600" s="29">
        <f t="shared" si="169"/>
        <v>1</v>
      </c>
      <c r="AO600" s="29">
        <f t="shared" si="169"/>
        <v>1</v>
      </c>
      <c r="AP600" s="29">
        <f t="shared" si="169"/>
        <v>1</v>
      </c>
      <c r="AQ600" s="29">
        <f t="shared" si="169"/>
        <v>1</v>
      </c>
      <c r="AR600" s="29">
        <f t="shared" si="169"/>
        <v>1</v>
      </c>
      <c r="AS600" s="29">
        <f t="shared" si="169"/>
        <v>1</v>
      </c>
      <c r="AT600" s="29">
        <f t="shared" ref="AT600:BI615" si="177">IF($M$457,IF($J600=AT$461,1,0),0)</f>
        <v>1</v>
      </c>
      <c r="AU600" s="29">
        <f t="shared" si="177"/>
        <v>1</v>
      </c>
      <c r="AV600" s="29">
        <f t="shared" si="177"/>
        <v>1</v>
      </c>
      <c r="AW600" s="29">
        <f t="shared" si="177"/>
        <v>1</v>
      </c>
      <c r="AX600" s="29">
        <f t="shared" si="177"/>
        <v>1</v>
      </c>
      <c r="AY600" s="29">
        <f t="shared" si="177"/>
        <v>1</v>
      </c>
      <c r="AZ600" s="29">
        <f t="shared" si="177"/>
        <v>1</v>
      </c>
      <c r="BA600" s="29">
        <f t="shared" si="177"/>
        <v>1</v>
      </c>
      <c r="BB600" s="29">
        <f t="shared" si="177"/>
        <v>1</v>
      </c>
      <c r="BC600" s="29">
        <f t="shared" si="177"/>
        <v>1</v>
      </c>
      <c r="BD600" s="29">
        <f t="shared" si="177"/>
        <v>1</v>
      </c>
      <c r="BE600" s="29">
        <f t="shared" si="177"/>
        <v>1</v>
      </c>
      <c r="BF600" s="29">
        <f t="shared" si="177"/>
        <v>1</v>
      </c>
      <c r="BG600" s="29">
        <f t="shared" si="177"/>
        <v>1</v>
      </c>
      <c r="BH600" s="29">
        <f t="shared" si="177"/>
        <v>1</v>
      </c>
      <c r="BI600" s="29">
        <f t="shared" si="177"/>
        <v>1</v>
      </c>
      <c r="BJ600" s="29">
        <f t="shared" si="175"/>
        <v>1</v>
      </c>
      <c r="BN600" s="29">
        <f t="shared" si="137"/>
        <v>39</v>
      </c>
      <c r="BO600" s="29">
        <f t="shared" si="145"/>
        <v>3</v>
      </c>
    </row>
    <row r="601" spans="3:67" x14ac:dyDescent="0.25">
      <c r="C601" s="79">
        <f t="shared" si="138"/>
        <v>43864</v>
      </c>
      <c r="D601" s="29">
        <f t="shared" si="29"/>
        <v>2020</v>
      </c>
      <c r="E601" s="29">
        <f t="shared" si="139"/>
        <v>2</v>
      </c>
      <c r="F601" s="29">
        <f t="shared" si="140"/>
        <v>6</v>
      </c>
      <c r="G601" s="29">
        <f t="shared" si="141"/>
        <v>3</v>
      </c>
      <c r="H601" s="166" t="str">
        <f t="shared" si="142"/>
        <v>So</v>
      </c>
      <c r="I601" s="29">
        <f t="shared" si="143"/>
        <v>40</v>
      </c>
      <c r="J601" s="29">
        <f t="array" ref="J601">INDEX(Dienstplan!$F$6:$AJ$55,BN601,BO601)</f>
        <v>0</v>
      </c>
      <c r="K601" s="29">
        <f t="array" ref="K601">IF(OR(J601=Schichten!$B$3,J601=Schichten!$B$4),INDEX($D$98:$D$147,MATCH(CODE(J601),$H$98:$H$147,0)),IF(ISERROR(INDEX($D$98:$D$147,MATCH(J601,$A$98:$A$147,0))),0,INDEX($D$98:$D$147,MATCH(J601,$A$98:$A$147,0))))</f>
        <v>0</v>
      </c>
      <c r="L601" s="29">
        <f t="shared" ref="L601" si="178">L551</f>
        <v>0</v>
      </c>
      <c r="M601" s="29">
        <f t="shared" si="164"/>
        <v>0</v>
      </c>
      <c r="O601" s="29">
        <f t="shared" si="171"/>
        <v>0</v>
      </c>
      <c r="P601" s="29">
        <f t="shared" si="171"/>
        <v>0</v>
      </c>
      <c r="Q601" s="29">
        <f t="shared" si="171"/>
        <v>0</v>
      </c>
      <c r="R601" s="29">
        <f t="shared" si="171"/>
        <v>0</v>
      </c>
      <c r="S601" s="29">
        <f t="shared" si="171"/>
        <v>0</v>
      </c>
      <c r="T601" s="29">
        <f t="shared" si="171"/>
        <v>0</v>
      </c>
      <c r="U601" s="29">
        <f t="shared" si="171"/>
        <v>0</v>
      </c>
      <c r="V601" s="29">
        <f t="shared" si="171"/>
        <v>0</v>
      </c>
      <c r="W601" s="29">
        <f t="shared" si="171"/>
        <v>0</v>
      </c>
      <c r="X601" s="29">
        <f t="shared" si="171"/>
        <v>0</v>
      </c>
      <c r="Y601" s="29">
        <f t="shared" si="171"/>
        <v>1</v>
      </c>
      <c r="Z601" s="29">
        <f t="shared" si="171"/>
        <v>1</v>
      </c>
      <c r="AA601" s="29">
        <f t="shared" si="171"/>
        <v>1</v>
      </c>
      <c r="AB601" s="29">
        <f t="shared" si="171"/>
        <v>1</v>
      </c>
      <c r="AC601" s="29">
        <f t="shared" si="171"/>
        <v>1</v>
      </c>
      <c r="AD601" s="29">
        <f t="shared" si="171"/>
        <v>1</v>
      </c>
      <c r="AE601" s="29">
        <f t="shared" si="169"/>
        <v>1</v>
      </c>
      <c r="AF601" s="29">
        <f t="shared" si="169"/>
        <v>1</v>
      </c>
      <c r="AG601" s="29">
        <f t="shared" si="169"/>
        <v>1</v>
      </c>
      <c r="AH601" s="29">
        <f t="shared" si="169"/>
        <v>1</v>
      </c>
      <c r="AI601" s="29">
        <f t="shared" si="169"/>
        <v>1</v>
      </c>
      <c r="AJ601" s="29">
        <f t="shared" si="169"/>
        <v>1</v>
      </c>
      <c r="AK601" s="29">
        <f t="shared" si="169"/>
        <v>1</v>
      </c>
      <c r="AL601" s="29">
        <f t="shared" si="169"/>
        <v>1</v>
      </c>
      <c r="AM601" s="29">
        <f t="shared" si="169"/>
        <v>1</v>
      </c>
      <c r="AN601" s="29">
        <f t="shared" si="169"/>
        <v>1</v>
      </c>
      <c r="AO601" s="29">
        <f t="shared" si="169"/>
        <v>1</v>
      </c>
      <c r="AP601" s="29">
        <f t="shared" si="169"/>
        <v>1</v>
      </c>
      <c r="AQ601" s="29">
        <f t="shared" si="169"/>
        <v>1</v>
      </c>
      <c r="AR601" s="29">
        <f t="shared" si="169"/>
        <v>1</v>
      </c>
      <c r="AS601" s="29">
        <f t="shared" si="169"/>
        <v>1</v>
      </c>
      <c r="AT601" s="29">
        <f t="shared" si="177"/>
        <v>1</v>
      </c>
      <c r="AU601" s="29">
        <f t="shared" si="177"/>
        <v>1</v>
      </c>
      <c r="AV601" s="29">
        <f t="shared" si="177"/>
        <v>1</v>
      </c>
      <c r="AW601" s="29">
        <f t="shared" si="177"/>
        <v>1</v>
      </c>
      <c r="AX601" s="29">
        <f t="shared" si="177"/>
        <v>1</v>
      </c>
      <c r="AY601" s="29">
        <f t="shared" si="177"/>
        <v>1</v>
      </c>
      <c r="AZ601" s="29">
        <f t="shared" si="177"/>
        <v>1</v>
      </c>
      <c r="BA601" s="29">
        <f t="shared" si="177"/>
        <v>1</v>
      </c>
      <c r="BB601" s="29">
        <f t="shared" si="177"/>
        <v>1</v>
      </c>
      <c r="BC601" s="29">
        <f t="shared" si="177"/>
        <v>1</v>
      </c>
      <c r="BD601" s="29">
        <f t="shared" si="177"/>
        <v>1</v>
      </c>
      <c r="BE601" s="29">
        <f t="shared" si="177"/>
        <v>1</v>
      </c>
      <c r="BF601" s="29">
        <f t="shared" si="177"/>
        <v>1</v>
      </c>
      <c r="BG601" s="29">
        <f t="shared" si="177"/>
        <v>1</v>
      </c>
      <c r="BH601" s="29">
        <f t="shared" si="177"/>
        <v>1</v>
      </c>
      <c r="BI601" s="29">
        <f t="shared" si="177"/>
        <v>1</v>
      </c>
      <c r="BJ601" s="29">
        <f t="shared" si="175"/>
        <v>1</v>
      </c>
      <c r="BN601" s="29">
        <f t="shared" si="137"/>
        <v>40</v>
      </c>
      <c r="BO601" s="29">
        <f t="shared" si="145"/>
        <v>3</v>
      </c>
    </row>
    <row r="602" spans="3:67" x14ac:dyDescent="0.25">
      <c r="C602" s="79">
        <f t="shared" si="138"/>
        <v>43864</v>
      </c>
      <c r="D602" s="29">
        <f t="shared" si="29"/>
        <v>2020</v>
      </c>
      <c r="E602" s="29">
        <f t="shared" si="139"/>
        <v>2</v>
      </c>
      <c r="F602" s="29">
        <f t="shared" si="140"/>
        <v>6</v>
      </c>
      <c r="G602" s="29">
        <f t="shared" si="141"/>
        <v>3</v>
      </c>
      <c r="H602" s="166" t="str">
        <f t="shared" si="142"/>
        <v>So</v>
      </c>
      <c r="I602" s="29">
        <f t="shared" si="143"/>
        <v>41</v>
      </c>
      <c r="J602" s="29">
        <f t="array" ref="J602">INDEX(Dienstplan!$F$6:$AJ$55,BN602,BO602)</f>
        <v>0</v>
      </c>
      <c r="K602" s="29">
        <f t="array" ref="K602">IF(OR(J602=Schichten!$B$3,J602=Schichten!$B$4),INDEX($D$98:$D$147,MATCH(CODE(J602),$H$98:$H$147,0)),IF(ISERROR(INDEX($D$98:$D$147,MATCH(J602,$A$98:$A$147,0))),0,INDEX($D$98:$D$147,MATCH(J602,$A$98:$A$147,0))))</f>
        <v>0</v>
      </c>
      <c r="L602" s="29">
        <f t="shared" ref="L602" si="179">L552</f>
        <v>0</v>
      </c>
      <c r="M602" s="29">
        <f t="shared" si="164"/>
        <v>0</v>
      </c>
      <c r="O602" s="29">
        <f t="shared" si="171"/>
        <v>0</v>
      </c>
      <c r="P602" s="29">
        <f t="shared" si="171"/>
        <v>0</v>
      </c>
      <c r="Q602" s="29">
        <f t="shared" si="171"/>
        <v>0</v>
      </c>
      <c r="R602" s="29">
        <f t="shared" si="171"/>
        <v>0</v>
      </c>
      <c r="S602" s="29">
        <f t="shared" si="171"/>
        <v>0</v>
      </c>
      <c r="T602" s="29">
        <f t="shared" si="171"/>
        <v>0</v>
      </c>
      <c r="U602" s="29">
        <f t="shared" si="171"/>
        <v>0</v>
      </c>
      <c r="V602" s="29">
        <f t="shared" si="171"/>
        <v>0</v>
      </c>
      <c r="W602" s="29">
        <f t="shared" si="171"/>
        <v>0</v>
      </c>
      <c r="X602" s="29">
        <f t="shared" si="171"/>
        <v>0</v>
      </c>
      <c r="Y602" s="29">
        <f t="shared" si="171"/>
        <v>1</v>
      </c>
      <c r="Z602" s="29">
        <f t="shared" si="171"/>
        <v>1</v>
      </c>
      <c r="AA602" s="29">
        <f t="shared" si="171"/>
        <v>1</v>
      </c>
      <c r="AB602" s="29">
        <f t="shared" si="171"/>
        <v>1</v>
      </c>
      <c r="AC602" s="29">
        <f t="shared" si="171"/>
        <v>1</v>
      </c>
      <c r="AD602" s="29">
        <f t="shared" si="171"/>
        <v>1</v>
      </c>
      <c r="AE602" s="29">
        <f t="shared" si="169"/>
        <v>1</v>
      </c>
      <c r="AF602" s="29">
        <f t="shared" si="169"/>
        <v>1</v>
      </c>
      <c r="AG602" s="29">
        <f t="shared" si="169"/>
        <v>1</v>
      </c>
      <c r="AH602" s="29">
        <f t="shared" si="169"/>
        <v>1</v>
      </c>
      <c r="AI602" s="29">
        <f t="shared" si="169"/>
        <v>1</v>
      </c>
      <c r="AJ602" s="29">
        <f t="shared" si="169"/>
        <v>1</v>
      </c>
      <c r="AK602" s="29">
        <f t="shared" si="169"/>
        <v>1</v>
      </c>
      <c r="AL602" s="29">
        <f t="shared" si="169"/>
        <v>1</v>
      </c>
      <c r="AM602" s="29">
        <f t="shared" si="169"/>
        <v>1</v>
      </c>
      <c r="AN602" s="29">
        <f t="shared" si="169"/>
        <v>1</v>
      </c>
      <c r="AO602" s="29">
        <f t="shared" si="169"/>
        <v>1</v>
      </c>
      <c r="AP602" s="29">
        <f t="shared" si="169"/>
        <v>1</v>
      </c>
      <c r="AQ602" s="29">
        <f t="shared" si="169"/>
        <v>1</v>
      </c>
      <c r="AR602" s="29">
        <f t="shared" si="169"/>
        <v>1</v>
      </c>
      <c r="AS602" s="29">
        <f t="shared" si="169"/>
        <v>1</v>
      </c>
      <c r="AT602" s="29">
        <f t="shared" si="177"/>
        <v>1</v>
      </c>
      <c r="AU602" s="29">
        <f t="shared" si="177"/>
        <v>1</v>
      </c>
      <c r="AV602" s="29">
        <f t="shared" si="177"/>
        <v>1</v>
      </c>
      <c r="AW602" s="29">
        <f t="shared" si="177"/>
        <v>1</v>
      </c>
      <c r="AX602" s="29">
        <f t="shared" si="177"/>
        <v>1</v>
      </c>
      <c r="AY602" s="29">
        <f t="shared" si="177"/>
        <v>1</v>
      </c>
      <c r="AZ602" s="29">
        <f t="shared" si="177"/>
        <v>1</v>
      </c>
      <c r="BA602" s="29">
        <f t="shared" si="177"/>
        <v>1</v>
      </c>
      <c r="BB602" s="29">
        <f t="shared" si="177"/>
        <v>1</v>
      </c>
      <c r="BC602" s="29">
        <f t="shared" si="177"/>
        <v>1</v>
      </c>
      <c r="BD602" s="29">
        <f t="shared" si="177"/>
        <v>1</v>
      </c>
      <c r="BE602" s="29">
        <f t="shared" si="177"/>
        <v>1</v>
      </c>
      <c r="BF602" s="29">
        <f t="shared" si="177"/>
        <v>1</v>
      </c>
      <c r="BG602" s="29">
        <f t="shared" si="177"/>
        <v>1</v>
      </c>
      <c r="BH602" s="29">
        <f t="shared" si="177"/>
        <v>1</v>
      </c>
      <c r="BI602" s="29">
        <f t="shared" si="177"/>
        <v>1</v>
      </c>
      <c r="BJ602" s="29">
        <f t="shared" si="175"/>
        <v>1</v>
      </c>
      <c r="BN602" s="29">
        <f t="shared" si="137"/>
        <v>41</v>
      </c>
      <c r="BO602" s="29">
        <f t="shared" si="145"/>
        <v>3</v>
      </c>
    </row>
    <row r="603" spans="3:67" x14ac:dyDescent="0.25">
      <c r="C603" s="79">
        <f t="shared" si="138"/>
        <v>43864</v>
      </c>
      <c r="D603" s="29">
        <f t="shared" si="29"/>
        <v>2020</v>
      </c>
      <c r="E603" s="29">
        <f t="shared" si="139"/>
        <v>2</v>
      </c>
      <c r="F603" s="29">
        <f t="shared" si="140"/>
        <v>6</v>
      </c>
      <c r="G603" s="29">
        <f t="shared" si="141"/>
        <v>3</v>
      </c>
      <c r="H603" s="166" t="str">
        <f t="shared" si="142"/>
        <v>So</v>
      </c>
      <c r="I603" s="29">
        <f t="shared" si="143"/>
        <v>42</v>
      </c>
      <c r="J603" s="29">
        <f t="array" ref="J603">INDEX(Dienstplan!$F$6:$AJ$55,BN603,BO603)</f>
        <v>0</v>
      </c>
      <c r="K603" s="29">
        <f t="array" ref="K603">IF(OR(J603=Schichten!$B$3,J603=Schichten!$B$4),INDEX($D$98:$D$147,MATCH(CODE(J603),$H$98:$H$147,0)),IF(ISERROR(INDEX($D$98:$D$147,MATCH(J603,$A$98:$A$147,0))),0,INDEX($D$98:$D$147,MATCH(J603,$A$98:$A$147,0))))</f>
        <v>0</v>
      </c>
      <c r="L603" s="29">
        <f t="shared" ref="L603" si="180">L553</f>
        <v>0</v>
      </c>
      <c r="M603" s="29">
        <f t="shared" si="164"/>
        <v>0</v>
      </c>
      <c r="O603" s="29">
        <f t="shared" si="171"/>
        <v>0</v>
      </c>
      <c r="P603" s="29">
        <f t="shared" si="171"/>
        <v>0</v>
      </c>
      <c r="Q603" s="29">
        <f t="shared" si="171"/>
        <v>0</v>
      </c>
      <c r="R603" s="29">
        <f t="shared" si="171"/>
        <v>0</v>
      </c>
      <c r="S603" s="29">
        <f t="shared" si="171"/>
        <v>0</v>
      </c>
      <c r="T603" s="29">
        <f t="shared" si="171"/>
        <v>0</v>
      </c>
      <c r="U603" s="29">
        <f t="shared" si="171"/>
        <v>0</v>
      </c>
      <c r="V603" s="29">
        <f t="shared" si="171"/>
        <v>0</v>
      </c>
      <c r="W603" s="29">
        <f t="shared" si="171"/>
        <v>0</v>
      </c>
      <c r="X603" s="29">
        <f t="shared" si="171"/>
        <v>0</v>
      </c>
      <c r="Y603" s="29">
        <f t="shared" si="171"/>
        <v>1</v>
      </c>
      <c r="Z603" s="29">
        <f t="shared" si="171"/>
        <v>1</v>
      </c>
      <c r="AA603" s="29">
        <f t="shared" si="171"/>
        <v>1</v>
      </c>
      <c r="AB603" s="29">
        <f t="shared" si="171"/>
        <v>1</v>
      </c>
      <c r="AC603" s="29">
        <f t="shared" si="171"/>
        <v>1</v>
      </c>
      <c r="AD603" s="29">
        <f t="shared" si="171"/>
        <v>1</v>
      </c>
      <c r="AE603" s="29">
        <f t="shared" si="169"/>
        <v>1</v>
      </c>
      <c r="AF603" s="29">
        <f t="shared" si="169"/>
        <v>1</v>
      </c>
      <c r="AG603" s="29">
        <f t="shared" si="169"/>
        <v>1</v>
      </c>
      <c r="AH603" s="29">
        <f t="shared" si="169"/>
        <v>1</v>
      </c>
      <c r="AI603" s="29">
        <f t="shared" si="169"/>
        <v>1</v>
      </c>
      <c r="AJ603" s="29">
        <f t="shared" si="169"/>
        <v>1</v>
      </c>
      <c r="AK603" s="29">
        <f t="shared" si="169"/>
        <v>1</v>
      </c>
      <c r="AL603" s="29">
        <f t="shared" si="169"/>
        <v>1</v>
      </c>
      <c r="AM603" s="29">
        <f t="shared" si="169"/>
        <v>1</v>
      </c>
      <c r="AN603" s="29">
        <f t="shared" si="169"/>
        <v>1</v>
      </c>
      <c r="AO603" s="29">
        <f t="shared" si="169"/>
        <v>1</v>
      </c>
      <c r="AP603" s="29">
        <f t="shared" si="169"/>
        <v>1</v>
      </c>
      <c r="AQ603" s="29">
        <f t="shared" si="169"/>
        <v>1</v>
      </c>
      <c r="AR603" s="29">
        <f t="shared" si="169"/>
        <v>1</v>
      </c>
      <c r="AS603" s="29">
        <f t="shared" si="169"/>
        <v>1</v>
      </c>
      <c r="AT603" s="29">
        <f t="shared" si="177"/>
        <v>1</v>
      </c>
      <c r="AU603" s="29">
        <f t="shared" si="177"/>
        <v>1</v>
      </c>
      <c r="AV603" s="29">
        <f t="shared" si="177"/>
        <v>1</v>
      </c>
      <c r="AW603" s="29">
        <f t="shared" si="177"/>
        <v>1</v>
      </c>
      <c r="AX603" s="29">
        <f t="shared" si="177"/>
        <v>1</v>
      </c>
      <c r="AY603" s="29">
        <f t="shared" si="177"/>
        <v>1</v>
      </c>
      <c r="AZ603" s="29">
        <f t="shared" si="177"/>
        <v>1</v>
      </c>
      <c r="BA603" s="29">
        <f t="shared" si="177"/>
        <v>1</v>
      </c>
      <c r="BB603" s="29">
        <f t="shared" si="177"/>
        <v>1</v>
      </c>
      <c r="BC603" s="29">
        <f t="shared" si="177"/>
        <v>1</v>
      </c>
      <c r="BD603" s="29">
        <f t="shared" si="177"/>
        <v>1</v>
      </c>
      <c r="BE603" s="29">
        <f t="shared" si="177"/>
        <v>1</v>
      </c>
      <c r="BF603" s="29">
        <f t="shared" si="177"/>
        <v>1</v>
      </c>
      <c r="BG603" s="29">
        <f t="shared" si="177"/>
        <v>1</v>
      </c>
      <c r="BH603" s="29">
        <f t="shared" si="177"/>
        <v>1</v>
      </c>
      <c r="BI603" s="29">
        <f t="shared" si="177"/>
        <v>1</v>
      </c>
      <c r="BJ603" s="29">
        <f t="shared" si="175"/>
        <v>1</v>
      </c>
      <c r="BN603" s="29">
        <f t="shared" si="137"/>
        <v>42</v>
      </c>
      <c r="BO603" s="29">
        <f t="shared" si="145"/>
        <v>3</v>
      </c>
    </row>
    <row r="604" spans="3:67" x14ac:dyDescent="0.25">
      <c r="C604" s="79">
        <f t="shared" si="138"/>
        <v>43864</v>
      </c>
      <c r="D604" s="29">
        <f t="shared" si="29"/>
        <v>2020</v>
      </c>
      <c r="E604" s="29">
        <f t="shared" si="139"/>
        <v>2</v>
      </c>
      <c r="F604" s="29">
        <f t="shared" si="140"/>
        <v>6</v>
      </c>
      <c r="G604" s="29">
        <f t="shared" si="141"/>
        <v>3</v>
      </c>
      <c r="H604" s="166" t="str">
        <f t="shared" si="142"/>
        <v>So</v>
      </c>
      <c r="I604" s="29">
        <f t="shared" si="143"/>
        <v>43</v>
      </c>
      <c r="J604" s="29">
        <f t="array" ref="J604">INDEX(Dienstplan!$F$6:$AJ$55,BN604,BO604)</f>
        <v>0</v>
      </c>
      <c r="K604" s="29">
        <f t="array" ref="K604">IF(OR(J604=Schichten!$B$3,J604=Schichten!$B$4),INDEX($D$98:$D$147,MATCH(CODE(J604),$H$98:$H$147,0)),IF(ISERROR(INDEX($D$98:$D$147,MATCH(J604,$A$98:$A$147,0))),0,INDEX($D$98:$D$147,MATCH(J604,$A$98:$A$147,0))))</f>
        <v>0</v>
      </c>
      <c r="L604" s="29">
        <f t="shared" ref="L604" si="181">L554</f>
        <v>0</v>
      </c>
      <c r="M604" s="29">
        <f t="shared" si="164"/>
        <v>0</v>
      </c>
      <c r="O604" s="29">
        <f t="shared" si="171"/>
        <v>0</v>
      </c>
      <c r="P604" s="29">
        <f t="shared" si="171"/>
        <v>0</v>
      </c>
      <c r="Q604" s="29">
        <f t="shared" si="171"/>
        <v>0</v>
      </c>
      <c r="R604" s="29">
        <f t="shared" si="171"/>
        <v>0</v>
      </c>
      <c r="S604" s="29">
        <f t="shared" si="171"/>
        <v>0</v>
      </c>
      <c r="T604" s="29">
        <f t="shared" si="171"/>
        <v>0</v>
      </c>
      <c r="U604" s="29">
        <f t="shared" si="171"/>
        <v>0</v>
      </c>
      <c r="V604" s="29">
        <f t="shared" si="171"/>
        <v>0</v>
      </c>
      <c r="W604" s="29">
        <f t="shared" si="171"/>
        <v>0</v>
      </c>
      <c r="X604" s="29">
        <f t="shared" si="171"/>
        <v>0</v>
      </c>
      <c r="Y604" s="29">
        <f t="shared" si="171"/>
        <v>1</v>
      </c>
      <c r="Z604" s="29">
        <f t="shared" si="171"/>
        <v>1</v>
      </c>
      <c r="AA604" s="29">
        <f t="shared" si="171"/>
        <v>1</v>
      </c>
      <c r="AB604" s="29">
        <f t="shared" si="171"/>
        <v>1</v>
      </c>
      <c r="AC604" s="29">
        <f t="shared" si="171"/>
        <v>1</v>
      </c>
      <c r="AD604" s="29">
        <f t="shared" si="171"/>
        <v>1</v>
      </c>
      <c r="AE604" s="29">
        <f t="shared" si="169"/>
        <v>1</v>
      </c>
      <c r="AF604" s="29">
        <f t="shared" si="169"/>
        <v>1</v>
      </c>
      <c r="AG604" s="29">
        <f t="shared" si="169"/>
        <v>1</v>
      </c>
      <c r="AH604" s="29">
        <f t="shared" si="169"/>
        <v>1</v>
      </c>
      <c r="AI604" s="29">
        <f t="shared" si="169"/>
        <v>1</v>
      </c>
      <c r="AJ604" s="29">
        <f t="shared" si="169"/>
        <v>1</v>
      </c>
      <c r="AK604" s="29">
        <f t="shared" si="169"/>
        <v>1</v>
      </c>
      <c r="AL604" s="29">
        <f t="shared" si="169"/>
        <v>1</v>
      </c>
      <c r="AM604" s="29">
        <f t="shared" si="169"/>
        <v>1</v>
      </c>
      <c r="AN604" s="29">
        <f t="shared" si="169"/>
        <v>1</v>
      </c>
      <c r="AO604" s="29">
        <f t="shared" si="169"/>
        <v>1</v>
      </c>
      <c r="AP604" s="29">
        <f t="shared" si="169"/>
        <v>1</v>
      </c>
      <c r="AQ604" s="29">
        <f t="shared" si="169"/>
        <v>1</v>
      </c>
      <c r="AR604" s="29">
        <f t="shared" si="169"/>
        <v>1</v>
      </c>
      <c r="AS604" s="29">
        <f t="shared" si="169"/>
        <v>1</v>
      </c>
      <c r="AT604" s="29">
        <f t="shared" si="177"/>
        <v>1</v>
      </c>
      <c r="AU604" s="29">
        <f t="shared" si="177"/>
        <v>1</v>
      </c>
      <c r="AV604" s="29">
        <f t="shared" si="177"/>
        <v>1</v>
      </c>
      <c r="AW604" s="29">
        <f t="shared" si="177"/>
        <v>1</v>
      </c>
      <c r="AX604" s="29">
        <f t="shared" si="177"/>
        <v>1</v>
      </c>
      <c r="AY604" s="29">
        <f t="shared" si="177"/>
        <v>1</v>
      </c>
      <c r="AZ604" s="29">
        <f t="shared" si="177"/>
        <v>1</v>
      </c>
      <c r="BA604" s="29">
        <f t="shared" si="177"/>
        <v>1</v>
      </c>
      <c r="BB604" s="29">
        <f t="shared" si="177"/>
        <v>1</v>
      </c>
      <c r="BC604" s="29">
        <f t="shared" si="177"/>
        <v>1</v>
      </c>
      <c r="BD604" s="29">
        <f t="shared" si="177"/>
        <v>1</v>
      </c>
      <c r="BE604" s="29">
        <f t="shared" si="177"/>
        <v>1</v>
      </c>
      <c r="BF604" s="29">
        <f t="shared" si="177"/>
        <v>1</v>
      </c>
      <c r="BG604" s="29">
        <f t="shared" si="177"/>
        <v>1</v>
      </c>
      <c r="BH604" s="29">
        <f t="shared" si="177"/>
        <v>1</v>
      </c>
      <c r="BI604" s="29">
        <f t="shared" si="177"/>
        <v>1</v>
      </c>
      <c r="BJ604" s="29">
        <f t="shared" si="175"/>
        <v>1</v>
      </c>
      <c r="BN604" s="29">
        <f t="shared" si="137"/>
        <v>43</v>
      </c>
      <c r="BO604" s="29">
        <f t="shared" si="145"/>
        <v>3</v>
      </c>
    </row>
    <row r="605" spans="3:67" x14ac:dyDescent="0.25">
      <c r="C605" s="79">
        <f t="shared" si="138"/>
        <v>43864</v>
      </c>
      <c r="D605" s="29">
        <f t="shared" si="29"/>
        <v>2020</v>
      </c>
      <c r="E605" s="29">
        <f t="shared" si="139"/>
        <v>2</v>
      </c>
      <c r="F605" s="29">
        <f t="shared" si="140"/>
        <v>6</v>
      </c>
      <c r="G605" s="29">
        <f t="shared" si="141"/>
        <v>3</v>
      </c>
      <c r="H605" s="166" t="str">
        <f t="shared" si="142"/>
        <v>So</v>
      </c>
      <c r="I605" s="29">
        <f t="shared" si="143"/>
        <v>44</v>
      </c>
      <c r="J605" s="29">
        <f t="array" ref="J605">INDEX(Dienstplan!$F$6:$AJ$55,BN605,BO605)</f>
        <v>0</v>
      </c>
      <c r="K605" s="29">
        <f t="array" ref="K605">IF(OR(J605=Schichten!$B$3,J605=Schichten!$B$4),INDEX($D$98:$D$147,MATCH(CODE(J605),$H$98:$H$147,0)),IF(ISERROR(INDEX($D$98:$D$147,MATCH(J605,$A$98:$A$147,0))),0,INDEX($D$98:$D$147,MATCH(J605,$A$98:$A$147,0))))</f>
        <v>0</v>
      </c>
      <c r="L605" s="29">
        <f t="shared" ref="L605" si="182">L555</f>
        <v>0</v>
      </c>
      <c r="M605" s="29">
        <f t="shared" si="164"/>
        <v>0</v>
      </c>
      <c r="O605" s="29">
        <f t="shared" si="171"/>
        <v>0</v>
      </c>
      <c r="P605" s="29">
        <f t="shared" si="171"/>
        <v>0</v>
      </c>
      <c r="Q605" s="29">
        <f t="shared" si="171"/>
        <v>0</v>
      </c>
      <c r="R605" s="29">
        <f t="shared" si="171"/>
        <v>0</v>
      </c>
      <c r="S605" s="29">
        <f t="shared" si="171"/>
        <v>0</v>
      </c>
      <c r="T605" s="29">
        <f t="shared" si="171"/>
        <v>0</v>
      </c>
      <c r="U605" s="29">
        <f t="shared" si="171"/>
        <v>0</v>
      </c>
      <c r="V605" s="29">
        <f t="shared" si="171"/>
        <v>0</v>
      </c>
      <c r="W605" s="29">
        <f t="shared" si="171"/>
        <v>0</v>
      </c>
      <c r="X605" s="29">
        <f t="shared" si="171"/>
        <v>0</v>
      </c>
      <c r="Y605" s="29">
        <f t="shared" si="171"/>
        <v>1</v>
      </c>
      <c r="Z605" s="29">
        <f t="shared" si="171"/>
        <v>1</v>
      </c>
      <c r="AA605" s="29">
        <f t="shared" si="171"/>
        <v>1</v>
      </c>
      <c r="AB605" s="29">
        <f t="shared" si="171"/>
        <v>1</v>
      </c>
      <c r="AC605" s="29">
        <f t="shared" si="171"/>
        <v>1</v>
      </c>
      <c r="AD605" s="29">
        <f t="shared" si="171"/>
        <v>1</v>
      </c>
      <c r="AE605" s="29">
        <f t="shared" si="169"/>
        <v>1</v>
      </c>
      <c r="AF605" s="29">
        <f t="shared" si="169"/>
        <v>1</v>
      </c>
      <c r="AG605" s="29">
        <f t="shared" si="169"/>
        <v>1</v>
      </c>
      <c r="AH605" s="29">
        <f t="shared" si="169"/>
        <v>1</v>
      </c>
      <c r="AI605" s="29">
        <f t="shared" si="169"/>
        <v>1</v>
      </c>
      <c r="AJ605" s="29">
        <f t="shared" si="169"/>
        <v>1</v>
      </c>
      <c r="AK605" s="29">
        <f t="shared" si="169"/>
        <v>1</v>
      </c>
      <c r="AL605" s="29">
        <f t="shared" si="169"/>
        <v>1</v>
      </c>
      <c r="AM605" s="29">
        <f t="shared" si="169"/>
        <v>1</v>
      </c>
      <c r="AN605" s="29">
        <f t="shared" si="169"/>
        <v>1</v>
      </c>
      <c r="AO605" s="29">
        <f t="shared" si="169"/>
        <v>1</v>
      </c>
      <c r="AP605" s="29">
        <f t="shared" si="169"/>
        <v>1</v>
      </c>
      <c r="AQ605" s="29">
        <f t="shared" si="169"/>
        <v>1</v>
      </c>
      <c r="AR605" s="29">
        <f t="shared" si="169"/>
        <v>1</v>
      </c>
      <c r="AS605" s="29">
        <f t="shared" si="169"/>
        <v>1</v>
      </c>
      <c r="AT605" s="29">
        <f t="shared" si="177"/>
        <v>1</v>
      </c>
      <c r="AU605" s="29">
        <f t="shared" si="177"/>
        <v>1</v>
      </c>
      <c r="AV605" s="29">
        <f t="shared" si="177"/>
        <v>1</v>
      </c>
      <c r="AW605" s="29">
        <f t="shared" si="177"/>
        <v>1</v>
      </c>
      <c r="AX605" s="29">
        <f t="shared" si="177"/>
        <v>1</v>
      </c>
      <c r="AY605" s="29">
        <f t="shared" si="177"/>
        <v>1</v>
      </c>
      <c r="AZ605" s="29">
        <f t="shared" si="177"/>
        <v>1</v>
      </c>
      <c r="BA605" s="29">
        <f t="shared" si="177"/>
        <v>1</v>
      </c>
      <c r="BB605" s="29">
        <f t="shared" si="177"/>
        <v>1</v>
      </c>
      <c r="BC605" s="29">
        <f t="shared" si="177"/>
        <v>1</v>
      </c>
      <c r="BD605" s="29">
        <f t="shared" si="177"/>
        <v>1</v>
      </c>
      <c r="BE605" s="29">
        <f t="shared" si="177"/>
        <v>1</v>
      </c>
      <c r="BF605" s="29">
        <f t="shared" si="177"/>
        <v>1</v>
      </c>
      <c r="BG605" s="29">
        <f t="shared" si="177"/>
        <v>1</v>
      </c>
      <c r="BH605" s="29">
        <f t="shared" si="177"/>
        <v>1</v>
      </c>
      <c r="BI605" s="29">
        <f t="shared" si="177"/>
        <v>1</v>
      </c>
      <c r="BJ605" s="29">
        <f t="shared" si="175"/>
        <v>1</v>
      </c>
      <c r="BN605" s="29">
        <f t="shared" si="137"/>
        <v>44</v>
      </c>
      <c r="BO605" s="29">
        <f t="shared" si="145"/>
        <v>3</v>
      </c>
    </row>
    <row r="606" spans="3:67" x14ac:dyDescent="0.25">
      <c r="C606" s="79">
        <f t="shared" si="138"/>
        <v>43864</v>
      </c>
      <c r="D606" s="29">
        <f t="shared" si="29"/>
        <v>2020</v>
      </c>
      <c r="E606" s="29">
        <f t="shared" si="139"/>
        <v>2</v>
      </c>
      <c r="F606" s="29">
        <f t="shared" si="140"/>
        <v>6</v>
      </c>
      <c r="G606" s="29">
        <f t="shared" si="141"/>
        <v>3</v>
      </c>
      <c r="H606" s="166" t="str">
        <f t="shared" si="142"/>
        <v>So</v>
      </c>
      <c r="I606" s="29">
        <f t="shared" si="143"/>
        <v>45</v>
      </c>
      <c r="J606" s="29">
        <f t="array" ref="J606">INDEX(Dienstplan!$F$6:$AJ$55,BN606,BO606)</f>
        <v>0</v>
      </c>
      <c r="K606" s="29">
        <f t="array" ref="K606">IF(OR(J606=Schichten!$B$3,J606=Schichten!$B$4),INDEX($D$98:$D$147,MATCH(CODE(J606),$H$98:$H$147,0)),IF(ISERROR(INDEX($D$98:$D$147,MATCH(J606,$A$98:$A$147,0))),0,INDEX($D$98:$D$147,MATCH(J606,$A$98:$A$147,0))))</f>
        <v>0</v>
      </c>
      <c r="L606" s="29">
        <f t="shared" ref="L606" si="183">L556</f>
        <v>0</v>
      </c>
      <c r="M606" s="29">
        <f t="shared" si="164"/>
        <v>0</v>
      </c>
      <c r="O606" s="29">
        <f t="shared" si="171"/>
        <v>0</v>
      </c>
      <c r="P606" s="29">
        <f t="shared" si="171"/>
        <v>0</v>
      </c>
      <c r="Q606" s="29">
        <f t="shared" si="171"/>
        <v>0</v>
      </c>
      <c r="R606" s="29">
        <f t="shared" si="171"/>
        <v>0</v>
      </c>
      <c r="S606" s="29">
        <f t="shared" si="171"/>
        <v>0</v>
      </c>
      <c r="T606" s="29">
        <f t="shared" si="171"/>
        <v>0</v>
      </c>
      <c r="U606" s="29">
        <f t="shared" si="171"/>
        <v>0</v>
      </c>
      <c r="V606" s="29">
        <f t="shared" si="171"/>
        <v>0</v>
      </c>
      <c r="W606" s="29">
        <f t="shared" si="171"/>
        <v>0</v>
      </c>
      <c r="X606" s="29">
        <f t="shared" si="171"/>
        <v>0</v>
      </c>
      <c r="Y606" s="29">
        <f t="shared" si="171"/>
        <v>1</v>
      </c>
      <c r="Z606" s="29">
        <f t="shared" si="171"/>
        <v>1</v>
      </c>
      <c r="AA606" s="29">
        <f t="shared" si="171"/>
        <v>1</v>
      </c>
      <c r="AB606" s="29">
        <f t="shared" si="171"/>
        <v>1</v>
      </c>
      <c r="AC606" s="29">
        <f t="shared" si="171"/>
        <v>1</v>
      </c>
      <c r="AD606" s="29">
        <f t="shared" si="171"/>
        <v>1</v>
      </c>
      <c r="AE606" s="29">
        <f t="shared" si="169"/>
        <v>1</v>
      </c>
      <c r="AF606" s="29">
        <f t="shared" si="169"/>
        <v>1</v>
      </c>
      <c r="AG606" s="29">
        <f t="shared" si="169"/>
        <v>1</v>
      </c>
      <c r="AH606" s="29">
        <f t="shared" si="169"/>
        <v>1</v>
      </c>
      <c r="AI606" s="29">
        <f t="shared" si="169"/>
        <v>1</v>
      </c>
      <c r="AJ606" s="29">
        <f t="shared" si="169"/>
        <v>1</v>
      </c>
      <c r="AK606" s="29">
        <f t="shared" si="169"/>
        <v>1</v>
      </c>
      <c r="AL606" s="29">
        <f t="shared" si="169"/>
        <v>1</v>
      </c>
      <c r="AM606" s="29">
        <f t="shared" si="169"/>
        <v>1</v>
      </c>
      <c r="AN606" s="29">
        <f t="shared" si="169"/>
        <v>1</v>
      </c>
      <c r="AO606" s="29">
        <f t="shared" si="169"/>
        <v>1</v>
      </c>
      <c r="AP606" s="29">
        <f t="shared" si="169"/>
        <v>1</v>
      </c>
      <c r="AQ606" s="29">
        <f t="shared" si="169"/>
        <v>1</v>
      </c>
      <c r="AR606" s="29">
        <f t="shared" si="169"/>
        <v>1</v>
      </c>
      <c r="AS606" s="29">
        <f t="shared" si="169"/>
        <v>1</v>
      </c>
      <c r="AT606" s="29">
        <f t="shared" si="177"/>
        <v>1</v>
      </c>
      <c r="AU606" s="29">
        <f t="shared" si="177"/>
        <v>1</v>
      </c>
      <c r="AV606" s="29">
        <f t="shared" si="177"/>
        <v>1</v>
      </c>
      <c r="AW606" s="29">
        <f t="shared" si="177"/>
        <v>1</v>
      </c>
      <c r="AX606" s="29">
        <f t="shared" si="177"/>
        <v>1</v>
      </c>
      <c r="AY606" s="29">
        <f t="shared" si="177"/>
        <v>1</v>
      </c>
      <c r="AZ606" s="29">
        <f t="shared" si="177"/>
        <v>1</v>
      </c>
      <c r="BA606" s="29">
        <f t="shared" si="177"/>
        <v>1</v>
      </c>
      <c r="BB606" s="29">
        <f t="shared" si="177"/>
        <v>1</v>
      </c>
      <c r="BC606" s="29">
        <f t="shared" si="177"/>
        <v>1</v>
      </c>
      <c r="BD606" s="29">
        <f t="shared" si="177"/>
        <v>1</v>
      </c>
      <c r="BE606" s="29">
        <f t="shared" si="177"/>
        <v>1</v>
      </c>
      <c r="BF606" s="29">
        <f t="shared" si="177"/>
        <v>1</v>
      </c>
      <c r="BG606" s="29">
        <f t="shared" si="177"/>
        <v>1</v>
      </c>
      <c r="BH606" s="29">
        <f t="shared" si="177"/>
        <v>1</v>
      </c>
      <c r="BI606" s="29">
        <f t="shared" si="177"/>
        <v>1</v>
      </c>
      <c r="BJ606" s="29">
        <f t="shared" si="175"/>
        <v>1</v>
      </c>
      <c r="BN606" s="29">
        <f t="shared" si="137"/>
        <v>45</v>
      </c>
      <c r="BO606" s="29">
        <f t="shared" si="145"/>
        <v>3</v>
      </c>
    </row>
    <row r="607" spans="3:67" x14ac:dyDescent="0.25">
      <c r="C607" s="79">
        <f t="shared" si="138"/>
        <v>43864</v>
      </c>
      <c r="D607" s="29">
        <f t="shared" si="29"/>
        <v>2020</v>
      </c>
      <c r="E607" s="29">
        <f t="shared" si="139"/>
        <v>2</v>
      </c>
      <c r="F607" s="29">
        <f t="shared" si="140"/>
        <v>6</v>
      </c>
      <c r="G607" s="29">
        <f t="shared" si="141"/>
        <v>3</v>
      </c>
      <c r="H607" s="166" t="str">
        <f t="shared" si="142"/>
        <v>So</v>
      </c>
      <c r="I607" s="29">
        <f t="shared" si="143"/>
        <v>46</v>
      </c>
      <c r="J607" s="29">
        <f t="array" ref="J607">INDEX(Dienstplan!$F$6:$AJ$55,BN607,BO607)</f>
        <v>0</v>
      </c>
      <c r="K607" s="29">
        <f t="array" ref="K607">IF(OR(J607=Schichten!$B$3,J607=Schichten!$B$4),INDEX($D$98:$D$147,MATCH(CODE(J607),$H$98:$H$147,0)),IF(ISERROR(INDEX($D$98:$D$147,MATCH(J607,$A$98:$A$147,0))),0,INDEX($D$98:$D$147,MATCH(J607,$A$98:$A$147,0))))</f>
        <v>0</v>
      </c>
      <c r="L607" s="29">
        <f t="shared" ref="L607" si="184">L557</f>
        <v>0</v>
      </c>
      <c r="M607" s="29">
        <f t="shared" si="164"/>
        <v>0</v>
      </c>
      <c r="O607" s="29">
        <f t="shared" si="171"/>
        <v>0</v>
      </c>
      <c r="P607" s="29">
        <f t="shared" si="171"/>
        <v>0</v>
      </c>
      <c r="Q607" s="29">
        <f t="shared" si="171"/>
        <v>0</v>
      </c>
      <c r="R607" s="29">
        <f t="shared" si="171"/>
        <v>0</v>
      </c>
      <c r="S607" s="29">
        <f t="shared" si="171"/>
        <v>0</v>
      </c>
      <c r="T607" s="29">
        <f t="shared" si="171"/>
        <v>0</v>
      </c>
      <c r="U607" s="29">
        <f t="shared" si="171"/>
        <v>0</v>
      </c>
      <c r="V607" s="29">
        <f t="shared" si="171"/>
        <v>0</v>
      </c>
      <c r="W607" s="29">
        <f t="shared" si="171"/>
        <v>0</v>
      </c>
      <c r="X607" s="29">
        <f t="shared" si="171"/>
        <v>0</v>
      </c>
      <c r="Y607" s="29">
        <f t="shared" si="171"/>
        <v>1</v>
      </c>
      <c r="Z607" s="29">
        <f t="shared" si="171"/>
        <v>1</v>
      </c>
      <c r="AA607" s="29">
        <f t="shared" si="171"/>
        <v>1</v>
      </c>
      <c r="AB607" s="29">
        <f t="shared" si="171"/>
        <v>1</v>
      </c>
      <c r="AC607" s="29">
        <f t="shared" si="171"/>
        <v>1</v>
      </c>
      <c r="AD607" s="29">
        <f t="shared" si="171"/>
        <v>1</v>
      </c>
      <c r="AE607" s="29">
        <f t="shared" si="169"/>
        <v>1</v>
      </c>
      <c r="AF607" s="29">
        <f t="shared" si="169"/>
        <v>1</v>
      </c>
      <c r="AG607" s="29">
        <f t="shared" si="169"/>
        <v>1</v>
      </c>
      <c r="AH607" s="29">
        <f t="shared" si="169"/>
        <v>1</v>
      </c>
      <c r="AI607" s="29">
        <f t="shared" si="169"/>
        <v>1</v>
      </c>
      <c r="AJ607" s="29">
        <f t="shared" si="169"/>
        <v>1</v>
      </c>
      <c r="AK607" s="29">
        <f t="shared" si="169"/>
        <v>1</v>
      </c>
      <c r="AL607" s="29">
        <f t="shared" si="169"/>
        <v>1</v>
      </c>
      <c r="AM607" s="29">
        <f t="shared" si="169"/>
        <v>1</v>
      </c>
      <c r="AN607" s="29">
        <f t="shared" si="169"/>
        <v>1</v>
      </c>
      <c r="AO607" s="29">
        <f t="shared" si="169"/>
        <v>1</v>
      </c>
      <c r="AP607" s="29">
        <f t="shared" si="169"/>
        <v>1</v>
      </c>
      <c r="AQ607" s="29">
        <f t="shared" si="169"/>
        <v>1</v>
      </c>
      <c r="AR607" s="29">
        <f t="shared" si="169"/>
        <v>1</v>
      </c>
      <c r="AS607" s="29">
        <f t="shared" si="169"/>
        <v>1</v>
      </c>
      <c r="AT607" s="29">
        <f t="shared" si="177"/>
        <v>1</v>
      </c>
      <c r="AU607" s="29">
        <f t="shared" si="177"/>
        <v>1</v>
      </c>
      <c r="AV607" s="29">
        <f t="shared" si="177"/>
        <v>1</v>
      </c>
      <c r="AW607" s="29">
        <f t="shared" si="177"/>
        <v>1</v>
      </c>
      <c r="AX607" s="29">
        <f t="shared" si="177"/>
        <v>1</v>
      </c>
      <c r="AY607" s="29">
        <f t="shared" si="177"/>
        <v>1</v>
      </c>
      <c r="AZ607" s="29">
        <f t="shared" si="177"/>
        <v>1</v>
      </c>
      <c r="BA607" s="29">
        <f t="shared" si="177"/>
        <v>1</v>
      </c>
      <c r="BB607" s="29">
        <f t="shared" si="177"/>
        <v>1</v>
      </c>
      <c r="BC607" s="29">
        <f t="shared" si="177"/>
        <v>1</v>
      </c>
      <c r="BD607" s="29">
        <f t="shared" si="177"/>
        <v>1</v>
      </c>
      <c r="BE607" s="29">
        <f t="shared" si="177"/>
        <v>1</v>
      </c>
      <c r="BF607" s="29">
        <f t="shared" si="177"/>
        <v>1</v>
      </c>
      <c r="BG607" s="29">
        <f t="shared" si="177"/>
        <v>1</v>
      </c>
      <c r="BH607" s="29">
        <f t="shared" si="177"/>
        <v>1</v>
      </c>
      <c r="BI607" s="29">
        <f t="shared" si="177"/>
        <v>1</v>
      </c>
      <c r="BJ607" s="29">
        <f t="shared" si="175"/>
        <v>1</v>
      </c>
      <c r="BN607" s="29">
        <f t="shared" si="137"/>
        <v>46</v>
      </c>
      <c r="BO607" s="29">
        <f t="shared" si="145"/>
        <v>3</v>
      </c>
    </row>
    <row r="608" spans="3:67" x14ac:dyDescent="0.25">
      <c r="C608" s="79">
        <f t="shared" si="138"/>
        <v>43864</v>
      </c>
      <c r="D608" s="29">
        <f t="shared" si="29"/>
        <v>2020</v>
      </c>
      <c r="E608" s="29">
        <f t="shared" si="139"/>
        <v>2</v>
      </c>
      <c r="F608" s="29">
        <f t="shared" si="140"/>
        <v>6</v>
      </c>
      <c r="G608" s="29">
        <f t="shared" si="141"/>
        <v>3</v>
      </c>
      <c r="H608" s="166" t="str">
        <f t="shared" si="142"/>
        <v>So</v>
      </c>
      <c r="I608" s="29">
        <f t="shared" si="143"/>
        <v>47</v>
      </c>
      <c r="J608" s="29">
        <f t="array" ref="J608">INDEX(Dienstplan!$F$6:$AJ$55,BN608,BO608)</f>
        <v>0</v>
      </c>
      <c r="K608" s="29">
        <f t="array" ref="K608">IF(OR(J608=Schichten!$B$3,J608=Schichten!$B$4),INDEX($D$98:$D$147,MATCH(CODE(J608),$H$98:$H$147,0)),IF(ISERROR(INDEX($D$98:$D$147,MATCH(J608,$A$98:$A$147,0))),0,INDEX($D$98:$D$147,MATCH(J608,$A$98:$A$147,0))))</f>
        <v>0</v>
      </c>
      <c r="L608" s="29">
        <f t="shared" ref="L608" si="185">L558</f>
        <v>0</v>
      </c>
      <c r="M608" s="29">
        <f t="shared" si="164"/>
        <v>0</v>
      </c>
      <c r="O608" s="29">
        <f t="shared" si="171"/>
        <v>0</v>
      </c>
      <c r="P608" s="29">
        <f t="shared" si="171"/>
        <v>0</v>
      </c>
      <c r="Q608" s="29">
        <f t="shared" si="171"/>
        <v>0</v>
      </c>
      <c r="R608" s="29">
        <f t="shared" si="171"/>
        <v>0</v>
      </c>
      <c r="S608" s="29">
        <f t="shared" si="171"/>
        <v>0</v>
      </c>
      <c r="T608" s="29">
        <f t="shared" si="171"/>
        <v>0</v>
      </c>
      <c r="U608" s="29">
        <f t="shared" si="171"/>
        <v>0</v>
      </c>
      <c r="V608" s="29">
        <f t="shared" si="171"/>
        <v>0</v>
      </c>
      <c r="W608" s="29">
        <f t="shared" si="171"/>
        <v>0</v>
      </c>
      <c r="X608" s="29">
        <f t="shared" si="171"/>
        <v>0</v>
      </c>
      <c r="Y608" s="29">
        <f t="shared" si="171"/>
        <v>1</v>
      </c>
      <c r="Z608" s="29">
        <f t="shared" si="171"/>
        <v>1</v>
      </c>
      <c r="AA608" s="29">
        <f t="shared" si="171"/>
        <v>1</v>
      </c>
      <c r="AB608" s="29">
        <f t="shared" si="171"/>
        <v>1</v>
      </c>
      <c r="AC608" s="29">
        <f t="shared" si="171"/>
        <v>1</v>
      </c>
      <c r="AD608" s="29">
        <f t="shared" si="171"/>
        <v>1</v>
      </c>
      <c r="AE608" s="29">
        <f t="shared" si="169"/>
        <v>1</v>
      </c>
      <c r="AF608" s="29">
        <f t="shared" si="169"/>
        <v>1</v>
      </c>
      <c r="AG608" s="29">
        <f t="shared" si="169"/>
        <v>1</v>
      </c>
      <c r="AH608" s="29">
        <f t="shared" si="169"/>
        <v>1</v>
      </c>
      <c r="AI608" s="29">
        <f t="shared" si="169"/>
        <v>1</v>
      </c>
      <c r="AJ608" s="29">
        <f t="shared" si="169"/>
        <v>1</v>
      </c>
      <c r="AK608" s="29">
        <f t="shared" si="169"/>
        <v>1</v>
      </c>
      <c r="AL608" s="29">
        <f t="shared" si="169"/>
        <v>1</v>
      </c>
      <c r="AM608" s="29">
        <f t="shared" si="169"/>
        <v>1</v>
      </c>
      <c r="AN608" s="29">
        <f t="shared" si="169"/>
        <v>1</v>
      </c>
      <c r="AO608" s="29">
        <f t="shared" si="169"/>
        <v>1</v>
      </c>
      <c r="AP608" s="29">
        <f t="shared" si="169"/>
        <v>1</v>
      </c>
      <c r="AQ608" s="29">
        <f t="shared" si="169"/>
        <v>1</v>
      </c>
      <c r="AR608" s="29">
        <f t="shared" si="169"/>
        <v>1</v>
      </c>
      <c r="AS608" s="29">
        <f t="shared" si="169"/>
        <v>1</v>
      </c>
      <c r="AT608" s="29">
        <f t="shared" si="177"/>
        <v>1</v>
      </c>
      <c r="AU608" s="29">
        <f t="shared" si="177"/>
        <v>1</v>
      </c>
      <c r="AV608" s="29">
        <f t="shared" si="177"/>
        <v>1</v>
      </c>
      <c r="AW608" s="29">
        <f t="shared" si="177"/>
        <v>1</v>
      </c>
      <c r="AX608" s="29">
        <f t="shared" si="177"/>
        <v>1</v>
      </c>
      <c r="AY608" s="29">
        <f t="shared" si="177"/>
        <v>1</v>
      </c>
      <c r="AZ608" s="29">
        <f t="shared" si="177"/>
        <v>1</v>
      </c>
      <c r="BA608" s="29">
        <f t="shared" si="177"/>
        <v>1</v>
      </c>
      <c r="BB608" s="29">
        <f t="shared" si="177"/>
        <v>1</v>
      </c>
      <c r="BC608" s="29">
        <f t="shared" si="177"/>
        <v>1</v>
      </c>
      <c r="BD608" s="29">
        <f t="shared" si="177"/>
        <v>1</v>
      </c>
      <c r="BE608" s="29">
        <f t="shared" si="177"/>
        <v>1</v>
      </c>
      <c r="BF608" s="29">
        <f t="shared" si="177"/>
        <v>1</v>
      </c>
      <c r="BG608" s="29">
        <f t="shared" si="177"/>
        <v>1</v>
      </c>
      <c r="BH608" s="29">
        <f t="shared" si="177"/>
        <v>1</v>
      </c>
      <c r="BI608" s="29">
        <f t="shared" si="177"/>
        <v>1</v>
      </c>
      <c r="BJ608" s="29">
        <f t="shared" si="175"/>
        <v>1</v>
      </c>
      <c r="BN608" s="29">
        <f t="shared" si="137"/>
        <v>47</v>
      </c>
      <c r="BO608" s="29">
        <f t="shared" si="145"/>
        <v>3</v>
      </c>
    </row>
    <row r="609" spans="3:67" x14ac:dyDescent="0.25">
      <c r="C609" s="79">
        <f t="shared" si="138"/>
        <v>43864</v>
      </c>
      <c r="D609" s="29">
        <f t="shared" si="29"/>
        <v>2020</v>
      </c>
      <c r="E609" s="29">
        <f t="shared" si="139"/>
        <v>2</v>
      </c>
      <c r="F609" s="29">
        <f t="shared" si="140"/>
        <v>6</v>
      </c>
      <c r="G609" s="29">
        <f t="shared" si="141"/>
        <v>3</v>
      </c>
      <c r="H609" s="166" t="str">
        <f t="shared" si="142"/>
        <v>So</v>
      </c>
      <c r="I609" s="29">
        <f t="shared" si="143"/>
        <v>48</v>
      </c>
      <c r="J609" s="29">
        <f t="array" ref="J609">INDEX(Dienstplan!$F$6:$AJ$55,BN609,BO609)</f>
        <v>0</v>
      </c>
      <c r="K609" s="29">
        <f t="array" ref="K609">IF(OR(J609=Schichten!$B$3,J609=Schichten!$B$4),INDEX($D$98:$D$147,MATCH(CODE(J609),$H$98:$H$147,0)),IF(ISERROR(INDEX($D$98:$D$147,MATCH(J609,$A$98:$A$147,0))),0,INDEX($D$98:$D$147,MATCH(J609,$A$98:$A$147,0))))</f>
        <v>0</v>
      </c>
      <c r="L609" s="29">
        <f t="shared" ref="L609" si="186">L559</f>
        <v>0</v>
      </c>
      <c r="M609" s="29">
        <f t="shared" si="164"/>
        <v>0</v>
      </c>
      <c r="O609" s="29">
        <f t="shared" si="171"/>
        <v>0</v>
      </c>
      <c r="P609" s="29">
        <f t="shared" si="171"/>
        <v>0</v>
      </c>
      <c r="Q609" s="29">
        <f t="shared" si="171"/>
        <v>0</v>
      </c>
      <c r="R609" s="29">
        <f t="shared" si="171"/>
        <v>0</v>
      </c>
      <c r="S609" s="29">
        <f t="shared" si="171"/>
        <v>0</v>
      </c>
      <c r="T609" s="29">
        <f t="shared" si="171"/>
        <v>0</v>
      </c>
      <c r="U609" s="29">
        <f t="shared" si="171"/>
        <v>0</v>
      </c>
      <c r="V609" s="29">
        <f t="shared" si="171"/>
        <v>0</v>
      </c>
      <c r="W609" s="29">
        <f t="shared" si="171"/>
        <v>0</v>
      </c>
      <c r="X609" s="29">
        <f t="shared" si="171"/>
        <v>0</v>
      </c>
      <c r="Y609" s="29">
        <f t="shared" si="171"/>
        <v>1</v>
      </c>
      <c r="Z609" s="29">
        <f t="shared" si="171"/>
        <v>1</v>
      </c>
      <c r="AA609" s="29">
        <f t="shared" si="171"/>
        <v>1</v>
      </c>
      <c r="AB609" s="29">
        <f t="shared" si="171"/>
        <v>1</v>
      </c>
      <c r="AC609" s="29">
        <f t="shared" si="171"/>
        <v>1</v>
      </c>
      <c r="AD609" s="29">
        <f t="shared" si="171"/>
        <v>1</v>
      </c>
      <c r="AE609" s="29">
        <f t="shared" si="169"/>
        <v>1</v>
      </c>
      <c r="AF609" s="29">
        <f t="shared" si="169"/>
        <v>1</v>
      </c>
      <c r="AG609" s="29">
        <f t="shared" si="169"/>
        <v>1</v>
      </c>
      <c r="AH609" s="29">
        <f t="shared" si="169"/>
        <v>1</v>
      </c>
      <c r="AI609" s="29">
        <f t="shared" si="169"/>
        <v>1</v>
      </c>
      <c r="AJ609" s="29">
        <f t="shared" si="169"/>
        <v>1</v>
      </c>
      <c r="AK609" s="29">
        <f t="shared" si="169"/>
        <v>1</v>
      </c>
      <c r="AL609" s="29">
        <f t="shared" si="169"/>
        <v>1</v>
      </c>
      <c r="AM609" s="29">
        <f t="shared" si="169"/>
        <v>1</v>
      </c>
      <c r="AN609" s="29">
        <f t="shared" si="169"/>
        <v>1</v>
      </c>
      <c r="AO609" s="29">
        <f t="shared" si="169"/>
        <v>1</v>
      </c>
      <c r="AP609" s="29">
        <f t="shared" si="169"/>
        <v>1</v>
      </c>
      <c r="AQ609" s="29">
        <f t="shared" si="169"/>
        <v>1</v>
      </c>
      <c r="AR609" s="29">
        <f t="shared" si="169"/>
        <v>1</v>
      </c>
      <c r="AS609" s="29">
        <f t="shared" si="169"/>
        <v>1</v>
      </c>
      <c r="AT609" s="29">
        <f t="shared" si="177"/>
        <v>1</v>
      </c>
      <c r="AU609" s="29">
        <f t="shared" si="177"/>
        <v>1</v>
      </c>
      <c r="AV609" s="29">
        <f t="shared" si="177"/>
        <v>1</v>
      </c>
      <c r="AW609" s="29">
        <f t="shared" si="177"/>
        <v>1</v>
      </c>
      <c r="AX609" s="29">
        <f t="shared" si="177"/>
        <v>1</v>
      </c>
      <c r="AY609" s="29">
        <f t="shared" si="177"/>
        <v>1</v>
      </c>
      <c r="AZ609" s="29">
        <f t="shared" si="177"/>
        <v>1</v>
      </c>
      <c r="BA609" s="29">
        <f t="shared" si="177"/>
        <v>1</v>
      </c>
      <c r="BB609" s="29">
        <f t="shared" si="177"/>
        <v>1</v>
      </c>
      <c r="BC609" s="29">
        <f t="shared" si="177"/>
        <v>1</v>
      </c>
      <c r="BD609" s="29">
        <f t="shared" si="177"/>
        <v>1</v>
      </c>
      <c r="BE609" s="29">
        <f t="shared" si="177"/>
        <v>1</v>
      </c>
      <c r="BF609" s="29">
        <f t="shared" si="177"/>
        <v>1</v>
      </c>
      <c r="BG609" s="29">
        <f t="shared" si="177"/>
        <v>1</v>
      </c>
      <c r="BH609" s="29">
        <f t="shared" si="177"/>
        <v>1</v>
      </c>
      <c r="BI609" s="29">
        <f t="shared" si="177"/>
        <v>1</v>
      </c>
      <c r="BJ609" s="29">
        <f t="shared" si="175"/>
        <v>1</v>
      </c>
      <c r="BN609" s="29">
        <f t="shared" si="137"/>
        <v>48</v>
      </c>
      <c r="BO609" s="29">
        <f t="shared" si="145"/>
        <v>3</v>
      </c>
    </row>
    <row r="610" spans="3:67" x14ac:dyDescent="0.25">
      <c r="C610" s="79">
        <f t="shared" si="138"/>
        <v>43864</v>
      </c>
      <c r="D610" s="29">
        <f t="shared" si="29"/>
        <v>2020</v>
      </c>
      <c r="E610" s="29">
        <f t="shared" si="139"/>
        <v>2</v>
      </c>
      <c r="F610" s="29">
        <f t="shared" si="140"/>
        <v>6</v>
      </c>
      <c r="G610" s="29">
        <f t="shared" si="141"/>
        <v>3</v>
      </c>
      <c r="H610" s="166" t="str">
        <f t="shared" si="142"/>
        <v>So</v>
      </c>
      <c r="I610" s="29">
        <f t="shared" si="143"/>
        <v>49</v>
      </c>
      <c r="J610" s="29">
        <f t="array" ref="J610">INDEX(Dienstplan!$F$6:$AJ$55,BN610,BO610)</f>
        <v>0</v>
      </c>
      <c r="K610" s="29">
        <f t="array" ref="K610">IF(OR(J610=Schichten!$B$3,J610=Schichten!$B$4),INDEX($D$98:$D$147,MATCH(CODE(J610),$H$98:$H$147,0)),IF(ISERROR(INDEX($D$98:$D$147,MATCH(J610,$A$98:$A$147,0))),0,INDEX($D$98:$D$147,MATCH(J610,$A$98:$A$147,0))))</f>
        <v>0</v>
      </c>
      <c r="L610" s="29">
        <f t="shared" ref="L610" si="187">L560</f>
        <v>0</v>
      </c>
      <c r="M610" s="29">
        <f t="shared" si="164"/>
        <v>0</v>
      </c>
      <c r="O610" s="29">
        <f t="shared" si="171"/>
        <v>0</v>
      </c>
      <c r="P610" s="29">
        <f t="shared" si="171"/>
        <v>0</v>
      </c>
      <c r="Q610" s="29">
        <f t="shared" si="171"/>
        <v>0</v>
      </c>
      <c r="R610" s="29">
        <f t="shared" si="171"/>
        <v>0</v>
      </c>
      <c r="S610" s="29">
        <f t="shared" si="171"/>
        <v>0</v>
      </c>
      <c r="T610" s="29">
        <f t="shared" si="171"/>
        <v>0</v>
      </c>
      <c r="U610" s="29">
        <f t="shared" si="171"/>
        <v>0</v>
      </c>
      <c r="V610" s="29">
        <f t="shared" si="171"/>
        <v>0</v>
      </c>
      <c r="W610" s="29">
        <f t="shared" si="171"/>
        <v>0</v>
      </c>
      <c r="X610" s="29">
        <f t="shared" si="171"/>
        <v>0</v>
      </c>
      <c r="Y610" s="29">
        <f t="shared" si="171"/>
        <v>1</v>
      </c>
      <c r="Z610" s="29">
        <f t="shared" si="171"/>
        <v>1</v>
      </c>
      <c r="AA610" s="29">
        <f t="shared" si="171"/>
        <v>1</v>
      </c>
      <c r="AB610" s="29">
        <f t="shared" si="171"/>
        <v>1</v>
      </c>
      <c r="AC610" s="29">
        <f t="shared" si="171"/>
        <v>1</v>
      </c>
      <c r="AD610" s="29">
        <f t="shared" si="171"/>
        <v>1</v>
      </c>
      <c r="AE610" s="29">
        <f t="shared" si="169"/>
        <v>1</v>
      </c>
      <c r="AF610" s="29">
        <f t="shared" si="169"/>
        <v>1</v>
      </c>
      <c r="AG610" s="29">
        <f t="shared" si="169"/>
        <v>1</v>
      </c>
      <c r="AH610" s="29">
        <f t="shared" si="169"/>
        <v>1</v>
      </c>
      <c r="AI610" s="29">
        <f t="shared" si="169"/>
        <v>1</v>
      </c>
      <c r="AJ610" s="29">
        <f t="shared" si="169"/>
        <v>1</v>
      </c>
      <c r="AK610" s="29">
        <f t="shared" si="169"/>
        <v>1</v>
      </c>
      <c r="AL610" s="29">
        <f t="shared" si="169"/>
        <v>1</v>
      </c>
      <c r="AM610" s="29">
        <f t="shared" si="169"/>
        <v>1</v>
      </c>
      <c r="AN610" s="29">
        <f t="shared" si="169"/>
        <v>1</v>
      </c>
      <c r="AO610" s="29">
        <f t="shared" si="169"/>
        <v>1</v>
      </c>
      <c r="AP610" s="29">
        <f t="shared" si="169"/>
        <v>1</v>
      </c>
      <c r="AQ610" s="29">
        <f t="shared" si="169"/>
        <v>1</v>
      </c>
      <c r="AR610" s="29">
        <f t="shared" si="169"/>
        <v>1</v>
      </c>
      <c r="AS610" s="29">
        <f t="shared" si="169"/>
        <v>1</v>
      </c>
      <c r="AT610" s="29">
        <f t="shared" si="177"/>
        <v>1</v>
      </c>
      <c r="AU610" s="29">
        <f t="shared" si="177"/>
        <v>1</v>
      </c>
      <c r="AV610" s="29">
        <f t="shared" si="177"/>
        <v>1</v>
      </c>
      <c r="AW610" s="29">
        <f t="shared" si="177"/>
        <v>1</v>
      </c>
      <c r="AX610" s="29">
        <f t="shared" si="177"/>
        <v>1</v>
      </c>
      <c r="AY610" s="29">
        <f t="shared" si="177"/>
        <v>1</v>
      </c>
      <c r="AZ610" s="29">
        <f t="shared" si="177"/>
        <v>1</v>
      </c>
      <c r="BA610" s="29">
        <f t="shared" si="177"/>
        <v>1</v>
      </c>
      <c r="BB610" s="29">
        <f t="shared" si="177"/>
        <v>1</v>
      </c>
      <c r="BC610" s="29">
        <f t="shared" si="177"/>
        <v>1</v>
      </c>
      <c r="BD610" s="29">
        <f t="shared" si="177"/>
        <v>1</v>
      </c>
      <c r="BE610" s="29">
        <f t="shared" si="177"/>
        <v>1</v>
      </c>
      <c r="BF610" s="29">
        <f t="shared" si="177"/>
        <v>1</v>
      </c>
      <c r="BG610" s="29">
        <f t="shared" si="177"/>
        <v>1</v>
      </c>
      <c r="BH610" s="29">
        <f t="shared" si="177"/>
        <v>1</v>
      </c>
      <c r="BI610" s="29">
        <f t="shared" si="177"/>
        <v>1</v>
      </c>
      <c r="BJ610" s="29">
        <f t="shared" si="175"/>
        <v>1</v>
      </c>
      <c r="BN610" s="29">
        <f t="shared" si="137"/>
        <v>49</v>
      </c>
      <c r="BO610" s="29">
        <f t="shared" si="145"/>
        <v>3</v>
      </c>
    </row>
    <row r="611" spans="3:67" x14ac:dyDescent="0.25">
      <c r="C611" s="79">
        <f t="shared" si="138"/>
        <v>43864</v>
      </c>
      <c r="D611" s="29">
        <f t="shared" si="29"/>
        <v>2020</v>
      </c>
      <c r="E611" s="29">
        <f t="shared" si="139"/>
        <v>2</v>
      </c>
      <c r="F611" s="29">
        <f t="shared" si="140"/>
        <v>6</v>
      </c>
      <c r="G611" s="29">
        <f t="shared" si="141"/>
        <v>3</v>
      </c>
      <c r="H611" s="166" t="str">
        <f t="shared" si="142"/>
        <v>So</v>
      </c>
      <c r="I611" s="29">
        <f t="shared" si="143"/>
        <v>50</v>
      </c>
      <c r="J611" s="29">
        <f t="array" ref="J611">INDEX(Dienstplan!$F$6:$AJ$55,BN611,BO611)</f>
        <v>0</v>
      </c>
      <c r="K611" s="29">
        <f t="array" ref="K611">IF(OR(J611=Schichten!$B$3,J611=Schichten!$B$4),INDEX($D$98:$D$147,MATCH(CODE(J611),$H$98:$H$147,0)),IF(ISERROR(INDEX($D$98:$D$147,MATCH(J611,$A$98:$A$147,0))),0,INDEX($D$98:$D$147,MATCH(J611,$A$98:$A$147,0))))</f>
        <v>0</v>
      </c>
      <c r="L611" s="29">
        <f t="shared" ref="L611" si="188">L561</f>
        <v>0</v>
      </c>
      <c r="M611" s="29">
        <f t="shared" si="164"/>
        <v>0</v>
      </c>
      <c r="O611" s="29">
        <f t="shared" si="171"/>
        <v>0</v>
      </c>
      <c r="P611" s="29">
        <f t="shared" si="171"/>
        <v>0</v>
      </c>
      <c r="Q611" s="29">
        <f t="shared" si="171"/>
        <v>0</v>
      </c>
      <c r="R611" s="29">
        <f t="shared" si="171"/>
        <v>0</v>
      </c>
      <c r="S611" s="29">
        <f t="shared" si="171"/>
        <v>0</v>
      </c>
      <c r="T611" s="29">
        <f t="shared" si="171"/>
        <v>0</v>
      </c>
      <c r="U611" s="29">
        <f t="shared" si="171"/>
        <v>0</v>
      </c>
      <c r="V611" s="29">
        <f t="shared" si="171"/>
        <v>0</v>
      </c>
      <c r="W611" s="29">
        <f t="shared" si="171"/>
        <v>0</v>
      </c>
      <c r="X611" s="29">
        <f t="shared" si="171"/>
        <v>0</v>
      </c>
      <c r="Y611" s="29">
        <f t="shared" si="171"/>
        <v>1</v>
      </c>
      <c r="Z611" s="29">
        <f t="shared" si="171"/>
        <v>1</v>
      </c>
      <c r="AA611" s="29">
        <f t="shared" si="171"/>
        <v>1</v>
      </c>
      <c r="AB611" s="29">
        <f t="shared" si="171"/>
        <v>1</v>
      </c>
      <c r="AC611" s="29">
        <f t="shared" si="171"/>
        <v>1</v>
      </c>
      <c r="AD611" s="29">
        <f t="shared" ref="AD611:AS626" si="189">IF($M$457,IF($J611=AD$461,1,0),0)</f>
        <v>1</v>
      </c>
      <c r="AE611" s="29">
        <f t="shared" si="189"/>
        <v>1</v>
      </c>
      <c r="AF611" s="29">
        <f t="shared" si="189"/>
        <v>1</v>
      </c>
      <c r="AG611" s="29">
        <f t="shared" si="189"/>
        <v>1</v>
      </c>
      <c r="AH611" s="29">
        <f t="shared" si="189"/>
        <v>1</v>
      </c>
      <c r="AI611" s="29">
        <f t="shared" si="189"/>
        <v>1</v>
      </c>
      <c r="AJ611" s="29">
        <f t="shared" si="189"/>
        <v>1</v>
      </c>
      <c r="AK611" s="29">
        <f t="shared" si="189"/>
        <v>1</v>
      </c>
      <c r="AL611" s="29">
        <f t="shared" si="189"/>
        <v>1</v>
      </c>
      <c r="AM611" s="29">
        <f t="shared" si="189"/>
        <v>1</v>
      </c>
      <c r="AN611" s="29">
        <f t="shared" si="189"/>
        <v>1</v>
      </c>
      <c r="AO611" s="29">
        <f t="shared" si="189"/>
        <v>1</v>
      </c>
      <c r="AP611" s="29">
        <f t="shared" si="189"/>
        <v>1</v>
      </c>
      <c r="AQ611" s="29">
        <f t="shared" si="189"/>
        <v>1</v>
      </c>
      <c r="AR611" s="29">
        <f t="shared" si="189"/>
        <v>1</v>
      </c>
      <c r="AS611" s="29">
        <f t="shared" si="189"/>
        <v>1</v>
      </c>
      <c r="AT611" s="29">
        <f t="shared" si="177"/>
        <v>1</v>
      </c>
      <c r="AU611" s="29">
        <f t="shared" si="177"/>
        <v>1</v>
      </c>
      <c r="AV611" s="29">
        <f t="shared" si="177"/>
        <v>1</v>
      </c>
      <c r="AW611" s="29">
        <f t="shared" si="177"/>
        <v>1</v>
      </c>
      <c r="AX611" s="29">
        <f t="shared" si="177"/>
        <v>1</v>
      </c>
      <c r="AY611" s="29">
        <f t="shared" si="177"/>
        <v>1</v>
      </c>
      <c r="AZ611" s="29">
        <f t="shared" si="177"/>
        <v>1</v>
      </c>
      <c r="BA611" s="29">
        <f t="shared" si="177"/>
        <v>1</v>
      </c>
      <c r="BB611" s="29">
        <f t="shared" si="177"/>
        <v>1</v>
      </c>
      <c r="BC611" s="29">
        <f t="shared" si="177"/>
        <v>1</v>
      </c>
      <c r="BD611" s="29">
        <f t="shared" si="177"/>
        <v>1</v>
      </c>
      <c r="BE611" s="29">
        <f t="shared" si="177"/>
        <v>1</v>
      </c>
      <c r="BF611" s="29">
        <f t="shared" si="177"/>
        <v>1</v>
      </c>
      <c r="BG611" s="29">
        <f t="shared" si="177"/>
        <v>1</v>
      </c>
      <c r="BH611" s="29">
        <f t="shared" si="177"/>
        <v>1</v>
      </c>
      <c r="BI611" s="29">
        <f t="shared" si="177"/>
        <v>1</v>
      </c>
      <c r="BJ611" s="29">
        <f t="shared" si="175"/>
        <v>1</v>
      </c>
      <c r="BN611" s="29">
        <f t="shared" si="137"/>
        <v>50</v>
      </c>
      <c r="BO611" s="29">
        <f t="shared" si="145"/>
        <v>3</v>
      </c>
    </row>
    <row r="612" spans="3:67" x14ac:dyDescent="0.25">
      <c r="C612" s="79">
        <f t="shared" si="138"/>
        <v>43865</v>
      </c>
      <c r="D612" s="29">
        <f t="shared" si="29"/>
        <v>2020</v>
      </c>
      <c r="E612" s="29">
        <f t="shared" si="139"/>
        <v>2</v>
      </c>
      <c r="F612" s="29">
        <f t="shared" si="140"/>
        <v>6</v>
      </c>
      <c r="G612" s="29">
        <f t="shared" si="141"/>
        <v>4</v>
      </c>
      <c r="H612" s="166" t="str">
        <f t="shared" si="142"/>
        <v>Mo</v>
      </c>
      <c r="I612" s="29">
        <f t="shared" si="143"/>
        <v>1</v>
      </c>
      <c r="J612" s="29">
        <f t="array" ref="J612">INDEX(Dienstplan!$F$6:$AJ$55,BN612,BO612)</f>
        <v>0</v>
      </c>
      <c r="K612" s="29">
        <f t="array" ref="K612">IF(OR(J612=Schichten!$B$3,J612=Schichten!$B$4),INDEX($D$98:$D$147,MATCH(CODE(J612),$H$98:$H$147,0)),IF(ISERROR(INDEX($D$98:$D$147,MATCH(J612,$A$98:$A$147,0))),0,INDEX($D$98:$D$147,MATCH(J612,$A$98:$A$147,0))))</f>
        <v>0</v>
      </c>
      <c r="L612" s="29">
        <f t="shared" ref="L612" si="190">L562</f>
        <v>1.1494252873563218E-2</v>
      </c>
      <c r="M612" s="29">
        <f t="shared" si="164"/>
        <v>0</v>
      </c>
      <c r="O612" s="29">
        <f t="shared" ref="O612:AD627" si="191">IF($M$457,IF($J612=O$461,1,0),0)</f>
        <v>0</v>
      </c>
      <c r="P612" s="29">
        <f t="shared" si="191"/>
        <v>0</v>
      </c>
      <c r="Q612" s="29">
        <f t="shared" si="191"/>
        <v>0</v>
      </c>
      <c r="R612" s="29">
        <f t="shared" si="191"/>
        <v>0</v>
      </c>
      <c r="S612" s="29">
        <f t="shared" si="191"/>
        <v>0</v>
      </c>
      <c r="T612" s="29">
        <f t="shared" si="191"/>
        <v>0</v>
      </c>
      <c r="U612" s="29">
        <f t="shared" si="191"/>
        <v>0</v>
      </c>
      <c r="V612" s="29">
        <f t="shared" si="191"/>
        <v>0</v>
      </c>
      <c r="W612" s="29">
        <f t="shared" si="191"/>
        <v>0</v>
      </c>
      <c r="X612" s="29">
        <f t="shared" si="191"/>
        <v>0</v>
      </c>
      <c r="Y612" s="29">
        <f t="shared" si="191"/>
        <v>1</v>
      </c>
      <c r="Z612" s="29">
        <f t="shared" si="191"/>
        <v>1</v>
      </c>
      <c r="AA612" s="29">
        <f t="shared" si="191"/>
        <v>1</v>
      </c>
      <c r="AB612" s="29">
        <f t="shared" si="191"/>
        <v>1</v>
      </c>
      <c r="AC612" s="29">
        <f t="shared" si="191"/>
        <v>1</v>
      </c>
      <c r="AD612" s="29">
        <f t="shared" si="191"/>
        <v>1</v>
      </c>
      <c r="AE612" s="29">
        <f t="shared" si="189"/>
        <v>1</v>
      </c>
      <c r="AF612" s="29">
        <f t="shared" si="189"/>
        <v>1</v>
      </c>
      <c r="AG612" s="29">
        <f t="shared" si="189"/>
        <v>1</v>
      </c>
      <c r="AH612" s="29">
        <f t="shared" si="189"/>
        <v>1</v>
      </c>
      <c r="AI612" s="29">
        <f t="shared" si="189"/>
        <v>1</v>
      </c>
      <c r="AJ612" s="29">
        <f t="shared" si="189"/>
        <v>1</v>
      </c>
      <c r="AK612" s="29">
        <f t="shared" si="189"/>
        <v>1</v>
      </c>
      <c r="AL612" s="29">
        <f t="shared" si="189"/>
        <v>1</v>
      </c>
      <c r="AM612" s="29">
        <f t="shared" si="189"/>
        <v>1</v>
      </c>
      <c r="AN612" s="29">
        <f t="shared" si="189"/>
        <v>1</v>
      </c>
      <c r="AO612" s="29">
        <f t="shared" si="189"/>
        <v>1</v>
      </c>
      <c r="AP612" s="29">
        <f t="shared" si="189"/>
        <v>1</v>
      </c>
      <c r="AQ612" s="29">
        <f t="shared" si="189"/>
        <v>1</v>
      </c>
      <c r="AR612" s="29">
        <f t="shared" si="189"/>
        <v>1</v>
      </c>
      <c r="AS612" s="29">
        <f t="shared" si="189"/>
        <v>1</v>
      </c>
      <c r="AT612" s="29">
        <f t="shared" si="177"/>
        <v>1</v>
      </c>
      <c r="AU612" s="29">
        <f t="shared" si="177"/>
        <v>1</v>
      </c>
      <c r="AV612" s="29">
        <f t="shared" si="177"/>
        <v>1</v>
      </c>
      <c r="AW612" s="29">
        <f t="shared" si="177"/>
        <v>1</v>
      </c>
      <c r="AX612" s="29">
        <f t="shared" si="177"/>
        <v>1</v>
      </c>
      <c r="AY612" s="29">
        <f t="shared" si="177"/>
        <v>1</v>
      </c>
      <c r="AZ612" s="29">
        <f t="shared" si="177"/>
        <v>1</v>
      </c>
      <c r="BA612" s="29">
        <f t="shared" si="177"/>
        <v>1</v>
      </c>
      <c r="BB612" s="29">
        <f t="shared" si="177"/>
        <v>1</v>
      </c>
      <c r="BC612" s="29">
        <f t="shared" si="177"/>
        <v>1</v>
      </c>
      <c r="BD612" s="29">
        <f t="shared" si="177"/>
        <v>1</v>
      </c>
      <c r="BE612" s="29">
        <f t="shared" si="177"/>
        <v>1</v>
      </c>
      <c r="BF612" s="29">
        <f t="shared" si="177"/>
        <v>1</v>
      </c>
      <c r="BG612" s="29">
        <f t="shared" si="177"/>
        <v>1</v>
      </c>
      <c r="BH612" s="29">
        <f t="shared" si="177"/>
        <v>1</v>
      </c>
      <c r="BI612" s="29">
        <f t="shared" si="177"/>
        <v>1</v>
      </c>
      <c r="BJ612" s="29">
        <f t="shared" si="175"/>
        <v>1</v>
      </c>
      <c r="BN612" s="29">
        <f t="shared" si="137"/>
        <v>1</v>
      </c>
      <c r="BO612" s="29">
        <f t="shared" si="145"/>
        <v>4</v>
      </c>
    </row>
    <row r="613" spans="3:67" x14ac:dyDescent="0.25">
      <c r="C613" s="79">
        <f t="shared" si="138"/>
        <v>43865</v>
      </c>
      <c r="D613" s="29">
        <f t="shared" si="29"/>
        <v>2020</v>
      </c>
      <c r="E613" s="29">
        <f t="shared" si="139"/>
        <v>2</v>
      </c>
      <c r="F613" s="29">
        <f t="shared" si="140"/>
        <v>6</v>
      </c>
      <c r="G613" s="29">
        <f t="shared" si="141"/>
        <v>4</v>
      </c>
      <c r="H613" s="166" t="str">
        <f t="shared" si="142"/>
        <v>Mo</v>
      </c>
      <c r="I613" s="29">
        <f t="shared" si="143"/>
        <v>2</v>
      </c>
      <c r="J613" s="29">
        <f t="array" ref="J613">INDEX(Dienstplan!$F$6:$AJ$55,BN613,BO613)</f>
        <v>0</v>
      </c>
      <c r="K613" s="29">
        <f t="array" ref="K613">IF(OR(J613=Schichten!$B$3,J613=Schichten!$B$4),INDEX($D$98:$D$147,MATCH(CODE(J613),$H$98:$H$147,0)),IF(ISERROR(INDEX($D$98:$D$147,MATCH(J613,$A$98:$A$147,0))),0,INDEX($D$98:$D$147,MATCH(J613,$A$98:$A$147,0))))</f>
        <v>0</v>
      </c>
      <c r="L613" s="29">
        <f t="shared" ref="L613" si="192">L563</f>
        <v>0</v>
      </c>
      <c r="M613" s="29">
        <f t="shared" si="164"/>
        <v>0</v>
      </c>
      <c r="O613" s="29">
        <f t="shared" si="191"/>
        <v>0</v>
      </c>
      <c r="P613" s="29">
        <f t="shared" si="191"/>
        <v>0</v>
      </c>
      <c r="Q613" s="29">
        <f t="shared" si="191"/>
        <v>0</v>
      </c>
      <c r="R613" s="29">
        <f t="shared" si="191"/>
        <v>0</v>
      </c>
      <c r="S613" s="29">
        <f t="shared" si="191"/>
        <v>0</v>
      </c>
      <c r="T613" s="29">
        <f t="shared" si="191"/>
        <v>0</v>
      </c>
      <c r="U613" s="29">
        <f t="shared" si="191"/>
        <v>0</v>
      </c>
      <c r="V613" s="29">
        <f t="shared" si="191"/>
        <v>0</v>
      </c>
      <c r="W613" s="29">
        <f t="shared" si="191"/>
        <v>0</v>
      </c>
      <c r="X613" s="29">
        <f t="shared" si="191"/>
        <v>0</v>
      </c>
      <c r="Y613" s="29">
        <f t="shared" si="191"/>
        <v>1</v>
      </c>
      <c r="Z613" s="29">
        <f t="shared" si="191"/>
        <v>1</v>
      </c>
      <c r="AA613" s="29">
        <f t="shared" si="191"/>
        <v>1</v>
      </c>
      <c r="AB613" s="29">
        <f t="shared" si="191"/>
        <v>1</v>
      </c>
      <c r="AC613" s="29">
        <f t="shared" si="191"/>
        <v>1</v>
      </c>
      <c r="AD613" s="29">
        <f t="shared" si="191"/>
        <v>1</v>
      </c>
      <c r="AE613" s="29">
        <f t="shared" si="189"/>
        <v>1</v>
      </c>
      <c r="AF613" s="29">
        <f t="shared" si="189"/>
        <v>1</v>
      </c>
      <c r="AG613" s="29">
        <f t="shared" si="189"/>
        <v>1</v>
      </c>
      <c r="AH613" s="29">
        <f t="shared" si="189"/>
        <v>1</v>
      </c>
      <c r="AI613" s="29">
        <f t="shared" si="189"/>
        <v>1</v>
      </c>
      <c r="AJ613" s="29">
        <f t="shared" si="189"/>
        <v>1</v>
      </c>
      <c r="AK613" s="29">
        <f t="shared" si="189"/>
        <v>1</v>
      </c>
      <c r="AL613" s="29">
        <f t="shared" si="189"/>
        <v>1</v>
      </c>
      <c r="AM613" s="29">
        <f t="shared" si="189"/>
        <v>1</v>
      </c>
      <c r="AN613" s="29">
        <f t="shared" si="189"/>
        <v>1</v>
      </c>
      <c r="AO613" s="29">
        <f t="shared" si="189"/>
        <v>1</v>
      </c>
      <c r="AP613" s="29">
        <f t="shared" si="189"/>
        <v>1</v>
      </c>
      <c r="AQ613" s="29">
        <f t="shared" si="189"/>
        <v>1</v>
      </c>
      <c r="AR613" s="29">
        <f t="shared" si="189"/>
        <v>1</v>
      </c>
      <c r="AS613" s="29">
        <f t="shared" si="189"/>
        <v>1</v>
      </c>
      <c r="AT613" s="29">
        <f t="shared" si="177"/>
        <v>1</v>
      </c>
      <c r="AU613" s="29">
        <f t="shared" si="177"/>
        <v>1</v>
      </c>
      <c r="AV613" s="29">
        <f t="shared" si="177"/>
        <v>1</v>
      </c>
      <c r="AW613" s="29">
        <f t="shared" si="177"/>
        <v>1</v>
      </c>
      <c r="AX613" s="29">
        <f t="shared" si="177"/>
        <v>1</v>
      </c>
      <c r="AY613" s="29">
        <f t="shared" si="177"/>
        <v>1</v>
      </c>
      <c r="AZ613" s="29">
        <f t="shared" si="177"/>
        <v>1</v>
      </c>
      <c r="BA613" s="29">
        <f t="shared" si="177"/>
        <v>1</v>
      </c>
      <c r="BB613" s="29">
        <f t="shared" si="177"/>
        <v>1</v>
      </c>
      <c r="BC613" s="29">
        <f t="shared" si="177"/>
        <v>1</v>
      </c>
      <c r="BD613" s="29">
        <f t="shared" si="177"/>
        <v>1</v>
      </c>
      <c r="BE613" s="29">
        <f t="shared" si="177"/>
        <v>1</v>
      </c>
      <c r="BF613" s="29">
        <f t="shared" si="177"/>
        <v>1</v>
      </c>
      <c r="BG613" s="29">
        <f t="shared" si="177"/>
        <v>1</v>
      </c>
      <c r="BH613" s="29">
        <f t="shared" si="177"/>
        <v>1</v>
      </c>
      <c r="BI613" s="29">
        <f t="shared" si="177"/>
        <v>1</v>
      </c>
      <c r="BJ613" s="29">
        <f t="shared" si="175"/>
        <v>1</v>
      </c>
      <c r="BN613" s="29">
        <f t="shared" si="137"/>
        <v>2</v>
      </c>
      <c r="BO613" s="29">
        <f t="shared" si="145"/>
        <v>4</v>
      </c>
    </row>
    <row r="614" spans="3:67" x14ac:dyDescent="0.25">
      <c r="C614" s="79">
        <f t="shared" si="138"/>
        <v>43865</v>
      </c>
      <c r="D614" s="29">
        <f t="shared" si="29"/>
        <v>2020</v>
      </c>
      <c r="E614" s="29">
        <f t="shared" si="139"/>
        <v>2</v>
      </c>
      <c r="F614" s="29">
        <f t="shared" si="140"/>
        <v>6</v>
      </c>
      <c r="G614" s="29">
        <f t="shared" si="141"/>
        <v>4</v>
      </c>
      <c r="H614" s="166" t="str">
        <f t="shared" si="142"/>
        <v>Mo</v>
      </c>
      <c r="I614" s="29">
        <f t="shared" si="143"/>
        <v>3</v>
      </c>
      <c r="J614" s="29">
        <f t="array" ref="J614">INDEX(Dienstplan!$F$6:$AJ$55,BN614,BO614)</f>
        <v>0</v>
      </c>
      <c r="K614" s="29">
        <f t="array" ref="K614">IF(OR(J614=Schichten!$B$3,J614=Schichten!$B$4),INDEX($D$98:$D$147,MATCH(CODE(J614),$H$98:$H$147,0)),IF(ISERROR(INDEX($D$98:$D$147,MATCH(J614,$A$98:$A$147,0))),0,INDEX($D$98:$D$147,MATCH(J614,$A$98:$A$147,0))))</f>
        <v>0</v>
      </c>
      <c r="L614" s="29">
        <f t="shared" ref="L614" si="193">L564</f>
        <v>0</v>
      </c>
      <c r="M614" s="29">
        <f t="shared" si="164"/>
        <v>0</v>
      </c>
      <c r="O614" s="29">
        <f t="shared" si="191"/>
        <v>0</v>
      </c>
      <c r="P614" s="29">
        <f t="shared" si="191"/>
        <v>0</v>
      </c>
      <c r="Q614" s="29">
        <f t="shared" si="191"/>
        <v>0</v>
      </c>
      <c r="R614" s="29">
        <f t="shared" si="191"/>
        <v>0</v>
      </c>
      <c r="S614" s="29">
        <f t="shared" si="191"/>
        <v>0</v>
      </c>
      <c r="T614" s="29">
        <f t="shared" si="191"/>
        <v>0</v>
      </c>
      <c r="U614" s="29">
        <f t="shared" si="191"/>
        <v>0</v>
      </c>
      <c r="V614" s="29">
        <f t="shared" si="191"/>
        <v>0</v>
      </c>
      <c r="W614" s="29">
        <f t="shared" si="191"/>
        <v>0</v>
      </c>
      <c r="X614" s="29">
        <f t="shared" si="191"/>
        <v>0</v>
      </c>
      <c r="Y614" s="29">
        <f t="shared" si="191"/>
        <v>1</v>
      </c>
      <c r="Z614" s="29">
        <f t="shared" si="191"/>
        <v>1</v>
      </c>
      <c r="AA614" s="29">
        <f t="shared" si="191"/>
        <v>1</v>
      </c>
      <c r="AB614" s="29">
        <f t="shared" si="191"/>
        <v>1</v>
      </c>
      <c r="AC614" s="29">
        <f t="shared" si="191"/>
        <v>1</v>
      </c>
      <c r="AD614" s="29">
        <f t="shared" si="191"/>
        <v>1</v>
      </c>
      <c r="AE614" s="29">
        <f t="shared" si="189"/>
        <v>1</v>
      </c>
      <c r="AF614" s="29">
        <f t="shared" si="189"/>
        <v>1</v>
      </c>
      <c r="AG614" s="29">
        <f t="shared" si="189"/>
        <v>1</v>
      </c>
      <c r="AH614" s="29">
        <f t="shared" si="189"/>
        <v>1</v>
      </c>
      <c r="AI614" s="29">
        <f t="shared" si="189"/>
        <v>1</v>
      </c>
      <c r="AJ614" s="29">
        <f t="shared" si="189"/>
        <v>1</v>
      </c>
      <c r="AK614" s="29">
        <f t="shared" si="189"/>
        <v>1</v>
      </c>
      <c r="AL614" s="29">
        <f t="shared" si="189"/>
        <v>1</v>
      </c>
      <c r="AM614" s="29">
        <f t="shared" si="189"/>
        <v>1</v>
      </c>
      <c r="AN614" s="29">
        <f t="shared" si="189"/>
        <v>1</v>
      </c>
      <c r="AO614" s="29">
        <f t="shared" si="189"/>
        <v>1</v>
      </c>
      <c r="AP614" s="29">
        <f t="shared" si="189"/>
        <v>1</v>
      </c>
      <c r="AQ614" s="29">
        <f t="shared" si="189"/>
        <v>1</v>
      </c>
      <c r="AR614" s="29">
        <f t="shared" si="189"/>
        <v>1</v>
      </c>
      <c r="AS614" s="29">
        <f t="shared" si="189"/>
        <v>1</v>
      </c>
      <c r="AT614" s="29">
        <f t="shared" si="177"/>
        <v>1</v>
      </c>
      <c r="AU614" s="29">
        <f t="shared" si="177"/>
        <v>1</v>
      </c>
      <c r="AV614" s="29">
        <f t="shared" si="177"/>
        <v>1</v>
      </c>
      <c r="AW614" s="29">
        <f t="shared" si="177"/>
        <v>1</v>
      </c>
      <c r="AX614" s="29">
        <f t="shared" si="177"/>
        <v>1</v>
      </c>
      <c r="AY614" s="29">
        <f t="shared" si="177"/>
        <v>1</v>
      </c>
      <c r="AZ614" s="29">
        <f t="shared" si="177"/>
        <v>1</v>
      </c>
      <c r="BA614" s="29">
        <f t="shared" si="177"/>
        <v>1</v>
      </c>
      <c r="BB614" s="29">
        <f t="shared" si="177"/>
        <v>1</v>
      </c>
      <c r="BC614" s="29">
        <f t="shared" si="177"/>
        <v>1</v>
      </c>
      <c r="BD614" s="29">
        <f t="shared" si="177"/>
        <v>1</v>
      </c>
      <c r="BE614" s="29">
        <f t="shared" si="177"/>
        <v>1</v>
      </c>
      <c r="BF614" s="29">
        <f t="shared" si="177"/>
        <v>1</v>
      </c>
      <c r="BG614" s="29">
        <f t="shared" si="177"/>
        <v>1</v>
      </c>
      <c r="BH614" s="29">
        <f t="shared" si="177"/>
        <v>1</v>
      </c>
      <c r="BI614" s="29">
        <f t="shared" si="177"/>
        <v>1</v>
      </c>
      <c r="BJ614" s="29">
        <f t="shared" si="175"/>
        <v>1</v>
      </c>
      <c r="BN614" s="29">
        <f t="shared" si="137"/>
        <v>3</v>
      </c>
      <c r="BO614" s="29">
        <f t="shared" si="145"/>
        <v>4</v>
      </c>
    </row>
    <row r="615" spans="3:67" x14ac:dyDescent="0.25">
      <c r="C615" s="79">
        <f t="shared" si="138"/>
        <v>43865</v>
      </c>
      <c r="D615" s="29">
        <f t="shared" si="29"/>
        <v>2020</v>
      </c>
      <c r="E615" s="29">
        <f t="shared" si="139"/>
        <v>2</v>
      </c>
      <c r="F615" s="29">
        <f t="shared" si="140"/>
        <v>6</v>
      </c>
      <c r="G615" s="29">
        <f t="shared" si="141"/>
        <v>4</v>
      </c>
      <c r="H615" s="166" t="str">
        <f t="shared" si="142"/>
        <v>Mo</v>
      </c>
      <c r="I615" s="29">
        <f t="shared" si="143"/>
        <v>4</v>
      </c>
      <c r="J615" s="29" t="str">
        <f t="array" ref="J615">INDEX(Dienstplan!$F$6:$AJ$55,BN615,BO615)</f>
        <v>U</v>
      </c>
      <c r="K615" s="29">
        <f t="array" ref="K615">IF(OR(J615=Schichten!$B$3,J615=Schichten!$B$4),INDEX($D$98:$D$147,MATCH(CODE(J615),$H$98:$H$147,0)),IF(ISERROR(INDEX($D$98:$D$147,MATCH(J615,$A$98:$A$147,0))),0,INDEX($D$98:$D$147,MATCH(J615,$A$98:$A$147,0))))</f>
        <v>6</v>
      </c>
      <c r="L615" s="29">
        <f t="shared" ref="L615" si="194">L565</f>
        <v>0</v>
      </c>
      <c r="M615" s="29">
        <f t="shared" si="164"/>
        <v>1</v>
      </c>
      <c r="O615" s="29">
        <f t="shared" si="191"/>
        <v>0</v>
      </c>
      <c r="P615" s="29">
        <f t="shared" si="191"/>
        <v>0</v>
      </c>
      <c r="Q615" s="29">
        <f t="shared" si="191"/>
        <v>0</v>
      </c>
      <c r="R615" s="29">
        <f t="shared" si="191"/>
        <v>0</v>
      </c>
      <c r="S615" s="29">
        <f t="shared" si="191"/>
        <v>0</v>
      </c>
      <c r="T615" s="29">
        <f t="shared" si="191"/>
        <v>0</v>
      </c>
      <c r="U615" s="29">
        <f t="shared" si="191"/>
        <v>0</v>
      </c>
      <c r="V615" s="29">
        <f t="shared" si="191"/>
        <v>0</v>
      </c>
      <c r="W615" s="29">
        <f t="shared" si="191"/>
        <v>0</v>
      </c>
      <c r="X615" s="29">
        <f t="shared" si="191"/>
        <v>0</v>
      </c>
      <c r="Y615" s="29">
        <f t="shared" si="191"/>
        <v>0</v>
      </c>
      <c r="Z615" s="29">
        <f t="shared" si="191"/>
        <v>0</v>
      </c>
      <c r="AA615" s="29">
        <f t="shared" si="191"/>
        <v>0</v>
      </c>
      <c r="AB615" s="29">
        <f t="shared" si="191"/>
        <v>0</v>
      </c>
      <c r="AC615" s="29">
        <f t="shared" si="191"/>
        <v>0</v>
      </c>
      <c r="AD615" s="29">
        <f t="shared" si="191"/>
        <v>0</v>
      </c>
      <c r="AE615" s="29">
        <f t="shared" si="189"/>
        <v>0</v>
      </c>
      <c r="AF615" s="29">
        <f t="shared" si="189"/>
        <v>0</v>
      </c>
      <c r="AG615" s="29">
        <f t="shared" si="189"/>
        <v>0</v>
      </c>
      <c r="AH615" s="29">
        <f t="shared" si="189"/>
        <v>0</v>
      </c>
      <c r="AI615" s="29">
        <f t="shared" si="189"/>
        <v>0</v>
      </c>
      <c r="AJ615" s="29">
        <f t="shared" si="189"/>
        <v>0</v>
      </c>
      <c r="AK615" s="29">
        <f t="shared" si="189"/>
        <v>0</v>
      </c>
      <c r="AL615" s="29">
        <f t="shared" si="189"/>
        <v>0</v>
      </c>
      <c r="AM615" s="29">
        <f t="shared" si="189"/>
        <v>0</v>
      </c>
      <c r="AN615" s="29">
        <f t="shared" si="189"/>
        <v>0</v>
      </c>
      <c r="AO615" s="29">
        <f t="shared" si="189"/>
        <v>0</v>
      </c>
      <c r="AP615" s="29">
        <f t="shared" si="189"/>
        <v>0</v>
      </c>
      <c r="AQ615" s="29">
        <f t="shared" si="189"/>
        <v>0</v>
      </c>
      <c r="AR615" s="29">
        <f t="shared" si="189"/>
        <v>0</v>
      </c>
      <c r="AS615" s="29">
        <f t="shared" si="189"/>
        <v>0</v>
      </c>
      <c r="AT615" s="29">
        <f t="shared" si="177"/>
        <v>0</v>
      </c>
      <c r="AU615" s="29">
        <f t="shared" si="177"/>
        <v>0</v>
      </c>
      <c r="AV615" s="29">
        <f t="shared" si="177"/>
        <v>0</v>
      </c>
      <c r="AW615" s="29">
        <f t="shared" si="177"/>
        <v>0</v>
      </c>
      <c r="AX615" s="29">
        <f t="shared" si="177"/>
        <v>0</v>
      </c>
      <c r="AY615" s="29">
        <f t="shared" si="177"/>
        <v>0</v>
      </c>
      <c r="AZ615" s="29">
        <f t="shared" si="177"/>
        <v>0</v>
      </c>
      <c r="BA615" s="29">
        <f t="shared" si="177"/>
        <v>0</v>
      </c>
      <c r="BB615" s="29">
        <f t="shared" si="177"/>
        <v>0</v>
      </c>
      <c r="BC615" s="29">
        <f t="shared" si="177"/>
        <v>0</v>
      </c>
      <c r="BD615" s="29">
        <f t="shared" si="177"/>
        <v>0</v>
      </c>
      <c r="BE615" s="29">
        <f t="shared" si="177"/>
        <v>0</v>
      </c>
      <c r="BF615" s="29">
        <f t="shared" si="177"/>
        <v>0</v>
      </c>
      <c r="BG615" s="29">
        <f t="shared" si="177"/>
        <v>0</v>
      </c>
      <c r="BH615" s="29">
        <f t="shared" si="177"/>
        <v>0</v>
      </c>
      <c r="BI615" s="29">
        <f t="shared" ref="BI615:BJ630" si="195">IF($M$457,IF($J615=BI$461,1,0),0)</f>
        <v>0</v>
      </c>
      <c r="BJ615" s="29">
        <f t="shared" si="195"/>
        <v>0</v>
      </c>
      <c r="BN615" s="29">
        <f t="shared" si="137"/>
        <v>4</v>
      </c>
      <c r="BO615" s="29">
        <f t="shared" si="145"/>
        <v>4</v>
      </c>
    </row>
    <row r="616" spans="3:67" x14ac:dyDescent="0.25">
      <c r="C616" s="79">
        <f t="shared" si="138"/>
        <v>43865</v>
      </c>
      <c r="D616" s="29">
        <f t="shared" si="29"/>
        <v>2020</v>
      </c>
      <c r="E616" s="29">
        <f t="shared" si="139"/>
        <v>2</v>
      </c>
      <c r="F616" s="29">
        <f t="shared" si="140"/>
        <v>6</v>
      </c>
      <c r="G616" s="29">
        <f t="shared" si="141"/>
        <v>4</v>
      </c>
      <c r="H616" s="166" t="str">
        <f t="shared" si="142"/>
        <v>Mo</v>
      </c>
      <c r="I616" s="29">
        <f t="shared" si="143"/>
        <v>5</v>
      </c>
      <c r="J616" s="29">
        <f t="array" ref="J616">INDEX(Dienstplan!$F$6:$AJ$55,BN616,BO616)</f>
        <v>0</v>
      </c>
      <c r="K616" s="29">
        <f t="array" ref="K616">IF(OR(J616=Schichten!$B$3,J616=Schichten!$B$4),INDEX($D$98:$D$147,MATCH(CODE(J616),$H$98:$H$147,0)),IF(ISERROR(INDEX($D$98:$D$147,MATCH(J616,$A$98:$A$147,0))),0,INDEX($D$98:$D$147,MATCH(J616,$A$98:$A$147,0))))</f>
        <v>0</v>
      </c>
      <c r="L616" s="29">
        <f t="shared" ref="L616" si="196">L566</f>
        <v>0</v>
      </c>
      <c r="M616" s="29">
        <f t="shared" si="164"/>
        <v>0</v>
      </c>
      <c r="O616" s="29">
        <f t="shared" si="191"/>
        <v>0</v>
      </c>
      <c r="P616" s="29">
        <f t="shared" si="191"/>
        <v>0</v>
      </c>
      <c r="Q616" s="29">
        <f t="shared" si="191"/>
        <v>0</v>
      </c>
      <c r="R616" s="29">
        <f t="shared" si="191"/>
        <v>0</v>
      </c>
      <c r="S616" s="29">
        <f t="shared" si="191"/>
        <v>0</v>
      </c>
      <c r="T616" s="29">
        <f t="shared" si="191"/>
        <v>0</v>
      </c>
      <c r="U616" s="29">
        <f t="shared" si="191"/>
        <v>0</v>
      </c>
      <c r="V616" s="29">
        <f t="shared" si="191"/>
        <v>0</v>
      </c>
      <c r="W616" s="29">
        <f t="shared" si="191"/>
        <v>0</v>
      </c>
      <c r="X616" s="29">
        <f t="shared" si="191"/>
        <v>0</v>
      </c>
      <c r="Y616" s="29">
        <f t="shared" si="191"/>
        <v>1</v>
      </c>
      <c r="Z616" s="29">
        <f t="shared" si="191"/>
        <v>1</v>
      </c>
      <c r="AA616" s="29">
        <f t="shared" si="191"/>
        <v>1</v>
      </c>
      <c r="AB616" s="29">
        <f t="shared" si="191"/>
        <v>1</v>
      </c>
      <c r="AC616" s="29">
        <f t="shared" si="191"/>
        <v>1</v>
      </c>
      <c r="AD616" s="29">
        <f t="shared" si="191"/>
        <v>1</v>
      </c>
      <c r="AE616" s="29">
        <f t="shared" si="189"/>
        <v>1</v>
      </c>
      <c r="AF616" s="29">
        <f t="shared" si="189"/>
        <v>1</v>
      </c>
      <c r="AG616" s="29">
        <f t="shared" si="189"/>
        <v>1</v>
      </c>
      <c r="AH616" s="29">
        <f t="shared" si="189"/>
        <v>1</v>
      </c>
      <c r="AI616" s="29">
        <f t="shared" si="189"/>
        <v>1</v>
      </c>
      <c r="AJ616" s="29">
        <f t="shared" si="189"/>
        <v>1</v>
      </c>
      <c r="AK616" s="29">
        <f t="shared" si="189"/>
        <v>1</v>
      </c>
      <c r="AL616" s="29">
        <f t="shared" si="189"/>
        <v>1</v>
      </c>
      <c r="AM616" s="29">
        <f t="shared" si="189"/>
        <v>1</v>
      </c>
      <c r="AN616" s="29">
        <f t="shared" si="189"/>
        <v>1</v>
      </c>
      <c r="AO616" s="29">
        <f t="shared" si="189"/>
        <v>1</v>
      </c>
      <c r="AP616" s="29">
        <f t="shared" si="189"/>
        <v>1</v>
      </c>
      <c r="AQ616" s="29">
        <f t="shared" si="189"/>
        <v>1</v>
      </c>
      <c r="AR616" s="29">
        <f t="shared" si="189"/>
        <v>1</v>
      </c>
      <c r="AS616" s="29">
        <f t="shared" si="189"/>
        <v>1</v>
      </c>
      <c r="AT616" s="29">
        <f t="shared" ref="AT616:BI631" si="197">IF($M$457,IF($J616=AT$461,1,0),0)</f>
        <v>1</v>
      </c>
      <c r="AU616" s="29">
        <f t="shared" si="197"/>
        <v>1</v>
      </c>
      <c r="AV616" s="29">
        <f t="shared" si="197"/>
        <v>1</v>
      </c>
      <c r="AW616" s="29">
        <f t="shared" si="197"/>
        <v>1</v>
      </c>
      <c r="AX616" s="29">
        <f t="shared" si="197"/>
        <v>1</v>
      </c>
      <c r="AY616" s="29">
        <f t="shared" si="197"/>
        <v>1</v>
      </c>
      <c r="AZ616" s="29">
        <f t="shared" si="197"/>
        <v>1</v>
      </c>
      <c r="BA616" s="29">
        <f t="shared" si="197"/>
        <v>1</v>
      </c>
      <c r="BB616" s="29">
        <f t="shared" si="197"/>
        <v>1</v>
      </c>
      <c r="BC616" s="29">
        <f t="shared" si="197"/>
        <v>1</v>
      </c>
      <c r="BD616" s="29">
        <f t="shared" si="197"/>
        <v>1</v>
      </c>
      <c r="BE616" s="29">
        <f t="shared" si="197"/>
        <v>1</v>
      </c>
      <c r="BF616" s="29">
        <f t="shared" si="197"/>
        <v>1</v>
      </c>
      <c r="BG616" s="29">
        <f t="shared" si="197"/>
        <v>1</v>
      </c>
      <c r="BH616" s="29">
        <f t="shared" si="197"/>
        <v>1</v>
      </c>
      <c r="BI616" s="29">
        <f t="shared" si="197"/>
        <v>1</v>
      </c>
      <c r="BJ616" s="29">
        <f t="shared" si="195"/>
        <v>1</v>
      </c>
      <c r="BN616" s="29">
        <f t="shared" si="137"/>
        <v>5</v>
      </c>
      <c r="BO616" s="29">
        <f t="shared" si="145"/>
        <v>4</v>
      </c>
    </row>
    <row r="617" spans="3:67" x14ac:dyDescent="0.25">
      <c r="C617" s="79">
        <f t="shared" si="138"/>
        <v>43865</v>
      </c>
      <c r="D617" s="29">
        <f t="shared" si="29"/>
        <v>2020</v>
      </c>
      <c r="E617" s="29">
        <f t="shared" si="139"/>
        <v>2</v>
      </c>
      <c r="F617" s="29">
        <f t="shared" si="140"/>
        <v>6</v>
      </c>
      <c r="G617" s="29">
        <f t="shared" si="141"/>
        <v>4</v>
      </c>
      <c r="H617" s="166" t="str">
        <f t="shared" si="142"/>
        <v>Mo</v>
      </c>
      <c r="I617" s="29">
        <f t="shared" si="143"/>
        <v>6</v>
      </c>
      <c r="J617" s="29">
        <f t="array" ref="J617">INDEX(Dienstplan!$F$6:$AJ$55,BN617,BO617)</f>
        <v>0</v>
      </c>
      <c r="K617" s="29">
        <f t="array" ref="K617">IF(OR(J617=Schichten!$B$3,J617=Schichten!$B$4),INDEX($D$98:$D$147,MATCH(CODE(J617),$H$98:$H$147,0)),IF(ISERROR(INDEX($D$98:$D$147,MATCH(J617,$A$98:$A$147,0))),0,INDEX($D$98:$D$147,MATCH(J617,$A$98:$A$147,0))))</f>
        <v>0</v>
      </c>
      <c r="L617" s="29">
        <f t="shared" ref="L617" si="198">L567</f>
        <v>0</v>
      </c>
      <c r="M617" s="29">
        <f t="shared" si="164"/>
        <v>0</v>
      </c>
      <c r="O617" s="29">
        <f t="shared" si="191"/>
        <v>0</v>
      </c>
      <c r="P617" s="29">
        <f t="shared" si="191"/>
        <v>0</v>
      </c>
      <c r="Q617" s="29">
        <f t="shared" si="191"/>
        <v>0</v>
      </c>
      <c r="R617" s="29">
        <f t="shared" si="191"/>
        <v>0</v>
      </c>
      <c r="S617" s="29">
        <f t="shared" si="191"/>
        <v>0</v>
      </c>
      <c r="T617" s="29">
        <f t="shared" si="191"/>
        <v>0</v>
      </c>
      <c r="U617" s="29">
        <f t="shared" si="191"/>
        <v>0</v>
      </c>
      <c r="V617" s="29">
        <f t="shared" si="191"/>
        <v>0</v>
      </c>
      <c r="W617" s="29">
        <f t="shared" si="191"/>
        <v>0</v>
      </c>
      <c r="X617" s="29">
        <f t="shared" si="191"/>
        <v>0</v>
      </c>
      <c r="Y617" s="29">
        <f t="shared" si="191"/>
        <v>1</v>
      </c>
      <c r="Z617" s="29">
        <f t="shared" si="191"/>
        <v>1</v>
      </c>
      <c r="AA617" s="29">
        <f t="shared" si="191"/>
        <v>1</v>
      </c>
      <c r="AB617" s="29">
        <f t="shared" si="191"/>
        <v>1</v>
      </c>
      <c r="AC617" s="29">
        <f t="shared" si="191"/>
        <v>1</v>
      </c>
      <c r="AD617" s="29">
        <f t="shared" si="191"/>
        <v>1</v>
      </c>
      <c r="AE617" s="29">
        <f t="shared" si="189"/>
        <v>1</v>
      </c>
      <c r="AF617" s="29">
        <f t="shared" si="189"/>
        <v>1</v>
      </c>
      <c r="AG617" s="29">
        <f t="shared" si="189"/>
        <v>1</v>
      </c>
      <c r="AH617" s="29">
        <f t="shared" si="189"/>
        <v>1</v>
      </c>
      <c r="AI617" s="29">
        <f t="shared" si="189"/>
        <v>1</v>
      </c>
      <c r="AJ617" s="29">
        <f t="shared" si="189"/>
        <v>1</v>
      </c>
      <c r="AK617" s="29">
        <f t="shared" si="189"/>
        <v>1</v>
      </c>
      <c r="AL617" s="29">
        <f t="shared" si="189"/>
        <v>1</v>
      </c>
      <c r="AM617" s="29">
        <f t="shared" si="189"/>
        <v>1</v>
      </c>
      <c r="AN617" s="29">
        <f t="shared" si="189"/>
        <v>1</v>
      </c>
      <c r="AO617" s="29">
        <f t="shared" si="189"/>
        <v>1</v>
      </c>
      <c r="AP617" s="29">
        <f t="shared" si="189"/>
        <v>1</v>
      </c>
      <c r="AQ617" s="29">
        <f t="shared" si="189"/>
        <v>1</v>
      </c>
      <c r="AR617" s="29">
        <f t="shared" si="189"/>
        <v>1</v>
      </c>
      <c r="AS617" s="29">
        <f t="shared" si="189"/>
        <v>1</v>
      </c>
      <c r="AT617" s="29">
        <f t="shared" si="197"/>
        <v>1</v>
      </c>
      <c r="AU617" s="29">
        <f t="shared" si="197"/>
        <v>1</v>
      </c>
      <c r="AV617" s="29">
        <f t="shared" si="197"/>
        <v>1</v>
      </c>
      <c r="AW617" s="29">
        <f t="shared" si="197"/>
        <v>1</v>
      </c>
      <c r="AX617" s="29">
        <f t="shared" si="197"/>
        <v>1</v>
      </c>
      <c r="AY617" s="29">
        <f t="shared" si="197"/>
        <v>1</v>
      </c>
      <c r="AZ617" s="29">
        <f t="shared" si="197"/>
        <v>1</v>
      </c>
      <c r="BA617" s="29">
        <f t="shared" si="197"/>
        <v>1</v>
      </c>
      <c r="BB617" s="29">
        <f t="shared" si="197"/>
        <v>1</v>
      </c>
      <c r="BC617" s="29">
        <f t="shared" si="197"/>
        <v>1</v>
      </c>
      <c r="BD617" s="29">
        <f t="shared" si="197"/>
        <v>1</v>
      </c>
      <c r="BE617" s="29">
        <f t="shared" si="197"/>
        <v>1</v>
      </c>
      <c r="BF617" s="29">
        <f t="shared" si="197"/>
        <v>1</v>
      </c>
      <c r="BG617" s="29">
        <f t="shared" si="197"/>
        <v>1</v>
      </c>
      <c r="BH617" s="29">
        <f t="shared" si="197"/>
        <v>1</v>
      </c>
      <c r="BI617" s="29">
        <f t="shared" si="197"/>
        <v>1</v>
      </c>
      <c r="BJ617" s="29">
        <f t="shared" si="195"/>
        <v>1</v>
      </c>
      <c r="BN617" s="29">
        <f t="shared" si="137"/>
        <v>6</v>
      </c>
      <c r="BO617" s="29">
        <f t="shared" si="145"/>
        <v>4</v>
      </c>
    </row>
    <row r="618" spans="3:67" x14ac:dyDescent="0.25">
      <c r="C618" s="79">
        <f t="shared" si="138"/>
        <v>43865</v>
      </c>
      <c r="D618" s="29">
        <f t="shared" si="29"/>
        <v>2020</v>
      </c>
      <c r="E618" s="29">
        <f t="shared" si="139"/>
        <v>2</v>
      </c>
      <c r="F618" s="29">
        <f t="shared" si="140"/>
        <v>6</v>
      </c>
      <c r="G618" s="29">
        <f t="shared" si="141"/>
        <v>4</v>
      </c>
      <c r="H618" s="166" t="str">
        <f t="shared" si="142"/>
        <v>Mo</v>
      </c>
      <c r="I618" s="29">
        <f t="shared" si="143"/>
        <v>7</v>
      </c>
      <c r="J618" s="29" t="str">
        <f t="array" ref="J618">INDEX(Dienstplan!$F$6:$AJ$55,BN618,BO618)</f>
        <v>S8</v>
      </c>
      <c r="K618" s="29">
        <f t="array" ref="K618">IF(OR(J618=Schichten!$B$3,J618=Schichten!$B$4),INDEX($D$98:$D$147,MATCH(CODE(J618),$H$98:$H$147,0)),IF(ISERROR(INDEX($D$98:$D$147,MATCH(J618,$A$98:$A$147,0))),0,INDEX($D$98:$D$147,MATCH(J618,$A$98:$A$147,0))))</f>
        <v>8</v>
      </c>
      <c r="L618" s="29">
        <f t="shared" ref="L618" si="199">L568</f>
        <v>0</v>
      </c>
      <c r="M618" s="29">
        <f t="shared" si="164"/>
        <v>0</v>
      </c>
      <c r="O618" s="29">
        <f t="shared" si="191"/>
        <v>1</v>
      </c>
      <c r="P618" s="29">
        <f t="shared" si="191"/>
        <v>0</v>
      </c>
      <c r="Q618" s="29">
        <f t="shared" si="191"/>
        <v>0</v>
      </c>
      <c r="R618" s="29">
        <f t="shared" si="191"/>
        <v>0</v>
      </c>
      <c r="S618" s="29">
        <f t="shared" si="191"/>
        <v>0</v>
      </c>
      <c r="T618" s="29">
        <f t="shared" si="191"/>
        <v>0</v>
      </c>
      <c r="U618" s="29">
        <f t="shared" si="191"/>
        <v>0</v>
      </c>
      <c r="V618" s="29">
        <f t="shared" si="191"/>
        <v>0</v>
      </c>
      <c r="W618" s="29">
        <f t="shared" si="191"/>
        <v>0</v>
      </c>
      <c r="X618" s="29">
        <f t="shared" si="191"/>
        <v>0</v>
      </c>
      <c r="Y618" s="29">
        <f t="shared" si="191"/>
        <v>0</v>
      </c>
      <c r="Z618" s="29">
        <f t="shared" si="191"/>
        <v>0</v>
      </c>
      <c r="AA618" s="29">
        <f t="shared" si="191"/>
        <v>0</v>
      </c>
      <c r="AB618" s="29">
        <f t="shared" si="191"/>
        <v>0</v>
      </c>
      <c r="AC618" s="29">
        <f t="shared" si="191"/>
        <v>0</v>
      </c>
      <c r="AD618" s="29">
        <f t="shared" si="191"/>
        <v>0</v>
      </c>
      <c r="AE618" s="29">
        <f t="shared" si="189"/>
        <v>0</v>
      </c>
      <c r="AF618" s="29">
        <f t="shared" si="189"/>
        <v>0</v>
      </c>
      <c r="AG618" s="29">
        <f t="shared" si="189"/>
        <v>0</v>
      </c>
      <c r="AH618" s="29">
        <f t="shared" si="189"/>
        <v>0</v>
      </c>
      <c r="AI618" s="29">
        <f t="shared" si="189"/>
        <v>0</v>
      </c>
      <c r="AJ618" s="29">
        <f t="shared" si="189"/>
        <v>0</v>
      </c>
      <c r="AK618" s="29">
        <f t="shared" si="189"/>
        <v>0</v>
      </c>
      <c r="AL618" s="29">
        <f t="shared" si="189"/>
        <v>0</v>
      </c>
      <c r="AM618" s="29">
        <f t="shared" si="189"/>
        <v>0</v>
      </c>
      <c r="AN618" s="29">
        <f t="shared" si="189"/>
        <v>0</v>
      </c>
      <c r="AO618" s="29">
        <f t="shared" si="189"/>
        <v>0</v>
      </c>
      <c r="AP618" s="29">
        <f t="shared" si="189"/>
        <v>0</v>
      </c>
      <c r="AQ618" s="29">
        <f t="shared" si="189"/>
        <v>0</v>
      </c>
      <c r="AR618" s="29">
        <f t="shared" si="189"/>
        <v>0</v>
      </c>
      <c r="AS618" s="29">
        <f t="shared" si="189"/>
        <v>0</v>
      </c>
      <c r="AT618" s="29">
        <f t="shared" si="197"/>
        <v>0</v>
      </c>
      <c r="AU618" s="29">
        <f t="shared" si="197"/>
        <v>0</v>
      </c>
      <c r="AV618" s="29">
        <f t="shared" si="197"/>
        <v>0</v>
      </c>
      <c r="AW618" s="29">
        <f t="shared" si="197"/>
        <v>0</v>
      </c>
      <c r="AX618" s="29">
        <f t="shared" si="197"/>
        <v>0</v>
      </c>
      <c r="AY618" s="29">
        <f t="shared" si="197"/>
        <v>0</v>
      </c>
      <c r="AZ618" s="29">
        <f t="shared" si="197"/>
        <v>0</v>
      </c>
      <c r="BA618" s="29">
        <f t="shared" si="197"/>
        <v>0</v>
      </c>
      <c r="BB618" s="29">
        <f t="shared" si="197"/>
        <v>0</v>
      </c>
      <c r="BC618" s="29">
        <f t="shared" si="197"/>
        <v>0</v>
      </c>
      <c r="BD618" s="29">
        <f t="shared" si="197"/>
        <v>0</v>
      </c>
      <c r="BE618" s="29">
        <f t="shared" si="197"/>
        <v>0</v>
      </c>
      <c r="BF618" s="29">
        <f t="shared" si="197"/>
        <v>0</v>
      </c>
      <c r="BG618" s="29">
        <f t="shared" si="197"/>
        <v>0</v>
      </c>
      <c r="BH618" s="29">
        <f t="shared" si="197"/>
        <v>0</v>
      </c>
      <c r="BI618" s="29">
        <f t="shared" si="197"/>
        <v>0</v>
      </c>
      <c r="BJ618" s="29">
        <f t="shared" si="195"/>
        <v>0</v>
      </c>
      <c r="BN618" s="29">
        <f t="shared" si="137"/>
        <v>7</v>
      </c>
      <c r="BO618" s="29">
        <f t="shared" si="145"/>
        <v>4</v>
      </c>
    </row>
    <row r="619" spans="3:67" x14ac:dyDescent="0.25">
      <c r="C619" s="79">
        <f t="shared" si="138"/>
        <v>43865</v>
      </c>
      <c r="D619" s="29">
        <f t="shared" si="29"/>
        <v>2020</v>
      </c>
      <c r="E619" s="29">
        <f t="shared" si="139"/>
        <v>2</v>
      </c>
      <c r="F619" s="29">
        <f t="shared" si="140"/>
        <v>6</v>
      </c>
      <c r="G619" s="29">
        <f t="shared" si="141"/>
        <v>4</v>
      </c>
      <c r="H619" s="166" t="str">
        <f t="shared" si="142"/>
        <v>Mo</v>
      </c>
      <c r="I619" s="29">
        <f t="shared" si="143"/>
        <v>8</v>
      </c>
      <c r="J619" s="29">
        <f t="array" ref="J619">INDEX(Dienstplan!$F$6:$AJ$55,BN619,BO619)</f>
        <v>0</v>
      </c>
      <c r="K619" s="29">
        <f t="array" ref="K619">IF(OR(J619=Schichten!$B$3,J619=Schichten!$B$4),INDEX($D$98:$D$147,MATCH(CODE(J619),$H$98:$H$147,0)),IF(ISERROR(INDEX($D$98:$D$147,MATCH(J619,$A$98:$A$147,0))),0,INDEX($D$98:$D$147,MATCH(J619,$A$98:$A$147,0))))</f>
        <v>0</v>
      </c>
      <c r="L619" s="29">
        <f t="shared" ref="L619" si="200">L569</f>
        <v>0</v>
      </c>
      <c r="M619" s="29">
        <f t="shared" si="164"/>
        <v>0</v>
      </c>
      <c r="O619" s="29">
        <f t="shared" si="191"/>
        <v>0</v>
      </c>
      <c r="P619" s="29">
        <f t="shared" si="191"/>
        <v>0</v>
      </c>
      <c r="Q619" s="29">
        <f t="shared" si="191"/>
        <v>0</v>
      </c>
      <c r="R619" s="29">
        <f t="shared" si="191"/>
        <v>0</v>
      </c>
      <c r="S619" s="29">
        <f t="shared" si="191"/>
        <v>0</v>
      </c>
      <c r="T619" s="29">
        <f t="shared" si="191"/>
        <v>0</v>
      </c>
      <c r="U619" s="29">
        <f t="shared" si="191"/>
        <v>0</v>
      </c>
      <c r="V619" s="29">
        <f t="shared" si="191"/>
        <v>0</v>
      </c>
      <c r="W619" s="29">
        <f t="shared" si="191"/>
        <v>0</v>
      </c>
      <c r="X619" s="29">
        <f t="shared" si="191"/>
        <v>0</v>
      </c>
      <c r="Y619" s="29">
        <f t="shared" si="191"/>
        <v>1</v>
      </c>
      <c r="Z619" s="29">
        <f t="shared" si="191"/>
        <v>1</v>
      </c>
      <c r="AA619" s="29">
        <f t="shared" si="191"/>
        <v>1</v>
      </c>
      <c r="AB619" s="29">
        <f t="shared" si="191"/>
        <v>1</v>
      </c>
      <c r="AC619" s="29">
        <f t="shared" si="191"/>
        <v>1</v>
      </c>
      <c r="AD619" s="29">
        <f t="shared" si="191"/>
        <v>1</v>
      </c>
      <c r="AE619" s="29">
        <f t="shared" si="189"/>
        <v>1</v>
      </c>
      <c r="AF619" s="29">
        <f t="shared" si="189"/>
        <v>1</v>
      </c>
      <c r="AG619" s="29">
        <f t="shared" si="189"/>
        <v>1</v>
      </c>
      <c r="AH619" s="29">
        <f t="shared" si="189"/>
        <v>1</v>
      </c>
      <c r="AI619" s="29">
        <f t="shared" si="189"/>
        <v>1</v>
      </c>
      <c r="AJ619" s="29">
        <f t="shared" si="189"/>
        <v>1</v>
      </c>
      <c r="AK619" s="29">
        <f t="shared" si="189"/>
        <v>1</v>
      </c>
      <c r="AL619" s="29">
        <f t="shared" si="189"/>
        <v>1</v>
      </c>
      <c r="AM619" s="29">
        <f t="shared" si="189"/>
        <v>1</v>
      </c>
      <c r="AN619" s="29">
        <f t="shared" si="189"/>
        <v>1</v>
      </c>
      <c r="AO619" s="29">
        <f t="shared" si="189"/>
        <v>1</v>
      </c>
      <c r="AP619" s="29">
        <f t="shared" si="189"/>
        <v>1</v>
      </c>
      <c r="AQ619" s="29">
        <f t="shared" si="189"/>
        <v>1</v>
      </c>
      <c r="AR619" s="29">
        <f t="shared" si="189"/>
        <v>1</v>
      </c>
      <c r="AS619" s="29">
        <f t="shared" si="189"/>
        <v>1</v>
      </c>
      <c r="AT619" s="29">
        <f t="shared" si="197"/>
        <v>1</v>
      </c>
      <c r="AU619" s="29">
        <f t="shared" si="197"/>
        <v>1</v>
      </c>
      <c r="AV619" s="29">
        <f t="shared" si="197"/>
        <v>1</v>
      </c>
      <c r="AW619" s="29">
        <f t="shared" si="197"/>
        <v>1</v>
      </c>
      <c r="AX619" s="29">
        <f t="shared" si="197"/>
        <v>1</v>
      </c>
      <c r="AY619" s="29">
        <f t="shared" si="197"/>
        <v>1</v>
      </c>
      <c r="AZ619" s="29">
        <f t="shared" si="197"/>
        <v>1</v>
      </c>
      <c r="BA619" s="29">
        <f t="shared" si="197"/>
        <v>1</v>
      </c>
      <c r="BB619" s="29">
        <f t="shared" si="197"/>
        <v>1</v>
      </c>
      <c r="BC619" s="29">
        <f t="shared" si="197"/>
        <v>1</v>
      </c>
      <c r="BD619" s="29">
        <f t="shared" si="197"/>
        <v>1</v>
      </c>
      <c r="BE619" s="29">
        <f t="shared" si="197"/>
        <v>1</v>
      </c>
      <c r="BF619" s="29">
        <f t="shared" si="197"/>
        <v>1</v>
      </c>
      <c r="BG619" s="29">
        <f t="shared" si="197"/>
        <v>1</v>
      </c>
      <c r="BH619" s="29">
        <f t="shared" si="197"/>
        <v>1</v>
      </c>
      <c r="BI619" s="29">
        <f t="shared" si="197"/>
        <v>1</v>
      </c>
      <c r="BJ619" s="29">
        <f t="shared" si="195"/>
        <v>1</v>
      </c>
      <c r="BN619" s="29">
        <f t="shared" si="137"/>
        <v>8</v>
      </c>
      <c r="BO619" s="29">
        <f t="shared" si="145"/>
        <v>4</v>
      </c>
    </row>
    <row r="620" spans="3:67" x14ac:dyDescent="0.25">
      <c r="C620" s="79">
        <f t="shared" si="138"/>
        <v>43865</v>
      </c>
      <c r="D620" s="29">
        <f t="shared" si="29"/>
        <v>2020</v>
      </c>
      <c r="E620" s="29">
        <f t="shared" si="139"/>
        <v>2</v>
      </c>
      <c r="F620" s="29">
        <f t="shared" si="140"/>
        <v>6</v>
      </c>
      <c r="G620" s="29">
        <f t="shared" si="141"/>
        <v>4</v>
      </c>
      <c r="H620" s="166" t="str">
        <f t="shared" si="142"/>
        <v>Mo</v>
      </c>
      <c r="I620" s="29">
        <f t="shared" si="143"/>
        <v>9</v>
      </c>
      <c r="J620" s="29">
        <f t="array" ref="J620">INDEX(Dienstplan!$F$6:$AJ$55,BN620,BO620)</f>
        <v>0</v>
      </c>
      <c r="K620" s="29">
        <f t="array" ref="K620">IF(OR(J620=Schichten!$B$3,J620=Schichten!$B$4),INDEX($D$98:$D$147,MATCH(CODE(J620),$H$98:$H$147,0)),IF(ISERROR(INDEX($D$98:$D$147,MATCH(J620,$A$98:$A$147,0))),0,INDEX($D$98:$D$147,MATCH(J620,$A$98:$A$147,0))))</f>
        <v>0</v>
      </c>
      <c r="L620" s="29">
        <f t="shared" ref="L620" si="201">L570</f>
        <v>0</v>
      </c>
      <c r="M620" s="29">
        <f t="shared" si="164"/>
        <v>0</v>
      </c>
      <c r="O620" s="29">
        <f t="shared" si="191"/>
        <v>0</v>
      </c>
      <c r="P620" s="29">
        <f t="shared" si="191"/>
        <v>0</v>
      </c>
      <c r="Q620" s="29">
        <f t="shared" si="191"/>
        <v>0</v>
      </c>
      <c r="R620" s="29">
        <f t="shared" si="191"/>
        <v>0</v>
      </c>
      <c r="S620" s="29">
        <f t="shared" si="191"/>
        <v>0</v>
      </c>
      <c r="T620" s="29">
        <f t="shared" si="191"/>
        <v>0</v>
      </c>
      <c r="U620" s="29">
        <f t="shared" si="191"/>
        <v>0</v>
      </c>
      <c r="V620" s="29">
        <f t="shared" si="191"/>
        <v>0</v>
      </c>
      <c r="W620" s="29">
        <f t="shared" si="191"/>
        <v>0</v>
      </c>
      <c r="X620" s="29">
        <f t="shared" si="191"/>
        <v>0</v>
      </c>
      <c r="Y620" s="29">
        <f t="shared" si="191"/>
        <v>1</v>
      </c>
      <c r="Z620" s="29">
        <f t="shared" si="191"/>
        <v>1</v>
      </c>
      <c r="AA620" s="29">
        <f t="shared" si="191"/>
        <v>1</v>
      </c>
      <c r="AB620" s="29">
        <f t="shared" si="191"/>
        <v>1</v>
      </c>
      <c r="AC620" s="29">
        <f t="shared" si="191"/>
        <v>1</v>
      </c>
      <c r="AD620" s="29">
        <f t="shared" si="191"/>
        <v>1</v>
      </c>
      <c r="AE620" s="29">
        <f t="shared" si="189"/>
        <v>1</v>
      </c>
      <c r="AF620" s="29">
        <f t="shared" si="189"/>
        <v>1</v>
      </c>
      <c r="AG620" s="29">
        <f t="shared" si="189"/>
        <v>1</v>
      </c>
      <c r="AH620" s="29">
        <f t="shared" si="189"/>
        <v>1</v>
      </c>
      <c r="AI620" s="29">
        <f t="shared" si="189"/>
        <v>1</v>
      </c>
      <c r="AJ620" s="29">
        <f t="shared" si="189"/>
        <v>1</v>
      </c>
      <c r="AK620" s="29">
        <f t="shared" si="189"/>
        <v>1</v>
      </c>
      <c r="AL620" s="29">
        <f t="shared" si="189"/>
        <v>1</v>
      </c>
      <c r="AM620" s="29">
        <f t="shared" si="189"/>
        <v>1</v>
      </c>
      <c r="AN620" s="29">
        <f t="shared" si="189"/>
        <v>1</v>
      </c>
      <c r="AO620" s="29">
        <f t="shared" si="189"/>
        <v>1</v>
      </c>
      <c r="AP620" s="29">
        <f t="shared" si="189"/>
        <v>1</v>
      </c>
      <c r="AQ620" s="29">
        <f t="shared" si="189"/>
        <v>1</v>
      </c>
      <c r="AR620" s="29">
        <f t="shared" si="189"/>
        <v>1</v>
      </c>
      <c r="AS620" s="29">
        <f t="shared" si="189"/>
        <v>1</v>
      </c>
      <c r="AT620" s="29">
        <f t="shared" si="197"/>
        <v>1</v>
      </c>
      <c r="AU620" s="29">
        <f t="shared" si="197"/>
        <v>1</v>
      </c>
      <c r="AV620" s="29">
        <f t="shared" si="197"/>
        <v>1</v>
      </c>
      <c r="AW620" s="29">
        <f t="shared" si="197"/>
        <v>1</v>
      </c>
      <c r="AX620" s="29">
        <f t="shared" si="197"/>
        <v>1</v>
      </c>
      <c r="AY620" s="29">
        <f t="shared" si="197"/>
        <v>1</v>
      </c>
      <c r="AZ620" s="29">
        <f t="shared" si="197"/>
        <v>1</v>
      </c>
      <c r="BA620" s="29">
        <f t="shared" si="197"/>
        <v>1</v>
      </c>
      <c r="BB620" s="29">
        <f t="shared" si="197"/>
        <v>1</v>
      </c>
      <c r="BC620" s="29">
        <f t="shared" si="197"/>
        <v>1</v>
      </c>
      <c r="BD620" s="29">
        <f t="shared" si="197"/>
        <v>1</v>
      </c>
      <c r="BE620" s="29">
        <f t="shared" si="197"/>
        <v>1</v>
      </c>
      <c r="BF620" s="29">
        <f t="shared" si="197"/>
        <v>1</v>
      </c>
      <c r="BG620" s="29">
        <f t="shared" si="197"/>
        <v>1</v>
      </c>
      <c r="BH620" s="29">
        <f t="shared" si="197"/>
        <v>1</v>
      </c>
      <c r="BI620" s="29">
        <f t="shared" si="197"/>
        <v>1</v>
      </c>
      <c r="BJ620" s="29">
        <f t="shared" si="195"/>
        <v>1</v>
      </c>
      <c r="BN620" s="29">
        <f t="shared" si="137"/>
        <v>9</v>
      </c>
      <c r="BO620" s="29">
        <f t="shared" si="145"/>
        <v>4</v>
      </c>
    </row>
    <row r="621" spans="3:67" x14ac:dyDescent="0.25">
      <c r="C621" s="79">
        <f t="shared" si="138"/>
        <v>43865</v>
      </c>
      <c r="D621" s="29">
        <f t="shared" si="29"/>
        <v>2020</v>
      </c>
      <c r="E621" s="29">
        <f t="shared" si="139"/>
        <v>2</v>
      </c>
      <c r="F621" s="29">
        <f t="shared" si="140"/>
        <v>6</v>
      </c>
      <c r="G621" s="29">
        <f t="shared" si="141"/>
        <v>4</v>
      </c>
      <c r="H621" s="166" t="str">
        <f t="shared" si="142"/>
        <v>Mo</v>
      </c>
      <c r="I621" s="29">
        <f t="shared" si="143"/>
        <v>10</v>
      </c>
      <c r="J621" s="29">
        <f t="array" ref="J621">INDEX(Dienstplan!$F$6:$AJ$55,BN621,BO621)</f>
        <v>0</v>
      </c>
      <c r="K621" s="29">
        <f t="array" ref="K621">IF(OR(J621=Schichten!$B$3,J621=Schichten!$B$4),INDEX($D$98:$D$147,MATCH(CODE(J621),$H$98:$H$147,0)),IF(ISERROR(INDEX($D$98:$D$147,MATCH(J621,$A$98:$A$147,0))),0,INDEX($D$98:$D$147,MATCH(J621,$A$98:$A$147,0))))</f>
        <v>0</v>
      </c>
      <c r="L621" s="29">
        <f t="shared" ref="L621" si="202">L571</f>
        <v>0</v>
      </c>
      <c r="M621" s="29">
        <f t="shared" si="164"/>
        <v>0</v>
      </c>
      <c r="O621" s="29">
        <f t="shared" si="191"/>
        <v>0</v>
      </c>
      <c r="P621" s="29">
        <f t="shared" si="191"/>
        <v>0</v>
      </c>
      <c r="Q621" s="29">
        <f t="shared" si="191"/>
        <v>0</v>
      </c>
      <c r="R621" s="29">
        <f t="shared" si="191"/>
        <v>0</v>
      </c>
      <c r="S621" s="29">
        <f t="shared" si="191"/>
        <v>0</v>
      </c>
      <c r="T621" s="29">
        <f t="shared" si="191"/>
        <v>0</v>
      </c>
      <c r="U621" s="29">
        <f t="shared" si="191"/>
        <v>0</v>
      </c>
      <c r="V621" s="29">
        <f t="shared" si="191"/>
        <v>0</v>
      </c>
      <c r="W621" s="29">
        <f t="shared" si="191"/>
        <v>0</v>
      </c>
      <c r="X621" s="29">
        <f t="shared" si="191"/>
        <v>0</v>
      </c>
      <c r="Y621" s="29">
        <f t="shared" si="191"/>
        <v>1</v>
      </c>
      <c r="Z621" s="29">
        <f t="shared" si="191"/>
        <v>1</v>
      </c>
      <c r="AA621" s="29">
        <f t="shared" si="191"/>
        <v>1</v>
      </c>
      <c r="AB621" s="29">
        <f t="shared" si="191"/>
        <v>1</v>
      </c>
      <c r="AC621" s="29">
        <f t="shared" si="191"/>
        <v>1</v>
      </c>
      <c r="AD621" s="29">
        <f t="shared" si="191"/>
        <v>1</v>
      </c>
      <c r="AE621" s="29">
        <f t="shared" si="189"/>
        <v>1</v>
      </c>
      <c r="AF621" s="29">
        <f t="shared" si="189"/>
        <v>1</v>
      </c>
      <c r="AG621" s="29">
        <f t="shared" si="189"/>
        <v>1</v>
      </c>
      <c r="AH621" s="29">
        <f t="shared" si="189"/>
        <v>1</v>
      </c>
      <c r="AI621" s="29">
        <f t="shared" si="189"/>
        <v>1</v>
      </c>
      <c r="AJ621" s="29">
        <f t="shared" si="189"/>
        <v>1</v>
      </c>
      <c r="AK621" s="29">
        <f t="shared" si="189"/>
        <v>1</v>
      </c>
      <c r="AL621" s="29">
        <f t="shared" si="189"/>
        <v>1</v>
      </c>
      <c r="AM621" s="29">
        <f t="shared" si="189"/>
        <v>1</v>
      </c>
      <c r="AN621" s="29">
        <f t="shared" si="189"/>
        <v>1</v>
      </c>
      <c r="AO621" s="29">
        <f t="shared" si="189"/>
        <v>1</v>
      </c>
      <c r="AP621" s="29">
        <f t="shared" si="189"/>
        <v>1</v>
      </c>
      <c r="AQ621" s="29">
        <f t="shared" si="189"/>
        <v>1</v>
      </c>
      <c r="AR621" s="29">
        <f t="shared" si="189"/>
        <v>1</v>
      </c>
      <c r="AS621" s="29">
        <f t="shared" si="189"/>
        <v>1</v>
      </c>
      <c r="AT621" s="29">
        <f t="shared" si="197"/>
        <v>1</v>
      </c>
      <c r="AU621" s="29">
        <f t="shared" si="197"/>
        <v>1</v>
      </c>
      <c r="AV621" s="29">
        <f t="shared" si="197"/>
        <v>1</v>
      </c>
      <c r="AW621" s="29">
        <f t="shared" si="197"/>
        <v>1</v>
      </c>
      <c r="AX621" s="29">
        <f t="shared" si="197"/>
        <v>1</v>
      </c>
      <c r="AY621" s="29">
        <f t="shared" si="197"/>
        <v>1</v>
      </c>
      <c r="AZ621" s="29">
        <f t="shared" si="197"/>
        <v>1</v>
      </c>
      <c r="BA621" s="29">
        <f t="shared" si="197"/>
        <v>1</v>
      </c>
      <c r="BB621" s="29">
        <f t="shared" si="197"/>
        <v>1</v>
      </c>
      <c r="BC621" s="29">
        <f t="shared" si="197"/>
        <v>1</v>
      </c>
      <c r="BD621" s="29">
        <f t="shared" si="197"/>
        <v>1</v>
      </c>
      <c r="BE621" s="29">
        <f t="shared" si="197"/>
        <v>1</v>
      </c>
      <c r="BF621" s="29">
        <f t="shared" si="197"/>
        <v>1</v>
      </c>
      <c r="BG621" s="29">
        <f t="shared" si="197"/>
        <v>1</v>
      </c>
      <c r="BH621" s="29">
        <f t="shared" si="197"/>
        <v>1</v>
      </c>
      <c r="BI621" s="29">
        <f t="shared" si="197"/>
        <v>1</v>
      </c>
      <c r="BJ621" s="29">
        <f t="shared" si="195"/>
        <v>1</v>
      </c>
      <c r="BN621" s="29">
        <f t="shared" si="137"/>
        <v>10</v>
      </c>
      <c r="BO621" s="29">
        <f t="shared" si="145"/>
        <v>4</v>
      </c>
    </row>
    <row r="622" spans="3:67" x14ac:dyDescent="0.25">
      <c r="C622" s="79">
        <f t="shared" si="138"/>
        <v>43865</v>
      </c>
      <c r="D622" s="29">
        <f t="shared" si="29"/>
        <v>2020</v>
      </c>
      <c r="E622" s="29">
        <f t="shared" si="139"/>
        <v>2</v>
      </c>
      <c r="F622" s="29">
        <f t="shared" si="140"/>
        <v>6</v>
      </c>
      <c r="G622" s="29">
        <f t="shared" si="141"/>
        <v>4</v>
      </c>
      <c r="H622" s="166" t="str">
        <f t="shared" si="142"/>
        <v>Mo</v>
      </c>
      <c r="I622" s="29">
        <f t="shared" si="143"/>
        <v>11</v>
      </c>
      <c r="J622" s="29">
        <f t="array" ref="J622">INDEX(Dienstplan!$F$6:$AJ$55,BN622,BO622)</f>
        <v>0</v>
      </c>
      <c r="K622" s="29">
        <f t="array" ref="K622">IF(OR(J622=Schichten!$B$3,J622=Schichten!$B$4),INDEX($D$98:$D$147,MATCH(CODE(J622),$H$98:$H$147,0)),IF(ISERROR(INDEX($D$98:$D$147,MATCH(J622,$A$98:$A$147,0))),0,INDEX($D$98:$D$147,MATCH(J622,$A$98:$A$147,0))))</f>
        <v>0</v>
      </c>
      <c r="L622" s="29">
        <f t="shared" ref="L622" si="203">L572</f>
        <v>0</v>
      </c>
      <c r="M622" s="29">
        <f t="shared" si="164"/>
        <v>0</v>
      </c>
      <c r="O622" s="29">
        <f t="shared" si="191"/>
        <v>0</v>
      </c>
      <c r="P622" s="29">
        <f t="shared" si="191"/>
        <v>0</v>
      </c>
      <c r="Q622" s="29">
        <f t="shared" si="191"/>
        <v>0</v>
      </c>
      <c r="R622" s="29">
        <f t="shared" si="191"/>
        <v>0</v>
      </c>
      <c r="S622" s="29">
        <f t="shared" si="191"/>
        <v>0</v>
      </c>
      <c r="T622" s="29">
        <f t="shared" si="191"/>
        <v>0</v>
      </c>
      <c r="U622" s="29">
        <f t="shared" si="191"/>
        <v>0</v>
      </c>
      <c r="V622" s="29">
        <f t="shared" si="191"/>
        <v>0</v>
      </c>
      <c r="W622" s="29">
        <f t="shared" si="191"/>
        <v>0</v>
      </c>
      <c r="X622" s="29">
        <f t="shared" si="191"/>
        <v>0</v>
      </c>
      <c r="Y622" s="29">
        <f t="shared" si="191"/>
        <v>1</v>
      </c>
      <c r="Z622" s="29">
        <f t="shared" si="191"/>
        <v>1</v>
      </c>
      <c r="AA622" s="29">
        <f t="shared" si="191"/>
        <v>1</v>
      </c>
      <c r="AB622" s="29">
        <f t="shared" si="191"/>
        <v>1</v>
      </c>
      <c r="AC622" s="29">
        <f t="shared" si="191"/>
        <v>1</v>
      </c>
      <c r="AD622" s="29">
        <f t="shared" si="191"/>
        <v>1</v>
      </c>
      <c r="AE622" s="29">
        <f t="shared" si="189"/>
        <v>1</v>
      </c>
      <c r="AF622" s="29">
        <f t="shared" si="189"/>
        <v>1</v>
      </c>
      <c r="AG622" s="29">
        <f t="shared" si="189"/>
        <v>1</v>
      </c>
      <c r="AH622" s="29">
        <f t="shared" si="189"/>
        <v>1</v>
      </c>
      <c r="AI622" s="29">
        <f t="shared" si="189"/>
        <v>1</v>
      </c>
      <c r="AJ622" s="29">
        <f t="shared" si="189"/>
        <v>1</v>
      </c>
      <c r="AK622" s="29">
        <f t="shared" si="189"/>
        <v>1</v>
      </c>
      <c r="AL622" s="29">
        <f t="shared" si="189"/>
        <v>1</v>
      </c>
      <c r="AM622" s="29">
        <f t="shared" si="189"/>
        <v>1</v>
      </c>
      <c r="AN622" s="29">
        <f t="shared" si="189"/>
        <v>1</v>
      </c>
      <c r="AO622" s="29">
        <f t="shared" si="189"/>
        <v>1</v>
      </c>
      <c r="AP622" s="29">
        <f t="shared" si="189"/>
        <v>1</v>
      </c>
      <c r="AQ622" s="29">
        <f t="shared" si="189"/>
        <v>1</v>
      </c>
      <c r="AR622" s="29">
        <f t="shared" si="189"/>
        <v>1</v>
      </c>
      <c r="AS622" s="29">
        <f t="shared" si="189"/>
        <v>1</v>
      </c>
      <c r="AT622" s="29">
        <f t="shared" si="197"/>
        <v>1</v>
      </c>
      <c r="AU622" s="29">
        <f t="shared" si="197"/>
        <v>1</v>
      </c>
      <c r="AV622" s="29">
        <f t="shared" si="197"/>
        <v>1</v>
      </c>
      <c r="AW622" s="29">
        <f t="shared" si="197"/>
        <v>1</v>
      </c>
      <c r="AX622" s="29">
        <f t="shared" si="197"/>
        <v>1</v>
      </c>
      <c r="AY622" s="29">
        <f t="shared" si="197"/>
        <v>1</v>
      </c>
      <c r="AZ622" s="29">
        <f t="shared" si="197"/>
        <v>1</v>
      </c>
      <c r="BA622" s="29">
        <f t="shared" si="197"/>
        <v>1</v>
      </c>
      <c r="BB622" s="29">
        <f t="shared" si="197"/>
        <v>1</v>
      </c>
      <c r="BC622" s="29">
        <f t="shared" si="197"/>
        <v>1</v>
      </c>
      <c r="BD622" s="29">
        <f t="shared" si="197"/>
        <v>1</v>
      </c>
      <c r="BE622" s="29">
        <f t="shared" si="197"/>
        <v>1</v>
      </c>
      <c r="BF622" s="29">
        <f t="shared" si="197"/>
        <v>1</v>
      </c>
      <c r="BG622" s="29">
        <f t="shared" si="197"/>
        <v>1</v>
      </c>
      <c r="BH622" s="29">
        <f t="shared" si="197"/>
        <v>1</v>
      </c>
      <c r="BI622" s="29">
        <f t="shared" si="197"/>
        <v>1</v>
      </c>
      <c r="BJ622" s="29">
        <f t="shared" si="195"/>
        <v>1</v>
      </c>
      <c r="BN622" s="29">
        <f t="shared" si="137"/>
        <v>11</v>
      </c>
      <c r="BO622" s="29">
        <f t="shared" si="145"/>
        <v>4</v>
      </c>
    </row>
    <row r="623" spans="3:67" x14ac:dyDescent="0.25">
      <c r="C623" s="79">
        <f t="shared" si="138"/>
        <v>43865</v>
      </c>
      <c r="D623" s="29">
        <f t="shared" si="29"/>
        <v>2020</v>
      </c>
      <c r="E623" s="29">
        <f t="shared" si="139"/>
        <v>2</v>
      </c>
      <c r="F623" s="29">
        <f t="shared" si="140"/>
        <v>6</v>
      </c>
      <c r="G623" s="29">
        <f t="shared" si="141"/>
        <v>4</v>
      </c>
      <c r="H623" s="166" t="str">
        <f t="shared" si="142"/>
        <v>Mo</v>
      </c>
      <c r="I623" s="29">
        <f t="shared" si="143"/>
        <v>12</v>
      </c>
      <c r="J623" s="29">
        <f t="array" ref="J623">INDEX(Dienstplan!$F$6:$AJ$55,BN623,BO623)</f>
        <v>0</v>
      </c>
      <c r="K623" s="29">
        <f t="array" ref="K623">IF(OR(J623=Schichten!$B$3,J623=Schichten!$B$4),INDEX($D$98:$D$147,MATCH(CODE(J623),$H$98:$H$147,0)),IF(ISERROR(INDEX($D$98:$D$147,MATCH(J623,$A$98:$A$147,0))),0,INDEX($D$98:$D$147,MATCH(J623,$A$98:$A$147,0))))</f>
        <v>0</v>
      </c>
      <c r="L623" s="29">
        <f t="shared" ref="L623" si="204">L573</f>
        <v>0</v>
      </c>
      <c r="M623" s="29">
        <f t="shared" si="164"/>
        <v>0</v>
      </c>
      <c r="O623" s="29">
        <f t="shared" si="191"/>
        <v>0</v>
      </c>
      <c r="P623" s="29">
        <f t="shared" si="191"/>
        <v>0</v>
      </c>
      <c r="Q623" s="29">
        <f t="shared" si="191"/>
        <v>0</v>
      </c>
      <c r="R623" s="29">
        <f t="shared" si="191"/>
        <v>0</v>
      </c>
      <c r="S623" s="29">
        <f t="shared" si="191"/>
        <v>0</v>
      </c>
      <c r="T623" s="29">
        <f t="shared" si="191"/>
        <v>0</v>
      </c>
      <c r="U623" s="29">
        <f t="shared" si="191"/>
        <v>0</v>
      </c>
      <c r="V623" s="29">
        <f t="shared" si="191"/>
        <v>0</v>
      </c>
      <c r="W623" s="29">
        <f t="shared" si="191"/>
        <v>0</v>
      </c>
      <c r="X623" s="29">
        <f t="shared" si="191"/>
        <v>0</v>
      </c>
      <c r="Y623" s="29">
        <f t="shared" si="191"/>
        <v>1</v>
      </c>
      <c r="Z623" s="29">
        <f t="shared" si="191"/>
        <v>1</v>
      </c>
      <c r="AA623" s="29">
        <f t="shared" si="191"/>
        <v>1</v>
      </c>
      <c r="AB623" s="29">
        <f t="shared" si="191"/>
        <v>1</v>
      </c>
      <c r="AC623" s="29">
        <f t="shared" si="191"/>
        <v>1</v>
      </c>
      <c r="AD623" s="29">
        <f t="shared" si="191"/>
        <v>1</v>
      </c>
      <c r="AE623" s="29">
        <f t="shared" si="189"/>
        <v>1</v>
      </c>
      <c r="AF623" s="29">
        <f t="shared" si="189"/>
        <v>1</v>
      </c>
      <c r="AG623" s="29">
        <f t="shared" si="189"/>
        <v>1</v>
      </c>
      <c r="AH623" s="29">
        <f t="shared" si="189"/>
        <v>1</v>
      </c>
      <c r="AI623" s="29">
        <f t="shared" si="189"/>
        <v>1</v>
      </c>
      <c r="AJ623" s="29">
        <f t="shared" si="189"/>
        <v>1</v>
      </c>
      <c r="AK623" s="29">
        <f t="shared" si="189"/>
        <v>1</v>
      </c>
      <c r="AL623" s="29">
        <f t="shared" si="189"/>
        <v>1</v>
      </c>
      <c r="AM623" s="29">
        <f t="shared" si="189"/>
        <v>1</v>
      </c>
      <c r="AN623" s="29">
        <f t="shared" si="189"/>
        <v>1</v>
      </c>
      <c r="AO623" s="29">
        <f t="shared" si="189"/>
        <v>1</v>
      </c>
      <c r="AP623" s="29">
        <f t="shared" si="189"/>
        <v>1</v>
      </c>
      <c r="AQ623" s="29">
        <f t="shared" si="189"/>
        <v>1</v>
      </c>
      <c r="AR623" s="29">
        <f t="shared" si="189"/>
        <v>1</v>
      </c>
      <c r="AS623" s="29">
        <f t="shared" si="189"/>
        <v>1</v>
      </c>
      <c r="AT623" s="29">
        <f t="shared" si="197"/>
        <v>1</v>
      </c>
      <c r="AU623" s="29">
        <f t="shared" si="197"/>
        <v>1</v>
      </c>
      <c r="AV623" s="29">
        <f t="shared" si="197"/>
        <v>1</v>
      </c>
      <c r="AW623" s="29">
        <f t="shared" si="197"/>
        <v>1</v>
      </c>
      <c r="AX623" s="29">
        <f t="shared" si="197"/>
        <v>1</v>
      </c>
      <c r="AY623" s="29">
        <f t="shared" si="197"/>
        <v>1</v>
      </c>
      <c r="AZ623" s="29">
        <f t="shared" si="197"/>
        <v>1</v>
      </c>
      <c r="BA623" s="29">
        <f t="shared" si="197"/>
        <v>1</v>
      </c>
      <c r="BB623" s="29">
        <f t="shared" si="197"/>
        <v>1</v>
      </c>
      <c r="BC623" s="29">
        <f t="shared" si="197"/>
        <v>1</v>
      </c>
      <c r="BD623" s="29">
        <f t="shared" si="197"/>
        <v>1</v>
      </c>
      <c r="BE623" s="29">
        <f t="shared" si="197"/>
        <v>1</v>
      </c>
      <c r="BF623" s="29">
        <f t="shared" si="197"/>
        <v>1</v>
      </c>
      <c r="BG623" s="29">
        <f t="shared" si="197"/>
        <v>1</v>
      </c>
      <c r="BH623" s="29">
        <f t="shared" si="197"/>
        <v>1</v>
      </c>
      <c r="BI623" s="29">
        <f t="shared" si="197"/>
        <v>1</v>
      </c>
      <c r="BJ623" s="29">
        <f t="shared" si="195"/>
        <v>1</v>
      </c>
      <c r="BN623" s="29">
        <f t="shared" si="137"/>
        <v>12</v>
      </c>
      <c r="BO623" s="29">
        <f t="shared" si="145"/>
        <v>4</v>
      </c>
    </row>
    <row r="624" spans="3:67" x14ac:dyDescent="0.25">
      <c r="C624" s="79">
        <f t="shared" si="138"/>
        <v>43865</v>
      </c>
      <c r="D624" s="29">
        <f t="shared" si="29"/>
        <v>2020</v>
      </c>
      <c r="E624" s="29">
        <f t="shared" si="139"/>
        <v>2</v>
      </c>
      <c r="F624" s="29">
        <f t="shared" si="140"/>
        <v>6</v>
      </c>
      <c r="G624" s="29">
        <f t="shared" si="141"/>
        <v>4</v>
      </c>
      <c r="H624" s="166" t="str">
        <f t="shared" si="142"/>
        <v>Mo</v>
      </c>
      <c r="I624" s="29">
        <f t="shared" si="143"/>
        <v>13</v>
      </c>
      <c r="J624" s="29">
        <f t="array" ref="J624">INDEX(Dienstplan!$F$6:$AJ$55,BN624,BO624)</f>
        <v>0</v>
      </c>
      <c r="K624" s="29">
        <f t="array" ref="K624">IF(OR(J624=Schichten!$B$3,J624=Schichten!$B$4),INDEX($D$98:$D$147,MATCH(CODE(J624),$H$98:$H$147,0)),IF(ISERROR(INDEX($D$98:$D$147,MATCH(J624,$A$98:$A$147,0))),0,INDEX($D$98:$D$147,MATCH(J624,$A$98:$A$147,0))))</f>
        <v>0</v>
      </c>
      <c r="L624" s="29">
        <f t="shared" ref="L624" si="205">L574</f>
        <v>0</v>
      </c>
      <c r="M624" s="29">
        <f t="shared" si="164"/>
        <v>0</v>
      </c>
      <c r="O624" s="29">
        <f t="shared" si="191"/>
        <v>0</v>
      </c>
      <c r="P624" s="29">
        <f t="shared" si="191"/>
        <v>0</v>
      </c>
      <c r="Q624" s="29">
        <f t="shared" si="191"/>
        <v>0</v>
      </c>
      <c r="R624" s="29">
        <f t="shared" si="191"/>
        <v>0</v>
      </c>
      <c r="S624" s="29">
        <f t="shared" si="191"/>
        <v>0</v>
      </c>
      <c r="T624" s="29">
        <f t="shared" si="191"/>
        <v>0</v>
      </c>
      <c r="U624" s="29">
        <f t="shared" si="191"/>
        <v>0</v>
      </c>
      <c r="V624" s="29">
        <f t="shared" si="191"/>
        <v>0</v>
      </c>
      <c r="W624" s="29">
        <f t="shared" si="191"/>
        <v>0</v>
      </c>
      <c r="X624" s="29">
        <f t="shared" si="191"/>
        <v>0</v>
      </c>
      <c r="Y624" s="29">
        <f t="shared" si="191"/>
        <v>1</v>
      </c>
      <c r="Z624" s="29">
        <f t="shared" si="191"/>
        <v>1</v>
      </c>
      <c r="AA624" s="29">
        <f t="shared" si="191"/>
        <v>1</v>
      </c>
      <c r="AB624" s="29">
        <f t="shared" si="191"/>
        <v>1</v>
      </c>
      <c r="AC624" s="29">
        <f t="shared" si="191"/>
        <v>1</v>
      </c>
      <c r="AD624" s="29">
        <f t="shared" si="191"/>
        <v>1</v>
      </c>
      <c r="AE624" s="29">
        <f t="shared" si="189"/>
        <v>1</v>
      </c>
      <c r="AF624" s="29">
        <f t="shared" si="189"/>
        <v>1</v>
      </c>
      <c r="AG624" s="29">
        <f t="shared" si="189"/>
        <v>1</v>
      </c>
      <c r="AH624" s="29">
        <f t="shared" si="189"/>
        <v>1</v>
      </c>
      <c r="AI624" s="29">
        <f t="shared" si="189"/>
        <v>1</v>
      </c>
      <c r="AJ624" s="29">
        <f t="shared" si="189"/>
        <v>1</v>
      </c>
      <c r="AK624" s="29">
        <f t="shared" si="189"/>
        <v>1</v>
      </c>
      <c r="AL624" s="29">
        <f t="shared" si="189"/>
        <v>1</v>
      </c>
      <c r="AM624" s="29">
        <f t="shared" si="189"/>
        <v>1</v>
      </c>
      <c r="AN624" s="29">
        <f t="shared" si="189"/>
        <v>1</v>
      </c>
      <c r="AO624" s="29">
        <f t="shared" si="189"/>
        <v>1</v>
      </c>
      <c r="AP624" s="29">
        <f t="shared" si="189"/>
        <v>1</v>
      </c>
      <c r="AQ624" s="29">
        <f t="shared" si="189"/>
        <v>1</v>
      </c>
      <c r="AR624" s="29">
        <f t="shared" si="189"/>
        <v>1</v>
      </c>
      <c r="AS624" s="29">
        <f t="shared" si="189"/>
        <v>1</v>
      </c>
      <c r="AT624" s="29">
        <f t="shared" si="197"/>
        <v>1</v>
      </c>
      <c r="AU624" s="29">
        <f t="shared" si="197"/>
        <v>1</v>
      </c>
      <c r="AV624" s="29">
        <f t="shared" si="197"/>
        <v>1</v>
      </c>
      <c r="AW624" s="29">
        <f t="shared" si="197"/>
        <v>1</v>
      </c>
      <c r="AX624" s="29">
        <f t="shared" si="197"/>
        <v>1</v>
      </c>
      <c r="AY624" s="29">
        <f t="shared" si="197"/>
        <v>1</v>
      </c>
      <c r="AZ624" s="29">
        <f t="shared" si="197"/>
        <v>1</v>
      </c>
      <c r="BA624" s="29">
        <f t="shared" si="197"/>
        <v>1</v>
      </c>
      <c r="BB624" s="29">
        <f t="shared" si="197"/>
        <v>1</v>
      </c>
      <c r="BC624" s="29">
        <f t="shared" si="197"/>
        <v>1</v>
      </c>
      <c r="BD624" s="29">
        <f t="shared" si="197"/>
        <v>1</v>
      </c>
      <c r="BE624" s="29">
        <f t="shared" si="197"/>
        <v>1</v>
      </c>
      <c r="BF624" s="29">
        <f t="shared" si="197"/>
        <v>1</v>
      </c>
      <c r="BG624" s="29">
        <f t="shared" si="197"/>
        <v>1</v>
      </c>
      <c r="BH624" s="29">
        <f t="shared" si="197"/>
        <v>1</v>
      </c>
      <c r="BI624" s="29">
        <f t="shared" si="197"/>
        <v>1</v>
      </c>
      <c r="BJ624" s="29">
        <f t="shared" si="195"/>
        <v>1</v>
      </c>
      <c r="BN624" s="29">
        <f t="shared" si="137"/>
        <v>13</v>
      </c>
      <c r="BO624" s="29">
        <f t="shared" si="145"/>
        <v>4</v>
      </c>
    </row>
    <row r="625" spans="3:67" x14ac:dyDescent="0.25">
      <c r="C625" s="79">
        <f t="shared" si="138"/>
        <v>43865</v>
      </c>
      <c r="D625" s="29">
        <f t="shared" si="29"/>
        <v>2020</v>
      </c>
      <c r="E625" s="29">
        <f t="shared" si="139"/>
        <v>2</v>
      </c>
      <c r="F625" s="29">
        <f t="shared" si="140"/>
        <v>6</v>
      </c>
      <c r="G625" s="29">
        <f t="shared" si="141"/>
        <v>4</v>
      </c>
      <c r="H625" s="166" t="str">
        <f t="shared" si="142"/>
        <v>Mo</v>
      </c>
      <c r="I625" s="29">
        <f t="shared" si="143"/>
        <v>14</v>
      </c>
      <c r="J625" s="29">
        <f t="array" ref="J625">INDEX(Dienstplan!$F$6:$AJ$55,BN625,BO625)</f>
        <v>0</v>
      </c>
      <c r="K625" s="29">
        <f t="array" ref="K625">IF(OR(J625=Schichten!$B$3,J625=Schichten!$B$4),INDEX($D$98:$D$147,MATCH(CODE(J625),$H$98:$H$147,0)),IF(ISERROR(INDEX($D$98:$D$147,MATCH(J625,$A$98:$A$147,0))),0,INDEX($D$98:$D$147,MATCH(J625,$A$98:$A$147,0))))</f>
        <v>0</v>
      </c>
      <c r="L625" s="29">
        <f t="shared" ref="L625" si="206">L575</f>
        <v>0</v>
      </c>
      <c r="M625" s="29">
        <f t="shared" si="164"/>
        <v>0</v>
      </c>
      <c r="O625" s="29">
        <f t="shared" si="191"/>
        <v>0</v>
      </c>
      <c r="P625" s="29">
        <f t="shared" si="191"/>
        <v>0</v>
      </c>
      <c r="Q625" s="29">
        <f t="shared" si="191"/>
        <v>0</v>
      </c>
      <c r="R625" s="29">
        <f t="shared" si="191"/>
        <v>0</v>
      </c>
      <c r="S625" s="29">
        <f t="shared" si="191"/>
        <v>0</v>
      </c>
      <c r="T625" s="29">
        <f t="shared" si="191"/>
        <v>0</v>
      </c>
      <c r="U625" s="29">
        <f t="shared" si="191"/>
        <v>0</v>
      </c>
      <c r="V625" s="29">
        <f t="shared" si="191"/>
        <v>0</v>
      </c>
      <c r="W625" s="29">
        <f t="shared" si="191"/>
        <v>0</v>
      </c>
      <c r="X625" s="29">
        <f t="shared" si="191"/>
        <v>0</v>
      </c>
      <c r="Y625" s="29">
        <f t="shared" si="191"/>
        <v>1</v>
      </c>
      <c r="Z625" s="29">
        <f t="shared" si="191"/>
        <v>1</v>
      </c>
      <c r="AA625" s="29">
        <f t="shared" si="191"/>
        <v>1</v>
      </c>
      <c r="AB625" s="29">
        <f t="shared" si="191"/>
        <v>1</v>
      </c>
      <c r="AC625" s="29">
        <f t="shared" si="191"/>
        <v>1</v>
      </c>
      <c r="AD625" s="29">
        <f t="shared" si="191"/>
        <v>1</v>
      </c>
      <c r="AE625" s="29">
        <f t="shared" si="189"/>
        <v>1</v>
      </c>
      <c r="AF625" s="29">
        <f t="shared" si="189"/>
        <v>1</v>
      </c>
      <c r="AG625" s="29">
        <f t="shared" si="189"/>
        <v>1</v>
      </c>
      <c r="AH625" s="29">
        <f t="shared" si="189"/>
        <v>1</v>
      </c>
      <c r="AI625" s="29">
        <f t="shared" si="189"/>
        <v>1</v>
      </c>
      <c r="AJ625" s="29">
        <f t="shared" si="189"/>
        <v>1</v>
      </c>
      <c r="AK625" s="29">
        <f t="shared" si="189"/>
        <v>1</v>
      </c>
      <c r="AL625" s="29">
        <f t="shared" si="189"/>
        <v>1</v>
      </c>
      <c r="AM625" s="29">
        <f t="shared" si="189"/>
        <v>1</v>
      </c>
      <c r="AN625" s="29">
        <f t="shared" si="189"/>
        <v>1</v>
      </c>
      <c r="AO625" s="29">
        <f t="shared" si="189"/>
        <v>1</v>
      </c>
      <c r="AP625" s="29">
        <f t="shared" si="189"/>
        <v>1</v>
      </c>
      <c r="AQ625" s="29">
        <f t="shared" si="189"/>
        <v>1</v>
      </c>
      <c r="AR625" s="29">
        <f t="shared" si="189"/>
        <v>1</v>
      </c>
      <c r="AS625" s="29">
        <f t="shared" si="189"/>
        <v>1</v>
      </c>
      <c r="AT625" s="29">
        <f t="shared" si="197"/>
        <v>1</v>
      </c>
      <c r="AU625" s="29">
        <f t="shared" si="197"/>
        <v>1</v>
      </c>
      <c r="AV625" s="29">
        <f t="shared" si="197"/>
        <v>1</v>
      </c>
      <c r="AW625" s="29">
        <f t="shared" si="197"/>
        <v>1</v>
      </c>
      <c r="AX625" s="29">
        <f t="shared" si="197"/>
        <v>1</v>
      </c>
      <c r="AY625" s="29">
        <f t="shared" si="197"/>
        <v>1</v>
      </c>
      <c r="AZ625" s="29">
        <f t="shared" si="197"/>
        <v>1</v>
      </c>
      <c r="BA625" s="29">
        <f t="shared" si="197"/>
        <v>1</v>
      </c>
      <c r="BB625" s="29">
        <f t="shared" si="197"/>
        <v>1</v>
      </c>
      <c r="BC625" s="29">
        <f t="shared" si="197"/>
        <v>1</v>
      </c>
      <c r="BD625" s="29">
        <f t="shared" si="197"/>
        <v>1</v>
      </c>
      <c r="BE625" s="29">
        <f t="shared" si="197"/>
        <v>1</v>
      </c>
      <c r="BF625" s="29">
        <f t="shared" si="197"/>
        <v>1</v>
      </c>
      <c r="BG625" s="29">
        <f t="shared" si="197"/>
        <v>1</v>
      </c>
      <c r="BH625" s="29">
        <f t="shared" si="197"/>
        <v>1</v>
      </c>
      <c r="BI625" s="29">
        <f t="shared" si="197"/>
        <v>1</v>
      </c>
      <c r="BJ625" s="29">
        <f t="shared" si="195"/>
        <v>1</v>
      </c>
      <c r="BN625" s="29">
        <f t="shared" si="137"/>
        <v>14</v>
      </c>
      <c r="BO625" s="29">
        <f t="shared" si="145"/>
        <v>4</v>
      </c>
    </row>
    <row r="626" spans="3:67" x14ac:dyDescent="0.25">
      <c r="C626" s="79">
        <f t="shared" si="138"/>
        <v>43865</v>
      </c>
      <c r="D626" s="29">
        <f t="shared" si="29"/>
        <v>2020</v>
      </c>
      <c r="E626" s="29">
        <f t="shared" si="139"/>
        <v>2</v>
      </c>
      <c r="F626" s="29">
        <f t="shared" si="140"/>
        <v>6</v>
      </c>
      <c r="G626" s="29">
        <f t="shared" si="141"/>
        <v>4</v>
      </c>
      <c r="H626" s="166" t="str">
        <f t="shared" si="142"/>
        <v>Mo</v>
      </c>
      <c r="I626" s="29">
        <f t="shared" si="143"/>
        <v>15</v>
      </c>
      <c r="J626" s="29">
        <f t="array" ref="J626">INDEX(Dienstplan!$F$6:$AJ$55,BN626,BO626)</f>
        <v>0</v>
      </c>
      <c r="K626" s="29">
        <f t="array" ref="K626">IF(OR(J626=Schichten!$B$3,J626=Schichten!$B$4),INDEX($D$98:$D$147,MATCH(CODE(J626),$H$98:$H$147,0)),IF(ISERROR(INDEX($D$98:$D$147,MATCH(J626,$A$98:$A$147,0))),0,INDEX($D$98:$D$147,MATCH(J626,$A$98:$A$147,0))))</f>
        <v>0</v>
      </c>
      <c r="L626" s="29">
        <f t="shared" ref="L626" si="207">L576</f>
        <v>0</v>
      </c>
      <c r="M626" s="29">
        <f t="shared" si="164"/>
        <v>0</v>
      </c>
      <c r="O626" s="29">
        <f t="shared" si="191"/>
        <v>0</v>
      </c>
      <c r="P626" s="29">
        <f t="shared" si="191"/>
        <v>0</v>
      </c>
      <c r="Q626" s="29">
        <f t="shared" si="191"/>
        <v>0</v>
      </c>
      <c r="R626" s="29">
        <f t="shared" si="191"/>
        <v>0</v>
      </c>
      <c r="S626" s="29">
        <f t="shared" si="191"/>
        <v>0</v>
      </c>
      <c r="T626" s="29">
        <f t="shared" si="191"/>
        <v>0</v>
      </c>
      <c r="U626" s="29">
        <f t="shared" si="191"/>
        <v>0</v>
      </c>
      <c r="V626" s="29">
        <f t="shared" si="191"/>
        <v>0</v>
      </c>
      <c r="W626" s="29">
        <f t="shared" si="191"/>
        <v>0</v>
      </c>
      <c r="X626" s="29">
        <f t="shared" si="191"/>
        <v>0</v>
      </c>
      <c r="Y626" s="29">
        <f t="shared" si="191"/>
        <v>1</v>
      </c>
      <c r="Z626" s="29">
        <f t="shared" si="191"/>
        <v>1</v>
      </c>
      <c r="AA626" s="29">
        <f t="shared" si="191"/>
        <v>1</v>
      </c>
      <c r="AB626" s="29">
        <f t="shared" si="191"/>
        <v>1</v>
      </c>
      <c r="AC626" s="29">
        <f t="shared" si="191"/>
        <v>1</v>
      </c>
      <c r="AD626" s="29">
        <f t="shared" si="191"/>
        <v>1</v>
      </c>
      <c r="AE626" s="29">
        <f t="shared" si="189"/>
        <v>1</v>
      </c>
      <c r="AF626" s="29">
        <f t="shared" si="189"/>
        <v>1</v>
      </c>
      <c r="AG626" s="29">
        <f t="shared" si="189"/>
        <v>1</v>
      </c>
      <c r="AH626" s="29">
        <f t="shared" si="189"/>
        <v>1</v>
      </c>
      <c r="AI626" s="29">
        <f t="shared" si="189"/>
        <v>1</v>
      </c>
      <c r="AJ626" s="29">
        <f t="shared" si="189"/>
        <v>1</v>
      </c>
      <c r="AK626" s="29">
        <f t="shared" si="189"/>
        <v>1</v>
      </c>
      <c r="AL626" s="29">
        <f t="shared" si="189"/>
        <v>1</v>
      </c>
      <c r="AM626" s="29">
        <f t="shared" si="189"/>
        <v>1</v>
      </c>
      <c r="AN626" s="29">
        <f t="shared" si="189"/>
        <v>1</v>
      </c>
      <c r="AO626" s="29">
        <f t="shared" si="189"/>
        <v>1</v>
      </c>
      <c r="AP626" s="29">
        <f t="shared" si="189"/>
        <v>1</v>
      </c>
      <c r="AQ626" s="29">
        <f t="shared" si="189"/>
        <v>1</v>
      </c>
      <c r="AR626" s="29">
        <f t="shared" si="189"/>
        <v>1</v>
      </c>
      <c r="AS626" s="29">
        <f t="shared" si="189"/>
        <v>1</v>
      </c>
      <c r="AT626" s="29">
        <f t="shared" si="197"/>
        <v>1</v>
      </c>
      <c r="AU626" s="29">
        <f t="shared" si="197"/>
        <v>1</v>
      </c>
      <c r="AV626" s="29">
        <f t="shared" si="197"/>
        <v>1</v>
      </c>
      <c r="AW626" s="29">
        <f t="shared" si="197"/>
        <v>1</v>
      </c>
      <c r="AX626" s="29">
        <f t="shared" si="197"/>
        <v>1</v>
      </c>
      <c r="AY626" s="29">
        <f t="shared" si="197"/>
        <v>1</v>
      </c>
      <c r="AZ626" s="29">
        <f t="shared" si="197"/>
        <v>1</v>
      </c>
      <c r="BA626" s="29">
        <f t="shared" si="197"/>
        <v>1</v>
      </c>
      <c r="BB626" s="29">
        <f t="shared" si="197"/>
        <v>1</v>
      </c>
      <c r="BC626" s="29">
        <f t="shared" si="197"/>
        <v>1</v>
      </c>
      <c r="BD626" s="29">
        <f t="shared" si="197"/>
        <v>1</v>
      </c>
      <c r="BE626" s="29">
        <f t="shared" si="197"/>
        <v>1</v>
      </c>
      <c r="BF626" s="29">
        <f t="shared" si="197"/>
        <v>1</v>
      </c>
      <c r="BG626" s="29">
        <f t="shared" si="197"/>
        <v>1</v>
      </c>
      <c r="BH626" s="29">
        <f t="shared" si="197"/>
        <v>1</v>
      </c>
      <c r="BI626" s="29">
        <f t="shared" si="197"/>
        <v>1</v>
      </c>
      <c r="BJ626" s="29">
        <f t="shared" si="195"/>
        <v>1</v>
      </c>
      <c r="BN626" s="29">
        <f t="shared" si="137"/>
        <v>15</v>
      </c>
      <c r="BO626" s="29">
        <f t="shared" si="145"/>
        <v>4</v>
      </c>
    </row>
    <row r="627" spans="3:67" x14ac:dyDescent="0.25">
      <c r="C627" s="79">
        <f t="shared" si="138"/>
        <v>43865</v>
      </c>
      <c r="D627" s="29">
        <f t="shared" si="29"/>
        <v>2020</v>
      </c>
      <c r="E627" s="29">
        <f t="shared" si="139"/>
        <v>2</v>
      </c>
      <c r="F627" s="29">
        <f t="shared" si="140"/>
        <v>6</v>
      </c>
      <c r="G627" s="29">
        <f t="shared" si="141"/>
        <v>4</v>
      </c>
      <c r="H627" s="166" t="str">
        <f t="shared" si="142"/>
        <v>Mo</v>
      </c>
      <c r="I627" s="29">
        <f t="shared" si="143"/>
        <v>16</v>
      </c>
      <c r="J627" s="29">
        <f t="array" ref="J627">INDEX(Dienstplan!$F$6:$AJ$55,BN627,BO627)</f>
        <v>0</v>
      </c>
      <c r="K627" s="29">
        <f t="array" ref="K627">IF(OR(J627=Schichten!$B$3,J627=Schichten!$B$4),INDEX($D$98:$D$147,MATCH(CODE(J627),$H$98:$H$147,0)),IF(ISERROR(INDEX($D$98:$D$147,MATCH(J627,$A$98:$A$147,0))),0,INDEX($D$98:$D$147,MATCH(J627,$A$98:$A$147,0))))</f>
        <v>0</v>
      </c>
      <c r="L627" s="29">
        <f t="shared" ref="L627" si="208">L577</f>
        <v>0</v>
      </c>
      <c r="M627" s="29">
        <f t="shared" si="164"/>
        <v>0</v>
      </c>
      <c r="O627" s="29">
        <f t="shared" si="191"/>
        <v>0</v>
      </c>
      <c r="P627" s="29">
        <f t="shared" si="191"/>
        <v>0</v>
      </c>
      <c r="Q627" s="29">
        <f t="shared" si="191"/>
        <v>0</v>
      </c>
      <c r="R627" s="29">
        <f t="shared" si="191"/>
        <v>0</v>
      </c>
      <c r="S627" s="29">
        <f t="shared" si="191"/>
        <v>0</v>
      </c>
      <c r="T627" s="29">
        <f t="shared" si="191"/>
        <v>0</v>
      </c>
      <c r="U627" s="29">
        <f t="shared" si="191"/>
        <v>0</v>
      </c>
      <c r="V627" s="29">
        <f t="shared" si="191"/>
        <v>0</v>
      </c>
      <c r="W627" s="29">
        <f t="shared" si="191"/>
        <v>0</v>
      </c>
      <c r="X627" s="29">
        <f t="shared" si="191"/>
        <v>0</v>
      </c>
      <c r="Y627" s="29">
        <f t="shared" si="191"/>
        <v>1</v>
      </c>
      <c r="Z627" s="29">
        <f t="shared" si="191"/>
        <v>1</v>
      </c>
      <c r="AA627" s="29">
        <f t="shared" si="191"/>
        <v>1</v>
      </c>
      <c r="AB627" s="29">
        <f t="shared" si="191"/>
        <v>1</v>
      </c>
      <c r="AC627" s="29">
        <f t="shared" si="191"/>
        <v>1</v>
      </c>
      <c r="AD627" s="29">
        <f t="shared" ref="AD627:AS642" si="209">IF($M$457,IF($J627=AD$461,1,0),0)</f>
        <v>1</v>
      </c>
      <c r="AE627" s="29">
        <f t="shared" si="209"/>
        <v>1</v>
      </c>
      <c r="AF627" s="29">
        <f t="shared" si="209"/>
        <v>1</v>
      </c>
      <c r="AG627" s="29">
        <f t="shared" si="209"/>
        <v>1</v>
      </c>
      <c r="AH627" s="29">
        <f t="shared" si="209"/>
        <v>1</v>
      </c>
      <c r="AI627" s="29">
        <f t="shared" si="209"/>
        <v>1</v>
      </c>
      <c r="AJ627" s="29">
        <f t="shared" si="209"/>
        <v>1</v>
      </c>
      <c r="AK627" s="29">
        <f t="shared" si="209"/>
        <v>1</v>
      </c>
      <c r="AL627" s="29">
        <f t="shared" si="209"/>
        <v>1</v>
      </c>
      <c r="AM627" s="29">
        <f t="shared" si="209"/>
        <v>1</v>
      </c>
      <c r="AN627" s="29">
        <f t="shared" si="209"/>
        <v>1</v>
      </c>
      <c r="AO627" s="29">
        <f t="shared" si="209"/>
        <v>1</v>
      </c>
      <c r="AP627" s="29">
        <f t="shared" si="209"/>
        <v>1</v>
      </c>
      <c r="AQ627" s="29">
        <f t="shared" si="209"/>
        <v>1</v>
      </c>
      <c r="AR627" s="29">
        <f t="shared" si="209"/>
        <v>1</v>
      </c>
      <c r="AS627" s="29">
        <f t="shared" si="209"/>
        <v>1</v>
      </c>
      <c r="AT627" s="29">
        <f t="shared" si="197"/>
        <v>1</v>
      </c>
      <c r="AU627" s="29">
        <f t="shared" si="197"/>
        <v>1</v>
      </c>
      <c r="AV627" s="29">
        <f t="shared" si="197"/>
        <v>1</v>
      </c>
      <c r="AW627" s="29">
        <f t="shared" si="197"/>
        <v>1</v>
      </c>
      <c r="AX627" s="29">
        <f t="shared" si="197"/>
        <v>1</v>
      </c>
      <c r="AY627" s="29">
        <f t="shared" si="197"/>
        <v>1</v>
      </c>
      <c r="AZ627" s="29">
        <f t="shared" si="197"/>
        <v>1</v>
      </c>
      <c r="BA627" s="29">
        <f t="shared" si="197"/>
        <v>1</v>
      </c>
      <c r="BB627" s="29">
        <f t="shared" si="197"/>
        <v>1</v>
      </c>
      <c r="BC627" s="29">
        <f t="shared" si="197"/>
        <v>1</v>
      </c>
      <c r="BD627" s="29">
        <f t="shared" si="197"/>
        <v>1</v>
      </c>
      <c r="BE627" s="29">
        <f t="shared" si="197"/>
        <v>1</v>
      </c>
      <c r="BF627" s="29">
        <f t="shared" si="197"/>
        <v>1</v>
      </c>
      <c r="BG627" s="29">
        <f t="shared" si="197"/>
        <v>1</v>
      </c>
      <c r="BH627" s="29">
        <f t="shared" si="197"/>
        <v>1</v>
      </c>
      <c r="BI627" s="29">
        <f t="shared" si="197"/>
        <v>1</v>
      </c>
      <c r="BJ627" s="29">
        <f t="shared" si="195"/>
        <v>1</v>
      </c>
      <c r="BN627" s="29">
        <f t="shared" si="137"/>
        <v>16</v>
      </c>
      <c r="BO627" s="29">
        <f t="shared" si="145"/>
        <v>4</v>
      </c>
    </row>
    <row r="628" spans="3:67" x14ac:dyDescent="0.25">
      <c r="C628" s="79">
        <f t="shared" si="138"/>
        <v>43865</v>
      </c>
      <c r="D628" s="29">
        <f t="shared" si="29"/>
        <v>2020</v>
      </c>
      <c r="E628" s="29">
        <f t="shared" si="139"/>
        <v>2</v>
      </c>
      <c r="F628" s="29">
        <f t="shared" si="140"/>
        <v>6</v>
      </c>
      <c r="G628" s="29">
        <f t="shared" si="141"/>
        <v>4</v>
      </c>
      <c r="H628" s="166" t="str">
        <f t="shared" si="142"/>
        <v>Mo</v>
      </c>
      <c r="I628" s="29">
        <f t="shared" si="143"/>
        <v>17</v>
      </c>
      <c r="J628" s="29">
        <f t="array" ref="J628">INDEX(Dienstplan!$F$6:$AJ$55,BN628,BO628)</f>
        <v>0</v>
      </c>
      <c r="K628" s="29">
        <f t="array" ref="K628">IF(OR(J628=Schichten!$B$3,J628=Schichten!$B$4),INDEX($D$98:$D$147,MATCH(CODE(J628),$H$98:$H$147,0)),IF(ISERROR(INDEX($D$98:$D$147,MATCH(J628,$A$98:$A$147,0))),0,INDEX($D$98:$D$147,MATCH(J628,$A$98:$A$147,0))))</f>
        <v>0</v>
      </c>
      <c r="L628" s="29">
        <f t="shared" ref="L628" si="210">L578</f>
        <v>0</v>
      </c>
      <c r="M628" s="29">
        <f t="shared" si="164"/>
        <v>0</v>
      </c>
      <c r="O628" s="29">
        <f t="shared" ref="O628:AD643" si="211">IF($M$457,IF($J628=O$461,1,0),0)</f>
        <v>0</v>
      </c>
      <c r="P628" s="29">
        <f t="shared" si="211"/>
        <v>0</v>
      </c>
      <c r="Q628" s="29">
        <f t="shared" si="211"/>
        <v>0</v>
      </c>
      <c r="R628" s="29">
        <f t="shared" si="211"/>
        <v>0</v>
      </c>
      <c r="S628" s="29">
        <f t="shared" si="211"/>
        <v>0</v>
      </c>
      <c r="T628" s="29">
        <f t="shared" si="211"/>
        <v>0</v>
      </c>
      <c r="U628" s="29">
        <f t="shared" si="211"/>
        <v>0</v>
      </c>
      <c r="V628" s="29">
        <f t="shared" si="211"/>
        <v>0</v>
      </c>
      <c r="W628" s="29">
        <f t="shared" si="211"/>
        <v>0</v>
      </c>
      <c r="X628" s="29">
        <f t="shared" si="211"/>
        <v>0</v>
      </c>
      <c r="Y628" s="29">
        <f t="shared" si="211"/>
        <v>1</v>
      </c>
      <c r="Z628" s="29">
        <f t="shared" si="211"/>
        <v>1</v>
      </c>
      <c r="AA628" s="29">
        <f t="shared" si="211"/>
        <v>1</v>
      </c>
      <c r="AB628" s="29">
        <f t="shared" si="211"/>
        <v>1</v>
      </c>
      <c r="AC628" s="29">
        <f t="shared" si="211"/>
        <v>1</v>
      </c>
      <c r="AD628" s="29">
        <f t="shared" si="211"/>
        <v>1</v>
      </c>
      <c r="AE628" s="29">
        <f t="shared" si="209"/>
        <v>1</v>
      </c>
      <c r="AF628" s="29">
        <f t="shared" si="209"/>
        <v>1</v>
      </c>
      <c r="AG628" s="29">
        <f t="shared" si="209"/>
        <v>1</v>
      </c>
      <c r="AH628" s="29">
        <f t="shared" si="209"/>
        <v>1</v>
      </c>
      <c r="AI628" s="29">
        <f t="shared" si="209"/>
        <v>1</v>
      </c>
      <c r="AJ628" s="29">
        <f t="shared" si="209"/>
        <v>1</v>
      </c>
      <c r="AK628" s="29">
        <f t="shared" si="209"/>
        <v>1</v>
      </c>
      <c r="AL628" s="29">
        <f t="shared" si="209"/>
        <v>1</v>
      </c>
      <c r="AM628" s="29">
        <f t="shared" si="209"/>
        <v>1</v>
      </c>
      <c r="AN628" s="29">
        <f t="shared" si="209"/>
        <v>1</v>
      </c>
      <c r="AO628" s="29">
        <f t="shared" si="209"/>
        <v>1</v>
      </c>
      <c r="AP628" s="29">
        <f t="shared" si="209"/>
        <v>1</v>
      </c>
      <c r="AQ628" s="29">
        <f t="shared" si="209"/>
        <v>1</v>
      </c>
      <c r="AR628" s="29">
        <f t="shared" si="209"/>
        <v>1</v>
      </c>
      <c r="AS628" s="29">
        <f t="shared" si="209"/>
        <v>1</v>
      </c>
      <c r="AT628" s="29">
        <f t="shared" si="197"/>
        <v>1</v>
      </c>
      <c r="AU628" s="29">
        <f t="shared" si="197"/>
        <v>1</v>
      </c>
      <c r="AV628" s="29">
        <f t="shared" si="197"/>
        <v>1</v>
      </c>
      <c r="AW628" s="29">
        <f t="shared" si="197"/>
        <v>1</v>
      </c>
      <c r="AX628" s="29">
        <f t="shared" si="197"/>
        <v>1</v>
      </c>
      <c r="AY628" s="29">
        <f t="shared" si="197"/>
        <v>1</v>
      </c>
      <c r="AZ628" s="29">
        <f t="shared" si="197"/>
        <v>1</v>
      </c>
      <c r="BA628" s="29">
        <f t="shared" si="197"/>
        <v>1</v>
      </c>
      <c r="BB628" s="29">
        <f t="shared" si="197"/>
        <v>1</v>
      </c>
      <c r="BC628" s="29">
        <f t="shared" si="197"/>
        <v>1</v>
      </c>
      <c r="BD628" s="29">
        <f t="shared" si="197"/>
        <v>1</v>
      </c>
      <c r="BE628" s="29">
        <f t="shared" si="197"/>
        <v>1</v>
      </c>
      <c r="BF628" s="29">
        <f t="shared" si="197"/>
        <v>1</v>
      </c>
      <c r="BG628" s="29">
        <f t="shared" si="197"/>
        <v>1</v>
      </c>
      <c r="BH628" s="29">
        <f t="shared" si="197"/>
        <v>1</v>
      </c>
      <c r="BI628" s="29">
        <f t="shared" si="197"/>
        <v>1</v>
      </c>
      <c r="BJ628" s="29">
        <f t="shared" si="195"/>
        <v>1</v>
      </c>
      <c r="BN628" s="29">
        <f t="shared" si="137"/>
        <v>17</v>
      </c>
      <c r="BO628" s="29">
        <f t="shared" si="145"/>
        <v>4</v>
      </c>
    </row>
    <row r="629" spans="3:67" x14ac:dyDescent="0.25">
      <c r="C629" s="79">
        <f t="shared" si="138"/>
        <v>43865</v>
      </c>
      <c r="D629" s="29">
        <f t="shared" si="29"/>
        <v>2020</v>
      </c>
      <c r="E629" s="29">
        <f t="shared" si="139"/>
        <v>2</v>
      </c>
      <c r="F629" s="29">
        <f t="shared" si="140"/>
        <v>6</v>
      </c>
      <c r="G629" s="29">
        <f t="shared" si="141"/>
        <v>4</v>
      </c>
      <c r="H629" s="166" t="str">
        <f t="shared" si="142"/>
        <v>Mo</v>
      </c>
      <c r="I629" s="29">
        <f t="shared" si="143"/>
        <v>18</v>
      </c>
      <c r="J629" s="29">
        <f t="array" ref="J629">INDEX(Dienstplan!$F$6:$AJ$55,BN629,BO629)</f>
        <v>0</v>
      </c>
      <c r="K629" s="29">
        <f t="array" ref="K629">IF(OR(J629=Schichten!$B$3,J629=Schichten!$B$4),INDEX($D$98:$D$147,MATCH(CODE(J629),$H$98:$H$147,0)),IF(ISERROR(INDEX($D$98:$D$147,MATCH(J629,$A$98:$A$147,0))),0,INDEX($D$98:$D$147,MATCH(J629,$A$98:$A$147,0))))</f>
        <v>0</v>
      </c>
      <c r="L629" s="29">
        <f t="shared" ref="L629" si="212">L579</f>
        <v>0</v>
      </c>
      <c r="M629" s="29">
        <f t="shared" si="164"/>
        <v>0</v>
      </c>
      <c r="O629" s="29">
        <f t="shared" si="211"/>
        <v>0</v>
      </c>
      <c r="P629" s="29">
        <f t="shared" si="211"/>
        <v>0</v>
      </c>
      <c r="Q629" s="29">
        <f t="shared" si="211"/>
        <v>0</v>
      </c>
      <c r="R629" s="29">
        <f t="shared" si="211"/>
        <v>0</v>
      </c>
      <c r="S629" s="29">
        <f t="shared" si="211"/>
        <v>0</v>
      </c>
      <c r="T629" s="29">
        <f t="shared" si="211"/>
        <v>0</v>
      </c>
      <c r="U629" s="29">
        <f t="shared" si="211"/>
        <v>0</v>
      </c>
      <c r="V629" s="29">
        <f t="shared" si="211"/>
        <v>0</v>
      </c>
      <c r="W629" s="29">
        <f t="shared" si="211"/>
        <v>0</v>
      </c>
      <c r="X629" s="29">
        <f t="shared" si="211"/>
        <v>0</v>
      </c>
      <c r="Y629" s="29">
        <f t="shared" si="211"/>
        <v>1</v>
      </c>
      <c r="Z629" s="29">
        <f t="shared" si="211"/>
        <v>1</v>
      </c>
      <c r="AA629" s="29">
        <f t="shared" si="211"/>
        <v>1</v>
      </c>
      <c r="AB629" s="29">
        <f t="shared" si="211"/>
        <v>1</v>
      </c>
      <c r="AC629" s="29">
        <f t="shared" si="211"/>
        <v>1</v>
      </c>
      <c r="AD629" s="29">
        <f t="shared" si="211"/>
        <v>1</v>
      </c>
      <c r="AE629" s="29">
        <f t="shared" si="209"/>
        <v>1</v>
      </c>
      <c r="AF629" s="29">
        <f t="shared" si="209"/>
        <v>1</v>
      </c>
      <c r="AG629" s="29">
        <f t="shared" si="209"/>
        <v>1</v>
      </c>
      <c r="AH629" s="29">
        <f t="shared" si="209"/>
        <v>1</v>
      </c>
      <c r="AI629" s="29">
        <f t="shared" si="209"/>
        <v>1</v>
      </c>
      <c r="AJ629" s="29">
        <f t="shared" si="209"/>
        <v>1</v>
      </c>
      <c r="AK629" s="29">
        <f t="shared" si="209"/>
        <v>1</v>
      </c>
      <c r="AL629" s="29">
        <f t="shared" si="209"/>
        <v>1</v>
      </c>
      <c r="AM629" s="29">
        <f t="shared" si="209"/>
        <v>1</v>
      </c>
      <c r="AN629" s="29">
        <f t="shared" si="209"/>
        <v>1</v>
      </c>
      <c r="AO629" s="29">
        <f t="shared" si="209"/>
        <v>1</v>
      </c>
      <c r="AP629" s="29">
        <f t="shared" si="209"/>
        <v>1</v>
      </c>
      <c r="AQ629" s="29">
        <f t="shared" si="209"/>
        <v>1</v>
      </c>
      <c r="AR629" s="29">
        <f t="shared" si="209"/>
        <v>1</v>
      </c>
      <c r="AS629" s="29">
        <f t="shared" si="209"/>
        <v>1</v>
      </c>
      <c r="AT629" s="29">
        <f t="shared" si="197"/>
        <v>1</v>
      </c>
      <c r="AU629" s="29">
        <f t="shared" si="197"/>
        <v>1</v>
      </c>
      <c r="AV629" s="29">
        <f t="shared" si="197"/>
        <v>1</v>
      </c>
      <c r="AW629" s="29">
        <f t="shared" si="197"/>
        <v>1</v>
      </c>
      <c r="AX629" s="29">
        <f t="shared" si="197"/>
        <v>1</v>
      </c>
      <c r="AY629" s="29">
        <f t="shared" si="197"/>
        <v>1</v>
      </c>
      <c r="AZ629" s="29">
        <f t="shared" si="197"/>
        <v>1</v>
      </c>
      <c r="BA629" s="29">
        <f t="shared" si="197"/>
        <v>1</v>
      </c>
      <c r="BB629" s="29">
        <f t="shared" si="197"/>
        <v>1</v>
      </c>
      <c r="BC629" s="29">
        <f t="shared" si="197"/>
        <v>1</v>
      </c>
      <c r="BD629" s="29">
        <f t="shared" si="197"/>
        <v>1</v>
      </c>
      <c r="BE629" s="29">
        <f t="shared" si="197"/>
        <v>1</v>
      </c>
      <c r="BF629" s="29">
        <f t="shared" si="197"/>
        <v>1</v>
      </c>
      <c r="BG629" s="29">
        <f t="shared" si="197"/>
        <v>1</v>
      </c>
      <c r="BH629" s="29">
        <f t="shared" si="197"/>
        <v>1</v>
      </c>
      <c r="BI629" s="29">
        <f t="shared" si="197"/>
        <v>1</v>
      </c>
      <c r="BJ629" s="29">
        <f t="shared" si="195"/>
        <v>1</v>
      </c>
      <c r="BN629" s="29">
        <f t="shared" si="137"/>
        <v>18</v>
      </c>
      <c r="BO629" s="29">
        <f t="shared" si="145"/>
        <v>4</v>
      </c>
    </row>
    <row r="630" spans="3:67" x14ac:dyDescent="0.25">
      <c r="C630" s="79">
        <f t="shared" si="138"/>
        <v>43865</v>
      </c>
      <c r="D630" s="29">
        <f t="shared" si="29"/>
        <v>2020</v>
      </c>
      <c r="E630" s="29">
        <f t="shared" si="139"/>
        <v>2</v>
      </c>
      <c r="F630" s="29">
        <f t="shared" si="140"/>
        <v>6</v>
      </c>
      <c r="G630" s="29">
        <f t="shared" si="141"/>
        <v>4</v>
      </c>
      <c r="H630" s="166" t="str">
        <f t="shared" si="142"/>
        <v>Mo</v>
      </c>
      <c r="I630" s="29">
        <f t="shared" si="143"/>
        <v>19</v>
      </c>
      <c r="J630" s="29">
        <f t="array" ref="J630">INDEX(Dienstplan!$F$6:$AJ$55,BN630,BO630)</f>
        <v>0</v>
      </c>
      <c r="K630" s="29">
        <f t="array" ref="K630">IF(OR(J630=Schichten!$B$3,J630=Schichten!$B$4),INDEX($D$98:$D$147,MATCH(CODE(J630),$H$98:$H$147,0)),IF(ISERROR(INDEX($D$98:$D$147,MATCH(J630,$A$98:$A$147,0))),0,INDEX($D$98:$D$147,MATCH(J630,$A$98:$A$147,0))))</f>
        <v>0</v>
      </c>
      <c r="L630" s="29">
        <f t="shared" ref="L630" si="213">L580</f>
        <v>0</v>
      </c>
      <c r="M630" s="29">
        <f t="shared" si="164"/>
        <v>0</v>
      </c>
      <c r="O630" s="29">
        <f t="shared" si="211"/>
        <v>0</v>
      </c>
      <c r="P630" s="29">
        <f t="shared" si="211"/>
        <v>0</v>
      </c>
      <c r="Q630" s="29">
        <f t="shared" si="211"/>
        <v>0</v>
      </c>
      <c r="R630" s="29">
        <f t="shared" si="211"/>
        <v>0</v>
      </c>
      <c r="S630" s="29">
        <f t="shared" si="211"/>
        <v>0</v>
      </c>
      <c r="T630" s="29">
        <f t="shared" si="211"/>
        <v>0</v>
      </c>
      <c r="U630" s="29">
        <f t="shared" si="211"/>
        <v>0</v>
      </c>
      <c r="V630" s="29">
        <f t="shared" si="211"/>
        <v>0</v>
      </c>
      <c r="W630" s="29">
        <f t="shared" si="211"/>
        <v>0</v>
      </c>
      <c r="X630" s="29">
        <f t="shared" si="211"/>
        <v>0</v>
      </c>
      <c r="Y630" s="29">
        <f t="shared" si="211"/>
        <v>1</v>
      </c>
      <c r="Z630" s="29">
        <f t="shared" si="211"/>
        <v>1</v>
      </c>
      <c r="AA630" s="29">
        <f t="shared" si="211"/>
        <v>1</v>
      </c>
      <c r="AB630" s="29">
        <f t="shared" si="211"/>
        <v>1</v>
      </c>
      <c r="AC630" s="29">
        <f t="shared" si="211"/>
        <v>1</v>
      </c>
      <c r="AD630" s="29">
        <f t="shared" si="211"/>
        <v>1</v>
      </c>
      <c r="AE630" s="29">
        <f t="shared" si="209"/>
        <v>1</v>
      </c>
      <c r="AF630" s="29">
        <f t="shared" si="209"/>
        <v>1</v>
      </c>
      <c r="AG630" s="29">
        <f t="shared" si="209"/>
        <v>1</v>
      </c>
      <c r="AH630" s="29">
        <f t="shared" si="209"/>
        <v>1</v>
      </c>
      <c r="AI630" s="29">
        <f t="shared" si="209"/>
        <v>1</v>
      </c>
      <c r="AJ630" s="29">
        <f t="shared" si="209"/>
        <v>1</v>
      </c>
      <c r="AK630" s="29">
        <f t="shared" si="209"/>
        <v>1</v>
      </c>
      <c r="AL630" s="29">
        <f t="shared" si="209"/>
        <v>1</v>
      </c>
      <c r="AM630" s="29">
        <f t="shared" si="209"/>
        <v>1</v>
      </c>
      <c r="AN630" s="29">
        <f t="shared" si="209"/>
        <v>1</v>
      </c>
      <c r="AO630" s="29">
        <f t="shared" si="209"/>
        <v>1</v>
      </c>
      <c r="AP630" s="29">
        <f t="shared" si="209"/>
        <v>1</v>
      </c>
      <c r="AQ630" s="29">
        <f t="shared" si="209"/>
        <v>1</v>
      </c>
      <c r="AR630" s="29">
        <f t="shared" si="209"/>
        <v>1</v>
      </c>
      <c r="AS630" s="29">
        <f t="shared" si="209"/>
        <v>1</v>
      </c>
      <c r="AT630" s="29">
        <f t="shared" si="197"/>
        <v>1</v>
      </c>
      <c r="AU630" s="29">
        <f t="shared" si="197"/>
        <v>1</v>
      </c>
      <c r="AV630" s="29">
        <f t="shared" si="197"/>
        <v>1</v>
      </c>
      <c r="AW630" s="29">
        <f t="shared" si="197"/>
        <v>1</v>
      </c>
      <c r="AX630" s="29">
        <f t="shared" si="197"/>
        <v>1</v>
      </c>
      <c r="AY630" s="29">
        <f t="shared" si="197"/>
        <v>1</v>
      </c>
      <c r="AZ630" s="29">
        <f t="shared" si="197"/>
        <v>1</v>
      </c>
      <c r="BA630" s="29">
        <f t="shared" si="197"/>
        <v>1</v>
      </c>
      <c r="BB630" s="29">
        <f t="shared" si="197"/>
        <v>1</v>
      </c>
      <c r="BC630" s="29">
        <f t="shared" si="197"/>
        <v>1</v>
      </c>
      <c r="BD630" s="29">
        <f t="shared" si="197"/>
        <v>1</v>
      </c>
      <c r="BE630" s="29">
        <f t="shared" si="197"/>
        <v>1</v>
      </c>
      <c r="BF630" s="29">
        <f t="shared" si="197"/>
        <v>1</v>
      </c>
      <c r="BG630" s="29">
        <f t="shared" si="197"/>
        <v>1</v>
      </c>
      <c r="BH630" s="29">
        <f t="shared" si="197"/>
        <v>1</v>
      </c>
      <c r="BI630" s="29">
        <f t="shared" si="197"/>
        <v>1</v>
      </c>
      <c r="BJ630" s="29">
        <f t="shared" si="195"/>
        <v>1</v>
      </c>
      <c r="BN630" s="29">
        <f t="shared" si="137"/>
        <v>19</v>
      </c>
      <c r="BO630" s="29">
        <f t="shared" si="145"/>
        <v>4</v>
      </c>
    </row>
    <row r="631" spans="3:67" x14ac:dyDescent="0.25">
      <c r="C631" s="79">
        <f t="shared" si="138"/>
        <v>43865</v>
      </c>
      <c r="D631" s="29">
        <f t="shared" si="29"/>
        <v>2020</v>
      </c>
      <c r="E631" s="29">
        <f t="shared" si="139"/>
        <v>2</v>
      </c>
      <c r="F631" s="29">
        <f t="shared" si="140"/>
        <v>6</v>
      </c>
      <c r="G631" s="29">
        <f t="shared" si="141"/>
        <v>4</v>
      </c>
      <c r="H631" s="166" t="str">
        <f t="shared" si="142"/>
        <v>Mo</v>
      </c>
      <c r="I631" s="29">
        <f t="shared" si="143"/>
        <v>20</v>
      </c>
      <c r="J631" s="29">
        <f t="array" ref="J631">INDEX(Dienstplan!$F$6:$AJ$55,BN631,BO631)</f>
        <v>0</v>
      </c>
      <c r="K631" s="29">
        <f t="array" ref="K631">IF(OR(J631=Schichten!$B$3,J631=Schichten!$B$4),INDEX($D$98:$D$147,MATCH(CODE(J631),$H$98:$H$147,0)),IF(ISERROR(INDEX($D$98:$D$147,MATCH(J631,$A$98:$A$147,0))),0,INDEX($D$98:$D$147,MATCH(J631,$A$98:$A$147,0))))</f>
        <v>0</v>
      </c>
      <c r="L631" s="29">
        <f t="shared" ref="L631" si="214">L581</f>
        <v>0</v>
      </c>
      <c r="M631" s="29">
        <f t="shared" si="164"/>
        <v>0</v>
      </c>
      <c r="O631" s="29">
        <f t="shared" si="211"/>
        <v>0</v>
      </c>
      <c r="P631" s="29">
        <f t="shared" si="211"/>
        <v>0</v>
      </c>
      <c r="Q631" s="29">
        <f t="shared" si="211"/>
        <v>0</v>
      </c>
      <c r="R631" s="29">
        <f t="shared" si="211"/>
        <v>0</v>
      </c>
      <c r="S631" s="29">
        <f t="shared" si="211"/>
        <v>0</v>
      </c>
      <c r="T631" s="29">
        <f t="shared" si="211"/>
        <v>0</v>
      </c>
      <c r="U631" s="29">
        <f t="shared" si="211"/>
        <v>0</v>
      </c>
      <c r="V631" s="29">
        <f t="shared" si="211"/>
        <v>0</v>
      </c>
      <c r="W631" s="29">
        <f t="shared" si="211"/>
        <v>0</v>
      </c>
      <c r="X631" s="29">
        <f t="shared" si="211"/>
        <v>0</v>
      </c>
      <c r="Y631" s="29">
        <f t="shared" si="211"/>
        <v>1</v>
      </c>
      <c r="Z631" s="29">
        <f t="shared" si="211"/>
        <v>1</v>
      </c>
      <c r="AA631" s="29">
        <f t="shared" si="211"/>
        <v>1</v>
      </c>
      <c r="AB631" s="29">
        <f t="shared" si="211"/>
        <v>1</v>
      </c>
      <c r="AC631" s="29">
        <f t="shared" si="211"/>
        <v>1</v>
      </c>
      <c r="AD631" s="29">
        <f t="shared" si="211"/>
        <v>1</v>
      </c>
      <c r="AE631" s="29">
        <f t="shared" si="209"/>
        <v>1</v>
      </c>
      <c r="AF631" s="29">
        <f t="shared" si="209"/>
        <v>1</v>
      </c>
      <c r="AG631" s="29">
        <f t="shared" si="209"/>
        <v>1</v>
      </c>
      <c r="AH631" s="29">
        <f t="shared" si="209"/>
        <v>1</v>
      </c>
      <c r="AI631" s="29">
        <f t="shared" si="209"/>
        <v>1</v>
      </c>
      <c r="AJ631" s="29">
        <f t="shared" si="209"/>
        <v>1</v>
      </c>
      <c r="AK631" s="29">
        <f t="shared" si="209"/>
        <v>1</v>
      </c>
      <c r="AL631" s="29">
        <f t="shared" si="209"/>
        <v>1</v>
      </c>
      <c r="AM631" s="29">
        <f t="shared" si="209"/>
        <v>1</v>
      </c>
      <c r="AN631" s="29">
        <f t="shared" si="209"/>
        <v>1</v>
      </c>
      <c r="AO631" s="29">
        <f t="shared" si="209"/>
        <v>1</v>
      </c>
      <c r="AP631" s="29">
        <f t="shared" si="209"/>
        <v>1</v>
      </c>
      <c r="AQ631" s="29">
        <f t="shared" si="209"/>
        <v>1</v>
      </c>
      <c r="AR631" s="29">
        <f t="shared" si="209"/>
        <v>1</v>
      </c>
      <c r="AS631" s="29">
        <f t="shared" si="209"/>
        <v>1</v>
      </c>
      <c r="AT631" s="29">
        <f t="shared" si="197"/>
        <v>1</v>
      </c>
      <c r="AU631" s="29">
        <f t="shared" si="197"/>
        <v>1</v>
      </c>
      <c r="AV631" s="29">
        <f t="shared" si="197"/>
        <v>1</v>
      </c>
      <c r="AW631" s="29">
        <f t="shared" si="197"/>
        <v>1</v>
      </c>
      <c r="AX631" s="29">
        <f t="shared" si="197"/>
        <v>1</v>
      </c>
      <c r="AY631" s="29">
        <f t="shared" si="197"/>
        <v>1</v>
      </c>
      <c r="AZ631" s="29">
        <f t="shared" si="197"/>
        <v>1</v>
      </c>
      <c r="BA631" s="29">
        <f t="shared" si="197"/>
        <v>1</v>
      </c>
      <c r="BB631" s="29">
        <f t="shared" si="197"/>
        <v>1</v>
      </c>
      <c r="BC631" s="29">
        <f t="shared" si="197"/>
        <v>1</v>
      </c>
      <c r="BD631" s="29">
        <f t="shared" si="197"/>
        <v>1</v>
      </c>
      <c r="BE631" s="29">
        <f t="shared" si="197"/>
        <v>1</v>
      </c>
      <c r="BF631" s="29">
        <f t="shared" si="197"/>
        <v>1</v>
      </c>
      <c r="BG631" s="29">
        <f t="shared" si="197"/>
        <v>1</v>
      </c>
      <c r="BH631" s="29">
        <f t="shared" si="197"/>
        <v>1</v>
      </c>
      <c r="BI631" s="29">
        <f t="shared" ref="BI631:BJ646" si="215">IF($M$457,IF($J631=BI$461,1,0),0)</f>
        <v>1</v>
      </c>
      <c r="BJ631" s="29">
        <f t="shared" si="215"/>
        <v>1</v>
      </c>
      <c r="BN631" s="29">
        <f t="shared" si="137"/>
        <v>20</v>
      </c>
      <c r="BO631" s="29">
        <f t="shared" si="145"/>
        <v>4</v>
      </c>
    </row>
    <row r="632" spans="3:67" x14ac:dyDescent="0.25">
      <c r="C632" s="79">
        <f t="shared" si="138"/>
        <v>43865</v>
      </c>
      <c r="D632" s="29">
        <f t="shared" si="29"/>
        <v>2020</v>
      </c>
      <c r="E632" s="29">
        <f t="shared" si="139"/>
        <v>2</v>
      </c>
      <c r="F632" s="29">
        <f t="shared" si="140"/>
        <v>6</v>
      </c>
      <c r="G632" s="29">
        <f t="shared" si="141"/>
        <v>4</v>
      </c>
      <c r="H632" s="166" t="str">
        <f t="shared" si="142"/>
        <v>Mo</v>
      </c>
      <c r="I632" s="29">
        <f t="shared" si="143"/>
        <v>21</v>
      </c>
      <c r="J632" s="29">
        <f t="array" ref="J632">INDEX(Dienstplan!$F$6:$AJ$55,BN632,BO632)</f>
        <v>0</v>
      </c>
      <c r="K632" s="29">
        <f t="array" ref="K632">IF(OR(J632=Schichten!$B$3,J632=Schichten!$B$4),INDEX($D$98:$D$147,MATCH(CODE(J632),$H$98:$H$147,0)),IF(ISERROR(INDEX($D$98:$D$147,MATCH(J632,$A$98:$A$147,0))),0,INDEX($D$98:$D$147,MATCH(J632,$A$98:$A$147,0))))</f>
        <v>0</v>
      </c>
      <c r="L632" s="29">
        <f t="shared" ref="L632" si="216">L582</f>
        <v>0</v>
      </c>
      <c r="M632" s="29">
        <f t="shared" si="164"/>
        <v>0</v>
      </c>
      <c r="O632" s="29">
        <f t="shared" si="211"/>
        <v>0</v>
      </c>
      <c r="P632" s="29">
        <f t="shared" si="211"/>
        <v>0</v>
      </c>
      <c r="Q632" s="29">
        <f t="shared" si="211"/>
        <v>0</v>
      </c>
      <c r="R632" s="29">
        <f t="shared" si="211"/>
        <v>0</v>
      </c>
      <c r="S632" s="29">
        <f t="shared" si="211"/>
        <v>0</v>
      </c>
      <c r="T632" s="29">
        <f t="shared" si="211"/>
        <v>0</v>
      </c>
      <c r="U632" s="29">
        <f t="shared" si="211"/>
        <v>0</v>
      </c>
      <c r="V632" s="29">
        <f t="shared" si="211"/>
        <v>0</v>
      </c>
      <c r="W632" s="29">
        <f t="shared" si="211"/>
        <v>0</v>
      </c>
      <c r="X632" s="29">
        <f t="shared" si="211"/>
        <v>0</v>
      </c>
      <c r="Y632" s="29">
        <f t="shared" si="211"/>
        <v>1</v>
      </c>
      <c r="Z632" s="29">
        <f t="shared" si="211"/>
        <v>1</v>
      </c>
      <c r="AA632" s="29">
        <f t="shared" si="211"/>
        <v>1</v>
      </c>
      <c r="AB632" s="29">
        <f t="shared" si="211"/>
        <v>1</v>
      </c>
      <c r="AC632" s="29">
        <f t="shared" si="211"/>
        <v>1</v>
      </c>
      <c r="AD632" s="29">
        <f t="shared" si="211"/>
        <v>1</v>
      </c>
      <c r="AE632" s="29">
        <f t="shared" si="209"/>
        <v>1</v>
      </c>
      <c r="AF632" s="29">
        <f t="shared" si="209"/>
        <v>1</v>
      </c>
      <c r="AG632" s="29">
        <f t="shared" si="209"/>
        <v>1</v>
      </c>
      <c r="AH632" s="29">
        <f t="shared" si="209"/>
        <v>1</v>
      </c>
      <c r="AI632" s="29">
        <f t="shared" si="209"/>
        <v>1</v>
      </c>
      <c r="AJ632" s="29">
        <f t="shared" si="209"/>
        <v>1</v>
      </c>
      <c r="AK632" s="29">
        <f t="shared" si="209"/>
        <v>1</v>
      </c>
      <c r="AL632" s="29">
        <f t="shared" si="209"/>
        <v>1</v>
      </c>
      <c r="AM632" s="29">
        <f t="shared" si="209"/>
        <v>1</v>
      </c>
      <c r="AN632" s="29">
        <f t="shared" si="209"/>
        <v>1</v>
      </c>
      <c r="AO632" s="29">
        <f t="shared" si="209"/>
        <v>1</v>
      </c>
      <c r="AP632" s="29">
        <f t="shared" si="209"/>
        <v>1</v>
      </c>
      <c r="AQ632" s="29">
        <f t="shared" si="209"/>
        <v>1</v>
      </c>
      <c r="AR632" s="29">
        <f t="shared" si="209"/>
        <v>1</v>
      </c>
      <c r="AS632" s="29">
        <f t="shared" si="209"/>
        <v>1</v>
      </c>
      <c r="AT632" s="29">
        <f t="shared" ref="AT632:BI647" si="217">IF($M$457,IF($J632=AT$461,1,0),0)</f>
        <v>1</v>
      </c>
      <c r="AU632" s="29">
        <f t="shared" si="217"/>
        <v>1</v>
      </c>
      <c r="AV632" s="29">
        <f t="shared" si="217"/>
        <v>1</v>
      </c>
      <c r="AW632" s="29">
        <f t="shared" si="217"/>
        <v>1</v>
      </c>
      <c r="AX632" s="29">
        <f t="shared" si="217"/>
        <v>1</v>
      </c>
      <c r="AY632" s="29">
        <f t="shared" si="217"/>
        <v>1</v>
      </c>
      <c r="AZ632" s="29">
        <f t="shared" si="217"/>
        <v>1</v>
      </c>
      <c r="BA632" s="29">
        <f t="shared" si="217"/>
        <v>1</v>
      </c>
      <c r="BB632" s="29">
        <f t="shared" si="217"/>
        <v>1</v>
      </c>
      <c r="BC632" s="29">
        <f t="shared" si="217"/>
        <v>1</v>
      </c>
      <c r="BD632" s="29">
        <f t="shared" si="217"/>
        <v>1</v>
      </c>
      <c r="BE632" s="29">
        <f t="shared" si="217"/>
        <v>1</v>
      </c>
      <c r="BF632" s="29">
        <f t="shared" si="217"/>
        <v>1</v>
      </c>
      <c r="BG632" s="29">
        <f t="shared" si="217"/>
        <v>1</v>
      </c>
      <c r="BH632" s="29">
        <f t="shared" si="217"/>
        <v>1</v>
      </c>
      <c r="BI632" s="29">
        <f t="shared" si="217"/>
        <v>1</v>
      </c>
      <c r="BJ632" s="29">
        <f t="shared" si="215"/>
        <v>1</v>
      </c>
      <c r="BN632" s="29">
        <f t="shared" si="137"/>
        <v>21</v>
      </c>
      <c r="BO632" s="29">
        <f t="shared" si="145"/>
        <v>4</v>
      </c>
    </row>
    <row r="633" spans="3:67" x14ac:dyDescent="0.25">
      <c r="C633" s="79">
        <f t="shared" si="138"/>
        <v>43865</v>
      </c>
      <c r="D633" s="29">
        <f t="shared" si="29"/>
        <v>2020</v>
      </c>
      <c r="E633" s="29">
        <f t="shared" si="139"/>
        <v>2</v>
      </c>
      <c r="F633" s="29">
        <f t="shared" si="140"/>
        <v>6</v>
      </c>
      <c r="G633" s="29">
        <f t="shared" si="141"/>
        <v>4</v>
      </c>
      <c r="H633" s="166" t="str">
        <f t="shared" si="142"/>
        <v>Mo</v>
      </c>
      <c r="I633" s="29">
        <f t="shared" si="143"/>
        <v>22</v>
      </c>
      <c r="J633" s="29">
        <f t="array" ref="J633">INDEX(Dienstplan!$F$6:$AJ$55,BN633,BO633)</f>
        <v>0</v>
      </c>
      <c r="K633" s="29">
        <f t="array" ref="K633">IF(OR(J633=Schichten!$B$3,J633=Schichten!$B$4),INDEX($D$98:$D$147,MATCH(CODE(J633),$H$98:$H$147,0)),IF(ISERROR(INDEX($D$98:$D$147,MATCH(J633,$A$98:$A$147,0))),0,INDEX($D$98:$D$147,MATCH(J633,$A$98:$A$147,0))))</f>
        <v>0</v>
      </c>
      <c r="L633" s="29">
        <f t="shared" ref="L633" si="218">L583</f>
        <v>0</v>
      </c>
      <c r="M633" s="29">
        <f t="shared" si="164"/>
        <v>0</v>
      </c>
      <c r="O633" s="29">
        <f t="shared" si="211"/>
        <v>0</v>
      </c>
      <c r="P633" s="29">
        <f t="shared" si="211"/>
        <v>0</v>
      </c>
      <c r="Q633" s="29">
        <f t="shared" si="211"/>
        <v>0</v>
      </c>
      <c r="R633" s="29">
        <f t="shared" si="211"/>
        <v>0</v>
      </c>
      <c r="S633" s="29">
        <f t="shared" si="211"/>
        <v>0</v>
      </c>
      <c r="T633" s="29">
        <f t="shared" si="211"/>
        <v>0</v>
      </c>
      <c r="U633" s="29">
        <f t="shared" si="211"/>
        <v>0</v>
      </c>
      <c r="V633" s="29">
        <f t="shared" si="211"/>
        <v>0</v>
      </c>
      <c r="W633" s="29">
        <f t="shared" si="211"/>
        <v>0</v>
      </c>
      <c r="X633" s="29">
        <f t="shared" si="211"/>
        <v>0</v>
      </c>
      <c r="Y633" s="29">
        <f t="shared" si="211"/>
        <v>1</v>
      </c>
      <c r="Z633" s="29">
        <f t="shared" si="211"/>
        <v>1</v>
      </c>
      <c r="AA633" s="29">
        <f t="shared" si="211"/>
        <v>1</v>
      </c>
      <c r="AB633" s="29">
        <f t="shared" si="211"/>
        <v>1</v>
      </c>
      <c r="AC633" s="29">
        <f t="shared" si="211"/>
        <v>1</v>
      </c>
      <c r="AD633" s="29">
        <f t="shared" si="211"/>
        <v>1</v>
      </c>
      <c r="AE633" s="29">
        <f t="shared" si="209"/>
        <v>1</v>
      </c>
      <c r="AF633" s="29">
        <f t="shared" si="209"/>
        <v>1</v>
      </c>
      <c r="AG633" s="29">
        <f t="shared" si="209"/>
        <v>1</v>
      </c>
      <c r="AH633" s="29">
        <f t="shared" si="209"/>
        <v>1</v>
      </c>
      <c r="AI633" s="29">
        <f t="shared" si="209"/>
        <v>1</v>
      </c>
      <c r="AJ633" s="29">
        <f t="shared" si="209"/>
        <v>1</v>
      </c>
      <c r="AK633" s="29">
        <f t="shared" si="209"/>
        <v>1</v>
      </c>
      <c r="AL633" s="29">
        <f t="shared" si="209"/>
        <v>1</v>
      </c>
      <c r="AM633" s="29">
        <f t="shared" si="209"/>
        <v>1</v>
      </c>
      <c r="AN633" s="29">
        <f t="shared" si="209"/>
        <v>1</v>
      </c>
      <c r="AO633" s="29">
        <f t="shared" si="209"/>
        <v>1</v>
      </c>
      <c r="AP633" s="29">
        <f t="shared" si="209"/>
        <v>1</v>
      </c>
      <c r="AQ633" s="29">
        <f t="shared" si="209"/>
        <v>1</v>
      </c>
      <c r="AR633" s="29">
        <f t="shared" si="209"/>
        <v>1</v>
      </c>
      <c r="AS633" s="29">
        <f t="shared" si="209"/>
        <v>1</v>
      </c>
      <c r="AT633" s="29">
        <f t="shared" si="217"/>
        <v>1</v>
      </c>
      <c r="AU633" s="29">
        <f t="shared" si="217"/>
        <v>1</v>
      </c>
      <c r="AV633" s="29">
        <f t="shared" si="217"/>
        <v>1</v>
      </c>
      <c r="AW633" s="29">
        <f t="shared" si="217"/>
        <v>1</v>
      </c>
      <c r="AX633" s="29">
        <f t="shared" si="217"/>
        <v>1</v>
      </c>
      <c r="AY633" s="29">
        <f t="shared" si="217"/>
        <v>1</v>
      </c>
      <c r="AZ633" s="29">
        <f t="shared" si="217"/>
        <v>1</v>
      </c>
      <c r="BA633" s="29">
        <f t="shared" si="217"/>
        <v>1</v>
      </c>
      <c r="BB633" s="29">
        <f t="shared" si="217"/>
        <v>1</v>
      </c>
      <c r="BC633" s="29">
        <f t="shared" si="217"/>
        <v>1</v>
      </c>
      <c r="BD633" s="29">
        <f t="shared" si="217"/>
        <v>1</v>
      </c>
      <c r="BE633" s="29">
        <f t="shared" si="217"/>
        <v>1</v>
      </c>
      <c r="BF633" s="29">
        <f t="shared" si="217"/>
        <v>1</v>
      </c>
      <c r="BG633" s="29">
        <f t="shared" si="217"/>
        <v>1</v>
      </c>
      <c r="BH633" s="29">
        <f t="shared" si="217"/>
        <v>1</v>
      </c>
      <c r="BI633" s="29">
        <f t="shared" si="217"/>
        <v>1</v>
      </c>
      <c r="BJ633" s="29">
        <f t="shared" si="215"/>
        <v>1</v>
      </c>
      <c r="BN633" s="29">
        <f t="shared" si="137"/>
        <v>22</v>
      </c>
      <c r="BO633" s="29">
        <f t="shared" si="145"/>
        <v>4</v>
      </c>
    </row>
    <row r="634" spans="3:67" x14ac:dyDescent="0.25">
      <c r="C634" s="79">
        <f t="shared" si="138"/>
        <v>43865</v>
      </c>
      <c r="D634" s="29">
        <f t="shared" si="29"/>
        <v>2020</v>
      </c>
      <c r="E634" s="29">
        <f t="shared" si="139"/>
        <v>2</v>
      </c>
      <c r="F634" s="29">
        <f t="shared" si="140"/>
        <v>6</v>
      </c>
      <c r="G634" s="29">
        <f t="shared" si="141"/>
        <v>4</v>
      </c>
      <c r="H634" s="166" t="str">
        <f t="shared" si="142"/>
        <v>Mo</v>
      </c>
      <c r="I634" s="29">
        <f t="shared" si="143"/>
        <v>23</v>
      </c>
      <c r="J634" s="29">
        <f t="array" ref="J634">INDEX(Dienstplan!$F$6:$AJ$55,BN634,BO634)</f>
        <v>0</v>
      </c>
      <c r="K634" s="29">
        <f t="array" ref="K634">IF(OR(J634=Schichten!$B$3,J634=Schichten!$B$4),INDEX($D$98:$D$147,MATCH(CODE(J634),$H$98:$H$147,0)),IF(ISERROR(INDEX($D$98:$D$147,MATCH(J634,$A$98:$A$147,0))),0,INDEX($D$98:$D$147,MATCH(J634,$A$98:$A$147,0))))</f>
        <v>0</v>
      </c>
      <c r="L634" s="29">
        <f t="shared" ref="L634" si="219">L584</f>
        <v>0</v>
      </c>
      <c r="M634" s="29">
        <f t="shared" si="164"/>
        <v>0</v>
      </c>
      <c r="O634" s="29">
        <f t="shared" si="211"/>
        <v>0</v>
      </c>
      <c r="P634" s="29">
        <f t="shared" si="211"/>
        <v>0</v>
      </c>
      <c r="Q634" s="29">
        <f t="shared" si="211"/>
        <v>0</v>
      </c>
      <c r="R634" s="29">
        <f t="shared" si="211"/>
        <v>0</v>
      </c>
      <c r="S634" s="29">
        <f t="shared" si="211"/>
        <v>0</v>
      </c>
      <c r="T634" s="29">
        <f t="shared" si="211"/>
        <v>0</v>
      </c>
      <c r="U634" s="29">
        <f t="shared" si="211"/>
        <v>0</v>
      </c>
      <c r="V634" s="29">
        <f t="shared" si="211"/>
        <v>0</v>
      </c>
      <c r="W634" s="29">
        <f t="shared" si="211"/>
        <v>0</v>
      </c>
      <c r="X634" s="29">
        <f t="shared" si="211"/>
        <v>0</v>
      </c>
      <c r="Y634" s="29">
        <f t="shared" si="211"/>
        <v>1</v>
      </c>
      <c r="Z634" s="29">
        <f t="shared" si="211"/>
        <v>1</v>
      </c>
      <c r="AA634" s="29">
        <f t="shared" si="211"/>
        <v>1</v>
      </c>
      <c r="AB634" s="29">
        <f t="shared" si="211"/>
        <v>1</v>
      </c>
      <c r="AC634" s="29">
        <f t="shared" si="211"/>
        <v>1</v>
      </c>
      <c r="AD634" s="29">
        <f t="shared" si="211"/>
        <v>1</v>
      </c>
      <c r="AE634" s="29">
        <f t="shared" si="209"/>
        <v>1</v>
      </c>
      <c r="AF634" s="29">
        <f t="shared" si="209"/>
        <v>1</v>
      </c>
      <c r="AG634" s="29">
        <f t="shared" si="209"/>
        <v>1</v>
      </c>
      <c r="AH634" s="29">
        <f t="shared" si="209"/>
        <v>1</v>
      </c>
      <c r="AI634" s="29">
        <f t="shared" si="209"/>
        <v>1</v>
      </c>
      <c r="AJ634" s="29">
        <f t="shared" si="209"/>
        <v>1</v>
      </c>
      <c r="AK634" s="29">
        <f t="shared" si="209"/>
        <v>1</v>
      </c>
      <c r="AL634" s="29">
        <f t="shared" si="209"/>
        <v>1</v>
      </c>
      <c r="AM634" s="29">
        <f t="shared" si="209"/>
        <v>1</v>
      </c>
      <c r="AN634" s="29">
        <f t="shared" si="209"/>
        <v>1</v>
      </c>
      <c r="AO634" s="29">
        <f t="shared" si="209"/>
        <v>1</v>
      </c>
      <c r="AP634" s="29">
        <f t="shared" si="209"/>
        <v>1</v>
      </c>
      <c r="AQ634" s="29">
        <f t="shared" si="209"/>
        <v>1</v>
      </c>
      <c r="AR634" s="29">
        <f t="shared" si="209"/>
        <v>1</v>
      </c>
      <c r="AS634" s="29">
        <f t="shared" si="209"/>
        <v>1</v>
      </c>
      <c r="AT634" s="29">
        <f t="shared" si="217"/>
        <v>1</v>
      </c>
      <c r="AU634" s="29">
        <f t="shared" si="217"/>
        <v>1</v>
      </c>
      <c r="AV634" s="29">
        <f t="shared" si="217"/>
        <v>1</v>
      </c>
      <c r="AW634" s="29">
        <f t="shared" si="217"/>
        <v>1</v>
      </c>
      <c r="AX634" s="29">
        <f t="shared" si="217"/>
        <v>1</v>
      </c>
      <c r="AY634" s="29">
        <f t="shared" si="217"/>
        <v>1</v>
      </c>
      <c r="AZ634" s="29">
        <f t="shared" si="217"/>
        <v>1</v>
      </c>
      <c r="BA634" s="29">
        <f t="shared" si="217"/>
        <v>1</v>
      </c>
      <c r="BB634" s="29">
        <f t="shared" si="217"/>
        <v>1</v>
      </c>
      <c r="BC634" s="29">
        <f t="shared" si="217"/>
        <v>1</v>
      </c>
      <c r="BD634" s="29">
        <f t="shared" si="217"/>
        <v>1</v>
      </c>
      <c r="BE634" s="29">
        <f t="shared" si="217"/>
        <v>1</v>
      </c>
      <c r="BF634" s="29">
        <f t="shared" si="217"/>
        <v>1</v>
      </c>
      <c r="BG634" s="29">
        <f t="shared" si="217"/>
        <v>1</v>
      </c>
      <c r="BH634" s="29">
        <f t="shared" si="217"/>
        <v>1</v>
      </c>
      <c r="BI634" s="29">
        <f t="shared" si="217"/>
        <v>1</v>
      </c>
      <c r="BJ634" s="29">
        <f t="shared" si="215"/>
        <v>1</v>
      </c>
      <c r="BN634" s="29">
        <f t="shared" si="137"/>
        <v>23</v>
      </c>
      <c r="BO634" s="29">
        <f t="shared" si="145"/>
        <v>4</v>
      </c>
    </row>
    <row r="635" spans="3:67" x14ac:dyDescent="0.25">
      <c r="C635" s="79">
        <f t="shared" si="138"/>
        <v>43865</v>
      </c>
      <c r="D635" s="29">
        <f t="shared" si="29"/>
        <v>2020</v>
      </c>
      <c r="E635" s="29">
        <f t="shared" si="139"/>
        <v>2</v>
      </c>
      <c r="F635" s="29">
        <f t="shared" si="140"/>
        <v>6</v>
      </c>
      <c r="G635" s="29">
        <f t="shared" si="141"/>
        <v>4</v>
      </c>
      <c r="H635" s="166" t="str">
        <f t="shared" si="142"/>
        <v>Mo</v>
      </c>
      <c r="I635" s="29">
        <f t="shared" si="143"/>
        <v>24</v>
      </c>
      <c r="J635" s="29">
        <f t="array" ref="J635">INDEX(Dienstplan!$F$6:$AJ$55,BN635,BO635)</f>
        <v>0</v>
      </c>
      <c r="K635" s="29">
        <f t="array" ref="K635">IF(OR(J635=Schichten!$B$3,J635=Schichten!$B$4),INDEX($D$98:$D$147,MATCH(CODE(J635),$H$98:$H$147,0)),IF(ISERROR(INDEX($D$98:$D$147,MATCH(J635,$A$98:$A$147,0))),0,INDEX($D$98:$D$147,MATCH(J635,$A$98:$A$147,0))))</f>
        <v>0</v>
      </c>
      <c r="L635" s="29">
        <f t="shared" ref="L635" si="220">L585</f>
        <v>0</v>
      </c>
      <c r="M635" s="29">
        <f t="shared" si="164"/>
        <v>0</v>
      </c>
      <c r="O635" s="29">
        <f t="shared" si="211"/>
        <v>0</v>
      </c>
      <c r="P635" s="29">
        <f t="shared" si="211"/>
        <v>0</v>
      </c>
      <c r="Q635" s="29">
        <f t="shared" si="211"/>
        <v>0</v>
      </c>
      <c r="R635" s="29">
        <f t="shared" si="211"/>
        <v>0</v>
      </c>
      <c r="S635" s="29">
        <f t="shared" si="211"/>
        <v>0</v>
      </c>
      <c r="T635" s="29">
        <f t="shared" si="211"/>
        <v>0</v>
      </c>
      <c r="U635" s="29">
        <f t="shared" si="211"/>
        <v>0</v>
      </c>
      <c r="V635" s="29">
        <f t="shared" si="211"/>
        <v>0</v>
      </c>
      <c r="W635" s="29">
        <f t="shared" si="211"/>
        <v>0</v>
      </c>
      <c r="X635" s="29">
        <f t="shared" si="211"/>
        <v>0</v>
      </c>
      <c r="Y635" s="29">
        <f t="shared" si="211"/>
        <v>1</v>
      </c>
      <c r="Z635" s="29">
        <f t="shared" si="211"/>
        <v>1</v>
      </c>
      <c r="AA635" s="29">
        <f t="shared" si="211"/>
        <v>1</v>
      </c>
      <c r="AB635" s="29">
        <f t="shared" si="211"/>
        <v>1</v>
      </c>
      <c r="AC635" s="29">
        <f t="shared" si="211"/>
        <v>1</v>
      </c>
      <c r="AD635" s="29">
        <f t="shared" si="211"/>
        <v>1</v>
      </c>
      <c r="AE635" s="29">
        <f t="shared" si="209"/>
        <v>1</v>
      </c>
      <c r="AF635" s="29">
        <f t="shared" si="209"/>
        <v>1</v>
      </c>
      <c r="AG635" s="29">
        <f t="shared" si="209"/>
        <v>1</v>
      </c>
      <c r="AH635" s="29">
        <f t="shared" si="209"/>
        <v>1</v>
      </c>
      <c r="AI635" s="29">
        <f t="shared" si="209"/>
        <v>1</v>
      </c>
      <c r="AJ635" s="29">
        <f t="shared" si="209"/>
        <v>1</v>
      </c>
      <c r="AK635" s="29">
        <f t="shared" si="209"/>
        <v>1</v>
      </c>
      <c r="AL635" s="29">
        <f t="shared" si="209"/>
        <v>1</v>
      </c>
      <c r="AM635" s="29">
        <f t="shared" si="209"/>
        <v>1</v>
      </c>
      <c r="AN635" s="29">
        <f t="shared" si="209"/>
        <v>1</v>
      </c>
      <c r="AO635" s="29">
        <f t="shared" si="209"/>
        <v>1</v>
      </c>
      <c r="AP635" s="29">
        <f t="shared" si="209"/>
        <v>1</v>
      </c>
      <c r="AQ635" s="29">
        <f t="shared" si="209"/>
        <v>1</v>
      </c>
      <c r="AR635" s="29">
        <f t="shared" si="209"/>
        <v>1</v>
      </c>
      <c r="AS635" s="29">
        <f t="shared" si="209"/>
        <v>1</v>
      </c>
      <c r="AT635" s="29">
        <f t="shared" si="217"/>
        <v>1</v>
      </c>
      <c r="AU635" s="29">
        <f t="shared" si="217"/>
        <v>1</v>
      </c>
      <c r="AV635" s="29">
        <f t="shared" si="217"/>
        <v>1</v>
      </c>
      <c r="AW635" s="29">
        <f t="shared" si="217"/>
        <v>1</v>
      </c>
      <c r="AX635" s="29">
        <f t="shared" si="217"/>
        <v>1</v>
      </c>
      <c r="AY635" s="29">
        <f t="shared" si="217"/>
        <v>1</v>
      </c>
      <c r="AZ635" s="29">
        <f t="shared" si="217"/>
        <v>1</v>
      </c>
      <c r="BA635" s="29">
        <f t="shared" si="217"/>
        <v>1</v>
      </c>
      <c r="BB635" s="29">
        <f t="shared" si="217"/>
        <v>1</v>
      </c>
      <c r="BC635" s="29">
        <f t="shared" si="217"/>
        <v>1</v>
      </c>
      <c r="BD635" s="29">
        <f t="shared" si="217"/>
        <v>1</v>
      </c>
      <c r="BE635" s="29">
        <f t="shared" si="217"/>
        <v>1</v>
      </c>
      <c r="BF635" s="29">
        <f t="shared" si="217"/>
        <v>1</v>
      </c>
      <c r="BG635" s="29">
        <f t="shared" si="217"/>
        <v>1</v>
      </c>
      <c r="BH635" s="29">
        <f t="shared" si="217"/>
        <v>1</v>
      </c>
      <c r="BI635" s="29">
        <f t="shared" si="217"/>
        <v>1</v>
      </c>
      <c r="BJ635" s="29">
        <f t="shared" si="215"/>
        <v>1</v>
      </c>
      <c r="BN635" s="29">
        <f t="shared" si="137"/>
        <v>24</v>
      </c>
      <c r="BO635" s="29">
        <f t="shared" si="145"/>
        <v>4</v>
      </c>
    </row>
    <row r="636" spans="3:67" x14ac:dyDescent="0.25">
      <c r="C636" s="79">
        <f t="shared" si="138"/>
        <v>43865</v>
      </c>
      <c r="D636" s="29">
        <f t="shared" si="29"/>
        <v>2020</v>
      </c>
      <c r="E636" s="29">
        <f t="shared" si="139"/>
        <v>2</v>
      </c>
      <c r="F636" s="29">
        <f t="shared" si="140"/>
        <v>6</v>
      </c>
      <c r="G636" s="29">
        <f t="shared" si="141"/>
        <v>4</v>
      </c>
      <c r="H636" s="166" t="str">
        <f t="shared" si="142"/>
        <v>Mo</v>
      </c>
      <c r="I636" s="29">
        <f t="shared" si="143"/>
        <v>25</v>
      </c>
      <c r="J636" s="29">
        <f t="array" ref="J636">INDEX(Dienstplan!$F$6:$AJ$55,BN636,BO636)</f>
        <v>0</v>
      </c>
      <c r="K636" s="29">
        <f t="array" ref="K636">IF(OR(J636=Schichten!$B$3,J636=Schichten!$B$4),INDEX($D$98:$D$147,MATCH(CODE(J636),$H$98:$H$147,0)),IF(ISERROR(INDEX($D$98:$D$147,MATCH(J636,$A$98:$A$147,0))),0,INDEX($D$98:$D$147,MATCH(J636,$A$98:$A$147,0))))</f>
        <v>0</v>
      </c>
      <c r="L636" s="29">
        <f t="shared" ref="L636" si="221">L586</f>
        <v>0</v>
      </c>
      <c r="M636" s="29">
        <f t="shared" si="164"/>
        <v>0</v>
      </c>
      <c r="O636" s="29">
        <f t="shared" si="211"/>
        <v>0</v>
      </c>
      <c r="P636" s="29">
        <f t="shared" si="211"/>
        <v>0</v>
      </c>
      <c r="Q636" s="29">
        <f t="shared" si="211"/>
        <v>0</v>
      </c>
      <c r="R636" s="29">
        <f t="shared" si="211"/>
        <v>0</v>
      </c>
      <c r="S636" s="29">
        <f t="shared" si="211"/>
        <v>0</v>
      </c>
      <c r="T636" s="29">
        <f t="shared" si="211"/>
        <v>0</v>
      </c>
      <c r="U636" s="29">
        <f t="shared" si="211"/>
        <v>0</v>
      </c>
      <c r="V636" s="29">
        <f t="shared" si="211"/>
        <v>0</v>
      </c>
      <c r="W636" s="29">
        <f t="shared" si="211"/>
        <v>0</v>
      </c>
      <c r="X636" s="29">
        <f t="shared" si="211"/>
        <v>0</v>
      </c>
      <c r="Y636" s="29">
        <f t="shared" si="211"/>
        <v>1</v>
      </c>
      <c r="Z636" s="29">
        <f t="shared" si="211"/>
        <v>1</v>
      </c>
      <c r="AA636" s="29">
        <f t="shared" si="211"/>
        <v>1</v>
      </c>
      <c r="AB636" s="29">
        <f t="shared" si="211"/>
        <v>1</v>
      </c>
      <c r="AC636" s="29">
        <f t="shared" si="211"/>
        <v>1</v>
      </c>
      <c r="AD636" s="29">
        <f t="shared" si="211"/>
        <v>1</v>
      </c>
      <c r="AE636" s="29">
        <f t="shared" si="209"/>
        <v>1</v>
      </c>
      <c r="AF636" s="29">
        <f t="shared" si="209"/>
        <v>1</v>
      </c>
      <c r="AG636" s="29">
        <f t="shared" si="209"/>
        <v>1</v>
      </c>
      <c r="AH636" s="29">
        <f t="shared" si="209"/>
        <v>1</v>
      </c>
      <c r="AI636" s="29">
        <f t="shared" si="209"/>
        <v>1</v>
      </c>
      <c r="AJ636" s="29">
        <f t="shared" si="209"/>
        <v>1</v>
      </c>
      <c r="AK636" s="29">
        <f t="shared" si="209"/>
        <v>1</v>
      </c>
      <c r="AL636" s="29">
        <f t="shared" si="209"/>
        <v>1</v>
      </c>
      <c r="AM636" s="29">
        <f t="shared" si="209"/>
        <v>1</v>
      </c>
      <c r="AN636" s="29">
        <f t="shared" si="209"/>
        <v>1</v>
      </c>
      <c r="AO636" s="29">
        <f t="shared" si="209"/>
        <v>1</v>
      </c>
      <c r="AP636" s="29">
        <f t="shared" si="209"/>
        <v>1</v>
      </c>
      <c r="AQ636" s="29">
        <f t="shared" si="209"/>
        <v>1</v>
      </c>
      <c r="AR636" s="29">
        <f t="shared" si="209"/>
        <v>1</v>
      </c>
      <c r="AS636" s="29">
        <f t="shared" si="209"/>
        <v>1</v>
      </c>
      <c r="AT636" s="29">
        <f t="shared" si="217"/>
        <v>1</v>
      </c>
      <c r="AU636" s="29">
        <f t="shared" si="217"/>
        <v>1</v>
      </c>
      <c r="AV636" s="29">
        <f t="shared" si="217"/>
        <v>1</v>
      </c>
      <c r="AW636" s="29">
        <f t="shared" si="217"/>
        <v>1</v>
      </c>
      <c r="AX636" s="29">
        <f t="shared" si="217"/>
        <v>1</v>
      </c>
      <c r="AY636" s="29">
        <f t="shared" si="217"/>
        <v>1</v>
      </c>
      <c r="AZ636" s="29">
        <f t="shared" si="217"/>
        <v>1</v>
      </c>
      <c r="BA636" s="29">
        <f t="shared" si="217"/>
        <v>1</v>
      </c>
      <c r="BB636" s="29">
        <f t="shared" si="217"/>
        <v>1</v>
      </c>
      <c r="BC636" s="29">
        <f t="shared" si="217"/>
        <v>1</v>
      </c>
      <c r="BD636" s="29">
        <f t="shared" si="217"/>
        <v>1</v>
      </c>
      <c r="BE636" s="29">
        <f t="shared" si="217"/>
        <v>1</v>
      </c>
      <c r="BF636" s="29">
        <f t="shared" si="217"/>
        <v>1</v>
      </c>
      <c r="BG636" s="29">
        <f t="shared" si="217"/>
        <v>1</v>
      </c>
      <c r="BH636" s="29">
        <f t="shared" si="217"/>
        <v>1</v>
      </c>
      <c r="BI636" s="29">
        <f t="shared" si="217"/>
        <v>1</v>
      </c>
      <c r="BJ636" s="29">
        <f t="shared" si="215"/>
        <v>1</v>
      </c>
      <c r="BN636" s="29">
        <f t="shared" si="137"/>
        <v>25</v>
      </c>
      <c r="BO636" s="29">
        <f t="shared" si="145"/>
        <v>4</v>
      </c>
    </row>
    <row r="637" spans="3:67" x14ac:dyDescent="0.25">
      <c r="C637" s="79">
        <f t="shared" si="138"/>
        <v>43865</v>
      </c>
      <c r="D637" s="29">
        <f t="shared" si="29"/>
        <v>2020</v>
      </c>
      <c r="E637" s="29">
        <f t="shared" si="139"/>
        <v>2</v>
      </c>
      <c r="F637" s="29">
        <f t="shared" si="140"/>
        <v>6</v>
      </c>
      <c r="G637" s="29">
        <f t="shared" si="141"/>
        <v>4</v>
      </c>
      <c r="H637" s="166" t="str">
        <f t="shared" si="142"/>
        <v>Mo</v>
      </c>
      <c r="I637" s="29">
        <f t="shared" si="143"/>
        <v>26</v>
      </c>
      <c r="J637" s="29">
        <f t="array" ref="J637">INDEX(Dienstplan!$F$6:$AJ$55,BN637,BO637)</f>
        <v>0</v>
      </c>
      <c r="K637" s="29">
        <f t="array" ref="K637">IF(OR(J637=Schichten!$B$3,J637=Schichten!$B$4),INDEX($D$98:$D$147,MATCH(CODE(J637),$H$98:$H$147,0)),IF(ISERROR(INDEX($D$98:$D$147,MATCH(J637,$A$98:$A$147,0))),0,INDEX($D$98:$D$147,MATCH(J637,$A$98:$A$147,0))))</f>
        <v>0</v>
      </c>
      <c r="L637" s="29">
        <f t="shared" ref="L637" si="222">L587</f>
        <v>0</v>
      </c>
      <c r="M637" s="29">
        <f t="shared" si="164"/>
        <v>0</v>
      </c>
      <c r="O637" s="29">
        <f t="shared" si="211"/>
        <v>0</v>
      </c>
      <c r="P637" s="29">
        <f t="shared" si="211"/>
        <v>0</v>
      </c>
      <c r="Q637" s="29">
        <f t="shared" si="211"/>
        <v>0</v>
      </c>
      <c r="R637" s="29">
        <f t="shared" si="211"/>
        <v>0</v>
      </c>
      <c r="S637" s="29">
        <f t="shared" si="211"/>
        <v>0</v>
      </c>
      <c r="T637" s="29">
        <f t="shared" si="211"/>
        <v>0</v>
      </c>
      <c r="U637" s="29">
        <f t="shared" si="211"/>
        <v>0</v>
      </c>
      <c r="V637" s="29">
        <f t="shared" si="211"/>
        <v>0</v>
      </c>
      <c r="W637" s="29">
        <f t="shared" si="211"/>
        <v>0</v>
      </c>
      <c r="X637" s="29">
        <f t="shared" si="211"/>
        <v>0</v>
      </c>
      <c r="Y637" s="29">
        <f t="shared" si="211"/>
        <v>1</v>
      </c>
      <c r="Z637" s="29">
        <f t="shared" si="211"/>
        <v>1</v>
      </c>
      <c r="AA637" s="29">
        <f t="shared" si="211"/>
        <v>1</v>
      </c>
      <c r="AB637" s="29">
        <f t="shared" si="211"/>
        <v>1</v>
      </c>
      <c r="AC637" s="29">
        <f t="shared" si="211"/>
        <v>1</v>
      </c>
      <c r="AD637" s="29">
        <f t="shared" si="211"/>
        <v>1</v>
      </c>
      <c r="AE637" s="29">
        <f t="shared" si="209"/>
        <v>1</v>
      </c>
      <c r="AF637" s="29">
        <f t="shared" si="209"/>
        <v>1</v>
      </c>
      <c r="AG637" s="29">
        <f t="shared" si="209"/>
        <v>1</v>
      </c>
      <c r="AH637" s="29">
        <f t="shared" si="209"/>
        <v>1</v>
      </c>
      <c r="AI637" s="29">
        <f t="shared" si="209"/>
        <v>1</v>
      </c>
      <c r="AJ637" s="29">
        <f t="shared" si="209"/>
        <v>1</v>
      </c>
      <c r="AK637" s="29">
        <f t="shared" si="209"/>
        <v>1</v>
      </c>
      <c r="AL637" s="29">
        <f t="shared" si="209"/>
        <v>1</v>
      </c>
      <c r="AM637" s="29">
        <f t="shared" si="209"/>
        <v>1</v>
      </c>
      <c r="AN637" s="29">
        <f t="shared" si="209"/>
        <v>1</v>
      </c>
      <c r="AO637" s="29">
        <f t="shared" si="209"/>
        <v>1</v>
      </c>
      <c r="AP637" s="29">
        <f t="shared" si="209"/>
        <v>1</v>
      </c>
      <c r="AQ637" s="29">
        <f t="shared" si="209"/>
        <v>1</v>
      </c>
      <c r="AR637" s="29">
        <f t="shared" si="209"/>
        <v>1</v>
      </c>
      <c r="AS637" s="29">
        <f t="shared" si="209"/>
        <v>1</v>
      </c>
      <c r="AT637" s="29">
        <f t="shared" si="217"/>
        <v>1</v>
      </c>
      <c r="AU637" s="29">
        <f t="shared" si="217"/>
        <v>1</v>
      </c>
      <c r="AV637" s="29">
        <f t="shared" si="217"/>
        <v>1</v>
      </c>
      <c r="AW637" s="29">
        <f t="shared" si="217"/>
        <v>1</v>
      </c>
      <c r="AX637" s="29">
        <f t="shared" si="217"/>
        <v>1</v>
      </c>
      <c r="AY637" s="29">
        <f t="shared" si="217"/>
        <v>1</v>
      </c>
      <c r="AZ637" s="29">
        <f t="shared" si="217"/>
        <v>1</v>
      </c>
      <c r="BA637" s="29">
        <f t="shared" si="217"/>
        <v>1</v>
      </c>
      <c r="BB637" s="29">
        <f t="shared" si="217"/>
        <v>1</v>
      </c>
      <c r="BC637" s="29">
        <f t="shared" si="217"/>
        <v>1</v>
      </c>
      <c r="BD637" s="29">
        <f t="shared" si="217"/>
        <v>1</v>
      </c>
      <c r="BE637" s="29">
        <f t="shared" si="217"/>
        <v>1</v>
      </c>
      <c r="BF637" s="29">
        <f t="shared" si="217"/>
        <v>1</v>
      </c>
      <c r="BG637" s="29">
        <f t="shared" si="217"/>
        <v>1</v>
      </c>
      <c r="BH637" s="29">
        <f t="shared" si="217"/>
        <v>1</v>
      </c>
      <c r="BI637" s="29">
        <f t="shared" si="217"/>
        <v>1</v>
      </c>
      <c r="BJ637" s="29">
        <f t="shared" si="215"/>
        <v>1</v>
      </c>
      <c r="BN637" s="29">
        <f t="shared" si="137"/>
        <v>26</v>
      </c>
      <c r="BO637" s="29">
        <f t="shared" si="145"/>
        <v>4</v>
      </c>
    </row>
    <row r="638" spans="3:67" x14ac:dyDescent="0.25">
      <c r="C638" s="79">
        <f t="shared" si="138"/>
        <v>43865</v>
      </c>
      <c r="D638" s="29">
        <f t="shared" si="29"/>
        <v>2020</v>
      </c>
      <c r="E638" s="29">
        <f t="shared" si="139"/>
        <v>2</v>
      </c>
      <c r="F638" s="29">
        <f t="shared" si="140"/>
        <v>6</v>
      </c>
      <c r="G638" s="29">
        <f t="shared" si="141"/>
        <v>4</v>
      </c>
      <c r="H638" s="166" t="str">
        <f t="shared" si="142"/>
        <v>Mo</v>
      </c>
      <c r="I638" s="29">
        <f t="shared" si="143"/>
        <v>27</v>
      </c>
      <c r="J638" s="29">
        <f t="array" ref="J638">INDEX(Dienstplan!$F$6:$AJ$55,BN638,BO638)</f>
        <v>0</v>
      </c>
      <c r="K638" s="29">
        <f t="array" ref="K638">IF(OR(J638=Schichten!$B$3,J638=Schichten!$B$4),INDEX($D$98:$D$147,MATCH(CODE(J638),$H$98:$H$147,0)),IF(ISERROR(INDEX($D$98:$D$147,MATCH(J638,$A$98:$A$147,0))),0,INDEX($D$98:$D$147,MATCH(J638,$A$98:$A$147,0))))</f>
        <v>0</v>
      </c>
      <c r="L638" s="29">
        <f t="shared" ref="L638" si="223">L588</f>
        <v>0</v>
      </c>
      <c r="M638" s="29">
        <f t="shared" si="164"/>
        <v>0</v>
      </c>
      <c r="O638" s="29">
        <f t="shared" si="211"/>
        <v>0</v>
      </c>
      <c r="P638" s="29">
        <f t="shared" si="211"/>
        <v>0</v>
      </c>
      <c r="Q638" s="29">
        <f t="shared" si="211"/>
        <v>0</v>
      </c>
      <c r="R638" s="29">
        <f t="shared" si="211"/>
        <v>0</v>
      </c>
      <c r="S638" s="29">
        <f t="shared" si="211"/>
        <v>0</v>
      </c>
      <c r="T638" s="29">
        <f t="shared" si="211"/>
        <v>0</v>
      </c>
      <c r="U638" s="29">
        <f t="shared" si="211"/>
        <v>0</v>
      </c>
      <c r="V638" s="29">
        <f t="shared" si="211"/>
        <v>0</v>
      </c>
      <c r="W638" s="29">
        <f t="shared" si="211"/>
        <v>0</v>
      </c>
      <c r="X638" s="29">
        <f t="shared" si="211"/>
        <v>0</v>
      </c>
      <c r="Y638" s="29">
        <f t="shared" si="211"/>
        <v>1</v>
      </c>
      <c r="Z638" s="29">
        <f t="shared" si="211"/>
        <v>1</v>
      </c>
      <c r="AA638" s="29">
        <f t="shared" si="211"/>
        <v>1</v>
      </c>
      <c r="AB638" s="29">
        <f t="shared" si="211"/>
        <v>1</v>
      </c>
      <c r="AC638" s="29">
        <f t="shared" si="211"/>
        <v>1</v>
      </c>
      <c r="AD638" s="29">
        <f t="shared" si="211"/>
        <v>1</v>
      </c>
      <c r="AE638" s="29">
        <f t="shared" si="209"/>
        <v>1</v>
      </c>
      <c r="AF638" s="29">
        <f t="shared" si="209"/>
        <v>1</v>
      </c>
      <c r="AG638" s="29">
        <f t="shared" si="209"/>
        <v>1</v>
      </c>
      <c r="AH638" s="29">
        <f t="shared" si="209"/>
        <v>1</v>
      </c>
      <c r="AI638" s="29">
        <f t="shared" si="209"/>
        <v>1</v>
      </c>
      <c r="AJ638" s="29">
        <f t="shared" si="209"/>
        <v>1</v>
      </c>
      <c r="AK638" s="29">
        <f t="shared" si="209"/>
        <v>1</v>
      </c>
      <c r="AL638" s="29">
        <f t="shared" si="209"/>
        <v>1</v>
      </c>
      <c r="AM638" s="29">
        <f t="shared" si="209"/>
        <v>1</v>
      </c>
      <c r="AN638" s="29">
        <f t="shared" si="209"/>
        <v>1</v>
      </c>
      <c r="AO638" s="29">
        <f t="shared" si="209"/>
        <v>1</v>
      </c>
      <c r="AP638" s="29">
        <f t="shared" si="209"/>
        <v>1</v>
      </c>
      <c r="AQ638" s="29">
        <f t="shared" si="209"/>
        <v>1</v>
      </c>
      <c r="AR638" s="29">
        <f t="shared" si="209"/>
        <v>1</v>
      </c>
      <c r="AS638" s="29">
        <f t="shared" si="209"/>
        <v>1</v>
      </c>
      <c r="AT638" s="29">
        <f t="shared" si="217"/>
        <v>1</v>
      </c>
      <c r="AU638" s="29">
        <f t="shared" si="217"/>
        <v>1</v>
      </c>
      <c r="AV638" s="29">
        <f t="shared" si="217"/>
        <v>1</v>
      </c>
      <c r="AW638" s="29">
        <f t="shared" si="217"/>
        <v>1</v>
      </c>
      <c r="AX638" s="29">
        <f t="shared" si="217"/>
        <v>1</v>
      </c>
      <c r="AY638" s="29">
        <f t="shared" si="217"/>
        <v>1</v>
      </c>
      <c r="AZ638" s="29">
        <f t="shared" si="217"/>
        <v>1</v>
      </c>
      <c r="BA638" s="29">
        <f t="shared" si="217"/>
        <v>1</v>
      </c>
      <c r="BB638" s="29">
        <f t="shared" si="217"/>
        <v>1</v>
      </c>
      <c r="BC638" s="29">
        <f t="shared" si="217"/>
        <v>1</v>
      </c>
      <c r="BD638" s="29">
        <f t="shared" si="217"/>
        <v>1</v>
      </c>
      <c r="BE638" s="29">
        <f t="shared" si="217"/>
        <v>1</v>
      </c>
      <c r="BF638" s="29">
        <f t="shared" si="217"/>
        <v>1</v>
      </c>
      <c r="BG638" s="29">
        <f t="shared" si="217"/>
        <v>1</v>
      </c>
      <c r="BH638" s="29">
        <f t="shared" si="217"/>
        <v>1</v>
      </c>
      <c r="BI638" s="29">
        <f t="shared" si="217"/>
        <v>1</v>
      </c>
      <c r="BJ638" s="29">
        <f t="shared" si="215"/>
        <v>1</v>
      </c>
      <c r="BN638" s="29">
        <f t="shared" si="137"/>
        <v>27</v>
      </c>
      <c r="BO638" s="29">
        <f t="shared" si="145"/>
        <v>4</v>
      </c>
    </row>
    <row r="639" spans="3:67" x14ac:dyDescent="0.25">
      <c r="C639" s="79">
        <f t="shared" si="138"/>
        <v>43865</v>
      </c>
      <c r="D639" s="29">
        <f t="shared" si="29"/>
        <v>2020</v>
      </c>
      <c r="E639" s="29">
        <f t="shared" si="139"/>
        <v>2</v>
      </c>
      <c r="F639" s="29">
        <f t="shared" si="140"/>
        <v>6</v>
      </c>
      <c r="G639" s="29">
        <f t="shared" si="141"/>
        <v>4</v>
      </c>
      <c r="H639" s="166" t="str">
        <f t="shared" si="142"/>
        <v>Mo</v>
      </c>
      <c r="I639" s="29">
        <f t="shared" si="143"/>
        <v>28</v>
      </c>
      <c r="J639" s="29">
        <f t="array" ref="J639">INDEX(Dienstplan!$F$6:$AJ$55,BN639,BO639)</f>
        <v>0</v>
      </c>
      <c r="K639" s="29">
        <f t="array" ref="K639">IF(OR(J639=Schichten!$B$3,J639=Schichten!$B$4),INDEX($D$98:$D$147,MATCH(CODE(J639),$H$98:$H$147,0)),IF(ISERROR(INDEX($D$98:$D$147,MATCH(J639,$A$98:$A$147,0))),0,INDEX($D$98:$D$147,MATCH(J639,$A$98:$A$147,0))))</f>
        <v>0</v>
      </c>
      <c r="L639" s="29">
        <f t="shared" ref="L639" si="224">L589</f>
        <v>0</v>
      </c>
      <c r="M639" s="29">
        <f t="shared" si="164"/>
        <v>0</v>
      </c>
      <c r="O639" s="29">
        <f t="shared" si="211"/>
        <v>0</v>
      </c>
      <c r="P639" s="29">
        <f t="shared" si="211"/>
        <v>0</v>
      </c>
      <c r="Q639" s="29">
        <f t="shared" si="211"/>
        <v>0</v>
      </c>
      <c r="R639" s="29">
        <f t="shared" si="211"/>
        <v>0</v>
      </c>
      <c r="S639" s="29">
        <f t="shared" si="211"/>
        <v>0</v>
      </c>
      <c r="T639" s="29">
        <f t="shared" si="211"/>
        <v>0</v>
      </c>
      <c r="U639" s="29">
        <f t="shared" si="211"/>
        <v>0</v>
      </c>
      <c r="V639" s="29">
        <f t="shared" si="211"/>
        <v>0</v>
      </c>
      <c r="W639" s="29">
        <f t="shared" si="211"/>
        <v>0</v>
      </c>
      <c r="X639" s="29">
        <f t="shared" si="211"/>
        <v>0</v>
      </c>
      <c r="Y639" s="29">
        <f t="shared" si="211"/>
        <v>1</v>
      </c>
      <c r="Z639" s="29">
        <f t="shared" si="211"/>
        <v>1</v>
      </c>
      <c r="AA639" s="29">
        <f t="shared" si="211"/>
        <v>1</v>
      </c>
      <c r="AB639" s="29">
        <f t="shared" si="211"/>
        <v>1</v>
      </c>
      <c r="AC639" s="29">
        <f t="shared" si="211"/>
        <v>1</v>
      </c>
      <c r="AD639" s="29">
        <f t="shared" si="211"/>
        <v>1</v>
      </c>
      <c r="AE639" s="29">
        <f t="shared" si="209"/>
        <v>1</v>
      </c>
      <c r="AF639" s="29">
        <f t="shared" si="209"/>
        <v>1</v>
      </c>
      <c r="AG639" s="29">
        <f t="shared" si="209"/>
        <v>1</v>
      </c>
      <c r="AH639" s="29">
        <f t="shared" si="209"/>
        <v>1</v>
      </c>
      <c r="AI639" s="29">
        <f t="shared" si="209"/>
        <v>1</v>
      </c>
      <c r="AJ639" s="29">
        <f t="shared" si="209"/>
        <v>1</v>
      </c>
      <c r="AK639" s="29">
        <f t="shared" si="209"/>
        <v>1</v>
      </c>
      <c r="AL639" s="29">
        <f t="shared" si="209"/>
        <v>1</v>
      </c>
      <c r="AM639" s="29">
        <f t="shared" si="209"/>
        <v>1</v>
      </c>
      <c r="AN639" s="29">
        <f t="shared" si="209"/>
        <v>1</v>
      </c>
      <c r="AO639" s="29">
        <f t="shared" si="209"/>
        <v>1</v>
      </c>
      <c r="AP639" s="29">
        <f t="shared" si="209"/>
        <v>1</v>
      </c>
      <c r="AQ639" s="29">
        <f t="shared" si="209"/>
        <v>1</v>
      </c>
      <c r="AR639" s="29">
        <f t="shared" si="209"/>
        <v>1</v>
      </c>
      <c r="AS639" s="29">
        <f t="shared" si="209"/>
        <v>1</v>
      </c>
      <c r="AT639" s="29">
        <f t="shared" si="217"/>
        <v>1</v>
      </c>
      <c r="AU639" s="29">
        <f t="shared" si="217"/>
        <v>1</v>
      </c>
      <c r="AV639" s="29">
        <f t="shared" si="217"/>
        <v>1</v>
      </c>
      <c r="AW639" s="29">
        <f t="shared" si="217"/>
        <v>1</v>
      </c>
      <c r="AX639" s="29">
        <f t="shared" si="217"/>
        <v>1</v>
      </c>
      <c r="AY639" s="29">
        <f t="shared" si="217"/>
        <v>1</v>
      </c>
      <c r="AZ639" s="29">
        <f t="shared" si="217"/>
        <v>1</v>
      </c>
      <c r="BA639" s="29">
        <f t="shared" si="217"/>
        <v>1</v>
      </c>
      <c r="BB639" s="29">
        <f t="shared" si="217"/>
        <v>1</v>
      </c>
      <c r="BC639" s="29">
        <f t="shared" si="217"/>
        <v>1</v>
      </c>
      <c r="BD639" s="29">
        <f t="shared" si="217"/>
        <v>1</v>
      </c>
      <c r="BE639" s="29">
        <f t="shared" si="217"/>
        <v>1</v>
      </c>
      <c r="BF639" s="29">
        <f t="shared" si="217"/>
        <v>1</v>
      </c>
      <c r="BG639" s="29">
        <f t="shared" si="217"/>
        <v>1</v>
      </c>
      <c r="BH639" s="29">
        <f t="shared" si="217"/>
        <v>1</v>
      </c>
      <c r="BI639" s="29">
        <f t="shared" si="217"/>
        <v>1</v>
      </c>
      <c r="BJ639" s="29">
        <f t="shared" si="215"/>
        <v>1</v>
      </c>
      <c r="BN639" s="29">
        <f t="shared" si="137"/>
        <v>28</v>
      </c>
      <c r="BO639" s="29">
        <f t="shared" si="145"/>
        <v>4</v>
      </c>
    </row>
    <row r="640" spans="3:67" x14ac:dyDescent="0.25">
      <c r="C640" s="79">
        <f t="shared" si="138"/>
        <v>43865</v>
      </c>
      <c r="D640" s="29">
        <f t="shared" si="29"/>
        <v>2020</v>
      </c>
      <c r="E640" s="29">
        <f t="shared" si="139"/>
        <v>2</v>
      </c>
      <c r="F640" s="29">
        <f t="shared" si="140"/>
        <v>6</v>
      </c>
      <c r="G640" s="29">
        <f t="shared" si="141"/>
        <v>4</v>
      </c>
      <c r="H640" s="166" t="str">
        <f t="shared" si="142"/>
        <v>Mo</v>
      </c>
      <c r="I640" s="29">
        <f t="shared" si="143"/>
        <v>29</v>
      </c>
      <c r="J640" s="29">
        <f t="array" ref="J640">INDEX(Dienstplan!$F$6:$AJ$55,BN640,BO640)</f>
        <v>0</v>
      </c>
      <c r="K640" s="29">
        <f t="array" ref="K640">IF(OR(J640=Schichten!$B$3,J640=Schichten!$B$4),INDEX($D$98:$D$147,MATCH(CODE(J640),$H$98:$H$147,0)),IF(ISERROR(INDEX($D$98:$D$147,MATCH(J640,$A$98:$A$147,0))),0,INDEX($D$98:$D$147,MATCH(J640,$A$98:$A$147,0))))</f>
        <v>0</v>
      </c>
      <c r="L640" s="29">
        <f t="shared" ref="L640" si="225">L590</f>
        <v>0</v>
      </c>
      <c r="M640" s="29">
        <f t="shared" si="164"/>
        <v>0</v>
      </c>
      <c r="O640" s="29">
        <f t="shared" si="211"/>
        <v>0</v>
      </c>
      <c r="P640" s="29">
        <f t="shared" si="211"/>
        <v>0</v>
      </c>
      <c r="Q640" s="29">
        <f t="shared" si="211"/>
        <v>0</v>
      </c>
      <c r="R640" s="29">
        <f t="shared" si="211"/>
        <v>0</v>
      </c>
      <c r="S640" s="29">
        <f t="shared" si="211"/>
        <v>0</v>
      </c>
      <c r="T640" s="29">
        <f t="shared" si="211"/>
        <v>0</v>
      </c>
      <c r="U640" s="29">
        <f t="shared" si="211"/>
        <v>0</v>
      </c>
      <c r="V640" s="29">
        <f t="shared" si="211"/>
        <v>0</v>
      </c>
      <c r="W640" s="29">
        <f t="shared" si="211"/>
        <v>0</v>
      </c>
      <c r="X640" s="29">
        <f t="shared" si="211"/>
        <v>0</v>
      </c>
      <c r="Y640" s="29">
        <f t="shared" si="211"/>
        <v>1</v>
      </c>
      <c r="Z640" s="29">
        <f t="shared" si="211"/>
        <v>1</v>
      </c>
      <c r="AA640" s="29">
        <f t="shared" si="211"/>
        <v>1</v>
      </c>
      <c r="AB640" s="29">
        <f t="shared" si="211"/>
        <v>1</v>
      </c>
      <c r="AC640" s="29">
        <f t="shared" si="211"/>
        <v>1</v>
      </c>
      <c r="AD640" s="29">
        <f t="shared" si="211"/>
        <v>1</v>
      </c>
      <c r="AE640" s="29">
        <f t="shared" si="209"/>
        <v>1</v>
      </c>
      <c r="AF640" s="29">
        <f t="shared" si="209"/>
        <v>1</v>
      </c>
      <c r="AG640" s="29">
        <f t="shared" si="209"/>
        <v>1</v>
      </c>
      <c r="AH640" s="29">
        <f t="shared" si="209"/>
        <v>1</v>
      </c>
      <c r="AI640" s="29">
        <f t="shared" si="209"/>
        <v>1</v>
      </c>
      <c r="AJ640" s="29">
        <f t="shared" si="209"/>
        <v>1</v>
      </c>
      <c r="AK640" s="29">
        <f t="shared" si="209"/>
        <v>1</v>
      </c>
      <c r="AL640" s="29">
        <f t="shared" si="209"/>
        <v>1</v>
      </c>
      <c r="AM640" s="29">
        <f t="shared" si="209"/>
        <v>1</v>
      </c>
      <c r="AN640" s="29">
        <f t="shared" si="209"/>
        <v>1</v>
      </c>
      <c r="AO640" s="29">
        <f t="shared" si="209"/>
        <v>1</v>
      </c>
      <c r="AP640" s="29">
        <f t="shared" si="209"/>
        <v>1</v>
      </c>
      <c r="AQ640" s="29">
        <f t="shared" si="209"/>
        <v>1</v>
      </c>
      <c r="AR640" s="29">
        <f t="shared" si="209"/>
        <v>1</v>
      </c>
      <c r="AS640" s="29">
        <f t="shared" si="209"/>
        <v>1</v>
      </c>
      <c r="AT640" s="29">
        <f t="shared" si="217"/>
        <v>1</v>
      </c>
      <c r="AU640" s="29">
        <f t="shared" si="217"/>
        <v>1</v>
      </c>
      <c r="AV640" s="29">
        <f t="shared" si="217"/>
        <v>1</v>
      </c>
      <c r="AW640" s="29">
        <f t="shared" si="217"/>
        <v>1</v>
      </c>
      <c r="AX640" s="29">
        <f t="shared" si="217"/>
        <v>1</v>
      </c>
      <c r="AY640" s="29">
        <f t="shared" si="217"/>
        <v>1</v>
      </c>
      <c r="AZ640" s="29">
        <f t="shared" si="217"/>
        <v>1</v>
      </c>
      <c r="BA640" s="29">
        <f t="shared" si="217"/>
        <v>1</v>
      </c>
      <c r="BB640" s="29">
        <f t="shared" si="217"/>
        <v>1</v>
      </c>
      <c r="BC640" s="29">
        <f t="shared" si="217"/>
        <v>1</v>
      </c>
      <c r="BD640" s="29">
        <f t="shared" si="217"/>
        <v>1</v>
      </c>
      <c r="BE640" s="29">
        <f t="shared" si="217"/>
        <v>1</v>
      </c>
      <c r="BF640" s="29">
        <f t="shared" si="217"/>
        <v>1</v>
      </c>
      <c r="BG640" s="29">
        <f t="shared" si="217"/>
        <v>1</v>
      </c>
      <c r="BH640" s="29">
        <f t="shared" si="217"/>
        <v>1</v>
      </c>
      <c r="BI640" s="29">
        <f t="shared" si="217"/>
        <v>1</v>
      </c>
      <c r="BJ640" s="29">
        <f t="shared" si="215"/>
        <v>1</v>
      </c>
      <c r="BN640" s="29">
        <f t="shared" ref="BN640:BN703" si="226">BN590</f>
        <v>29</v>
      </c>
      <c r="BO640" s="29">
        <f t="shared" si="145"/>
        <v>4</v>
      </c>
    </row>
    <row r="641" spans="3:67" x14ac:dyDescent="0.25">
      <c r="C641" s="79">
        <f t="shared" ref="C641:C704" si="227">C591+1</f>
        <v>43865</v>
      </c>
      <c r="D641" s="29">
        <f t="shared" si="29"/>
        <v>2020</v>
      </c>
      <c r="E641" s="29">
        <f t="shared" ref="E641:E704" si="228">MONTH(C641)</f>
        <v>2</v>
      </c>
      <c r="F641" s="29">
        <f t="shared" ref="F641:F704" si="229">WEEKNUM(C641,2)</f>
        <v>6</v>
      </c>
      <c r="G641" s="29">
        <f t="shared" ref="G641:G704" si="230">DAY(C641)</f>
        <v>4</v>
      </c>
      <c r="H641" s="166" t="str">
        <f t="shared" ref="H641:H704" si="231">TEXT(WEEKDAY(C641,2),"TTT")</f>
        <v>Mo</v>
      </c>
      <c r="I641" s="29">
        <f t="shared" ref="I641:I704" si="232">I591</f>
        <v>30</v>
      </c>
      <c r="J641" s="29">
        <f t="array" ref="J641">INDEX(Dienstplan!$F$6:$AJ$55,BN641,BO641)</f>
        <v>0</v>
      </c>
      <c r="K641" s="29">
        <f t="array" ref="K641">IF(OR(J641=Schichten!$B$3,J641=Schichten!$B$4),INDEX($D$98:$D$147,MATCH(CODE(J641),$H$98:$H$147,0)),IF(ISERROR(INDEX($D$98:$D$147,MATCH(J641,$A$98:$A$147,0))),0,INDEX($D$98:$D$147,MATCH(J641,$A$98:$A$147,0))))</f>
        <v>0</v>
      </c>
      <c r="L641" s="29">
        <f t="shared" ref="L641" si="233">L591</f>
        <v>0</v>
      </c>
      <c r="M641" s="29">
        <f t="shared" si="164"/>
        <v>0</v>
      </c>
      <c r="O641" s="29">
        <f t="shared" si="211"/>
        <v>0</v>
      </c>
      <c r="P641" s="29">
        <f t="shared" si="211"/>
        <v>0</v>
      </c>
      <c r="Q641" s="29">
        <f t="shared" si="211"/>
        <v>0</v>
      </c>
      <c r="R641" s="29">
        <f t="shared" si="211"/>
        <v>0</v>
      </c>
      <c r="S641" s="29">
        <f t="shared" si="211"/>
        <v>0</v>
      </c>
      <c r="T641" s="29">
        <f t="shared" si="211"/>
        <v>0</v>
      </c>
      <c r="U641" s="29">
        <f t="shared" si="211"/>
        <v>0</v>
      </c>
      <c r="V641" s="29">
        <f t="shared" si="211"/>
        <v>0</v>
      </c>
      <c r="W641" s="29">
        <f t="shared" si="211"/>
        <v>0</v>
      </c>
      <c r="X641" s="29">
        <f t="shared" si="211"/>
        <v>0</v>
      </c>
      <c r="Y641" s="29">
        <f t="shared" si="211"/>
        <v>1</v>
      </c>
      <c r="Z641" s="29">
        <f t="shared" si="211"/>
        <v>1</v>
      </c>
      <c r="AA641" s="29">
        <f t="shared" si="211"/>
        <v>1</v>
      </c>
      <c r="AB641" s="29">
        <f t="shared" si="211"/>
        <v>1</v>
      </c>
      <c r="AC641" s="29">
        <f t="shared" si="211"/>
        <v>1</v>
      </c>
      <c r="AD641" s="29">
        <f t="shared" si="211"/>
        <v>1</v>
      </c>
      <c r="AE641" s="29">
        <f t="shared" si="209"/>
        <v>1</v>
      </c>
      <c r="AF641" s="29">
        <f t="shared" si="209"/>
        <v>1</v>
      </c>
      <c r="AG641" s="29">
        <f t="shared" si="209"/>
        <v>1</v>
      </c>
      <c r="AH641" s="29">
        <f t="shared" si="209"/>
        <v>1</v>
      </c>
      <c r="AI641" s="29">
        <f t="shared" si="209"/>
        <v>1</v>
      </c>
      <c r="AJ641" s="29">
        <f t="shared" si="209"/>
        <v>1</v>
      </c>
      <c r="AK641" s="29">
        <f t="shared" si="209"/>
        <v>1</v>
      </c>
      <c r="AL641" s="29">
        <f t="shared" si="209"/>
        <v>1</v>
      </c>
      <c r="AM641" s="29">
        <f t="shared" si="209"/>
        <v>1</v>
      </c>
      <c r="AN641" s="29">
        <f t="shared" si="209"/>
        <v>1</v>
      </c>
      <c r="AO641" s="29">
        <f t="shared" si="209"/>
        <v>1</v>
      </c>
      <c r="AP641" s="29">
        <f t="shared" si="209"/>
        <v>1</v>
      </c>
      <c r="AQ641" s="29">
        <f t="shared" si="209"/>
        <v>1</v>
      </c>
      <c r="AR641" s="29">
        <f t="shared" si="209"/>
        <v>1</v>
      </c>
      <c r="AS641" s="29">
        <f t="shared" si="209"/>
        <v>1</v>
      </c>
      <c r="AT641" s="29">
        <f t="shared" si="217"/>
        <v>1</v>
      </c>
      <c r="AU641" s="29">
        <f t="shared" si="217"/>
        <v>1</v>
      </c>
      <c r="AV641" s="29">
        <f t="shared" si="217"/>
        <v>1</v>
      </c>
      <c r="AW641" s="29">
        <f t="shared" si="217"/>
        <v>1</v>
      </c>
      <c r="AX641" s="29">
        <f t="shared" si="217"/>
        <v>1</v>
      </c>
      <c r="AY641" s="29">
        <f t="shared" si="217"/>
        <v>1</v>
      </c>
      <c r="AZ641" s="29">
        <f t="shared" si="217"/>
        <v>1</v>
      </c>
      <c r="BA641" s="29">
        <f t="shared" si="217"/>
        <v>1</v>
      </c>
      <c r="BB641" s="29">
        <f t="shared" si="217"/>
        <v>1</v>
      </c>
      <c r="BC641" s="29">
        <f t="shared" si="217"/>
        <v>1</v>
      </c>
      <c r="BD641" s="29">
        <f t="shared" si="217"/>
        <v>1</v>
      </c>
      <c r="BE641" s="29">
        <f t="shared" si="217"/>
        <v>1</v>
      </c>
      <c r="BF641" s="29">
        <f t="shared" si="217"/>
        <v>1</v>
      </c>
      <c r="BG641" s="29">
        <f t="shared" si="217"/>
        <v>1</v>
      </c>
      <c r="BH641" s="29">
        <f t="shared" si="217"/>
        <v>1</v>
      </c>
      <c r="BI641" s="29">
        <f t="shared" si="217"/>
        <v>1</v>
      </c>
      <c r="BJ641" s="29">
        <f t="shared" si="215"/>
        <v>1</v>
      </c>
      <c r="BN641" s="29">
        <f t="shared" si="226"/>
        <v>30</v>
      </c>
      <c r="BO641" s="29">
        <f t="shared" ref="BO641:BO704" si="234">BO591+1</f>
        <v>4</v>
      </c>
    </row>
    <row r="642" spans="3:67" x14ac:dyDescent="0.25">
      <c r="C642" s="79">
        <f t="shared" si="227"/>
        <v>43865</v>
      </c>
      <c r="D642" s="29">
        <f t="shared" si="29"/>
        <v>2020</v>
      </c>
      <c r="E642" s="29">
        <f t="shared" si="228"/>
        <v>2</v>
      </c>
      <c r="F642" s="29">
        <f t="shared" si="229"/>
        <v>6</v>
      </c>
      <c r="G642" s="29">
        <f t="shared" si="230"/>
        <v>4</v>
      </c>
      <c r="H642" s="166" t="str">
        <f t="shared" si="231"/>
        <v>Mo</v>
      </c>
      <c r="I642" s="29">
        <f t="shared" si="232"/>
        <v>31</v>
      </c>
      <c r="J642" s="29">
        <f t="array" ref="J642">INDEX(Dienstplan!$F$6:$AJ$55,BN642,BO642)</f>
        <v>0</v>
      </c>
      <c r="K642" s="29">
        <f t="array" ref="K642">IF(OR(J642=Schichten!$B$3,J642=Schichten!$B$4),INDEX($D$98:$D$147,MATCH(CODE(J642),$H$98:$H$147,0)),IF(ISERROR(INDEX($D$98:$D$147,MATCH(J642,$A$98:$A$147,0))),0,INDEX($D$98:$D$147,MATCH(J642,$A$98:$A$147,0))))</f>
        <v>0</v>
      </c>
      <c r="L642" s="29">
        <f t="shared" ref="L642" si="235">L592</f>
        <v>0</v>
      </c>
      <c r="M642" s="29">
        <f t="shared" si="164"/>
        <v>0</v>
      </c>
      <c r="O642" s="29">
        <f t="shared" si="211"/>
        <v>0</v>
      </c>
      <c r="P642" s="29">
        <f t="shared" si="211"/>
        <v>0</v>
      </c>
      <c r="Q642" s="29">
        <f t="shared" si="211"/>
        <v>0</v>
      </c>
      <c r="R642" s="29">
        <f t="shared" si="211"/>
        <v>0</v>
      </c>
      <c r="S642" s="29">
        <f t="shared" si="211"/>
        <v>0</v>
      </c>
      <c r="T642" s="29">
        <f t="shared" si="211"/>
        <v>0</v>
      </c>
      <c r="U642" s="29">
        <f t="shared" si="211"/>
        <v>0</v>
      </c>
      <c r="V642" s="29">
        <f t="shared" si="211"/>
        <v>0</v>
      </c>
      <c r="W642" s="29">
        <f t="shared" si="211"/>
        <v>0</v>
      </c>
      <c r="X642" s="29">
        <f t="shared" si="211"/>
        <v>0</v>
      </c>
      <c r="Y642" s="29">
        <f t="shared" si="211"/>
        <v>1</v>
      </c>
      <c r="Z642" s="29">
        <f t="shared" si="211"/>
        <v>1</v>
      </c>
      <c r="AA642" s="29">
        <f t="shared" si="211"/>
        <v>1</v>
      </c>
      <c r="AB642" s="29">
        <f t="shared" si="211"/>
        <v>1</v>
      </c>
      <c r="AC642" s="29">
        <f t="shared" si="211"/>
        <v>1</v>
      </c>
      <c r="AD642" s="29">
        <f t="shared" si="211"/>
        <v>1</v>
      </c>
      <c r="AE642" s="29">
        <f t="shared" si="209"/>
        <v>1</v>
      </c>
      <c r="AF642" s="29">
        <f t="shared" si="209"/>
        <v>1</v>
      </c>
      <c r="AG642" s="29">
        <f t="shared" si="209"/>
        <v>1</v>
      </c>
      <c r="AH642" s="29">
        <f t="shared" si="209"/>
        <v>1</v>
      </c>
      <c r="AI642" s="29">
        <f t="shared" si="209"/>
        <v>1</v>
      </c>
      <c r="AJ642" s="29">
        <f t="shared" si="209"/>
        <v>1</v>
      </c>
      <c r="AK642" s="29">
        <f t="shared" si="209"/>
        <v>1</v>
      </c>
      <c r="AL642" s="29">
        <f t="shared" si="209"/>
        <v>1</v>
      </c>
      <c r="AM642" s="29">
        <f t="shared" si="209"/>
        <v>1</v>
      </c>
      <c r="AN642" s="29">
        <f t="shared" si="209"/>
        <v>1</v>
      </c>
      <c r="AO642" s="29">
        <f t="shared" si="209"/>
        <v>1</v>
      </c>
      <c r="AP642" s="29">
        <f t="shared" si="209"/>
        <v>1</v>
      </c>
      <c r="AQ642" s="29">
        <f t="shared" si="209"/>
        <v>1</v>
      </c>
      <c r="AR642" s="29">
        <f t="shared" si="209"/>
        <v>1</v>
      </c>
      <c r="AS642" s="29">
        <f t="shared" si="209"/>
        <v>1</v>
      </c>
      <c r="AT642" s="29">
        <f t="shared" si="217"/>
        <v>1</v>
      </c>
      <c r="AU642" s="29">
        <f t="shared" si="217"/>
        <v>1</v>
      </c>
      <c r="AV642" s="29">
        <f t="shared" si="217"/>
        <v>1</v>
      </c>
      <c r="AW642" s="29">
        <f t="shared" si="217"/>
        <v>1</v>
      </c>
      <c r="AX642" s="29">
        <f t="shared" si="217"/>
        <v>1</v>
      </c>
      <c r="AY642" s="29">
        <f t="shared" si="217"/>
        <v>1</v>
      </c>
      <c r="AZ642" s="29">
        <f t="shared" si="217"/>
        <v>1</v>
      </c>
      <c r="BA642" s="29">
        <f t="shared" si="217"/>
        <v>1</v>
      </c>
      <c r="BB642" s="29">
        <f t="shared" si="217"/>
        <v>1</v>
      </c>
      <c r="BC642" s="29">
        <f t="shared" si="217"/>
        <v>1</v>
      </c>
      <c r="BD642" s="29">
        <f t="shared" si="217"/>
        <v>1</v>
      </c>
      <c r="BE642" s="29">
        <f t="shared" si="217"/>
        <v>1</v>
      </c>
      <c r="BF642" s="29">
        <f t="shared" si="217"/>
        <v>1</v>
      </c>
      <c r="BG642" s="29">
        <f t="shared" si="217"/>
        <v>1</v>
      </c>
      <c r="BH642" s="29">
        <f t="shared" si="217"/>
        <v>1</v>
      </c>
      <c r="BI642" s="29">
        <f t="shared" si="217"/>
        <v>1</v>
      </c>
      <c r="BJ642" s="29">
        <f t="shared" si="215"/>
        <v>1</v>
      </c>
      <c r="BN642" s="29">
        <f t="shared" si="226"/>
        <v>31</v>
      </c>
      <c r="BO642" s="29">
        <f t="shared" si="234"/>
        <v>4</v>
      </c>
    </row>
    <row r="643" spans="3:67" x14ac:dyDescent="0.25">
      <c r="C643" s="79">
        <f t="shared" si="227"/>
        <v>43865</v>
      </c>
      <c r="D643" s="29">
        <f t="shared" si="29"/>
        <v>2020</v>
      </c>
      <c r="E643" s="29">
        <f t="shared" si="228"/>
        <v>2</v>
      </c>
      <c r="F643" s="29">
        <f t="shared" si="229"/>
        <v>6</v>
      </c>
      <c r="G643" s="29">
        <f t="shared" si="230"/>
        <v>4</v>
      </c>
      <c r="H643" s="166" t="str">
        <f t="shared" si="231"/>
        <v>Mo</v>
      </c>
      <c r="I643" s="29">
        <f t="shared" si="232"/>
        <v>32</v>
      </c>
      <c r="J643" s="29">
        <f t="array" ref="J643">INDEX(Dienstplan!$F$6:$AJ$55,BN643,BO643)</f>
        <v>0</v>
      </c>
      <c r="K643" s="29">
        <f t="array" ref="K643">IF(OR(J643=Schichten!$B$3,J643=Schichten!$B$4),INDEX($D$98:$D$147,MATCH(CODE(J643),$H$98:$H$147,0)),IF(ISERROR(INDEX($D$98:$D$147,MATCH(J643,$A$98:$A$147,0))),0,INDEX($D$98:$D$147,MATCH(J643,$A$98:$A$147,0))))</f>
        <v>0</v>
      </c>
      <c r="L643" s="29">
        <f t="shared" ref="L643" si="236">L593</f>
        <v>0</v>
      </c>
      <c r="M643" s="29">
        <f t="shared" si="164"/>
        <v>0</v>
      </c>
      <c r="O643" s="29">
        <f t="shared" si="211"/>
        <v>0</v>
      </c>
      <c r="P643" s="29">
        <f t="shared" si="211"/>
        <v>0</v>
      </c>
      <c r="Q643" s="29">
        <f t="shared" si="211"/>
        <v>0</v>
      </c>
      <c r="R643" s="29">
        <f t="shared" si="211"/>
        <v>0</v>
      </c>
      <c r="S643" s="29">
        <f t="shared" si="211"/>
        <v>0</v>
      </c>
      <c r="T643" s="29">
        <f t="shared" si="211"/>
        <v>0</v>
      </c>
      <c r="U643" s="29">
        <f t="shared" si="211"/>
        <v>0</v>
      </c>
      <c r="V643" s="29">
        <f t="shared" si="211"/>
        <v>0</v>
      </c>
      <c r="W643" s="29">
        <f t="shared" si="211"/>
        <v>0</v>
      </c>
      <c r="X643" s="29">
        <f t="shared" si="211"/>
        <v>0</v>
      </c>
      <c r="Y643" s="29">
        <f t="shared" si="211"/>
        <v>1</v>
      </c>
      <c r="Z643" s="29">
        <f t="shared" si="211"/>
        <v>1</v>
      </c>
      <c r="AA643" s="29">
        <f t="shared" si="211"/>
        <v>1</v>
      </c>
      <c r="AB643" s="29">
        <f t="shared" si="211"/>
        <v>1</v>
      </c>
      <c r="AC643" s="29">
        <f t="shared" si="211"/>
        <v>1</v>
      </c>
      <c r="AD643" s="29">
        <f t="shared" ref="AD643:AS658" si="237">IF($M$457,IF($J643=AD$461,1,0),0)</f>
        <v>1</v>
      </c>
      <c r="AE643" s="29">
        <f t="shared" si="237"/>
        <v>1</v>
      </c>
      <c r="AF643" s="29">
        <f t="shared" si="237"/>
        <v>1</v>
      </c>
      <c r="AG643" s="29">
        <f t="shared" si="237"/>
        <v>1</v>
      </c>
      <c r="AH643" s="29">
        <f t="shared" si="237"/>
        <v>1</v>
      </c>
      <c r="AI643" s="29">
        <f t="shared" si="237"/>
        <v>1</v>
      </c>
      <c r="AJ643" s="29">
        <f t="shared" si="237"/>
        <v>1</v>
      </c>
      <c r="AK643" s="29">
        <f t="shared" si="237"/>
        <v>1</v>
      </c>
      <c r="AL643" s="29">
        <f t="shared" si="237"/>
        <v>1</v>
      </c>
      <c r="AM643" s="29">
        <f t="shared" si="237"/>
        <v>1</v>
      </c>
      <c r="AN643" s="29">
        <f t="shared" si="237"/>
        <v>1</v>
      </c>
      <c r="AO643" s="29">
        <f t="shared" si="237"/>
        <v>1</v>
      </c>
      <c r="AP643" s="29">
        <f t="shared" si="237"/>
        <v>1</v>
      </c>
      <c r="AQ643" s="29">
        <f t="shared" si="237"/>
        <v>1</v>
      </c>
      <c r="AR643" s="29">
        <f t="shared" si="237"/>
        <v>1</v>
      </c>
      <c r="AS643" s="29">
        <f t="shared" si="237"/>
        <v>1</v>
      </c>
      <c r="AT643" s="29">
        <f t="shared" si="217"/>
        <v>1</v>
      </c>
      <c r="AU643" s="29">
        <f t="shared" si="217"/>
        <v>1</v>
      </c>
      <c r="AV643" s="29">
        <f t="shared" si="217"/>
        <v>1</v>
      </c>
      <c r="AW643" s="29">
        <f t="shared" si="217"/>
        <v>1</v>
      </c>
      <c r="AX643" s="29">
        <f t="shared" si="217"/>
        <v>1</v>
      </c>
      <c r="AY643" s="29">
        <f t="shared" si="217"/>
        <v>1</v>
      </c>
      <c r="AZ643" s="29">
        <f t="shared" si="217"/>
        <v>1</v>
      </c>
      <c r="BA643" s="29">
        <f t="shared" si="217"/>
        <v>1</v>
      </c>
      <c r="BB643" s="29">
        <f t="shared" si="217"/>
        <v>1</v>
      </c>
      <c r="BC643" s="29">
        <f t="shared" si="217"/>
        <v>1</v>
      </c>
      <c r="BD643" s="29">
        <f t="shared" si="217"/>
        <v>1</v>
      </c>
      <c r="BE643" s="29">
        <f t="shared" si="217"/>
        <v>1</v>
      </c>
      <c r="BF643" s="29">
        <f t="shared" si="217"/>
        <v>1</v>
      </c>
      <c r="BG643" s="29">
        <f t="shared" si="217"/>
        <v>1</v>
      </c>
      <c r="BH643" s="29">
        <f t="shared" si="217"/>
        <v>1</v>
      </c>
      <c r="BI643" s="29">
        <f t="shared" si="217"/>
        <v>1</v>
      </c>
      <c r="BJ643" s="29">
        <f t="shared" si="215"/>
        <v>1</v>
      </c>
      <c r="BN643" s="29">
        <f t="shared" si="226"/>
        <v>32</v>
      </c>
      <c r="BO643" s="29">
        <f t="shared" si="234"/>
        <v>4</v>
      </c>
    </row>
    <row r="644" spans="3:67" x14ac:dyDescent="0.25">
      <c r="C644" s="79">
        <f t="shared" si="227"/>
        <v>43865</v>
      </c>
      <c r="D644" s="29">
        <f t="shared" si="29"/>
        <v>2020</v>
      </c>
      <c r="E644" s="29">
        <f t="shared" si="228"/>
        <v>2</v>
      </c>
      <c r="F644" s="29">
        <f t="shared" si="229"/>
        <v>6</v>
      </c>
      <c r="G644" s="29">
        <f t="shared" si="230"/>
        <v>4</v>
      </c>
      <c r="H644" s="166" t="str">
        <f t="shared" si="231"/>
        <v>Mo</v>
      </c>
      <c r="I644" s="29">
        <f t="shared" si="232"/>
        <v>33</v>
      </c>
      <c r="J644" s="29">
        <f t="array" ref="J644">INDEX(Dienstplan!$F$6:$AJ$55,BN644,BO644)</f>
        <v>0</v>
      </c>
      <c r="K644" s="29">
        <f t="array" ref="K644">IF(OR(J644=Schichten!$B$3,J644=Schichten!$B$4),INDEX($D$98:$D$147,MATCH(CODE(J644),$H$98:$H$147,0)),IF(ISERROR(INDEX($D$98:$D$147,MATCH(J644,$A$98:$A$147,0))),0,INDEX($D$98:$D$147,MATCH(J644,$A$98:$A$147,0))))</f>
        <v>0</v>
      </c>
      <c r="L644" s="29">
        <f t="shared" ref="L644" si="238">L594</f>
        <v>0</v>
      </c>
      <c r="M644" s="29">
        <f t="shared" si="164"/>
        <v>0</v>
      </c>
      <c r="O644" s="29">
        <f t="shared" ref="O644:AD659" si="239">IF($M$457,IF($J644=O$461,1,0),0)</f>
        <v>0</v>
      </c>
      <c r="P644" s="29">
        <f t="shared" si="239"/>
        <v>0</v>
      </c>
      <c r="Q644" s="29">
        <f t="shared" si="239"/>
        <v>0</v>
      </c>
      <c r="R644" s="29">
        <f t="shared" si="239"/>
        <v>0</v>
      </c>
      <c r="S644" s="29">
        <f t="shared" si="239"/>
        <v>0</v>
      </c>
      <c r="T644" s="29">
        <f t="shared" si="239"/>
        <v>0</v>
      </c>
      <c r="U644" s="29">
        <f t="shared" si="239"/>
        <v>0</v>
      </c>
      <c r="V644" s="29">
        <f t="shared" si="239"/>
        <v>0</v>
      </c>
      <c r="W644" s="29">
        <f t="shared" si="239"/>
        <v>0</v>
      </c>
      <c r="X644" s="29">
        <f t="shared" si="239"/>
        <v>0</v>
      </c>
      <c r="Y644" s="29">
        <f t="shared" si="239"/>
        <v>1</v>
      </c>
      <c r="Z644" s="29">
        <f t="shared" si="239"/>
        <v>1</v>
      </c>
      <c r="AA644" s="29">
        <f t="shared" si="239"/>
        <v>1</v>
      </c>
      <c r="AB644" s="29">
        <f t="shared" si="239"/>
        <v>1</v>
      </c>
      <c r="AC644" s="29">
        <f t="shared" si="239"/>
        <v>1</v>
      </c>
      <c r="AD644" s="29">
        <f t="shared" si="239"/>
        <v>1</v>
      </c>
      <c r="AE644" s="29">
        <f t="shared" si="237"/>
        <v>1</v>
      </c>
      <c r="AF644" s="29">
        <f t="shared" si="237"/>
        <v>1</v>
      </c>
      <c r="AG644" s="29">
        <f t="shared" si="237"/>
        <v>1</v>
      </c>
      <c r="AH644" s="29">
        <f t="shared" si="237"/>
        <v>1</v>
      </c>
      <c r="AI644" s="29">
        <f t="shared" si="237"/>
        <v>1</v>
      </c>
      <c r="AJ644" s="29">
        <f t="shared" si="237"/>
        <v>1</v>
      </c>
      <c r="AK644" s="29">
        <f t="shared" si="237"/>
        <v>1</v>
      </c>
      <c r="AL644" s="29">
        <f t="shared" si="237"/>
        <v>1</v>
      </c>
      <c r="AM644" s="29">
        <f t="shared" si="237"/>
        <v>1</v>
      </c>
      <c r="AN644" s="29">
        <f t="shared" si="237"/>
        <v>1</v>
      </c>
      <c r="AO644" s="29">
        <f t="shared" si="237"/>
        <v>1</v>
      </c>
      <c r="AP644" s="29">
        <f t="shared" si="237"/>
        <v>1</v>
      </c>
      <c r="AQ644" s="29">
        <f t="shared" si="237"/>
        <v>1</v>
      </c>
      <c r="AR644" s="29">
        <f t="shared" si="237"/>
        <v>1</v>
      </c>
      <c r="AS644" s="29">
        <f t="shared" si="237"/>
        <v>1</v>
      </c>
      <c r="AT644" s="29">
        <f t="shared" si="217"/>
        <v>1</v>
      </c>
      <c r="AU644" s="29">
        <f t="shared" si="217"/>
        <v>1</v>
      </c>
      <c r="AV644" s="29">
        <f t="shared" si="217"/>
        <v>1</v>
      </c>
      <c r="AW644" s="29">
        <f t="shared" si="217"/>
        <v>1</v>
      </c>
      <c r="AX644" s="29">
        <f t="shared" si="217"/>
        <v>1</v>
      </c>
      <c r="AY644" s="29">
        <f t="shared" si="217"/>
        <v>1</v>
      </c>
      <c r="AZ644" s="29">
        <f t="shared" si="217"/>
        <v>1</v>
      </c>
      <c r="BA644" s="29">
        <f t="shared" si="217"/>
        <v>1</v>
      </c>
      <c r="BB644" s="29">
        <f t="shared" si="217"/>
        <v>1</v>
      </c>
      <c r="BC644" s="29">
        <f t="shared" si="217"/>
        <v>1</v>
      </c>
      <c r="BD644" s="29">
        <f t="shared" si="217"/>
        <v>1</v>
      </c>
      <c r="BE644" s="29">
        <f t="shared" si="217"/>
        <v>1</v>
      </c>
      <c r="BF644" s="29">
        <f t="shared" si="217"/>
        <v>1</v>
      </c>
      <c r="BG644" s="29">
        <f t="shared" si="217"/>
        <v>1</v>
      </c>
      <c r="BH644" s="29">
        <f t="shared" si="217"/>
        <v>1</v>
      </c>
      <c r="BI644" s="29">
        <f t="shared" si="217"/>
        <v>1</v>
      </c>
      <c r="BJ644" s="29">
        <f t="shared" si="215"/>
        <v>1</v>
      </c>
      <c r="BN644" s="29">
        <f t="shared" si="226"/>
        <v>33</v>
      </c>
      <c r="BO644" s="29">
        <f t="shared" si="234"/>
        <v>4</v>
      </c>
    </row>
    <row r="645" spans="3:67" x14ac:dyDescent="0.25">
      <c r="C645" s="79">
        <f t="shared" si="227"/>
        <v>43865</v>
      </c>
      <c r="D645" s="29">
        <f t="shared" si="29"/>
        <v>2020</v>
      </c>
      <c r="E645" s="29">
        <f t="shared" si="228"/>
        <v>2</v>
      </c>
      <c r="F645" s="29">
        <f t="shared" si="229"/>
        <v>6</v>
      </c>
      <c r="G645" s="29">
        <f t="shared" si="230"/>
        <v>4</v>
      </c>
      <c r="H645" s="166" t="str">
        <f t="shared" si="231"/>
        <v>Mo</v>
      </c>
      <c r="I645" s="29">
        <f t="shared" si="232"/>
        <v>34</v>
      </c>
      <c r="J645" s="29">
        <f t="array" ref="J645">INDEX(Dienstplan!$F$6:$AJ$55,BN645,BO645)</f>
        <v>0</v>
      </c>
      <c r="K645" s="29">
        <f t="array" ref="K645">IF(OR(J645=Schichten!$B$3,J645=Schichten!$B$4),INDEX($D$98:$D$147,MATCH(CODE(J645),$H$98:$H$147,0)),IF(ISERROR(INDEX($D$98:$D$147,MATCH(J645,$A$98:$A$147,0))),0,INDEX($D$98:$D$147,MATCH(J645,$A$98:$A$147,0))))</f>
        <v>0</v>
      </c>
      <c r="L645" s="29">
        <f t="shared" ref="L645" si="240">L595</f>
        <v>0</v>
      </c>
      <c r="M645" s="29">
        <f t="shared" si="164"/>
        <v>0</v>
      </c>
      <c r="O645" s="29">
        <f t="shared" si="239"/>
        <v>0</v>
      </c>
      <c r="P645" s="29">
        <f t="shared" si="239"/>
        <v>0</v>
      </c>
      <c r="Q645" s="29">
        <f t="shared" si="239"/>
        <v>0</v>
      </c>
      <c r="R645" s="29">
        <f t="shared" si="239"/>
        <v>0</v>
      </c>
      <c r="S645" s="29">
        <f t="shared" si="239"/>
        <v>0</v>
      </c>
      <c r="T645" s="29">
        <f t="shared" si="239"/>
        <v>0</v>
      </c>
      <c r="U645" s="29">
        <f t="shared" si="239"/>
        <v>0</v>
      </c>
      <c r="V645" s="29">
        <f t="shared" si="239"/>
        <v>0</v>
      </c>
      <c r="W645" s="29">
        <f t="shared" si="239"/>
        <v>0</v>
      </c>
      <c r="X645" s="29">
        <f t="shared" si="239"/>
        <v>0</v>
      </c>
      <c r="Y645" s="29">
        <f t="shared" si="239"/>
        <v>1</v>
      </c>
      <c r="Z645" s="29">
        <f t="shared" si="239"/>
        <v>1</v>
      </c>
      <c r="AA645" s="29">
        <f t="shared" si="239"/>
        <v>1</v>
      </c>
      <c r="AB645" s="29">
        <f t="shared" si="239"/>
        <v>1</v>
      </c>
      <c r="AC645" s="29">
        <f t="shared" si="239"/>
        <v>1</v>
      </c>
      <c r="AD645" s="29">
        <f t="shared" si="239"/>
        <v>1</v>
      </c>
      <c r="AE645" s="29">
        <f t="shared" si="237"/>
        <v>1</v>
      </c>
      <c r="AF645" s="29">
        <f t="shared" si="237"/>
        <v>1</v>
      </c>
      <c r="AG645" s="29">
        <f t="shared" si="237"/>
        <v>1</v>
      </c>
      <c r="AH645" s="29">
        <f t="shared" si="237"/>
        <v>1</v>
      </c>
      <c r="AI645" s="29">
        <f t="shared" si="237"/>
        <v>1</v>
      </c>
      <c r="AJ645" s="29">
        <f t="shared" si="237"/>
        <v>1</v>
      </c>
      <c r="AK645" s="29">
        <f t="shared" si="237"/>
        <v>1</v>
      </c>
      <c r="AL645" s="29">
        <f t="shared" si="237"/>
        <v>1</v>
      </c>
      <c r="AM645" s="29">
        <f t="shared" si="237"/>
        <v>1</v>
      </c>
      <c r="AN645" s="29">
        <f t="shared" si="237"/>
        <v>1</v>
      </c>
      <c r="AO645" s="29">
        <f t="shared" si="237"/>
        <v>1</v>
      </c>
      <c r="AP645" s="29">
        <f t="shared" si="237"/>
        <v>1</v>
      </c>
      <c r="AQ645" s="29">
        <f t="shared" si="237"/>
        <v>1</v>
      </c>
      <c r="AR645" s="29">
        <f t="shared" si="237"/>
        <v>1</v>
      </c>
      <c r="AS645" s="29">
        <f t="shared" si="237"/>
        <v>1</v>
      </c>
      <c r="AT645" s="29">
        <f t="shared" si="217"/>
        <v>1</v>
      </c>
      <c r="AU645" s="29">
        <f t="shared" si="217"/>
        <v>1</v>
      </c>
      <c r="AV645" s="29">
        <f t="shared" si="217"/>
        <v>1</v>
      </c>
      <c r="AW645" s="29">
        <f t="shared" si="217"/>
        <v>1</v>
      </c>
      <c r="AX645" s="29">
        <f t="shared" si="217"/>
        <v>1</v>
      </c>
      <c r="AY645" s="29">
        <f t="shared" si="217"/>
        <v>1</v>
      </c>
      <c r="AZ645" s="29">
        <f t="shared" si="217"/>
        <v>1</v>
      </c>
      <c r="BA645" s="29">
        <f t="shared" si="217"/>
        <v>1</v>
      </c>
      <c r="BB645" s="29">
        <f t="shared" si="217"/>
        <v>1</v>
      </c>
      <c r="BC645" s="29">
        <f t="shared" si="217"/>
        <v>1</v>
      </c>
      <c r="BD645" s="29">
        <f t="shared" si="217"/>
        <v>1</v>
      </c>
      <c r="BE645" s="29">
        <f t="shared" si="217"/>
        <v>1</v>
      </c>
      <c r="BF645" s="29">
        <f t="shared" si="217"/>
        <v>1</v>
      </c>
      <c r="BG645" s="29">
        <f t="shared" si="217"/>
        <v>1</v>
      </c>
      <c r="BH645" s="29">
        <f t="shared" si="217"/>
        <v>1</v>
      </c>
      <c r="BI645" s="29">
        <f t="shared" si="217"/>
        <v>1</v>
      </c>
      <c r="BJ645" s="29">
        <f t="shared" si="215"/>
        <v>1</v>
      </c>
      <c r="BN645" s="29">
        <f t="shared" si="226"/>
        <v>34</v>
      </c>
      <c r="BO645" s="29">
        <f t="shared" si="234"/>
        <v>4</v>
      </c>
    </row>
    <row r="646" spans="3:67" x14ac:dyDescent="0.25">
      <c r="C646" s="79">
        <f t="shared" si="227"/>
        <v>43865</v>
      </c>
      <c r="D646" s="29">
        <f t="shared" si="29"/>
        <v>2020</v>
      </c>
      <c r="E646" s="29">
        <f t="shared" si="228"/>
        <v>2</v>
      </c>
      <c r="F646" s="29">
        <f t="shared" si="229"/>
        <v>6</v>
      </c>
      <c r="G646" s="29">
        <f t="shared" si="230"/>
        <v>4</v>
      </c>
      <c r="H646" s="166" t="str">
        <f t="shared" si="231"/>
        <v>Mo</v>
      </c>
      <c r="I646" s="29">
        <f t="shared" si="232"/>
        <v>35</v>
      </c>
      <c r="J646" s="29">
        <f t="array" ref="J646">INDEX(Dienstplan!$F$6:$AJ$55,BN646,BO646)</f>
        <v>0</v>
      </c>
      <c r="K646" s="29">
        <f t="array" ref="K646">IF(OR(J646=Schichten!$B$3,J646=Schichten!$B$4),INDEX($D$98:$D$147,MATCH(CODE(J646),$H$98:$H$147,0)),IF(ISERROR(INDEX($D$98:$D$147,MATCH(J646,$A$98:$A$147,0))),0,INDEX($D$98:$D$147,MATCH(J646,$A$98:$A$147,0))))</f>
        <v>0</v>
      </c>
      <c r="L646" s="29">
        <f t="shared" ref="L646" si="241">L596</f>
        <v>0</v>
      </c>
      <c r="M646" s="29">
        <f t="shared" si="164"/>
        <v>0</v>
      </c>
      <c r="O646" s="29">
        <f t="shared" si="239"/>
        <v>0</v>
      </c>
      <c r="P646" s="29">
        <f t="shared" si="239"/>
        <v>0</v>
      </c>
      <c r="Q646" s="29">
        <f t="shared" si="239"/>
        <v>0</v>
      </c>
      <c r="R646" s="29">
        <f t="shared" si="239"/>
        <v>0</v>
      </c>
      <c r="S646" s="29">
        <f t="shared" si="239"/>
        <v>0</v>
      </c>
      <c r="T646" s="29">
        <f t="shared" si="239"/>
        <v>0</v>
      </c>
      <c r="U646" s="29">
        <f t="shared" si="239"/>
        <v>0</v>
      </c>
      <c r="V646" s="29">
        <f t="shared" si="239"/>
        <v>0</v>
      </c>
      <c r="W646" s="29">
        <f t="shared" si="239"/>
        <v>0</v>
      </c>
      <c r="X646" s="29">
        <f t="shared" si="239"/>
        <v>0</v>
      </c>
      <c r="Y646" s="29">
        <f t="shared" si="239"/>
        <v>1</v>
      </c>
      <c r="Z646" s="29">
        <f t="shared" si="239"/>
        <v>1</v>
      </c>
      <c r="AA646" s="29">
        <f t="shared" si="239"/>
        <v>1</v>
      </c>
      <c r="AB646" s="29">
        <f t="shared" si="239"/>
        <v>1</v>
      </c>
      <c r="AC646" s="29">
        <f t="shared" si="239"/>
        <v>1</v>
      </c>
      <c r="AD646" s="29">
        <f t="shared" si="239"/>
        <v>1</v>
      </c>
      <c r="AE646" s="29">
        <f t="shared" si="237"/>
        <v>1</v>
      </c>
      <c r="AF646" s="29">
        <f t="shared" si="237"/>
        <v>1</v>
      </c>
      <c r="AG646" s="29">
        <f t="shared" si="237"/>
        <v>1</v>
      </c>
      <c r="AH646" s="29">
        <f t="shared" si="237"/>
        <v>1</v>
      </c>
      <c r="AI646" s="29">
        <f t="shared" si="237"/>
        <v>1</v>
      </c>
      <c r="AJ646" s="29">
        <f t="shared" si="237"/>
        <v>1</v>
      </c>
      <c r="AK646" s="29">
        <f t="shared" si="237"/>
        <v>1</v>
      </c>
      <c r="AL646" s="29">
        <f t="shared" si="237"/>
        <v>1</v>
      </c>
      <c r="AM646" s="29">
        <f t="shared" si="237"/>
        <v>1</v>
      </c>
      <c r="AN646" s="29">
        <f t="shared" si="237"/>
        <v>1</v>
      </c>
      <c r="AO646" s="29">
        <f t="shared" si="237"/>
        <v>1</v>
      </c>
      <c r="AP646" s="29">
        <f t="shared" si="237"/>
        <v>1</v>
      </c>
      <c r="AQ646" s="29">
        <f t="shared" si="237"/>
        <v>1</v>
      </c>
      <c r="AR646" s="29">
        <f t="shared" si="237"/>
        <v>1</v>
      </c>
      <c r="AS646" s="29">
        <f t="shared" si="237"/>
        <v>1</v>
      </c>
      <c r="AT646" s="29">
        <f t="shared" si="217"/>
        <v>1</v>
      </c>
      <c r="AU646" s="29">
        <f t="shared" si="217"/>
        <v>1</v>
      </c>
      <c r="AV646" s="29">
        <f t="shared" si="217"/>
        <v>1</v>
      </c>
      <c r="AW646" s="29">
        <f t="shared" si="217"/>
        <v>1</v>
      </c>
      <c r="AX646" s="29">
        <f t="shared" si="217"/>
        <v>1</v>
      </c>
      <c r="AY646" s="29">
        <f t="shared" si="217"/>
        <v>1</v>
      </c>
      <c r="AZ646" s="29">
        <f t="shared" si="217"/>
        <v>1</v>
      </c>
      <c r="BA646" s="29">
        <f t="shared" si="217"/>
        <v>1</v>
      </c>
      <c r="BB646" s="29">
        <f t="shared" si="217"/>
        <v>1</v>
      </c>
      <c r="BC646" s="29">
        <f t="shared" si="217"/>
        <v>1</v>
      </c>
      <c r="BD646" s="29">
        <f t="shared" si="217"/>
        <v>1</v>
      </c>
      <c r="BE646" s="29">
        <f t="shared" si="217"/>
        <v>1</v>
      </c>
      <c r="BF646" s="29">
        <f t="shared" si="217"/>
        <v>1</v>
      </c>
      <c r="BG646" s="29">
        <f t="shared" si="217"/>
        <v>1</v>
      </c>
      <c r="BH646" s="29">
        <f t="shared" si="217"/>
        <v>1</v>
      </c>
      <c r="BI646" s="29">
        <f t="shared" si="217"/>
        <v>1</v>
      </c>
      <c r="BJ646" s="29">
        <f t="shared" si="215"/>
        <v>1</v>
      </c>
      <c r="BN646" s="29">
        <f t="shared" si="226"/>
        <v>35</v>
      </c>
      <c r="BO646" s="29">
        <f t="shared" si="234"/>
        <v>4</v>
      </c>
    </row>
    <row r="647" spans="3:67" x14ac:dyDescent="0.25">
      <c r="C647" s="79">
        <f t="shared" si="227"/>
        <v>43865</v>
      </c>
      <c r="D647" s="29">
        <f t="shared" si="29"/>
        <v>2020</v>
      </c>
      <c r="E647" s="29">
        <f t="shared" si="228"/>
        <v>2</v>
      </c>
      <c r="F647" s="29">
        <f t="shared" si="229"/>
        <v>6</v>
      </c>
      <c r="G647" s="29">
        <f t="shared" si="230"/>
        <v>4</v>
      </c>
      <c r="H647" s="166" t="str">
        <f t="shared" si="231"/>
        <v>Mo</v>
      </c>
      <c r="I647" s="29">
        <f t="shared" si="232"/>
        <v>36</v>
      </c>
      <c r="J647" s="29">
        <f t="array" ref="J647">INDEX(Dienstplan!$F$6:$AJ$55,BN647,BO647)</f>
        <v>0</v>
      </c>
      <c r="K647" s="29">
        <f t="array" ref="K647">IF(OR(J647=Schichten!$B$3,J647=Schichten!$B$4),INDEX($D$98:$D$147,MATCH(CODE(J647),$H$98:$H$147,0)),IF(ISERROR(INDEX($D$98:$D$147,MATCH(J647,$A$98:$A$147,0))),0,INDEX($D$98:$D$147,MATCH(J647,$A$98:$A$147,0))))</f>
        <v>0</v>
      </c>
      <c r="L647" s="29">
        <f t="shared" ref="L647" si="242">L597</f>
        <v>0</v>
      </c>
      <c r="M647" s="29">
        <f t="shared" si="164"/>
        <v>0</v>
      </c>
      <c r="O647" s="29">
        <f t="shared" si="239"/>
        <v>0</v>
      </c>
      <c r="P647" s="29">
        <f t="shared" si="239"/>
        <v>0</v>
      </c>
      <c r="Q647" s="29">
        <f t="shared" si="239"/>
        <v>0</v>
      </c>
      <c r="R647" s="29">
        <f t="shared" si="239"/>
        <v>0</v>
      </c>
      <c r="S647" s="29">
        <f t="shared" si="239"/>
        <v>0</v>
      </c>
      <c r="T647" s="29">
        <f t="shared" si="239"/>
        <v>0</v>
      </c>
      <c r="U647" s="29">
        <f t="shared" si="239"/>
        <v>0</v>
      </c>
      <c r="V647" s="29">
        <f t="shared" si="239"/>
        <v>0</v>
      </c>
      <c r="W647" s="29">
        <f t="shared" si="239"/>
        <v>0</v>
      </c>
      <c r="X647" s="29">
        <f t="shared" si="239"/>
        <v>0</v>
      </c>
      <c r="Y647" s="29">
        <f t="shared" si="239"/>
        <v>1</v>
      </c>
      <c r="Z647" s="29">
        <f t="shared" si="239"/>
        <v>1</v>
      </c>
      <c r="AA647" s="29">
        <f t="shared" si="239"/>
        <v>1</v>
      </c>
      <c r="AB647" s="29">
        <f t="shared" si="239"/>
        <v>1</v>
      </c>
      <c r="AC647" s="29">
        <f t="shared" si="239"/>
        <v>1</v>
      </c>
      <c r="AD647" s="29">
        <f t="shared" si="239"/>
        <v>1</v>
      </c>
      <c r="AE647" s="29">
        <f t="shared" si="237"/>
        <v>1</v>
      </c>
      <c r="AF647" s="29">
        <f t="shared" si="237"/>
        <v>1</v>
      </c>
      <c r="AG647" s="29">
        <f t="shared" si="237"/>
        <v>1</v>
      </c>
      <c r="AH647" s="29">
        <f t="shared" si="237"/>
        <v>1</v>
      </c>
      <c r="AI647" s="29">
        <f t="shared" si="237"/>
        <v>1</v>
      </c>
      <c r="AJ647" s="29">
        <f t="shared" si="237"/>
        <v>1</v>
      </c>
      <c r="AK647" s="29">
        <f t="shared" si="237"/>
        <v>1</v>
      </c>
      <c r="AL647" s="29">
        <f t="shared" si="237"/>
        <v>1</v>
      </c>
      <c r="AM647" s="29">
        <f t="shared" si="237"/>
        <v>1</v>
      </c>
      <c r="AN647" s="29">
        <f t="shared" si="237"/>
        <v>1</v>
      </c>
      <c r="AO647" s="29">
        <f t="shared" si="237"/>
        <v>1</v>
      </c>
      <c r="AP647" s="29">
        <f t="shared" si="237"/>
        <v>1</v>
      </c>
      <c r="AQ647" s="29">
        <f t="shared" si="237"/>
        <v>1</v>
      </c>
      <c r="AR647" s="29">
        <f t="shared" si="237"/>
        <v>1</v>
      </c>
      <c r="AS647" s="29">
        <f t="shared" si="237"/>
        <v>1</v>
      </c>
      <c r="AT647" s="29">
        <f t="shared" si="217"/>
        <v>1</v>
      </c>
      <c r="AU647" s="29">
        <f t="shared" si="217"/>
        <v>1</v>
      </c>
      <c r="AV647" s="29">
        <f t="shared" si="217"/>
        <v>1</v>
      </c>
      <c r="AW647" s="29">
        <f t="shared" si="217"/>
        <v>1</v>
      </c>
      <c r="AX647" s="29">
        <f t="shared" si="217"/>
        <v>1</v>
      </c>
      <c r="AY647" s="29">
        <f t="shared" si="217"/>
        <v>1</v>
      </c>
      <c r="AZ647" s="29">
        <f t="shared" si="217"/>
        <v>1</v>
      </c>
      <c r="BA647" s="29">
        <f t="shared" si="217"/>
        <v>1</v>
      </c>
      <c r="BB647" s="29">
        <f t="shared" si="217"/>
        <v>1</v>
      </c>
      <c r="BC647" s="29">
        <f t="shared" si="217"/>
        <v>1</v>
      </c>
      <c r="BD647" s="29">
        <f t="shared" si="217"/>
        <v>1</v>
      </c>
      <c r="BE647" s="29">
        <f t="shared" si="217"/>
        <v>1</v>
      </c>
      <c r="BF647" s="29">
        <f t="shared" si="217"/>
        <v>1</v>
      </c>
      <c r="BG647" s="29">
        <f t="shared" si="217"/>
        <v>1</v>
      </c>
      <c r="BH647" s="29">
        <f t="shared" si="217"/>
        <v>1</v>
      </c>
      <c r="BI647" s="29">
        <f t="shared" ref="BI647:BJ662" si="243">IF($M$457,IF($J647=BI$461,1,0),0)</f>
        <v>1</v>
      </c>
      <c r="BJ647" s="29">
        <f t="shared" si="243"/>
        <v>1</v>
      </c>
      <c r="BN647" s="29">
        <f t="shared" si="226"/>
        <v>36</v>
      </c>
      <c r="BO647" s="29">
        <f t="shared" si="234"/>
        <v>4</v>
      </c>
    </row>
    <row r="648" spans="3:67" x14ac:dyDescent="0.25">
      <c r="C648" s="79">
        <f t="shared" si="227"/>
        <v>43865</v>
      </c>
      <c r="D648" s="29">
        <f t="shared" si="29"/>
        <v>2020</v>
      </c>
      <c r="E648" s="29">
        <f t="shared" si="228"/>
        <v>2</v>
      </c>
      <c r="F648" s="29">
        <f t="shared" si="229"/>
        <v>6</v>
      </c>
      <c r="G648" s="29">
        <f t="shared" si="230"/>
        <v>4</v>
      </c>
      <c r="H648" s="166" t="str">
        <f t="shared" si="231"/>
        <v>Mo</v>
      </c>
      <c r="I648" s="29">
        <f t="shared" si="232"/>
        <v>37</v>
      </c>
      <c r="J648" s="29">
        <f t="array" ref="J648">INDEX(Dienstplan!$F$6:$AJ$55,BN648,BO648)</f>
        <v>0</v>
      </c>
      <c r="K648" s="29">
        <f t="array" ref="K648">IF(OR(J648=Schichten!$B$3,J648=Schichten!$B$4),INDEX($D$98:$D$147,MATCH(CODE(J648),$H$98:$H$147,0)),IF(ISERROR(INDEX($D$98:$D$147,MATCH(J648,$A$98:$A$147,0))),0,INDEX($D$98:$D$147,MATCH(J648,$A$98:$A$147,0))))</f>
        <v>0</v>
      </c>
      <c r="L648" s="29">
        <f t="shared" ref="L648" si="244">L598</f>
        <v>0</v>
      </c>
      <c r="M648" s="29">
        <f t="shared" si="164"/>
        <v>0</v>
      </c>
      <c r="O648" s="29">
        <f t="shared" si="239"/>
        <v>0</v>
      </c>
      <c r="P648" s="29">
        <f t="shared" si="239"/>
        <v>0</v>
      </c>
      <c r="Q648" s="29">
        <f t="shared" si="239"/>
        <v>0</v>
      </c>
      <c r="R648" s="29">
        <f t="shared" si="239"/>
        <v>0</v>
      </c>
      <c r="S648" s="29">
        <f t="shared" si="239"/>
        <v>0</v>
      </c>
      <c r="T648" s="29">
        <f t="shared" si="239"/>
        <v>0</v>
      </c>
      <c r="U648" s="29">
        <f t="shared" si="239"/>
        <v>0</v>
      </c>
      <c r="V648" s="29">
        <f t="shared" si="239"/>
        <v>0</v>
      </c>
      <c r="W648" s="29">
        <f t="shared" si="239"/>
        <v>0</v>
      </c>
      <c r="X648" s="29">
        <f t="shared" si="239"/>
        <v>0</v>
      </c>
      <c r="Y648" s="29">
        <f t="shared" si="239"/>
        <v>1</v>
      </c>
      <c r="Z648" s="29">
        <f t="shared" si="239"/>
        <v>1</v>
      </c>
      <c r="AA648" s="29">
        <f t="shared" si="239"/>
        <v>1</v>
      </c>
      <c r="AB648" s="29">
        <f t="shared" si="239"/>
        <v>1</v>
      </c>
      <c r="AC648" s="29">
        <f t="shared" si="239"/>
        <v>1</v>
      </c>
      <c r="AD648" s="29">
        <f t="shared" si="239"/>
        <v>1</v>
      </c>
      <c r="AE648" s="29">
        <f t="shared" si="237"/>
        <v>1</v>
      </c>
      <c r="AF648" s="29">
        <f t="shared" si="237"/>
        <v>1</v>
      </c>
      <c r="AG648" s="29">
        <f t="shared" si="237"/>
        <v>1</v>
      </c>
      <c r="AH648" s="29">
        <f t="shared" si="237"/>
        <v>1</v>
      </c>
      <c r="AI648" s="29">
        <f t="shared" si="237"/>
        <v>1</v>
      </c>
      <c r="AJ648" s="29">
        <f t="shared" si="237"/>
        <v>1</v>
      </c>
      <c r="AK648" s="29">
        <f t="shared" si="237"/>
        <v>1</v>
      </c>
      <c r="AL648" s="29">
        <f t="shared" si="237"/>
        <v>1</v>
      </c>
      <c r="AM648" s="29">
        <f t="shared" si="237"/>
        <v>1</v>
      </c>
      <c r="AN648" s="29">
        <f t="shared" si="237"/>
        <v>1</v>
      </c>
      <c r="AO648" s="29">
        <f t="shared" si="237"/>
        <v>1</v>
      </c>
      <c r="AP648" s="29">
        <f t="shared" si="237"/>
        <v>1</v>
      </c>
      <c r="AQ648" s="29">
        <f t="shared" si="237"/>
        <v>1</v>
      </c>
      <c r="AR648" s="29">
        <f t="shared" si="237"/>
        <v>1</v>
      </c>
      <c r="AS648" s="29">
        <f t="shared" si="237"/>
        <v>1</v>
      </c>
      <c r="AT648" s="29">
        <f t="shared" ref="AT648:BI663" si="245">IF($M$457,IF($J648=AT$461,1,0),0)</f>
        <v>1</v>
      </c>
      <c r="AU648" s="29">
        <f t="shared" si="245"/>
        <v>1</v>
      </c>
      <c r="AV648" s="29">
        <f t="shared" si="245"/>
        <v>1</v>
      </c>
      <c r="AW648" s="29">
        <f t="shared" si="245"/>
        <v>1</v>
      </c>
      <c r="AX648" s="29">
        <f t="shared" si="245"/>
        <v>1</v>
      </c>
      <c r="AY648" s="29">
        <f t="shared" si="245"/>
        <v>1</v>
      </c>
      <c r="AZ648" s="29">
        <f t="shared" si="245"/>
        <v>1</v>
      </c>
      <c r="BA648" s="29">
        <f t="shared" si="245"/>
        <v>1</v>
      </c>
      <c r="BB648" s="29">
        <f t="shared" si="245"/>
        <v>1</v>
      </c>
      <c r="BC648" s="29">
        <f t="shared" si="245"/>
        <v>1</v>
      </c>
      <c r="BD648" s="29">
        <f t="shared" si="245"/>
        <v>1</v>
      </c>
      <c r="BE648" s="29">
        <f t="shared" si="245"/>
        <v>1</v>
      </c>
      <c r="BF648" s="29">
        <f t="shared" si="245"/>
        <v>1</v>
      </c>
      <c r="BG648" s="29">
        <f t="shared" si="245"/>
        <v>1</v>
      </c>
      <c r="BH648" s="29">
        <f t="shared" si="245"/>
        <v>1</v>
      </c>
      <c r="BI648" s="29">
        <f t="shared" si="245"/>
        <v>1</v>
      </c>
      <c r="BJ648" s="29">
        <f t="shared" si="243"/>
        <v>1</v>
      </c>
      <c r="BN648" s="29">
        <f t="shared" si="226"/>
        <v>37</v>
      </c>
      <c r="BO648" s="29">
        <f t="shared" si="234"/>
        <v>4</v>
      </c>
    </row>
    <row r="649" spans="3:67" x14ac:dyDescent="0.25">
      <c r="C649" s="79">
        <f t="shared" si="227"/>
        <v>43865</v>
      </c>
      <c r="D649" s="29">
        <f t="shared" si="29"/>
        <v>2020</v>
      </c>
      <c r="E649" s="29">
        <f t="shared" si="228"/>
        <v>2</v>
      </c>
      <c r="F649" s="29">
        <f t="shared" si="229"/>
        <v>6</v>
      </c>
      <c r="G649" s="29">
        <f t="shared" si="230"/>
        <v>4</v>
      </c>
      <c r="H649" s="166" t="str">
        <f t="shared" si="231"/>
        <v>Mo</v>
      </c>
      <c r="I649" s="29">
        <f t="shared" si="232"/>
        <v>38</v>
      </c>
      <c r="J649" s="29">
        <f t="array" ref="J649">INDEX(Dienstplan!$F$6:$AJ$55,BN649,BO649)</f>
        <v>0</v>
      </c>
      <c r="K649" s="29">
        <f t="array" ref="K649">IF(OR(J649=Schichten!$B$3,J649=Schichten!$B$4),INDEX($D$98:$D$147,MATCH(CODE(J649),$H$98:$H$147,0)),IF(ISERROR(INDEX($D$98:$D$147,MATCH(J649,$A$98:$A$147,0))),0,INDEX($D$98:$D$147,MATCH(J649,$A$98:$A$147,0))))</f>
        <v>0</v>
      </c>
      <c r="L649" s="29">
        <f t="shared" ref="L649" si="246">L599</f>
        <v>0</v>
      </c>
      <c r="M649" s="29">
        <f t="shared" si="164"/>
        <v>0</v>
      </c>
      <c r="O649" s="29">
        <f t="shared" si="239"/>
        <v>0</v>
      </c>
      <c r="P649" s="29">
        <f t="shared" si="239"/>
        <v>0</v>
      </c>
      <c r="Q649" s="29">
        <f t="shared" si="239"/>
        <v>0</v>
      </c>
      <c r="R649" s="29">
        <f t="shared" si="239"/>
        <v>0</v>
      </c>
      <c r="S649" s="29">
        <f t="shared" si="239"/>
        <v>0</v>
      </c>
      <c r="T649" s="29">
        <f t="shared" si="239"/>
        <v>0</v>
      </c>
      <c r="U649" s="29">
        <f t="shared" si="239"/>
        <v>0</v>
      </c>
      <c r="V649" s="29">
        <f t="shared" si="239"/>
        <v>0</v>
      </c>
      <c r="W649" s="29">
        <f t="shared" si="239"/>
        <v>0</v>
      </c>
      <c r="X649" s="29">
        <f t="shared" si="239"/>
        <v>0</v>
      </c>
      <c r="Y649" s="29">
        <f t="shared" si="239"/>
        <v>1</v>
      </c>
      <c r="Z649" s="29">
        <f t="shared" si="239"/>
        <v>1</v>
      </c>
      <c r="AA649" s="29">
        <f t="shared" si="239"/>
        <v>1</v>
      </c>
      <c r="AB649" s="29">
        <f t="shared" si="239"/>
        <v>1</v>
      </c>
      <c r="AC649" s="29">
        <f t="shared" si="239"/>
        <v>1</v>
      </c>
      <c r="AD649" s="29">
        <f t="shared" si="239"/>
        <v>1</v>
      </c>
      <c r="AE649" s="29">
        <f t="shared" si="237"/>
        <v>1</v>
      </c>
      <c r="AF649" s="29">
        <f t="shared" si="237"/>
        <v>1</v>
      </c>
      <c r="AG649" s="29">
        <f t="shared" si="237"/>
        <v>1</v>
      </c>
      <c r="AH649" s="29">
        <f t="shared" si="237"/>
        <v>1</v>
      </c>
      <c r="AI649" s="29">
        <f t="shared" si="237"/>
        <v>1</v>
      </c>
      <c r="AJ649" s="29">
        <f t="shared" si="237"/>
        <v>1</v>
      </c>
      <c r="AK649" s="29">
        <f t="shared" si="237"/>
        <v>1</v>
      </c>
      <c r="AL649" s="29">
        <f t="shared" si="237"/>
        <v>1</v>
      </c>
      <c r="AM649" s="29">
        <f t="shared" si="237"/>
        <v>1</v>
      </c>
      <c r="AN649" s="29">
        <f t="shared" si="237"/>
        <v>1</v>
      </c>
      <c r="AO649" s="29">
        <f t="shared" si="237"/>
        <v>1</v>
      </c>
      <c r="AP649" s="29">
        <f t="shared" si="237"/>
        <v>1</v>
      </c>
      <c r="AQ649" s="29">
        <f t="shared" si="237"/>
        <v>1</v>
      </c>
      <c r="AR649" s="29">
        <f t="shared" si="237"/>
        <v>1</v>
      </c>
      <c r="AS649" s="29">
        <f t="shared" si="237"/>
        <v>1</v>
      </c>
      <c r="AT649" s="29">
        <f t="shared" si="245"/>
        <v>1</v>
      </c>
      <c r="AU649" s="29">
        <f t="shared" si="245"/>
        <v>1</v>
      </c>
      <c r="AV649" s="29">
        <f t="shared" si="245"/>
        <v>1</v>
      </c>
      <c r="AW649" s="29">
        <f t="shared" si="245"/>
        <v>1</v>
      </c>
      <c r="AX649" s="29">
        <f t="shared" si="245"/>
        <v>1</v>
      </c>
      <c r="AY649" s="29">
        <f t="shared" si="245"/>
        <v>1</v>
      </c>
      <c r="AZ649" s="29">
        <f t="shared" si="245"/>
        <v>1</v>
      </c>
      <c r="BA649" s="29">
        <f t="shared" si="245"/>
        <v>1</v>
      </c>
      <c r="BB649" s="29">
        <f t="shared" si="245"/>
        <v>1</v>
      </c>
      <c r="BC649" s="29">
        <f t="shared" si="245"/>
        <v>1</v>
      </c>
      <c r="BD649" s="29">
        <f t="shared" si="245"/>
        <v>1</v>
      </c>
      <c r="BE649" s="29">
        <f t="shared" si="245"/>
        <v>1</v>
      </c>
      <c r="BF649" s="29">
        <f t="shared" si="245"/>
        <v>1</v>
      </c>
      <c r="BG649" s="29">
        <f t="shared" si="245"/>
        <v>1</v>
      </c>
      <c r="BH649" s="29">
        <f t="shared" si="245"/>
        <v>1</v>
      </c>
      <c r="BI649" s="29">
        <f t="shared" si="245"/>
        <v>1</v>
      </c>
      <c r="BJ649" s="29">
        <f t="shared" si="243"/>
        <v>1</v>
      </c>
      <c r="BN649" s="29">
        <f t="shared" si="226"/>
        <v>38</v>
      </c>
      <c r="BO649" s="29">
        <f t="shared" si="234"/>
        <v>4</v>
      </c>
    </row>
    <row r="650" spans="3:67" x14ac:dyDescent="0.25">
      <c r="C650" s="79">
        <f t="shared" si="227"/>
        <v>43865</v>
      </c>
      <c r="D650" s="29">
        <f t="shared" si="29"/>
        <v>2020</v>
      </c>
      <c r="E650" s="29">
        <f t="shared" si="228"/>
        <v>2</v>
      </c>
      <c r="F650" s="29">
        <f t="shared" si="229"/>
        <v>6</v>
      </c>
      <c r="G650" s="29">
        <f t="shared" si="230"/>
        <v>4</v>
      </c>
      <c r="H650" s="166" t="str">
        <f t="shared" si="231"/>
        <v>Mo</v>
      </c>
      <c r="I650" s="29">
        <f t="shared" si="232"/>
        <v>39</v>
      </c>
      <c r="J650" s="29">
        <f t="array" ref="J650">INDEX(Dienstplan!$F$6:$AJ$55,BN650,BO650)</f>
        <v>0</v>
      </c>
      <c r="K650" s="29">
        <f t="array" ref="K650">IF(OR(J650=Schichten!$B$3,J650=Schichten!$B$4),INDEX($D$98:$D$147,MATCH(CODE(J650),$H$98:$H$147,0)),IF(ISERROR(INDEX($D$98:$D$147,MATCH(J650,$A$98:$A$147,0))),0,INDEX($D$98:$D$147,MATCH(J650,$A$98:$A$147,0))))</f>
        <v>0</v>
      </c>
      <c r="L650" s="29">
        <f t="shared" ref="L650" si="247">L600</f>
        <v>0</v>
      </c>
      <c r="M650" s="29">
        <f t="shared" si="164"/>
        <v>0</v>
      </c>
      <c r="O650" s="29">
        <f t="shared" si="239"/>
        <v>0</v>
      </c>
      <c r="P650" s="29">
        <f t="shared" si="239"/>
        <v>0</v>
      </c>
      <c r="Q650" s="29">
        <f t="shared" si="239"/>
        <v>0</v>
      </c>
      <c r="R650" s="29">
        <f t="shared" si="239"/>
        <v>0</v>
      </c>
      <c r="S650" s="29">
        <f t="shared" si="239"/>
        <v>0</v>
      </c>
      <c r="T650" s="29">
        <f t="shared" si="239"/>
        <v>0</v>
      </c>
      <c r="U650" s="29">
        <f t="shared" si="239"/>
        <v>0</v>
      </c>
      <c r="V650" s="29">
        <f t="shared" si="239"/>
        <v>0</v>
      </c>
      <c r="W650" s="29">
        <f t="shared" si="239"/>
        <v>0</v>
      </c>
      <c r="X650" s="29">
        <f t="shared" si="239"/>
        <v>0</v>
      </c>
      <c r="Y650" s="29">
        <f t="shared" si="239"/>
        <v>1</v>
      </c>
      <c r="Z650" s="29">
        <f t="shared" si="239"/>
        <v>1</v>
      </c>
      <c r="AA650" s="29">
        <f t="shared" si="239"/>
        <v>1</v>
      </c>
      <c r="AB650" s="29">
        <f t="shared" si="239"/>
        <v>1</v>
      </c>
      <c r="AC650" s="29">
        <f t="shared" si="239"/>
        <v>1</v>
      </c>
      <c r="AD650" s="29">
        <f t="shared" si="239"/>
        <v>1</v>
      </c>
      <c r="AE650" s="29">
        <f t="shared" si="237"/>
        <v>1</v>
      </c>
      <c r="AF650" s="29">
        <f t="shared" si="237"/>
        <v>1</v>
      </c>
      <c r="AG650" s="29">
        <f t="shared" si="237"/>
        <v>1</v>
      </c>
      <c r="AH650" s="29">
        <f t="shared" si="237"/>
        <v>1</v>
      </c>
      <c r="AI650" s="29">
        <f t="shared" si="237"/>
        <v>1</v>
      </c>
      <c r="AJ650" s="29">
        <f t="shared" si="237"/>
        <v>1</v>
      </c>
      <c r="AK650" s="29">
        <f t="shared" si="237"/>
        <v>1</v>
      </c>
      <c r="AL650" s="29">
        <f t="shared" si="237"/>
        <v>1</v>
      </c>
      <c r="AM650" s="29">
        <f t="shared" si="237"/>
        <v>1</v>
      </c>
      <c r="AN650" s="29">
        <f t="shared" si="237"/>
        <v>1</v>
      </c>
      <c r="AO650" s="29">
        <f t="shared" si="237"/>
        <v>1</v>
      </c>
      <c r="AP650" s="29">
        <f t="shared" si="237"/>
        <v>1</v>
      </c>
      <c r="AQ650" s="29">
        <f t="shared" si="237"/>
        <v>1</v>
      </c>
      <c r="AR650" s="29">
        <f t="shared" si="237"/>
        <v>1</v>
      </c>
      <c r="AS650" s="29">
        <f t="shared" si="237"/>
        <v>1</v>
      </c>
      <c r="AT650" s="29">
        <f t="shared" si="245"/>
        <v>1</v>
      </c>
      <c r="AU650" s="29">
        <f t="shared" si="245"/>
        <v>1</v>
      </c>
      <c r="AV650" s="29">
        <f t="shared" si="245"/>
        <v>1</v>
      </c>
      <c r="AW650" s="29">
        <f t="shared" si="245"/>
        <v>1</v>
      </c>
      <c r="AX650" s="29">
        <f t="shared" si="245"/>
        <v>1</v>
      </c>
      <c r="AY650" s="29">
        <f t="shared" si="245"/>
        <v>1</v>
      </c>
      <c r="AZ650" s="29">
        <f t="shared" si="245"/>
        <v>1</v>
      </c>
      <c r="BA650" s="29">
        <f t="shared" si="245"/>
        <v>1</v>
      </c>
      <c r="BB650" s="29">
        <f t="shared" si="245"/>
        <v>1</v>
      </c>
      <c r="BC650" s="29">
        <f t="shared" si="245"/>
        <v>1</v>
      </c>
      <c r="BD650" s="29">
        <f t="shared" si="245"/>
        <v>1</v>
      </c>
      <c r="BE650" s="29">
        <f t="shared" si="245"/>
        <v>1</v>
      </c>
      <c r="BF650" s="29">
        <f t="shared" si="245"/>
        <v>1</v>
      </c>
      <c r="BG650" s="29">
        <f t="shared" si="245"/>
        <v>1</v>
      </c>
      <c r="BH650" s="29">
        <f t="shared" si="245"/>
        <v>1</v>
      </c>
      <c r="BI650" s="29">
        <f t="shared" si="245"/>
        <v>1</v>
      </c>
      <c r="BJ650" s="29">
        <f t="shared" si="243"/>
        <v>1</v>
      </c>
      <c r="BN650" s="29">
        <f t="shared" si="226"/>
        <v>39</v>
      </c>
      <c r="BO650" s="29">
        <f t="shared" si="234"/>
        <v>4</v>
      </c>
    </row>
    <row r="651" spans="3:67" x14ac:dyDescent="0.25">
      <c r="C651" s="79">
        <f t="shared" si="227"/>
        <v>43865</v>
      </c>
      <c r="D651" s="29">
        <f t="shared" si="29"/>
        <v>2020</v>
      </c>
      <c r="E651" s="29">
        <f t="shared" si="228"/>
        <v>2</v>
      </c>
      <c r="F651" s="29">
        <f t="shared" si="229"/>
        <v>6</v>
      </c>
      <c r="G651" s="29">
        <f t="shared" si="230"/>
        <v>4</v>
      </c>
      <c r="H651" s="166" t="str">
        <f t="shared" si="231"/>
        <v>Mo</v>
      </c>
      <c r="I651" s="29">
        <f t="shared" si="232"/>
        <v>40</v>
      </c>
      <c r="J651" s="29">
        <f t="array" ref="J651">INDEX(Dienstplan!$F$6:$AJ$55,BN651,BO651)</f>
        <v>0</v>
      </c>
      <c r="K651" s="29">
        <f t="array" ref="K651">IF(OR(J651=Schichten!$B$3,J651=Schichten!$B$4),INDEX($D$98:$D$147,MATCH(CODE(J651),$H$98:$H$147,0)),IF(ISERROR(INDEX($D$98:$D$147,MATCH(J651,$A$98:$A$147,0))),0,INDEX($D$98:$D$147,MATCH(J651,$A$98:$A$147,0))))</f>
        <v>0</v>
      </c>
      <c r="L651" s="29">
        <f t="shared" ref="L651" si="248">L601</f>
        <v>0</v>
      </c>
      <c r="M651" s="29">
        <f t="shared" si="164"/>
        <v>0</v>
      </c>
      <c r="O651" s="29">
        <f t="shared" si="239"/>
        <v>0</v>
      </c>
      <c r="P651" s="29">
        <f t="shared" si="239"/>
        <v>0</v>
      </c>
      <c r="Q651" s="29">
        <f t="shared" si="239"/>
        <v>0</v>
      </c>
      <c r="R651" s="29">
        <f t="shared" si="239"/>
        <v>0</v>
      </c>
      <c r="S651" s="29">
        <f t="shared" si="239"/>
        <v>0</v>
      </c>
      <c r="T651" s="29">
        <f t="shared" si="239"/>
        <v>0</v>
      </c>
      <c r="U651" s="29">
        <f t="shared" si="239"/>
        <v>0</v>
      </c>
      <c r="V651" s="29">
        <f t="shared" si="239"/>
        <v>0</v>
      </c>
      <c r="W651" s="29">
        <f t="shared" si="239"/>
        <v>0</v>
      </c>
      <c r="X651" s="29">
        <f t="shared" si="239"/>
        <v>0</v>
      </c>
      <c r="Y651" s="29">
        <f t="shared" si="239"/>
        <v>1</v>
      </c>
      <c r="Z651" s="29">
        <f t="shared" si="239"/>
        <v>1</v>
      </c>
      <c r="AA651" s="29">
        <f t="shared" si="239"/>
        <v>1</v>
      </c>
      <c r="AB651" s="29">
        <f t="shared" si="239"/>
        <v>1</v>
      </c>
      <c r="AC651" s="29">
        <f t="shared" si="239"/>
        <v>1</v>
      </c>
      <c r="AD651" s="29">
        <f t="shared" si="239"/>
        <v>1</v>
      </c>
      <c r="AE651" s="29">
        <f t="shared" si="237"/>
        <v>1</v>
      </c>
      <c r="AF651" s="29">
        <f t="shared" si="237"/>
        <v>1</v>
      </c>
      <c r="AG651" s="29">
        <f t="shared" si="237"/>
        <v>1</v>
      </c>
      <c r="AH651" s="29">
        <f t="shared" si="237"/>
        <v>1</v>
      </c>
      <c r="AI651" s="29">
        <f t="shared" si="237"/>
        <v>1</v>
      </c>
      <c r="AJ651" s="29">
        <f t="shared" si="237"/>
        <v>1</v>
      </c>
      <c r="AK651" s="29">
        <f t="shared" si="237"/>
        <v>1</v>
      </c>
      <c r="AL651" s="29">
        <f t="shared" si="237"/>
        <v>1</v>
      </c>
      <c r="AM651" s="29">
        <f t="shared" si="237"/>
        <v>1</v>
      </c>
      <c r="AN651" s="29">
        <f t="shared" si="237"/>
        <v>1</v>
      </c>
      <c r="AO651" s="29">
        <f t="shared" si="237"/>
        <v>1</v>
      </c>
      <c r="AP651" s="29">
        <f t="shared" si="237"/>
        <v>1</v>
      </c>
      <c r="AQ651" s="29">
        <f t="shared" si="237"/>
        <v>1</v>
      </c>
      <c r="AR651" s="29">
        <f t="shared" si="237"/>
        <v>1</v>
      </c>
      <c r="AS651" s="29">
        <f t="shared" si="237"/>
        <v>1</v>
      </c>
      <c r="AT651" s="29">
        <f t="shared" si="245"/>
        <v>1</v>
      </c>
      <c r="AU651" s="29">
        <f t="shared" si="245"/>
        <v>1</v>
      </c>
      <c r="AV651" s="29">
        <f t="shared" si="245"/>
        <v>1</v>
      </c>
      <c r="AW651" s="29">
        <f t="shared" si="245"/>
        <v>1</v>
      </c>
      <c r="AX651" s="29">
        <f t="shared" si="245"/>
        <v>1</v>
      </c>
      <c r="AY651" s="29">
        <f t="shared" si="245"/>
        <v>1</v>
      </c>
      <c r="AZ651" s="29">
        <f t="shared" si="245"/>
        <v>1</v>
      </c>
      <c r="BA651" s="29">
        <f t="shared" si="245"/>
        <v>1</v>
      </c>
      <c r="BB651" s="29">
        <f t="shared" si="245"/>
        <v>1</v>
      </c>
      <c r="BC651" s="29">
        <f t="shared" si="245"/>
        <v>1</v>
      </c>
      <c r="BD651" s="29">
        <f t="shared" si="245"/>
        <v>1</v>
      </c>
      <c r="BE651" s="29">
        <f t="shared" si="245"/>
        <v>1</v>
      </c>
      <c r="BF651" s="29">
        <f t="shared" si="245"/>
        <v>1</v>
      </c>
      <c r="BG651" s="29">
        <f t="shared" si="245"/>
        <v>1</v>
      </c>
      <c r="BH651" s="29">
        <f t="shared" si="245"/>
        <v>1</v>
      </c>
      <c r="BI651" s="29">
        <f t="shared" si="245"/>
        <v>1</v>
      </c>
      <c r="BJ651" s="29">
        <f t="shared" si="243"/>
        <v>1</v>
      </c>
      <c r="BN651" s="29">
        <f t="shared" si="226"/>
        <v>40</v>
      </c>
      <c r="BO651" s="29">
        <f t="shared" si="234"/>
        <v>4</v>
      </c>
    </row>
    <row r="652" spans="3:67" x14ac:dyDescent="0.25">
      <c r="C652" s="79">
        <f t="shared" si="227"/>
        <v>43865</v>
      </c>
      <c r="D652" s="29">
        <f t="shared" si="29"/>
        <v>2020</v>
      </c>
      <c r="E652" s="29">
        <f t="shared" si="228"/>
        <v>2</v>
      </c>
      <c r="F652" s="29">
        <f t="shared" si="229"/>
        <v>6</v>
      </c>
      <c r="G652" s="29">
        <f t="shared" si="230"/>
        <v>4</v>
      </c>
      <c r="H652" s="166" t="str">
        <f t="shared" si="231"/>
        <v>Mo</v>
      </c>
      <c r="I652" s="29">
        <f t="shared" si="232"/>
        <v>41</v>
      </c>
      <c r="J652" s="29">
        <f t="array" ref="J652">INDEX(Dienstplan!$F$6:$AJ$55,BN652,BO652)</f>
        <v>0</v>
      </c>
      <c r="K652" s="29">
        <f t="array" ref="K652">IF(OR(J652=Schichten!$B$3,J652=Schichten!$B$4),INDEX($D$98:$D$147,MATCH(CODE(J652),$H$98:$H$147,0)),IF(ISERROR(INDEX($D$98:$D$147,MATCH(J652,$A$98:$A$147,0))),0,INDEX($D$98:$D$147,MATCH(J652,$A$98:$A$147,0))))</f>
        <v>0</v>
      </c>
      <c r="L652" s="29">
        <f t="shared" ref="L652" si="249">L602</f>
        <v>0</v>
      </c>
      <c r="M652" s="29">
        <f t="shared" si="164"/>
        <v>0</v>
      </c>
      <c r="O652" s="29">
        <f t="shared" si="239"/>
        <v>0</v>
      </c>
      <c r="P652" s="29">
        <f t="shared" si="239"/>
        <v>0</v>
      </c>
      <c r="Q652" s="29">
        <f t="shared" si="239"/>
        <v>0</v>
      </c>
      <c r="R652" s="29">
        <f t="shared" si="239"/>
        <v>0</v>
      </c>
      <c r="S652" s="29">
        <f t="shared" si="239"/>
        <v>0</v>
      </c>
      <c r="T652" s="29">
        <f t="shared" si="239"/>
        <v>0</v>
      </c>
      <c r="U652" s="29">
        <f t="shared" si="239"/>
        <v>0</v>
      </c>
      <c r="V652" s="29">
        <f t="shared" si="239"/>
        <v>0</v>
      </c>
      <c r="W652" s="29">
        <f t="shared" si="239"/>
        <v>0</v>
      </c>
      <c r="X652" s="29">
        <f t="shared" si="239"/>
        <v>0</v>
      </c>
      <c r="Y652" s="29">
        <f t="shared" si="239"/>
        <v>1</v>
      </c>
      <c r="Z652" s="29">
        <f t="shared" si="239"/>
        <v>1</v>
      </c>
      <c r="AA652" s="29">
        <f t="shared" si="239"/>
        <v>1</v>
      </c>
      <c r="AB652" s="29">
        <f t="shared" si="239"/>
        <v>1</v>
      </c>
      <c r="AC652" s="29">
        <f t="shared" si="239"/>
        <v>1</v>
      </c>
      <c r="AD652" s="29">
        <f t="shared" si="239"/>
        <v>1</v>
      </c>
      <c r="AE652" s="29">
        <f t="shared" si="237"/>
        <v>1</v>
      </c>
      <c r="AF652" s="29">
        <f t="shared" si="237"/>
        <v>1</v>
      </c>
      <c r="AG652" s="29">
        <f t="shared" si="237"/>
        <v>1</v>
      </c>
      <c r="AH652" s="29">
        <f t="shared" si="237"/>
        <v>1</v>
      </c>
      <c r="AI652" s="29">
        <f t="shared" si="237"/>
        <v>1</v>
      </c>
      <c r="AJ652" s="29">
        <f t="shared" si="237"/>
        <v>1</v>
      </c>
      <c r="AK652" s="29">
        <f t="shared" si="237"/>
        <v>1</v>
      </c>
      <c r="AL652" s="29">
        <f t="shared" si="237"/>
        <v>1</v>
      </c>
      <c r="AM652" s="29">
        <f t="shared" si="237"/>
        <v>1</v>
      </c>
      <c r="AN652" s="29">
        <f t="shared" si="237"/>
        <v>1</v>
      </c>
      <c r="AO652" s="29">
        <f t="shared" si="237"/>
        <v>1</v>
      </c>
      <c r="AP652" s="29">
        <f t="shared" si="237"/>
        <v>1</v>
      </c>
      <c r="AQ652" s="29">
        <f t="shared" si="237"/>
        <v>1</v>
      </c>
      <c r="AR652" s="29">
        <f t="shared" si="237"/>
        <v>1</v>
      </c>
      <c r="AS652" s="29">
        <f t="shared" si="237"/>
        <v>1</v>
      </c>
      <c r="AT652" s="29">
        <f t="shared" si="245"/>
        <v>1</v>
      </c>
      <c r="AU652" s="29">
        <f t="shared" si="245"/>
        <v>1</v>
      </c>
      <c r="AV652" s="29">
        <f t="shared" si="245"/>
        <v>1</v>
      </c>
      <c r="AW652" s="29">
        <f t="shared" si="245"/>
        <v>1</v>
      </c>
      <c r="AX652" s="29">
        <f t="shared" si="245"/>
        <v>1</v>
      </c>
      <c r="AY652" s="29">
        <f t="shared" si="245"/>
        <v>1</v>
      </c>
      <c r="AZ652" s="29">
        <f t="shared" si="245"/>
        <v>1</v>
      </c>
      <c r="BA652" s="29">
        <f t="shared" si="245"/>
        <v>1</v>
      </c>
      <c r="BB652" s="29">
        <f t="shared" si="245"/>
        <v>1</v>
      </c>
      <c r="BC652" s="29">
        <f t="shared" si="245"/>
        <v>1</v>
      </c>
      <c r="BD652" s="29">
        <f t="shared" si="245"/>
        <v>1</v>
      </c>
      <c r="BE652" s="29">
        <f t="shared" si="245"/>
        <v>1</v>
      </c>
      <c r="BF652" s="29">
        <f t="shared" si="245"/>
        <v>1</v>
      </c>
      <c r="BG652" s="29">
        <f t="shared" si="245"/>
        <v>1</v>
      </c>
      <c r="BH652" s="29">
        <f t="shared" si="245"/>
        <v>1</v>
      </c>
      <c r="BI652" s="29">
        <f t="shared" si="245"/>
        <v>1</v>
      </c>
      <c r="BJ652" s="29">
        <f t="shared" si="243"/>
        <v>1</v>
      </c>
      <c r="BN652" s="29">
        <f t="shared" si="226"/>
        <v>41</v>
      </c>
      <c r="BO652" s="29">
        <f t="shared" si="234"/>
        <v>4</v>
      </c>
    </row>
    <row r="653" spans="3:67" x14ac:dyDescent="0.25">
      <c r="C653" s="79">
        <f t="shared" si="227"/>
        <v>43865</v>
      </c>
      <c r="D653" s="29">
        <f t="shared" si="29"/>
        <v>2020</v>
      </c>
      <c r="E653" s="29">
        <f t="shared" si="228"/>
        <v>2</v>
      </c>
      <c r="F653" s="29">
        <f t="shared" si="229"/>
        <v>6</v>
      </c>
      <c r="G653" s="29">
        <f t="shared" si="230"/>
        <v>4</v>
      </c>
      <c r="H653" s="166" t="str">
        <f t="shared" si="231"/>
        <v>Mo</v>
      </c>
      <c r="I653" s="29">
        <f t="shared" si="232"/>
        <v>42</v>
      </c>
      <c r="J653" s="29">
        <f t="array" ref="J653">INDEX(Dienstplan!$F$6:$AJ$55,BN653,BO653)</f>
        <v>0</v>
      </c>
      <c r="K653" s="29">
        <f t="array" ref="K653">IF(OR(J653=Schichten!$B$3,J653=Schichten!$B$4),INDEX($D$98:$D$147,MATCH(CODE(J653),$H$98:$H$147,0)),IF(ISERROR(INDEX($D$98:$D$147,MATCH(J653,$A$98:$A$147,0))),0,INDEX($D$98:$D$147,MATCH(J653,$A$98:$A$147,0))))</f>
        <v>0</v>
      </c>
      <c r="L653" s="29">
        <f t="shared" ref="L653" si="250">L603</f>
        <v>0</v>
      </c>
      <c r="M653" s="29">
        <f t="shared" si="164"/>
        <v>0</v>
      </c>
      <c r="O653" s="29">
        <f t="shared" si="239"/>
        <v>0</v>
      </c>
      <c r="P653" s="29">
        <f t="shared" si="239"/>
        <v>0</v>
      </c>
      <c r="Q653" s="29">
        <f t="shared" si="239"/>
        <v>0</v>
      </c>
      <c r="R653" s="29">
        <f t="shared" si="239"/>
        <v>0</v>
      </c>
      <c r="S653" s="29">
        <f t="shared" si="239"/>
        <v>0</v>
      </c>
      <c r="T653" s="29">
        <f t="shared" si="239"/>
        <v>0</v>
      </c>
      <c r="U653" s="29">
        <f t="shared" si="239"/>
        <v>0</v>
      </c>
      <c r="V653" s="29">
        <f t="shared" si="239"/>
        <v>0</v>
      </c>
      <c r="W653" s="29">
        <f t="shared" si="239"/>
        <v>0</v>
      </c>
      <c r="X653" s="29">
        <f t="shared" si="239"/>
        <v>0</v>
      </c>
      <c r="Y653" s="29">
        <f t="shared" si="239"/>
        <v>1</v>
      </c>
      <c r="Z653" s="29">
        <f t="shared" si="239"/>
        <v>1</v>
      </c>
      <c r="AA653" s="29">
        <f t="shared" si="239"/>
        <v>1</v>
      </c>
      <c r="AB653" s="29">
        <f t="shared" si="239"/>
        <v>1</v>
      </c>
      <c r="AC653" s="29">
        <f t="shared" si="239"/>
        <v>1</v>
      </c>
      <c r="AD653" s="29">
        <f t="shared" si="239"/>
        <v>1</v>
      </c>
      <c r="AE653" s="29">
        <f t="shared" si="237"/>
        <v>1</v>
      </c>
      <c r="AF653" s="29">
        <f t="shared" si="237"/>
        <v>1</v>
      </c>
      <c r="AG653" s="29">
        <f t="shared" si="237"/>
        <v>1</v>
      </c>
      <c r="AH653" s="29">
        <f t="shared" si="237"/>
        <v>1</v>
      </c>
      <c r="AI653" s="29">
        <f t="shared" si="237"/>
        <v>1</v>
      </c>
      <c r="AJ653" s="29">
        <f t="shared" si="237"/>
        <v>1</v>
      </c>
      <c r="AK653" s="29">
        <f t="shared" si="237"/>
        <v>1</v>
      </c>
      <c r="AL653" s="29">
        <f t="shared" si="237"/>
        <v>1</v>
      </c>
      <c r="AM653" s="29">
        <f t="shared" si="237"/>
        <v>1</v>
      </c>
      <c r="AN653" s="29">
        <f t="shared" si="237"/>
        <v>1</v>
      </c>
      <c r="AO653" s="29">
        <f t="shared" si="237"/>
        <v>1</v>
      </c>
      <c r="AP653" s="29">
        <f t="shared" si="237"/>
        <v>1</v>
      </c>
      <c r="AQ653" s="29">
        <f t="shared" si="237"/>
        <v>1</v>
      </c>
      <c r="AR653" s="29">
        <f t="shared" si="237"/>
        <v>1</v>
      </c>
      <c r="AS653" s="29">
        <f t="shared" si="237"/>
        <v>1</v>
      </c>
      <c r="AT653" s="29">
        <f t="shared" si="245"/>
        <v>1</v>
      </c>
      <c r="AU653" s="29">
        <f t="shared" si="245"/>
        <v>1</v>
      </c>
      <c r="AV653" s="29">
        <f t="shared" si="245"/>
        <v>1</v>
      </c>
      <c r="AW653" s="29">
        <f t="shared" si="245"/>
        <v>1</v>
      </c>
      <c r="AX653" s="29">
        <f t="shared" si="245"/>
        <v>1</v>
      </c>
      <c r="AY653" s="29">
        <f t="shared" si="245"/>
        <v>1</v>
      </c>
      <c r="AZ653" s="29">
        <f t="shared" si="245"/>
        <v>1</v>
      </c>
      <c r="BA653" s="29">
        <f t="shared" si="245"/>
        <v>1</v>
      </c>
      <c r="BB653" s="29">
        <f t="shared" si="245"/>
        <v>1</v>
      </c>
      <c r="BC653" s="29">
        <f t="shared" si="245"/>
        <v>1</v>
      </c>
      <c r="BD653" s="29">
        <f t="shared" si="245"/>
        <v>1</v>
      </c>
      <c r="BE653" s="29">
        <f t="shared" si="245"/>
        <v>1</v>
      </c>
      <c r="BF653" s="29">
        <f t="shared" si="245"/>
        <v>1</v>
      </c>
      <c r="BG653" s="29">
        <f t="shared" si="245"/>
        <v>1</v>
      </c>
      <c r="BH653" s="29">
        <f t="shared" si="245"/>
        <v>1</v>
      </c>
      <c r="BI653" s="29">
        <f t="shared" si="245"/>
        <v>1</v>
      </c>
      <c r="BJ653" s="29">
        <f t="shared" si="243"/>
        <v>1</v>
      </c>
      <c r="BN653" s="29">
        <f t="shared" si="226"/>
        <v>42</v>
      </c>
      <c r="BO653" s="29">
        <f t="shared" si="234"/>
        <v>4</v>
      </c>
    </row>
    <row r="654" spans="3:67" x14ac:dyDescent="0.25">
      <c r="C654" s="79">
        <f t="shared" si="227"/>
        <v>43865</v>
      </c>
      <c r="D654" s="29">
        <f t="shared" si="29"/>
        <v>2020</v>
      </c>
      <c r="E654" s="29">
        <f t="shared" si="228"/>
        <v>2</v>
      </c>
      <c r="F654" s="29">
        <f t="shared" si="229"/>
        <v>6</v>
      </c>
      <c r="G654" s="29">
        <f t="shared" si="230"/>
        <v>4</v>
      </c>
      <c r="H654" s="166" t="str">
        <f t="shared" si="231"/>
        <v>Mo</v>
      </c>
      <c r="I654" s="29">
        <f t="shared" si="232"/>
        <v>43</v>
      </c>
      <c r="J654" s="29">
        <f t="array" ref="J654">INDEX(Dienstplan!$F$6:$AJ$55,BN654,BO654)</f>
        <v>0</v>
      </c>
      <c r="K654" s="29">
        <f t="array" ref="K654">IF(OR(J654=Schichten!$B$3,J654=Schichten!$B$4),INDEX($D$98:$D$147,MATCH(CODE(J654),$H$98:$H$147,0)),IF(ISERROR(INDEX($D$98:$D$147,MATCH(J654,$A$98:$A$147,0))),0,INDEX($D$98:$D$147,MATCH(J654,$A$98:$A$147,0))))</f>
        <v>0</v>
      </c>
      <c r="L654" s="29">
        <f t="shared" ref="L654" si="251">L604</f>
        <v>0</v>
      </c>
      <c r="M654" s="29">
        <f t="shared" si="164"/>
        <v>0</v>
      </c>
      <c r="O654" s="29">
        <f t="shared" si="239"/>
        <v>0</v>
      </c>
      <c r="P654" s="29">
        <f t="shared" si="239"/>
        <v>0</v>
      </c>
      <c r="Q654" s="29">
        <f t="shared" si="239"/>
        <v>0</v>
      </c>
      <c r="R654" s="29">
        <f t="shared" si="239"/>
        <v>0</v>
      </c>
      <c r="S654" s="29">
        <f t="shared" si="239"/>
        <v>0</v>
      </c>
      <c r="T654" s="29">
        <f t="shared" si="239"/>
        <v>0</v>
      </c>
      <c r="U654" s="29">
        <f t="shared" si="239"/>
        <v>0</v>
      </c>
      <c r="V654" s="29">
        <f t="shared" si="239"/>
        <v>0</v>
      </c>
      <c r="W654" s="29">
        <f t="shared" si="239"/>
        <v>0</v>
      </c>
      <c r="X654" s="29">
        <f t="shared" si="239"/>
        <v>0</v>
      </c>
      <c r="Y654" s="29">
        <f t="shared" si="239"/>
        <v>1</v>
      </c>
      <c r="Z654" s="29">
        <f t="shared" si="239"/>
        <v>1</v>
      </c>
      <c r="AA654" s="29">
        <f t="shared" si="239"/>
        <v>1</v>
      </c>
      <c r="AB654" s="29">
        <f t="shared" si="239"/>
        <v>1</v>
      </c>
      <c r="AC654" s="29">
        <f t="shared" si="239"/>
        <v>1</v>
      </c>
      <c r="AD654" s="29">
        <f t="shared" si="239"/>
        <v>1</v>
      </c>
      <c r="AE654" s="29">
        <f t="shared" si="237"/>
        <v>1</v>
      </c>
      <c r="AF654" s="29">
        <f t="shared" si="237"/>
        <v>1</v>
      </c>
      <c r="AG654" s="29">
        <f t="shared" si="237"/>
        <v>1</v>
      </c>
      <c r="AH654" s="29">
        <f t="shared" si="237"/>
        <v>1</v>
      </c>
      <c r="AI654" s="29">
        <f t="shared" si="237"/>
        <v>1</v>
      </c>
      <c r="AJ654" s="29">
        <f t="shared" si="237"/>
        <v>1</v>
      </c>
      <c r="AK654" s="29">
        <f t="shared" si="237"/>
        <v>1</v>
      </c>
      <c r="AL654" s="29">
        <f t="shared" si="237"/>
        <v>1</v>
      </c>
      <c r="AM654" s="29">
        <f t="shared" si="237"/>
        <v>1</v>
      </c>
      <c r="AN654" s="29">
        <f t="shared" si="237"/>
        <v>1</v>
      </c>
      <c r="AO654" s="29">
        <f t="shared" si="237"/>
        <v>1</v>
      </c>
      <c r="AP654" s="29">
        <f t="shared" si="237"/>
        <v>1</v>
      </c>
      <c r="AQ654" s="29">
        <f t="shared" si="237"/>
        <v>1</v>
      </c>
      <c r="AR654" s="29">
        <f t="shared" si="237"/>
        <v>1</v>
      </c>
      <c r="AS654" s="29">
        <f t="shared" si="237"/>
        <v>1</v>
      </c>
      <c r="AT654" s="29">
        <f t="shared" si="245"/>
        <v>1</v>
      </c>
      <c r="AU654" s="29">
        <f t="shared" si="245"/>
        <v>1</v>
      </c>
      <c r="AV654" s="29">
        <f t="shared" si="245"/>
        <v>1</v>
      </c>
      <c r="AW654" s="29">
        <f t="shared" si="245"/>
        <v>1</v>
      </c>
      <c r="AX654" s="29">
        <f t="shared" si="245"/>
        <v>1</v>
      </c>
      <c r="AY654" s="29">
        <f t="shared" si="245"/>
        <v>1</v>
      </c>
      <c r="AZ654" s="29">
        <f t="shared" si="245"/>
        <v>1</v>
      </c>
      <c r="BA654" s="29">
        <f t="shared" si="245"/>
        <v>1</v>
      </c>
      <c r="BB654" s="29">
        <f t="shared" si="245"/>
        <v>1</v>
      </c>
      <c r="BC654" s="29">
        <f t="shared" si="245"/>
        <v>1</v>
      </c>
      <c r="BD654" s="29">
        <f t="shared" si="245"/>
        <v>1</v>
      </c>
      <c r="BE654" s="29">
        <f t="shared" si="245"/>
        <v>1</v>
      </c>
      <c r="BF654" s="29">
        <f t="shared" si="245"/>
        <v>1</v>
      </c>
      <c r="BG654" s="29">
        <f t="shared" si="245"/>
        <v>1</v>
      </c>
      <c r="BH654" s="29">
        <f t="shared" si="245"/>
        <v>1</v>
      </c>
      <c r="BI654" s="29">
        <f t="shared" si="245"/>
        <v>1</v>
      </c>
      <c r="BJ654" s="29">
        <f t="shared" si="243"/>
        <v>1</v>
      </c>
      <c r="BN654" s="29">
        <f t="shared" si="226"/>
        <v>43</v>
      </c>
      <c r="BO654" s="29">
        <f t="shared" si="234"/>
        <v>4</v>
      </c>
    </row>
    <row r="655" spans="3:67" x14ac:dyDescent="0.25">
      <c r="C655" s="79">
        <f t="shared" si="227"/>
        <v>43865</v>
      </c>
      <c r="D655" s="29">
        <f t="shared" si="29"/>
        <v>2020</v>
      </c>
      <c r="E655" s="29">
        <f t="shared" si="228"/>
        <v>2</v>
      </c>
      <c r="F655" s="29">
        <f t="shared" si="229"/>
        <v>6</v>
      </c>
      <c r="G655" s="29">
        <f t="shared" si="230"/>
        <v>4</v>
      </c>
      <c r="H655" s="166" t="str">
        <f t="shared" si="231"/>
        <v>Mo</v>
      </c>
      <c r="I655" s="29">
        <f t="shared" si="232"/>
        <v>44</v>
      </c>
      <c r="J655" s="29">
        <f t="array" ref="J655">INDEX(Dienstplan!$F$6:$AJ$55,BN655,BO655)</f>
        <v>0</v>
      </c>
      <c r="K655" s="29">
        <f t="array" ref="K655">IF(OR(J655=Schichten!$B$3,J655=Schichten!$B$4),INDEX($D$98:$D$147,MATCH(CODE(J655),$H$98:$H$147,0)),IF(ISERROR(INDEX($D$98:$D$147,MATCH(J655,$A$98:$A$147,0))),0,INDEX($D$98:$D$147,MATCH(J655,$A$98:$A$147,0))))</f>
        <v>0</v>
      </c>
      <c r="L655" s="29">
        <f t="shared" ref="L655" si="252">L605</f>
        <v>0</v>
      </c>
      <c r="M655" s="29">
        <f t="shared" ref="M655:M718" si="253">IF($M$457,IF(CODE(J655)=$N$459,1,IF(CODE(J655)=$N$460,0.5,0)),0)</f>
        <v>0</v>
      </c>
      <c r="O655" s="29">
        <f t="shared" si="239"/>
        <v>0</v>
      </c>
      <c r="P655" s="29">
        <f t="shared" si="239"/>
        <v>0</v>
      </c>
      <c r="Q655" s="29">
        <f t="shared" si="239"/>
        <v>0</v>
      </c>
      <c r="R655" s="29">
        <f t="shared" si="239"/>
        <v>0</v>
      </c>
      <c r="S655" s="29">
        <f t="shared" si="239"/>
        <v>0</v>
      </c>
      <c r="T655" s="29">
        <f t="shared" si="239"/>
        <v>0</v>
      </c>
      <c r="U655" s="29">
        <f t="shared" si="239"/>
        <v>0</v>
      </c>
      <c r="V655" s="29">
        <f t="shared" si="239"/>
        <v>0</v>
      </c>
      <c r="W655" s="29">
        <f t="shared" si="239"/>
        <v>0</v>
      </c>
      <c r="X655" s="29">
        <f t="shared" si="239"/>
        <v>0</v>
      </c>
      <c r="Y655" s="29">
        <f t="shared" si="239"/>
        <v>1</v>
      </c>
      <c r="Z655" s="29">
        <f t="shared" si="239"/>
        <v>1</v>
      </c>
      <c r="AA655" s="29">
        <f t="shared" si="239"/>
        <v>1</v>
      </c>
      <c r="AB655" s="29">
        <f t="shared" si="239"/>
        <v>1</v>
      </c>
      <c r="AC655" s="29">
        <f t="shared" si="239"/>
        <v>1</v>
      </c>
      <c r="AD655" s="29">
        <f t="shared" si="239"/>
        <v>1</v>
      </c>
      <c r="AE655" s="29">
        <f t="shared" si="237"/>
        <v>1</v>
      </c>
      <c r="AF655" s="29">
        <f t="shared" si="237"/>
        <v>1</v>
      </c>
      <c r="AG655" s="29">
        <f t="shared" si="237"/>
        <v>1</v>
      </c>
      <c r="AH655" s="29">
        <f t="shared" si="237"/>
        <v>1</v>
      </c>
      <c r="AI655" s="29">
        <f t="shared" si="237"/>
        <v>1</v>
      </c>
      <c r="AJ655" s="29">
        <f t="shared" si="237"/>
        <v>1</v>
      </c>
      <c r="AK655" s="29">
        <f t="shared" si="237"/>
        <v>1</v>
      </c>
      <c r="AL655" s="29">
        <f t="shared" si="237"/>
        <v>1</v>
      </c>
      <c r="AM655" s="29">
        <f t="shared" si="237"/>
        <v>1</v>
      </c>
      <c r="AN655" s="29">
        <f t="shared" si="237"/>
        <v>1</v>
      </c>
      <c r="AO655" s="29">
        <f t="shared" si="237"/>
        <v>1</v>
      </c>
      <c r="AP655" s="29">
        <f t="shared" si="237"/>
        <v>1</v>
      </c>
      <c r="AQ655" s="29">
        <f t="shared" si="237"/>
        <v>1</v>
      </c>
      <c r="AR655" s="29">
        <f t="shared" si="237"/>
        <v>1</v>
      </c>
      <c r="AS655" s="29">
        <f t="shared" si="237"/>
        <v>1</v>
      </c>
      <c r="AT655" s="29">
        <f t="shared" si="245"/>
        <v>1</v>
      </c>
      <c r="AU655" s="29">
        <f t="shared" si="245"/>
        <v>1</v>
      </c>
      <c r="AV655" s="29">
        <f t="shared" si="245"/>
        <v>1</v>
      </c>
      <c r="AW655" s="29">
        <f t="shared" si="245"/>
        <v>1</v>
      </c>
      <c r="AX655" s="29">
        <f t="shared" si="245"/>
        <v>1</v>
      </c>
      <c r="AY655" s="29">
        <f t="shared" si="245"/>
        <v>1</v>
      </c>
      <c r="AZ655" s="29">
        <f t="shared" si="245"/>
        <v>1</v>
      </c>
      <c r="BA655" s="29">
        <f t="shared" si="245"/>
        <v>1</v>
      </c>
      <c r="BB655" s="29">
        <f t="shared" si="245"/>
        <v>1</v>
      </c>
      <c r="BC655" s="29">
        <f t="shared" si="245"/>
        <v>1</v>
      </c>
      <c r="BD655" s="29">
        <f t="shared" si="245"/>
        <v>1</v>
      </c>
      <c r="BE655" s="29">
        <f t="shared" si="245"/>
        <v>1</v>
      </c>
      <c r="BF655" s="29">
        <f t="shared" si="245"/>
        <v>1</v>
      </c>
      <c r="BG655" s="29">
        <f t="shared" si="245"/>
        <v>1</v>
      </c>
      <c r="BH655" s="29">
        <f t="shared" si="245"/>
        <v>1</v>
      </c>
      <c r="BI655" s="29">
        <f t="shared" si="245"/>
        <v>1</v>
      </c>
      <c r="BJ655" s="29">
        <f t="shared" si="243"/>
        <v>1</v>
      </c>
      <c r="BN655" s="29">
        <f t="shared" si="226"/>
        <v>44</v>
      </c>
      <c r="BO655" s="29">
        <f t="shared" si="234"/>
        <v>4</v>
      </c>
    </row>
    <row r="656" spans="3:67" x14ac:dyDescent="0.25">
      <c r="C656" s="79">
        <f t="shared" si="227"/>
        <v>43865</v>
      </c>
      <c r="D656" s="29">
        <f t="shared" si="29"/>
        <v>2020</v>
      </c>
      <c r="E656" s="29">
        <f t="shared" si="228"/>
        <v>2</v>
      </c>
      <c r="F656" s="29">
        <f t="shared" si="229"/>
        <v>6</v>
      </c>
      <c r="G656" s="29">
        <f t="shared" si="230"/>
        <v>4</v>
      </c>
      <c r="H656" s="166" t="str">
        <f t="shared" si="231"/>
        <v>Mo</v>
      </c>
      <c r="I656" s="29">
        <f t="shared" si="232"/>
        <v>45</v>
      </c>
      <c r="J656" s="29">
        <f t="array" ref="J656">INDEX(Dienstplan!$F$6:$AJ$55,BN656,BO656)</f>
        <v>0</v>
      </c>
      <c r="K656" s="29">
        <f t="array" ref="K656">IF(OR(J656=Schichten!$B$3,J656=Schichten!$B$4),INDEX($D$98:$D$147,MATCH(CODE(J656),$H$98:$H$147,0)),IF(ISERROR(INDEX($D$98:$D$147,MATCH(J656,$A$98:$A$147,0))),0,INDEX($D$98:$D$147,MATCH(J656,$A$98:$A$147,0))))</f>
        <v>0</v>
      </c>
      <c r="L656" s="29">
        <f t="shared" ref="L656" si="254">L606</f>
        <v>0</v>
      </c>
      <c r="M656" s="29">
        <f t="shared" si="253"/>
        <v>0</v>
      </c>
      <c r="O656" s="29">
        <f t="shared" si="239"/>
        <v>0</v>
      </c>
      <c r="P656" s="29">
        <f t="shared" si="239"/>
        <v>0</v>
      </c>
      <c r="Q656" s="29">
        <f t="shared" si="239"/>
        <v>0</v>
      </c>
      <c r="R656" s="29">
        <f t="shared" si="239"/>
        <v>0</v>
      </c>
      <c r="S656" s="29">
        <f t="shared" si="239"/>
        <v>0</v>
      </c>
      <c r="T656" s="29">
        <f t="shared" si="239"/>
        <v>0</v>
      </c>
      <c r="U656" s="29">
        <f t="shared" si="239"/>
        <v>0</v>
      </c>
      <c r="V656" s="29">
        <f t="shared" si="239"/>
        <v>0</v>
      </c>
      <c r="W656" s="29">
        <f t="shared" si="239"/>
        <v>0</v>
      </c>
      <c r="X656" s="29">
        <f t="shared" si="239"/>
        <v>0</v>
      </c>
      <c r="Y656" s="29">
        <f t="shared" si="239"/>
        <v>1</v>
      </c>
      <c r="Z656" s="29">
        <f t="shared" si="239"/>
        <v>1</v>
      </c>
      <c r="AA656" s="29">
        <f t="shared" si="239"/>
        <v>1</v>
      </c>
      <c r="AB656" s="29">
        <f t="shared" si="239"/>
        <v>1</v>
      </c>
      <c r="AC656" s="29">
        <f t="shared" si="239"/>
        <v>1</v>
      </c>
      <c r="AD656" s="29">
        <f t="shared" si="239"/>
        <v>1</v>
      </c>
      <c r="AE656" s="29">
        <f t="shared" si="237"/>
        <v>1</v>
      </c>
      <c r="AF656" s="29">
        <f t="shared" si="237"/>
        <v>1</v>
      </c>
      <c r="AG656" s="29">
        <f t="shared" si="237"/>
        <v>1</v>
      </c>
      <c r="AH656" s="29">
        <f t="shared" si="237"/>
        <v>1</v>
      </c>
      <c r="AI656" s="29">
        <f t="shared" si="237"/>
        <v>1</v>
      </c>
      <c r="AJ656" s="29">
        <f t="shared" si="237"/>
        <v>1</v>
      </c>
      <c r="AK656" s="29">
        <f t="shared" si="237"/>
        <v>1</v>
      </c>
      <c r="AL656" s="29">
        <f t="shared" si="237"/>
        <v>1</v>
      </c>
      <c r="AM656" s="29">
        <f t="shared" si="237"/>
        <v>1</v>
      </c>
      <c r="AN656" s="29">
        <f t="shared" si="237"/>
        <v>1</v>
      </c>
      <c r="AO656" s="29">
        <f t="shared" si="237"/>
        <v>1</v>
      </c>
      <c r="AP656" s="29">
        <f t="shared" si="237"/>
        <v>1</v>
      </c>
      <c r="AQ656" s="29">
        <f t="shared" si="237"/>
        <v>1</v>
      </c>
      <c r="AR656" s="29">
        <f t="shared" si="237"/>
        <v>1</v>
      </c>
      <c r="AS656" s="29">
        <f t="shared" si="237"/>
        <v>1</v>
      </c>
      <c r="AT656" s="29">
        <f t="shared" si="245"/>
        <v>1</v>
      </c>
      <c r="AU656" s="29">
        <f t="shared" si="245"/>
        <v>1</v>
      </c>
      <c r="AV656" s="29">
        <f t="shared" si="245"/>
        <v>1</v>
      </c>
      <c r="AW656" s="29">
        <f t="shared" si="245"/>
        <v>1</v>
      </c>
      <c r="AX656" s="29">
        <f t="shared" si="245"/>
        <v>1</v>
      </c>
      <c r="AY656" s="29">
        <f t="shared" si="245"/>
        <v>1</v>
      </c>
      <c r="AZ656" s="29">
        <f t="shared" si="245"/>
        <v>1</v>
      </c>
      <c r="BA656" s="29">
        <f t="shared" si="245"/>
        <v>1</v>
      </c>
      <c r="BB656" s="29">
        <f t="shared" si="245"/>
        <v>1</v>
      </c>
      <c r="BC656" s="29">
        <f t="shared" si="245"/>
        <v>1</v>
      </c>
      <c r="BD656" s="29">
        <f t="shared" si="245"/>
        <v>1</v>
      </c>
      <c r="BE656" s="29">
        <f t="shared" si="245"/>
        <v>1</v>
      </c>
      <c r="BF656" s="29">
        <f t="shared" si="245"/>
        <v>1</v>
      </c>
      <c r="BG656" s="29">
        <f t="shared" si="245"/>
        <v>1</v>
      </c>
      <c r="BH656" s="29">
        <f t="shared" si="245"/>
        <v>1</v>
      </c>
      <c r="BI656" s="29">
        <f t="shared" si="245"/>
        <v>1</v>
      </c>
      <c r="BJ656" s="29">
        <f t="shared" si="243"/>
        <v>1</v>
      </c>
      <c r="BN656" s="29">
        <f t="shared" si="226"/>
        <v>45</v>
      </c>
      <c r="BO656" s="29">
        <f t="shared" si="234"/>
        <v>4</v>
      </c>
    </row>
    <row r="657" spans="3:67" x14ac:dyDescent="0.25">
      <c r="C657" s="79">
        <f t="shared" si="227"/>
        <v>43865</v>
      </c>
      <c r="D657" s="29">
        <f t="shared" si="29"/>
        <v>2020</v>
      </c>
      <c r="E657" s="29">
        <f t="shared" si="228"/>
        <v>2</v>
      </c>
      <c r="F657" s="29">
        <f t="shared" si="229"/>
        <v>6</v>
      </c>
      <c r="G657" s="29">
        <f t="shared" si="230"/>
        <v>4</v>
      </c>
      <c r="H657" s="166" t="str">
        <f t="shared" si="231"/>
        <v>Mo</v>
      </c>
      <c r="I657" s="29">
        <f t="shared" si="232"/>
        <v>46</v>
      </c>
      <c r="J657" s="29">
        <f t="array" ref="J657">INDEX(Dienstplan!$F$6:$AJ$55,BN657,BO657)</f>
        <v>0</v>
      </c>
      <c r="K657" s="29">
        <f t="array" ref="K657">IF(OR(J657=Schichten!$B$3,J657=Schichten!$B$4),INDEX($D$98:$D$147,MATCH(CODE(J657),$H$98:$H$147,0)),IF(ISERROR(INDEX($D$98:$D$147,MATCH(J657,$A$98:$A$147,0))),0,INDEX($D$98:$D$147,MATCH(J657,$A$98:$A$147,0))))</f>
        <v>0</v>
      </c>
      <c r="L657" s="29">
        <f t="shared" ref="L657" si="255">L607</f>
        <v>0</v>
      </c>
      <c r="M657" s="29">
        <f t="shared" si="253"/>
        <v>0</v>
      </c>
      <c r="O657" s="29">
        <f t="shared" si="239"/>
        <v>0</v>
      </c>
      <c r="P657" s="29">
        <f t="shared" si="239"/>
        <v>0</v>
      </c>
      <c r="Q657" s="29">
        <f t="shared" si="239"/>
        <v>0</v>
      </c>
      <c r="R657" s="29">
        <f t="shared" si="239"/>
        <v>0</v>
      </c>
      <c r="S657" s="29">
        <f t="shared" si="239"/>
        <v>0</v>
      </c>
      <c r="T657" s="29">
        <f t="shared" si="239"/>
        <v>0</v>
      </c>
      <c r="U657" s="29">
        <f t="shared" si="239"/>
        <v>0</v>
      </c>
      <c r="V657" s="29">
        <f t="shared" si="239"/>
        <v>0</v>
      </c>
      <c r="W657" s="29">
        <f t="shared" si="239"/>
        <v>0</v>
      </c>
      <c r="X657" s="29">
        <f t="shared" si="239"/>
        <v>0</v>
      </c>
      <c r="Y657" s="29">
        <f t="shared" si="239"/>
        <v>1</v>
      </c>
      <c r="Z657" s="29">
        <f t="shared" si="239"/>
        <v>1</v>
      </c>
      <c r="AA657" s="29">
        <f t="shared" si="239"/>
        <v>1</v>
      </c>
      <c r="AB657" s="29">
        <f t="shared" si="239"/>
        <v>1</v>
      </c>
      <c r="AC657" s="29">
        <f t="shared" si="239"/>
        <v>1</v>
      </c>
      <c r="AD657" s="29">
        <f t="shared" si="239"/>
        <v>1</v>
      </c>
      <c r="AE657" s="29">
        <f t="shared" si="237"/>
        <v>1</v>
      </c>
      <c r="AF657" s="29">
        <f t="shared" si="237"/>
        <v>1</v>
      </c>
      <c r="AG657" s="29">
        <f t="shared" si="237"/>
        <v>1</v>
      </c>
      <c r="AH657" s="29">
        <f t="shared" si="237"/>
        <v>1</v>
      </c>
      <c r="AI657" s="29">
        <f t="shared" si="237"/>
        <v>1</v>
      </c>
      <c r="AJ657" s="29">
        <f t="shared" si="237"/>
        <v>1</v>
      </c>
      <c r="AK657" s="29">
        <f t="shared" si="237"/>
        <v>1</v>
      </c>
      <c r="AL657" s="29">
        <f t="shared" si="237"/>
        <v>1</v>
      </c>
      <c r="AM657" s="29">
        <f t="shared" si="237"/>
        <v>1</v>
      </c>
      <c r="AN657" s="29">
        <f t="shared" si="237"/>
        <v>1</v>
      </c>
      <c r="AO657" s="29">
        <f t="shared" si="237"/>
        <v>1</v>
      </c>
      <c r="AP657" s="29">
        <f t="shared" si="237"/>
        <v>1</v>
      </c>
      <c r="AQ657" s="29">
        <f t="shared" si="237"/>
        <v>1</v>
      </c>
      <c r="AR657" s="29">
        <f t="shared" si="237"/>
        <v>1</v>
      </c>
      <c r="AS657" s="29">
        <f t="shared" si="237"/>
        <v>1</v>
      </c>
      <c r="AT657" s="29">
        <f t="shared" si="245"/>
        <v>1</v>
      </c>
      <c r="AU657" s="29">
        <f t="shared" si="245"/>
        <v>1</v>
      </c>
      <c r="AV657" s="29">
        <f t="shared" si="245"/>
        <v>1</v>
      </c>
      <c r="AW657" s="29">
        <f t="shared" si="245"/>
        <v>1</v>
      </c>
      <c r="AX657" s="29">
        <f t="shared" si="245"/>
        <v>1</v>
      </c>
      <c r="AY657" s="29">
        <f t="shared" si="245"/>
        <v>1</v>
      </c>
      <c r="AZ657" s="29">
        <f t="shared" si="245"/>
        <v>1</v>
      </c>
      <c r="BA657" s="29">
        <f t="shared" si="245"/>
        <v>1</v>
      </c>
      <c r="BB657" s="29">
        <f t="shared" si="245"/>
        <v>1</v>
      </c>
      <c r="BC657" s="29">
        <f t="shared" si="245"/>
        <v>1</v>
      </c>
      <c r="BD657" s="29">
        <f t="shared" si="245"/>
        <v>1</v>
      </c>
      <c r="BE657" s="29">
        <f t="shared" si="245"/>
        <v>1</v>
      </c>
      <c r="BF657" s="29">
        <f t="shared" si="245"/>
        <v>1</v>
      </c>
      <c r="BG657" s="29">
        <f t="shared" si="245"/>
        <v>1</v>
      </c>
      <c r="BH657" s="29">
        <f t="shared" si="245"/>
        <v>1</v>
      </c>
      <c r="BI657" s="29">
        <f t="shared" si="245"/>
        <v>1</v>
      </c>
      <c r="BJ657" s="29">
        <f t="shared" si="243"/>
        <v>1</v>
      </c>
      <c r="BN657" s="29">
        <f t="shared" si="226"/>
        <v>46</v>
      </c>
      <c r="BO657" s="29">
        <f t="shared" si="234"/>
        <v>4</v>
      </c>
    </row>
    <row r="658" spans="3:67" x14ac:dyDescent="0.25">
      <c r="C658" s="79">
        <f t="shared" si="227"/>
        <v>43865</v>
      </c>
      <c r="D658" s="29">
        <f t="shared" si="29"/>
        <v>2020</v>
      </c>
      <c r="E658" s="29">
        <f t="shared" si="228"/>
        <v>2</v>
      </c>
      <c r="F658" s="29">
        <f t="shared" si="229"/>
        <v>6</v>
      </c>
      <c r="G658" s="29">
        <f t="shared" si="230"/>
        <v>4</v>
      </c>
      <c r="H658" s="166" t="str">
        <f t="shared" si="231"/>
        <v>Mo</v>
      </c>
      <c r="I658" s="29">
        <f t="shared" si="232"/>
        <v>47</v>
      </c>
      <c r="J658" s="29">
        <f t="array" ref="J658">INDEX(Dienstplan!$F$6:$AJ$55,BN658,BO658)</f>
        <v>0</v>
      </c>
      <c r="K658" s="29">
        <f t="array" ref="K658">IF(OR(J658=Schichten!$B$3,J658=Schichten!$B$4),INDEX($D$98:$D$147,MATCH(CODE(J658),$H$98:$H$147,0)),IF(ISERROR(INDEX($D$98:$D$147,MATCH(J658,$A$98:$A$147,0))),0,INDEX($D$98:$D$147,MATCH(J658,$A$98:$A$147,0))))</f>
        <v>0</v>
      </c>
      <c r="L658" s="29">
        <f t="shared" ref="L658" si="256">L608</f>
        <v>0</v>
      </c>
      <c r="M658" s="29">
        <f t="shared" si="253"/>
        <v>0</v>
      </c>
      <c r="O658" s="29">
        <f t="shared" si="239"/>
        <v>0</v>
      </c>
      <c r="P658" s="29">
        <f t="shared" si="239"/>
        <v>0</v>
      </c>
      <c r="Q658" s="29">
        <f t="shared" si="239"/>
        <v>0</v>
      </c>
      <c r="R658" s="29">
        <f t="shared" si="239"/>
        <v>0</v>
      </c>
      <c r="S658" s="29">
        <f t="shared" si="239"/>
        <v>0</v>
      </c>
      <c r="T658" s="29">
        <f t="shared" si="239"/>
        <v>0</v>
      </c>
      <c r="U658" s="29">
        <f t="shared" si="239"/>
        <v>0</v>
      </c>
      <c r="V658" s="29">
        <f t="shared" si="239"/>
        <v>0</v>
      </c>
      <c r="W658" s="29">
        <f t="shared" si="239"/>
        <v>0</v>
      </c>
      <c r="X658" s="29">
        <f t="shared" si="239"/>
        <v>0</v>
      </c>
      <c r="Y658" s="29">
        <f t="shared" si="239"/>
        <v>1</v>
      </c>
      <c r="Z658" s="29">
        <f t="shared" si="239"/>
        <v>1</v>
      </c>
      <c r="AA658" s="29">
        <f t="shared" si="239"/>
        <v>1</v>
      </c>
      <c r="AB658" s="29">
        <f t="shared" si="239"/>
        <v>1</v>
      </c>
      <c r="AC658" s="29">
        <f t="shared" si="239"/>
        <v>1</v>
      </c>
      <c r="AD658" s="29">
        <f t="shared" si="239"/>
        <v>1</v>
      </c>
      <c r="AE658" s="29">
        <f t="shared" si="237"/>
        <v>1</v>
      </c>
      <c r="AF658" s="29">
        <f t="shared" si="237"/>
        <v>1</v>
      </c>
      <c r="AG658" s="29">
        <f t="shared" si="237"/>
        <v>1</v>
      </c>
      <c r="AH658" s="29">
        <f t="shared" si="237"/>
        <v>1</v>
      </c>
      <c r="AI658" s="29">
        <f t="shared" si="237"/>
        <v>1</v>
      </c>
      <c r="AJ658" s="29">
        <f t="shared" si="237"/>
        <v>1</v>
      </c>
      <c r="AK658" s="29">
        <f t="shared" si="237"/>
        <v>1</v>
      </c>
      <c r="AL658" s="29">
        <f t="shared" si="237"/>
        <v>1</v>
      </c>
      <c r="AM658" s="29">
        <f t="shared" si="237"/>
        <v>1</v>
      </c>
      <c r="AN658" s="29">
        <f t="shared" si="237"/>
        <v>1</v>
      </c>
      <c r="AO658" s="29">
        <f t="shared" si="237"/>
        <v>1</v>
      </c>
      <c r="AP658" s="29">
        <f t="shared" si="237"/>
        <v>1</v>
      </c>
      <c r="AQ658" s="29">
        <f t="shared" si="237"/>
        <v>1</v>
      </c>
      <c r="AR658" s="29">
        <f t="shared" si="237"/>
        <v>1</v>
      </c>
      <c r="AS658" s="29">
        <f t="shared" si="237"/>
        <v>1</v>
      </c>
      <c r="AT658" s="29">
        <f t="shared" si="245"/>
        <v>1</v>
      </c>
      <c r="AU658" s="29">
        <f t="shared" si="245"/>
        <v>1</v>
      </c>
      <c r="AV658" s="29">
        <f t="shared" si="245"/>
        <v>1</v>
      </c>
      <c r="AW658" s="29">
        <f t="shared" si="245"/>
        <v>1</v>
      </c>
      <c r="AX658" s="29">
        <f t="shared" si="245"/>
        <v>1</v>
      </c>
      <c r="AY658" s="29">
        <f t="shared" si="245"/>
        <v>1</v>
      </c>
      <c r="AZ658" s="29">
        <f t="shared" si="245"/>
        <v>1</v>
      </c>
      <c r="BA658" s="29">
        <f t="shared" si="245"/>
        <v>1</v>
      </c>
      <c r="BB658" s="29">
        <f t="shared" si="245"/>
        <v>1</v>
      </c>
      <c r="BC658" s="29">
        <f t="shared" si="245"/>
        <v>1</v>
      </c>
      <c r="BD658" s="29">
        <f t="shared" si="245"/>
        <v>1</v>
      </c>
      <c r="BE658" s="29">
        <f t="shared" si="245"/>
        <v>1</v>
      </c>
      <c r="BF658" s="29">
        <f t="shared" si="245"/>
        <v>1</v>
      </c>
      <c r="BG658" s="29">
        <f t="shared" si="245"/>
        <v>1</v>
      </c>
      <c r="BH658" s="29">
        <f t="shared" si="245"/>
        <v>1</v>
      </c>
      <c r="BI658" s="29">
        <f t="shared" si="245"/>
        <v>1</v>
      </c>
      <c r="BJ658" s="29">
        <f t="shared" si="243"/>
        <v>1</v>
      </c>
      <c r="BN658" s="29">
        <f t="shared" si="226"/>
        <v>47</v>
      </c>
      <c r="BO658" s="29">
        <f t="shared" si="234"/>
        <v>4</v>
      </c>
    </row>
    <row r="659" spans="3:67" x14ac:dyDescent="0.25">
      <c r="C659" s="79">
        <f t="shared" si="227"/>
        <v>43865</v>
      </c>
      <c r="D659" s="29">
        <f t="shared" si="29"/>
        <v>2020</v>
      </c>
      <c r="E659" s="29">
        <f t="shared" si="228"/>
        <v>2</v>
      </c>
      <c r="F659" s="29">
        <f t="shared" si="229"/>
        <v>6</v>
      </c>
      <c r="G659" s="29">
        <f t="shared" si="230"/>
        <v>4</v>
      </c>
      <c r="H659" s="166" t="str">
        <f t="shared" si="231"/>
        <v>Mo</v>
      </c>
      <c r="I659" s="29">
        <f t="shared" si="232"/>
        <v>48</v>
      </c>
      <c r="J659" s="29">
        <f t="array" ref="J659">INDEX(Dienstplan!$F$6:$AJ$55,BN659,BO659)</f>
        <v>0</v>
      </c>
      <c r="K659" s="29">
        <f t="array" ref="K659">IF(OR(J659=Schichten!$B$3,J659=Schichten!$B$4),INDEX($D$98:$D$147,MATCH(CODE(J659),$H$98:$H$147,0)),IF(ISERROR(INDEX($D$98:$D$147,MATCH(J659,$A$98:$A$147,0))),0,INDEX($D$98:$D$147,MATCH(J659,$A$98:$A$147,0))))</f>
        <v>0</v>
      </c>
      <c r="L659" s="29">
        <f t="shared" ref="L659" si="257">L609</f>
        <v>0</v>
      </c>
      <c r="M659" s="29">
        <f t="shared" si="253"/>
        <v>0</v>
      </c>
      <c r="O659" s="29">
        <f t="shared" si="239"/>
        <v>0</v>
      </c>
      <c r="P659" s="29">
        <f t="shared" si="239"/>
        <v>0</v>
      </c>
      <c r="Q659" s="29">
        <f t="shared" si="239"/>
        <v>0</v>
      </c>
      <c r="R659" s="29">
        <f t="shared" si="239"/>
        <v>0</v>
      </c>
      <c r="S659" s="29">
        <f t="shared" si="239"/>
        <v>0</v>
      </c>
      <c r="T659" s="29">
        <f t="shared" si="239"/>
        <v>0</v>
      </c>
      <c r="U659" s="29">
        <f t="shared" si="239"/>
        <v>0</v>
      </c>
      <c r="V659" s="29">
        <f t="shared" si="239"/>
        <v>0</v>
      </c>
      <c r="W659" s="29">
        <f t="shared" si="239"/>
        <v>0</v>
      </c>
      <c r="X659" s="29">
        <f t="shared" si="239"/>
        <v>0</v>
      </c>
      <c r="Y659" s="29">
        <f t="shared" si="239"/>
        <v>1</v>
      </c>
      <c r="Z659" s="29">
        <f t="shared" si="239"/>
        <v>1</v>
      </c>
      <c r="AA659" s="29">
        <f t="shared" si="239"/>
        <v>1</v>
      </c>
      <c r="AB659" s="29">
        <f t="shared" si="239"/>
        <v>1</v>
      </c>
      <c r="AC659" s="29">
        <f t="shared" si="239"/>
        <v>1</v>
      </c>
      <c r="AD659" s="29">
        <f t="shared" ref="AD659:AS674" si="258">IF($M$457,IF($J659=AD$461,1,0),0)</f>
        <v>1</v>
      </c>
      <c r="AE659" s="29">
        <f t="shared" si="258"/>
        <v>1</v>
      </c>
      <c r="AF659" s="29">
        <f t="shared" si="258"/>
        <v>1</v>
      </c>
      <c r="AG659" s="29">
        <f t="shared" si="258"/>
        <v>1</v>
      </c>
      <c r="AH659" s="29">
        <f t="shared" si="258"/>
        <v>1</v>
      </c>
      <c r="AI659" s="29">
        <f t="shared" si="258"/>
        <v>1</v>
      </c>
      <c r="AJ659" s="29">
        <f t="shared" si="258"/>
        <v>1</v>
      </c>
      <c r="AK659" s="29">
        <f t="shared" si="258"/>
        <v>1</v>
      </c>
      <c r="AL659" s="29">
        <f t="shared" si="258"/>
        <v>1</v>
      </c>
      <c r="AM659" s="29">
        <f t="shared" si="258"/>
        <v>1</v>
      </c>
      <c r="AN659" s="29">
        <f t="shared" si="258"/>
        <v>1</v>
      </c>
      <c r="AO659" s="29">
        <f t="shared" si="258"/>
        <v>1</v>
      </c>
      <c r="AP659" s="29">
        <f t="shared" si="258"/>
        <v>1</v>
      </c>
      <c r="AQ659" s="29">
        <f t="shared" si="258"/>
        <v>1</v>
      </c>
      <c r="AR659" s="29">
        <f t="shared" si="258"/>
        <v>1</v>
      </c>
      <c r="AS659" s="29">
        <f t="shared" si="258"/>
        <v>1</v>
      </c>
      <c r="AT659" s="29">
        <f t="shared" si="245"/>
        <v>1</v>
      </c>
      <c r="AU659" s="29">
        <f t="shared" si="245"/>
        <v>1</v>
      </c>
      <c r="AV659" s="29">
        <f t="shared" si="245"/>
        <v>1</v>
      </c>
      <c r="AW659" s="29">
        <f t="shared" si="245"/>
        <v>1</v>
      </c>
      <c r="AX659" s="29">
        <f t="shared" si="245"/>
        <v>1</v>
      </c>
      <c r="AY659" s="29">
        <f t="shared" si="245"/>
        <v>1</v>
      </c>
      <c r="AZ659" s="29">
        <f t="shared" si="245"/>
        <v>1</v>
      </c>
      <c r="BA659" s="29">
        <f t="shared" si="245"/>
        <v>1</v>
      </c>
      <c r="BB659" s="29">
        <f t="shared" si="245"/>
        <v>1</v>
      </c>
      <c r="BC659" s="29">
        <f t="shared" si="245"/>
        <v>1</v>
      </c>
      <c r="BD659" s="29">
        <f t="shared" si="245"/>
        <v>1</v>
      </c>
      <c r="BE659" s="29">
        <f t="shared" si="245"/>
        <v>1</v>
      </c>
      <c r="BF659" s="29">
        <f t="shared" si="245"/>
        <v>1</v>
      </c>
      <c r="BG659" s="29">
        <f t="shared" si="245"/>
        <v>1</v>
      </c>
      <c r="BH659" s="29">
        <f t="shared" si="245"/>
        <v>1</v>
      </c>
      <c r="BI659" s="29">
        <f t="shared" si="245"/>
        <v>1</v>
      </c>
      <c r="BJ659" s="29">
        <f t="shared" si="243"/>
        <v>1</v>
      </c>
      <c r="BN659" s="29">
        <f t="shared" si="226"/>
        <v>48</v>
      </c>
      <c r="BO659" s="29">
        <f t="shared" si="234"/>
        <v>4</v>
      </c>
    </row>
    <row r="660" spans="3:67" x14ac:dyDescent="0.25">
      <c r="C660" s="79">
        <f t="shared" si="227"/>
        <v>43865</v>
      </c>
      <c r="D660" s="29">
        <f t="shared" si="29"/>
        <v>2020</v>
      </c>
      <c r="E660" s="29">
        <f t="shared" si="228"/>
        <v>2</v>
      </c>
      <c r="F660" s="29">
        <f t="shared" si="229"/>
        <v>6</v>
      </c>
      <c r="G660" s="29">
        <f t="shared" si="230"/>
        <v>4</v>
      </c>
      <c r="H660" s="166" t="str">
        <f t="shared" si="231"/>
        <v>Mo</v>
      </c>
      <c r="I660" s="29">
        <f t="shared" si="232"/>
        <v>49</v>
      </c>
      <c r="J660" s="29">
        <f t="array" ref="J660">INDEX(Dienstplan!$F$6:$AJ$55,BN660,BO660)</f>
        <v>0</v>
      </c>
      <c r="K660" s="29">
        <f t="array" ref="K660">IF(OR(J660=Schichten!$B$3,J660=Schichten!$B$4),INDEX($D$98:$D$147,MATCH(CODE(J660),$H$98:$H$147,0)),IF(ISERROR(INDEX($D$98:$D$147,MATCH(J660,$A$98:$A$147,0))),0,INDEX($D$98:$D$147,MATCH(J660,$A$98:$A$147,0))))</f>
        <v>0</v>
      </c>
      <c r="L660" s="29">
        <f t="shared" ref="L660" si="259">L610</f>
        <v>0</v>
      </c>
      <c r="M660" s="29">
        <f t="shared" si="253"/>
        <v>0</v>
      </c>
      <c r="O660" s="29">
        <f t="shared" ref="O660:AD675" si="260">IF($M$457,IF($J660=O$461,1,0),0)</f>
        <v>0</v>
      </c>
      <c r="P660" s="29">
        <f t="shared" si="260"/>
        <v>0</v>
      </c>
      <c r="Q660" s="29">
        <f t="shared" si="260"/>
        <v>0</v>
      </c>
      <c r="R660" s="29">
        <f t="shared" si="260"/>
        <v>0</v>
      </c>
      <c r="S660" s="29">
        <f t="shared" si="260"/>
        <v>0</v>
      </c>
      <c r="T660" s="29">
        <f t="shared" si="260"/>
        <v>0</v>
      </c>
      <c r="U660" s="29">
        <f t="shared" si="260"/>
        <v>0</v>
      </c>
      <c r="V660" s="29">
        <f t="shared" si="260"/>
        <v>0</v>
      </c>
      <c r="W660" s="29">
        <f t="shared" si="260"/>
        <v>0</v>
      </c>
      <c r="X660" s="29">
        <f t="shared" si="260"/>
        <v>0</v>
      </c>
      <c r="Y660" s="29">
        <f t="shared" si="260"/>
        <v>1</v>
      </c>
      <c r="Z660" s="29">
        <f t="shared" si="260"/>
        <v>1</v>
      </c>
      <c r="AA660" s="29">
        <f t="shared" si="260"/>
        <v>1</v>
      </c>
      <c r="AB660" s="29">
        <f t="shared" si="260"/>
        <v>1</v>
      </c>
      <c r="AC660" s="29">
        <f t="shared" si="260"/>
        <v>1</v>
      </c>
      <c r="AD660" s="29">
        <f t="shared" si="260"/>
        <v>1</v>
      </c>
      <c r="AE660" s="29">
        <f t="shared" si="258"/>
        <v>1</v>
      </c>
      <c r="AF660" s="29">
        <f t="shared" si="258"/>
        <v>1</v>
      </c>
      <c r="AG660" s="29">
        <f t="shared" si="258"/>
        <v>1</v>
      </c>
      <c r="AH660" s="29">
        <f t="shared" si="258"/>
        <v>1</v>
      </c>
      <c r="AI660" s="29">
        <f t="shared" si="258"/>
        <v>1</v>
      </c>
      <c r="AJ660" s="29">
        <f t="shared" si="258"/>
        <v>1</v>
      </c>
      <c r="AK660" s="29">
        <f t="shared" si="258"/>
        <v>1</v>
      </c>
      <c r="AL660" s="29">
        <f t="shared" si="258"/>
        <v>1</v>
      </c>
      <c r="AM660" s="29">
        <f t="shared" si="258"/>
        <v>1</v>
      </c>
      <c r="AN660" s="29">
        <f t="shared" si="258"/>
        <v>1</v>
      </c>
      <c r="AO660" s="29">
        <f t="shared" si="258"/>
        <v>1</v>
      </c>
      <c r="AP660" s="29">
        <f t="shared" si="258"/>
        <v>1</v>
      </c>
      <c r="AQ660" s="29">
        <f t="shared" si="258"/>
        <v>1</v>
      </c>
      <c r="AR660" s="29">
        <f t="shared" si="258"/>
        <v>1</v>
      </c>
      <c r="AS660" s="29">
        <f t="shared" si="258"/>
        <v>1</v>
      </c>
      <c r="AT660" s="29">
        <f t="shared" si="245"/>
        <v>1</v>
      </c>
      <c r="AU660" s="29">
        <f t="shared" si="245"/>
        <v>1</v>
      </c>
      <c r="AV660" s="29">
        <f t="shared" si="245"/>
        <v>1</v>
      </c>
      <c r="AW660" s="29">
        <f t="shared" si="245"/>
        <v>1</v>
      </c>
      <c r="AX660" s="29">
        <f t="shared" si="245"/>
        <v>1</v>
      </c>
      <c r="AY660" s="29">
        <f t="shared" si="245"/>
        <v>1</v>
      </c>
      <c r="AZ660" s="29">
        <f t="shared" si="245"/>
        <v>1</v>
      </c>
      <c r="BA660" s="29">
        <f t="shared" si="245"/>
        <v>1</v>
      </c>
      <c r="BB660" s="29">
        <f t="shared" si="245"/>
        <v>1</v>
      </c>
      <c r="BC660" s="29">
        <f t="shared" si="245"/>
        <v>1</v>
      </c>
      <c r="BD660" s="29">
        <f t="shared" si="245"/>
        <v>1</v>
      </c>
      <c r="BE660" s="29">
        <f t="shared" si="245"/>
        <v>1</v>
      </c>
      <c r="BF660" s="29">
        <f t="shared" si="245"/>
        <v>1</v>
      </c>
      <c r="BG660" s="29">
        <f t="shared" si="245"/>
        <v>1</v>
      </c>
      <c r="BH660" s="29">
        <f t="shared" si="245"/>
        <v>1</v>
      </c>
      <c r="BI660" s="29">
        <f t="shared" si="245"/>
        <v>1</v>
      </c>
      <c r="BJ660" s="29">
        <f t="shared" si="243"/>
        <v>1</v>
      </c>
      <c r="BN660" s="29">
        <f t="shared" si="226"/>
        <v>49</v>
      </c>
      <c r="BO660" s="29">
        <f t="shared" si="234"/>
        <v>4</v>
      </c>
    </row>
    <row r="661" spans="3:67" x14ac:dyDescent="0.25">
      <c r="C661" s="79">
        <f t="shared" si="227"/>
        <v>43865</v>
      </c>
      <c r="D661" s="29">
        <f t="shared" si="29"/>
        <v>2020</v>
      </c>
      <c r="E661" s="29">
        <f t="shared" si="228"/>
        <v>2</v>
      </c>
      <c r="F661" s="29">
        <f t="shared" si="229"/>
        <v>6</v>
      </c>
      <c r="G661" s="29">
        <f t="shared" si="230"/>
        <v>4</v>
      </c>
      <c r="H661" s="166" t="str">
        <f t="shared" si="231"/>
        <v>Mo</v>
      </c>
      <c r="I661" s="29">
        <f t="shared" si="232"/>
        <v>50</v>
      </c>
      <c r="J661" s="29">
        <f t="array" ref="J661">INDEX(Dienstplan!$F$6:$AJ$55,BN661,BO661)</f>
        <v>0</v>
      </c>
      <c r="K661" s="29">
        <f t="array" ref="K661">IF(OR(J661=Schichten!$B$3,J661=Schichten!$B$4),INDEX($D$98:$D$147,MATCH(CODE(J661),$H$98:$H$147,0)),IF(ISERROR(INDEX($D$98:$D$147,MATCH(J661,$A$98:$A$147,0))),0,INDEX($D$98:$D$147,MATCH(J661,$A$98:$A$147,0))))</f>
        <v>0</v>
      </c>
      <c r="L661" s="29">
        <f t="shared" ref="L661" si="261">L611</f>
        <v>0</v>
      </c>
      <c r="M661" s="29">
        <f t="shared" si="253"/>
        <v>0</v>
      </c>
      <c r="O661" s="29">
        <f t="shared" si="260"/>
        <v>0</v>
      </c>
      <c r="P661" s="29">
        <f t="shared" si="260"/>
        <v>0</v>
      </c>
      <c r="Q661" s="29">
        <f t="shared" si="260"/>
        <v>0</v>
      </c>
      <c r="R661" s="29">
        <f t="shared" si="260"/>
        <v>0</v>
      </c>
      <c r="S661" s="29">
        <f t="shared" si="260"/>
        <v>0</v>
      </c>
      <c r="T661" s="29">
        <f t="shared" si="260"/>
        <v>0</v>
      </c>
      <c r="U661" s="29">
        <f t="shared" si="260"/>
        <v>0</v>
      </c>
      <c r="V661" s="29">
        <f t="shared" si="260"/>
        <v>0</v>
      </c>
      <c r="W661" s="29">
        <f t="shared" si="260"/>
        <v>0</v>
      </c>
      <c r="X661" s="29">
        <f t="shared" si="260"/>
        <v>0</v>
      </c>
      <c r="Y661" s="29">
        <f t="shared" si="260"/>
        <v>1</v>
      </c>
      <c r="Z661" s="29">
        <f t="shared" si="260"/>
        <v>1</v>
      </c>
      <c r="AA661" s="29">
        <f t="shared" si="260"/>
        <v>1</v>
      </c>
      <c r="AB661" s="29">
        <f t="shared" si="260"/>
        <v>1</v>
      </c>
      <c r="AC661" s="29">
        <f t="shared" si="260"/>
        <v>1</v>
      </c>
      <c r="AD661" s="29">
        <f t="shared" si="260"/>
        <v>1</v>
      </c>
      <c r="AE661" s="29">
        <f t="shared" si="258"/>
        <v>1</v>
      </c>
      <c r="AF661" s="29">
        <f t="shared" si="258"/>
        <v>1</v>
      </c>
      <c r="AG661" s="29">
        <f t="shared" si="258"/>
        <v>1</v>
      </c>
      <c r="AH661" s="29">
        <f t="shared" si="258"/>
        <v>1</v>
      </c>
      <c r="AI661" s="29">
        <f t="shared" si="258"/>
        <v>1</v>
      </c>
      <c r="AJ661" s="29">
        <f t="shared" si="258"/>
        <v>1</v>
      </c>
      <c r="AK661" s="29">
        <f t="shared" si="258"/>
        <v>1</v>
      </c>
      <c r="AL661" s="29">
        <f t="shared" si="258"/>
        <v>1</v>
      </c>
      <c r="AM661" s="29">
        <f t="shared" si="258"/>
        <v>1</v>
      </c>
      <c r="AN661" s="29">
        <f t="shared" si="258"/>
        <v>1</v>
      </c>
      <c r="AO661" s="29">
        <f t="shared" si="258"/>
        <v>1</v>
      </c>
      <c r="AP661" s="29">
        <f t="shared" si="258"/>
        <v>1</v>
      </c>
      <c r="AQ661" s="29">
        <f t="shared" si="258"/>
        <v>1</v>
      </c>
      <c r="AR661" s="29">
        <f t="shared" si="258"/>
        <v>1</v>
      </c>
      <c r="AS661" s="29">
        <f t="shared" si="258"/>
        <v>1</v>
      </c>
      <c r="AT661" s="29">
        <f t="shared" si="245"/>
        <v>1</v>
      </c>
      <c r="AU661" s="29">
        <f t="shared" si="245"/>
        <v>1</v>
      </c>
      <c r="AV661" s="29">
        <f t="shared" si="245"/>
        <v>1</v>
      </c>
      <c r="AW661" s="29">
        <f t="shared" si="245"/>
        <v>1</v>
      </c>
      <c r="AX661" s="29">
        <f t="shared" si="245"/>
        <v>1</v>
      </c>
      <c r="AY661" s="29">
        <f t="shared" si="245"/>
        <v>1</v>
      </c>
      <c r="AZ661" s="29">
        <f t="shared" si="245"/>
        <v>1</v>
      </c>
      <c r="BA661" s="29">
        <f t="shared" si="245"/>
        <v>1</v>
      </c>
      <c r="BB661" s="29">
        <f t="shared" si="245"/>
        <v>1</v>
      </c>
      <c r="BC661" s="29">
        <f t="shared" si="245"/>
        <v>1</v>
      </c>
      <c r="BD661" s="29">
        <f t="shared" si="245"/>
        <v>1</v>
      </c>
      <c r="BE661" s="29">
        <f t="shared" si="245"/>
        <v>1</v>
      </c>
      <c r="BF661" s="29">
        <f t="shared" si="245"/>
        <v>1</v>
      </c>
      <c r="BG661" s="29">
        <f t="shared" si="245"/>
        <v>1</v>
      </c>
      <c r="BH661" s="29">
        <f t="shared" si="245"/>
        <v>1</v>
      </c>
      <c r="BI661" s="29">
        <f t="shared" si="245"/>
        <v>1</v>
      </c>
      <c r="BJ661" s="29">
        <f t="shared" si="243"/>
        <v>1</v>
      </c>
      <c r="BN661" s="29">
        <f t="shared" si="226"/>
        <v>50</v>
      </c>
      <c r="BO661" s="29">
        <f t="shared" si="234"/>
        <v>4</v>
      </c>
    </row>
    <row r="662" spans="3:67" x14ac:dyDescent="0.25">
      <c r="C662" s="79">
        <f t="shared" si="227"/>
        <v>43866</v>
      </c>
      <c r="D662" s="29">
        <f t="shared" si="29"/>
        <v>2020</v>
      </c>
      <c r="E662" s="29">
        <f t="shared" si="228"/>
        <v>2</v>
      </c>
      <c r="F662" s="29">
        <f t="shared" si="229"/>
        <v>6</v>
      </c>
      <c r="G662" s="29">
        <f t="shared" si="230"/>
        <v>5</v>
      </c>
      <c r="H662" s="166" t="str">
        <f t="shared" si="231"/>
        <v>Di</v>
      </c>
      <c r="I662" s="29">
        <f t="shared" si="232"/>
        <v>1</v>
      </c>
      <c r="J662" s="29">
        <f t="array" ref="J662">INDEX(Dienstplan!$F$6:$AJ$55,BN662,BO662)</f>
        <v>0</v>
      </c>
      <c r="K662" s="29">
        <f t="array" ref="K662">IF(OR(J662=Schichten!$B$3,J662=Schichten!$B$4),INDEX($D$98:$D$147,MATCH(CODE(J662),$H$98:$H$147,0)),IF(ISERROR(INDEX($D$98:$D$147,MATCH(J662,$A$98:$A$147,0))),0,INDEX($D$98:$D$147,MATCH(J662,$A$98:$A$147,0))))</f>
        <v>0</v>
      </c>
      <c r="L662" s="29">
        <f t="shared" ref="L662" si="262">L612</f>
        <v>1.1494252873563218E-2</v>
      </c>
      <c r="M662" s="29">
        <f t="shared" si="253"/>
        <v>0</v>
      </c>
      <c r="O662" s="29">
        <f t="shared" si="260"/>
        <v>0</v>
      </c>
      <c r="P662" s="29">
        <f t="shared" si="260"/>
        <v>0</v>
      </c>
      <c r="Q662" s="29">
        <f t="shared" si="260"/>
        <v>0</v>
      </c>
      <c r="R662" s="29">
        <f t="shared" si="260"/>
        <v>0</v>
      </c>
      <c r="S662" s="29">
        <f t="shared" si="260"/>
        <v>0</v>
      </c>
      <c r="T662" s="29">
        <f t="shared" si="260"/>
        <v>0</v>
      </c>
      <c r="U662" s="29">
        <f t="shared" si="260"/>
        <v>0</v>
      </c>
      <c r="V662" s="29">
        <f t="shared" si="260"/>
        <v>0</v>
      </c>
      <c r="W662" s="29">
        <f t="shared" si="260"/>
        <v>0</v>
      </c>
      <c r="X662" s="29">
        <f t="shared" si="260"/>
        <v>0</v>
      </c>
      <c r="Y662" s="29">
        <f t="shared" si="260"/>
        <v>1</v>
      </c>
      <c r="Z662" s="29">
        <f t="shared" si="260"/>
        <v>1</v>
      </c>
      <c r="AA662" s="29">
        <f t="shared" si="260"/>
        <v>1</v>
      </c>
      <c r="AB662" s="29">
        <f t="shared" si="260"/>
        <v>1</v>
      </c>
      <c r="AC662" s="29">
        <f t="shared" si="260"/>
        <v>1</v>
      </c>
      <c r="AD662" s="29">
        <f t="shared" si="260"/>
        <v>1</v>
      </c>
      <c r="AE662" s="29">
        <f t="shared" si="258"/>
        <v>1</v>
      </c>
      <c r="AF662" s="29">
        <f t="shared" si="258"/>
        <v>1</v>
      </c>
      <c r="AG662" s="29">
        <f t="shared" si="258"/>
        <v>1</v>
      </c>
      <c r="AH662" s="29">
        <f t="shared" si="258"/>
        <v>1</v>
      </c>
      <c r="AI662" s="29">
        <f t="shared" si="258"/>
        <v>1</v>
      </c>
      <c r="AJ662" s="29">
        <f t="shared" si="258"/>
        <v>1</v>
      </c>
      <c r="AK662" s="29">
        <f t="shared" si="258"/>
        <v>1</v>
      </c>
      <c r="AL662" s="29">
        <f t="shared" si="258"/>
        <v>1</v>
      </c>
      <c r="AM662" s="29">
        <f t="shared" si="258"/>
        <v>1</v>
      </c>
      <c r="AN662" s="29">
        <f t="shared" si="258"/>
        <v>1</v>
      </c>
      <c r="AO662" s="29">
        <f t="shared" si="258"/>
        <v>1</v>
      </c>
      <c r="AP662" s="29">
        <f t="shared" si="258"/>
        <v>1</v>
      </c>
      <c r="AQ662" s="29">
        <f t="shared" si="258"/>
        <v>1</v>
      </c>
      <c r="AR662" s="29">
        <f t="shared" si="258"/>
        <v>1</v>
      </c>
      <c r="AS662" s="29">
        <f t="shared" si="258"/>
        <v>1</v>
      </c>
      <c r="AT662" s="29">
        <f t="shared" si="245"/>
        <v>1</v>
      </c>
      <c r="AU662" s="29">
        <f t="shared" si="245"/>
        <v>1</v>
      </c>
      <c r="AV662" s="29">
        <f t="shared" si="245"/>
        <v>1</v>
      </c>
      <c r="AW662" s="29">
        <f t="shared" si="245"/>
        <v>1</v>
      </c>
      <c r="AX662" s="29">
        <f t="shared" si="245"/>
        <v>1</v>
      </c>
      <c r="AY662" s="29">
        <f t="shared" si="245"/>
        <v>1</v>
      </c>
      <c r="AZ662" s="29">
        <f t="shared" si="245"/>
        <v>1</v>
      </c>
      <c r="BA662" s="29">
        <f t="shared" si="245"/>
        <v>1</v>
      </c>
      <c r="BB662" s="29">
        <f t="shared" si="245"/>
        <v>1</v>
      </c>
      <c r="BC662" s="29">
        <f t="shared" si="245"/>
        <v>1</v>
      </c>
      <c r="BD662" s="29">
        <f t="shared" si="245"/>
        <v>1</v>
      </c>
      <c r="BE662" s="29">
        <f t="shared" si="245"/>
        <v>1</v>
      </c>
      <c r="BF662" s="29">
        <f t="shared" si="245"/>
        <v>1</v>
      </c>
      <c r="BG662" s="29">
        <f t="shared" si="245"/>
        <v>1</v>
      </c>
      <c r="BH662" s="29">
        <f t="shared" si="245"/>
        <v>1</v>
      </c>
      <c r="BI662" s="29">
        <f t="shared" si="245"/>
        <v>1</v>
      </c>
      <c r="BJ662" s="29">
        <f t="shared" si="243"/>
        <v>1</v>
      </c>
      <c r="BN662" s="29">
        <f t="shared" si="226"/>
        <v>1</v>
      </c>
      <c r="BO662" s="29">
        <f t="shared" si="234"/>
        <v>5</v>
      </c>
    </row>
    <row r="663" spans="3:67" x14ac:dyDescent="0.25">
      <c r="C663" s="79">
        <f t="shared" si="227"/>
        <v>43866</v>
      </c>
      <c r="D663" s="29">
        <f t="shared" si="29"/>
        <v>2020</v>
      </c>
      <c r="E663" s="29">
        <f t="shared" si="228"/>
        <v>2</v>
      </c>
      <c r="F663" s="29">
        <f t="shared" si="229"/>
        <v>6</v>
      </c>
      <c r="G663" s="29">
        <f t="shared" si="230"/>
        <v>5</v>
      </c>
      <c r="H663" s="166" t="str">
        <f t="shared" si="231"/>
        <v>Di</v>
      </c>
      <c r="I663" s="29">
        <f t="shared" si="232"/>
        <v>2</v>
      </c>
      <c r="J663" s="29">
        <f t="array" ref="J663">INDEX(Dienstplan!$F$6:$AJ$55,BN663,BO663)</f>
        <v>0</v>
      </c>
      <c r="K663" s="29">
        <f t="array" ref="K663">IF(OR(J663=Schichten!$B$3,J663=Schichten!$B$4),INDEX($D$98:$D$147,MATCH(CODE(J663),$H$98:$H$147,0)),IF(ISERROR(INDEX($D$98:$D$147,MATCH(J663,$A$98:$A$147,0))),0,INDEX($D$98:$D$147,MATCH(J663,$A$98:$A$147,0))))</f>
        <v>0</v>
      </c>
      <c r="L663" s="29">
        <f t="shared" ref="L663" si="263">L613</f>
        <v>0</v>
      </c>
      <c r="M663" s="29">
        <f t="shared" si="253"/>
        <v>0</v>
      </c>
      <c r="O663" s="29">
        <f t="shared" si="260"/>
        <v>0</v>
      </c>
      <c r="P663" s="29">
        <f t="shared" si="260"/>
        <v>0</v>
      </c>
      <c r="Q663" s="29">
        <f t="shared" si="260"/>
        <v>0</v>
      </c>
      <c r="R663" s="29">
        <f t="shared" si="260"/>
        <v>0</v>
      </c>
      <c r="S663" s="29">
        <f t="shared" si="260"/>
        <v>0</v>
      </c>
      <c r="T663" s="29">
        <f t="shared" si="260"/>
        <v>0</v>
      </c>
      <c r="U663" s="29">
        <f t="shared" si="260"/>
        <v>0</v>
      </c>
      <c r="V663" s="29">
        <f t="shared" si="260"/>
        <v>0</v>
      </c>
      <c r="W663" s="29">
        <f t="shared" si="260"/>
        <v>0</v>
      </c>
      <c r="X663" s="29">
        <f t="shared" si="260"/>
        <v>0</v>
      </c>
      <c r="Y663" s="29">
        <f t="shared" si="260"/>
        <v>1</v>
      </c>
      <c r="Z663" s="29">
        <f t="shared" si="260"/>
        <v>1</v>
      </c>
      <c r="AA663" s="29">
        <f t="shared" si="260"/>
        <v>1</v>
      </c>
      <c r="AB663" s="29">
        <f t="shared" si="260"/>
        <v>1</v>
      </c>
      <c r="AC663" s="29">
        <f t="shared" si="260"/>
        <v>1</v>
      </c>
      <c r="AD663" s="29">
        <f t="shared" si="260"/>
        <v>1</v>
      </c>
      <c r="AE663" s="29">
        <f t="shared" si="258"/>
        <v>1</v>
      </c>
      <c r="AF663" s="29">
        <f t="shared" si="258"/>
        <v>1</v>
      </c>
      <c r="AG663" s="29">
        <f t="shared" si="258"/>
        <v>1</v>
      </c>
      <c r="AH663" s="29">
        <f t="shared" si="258"/>
        <v>1</v>
      </c>
      <c r="AI663" s="29">
        <f t="shared" si="258"/>
        <v>1</v>
      </c>
      <c r="AJ663" s="29">
        <f t="shared" si="258"/>
        <v>1</v>
      </c>
      <c r="AK663" s="29">
        <f t="shared" si="258"/>
        <v>1</v>
      </c>
      <c r="AL663" s="29">
        <f t="shared" si="258"/>
        <v>1</v>
      </c>
      <c r="AM663" s="29">
        <f t="shared" si="258"/>
        <v>1</v>
      </c>
      <c r="AN663" s="29">
        <f t="shared" si="258"/>
        <v>1</v>
      </c>
      <c r="AO663" s="29">
        <f t="shared" si="258"/>
        <v>1</v>
      </c>
      <c r="AP663" s="29">
        <f t="shared" si="258"/>
        <v>1</v>
      </c>
      <c r="AQ663" s="29">
        <f t="shared" si="258"/>
        <v>1</v>
      </c>
      <c r="AR663" s="29">
        <f t="shared" si="258"/>
        <v>1</v>
      </c>
      <c r="AS663" s="29">
        <f t="shared" si="258"/>
        <v>1</v>
      </c>
      <c r="AT663" s="29">
        <f t="shared" si="245"/>
        <v>1</v>
      </c>
      <c r="AU663" s="29">
        <f t="shared" si="245"/>
        <v>1</v>
      </c>
      <c r="AV663" s="29">
        <f t="shared" si="245"/>
        <v>1</v>
      </c>
      <c r="AW663" s="29">
        <f t="shared" si="245"/>
        <v>1</v>
      </c>
      <c r="AX663" s="29">
        <f t="shared" si="245"/>
        <v>1</v>
      </c>
      <c r="AY663" s="29">
        <f t="shared" si="245"/>
        <v>1</v>
      </c>
      <c r="AZ663" s="29">
        <f t="shared" si="245"/>
        <v>1</v>
      </c>
      <c r="BA663" s="29">
        <f t="shared" si="245"/>
        <v>1</v>
      </c>
      <c r="BB663" s="29">
        <f t="shared" si="245"/>
        <v>1</v>
      </c>
      <c r="BC663" s="29">
        <f t="shared" si="245"/>
        <v>1</v>
      </c>
      <c r="BD663" s="29">
        <f t="shared" si="245"/>
        <v>1</v>
      </c>
      <c r="BE663" s="29">
        <f t="shared" si="245"/>
        <v>1</v>
      </c>
      <c r="BF663" s="29">
        <f t="shared" si="245"/>
        <v>1</v>
      </c>
      <c r="BG663" s="29">
        <f t="shared" si="245"/>
        <v>1</v>
      </c>
      <c r="BH663" s="29">
        <f t="shared" si="245"/>
        <v>1</v>
      </c>
      <c r="BI663" s="29">
        <f t="shared" ref="BI663:BJ678" si="264">IF($M$457,IF($J663=BI$461,1,0),0)</f>
        <v>1</v>
      </c>
      <c r="BJ663" s="29">
        <f t="shared" si="264"/>
        <v>1</v>
      </c>
      <c r="BN663" s="29">
        <f t="shared" si="226"/>
        <v>2</v>
      </c>
      <c r="BO663" s="29">
        <f t="shared" si="234"/>
        <v>5</v>
      </c>
    </row>
    <row r="664" spans="3:67" x14ac:dyDescent="0.25">
      <c r="C664" s="79">
        <f t="shared" si="227"/>
        <v>43866</v>
      </c>
      <c r="D664" s="29">
        <f t="shared" si="29"/>
        <v>2020</v>
      </c>
      <c r="E664" s="29">
        <f t="shared" si="228"/>
        <v>2</v>
      </c>
      <c r="F664" s="29">
        <f t="shared" si="229"/>
        <v>6</v>
      </c>
      <c r="G664" s="29">
        <f t="shared" si="230"/>
        <v>5</v>
      </c>
      <c r="H664" s="166" t="str">
        <f t="shared" si="231"/>
        <v>Di</v>
      </c>
      <c r="I664" s="29">
        <f t="shared" si="232"/>
        <v>3</v>
      </c>
      <c r="J664" s="29">
        <f t="array" ref="J664">INDEX(Dienstplan!$F$6:$AJ$55,BN664,BO664)</f>
        <v>0</v>
      </c>
      <c r="K664" s="29">
        <f t="array" ref="K664">IF(OR(J664=Schichten!$B$3,J664=Schichten!$B$4),INDEX($D$98:$D$147,MATCH(CODE(J664),$H$98:$H$147,0)),IF(ISERROR(INDEX($D$98:$D$147,MATCH(J664,$A$98:$A$147,0))),0,INDEX($D$98:$D$147,MATCH(J664,$A$98:$A$147,0))))</f>
        <v>0</v>
      </c>
      <c r="L664" s="29">
        <f t="shared" ref="L664" si="265">L614</f>
        <v>0</v>
      </c>
      <c r="M664" s="29">
        <f t="shared" si="253"/>
        <v>0</v>
      </c>
      <c r="O664" s="29">
        <f t="shared" si="260"/>
        <v>0</v>
      </c>
      <c r="P664" s="29">
        <f t="shared" si="260"/>
        <v>0</v>
      </c>
      <c r="Q664" s="29">
        <f t="shared" si="260"/>
        <v>0</v>
      </c>
      <c r="R664" s="29">
        <f t="shared" si="260"/>
        <v>0</v>
      </c>
      <c r="S664" s="29">
        <f t="shared" si="260"/>
        <v>0</v>
      </c>
      <c r="T664" s="29">
        <f t="shared" si="260"/>
        <v>0</v>
      </c>
      <c r="U664" s="29">
        <f t="shared" si="260"/>
        <v>0</v>
      </c>
      <c r="V664" s="29">
        <f t="shared" si="260"/>
        <v>0</v>
      </c>
      <c r="W664" s="29">
        <f t="shared" si="260"/>
        <v>0</v>
      </c>
      <c r="X664" s="29">
        <f t="shared" si="260"/>
        <v>0</v>
      </c>
      <c r="Y664" s="29">
        <f t="shared" si="260"/>
        <v>1</v>
      </c>
      <c r="Z664" s="29">
        <f t="shared" si="260"/>
        <v>1</v>
      </c>
      <c r="AA664" s="29">
        <f t="shared" si="260"/>
        <v>1</v>
      </c>
      <c r="AB664" s="29">
        <f t="shared" si="260"/>
        <v>1</v>
      </c>
      <c r="AC664" s="29">
        <f t="shared" si="260"/>
        <v>1</v>
      </c>
      <c r="AD664" s="29">
        <f t="shared" si="260"/>
        <v>1</v>
      </c>
      <c r="AE664" s="29">
        <f t="shared" si="258"/>
        <v>1</v>
      </c>
      <c r="AF664" s="29">
        <f t="shared" si="258"/>
        <v>1</v>
      </c>
      <c r="AG664" s="29">
        <f t="shared" si="258"/>
        <v>1</v>
      </c>
      <c r="AH664" s="29">
        <f t="shared" si="258"/>
        <v>1</v>
      </c>
      <c r="AI664" s="29">
        <f t="shared" si="258"/>
        <v>1</v>
      </c>
      <c r="AJ664" s="29">
        <f t="shared" si="258"/>
        <v>1</v>
      </c>
      <c r="AK664" s="29">
        <f t="shared" si="258"/>
        <v>1</v>
      </c>
      <c r="AL664" s="29">
        <f t="shared" si="258"/>
        <v>1</v>
      </c>
      <c r="AM664" s="29">
        <f t="shared" si="258"/>
        <v>1</v>
      </c>
      <c r="AN664" s="29">
        <f t="shared" si="258"/>
        <v>1</v>
      </c>
      <c r="AO664" s="29">
        <f t="shared" si="258"/>
        <v>1</v>
      </c>
      <c r="AP664" s="29">
        <f t="shared" si="258"/>
        <v>1</v>
      </c>
      <c r="AQ664" s="29">
        <f t="shared" si="258"/>
        <v>1</v>
      </c>
      <c r="AR664" s="29">
        <f t="shared" si="258"/>
        <v>1</v>
      </c>
      <c r="AS664" s="29">
        <f t="shared" si="258"/>
        <v>1</v>
      </c>
      <c r="AT664" s="29">
        <f t="shared" ref="AT664:BI679" si="266">IF($M$457,IF($J664=AT$461,1,0),0)</f>
        <v>1</v>
      </c>
      <c r="AU664" s="29">
        <f t="shared" si="266"/>
        <v>1</v>
      </c>
      <c r="AV664" s="29">
        <f t="shared" si="266"/>
        <v>1</v>
      </c>
      <c r="AW664" s="29">
        <f t="shared" si="266"/>
        <v>1</v>
      </c>
      <c r="AX664" s="29">
        <f t="shared" si="266"/>
        <v>1</v>
      </c>
      <c r="AY664" s="29">
        <f t="shared" si="266"/>
        <v>1</v>
      </c>
      <c r="AZ664" s="29">
        <f t="shared" si="266"/>
        <v>1</v>
      </c>
      <c r="BA664" s="29">
        <f t="shared" si="266"/>
        <v>1</v>
      </c>
      <c r="BB664" s="29">
        <f t="shared" si="266"/>
        <v>1</v>
      </c>
      <c r="BC664" s="29">
        <f t="shared" si="266"/>
        <v>1</v>
      </c>
      <c r="BD664" s="29">
        <f t="shared" si="266"/>
        <v>1</v>
      </c>
      <c r="BE664" s="29">
        <f t="shared" si="266"/>
        <v>1</v>
      </c>
      <c r="BF664" s="29">
        <f t="shared" si="266"/>
        <v>1</v>
      </c>
      <c r="BG664" s="29">
        <f t="shared" si="266"/>
        <v>1</v>
      </c>
      <c r="BH664" s="29">
        <f t="shared" si="266"/>
        <v>1</v>
      </c>
      <c r="BI664" s="29">
        <f t="shared" si="266"/>
        <v>1</v>
      </c>
      <c r="BJ664" s="29">
        <f t="shared" si="264"/>
        <v>1</v>
      </c>
      <c r="BN664" s="29">
        <f t="shared" si="226"/>
        <v>3</v>
      </c>
      <c r="BO664" s="29">
        <f t="shared" si="234"/>
        <v>5</v>
      </c>
    </row>
    <row r="665" spans="3:67" x14ac:dyDescent="0.25">
      <c r="C665" s="79">
        <f t="shared" si="227"/>
        <v>43866</v>
      </c>
      <c r="D665" s="29">
        <f t="shared" si="29"/>
        <v>2020</v>
      </c>
      <c r="E665" s="29">
        <f t="shared" si="228"/>
        <v>2</v>
      </c>
      <c r="F665" s="29">
        <f t="shared" si="229"/>
        <v>6</v>
      </c>
      <c r="G665" s="29">
        <f t="shared" si="230"/>
        <v>5</v>
      </c>
      <c r="H665" s="166" t="str">
        <f t="shared" si="231"/>
        <v>Di</v>
      </c>
      <c r="I665" s="29">
        <f t="shared" si="232"/>
        <v>4</v>
      </c>
      <c r="J665" s="29">
        <f t="array" ref="J665">INDEX(Dienstplan!$F$6:$AJ$55,BN665,BO665)</f>
        <v>0</v>
      </c>
      <c r="K665" s="29">
        <f t="array" ref="K665">IF(OR(J665=Schichten!$B$3,J665=Schichten!$B$4),INDEX($D$98:$D$147,MATCH(CODE(J665),$H$98:$H$147,0)),IF(ISERROR(INDEX($D$98:$D$147,MATCH(J665,$A$98:$A$147,0))),0,INDEX($D$98:$D$147,MATCH(J665,$A$98:$A$147,0))))</f>
        <v>0</v>
      </c>
      <c r="L665" s="29">
        <f t="shared" ref="L665" si="267">L615</f>
        <v>0</v>
      </c>
      <c r="M665" s="29">
        <f t="shared" si="253"/>
        <v>0</v>
      </c>
      <c r="O665" s="29">
        <f t="shared" si="260"/>
        <v>0</v>
      </c>
      <c r="P665" s="29">
        <f t="shared" si="260"/>
        <v>0</v>
      </c>
      <c r="Q665" s="29">
        <f t="shared" si="260"/>
        <v>0</v>
      </c>
      <c r="R665" s="29">
        <f t="shared" si="260"/>
        <v>0</v>
      </c>
      <c r="S665" s="29">
        <f t="shared" si="260"/>
        <v>0</v>
      </c>
      <c r="T665" s="29">
        <f t="shared" si="260"/>
        <v>0</v>
      </c>
      <c r="U665" s="29">
        <f t="shared" si="260"/>
        <v>0</v>
      </c>
      <c r="V665" s="29">
        <f t="shared" si="260"/>
        <v>0</v>
      </c>
      <c r="W665" s="29">
        <f t="shared" si="260"/>
        <v>0</v>
      </c>
      <c r="X665" s="29">
        <f t="shared" si="260"/>
        <v>0</v>
      </c>
      <c r="Y665" s="29">
        <f t="shared" si="260"/>
        <v>1</v>
      </c>
      <c r="Z665" s="29">
        <f t="shared" si="260"/>
        <v>1</v>
      </c>
      <c r="AA665" s="29">
        <f t="shared" si="260"/>
        <v>1</v>
      </c>
      <c r="AB665" s="29">
        <f t="shared" si="260"/>
        <v>1</v>
      </c>
      <c r="AC665" s="29">
        <f t="shared" si="260"/>
        <v>1</v>
      </c>
      <c r="AD665" s="29">
        <f t="shared" si="260"/>
        <v>1</v>
      </c>
      <c r="AE665" s="29">
        <f t="shared" si="258"/>
        <v>1</v>
      </c>
      <c r="AF665" s="29">
        <f t="shared" si="258"/>
        <v>1</v>
      </c>
      <c r="AG665" s="29">
        <f t="shared" si="258"/>
        <v>1</v>
      </c>
      <c r="AH665" s="29">
        <f t="shared" si="258"/>
        <v>1</v>
      </c>
      <c r="AI665" s="29">
        <f t="shared" si="258"/>
        <v>1</v>
      </c>
      <c r="AJ665" s="29">
        <f t="shared" si="258"/>
        <v>1</v>
      </c>
      <c r="AK665" s="29">
        <f t="shared" si="258"/>
        <v>1</v>
      </c>
      <c r="AL665" s="29">
        <f t="shared" si="258"/>
        <v>1</v>
      </c>
      <c r="AM665" s="29">
        <f t="shared" si="258"/>
        <v>1</v>
      </c>
      <c r="AN665" s="29">
        <f t="shared" si="258"/>
        <v>1</v>
      </c>
      <c r="AO665" s="29">
        <f t="shared" si="258"/>
        <v>1</v>
      </c>
      <c r="AP665" s="29">
        <f t="shared" si="258"/>
        <v>1</v>
      </c>
      <c r="AQ665" s="29">
        <f t="shared" si="258"/>
        <v>1</v>
      </c>
      <c r="AR665" s="29">
        <f t="shared" si="258"/>
        <v>1</v>
      </c>
      <c r="AS665" s="29">
        <f t="shared" si="258"/>
        <v>1</v>
      </c>
      <c r="AT665" s="29">
        <f t="shared" si="266"/>
        <v>1</v>
      </c>
      <c r="AU665" s="29">
        <f t="shared" si="266"/>
        <v>1</v>
      </c>
      <c r="AV665" s="29">
        <f t="shared" si="266"/>
        <v>1</v>
      </c>
      <c r="AW665" s="29">
        <f t="shared" si="266"/>
        <v>1</v>
      </c>
      <c r="AX665" s="29">
        <f t="shared" si="266"/>
        <v>1</v>
      </c>
      <c r="AY665" s="29">
        <f t="shared" si="266"/>
        <v>1</v>
      </c>
      <c r="AZ665" s="29">
        <f t="shared" si="266"/>
        <v>1</v>
      </c>
      <c r="BA665" s="29">
        <f t="shared" si="266"/>
        <v>1</v>
      </c>
      <c r="BB665" s="29">
        <f t="shared" si="266"/>
        <v>1</v>
      </c>
      <c r="BC665" s="29">
        <f t="shared" si="266"/>
        <v>1</v>
      </c>
      <c r="BD665" s="29">
        <f t="shared" si="266"/>
        <v>1</v>
      </c>
      <c r="BE665" s="29">
        <f t="shared" si="266"/>
        <v>1</v>
      </c>
      <c r="BF665" s="29">
        <f t="shared" si="266"/>
        <v>1</v>
      </c>
      <c r="BG665" s="29">
        <f t="shared" si="266"/>
        <v>1</v>
      </c>
      <c r="BH665" s="29">
        <f t="shared" si="266"/>
        <v>1</v>
      </c>
      <c r="BI665" s="29">
        <f t="shared" si="266"/>
        <v>1</v>
      </c>
      <c r="BJ665" s="29">
        <f t="shared" si="264"/>
        <v>1</v>
      </c>
      <c r="BN665" s="29">
        <f t="shared" si="226"/>
        <v>4</v>
      </c>
      <c r="BO665" s="29">
        <f t="shared" si="234"/>
        <v>5</v>
      </c>
    </row>
    <row r="666" spans="3:67" x14ac:dyDescent="0.25">
      <c r="C666" s="79">
        <f t="shared" si="227"/>
        <v>43866</v>
      </c>
      <c r="D666" s="29">
        <f t="shared" si="29"/>
        <v>2020</v>
      </c>
      <c r="E666" s="29">
        <f t="shared" si="228"/>
        <v>2</v>
      </c>
      <c r="F666" s="29">
        <f t="shared" si="229"/>
        <v>6</v>
      </c>
      <c r="G666" s="29">
        <f t="shared" si="230"/>
        <v>5</v>
      </c>
      <c r="H666" s="166" t="str">
        <f t="shared" si="231"/>
        <v>Di</v>
      </c>
      <c r="I666" s="29">
        <f t="shared" si="232"/>
        <v>5</v>
      </c>
      <c r="J666" s="29">
        <f t="array" ref="J666">INDEX(Dienstplan!$F$6:$AJ$55,BN666,BO666)</f>
        <v>0</v>
      </c>
      <c r="K666" s="29">
        <f t="array" ref="K666">IF(OR(J666=Schichten!$B$3,J666=Schichten!$B$4),INDEX($D$98:$D$147,MATCH(CODE(J666),$H$98:$H$147,0)),IF(ISERROR(INDEX($D$98:$D$147,MATCH(J666,$A$98:$A$147,0))),0,INDEX($D$98:$D$147,MATCH(J666,$A$98:$A$147,0))))</f>
        <v>0</v>
      </c>
      <c r="L666" s="29">
        <f t="shared" ref="L666" si="268">L616</f>
        <v>0</v>
      </c>
      <c r="M666" s="29">
        <f t="shared" si="253"/>
        <v>0</v>
      </c>
      <c r="O666" s="29">
        <f t="shared" si="260"/>
        <v>0</v>
      </c>
      <c r="P666" s="29">
        <f t="shared" si="260"/>
        <v>0</v>
      </c>
      <c r="Q666" s="29">
        <f t="shared" si="260"/>
        <v>0</v>
      </c>
      <c r="R666" s="29">
        <f t="shared" si="260"/>
        <v>0</v>
      </c>
      <c r="S666" s="29">
        <f t="shared" si="260"/>
        <v>0</v>
      </c>
      <c r="T666" s="29">
        <f t="shared" si="260"/>
        <v>0</v>
      </c>
      <c r="U666" s="29">
        <f t="shared" si="260"/>
        <v>0</v>
      </c>
      <c r="V666" s="29">
        <f t="shared" si="260"/>
        <v>0</v>
      </c>
      <c r="W666" s="29">
        <f t="shared" si="260"/>
        <v>0</v>
      </c>
      <c r="X666" s="29">
        <f t="shared" si="260"/>
        <v>0</v>
      </c>
      <c r="Y666" s="29">
        <f t="shared" si="260"/>
        <v>1</v>
      </c>
      <c r="Z666" s="29">
        <f t="shared" si="260"/>
        <v>1</v>
      </c>
      <c r="AA666" s="29">
        <f t="shared" si="260"/>
        <v>1</v>
      </c>
      <c r="AB666" s="29">
        <f t="shared" si="260"/>
        <v>1</v>
      </c>
      <c r="AC666" s="29">
        <f t="shared" si="260"/>
        <v>1</v>
      </c>
      <c r="AD666" s="29">
        <f t="shared" si="260"/>
        <v>1</v>
      </c>
      <c r="AE666" s="29">
        <f t="shared" si="258"/>
        <v>1</v>
      </c>
      <c r="AF666" s="29">
        <f t="shared" si="258"/>
        <v>1</v>
      </c>
      <c r="AG666" s="29">
        <f t="shared" si="258"/>
        <v>1</v>
      </c>
      <c r="AH666" s="29">
        <f t="shared" si="258"/>
        <v>1</v>
      </c>
      <c r="AI666" s="29">
        <f t="shared" si="258"/>
        <v>1</v>
      </c>
      <c r="AJ666" s="29">
        <f t="shared" si="258"/>
        <v>1</v>
      </c>
      <c r="AK666" s="29">
        <f t="shared" si="258"/>
        <v>1</v>
      </c>
      <c r="AL666" s="29">
        <f t="shared" si="258"/>
        <v>1</v>
      </c>
      <c r="AM666" s="29">
        <f t="shared" si="258"/>
        <v>1</v>
      </c>
      <c r="AN666" s="29">
        <f t="shared" si="258"/>
        <v>1</v>
      </c>
      <c r="AO666" s="29">
        <f t="shared" si="258"/>
        <v>1</v>
      </c>
      <c r="AP666" s="29">
        <f t="shared" si="258"/>
        <v>1</v>
      </c>
      <c r="AQ666" s="29">
        <f t="shared" si="258"/>
        <v>1</v>
      </c>
      <c r="AR666" s="29">
        <f t="shared" si="258"/>
        <v>1</v>
      </c>
      <c r="AS666" s="29">
        <f t="shared" si="258"/>
        <v>1</v>
      </c>
      <c r="AT666" s="29">
        <f t="shared" si="266"/>
        <v>1</v>
      </c>
      <c r="AU666" s="29">
        <f t="shared" si="266"/>
        <v>1</v>
      </c>
      <c r="AV666" s="29">
        <f t="shared" si="266"/>
        <v>1</v>
      </c>
      <c r="AW666" s="29">
        <f t="shared" si="266"/>
        <v>1</v>
      </c>
      <c r="AX666" s="29">
        <f t="shared" si="266"/>
        <v>1</v>
      </c>
      <c r="AY666" s="29">
        <f t="shared" si="266"/>
        <v>1</v>
      </c>
      <c r="AZ666" s="29">
        <f t="shared" si="266"/>
        <v>1</v>
      </c>
      <c r="BA666" s="29">
        <f t="shared" si="266"/>
        <v>1</v>
      </c>
      <c r="BB666" s="29">
        <f t="shared" si="266"/>
        <v>1</v>
      </c>
      <c r="BC666" s="29">
        <f t="shared" si="266"/>
        <v>1</v>
      </c>
      <c r="BD666" s="29">
        <f t="shared" si="266"/>
        <v>1</v>
      </c>
      <c r="BE666" s="29">
        <f t="shared" si="266"/>
        <v>1</v>
      </c>
      <c r="BF666" s="29">
        <f t="shared" si="266"/>
        <v>1</v>
      </c>
      <c r="BG666" s="29">
        <f t="shared" si="266"/>
        <v>1</v>
      </c>
      <c r="BH666" s="29">
        <f t="shared" si="266"/>
        <v>1</v>
      </c>
      <c r="BI666" s="29">
        <f t="shared" si="266"/>
        <v>1</v>
      </c>
      <c r="BJ666" s="29">
        <f t="shared" si="264"/>
        <v>1</v>
      </c>
      <c r="BN666" s="29">
        <f t="shared" si="226"/>
        <v>5</v>
      </c>
      <c r="BO666" s="29">
        <f t="shared" si="234"/>
        <v>5</v>
      </c>
    </row>
    <row r="667" spans="3:67" x14ac:dyDescent="0.25">
      <c r="C667" s="79">
        <f t="shared" si="227"/>
        <v>43866</v>
      </c>
      <c r="D667" s="29">
        <f t="shared" si="29"/>
        <v>2020</v>
      </c>
      <c r="E667" s="29">
        <f t="shared" si="228"/>
        <v>2</v>
      </c>
      <c r="F667" s="29">
        <f t="shared" si="229"/>
        <v>6</v>
      </c>
      <c r="G667" s="29">
        <f t="shared" si="230"/>
        <v>5</v>
      </c>
      <c r="H667" s="166" t="str">
        <f t="shared" si="231"/>
        <v>Di</v>
      </c>
      <c r="I667" s="29">
        <f t="shared" si="232"/>
        <v>6</v>
      </c>
      <c r="J667" s="29">
        <f t="array" ref="J667">INDEX(Dienstplan!$F$6:$AJ$55,BN667,BO667)</f>
        <v>0</v>
      </c>
      <c r="K667" s="29">
        <f t="array" ref="K667">IF(OR(J667=Schichten!$B$3,J667=Schichten!$B$4),INDEX($D$98:$D$147,MATCH(CODE(J667),$H$98:$H$147,0)),IF(ISERROR(INDEX($D$98:$D$147,MATCH(J667,$A$98:$A$147,0))),0,INDEX($D$98:$D$147,MATCH(J667,$A$98:$A$147,0))))</f>
        <v>0</v>
      </c>
      <c r="L667" s="29">
        <f t="shared" ref="L667" si="269">L617</f>
        <v>0</v>
      </c>
      <c r="M667" s="29">
        <f t="shared" si="253"/>
        <v>0</v>
      </c>
      <c r="O667" s="29">
        <f t="shared" si="260"/>
        <v>0</v>
      </c>
      <c r="P667" s="29">
        <f t="shared" si="260"/>
        <v>0</v>
      </c>
      <c r="Q667" s="29">
        <f t="shared" si="260"/>
        <v>0</v>
      </c>
      <c r="R667" s="29">
        <f t="shared" si="260"/>
        <v>0</v>
      </c>
      <c r="S667" s="29">
        <f t="shared" si="260"/>
        <v>0</v>
      </c>
      <c r="T667" s="29">
        <f t="shared" si="260"/>
        <v>0</v>
      </c>
      <c r="U667" s="29">
        <f t="shared" si="260"/>
        <v>0</v>
      </c>
      <c r="V667" s="29">
        <f t="shared" si="260"/>
        <v>0</v>
      </c>
      <c r="W667" s="29">
        <f t="shared" si="260"/>
        <v>0</v>
      </c>
      <c r="X667" s="29">
        <f t="shared" si="260"/>
        <v>0</v>
      </c>
      <c r="Y667" s="29">
        <f t="shared" si="260"/>
        <v>1</v>
      </c>
      <c r="Z667" s="29">
        <f t="shared" si="260"/>
        <v>1</v>
      </c>
      <c r="AA667" s="29">
        <f t="shared" si="260"/>
        <v>1</v>
      </c>
      <c r="AB667" s="29">
        <f t="shared" si="260"/>
        <v>1</v>
      </c>
      <c r="AC667" s="29">
        <f t="shared" si="260"/>
        <v>1</v>
      </c>
      <c r="AD667" s="29">
        <f t="shared" si="260"/>
        <v>1</v>
      </c>
      <c r="AE667" s="29">
        <f t="shared" si="258"/>
        <v>1</v>
      </c>
      <c r="AF667" s="29">
        <f t="shared" si="258"/>
        <v>1</v>
      </c>
      <c r="AG667" s="29">
        <f t="shared" si="258"/>
        <v>1</v>
      </c>
      <c r="AH667" s="29">
        <f t="shared" si="258"/>
        <v>1</v>
      </c>
      <c r="AI667" s="29">
        <f t="shared" si="258"/>
        <v>1</v>
      </c>
      <c r="AJ667" s="29">
        <f t="shared" si="258"/>
        <v>1</v>
      </c>
      <c r="AK667" s="29">
        <f t="shared" si="258"/>
        <v>1</v>
      </c>
      <c r="AL667" s="29">
        <f t="shared" si="258"/>
        <v>1</v>
      </c>
      <c r="AM667" s="29">
        <f t="shared" si="258"/>
        <v>1</v>
      </c>
      <c r="AN667" s="29">
        <f t="shared" si="258"/>
        <v>1</v>
      </c>
      <c r="AO667" s="29">
        <f t="shared" si="258"/>
        <v>1</v>
      </c>
      <c r="AP667" s="29">
        <f t="shared" si="258"/>
        <v>1</v>
      </c>
      <c r="AQ667" s="29">
        <f t="shared" si="258"/>
        <v>1</v>
      </c>
      <c r="AR667" s="29">
        <f t="shared" si="258"/>
        <v>1</v>
      </c>
      <c r="AS667" s="29">
        <f t="shared" si="258"/>
        <v>1</v>
      </c>
      <c r="AT667" s="29">
        <f t="shared" si="266"/>
        <v>1</v>
      </c>
      <c r="AU667" s="29">
        <f t="shared" si="266"/>
        <v>1</v>
      </c>
      <c r="AV667" s="29">
        <f t="shared" si="266"/>
        <v>1</v>
      </c>
      <c r="AW667" s="29">
        <f t="shared" si="266"/>
        <v>1</v>
      </c>
      <c r="AX667" s="29">
        <f t="shared" si="266"/>
        <v>1</v>
      </c>
      <c r="AY667" s="29">
        <f t="shared" si="266"/>
        <v>1</v>
      </c>
      <c r="AZ667" s="29">
        <f t="shared" si="266"/>
        <v>1</v>
      </c>
      <c r="BA667" s="29">
        <f t="shared" si="266"/>
        <v>1</v>
      </c>
      <c r="BB667" s="29">
        <f t="shared" si="266"/>
        <v>1</v>
      </c>
      <c r="BC667" s="29">
        <f t="shared" si="266"/>
        <v>1</v>
      </c>
      <c r="BD667" s="29">
        <f t="shared" si="266"/>
        <v>1</v>
      </c>
      <c r="BE667" s="29">
        <f t="shared" si="266"/>
        <v>1</v>
      </c>
      <c r="BF667" s="29">
        <f t="shared" si="266"/>
        <v>1</v>
      </c>
      <c r="BG667" s="29">
        <f t="shared" si="266"/>
        <v>1</v>
      </c>
      <c r="BH667" s="29">
        <f t="shared" si="266"/>
        <v>1</v>
      </c>
      <c r="BI667" s="29">
        <f t="shared" si="266"/>
        <v>1</v>
      </c>
      <c r="BJ667" s="29">
        <f t="shared" si="264"/>
        <v>1</v>
      </c>
      <c r="BN667" s="29">
        <f t="shared" si="226"/>
        <v>6</v>
      </c>
      <c r="BO667" s="29">
        <f t="shared" si="234"/>
        <v>5</v>
      </c>
    </row>
    <row r="668" spans="3:67" x14ac:dyDescent="0.25">
      <c r="C668" s="79">
        <f t="shared" si="227"/>
        <v>43866</v>
      </c>
      <c r="D668" s="29">
        <f t="shared" si="29"/>
        <v>2020</v>
      </c>
      <c r="E668" s="29">
        <f t="shared" si="228"/>
        <v>2</v>
      </c>
      <c r="F668" s="29">
        <f t="shared" si="229"/>
        <v>6</v>
      </c>
      <c r="G668" s="29">
        <f t="shared" si="230"/>
        <v>5</v>
      </c>
      <c r="H668" s="166" t="str">
        <f t="shared" si="231"/>
        <v>Di</v>
      </c>
      <c r="I668" s="29">
        <f t="shared" si="232"/>
        <v>7</v>
      </c>
      <c r="J668" s="29" t="str">
        <f t="array" ref="J668">INDEX(Dienstplan!$F$6:$AJ$55,BN668,BO668)</f>
        <v>S8</v>
      </c>
      <c r="K668" s="29">
        <f t="array" ref="K668">IF(OR(J668=Schichten!$B$3,J668=Schichten!$B$4),INDEX($D$98:$D$147,MATCH(CODE(J668),$H$98:$H$147,0)),IF(ISERROR(INDEX($D$98:$D$147,MATCH(J668,$A$98:$A$147,0))),0,INDEX($D$98:$D$147,MATCH(J668,$A$98:$A$147,0))))</f>
        <v>8</v>
      </c>
      <c r="L668" s="29">
        <f t="shared" ref="L668" si="270">L618</f>
        <v>0</v>
      </c>
      <c r="M668" s="29">
        <f t="shared" si="253"/>
        <v>0</v>
      </c>
      <c r="O668" s="29">
        <f t="shared" si="260"/>
        <v>1</v>
      </c>
      <c r="P668" s="29">
        <f t="shared" si="260"/>
        <v>0</v>
      </c>
      <c r="Q668" s="29">
        <f t="shared" si="260"/>
        <v>0</v>
      </c>
      <c r="R668" s="29">
        <f t="shared" si="260"/>
        <v>0</v>
      </c>
      <c r="S668" s="29">
        <f t="shared" si="260"/>
        <v>0</v>
      </c>
      <c r="T668" s="29">
        <f t="shared" si="260"/>
        <v>0</v>
      </c>
      <c r="U668" s="29">
        <f t="shared" si="260"/>
        <v>0</v>
      </c>
      <c r="V668" s="29">
        <f t="shared" si="260"/>
        <v>0</v>
      </c>
      <c r="W668" s="29">
        <f t="shared" si="260"/>
        <v>0</v>
      </c>
      <c r="X668" s="29">
        <f t="shared" si="260"/>
        <v>0</v>
      </c>
      <c r="Y668" s="29">
        <f t="shared" si="260"/>
        <v>0</v>
      </c>
      <c r="Z668" s="29">
        <f t="shared" si="260"/>
        <v>0</v>
      </c>
      <c r="AA668" s="29">
        <f t="shared" si="260"/>
        <v>0</v>
      </c>
      <c r="AB668" s="29">
        <f t="shared" si="260"/>
        <v>0</v>
      </c>
      <c r="AC668" s="29">
        <f t="shared" si="260"/>
        <v>0</v>
      </c>
      <c r="AD668" s="29">
        <f t="shared" si="260"/>
        <v>0</v>
      </c>
      <c r="AE668" s="29">
        <f t="shared" si="258"/>
        <v>0</v>
      </c>
      <c r="AF668" s="29">
        <f t="shared" si="258"/>
        <v>0</v>
      </c>
      <c r="AG668" s="29">
        <f t="shared" si="258"/>
        <v>0</v>
      </c>
      <c r="AH668" s="29">
        <f t="shared" si="258"/>
        <v>0</v>
      </c>
      <c r="AI668" s="29">
        <f t="shared" si="258"/>
        <v>0</v>
      </c>
      <c r="AJ668" s="29">
        <f t="shared" si="258"/>
        <v>0</v>
      </c>
      <c r="AK668" s="29">
        <f t="shared" si="258"/>
        <v>0</v>
      </c>
      <c r="AL668" s="29">
        <f t="shared" si="258"/>
        <v>0</v>
      </c>
      <c r="AM668" s="29">
        <f t="shared" si="258"/>
        <v>0</v>
      </c>
      <c r="AN668" s="29">
        <f t="shared" si="258"/>
        <v>0</v>
      </c>
      <c r="AO668" s="29">
        <f t="shared" si="258"/>
        <v>0</v>
      </c>
      <c r="AP668" s="29">
        <f t="shared" si="258"/>
        <v>0</v>
      </c>
      <c r="AQ668" s="29">
        <f t="shared" si="258"/>
        <v>0</v>
      </c>
      <c r="AR668" s="29">
        <f t="shared" si="258"/>
        <v>0</v>
      </c>
      <c r="AS668" s="29">
        <f t="shared" si="258"/>
        <v>0</v>
      </c>
      <c r="AT668" s="29">
        <f t="shared" si="266"/>
        <v>0</v>
      </c>
      <c r="AU668" s="29">
        <f t="shared" si="266"/>
        <v>0</v>
      </c>
      <c r="AV668" s="29">
        <f t="shared" si="266"/>
        <v>0</v>
      </c>
      <c r="AW668" s="29">
        <f t="shared" si="266"/>
        <v>0</v>
      </c>
      <c r="AX668" s="29">
        <f t="shared" si="266"/>
        <v>0</v>
      </c>
      <c r="AY668" s="29">
        <f t="shared" si="266"/>
        <v>0</v>
      </c>
      <c r="AZ668" s="29">
        <f t="shared" si="266"/>
        <v>0</v>
      </c>
      <c r="BA668" s="29">
        <f t="shared" si="266"/>
        <v>0</v>
      </c>
      <c r="BB668" s="29">
        <f t="shared" si="266"/>
        <v>0</v>
      </c>
      <c r="BC668" s="29">
        <f t="shared" si="266"/>
        <v>0</v>
      </c>
      <c r="BD668" s="29">
        <f t="shared" si="266"/>
        <v>0</v>
      </c>
      <c r="BE668" s="29">
        <f t="shared" si="266"/>
        <v>0</v>
      </c>
      <c r="BF668" s="29">
        <f t="shared" si="266"/>
        <v>0</v>
      </c>
      <c r="BG668" s="29">
        <f t="shared" si="266"/>
        <v>0</v>
      </c>
      <c r="BH668" s="29">
        <f t="shared" si="266"/>
        <v>0</v>
      </c>
      <c r="BI668" s="29">
        <f t="shared" si="266"/>
        <v>0</v>
      </c>
      <c r="BJ668" s="29">
        <f t="shared" si="264"/>
        <v>0</v>
      </c>
      <c r="BN668" s="29">
        <f t="shared" si="226"/>
        <v>7</v>
      </c>
      <c r="BO668" s="29">
        <f t="shared" si="234"/>
        <v>5</v>
      </c>
    </row>
    <row r="669" spans="3:67" x14ac:dyDescent="0.25">
      <c r="C669" s="79">
        <f t="shared" si="227"/>
        <v>43866</v>
      </c>
      <c r="D669" s="29">
        <f t="shared" si="29"/>
        <v>2020</v>
      </c>
      <c r="E669" s="29">
        <f t="shared" si="228"/>
        <v>2</v>
      </c>
      <c r="F669" s="29">
        <f t="shared" si="229"/>
        <v>6</v>
      </c>
      <c r="G669" s="29">
        <f t="shared" si="230"/>
        <v>5</v>
      </c>
      <c r="H669" s="166" t="str">
        <f t="shared" si="231"/>
        <v>Di</v>
      </c>
      <c r="I669" s="29">
        <f t="shared" si="232"/>
        <v>8</v>
      </c>
      <c r="J669" s="29">
        <f t="array" ref="J669">INDEX(Dienstplan!$F$6:$AJ$55,BN669,BO669)</f>
        <v>0</v>
      </c>
      <c r="K669" s="29">
        <f t="array" ref="K669">IF(OR(J669=Schichten!$B$3,J669=Schichten!$B$4),INDEX($D$98:$D$147,MATCH(CODE(J669),$H$98:$H$147,0)),IF(ISERROR(INDEX($D$98:$D$147,MATCH(J669,$A$98:$A$147,0))),0,INDEX($D$98:$D$147,MATCH(J669,$A$98:$A$147,0))))</f>
        <v>0</v>
      </c>
      <c r="L669" s="29">
        <f t="shared" ref="L669" si="271">L619</f>
        <v>0</v>
      </c>
      <c r="M669" s="29">
        <f t="shared" si="253"/>
        <v>0</v>
      </c>
      <c r="O669" s="29">
        <f t="shared" si="260"/>
        <v>0</v>
      </c>
      <c r="P669" s="29">
        <f t="shared" si="260"/>
        <v>0</v>
      </c>
      <c r="Q669" s="29">
        <f t="shared" si="260"/>
        <v>0</v>
      </c>
      <c r="R669" s="29">
        <f t="shared" si="260"/>
        <v>0</v>
      </c>
      <c r="S669" s="29">
        <f t="shared" si="260"/>
        <v>0</v>
      </c>
      <c r="T669" s="29">
        <f t="shared" si="260"/>
        <v>0</v>
      </c>
      <c r="U669" s="29">
        <f t="shared" si="260"/>
        <v>0</v>
      </c>
      <c r="V669" s="29">
        <f t="shared" si="260"/>
        <v>0</v>
      </c>
      <c r="W669" s="29">
        <f t="shared" si="260"/>
        <v>0</v>
      </c>
      <c r="X669" s="29">
        <f t="shared" si="260"/>
        <v>0</v>
      </c>
      <c r="Y669" s="29">
        <f t="shared" si="260"/>
        <v>1</v>
      </c>
      <c r="Z669" s="29">
        <f t="shared" si="260"/>
        <v>1</v>
      </c>
      <c r="AA669" s="29">
        <f t="shared" si="260"/>
        <v>1</v>
      </c>
      <c r="AB669" s="29">
        <f t="shared" si="260"/>
        <v>1</v>
      </c>
      <c r="AC669" s="29">
        <f t="shared" si="260"/>
        <v>1</v>
      </c>
      <c r="AD669" s="29">
        <f t="shared" si="260"/>
        <v>1</v>
      </c>
      <c r="AE669" s="29">
        <f t="shared" si="258"/>
        <v>1</v>
      </c>
      <c r="AF669" s="29">
        <f t="shared" si="258"/>
        <v>1</v>
      </c>
      <c r="AG669" s="29">
        <f t="shared" si="258"/>
        <v>1</v>
      </c>
      <c r="AH669" s="29">
        <f t="shared" si="258"/>
        <v>1</v>
      </c>
      <c r="AI669" s="29">
        <f t="shared" si="258"/>
        <v>1</v>
      </c>
      <c r="AJ669" s="29">
        <f t="shared" si="258"/>
        <v>1</v>
      </c>
      <c r="AK669" s="29">
        <f t="shared" si="258"/>
        <v>1</v>
      </c>
      <c r="AL669" s="29">
        <f t="shared" si="258"/>
        <v>1</v>
      </c>
      <c r="AM669" s="29">
        <f t="shared" si="258"/>
        <v>1</v>
      </c>
      <c r="AN669" s="29">
        <f t="shared" si="258"/>
        <v>1</v>
      </c>
      <c r="AO669" s="29">
        <f t="shared" si="258"/>
        <v>1</v>
      </c>
      <c r="AP669" s="29">
        <f t="shared" si="258"/>
        <v>1</v>
      </c>
      <c r="AQ669" s="29">
        <f t="shared" si="258"/>
        <v>1</v>
      </c>
      <c r="AR669" s="29">
        <f t="shared" si="258"/>
        <v>1</v>
      </c>
      <c r="AS669" s="29">
        <f t="shared" si="258"/>
        <v>1</v>
      </c>
      <c r="AT669" s="29">
        <f t="shared" si="266"/>
        <v>1</v>
      </c>
      <c r="AU669" s="29">
        <f t="shared" si="266"/>
        <v>1</v>
      </c>
      <c r="AV669" s="29">
        <f t="shared" si="266"/>
        <v>1</v>
      </c>
      <c r="AW669" s="29">
        <f t="shared" si="266"/>
        <v>1</v>
      </c>
      <c r="AX669" s="29">
        <f t="shared" si="266"/>
        <v>1</v>
      </c>
      <c r="AY669" s="29">
        <f t="shared" si="266"/>
        <v>1</v>
      </c>
      <c r="AZ669" s="29">
        <f t="shared" si="266"/>
        <v>1</v>
      </c>
      <c r="BA669" s="29">
        <f t="shared" si="266"/>
        <v>1</v>
      </c>
      <c r="BB669" s="29">
        <f t="shared" si="266"/>
        <v>1</v>
      </c>
      <c r="BC669" s="29">
        <f t="shared" si="266"/>
        <v>1</v>
      </c>
      <c r="BD669" s="29">
        <f t="shared" si="266"/>
        <v>1</v>
      </c>
      <c r="BE669" s="29">
        <f t="shared" si="266"/>
        <v>1</v>
      </c>
      <c r="BF669" s="29">
        <f t="shared" si="266"/>
        <v>1</v>
      </c>
      <c r="BG669" s="29">
        <f t="shared" si="266"/>
        <v>1</v>
      </c>
      <c r="BH669" s="29">
        <f t="shared" si="266"/>
        <v>1</v>
      </c>
      <c r="BI669" s="29">
        <f t="shared" si="266"/>
        <v>1</v>
      </c>
      <c r="BJ669" s="29">
        <f t="shared" si="264"/>
        <v>1</v>
      </c>
      <c r="BN669" s="29">
        <f t="shared" si="226"/>
        <v>8</v>
      </c>
      <c r="BO669" s="29">
        <f t="shared" si="234"/>
        <v>5</v>
      </c>
    </row>
    <row r="670" spans="3:67" x14ac:dyDescent="0.25">
      <c r="C670" s="79">
        <f t="shared" si="227"/>
        <v>43866</v>
      </c>
      <c r="D670" s="29">
        <f t="shared" si="29"/>
        <v>2020</v>
      </c>
      <c r="E670" s="29">
        <f t="shared" si="228"/>
        <v>2</v>
      </c>
      <c r="F670" s="29">
        <f t="shared" si="229"/>
        <v>6</v>
      </c>
      <c r="G670" s="29">
        <f t="shared" si="230"/>
        <v>5</v>
      </c>
      <c r="H670" s="166" t="str">
        <f t="shared" si="231"/>
        <v>Di</v>
      </c>
      <c r="I670" s="29">
        <f t="shared" si="232"/>
        <v>9</v>
      </c>
      <c r="J670" s="29">
        <f t="array" ref="J670">INDEX(Dienstplan!$F$6:$AJ$55,BN670,BO670)</f>
        <v>0</v>
      </c>
      <c r="K670" s="29">
        <f t="array" ref="K670">IF(OR(J670=Schichten!$B$3,J670=Schichten!$B$4),INDEX($D$98:$D$147,MATCH(CODE(J670),$H$98:$H$147,0)),IF(ISERROR(INDEX($D$98:$D$147,MATCH(J670,$A$98:$A$147,0))),0,INDEX($D$98:$D$147,MATCH(J670,$A$98:$A$147,0))))</f>
        <v>0</v>
      </c>
      <c r="L670" s="29">
        <f t="shared" ref="L670" si="272">L620</f>
        <v>0</v>
      </c>
      <c r="M670" s="29">
        <f t="shared" si="253"/>
        <v>0</v>
      </c>
      <c r="O670" s="29">
        <f t="shared" si="260"/>
        <v>0</v>
      </c>
      <c r="P670" s="29">
        <f t="shared" si="260"/>
        <v>0</v>
      </c>
      <c r="Q670" s="29">
        <f t="shared" si="260"/>
        <v>0</v>
      </c>
      <c r="R670" s="29">
        <f t="shared" si="260"/>
        <v>0</v>
      </c>
      <c r="S670" s="29">
        <f t="shared" si="260"/>
        <v>0</v>
      </c>
      <c r="T670" s="29">
        <f t="shared" si="260"/>
        <v>0</v>
      </c>
      <c r="U670" s="29">
        <f t="shared" si="260"/>
        <v>0</v>
      </c>
      <c r="V670" s="29">
        <f t="shared" si="260"/>
        <v>0</v>
      </c>
      <c r="W670" s="29">
        <f t="shared" si="260"/>
        <v>0</v>
      </c>
      <c r="X670" s="29">
        <f t="shared" si="260"/>
        <v>0</v>
      </c>
      <c r="Y670" s="29">
        <f t="shared" si="260"/>
        <v>1</v>
      </c>
      <c r="Z670" s="29">
        <f t="shared" si="260"/>
        <v>1</v>
      </c>
      <c r="AA670" s="29">
        <f t="shared" si="260"/>
        <v>1</v>
      </c>
      <c r="AB670" s="29">
        <f t="shared" si="260"/>
        <v>1</v>
      </c>
      <c r="AC670" s="29">
        <f t="shared" si="260"/>
        <v>1</v>
      </c>
      <c r="AD670" s="29">
        <f t="shared" si="260"/>
        <v>1</v>
      </c>
      <c r="AE670" s="29">
        <f t="shared" si="258"/>
        <v>1</v>
      </c>
      <c r="AF670" s="29">
        <f t="shared" si="258"/>
        <v>1</v>
      </c>
      <c r="AG670" s="29">
        <f t="shared" si="258"/>
        <v>1</v>
      </c>
      <c r="AH670" s="29">
        <f t="shared" si="258"/>
        <v>1</v>
      </c>
      <c r="AI670" s="29">
        <f t="shared" si="258"/>
        <v>1</v>
      </c>
      <c r="AJ670" s="29">
        <f t="shared" si="258"/>
        <v>1</v>
      </c>
      <c r="AK670" s="29">
        <f t="shared" si="258"/>
        <v>1</v>
      </c>
      <c r="AL670" s="29">
        <f t="shared" si="258"/>
        <v>1</v>
      </c>
      <c r="AM670" s="29">
        <f t="shared" si="258"/>
        <v>1</v>
      </c>
      <c r="AN670" s="29">
        <f t="shared" si="258"/>
        <v>1</v>
      </c>
      <c r="AO670" s="29">
        <f t="shared" si="258"/>
        <v>1</v>
      </c>
      <c r="AP670" s="29">
        <f t="shared" si="258"/>
        <v>1</v>
      </c>
      <c r="AQ670" s="29">
        <f t="shared" si="258"/>
        <v>1</v>
      </c>
      <c r="AR670" s="29">
        <f t="shared" si="258"/>
        <v>1</v>
      </c>
      <c r="AS670" s="29">
        <f t="shared" si="258"/>
        <v>1</v>
      </c>
      <c r="AT670" s="29">
        <f t="shared" si="266"/>
        <v>1</v>
      </c>
      <c r="AU670" s="29">
        <f t="shared" si="266"/>
        <v>1</v>
      </c>
      <c r="AV670" s="29">
        <f t="shared" si="266"/>
        <v>1</v>
      </c>
      <c r="AW670" s="29">
        <f t="shared" si="266"/>
        <v>1</v>
      </c>
      <c r="AX670" s="29">
        <f t="shared" si="266"/>
        <v>1</v>
      </c>
      <c r="AY670" s="29">
        <f t="shared" si="266"/>
        <v>1</v>
      </c>
      <c r="AZ670" s="29">
        <f t="shared" si="266"/>
        <v>1</v>
      </c>
      <c r="BA670" s="29">
        <f t="shared" si="266"/>
        <v>1</v>
      </c>
      <c r="BB670" s="29">
        <f t="shared" si="266"/>
        <v>1</v>
      </c>
      <c r="BC670" s="29">
        <f t="shared" si="266"/>
        <v>1</v>
      </c>
      <c r="BD670" s="29">
        <f t="shared" si="266"/>
        <v>1</v>
      </c>
      <c r="BE670" s="29">
        <f t="shared" si="266"/>
        <v>1</v>
      </c>
      <c r="BF670" s="29">
        <f t="shared" si="266"/>
        <v>1</v>
      </c>
      <c r="BG670" s="29">
        <f t="shared" si="266"/>
        <v>1</v>
      </c>
      <c r="BH670" s="29">
        <f t="shared" si="266"/>
        <v>1</v>
      </c>
      <c r="BI670" s="29">
        <f t="shared" si="266"/>
        <v>1</v>
      </c>
      <c r="BJ670" s="29">
        <f t="shared" si="264"/>
        <v>1</v>
      </c>
      <c r="BN670" s="29">
        <f t="shared" si="226"/>
        <v>9</v>
      </c>
      <c r="BO670" s="29">
        <f t="shared" si="234"/>
        <v>5</v>
      </c>
    </row>
    <row r="671" spans="3:67" x14ac:dyDescent="0.25">
      <c r="C671" s="79">
        <f t="shared" si="227"/>
        <v>43866</v>
      </c>
      <c r="D671" s="29">
        <f t="shared" si="29"/>
        <v>2020</v>
      </c>
      <c r="E671" s="29">
        <f t="shared" si="228"/>
        <v>2</v>
      </c>
      <c r="F671" s="29">
        <f t="shared" si="229"/>
        <v>6</v>
      </c>
      <c r="G671" s="29">
        <f t="shared" si="230"/>
        <v>5</v>
      </c>
      <c r="H671" s="166" t="str">
        <f t="shared" si="231"/>
        <v>Di</v>
      </c>
      <c r="I671" s="29">
        <f t="shared" si="232"/>
        <v>10</v>
      </c>
      <c r="J671" s="29">
        <f t="array" ref="J671">INDEX(Dienstplan!$F$6:$AJ$55,BN671,BO671)</f>
        <v>0</v>
      </c>
      <c r="K671" s="29">
        <f t="array" ref="K671">IF(OR(J671=Schichten!$B$3,J671=Schichten!$B$4),INDEX($D$98:$D$147,MATCH(CODE(J671),$H$98:$H$147,0)),IF(ISERROR(INDEX($D$98:$D$147,MATCH(J671,$A$98:$A$147,0))),0,INDEX($D$98:$D$147,MATCH(J671,$A$98:$A$147,0))))</f>
        <v>0</v>
      </c>
      <c r="L671" s="29">
        <f t="shared" ref="L671" si="273">L621</f>
        <v>0</v>
      </c>
      <c r="M671" s="29">
        <f t="shared" si="253"/>
        <v>0</v>
      </c>
      <c r="O671" s="29">
        <f t="shared" si="260"/>
        <v>0</v>
      </c>
      <c r="P671" s="29">
        <f t="shared" si="260"/>
        <v>0</v>
      </c>
      <c r="Q671" s="29">
        <f t="shared" si="260"/>
        <v>0</v>
      </c>
      <c r="R671" s="29">
        <f t="shared" si="260"/>
        <v>0</v>
      </c>
      <c r="S671" s="29">
        <f t="shared" si="260"/>
        <v>0</v>
      </c>
      <c r="T671" s="29">
        <f t="shared" si="260"/>
        <v>0</v>
      </c>
      <c r="U671" s="29">
        <f t="shared" si="260"/>
        <v>0</v>
      </c>
      <c r="V671" s="29">
        <f t="shared" si="260"/>
        <v>0</v>
      </c>
      <c r="W671" s="29">
        <f t="shared" si="260"/>
        <v>0</v>
      </c>
      <c r="X671" s="29">
        <f t="shared" si="260"/>
        <v>0</v>
      </c>
      <c r="Y671" s="29">
        <f t="shared" si="260"/>
        <v>1</v>
      </c>
      <c r="Z671" s="29">
        <f t="shared" si="260"/>
        <v>1</v>
      </c>
      <c r="AA671" s="29">
        <f t="shared" si="260"/>
        <v>1</v>
      </c>
      <c r="AB671" s="29">
        <f t="shared" si="260"/>
        <v>1</v>
      </c>
      <c r="AC671" s="29">
        <f t="shared" si="260"/>
        <v>1</v>
      </c>
      <c r="AD671" s="29">
        <f t="shared" si="260"/>
        <v>1</v>
      </c>
      <c r="AE671" s="29">
        <f t="shared" si="258"/>
        <v>1</v>
      </c>
      <c r="AF671" s="29">
        <f t="shared" si="258"/>
        <v>1</v>
      </c>
      <c r="AG671" s="29">
        <f t="shared" si="258"/>
        <v>1</v>
      </c>
      <c r="AH671" s="29">
        <f t="shared" si="258"/>
        <v>1</v>
      </c>
      <c r="AI671" s="29">
        <f t="shared" si="258"/>
        <v>1</v>
      </c>
      <c r="AJ671" s="29">
        <f t="shared" si="258"/>
        <v>1</v>
      </c>
      <c r="AK671" s="29">
        <f t="shared" si="258"/>
        <v>1</v>
      </c>
      <c r="AL671" s="29">
        <f t="shared" si="258"/>
        <v>1</v>
      </c>
      <c r="AM671" s="29">
        <f t="shared" si="258"/>
        <v>1</v>
      </c>
      <c r="AN671" s="29">
        <f t="shared" si="258"/>
        <v>1</v>
      </c>
      <c r="AO671" s="29">
        <f t="shared" si="258"/>
        <v>1</v>
      </c>
      <c r="AP671" s="29">
        <f t="shared" si="258"/>
        <v>1</v>
      </c>
      <c r="AQ671" s="29">
        <f t="shared" si="258"/>
        <v>1</v>
      </c>
      <c r="AR671" s="29">
        <f t="shared" si="258"/>
        <v>1</v>
      </c>
      <c r="AS671" s="29">
        <f t="shared" si="258"/>
        <v>1</v>
      </c>
      <c r="AT671" s="29">
        <f t="shared" si="266"/>
        <v>1</v>
      </c>
      <c r="AU671" s="29">
        <f t="shared" si="266"/>
        <v>1</v>
      </c>
      <c r="AV671" s="29">
        <f t="shared" si="266"/>
        <v>1</v>
      </c>
      <c r="AW671" s="29">
        <f t="shared" si="266"/>
        <v>1</v>
      </c>
      <c r="AX671" s="29">
        <f t="shared" si="266"/>
        <v>1</v>
      </c>
      <c r="AY671" s="29">
        <f t="shared" si="266"/>
        <v>1</v>
      </c>
      <c r="AZ671" s="29">
        <f t="shared" si="266"/>
        <v>1</v>
      </c>
      <c r="BA671" s="29">
        <f t="shared" si="266"/>
        <v>1</v>
      </c>
      <c r="BB671" s="29">
        <f t="shared" si="266"/>
        <v>1</v>
      </c>
      <c r="BC671" s="29">
        <f t="shared" si="266"/>
        <v>1</v>
      </c>
      <c r="BD671" s="29">
        <f t="shared" si="266"/>
        <v>1</v>
      </c>
      <c r="BE671" s="29">
        <f t="shared" si="266"/>
        <v>1</v>
      </c>
      <c r="BF671" s="29">
        <f t="shared" si="266"/>
        <v>1</v>
      </c>
      <c r="BG671" s="29">
        <f t="shared" si="266"/>
        <v>1</v>
      </c>
      <c r="BH671" s="29">
        <f t="shared" si="266"/>
        <v>1</v>
      </c>
      <c r="BI671" s="29">
        <f t="shared" si="266"/>
        <v>1</v>
      </c>
      <c r="BJ671" s="29">
        <f t="shared" si="264"/>
        <v>1</v>
      </c>
      <c r="BN671" s="29">
        <f t="shared" si="226"/>
        <v>10</v>
      </c>
      <c r="BO671" s="29">
        <f t="shared" si="234"/>
        <v>5</v>
      </c>
    </row>
    <row r="672" spans="3:67" x14ac:dyDescent="0.25">
      <c r="C672" s="79">
        <f t="shared" si="227"/>
        <v>43866</v>
      </c>
      <c r="D672" s="29">
        <f t="shared" si="29"/>
        <v>2020</v>
      </c>
      <c r="E672" s="29">
        <f t="shared" si="228"/>
        <v>2</v>
      </c>
      <c r="F672" s="29">
        <f t="shared" si="229"/>
        <v>6</v>
      </c>
      <c r="G672" s="29">
        <f t="shared" si="230"/>
        <v>5</v>
      </c>
      <c r="H672" s="166" t="str">
        <f t="shared" si="231"/>
        <v>Di</v>
      </c>
      <c r="I672" s="29">
        <f t="shared" si="232"/>
        <v>11</v>
      </c>
      <c r="J672" s="29">
        <f t="array" ref="J672">INDEX(Dienstplan!$F$6:$AJ$55,BN672,BO672)</f>
        <v>0</v>
      </c>
      <c r="K672" s="29">
        <f t="array" ref="K672">IF(OR(J672=Schichten!$B$3,J672=Schichten!$B$4),INDEX($D$98:$D$147,MATCH(CODE(J672),$H$98:$H$147,0)),IF(ISERROR(INDEX($D$98:$D$147,MATCH(J672,$A$98:$A$147,0))),0,INDEX($D$98:$D$147,MATCH(J672,$A$98:$A$147,0))))</f>
        <v>0</v>
      </c>
      <c r="L672" s="29">
        <f t="shared" ref="L672" si="274">L622</f>
        <v>0</v>
      </c>
      <c r="M672" s="29">
        <f t="shared" si="253"/>
        <v>0</v>
      </c>
      <c r="O672" s="29">
        <f t="shared" si="260"/>
        <v>0</v>
      </c>
      <c r="P672" s="29">
        <f t="shared" si="260"/>
        <v>0</v>
      </c>
      <c r="Q672" s="29">
        <f t="shared" si="260"/>
        <v>0</v>
      </c>
      <c r="R672" s="29">
        <f t="shared" si="260"/>
        <v>0</v>
      </c>
      <c r="S672" s="29">
        <f t="shared" si="260"/>
        <v>0</v>
      </c>
      <c r="T672" s="29">
        <f t="shared" si="260"/>
        <v>0</v>
      </c>
      <c r="U672" s="29">
        <f t="shared" si="260"/>
        <v>0</v>
      </c>
      <c r="V672" s="29">
        <f t="shared" si="260"/>
        <v>0</v>
      </c>
      <c r="W672" s="29">
        <f t="shared" si="260"/>
        <v>0</v>
      </c>
      <c r="X672" s="29">
        <f t="shared" si="260"/>
        <v>0</v>
      </c>
      <c r="Y672" s="29">
        <f t="shared" si="260"/>
        <v>1</v>
      </c>
      <c r="Z672" s="29">
        <f t="shared" si="260"/>
        <v>1</v>
      </c>
      <c r="AA672" s="29">
        <f t="shared" si="260"/>
        <v>1</v>
      </c>
      <c r="AB672" s="29">
        <f t="shared" si="260"/>
        <v>1</v>
      </c>
      <c r="AC672" s="29">
        <f t="shared" si="260"/>
        <v>1</v>
      </c>
      <c r="AD672" s="29">
        <f t="shared" si="260"/>
        <v>1</v>
      </c>
      <c r="AE672" s="29">
        <f t="shared" si="258"/>
        <v>1</v>
      </c>
      <c r="AF672" s="29">
        <f t="shared" si="258"/>
        <v>1</v>
      </c>
      <c r="AG672" s="29">
        <f t="shared" si="258"/>
        <v>1</v>
      </c>
      <c r="AH672" s="29">
        <f t="shared" si="258"/>
        <v>1</v>
      </c>
      <c r="AI672" s="29">
        <f t="shared" si="258"/>
        <v>1</v>
      </c>
      <c r="AJ672" s="29">
        <f t="shared" si="258"/>
        <v>1</v>
      </c>
      <c r="AK672" s="29">
        <f t="shared" si="258"/>
        <v>1</v>
      </c>
      <c r="AL672" s="29">
        <f t="shared" si="258"/>
        <v>1</v>
      </c>
      <c r="AM672" s="29">
        <f t="shared" si="258"/>
        <v>1</v>
      </c>
      <c r="AN672" s="29">
        <f t="shared" si="258"/>
        <v>1</v>
      </c>
      <c r="AO672" s="29">
        <f t="shared" si="258"/>
        <v>1</v>
      </c>
      <c r="AP672" s="29">
        <f t="shared" si="258"/>
        <v>1</v>
      </c>
      <c r="AQ672" s="29">
        <f t="shared" si="258"/>
        <v>1</v>
      </c>
      <c r="AR672" s="29">
        <f t="shared" si="258"/>
        <v>1</v>
      </c>
      <c r="AS672" s="29">
        <f t="shared" si="258"/>
        <v>1</v>
      </c>
      <c r="AT672" s="29">
        <f t="shared" si="266"/>
        <v>1</v>
      </c>
      <c r="AU672" s="29">
        <f t="shared" si="266"/>
        <v>1</v>
      </c>
      <c r="AV672" s="29">
        <f t="shared" si="266"/>
        <v>1</v>
      </c>
      <c r="AW672" s="29">
        <f t="shared" si="266"/>
        <v>1</v>
      </c>
      <c r="AX672" s="29">
        <f t="shared" si="266"/>
        <v>1</v>
      </c>
      <c r="AY672" s="29">
        <f t="shared" si="266"/>
        <v>1</v>
      </c>
      <c r="AZ672" s="29">
        <f t="shared" si="266"/>
        <v>1</v>
      </c>
      <c r="BA672" s="29">
        <f t="shared" si="266"/>
        <v>1</v>
      </c>
      <c r="BB672" s="29">
        <f t="shared" si="266"/>
        <v>1</v>
      </c>
      <c r="BC672" s="29">
        <f t="shared" si="266"/>
        <v>1</v>
      </c>
      <c r="BD672" s="29">
        <f t="shared" si="266"/>
        <v>1</v>
      </c>
      <c r="BE672" s="29">
        <f t="shared" si="266"/>
        <v>1</v>
      </c>
      <c r="BF672" s="29">
        <f t="shared" si="266"/>
        <v>1</v>
      </c>
      <c r="BG672" s="29">
        <f t="shared" si="266"/>
        <v>1</v>
      </c>
      <c r="BH672" s="29">
        <f t="shared" si="266"/>
        <v>1</v>
      </c>
      <c r="BI672" s="29">
        <f t="shared" si="266"/>
        <v>1</v>
      </c>
      <c r="BJ672" s="29">
        <f t="shared" si="264"/>
        <v>1</v>
      </c>
      <c r="BN672" s="29">
        <f t="shared" si="226"/>
        <v>11</v>
      </c>
      <c r="BO672" s="29">
        <f t="shared" si="234"/>
        <v>5</v>
      </c>
    </row>
    <row r="673" spans="3:67" x14ac:dyDescent="0.25">
      <c r="C673" s="79">
        <f t="shared" si="227"/>
        <v>43866</v>
      </c>
      <c r="D673" s="29">
        <f t="shared" si="29"/>
        <v>2020</v>
      </c>
      <c r="E673" s="29">
        <f t="shared" si="228"/>
        <v>2</v>
      </c>
      <c r="F673" s="29">
        <f t="shared" si="229"/>
        <v>6</v>
      </c>
      <c r="G673" s="29">
        <f t="shared" si="230"/>
        <v>5</v>
      </c>
      <c r="H673" s="166" t="str">
        <f t="shared" si="231"/>
        <v>Di</v>
      </c>
      <c r="I673" s="29">
        <f t="shared" si="232"/>
        <v>12</v>
      </c>
      <c r="J673" s="29">
        <f t="array" ref="J673">INDEX(Dienstplan!$F$6:$AJ$55,BN673,BO673)</f>
        <v>0</v>
      </c>
      <c r="K673" s="29">
        <f t="array" ref="K673">IF(OR(J673=Schichten!$B$3,J673=Schichten!$B$4),INDEX($D$98:$D$147,MATCH(CODE(J673),$H$98:$H$147,0)),IF(ISERROR(INDEX($D$98:$D$147,MATCH(J673,$A$98:$A$147,0))),0,INDEX($D$98:$D$147,MATCH(J673,$A$98:$A$147,0))))</f>
        <v>0</v>
      </c>
      <c r="L673" s="29">
        <f t="shared" ref="L673" si="275">L623</f>
        <v>0</v>
      </c>
      <c r="M673" s="29">
        <f t="shared" si="253"/>
        <v>0</v>
      </c>
      <c r="O673" s="29">
        <f t="shared" si="260"/>
        <v>0</v>
      </c>
      <c r="P673" s="29">
        <f t="shared" si="260"/>
        <v>0</v>
      </c>
      <c r="Q673" s="29">
        <f t="shared" si="260"/>
        <v>0</v>
      </c>
      <c r="R673" s="29">
        <f t="shared" si="260"/>
        <v>0</v>
      </c>
      <c r="S673" s="29">
        <f t="shared" si="260"/>
        <v>0</v>
      </c>
      <c r="T673" s="29">
        <f t="shared" si="260"/>
        <v>0</v>
      </c>
      <c r="U673" s="29">
        <f t="shared" si="260"/>
        <v>0</v>
      </c>
      <c r="V673" s="29">
        <f t="shared" si="260"/>
        <v>0</v>
      </c>
      <c r="W673" s="29">
        <f t="shared" si="260"/>
        <v>0</v>
      </c>
      <c r="X673" s="29">
        <f t="shared" si="260"/>
        <v>0</v>
      </c>
      <c r="Y673" s="29">
        <f t="shared" si="260"/>
        <v>1</v>
      </c>
      <c r="Z673" s="29">
        <f t="shared" si="260"/>
        <v>1</v>
      </c>
      <c r="AA673" s="29">
        <f t="shared" si="260"/>
        <v>1</v>
      </c>
      <c r="AB673" s="29">
        <f t="shared" si="260"/>
        <v>1</v>
      </c>
      <c r="AC673" s="29">
        <f t="shared" si="260"/>
        <v>1</v>
      </c>
      <c r="AD673" s="29">
        <f t="shared" si="260"/>
        <v>1</v>
      </c>
      <c r="AE673" s="29">
        <f t="shared" si="258"/>
        <v>1</v>
      </c>
      <c r="AF673" s="29">
        <f t="shared" si="258"/>
        <v>1</v>
      </c>
      <c r="AG673" s="29">
        <f t="shared" si="258"/>
        <v>1</v>
      </c>
      <c r="AH673" s="29">
        <f t="shared" si="258"/>
        <v>1</v>
      </c>
      <c r="AI673" s="29">
        <f t="shared" si="258"/>
        <v>1</v>
      </c>
      <c r="AJ673" s="29">
        <f t="shared" si="258"/>
        <v>1</v>
      </c>
      <c r="AK673" s="29">
        <f t="shared" si="258"/>
        <v>1</v>
      </c>
      <c r="AL673" s="29">
        <f t="shared" si="258"/>
        <v>1</v>
      </c>
      <c r="AM673" s="29">
        <f t="shared" si="258"/>
        <v>1</v>
      </c>
      <c r="AN673" s="29">
        <f t="shared" si="258"/>
        <v>1</v>
      </c>
      <c r="AO673" s="29">
        <f t="shared" si="258"/>
        <v>1</v>
      </c>
      <c r="AP673" s="29">
        <f t="shared" si="258"/>
        <v>1</v>
      </c>
      <c r="AQ673" s="29">
        <f t="shared" si="258"/>
        <v>1</v>
      </c>
      <c r="AR673" s="29">
        <f t="shared" si="258"/>
        <v>1</v>
      </c>
      <c r="AS673" s="29">
        <f t="shared" si="258"/>
        <v>1</v>
      </c>
      <c r="AT673" s="29">
        <f t="shared" si="266"/>
        <v>1</v>
      </c>
      <c r="AU673" s="29">
        <f t="shared" si="266"/>
        <v>1</v>
      </c>
      <c r="AV673" s="29">
        <f t="shared" si="266"/>
        <v>1</v>
      </c>
      <c r="AW673" s="29">
        <f t="shared" si="266"/>
        <v>1</v>
      </c>
      <c r="AX673" s="29">
        <f t="shared" si="266"/>
        <v>1</v>
      </c>
      <c r="AY673" s="29">
        <f t="shared" si="266"/>
        <v>1</v>
      </c>
      <c r="AZ673" s="29">
        <f t="shared" si="266"/>
        <v>1</v>
      </c>
      <c r="BA673" s="29">
        <f t="shared" si="266"/>
        <v>1</v>
      </c>
      <c r="BB673" s="29">
        <f t="shared" si="266"/>
        <v>1</v>
      </c>
      <c r="BC673" s="29">
        <f t="shared" si="266"/>
        <v>1</v>
      </c>
      <c r="BD673" s="29">
        <f t="shared" si="266"/>
        <v>1</v>
      </c>
      <c r="BE673" s="29">
        <f t="shared" si="266"/>
        <v>1</v>
      </c>
      <c r="BF673" s="29">
        <f t="shared" si="266"/>
        <v>1</v>
      </c>
      <c r="BG673" s="29">
        <f t="shared" si="266"/>
        <v>1</v>
      </c>
      <c r="BH673" s="29">
        <f t="shared" si="266"/>
        <v>1</v>
      </c>
      <c r="BI673" s="29">
        <f t="shared" si="266"/>
        <v>1</v>
      </c>
      <c r="BJ673" s="29">
        <f t="shared" si="264"/>
        <v>1</v>
      </c>
      <c r="BN673" s="29">
        <f t="shared" si="226"/>
        <v>12</v>
      </c>
      <c r="BO673" s="29">
        <f t="shared" si="234"/>
        <v>5</v>
      </c>
    </row>
    <row r="674" spans="3:67" x14ac:dyDescent="0.25">
      <c r="C674" s="79">
        <f t="shared" si="227"/>
        <v>43866</v>
      </c>
      <c r="D674" s="29">
        <f t="shared" si="29"/>
        <v>2020</v>
      </c>
      <c r="E674" s="29">
        <f t="shared" si="228"/>
        <v>2</v>
      </c>
      <c r="F674" s="29">
        <f t="shared" si="229"/>
        <v>6</v>
      </c>
      <c r="G674" s="29">
        <f t="shared" si="230"/>
        <v>5</v>
      </c>
      <c r="H674" s="166" t="str">
        <f t="shared" si="231"/>
        <v>Di</v>
      </c>
      <c r="I674" s="29">
        <f t="shared" si="232"/>
        <v>13</v>
      </c>
      <c r="J674" s="29">
        <f t="array" ref="J674">INDEX(Dienstplan!$F$6:$AJ$55,BN674,BO674)</f>
        <v>0</v>
      </c>
      <c r="K674" s="29">
        <f t="array" ref="K674">IF(OR(J674=Schichten!$B$3,J674=Schichten!$B$4),INDEX($D$98:$D$147,MATCH(CODE(J674),$H$98:$H$147,0)),IF(ISERROR(INDEX($D$98:$D$147,MATCH(J674,$A$98:$A$147,0))),0,INDEX($D$98:$D$147,MATCH(J674,$A$98:$A$147,0))))</f>
        <v>0</v>
      </c>
      <c r="L674" s="29">
        <f t="shared" ref="L674" si="276">L624</f>
        <v>0</v>
      </c>
      <c r="M674" s="29">
        <f t="shared" si="253"/>
        <v>0</v>
      </c>
      <c r="O674" s="29">
        <f t="shared" si="260"/>
        <v>0</v>
      </c>
      <c r="P674" s="29">
        <f t="shared" si="260"/>
        <v>0</v>
      </c>
      <c r="Q674" s="29">
        <f t="shared" si="260"/>
        <v>0</v>
      </c>
      <c r="R674" s="29">
        <f t="shared" si="260"/>
        <v>0</v>
      </c>
      <c r="S674" s="29">
        <f t="shared" si="260"/>
        <v>0</v>
      </c>
      <c r="T674" s="29">
        <f t="shared" si="260"/>
        <v>0</v>
      </c>
      <c r="U674" s="29">
        <f t="shared" si="260"/>
        <v>0</v>
      </c>
      <c r="V674" s="29">
        <f t="shared" si="260"/>
        <v>0</v>
      </c>
      <c r="W674" s="29">
        <f t="shared" si="260"/>
        <v>0</v>
      </c>
      <c r="X674" s="29">
        <f t="shared" si="260"/>
        <v>0</v>
      </c>
      <c r="Y674" s="29">
        <f t="shared" si="260"/>
        <v>1</v>
      </c>
      <c r="Z674" s="29">
        <f t="shared" si="260"/>
        <v>1</v>
      </c>
      <c r="AA674" s="29">
        <f t="shared" si="260"/>
        <v>1</v>
      </c>
      <c r="AB674" s="29">
        <f t="shared" si="260"/>
        <v>1</v>
      </c>
      <c r="AC674" s="29">
        <f t="shared" si="260"/>
        <v>1</v>
      </c>
      <c r="AD674" s="29">
        <f t="shared" si="260"/>
        <v>1</v>
      </c>
      <c r="AE674" s="29">
        <f t="shared" si="258"/>
        <v>1</v>
      </c>
      <c r="AF674" s="29">
        <f t="shared" si="258"/>
        <v>1</v>
      </c>
      <c r="AG674" s="29">
        <f t="shared" si="258"/>
        <v>1</v>
      </c>
      <c r="AH674" s="29">
        <f t="shared" si="258"/>
        <v>1</v>
      </c>
      <c r="AI674" s="29">
        <f t="shared" si="258"/>
        <v>1</v>
      </c>
      <c r="AJ674" s="29">
        <f t="shared" si="258"/>
        <v>1</v>
      </c>
      <c r="AK674" s="29">
        <f t="shared" si="258"/>
        <v>1</v>
      </c>
      <c r="AL674" s="29">
        <f t="shared" si="258"/>
        <v>1</v>
      </c>
      <c r="AM674" s="29">
        <f t="shared" si="258"/>
        <v>1</v>
      </c>
      <c r="AN674" s="29">
        <f t="shared" si="258"/>
        <v>1</v>
      </c>
      <c r="AO674" s="29">
        <f t="shared" si="258"/>
        <v>1</v>
      </c>
      <c r="AP674" s="29">
        <f t="shared" si="258"/>
        <v>1</v>
      </c>
      <c r="AQ674" s="29">
        <f t="shared" si="258"/>
        <v>1</v>
      </c>
      <c r="AR674" s="29">
        <f t="shared" si="258"/>
        <v>1</v>
      </c>
      <c r="AS674" s="29">
        <f t="shared" si="258"/>
        <v>1</v>
      </c>
      <c r="AT674" s="29">
        <f t="shared" si="266"/>
        <v>1</v>
      </c>
      <c r="AU674" s="29">
        <f t="shared" si="266"/>
        <v>1</v>
      </c>
      <c r="AV674" s="29">
        <f t="shared" si="266"/>
        <v>1</v>
      </c>
      <c r="AW674" s="29">
        <f t="shared" si="266"/>
        <v>1</v>
      </c>
      <c r="AX674" s="29">
        <f t="shared" si="266"/>
        <v>1</v>
      </c>
      <c r="AY674" s="29">
        <f t="shared" si="266"/>
        <v>1</v>
      </c>
      <c r="AZ674" s="29">
        <f t="shared" si="266"/>
        <v>1</v>
      </c>
      <c r="BA674" s="29">
        <f t="shared" si="266"/>
        <v>1</v>
      </c>
      <c r="BB674" s="29">
        <f t="shared" si="266"/>
        <v>1</v>
      </c>
      <c r="BC674" s="29">
        <f t="shared" si="266"/>
        <v>1</v>
      </c>
      <c r="BD674" s="29">
        <f t="shared" si="266"/>
        <v>1</v>
      </c>
      <c r="BE674" s="29">
        <f t="shared" si="266"/>
        <v>1</v>
      </c>
      <c r="BF674" s="29">
        <f t="shared" si="266"/>
        <v>1</v>
      </c>
      <c r="BG674" s="29">
        <f t="shared" si="266"/>
        <v>1</v>
      </c>
      <c r="BH674" s="29">
        <f t="shared" si="266"/>
        <v>1</v>
      </c>
      <c r="BI674" s="29">
        <f t="shared" si="266"/>
        <v>1</v>
      </c>
      <c r="BJ674" s="29">
        <f t="shared" si="264"/>
        <v>1</v>
      </c>
      <c r="BN674" s="29">
        <f t="shared" si="226"/>
        <v>13</v>
      </c>
      <c r="BO674" s="29">
        <f t="shared" si="234"/>
        <v>5</v>
      </c>
    </row>
    <row r="675" spans="3:67" x14ac:dyDescent="0.25">
      <c r="C675" s="79">
        <f t="shared" si="227"/>
        <v>43866</v>
      </c>
      <c r="D675" s="29">
        <f t="shared" si="29"/>
        <v>2020</v>
      </c>
      <c r="E675" s="29">
        <f t="shared" si="228"/>
        <v>2</v>
      </c>
      <c r="F675" s="29">
        <f t="shared" si="229"/>
        <v>6</v>
      </c>
      <c r="G675" s="29">
        <f t="shared" si="230"/>
        <v>5</v>
      </c>
      <c r="H675" s="166" t="str">
        <f t="shared" si="231"/>
        <v>Di</v>
      </c>
      <c r="I675" s="29">
        <f t="shared" si="232"/>
        <v>14</v>
      </c>
      <c r="J675" s="29">
        <f t="array" ref="J675">INDEX(Dienstplan!$F$6:$AJ$55,BN675,BO675)</f>
        <v>0</v>
      </c>
      <c r="K675" s="29">
        <f t="array" ref="K675">IF(OR(J675=Schichten!$B$3,J675=Schichten!$B$4),INDEX($D$98:$D$147,MATCH(CODE(J675),$H$98:$H$147,0)),IF(ISERROR(INDEX($D$98:$D$147,MATCH(J675,$A$98:$A$147,0))),0,INDEX($D$98:$D$147,MATCH(J675,$A$98:$A$147,0))))</f>
        <v>0</v>
      </c>
      <c r="L675" s="29">
        <f t="shared" ref="L675" si="277">L625</f>
        <v>0</v>
      </c>
      <c r="M675" s="29">
        <f t="shared" si="253"/>
        <v>0</v>
      </c>
      <c r="O675" s="29">
        <f t="shared" si="260"/>
        <v>0</v>
      </c>
      <c r="P675" s="29">
        <f t="shared" si="260"/>
        <v>0</v>
      </c>
      <c r="Q675" s="29">
        <f t="shared" si="260"/>
        <v>0</v>
      </c>
      <c r="R675" s="29">
        <f t="shared" si="260"/>
        <v>0</v>
      </c>
      <c r="S675" s="29">
        <f t="shared" si="260"/>
        <v>0</v>
      </c>
      <c r="T675" s="29">
        <f t="shared" si="260"/>
        <v>0</v>
      </c>
      <c r="U675" s="29">
        <f t="shared" si="260"/>
        <v>0</v>
      </c>
      <c r="V675" s="29">
        <f t="shared" si="260"/>
        <v>0</v>
      </c>
      <c r="W675" s="29">
        <f t="shared" si="260"/>
        <v>0</v>
      </c>
      <c r="X675" s="29">
        <f t="shared" si="260"/>
        <v>0</v>
      </c>
      <c r="Y675" s="29">
        <f t="shared" si="260"/>
        <v>1</v>
      </c>
      <c r="Z675" s="29">
        <f t="shared" si="260"/>
        <v>1</v>
      </c>
      <c r="AA675" s="29">
        <f t="shared" si="260"/>
        <v>1</v>
      </c>
      <c r="AB675" s="29">
        <f t="shared" si="260"/>
        <v>1</v>
      </c>
      <c r="AC675" s="29">
        <f t="shared" si="260"/>
        <v>1</v>
      </c>
      <c r="AD675" s="29">
        <f t="shared" ref="AD675:AS690" si="278">IF($M$457,IF($J675=AD$461,1,0),0)</f>
        <v>1</v>
      </c>
      <c r="AE675" s="29">
        <f t="shared" si="278"/>
        <v>1</v>
      </c>
      <c r="AF675" s="29">
        <f t="shared" si="278"/>
        <v>1</v>
      </c>
      <c r="AG675" s="29">
        <f t="shared" si="278"/>
        <v>1</v>
      </c>
      <c r="AH675" s="29">
        <f t="shared" si="278"/>
        <v>1</v>
      </c>
      <c r="AI675" s="29">
        <f t="shared" si="278"/>
        <v>1</v>
      </c>
      <c r="AJ675" s="29">
        <f t="shared" si="278"/>
        <v>1</v>
      </c>
      <c r="AK675" s="29">
        <f t="shared" si="278"/>
        <v>1</v>
      </c>
      <c r="AL675" s="29">
        <f t="shared" si="278"/>
        <v>1</v>
      </c>
      <c r="AM675" s="29">
        <f t="shared" si="278"/>
        <v>1</v>
      </c>
      <c r="AN675" s="29">
        <f t="shared" si="278"/>
        <v>1</v>
      </c>
      <c r="AO675" s="29">
        <f t="shared" si="278"/>
        <v>1</v>
      </c>
      <c r="AP675" s="29">
        <f t="shared" si="278"/>
        <v>1</v>
      </c>
      <c r="AQ675" s="29">
        <f t="shared" si="278"/>
        <v>1</v>
      </c>
      <c r="AR675" s="29">
        <f t="shared" si="278"/>
        <v>1</v>
      </c>
      <c r="AS675" s="29">
        <f t="shared" si="278"/>
        <v>1</v>
      </c>
      <c r="AT675" s="29">
        <f t="shared" si="266"/>
        <v>1</v>
      </c>
      <c r="AU675" s="29">
        <f t="shared" si="266"/>
        <v>1</v>
      </c>
      <c r="AV675" s="29">
        <f t="shared" si="266"/>
        <v>1</v>
      </c>
      <c r="AW675" s="29">
        <f t="shared" si="266"/>
        <v>1</v>
      </c>
      <c r="AX675" s="29">
        <f t="shared" si="266"/>
        <v>1</v>
      </c>
      <c r="AY675" s="29">
        <f t="shared" si="266"/>
        <v>1</v>
      </c>
      <c r="AZ675" s="29">
        <f t="shared" si="266"/>
        <v>1</v>
      </c>
      <c r="BA675" s="29">
        <f t="shared" si="266"/>
        <v>1</v>
      </c>
      <c r="BB675" s="29">
        <f t="shared" si="266"/>
        <v>1</v>
      </c>
      <c r="BC675" s="29">
        <f t="shared" si="266"/>
        <v>1</v>
      </c>
      <c r="BD675" s="29">
        <f t="shared" si="266"/>
        <v>1</v>
      </c>
      <c r="BE675" s="29">
        <f t="shared" si="266"/>
        <v>1</v>
      </c>
      <c r="BF675" s="29">
        <f t="shared" si="266"/>
        <v>1</v>
      </c>
      <c r="BG675" s="29">
        <f t="shared" si="266"/>
        <v>1</v>
      </c>
      <c r="BH675" s="29">
        <f t="shared" si="266"/>
        <v>1</v>
      </c>
      <c r="BI675" s="29">
        <f t="shared" si="266"/>
        <v>1</v>
      </c>
      <c r="BJ675" s="29">
        <f t="shared" si="264"/>
        <v>1</v>
      </c>
      <c r="BN675" s="29">
        <f t="shared" si="226"/>
        <v>14</v>
      </c>
      <c r="BO675" s="29">
        <f t="shared" si="234"/>
        <v>5</v>
      </c>
    </row>
    <row r="676" spans="3:67" x14ac:dyDescent="0.25">
      <c r="C676" s="79">
        <f t="shared" si="227"/>
        <v>43866</v>
      </c>
      <c r="D676" s="29">
        <f t="shared" si="29"/>
        <v>2020</v>
      </c>
      <c r="E676" s="29">
        <f t="shared" si="228"/>
        <v>2</v>
      </c>
      <c r="F676" s="29">
        <f t="shared" si="229"/>
        <v>6</v>
      </c>
      <c r="G676" s="29">
        <f t="shared" si="230"/>
        <v>5</v>
      </c>
      <c r="H676" s="166" t="str">
        <f t="shared" si="231"/>
        <v>Di</v>
      </c>
      <c r="I676" s="29">
        <f t="shared" si="232"/>
        <v>15</v>
      </c>
      <c r="J676" s="29">
        <f t="array" ref="J676">INDEX(Dienstplan!$F$6:$AJ$55,BN676,BO676)</f>
        <v>0</v>
      </c>
      <c r="K676" s="29">
        <f t="array" ref="K676">IF(OR(J676=Schichten!$B$3,J676=Schichten!$B$4),INDEX($D$98:$D$147,MATCH(CODE(J676),$H$98:$H$147,0)),IF(ISERROR(INDEX($D$98:$D$147,MATCH(J676,$A$98:$A$147,0))),0,INDEX($D$98:$D$147,MATCH(J676,$A$98:$A$147,0))))</f>
        <v>0</v>
      </c>
      <c r="L676" s="29">
        <f t="shared" ref="L676" si="279">L626</f>
        <v>0</v>
      </c>
      <c r="M676" s="29">
        <f t="shared" si="253"/>
        <v>0</v>
      </c>
      <c r="O676" s="29">
        <f t="shared" ref="O676:AD691" si="280">IF($M$457,IF($J676=O$461,1,0),0)</f>
        <v>0</v>
      </c>
      <c r="P676" s="29">
        <f t="shared" si="280"/>
        <v>0</v>
      </c>
      <c r="Q676" s="29">
        <f t="shared" si="280"/>
        <v>0</v>
      </c>
      <c r="R676" s="29">
        <f t="shared" si="280"/>
        <v>0</v>
      </c>
      <c r="S676" s="29">
        <f t="shared" si="280"/>
        <v>0</v>
      </c>
      <c r="T676" s="29">
        <f t="shared" si="280"/>
        <v>0</v>
      </c>
      <c r="U676" s="29">
        <f t="shared" si="280"/>
        <v>0</v>
      </c>
      <c r="V676" s="29">
        <f t="shared" si="280"/>
        <v>0</v>
      </c>
      <c r="W676" s="29">
        <f t="shared" si="280"/>
        <v>0</v>
      </c>
      <c r="X676" s="29">
        <f t="shared" si="280"/>
        <v>0</v>
      </c>
      <c r="Y676" s="29">
        <f t="shared" si="280"/>
        <v>1</v>
      </c>
      <c r="Z676" s="29">
        <f t="shared" si="280"/>
        <v>1</v>
      </c>
      <c r="AA676" s="29">
        <f t="shared" si="280"/>
        <v>1</v>
      </c>
      <c r="AB676" s="29">
        <f t="shared" si="280"/>
        <v>1</v>
      </c>
      <c r="AC676" s="29">
        <f t="shared" si="280"/>
        <v>1</v>
      </c>
      <c r="AD676" s="29">
        <f t="shared" si="280"/>
        <v>1</v>
      </c>
      <c r="AE676" s="29">
        <f t="shared" si="278"/>
        <v>1</v>
      </c>
      <c r="AF676" s="29">
        <f t="shared" si="278"/>
        <v>1</v>
      </c>
      <c r="AG676" s="29">
        <f t="shared" si="278"/>
        <v>1</v>
      </c>
      <c r="AH676" s="29">
        <f t="shared" si="278"/>
        <v>1</v>
      </c>
      <c r="AI676" s="29">
        <f t="shared" si="278"/>
        <v>1</v>
      </c>
      <c r="AJ676" s="29">
        <f t="shared" si="278"/>
        <v>1</v>
      </c>
      <c r="AK676" s="29">
        <f t="shared" si="278"/>
        <v>1</v>
      </c>
      <c r="AL676" s="29">
        <f t="shared" si="278"/>
        <v>1</v>
      </c>
      <c r="AM676" s="29">
        <f t="shared" si="278"/>
        <v>1</v>
      </c>
      <c r="AN676" s="29">
        <f t="shared" si="278"/>
        <v>1</v>
      </c>
      <c r="AO676" s="29">
        <f t="shared" si="278"/>
        <v>1</v>
      </c>
      <c r="AP676" s="29">
        <f t="shared" si="278"/>
        <v>1</v>
      </c>
      <c r="AQ676" s="29">
        <f t="shared" si="278"/>
        <v>1</v>
      </c>
      <c r="AR676" s="29">
        <f t="shared" si="278"/>
        <v>1</v>
      </c>
      <c r="AS676" s="29">
        <f t="shared" si="278"/>
        <v>1</v>
      </c>
      <c r="AT676" s="29">
        <f t="shared" si="266"/>
        <v>1</v>
      </c>
      <c r="AU676" s="29">
        <f t="shared" si="266"/>
        <v>1</v>
      </c>
      <c r="AV676" s="29">
        <f t="shared" si="266"/>
        <v>1</v>
      </c>
      <c r="AW676" s="29">
        <f t="shared" si="266"/>
        <v>1</v>
      </c>
      <c r="AX676" s="29">
        <f t="shared" si="266"/>
        <v>1</v>
      </c>
      <c r="AY676" s="29">
        <f t="shared" si="266"/>
        <v>1</v>
      </c>
      <c r="AZ676" s="29">
        <f t="shared" si="266"/>
        <v>1</v>
      </c>
      <c r="BA676" s="29">
        <f t="shared" si="266"/>
        <v>1</v>
      </c>
      <c r="BB676" s="29">
        <f t="shared" si="266"/>
        <v>1</v>
      </c>
      <c r="BC676" s="29">
        <f t="shared" si="266"/>
        <v>1</v>
      </c>
      <c r="BD676" s="29">
        <f t="shared" si="266"/>
        <v>1</v>
      </c>
      <c r="BE676" s="29">
        <f t="shared" si="266"/>
        <v>1</v>
      </c>
      <c r="BF676" s="29">
        <f t="shared" si="266"/>
        <v>1</v>
      </c>
      <c r="BG676" s="29">
        <f t="shared" si="266"/>
        <v>1</v>
      </c>
      <c r="BH676" s="29">
        <f t="shared" si="266"/>
        <v>1</v>
      </c>
      <c r="BI676" s="29">
        <f t="shared" si="266"/>
        <v>1</v>
      </c>
      <c r="BJ676" s="29">
        <f t="shared" si="264"/>
        <v>1</v>
      </c>
      <c r="BN676" s="29">
        <f t="shared" si="226"/>
        <v>15</v>
      </c>
      <c r="BO676" s="29">
        <f t="shared" si="234"/>
        <v>5</v>
      </c>
    </row>
    <row r="677" spans="3:67" x14ac:dyDescent="0.25">
      <c r="C677" s="79">
        <f t="shared" si="227"/>
        <v>43866</v>
      </c>
      <c r="D677" s="29">
        <f t="shared" si="29"/>
        <v>2020</v>
      </c>
      <c r="E677" s="29">
        <f t="shared" si="228"/>
        <v>2</v>
      </c>
      <c r="F677" s="29">
        <f t="shared" si="229"/>
        <v>6</v>
      </c>
      <c r="G677" s="29">
        <f t="shared" si="230"/>
        <v>5</v>
      </c>
      <c r="H677" s="166" t="str">
        <f t="shared" si="231"/>
        <v>Di</v>
      </c>
      <c r="I677" s="29">
        <f t="shared" si="232"/>
        <v>16</v>
      </c>
      <c r="J677" s="29">
        <f t="array" ref="J677">INDEX(Dienstplan!$F$6:$AJ$55,BN677,BO677)</f>
        <v>0</v>
      </c>
      <c r="K677" s="29">
        <f t="array" ref="K677">IF(OR(J677=Schichten!$B$3,J677=Schichten!$B$4),INDEX($D$98:$D$147,MATCH(CODE(J677),$H$98:$H$147,0)),IF(ISERROR(INDEX($D$98:$D$147,MATCH(J677,$A$98:$A$147,0))),0,INDEX($D$98:$D$147,MATCH(J677,$A$98:$A$147,0))))</f>
        <v>0</v>
      </c>
      <c r="L677" s="29">
        <f t="shared" ref="L677" si="281">L627</f>
        <v>0</v>
      </c>
      <c r="M677" s="29">
        <f t="shared" si="253"/>
        <v>0</v>
      </c>
      <c r="O677" s="29">
        <f t="shared" si="280"/>
        <v>0</v>
      </c>
      <c r="P677" s="29">
        <f t="shared" si="280"/>
        <v>0</v>
      </c>
      <c r="Q677" s="29">
        <f t="shared" si="280"/>
        <v>0</v>
      </c>
      <c r="R677" s="29">
        <f t="shared" si="280"/>
        <v>0</v>
      </c>
      <c r="S677" s="29">
        <f t="shared" si="280"/>
        <v>0</v>
      </c>
      <c r="T677" s="29">
        <f t="shared" si="280"/>
        <v>0</v>
      </c>
      <c r="U677" s="29">
        <f t="shared" si="280"/>
        <v>0</v>
      </c>
      <c r="V677" s="29">
        <f t="shared" si="280"/>
        <v>0</v>
      </c>
      <c r="W677" s="29">
        <f t="shared" si="280"/>
        <v>0</v>
      </c>
      <c r="X677" s="29">
        <f t="shared" si="280"/>
        <v>0</v>
      </c>
      <c r="Y677" s="29">
        <f t="shared" si="280"/>
        <v>1</v>
      </c>
      <c r="Z677" s="29">
        <f t="shared" si="280"/>
        <v>1</v>
      </c>
      <c r="AA677" s="29">
        <f t="shared" si="280"/>
        <v>1</v>
      </c>
      <c r="AB677" s="29">
        <f t="shared" si="280"/>
        <v>1</v>
      </c>
      <c r="AC677" s="29">
        <f t="shared" si="280"/>
        <v>1</v>
      </c>
      <c r="AD677" s="29">
        <f t="shared" si="280"/>
        <v>1</v>
      </c>
      <c r="AE677" s="29">
        <f t="shared" si="278"/>
        <v>1</v>
      </c>
      <c r="AF677" s="29">
        <f t="shared" si="278"/>
        <v>1</v>
      </c>
      <c r="AG677" s="29">
        <f t="shared" si="278"/>
        <v>1</v>
      </c>
      <c r="AH677" s="29">
        <f t="shared" si="278"/>
        <v>1</v>
      </c>
      <c r="AI677" s="29">
        <f t="shared" si="278"/>
        <v>1</v>
      </c>
      <c r="AJ677" s="29">
        <f t="shared" si="278"/>
        <v>1</v>
      </c>
      <c r="AK677" s="29">
        <f t="shared" si="278"/>
        <v>1</v>
      </c>
      <c r="AL677" s="29">
        <f t="shared" si="278"/>
        <v>1</v>
      </c>
      <c r="AM677" s="29">
        <f t="shared" si="278"/>
        <v>1</v>
      </c>
      <c r="AN677" s="29">
        <f t="shared" si="278"/>
        <v>1</v>
      </c>
      <c r="AO677" s="29">
        <f t="shared" si="278"/>
        <v>1</v>
      </c>
      <c r="AP677" s="29">
        <f t="shared" si="278"/>
        <v>1</v>
      </c>
      <c r="AQ677" s="29">
        <f t="shared" si="278"/>
        <v>1</v>
      </c>
      <c r="AR677" s="29">
        <f t="shared" si="278"/>
        <v>1</v>
      </c>
      <c r="AS677" s="29">
        <f t="shared" si="278"/>
        <v>1</v>
      </c>
      <c r="AT677" s="29">
        <f t="shared" si="266"/>
        <v>1</v>
      </c>
      <c r="AU677" s="29">
        <f t="shared" si="266"/>
        <v>1</v>
      </c>
      <c r="AV677" s="29">
        <f t="shared" si="266"/>
        <v>1</v>
      </c>
      <c r="AW677" s="29">
        <f t="shared" si="266"/>
        <v>1</v>
      </c>
      <c r="AX677" s="29">
        <f t="shared" si="266"/>
        <v>1</v>
      </c>
      <c r="AY677" s="29">
        <f t="shared" si="266"/>
        <v>1</v>
      </c>
      <c r="AZ677" s="29">
        <f t="shared" si="266"/>
        <v>1</v>
      </c>
      <c r="BA677" s="29">
        <f t="shared" si="266"/>
        <v>1</v>
      </c>
      <c r="BB677" s="29">
        <f t="shared" si="266"/>
        <v>1</v>
      </c>
      <c r="BC677" s="29">
        <f t="shared" si="266"/>
        <v>1</v>
      </c>
      <c r="BD677" s="29">
        <f t="shared" si="266"/>
        <v>1</v>
      </c>
      <c r="BE677" s="29">
        <f t="shared" si="266"/>
        <v>1</v>
      </c>
      <c r="BF677" s="29">
        <f t="shared" si="266"/>
        <v>1</v>
      </c>
      <c r="BG677" s="29">
        <f t="shared" si="266"/>
        <v>1</v>
      </c>
      <c r="BH677" s="29">
        <f t="shared" si="266"/>
        <v>1</v>
      </c>
      <c r="BI677" s="29">
        <f t="shared" si="266"/>
        <v>1</v>
      </c>
      <c r="BJ677" s="29">
        <f t="shared" si="264"/>
        <v>1</v>
      </c>
      <c r="BN677" s="29">
        <f t="shared" si="226"/>
        <v>16</v>
      </c>
      <c r="BO677" s="29">
        <f t="shared" si="234"/>
        <v>5</v>
      </c>
    </row>
    <row r="678" spans="3:67" x14ac:dyDescent="0.25">
      <c r="C678" s="79">
        <f t="shared" si="227"/>
        <v>43866</v>
      </c>
      <c r="D678" s="29">
        <f t="shared" si="29"/>
        <v>2020</v>
      </c>
      <c r="E678" s="29">
        <f t="shared" si="228"/>
        <v>2</v>
      </c>
      <c r="F678" s="29">
        <f t="shared" si="229"/>
        <v>6</v>
      </c>
      <c r="G678" s="29">
        <f t="shared" si="230"/>
        <v>5</v>
      </c>
      <c r="H678" s="166" t="str">
        <f t="shared" si="231"/>
        <v>Di</v>
      </c>
      <c r="I678" s="29">
        <f t="shared" si="232"/>
        <v>17</v>
      </c>
      <c r="J678" s="29">
        <f t="array" ref="J678">INDEX(Dienstplan!$F$6:$AJ$55,BN678,BO678)</f>
        <v>0</v>
      </c>
      <c r="K678" s="29">
        <f t="array" ref="K678">IF(OR(J678=Schichten!$B$3,J678=Schichten!$B$4),INDEX($D$98:$D$147,MATCH(CODE(J678),$H$98:$H$147,0)),IF(ISERROR(INDEX($D$98:$D$147,MATCH(J678,$A$98:$A$147,0))),0,INDEX($D$98:$D$147,MATCH(J678,$A$98:$A$147,0))))</f>
        <v>0</v>
      </c>
      <c r="L678" s="29">
        <f t="shared" ref="L678" si="282">L628</f>
        <v>0</v>
      </c>
      <c r="M678" s="29">
        <f t="shared" si="253"/>
        <v>0</v>
      </c>
      <c r="O678" s="29">
        <f t="shared" si="280"/>
        <v>0</v>
      </c>
      <c r="P678" s="29">
        <f t="shared" si="280"/>
        <v>0</v>
      </c>
      <c r="Q678" s="29">
        <f t="shared" si="280"/>
        <v>0</v>
      </c>
      <c r="R678" s="29">
        <f t="shared" si="280"/>
        <v>0</v>
      </c>
      <c r="S678" s="29">
        <f t="shared" si="280"/>
        <v>0</v>
      </c>
      <c r="T678" s="29">
        <f t="shared" si="280"/>
        <v>0</v>
      </c>
      <c r="U678" s="29">
        <f t="shared" si="280"/>
        <v>0</v>
      </c>
      <c r="V678" s="29">
        <f t="shared" si="280"/>
        <v>0</v>
      </c>
      <c r="W678" s="29">
        <f t="shared" si="280"/>
        <v>0</v>
      </c>
      <c r="X678" s="29">
        <f t="shared" si="280"/>
        <v>0</v>
      </c>
      <c r="Y678" s="29">
        <f t="shared" si="280"/>
        <v>1</v>
      </c>
      <c r="Z678" s="29">
        <f t="shared" si="280"/>
        <v>1</v>
      </c>
      <c r="AA678" s="29">
        <f t="shared" si="280"/>
        <v>1</v>
      </c>
      <c r="AB678" s="29">
        <f t="shared" si="280"/>
        <v>1</v>
      </c>
      <c r="AC678" s="29">
        <f t="shared" si="280"/>
        <v>1</v>
      </c>
      <c r="AD678" s="29">
        <f t="shared" si="280"/>
        <v>1</v>
      </c>
      <c r="AE678" s="29">
        <f t="shared" si="278"/>
        <v>1</v>
      </c>
      <c r="AF678" s="29">
        <f t="shared" si="278"/>
        <v>1</v>
      </c>
      <c r="AG678" s="29">
        <f t="shared" si="278"/>
        <v>1</v>
      </c>
      <c r="AH678" s="29">
        <f t="shared" si="278"/>
        <v>1</v>
      </c>
      <c r="AI678" s="29">
        <f t="shared" si="278"/>
        <v>1</v>
      </c>
      <c r="AJ678" s="29">
        <f t="shared" si="278"/>
        <v>1</v>
      </c>
      <c r="AK678" s="29">
        <f t="shared" si="278"/>
        <v>1</v>
      </c>
      <c r="AL678" s="29">
        <f t="shared" si="278"/>
        <v>1</v>
      </c>
      <c r="AM678" s="29">
        <f t="shared" si="278"/>
        <v>1</v>
      </c>
      <c r="AN678" s="29">
        <f t="shared" si="278"/>
        <v>1</v>
      </c>
      <c r="AO678" s="29">
        <f t="shared" si="278"/>
        <v>1</v>
      </c>
      <c r="AP678" s="29">
        <f t="shared" si="278"/>
        <v>1</v>
      </c>
      <c r="AQ678" s="29">
        <f t="shared" si="278"/>
        <v>1</v>
      </c>
      <c r="AR678" s="29">
        <f t="shared" si="278"/>
        <v>1</v>
      </c>
      <c r="AS678" s="29">
        <f t="shared" si="278"/>
        <v>1</v>
      </c>
      <c r="AT678" s="29">
        <f t="shared" si="266"/>
        <v>1</v>
      </c>
      <c r="AU678" s="29">
        <f t="shared" si="266"/>
        <v>1</v>
      </c>
      <c r="AV678" s="29">
        <f t="shared" si="266"/>
        <v>1</v>
      </c>
      <c r="AW678" s="29">
        <f t="shared" si="266"/>
        <v>1</v>
      </c>
      <c r="AX678" s="29">
        <f t="shared" si="266"/>
        <v>1</v>
      </c>
      <c r="AY678" s="29">
        <f t="shared" si="266"/>
        <v>1</v>
      </c>
      <c r="AZ678" s="29">
        <f t="shared" si="266"/>
        <v>1</v>
      </c>
      <c r="BA678" s="29">
        <f t="shared" si="266"/>
        <v>1</v>
      </c>
      <c r="BB678" s="29">
        <f t="shared" si="266"/>
        <v>1</v>
      </c>
      <c r="BC678" s="29">
        <f t="shared" si="266"/>
        <v>1</v>
      </c>
      <c r="BD678" s="29">
        <f t="shared" si="266"/>
        <v>1</v>
      </c>
      <c r="BE678" s="29">
        <f t="shared" si="266"/>
        <v>1</v>
      </c>
      <c r="BF678" s="29">
        <f t="shared" si="266"/>
        <v>1</v>
      </c>
      <c r="BG678" s="29">
        <f t="shared" si="266"/>
        <v>1</v>
      </c>
      <c r="BH678" s="29">
        <f t="shared" si="266"/>
        <v>1</v>
      </c>
      <c r="BI678" s="29">
        <f t="shared" si="266"/>
        <v>1</v>
      </c>
      <c r="BJ678" s="29">
        <f t="shared" si="264"/>
        <v>1</v>
      </c>
      <c r="BN678" s="29">
        <f t="shared" si="226"/>
        <v>17</v>
      </c>
      <c r="BO678" s="29">
        <f t="shared" si="234"/>
        <v>5</v>
      </c>
    </row>
    <row r="679" spans="3:67" x14ac:dyDescent="0.25">
      <c r="C679" s="79">
        <f t="shared" si="227"/>
        <v>43866</v>
      </c>
      <c r="D679" s="29">
        <f t="shared" si="29"/>
        <v>2020</v>
      </c>
      <c r="E679" s="29">
        <f t="shared" si="228"/>
        <v>2</v>
      </c>
      <c r="F679" s="29">
        <f t="shared" si="229"/>
        <v>6</v>
      </c>
      <c r="G679" s="29">
        <f t="shared" si="230"/>
        <v>5</v>
      </c>
      <c r="H679" s="166" t="str">
        <f t="shared" si="231"/>
        <v>Di</v>
      </c>
      <c r="I679" s="29">
        <f t="shared" si="232"/>
        <v>18</v>
      </c>
      <c r="J679" s="29">
        <f t="array" ref="J679">INDEX(Dienstplan!$F$6:$AJ$55,BN679,BO679)</f>
        <v>0</v>
      </c>
      <c r="K679" s="29">
        <f t="array" ref="K679">IF(OR(J679=Schichten!$B$3,J679=Schichten!$B$4),INDEX($D$98:$D$147,MATCH(CODE(J679),$H$98:$H$147,0)),IF(ISERROR(INDEX($D$98:$D$147,MATCH(J679,$A$98:$A$147,0))),0,INDEX($D$98:$D$147,MATCH(J679,$A$98:$A$147,0))))</f>
        <v>0</v>
      </c>
      <c r="L679" s="29">
        <f t="shared" ref="L679" si="283">L629</f>
        <v>0</v>
      </c>
      <c r="M679" s="29">
        <f t="shared" si="253"/>
        <v>0</v>
      </c>
      <c r="O679" s="29">
        <f t="shared" si="280"/>
        <v>0</v>
      </c>
      <c r="P679" s="29">
        <f t="shared" si="280"/>
        <v>0</v>
      </c>
      <c r="Q679" s="29">
        <f t="shared" si="280"/>
        <v>0</v>
      </c>
      <c r="R679" s="29">
        <f t="shared" si="280"/>
        <v>0</v>
      </c>
      <c r="S679" s="29">
        <f t="shared" si="280"/>
        <v>0</v>
      </c>
      <c r="T679" s="29">
        <f t="shared" si="280"/>
        <v>0</v>
      </c>
      <c r="U679" s="29">
        <f t="shared" si="280"/>
        <v>0</v>
      </c>
      <c r="V679" s="29">
        <f t="shared" si="280"/>
        <v>0</v>
      </c>
      <c r="W679" s="29">
        <f t="shared" si="280"/>
        <v>0</v>
      </c>
      <c r="X679" s="29">
        <f t="shared" si="280"/>
        <v>0</v>
      </c>
      <c r="Y679" s="29">
        <f t="shared" si="280"/>
        <v>1</v>
      </c>
      <c r="Z679" s="29">
        <f t="shared" si="280"/>
        <v>1</v>
      </c>
      <c r="AA679" s="29">
        <f t="shared" si="280"/>
        <v>1</v>
      </c>
      <c r="AB679" s="29">
        <f t="shared" si="280"/>
        <v>1</v>
      </c>
      <c r="AC679" s="29">
        <f t="shared" si="280"/>
        <v>1</v>
      </c>
      <c r="AD679" s="29">
        <f t="shared" si="280"/>
        <v>1</v>
      </c>
      <c r="AE679" s="29">
        <f t="shared" si="278"/>
        <v>1</v>
      </c>
      <c r="AF679" s="29">
        <f t="shared" si="278"/>
        <v>1</v>
      </c>
      <c r="AG679" s="29">
        <f t="shared" si="278"/>
        <v>1</v>
      </c>
      <c r="AH679" s="29">
        <f t="shared" si="278"/>
        <v>1</v>
      </c>
      <c r="AI679" s="29">
        <f t="shared" si="278"/>
        <v>1</v>
      </c>
      <c r="AJ679" s="29">
        <f t="shared" si="278"/>
        <v>1</v>
      </c>
      <c r="AK679" s="29">
        <f t="shared" si="278"/>
        <v>1</v>
      </c>
      <c r="AL679" s="29">
        <f t="shared" si="278"/>
        <v>1</v>
      </c>
      <c r="AM679" s="29">
        <f t="shared" si="278"/>
        <v>1</v>
      </c>
      <c r="AN679" s="29">
        <f t="shared" si="278"/>
        <v>1</v>
      </c>
      <c r="AO679" s="29">
        <f t="shared" si="278"/>
        <v>1</v>
      </c>
      <c r="AP679" s="29">
        <f t="shared" si="278"/>
        <v>1</v>
      </c>
      <c r="AQ679" s="29">
        <f t="shared" si="278"/>
        <v>1</v>
      </c>
      <c r="AR679" s="29">
        <f t="shared" si="278"/>
        <v>1</v>
      </c>
      <c r="AS679" s="29">
        <f t="shared" si="278"/>
        <v>1</v>
      </c>
      <c r="AT679" s="29">
        <f t="shared" si="266"/>
        <v>1</v>
      </c>
      <c r="AU679" s="29">
        <f t="shared" si="266"/>
        <v>1</v>
      </c>
      <c r="AV679" s="29">
        <f t="shared" si="266"/>
        <v>1</v>
      </c>
      <c r="AW679" s="29">
        <f t="shared" si="266"/>
        <v>1</v>
      </c>
      <c r="AX679" s="29">
        <f t="shared" si="266"/>
        <v>1</v>
      </c>
      <c r="AY679" s="29">
        <f t="shared" si="266"/>
        <v>1</v>
      </c>
      <c r="AZ679" s="29">
        <f t="shared" si="266"/>
        <v>1</v>
      </c>
      <c r="BA679" s="29">
        <f t="shared" si="266"/>
        <v>1</v>
      </c>
      <c r="BB679" s="29">
        <f t="shared" si="266"/>
        <v>1</v>
      </c>
      <c r="BC679" s="29">
        <f t="shared" si="266"/>
        <v>1</v>
      </c>
      <c r="BD679" s="29">
        <f t="shared" si="266"/>
        <v>1</v>
      </c>
      <c r="BE679" s="29">
        <f t="shared" si="266"/>
        <v>1</v>
      </c>
      <c r="BF679" s="29">
        <f t="shared" si="266"/>
        <v>1</v>
      </c>
      <c r="BG679" s="29">
        <f t="shared" si="266"/>
        <v>1</v>
      </c>
      <c r="BH679" s="29">
        <f t="shared" si="266"/>
        <v>1</v>
      </c>
      <c r="BI679" s="29">
        <f t="shared" ref="BI679:BJ694" si="284">IF($M$457,IF($J679=BI$461,1,0),0)</f>
        <v>1</v>
      </c>
      <c r="BJ679" s="29">
        <f t="shared" si="284"/>
        <v>1</v>
      </c>
      <c r="BN679" s="29">
        <f t="shared" si="226"/>
        <v>18</v>
      </c>
      <c r="BO679" s="29">
        <f t="shared" si="234"/>
        <v>5</v>
      </c>
    </row>
    <row r="680" spans="3:67" x14ac:dyDescent="0.25">
      <c r="C680" s="79">
        <f t="shared" si="227"/>
        <v>43866</v>
      </c>
      <c r="D680" s="29">
        <f t="shared" si="29"/>
        <v>2020</v>
      </c>
      <c r="E680" s="29">
        <f t="shared" si="228"/>
        <v>2</v>
      </c>
      <c r="F680" s="29">
        <f t="shared" si="229"/>
        <v>6</v>
      </c>
      <c r="G680" s="29">
        <f t="shared" si="230"/>
        <v>5</v>
      </c>
      <c r="H680" s="166" t="str">
        <f t="shared" si="231"/>
        <v>Di</v>
      </c>
      <c r="I680" s="29">
        <f t="shared" si="232"/>
        <v>19</v>
      </c>
      <c r="J680" s="29">
        <f t="array" ref="J680">INDEX(Dienstplan!$F$6:$AJ$55,BN680,BO680)</f>
        <v>0</v>
      </c>
      <c r="K680" s="29">
        <f t="array" ref="K680">IF(OR(J680=Schichten!$B$3,J680=Schichten!$B$4),INDEX($D$98:$D$147,MATCH(CODE(J680),$H$98:$H$147,0)),IF(ISERROR(INDEX($D$98:$D$147,MATCH(J680,$A$98:$A$147,0))),0,INDEX($D$98:$D$147,MATCH(J680,$A$98:$A$147,0))))</f>
        <v>0</v>
      </c>
      <c r="L680" s="29">
        <f t="shared" ref="L680" si="285">L630</f>
        <v>0</v>
      </c>
      <c r="M680" s="29">
        <f t="shared" si="253"/>
        <v>0</v>
      </c>
      <c r="O680" s="29">
        <f t="shared" si="280"/>
        <v>0</v>
      </c>
      <c r="P680" s="29">
        <f t="shared" si="280"/>
        <v>0</v>
      </c>
      <c r="Q680" s="29">
        <f t="shared" si="280"/>
        <v>0</v>
      </c>
      <c r="R680" s="29">
        <f t="shared" si="280"/>
        <v>0</v>
      </c>
      <c r="S680" s="29">
        <f t="shared" si="280"/>
        <v>0</v>
      </c>
      <c r="T680" s="29">
        <f t="shared" si="280"/>
        <v>0</v>
      </c>
      <c r="U680" s="29">
        <f t="shared" si="280"/>
        <v>0</v>
      </c>
      <c r="V680" s="29">
        <f t="shared" si="280"/>
        <v>0</v>
      </c>
      <c r="W680" s="29">
        <f t="shared" si="280"/>
        <v>0</v>
      </c>
      <c r="X680" s="29">
        <f t="shared" si="280"/>
        <v>0</v>
      </c>
      <c r="Y680" s="29">
        <f t="shared" si="280"/>
        <v>1</v>
      </c>
      <c r="Z680" s="29">
        <f t="shared" si="280"/>
        <v>1</v>
      </c>
      <c r="AA680" s="29">
        <f t="shared" si="280"/>
        <v>1</v>
      </c>
      <c r="AB680" s="29">
        <f t="shared" si="280"/>
        <v>1</v>
      </c>
      <c r="AC680" s="29">
        <f t="shared" si="280"/>
        <v>1</v>
      </c>
      <c r="AD680" s="29">
        <f t="shared" si="280"/>
        <v>1</v>
      </c>
      <c r="AE680" s="29">
        <f t="shared" si="278"/>
        <v>1</v>
      </c>
      <c r="AF680" s="29">
        <f t="shared" si="278"/>
        <v>1</v>
      </c>
      <c r="AG680" s="29">
        <f t="shared" si="278"/>
        <v>1</v>
      </c>
      <c r="AH680" s="29">
        <f t="shared" si="278"/>
        <v>1</v>
      </c>
      <c r="AI680" s="29">
        <f t="shared" si="278"/>
        <v>1</v>
      </c>
      <c r="AJ680" s="29">
        <f t="shared" si="278"/>
        <v>1</v>
      </c>
      <c r="AK680" s="29">
        <f t="shared" si="278"/>
        <v>1</v>
      </c>
      <c r="AL680" s="29">
        <f t="shared" si="278"/>
        <v>1</v>
      </c>
      <c r="AM680" s="29">
        <f t="shared" si="278"/>
        <v>1</v>
      </c>
      <c r="AN680" s="29">
        <f t="shared" si="278"/>
        <v>1</v>
      </c>
      <c r="AO680" s="29">
        <f t="shared" si="278"/>
        <v>1</v>
      </c>
      <c r="AP680" s="29">
        <f t="shared" si="278"/>
        <v>1</v>
      </c>
      <c r="AQ680" s="29">
        <f t="shared" si="278"/>
        <v>1</v>
      </c>
      <c r="AR680" s="29">
        <f t="shared" si="278"/>
        <v>1</v>
      </c>
      <c r="AS680" s="29">
        <f t="shared" si="278"/>
        <v>1</v>
      </c>
      <c r="AT680" s="29">
        <f t="shared" ref="AT680:BI695" si="286">IF($M$457,IF($J680=AT$461,1,0),0)</f>
        <v>1</v>
      </c>
      <c r="AU680" s="29">
        <f t="shared" si="286"/>
        <v>1</v>
      </c>
      <c r="AV680" s="29">
        <f t="shared" si="286"/>
        <v>1</v>
      </c>
      <c r="AW680" s="29">
        <f t="shared" si="286"/>
        <v>1</v>
      </c>
      <c r="AX680" s="29">
        <f t="shared" si="286"/>
        <v>1</v>
      </c>
      <c r="AY680" s="29">
        <f t="shared" si="286"/>
        <v>1</v>
      </c>
      <c r="AZ680" s="29">
        <f t="shared" si="286"/>
        <v>1</v>
      </c>
      <c r="BA680" s="29">
        <f t="shared" si="286"/>
        <v>1</v>
      </c>
      <c r="BB680" s="29">
        <f t="shared" si="286"/>
        <v>1</v>
      </c>
      <c r="BC680" s="29">
        <f t="shared" si="286"/>
        <v>1</v>
      </c>
      <c r="BD680" s="29">
        <f t="shared" si="286"/>
        <v>1</v>
      </c>
      <c r="BE680" s="29">
        <f t="shared" si="286"/>
        <v>1</v>
      </c>
      <c r="BF680" s="29">
        <f t="shared" si="286"/>
        <v>1</v>
      </c>
      <c r="BG680" s="29">
        <f t="shared" si="286"/>
        <v>1</v>
      </c>
      <c r="BH680" s="29">
        <f t="shared" si="286"/>
        <v>1</v>
      </c>
      <c r="BI680" s="29">
        <f t="shared" si="286"/>
        <v>1</v>
      </c>
      <c r="BJ680" s="29">
        <f t="shared" si="284"/>
        <v>1</v>
      </c>
      <c r="BN680" s="29">
        <f t="shared" si="226"/>
        <v>19</v>
      </c>
      <c r="BO680" s="29">
        <f t="shared" si="234"/>
        <v>5</v>
      </c>
    </row>
    <row r="681" spans="3:67" x14ac:dyDescent="0.25">
      <c r="C681" s="79">
        <f t="shared" si="227"/>
        <v>43866</v>
      </c>
      <c r="D681" s="29">
        <f t="shared" si="29"/>
        <v>2020</v>
      </c>
      <c r="E681" s="29">
        <f t="shared" si="228"/>
        <v>2</v>
      </c>
      <c r="F681" s="29">
        <f t="shared" si="229"/>
        <v>6</v>
      </c>
      <c r="G681" s="29">
        <f t="shared" si="230"/>
        <v>5</v>
      </c>
      <c r="H681" s="166" t="str">
        <f t="shared" si="231"/>
        <v>Di</v>
      </c>
      <c r="I681" s="29">
        <f t="shared" si="232"/>
        <v>20</v>
      </c>
      <c r="J681" s="29">
        <f t="array" ref="J681">INDEX(Dienstplan!$F$6:$AJ$55,BN681,BO681)</f>
        <v>0</v>
      </c>
      <c r="K681" s="29">
        <f t="array" ref="K681">IF(OR(J681=Schichten!$B$3,J681=Schichten!$B$4),INDEX($D$98:$D$147,MATCH(CODE(J681),$H$98:$H$147,0)),IF(ISERROR(INDEX($D$98:$D$147,MATCH(J681,$A$98:$A$147,0))),0,INDEX($D$98:$D$147,MATCH(J681,$A$98:$A$147,0))))</f>
        <v>0</v>
      </c>
      <c r="L681" s="29">
        <f t="shared" ref="L681" si="287">L631</f>
        <v>0</v>
      </c>
      <c r="M681" s="29">
        <f t="shared" si="253"/>
        <v>0</v>
      </c>
      <c r="O681" s="29">
        <f t="shared" si="280"/>
        <v>0</v>
      </c>
      <c r="P681" s="29">
        <f t="shared" si="280"/>
        <v>0</v>
      </c>
      <c r="Q681" s="29">
        <f t="shared" si="280"/>
        <v>0</v>
      </c>
      <c r="R681" s="29">
        <f t="shared" si="280"/>
        <v>0</v>
      </c>
      <c r="S681" s="29">
        <f t="shared" si="280"/>
        <v>0</v>
      </c>
      <c r="T681" s="29">
        <f t="shared" si="280"/>
        <v>0</v>
      </c>
      <c r="U681" s="29">
        <f t="shared" si="280"/>
        <v>0</v>
      </c>
      <c r="V681" s="29">
        <f t="shared" si="280"/>
        <v>0</v>
      </c>
      <c r="W681" s="29">
        <f t="shared" si="280"/>
        <v>0</v>
      </c>
      <c r="X681" s="29">
        <f t="shared" si="280"/>
        <v>0</v>
      </c>
      <c r="Y681" s="29">
        <f t="shared" si="280"/>
        <v>1</v>
      </c>
      <c r="Z681" s="29">
        <f t="shared" si="280"/>
        <v>1</v>
      </c>
      <c r="AA681" s="29">
        <f t="shared" si="280"/>
        <v>1</v>
      </c>
      <c r="AB681" s="29">
        <f t="shared" si="280"/>
        <v>1</v>
      </c>
      <c r="AC681" s="29">
        <f t="shared" si="280"/>
        <v>1</v>
      </c>
      <c r="AD681" s="29">
        <f t="shared" si="280"/>
        <v>1</v>
      </c>
      <c r="AE681" s="29">
        <f t="shared" si="278"/>
        <v>1</v>
      </c>
      <c r="AF681" s="29">
        <f t="shared" si="278"/>
        <v>1</v>
      </c>
      <c r="AG681" s="29">
        <f t="shared" si="278"/>
        <v>1</v>
      </c>
      <c r="AH681" s="29">
        <f t="shared" si="278"/>
        <v>1</v>
      </c>
      <c r="AI681" s="29">
        <f t="shared" si="278"/>
        <v>1</v>
      </c>
      <c r="AJ681" s="29">
        <f t="shared" si="278"/>
        <v>1</v>
      </c>
      <c r="AK681" s="29">
        <f t="shared" si="278"/>
        <v>1</v>
      </c>
      <c r="AL681" s="29">
        <f t="shared" si="278"/>
        <v>1</v>
      </c>
      <c r="AM681" s="29">
        <f t="shared" si="278"/>
        <v>1</v>
      </c>
      <c r="AN681" s="29">
        <f t="shared" si="278"/>
        <v>1</v>
      </c>
      <c r="AO681" s="29">
        <f t="shared" si="278"/>
        <v>1</v>
      </c>
      <c r="AP681" s="29">
        <f t="shared" si="278"/>
        <v>1</v>
      </c>
      <c r="AQ681" s="29">
        <f t="shared" si="278"/>
        <v>1</v>
      </c>
      <c r="AR681" s="29">
        <f t="shared" si="278"/>
        <v>1</v>
      </c>
      <c r="AS681" s="29">
        <f t="shared" si="278"/>
        <v>1</v>
      </c>
      <c r="AT681" s="29">
        <f t="shared" si="286"/>
        <v>1</v>
      </c>
      <c r="AU681" s="29">
        <f t="shared" si="286"/>
        <v>1</v>
      </c>
      <c r="AV681" s="29">
        <f t="shared" si="286"/>
        <v>1</v>
      </c>
      <c r="AW681" s="29">
        <f t="shared" si="286"/>
        <v>1</v>
      </c>
      <c r="AX681" s="29">
        <f t="shared" si="286"/>
        <v>1</v>
      </c>
      <c r="AY681" s="29">
        <f t="shared" si="286"/>
        <v>1</v>
      </c>
      <c r="AZ681" s="29">
        <f t="shared" si="286"/>
        <v>1</v>
      </c>
      <c r="BA681" s="29">
        <f t="shared" si="286"/>
        <v>1</v>
      </c>
      <c r="BB681" s="29">
        <f t="shared" si="286"/>
        <v>1</v>
      </c>
      <c r="BC681" s="29">
        <f t="shared" si="286"/>
        <v>1</v>
      </c>
      <c r="BD681" s="29">
        <f t="shared" si="286"/>
        <v>1</v>
      </c>
      <c r="BE681" s="29">
        <f t="shared" si="286"/>
        <v>1</v>
      </c>
      <c r="BF681" s="29">
        <f t="shared" si="286"/>
        <v>1</v>
      </c>
      <c r="BG681" s="29">
        <f t="shared" si="286"/>
        <v>1</v>
      </c>
      <c r="BH681" s="29">
        <f t="shared" si="286"/>
        <v>1</v>
      </c>
      <c r="BI681" s="29">
        <f t="shared" si="286"/>
        <v>1</v>
      </c>
      <c r="BJ681" s="29">
        <f t="shared" si="284"/>
        <v>1</v>
      </c>
      <c r="BN681" s="29">
        <f t="shared" si="226"/>
        <v>20</v>
      </c>
      <c r="BO681" s="29">
        <f t="shared" si="234"/>
        <v>5</v>
      </c>
    </row>
    <row r="682" spans="3:67" x14ac:dyDescent="0.25">
      <c r="C682" s="79">
        <f t="shared" si="227"/>
        <v>43866</v>
      </c>
      <c r="D682" s="29">
        <f t="shared" si="29"/>
        <v>2020</v>
      </c>
      <c r="E682" s="29">
        <f t="shared" si="228"/>
        <v>2</v>
      </c>
      <c r="F682" s="29">
        <f t="shared" si="229"/>
        <v>6</v>
      </c>
      <c r="G682" s="29">
        <f t="shared" si="230"/>
        <v>5</v>
      </c>
      <c r="H682" s="166" t="str">
        <f t="shared" si="231"/>
        <v>Di</v>
      </c>
      <c r="I682" s="29">
        <f t="shared" si="232"/>
        <v>21</v>
      </c>
      <c r="J682" s="29">
        <f t="array" ref="J682">INDEX(Dienstplan!$F$6:$AJ$55,BN682,BO682)</f>
        <v>0</v>
      </c>
      <c r="K682" s="29">
        <f t="array" ref="K682">IF(OR(J682=Schichten!$B$3,J682=Schichten!$B$4),INDEX($D$98:$D$147,MATCH(CODE(J682),$H$98:$H$147,0)),IF(ISERROR(INDEX($D$98:$D$147,MATCH(J682,$A$98:$A$147,0))),0,INDEX($D$98:$D$147,MATCH(J682,$A$98:$A$147,0))))</f>
        <v>0</v>
      </c>
      <c r="L682" s="29">
        <f t="shared" ref="L682" si="288">L632</f>
        <v>0</v>
      </c>
      <c r="M682" s="29">
        <f t="shared" si="253"/>
        <v>0</v>
      </c>
      <c r="O682" s="29">
        <f t="shared" si="280"/>
        <v>0</v>
      </c>
      <c r="P682" s="29">
        <f t="shared" si="280"/>
        <v>0</v>
      </c>
      <c r="Q682" s="29">
        <f t="shared" si="280"/>
        <v>0</v>
      </c>
      <c r="R682" s="29">
        <f t="shared" si="280"/>
        <v>0</v>
      </c>
      <c r="S682" s="29">
        <f t="shared" si="280"/>
        <v>0</v>
      </c>
      <c r="T682" s="29">
        <f t="shared" si="280"/>
        <v>0</v>
      </c>
      <c r="U682" s="29">
        <f t="shared" si="280"/>
        <v>0</v>
      </c>
      <c r="V682" s="29">
        <f t="shared" si="280"/>
        <v>0</v>
      </c>
      <c r="W682" s="29">
        <f t="shared" si="280"/>
        <v>0</v>
      </c>
      <c r="X682" s="29">
        <f t="shared" si="280"/>
        <v>0</v>
      </c>
      <c r="Y682" s="29">
        <f t="shared" si="280"/>
        <v>1</v>
      </c>
      <c r="Z682" s="29">
        <f t="shared" si="280"/>
        <v>1</v>
      </c>
      <c r="AA682" s="29">
        <f t="shared" si="280"/>
        <v>1</v>
      </c>
      <c r="AB682" s="29">
        <f t="shared" si="280"/>
        <v>1</v>
      </c>
      <c r="AC682" s="29">
        <f t="shared" si="280"/>
        <v>1</v>
      </c>
      <c r="AD682" s="29">
        <f t="shared" si="280"/>
        <v>1</v>
      </c>
      <c r="AE682" s="29">
        <f t="shared" si="278"/>
        <v>1</v>
      </c>
      <c r="AF682" s="29">
        <f t="shared" si="278"/>
        <v>1</v>
      </c>
      <c r="AG682" s="29">
        <f t="shared" si="278"/>
        <v>1</v>
      </c>
      <c r="AH682" s="29">
        <f t="shared" si="278"/>
        <v>1</v>
      </c>
      <c r="AI682" s="29">
        <f t="shared" si="278"/>
        <v>1</v>
      </c>
      <c r="AJ682" s="29">
        <f t="shared" si="278"/>
        <v>1</v>
      </c>
      <c r="AK682" s="29">
        <f t="shared" si="278"/>
        <v>1</v>
      </c>
      <c r="AL682" s="29">
        <f t="shared" si="278"/>
        <v>1</v>
      </c>
      <c r="AM682" s="29">
        <f t="shared" si="278"/>
        <v>1</v>
      </c>
      <c r="AN682" s="29">
        <f t="shared" si="278"/>
        <v>1</v>
      </c>
      <c r="AO682" s="29">
        <f t="shared" si="278"/>
        <v>1</v>
      </c>
      <c r="AP682" s="29">
        <f t="shared" si="278"/>
        <v>1</v>
      </c>
      <c r="AQ682" s="29">
        <f t="shared" si="278"/>
        <v>1</v>
      </c>
      <c r="AR682" s="29">
        <f t="shared" si="278"/>
        <v>1</v>
      </c>
      <c r="AS682" s="29">
        <f t="shared" si="278"/>
        <v>1</v>
      </c>
      <c r="AT682" s="29">
        <f t="shared" si="286"/>
        <v>1</v>
      </c>
      <c r="AU682" s="29">
        <f t="shared" si="286"/>
        <v>1</v>
      </c>
      <c r="AV682" s="29">
        <f t="shared" si="286"/>
        <v>1</v>
      </c>
      <c r="AW682" s="29">
        <f t="shared" si="286"/>
        <v>1</v>
      </c>
      <c r="AX682" s="29">
        <f t="shared" si="286"/>
        <v>1</v>
      </c>
      <c r="AY682" s="29">
        <f t="shared" si="286"/>
        <v>1</v>
      </c>
      <c r="AZ682" s="29">
        <f t="shared" si="286"/>
        <v>1</v>
      </c>
      <c r="BA682" s="29">
        <f t="shared" si="286"/>
        <v>1</v>
      </c>
      <c r="BB682" s="29">
        <f t="shared" si="286"/>
        <v>1</v>
      </c>
      <c r="BC682" s="29">
        <f t="shared" si="286"/>
        <v>1</v>
      </c>
      <c r="BD682" s="29">
        <f t="shared" si="286"/>
        <v>1</v>
      </c>
      <c r="BE682" s="29">
        <f t="shared" si="286"/>
        <v>1</v>
      </c>
      <c r="BF682" s="29">
        <f t="shared" si="286"/>
        <v>1</v>
      </c>
      <c r="BG682" s="29">
        <f t="shared" si="286"/>
        <v>1</v>
      </c>
      <c r="BH682" s="29">
        <f t="shared" si="286"/>
        <v>1</v>
      </c>
      <c r="BI682" s="29">
        <f t="shared" si="286"/>
        <v>1</v>
      </c>
      <c r="BJ682" s="29">
        <f t="shared" si="284"/>
        <v>1</v>
      </c>
      <c r="BN682" s="29">
        <f t="shared" si="226"/>
        <v>21</v>
      </c>
      <c r="BO682" s="29">
        <f t="shared" si="234"/>
        <v>5</v>
      </c>
    </row>
    <row r="683" spans="3:67" x14ac:dyDescent="0.25">
      <c r="C683" s="79">
        <f t="shared" si="227"/>
        <v>43866</v>
      </c>
      <c r="D683" s="29">
        <f t="shared" si="29"/>
        <v>2020</v>
      </c>
      <c r="E683" s="29">
        <f t="shared" si="228"/>
        <v>2</v>
      </c>
      <c r="F683" s="29">
        <f t="shared" si="229"/>
        <v>6</v>
      </c>
      <c r="G683" s="29">
        <f t="shared" si="230"/>
        <v>5</v>
      </c>
      <c r="H683" s="166" t="str">
        <f t="shared" si="231"/>
        <v>Di</v>
      </c>
      <c r="I683" s="29">
        <f t="shared" si="232"/>
        <v>22</v>
      </c>
      <c r="J683" s="29">
        <f t="array" ref="J683">INDEX(Dienstplan!$F$6:$AJ$55,BN683,BO683)</f>
        <v>0</v>
      </c>
      <c r="K683" s="29">
        <f t="array" ref="K683">IF(OR(J683=Schichten!$B$3,J683=Schichten!$B$4),INDEX($D$98:$D$147,MATCH(CODE(J683),$H$98:$H$147,0)),IF(ISERROR(INDEX($D$98:$D$147,MATCH(J683,$A$98:$A$147,0))),0,INDEX($D$98:$D$147,MATCH(J683,$A$98:$A$147,0))))</f>
        <v>0</v>
      </c>
      <c r="L683" s="29">
        <f t="shared" ref="L683" si="289">L633</f>
        <v>0</v>
      </c>
      <c r="M683" s="29">
        <f t="shared" si="253"/>
        <v>0</v>
      </c>
      <c r="O683" s="29">
        <f t="shared" si="280"/>
        <v>0</v>
      </c>
      <c r="P683" s="29">
        <f t="shared" si="280"/>
        <v>0</v>
      </c>
      <c r="Q683" s="29">
        <f t="shared" si="280"/>
        <v>0</v>
      </c>
      <c r="R683" s="29">
        <f t="shared" si="280"/>
        <v>0</v>
      </c>
      <c r="S683" s="29">
        <f t="shared" si="280"/>
        <v>0</v>
      </c>
      <c r="T683" s="29">
        <f t="shared" si="280"/>
        <v>0</v>
      </c>
      <c r="U683" s="29">
        <f t="shared" si="280"/>
        <v>0</v>
      </c>
      <c r="V683" s="29">
        <f t="shared" si="280"/>
        <v>0</v>
      </c>
      <c r="W683" s="29">
        <f t="shared" si="280"/>
        <v>0</v>
      </c>
      <c r="X683" s="29">
        <f t="shared" si="280"/>
        <v>0</v>
      </c>
      <c r="Y683" s="29">
        <f t="shared" si="280"/>
        <v>1</v>
      </c>
      <c r="Z683" s="29">
        <f t="shared" si="280"/>
        <v>1</v>
      </c>
      <c r="AA683" s="29">
        <f t="shared" si="280"/>
        <v>1</v>
      </c>
      <c r="AB683" s="29">
        <f t="shared" si="280"/>
        <v>1</v>
      </c>
      <c r="AC683" s="29">
        <f t="shared" si="280"/>
        <v>1</v>
      </c>
      <c r="AD683" s="29">
        <f t="shared" si="280"/>
        <v>1</v>
      </c>
      <c r="AE683" s="29">
        <f t="shared" si="278"/>
        <v>1</v>
      </c>
      <c r="AF683" s="29">
        <f t="shared" si="278"/>
        <v>1</v>
      </c>
      <c r="AG683" s="29">
        <f t="shared" si="278"/>
        <v>1</v>
      </c>
      <c r="AH683" s="29">
        <f t="shared" si="278"/>
        <v>1</v>
      </c>
      <c r="AI683" s="29">
        <f t="shared" si="278"/>
        <v>1</v>
      </c>
      <c r="AJ683" s="29">
        <f t="shared" si="278"/>
        <v>1</v>
      </c>
      <c r="AK683" s="29">
        <f t="shared" si="278"/>
        <v>1</v>
      </c>
      <c r="AL683" s="29">
        <f t="shared" si="278"/>
        <v>1</v>
      </c>
      <c r="AM683" s="29">
        <f t="shared" si="278"/>
        <v>1</v>
      </c>
      <c r="AN683" s="29">
        <f t="shared" si="278"/>
        <v>1</v>
      </c>
      <c r="AO683" s="29">
        <f t="shared" si="278"/>
        <v>1</v>
      </c>
      <c r="AP683" s="29">
        <f t="shared" si="278"/>
        <v>1</v>
      </c>
      <c r="AQ683" s="29">
        <f t="shared" si="278"/>
        <v>1</v>
      </c>
      <c r="AR683" s="29">
        <f t="shared" si="278"/>
        <v>1</v>
      </c>
      <c r="AS683" s="29">
        <f t="shared" si="278"/>
        <v>1</v>
      </c>
      <c r="AT683" s="29">
        <f t="shared" si="286"/>
        <v>1</v>
      </c>
      <c r="AU683" s="29">
        <f t="shared" si="286"/>
        <v>1</v>
      </c>
      <c r="AV683" s="29">
        <f t="shared" si="286"/>
        <v>1</v>
      </c>
      <c r="AW683" s="29">
        <f t="shared" si="286"/>
        <v>1</v>
      </c>
      <c r="AX683" s="29">
        <f t="shared" si="286"/>
        <v>1</v>
      </c>
      <c r="AY683" s="29">
        <f t="shared" si="286"/>
        <v>1</v>
      </c>
      <c r="AZ683" s="29">
        <f t="shared" si="286"/>
        <v>1</v>
      </c>
      <c r="BA683" s="29">
        <f t="shared" si="286"/>
        <v>1</v>
      </c>
      <c r="BB683" s="29">
        <f t="shared" si="286"/>
        <v>1</v>
      </c>
      <c r="BC683" s="29">
        <f t="shared" si="286"/>
        <v>1</v>
      </c>
      <c r="BD683" s="29">
        <f t="shared" si="286"/>
        <v>1</v>
      </c>
      <c r="BE683" s="29">
        <f t="shared" si="286"/>
        <v>1</v>
      </c>
      <c r="BF683" s="29">
        <f t="shared" si="286"/>
        <v>1</v>
      </c>
      <c r="BG683" s="29">
        <f t="shared" si="286"/>
        <v>1</v>
      </c>
      <c r="BH683" s="29">
        <f t="shared" si="286"/>
        <v>1</v>
      </c>
      <c r="BI683" s="29">
        <f t="shared" si="286"/>
        <v>1</v>
      </c>
      <c r="BJ683" s="29">
        <f t="shared" si="284"/>
        <v>1</v>
      </c>
      <c r="BN683" s="29">
        <f t="shared" si="226"/>
        <v>22</v>
      </c>
      <c r="BO683" s="29">
        <f t="shared" si="234"/>
        <v>5</v>
      </c>
    </row>
    <row r="684" spans="3:67" x14ac:dyDescent="0.25">
      <c r="C684" s="79">
        <f t="shared" si="227"/>
        <v>43866</v>
      </c>
      <c r="D684" s="29">
        <f t="shared" si="29"/>
        <v>2020</v>
      </c>
      <c r="E684" s="29">
        <f t="shared" si="228"/>
        <v>2</v>
      </c>
      <c r="F684" s="29">
        <f t="shared" si="229"/>
        <v>6</v>
      </c>
      <c r="G684" s="29">
        <f t="shared" si="230"/>
        <v>5</v>
      </c>
      <c r="H684" s="166" t="str">
        <f t="shared" si="231"/>
        <v>Di</v>
      </c>
      <c r="I684" s="29">
        <f t="shared" si="232"/>
        <v>23</v>
      </c>
      <c r="J684" s="29">
        <f t="array" ref="J684">INDEX(Dienstplan!$F$6:$AJ$55,BN684,BO684)</f>
        <v>0</v>
      </c>
      <c r="K684" s="29">
        <f t="array" ref="K684">IF(OR(J684=Schichten!$B$3,J684=Schichten!$B$4),INDEX($D$98:$D$147,MATCH(CODE(J684),$H$98:$H$147,0)),IF(ISERROR(INDEX($D$98:$D$147,MATCH(J684,$A$98:$A$147,0))),0,INDEX($D$98:$D$147,MATCH(J684,$A$98:$A$147,0))))</f>
        <v>0</v>
      </c>
      <c r="L684" s="29">
        <f t="shared" ref="L684" si="290">L634</f>
        <v>0</v>
      </c>
      <c r="M684" s="29">
        <f t="shared" si="253"/>
        <v>0</v>
      </c>
      <c r="O684" s="29">
        <f t="shared" si="280"/>
        <v>0</v>
      </c>
      <c r="P684" s="29">
        <f t="shared" si="280"/>
        <v>0</v>
      </c>
      <c r="Q684" s="29">
        <f t="shared" si="280"/>
        <v>0</v>
      </c>
      <c r="R684" s="29">
        <f t="shared" si="280"/>
        <v>0</v>
      </c>
      <c r="S684" s="29">
        <f t="shared" si="280"/>
        <v>0</v>
      </c>
      <c r="T684" s="29">
        <f t="shared" si="280"/>
        <v>0</v>
      </c>
      <c r="U684" s="29">
        <f t="shared" si="280"/>
        <v>0</v>
      </c>
      <c r="V684" s="29">
        <f t="shared" si="280"/>
        <v>0</v>
      </c>
      <c r="W684" s="29">
        <f t="shared" si="280"/>
        <v>0</v>
      </c>
      <c r="X684" s="29">
        <f t="shared" si="280"/>
        <v>0</v>
      </c>
      <c r="Y684" s="29">
        <f t="shared" si="280"/>
        <v>1</v>
      </c>
      <c r="Z684" s="29">
        <f t="shared" si="280"/>
        <v>1</v>
      </c>
      <c r="AA684" s="29">
        <f t="shared" si="280"/>
        <v>1</v>
      </c>
      <c r="AB684" s="29">
        <f t="shared" si="280"/>
        <v>1</v>
      </c>
      <c r="AC684" s="29">
        <f t="shared" si="280"/>
        <v>1</v>
      </c>
      <c r="AD684" s="29">
        <f t="shared" si="280"/>
        <v>1</v>
      </c>
      <c r="AE684" s="29">
        <f t="shared" si="278"/>
        <v>1</v>
      </c>
      <c r="AF684" s="29">
        <f t="shared" si="278"/>
        <v>1</v>
      </c>
      <c r="AG684" s="29">
        <f t="shared" si="278"/>
        <v>1</v>
      </c>
      <c r="AH684" s="29">
        <f t="shared" si="278"/>
        <v>1</v>
      </c>
      <c r="AI684" s="29">
        <f t="shared" si="278"/>
        <v>1</v>
      </c>
      <c r="AJ684" s="29">
        <f t="shared" si="278"/>
        <v>1</v>
      </c>
      <c r="AK684" s="29">
        <f t="shared" si="278"/>
        <v>1</v>
      </c>
      <c r="AL684" s="29">
        <f t="shared" si="278"/>
        <v>1</v>
      </c>
      <c r="AM684" s="29">
        <f t="shared" si="278"/>
        <v>1</v>
      </c>
      <c r="AN684" s="29">
        <f t="shared" si="278"/>
        <v>1</v>
      </c>
      <c r="AO684" s="29">
        <f t="shared" si="278"/>
        <v>1</v>
      </c>
      <c r="AP684" s="29">
        <f t="shared" si="278"/>
        <v>1</v>
      </c>
      <c r="AQ684" s="29">
        <f t="shared" si="278"/>
        <v>1</v>
      </c>
      <c r="AR684" s="29">
        <f t="shared" si="278"/>
        <v>1</v>
      </c>
      <c r="AS684" s="29">
        <f t="shared" si="278"/>
        <v>1</v>
      </c>
      <c r="AT684" s="29">
        <f t="shared" si="286"/>
        <v>1</v>
      </c>
      <c r="AU684" s="29">
        <f t="shared" si="286"/>
        <v>1</v>
      </c>
      <c r="AV684" s="29">
        <f t="shared" si="286"/>
        <v>1</v>
      </c>
      <c r="AW684" s="29">
        <f t="shared" si="286"/>
        <v>1</v>
      </c>
      <c r="AX684" s="29">
        <f t="shared" si="286"/>
        <v>1</v>
      </c>
      <c r="AY684" s="29">
        <f t="shared" si="286"/>
        <v>1</v>
      </c>
      <c r="AZ684" s="29">
        <f t="shared" si="286"/>
        <v>1</v>
      </c>
      <c r="BA684" s="29">
        <f t="shared" si="286"/>
        <v>1</v>
      </c>
      <c r="BB684" s="29">
        <f t="shared" si="286"/>
        <v>1</v>
      </c>
      <c r="BC684" s="29">
        <f t="shared" si="286"/>
        <v>1</v>
      </c>
      <c r="BD684" s="29">
        <f t="shared" si="286"/>
        <v>1</v>
      </c>
      <c r="BE684" s="29">
        <f t="shared" si="286"/>
        <v>1</v>
      </c>
      <c r="BF684" s="29">
        <f t="shared" si="286"/>
        <v>1</v>
      </c>
      <c r="BG684" s="29">
        <f t="shared" si="286"/>
        <v>1</v>
      </c>
      <c r="BH684" s="29">
        <f t="shared" si="286"/>
        <v>1</v>
      </c>
      <c r="BI684" s="29">
        <f t="shared" si="286"/>
        <v>1</v>
      </c>
      <c r="BJ684" s="29">
        <f t="shared" si="284"/>
        <v>1</v>
      </c>
      <c r="BN684" s="29">
        <f t="shared" si="226"/>
        <v>23</v>
      </c>
      <c r="BO684" s="29">
        <f t="shared" si="234"/>
        <v>5</v>
      </c>
    </row>
    <row r="685" spans="3:67" x14ac:dyDescent="0.25">
      <c r="C685" s="79">
        <f t="shared" si="227"/>
        <v>43866</v>
      </c>
      <c r="D685" s="29">
        <f t="shared" si="29"/>
        <v>2020</v>
      </c>
      <c r="E685" s="29">
        <f t="shared" si="228"/>
        <v>2</v>
      </c>
      <c r="F685" s="29">
        <f t="shared" si="229"/>
        <v>6</v>
      </c>
      <c r="G685" s="29">
        <f t="shared" si="230"/>
        <v>5</v>
      </c>
      <c r="H685" s="166" t="str">
        <f t="shared" si="231"/>
        <v>Di</v>
      </c>
      <c r="I685" s="29">
        <f t="shared" si="232"/>
        <v>24</v>
      </c>
      <c r="J685" s="29">
        <f t="array" ref="J685">INDEX(Dienstplan!$F$6:$AJ$55,BN685,BO685)</f>
        <v>0</v>
      </c>
      <c r="K685" s="29">
        <f t="array" ref="K685">IF(OR(J685=Schichten!$B$3,J685=Schichten!$B$4),INDEX($D$98:$D$147,MATCH(CODE(J685),$H$98:$H$147,0)),IF(ISERROR(INDEX($D$98:$D$147,MATCH(J685,$A$98:$A$147,0))),0,INDEX($D$98:$D$147,MATCH(J685,$A$98:$A$147,0))))</f>
        <v>0</v>
      </c>
      <c r="L685" s="29">
        <f t="shared" ref="L685" si="291">L635</f>
        <v>0</v>
      </c>
      <c r="M685" s="29">
        <f t="shared" si="253"/>
        <v>0</v>
      </c>
      <c r="O685" s="29">
        <f t="shared" si="280"/>
        <v>0</v>
      </c>
      <c r="P685" s="29">
        <f t="shared" si="280"/>
        <v>0</v>
      </c>
      <c r="Q685" s="29">
        <f t="shared" si="280"/>
        <v>0</v>
      </c>
      <c r="R685" s="29">
        <f t="shared" si="280"/>
        <v>0</v>
      </c>
      <c r="S685" s="29">
        <f t="shared" si="280"/>
        <v>0</v>
      </c>
      <c r="T685" s="29">
        <f t="shared" si="280"/>
        <v>0</v>
      </c>
      <c r="U685" s="29">
        <f t="shared" si="280"/>
        <v>0</v>
      </c>
      <c r="V685" s="29">
        <f t="shared" si="280"/>
        <v>0</v>
      </c>
      <c r="W685" s="29">
        <f t="shared" si="280"/>
        <v>0</v>
      </c>
      <c r="X685" s="29">
        <f t="shared" si="280"/>
        <v>0</v>
      </c>
      <c r="Y685" s="29">
        <f t="shared" si="280"/>
        <v>1</v>
      </c>
      <c r="Z685" s="29">
        <f t="shared" si="280"/>
        <v>1</v>
      </c>
      <c r="AA685" s="29">
        <f t="shared" si="280"/>
        <v>1</v>
      </c>
      <c r="AB685" s="29">
        <f t="shared" si="280"/>
        <v>1</v>
      </c>
      <c r="AC685" s="29">
        <f t="shared" si="280"/>
        <v>1</v>
      </c>
      <c r="AD685" s="29">
        <f t="shared" si="280"/>
        <v>1</v>
      </c>
      <c r="AE685" s="29">
        <f t="shared" si="278"/>
        <v>1</v>
      </c>
      <c r="AF685" s="29">
        <f t="shared" si="278"/>
        <v>1</v>
      </c>
      <c r="AG685" s="29">
        <f t="shared" si="278"/>
        <v>1</v>
      </c>
      <c r="AH685" s="29">
        <f t="shared" si="278"/>
        <v>1</v>
      </c>
      <c r="AI685" s="29">
        <f t="shared" si="278"/>
        <v>1</v>
      </c>
      <c r="AJ685" s="29">
        <f t="shared" si="278"/>
        <v>1</v>
      </c>
      <c r="AK685" s="29">
        <f t="shared" si="278"/>
        <v>1</v>
      </c>
      <c r="AL685" s="29">
        <f t="shared" si="278"/>
        <v>1</v>
      </c>
      <c r="AM685" s="29">
        <f t="shared" si="278"/>
        <v>1</v>
      </c>
      <c r="AN685" s="29">
        <f t="shared" si="278"/>
        <v>1</v>
      </c>
      <c r="AO685" s="29">
        <f t="shared" si="278"/>
        <v>1</v>
      </c>
      <c r="AP685" s="29">
        <f t="shared" si="278"/>
        <v>1</v>
      </c>
      <c r="AQ685" s="29">
        <f t="shared" si="278"/>
        <v>1</v>
      </c>
      <c r="AR685" s="29">
        <f t="shared" si="278"/>
        <v>1</v>
      </c>
      <c r="AS685" s="29">
        <f t="shared" si="278"/>
        <v>1</v>
      </c>
      <c r="AT685" s="29">
        <f t="shared" si="286"/>
        <v>1</v>
      </c>
      <c r="AU685" s="29">
        <f t="shared" si="286"/>
        <v>1</v>
      </c>
      <c r="AV685" s="29">
        <f t="shared" si="286"/>
        <v>1</v>
      </c>
      <c r="AW685" s="29">
        <f t="shared" si="286"/>
        <v>1</v>
      </c>
      <c r="AX685" s="29">
        <f t="shared" si="286"/>
        <v>1</v>
      </c>
      <c r="AY685" s="29">
        <f t="shared" si="286"/>
        <v>1</v>
      </c>
      <c r="AZ685" s="29">
        <f t="shared" si="286"/>
        <v>1</v>
      </c>
      <c r="BA685" s="29">
        <f t="shared" si="286"/>
        <v>1</v>
      </c>
      <c r="BB685" s="29">
        <f t="shared" si="286"/>
        <v>1</v>
      </c>
      <c r="BC685" s="29">
        <f t="shared" si="286"/>
        <v>1</v>
      </c>
      <c r="BD685" s="29">
        <f t="shared" si="286"/>
        <v>1</v>
      </c>
      <c r="BE685" s="29">
        <f t="shared" si="286"/>
        <v>1</v>
      </c>
      <c r="BF685" s="29">
        <f t="shared" si="286"/>
        <v>1</v>
      </c>
      <c r="BG685" s="29">
        <f t="shared" si="286"/>
        <v>1</v>
      </c>
      <c r="BH685" s="29">
        <f t="shared" si="286"/>
        <v>1</v>
      </c>
      <c r="BI685" s="29">
        <f t="shared" si="286"/>
        <v>1</v>
      </c>
      <c r="BJ685" s="29">
        <f t="shared" si="284"/>
        <v>1</v>
      </c>
      <c r="BN685" s="29">
        <f t="shared" si="226"/>
        <v>24</v>
      </c>
      <c r="BO685" s="29">
        <f t="shared" si="234"/>
        <v>5</v>
      </c>
    </row>
    <row r="686" spans="3:67" x14ac:dyDescent="0.25">
      <c r="C686" s="79">
        <f t="shared" si="227"/>
        <v>43866</v>
      </c>
      <c r="D686" s="29">
        <f t="shared" si="29"/>
        <v>2020</v>
      </c>
      <c r="E686" s="29">
        <f t="shared" si="228"/>
        <v>2</v>
      </c>
      <c r="F686" s="29">
        <f t="shared" si="229"/>
        <v>6</v>
      </c>
      <c r="G686" s="29">
        <f t="shared" si="230"/>
        <v>5</v>
      </c>
      <c r="H686" s="166" t="str">
        <f t="shared" si="231"/>
        <v>Di</v>
      </c>
      <c r="I686" s="29">
        <f t="shared" si="232"/>
        <v>25</v>
      </c>
      <c r="J686" s="29">
        <f t="array" ref="J686">INDEX(Dienstplan!$F$6:$AJ$55,BN686,BO686)</f>
        <v>0</v>
      </c>
      <c r="K686" s="29">
        <f t="array" ref="K686">IF(OR(J686=Schichten!$B$3,J686=Schichten!$B$4),INDEX($D$98:$D$147,MATCH(CODE(J686),$H$98:$H$147,0)),IF(ISERROR(INDEX($D$98:$D$147,MATCH(J686,$A$98:$A$147,0))),0,INDEX($D$98:$D$147,MATCH(J686,$A$98:$A$147,0))))</f>
        <v>0</v>
      </c>
      <c r="L686" s="29">
        <f t="shared" ref="L686" si="292">L636</f>
        <v>0</v>
      </c>
      <c r="M686" s="29">
        <f t="shared" si="253"/>
        <v>0</v>
      </c>
      <c r="O686" s="29">
        <f t="shared" si="280"/>
        <v>0</v>
      </c>
      <c r="P686" s="29">
        <f t="shared" si="280"/>
        <v>0</v>
      </c>
      <c r="Q686" s="29">
        <f t="shared" si="280"/>
        <v>0</v>
      </c>
      <c r="R686" s="29">
        <f t="shared" si="280"/>
        <v>0</v>
      </c>
      <c r="S686" s="29">
        <f t="shared" si="280"/>
        <v>0</v>
      </c>
      <c r="T686" s="29">
        <f t="shared" si="280"/>
        <v>0</v>
      </c>
      <c r="U686" s="29">
        <f t="shared" si="280"/>
        <v>0</v>
      </c>
      <c r="V686" s="29">
        <f t="shared" si="280"/>
        <v>0</v>
      </c>
      <c r="W686" s="29">
        <f t="shared" si="280"/>
        <v>0</v>
      </c>
      <c r="X686" s="29">
        <f t="shared" si="280"/>
        <v>0</v>
      </c>
      <c r="Y686" s="29">
        <f t="shared" si="280"/>
        <v>1</v>
      </c>
      <c r="Z686" s="29">
        <f t="shared" si="280"/>
        <v>1</v>
      </c>
      <c r="AA686" s="29">
        <f t="shared" si="280"/>
        <v>1</v>
      </c>
      <c r="AB686" s="29">
        <f t="shared" si="280"/>
        <v>1</v>
      </c>
      <c r="AC686" s="29">
        <f t="shared" si="280"/>
        <v>1</v>
      </c>
      <c r="AD686" s="29">
        <f t="shared" si="280"/>
        <v>1</v>
      </c>
      <c r="AE686" s="29">
        <f t="shared" si="278"/>
        <v>1</v>
      </c>
      <c r="AF686" s="29">
        <f t="shared" si="278"/>
        <v>1</v>
      </c>
      <c r="AG686" s="29">
        <f t="shared" si="278"/>
        <v>1</v>
      </c>
      <c r="AH686" s="29">
        <f t="shared" si="278"/>
        <v>1</v>
      </c>
      <c r="AI686" s="29">
        <f t="shared" si="278"/>
        <v>1</v>
      </c>
      <c r="AJ686" s="29">
        <f t="shared" si="278"/>
        <v>1</v>
      </c>
      <c r="AK686" s="29">
        <f t="shared" si="278"/>
        <v>1</v>
      </c>
      <c r="AL686" s="29">
        <f t="shared" si="278"/>
        <v>1</v>
      </c>
      <c r="AM686" s="29">
        <f t="shared" si="278"/>
        <v>1</v>
      </c>
      <c r="AN686" s="29">
        <f t="shared" si="278"/>
        <v>1</v>
      </c>
      <c r="AO686" s="29">
        <f t="shared" si="278"/>
        <v>1</v>
      </c>
      <c r="AP686" s="29">
        <f t="shared" si="278"/>
        <v>1</v>
      </c>
      <c r="AQ686" s="29">
        <f t="shared" si="278"/>
        <v>1</v>
      </c>
      <c r="AR686" s="29">
        <f t="shared" si="278"/>
        <v>1</v>
      </c>
      <c r="AS686" s="29">
        <f t="shared" si="278"/>
        <v>1</v>
      </c>
      <c r="AT686" s="29">
        <f t="shared" si="286"/>
        <v>1</v>
      </c>
      <c r="AU686" s="29">
        <f t="shared" si="286"/>
        <v>1</v>
      </c>
      <c r="AV686" s="29">
        <f t="shared" si="286"/>
        <v>1</v>
      </c>
      <c r="AW686" s="29">
        <f t="shared" si="286"/>
        <v>1</v>
      </c>
      <c r="AX686" s="29">
        <f t="shared" si="286"/>
        <v>1</v>
      </c>
      <c r="AY686" s="29">
        <f t="shared" si="286"/>
        <v>1</v>
      </c>
      <c r="AZ686" s="29">
        <f t="shared" si="286"/>
        <v>1</v>
      </c>
      <c r="BA686" s="29">
        <f t="shared" si="286"/>
        <v>1</v>
      </c>
      <c r="BB686" s="29">
        <f t="shared" si="286"/>
        <v>1</v>
      </c>
      <c r="BC686" s="29">
        <f t="shared" si="286"/>
        <v>1</v>
      </c>
      <c r="BD686" s="29">
        <f t="shared" si="286"/>
        <v>1</v>
      </c>
      <c r="BE686" s="29">
        <f t="shared" si="286"/>
        <v>1</v>
      </c>
      <c r="BF686" s="29">
        <f t="shared" si="286"/>
        <v>1</v>
      </c>
      <c r="BG686" s="29">
        <f t="shared" si="286"/>
        <v>1</v>
      </c>
      <c r="BH686" s="29">
        <f t="shared" si="286"/>
        <v>1</v>
      </c>
      <c r="BI686" s="29">
        <f t="shared" si="286"/>
        <v>1</v>
      </c>
      <c r="BJ686" s="29">
        <f t="shared" si="284"/>
        <v>1</v>
      </c>
      <c r="BN686" s="29">
        <f t="shared" si="226"/>
        <v>25</v>
      </c>
      <c r="BO686" s="29">
        <f t="shared" si="234"/>
        <v>5</v>
      </c>
    </row>
    <row r="687" spans="3:67" x14ac:dyDescent="0.25">
      <c r="C687" s="79">
        <f t="shared" si="227"/>
        <v>43866</v>
      </c>
      <c r="D687" s="29">
        <f t="shared" si="29"/>
        <v>2020</v>
      </c>
      <c r="E687" s="29">
        <f t="shared" si="228"/>
        <v>2</v>
      </c>
      <c r="F687" s="29">
        <f t="shared" si="229"/>
        <v>6</v>
      </c>
      <c r="G687" s="29">
        <f t="shared" si="230"/>
        <v>5</v>
      </c>
      <c r="H687" s="166" t="str">
        <f t="shared" si="231"/>
        <v>Di</v>
      </c>
      <c r="I687" s="29">
        <f t="shared" si="232"/>
        <v>26</v>
      </c>
      <c r="J687" s="29">
        <f t="array" ref="J687">INDEX(Dienstplan!$F$6:$AJ$55,BN687,BO687)</f>
        <v>0</v>
      </c>
      <c r="K687" s="29">
        <f t="array" ref="K687">IF(OR(J687=Schichten!$B$3,J687=Schichten!$B$4),INDEX($D$98:$D$147,MATCH(CODE(J687),$H$98:$H$147,0)),IF(ISERROR(INDEX($D$98:$D$147,MATCH(J687,$A$98:$A$147,0))),0,INDEX($D$98:$D$147,MATCH(J687,$A$98:$A$147,0))))</f>
        <v>0</v>
      </c>
      <c r="L687" s="29">
        <f t="shared" ref="L687" si="293">L637</f>
        <v>0</v>
      </c>
      <c r="M687" s="29">
        <f t="shared" si="253"/>
        <v>0</v>
      </c>
      <c r="O687" s="29">
        <f t="shared" si="280"/>
        <v>0</v>
      </c>
      <c r="P687" s="29">
        <f t="shared" si="280"/>
        <v>0</v>
      </c>
      <c r="Q687" s="29">
        <f t="shared" si="280"/>
        <v>0</v>
      </c>
      <c r="R687" s="29">
        <f t="shared" si="280"/>
        <v>0</v>
      </c>
      <c r="S687" s="29">
        <f t="shared" si="280"/>
        <v>0</v>
      </c>
      <c r="T687" s="29">
        <f t="shared" si="280"/>
        <v>0</v>
      </c>
      <c r="U687" s="29">
        <f t="shared" si="280"/>
        <v>0</v>
      </c>
      <c r="V687" s="29">
        <f t="shared" si="280"/>
        <v>0</v>
      </c>
      <c r="W687" s="29">
        <f t="shared" si="280"/>
        <v>0</v>
      </c>
      <c r="X687" s="29">
        <f t="shared" si="280"/>
        <v>0</v>
      </c>
      <c r="Y687" s="29">
        <f t="shared" si="280"/>
        <v>1</v>
      </c>
      <c r="Z687" s="29">
        <f t="shared" si="280"/>
        <v>1</v>
      </c>
      <c r="AA687" s="29">
        <f t="shared" si="280"/>
        <v>1</v>
      </c>
      <c r="AB687" s="29">
        <f t="shared" si="280"/>
        <v>1</v>
      </c>
      <c r="AC687" s="29">
        <f t="shared" si="280"/>
        <v>1</v>
      </c>
      <c r="AD687" s="29">
        <f t="shared" si="280"/>
        <v>1</v>
      </c>
      <c r="AE687" s="29">
        <f t="shared" si="278"/>
        <v>1</v>
      </c>
      <c r="AF687" s="29">
        <f t="shared" si="278"/>
        <v>1</v>
      </c>
      <c r="AG687" s="29">
        <f t="shared" si="278"/>
        <v>1</v>
      </c>
      <c r="AH687" s="29">
        <f t="shared" si="278"/>
        <v>1</v>
      </c>
      <c r="AI687" s="29">
        <f t="shared" si="278"/>
        <v>1</v>
      </c>
      <c r="AJ687" s="29">
        <f t="shared" si="278"/>
        <v>1</v>
      </c>
      <c r="AK687" s="29">
        <f t="shared" si="278"/>
        <v>1</v>
      </c>
      <c r="AL687" s="29">
        <f t="shared" si="278"/>
        <v>1</v>
      </c>
      <c r="AM687" s="29">
        <f t="shared" si="278"/>
        <v>1</v>
      </c>
      <c r="AN687" s="29">
        <f t="shared" si="278"/>
        <v>1</v>
      </c>
      <c r="AO687" s="29">
        <f t="shared" si="278"/>
        <v>1</v>
      </c>
      <c r="AP687" s="29">
        <f t="shared" si="278"/>
        <v>1</v>
      </c>
      <c r="AQ687" s="29">
        <f t="shared" si="278"/>
        <v>1</v>
      </c>
      <c r="AR687" s="29">
        <f t="shared" si="278"/>
        <v>1</v>
      </c>
      <c r="AS687" s="29">
        <f t="shared" si="278"/>
        <v>1</v>
      </c>
      <c r="AT687" s="29">
        <f t="shared" si="286"/>
        <v>1</v>
      </c>
      <c r="AU687" s="29">
        <f t="shared" si="286"/>
        <v>1</v>
      </c>
      <c r="AV687" s="29">
        <f t="shared" si="286"/>
        <v>1</v>
      </c>
      <c r="AW687" s="29">
        <f t="shared" si="286"/>
        <v>1</v>
      </c>
      <c r="AX687" s="29">
        <f t="shared" si="286"/>
        <v>1</v>
      </c>
      <c r="AY687" s="29">
        <f t="shared" si="286"/>
        <v>1</v>
      </c>
      <c r="AZ687" s="29">
        <f t="shared" si="286"/>
        <v>1</v>
      </c>
      <c r="BA687" s="29">
        <f t="shared" si="286"/>
        <v>1</v>
      </c>
      <c r="BB687" s="29">
        <f t="shared" si="286"/>
        <v>1</v>
      </c>
      <c r="BC687" s="29">
        <f t="shared" si="286"/>
        <v>1</v>
      </c>
      <c r="BD687" s="29">
        <f t="shared" si="286"/>
        <v>1</v>
      </c>
      <c r="BE687" s="29">
        <f t="shared" si="286"/>
        <v>1</v>
      </c>
      <c r="BF687" s="29">
        <f t="shared" si="286"/>
        <v>1</v>
      </c>
      <c r="BG687" s="29">
        <f t="shared" si="286"/>
        <v>1</v>
      </c>
      <c r="BH687" s="29">
        <f t="shared" si="286"/>
        <v>1</v>
      </c>
      <c r="BI687" s="29">
        <f t="shared" si="286"/>
        <v>1</v>
      </c>
      <c r="BJ687" s="29">
        <f t="shared" si="284"/>
        <v>1</v>
      </c>
      <c r="BN687" s="29">
        <f t="shared" si="226"/>
        <v>26</v>
      </c>
      <c r="BO687" s="29">
        <f t="shared" si="234"/>
        <v>5</v>
      </c>
    </row>
    <row r="688" spans="3:67" x14ac:dyDescent="0.25">
      <c r="C688" s="79">
        <f t="shared" si="227"/>
        <v>43866</v>
      </c>
      <c r="D688" s="29">
        <f t="shared" si="29"/>
        <v>2020</v>
      </c>
      <c r="E688" s="29">
        <f t="shared" si="228"/>
        <v>2</v>
      </c>
      <c r="F688" s="29">
        <f t="shared" si="229"/>
        <v>6</v>
      </c>
      <c r="G688" s="29">
        <f t="shared" si="230"/>
        <v>5</v>
      </c>
      <c r="H688" s="166" t="str">
        <f t="shared" si="231"/>
        <v>Di</v>
      </c>
      <c r="I688" s="29">
        <f t="shared" si="232"/>
        <v>27</v>
      </c>
      <c r="J688" s="29">
        <f t="array" ref="J688">INDEX(Dienstplan!$F$6:$AJ$55,BN688,BO688)</f>
        <v>0</v>
      </c>
      <c r="K688" s="29">
        <f t="array" ref="K688">IF(OR(J688=Schichten!$B$3,J688=Schichten!$B$4),INDEX($D$98:$D$147,MATCH(CODE(J688),$H$98:$H$147,0)),IF(ISERROR(INDEX($D$98:$D$147,MATCH(J688,$A$98:$A$147,0))),0,INDEX($D$98:$D$147,MATCH(J688,$A$98:$A$147,0))))</f>
        <v>0</v>
      </c>
      <c r="L688" s="29">
        <f t="shared" ref="L688" si="294">L638</f>
        <v>0</v>
      </c>
      <c r="M688" s="29">
        <f t="shared" si="253"/>
        <v>0</v>
      </c>
      <c r="O688" s="29">
        <f t="shared" si="280"/>
        <v>0</v>
      </c>
      <c r="P688" s="29">
        <f t="shared" si="280"/>
        <v>0</v>
      </c>
      <c r="Q688" s="29">
        <f t="shared" si="280"/>
        <v>0</v>
      </c>
      <c r="R688" s="29">
        <f t="shared" si="280"/>
        <v>0</v>
      </c>
      <c r="S688" s="29">
        <f t="shared" si="280"/>
        <v>0</v>
      </c>
      <c r="T688" s="29">
        <f t="shared" si="280"/>
        <v>0</v>
      </c>
      <c r="U688" s="29">
        <f t="shared" si="280"/>
        <v>0</v>
      </c>
      <c r="V688" s="29">
        <f t="shared" si="280"/>
        <v>0</v>
      </c>
      <c r="W688" s="29">
        <f t="shared" si="280"/>
        <v>0</v>
      </c>
      <c r="X688" s="29">
        <f t="shared" si="280"/>
        <v>0</v>
      </c>
      <c r="Y688" s="29">
        <f t="shared" si="280"/>
        <v>1</v>
      </c>
      <c r="Z688" s="29">
        <f t="shared" si="280"/>
        <v>1</v>
      </c>
      <c r="AA688" s="29">
        <f t="shared" si="280"/>
        <v>1</v>
      </c>
      <c r="AB688" s="29">
        <f t="shared" si="280"/>
        <v>1</v>
      </c>
      <c r="AC688" s="29">
        <f t="shared" si="280"/>
        <v>1</v>
      </c>
      <c r="AD688" s="29">
        <f t="shared" si="280"/>
        <v>1</v>
      </c>
      <c r="AE688" s="29">
        <f t="shared" si="278"/>
        <v>1</v>
      </c>
      <c r="AF688" s="29">
        <f t="shared" si="278"/>
        <v>1</v>
      </c>
      <c r="AG688" s="29">
        <f t="shared" si="278"/>
        <v>1</v>
      </c>
      <c r="AH688" s="29">
        <f t="shared" si="278"/>
        <v>1</v>
      </c>
      <c r="AI688" s="29">
        <f t="shared" si="278"/>
        <v>1</v>
      </c>
      <c r="AJ688" s="29">
        <f t="shared" si="278"/>
        <v>1</v>
      </c>
      <c r="AK688" s="29">
        <f t="shared" si="278"/>
        <v>1</v>
      </c>
      <c r="AL688" s="29">
        <f t="shared" si="278"/>
        <v>1</v>
      </c>
      <c r="AM688" s="29">
        <f t="shared" si="278"/>
        <v>1</v>
      </c>
      <c r="AN688" s="29">
        <f t="shared" si="278"/>
        <v>1</v>
      </c>
      <c r="AO688" s="29">
        <f t="shared" si="278"/>
        <v>1</v>
      </c>
      <c r="AP688" s="29">
        <f t="shared" si="278"/>
        <v>1</v>
      </c>
      <c r="AQ688" s="29">
        <f t="shared" si="278"/>
        <v>1</v>
      </c>
      <c r="AR688" s="29">
        <f t="shared" si="278"/>
        <v>1</v>
      </c>
      <c r="AS688" s="29">
        <f t="shared" si="278"/>
        <v>1</v>
      </c>
      <c r="AT688" s="29">
        <f t="shared" si="286"/>
        <v>1</v>
      </c>
      <c r="AU688" s="29">
        <f t="shared" si="286"/>
        <v>1</v>
      </c>
      <c r="AV688" s="29">
        <f t="shared" si="286"/>
        <v>1</v>
      </c>
      <c r="AW688" s="29">
        <f t="shared" si="286"/>
        <v>1</v>
      </c>
      <c r="AX688" s="29">
        <f t="shared" si="286"/>
        <v>1</v>
      </c>
      <c r="AY688" s="29">
        <f t="shared" si="286"/>
        <v>1</v>
      </c>
      <c r="AZ688" s="29">
        <f t="shared" si="286"/>
        <v>1</v>
      </c>
      <c r="BA688" s="29">
        <f t="shared" si="286"/>
        <v>1</v>
      </c>
      <c r="BB688" s="29">
        <f t="shared" si="286"/>
        <v>1</v>
      </c>
      <c r="BC688" s="29">
        <f t="shared" si="286"/>
        <v>1</v>
      </c>
      <c r="BD688" s="29">
        <f t="shared" si="286"/>
        <v>1</v>
      </c>
      <c r="BE688" s="29">
        <f t="shared" si="286"/>
        <v>1</v>
      </c>
      <c r="BF688" s="29">
        <f t="shared" si="286"/>
        <v>1</v>
      </c>
      <c r="BG688" s="29">
        <f t="shared" si="286"/>
        <v>1</v>
      </c>
      <c r="BH688" s="29">
        <f t="shared" si="286"/>
        <v>1</v>
      </c>
      <c r="BI688" s="29">
        <f t="shared" si="286"/>
        <v>1</v>
      </c>
      <c r="BJ688" s="29">
        <f t="shared" si="284"/>
        <v>1</v>
      </c>
      <c r="BN688" s="29">
        <f t="shared" si="226"/>
        <v>27</v>
      </c>
      <c r="BO688" s="29">
        <f t="shared" si="234"/>
        <v>5</v>
      </c>
    </row>
    <row r="689" spans="3:67" x14ac:dyDescent="0.25">
      <c r="C689" s="79">
        <f t="shared" si="227"/>
        <v>43866</v>
      </c>
      <c r="D689" s="29">
        <f t="shared" si="29"/>
        <v>2020</v>
      </c>
      <c r="E689" s="29">
        <f t="shared" si="228"/>
        <v>2</v>
      </c>
      <c r="F689" s="29">
        <f t="shared" si="229"/>
        <v>6</v>
      </c>
      <c r="G689" s="29">
        <f t="shared" si="230"/>
        <v>5</v>
      </c>
      <c r="H689" s="166" t="str">
        <f t="shared" si="231"/>
        <v>Di</v>
      </c>
      <c r="I689" s="29">
        <f t="shared" si="232"/>
        <v>28</v>
      </c>
      <c r="J689" s="29">
        <f t="array" ref="J689">INDEX(Dienstplan!$F$6:$AJ$55,BN689,BO689)</f>
        <v>0</v>
      </c>
      <c r="K689" s="29">
        <f t="array" ref="K689">IF(OR(J689=Schichten!$B$3,J689=Schichten!$B$4),INDEX($D$98:$D$147,MATCH(CODE(J689),$H$98:$H$147,0)),IF(ISERROR(INDEX($D$98:$D$147,MATCH(J689,$A$98:$A$147,0))),0,INDEX($D$98:$D$147,MATCH(J689,$A$98:$A$147,0))))</f>
        <v>0</v>
      </c>
      <c r="L689" s="29">
        <f t="shared" ref="L689" si="295">L639</f>
        <v>0</v>
      </c>
      <c r="M689" s="29">
        <f t="shared" si="253"/>
        <v>0</v>
      </c>
      <c r="O689" s="29">
        <f t="shared" si="280"/>
        <v>0</v>
      </c>
      <c r="P689" s="29">
        <f t="shared" si="280"/>
        <v>0</v>
      </c>
      <c r="Q689" s="29">
        <f t="shared" si="280"/>
        <v>0</v>
      </c>
      <c r="R689" s="29">
        <f t="shared" si="280"/>
        <v>0</v>
      </c>
      <c r="S689" s="29">
        <f t="shared" si="280"/>
        <v>0</v>
      </c>
      <c r="T689" s="29">
        <f t="shared" si="280"/>
        <v>0</v>
      </c>
      <c r="U689" s="29">
        <f t="shared" si="280"/>
        <v>0</v>
      </c>
      <c r="V689" s="29">
        <f t="shared" si="280"/>
        <v>0</v>
      </c>
      <c r="W689" s="29">
        <f t="shared" si="280"/>
        <v>0</v>
      </c>
      <c r="X689" s="29">
        <f t="shared" si="280"/>
        <v>0</v>
      </c>
      <c r="Y689" s="29">
        <f t="shared" si="280"/>
        <v>1</v>
      </c>
      <c r="Z689" s="29">
        <f t="shared" si="280"/>
        <v>1</v>
      </c>
      <c r="AA689" s="29">
        <f t="shared" si="280"/>
        <v>1</v>
      </c>
      <c r="AB689" s="29">
        <f t="shared" si="280"/>
        <v>1</v>
      </c>
      <c r="AC689" s="29">
        <f t="shared" si="280"/>
        <v>1</v>
      </c>
      <c r="AD689" s="29">
        <f t="shared" si="280"/>
        <v>1</v>
      </c>
      <c r="AE689" s="29">
        <f t="shared" si="278"/>
        <v>1</v>
      </c>
      <c r="AF689" s="29">
        <f t="shared" si="278"/>
        <v>1</v>
      </c>
      <c r="AG689" s="29">
        <f t="shared" si="278"/>
        <v>1</v>
      </c>
      <c r="AH689" s="29">
        <f t="shared" si="278"/>
        <v>1</v>
      </c>
      <c r="AI689" s="29">
        <f t="shared" si="278"/>
        <v>1</v>
      </c>
      <c r="AJ689" s="29">
        <f t="shared" si="278"/>
        <v>1</v>
      </c>
      <c r="AK689" s="29">
        <f t="shared" si="278"/>
        <v>1</v>
      </c>
      <c r="AL689" s="29">
        <f t="shared" si="278"/>
        <v>1</v>
      </c>
      <c r="AM689" s="29">
        <f t="shared" si="278"/>
        <v>1</v>
      </c>
      <c r="AN689" s="29">
        <f t="shared" si="278"/>
        <v>1</v>
      </c>
      <c r="AO689" s="29">
        <f t="shared" si="278"/>
        <v>1</v>
      </c>
      <c r="AP689" s="29">
        <f t="shared" si="278"/>
        <v>1</v>
      </c>
      <c r="AQ689" s="29">
        <f t="shared" si="278"/>
        <v>1</v>
      </c>
      <c r="AR689" s="29">
        <f t="shared" si="278"/>
        <v>1</v>
      </c>
      <c r="AS689" s="29">
        <f t="shared" si="278"/>
        <v>1</v>
      </c>
      <c r="AT689" s="29">
        <f t="shared" si="286"/>
        <v>1</v>
      </c>
      <c r="AU689" s="29">
        <f t="shared" si="286"/>
        <v>1</v>
      </c>
      <c r="AV689" s="29">
        <f t="shared" si="286"/>
        <v>1</v>
      </c>
      <c r="AW689" s="29">
        <f t="shared" si="286"/>
        <v>1</v>
      </c>
      <c r="AX689" s="29">
        <f t="shared" si="286"/>
        <v>1</v>
      </c>
      <c r="AY689" s="29">
        <f t="shared" si="286"/>
        <v>1</v>
      </c>
      <c r="AZ689" s="29">
        <f t="shared" si="286"/>
        <v>1</v>
      </c>
      <c r="BA689" s="29">
        <f t="shared" si="286"/>
        <v>1</v>
      </c>
      <c r="BB689" s="29">
        <f t="shared" si="286"/>
        <v>1</v>
      </c>
      <c r="BC689" s="29">
        <f t="shared" si="286"/>
        <v>1</v>
      </c>
      <c r="BD689" s="29">
        <f t="shared" si="286"/>
        <v>1</v>
      </c>
      <c r="BE689" s="29">
        <f t="shared" si="286"/>
        <v>1</v>
      </c>
      <c r="BF689" s="29">
        <f t="shared" si="286"/>
        <v>1</v>
      </c>
      <c r="BG689" s="29">
        <f t="shared" si="286"/>
        <v>1</v>
      </c>
      <c r="BH689" s="29">
        <f t="shared" si="286"/>
        <v>1</v>
      </c>
      <c r="BI689" s="29">
        <f t="shared" si="286"/>
        <v>1</v>
      </c>
      <c r="BJ689" s="29">
        <f t="shared" si="284"/>
        <v>1</v>
      </c>
      <c r="BN689" s="29">
        <f t="shared" si="226"/>
        <v>28</v>
      </c>
      <c r="BO689" s="29">
        <f t="shared" si="234"/>
        <v>5</v>
      </c>
    </row>
    <row r="690" spans="3:67" x14ac:dyDescent="0.25">
      <c r="C690" s="79">
        <f t="shared" si="227"/>
        <v>43866</v>
      </c>
      <c r="D690" s="29">
        <f t="shared" si="29"/>
        <v>2020</v>
      </c>
      <c r="E690" s="29">
        <f t="shared" si="228"/>
        <v>2</v>
      </c>
      <c r="F690" s="29">
        <f t="shared" si="229"/>
        <v>6</v>
      </c>
      <c r="G690" s="29">
        <f t="shared" si="230"/>
        <v>5</v>
      </c>
      <c r="H690" s="166" t="str">
        <f t="shared" si="231"/>
        <v>Di</v>
      </c>
      <c r="I690" s="29">
        <f t="shared" si="232"/>
        <v>29</v>
      </c>
      <c r="J690" s="29">
        <f t="array" ref="J690">INDEX(Dienstplan!$F$6:$AJ$55,BN690,BO690)</f>
        <v>0</v>
      </c>
      <c r="K690" s="29">
        <f t="array" ref="K690">IF(OR(J690=Schichten!$B$3,J690=Schichten!$B$4),INDEX($D$98:$D$147,MATCH(CODE(J690),$H$98:$H$147,0)),IF(ISERROR(INDEX($D$98:$D$147,MATCH(J690,$A$98:$A$147,0))),0,INDEX($D$98:$D$147,MATCH(J690,$A$98:$A$147,0))))</f>
        <v>0</v>
      </c>
      <c r="L690" s="29">
        <f t="shared" ref="L690" si="296">L640</f>
        <v>0</v>
      </c>
      <c r="M690" s="29">
        <f t="shared" si="253"/>
        <v>0</v>
      </c>
      <c r="O690" s="29">
        <f t="shared" si="280"/>
        <v>0</v>
      </c>
      <c r="P690" s="29">
        <f t="shared" si="280"/>
        <v>0</v>
      </c>
      <c r="Q690" s="29">
        <f t="shared" si="280"/>
        <v>0</v>
      </c>
      <c r="R690" s="29">
        <f t="shared" si="280"/>
        <v>0</v>
      </c>
      <c r="S690" s="29">
        <f t="shared" si="280"/>
        <v>0</v>
      </c>
      <c r="T690" s="29">
        <f t="shared" si="280"/>
        <v>0</v>
      </c>
      <c r="U690" s="29">
        <f t="shared" si="280"/>
        <v>0</v>
      </c>
      <c r="V690" s="29">
        <f t="shared" si="280"/>
        <v>0</v>
      </c>
      <c r="W690" s="29">
        <f t="shared" si="280"/>
        <v>0</v>
      </c>
      <c r="X690" s="29">
        <f t="shared" si="280"/>
        <v>0</v>
      </c>
      <c r="Y690" s="29">
        <f t="shared" si="280"/>
        <v>1</v>
      </c>
      <c r="Z690" s="29">
        <f t="shared" si="280"/>
        <v>1</v>
      </c>
      <c r="AA690" s="29">
        <f t="shared" si="280"/>
        <v>1</v>
      </c>
      <c r="AB690" s="29">
        <f t="shared" si="280"/>
        <v>1</v>
      </c>
      <c r="AC690" s="29">
        <f t="shared" si="280"/>
        <v>1</v>
      </c>
      <c r="AD690" s="29">
        <f t="shared" si="280"/>
        <v>1</v>
      </c>
      <c r="AE690" s="29">
        <f t="shared" si="278"/>
        <v>1</v>
      </c>
      <c r="AF690" s="29">
        <f t="shared" si="278"/>
        <v>1</v>
      </c>
      <c r="AG690" s="29">
        <f t="shared" si="278"/>
        <v>1</v>
      </c>
      <c r="AH690" s="29">
        <f t="shared" si="278"/>
        <v>1</v>
      </c>
      <c r="AI690" s="29">
        <f t="shared" si="278"/>
        <v>1</v>
      </c>
      <c r="AJ690" s="29">
        <f t="shared" si="278"/>
        <v>1</v>
      </c>
      <c r="AK690" s="29">
        <f t="shared" si="278"/>
        <v>1</v>
      </c>
      <c r="AL690" s="29">
        <f t="shared" si="278"/>
        <v>1</v>
      </c>
      <c r="AM690" s="29">
        <f t="shared" si="278"/>
        <v>1</v>
      </c>
      <c r="AN690" s="29">
        <f t="shared" si="278"/>
        <v>1</v>
      </c>
      <c r="AO690" s="29">
        <f t="shared" si="278"/>
        <v>1</v>
      </c>
      <c r="AP690" s="29">
        <f t="shared" si="278"/>
        <v>1</v>
      </c>
      <c r="AQ690" s="29">
        <f t="shared" si="278"/>
        <v>1</v>
      </c>
      <c r="AR690" s="29">
        <f t="shared" si="278"/>
        <v>1</v>
      </c>
      <c r="AS690" s="29">
        <f t="shared" si="278"/>
        <v>1</v>
      </c>
      <c r="AT690" s="29">
        <f t="shared" si="286"/>
        <v>1</v>
      </c>
      <c r="AU690" s="29">
        <f t="shared" si="286"/>
        <v>1</v>
      </c>
      <c r="AV690" s="29">
        <f t="shared" si="286"/>
        <v>1</v>
      </c>
      <c r="AW690" s="29">
        <f t="shared" si="286"/>
        <v>1</v>
      </c>
      <c r="AX690" s="29">
        <f t="shared" si="286"/>
        <v>1</v>
      </c>
      <c r="AY690" s="29">
        <f t="shared" si="286"/>
        <v>1</v>
      </c>
      <c r="AZ690" s="29">
        <f t="shared" si="286"/>
        <v>1</v>
      </c>
      <c r="BA690" s="29">
        <f t="shared" si="286"/>
        <v>1</v>
      </c>
      <c r="BB690" s="29">
        <f t="shared" si="286"/>
        <v>1</v>
      </c>
      <c r="BC690" s="29">
        <f t="shared" si="286"/>
        <v>1</v>
      </c>
      <c r="BD690" s="29">
        <f t="shared" si="286"/>
        <v>1</v>
      </c>
      <c r="BE690" s="29">
        <f t="shared" si="286"/>
        <v>1</v>
      </c>
      <c r="BF690" s="29">
        <f t="shared" si="286"/>
        <v>1</v>
      </c>
      <c r="BG690" s="29">
        <f t="shared" si="286"/>
        <v>1</v>
      </c>
      <c r="BH690" s="29">
        <f t="shared" si="286"/>
        <v>1</v>
      </c>
      <c r="BI690" s="29">
        <f t="shared" si="286"/>
        <v>1</v>
      </c>
      <c r="BJ690" s="29">
        <f t="shared" si="284"/>
        <v>1</v>
      </c>
      <c r="BN690" s="29">
        <f t="shared" si="226"/>
        <v>29</v>
      </c>
      <c r="BO690" s="29">
        <f t="shared" si="234"/>
        <v>5</v>
      </c>
    </row>
    <row r="691" spans="3:67" x14ac:dyDescent="0.25">
      <c r="C691" s="79">
        <f t="shared" si="227"/>
        <v>43866</v>
      </c>
      <c r="D691" s="29">
        <f t="shared" si="29"/>
        <v>2020</v>
      </c>
      <c r="E691" s="29">
        <f t="shared" si="228"/>
        <v>2</v>
      </c>
      <c r="F691" s="29">
        <f t="shared" si="229"/>
        <v>6</v>
      </c>
      <c r="G691" s="29">
        <f t="shared" si="230"/>
        <v>5</v>
      </c>
      <c r="H691" s="166" t="str">
        <f t="shared" si="231"/>
        <v>Di</v>
      </c>
      <c r="I691" s="29">
        <f t="shared" si="232"/>
        <v>30</v>
      </c>
      <c r="J691" s="29">
        <f t="array" ref="J691">INDEX(Dienstplan!$F$6:$AJ$55,BN691,BO691)</f>
        <v>0</v>
      </c>
      <c r="K691" s="29">
        <f t="array" ref="K691">IF(OR(J691=Schichten!$B$3,J691=Schichten!$B$4),INDEX($D$98:$D$147,MATCH(CODE(J691),$H$98:$H$147,0)),IF(ISERROR(INDEX($D$98:$D$147,MATCH(J691,$A$98:$A$147,0))),0,INDEX($D$98:$D$147,MATCH(J691,$A$98:$A$147,0))))</f>
        <v>0</v>
      </c>
      <c r="L691" s="29">
        <f t="shared" ref="L691" si="297">L641</f>
        <v>0</v>
      </c>
      <c r="M691" s="29">
        <f t="shared" si="253"/>
        <v>0</v>
      </c>
      <c r="O691" s="29">
        <f t="shared" si="280"/>
        <v>0</v>
      </c>
      <c r="P691" s="29">
        <f t="shared" si="280"/>
        <v>0</v>
      </c>
      <c r="Q691" s="29">
        <f t="shared" si="280"/>
        <v>0</v>
      </c>
      <c r="R691" s="29">
        <f t="shared" si="280"/>
        <v>0</v>
      </c>
      <c r="S691" s="29">
        <f t="shared" si="280"/>
        <v>0</v>
      </c>
      <c r="T691" s="29">
        <f t="shared" si="280"/>
        <v>0</v>
      </c>
      <c r="U691" s="29">
        <f t="shared" si="280"/>
        <v>0</v>
      </c>
      <c r="V691" s="29">
        <f t="shared" si="280"/>
        <v>0</v>
      </c>
      <c r="W691" s="29">
        <f t="shared" si="280"/>
        <v>0</v>
      </c>
      <c r="X691" s="29">
        <f t="shared" si="280"/>
        <v>0</v>
      </c>
      <c r="Y691" s="29">
        <f t="shared" si="280"/>
        <v>1</v>
      </c>
      <c r="Z691" s="29">
        <f t="shared" si="280"/>
        <v>1</v>
      </c>
      <c r="AA691" s="29">
        <f t="shared" si="280"/>
        <v>1</v>
      </c>
      <c r="AB691" s="29">
        <f t="shared" si="280"/>
        <v>1</v>
      </c>
      <c r="AC691" s="29">
        <f t="shared" si="280"/>
        <v>1</v>
      </c>
      <c r="AD691" s="29">
        <f t="shared" ref="AD691:AS706" si="298">IF($M$457,IF($J691=AD$461,1,0),0)</f>
        <v>1</v>
      </c>
      <c r="AE691" s="29">
        <f t="shared" si="298"/>
        <v>1</v>
      </c>
      <c r="AF691" s="29">
        <f t="shared" si="298"/>
        <v>1</v>
      </c>
      <c r="AG691" s="29">
        <f t="shared" si="298"/>
        <v>1</v>
      </c>
      <c r="AH691" s="29">
        <f t="shared" si="298"/>
        <v>1</v>
      </c>
      <c r="AI691" s="29">
        <f t="shared" si="298"/>
        <v>1</v>
      </c>
      <c r="AJ691" s="29">
        <f t="shared" si="298"/>
        <v>1</v>
      </c>
      <c r="AK691" s="29">
        <f t="shared" si="298"/>
        <v>1</v>
      </c>
      <c r="AL691" s="29">
        <f t="shared" si="298"/>
        <v>1</v>
      </c>
      <c r="AM691" s="29">
        <f t="shared" si="298"/>
        <v>1</v>
      </c>
      <c r="AN691" s="29">
        <f t="shared" si="298"/>
        <v>1</v>
      </c>
      <c r="AO691" s="29">
        <f t="shared" si="298"/>
        <v>1</v>
      </c>
      <c r="AP691" s="29">
        <f t="shared" si="298"/>
        <v>1</v>
      </c>
      <c r="AQ691" s="29">
        <f t="shared" si="298"/>
        <v>1</v>
      </c>
      <c r="AR691" s="29">
        <f t="shared" si="298"/>
        <v>1</v>
      </c>
      <c r="AS691" s="29">
        <f t="shared" si="298"/>
        <v>1</v>
      </c>
      <c r="AT691" s="29">
        <f t="shared" si="286"/>
        <v>1</v>
      </c>
      <c r="AU691" s="29">
        <f t="shared" si="286"/>
        <v>1</v>
      </c>
      <c r="AV691" s="29">
        <f t="shared" si="286"/>
        <v>1</v>
      </c>
      <c r="AW691" s="29">
        <f t="shared" si="286"/>
        <v>1</v>
      </c>
      <c r="AX691" s="29">
        <f t="shared" si="286"/>
        <v>1</v>
      </c>
      <c r="AY691" s="29">
        <f t="shared" si="286"/>
        <v>1</v>
      </c>
      <c r="AZ691" s="29">
        <f t="shared" si="286"/>
        <v>1</v>
      </c>
      <c r="BA691" s="29">
        <f t="shared" si="286"/>
        <v>1</v>
      </c>
      <c r="BB691" s="29">
        <f t="shared" si="286"/>
        <v>1</v>
      </c>
      <c r="BC691" s="29">
        <f t="shared" si="286"/>
        <v>1</v>
      </c>
      <c r="BD691" s="29">
        <f t="shared" si="286"/>
        <v>1</v>
      </c>
      <c r="BE691" s="29">
        <f t="shared" si="286"/>
        <v>1</v>
      </c>
      <c r="BF691" s="29">
        <f t="shared" si="286"/>
        <v>1</v>
      </c>
      <c r="BG691" s="29">
        <f t="shared" si="286"/>
        <v>1</v>
      </c>
      <c r="BH691" s="29">
        <f t="shared" si="286"/>
        <v>1</v>
      </c>
      <c r="BI691" s="29">
        <f t="shared" si="286"/>
        <v>1</v>
      </c>
      <c r="BJ691" s="29">
        <f t="shared" si="284"/>
        <v>1</v>
      </c>
      <c r="BN691" s="29">
        <f t="shared" si="226"/>
        <v>30</v>
      </c>
      <c r="BO691" s="29">
        <f t="shared" si="234"/>
        <v>5</v>
      </c>
    </row>
    <row r="692" spans="3:67" x14ac:dyDescent="0.25">
      <c r="C692" s="79">
        <f t="shared" si="227"/>
        <v>43866</v>
      </c>
      <c r="D692" s="29">
        <f t="shared" si="29"/>
        <v>2020</v>
      </c>
      <c r="E692" s="29">
        <f t="shared" si="228"/>
        <v>2</v>
      </c>
      <c r="F692" s="29">
        <f t="shared" si="229"/>
        <v>6</v>
      </c>
      <c r="G692" s="29">
        <f t="shared" si="230"/>
        <v>5</v>
      </c>
      <c r="H692" s="166" t="str">
        <f t="shared" si="231"/>
        <v>Di</v>
      </c>
      <c r="I692" s="29">
        <f t="shared" si="232"/>
        <v>31</v>
      </c>
      <c r="J692" s="29">
        <f t="array" ref="J692">INDEX(Dienstplan!$F$6:$AJ$55,BN692,BO692)</f>
        <v>0</v>
      </c>
      <c r="K692" s="29">
        <f t="array" ref="K692">IF(OR(J692=Schichten!$B$3,J692=Schichten!$B$4),INDEX($D$98:$D$147,MATCH(CODE(J692),$H$98:$H$147,0)),IF(ISERROR(INDEX($D$98:$D$147,MATCH(J692,$A$98:$A$147,0))),0,INDEX($D$98:$D$147,MATCH(J692,$A$98:$A$147,0))))</f>
        <v>0</v>
      </c>
      <c r="L692" s="29">
        <f t="shared" ref="L692" si="299">L642</f>
        <v>0</v>
      </c>
      <c r="M692" s="29">
        <f t="shared" si="253"/>
        <v>0</v>
      </c>
      <c r="O692" s="29">
        <f t="shared" ref="O692:AD707" si="300">IF($M$457,IF($J692=O$461,1,0),0)</f>
        <v>0</v>
      </c>
      <c r="P692" s="29">
        <f t="shared" si="300"/>
        <v>0</v>
      </c>
      <c r="Q692" s="29">
        <f t="shared" si="300"/>
        <v>0</v>
      </c>
      <c r="R692" s="29">
        <f t="shared" si="300"/>
        <v>0</v>
      </c>
      <c r="S692" s="29">
        <f t="shared" si="300"/>
        <v>0</v>
      </c>
      <c r="T692" s="29">
        <f t="shared" si="300"/>
        <v>0</v>
      </c>
      <c r="U692" s="29">
        <f t="shared" si="300"/>
        <v>0</v>
      </c>
      <c r="V692" s="29">
        <f t="shared" si="300"/>
        <v>0</v>
      </c>
      <c r="W692" s="29">
        <f t="shared" si="300"/>
        <v>0</v>
      </c>
      <c r="X692" s="29">
        <f t="shared" si="300"/>
        <v>0</v>
      </c>
      <c r="Y692" s="29">
        <f t="shared" si="300"/>
        <v>1</v>
      </c>
      <c r="Z692" s="29">
        <f t="shared" si="300"/>
        <v>1</v>
      </c>
      <c r="AA692" s="29">
        <f t="shared" si="300"/>
        <v>1</v>
      </c>
      <c r="AB692" s="29">
        <f t="shared" si="300"/>
        <v>1</v>
      </c>
      <c r="AC692" s="29">
        <f t="shared" si="300"/>
        <v>1</v>
      </c>
      <c r="AD692" s="29">
        <f t="shared" si="300"/>
        <v>1</v>
      </c>
      <c r="AE692" s="29">
        <f t="shared" si="298"/>
        <v>1</v>
      </c>
      <c r="AF692" s="29">
        <f t="shared" si="298"/>
        <v>1</v>
      </c>
      <c r="AG692" s="29">
        <f t="shared" si="298"/>
        <v>1</v>
      </c>
      <c r="AH692" s="29">
        <f t="shared" si="298"/>
        <v>1</v>
      </c>
      <c r="AI692" s="29">
        <f t="shared" si="298"/>
        <v>1</v>
      </c>
      <c r="AJ692" s="29">
        <f t="shared" si="298"/>
        <v>1</v>
      </c>
      <c r="AK692" s="29">
        <f t="shared" si="298"/>
        <v>1</v>
      </c>
      <c r="AL692" s="29">
        <f t="shared" si="298"/>
        <v>1</v>
      </c>
      <c r="AM692" s="29">
        <f t="shared" si="298"/>
        <v>1</v>
      </c>
      <c r="AN692" s="29">
        <f t="shared" si="298"/>
        <v>1</v>
      </c>
      <c r="AO692" s="29">
        <f t="shared" si="298"/>
        <v>1</v>
      </c>
      <c r="AP692" s="29">
        <f t="shared" si="298"/>
        <v>1</v>
      </c>
      <c r="AQ692" s="29">
        <f t="shared" si="298"/>
        <v>1</v>
      </c>
      <c r="AR692" s="29">
        <f t="shared" si="298"/>
        <v>1</v>
      </c>
      <c r="AS692" s="29">
        <f t="shared" si="298"/>
        <v>1</v>
      </c>
      <c r="AT692" s="29">
        <f t="shared" si="286"/>
        <v>1</v>
      </c>
      <c r="AU692" s="29">
        <f t="shared" si="286"/>
        <v>1</v>
      </c>
      <c r="AV692" s="29">
        <f t="shared" si="286"/>
        <v>1</v>
      </c>
      <c r="AW692" s="29">
        <f t="shared" si="286"/>
        <v>1</v>
      </c>
      <c r="AX692" s="29">
        <f t="shared" si="286"/>
        <v>1</v>
      </c>
      <c r="AY692" s="29">
        <f t="shared" si="286"/>
        <v>1</v>
      </c>
      <c r="AZ692" s="29">
        <f t="shared" si="286"/>
        <v>1</v>
      </c>
      <c r="BA692" s="29">
        <f t="shared" si="286"/>
        <v>1</v>
      </c>
      <c r="BB692" s="29">
        <f t="shared" si="286"/>
        <v>1</v>
      </c>
      <c r="BC692" s="29">
        <f t="shared" si="286"/>
        <v>1</v>
      </c>
      <c r="BD692" s="29">
        <f t="shared" si="286"/>
        <v>1</v>
      </c>
      <c r="BE692" s="29">
        <f t="shared" si="286"/>
        <v>1</v>
      </c>
      <c r="BF692" s="29">
        <f t="shared" si="286"/>
        <v>1</v>
      </c>
      <c r="BG692" s="29">
        <f t="shared" si="286"/>
        <v>1</v>
      </c>
      <c r="BH692" s="29">
        <f t="shared" si="286"/>
        <v>1</v>
      </c>
      <c r="BI692" s="29">
        <f t="shared" si="286"/>
        <v>1</v>
      </c>
      <c r="BJ692" s="29">
        <f t="shared" si="284"/>
        <v>1</v>
      </c>
      <c r="BN692" s="29">
        <f t="shared" si="226"/>
        <v>31</v>
      </c>
      <c r="BO692" s="29">
        <f t="shared" si="234"/>
        <v>5</v>
      </c>
    </row>
    <row r="693" spans="3:67" x14ac:dyDescent="0.25">
      <c r="C693" s="79">
        <f t="shared" si="227"/>
        <v>43866</v>
      </c>
      <c r="D693" s="29">
        <f t="shared" si="29"/>
        <v>2020</v>
      </c>
      <c r="E693" s="29">
        <f t="shared" si="228"/>
        <v>2</v>
      </c>
      <c r="F693" s="29">
        <f t="shared" si="229"/>
        <v>6</v>
      </c>
      <c r="G693" s="29">
        <f t="shared" si="230"/>
        <v>5</v>
      </c>
      <c r="H693" s="166" t="str">
        <f t="shared" si="231"/>
        <v>Di</v>
      </c>
      <c r="I693" s="29">
        <f t="shared" si="232"/>
        <v>32</v>
      </c>
      <c r="J693" s="29">
        <f t="array" ref="J693">INDEX(Dienstplan!$F$6:$AJ$55,BN693,BO693)</f>
        <v>0</v>
      </c>
      <c r="K693" s="29">
        <f t="array" ref="K693">IF(OR(J693=Schichten!$B$3,J693=Schichten!$B$4),INDEX($D$98:$D$147,MATCH(CODE(J693),$H$98:$H$147,0)),IF(ISERROR(INDEX($D$98:$D$147,MATCH(J693,$A$98:$A$147,0))),0,INDEX($D$98:$D$147,MATCH(J693,$A$98:$A$147,0))))</f>
        <v>0</v>
      </c>
      <c r="L693" s="29">
        <f t="shared" ref="L693" si="301">L643</f>
        <v>0</v>
      </c>
      <c r="M693" s="29">
        <f t="shared" si="253"/>
        <v>0</v>
      </c>
      <c r="O693" s="29">
        <f t="shared" si="300"/>
        <v>0</v>
      </c>
      <c r="P693" s="29">
        <f t="shared" si="300"/>
        <v>0</v>
      </c>
      <c r="Q693" s="29">
        <f t="shared" si="300"/>
        <v>0</v>
      </c>
      <c r="R693" s="29">
        <f t="shared" si="300"/>
        <v>0</v>
      </c>
      <c r="S693" s="29">
        <f t="shared" si="300"/>
        <v>0</v>
      </c>
      <c r="T693" s="29">
        <f t="shared" si="300"/>
        <v>0</v>
      </c>
      <c r="U693" s="29">
        <f t="shared" si="300"/>
        <v>0</v>
      </c>
      <c r="V693" s="29">
        <f t="shared" si="300"/>
        <v>0</v>
      </c>
      <c r="W693" s="29">
        <f t="shared" si="300"/>
        <v>0</v>
      </c>
      <c r="X693" s="29">
        <f t="shared" si="300"/>
        <v>0</v>
      </c>
      <c r="Y693" s="29">
        <f t="shared" si="300"/>
        <v>1</v>
      </c>
      <c r="Z693" s="29">
        <f t="shared" si="300"/>
        <v>1</v>
      </c>
      <c r="AA693" s="29">
        <f t="shared" si="300"/>
        <v>1</v>
      </c>
      <c r="AB693" s="29">
        <f t="shared" si="300"/>
        <v>1</v>
      </c>
      <c r="AC693" s="29">
        <f t="shared" si="300"/>
        <v>1</v>
      </c>
      <c r="AD693" s="29">
        <f t="shared" si="300"/>
        <v>1</v>
      </c>
      <c r="AE693" s="29">
        <f t="shared" si="298"/>
        <v>1</v>
      </c>
      <c r="AF693" s="29">
        <f t="shared" si="298"/>
        <v>1</v>
      </c>
      <c r="AG693" s="29">
        <f t="shared" si="298"/>
        <v>1</v>
      </c>
      <c r="AH693" s="29">
        <f t="shared" si="298"/>
        <v>1</v>
      </c>
      <c r="AI693" s="29">
        <f t="shared" si="298"/>
        <v>1</v>
      </c>
      <c r="AJ693" s="29">
        <f t="shared" si="298"/>
        <v>1</v>
      </c>
      <c r="AK693" s="29">
        <f t="shared" si="298"/>
        <v>1</v>
      </c>
      <c r="AL693" s="29">
        <f t="shared" si="298"/>
        <v>1</v>
      </c>
      <c r="AM693" s="29">
        <f t="shared" si="298"/>
        <v>1</v>
      </c>
      <c r="AN693" s="29">
        <f t="shared" si="298"/>
        <v>1</v>
      </c>
      <c r="AO693" s="29">
        <f t="shared" si="298"/>
        <v>1</v>
      </c>
      <c r="AP693" s="29">
        <f t="shared" si="298"/>
        <v>1</v>
      </c>
      <c r="AQ693" s="29">
        <f t="shared" si="298"/>
        <v>1</v>
      </c>
      <c r="AR693" s="29">
        <f t="shared" si="298"/>
        <v>1</v>
      </c>
      <c r="AS693" s="29">
        <f t="shared" si="298"/>
        <v>1</v>
      </c>
      <c r="AT693" s="29">
        <f t="shared" si="286"/>
        <v>1</v>
      </c>
      <c r="AU693" s="29">
        <f t="shared" si="286"/>
        <v>1</v>
      </c>
      <c r="AV693" s="29">
        <f t="shared" si="286"/>
        <v>1</v>
      </c>
      <c r="AW693" s="29">
        <f t="shared" si="286"/>
        <v>1</v>
      </c>
      <c r="AX693" s="29">
        <f t="shared" si="286"/>
        <v>1</v>
      </c>
      <c r="AY693" s="29">
        <f t="shared" si="286"/>
        <v>1</v>
      </c>
      <c r="AZ693" s="29">
        <f t="shared" si="286"/>
        <v>1</v>
      </c>
      <c r="BA693" s="29">
        <f t="shared" si="286"/>
        <v>1</v>
      </c>
      <c r="BB693" s="29">
        <f t="shared" si="286"/>
        <v>1</v>
      </c>
      <c r="BC693" s="29">
        <f t="shared" si="286"/>
        <v>1</v>
      </c>
      <c r="BD693" s="29">
        <f t="shared" si="286"/>
        <v>1</v>
      </c>
      <c r="BE693" s="29">
        <f t="shared" si="286"/>
        <v>1</v>
      </c>
      <c r="BF693" s="29">
        <f t="shared" si="286"/>
        <v>1</v>
      </c>
      <c r="BG693" s="29">
        <f t="shared" si="286"/>
        <v>1</v>
      </c>
      <c r="BH693" s="29">
        <f t="shared" si="286"/>
        <v>1</v>
      </c>
      <c r="BI693" s="29">
        <f t="shared" si="286"/>
        <v>1</v>
      </c>
      <c r="BJ693" s="29">
        <f t="shared" si="284"/>
        <v>1</v>
      </c>
      <c r="BN693" s="29">
        <f t="shared" si="226"/>
        <v>32</v>
      </c>
      <c r="BO693" s="29">
        <f t="shared" si="234"/>
        <v>5</v>
      </c>
    </row>
    <row r="694" spans="3:67" x14ac:dyDescent="0.25">
      <c r="C694" s="79">
        <f t="shared" si="227"/>
        <v>43866</v>
      </c>
      <c r="D694" s="29">
        <f t="shared" si="29"/>
        <v>2020</v>
      </c>
      <c r="E694" s="29">
        <f t="shared" si="228"/>
        <v>2</v>
      </c>
      <c r="F694" s="29">
        <f t="shared" si="229"/>
        <v>6</v>
      </c>
      <c r="G694" s="29">
        <f t="shared" si="230"/>
        <v>5</v>
      </c>
      <c r="H694" s="166" t="str">
        <f t="shared" si="231"/>
        <v>Di</v>
      </c>
      <c r="I694" s="29">
        <f t="shared" si="232"/>
        <v>33</v>
      </c>
      <c r="J694" s="29">
        <f t="array" ref="J694">INDEX(Dienstplan!$F$6:$AJ$55,BN694,BO694)</f>
        <v>0</v>
      </c>
      <c r="K694" s="29">
        <f t="array" ref="K694">IF(OR(J694=Schichten!$B$3,J694=Schichten!$B$4),INDEX($D$98:$D$147,MATCH(CODE(J694),$H$98:$H$147,0)),IF(ISERROR(INDEX($D$98:$D$147,MATCH(J694,$A$98:$A$147,0))),0,INDEX($D$98:$D$147,MATCH(J694,$A$98:$A$147,0))))</f>
        <v>0</v>
      </c>
      <c r="L694" s="29">
        <f t="shared" ref="L694" si="302">L644</f>
        <v>0</v>
      </c>
      <c r="M694" s="29">
        <f t="shared" si="253"/>
        <v>0</v>
      </c>
      <c r="O694" s="29">
        <f t="shared" si="300"/>
        <v>0</v>
      </c>
      <c r="P694" s="29">
        <f t="shared" si="300"/>
        <v>0</v>
      </c>
      <c r="Q694" s="29">
        <f t="shared" si="300"/>
        <v>0</v>
      </c>
      <c r="R694" s="29">
        <f t="shared" si="300"/>
        <v>0</v>
      </c>
      <c r="S694" s="29">
        <f t="shared" si="300"/>
        <v>0</v>
      </c>
      <c r="T694" s="29">
        <f t="shared" si="300"/>
        <v>0</v>
      </c>
      <c r="U694" s="29">
        <f t="shared" si="300"/>
        <v>0</v>
      </c>
      <c r="V694" s="29">
        <f t="shared" si="300"/>
        <v>0</v>
      </c>
      <c r="W694" s="29">
        <f t="shared" si="300"/>
        <v>0</v>
      </c>
      <c r="X694" s="29">
        <f t="shared" si="300"/>
        <v>0</v>
      </c>
      <c r="Y694" s="29">
        <f t="shared" si="300"/>
        <v>1</v>
      </c>
      <c r="Z694" s="29">
        <f t="shared" si="300"/>
        <v>1</v>
      </c>
      <c r="AA694" s="29">
        <f t="shared" si="300"/>
        <v>1</v>
      </c>
      <c r="AB694" s="29">
        <f t="shared" si="300"/>
        <v>1</v>
      </c>
      <c r="AC694" s="29">
        <f t="shared" si="300"/>
        <v>1</v>
      </c>
      <c r="AD694" s="29">
        <f t="shared" si="300"/>
        <v>1</v>
      </c>
      <c r="AE694" s="29">
        <f t="shared" si="298"/>
        <v>1</v>
      </c>
      <c r="AF694" s="29">
        <f t="shared" si="298"/>
        <v>1</v>
      </c>
      <c r="AG694" s="29">
        <f t="shared" si="298"/>
        <v>1</v>
      </c>
      <c r="AH694" s="29">
        <f t="shared" si="298"/>
        <v>1</v>
      </c>
      <c r="AI694" s="29">
        <f t="shared" si="298"/>
        <v>1</v>
      </c>
      <c r="AJ694" s="29">
        <f t="shared" si="298"/>
        <v>1</v>
      </c>
      <c r="AK694" s="29">
        <f t="shared" si="298"/>
        <v>1</v>
      </c>
      <c r="AL694" s="29">
        <f t="shared" si="298"/>
        <v>1</v>
      </c>
      <c r="AM694" s="29">
        <f t="shared" si="298"/>
        <v>1</v>
      </c>
      <c r="AN694" s="29">
        <f t="shared" si="298"/>
        <v>1</v>
      </c>
      <c r="AO694" s="29">
        <f t="shared" si="298"/>
        <v>1</v>
      </c>
      <c r="AP694" s="29">
        <f t="shared" si="298"/>
        <v>1</v>
      </c>
      <c r="AQ694" s="29">
        <f t="shared" si="298"/>
        <v>1</v>
      </c>
      <c r="AR694" s="29">
        <f t="shared" si="298"/>
        <v>1</v>
      </c>
      <c r="AS694" s="29">
        <f t="shared" si="298"/>
        <v>1</v>
      </c>
      <c r="AT694" s="29">
        <f t="shared" si="286"/>
        <v>1</v>
      </c>
      <c r="AU694" s="29">
        <f t="shared" si="286"/>
        <v>1</v>
      </c>
      <c r="AV694" s="29">
        <f t="shared" si="286"/>
        <v>1</v>
      </c>
      <c r="AW694" s="29">
        <f t="shared" si="286"/>
        <v>1</v>
      </c>
      <c r="AX694" s="29">
        <f t="shared" si="286"/>
        <v>1</v>
      </c>
      <c r="AY694" s="29">
        <f t="shared" si="286"/>
        <v>1</v>
      </c>
      <c r="AZ694" s="29">
        <f t="shared" si="286"/>
        <v>1</v>
      </c>
      <c r="BA694" s="29">
        <f t="shared" si="286"/>
        <v>1</v>
      </c>
      <c r="BB694" s="29">
        <f t="shared" si="286"/>
        <v>1</v>
      </c>
      <c r="BC694" s="29">
        <f t="shared" si="286"/>
        <v>1</v>
      </c>
      <c r="BD694" s="29">
        <f t="shared" si="286"/>
        <v>1</v>
      </c>
      <c r="BE694" s="29">
        <f t="shared" si="286"/>
        <v>1</v>
      </c>
      <c r="BF694" s="29">
        <f t="shared" si="286"/>
        <v>1</v>
      </c>
      <c r="BG694" s="29">
        <f t="shared" si="286"/>
        <v>1</v>
      </c>
      <c r="BH694" s="29">
        <f t="shared" si="286"/>
        <v>1</v>
      </c>
      <c r="BI694" s="29">
        <f t="shared" si="286"/>
        <v>1</v>
      </c>
      <c r="BJ694" s="29">
        <f t="shared" si="284"/>
        <v>1</v>
      </c>
      <c r="BN694" s="29">
        <f t="shared" si="226"/>
        <v>33</v>
      </c>
      <c r="BO694" s="29">
        <f t="shared" si="234"/>
        <v>5</v>
      </c>
    </row>
    <row r="695" spans="3:67" x14ac:dyDescent="0.25">
      <c r="C695" s="79">
        <f t="shared" si="227"/>
        <v>43866</v>
      </c>
      <c r="D695" s="29">
        <f t="shared" si="29"/>
        <v>2020</v>
      </c>
      <c r="E695" s="29">
        <f t="shared" si="228"/>
        <v>2</v>
      </c>
      <c r="F695" s="29">
        <f t="shared" si="229"/>
        <v>6</v>
      </c>
      <c r="G695" s="29">
        <f t="shared" si="230"/>
        <v>5</v>
      </c>
      <c r="H695" s="166" t="str">
        <f t="shared" si="231"/>
        <v>Di</v>
      </c>
      <c r="I695" s="29">
        <f t="shared" si="232"/>
        <v>34</v>
      </c>
      <c r="J695" s="29">
        <f t="array" ref="J695">INDEX(Dienstplan!$F$6:$AJ$55,BN695,BO695)</f>
        <v>0</v>
      </c>
      <c r="K695" s="29">
        <f t="array" ref="K695">IF(OR(J695=Schichten!$B$3,J695=Schichten!$B$4),INDEX($D$98:$D$147,MATCH(CODE(J695),$H$98:$H$147,0)),IF(ISERROR(INDEX($D$98:$D$147,MATCH(J695,$A$98:$A$147,0))),0,INDEX($D$98:$D$147,MATCH(J695,$A$98:$A$147,0))))</f>
        <v>0</v>
      </c>
      <c r="L695" s="29">
        <f t="shared" ref="L695" si="303">L645</f>
        <v>0</v>
      </c>
      <c r="M695" s="29">
        <f t="shared" si="253"/>
        <v>0</v>
      </c>
      <c r="O695" s="29">
        <f t="shared" si="300"/>
        <v>0</v>
      </c>
      <c r="P695" s="29">
        <f t="shared" si="300"/>
        <v>0</v>
      </c>
      <c r="Q695" s="29">
        <f t="shared" si="300"/>
        <v>0</v>
      </c>
      <c r="R695" s="29">
        <f t="shared" si="300"/>
        <v>0</v>
      </c>
      <c r="S695" s="29">
        <f t="shared" si="300"/>
        <v>0</v>
      </c>
      <c r="T695" s="29">
        <f t="shared" si="300"/>
        <v>0</v>
      </c>
      <c r="U695" s="29">
        <f t="shared" si="300"/>
        <v>0</v>
      </c>
      <c r="V695" s="29">
        <f t="shared" si="300"/>
        <v>0</v>
      </c>
      <c r="W695" s="29">
        <f t="shared" si="300"/>
        <v>0</v>
      </c>
      <c r="X695" s="29">
        <f t="shared" si="300"/>
        <v>0</v>
      </c>
      <c r="Y695" s="29">
        <f t="shared" si="300"/>
        <v>1</v>
      </c>
      <c r="Z695" s="29">
        <f t="shared" si="300"/>
        <v>1</v>
      </c>
      <c r="AA695" s="29">
        <f t="shared" si="300"/>
        <v>1</v>
      </c>
      <c r="AB695" s="29">
        <f t="shared" si="300"/>
        <v>1</v>
      </c>
      <c r="AC695" s="29">
        <f t="shared" si="300"/>
        <v>1</v>
      </c>
      <c r="AD695" s="29">
        <f t="shared" si="300"/>
        <v>1</v>
      </c>
      <c r="AE695" s="29">
        <f t="shared" si="298"/>
        <v>1</v>
      </c>
      <c r="AF695" s="29">
        <f t="shared" si="298"/>
        <v>1</v>
      </c>
      <c r="AG695" s="29">
        <f t="shared" si="298"/>
        <v>1</v>
      </c>
      <c r="AH695" s="29">
        <f t="shared" si="298"/>
        <v>1</v>
      </c>
      <c r="AI695" s="29">
        <f t="shared" si="298"/>
        <v>1</v>
      </c>
      <c r="AJ695" s="29">
        <f t="shared" si="298"/>
        <v>1</v>
      </c>
      <c r="AK695" s="29">
        <f t="shared" si="298"/>
        <v>1</v>
      </c>
      <c r="AL695" s="29">
        <f t="shared" si="298"/>
        <v>1</v>
      </c>
      <c r="AM695" s="29">
        <f t="shared" si="298"/>
        <v>1</v>
      </c>
      <c r="AN695" s="29">
        <f t="shared" si="298"/>
        <v>1</v>
      </c>
      <c r="AO695" s="29">
        <f t="shared" si="298"/>
        <v>1</v>
      </c>
      <c r="AP695" s="29">
        <f t="shared" si="298"/>
        <v>1</v>
      </c>
      <c r="AQ695" s="29">
        <f t="shared" si="298"/>
        <v>1</v>
      </c>
      <c r="AR695" s="29">
        <f t="shared" si="298"/>
        <v>1</v>
      </c>
      <c r="AS695" s="29">
        <f t="shared" si="298"/>
        <v>1</v>
      </c>
      <c r="AT695" s="29">
        <f t="shared" si="286"/>
        <v>1</v>
      </c>
      <c r="AU695" s="29">
        <f t="shared" si="286"/>
        <v>1</v>
      </c>
      <c r="AV695" s="29">
        <f t="shared" si="286"/>
        <v>1</v>
      </c>
      <c r="AW695" s="29">
        <f t="shared" si="286"/>
        <v>1</v>
      </c>
      <c r="AX695" s="29">
        <f t="shared" si="286"/>
        <v>1</v>
      </c>
      <c r="AY695" s="29">
        <f t="shared" si="286"/>
        <v>1</v>
      </c>
      <c r="AZ695" s="29">
        <f t="shared" si="286"/>
        <v>1</v>
      </c>
      <c r="BA695" s="29">
        <f t="shared" si="286"/>
        <v>1</v>
      </c>
      <c r="BB695" s="29">
        <f t="shared" si="286"/>
        <v>1</v>
      </c>
      <c r="BC695" s="29">
        <f t="shared" si="286"/>
        <v>1</v>
      </c>
      <c r="BD695" s="29">
        <f t="shared" si="286"/>
        <v>1</v>
      </c>
      <c r="BE695" s="29">
        <f t="shared" si="286"/>
        <v>1</v>
      </c>
      <c r="BF695" s="29">
        <f t="shared" si="286"/>
        <v>1</v>
      </c>
      <c r="BG695" s="29">
        <f t="shared" si="286"/>
        <v>1</v>
      </c>
      <c r="BH695" s="29">
        <f t="shared" si="286"/>
        <v>1</v>
      </c>
      <c r="BI695" s="29">
        <f t="shared" ref="BI695:BJ710" si="304">IF($M$457,IF($J695=BI$461,1,0),0)</f>
        <v>1</v>
      </c>
      <c r="BJ695" s="29">
        <f t="shared" si="304"/>
        <v>1</v>
      </c>
      <c r="BN695" s="29">
        <f t="shared" si="226"/>
        <v>34</v>
      </c>
      <c r="BO695" s="29">
        <f t="shared" si="234"/>
        <v>5</v>
      </c>
    </row>
    <row r="696" spans="3:67" x14ac:dyDescent="0.25">
      <c r="C696" s="79">
        <f t="shared" si="227"/>
        <v>43866</v>
      </c>
      <c r="D696" s="29">
        <f t="shared" si="29"/>
        <v>2020</v>
      </c>
      <c r="E696" s="29">
        <f t="shared" si="228"/>
        <v>2</v>
      </c>
      <c r="F696" s="29">
        <f t="shared" si="229"/>
        <v>6</v>
      </c>
      <c r="G696" s="29">
        <f t="shared" si="230"/>
        <v>5</v>
      </c>
      <c r="H696" s="166" t="str">
        <f t="shared" si="231"/>
        <v>Di</v>
      </c>
      <c r="I696" s="29">
        <f t="shared" si="232"/>
        <v>35</v>
      </c>
      <c r="J696" s="29">
        <f t="array" ref="J696">INDEX(Dienstplan!$F$6:$AJ$55,BN696,BO696)</f>
        <v>0</v>
      </c>
      <c r="K696" s="29">
        <f t="array" ref="K696">IF(OR(J696=Schichten!$B$3,J696=Schichten!$B$4),INDEX($D$98:$D$147,MATCH(CODE(J696),$H$98:$H$147,0)),IF(ISERROR(INDEX($D$98:$D$147,MATCH(J696,$A$98:$A$147,0))),0,INDEX($D$98:$D$147,MATCH(J696,$A$98:$A$147,0))))</f>
        <v>0</v>
      </c>
      <c r="L696" s="29">
        <f t="shared" ref="L696" si="305">L646</f>
        <v>0</v>
      </c>
      <c r="M696" s="29">
        <f t="shared" si="253"/>
        <v>0</v>
      </c>
      <c r="O696" s="29">
        <f t="shared" si="300"/>
        <v>0</v>
      </c>
      <c r="P696" s="29">
        <f t="shared" si="300"/>
        <v>0</v>
      </c>
      <c r="Q696" s="29">
        <f t="shared" si="300"/>
        <v>0</v>
      </c>
      <c r="R696" s="29">
        <f t="shared" si="300"/>
        <v>0</v>
      </c>
      <c r="S696" s="29">
        <f t="shared" si="300"/>
        <v>0</v>
      </c>
      <c r="T696" s="29">
        <f t="shared" si="300"/>
        <v>0</v>
      </c>
      <c r="U696" s="29">
        <f t="shared" si="300"/>
        <v>0</v>
      </c>
      <c r="V696" s="29">
        <f t="shared" si="300"/>
        <v>0</v>
      </c>
      <c r="W696" s="29">
        <f t="shared" si="300"/>
        <v>0</v>
      </c>
      <c r="X696" s="29">
        <f t="shared" si="300"/>
        <v>0</v>
      </c>
      <c r="Y696" s="29">
        <f t="shared" si="300"/>
        <v>1</v>
      </c>
      <c r="Z696" s="29">
        <f t="shared" si="300"/>
        <v>1</v>
      </c>
      <c r="AA696" s="29">
        <f t="shared" si="300"/>
        <v>1</v>
      </c>
      <c r="AB696" s="29">
        <f t="shared" si="300"/>
        <v>1</v>
      </c>
      <c r="AC696" s="29">
        <f t="shared" si="300"/>
        <v>1</v>
      </c>
      <c r="AD696" s="29">
        <f t="shared" si="300"/>
        <v>1</v>
      </c>
      <c r="AE696" s="29">
        <f t="shared" si="298"/>
        <v>1</v>
      </c>
      <c r="AF696" s="29">
        <f t="shared" si="298"/>
        <v>1</v>
      </c>
      <c r="AG696" s="29">
        <f t="shared" si="298"/>
        <v>1</v>
      </c>
      <c r="AH696" s="29">
        <f t="shared" si="298"/>
        <v>1</v>
      </c>
      <c r="AI696" s="29">
        <f t="shared" si="298"/>
        <v>1</v>
      </c>
      <c r="AJ696" s="29">
        <f t="shared" si="298"/>
        <v>1</v>
      </c>
      <c r="AK696" s="29">
        <f t="shared" si="298"/>
        <v>1</v>
      </c>
      <c r="AL696" s="29">
        <f t="shared" si="298"/>
        <v>1</v>
      </c>
      <c r="AM696" s="29">
        <f t="shared" si="298"/>
        <v>1</v>
      </c>
      <c r="AN696" s="29">
        <f t="shared" si="298"/>
        <v>1</v>
      </c>
      <c r="AO696" s="29">
        <f t="shared" si="298"/>
        <v>1</v>
      </c>
      <c r="AP696" s="29">
        <f t="shared" si="298"/>
        <v>1</v>
      </c>
      <c r="AQ696" s="29">
        <f t="shared" si="298"/>
        <v>1</v>
      </c>
      <c r="AR696" s="29">
        <f t="shared" si="298"/>
        <v>1</v>
      </c>
      <c r="AS696" s="29">
        <f t="shared" si="298"/>
        <v>1</v>
      </c>
      <c r="AT696" s="29">
        <f t="shared" ref="AT696:BI711" si="306">IF($M$457,IF($J696=AT$461,1,0),0)</f>
        <v>1</v>
      </c>
      <c r="AU696" s="29">
        <f t="shared" si="306"/>
        <v>1</v>
      </c>
      <c r="AV696" s="29">
        <f t="shared" si="306"/>
        <v>1</v>
      </c>
      <c r="AW696" s="29">
        <f t="shared" si="306"/>
        <v>1</v>
      </c>
      <c r="AX696" s="29">
        <f t="shared" si="306"/>
        <v>1</v>
      </c>
      <c r="AY696" s="29">
        <f t="shared" si="306"/>
        <v>1</v>
      </c>
      <c r="AZ696" s="29">
        <f t="shared" si="306"/>
        <v>1</v>
      </c>
      <c r="BA696" s="29">
        <f t="shared" si="306"/>
        <v>1</v>
      </c>
      <c r="BB696" s="29">
        <f t="shared" si="306"/>
        <v>1</v>
      </c>
      <c r="BC696" s="29">
        <f t="shared" si="306"/>
        <v>1</v>
      </c>
      <c r="BD696" s="29">
        <f t="shared" si="306"/>
        <v>1</v>
      </c>
      <c r="BE696" s="29">
        <f t="shared" si="306"/>
        <v>1</v>
      </c>
      <c r="BF696" s="29">
        <f t="shared" si="306"/>
        <v>1</v>
      </c>
      <c r="BG696" s="29">
        <f t="shared" si="306"/>
        <v>1</v>
      </c>
      <c r="BH696" s="29">
        <f t="shared" si="306"/>
        <v>1</v>
      </c>
      <c r="BI696" s="29">
        <f t="shared" si="306"/>
        <v>1</v>
      </c>
      <c r="BJ696" s="29">
        <f t="shared" si="304"/>
        <v>1</v>
      </c>
      <c r="BN696" s="29">
        <f t="shared" si="226"/>
        <v>35</v>
      </c>
      <c r="BO696" s="29">
        <f t="shared" si="234"/>
        <v>5</v>
      </c>
    </row>
    <row r="697" spans="3:67" x14ac:dyDescent="0.25">
      <c r="C697" s="79">
        <f t="shared" si="227"/>
        <v>43866</v>
      </c>
      <c r="D697" s="29">
        <f t="shared" si="29"/>
        <v>2020</v>
      </c>
      <c r="E697" s="29">
        <f t="shared" si="228"/>
        <v>2</v>
      </c>
      <c r="F697" s="29">
        <f t="shared" si="229"/>
        <v>6</v>
      </c>
      <c r="G697" s="29">
        <f t="shared" si="230"/>
        <v>5</v>
      </c>
      <c r="H697" s="166" t="str">
        <f t="shared" si="231"/>
        <v>Di</v>
      </c>
      <c r="I697" s="29">
        <f t="shared" si="232"/>
        <v>36</v>
      </c>
      <c r="J697" s="29">
        <f t="array" ref="J697">INDEX(Dienstplan!$F$6:$AJ$55,BN697,BO697)</f>
        <v>0</v>
      </c>
      <c r="K697" s="29">
        <f t="array" ref="K697">IF(OR(J697=Schichten!$B$3,J697=Schichten!$B$4),INDEX($D$98:$D$147,MATCH(CODE(J697),$H$98:$H$147,0)),IF(ISERROR(INDEX($D$98:$D$147,MATCH(J697,$A$98:$A$147,0))),0,INDEX($D$98:$D$147,MATCH(J697,$A$98:$A$147,0))))</f>
        <v>0</v>
      </c>
      <c r="L697" s="29">
        <f t="shared" ref="L697" si="307">L647</f>
        <v>0</v>
      </c>
      <c r="M697" s="29">
        <f t="shared" si="253"/>
        <v>0</v>
      </c>
      <c r="O697" s="29">
        <f t="shared" si="300"/>
        <v>0</v>
      </c>
      <c r="P697" s="29">
        <f t="shared" si="300"/>
        <v>0</v>
      </c>
      <c r="Q697" s="29">
        <f t="shared" si="300"/>
        <v>0</v>
      </c>
      <c r="R697" s="29">
        <f t="shared" si="300"/>
        <v>0</v>
      </c>
      <c r="S697" s="29">
        <f t="shared" si="300"/>
        <v>0</v>
      </c>
      <c r="T697" s="29">
        <f t="shared" si="300"/>
        <v>0</v>
      </c>
      <c r="U697" s="29">
        <f t="shared" si="300"/>
        <v>0</v>
      </c>
      <c r="V697" s="29">
        <f t="shared" si="300"/>
        <v>0</v>
      </c>
      <c r="W697" s="29">
        <f t="shared" si="300"/>
        <v>0</v>
      </c>
      <c r="X697" s="29">
        <f t="shared" si="300"/>
        <v>0</v>
      </c>
      <c r="Y697" s="29">
        <f t="shared" si="300"/>
        <v>1</v>
      </c>
      <c r="Z697" s="29">
        <f t="shared" si="300"/>
        <v>1</v>
      </c>
      <c r="AA697" s="29">
        <f t="shared" si="300"/>
        <v>1</v>
      </c>
      <c r="AB697" s="29">
        <f t="shared" si="300"/>
        <v>1</v>
      </c>
      <c r="AC697" s="29">
        <f t="shared" si="300"/>
        <v>1</v>
      </c>
      <c r="AD697" s="29">
        <f t="shared" si="300"/>
        <v>1</v>
      </c>
      <c r="AE697" s="29">
        <f t="shared" si="298"/>
        <v>1</v>
      </c>
      <c r="AF697" s="29">
        <f t="shared" si="298"/>
        <v>1</v>
      </c>
      <c r="AG697" s="29">
        <f t="shared" si="298"/>
        <v>1</v>
      </c>
      <c r="AH697" s="29">
        <f t="shared" si="298"/>
        <v>1</v>
      </c>
      <c r="AI697" s="29">
        <f t="shared" si="298"/>
        <v>1</v>
      </c>
      <c r="AJ697" s="29">
        <f t="shared" si="298"/>
        <v>1</v>
      </c>
      <c r="AK697" s="29">
        <f t="shared" si="298"/>
        <v>1</v>
      </c>
      <c r="AL697" s="29">
        <f t="shared" si="298"/>
        <v>1</v>
      </c>
      <c r="AM697" s="29">
        <f t="shared" si="298"/>
        <v>1</v>
      </c>
      <c r="AN697" s="29">
        <f t="shared" si="298"/>
        <v>1</v>
      </c>
      <c r="AO697" s="29">
        <f t="shared" si="298"/>
        <v>1</v>
      </c>
      <c r="AP697" s="29">
        <f t="shared" si="298"/>
        <v>1</v>
      </c>
      <c r="AQ697" s="29">
        <f t="shared" si="298"/>
        <v>1</v>
      </c>
      <c r="AR697" s="29">
        <f t="shared" si="298"/>
        <v>1</v>
      </c>
      <c r="AS697" s="29">
        <f t="shared" si="298"/>
        <v>1</v>
      </c>
      <c r="AT697" s="29">
        <f t="shared" si="306"/>
        <v>1</v>
      </c>
      <c r="AU697" s="29">
        <f t="shared" si="306"/>
        <v>1</v>
      </c>
      <c r="AV697" s="29">
        <f t="shared" si="306"/>
        <v>1</v>
      </c>
      <c r="AW697" s="29">
        <f t="shared" si="306"/>
        <v>1</v>
      </c>
      <c r="AX697" s="29">
        <f t="shared" si="306"/>
        <v>1</v>
      </c>
      <c r="AY697" s="29">
        <f t="shared" si="306"/>
        <v>1</v>
      </c>
      <c r="AZ697" s="29">
        <f t="shared" si="306"/>
        <v>1</v>
      </c>
      <c r="BA697" s="29">
        <f t="shared" si="306"/>
        <v>1</v>
      </c>
      <c r="BB697" s="29">
        <f t="shared" si="306"/>
        <v>1</v>
      </c>
      <c r="BC697" s="29">
        <f t="shared" si="306"/>
        <v>1</v>
      </c>
      <c r="BD697" s="29">
        <f t="shared" si="306"/>
        <v>1</v>
      </c>
      <c r="BE697" s="29">
        <f t="shared" si="306"/>
        <v>1</v>
      </c>
      <c r="BF697" s="29">
        <f t="shared" si="306"/>
        <v>1</v>
      </c>
      <c r="BG697" s="29">
        <f t="shared" si="306"/>
        <v>1</v>
      </c>
      <c r="BH697" s="29">
        <f t="shared" si="306"/>
        <v>1</v>
      </c>
      <c r="BI697" s="29">
        <f t="shared" si="306"/>
        <v>1</v>
      </c>
      <c r="BJ697" s="29">
        <f t="shared" si="304"/>
        <v>1</v>
      </c>
      <c r="BN697" s="29">
        <f t="shared" si="226"/>
        <v>36</v>
      </c>
      <c r="BO697" s="29">
        <f t="shared" si="234"/>
        <v>5</v>
      </c>
    </row>
    <row r="698" spans="3:67" x14ac:dyDescent="0.25">
      <c r="C698" s="79">
        <f t="shared" si="227"/>
        <v>43866</v>
      </c>
      <c r="D698" s="29">
        <f t="shared" si="29"/>
        <v>2020</v>
      </c>
      <c r="E698" s="29">
        <f t="shared" si="228"/>
        <v>2</v>
      </c>
      <c r="F698" s="29">
        <f t="shared" si="229"/>
        <v>6</v>
      </c>
      <c r="G698" s="29">
        <f t="shared" si="230"/>
        <v>5</v>
      </c>
      <c r="H698" s="166" t="str">
        <f t="shared" si="231"/>
        <v>Di</v>
      </c>
      <c r="I698" s="29">
        <f t="shared" si="232"/>
        <v>37</v>
      </c>
      <c r="J698" s="29">
        <f t="array" ref="J698">INDEX(Dienstplan!$F$6:$AJ$55,BN698,BO698)</f>
        <v>0</v>
      </c>
      <c r="K698" s="29">
        <f t="array" ref="K698">IF(OR(J698=Schichten!$B$3,J698=Schichten!$B$4),INDEX($D$98:$D$147,MATCH(CODE(J698),$H$98:$H$147,0)),IF(ISERROR(INDEX($D$98:$D$147,MATCH(J698,$A$98:$A$147,0))),0,INDEX($D$98:$D$147,MATCH(J698,$A$98:$A$147,0))))</f>
        <v>0</v>
      </c>
      <c r="L698" s="29">
        <f t="shared" ref="L698" si="308">L648</f>
        <v>0</v>
      </c>
      <c r="M698" s="29">
        <f t="shared" si="253"/>
        <v>0</v>
      </c>
      <c r="O698" s="29">
        <f t="shared" si="300"/>
        <v>0</v>
      </c>
      <c r="P698" s="29">
        <f t="shared" si="300"/>
        <v>0</v>
      </c>
      <c r="Q698" s="29">
        <f t="shared" si="300"/>
        <v>0</v>
      </c>
      <c r="R698" s="29">
        <f t="shared" si="300"/>
        <v>0</v>
      </c>
      <c r="S698" s="29">
        <f t="shared" si="300"/>
        <v>0</v>
      </c>
      <c r="T698" s="29">
        <f t="shared" si="300"/>
        <v>0</v>
      </c>
      <c r="U698" s="29">
        <f t="shared" si="300"/>
        <v>0</v>
      </c>
      <c r="V698" s="29">
        <f t="shared" si="300"/>
        <v>0</v>
      </c>
      <c r="W698" s="29">
        <f t="shared" si="300"/>
        <v>0</v>
      </c>
      <c r="X698" s="29">
        <f t="shared" si="300"/>
        <v>0</v>
      </c>
      <c r="Y698" s="29">
        <f t="shared" si="300"/>
        <v>1</v>
      </c>
      <c r="Z698" s="29">
        <f t="shared" si="300"/>
        <v>1</v>
      </c>
      <c r="AA698" s="29">
        <f t="shared" si="300"/>
        <v>1</v>
      </c>
      <c r="AB698" s="29">
        <f t="shared" si="300"/>
        <v>1</v>
      </c>
      <c r="AC698" s="29">
        <f t="shared" si="300"/>
        <v>1</v>
      </c>
      <c r="AD698" s="29">
        <f t="shared" si="300"/>
        <v>1</v>
      </c>
      <c r="AE698" s="29">
        <f t="shared" si="298"/>
        <v>1</v>
      </c>
      <c r="AF698" s="29">
        <f t="shared" si="298"/>
        <v>1</v>
      </c>
      <c r="AG698" s="29">
        <f t="shared" si="298"/>
        <v>1</v>
      </c>
      <c r="AH698" s="29">
        <f t="shared" si="298"/>
        <v>1</v>
      </c>
      <c r="AI698" s="29">
        <f t="shared" si="298"/>
        <v>1</v>
      </c>
      <c r="AJ698" s="29">
        <f t="shared" si="298"/>
        <v>1</v>
      </c>
      <c r="AK698" s="29">
        <f t="shared" si="298"/>
        <v>1</v>
      </c>
      <c r="AL698" s="29">
        <f t="shared" si="298"/>
        <v>1</v>
      </c>
      <c r="AM698" s="29">
        <f t="shared" si="298"/>
        <v>1</v>
      </c>
      <c r="AN698" s="29">
        <f t="shared" si="298"/>
        <v>1</v>
      </c>
      <c r="AO698" s="29">
        <f t="shared" si="298"/>
        <v>1</v>
      </c>
      <c r="AP698" s="29">
        <f t="shared" si="298"/>
        <v>1</v>
      </c>
      <c r="AQ698" s="29">
        <f t="shared" si="298"/>
        <v>1</v>
      </c>
      <c r="AR698" s="29">
        <f t="shared" si="298"/>
        <v>1</v>
      </c>
      <c r="AS698" s="29">
        <f t="shared" si="298"/>
        <v>1</v>
      </c>
      <c r="AT698" s="29">
        <f t="shared" si="306"/>
        <v>1</v>
      </c>
      <c r="AU698" s="29">
        <f t="shared" si="306"/>
        <v>1</v>
      </c>
      <c r="AV698" s="29">
        <f t="shared" si="306"/>
        <v>1</v>
      </c>
      <c r="AW698" s="29">
        <f t="shared" si="306"/>
        <v>1</v>
      </c>
      <c r="AX698" s="29">
        <f t="shared" si="306"/>
        <v>1</v>
      </c>
      <c r="AY698" s="29">
        <f t="shared" si="306"/>
        <v>1</v>
      </c>
      <c r="AZ698" s="29">
        <f t="shared" si="306"/>
        <v>1</v>
      </c>
      <c r="BA698" s="29">
        <f t="shared" si="306"/>
        <v>1</v>
      </c>
      <c r="BB698" s="29">
        <f t="shared" si="306"/>
        <v>1</v>
      </c>
      <c r="BC698" s="29">
        <f t="shared" si="306"/>
        <v>1</v>
      </c>
      <c r="BD698" s="29">
        <f t="shared" si="306"/>
        <v>1</v>
      </c>
      <c r="BE698" s="29">
        <f t="shared" si="306"/>
        <v>1</v>
      </c>
      <c r="BF698" s="29">
        <f t="shared" si="306"/>
        <v>1</v>
      </c>
      <c r="BG698" s="29">
        <f t="shared" si="306"/>
        <v>1</v>
      </c>
      <c r="BH698" s="29">
        <f t="shared" si="306"/>
        <v>1</v>
      </c>
      <c r="BI698" s="29">
        <f t="shared" si="306"/>
        <v>1</v>
      </c>
      <c r="BJ698" s="29">
        <f t="shared" si="304"/>
        <v>1</v>
      </c>
      <c r="BN698" s="29">
        <f t="shared" si="226"/>
        <v>37</v>
      </c>
      <c r="BO698" s="29">
        <f t="shared" si="234"/>
        <v>5</v>
      </c>
    </row>
    <row r="699" spans="3:67" x14ac:dyDescent="0.25">
      <c r="C699" s="79">
        <f t="shared" si="227"/>
        <v>43866</v>
      </c>
      <c r="D699" s="29">
        <f t="shared" si="29"/>
        <v>2020</v>
      </c>
      <c r="E699" s="29">
        <f t="shared" si="228"/>
        <v>2</v>
      </c>
      <c r="F699" s="29">
        <f t="shared" si="229"/>
        <v>6</v>
      </c>
      <c r="G699" s="29">
        <f t="shared" si="230"/>
        <v>5</v>
      </c>
      <c r="H699" s="166" t="str">
        <f t="shared" si="231"/>
        <v>Di</v>
      </c>
      <c r="I699" s="29">
        <f t="shared" si="232"/>
        <v>38</v>
      </c>
      <c r="J699" s="29">
        <f t="array" ref="J699">INDEX(Dienstplan!$F$6:$AJ$55,BN699,BO699)</f>
        <v>0</v>
      </c>
      <c r="K699" s="29">
        <f t="array" ref="K699">IF(OR(J699=Schichten!$B$3,J699=Schichten!$B$4),INDEX($D$98:$D$147,MATCH(CODE(J699),$H$98:$H$147,0)),IF(ISERROR(INDEX($D$98:$D$147,MATCH(J699,$A$98:$A$147,0))),0,INDEX($D$98:$D$147,MATCH(J699,$A$98:$A$147,0))))</f>
        <v>0</v>
      </c>
      <c r="L699" s="29">
        <f t="shared" ref="L699" si="309">L649</f>
        <v>0</v>
      </c>
      <c r="M699" s="29">
        <f t="shared" si="253"/>
        <v>0</v>
      </c>
      <c r="O699" s="29">
        <f t="shared" si="300"/>
        <v>0</v>
      </c>
      <c r="P699" s="29">
        <f t="shared" si="300"/>
        <v>0</v>
      </c>
      <c r="Q699" s="29">
        <f t="shared" si="300"/>
        <v>0</v>
      </c>
      <c r="R699" s="29">
        <f t="shared" si="300"/>
        <v>0</v>
      </c>
      <c r="S699" s="29">
        <f t="shared" si="300"/>
        <v>0</v>
      </c>
      <c r="T699" s="29">
        <f t="shared" si="300"/>
        <v>0</v>
      </c>
      <c r="U699" s="29">
        <f t="shared" si="300"/>
        <v>0</v>
      </c>
      <c r="V699" s="29">
        <f t="shared" si="300"/>
        <v>0</v>
      </c>
      <c r="W699" s="29">
        <f t="shared" si="300"/>
        <v>0</v>
      </c>
      <c r="X699" s="29">
        <f t="shared" si="300"/>
        <v>0</v>
      </c>
      <c r="Y699" s="29">
        <f t="shared" si="300"/>
        <v>1</v>
      </c>
      <c r="Z699" s="29">
        <f t="shared" si="300"/>
        <v>1</v>
      </c>
      <c r="AA699" s="29">
        <f t="shared" si="300"/>
        <v>1</v>
      </c>
      <c r="AB699" s="29">
        <f t="shared" si="300"/>
        <v>1</v>
      </c>
      <c r="AC699" s="29">
        <f t="shared" si="300"/>
        <v>1</v>
      </c>
      <c r="AD699" s="29">
        <f t="shared" si="300"/>
        <v>1</v>
      </c>
      <c r="AE699" s="29">
        <f t="shared" si="298"/>
        <v>1</v>
      </c>
      <c r="AF699" s="29">
        <f t="shared" si="298"/>
        <v>1</v>
      </c>
      <c r="AG699" s="29">
        <f t="shared" si="298"/>
        <v>1</v>
      </c>
      <c r="AH699" s="29">
        <f t="shared" si="298"/>
        <v>1</v>
      </c>
      <c r="AI699" s="29">
        <f t="shared" si="298"/>
        <v>1</v>
      </c>
      <c r="AJ699" s="29">
        <f t="shared" si="298"/>
        <v>1</v>
      </c>
      <c r="AK699" s="29">
        <f t="shared" si="298"/>
        <v>1</v>
      </c>
      <c r="AL699" s="29">
        <f t="shared" si="298"/>
        <v>1</v>
      </c>
      <c r="AM699" s="29">
        <f t="shared" si="298"/>
        <v>1</v>
      </c>
      <c r="AN699" s="29">
        <f t="shared" si="298"/>
        <v>1</v>
      </c>
      <c r="AO699" s="29">
        <f t="shared" si="298"/>
        <v>1</v>
      </c>
      <c r="AP699" s="29">
        <f t="shared" si="298"/>
        <v>1</v>
      </c>
      <c r="AQ699" s="29">
        <f t="shared" si="298"/>
        <v>1</v>
      </c>
      <c r="AR699" s="29">
        <f t="shared" si="298"/>
        <v>1</v>
      </c>
      <c r="AS699" s="29">
        <f t="shared" si="298"/>
        <v>1</v>
      </c>
      <c r="AT699" s="29">
        <f t="shared" si="306"/>
        <v>1</v>
      </c>
      <c r="AU699" s="29">
        <f t="shared" si="306"/>
        <v>1</v>
      </c>
      <c r="AV699" s="29">
        <f t="shared" si="306"/>
        <v>1</v>
      </c>
      <c r="AW699" s="29">
        <f t="shared" si="306"/>
        <v>1</v>
      </c>
      <c r="AX699" s="29">
        <f t="shared" si="306"/>
        <v>1</v>
      </c>
      <c r="AY699" s="29">
        <f t="shared" si="306"/>
        <v>1</v>
      </c>
      <c r="AZ699" s="29">
        <f t="shared" si="306"/>
        <v>1</v>
      </c>
      <c r="BA699" s="29">
        <f t="shared" si="306"/>
        <v>1</v>
      </c>
      <c r="BB699" s="29">
        <f t="shared" si="306"/>
        <v>1</v>
      </c>
      <c r="BC699" s="29">
        <f t="shared" si="306"/>
        <v>1</v>
      </c>
      <c r="BD699" s="29">
        <f t="shared" si="306"/>
        <v>1</v>
      </c>
      <c r="BE699" s="29">
        <f t="shared" si="306"/>
        <v>1</v>
      </c>
      <c r="BF699" s="29">
        <f t="shared" si="306"/>
        <v>1</v>
      </c>
      <c r="BG699" s="29">
        <f t="shared" si="306"/>
        <v>1</v>
      </c>
      <c r="BH699" s="29">
        <f t="shared" si="306"/>
        <v>1</v>
      </c>
      <c r="BI699" s="29">
        <f t="shared" si="306"/>
        <v>1</v>
      </c>
      <c r="BJ699" s="29">
        <f t="shared" si="304"/>
        <v>1</v>
      </c>
      <c r="BN699" s="29">
        <f t="shared" si="226"/>
        <v>38</v>
      </c>
      <c r="BO699" s="29">
        <f t="shared" si="234"/>
        <v>5</v>
      </c>
    </row>
    <row r="700" spans="3:67" x14ac:dyDescent="0.25">
      <c r="C700" s="79">
        <f t="shared" si="227"/>
        <v>43866</v>
      </c>
      <c r="D700" s="29">
        <f t="shared" si="29"/>
        <v>2020</v>
      </c>
      <c r="E700" s="29">
        <f t="shared" si="228"/>
        <v>2</v>
      </c>
      <c r="F700" s="29">
        <f t="shared" si="229"/>
        <v>6</v>
      </c>
      <c r="G700" s="29">
        <f t="shared" si="230"/>
        <v>5</v>
      </c>
      <c r="H700" s="166" t="str">
        <f t="shared" si="231"/>
        <v>Di</v>
      </c>
      <c r="I700" s="29">
        <f t="shared" si="232"/>
        <v>39</v>
      </c>
      <c r="J700" s="29">
        <f t="array" ref="J700">INDEX(Dienstplan!$F$6:$AJ$55,BN700,BO700)</f>
        <v>0</v>
      </c>
      <c r="K700" s="29">
        <f t="array" ref="K700">IF(OR(J700=Schichten!$B$3,J700=Schichten!$B$4),INDEX($D$98:$D$147,MATCH(CODE(J700),$H$98:$H$147,0)),IF(ISERROR(INDEX($D$98:$D$147,MATCH(J700,$A$98:$A$147,0))),0,INDEX($D$98:$D$147,MATCH(J700,$A$98:$A$147,0))))</f>
        <v>0</v>
      </c>
      <c r="L700" s="29">
        <f t="shared" ref="L700" si="310">L650</f>
        <v>0</v>
      </c>
      <c r="M700" s="29">
        <f t="shared" si="253"/>
        <v>0</v>
      </c>
      <c r="O700" s="29">
        <f t="shared" si="300"/>
        <v>0</v>
      </c>
      <c r="P700" s="29">
        <f t="shared" si="300"/>
        <v>0</v>
      </c>
      <c r="Q700" s="29">
        <f t="shared" si="300"/>
        <v>0</v>
      </c>
      <c r="R700" s="29">
        <f t="shared" si="300"/>
        <v>0</v>
      </c>
      <c r="S700" s="29">
        <f t="shared" si="300"/>
        <v>0</v>
      </c>
      <c r="T700" s="29">
        <f t="shared" si="300"/>
        <v>0</v>
      </c>
      <c r="U700" s="29">
        <f t="shared" si="300"/>
        <v>0</v>
      </c>
      <c r="V700" s="29">
        <f t="shared" si="300"/>
        <v>0</v>
      </c>
      <c r="W700" s="29">
        <f t="shared" si="300"/>
        <v>0</v>
      </c>
      <c r="X700" s="29">
        <f t="shared" si="300"/>
        <v>0</v>
      </c>
      <c r="Y700" s="29">
        <f t="shared" si="300"/>
        <v>1</v>
      </c>
      <c r="Z700" s="29">
        <f t="shared" si="300"/>
        <v>1</v>
      </c>
      <c r="AA700" s="29">
        <f t="shared" si="300"/>
        <v>1</v>
      </c>
      <c r="AB700" s="29">
        <f t="shared" si="300"/>
        <v>1</v>
      </c>
      <c r="AC700" s="29">
        <f t="shared" si="300"/>
        <v>1</v>
      </c>
      <c r="AD700" s="29">
        <f t="shared" si="300"/>
        <v>1</v>
      </c>
      <c r="AE700" s="29">
        <f t="shared" si="298"/>
        <v>1</v>
      </c>
      <c r="AF700" s="29">
        <f t="shared" si="298"/>
        <v>1</v>
      </c>
      <c r="AG700" s="29">
        <f t="shared" si="298"/>
        <v>1</v>
      </c>
      <c r="AH700" s="29">
        <f t="shared" si="298"/>
        <v>1</v>
      </c>
      <c r="AI700" s="29">
        <f t="shared" si="298"/>
        <v>1</v>
      </c>
      <c r="AJ700" s="29">
        <f t="shared" si="298"/>
        <v>1</v>
      </c>
      <c r="AK700" s="29">
        <f t="shared" si="298"/>
        <v>1</v>
      </c>
      <c r="AL700" s="29">
        <f t="shared" si="298"/>
        <v>1</v>
      </c>
      <c r="AM700" s="29">
        <f t="shared" si="298"/>
        <v>1</v>
      </c>
      <c r="AN700" s="29">
        <f t="shared" si="298"/>
        <v>1</v>
      </c>
      <c r="AO700" s="29">
        <f t="shared" si="298"/>
        <v>1</v>
      </c>
      <c r="AP700" s="29">
        <f t="shared" si="298"/>
        <v>1</v>
      </c>
      <c r="AQ700" s="29">
        <f t="shared" si="298"/>
        <v>1</v>
      </c>
      <c r="AR700" s="29">
        <f t="shared" si="298"/>
        <v>1</v>
      </c>
      <c r="AS700" s="29">
        <f t="shared" si="298"/>
        <v>1</v>
      </c>
      <c r="AT700" s="29">
        <f t="shared" si="306"/>
        <v>1</v>
      </c>
      <c r="AU700" s="29">
        <f t="shared" si="306"/>
        <v>1</v>
      </c>
      <c r="AV700" s="29">
        <f t="shared" si="306"/>
        <v>1</v>
      </c>
      <c r="AW700" s="29">
        <f t="shared" si="306"/>
        <v>1</v>
      </c>
      <c r="AX700" s="29">
        <f t="shared" si="306"/>
        <v>1</v>
      </c>
      <c r="AY700" s="29">
        <f t="shared" si="306"/>
        <v>1</v>
      </c>
      <c r="AZ700" s="29">
        <f t="shared" si="306"/>
        <v>1</v>
      </c>
      <c r="BA700" s="29">
        <f t="shared" si="306"/>
        <v>1</v>
      </c>
      <c r="BB700" s="29">
        <f t="shared" si="306"/>
        <v>1</v>
      </c>
      <c r="BC700" s="29">
        <f t="shared" si="306"/>
        <v>1</v>
      </c>
      <c r="BD700" s="29">
        <f t="shared" si="306"/>
        <v>1</v>
      </c>
      <c r="BE700" s="29">
        <f t="shared" si="306"/>
        <v>1</v>
      </c>
      <c r="BF700" s="29">
        <f t="shared" si="306"/>
        <v>1</v>
      </c>
      <c r="BG700" s="29">
        <f t="shared" si="306"/>
        <v>1</v>
      </c>
      <c r="BH700" s="29">
        <f t="shared" si="306"/>
        <v>1</v>
      </c>
      <c r="BI700" s="29">
        <f t="shared" si="306"/>
        <v>1</v>
      </c>
      <c r="BJ700" s="29">
        <f t="shared" si="304"/>
        <v>1</v>
      </c>
      <c r="BN700" s="29">
        <f t="shared" si="226"/>
        <v>39</v>
      </c>
      <c r="BO700" s="29">
        <f t="shared" si="234"/>
        <v>5</v>
      </c>
    </row>
    <row r="701" spans="3:67" x14ac:dyDescent="0.25">
      <c r="C701" s="79">
        <f t="shared" si="227"/>
        <v>43866</v>
      </c>
      <c r="D701" s="29">
        <f t="shared" si="29"/>
        <v>2020</v>
      </c>
      <c r="E701" s="29">
        <f t="shared" si="228"/>
        <v>2</v>
      </c>
      <c r="F701" s="29">
        <f t="shared" si="229"/>
        <v>6</v>
      </c>
      <c r="G701" s="29">
        <f t="shared" si="230"/>
        <v>5</v>
      </c>
      <c r="H701" s="166" t="str">
        <f t="shared" si="231"/>
        <v>Di</v>
      </c>
      <c r="I701" s="29">
        <f t="shared" si="232"/>
        <v>40</v>
      </c>
      <c r="J701" s="29">
        <f t="array" ref="J701">INDEX(Dienstplan!$F$6:$AJ$55,BN701,BO701)</f>
        <v>0</v>
      </c>
      <c r="K701" s="29">
        <f t="array" ref="K701">IF(OR(J701=Schichten!$B$3,J701=Schichten!$B$4),INDEX($D$98:$D$147,MATCH(CODE(J701),$H$98:$H$147,0)),IF(ISERROR(INDEX($D$98:$D$147,MATCH(J701,$A$98:$A$147,0))),0,INDEX($D$98:$D$147,MATCH(J701,$A$98:$A$147,0))))</f>
        <v>0</v>
      </c>
      <c r="L701" s="29">
        <f t="shared" ref="L701" si="311">L651</f>
        <v>0</v>
      </c>
      <c r="M701" s="29">
        <f t="shared" si="253"/>
        <v>0</v>
      </c>
      <c r="O701" s="29">
        <f t="shared" si="300"/>
        <v>0</v>
      </c>
      <c r="P701" s="29">
        <f t="shared" si="300"/>
        <v>0</v>
      </c>
      <c r="Q701" s="29">
        <f t="shared" si="300"/>
        <v>0</v>
      </c>
      <c r="R701" s="29">
        <f t="shared" si="300"/>
        <v>0</v>
      </c>
      <c r="S701" s="29">
        <f t="shared" si="300"/>
        <v>0</v>
      </c>
      <c r="T701" s="29">
        <f t="shared" si="300"/>
        <v>0</v>
      </c>
      <c r="U701" s="29">
        <f t="shared" si="300"/>
        <v>0</v>
      </c>
      <c r="V701" s="29">
        <f t="shared" si="300"/>
        <v>0</v>
      </c>
      <c r="W701" s="29">
        <f t="shared" si="300"/>
        <v>0</v>
      </c>
      <c r="X701" s="29">
        <f t="shared" si="300"/>
        <v>0</v>
      </c>
      <c r="Y701" s="29">
        <f t="shared" si="300"/>
        <v>1</v>
      </c>
      <c r="Z701" s="29">
        <f t="shared" si="300"/>
        <v>1</v>
      </c>
      <c r="AA701" s="29">
        <f t="shared" si="300"/>
        <v>1</v>
      </c>
      <c r="AB701" s="29">
        <f t="shared" si="300"/>
        <v>1</v>
      </c>
      <c r="AC701" s="29">
        <f t="shared" si="300"/>
        <v>1</v>
      </c>
      <c r="AD701" s="29">
        <f t="shared" si="300"/>
        <v>1</v>
      </c>
      <c r="AE701" s="29">
        <f t="shared" si="298"/>
        <v>1</v>
      </c>
      <c r="AF701" s="29">
        <f t="shared" si="298"/>
        <v>1</v>
      </c>
      <c r="AG701" s="29">
        <f t="shared" si="298"/>
        <v>1</v>
      </c>
      <c r="AH701" s="29">
        <f t="shared" si="298"/>
        <v>1</v>
      </c>
      <c r="AI701" s="29">
        <f t="shared" si="298"/>
        <v>1</v>
      </c>
      <c r="AJ701" s="29">
        <f t="shared" si="298"/>
        <v>1</v>
      </c>
      <c r="AK701" s="29">
        <f t="shared" si="298"/>
        <v>1</v>
      </c>
      <c r="AL701" s="29">
        <f t="shared" si="298"/>
        <v>1</v>
      </c>
      <c r="AM701" s="29">
        <f t="shared" si="298"/>
        <v>1</v>
      </c>
      <c r="AN701" s="29">
        <f t="shared" si="298"/>
        <v>1</v>
      </c>
      <c r="AO701" s="29">
        <f t="shared" si="298"/>
        <v>1</v>
      </c>
      <c r="AP701" s="29">
        <f t="shared" si="298"/>
        <v>1</v>
      </c>
      <c r="AQ701" s="29">
        <f t="shared" si="298"/>
        <v>1</v>
      </c>
      <c r="AR701" s="29">
        <f t="shared" si="298"/>
        <v>1</v>
      </c>
      <c r="AS701" s="29">
        <f t="shared" si="298"/>
        <v>1</v>
      </c>
      <c r="AT701" s="29">
        <f t="shared" si="306"/>
        <v>1</v>
      </c>
      <c r="AU701" s="29">
        <f t="shared" si="306"/>
        <v>1</v>
      </c>
      <c r="AV701" s="29">
        <f t="shared" si="306"/>
        <v>1</v>
      </c>
      <c r="AW701" s="29">
        <f t="shared" si="306"/>
        <v>1</v>
      </c>
      <c r="AX701" s="29">
        <f t="shared" si="306"/>
        <v>1</v>
      </c>
      <c r="AY701" s="29">
        <f t="shared" si="306"/>
        <v>1</v>
      </c>
      <c r="AZ701" s="29">
        <f t="shared" si="306"/>
        <v>1</v>
      </c>
      <c r="BA701" s="29">
        <f t="shared" si="306"/>
        <v>1</v>
      </c>
      <c r="BB701" s="29">
        <f t="shared" si="306"/>
        <v>1</v>
      </c>
      <c r="BC701" s="29">
        <f t="shared" si="306"/>
        <v>1</v>
      </c>
      <c r="BD701" s="29">
        <f t="shared" si="306"/>
        <v>1</v>
      </c>
      <c r="BE701" s="29">
        <f t="shared" si="306"/>
        <v>1</v>
      </c>
      <c r="BF701" s="29">
        <f t="shared" si="306"/>
        <v>1</v>
      </c>
      <c r="BG701" s="29">
        <f t="shared" si="306"/>
        <v>1</v>
      </c>
      <c r="BH701" s="29">
        <f t="shared" si="306"/>
        <v>1</v>
      </c>
      <c r="BI701" s="29">
        <f t="shared" si="306"/>
        <v>1</v>
      </c>
      <c r="BJ701" s="29">
        <f t="shared" si="304"/>
        <v>1</v>
      </c>
      <c r="BN701" s="29">
        <f t="shared" si="226"/>
        <v>40</v>
      </c>
      <c r="BO701" s="29">
        <f t="shared" si="234"/>
        <v>5</v>
      </c>
    </row>
    <row r="702" spans="3:67" x14ac:dyDescent="0.25">
      <c r="C702" s="79">
        <f t="shared" si="227"/>
        <v>43866</v>
      </c>
      <c r="D702" s="29">
        <f t="shared" si="29"/>
        <v>2020</v>
      </c>
      <c r="E702" s="29">
        <f t="shared" si="228"/>
        <v>2</v>
      </c>
      <c r="F702" s="29">
        <f t="shared" si="229"/>
        <v>6</v>
      </c>
      <c r="G702" s="29">
        <f t="shared" si="230"/>
        <v>5</v>
      </c>
      <c r="H702" s="166" t="str">
        <f t="shared" si="231"/>
        <v>Di</v>
      </c>
      <c r="I702" s="29">
        <f t="shared" si="232"/>
        <v>41</v>
      </c>
      <c r="J702" s="29">
        <f t="array" ref="J702">INDEX(Dienstplan!$F$6:$AJ$55,BN702,BO702)</f>
        <v>0</v>
      </c>
      <c r="K702" s="29">
        <f t="array" ref="K702">IF(OR(J702=Schichten!$B$3,J702=Schichten!$B$4),INDEX($D$98:$D$147,MATCH(CODE(J702),$H$98:$H$147,0)),IF(ISERROR(INDEX($D$98:$D$147,MATCH(J702,$A$98:$A$147,0))),0,INDEX($D$98:$D$147,MATCH(J702,$A$98:$A$147,0))))</f>
        <v>0</v>
      </c>
      <c r="L702" s="29">
        <f t="shared" ref="L702" si="312">L652</f>
        <v>0</v>
      </c>
      <c r="M702" s="29">
        <f t="shared" si="253"/>
        <v>0</v>
      </c>
      <c r="O702" s="29">
        <f t="shared" si="300"/>
        <v>0</v>
      </c>
      <c r="P702" s="29">
        <f t="shared" si="300"/>
        <v>0</v>
      </c>
      <c r="Q702" s="29">
        <f t="shared" si="300"/>
        <v>0</v>
      </c>
      <c r="R702" s="29">
        <f t="shared" si="300"/>
        <v>0</v>
      </c>
      <c r="S702" s="29">
        <f t="shared" si="300"/>
        <v>0</v>
      </c>
      <c r="T702" s="29">
        <f t="shared" si="300"/>
        <v>0</v>
      </c>
      <c r="U702" s="29">
        <f t="shared" si="300"/>
        <v>0</v>
      </c>
      <c r="V702" s="29">
        <f t="shared" si="300"/>
        <v>0</v>
      </c>
      <c r="W702" s="29">
        <f t="shared" si="300"/>
        <v>0</v>
      </c>
      <c r="X702" s="29">
        <f t="shared" si="300"/>
        <v>0</v>
      </c>
      <c r="Y702" s="29">
        <f t="shared" si="300"/>
        <v>1</v>
      </c>
      <c r="Z702" s="29">
        <f t="shared" si="300"/>
        <v>1</v>
      </c>
      <c r="AA702" s="29">
        <f t="shared" si="300"/>
        <v>1</v>
      </c>
      <c r="AB702" s="29">
        <f t="shared" si="300"/>
        <v>1</v>
      </c>
      <c r="AC702" s="29">
        <f t="shared" si="300"/>
        <v>1</v>
      </c>
      <c r="AD702" s="29">
        <f t="shared" si="300"/>
        <v>1</v>
      </c>
      <c r="AE702" s="29">
        <f t="shared" si="298"/>
        <v>1</v>
      </c>
      <c r="AF702" s="29">
        <f t="shared" si="298"/>
        <v>1</v>
      </c>
      <c r="AG702" s="29">
        <f t="shared" si="298"/>
        <v>1</v>
      </c>
      <c r="AH702" s="29">
        <f t="shared" si="298"/>
        <v>1</v>
      </c>
      <c r="AI702" s="29">
        <f t="shared" si="298"/>
        <v>1</v>
      </c>
      <c r="AJ702" s="29">
        <f t="shared" si="298"/>
        <v>1</v>
      </c>
      <c r="AK702" s="29">
        <f t="shared" si="298"/>
        <v>1</v>
      </c>
      <c r="AL702" s="29">
        <f t="shared" si="298"/>
        <v>1</v>
      </c>
      <c r="AM702" s="29">
        <f t="shared" si="298"/>
        <v>1</v>
      </c>
      <c r="AN702" s="29">
        <f t="shared" si="298"/>
        <v>1</v>
      </c>
      <c r="AO702" s="29">
        <f t="shared" si="298"/>
        <v>1</v>
      </c>
      <c r="AP702" s="29">
        <f t="shared" si="298"/>
        <v>1</v>
      </c>
      <c r="AQ702" s="29">
        <f t="shared" si="298"/>
        <v>1</v>
      </c>
      <c r="AR702" s="29">
        <f t="shared" si="298"/>
        <v>1</v>
      </c>
      <c r="AS702" s="29">
        <f t="shared" si="298"/>
        <v>1</v>
      </c>
      <c r="AT702" s="29">
        <f t="shared" si="306"/>
        <v>1</v>
      </c>
      <c r="AU702" s="29">
        <f t="shared" si="306"/>
        <v>1</v>
      </c>
      <c r="AV702" s="29">
        <f t="shared" si="306"/>
        <v>1</v>
      </c>
      <c r="AW702" s="29">
        <f t="shared" si="306"/>
        <v>1</v>
      </c>
      <c r="AX702" s="29">
        <f t="shared" si="306"/>
        <v>1</v>
      </c>
      <c r="AY702" s="29">
        <f t="shared" si="306"/>
        <v>1</v>
      </c>
      <c r="AZ702" s="29">
        <f t="shared" si="306"/>
        <v>1</v>
      </c>
      <c r="BA702" s="29">
        <f t="shared" si="306"/>
        <v>1</v>
      </c>
      <c r="BB702" s="29">
        <f t="shared" si="306"/>
        <v>1</v>
      </c>
      <c r="BC702" s="29">
        <f t="shared" si="306"/>
        <v>1</v>
      </c>
      <c r="BD702" s="29">
        <f t="shared" si="306"/>
        <v>1</v>
      </c>
      <c r="BE702" s="29">
        <f t="shared" si="306"/>
        <v>1</v>
      </c>
      <c r="BF702" s="29">
        <f t="shared" si="306"/>
        <v>1</v>
      </c>
      <c r="BG702" s="29">
        <f t="shared" si="306"/>
        <v>1</v>
      </c>
      <c r="BH702" s="29">
        <f t="shared" si="306"/>
        <v>1</v>
      </c>
      <c r="BI702" s="29">
        <f t="shared" si="306"/>
        <v>1</v>
      </c>
      <c r="BJ702" s="29">
        <f t="shared" si="304"/>
        <v>1</v>
      </c>
      <c r="BN702" s="29">
        <f t="shared" si="226"/>
        <v>41</v>
      </c>
      <c r="BO702" s="29">
        <f t="shared" si="234"/>
        <v>5</v>
      </c>
    </row>
    <row r="703" spans="3:67" x14ac:dyDescent="0.25">
      <c r="C703" s="79">
        <f t="shared" si="227"/>
        <v>43866</v>
      </c>
      <c r="D703" s="29">
        <f t="shared" si="29"/>
        <v>2020</v>
      </c>
      <c r="E703" s="29">
        <f t="shared" si="228"/>
        <v>2</v>
      </c>
      <c r="F703" s="29">
        <f t="shared" si="229"/>
        <v>6</v>
      </c>
      <c r="G703" s="29">
        <f t="shared" si="230"/>
        <v>5</v>
      </c>
      <c r="H703" s="166" t="str">
        <f t="shared" si="231"/>
        <v>Di</v>
      </c>
      <c r="I703" s="29">
        <f t="shared" si="232"/>
        <v>42</v>
      </c>
      <c r="J703" s="29">
        <f t="array" ref="J703">INDEX(Dienstplan!$F$6:$AJ$55,BN703,BO703)</f>
        <v>0</v>
      </c>
      <c r="K703" s="29">
        <f t="array" ref="K703">IF(OR(J703=Schichten!$B$3,J703=Schichten!$B$4),INDEX($D$98:$D$147,MATCH(CODE(J703),$H$98:$H$147,0)),IF(ISERROR(INDEX($D$98:$D$147,MATCH(J703,$A$98:$A$147,0))),0,INDEX($D$98:$D$147,MATCH(J703,$A$98:$A$147,0))))</f>
        <v>0</v>
      </c>
      <c r="L703" s="29">
        <f t="shared" ref="L703" si="313">L653</f>
        <v>0</v>
      </c>
      <c r="M703" s="29">
        <f t="shared" si="253"/>
        <v>0</v>
      </c>
      <c r="O703" s="29">
        <f t="shared" si="300"/>
        <v>0</v>
      </c>
      <c r="P703" s="29">
        <f t="shared" si="300"/>
        <v>0</v>
      </c>
      <c r="Q703" s="29">
        <f t="shared" si="300"/>
        <v>0</v>
      </c>
      <c r="R703" s="29">
        <f t="shared" si="300"/>
        <v>0</v>
      </c>
      <c r="S703" s="29">
        <f t="shared" si="300"/>
        <v>0</v>
      </c>
      <c r="T703" s="29">
        <f t="shared" si="300"/>
        <v>0</v>
      </c>
      <c r="U703" s="29">
        <f t="shared" si="300"/>
        <v>0</v>
      </c>
      <c r="V703" s="29">
        <f t="shared" si="300"/>
        <v>0</v>
      </c>
      <c r="W703" s="29">
        <f t="shared" si="300"/>
        <v>0</v>
      </c>
      <c r="X703" s="29">
        <f t="shared" si="300"/>
        <v>0</v>
      </c>
      <c r="Y703" s="29">
        <f t="shared" si="300"/>
        <v>1</v>
      </c>
      <c r="Z703" s="29">
        <f t="shared" si="300"/>
        <v>1</v>
      </c>
      <c r="AA703" s="29">
        <f t="shared" si="300"/>
        <v>1</v>
      </c>
      <c r="AB703" s="29">
        <f t="shared" si="300"/>
        <v>1</v>
      </c>
      <c r="AC703" s="29">
        <f t="shared" si="300"/>
        <v>1</v>
      </c>
      <c r="AD703" s="29">
        <f t="shared" si="300"/>
        <v>1</v>
      </c>
      <c r="AE703" s="29">
        <f t="shared" si="298"/>
        <v>1</v>
      </c>
      <c r="AF703" s="29">
        <f t="shared" si="298"/>
        <v>1</v>
      </c>
      <c r="AG703" s="29">
        <f t="shared" si="298"/>
        <v>1</v>
      </c>
      <c r="AH703" s="29">
        <f t="shared" si="298"/>
        <v>1</v>
      </c>
      <c r="AI703" s="29">
        <f t="shared" si="298"/>
        <v>1</v>
      </c>
      <c r="AJ703" s="29">
        <f t="shared" si="298"/>
        <v>1</v>
      </c>
      <c r="AK703" s="29">
        <f t="shared" si="298"/>
        <v>1</v>
      </c>
      <c r="AL703" s="29">
        <f t="shared" si="298"/>
        <v>1</v>
      </c>
      <c r="AM703" s="29">
        <f t="shared" si="298"/>
        <v>1</v>
      </c>
      <c r="AN703" s="29">
        <f t="shared" si="298"/>
        <v>1</v>
      </c>
      <c r="AO703" s="29">
        <f t="shared" si="298"/>
        <v>1</v>
      </c>
      <c r="AP703" s="29">
        <f t="shared" si="298"/>
        <v>1</v>
      </c>
      <c r="AQ703" s="29">
        <f t="shared" si="298"/>
        <v>1</v>
      </c>
      <c r="AR703" s="29">
        <f t="shared" si="298"/>
        <v>1</v>
      </c>
      <c r="AS703" s="29">
        <f t="shared" si="298"/>
        <v>1</v>
      </c>
      <c r="AT703" s="29">
        <f t="shared" si="306"/>
        <v>1</v>
      </c>
      <c r="AU703" s="29">
        <f t="shared" si="306"/>
        <v>1</v>
      </c>
      <c r="AV703" s="29">
        <f t="shared" si="306"/>
        <v>1</v>
      </c>
      <c r="AW703" s="29">
        <f t="shared" si="306"/>
        <v>1</v>
      </c>
      <c r="AX703" s="29">
        <f t="shared" si="306"/>
        <v>1</v>
      </c>
      <c r="AY703" s="29">
        <f t="shared" si="306"/>
        <v>1</v>
      </c>
      <c r="AZ703" s="29">
        <f t="shared" si="306"/>
        <v>1</v>
      </c>
      <c r="BA703" s="29">
        <f t="shared" si="306"/>
        <v>1</v>
      </c>
      <c r="BB703" s="29">
        <f t="shared" si="306"/>
        <v>1</v>
      </c>
      <c r="BC703" s="29">
        <f t="shared" si="306"/>
        <v>1</v>
      </c>
      <c r="BD703" s="29">
        <f t="shared" si="306"/>
        <v>1</v>
      </c>
      <c r="BE703" s="29">
        <f t="shared" si="306"/>
        <v>1</v>
      </c>
      <c r="BF703" s="29">
        <f t="shared" si="306"/>
        <v>1</v>
      </c>
      <c r="BG703" s="29">
        <f t="shared" si="306"/>
        <v>1</v>
      </c>
      <c r="BH703" s="29">
        <f t="shared" si="306"/>
        <v>1</v>
      </c>
      <c r="BI703" s="29">
        <f t="shared" si="306"/>
        <v>1</v>
      </c>
      <c r="BJ703" s="29">
        <f t="shared" si="304"/>
        <v>1</v>
      </c>
      <c r="BN703" s="29">
        <f t="shared" si="226"/>
        <v>42</v>
      </c>
      <c r="BO703" s="29">
        <f t="shared" si="234"/>
        <v>5</v>
      </c>
    </row>
    <row r="704" spans="3:67" x14ac:dyDescent="0.25">
      <c r="C704" s="79">
        <f t="shared" si="227"/>
        <v>43866</v>
      </c>
      <c r="D704" s="29">
        <f t="shared" si="29"/>
        <v>2020</v>
      </c>
      <c r="E704" s="29">
        <f t="shared" si="228"/>
        <v>2</v>
      </c>
      <c r="F704" s="29">
        <f t="shared" si="229"/>
        <v>6</v>
      </c>
      <c r="G704" s="29">
        <f t="shared" si="230"/>
        <v>5</v>
      </c>
      <c r="H704" s="166" t="str">
        <f t="shared" si="231"/>
        <v>Di</v>
      </c>
      <c r="I704" s="29">
        <f t="shared" si="232"/>
        <v>43</v>
      </c>
      <c r="J704" s="29">
        <f t="array" ref="J704">INDEX(Dienstplan!$F$6:$AJ$55,BN704,BO704)</f>
        <v>0</v>
      </c>
      <c r="K704" s="29">
        <f t="array" ref="K704">IF(OR(J704=Schichten!$B$3,J704=Schichten!$B$4),INDEX($D$98:$D$147,MATCH(CODE(J704),$H$98:$H$147,0)),IF(ISERROR(INDEX($D$98:$D$147,MATCH(J704,$A$98:$A$147,0))),0,INDEX($D$98:$D$147,MATCH(J704,$A$98:$A$147,0))))</f>
        <v>0</v>
      </c>
      <c r="L704" s="29">
        <f t="shared" ref="L704" si="314">L654</f>
        <v>0</v>
      </c>
      <c r="M704" s="29">
        <f t="shared" si="253"/>
        <v>0</v>
      </c>
      <c r="O704" s="29">
        <f t="shared" si="300"/>
        <v>0</v>
      </c>
      <c r="P704" s="29">
        <f t="shared" si="300"/>
        <v>0</v>
      </c>
      <c r="Q704" s="29">
        <f t="shared" si="300"/>
        <v>0</v>
      </c>
      <c r="R704" s="29">
        <f t="shared" si="300"/>
        <v>0</v>
      </c>
      <c r="S704" s="29">
        <f t="shared" si="300"/>
        <v>0</v>
      </c>
      <c r="T704" s="29">
        <f t="shared" si="300"/>
        <v>0</v>
      </c>
      <c r="U704" s="29">
        <f t="shared" si="300"/>
        <v>0</v>
      </c>
      <c r="V704" s="29">
        <f t="shared" si="300"/>
        <v>0</v>
      </c>
      <c r="W704" s="29">
        <f t="shared" si="300"/>
        <v>0</v>
      </c>
      <c r="X704" s="29">
        <f t="shared" si="300"/>
        <v>0</v>
      </c>
      <c r="Y704" s="29">
        <f t="shared" si="300"/>
        <v>1</v>
      </c>
      <c r="Z704" s="29">
        <f t="shared" si="300"/>
        <v>1</v>
      </c>
      <c r="AA704" s="29">
        <f t="shared" si="300"/>
        <v>1</v>
      </c>
      <c r="AB704" s="29">
        <f t="shared" si="300"/>
        <v>1</v>
      </c>
      <c r="AC704" s="29">
        <f t="shared" si="300"/>
        <v>1</v>
      </c>
      <c r="AD704" s="29">
        <f t="shared" si="300"/>
        <v>1</v>
      </c>
      <c r="AE704" s="29">
        <f t="shared" si="298"/>
        <v>1</v>
      </c>
      <c r="AF704" s="29">
        <f t="shared" si="298"/>
        <v>1</v>
      </c>
      <c r="AG704" s="29">
        <f t="shared" si="298"/>
        <v>1</v>
      </c>
      <c r="AH704" s="29">
        <f t="shared" si="298"/>
        <v>1</v>
      </c>
      <c r="AI704" s="29">
        <f t="shared" si="298"/>
        <v>1</v>
      </c>
      <c r="AJ704" s="29">
        <f t="shared" si="298"/>
        <v>1</v>
      </c>
      <c r="AK704" s="29">
        <f t="shared" si="298"/>
        <v>1</v>
      </c>
      <c r="AL704" s="29">
        <f t="shared" si="298"/>
        <v>1</v>
      </c>
      <c r="AM704" s="29">
        <f t="shared" si="298"/>
        <v>1</v>
      </c>
      <c r="AN704" s="29">
        <f t="shared" si="298"/>
        <v>1</v>
      </c>
      <c r="AO704" s="29">
        <f t="shared" si="298"/>
        <v>1</v>
      </c>
      <c r="AP704" s="29">
        <f t="shared" si="298"/>
        <v>1</v>
      </c>
      <c r="AQ704" s="29">
        <f t="shared" si="298"/>
        <v>1</v>
      </c>
      <c r="AR704" s="29">
        <f t="shared" si="298"/>
        <v>1</v>
      </c>
      <c r="AS704" s="29">
        <f t="shared" si="298"/>
        <v>1</v>
      </c>
      <c r="AT704" s="29">
        <f t="shared" si="306"/>
        <v>1</v>
      </c>
      <c r="AU704" s="29">
        <f t="shared" si="306"/>
        <v>1</v>
      </c>
      <c r="AV704" s="29">
        <f t="shared" si="306"/>
        <v>1</v>
      </c>
      <c r="AW704" s="29">
        <f t="shared" si="306"/>
        <v>1</v>
      </c>
      <c r="AX704" s="29">
        <f t="shared" si="306"/>
        <v>1</v>
      </c>
      <c r="AY704" s="29">
        <f t="shared" si="306"/>
        <v>1</v>
      </c>
      <c r="AZ704" s="29">
        <f t="shared" si="306"/>
        <v>1</v>
      </c>
      <c r="BA704" s="29">
        <f t="shared" si="306"/>
        <v>1</v>
      </c>
      <c r="BB704" s="29">
        <f t="shared" si="306"/>
        <v>1</v>
      </c>
      <c r="BC704" s="29">
        <f t="shared" si="306"/>
        <v>1</v>
      </c>
      <c r="BD704" s="29">
        <f t="shared" si="306"/>
        <v>1</v>
      </c>
      <c r="BE704" s="29">
        <f t="shared" si="306"/>
        <v>1</v>
      </c>
      <c r="BF704" s="29">
        <f t="shared" si="306"/>
        <v>1</v>
      </c>
      <c r="BG704" s="29">
        <f t="shared" si="306"/>
        <v>1</v>
      </c>
      <c r="BH704" s="29">
        <f t="shared" si="306"/>
        <v>1</v>
      </c>
      <c r="BI704" s="29">
        <f t="shared" si="306"/>
        <v>1</v>
      </c>
      <c r="BJ704" s="29">
        <f t="shared" si="304"/>
        <v>1</v>
      </c>
      <c r="BN704" s="29">
        <f t="shared" ref="BN704:BN767" si="315">BN654</f>
        <v>43</v>
      </c>
      <c r="BO704" s="29">
        <f t="shared" si="234"/>
        <v>5</v>
      </c>
    </row>
    <row r="705" spans="3:67" x14ac:dyDescent="0.25">
      <c r="C705" s="79">
        <f t="shared" ref="C705:C768" si="316">C655+1</f>
        <v>43866</v>
      </c>
      <c r="D705" s="29">
        <f t="shared" si="29"/>
        <v>2020</v>
      </c>
      <c r="E705" s="29">
        <f t="shared" ref="E705:E768" si="317">MONTH(C705)</f>
        <v>2</v>
      </c>
      <c r="F705" s="29">
        <f t="shared" ref="F705:F768" si="318">WEEKNUM(C705,2)</f>
        <v>6</v>
      </c>
      <c r="G705" s="29">
        <f t="shared" ref="G705:G768" si="319">DAY(C705)</f>
        <v>5</v>
      </c>
      <c r="H705" s="166" t="str">
        <f t="shared" ref="H705:H768" si="320">TEXT(WEEKDAY(C705,2),"TTT")</f>
        <v>Di</v>
      </c>
      <c r="I705" s="29">
        <f t="shared" ref="I705:I768" si="321">I655</f>
        <v>44</v>
      </c>
      <c r="J705" s="29">
        <f t="array" ref="J705">INDEX(Dienstplan!$F$6:$AJ$55,BN705,BO705)</f>
        <v>0</v>
      </c>
      <c r="K705" s="29">
        <f t="array" ref="K705">IF(OR(J705=Schichten!$B$3,J705=Schichten!$B$4),INDEX($D$98:$D$147,MATCH(CODE(J705),$H$98:$H$147,0)),IF(ISERROR(INDEX($D$98:$D$147,MATCH(J705,$A$98:$A$147,0))),0,INDEX($D$98:$D$147,MATCH(J705,$A$98:$A$147,0))))</f>
        <v>0</v>
      </c>
      <c r="L705" s="29">
        <f t="shared" ref="L705" si="322">L655</f>
        <v>0</v>
      </c>
      <c r="M705" s="29">
        <f t="shared" si="253"/>
        <v>0</v>
      </c>
      <c r="O705" s="29">
        <f t="shared" si="300"/>
        <v>0</v>
      </c>
      <c r="P705" s="29">
        <f t="shared" si="300"/>
        <v>0</v>
      </c>
      <c r="Q705" s="29">
        <f t="shared" si="300"/>
        <v>0</v>
      </c>
      <c r="R705" s="29">
        <f t="shared" si="300"/>
        <v>0</v>
      </c>
      <c r="S705" s="29">
        <f t="shared" si="300"/>
        <v>0</v>
      </c>
      <c r="T705" s="29">
        <f t="shared" si="300"/>
        <v>0</v>
      </c>
      <c r="U705" s="29">
        <f t="shared" si="300"/>
        <v>0</v>
      </c>
      <c r="V705" s="29">
        <f t="shared" si="300"/>
        <v>0</v>
      </c>
      <c r="W705" s="29">
        <f t="shared" si="300"/>
        <v>0</v>
      </c>
      <c r="X705" s="29">
        <f t="shared" si="300"/>
        <v>0</v>
      </c>
      <c r="Y705" s="29">
        <f t="shared" si="300"/>
        <v>1</v>
      </c>
      <c r="Z705" s="29">
        <f t="shared" si="300"/>
        <v>1</v>
      </c>
      <c r="AA705" s="29">
        <f t="shared" si="300"/>
        <v>1</v>
      </c>
      <c r="AB705" s="29">
        <f t="shared" si="300"/>
        <v>1</v>
      </c>
      <c r="AC705" s="29">
        <f t="shared" si="300"/>
        <v>1</v>
      </c>
      <c r="AD705" s="29">
        <f t="shared" si="300"/>
        <v>1</v>
      </c>
      <c r="AE705" s="29">
        <f t="shared" si="298"/>
        <v>1</v>
      </c>
      <c r="AF705" s="29">
        <f t="shared" si="298"/>
        <v>1</v>
      </c>
      <c r="AG705" s="29">
        <f t="shared" si="298"/>
        <v>1</v>
      </c>
      <c r="AH705" s="29">
        <f t="shared" si="298"/>
        <v>1</v>
      </c>
      <c r="AI705" s="29">
        <f t="shared" si="298"/>
        <v>1</v>
      </c>
      <c r="AJ705" s="29">
        <f t="shared" si="298"/>
        <v>1</v>
      </c>
      <c r="AK705" s="29">
        <f t="shared" si="298"/>
        <v>1</v>
      </c>
      <c r="AL705" s="29">
        <f t="shared" si="298"/>
        <v>1</v>
      </c>
      <c r="AM705" s="29">
        <f t="shared" si="298"/>
        <v>1</v>
      </c>
      <c r="AN705" s="29">
        <f t="shared" si="298"/>
        <v>1</v>
      </c>
      <c r="AO705" s="29">
        <f t="shared" si="298"/>
        <v>1</v>
      </c>
      <c r="AP705" s="29">
        <f t="shared" si="298"/>
        <v>1</v>
      </c>
      <c r="AQ705" s="29">
        <f t="shared" si="298"/>
        <v>1</v>
      </c>
      <c r="AR705" s="29">
        <f t="shared" si="298"/>
        <v>1</v>
      </c>
      <c r="AS705" s="29">
        <f t="shared" si="298"/>
        <v>1</v>
      </c>
      <c r="AT705" s="29">
        <f t="shared" si="306"/>
        <v>1</v>
      </c>
      <c r="AU705" s="29">
        <f t="shared" si="306"/>
        <v>1</v>
      </c>
      <c r="AV705" s="29">
        <f t="shared" si="306"/>
        <v>1</v>
      </c>
      <c r="AW705" s="29">
        <f t="shared" si="306"/>
        <v>1</v>
      </c>
      <c r="AX705" s="29">
        <f t="shared" si="306"/>
        <v>1</v>
      </c>
      <c r="AY705" s="29">
        <f t="shared" si="306"/>
        <v>1</v>
      </c>
      <c r="AZ705" s="29">
        <f t="shared" si="306"/>
        <v>1</v>
      </c>
      <c r="BA705" s="29">
        <f t="shared" si="306"/>
        <v>1</v>
      </c>
      <c r="BB705" s="29">
        <f t="shared" si="306"/>
        <v>1</v>
      </c>
      <c r="BC705" s="29">
        <f t="shared" si="306"/>
        <v>1</v>
      </c>
      <c r="BD705" s="29">
        <f t="shared" si="306"/>
        <v>1</v>
      </c>
      <c r="BE705" s="29">
        <f t="shared" si="306"/>
        <v>1</v>
      </c>
      <c r="BF705" s="29">
        <f t="shared" si="306"/>
        <v>1</v>
      </c>
      <c r="BG705" s="29">
        <f t="shared" si="306"/>
        <v>1</v>
      </c>
      <c r="BH705" s="29">
        <f t="shared" si="306"/>
        <v>1</v>
      </c>
      <c r="BI705" s="29">
        <f t="shared" si="306"/>
        <v>1</v>
      </c>
      <c r="BJ705" s="29">
        <f t="shared" si="304"/>
        <v>1</v>
      </c>
      <c r="BN705" s="29">
        <f t="shared" si="315"/>
        <v>44</v>
      </c>
      <c r="BO705" s="29">
        <f t="shared" ref="BO705:BO768" si="323">BO655+1</f>
        <v>5</v>
      </c>
    </row>
    <row r="706" spans="3:67" x14ac:dyDescent="0.25">
      <c r="C706" s="79">
        <f t="shared" si="316"/>
        <v>43866</v>
      </c>
      <c r="D706" s="29">
        <f t="shared" si="29"/>
        <v>2020</v>
      </c>
      <c r="E706" s="29">
        <f t="shared" si="317"/>
        <v>2</v>
      </c>
      <c r="F706" s="29">
        <f t="shared" si="318"/>
        <v>6</v>
      </c>
      <c r="G706" s="29">
        <f t="shared" si="319"/>
        <v>5</v>
      </c>
      <c r="H706" s="166" t="str">
        <f t="shared" si="320"/>
        <v>Di</v>
      </c>
      <c r="I706" s="29">
        <f t="shared" si="321"/>
        <v>45</v>
      </c>
      <c r="J706" s="29">
        <f t="array" ref="J706">INDEX(Dienstplan!$F$6:$AJ$55,BN706,BO706)</f>
        <v>0</v>
      </c>
      <c r="K706" s="29">
        <f t="array" ref="K706">IF(OR(J706=Schichten!$B$3,J706=Schichten!$B$4),INDEX($D$98:$D$147,MATCH(CODE(J706),$H$98:$H$147,0)),IF(ISERROR(INDEX($D$98:$D$147,MATCH(J706,$A$98:$A$147,0))),0,INDEX($D$98:$D$147,MATCH(J706,$A$98:$A$147,0))))</f>
        <v>0</v>
      </c>
      <c r="L706" s="29">
        <f t="shared" ref="L706" si="324">L656</f>
        <v>0</v>
      </c>
      <c r="M706" s="29">
        <f t="shared" si="253"/>
        <v>0</v>
      </c>
      <c r="O706" s="29">
        <f t="shared" si="300"/>
        <v>0</v>
      </c>
      <c r="P706" s="29">
        <f t="shared" si="300"/>
        <v>0</v>
      </c>
      <c r="Q706" s="29">
        <f t="shared" si="300"/>
        <v>0</v>
      </c>
      <c r="R706" s="29">
        <f t="shared" si="300"/>
        <v>0</v>
      </c>
      <c r="S706" s="29">
        <f t="shared" si="300"/>
        <v>0</v>
      </c>
      <c r="T706" s="29">
        <f t="shared" si="300"/>
        <v>0</v>
      </c>
      <c r="U706" s="29">
        <f t="shared" si="300"/>
        <v>0</v>
      </c>
      <c r="V706" s="29">
        <f t="shared" si="300"/>
        <v>0</v>
      </c>
      <c r="W706" s="29">
        <f t="shared" si="300"/>
        <v>0</v>
      </c>
      <c r="X706" s="29">
        <f t="shared" si="300"/>
        <v>0</v>
      </c>
      <c r="Y706" s="29">
        <f t="shared" si="300"/>
        <v>1</v>
      </c>
      <c r="Z706" s="29">
        <f t="shared" si="300"/>
        <v>1</v>
      </c>
      <c r="AA706" s="29">
        <f t="shared" si="300"/>
        <v>1</v>
      </c>
      <c r="AB706" s="29">
        <f t="shared" si="300"/>
        <v>1</v>
      </c>
      <c r="AC706" s="29">
        <f t="shared" si="300"/>
        <v>1</v>
      </c>
      <c r="AD706" s="29">
        <f t="shared" si="300"/>
        <v>1</v>
      </c>
      <c r="AE706" s="29">
        <f t="shared" si="298"/>
        <v>1</v>
      </c>
      <c r="AF706" s="29">
        <f t="shared" si="298"/>
        <v>1</v>
      </c>
      <c r="AG706" s="29">
        <f t="shared" si="298"/>
        <v>1</v>
      </c>
      <c r="AH706" s="29">
        <f t="shared" si="298"/>
        <v>1</v>
      </c>
      <c r="AI706" s="29">
        <f t="shared" si="298"/>
        <v>1</v>
      </c>
      <c r="AJ706" s="29">
        <f t="shared" si="298"/>
        <v>1</v>
      </c>
      <c r="AK706" s="29">
        <f t="shared" si="298"/>
        <v>1</v>
      </c>
      <c r="AL706" s="29">
        <f t="shared" si="298"/>
        <v>1</v>
      </c>
      <c r="AM706" s="29">
        <f t="shared" si="298"/>
        <v>1</v>
      </c>
      <c r="AN706" s="29">
        <f t="shared" si="298"/>
        <v>1</v>
      </c>
      <c r="AO706" s="29">
        <f t="shared" si="298"/>
        <v>1</v>
      </c>
      <c r="AP706" s="29">
        <f t="shared" si="298"/>
        <v>1</v>
      </c>
      <c r="AQ706" s="29">
        <f t="shared" si="298"/>
        <v>1</v>
      </c>
      <c r="AR706" s="29">
        <f t="shared" si="298"/>
        <v>1</v>
      </c>
      <c r="AS706" s="29">
        <f t="shared" si="298"/>
        <v>1</v>
      </c>
      <c r="AT706" s="29">
        <f t="shared" si="306"/>
        <v>1</v>
      </c>
      <c r="AU706" s="29">
        <f t="shared" si="306"/>
        <v>1</v>
      </c>
      <c r="AV706" s="29">
        <f t="shared" si="306"/>
        <v>1</v>
      </c>
      <c r="AW706" s="29">
        <f t="shared" si="306"/>
        <v>1</v>
      </c>
      <c r="AX706" s="29">
        <f t="shared" si="306"/>
        <v>1</v>
      </c>
      <c r="AY706" s="29">
        <f t="shared" si="306"/>
        <v>1</v>
      </c>
      <c r="AZ706" s="29">
        <f t="shared" si="306"/>
        <v>1</v>
      </c>
      <c r="BA706" s="29">
        <f t="shared" si="306"/>
        <v>1</v>
      </c>
      <c r="BB706" s="29">
        <f t="shared" si="306"/>
        <v>1</v>
      </c>
      <c r="BC706" s="29">
        <f t="shared" si="306"/>
        <v>1</v>
      </c>
      <c r="BD706" s="29">
        <f t="shared" si="306"/>
        <v>1</v>
      </c>
      <c r="BE706" s="29">
        <f t="shared" si="306"/>
        <v>1</v>
      </c>
      <c r="BF706" s="29">
        <f t="shared" si="306"/>
        <v>1</v>
      </c>
      <c r="BG706" s="29">
        <f t="shared" si="306"/>
        <v>1</v>
      </c>
      <c r="BH706" s="29">
        <f t="shared" si="306"/>
        <v>1</v>
      </c>
      <c r="BI706" s="29">
        <f t="shared" si="306"/>
        <v>1</v>
      </c>
      <c r="BJ706" s="29">
        <f t="shared" si="304"/>
        <v>1</v>
      </c>
      <c r="BN706" s="29">
        <f t="shared" si="315"/>
        <v>45</v>
      </c>
      <c r="BO706" s="29">
        <f t="shared" si="323"/>
        <v>5</v>
      </c>
    </row>
    <row r="707" spans="3:67" x14ac:dyDescent="0.25">
      <c r="C707" s="79">
        <f t="shared" si="316"/>
        <v>43866</v>
      </c>
      <c r="D707" s="29">
        <f t="shared" si="29"/>
        <v>2020</v>
      </c>
      <c r="E707" s="29">
        <f t="shared" si="317"/>
        <v>2</v>
      </c>
      <c r="F707" s="29">
        <f t="shared" si="318"/>
        <v>6</v>
      </c>
      <c r="G707" s="29">
        <f t="shared" si="319"/>
        <v>5</v>
      </c>
      <c r="H707" s="166" t="str">
        <f t="shared" si="320"/>
        <v>Di</v>
      </c>
      <c r="I707" s="29">
        <f t="shared" si="321"/>
        <v>46</v>
      </c>
      <c r="J707" s="29">
        <f t="array" ref="J707">INDEX(Dienstplan!$F$6:$AJ$55,BN707,BO707)</f>
        <v>0</v>
      </c>
      <c r="K707" s="29">
        <f t="array" ref="K707">IF(OR(J707=Schichten!$B$3,J707=Schichten!$B$4),INDEX($D$98:$D$147,MATCH(CODE(J707),$H$98:$H$147,0)),IF(ISERROR(INDEX($D$98:$D$147,MATCH(J707,$A$98:$A$147,0))),0,INDEX($D$98:$D$147,MATCH(J707,$A$98:$A$147,0))))</f>
        <v>0</v>
      </c>
      <c r="L707" s="29">
        <f t="shared" ref="L707" si="325">L657</f>
        <v>0</v>
      </c>
      <c r="M707" s="29">
        <f t="shared" si="253"/>
        <v>0</v>
      </c>
      <c r="O707" s="29">
        <f t="shared" si="300"/>
        <v>0</v>
      </c>
      <c r="P707" s="29">
        <f t="shared" si="300"/>
        <v>0</v>
      </c>
      <c r="Q707" s="29">
        <f t="shared" si="300"/>
        <v>0</v>
      </c>
      <c r="R707" s="29">
        <f t="shared" si="300"/>
        <v>0</v>
      </c>
      <c r="S707" s="29">
        <f t="shared" si="300"/>
        <v>0</v>
      </c>
      <c r="T707" s="29">
        <f t="shared" si="300"/>
        <v>0</v>
      </c>
      <c r="U707" s="29">
        <f t="shared" si="300"/>
        <v>0</v>
      </c>
      <c r="V707" s="29">
        <f t="shared" si="300"/>
        <v>0</v>
      </c>
      <c r="W707" s="29">
        <f t="shared" si="300"/>
        <v>0</v>
      </c>
      <c r="X707" s="29">
        <f t="shared" si="300"/>
        <v>0</v>
      </c>
      <c r="Y707" s="29">
        <f t="shared" si="300"/>
        <v>1</v>
      </c>
      <c r="Z707" s="29">
        <f t="shared" si="300"/>
        <v>1</v>
      </c>
      <c r="AA707" s="29">
        <f t="shared" si="300"/>
        <v>1</v>
      </c>
      <c r="AB707" s="29">
        <f t="shared" si="300"/>
        <v>1</v>
      </c>
      <c r="AC707" s="29">
        <f t="shared" si="300"/>
        <v>1</v>
      </c>
      <c r="AD707" s="29">
        <f t="shared" ref="AD707:AS722" si="326">IF($M$457,IF($J707=AD$461,1,0),0)</f>
        <v>1</v>
      </c>
      <c r="AE707" s="29">
        <f t="shared" si="326"/>
        <v>1</v>
      </c>
      <c r="AF707" s="29">
        <f t="shared" si="326"/>
        <v>1</v>
      </c>
      <c r="AG707" s="29">
        <f t="shared" si="326"/>
        <v>1</v>
      </c>
      <c r="AH707" s="29">
        <f t="shared" si="326"/>
        <v>1</v>
      </c>
      <c r="AI707" s="29">
        <f t="shared" si="326"/>
        <v>1</v>
      </c>
      <c r="AJ707" s="29">
        <f t="shared" si="326"/>
        <v>1</v>
      </c>
      <c r="AK707" s="29">
        <f t="shared" si="326"/>
        <v>1</v>
      </c>
      <c r="AL707" s="29">
        <f t="shared" si="326"/>
        <v>1</v>
      </c>
      <c r="AM707" s="29">
        <f t="shared" si="326"/>
        <v>1</v>
      </c>
      <c r="AN707" s="29">
        <f t="shared" si="326"/>
        <v>1</v>
      </c>
      <c r="AO707" s="29">
        <f t="shared" si="326"/>
        <v>1</v>
      </c>
      <c r="AP707" s="29">
        <f t="shared" si="326"/>
        <v>1</v>
      </c>
      <c r="AQ707" s="29">
        <f t="shared" si="326"/>
        <v>1</v>
      </c>
      <c r="AR707" s="29">
        <f t="shared" si="326"/>
        <v>1</v>
      </c>
      <c r="AS707" s="29">
        <f t="shared" si="326"/>
        <v>1</v>
      </c>
      <c r="AT707" s="29">
        <f t="shared" si="306"/>
        <v>1</v>
      </c>
      <c r="AU707" s="29">
        <f t="shared" si="306"/>
        <v>1</v>
      </c>
      <c r="AV707" s="29">
        <f t="shared" si="306"/>
        <v>1</v>
      </c>
      <c r="AW707" s="29">
        <f t="shared" si="306"/>
        <v>1</v>
      </c>
      <c r="AX707" s="29">
        <f t="shared" si="306"/>
        <v>1</v>
      </c>
      <c r="AY707" s="29">
        <f t="shared" si="306"/>
        <v>1</v>
      </c>
      <c r="AZ707" s="29">
        <f t="shared" si="306"/>
        <v>1</v>
      </c>
      <c r="BA707" s="29">
        <f t="shared" si="306"/>
        <v>1</v>
      </c>
      <c r="BB707" s="29">
        <f t="shared" si="306"/>
        <v>1</v>
      </c>
      <c r="BC707" s="29">
        <f t="shared" si="306"/>
        <v>1</v>
      </c>
      <c r="BD707" s="29">
        <f t="shared" si="306"/>
        <v>1</v>
      </c>
      <c r="BE707" s="29">
        <f t="shared" si="306"/>
        <v>1</v>
      </c>
      <c r="BF707" s="29">
        <f t="shared" si="306"/>
        <v>1</v>
      </c>
      <c r="BG707" s="29">
        <f t="shared" si="306"/>
        <v>1</v>
      </c>
      <c r="BH707" s="29">
        <f t="shared" si="306"/>
        <v>1</v>
      </c>
      <c r="BI707" s="29">
        <f t="shared" si="306"/>
        <v>1</v>
      </c>
      <c r="BJ707" s="29">
        <f t="shared" si="304"/>
        <v>1</v>
      </c>
      <c r="BN707" s="29">
        <f t="shared" si="315"/>
        <v>46</v>
      </c>
      <c r="BO707" s="29">
        <f t="shared" si="323"/>
        <v>5</v>
      </c>
    </row>
    <row r="708" spans="3:67" x14ac:dyDescent="0.25">
      <c r="C708" s="79">
        <f t="shared" si="316"/>
        <v>43866</v>
      </c>
      <c r="D708" s="29">
        <f t="shared" si="29"/>
        <v>2020</v>
      </c>
      <c r="E708" s="29">
        <f t="shared" si="317"/>
        <v>2</v>
      </c>
      <c r="F708" s="29">
        <f t="shared" si="318"/>
        <v>6</v>
      </c>
      <c r="G708" s="29">
        <f t="shared" si="319"/>
        <v>5</v>
      </c>
      <c r="H708" s="166" t="str">
        <f t="shared" si="320"/>
        <v>Di</v>
      </c>
      <c r="I708" s="29">
        <f t="shared" si="321"/>
        <v>47</v>
      </c>
      <c r="J708" s="29">
        <f t="array" ref="J708">INDEX(Dienstplan!$F$6:$AJ$55,BN708,BO708)</f>
        <v>0</v>
      </c>
      <c r="K708" s="29">
        <f t="array" ref="K708">IF(OR(J708=Schichten!$B$3,J708=Schichten!$B$4),INDEX($D$98:$D$147,MATCH(CODE(J708),$H$98:$H$147,0)),IF(ISERROR(INDEX($D$98:$D$147,MATCH(J708,$A$98:$A$147,0))),0,INDEX($D$98:$D$147,MATCH(J708,$A$98:$A$147,0))))</f>
        <v>0</v>
      </c>
      <c r="L708" s="29">
        <f t="shared" ref="L708" si="327">L658</f>
        <v>0</v>
      </c>
      <c r="M708" s="29">
        <f t="shared" si="253"/>
        <v>0</v>
      </c>
      <c r="O708" s="29">
        <f t="shared" ref="O708:AD723" si="328">IF($M$457,IF($J708=O$461,1,0),0)</f>
        <v>0</v>
      </c>
      <c r="P708" s="29">
        <f t="shared" si="328"/>
        <v>0</v>
      </c>
      <c r="Q708" s="29">
        <f t="shared" si="328"/>
        <v>0</v>
      </c>
      <c r="R708" s="29">
        <f t="shared" si="328"/>
        <v>0</v>
      </c>
      <c r="S708" s="29">
        <f t="shared" si="328"/>
        <v>0</v>
      </c>
      <c r="T708" s="29">
        <f t="shared" si="328"/>
        <v>0</v>
      </c>
      <c r="U708" s="29">
        <f t="shared" si="328"/>
        <v>0</v>
      </c>
      <c r="V708" s="29">
        <f t="shared" si="328"/>
        <v>0</v>
      </c>
      <c r="W708" s="29">
        <f t="shared" si="328"/>
        <v>0</v>
      </c>
      <c r="X708" s="29">
        <f t="shared" si="328"/>
        <v>0</v>
      </c>
      <c r="Y708" s="29">
        <f t="shared" si="328"/>
        <v>1</v>
      </c>
      <c r="Z708" s="29">
        <f t="shared" si="328"/>
        <v>1</v>
      </c>
      <c r="AA708" s="29">
        <f t="shared" si="328"/>
        <v>1</v>
      </c>
      <c r="AB708" s="29">
        <f t="shared" si="328"/>
        <v>1</v>
      </c>
      <c r="AC708" s="29">
        <f t="shared" si="328"/>
        <v>1</v>
      </c>
      <c r="AD708" s="29">
        <f t="shared" si="328"/>
        <v>1</v>
      </c>
      <c r="AE708" s="29">
        <f t="shared" si="326"/>
        <v>1</v>
      </c>
      <c r="AF708" s="29">
        <f t="shared" si="326"/>
        <v>1</v>
      </c>
      <c r="AG708" s="29">
        <f t="shared" si="326"/>
        <v>1</v>
      </c>
      <c r="AH708" s="29">
        <f t="shared" si="326"/>
        <v>1</v>
      </c>
      <c r="AI708" s="29">
        <f t="shared" si="326"/>
        <v>1</v>
      </c>
      <c r="AJ708" s="29">
        <f t="shared" si="326"/>
        <v>1</v>
      </c>
      <c r="AK708" s="29">
        <f t="shared" si="326"/>
        <v>1</v>
      </c>
      <c r="AL708" s="29">
        <f t="shared" si="326"/>
        <v>1</v>
      </c>
      <c r="AM708" s="29">
        <f t="shared" si="326"/>
        <v>1</v>
      </c>
      <c r="AN708" s="29">
        <f t="shared" si="326"/>
        <v>1</v>
      </c>
      <c r="AO708" s="29">
        <f t="shared" si="326"/>
        <v>1</v>
      </c>
      <c r="AP708" s="29">
        <f t="shared" si="326"/>
        <v>1</v>
      </c>
      <c r="AQ708" s="29">
        <f t="shared" si="326"/>
        <v>1</v>
      </c>
      <c r="AR708" s="29">
        <f t="shared" si="326"/>
        <v>1</v>
      </c>
      <c r="AS708" s="29">
        <f t="shared" si="326"/>
        <v>1</v>
      </c>
      <c r="AT708" s="29">
        <f t="shared" si="306"/>
        <v>1</v>
      </c>
      <c r="AU708" s="29">
        <f t="shared" si="306"/>
        <v>1</v>
      </c>
      <c r="AV708" s="29">
        <f t="shared" si="306"/>
        <v>1</v>
      </c>
      <c r="AW708" s="29">
        <f t="shared" si="306"/>
        <v>1</v>
      </c>
      <c r="AX708" s="29">
        <f t="shared" si="306"/>
        <v>1</v>
      </c>
      <c r="AY708" s="29">
        <f t="shared" si="306"/>
        <v>1</v>
      </c>
      <c r="AZ708" s="29">
        <f t="shared" si="306"/>
        <v>1</v>
      </c>
      <c r="BA708" s="29">
        <f t="shared" si="306"/>
        <v>1</v>
      </c>
      <c r="BB708" s="29">
        <f t="shared" si="306"/>
        <v>1</v>
      </c>
      <c r="BC708" s="29">
        <f t="shared" si="306"/>
        <v>1</v>
      </c>
      <c r="BD708" s="29">
        <f t="shared" si="306"/>
        <v>1</v>
      </c>
      <c r="BE708" s="29">
        <f t="shared" si="306"/>
        <v>1</v>
      </c>
      <c r="BF708" s="29">
        <f t="shared" si="306"/>
        <v>1</v>
      </c>
      <c r="BG708" s="29">
        <f t="shared" si="306"/>
        <v>1</v>
      </c>
      <c r="BH708" s="29">
        <f t="shared" si="306"/>
        <v>1</v>
      </c>
      <c r="BI708" s="29">
        <f t="shared" si="306"/>
        <v>1</v>
      </c>
      <c r="BJ708" s="29">
        <f t="shared" si="304"/>
        <v>1</v>
      </c>
      <c r="BN708" s="29">
        <f t="shared" si="315"/>
        <v>47</v>
      </c>
      <c r="BO708" s="29">
        <f t="shared" si="323"/>
        <v>5</v>
      </c>
    </row>
    <row r="709" spans="3:67" x14ac:dyDescent="0.25">
      <c r="C709" s="79">
        <f t="shared" si="316"/>
        <v>43866</v>
      </c>
      <c r="D709" s="29">
        <f t="shared" si="29"/>
        <v>2020</v>
      </c>
      <c r="E709" s="29">
        <f t="shared" si="317"/>
        <v>2</v>
      </c>
      <c r="F709" s="29">
        <f t="shared" si="318"/>
        <v>6</v>
      </c>
      <c r="G709" s="29">
        <f t="shared" si="319"/>
        <v>5</v>
      </c>
      <c r="H709" s="166" t="str">
        <f t="shared" si="320"/>
        <v>Di</v>
      </c>
      <c r="I709" s="29">
        <f t="shared" si="321"/>
        <v>48</v>
      </c>
      <c r="J709" s="29">
        <f t="array" ref="J709">INDEX(Dienstplan!$F$6:$AJ$55,BN709,BO709)</f>
        <v>0</v>
      </c>
      <c r="K709" s="29">
        <f t="array" ref="K709">IF(OR(J709=Schichten!$B$3,J709=Schichten!$B$4),INDEX($D$98:$D$147,MATCH(CODE(J709),$H$98:$H$147,0)),IF(ISERROR(INDEX($D$98:$D$147,MATCH(J709,$A$98:$A$147,0))),0,INDEX($D$98:$D$147,MATCH(J709,$A$98:$A$147,0))))</f>
        <v>0</v>
      </c>
      <c r="L709" s="29">
        <f t="shared" ref="L709" si="329">L659</f>
        <v>0</v>
      </c>
      <c r="M709" s="29">
        <f t="shared" si="253"/>
        <v>0</v>
      </c>
      <c r="O709" s="29">
        <f t="shared" si="328"/>
        <v>0</v>
      </c>
      <c r="P709" s="29">
        <f t="shared" si="328"/>
        <v>0</v>
      </c>
      <c r="Q709" s="29">
        <f t="shared" si="328"/>
        <v>0</v>
      </c>
      <c r="R709" s="29">
        <f t="shared" si="328"/>
        <v>0</v>
      </c>
      <c r="S709" s="29">
        <f t="shared" si="328"/>
        <v>0</v>
      </c>
      <c r="T709" s="29">
        <f t="shared" si="328"/>
        <v>0</v>
      </c>
      <c r="U709" s="29">
        <f t="shared" si="328"/>
        <v>0</v>
      </c>
      <c r="V709" s="29">
        <f t="shared" si="328"/>
        <v>0</v>
      </c>
      <c r="W709" s="29">
        <f t="shared" si="328"/>
        <v>0</v>
      </c>
      <c r="X709" s="29">
        <f t="shared" si="328"/>
        <v>0</v>
      </c>
      <c r="Y709" s="29">
        <f t="shared" si="328"/>
        <v>1</v>
      </c>
      <c r="Z709" s="29">
        <f t="shared" si="328"/>
        <v>1</v>
      </c>
      <c r="AA709" s="29">
        <f t="shared" si="328"/>
        <v>1</v>
      </c>
      <c r="AB709" s="29">
        <f t="shared" si="328"/>
        <v>1</v>
      </c>
      <c r="AC709" s="29">
        <f t="shared" si="328"/>
        <v>1</v>
      </c>
      <c r="AD709" s="29">
        <f t="shared" si="328"/>
        <v>1</v>
      </c>
      <c r="AE709" s="29">
        <f t="shared" si="326"/>
        <v>1</v>
      </c>
      <c r="AF709" s="29">
        <f t="shared" si="326"/>
        <v>1</v>
      </c>
      <c r="AG709" s="29">
        <f t="shared" si="326"/>
        <v>1</v>
      </c>
      <c r="AH709" s="29">
        <f t="shared" si="326"/>
        <v>1</v>
      </c>
      <c r="AI709" s="29">
        <f t="shared" si="326"/>
        <v>1</v>
      </c>
      <c r="AJ709" s="29">
        <f t="shared" si="326"/>
        <v>1</v>
      </c>
      <c r="AK709" s="29">
        <f t="shared" si="326"/>
        <v>1</v>
      </c>
      <c r="AL709" s="29">
        <f t="shared" si="326"/>
        <v>1</v>
      </c>
      <c r="AM709" s="29">
        <f t="shared" si="326"/>
        <v>1</v>
      </c>
      <c r="AN709" s="29">
        <f t="shared" si="326"/>
        <v>1</v>
      </c>
      <c r="AO709" s="29">
        <f t="shared" si="326"/>
        <v>1</v>
      </c>
      <c r="AP709" s="29">
        <f t="shared" si="326"/>
        <v>1</v>
      </c>
      <c r="AQ709" s="29">
        <f t="shared" si="326"/>
        <v>1</v>
      </c>
      <c r="AR709" s="29">
        <f t="shared" si="326"/>
        <v>1</v>
      </c>
      <c r="AS709" s="29">
        <f t="shared" si="326"/>
        <v>1</v>
      </c>
      <c r="AT709" s="29">
        <f t="shared" si="306"/>
        <v>1</v>
      </c>
      <c r="AU709" s="29">
        <f t="shared" si="306"/>
        <v>1</v>
      </c>
      <c r="AV709" s="29">
        <f t="shared" si="306"/>
        <v>1</v>
      </c>
      <c r="AW709" s="29">
        <f t="shared" si="306"/>
        <v>1</v>
      </c>
      <c r="AX709" s="29">
        <f t="shared" si="306"/>
        <v>1</v>
      </c>
      <c r="AY709" s="29">
        <f t="shared" si="306"/>
        <v>1</v>
      </c>
      <c r="AZ709" s="29">
        <f t="shared" si="306"/>
        <v>1</v>
      </c>
      <c r="BA709" s="29">
        <f t="shared" si="306"/>
        <v>1</v>
      </c>
      <c r="BB709" s="29">
        <f t="shared" si="306"/>
        <v>1</v>
      </c>
      <c r="BC709" s="29">
        <f t="shared" si="306"/>
        <v>1</v>
      </c>
      <c r="BD709" s="29">
        <f t="shared" si="306"/>
        <v>1</v>
      </c>
      <c r="BE709" s="29">
        <f t="shared" si="306"/>
        <v>1</v>
      </c>
      <c r="BF709" s="29">
        <f t="shared" si="306"/>
        <v>1</v>
      </c>
      <c r="BG709" s="29">
        <f t="shared" si="306"/>
        <v>1</v>
      </c>
      <c r="BH709" s="29">
        <f t="shared" si="306"/>
        <v>1</v>
      </c>
      <c r="BI709" s="29">
        <f t="shared" si="306"/>
        <v>1</v>
      </c>
      <c r="BJ709" s="29">
        <f t="shared" si="304"/>
        <v>1</v>
      </c>
      <c r="BN709" s="29">
        <f t="shared" si="315"/>
        <v>48</v>
      </c>
      <c r="BO709" s="29">
        <f t="shared" si="323"/>
        <v>5</v>
      </c>
    </row>
    <row r="710" spans="3:67" x14ac:dyDescent="0.25">
      <c r="C710" s="79">
        <f t="shared" si="316"/>
        <v>43866</v>
      </c>
      <c r="D710" s="29">
        <f t="shared" si="29"/>
        <v>2020</v>
      </c>
      <c r="E710" s="29">
        <f t="shared" si="317"/>
        <v>2</v>
      </c>
      <c r="F710" s="29">
        <f t="shared" si="318"/>
        <v>6</v>
      </c>
      <c r="G710" s="29">
        <f t="shared" si="319"/>
        <v>5</v>
      </c>
      <c r="H710" s="166" t="str">
        <f t="shared" si="320"/>
        <v>Di</v>
      </c>
      <c r="I710" s="29">
        <f t="shared" si="321"/>
        <v>49</v>
      </c>
      <c r="J710" s="29">
        <f t="array" ref="J710">INDEX(Dienstplan!$F$6:$AJ$55,BN710,BO710)</f>
        <v>0</v>
      </c>
      <c r="K710" s="29">
        <f t="array" ref="K710">IF(OR(J710=Schichten!$B$3,J710=Schichten!$B$4),INDEX($D$98:$D$147,MATCH(CODE(J710),$H$98:$H$147,0)),IF(ISERROR(INDEX($D$98:$D$147,MATCH(J710,$A$98:$A$147,0))),0,INDEX($D$98:$D$147,MATCH(J710,$A$98:$A$147,0))))</f>
        <v>0</v>
      </c>
      <c r="L710" s="29">
        <f t="shared" ref="L710" si="330">L660</f>
        <v>0</v>
      </c>
      <c r="M710" s="29">
        <f t="shared" si="253"/>
        <v>0</v>
      </c>
      <c r="O710" s="29">
        <f t="shared" si="328"/>
        <v>0</v>
      </c>
      <c r="P710" s="29">
        <f t="shared" si="328"/>
        <v>0</v>
      </c>
      <c r="Q710" s="29">
        <f t="shared" si="328"/>
        <v>0</v>
      </c>
      <c r="R710" s="29">
        <f t="shared" si="328"/>
        <v>0</v>
      </c>
      <c r="S710" s="29">
        <f t="shared" si="328"/>
        <v>0</v>
      </c>
      <c r="T710" s="29">
        <f t="shared" si="328"/>
        <v>0</v>
      </c>
      <c r="U710" s="29">
        <f t="shared" si="328"/>
        <v>0</v>
      </c>
      <c r="V710" s="29">
        <f t="shared" si="328"/>
        <v>0</v>
      </c>
      <c r="W710" s="29">
        <f t="shared" si="328"/>
        <v>0</v>
      </c>
      <c r="X710" s="29">
        <f t="shared" si="328"/>
        <v>0</v>
      </c>
      <c r="Y710" s="29">
        <f t="shared" si="328"/>
        <v>1</v>
      </c>
      <c r="Z710" s="29">
        <f t="shared" si="328"/>
        <v>1</v>
      </c>
      <c r="AA710" s="29">
        <f t="shared" si="328"/>
        <v>1</v>
      </c>
      <c r="AB710" s="29">
        <f t="shared" si="328"/>
        <v>1</v>
      </c>
      <c r="AC710" s="29">
        <f t="shared" si="328"/>
        <v>1</v>
      </c>
      <c r="AD710" s="29">
        <f t="shared" si="328"/>
        <v>1</v>
      </c>
      <c r="AE710" s="29">
        <f t="shared" si="326"/>
        <v>1</v>
      </c>
      <c r="AF710" s="29">
        <f t="shared" si="326"/>
        <v>1</v>
      </c>
      <c r="AG710" s="29">
        <f t="shared" si="326"/>
        <v>1</v>
      </c>
      <c r="AH710" s="29">
        <f t="shared" si="326"/>
        <v>1</v>
      </c>
      <c r="AI710" s="29">
        <f t="shared" si="326"/>
        <v>1</v>
      </c>
      <c r="AJ710" s="29">
        <f t="shared" si="326"/>
        <v>1</v>
      </c>
      <c r="AK710" s="29">
        <f t="shared" si="326"/>
        <v>1</v>
      </c>
      <c r="AL710" s="29">
        <f t="shared" si="326"/>
        <v>1</v>
      </c>
      <c r="AM710" s="29">
        <f t="shared" si="326"/>
        <v>1</v>
      </c>
      <c r="AN710" s="29">
        <f t="shared" si="326"/>
        <v>1</v>
      </c>
      <c r="AO710" s="29">
        <f t="shared" si="326"/>
        <v>1</v>
      </c>
      <c r="AP710" s="29">
        <f t="shared" si="326"/>
        <v>1</v>
      </c>
      <c r="AQ710" s="29">
        <f t="shared" si="326"/>
        <v>1</v>
      </c>
      <c r="AR710" s="29">
        <f t="shared" si="326"/>
        <v>1</v>
      </c>
      <c r="AS710" s="29">
        <f t="shared" si="326"/>
        <v>1</v>
      </c>
      <c r="AT710" s="29">
        <f t="shared" si="306"/>
        <v>1</v>
      </c>
      <c r="AU710" s="29">
        <f t="shared" si="306"/>
        <v>1</v>
      </c>
      <c r="AV710" s="29">
        <f t="shared" si="306"/>
        <v>1</v>
      </c>
      <c r="AW710" s="29">
        <f t="shared" si="306"/>
        <v>1</v>
      </c>
      <c r="AX710" s="29">
        <f t="shared" si="306"/>
        <v>1</v>
      </c>
      <c r="AY710" s="29">
        <f t="shared" si="306"/>
        <v>1</v>
      </c>
      <c r="AZ710" s="29">
        <f t="shared" si="306"/>
        <v>1</v>
      </c>
      <c r="BA710" s="29">
        <f t="shared" si="306"/>
        <v>1</v>
      </c>
      <c r="BB710" s="29">
        <f t="shared" si="306"/>
        <v>1</v>
      </c>
      <c r="BC710" s="29">
        <f t="shared" si="306"/>
        <v>1</v>
      </c>
      <c r="BD710" s="29">
        <f t="shared" si="306"/>
        <v>1</v>
      </c>
      <c r="BE710" s="29">
        <f t="shared" si="306"/>
        <v>1</v>
      </c>
      <c r="BF710" s="29">
        <f t="shared" si="306"/>
        <v>1</v>
      </c>
      <c r="BG710" s="29">
        <f t="shared" si="306"/>
        <v>1</v>
      </c>
      <c r="BH710" s="29">
        <f t="shared" si="306"/>
        <v>1</v>
      </c>
      <c r="BI710" s="29">
        <f t="shared" si="306"/>
        <v>1</v>
      </c>
      <c r="BJ710" s="29">
        <f t="shared" si="304"/>
        <v>1</v>
      </c>
      <c r="BN710" s="29">
        <f t="shared" si="315"/>
        <v>49</v>
      </c>
      <c r="BO710" s="29">
        <f t="shared" si="323"/>
        <v>5</v>
      </c>
    </row>
    <row r="711" spans="3:67" x14ac:dyDescent="0.25">
      <c r="C711" s="79">
        <f t="shared" si="316"/>
        <v>43866</v>
      </c>
      <c r="D711" s="29">
        <f t="shared" si="29"/>
        <v>2020</v>
      </c>
      <c r="E711" s="29">
        <f t="shared" si="317"/>
        <v>2</v>
      </c>
      <c r="F711" s="29">
        <f t="shared" si="318"/>
        <v>6</v>
      </c>
      <c r="G711" s="29">
        <f t="shared" si="319"/>
        <v>5</v>
      </c>
      <c r="H711" s="166" t="str">
        <f t="shared" si="320"/>
        <v>Di</v>
      </c>
      <c r="I711" s="29">
        <f t="shared" si="321"/>
        <v>50</v>
      </c>
      <c r="J711" s="29">
        <f t="array" ref="J711">INDEX(Dienstplan!$F$6:$AJ$55,BN711,BO711)</f>
        <v>0</v>
      </c>
      <c r="K711" s="29">
        <f t="array" ref="K711">IF(OR(J711=Schichten!$B$3,J711=Schichten!$B$4),INDEX($D$98:$D$147,MATCH(CODE(J711),$H$98:$H$147,0)),IF(ISERROR(INDEX($D$98:$D$147,MATCH(J711,$A$98:$A$147,0))),0,INDEX($D$98:$D$147,MATCH(J711,$A$98:$A$147,0))))</f>
        <v>0</v>
      </c>
      <c r="L711" s="29">
        <f t="shared" ref="L711" si="331">L661</f>
        <v>0</v>
      </c>
      <c r="M711" s="29">
        <f t="shared" si="253"/>
        <v>0</v>
      </c>
      <c r="O711" s="29">
        <f t="shared" si="328"/>
        <v>0</v>
      </c>
      <c r="P711" s="29">
        <f t="shared" si="328"/>
        <v>0</v>
      </c>
      <c r="Q711" s="29">
        <f t="shared" si="328"/>
        <v>0</v>
      </c>
      <c r="R711" s="29">
        <f t="shared" si="328"/>
        <v>0</v>
      </c>
      <c r="S711" s="29">
        <f t="shared" si="328"/>
        <v>0</v>
      </c>
      <c r="T711" s="29">
        <f t="shared" si="328"/>
        <v>0</v>
      </c>
      <c r="U711" s="29">
        <f t="shared" si="328"/>
        <v>0</v>
      </c>
      <c r="V711" s="29">
        <f t="shared" si="328"/>
        <v>0</v>
      </c>
      <c r="W711" s="29">
        <f t="shared" si="328"/>
        <v>0</v>
      </c>
      <c r="X711" s="29">
        <f t="shared" si="328"/>
        <v>0</v>
      </c>
      <c r="Y711" s="29">
        <f t="shared" si="328"/>
        <v>1</v>
      </c>
      <c r="Z711" s="29">
        <f t="shared" si="328"/>
        <v>1</v>
      </c>
      <c r="AA711" s="29">
        <f t="shared" si="328"/>
        <v>1</v>
      </c>
      <c r="AB711" s="29">
        <f t="shared" si="328"/>
        <v>1</v>
      </c>
      <c r="AC711" s="29">
        <f t="shared" si="328"/>
        <v>1</v>
      </c>
      <c r="AD711" s="29">
        <f t="shared" si="328"/>
        <v>1</v>
      </c>
      <c r="AE711" s="29">
        <f t="shared" si="326"/>
        <v>1</v>
      </c>
      <c r="AF711" s="29">
        <f t="shared" si="326"/>
        <v>1</v>
      </c>
      <c r="AG711" s="29">
        <f t="shared" si="326"/>
        <v>1</v>
      </c>
      <c r="AH711" s="29">
        <f t="shared" si="326"/>
        <v>1</v>
      </c>
      <c r="AI711" s="29">
        <f t="shared" si="326"/>
        <v>1</v>
      </c>
      <c r="AJ711" s="29">
        <f t="shared" si="326"/>
        <v>1</v>
      </c>
      <c r="AK711" s="29">
        <f t="shared" si="326"/>
        <v>1</v>
      </c>
      <c r="AL711" s="29">
        <f t="shared" si="326"/>
        <v>1</v>
      </c>
      <c r="AM711" s="29">
        <f t="shared" si="326"/>
        <v>1</v>
      </c>
      <c r="AN711" s="29">
        <f t="shared" si="326"/>
        <v>1</v>
      </c>
      <c r="AO711" s="29">
        <f t="shared" si="326"/>
        <v>1</v>
      </c>
      <c r="AP711" s="29">
        <f t="shared" si="326"/>
        <v>1</v>
      </c>
      <c r="AQ711" s="29">
        <f t="shared" si="326"/>
        <v>1</v>
      </c>
      <c r="AR711" s="29">
        <f t="shared" si="326"/>
        <v>1</v>
      </c>
      <c r="AS711" s="29">
        <f t="shared" si="326"/>
        <v>1</v>
      </c>
      <c r="AT711" s="29">
        <f t="shared" si="306"/>
        <v>1</v>
      </c>
      <c r="AU711" s="29">
        <f t="shared" si="306"/>
        <v>1</v>
      </c>
      <c r="AV711" s="29">
        <f t="shared" si="306"/>
        <v>1</v>
      </c>
      <c r="AW711" s="29">
        <f t="shared" si="306"/>
        <v>1</v>
      </c>
      <c r="AX711" s="29">
        <f t="shared" si="306"/>
        <v>1</v>
      </c>
      <c r="AY711" s="29">
        <f t="shared" si="306"/>
        <v>1</v>
      </c>
      <c r="AZ711" s="29">
        <f t="shared" si="306"/>
        <v>1</v>
      </c>
      <c r="BA711" s="29">
        <f t="shared" si="306"/>
        <v>1</v>
      </c>
      <c r="BB711" s="29">
        <f t="shared" si="306"/>
        <v>1</v>
      </c>
      <c r="BC711" s="29">
        <f t="shared" si="306"/>
        <v>1</v>
      </c>
      <c r="BD711" s="29">
        <f t="shared" si="306"/>
        <v>1</v>
      </c>
      <c r="BE711" s="29">
        <f t="shared" si="306"/>
        <v>1</v>
      </c>
      <c r="BF711" s="29">
        <f t="shared" si="306"/>
        <v>1</v>
      </c>
      <c r="BG711" s="29">
        <f t="shared" si="306"/>
        <v>1</v>
      </c>
      <c r="BH711" s="29">
        <f t="shared" si="306"/>
        <v>1</v>
      </c>
      <c r="BI711" s="29">
        <f t="shared" ref="BI711:BJ726" si="332">IF($M$457,IF($J711=BI$461,1,0),0)</f>
        <v>1</v>
      </c>
      <c r="BJ711" s="29">
        <f t="shared" si="332"/>
        <v>1</v>
      </c>
      <c r="BN711" s="29">
        <f t="shared" si="315"/>
        <v>50</v>
      </c>
      <c r="BO711" s="29">
        <f t="shared" si="323"/>
        <v>5</v>
      </c>
    </row>
    <row r="712" spans="3:67" x14ac:dyDescent="0.25">
      <c r="C712" s="79">
        <f t="shared" si="316"/>
        <v>43867</v>
      </c>
      <c r="D712" s="29">
        <f t="shared" si="29"/>
        <v>2020</v>
      </c>
      <c r="E712" s="29">
        <f t="shared" si="317"/>
        <v>2</v>
      </c>
      <c r="F712" s="29">
        <f t="shared" si="318"/>
        <v>6</v>
      </c>
      <c r="G712" s="29">
        <f t="shared" si="319"/>
        <v>6</v>
      </c>
      <c r="H712" s="166" t="str">
        <f t="shared" si="320"/>
        <v>Mi</v>
      </c>
      <c r="I712" s="29">
        <f t="shared" si="321"/>
        <v>1</v>
      </c>
      <c r="J712" s="29">
        <f t="array" ref="J712">INDEX(Dienstplan!$F$6:$AJ$55,BN712,BO712)</f>
        <v>0</v>
      </c>
      <c r="K712" s="29">
        <f t="array" ref="K712">IF(OR(J712=Schichten!$B$3,J712=Schichten!$B$4),INDEX($D$98:$D$147,MATCH(CODE(J712),$H$98:$H$147,0)),IF(ISERROR(INDEX($D$98:$D$147,MATCH(J712,$A$98:$A$147,0))),0,INDEX($D$98:$D$147,MATCH(J712,$A$98:$A$147,0))))</f>
        <v>0</v>
      </c>
      <c r="L712" s="29">
        <f t="shared" ref="L712" si="333">L662</f>
        <v>1.1494252873563218E-2</v>
      </c>
      <c r="M712" s="29">
        <f t="shared" si="253"/>
        <v>0</v>
      </c>
      <c r="O712" s="29">
        <f t="shared" si="328"/>
        <v>0</v>
      </c>
      <c r="P712" s="29">
        <f t="shared" si="328"/>
        <v>0</v>
      </c>
      <c r="Q712" s="29">
        <f t="shared" si="328"/>
        <v>0</v>
      </c>
      <c r="R712" s="29">
        <f t="shared" si="328"/>
        <v>0</v>
      </c>
      <c r="S712" s="29">
        <f t="shared" si="328"/>
        <v>0</v>
      </c>
      <c r="T712" s="29">
        <f t="shared" si="328"/>
        <v>0</v>
      </c>
      <c r="U712" s="29">
        <f t="shared" si="328"/>
        <v>0</v>
      </c>
      <c r="V712" s="29">
        <f t="shared" si="328"/>
        <v>0</v>
      </c>
      <c r="W712" s="29">
        <f t="shared" si="328"/>
        <v>0</v>
      </c>
      <c r="X712" s="29">
        <f t="shared" si="328"/>
        <v>0</v>
      </c>
      <c r="Y712" s="29">
        <f t="shared" si="328"/>
        <v>1</v>
      </c>
      <c r="Z712" s="29">
        <f t="shared" si="328"/>
        <v>1</v>
      </c>
      <c r="AA712" s="29">
        <f t="shared" si="328"/>
        <v>1</v>
      </c>
      <c r="AB712" s="29">
        <f t="shared" si="328"/>
        <v>1</v>
      </c>
      <c r="AC712" s="29">
        <f t="shared" si="328"/>
        <v>1</v>
      </c>
      <c r="AD712" s="29">
        <f t="shared" si="328"/>
        <v>1</v>
      </c>
      <c r="AE712" s="29">
        <f t="shared" si="326"/>
        <v>1</v>
      </c>
      <c r="AF712" s="29">
        <f t="shared" si="326"/>
        <v>1</v>
      </c>
      <c r="AG712" s="29">
        <f t="shared" si="326"/>
        <v>1</v>
      </c>
      <c r="AH712" s="29">
        <f t="shared" si="326"/>
        <v>1</v>
      </c>
      <c r="AI712" s="29">
        <f t="shared" si="326"/>
        <v>1</v>
      </c>
      <c r="AJ712" s="29">
        <f t="shared" si="326"/>
        <v>1</v>
      </c>
      <c r="AK712" s="29">
        <f t="shared" si="326"/>
        <v>1</v>
      </c>
      <c r="AL712" s="29">
        <f t="shared" si="326"/>
        <v>1</v>
      </c>
      <c r="AM712" s="29">
        <f t="shared" si="326"/>
        <v>1</v>
      </c>
      <c r="AN712" s="29">
        <f t="shared" si="326"/>
        <v>1</v>
      </c>
      <c r="AO712" s="29">
        <f t="shared" si="326"/>
        <v>1</v>
      </c>
      <c r="AP712" s="29">
        <f t="shared" si="326"/>
        <v>1</v>
      </c>
      <c r="AQ712" s="29">
        <f t="shared" si="326"/>
        <v>1</v>
      </c>
      <c r="AR712" s="29">
        <f t="shared" si="326"/>
        <v>1</v>
      </c>
      <c r="AS712" s="29">
        <f t="shared" si="326"/>
        <v>1</v>
      </c>
      <c r="AT712" s="29">
        <f t="shared" ref="AT712:BI727" si="334">IF($M$457,IF($J712=AT$461,1,0),0)</f>
        <v>1</v>
      </c>
      <c r="AU712" s="29">
        <f t="shared" si="334"/>
        <v>1</v>
      </c>
      <c r="AV712" s="29">
        <f t="shared" si="334"/>
        <v>1</v>
      </c>
      <c r="AW712" s="29">
        <f t="shared" si="334"/>
        <v>1</v>
      </c>
      <c r="AX712" s="29">
        <f t="shared" si="334"/>
        <v>1</v>
      </c>
      <c r="AY712" s="29">
        <f t="shared" si="334"/>
        <v>1</v>
      </c>
      <c r="AZ712" s="29">
        <f t="shared" si="334"/>
        <v>1</v>
      </c>
      <c r="BA712" s="29">
        <f t="shared" si="334"/>
        <v>1</v>
      </c>
      <c r="BB712" s="29">
        <f t="shared" si="334"/>
        <v>1</v>
      </c>
      <c r="BC712" s="29">
        <f t="shared" si="334"/>
        <v>1</v>
      </c>
      <c r="BD712" s="29">
        <f t="shared" si="334"/>
        <v>1</v>
      </c>
      <c r="BE712" s="29">
        <f t="shared" si="334"/>
        <v>1</v>
      </c>
      <c r="BF712" s="29">
        <f t="shared" si="334"/>
        <v>1</v>
      </c>
      <c r="BG712" s="29">
        <f t="shared" si="334"/>
        <v>1</v>
      </c>
      <c r="BH712" s="29">
        <f t="shared" si="334"/>
        <v>1</v>
      </c>
      <c r="BI712" s="29">
        <f t="shared" si="334"/>
        <v>1</v>
      </c>
      <c r="BJ712" s="29">
        <f t="shared" si="332"/>
        <v>1</v>
      </c>
      <c r="BN712" s="29">
        <f t="shared" si="315"/>
        <v>1</v>
      </c>
      <c r="BO712" s="29">
        <f t="shared" si="323"/>
        <v>6</v>
      </c>
    </row>
    <row r="713" spans="3:67" x14ac:dyDescent="0.25">
      <c r="C713" s="79">
        <f t="shared" si="316"/>
        <v>43867</v>
      </c>
      <c r="D713" s="29">
        <f t="shared" si="29"/>
        <v>2020</v>
      </c>
      <c r="E713" s="29">
        <f t="shared" si="317"/>
        <v>2</v>
      </c>
      <c r="F713" s="29">
        <f t="shared" si="318"/>
        <v>6</v>
      </c>
      <c r="G713" s="29">
        <f t="shared" si="319"/>
        <v>6</v>
      </c>
      <c r="H713" s="166" t="str">
        <f t="shared" si="320"/>
        <v>Mi</v>
      </c>
      <c r="I713" s="29">
        <f t="shared" si="321"/>
        <v>2</v>
      </c>
      <c r="J713" s="29">
        <f t="array" ref="J713">INDEX(Dienstplan!$F$6:$AJ$55,BN713,BO713)</f>
        <v>0</v>
      </c>
      <c r="K713" s="29">
        <f t="array" ref="K713">IF(OR(J713=Schichten!$B$3,J713=Schichten!$B$4),INDEX($D$98:$D$147,MATCH(CODE(J713),$H$98:$H$147,0)),IF(ISERROR(INDEX($D$98:$D$147,MATCH(J713,$A$98:$A$147,0))),0,INDEX($D$98:$D$147,MATCH(J713,$A$98:$A$147,0))))</f>
        <v>0</v>
      </c>
      <c r="L713" s="29">
        <f t="shared" ref="L713" si="335">L663</f>
        <v>0</v>
      </c>
      <c r="M713" s="29">
        <f t="shared" si="253"/>
        <v>0</v>
      </c>
      <c r="O713" s="29">
        <f t="shared" si="328"/>
        <v>0</v>
      </c>
      <c r="P713" s="29">
        <f t="shared" si="328"/>
        <v>0</v>
      </c>
      <c r="Q713" s="29">
        <f t="shared" si="328"/>
        <v>0</v>
      </c>
      <c r="R713" s="29">
        <f t="shared" si="328"/>
        <v>0</v>
      </c>
      <c r="S713" s="29">
        <f t="shared" si="328"/>
        <v>0</v>
      </c>
      <c r="T713" s="29">
        <f t="shared" si="328"/>
        <v>0</v>
      </c>
      <c r="U713" s="29">
        <f t="shared" si="328"/>
        <v>0</v>
      </c>
      <c r="V713" s="29">
        <f t="shared" si="328"/>
        <v>0</v>
      </c>
      <c r="W713" s="29">
        <f t="shared" si="328"/>
        <v>0</v>
      </c>
      <c r="X713" s="29">
        <f t="shared" si="328"/>
        <v>0</v>
      </c>
      <c r="Y713" s="29">
        <f t="shared" si="328"/>
        <v>1</v>
      </c>
      <c r="Z713" s="29">
        <f t="shared" si="328"/>
        <v>1</v>
      </c>
      <c r="AA713" s="29">
        <f t="shared" si="328"/>
        <v>1</v>
      </c>
      <c r="AB713" s="29">
        <f t="shared" si="328"/>
        <v>1</v>
      </c>
      <c r="AC713" s="29">
        <f t="shared" si="328"/>
        <v>1</v>
      </c>
      <c r="AD713" s="29">
        <f t="shared" si="328"/>
        <v>1</v>
      </c>
      <c r="AE713" s="29">
        <f t="shared" si="326"/>
        <v>1</v>
      </c>
      <c r="AF713" s="29">
        <f t="shared" si="326"/>
        <v>1</v>
      </c>
      <c r="AG713" s="29">
        <f t="shared" si="326"/>
        <v>1</v>
      </c>
      <c r="AH713" s="29">
        <f t="shared" si="326"/>
        <v>1</v>
      </c>
      <c r="AI713" s="29">
        <f t="shared" si="326"/>
        <v>1</v>
      </c>
      <c r="AJ713" s="29">
        <f t="shared" si="326"/>
        <v>1</v>
      </c>
      <c r="AK713" s="29">
        <f t="shared" si="326"/>
        <v>1</v>
      </c>
      <c r="AL713" s="29">
        <f t="shared" si="326"/>
        <v>1</v>
      </c>
      <c r="AM713" s="29">
        <f t="shared" si="326"/>
        <v>1</v>
      </c>
      <c r="AN713" s="29">
        <f t="shared" si="326"/>
        <v>1</v>
      </c>
      <c r="AO713" s="29">
        <f t="shared" si="326"/>
        <v>1</v>
      </c>
      <c r="AP713" s="29">
        <f t="shared" si="326"/>
        <v>1</v>
      </c>
      <c r="AQ713" s="29">
        <f t="shared" si="326"/>
        <v>1</v>
      </c>
      <c r="AR713" s="29">
        <f t="shared" si="326"/>
        <v>1</v>
      </c>
      <c r="AS713" s="29">
        <f t="shared" si="326"/>
        <v>1</v>
      </c>
      <c r="AT713" s="29">
        <f t="shared" si="334"/>
        <v>1</v>
      </c>
      <c r="AU713" s="29">
        <f t="shared" si="334"/>
        <v>1</v>
      </c>
      <c r="AV713" s="29">
        <f t="shared" si="334"/>
        <v>1</v>
      </c>
      <c r="AW713" s="29">
        <f t="shared" si="334"/>
        <v>1</v>
      </c>
      <c r="AX713" s="29">
        <f t="shared" si="334"/>
        <v>1</v>
      </c>
      <c r="AY713" s="29">
        <f t="shared" si="334"/>
        <v>1</v>
      </c>
      <c r="AZ713" s="29">
        <f t="shared" si="334"/>
        <v>1</v>
      </c>
      <c r="BA713" s="29">
        <f t="shared" si="334"/>
        <v>1</v>
      </c>
      <c r="BB713" s="29">
        <f t="shared" si="334"/>
        <v>1</v>
      </c>
      <c r="BC713" s="29">
        <f t="shared" si="334"/>
        <v>1</v>
      </c>
      <c r="BD713" s="29">
        <f t="shared" si="334"/>
        <v>1</v>
      </c>
      <c r="BE713" s="29">
        <f t="shared" si="334"/>
        <v>1</v>
      </c>
      <c r="BF713" s="29">
        <f t="shared" si="334"/>
        <v>1</v>
      </c>
      <c r="BG713" s="29">
        <f t="shared" si="334"/>
        <v>1</v>
      </c>
      <c r="BH713" s="29">
        <f t="shared" si="334"/>
        <v>1</v>
      </c>
      <c r="BI713" s="29">
        <f t="shared" si="334"/>
        <v>1</v>
      </c>
      <c r="BJ713" s="29">
        <f t="shared" si="332"/>
        <v>1</v>
      </c>
      <c r="BN713" s="29">
        <f t="shared" si="315"/>
        <v>2</v>
      </c>
      <c r="BO713" s="29">
        <f t="shared" si="323"/>
        <v>6</v>
      </c>
    </row>
    <row r="714" spans="3:67" x14ac:dyDescent="0.25">
      <c r="C714" s="79">
        <f t="shared" si="316"/>
        <v>43867</v>
      </c>
      <c r="D714" s="29">
        <f t="shared" si="29"/>
        <v>2020</v>
      </c>
      <c r="E714" s="29">
        <f t="shared" si="317"/>
        <v>2</v>
      </c>
      <c r="F714" s="29">
        <f t="shared" si="318"/>
        <v>6</v>
      </c>
      <c r="G714" s="29">
        <f t="shared" si="319"/>
        <v>6</v>
      </c>
      <c r="H714" s="166" t="str">
        <f t="shared" si="320"/>
        <v>Mi</v>
      </c>
      <c r="I714" s="29">
        <f t="shared" si="321"/>
        <v>3</v>
      </c>
      <c r="J714" s="29">
        <f t="array" ref="J714">INDEX(Dienstplan!$F$6:$AJ$55,BN714,BO714)</f>
        <v>0</v>
      </c>
      <c r="K714" s="29">
        <f t="array" ref="K714">IF(OR(J714=Schichten!$B$3,J714=Schichten!$B$4),INDEX($D$98:$D$147,MATCH(CODE(J714),$H$98:$H$147,0)),IF(ISERROR(INDEX($D$98:$D$147,MATCH(J714,$A$98:$A$147,0))),0,INDEX($D$98:$D$147,MATCH(J714,$A$98:$A$147,0))))</f>
        <v>0</v>
      </c>
      <c r="L714" s="29">
        <f t="shared" ref="L714" si="336">L664</f>
        <v>0</v>
      </c>
      <c r="M714" s="29">
        <f t="shared" si="253"/>
        <v>0</v>
      </c>
      <c r="O714" s="29">
        <f t="shared" si="328"/>
        <v>0</v>
      </c>
      <c r="P714" s="29">
        <f t="shared" si="328"/>
        <v>0</v>
      </c>
      <c r="Q714" s="29">
        <f t="shared" si="328"/>
        <v>0</v>
      </c>
      <c r="R714" s="29">
        <f t="shared" si="328"/>
        <v>0</v>
      </c>
      <c r="S714" s="29">
        <f t="shared" si="328"/>
        <v>0</v>
      </c>
      <c r="T714" s="29">
        <f t="shared" si="328"/>
        <v>0</v>
      </c>
      <c r="U714" s="29">
        <f t="shared" si="328"/>
        <v>0</v>
      </c>
      <c r="V714" s="29">
        <f t="shared" si="328"/>
        <v>0</v>
      </c>
      <c r="W714" s="29">
        <f t="shared" si="328"/>
        <v>0</v>
      </c>
      <c r="X714" s="29">
        <f t="shared" si="328"/>
        <v>0</v>
      </c>
      <c r="Y714" s="29">
        <f t="shared" si="328"/>
        <v>1</v>
      </c>
      <c r="Z714" s="29">
        <f t="shared" si="328"/>
        <v>1</v>
      </c>
      <c r="AA714" s="29">
        <f t="shared" si="328"/>
        <v>1</v>
      </c>
      <c r="AB714" s="29">
        <f t="shared" si="328"/>
        <v>1</v>
      </c>
      <c r="AC714" s="29">
        <f t="shared" si="328"/>
        <v>1</v>
      </c>
      <c r="AD714" s="29">
        <f t="shared" si="328"/>
        <v>1</v>
      </c>
      <c r="AE714" s="29">
        <f t="shared" si="326"/>
        <v>1</v>
      </c>
      <c r="AF714" s="29">
        <f t="shared" si="326"/>
        <v>1</v>
      </c>
      <c r="AG714" s="29">
        <f t="shared" si="326"/>
        <v>1</v>
      </c>
      <c r="AH714" s="29">
        <f t="shared" si="326"/>
        <v>1</v>
      </c>
      <c r="AI714" s="29">
        <f t="shared" si="326"/>
        <v>1</v>
      </c>
      <c r="AJ714" s="29">
        <f t="shared" si="326"/>
        <v>1</v>
      </c>
      <c r="AK714" s="29">
        <f t="shared" si="326"/>
        <v>1</v>
      </c>
      <c r="AL714" s="29">
        <f t="shared" si="326"/>
        <v>1</v>
      </c>
      <c r="AM714" s="29">
        <f t="shared" si="326"/>
        <v>1</v>
      </c>
      <c r="AN714" s="29">
        <f t="shared" si="326"/>
        <v>1</v>
      </c>
      <c r="AO714" s="29">
        <f t="shared" si="326"/>
        <v>1</v>
      </c>
      <c r="AP714" s="29">
        <f t="shared" si="326"/>
        <v>1</v>
      </c>
      <c r="AQ714" s="29">
        <f t="shared" si="326"/>
        <v>1</v>
      </c>
      <c r="AR714" s="29">
        <f t="shared" si="326"/>
        <v>1</v>
      </c>
      <c r="AS714" s="29">
        <f t="shared" si="326"/>
        <v>1</v>
      </c>
      <c r="AT714" s="29">
        <f t="shared" si="334"/>
        <v>1</v>
      </c>
      <c r="AU714" s="29">
        <f t="shared" si="334"/>
        <v>1</v>
      </c>
      <c r="AV714" s="29">
        <f t="shared" si="334"/>
        <v>1</v>
      </c>
      <c r="AW714" s="29">
        <f t="shared" si="334"/>
        <v>1</v>
      </c>
      <c r="AX714" s="29">
        <f t="shared" si="334"/>
        <v>1</v>
      </c>
      <c r="AY714" s="29">
        <f t="shared" si="334"/>
        <v>1</v>
      </c>
      <c r="AZ714" s="29">
        <f t="shared" si="334"/>
        <v>1</v>
      </c>
      <c r="BA714" s="29">
        <f t="shared" si="334"/>
        <v>1</v>
      </c>
      <c r="BB714" s="29">
        <f t="shared" si="334"/>
        <v>1</v>
      </c>
      <c r="BC714" s="29">
        <f t="shared" si="334"/>
        <v>1</v>
      </c>
      <c r="BD714" s="29">
        <f t="shared" si="334"/>
        <v>1</v>
      </c>
      <c r="BE714" s="29">
        <f t="shared" si="334"/>
        <v>1</v>
      </c>
      <c r="BF714" s="29">
        <f t="shared" si="334"/>
        <v>1</v>
      </c>
      <c r="BG714" s="29">
        <f t="shared" si="334"/>
        <v>1</v>
      </c>
      <c r="BH714" s="29">
        <f t="shared" si="334"/>
        <v>1</v>
      </c>
      <c r="BI714" s="29">
        <f t="shared" si="334"/>
        <v>1</v>
      </c>
      <c r="BJ714" s="29">
        <f t="shared" si="332"/>
        <v>1</v>
      </c>
      <c r="BN714" s="29">
        <f t="shared" si="315"/>
        <v>3</v>
      </c>
      <c r="BO714" s="29">
        <f t="shared" si="323"/>
        <v>6</v>
      </c>
    </row>
    <row r="715" spans="3:67" x14ac:dyDescent="0.25">
      <c r="C715" s="79">
        <f t="shared" si="316"/>
        <v>43867</v>
      </c>
      <c r="D715" s="29">
        <f t="shared" si="29"/>
        <v>2020</v>
      </c>
      <c r="E715" s="29">
        <f t="shared" si="317"/>
        <v>2</v>
      </c>
      <c r="F715" s="29">
        <f t="shared" si="318"/>
        <v>6</v>
      </c>
      <c r="G715" s="29">
        <f t="shared" si="319"/>
        <v>6</v>
      </c>
      <c r="H715" s="166" t="str">
        <f t="shared" si="320"/>
        <v>Mi</v>
      </c>
      <c r="I715" s="29">
        <f t="shared" si="321"/>
        <v>4</v>
      </c>
      <c r="J715" s="29">
        <f t="array" ref="J715">INDEX(Dienstplan!$F$6:$AJ$55,BN715,BO715)</f>
        <v>0</v>
      </c>
      <c r="K715" s="29">
        <f t="array" ref="K715">IF(OR(J715=Schichten!$B$3,J715=Schichten!$B$4),INDEX($D$98:$D$147,MATCH(CODE(J715),$H$98:$H$147,0)),IF(ISERROR(INDEX($D$98:$D$147,MATCH(J715,$A$98:$A$147,0))),0,INDEX($D$98:$D$147,MATCH(J715,$A$98:$A$147,0))))</f>
        <v>0</v>
      </c>
      <c r="L715" s="29">
        <f t="shared" ref="L715" si="337">L665</f>
        <v>0</v>
      </c>
      <c r="M715" s="29">
        <f t="shared" si="253"/>
        <v>0</v>
      </c>
      <c r="O715" s="29">
        <f t="shared" si="328"/>
        <v>0</v>
      </c>
      <c r="P715" s="29">
        <f t="shared" si="328"/>
        <v>0</v>
      </c>
      <c r="Q715" s="29">
        <f t="shared" si="328"/>
        <v>0</v>
      </c>
      <c r="R715" s="29">
        <f t="shared" si="328"/>
        <v>0</v>
      </c>
      <c r="S715" s="29">
        <f t="shared" si="328"/>
        <v>0</v>
      </c>
      <c r="T715" s="29">
        <f t="shared" si="328"/>
        <v>0</v>
      </c>
      <c r="U715" s="29">
        <f t="shared" si="328"/>
        <v>0</v>
      </c>
      <c r="V715" s="29">
        <f t="shared" si="328"/>
        <v>0</v>
      </c>
      <c r="W715" s="29">
        <f t="shared" si="328"/>
        <v>0</v>
      </c>
      <c r="X715" s="29">
        <f t="shared" si="328"/>
        <v>0</v>
      </c>
      <c r="Y715" s="29">
        <f t="shared" si="328"/>
        <v>1</v>
      </c>
      <c r="Z715" s="29">
        <f t="shared" si="328"/>
        <v>1</v>
      </c>
      <c r="AA715" s="29">
        <f t="shared" si="328"/>
        <v>1</v>
      </c>
      <c r="AB715" s="29">
        <f t="shared" si="328"/>
        <v>1</v>
      </c>
      <c r="AC715" s="29">
        <f t="shared" si="328"/>
        <v>1</v>
      </c>
      <c r="AD715" s="29">
        <f t="shared" si="328"/>
        <v>1</v>
      </c>
      <c r="AE715" s="29">
        <f t="shared" si="326"/>
        <v>1</v>
      </c>
      <c r="AF715" s="29">
        <f t="shared" si="326"/>
        <v>1</v>
      </c>
      <c r="AG715" s="29">
        <f t="shared" si="326"/>
        <v>1</v>
      </c>
      <c r="AH715" s="29">
        <f t="shared" si="326"/>
        <v>1</v>
      </c>
      <c r="AI715" s="29">
        <f t="shared" si="326"/>
        <v>1</v>
      </c>
      <c r="AJ715" s="29">
        <f t="shared" si="326"/>
        <v>1</v>
      </c>
      <c r="AK715" s="29">
        <f t="shared" si="326"/>
        <v>1</v>
      </c>
      <c r="AL715" s="29">
        <f t="shared" si="326"/>
        <v>1</v>
      </c>
      <c r="AM715" s="29">
        <f t="shared" si="326"/>
        <v>1</v>
      </c>
      <c r="AN715" s="29">
        <f t="shared" si="326"/>
        <v>1</v>
      </c>
      <c r="AO715" s="29">
        <f t="shared" si="326"/>
        <v>1</v>
      </c>
      <c r="AP715" s="29">
        <f t="shared" si="326"/>
        <v>1</v>
      </c>
      <c r="AQ715" s="29">
        <f t="shared" si="326"/>
        <v>1</v>
      </c>
      <c r="AR715" s="29">
        <f t="shared" si="326"/>
        <v>1</v>
      </c>
      <c r="AS715" s="29">
        <f t="shared" si="326"/>
        <v>1</v>
      </c>
      <c r="AT715" s="29">
        <f t="shared" si="334"/>
        <v>1</v>
      </c>
      <c r="AU715" s="29">
        <f t="shared" si="334"/>
        <v>1</v>
      </c>
      <c r="AV715" s="29">
        <f t="shared" si="334"/>
        <v>1</v>
      </c>
      <c r="AW715" s="29">
        <f t="shared" si="334"/>
        <v>1</v>
      </c>
      <c r="AX715" s="29">
        <f t="shared" si="334"/>
        <v>1</v>
      </c>
      <c r="AY715" s="29">
        <f t="shared" si="334"/>
        <v>1</v>
      </c>
      <c r="AZ715" s="29">
        <f t="shared" si="334"/>
        <v>1</v>
      </c>
      <c r="BA715" s="29">
        <f t="shared" si="334"/>
        <v>1</v>
      </c>
      <c r="BB715" s="29">
        <f t="shared" si="334"/>
        <v>1</v>
      </c>
      <c r="BC715" s="29">
        <f t="shared" si="334"/>
        <v>1</v>
      </c>
      <c r="BD715" s="29">
        <f t="shared" si="334"/>
        <v>1</v>
      </c>
      <c r="BE715" s="29">
        <f t="shared" si="334"/>
        <v>1</v>
      </c>
      <c r="BF715" s="29">
        <f t="shared" si="334"/>
        <v>1</v>
      </c>
      <c r="BG715" s="29">
        <f t="shared" si="334"/>
        <v>1</v>
      </c>
      <c r="BH715" s="29">
        <f t="shared" si="334"/>
        <v>1</v>
      </c>
      <c r="BI715" s="29">
        <f t="shared" si="334"/>
        <v>1</v>
      </c>
      <c r="BJ715" s="29">
        <f t="shared" si="332"/>
        <v>1</v>
      </c>
      <c r="BN715" s="29">
        <f t="shared" si="315"/>
        <v>4</v>
      </c>
      <c r="BO715" s="29">
        <f t="shared" si="323"/>
        <v>6</v>
      </c>
    </row>
    <row r="716" spans="3:67" x14ac:dyDescent="0.25">
      <c r="C716" s="79">
        <f t="shared" si="316"/>
        <v>43867</v>
      </c>
      <c r="D716" s="29">
        <f t="shared" si="29"/>
        <v>2020</v>
      </c>
      <c r="E716" s="29">
        <f t="shared" si="317"/>
        <v>2</v>
      </c>
      <c r="F716" s="29">
        <f t="shared" si="318"/>
        <v>6</v>
      </c>
      <c r="G716" s="29">
        <f t="shared" si="319"/>
        <v>6</v>
      </c>
      <c r="H716" s="166" t="str">
        <f t="shared" si="320"/>
        <v>Mi</v>
      </c>
      <c r="I716" s="29">
        <f t="shared" si="321"/>
        <v>5</v>
      </c>
      <c r="J716" s="29">
        <f t="array" ref="J716">INDEX(Dienstplan!$F$6:$AJ$55,BN716,BO716)</f>
        <v>0</v>
      </c>
      <c r="K716" s="29">
        <f t="array" ref="K716">IF(OR(J716=Schichten!$B$3,J716=Schichten!$B$4),INDEX($D$98:$D$147,MATCH(CODE(J716),$H$98:$H$147,0)),IF(ISERROR(INDEX($D$98:$D$147,MATCH(J716,$A$98:$A$147,0))),0,INDEX($D$98:$D$147,MATCH(J716,$A$98:$A$147,0))))</f>
        <v>0</v>
      </c>
      <c r="L716" s="29">
        <f t="shared" ref="L716" si="338">L666</f>
        <v>0</v>
      </c>
      <c r="M716" s="29">
        <f t="shared" si="253"/>
        <v>0</v>
      </c>
      <c r="O716" s="29">
        <f t="shared" si="328"/>
        <v>0</v>
      </c>
      <c r="P716" s="29">
        <f t="shared" si="328"/>
        <v>0</v>
      </c>
      <c r="Q716" s="29">
        <f t="shared" si="328"/>
        <v>0</v>
      </c>
      <c r="R716" s="29">
        <f t="shared" si="328"/>
        <v>0</v>
      </c>
      <c r="S716" s="29">
        <f t="shared" si="328"/>
        <v>0</v>
      </c>
      <c r="T716" s="29">
        <f t="shared" si="328"/>
        <v>0</v>
      </c>
      <c r="U716" s="29">
        <f t="shared" si="328"/>
        <v>0</v>
      </c>
      <c r="V716" s="29">
        <f t="shared" si="328"/>
        <v>0</v>
      </c>
      <c r="W716" s="29">
        <f t="shared" si="328"/>
        <v>0</v>
      </c>
      <c r="X716" s="29">
        <f t="shared" si="328"/>
        <v>0</v>
      </c>
      <c r="Y716" s="29">
        <f t="shared" si="328"/>
        <v>1</v>
      </c>
      <c r="Z716" s="29">
        <f t="shared" si="328"/>
        <v>1</v>
      </c>
      <c r="AA716" s="29">
        <f t="shared" si="328"/>
        <v>1</v>
      </c>
      <c r="AB716" s="29">
        <f t="shared" si="328"/>
        <v>1</v>
      </c>
      <c r="AC716" s="29">
        <f t="shared" si="328"/>
        <v>1</v>
      </c>
      <c r="AD716" s="29">
        <f t="shared" si="328"/>
        <v>1</v>
      </c>
      <c r="AE716" s="29">
        <f t="shared" si="326"/>
        <v>1</v>
      </c>
      <c r="AF716" s="29">
        <f t="shared" si="326"/>
        <v>1</v>
      </c>
      <c r="AG716" s="29">
        <f t="shared" si="326"/>
        <v>1</v>
      </c>
      <c r="AH716" s="29">
        <f t="shared" si="326"/>
        <v>1</v>
      </c>
      <c r="AI716" s="29">
        <f t="shared" si="326"/>
        <v>1</v>
      </c>
      <c r="AJ716" s="29">
        <f t="shared" si="326"/>
        <v>1</v>
      </c>
      <c r="AK716" s="29">
        <f t="shared" si="326"/>
        <v>1</v>
      </c>
      <c r="AL716" s="29">
        <f t="shared" si="326"/>
        <v>1</v>
      </c>
      <c r="AM716" s="29">
        <f t="shared" si="326"/>
        <v>1</v>
      </c>
      <c r="AN716" s="29">
        <f t="shared" si="326"/>
        <v>1</v>
      </c>
      <c r="AO716" s="29">
        <f t="shared" si="326"/>
        <v>1</v>
      </c>
      <c r="AP716" s="29">
        <f t="shared" si="326"/>
        <v>1</v>
      </c>
      <c r="AQ716" s="29">
        <f t="shared" si="326"/>
        <v>1</v>
      </c>
      <c r="AR716" s="29">
        <f t="shared" si="326"/>
        <v>1</v>
      </c>
      <c r="AS716" s="29">
        <f t="shared" si="326"/>
        <v>1</v>
      </c>
      <c r="AT716" s="29">
        <f t="shared" si="334"/>
        <v>1</v>
      </c>
      <c r="AU716" s="29">
        <f t="shared" si="334"/>
        <v>1</v>
      </c>
      <c r="AV716" s="29">
        <f t="shared" si="334"/>
        <v>1</v>
      </c>
      <c r="AW716" s="29">
        <f t="shared" si="334"/>
        <v>1</v>
      </c>
      <c r="AX716" s="29">
        <f t="shared" si="334"/>
        <v>1</v>
      </c>
      <c r="AY716" s="29">
        <f t="shared" si="334"/>
        <v>1</v>
      </c>
      <c r="AZ716" s="29">
        <f t="shared" si="334"/>
        <v>1</v>
      </c>
      <c r="BA716" s="29">
        <f t="shared" si="334"/>
        <v>1</v>
      </c>
      <c r="BB716" s="29">
        <f t="shared" si="334"/>
        <v>1</v>
      </c>
      <c r="BC716" s="29">
        <f t="shared" si="334"/>
        <v>1</v>
      </c>
      <c r="BD716" s="29">
        <f t="shared" si="334"/>
        <v>1</v>
      </c>
      <c r="BE716" s="29">
        <f t="shared" si="334"/>
        <v>1</v>
      </c>
      <c r="BF716" s="29">
        <f t="shared" si="334"/>
        <v>1</v>
      </c>
      <c r="BG716" s="29">
        <f t="shared" si="334"/>
        <v>1</v>
      </c>
      <c r="BH716" s="29">
        <f t="shared" si="334"/>
        <v>1</v>
      </c>
      <c r="BI716" s="29">
        <f t="shared" si="334"/>
        <v>1</v>
      </c>
      <c r="BJ716" s="29">
        <f t="shared" si="332"/>
        <v>1</v>
      </c>
      <c r="BN716" s="29">
        <f t="shared" si="315"/>
        <v>5</v>
      </c>
      <c r="BO716" s="29">
        <f t="shared" si="323"/>
        <v>6</v>
      </c>
    </row>
    <row r="717" spans="3:67" x14ac:dyDescent="0.25">
      <c r="C717" s="79">
        <f t="shared" si="316"/>
        <v>43867</v>
      </c>
      <c r="D717" s="29">
        <f t="shared" si="29"/>
        <v>2020</v>
      </c>
      <c r="E717" s="29">
        <f t="shared" si="317"/>
        <v>2</v>
      </c>
      <c r="F717" s="29">
        <f t="shared" si="318"/>
        <v>6</v>
      </c>
      <c r="G717" s="29">
        <f t="shared" si="319"/>
        <v>6</v>
      </c>
      <c r="H717" s="166" t="str">
        <f t="shared" si="320"/>
        <v>Mi</v>
      </c>
      <c r="I717" s="29">
        <f t="shared" si="321"/>
        <v>6</v>
      </c>
      <c r="J717" s="29">
        <f t="array" ref="J717">INDEX(Dienstplan!$F$6:$AJ$55,BN717,BO717)</f>
        <v>0</v>
      </c>
      <c r="K717" s="29">
        <f t="array" ref="K717">IF(OR(J717=Schichten!$B$3,J717=Schichten!$B$4),INDEX($D$98:$D$147,MATCH(CODE(J717),$H$98:$H$147,0)),IF(ISERROR(INDEX($D$98:$D$147,MATCH(J717,$A$98:$A$147,0))),0,INDEX($D$98:$D$147,MATCH(J717,$A$98:$A$147,0))))</f>
        <v>0</v>
      </c>
      <c r="L717" s="29">
        <f t="shared" ref="L717" si="339">L667</f>
        <v>0</v>
      </c>
      <c r="M717" s="29">
        <f t="shared" si="253"/>
        <v>0</v>
      </c>
      <c r="O717" s="29">
        <f t="shared" si="328"/>
        <v>0</v>
      </c>
      <c r="P717" s="29">
        <f t="shared" si="328"/>
        <v>0</v>
      </c>
      <c r="Q717" s="29">
        <f t="shared" si="328"/>
        <v>0</v>
      </c>
      <c r="R717" s="29">
        <f t="shared" si="328"/>
        <v>0</v>
      </c>
      <c r="S717" s="29">
        <f t="shared" si="328"/>
        <v>0</v>
      </c>
      <c r="T717" s="29">
        <f t="shared" si="328"/>
        <v>0</v>
      </c>
      <c r="U717" s="29">
        <f t="shared" si="328"/>
        <v>0</v>
      </c>
      <c r="V717" s="29">
        <f t="shared" si="328"/>
        <v>0</v>
      </c>
      <c r="W717" s="29">
        <f t="shared" si="328"/>
        <v>0</v>
      </c>
      <c r="X717" s="29">
        <f t="shared" si="328"/>
        <v>0</v>
      </c>
      <c r="Y717" s="29">
        <f t="shared" si="328"/>
        <v>1</v>
      </c>
      <c r="Z717" s="29">
        <f t="shared" si="328"/>
        <v>1</v>
      </c>
      <c r="AA717" s="29">
        <f t="shared" si="328"/>
        <v>1</v>
      </c>
      <c r="AB717" s="29">
        <f t="shared" si="328"/>
        <v>1</v>
      </c>
      <c r="AC717" s="29">
        <f t="shared" si="328"/>
        <v>1</v>
      </c>
      <c r="AD717" s="29">
        <f t="shared" si="328"/>
        <v>1</v>
      </c>
      <c r="AE717" s="29">
        <f t="shared" si="326"/>
        <v>1</v>
      </c>
      <c r="AF717" s="29">
        <f t="shared" si="326"/>
        <v>1</v>
      </c>
      <c r="AG717" s="29">
        <f t="shared" si="326"/>
        <v>1</v>
      </c>
      <c r="AH717" s="29">
        <f t="shared" si="326"/>
        <v>1</v>
      </c>
      <c r="AI717" s="29">
        <f t="shared" si="326"/>
        <v>1</v>
      </c>
      <c r="AJ717" s="29">
        <f t="shared" si="326"/>
        <v>1</v>
      </c>
      <c r="AK717" s="29">
        <f t="shared" si="326"/>
        <v>1</v>
      </c>
      <c r="AL717" s="29">
        <f t="shared" si="326"/>
        <v>1</v>
      </c>
      <c r="AM717" s="29">
        <f t="shared" si="326"/>
        <v>1</v>
      </c>
      <c r="AN717" s="29">
        <f t="shared" si="326"/>
        <v>1</v>
      </c>
      <c r="AO717" s="29">
        <f t="shared" si="326"/>
        <v>1</v>
      </c>
      <c r="AP717" s="29">
        <f t="shared" si="326"/>
        <v>1</v>
      </c>
      <c r="AQ717" s="29">
        <f t="shared" si="326"/>
        <v>1</v>
      </c>
      <c r="AR717" s="29">
        <f t="shared" si="326"/>
        <v>1</v>
      </c>
      <c r="AS717" s="29">
        <f t="shared" si="326"/>
        <v>1</v>
      </c>
      <c r="AT717" s="29">
        <f t="shared" si="334"/>
        <v>1</v>
      </c>
      <c r="AU717" s="29">
        <f t="shared" si="334"/>
        <v>1</v>
      </c>
      <c r="AV717" s="29">
        <f t="shared" si="334"/>
        <v>1</v>
      </c>
      <c r="AW717" s="29">
        <f t="shared" si="334"/>
        <v>1</v>
      </c>
      <c r="AX717" s="29">
        <f t="shared" si="334"/>
        <v>1</v>
      </c>
      <c r="AY717" s="29">
        <f t="shared" si="334"/>
        <v>1</v>
      </c>
      <c r="AZ717" s="29">
        <f t="shared" si="334"/>
        <v>1</v>
      </c>
      <c r="BA717" s="29">
        <f t="shared" si="334"/>
        <v>1</v>
      </c>
      <c r="BB717" s="29">
        <f t="shared" si="334"/>
        <v>1</v>
      </c>
      <c r="BC717" s="29">
        <f t="shared" si="334"/>
        <v>1</v>
      </c>
      <c r="BD717" s="29">
        <f t="shared" si="334"/>
        <v>1</v>
      </c>
      <c r="BE717" s="29">
        <f t="shared" si="334"/>
        <v>1</v>
      </c>
      <c r="BF717" s="29">
        <f t="shared" si="334"/>
        <v>1</v>
      </c>
      <c r="BG717" s="29">
        <f t="shared" si="334"/>
        <v>1</v>
      </c>
      <c r="BH717" s="29">
        <f t="shared" si="334"/>
        <v>1</v>
      </c>
      <c r="BI717" s="29">
        <f t="shared" si="334"/>
        <v>1</v>
      </c>
      <c r="BJ717" s="29">
        <f t="shared" si="332"/>
        <v>1</v>
      </c>
      <c r="BN717" s="29">
        <f t="shared" si="315"/>
        <v>6</v>
      </c>
      <c r="BO717" s="29">
        <f t="shared" si="323"/>
        <v>6</v>
      </c>
    </row>
    <row r="718" spans="3:67" x14ac:dyDescent="0.25">
      <c r="C718" s="79">
        <f t="shared" si="316"/>
        <v>43867</v>
      </c>
      <c r="D718" s="29">
        <f t="shared" ref="D718:D781" si="340">YEAR(C718)</f>
        <v>2020</v>
      </c>
      <c r="E718" s="29">
        <f t="shared" si="317"/>
        <v>2</v>
      </c>
      <c r="F718" s="29">
        <f t="shared" si="318"/>
        <v>6</v>
      </c>
      <c r="G718" s="29">
        <f t="shared" si="319"/>
        <v>6</v>
      </c>
      <c r="H718" s="166" t="str">
        <f t="shared" si="320"/>
        <v>Mi</v>
      </c>
      <c r="I718" s="29">
        <f t="shared" si="321"/>
        <v>7</v>
      </c>
      <c r="J718" s="29">
        <f t="array" ref="J718">INDEX(Dienstplan!$F$6:$AJ$55,BN718,BO718)</f>
        <v>0</v>
      </c>
      <c r="K718" s="29">
        <f t="array" ref="K718">IF(OR(J718=Schichten!$B$3,J718=Schichten!$B$4),INDEX($D$98:$D$147,MATCH(CODE(J718),$H$98:$H$147,0)),IF(ISERROR(INDEX($D$98:$D$147,MATCH(J718,$A$98:$A$147,0))),0,INDEX($D$98:$D$147,MATCH(J718,$A$98:$A$147,0))))</f>
        <v>0</v>
      </c>
      <c r="L718" s="29">
        <f t="shared" ref="L718" si="341">L668</f>
        <v>0</v>
      </c>
      <c r="M718" s="29">
        <f t="shared" si="253"/>
        <v>0</v>
      </c>
      <c r="O718" s="29">
        <f t="shared" si="328"/>
        <v>0</v>
      </c>
      <c r="P718" s="29">
        <f t="shared" si="328"/>
        <v>0</v>
      </c>
      <c r="Q718" s="29">
        <f t="shared" si="328"/>
        <v>0</v>
      </c>
      <c r="R718" s="29">
        <f t="shared" si="328"/>
        <v>0</v>
      </c>
      <c r="S718" s="29">
        <f t="shared" si="328"/>
        <v>0</v>
      </c>
      <c r="T718" s="29">
        <f t="shared" si="328"/>
        <v>0</v>
      </c>
      <c r="U718" s="29">
        <f t="shared" si="328"/>
        <v>0</v>
      </c>
      <c r="V718" s="29">
        <f t="shared" si="328"/>
        <v>0</v>
      </c>
      <c r="W718" s="29">
        <f t="shared" si="328"/>
        <v>0</v>
      </c>
      <c r="X718" s="29">
        <f t="shared" si="328"/>
        <v>0</v>
      </c>
      <c r="Y718" s="29">
        <f t="shared" si="328"/>
        <v>1</v>
      </c>
      <c r="Z718" s="29">
        <f t="shared" si="328"/>
        <v>1</v>
      </c>
      <c r="AA718" s="29">
        <f t="shared" si="328"/>
        <v>1</v>
      </c>
      <c r="AB718" s="29">
        <f t="shared" si="328"/>
        <v>1</v>
      </c>
      <c r="AC718" s="29">
        <f t="shared" si="328"/>
        <v>1</v>
      </c>
      <c r="AD718" s="29">
        <f t="shared" si="328"/>
        <v>1</v>
      </c>
      <c r="AE718" s="29">
        <f t="shared" si="326"/>
        <v>1</v>
      </c>
      <c r="AF718" s="29">
        <f t="shared" si="326"/>
        <v>1</v>
      </c>
      <c r="AG718" s="29">
        <f t="shared" si="326"/>
        <v>1</v>
      </c>
      <c r="AH718" s="29">
        <f t="shared" si="326"/>
        <v>1</v>
      </c>
      <c r="AI718" s="29">
        <f t="shared" si="326"/>
        <v>1</v>
      </c>
      <c r="AJ718" s="29">
        <f t="shared" si="326"/>
        <v>1</v>
      </c>
      <c r="AK718" s="29">
        <f t="shared" si="326"/>
        <v>1</v>
      </c>
      <c r="AL718" s="29">
        <f t="shared" si="326"/>
        <v>1</v>
      </c>
      <c r="AM718" s="29">
        <f t="shared" si="326"/>
        <v>1</v>
      </c>
      <c r="AN718" s="29">
        <f t="shared" si="326"/>
        <v>1</v>
      </c>
      <c r="AO718" s="29">
        <f t="shared" si="326"/>
        <v>1</v>
      </c>
      <c r="AP718" s="29">
        <f t="shared" si="326"/>
        <v>1</v>
      </c>
      <c r="AQ718" s="29">
        <f t="shared" si="326"/>
        <v>1</v>
      </c>
      <c r="AR718" s="29">
        <f t="shared" si="326"/>
        <v>1</v>
      </c>
      <c r="AS718" s="29">
        <f t="shared" si="326"/>
        <v>1</v>
      </c>
      <c r="AT718" s="29">
        <f t="shared" si="334"/>
        <v>1</v>
      </c>
      <c r="AU718" s="29">
        <f t="shared" si="334"/>
        <v>1</v>
      </c>
      <c r="AV718" s="29">
        <f t="shared" si="334"/>
        <v>1</v>
      </c>
      <c r="AW718" s="29">
        <f t="shared" si="334"/>
        <v>1</v>
      </c>
      <c r="AX718" s="29">
        <f t="shared" si="334"/>
        <v>1</v>
      </c>
      <c r="AY718" s="29">
        <f t="shared" si="334"/>
        <v>1</v>
      </c>
      <c r="AZ718" s="29">
        <f t="shared" si="334"/>
        <v>1</v>
      </c>
      <c r="BA718" s="29">
        <f t="shared" si="334"/>
        <v>1</v>
      </c>
      <c r="BB718" s="29">
        <f t="shared" si="334"/>
        <v>1</v>
      </c>
      <c r="BC718" s="29">
        <f t="shared" si="334"/>
        <v>1</v>
      </c>
      <c r="BD718" s="29">
        <f t="shared" si="334"/>
        <v>1</v>
      </c>
      <c r="BE718" s="29">
        <f t="shared" si="334"/>
        <v>1</v>
      </c>
      <c r="BF718" s="29">
        <f t="shared" si="334"/>
        <v>1</v>
      </c>
      <c r="BG718" s="29">
        <f t="shared" si="334"/>
        <v>1</v>
      </c>
      <c r="BH718" s="29">
        <f t="shared" si="334"/>
        <v>1</v>
      </c>
      <c r="BI718" s="29">
        <f t="shared" si="334"/>
        <v>1</v>
      </c>
      <c r="BJ718" s="29">
        <f t="shared" si="332"/>
        <v>1</v>
      </c>
      <c r="BN718" s="29">
        <f t="shared" si="315"/>
        <v>7</v>
      </c>
      <c r="BO718" s="29">
        <f t="shared" si="323"/>
        <v>6</v>
      </c>
    </row>
    <row r="719" spans="3:67" x14ac:dyDescent="0.25">
      <c r="C719" s="79">
        <f t="shared" si="316"/>
        <v>43867</v>
      </c>
      <c r="D719" s="29">
        <f t="shared" si="340"/>
        <v>2020</v>
      </c>
      <c r="E719" s="29">
        <f t="shared" si="317"/>
        <v>2</v>
      </c>
      <c r="F719" s="29">
        <f t="shared" si="318"/>
        <v>6</v>
      </c>
      <c r="G719" s="29">
        <f t="shared" si="319"/>
        <v>6</v>
      </c>
      <c r="H719" s="166" t="str">
        <f t="shared" si="320"/>
        <v>Mi</v>
      </c>
      <c r="I719" s="29">
        <f t="shared" si="321"/>
        <v>8</v>
      </c>
      <c r="J719" s="29">
        <f t="array" ref="J719">INDEX(Dienstplan!$F$6:$AJ$55,BN719,BO719)</f>
        <v>0</v>
      </c>
      <c r="K719" s="29">
        <f t="array" ref="K719">IF(OR(J719=Schichten!$B$3,J719=Schichten!$B$4),INDEX($D$98:$D$147,MATCH(CODE(J719),$H$98:$H$147,0)),IF(ISERROR(INDEX($D$98:$D$147,MATCH(J719,$A$98:$A$147,0))),0,INDEX($D$98:$D$147,MATCH(J719,$A$98:$A$147,0))))</f>
        <v>0</v>
      </c>
      <c r="L719" s="29">
        <f t="shared" ref="L719" si="342">L669</f>
        <v>0</v>
      </c>
      <c r="M719" s="29">
        <f t="shared" ref="M719:M782" si="343">IF($M$457,IF(CODE(J719)=$N$459,1,IF(CODE(J719)=$N$460,0.5,0)),0)</f>
        <v>0</v>
      </c>
      <c r="O719" s="29">
        <f t="shared" si="328"/>
        <v>0</v>
      </c>
      <c r="P719" s="29">
        <f t="shared" si="328"/>
        <v>0</v>
      </c>
      <c r="Q719" s="29">
        <f t="shared" si="328"/>
        <v>0</v>
      </c>
      <c r="R719" s="29">
        <f t="shared" si="328"/>
        <v>0</v>
      </c>
      <c r="S719" s="29">
        <f t="shared" si="328"/>
        <v>0</v>
      </c>
      <c r="T719" s="29">
        <f t="shared" si="328"/>
        <v>0</v>
      </c>
      <c r="U719" s="29">
        <f t="shared" si="328"/>
        <v>0</v>
      </c>
      <c r="V719" s="29">
        <f t="shared" si="328"/>
        <v>0</v>
      </c>
      <c r="W719" s="29">
        <f t="shared" si="328"/>
        <v>0</v>
      </c>
      <c r="X719" s="29">
        <f t="shared" si="328"/>
        <v>0</v>
      </c>
      <c r="Y719" s="29">
        <f t="shared" si="328"/>
        <v>1</v>
      </c>
      <c r="Z719" s="29">
        <f t="shared" si="328"/>
        <v>1</v>
      </c>
      <c r="AA719" s="29">
        <f t="shared" si="328"/>
        <v>1</v>
      </c>
      <c r="AB719" s="29">
        <f t="shared" si="328"/>
        <v>1</v>
      </c>
      <c r="AC719" s="29">
        <f t="shared" si="328"/>
        <v>1</v>
      </c>
      <c r="AD719" s="29">
        <f t="shared" si="328"/>
        <v>1</v>
      </c>
      <c r="AE719" s="29">
        <f t="shared" si="326"/>
        <v>1</v>
      </c>
      <c r="AF719" s="29">
        <f t="shared" si="326"/>
        <v>1</v>
      </c>
      <c r="AG719" s="29">
        <f t="shared" si="326"/>
        <v>1</v>
      </c>
      <c r="AH719" s="29">
        <f t="shared" si="326"/>
        <v>1</v>
      </c>
      <c r="AI719" s="29">
        <f t="shared" si="326"/>
        <v>1</v>
      </c>
      <c r="AJ719" s="29">
        <f t="shared" si="326"/>
        <v>1</v>
      </c>
      <c r="AK719" s="29">
        <f t="shared" si="326"/>
        <v>1</v>
      </c>
      <c r="AL719" s="29">
        <f t="shared" si="326"/>
        <v>1</v>
      </c>
      <c r="AM719" s="29">
        <f t="shared" si="326"/>
        <v>1</v>
      </c>
      <c r="AN719" s="29">
        <f t="shared" si="326"/>
        <v>1</v>
      </c>
      <c r="AO719" s="29">
        <f t="shared" si="326"/>
        <v>1</v>
      </c>
      <c r="AP719" s="29">
        <f t="shared" si="326"/>
        <v>1</v>
      </c>
      <c r="AQ719" s="29">
        <f t="shared" si="326"/>
        <v>1</v>
      </c>
      <c r="AR719" s="29">
        <f t="shared" si="326"/>
        <v>1</v>
      </c>
      <c r="AS719" s="29">
        <f t="shared" si="326"/>
        <v>1</v>
      </c>
      <c r="AT719" s="29">
        <f t="shared" si="334"/>
        <v>1</v>
      </c>
      <c r="AU719" s="29">
        <f t="shared" si="334"/>
        <v>1</v>
      </c>
      <c r="AV719" s="29">
        <f t="shared" si="334"/>
        <v>1</v>
      </c>
      <c r="AW719" s="29">
        <f t="shared" si="334"/>
        <v>1</v>
      </c>
      <c r="AX719" s="29">
        <f t="shared" si="334"/>
        <v>1</v>
      </c>
      <c r="AY719" s="29">
        <f t="shared" si="334"/>
        <v>1</v>
      </c>
      <c r="AZ719" s="29">
        <f t="shared" si="334"/>
        <v>1</v>
      </c>
      <c r="BA719" s="29">
        <f t="shared" si="334"/>
        <v>1</v>
      </c>
      <c r="BB719" s="29">
        <f t="shared" si="334"/>
        <v>1</v>
      </c>
      <c r="BC719" s="29">
        <f t="shared" si="334"/>
        <v>1</v>
      </c>
      <c r="BD719" s="29">
        <f t="shared" si="334"/>
        <v>1</v>
      </c>
      <c r="BE719" s="29">
        <f t="shared" si="334"/>
        <v>1</v>
      </c>
      <c r="BF719" s="29">
        <f t="shared" si="334"/>
        <v>1</v>
      </c>
      <c r="BG719" s="29">
        <f t="shared" si="334"/>
        <v>1</v>
      </c>
      <c r="BH719" s="29">
        <f t="shared" si="334"/>
        <v>1</v>
      </c>
      <c r="BI719" s="29">
        <f t="shared" si="334"/>
        <v>1</v>
      </c>
      <c r="BJ719" s="29">
        <f t="shared" si="332"/>
        <v>1</v>
      </c>
      <c r="BN719" s="29">
        <f t="shared" si="315"/>
        <v>8</v>
      </c>
      <c r="BO719" s="29">
        <f t="shared" si="323"/>
        <v>6</v>
      </c>
    </row>
    <row r="720" spans="3:67" x14ac:dyDescent="0.25">
      <c r="C720" s="79">
        <f t="shared" si="316"/>
        <v>43867</v>
      </c>
      <c r="D720" s="29">
        <f t="shared" si="340"/>
        <v>2020</v>
      </c>
      <c r="E720" s="29">
        <f t="shared" si="317"/>
        <v>2</v>
      </c>
      <c r="F720" s="29">
        <f t="shared" si="318"/>
        <v>6</v>
      </c>
      <c r="G720" s="29">
        <f t="shared" si="319"/>
        <v>6</v>
      </c>
      <c r="H720" s="166" t="str">
        <f t="shared" si="320"/>
        <v>Mi</v>
      </c>
      <c r="I720" s="29">
        <f t="shared" si="321"/>
        <v>9</v>
      </c>
      <c r="J720" s="29">
        <f t="array" ref="J720">INDEX(Dienstplan!$F$6:$AJ$55,BN720,BO720)</f>
        <v>0</v>
      </c>
      <c r="K720" s="29">
        <f t="array" ref="K720">IF(OR(J720=Schichten!$B$3,J720=Schichten!$B$4),INDEX($D$98:$D$147,MATCH(CODE(J720),$H$98:$H$147,0)),IF(ISERROR(INDEX($D$98:$D$147,MATCH(J720,$A$98:$A$147,0))),0,INDEX($D$98:$D$147,MATCH(J720,$A$98:$A$147,0))))</f>
        <v>0</v>
      </c>
      <c r="L720" s="29">
        <f t="shared" ref="L720" si="344">L670</f>
        <v>0</v>
      </c>
      <c r="M720" s="29">
        <f t="shared" si="343"/>
        <v>0</v>
      </c>
      <c r="O720" s="29">
        <f t="shared" si="328"/>
        <v>0</v>
      </c>
      <c r="P720" s="29">
        <f t="shared" si="328"/>
        <v>0</v>
      </c>
      <c r="Q720" s="29">
        <f t="shared" si="328"/>
        <v>0</v>
      </c>
      <c r="R720" s="29">
        <f t="shared" si="328"/>
        <v>0</v>
      </c>
      <c r="S720" s="29">
        <f t="shared" si="328"/>
        <v>0</v>
      </c>
      <c r="T720" s="29">
        <f t="shared" si="328"/>
        <v>0</v>
      </c>
      <c r="U720" s="29">
        <f t="shared" si="328"/>
        <v>0</v>
      </c>
      <c r="V720" s="29">
        <f t="shared" si="328"/>
        <v>0</v>
      </c>
      <c r="W720" s="29">
        <f t="shared" si="328"/>
        <v>0</v>
      </c>
      <c r="X720" s="29">
        <f t="shared" si="328"/>
        <v>0</v>
      </c>
      <c r="Y720" s="29">
        <f t="shared" si="328"/>
        <v>1</v>
      </c>
      <c r="Z720" s="29">
        <f t="shared" si="328"/>
        <v>1</v>
      </c>
      <c r="AA720" s="29">
        <f t="shared" si="328"/>
        <v>1</v>
      </c>
      <c r="AB720" s="29">
        <f t="shared" si="328"/>
        <v>1</v>
      </c>
      <c r="AC720" s="29">
        <f t="shared" si="328"/>
        <v>1</v>
      </c>
      <c r="AD720" s="29">
        <f t="shared" si="328"/>
        <v>1</v>
      </c>
      <c r="AE720" s="29">
        <f t="shared" si="326"/>
        <v>1</v>
      </c>
      <c r="AF720" s="29">
        <f t="shared" si="326"/>
        <v>1</v>
      </c>
      <c r="AG720" s="29">
        <f t="shared" si="326"/>
        <v>1</v>
      </c>
      <c r="AH720" s="29">
        <f t="shared" si="326"/>
        <v>1</v>
      </c>
      <c r="AI720" s="29">
        <f t="shared" si="326"/>
        <v>1</v>
      </c>
      <c r="AJ720" s="29">
        <f t="shared" si="326"/>
        <v>1</v>
      </c>
      <c r="AK720" s="29">
        <f t="shared" si="326"/>
        <v>1</v>
      </c>
      <c r="AL720" s="29">
        <f t="shared" si="326"/>
        <v>1</v>
      </c>
      <c r="AM720" s="29">
        <f t="shared" si="326"/>
        <v>1</v>
      </c>
      <c r="AN720" s="29">
        <f t="shared" si="326"/>
        <v>1</v>
      </c>
      <c r="AO720" s="29">
        <f t="shared" si="326"/>
        <v>1</v>
      </c>
      <c r="AP720" s="29">
        <f t="shared" si="326"/>
        <v>1</v>
      </c>
      <c r="AQ720" s="29">
        <f t="shared" si="326"/>
        <v>1</v>
      </c>
      <c r="AR720" s="29">
        <f t="shared" si="326"/>
        <v>1</v>
      </c>
      <c r="AS720" s="29">
        <f t="shared" si="326"/>
        <v>1</v>
      </c>
      <c r="AT720" s="29">
        <f t="shared" si="334"/>
        <v>1</v>
      </c>
      <c r="AU720" s="29">
        <f t="shared" si="334"/>
        <v>1</v>
      </c>
      <c r="AV720" s="29">
        <f t="shared" si="334"/>
        <v>1</v>
      </c>
      <c r="AW720" s="29">
        <f t="shared" si="334"/>
        <v>1</v>
      </c>
      <c r="AX720" s="29">
        <f t="shared" si="334"/>
        <v>1</v>
      </c>
      <c r="AY720" s="29">
        <f t="shared" si="334"/>
        <v>1</v>
      </c>
      <c r="AZ720" s="29">
        <f t="shared" si="334"/>
        <v>1</v>
      </c>
      <c r="BA720" s="29">
        <f t="shared" si="334"/>
        <v>1</v>
      </c>
      <c r="BB720" s="29">
        <f t="shared" si="334"/>
        <v>1</v>
      </c>
      <c r="BC720" s="29">
        <f t="shared" si="334"/>
        <v>1</v>
      </c>
      <c r="BD720" s="29">
        <f t="shared" si="334"/>
        <v>1</v>
      </c>
      <c r="BE720" s="29">
        <f t="shared" si="334"/>
        <v>1</v>
      </c>
      <c r="BF720" s="29">
        <f t="shared" si="334"/>
        <v>1</v>
      </c>
      <c r="BG720" s="29">
        <f t="shared" si="334"/>
        <v>1</v>
      </c>
      <c r="BH720" s="29">
        <f t="shared" si="334"/>
        <v>1</v>
      </c>
      <c r="BI720" s="29">
        <f t="shared" si="334"/>
        <v>1</v>
      </c>
      <c r="BJ720" s="29">
        <f t="shared" si="332"/>
        <v>1</v>
      </c>
      <c r="BN720" s="29">
        <f t="shared" si="315"/>
        <v>9</v>
      </c>
      <c r="BO720" s="29">
        <f t="shared" si="323"/>
        <v>6</v>
      </c>
    </row>
    <row r="721" spans="3:67" x14ac:dyDescent="0.25">
      <c r="C721" s="79">
        <f t="shared" si="316"/>
        <v>43867</v>
      </c>
      <c r="D721" s="29">
        <f t="shared" si="340"/>
        <v>2020</v>
      </c>
      <c r="E721" s="29">
        <f t="shared" si="317"/>
        <v>2</v>
      </c>
      <c r="F721" s="29">
        <f t="shared" si="318"/>
        <v>6</v>
      </c>
      <c r="G721" s="29">
        <f t="shared" si="319"/>
        <v>6</v>
      </c>
      <c r="H721" s="166" t="str">
        <f t="shared" si="320"/>
        <v>Mi</v>
      </c>
      <c r="I721" s="29">
        <f t="shared" si="321"/>
        <v>10</v>
      </c>
      <c r="J721" s="29">
        <f t="array" ref="J721">INDEX(Dienstplan!$F$6:$AJ$55,BN721,BO721)</f>
        <v>0</v>
      </c>
      <c r="K721" s="29">
        <f t="array" ref="K721">IF(OR(J721=Schichten!$B$3,J721=Schichten!$B$4),INDEX($D$98:$D$147,MATCH(CODE(J721),$H$98:$H$147,0)),IF(ISERROR(INDEX($D$98:$D$147,MATCH(J721,$A$98:$A$147,0))),0,INDEX($D$98:$D$147,MATCH(J721,$A$98:$A$147,0))))</f>
        <v>0</v>
      </c>
      <c r="L721" s="29">
        <f t="shared" ref="L721" si="345">L671</f>
        <v>0</v>
      </c>
      <c r="M721" s="29">
        <f t="shared" si="343"/>
        <v>0</v>
      </c>
      <c r="O721" s="29">
        <f t="shared" si="328"/>
        <v>0</v>
      </c>
      <c r="P721" s="29">
        <f t="shared" si="328"/>
        <v>0</v>
      </c>
      <c r="Q721" s="29">
        <f t="shared" si="328"/>
        <v>0</v>
      </c>
      <c r="R721" s="29">
        <f t="shared" si="328"/>
        <v>0</v>
      </c>
      <c r="S721" s="29">
        <f t="shared" si="328"/>
        <v>0</v>
      </c>
      <c r="T721" s="29">
        <f t="shared" si="328"/>
        <v>0</v>
      </c>
      <c r="U721" s="29">
        <f t="shared" si="328"/>
        <v>0</v>
      </c>
      <c r="V721" s="29">
        <f t="shared" si="328"/>
        <v>0</v>
      </c>
      <c r="W721" s="29">
        <f t="shared" si="328"/>
        <v>0</v>
      </c>
      <c r="X721" s="29">
        <f t="shared" si="328"/>
        <v>0</v>
      </c>
      <c r="Y721" s="29">
        <f t="shared" si="328"/>
        <v>1</v>
      </c>
      <c r="Z721" s="29">
        <f t="shared" si="328"/>
        <v>1</v>
      </c>
      <c r="AA721" s="29">
        <f t="shared" si="328"/>
        <v>1</v>
      </c>
      <c r="AB721" s="29">
        <f t="shared" si="328"/>
        <v>1</v>
      </c>
      <c r="AC721" s="29">
        <f t="shared" si="328"/>
        <v>1</v>
      </c>
      <c r="AD721" s="29">
        <f t="shared" si="328"/>
        <v>1</v>
      </c>
      <c r="AE721" s="29">
        <f t="shared" si="326"/>
        <v>1</v>
      </c>
      <c r="AF721" s="29">
        <f t="shared" si="326"/>
        <v>1</v>
      </c>
      <c r="AG721" s="29">
        <f t="shared" si="326"/>
        <v>1</v>
      </c>
      <c r="AH721" s="29">
        <f t="shared" si="326"/>
        <v>1</v>
      </c>
      <c r="AI721" s="29">
        <f t="shared" si="326"/>
        <v>1</v>
      </c>
      <c r="AJ721" s="29">
        <f t="shared" si="326"/>
        <v>1</v>
      </c>
      <c r="AK721" s="29">
        <f t="shared" si="326"/>
        <v>1</v>
      </c>
      <c r="AL721" s="29">
        <f t="shared" si="326"/>
        <v>1</v>
      </c>
      <c r="AM721" s="29">
        <f t="shared" si="326"/>
        <v>1</v>
      </c>
      <c r="AN721" s="29">
        <f t="shared" si="326"/>
        <v>1</v>
      </c>
      <c r="AO721" s="29">
        <f t="shared" si="326"/>
        <v>1</v>
      </c>
      <c r="AP721" s="29">
        <f t="shared" si="326"/>
        <v>1</v>
      </c>
      <c r="AQ721" s="29">
        <f t="shared" si="326"/>
        <v>1</v>
      </c>
      <c r="AR721" s="29">
        <f t="shared" si="326"/>
        <v>1</v>
      </c>
      <c r="AS721" s="29">
        <f t="shared" si="326"/>
        <v>1</v>
      </c>
      <c r="AT721" s="29">
        <f t="shared" si="334"/>
        <v>1</v>
      </c>
      <c r="AU721" s="29">
        <f t="shared" si="334"/>
        <v>1</v>
      </c>
      <c r="AV721" s="29">
        <f t="shared" si="334"/>
        <v>1</v>
      </c>
      <c r="AW721" s="29">
        <f t="shared" si="334"/>
        <v>1</v>
      </c>
      <c r="AX721" s="29">
        <f t="shared" si="334"/>
        <v>1</v>
      </c>
      <c r="AY721" s="29">
        <f t="shared" si="334"/>
        <v>1</v>
      </c>
      <c r="AZ721" s="29">
        <f t="shared" si="334"/>
        <v>1</v>
      </c>
      <c r="BA721" s="29">
        <f t="shared" si="334"/>
        <v>1</v>
      </c>
      <c r="BB721" s="29">
        <f t="shared" si="334"/>
        <v>1</v>
      </c>
      <c r="BC721" s="29">
        <f t="shared" si="334"/>
        <v>1</v>
      </c>
      <c r="BD721" s="29">
        <f t="shared" si="334"/>
        <v>1</v>
      </c>
      <c r="BE721" s="29">
        <f t="shared" si="334"/>
        <v>1</v>
      </c>
      <c r="BF721" s="29">
        <f t="shared" si="334"/>
        <v>1</v>
      </c>
      <c r="BG721" s="29">
        <f t="shared" si="334"/>
        <v>1</v>
      </c>
      <c r="BH721" s="29">
        <f t="shared" si="334"/>
        <v>1</v>
      </c>
      <c r="BI721" s="29">
        <f t="shared" si="334"/>
        <v>1</v>
      </c>
      <c r="BJ721" s="29">
        <f t="shared" si="332"/>
        <v>1</v>
      </c>
      <c r="BN721" s="29">
        <f t="shared" si="315"/>
        <v>10</v>
      </c>
      <c r="BO721" s="29">
        <f t="shared" si="323"/>
        <v>6</v>
      </c>
    </row>
    <row r="722" spans="3:67" x14ac:dyDescent="0.25">
      <c r="C722" s="79">
        <f t="shared" si="316"/>
        <v>43867</v>
      </c>
      <c r="D722" s="29">
        <f t="shared" si="340"/>
        <v>2020</v>
      </c>
      <c r="E722" s="29">
        <f t="shared" si="317"/>
        <v>2</v>
      </c>
      <c r="F722" s="29">
        <f t="shared" si="318"/>
        <v>6</v>
      </c>
      <c r="G722" s="29">
        <f t="shared" si="319"/>
        <v>6</v>
      </c>
      <c r="H722" s="166" t="str">
        <f t="shared" si="320"/>
        <v>Mi</v>
      </c>
      <c r="I722" s="29">
        <f t="shared" si="321"/>
        <v>11</v>
      </c>
      <c r="J722" s="29">
        <f t="array" ref="J722">INDEX(Dienstplan!$F$6:$AJ$55,BN722,BO722)</f>
        <v>0</v>
      </c>
      <c r="K722" s="29">
        <f t="array" ref="K722">IF(OR(J722=Schichten!$B$3,J722=Schichten!$B$4),INDEX($D$98:$D$147,MATCH(CODE(J722),$H$98:$H$147,0)),IF(ISERROR(INDEX($D$98:$D$147,MATCH(J722,$A$98:$A$147,0))),0,INDEX($D$98:$D$147,MATCH(J722,$A$98:$A$147,0))))</f>
        <v>0</v>
      </c>
      <c r="L722" s="29">
        <f t="shared" ref="L722" si="346">L672</f>
        <v>0</v>
      </c>
      <c r="M722" s="29">
        <f t="shared" si="343"/>
        <v>0</v>
      </c>
      <c r="O722" s="29">
        <f t="shared" si="328"/>
        <v>0</v>
      </c>
      <c r="P722" s="29">
        <f t="shared" si="328"/>
        <v>0</v>
      </c>
      <c r="Q722" s="29">
        <f t="shared" si="328"/>
        <v>0</v>
      </c>
      <c r="R722" s="29">
        <f t="shared" si="328"/>
        <v>0</v>
      </c>
      <c r="S722" s="29">
        <f t="shared" si="328"/>
        <v>0</v>
      </c>
      <c r="T722" s="29">
        <f t="shared" si="328"/>
        <v>0</v>
      </c>
      <c r="U722" s="29">
        <f t="shared" si="328"/>
        <v>0</v>
      </c>
      <c r="V722" s="29">
        <f t="shared" si="328"/>
        <v>0</v>
      </c>
      <c r="W722" s="29">
        <f t="shared" si="328"/>
        <v>0</v>
      </c>
      <c r="X722" s="29">
        <f t="shared" si="328"/>
        <v>0</v>
      </c>
      <c r="Y722" s="29">
        <f t="shared" si="328"/>
        <v>1</v>
      </c>
      <c r="Z722" s="29">
        <f t="shared" si="328"/>
        <v>1</v>
      </c>
      <c r="AA722" s="29">
        <f t="shared" si="328"/>
        <v>1</v>
      </c>
      <c r="AB722" s="29">
        <f t="shared" si="328"/>
        <v>1</v>
      </c>
      <c r="AC722" s="29">
        <f t="shared" si="328"/>
        <v>1</v>
      </c>
      <c r="AD722" s="29">
        <f t="shared" si="328"/>
        <v>1</v>
      </c>
      <c r="AE722" s="29">
        <f t="shared" si="326"/>
        <v>1</v>
      </c>
      <c r="AF722" s="29">
        <f t="shared" si="326"/>
        <v>1</v>
      </c>
      <c r="AG722" s="29">
        <f t="shared" si="326"/>
        <v>1</v>
      </c>
      <c r="AH722" s="29">
        <f t="shared" si="326"/>
        <v>1</v>
      </c>
      <c r="AI722" s="29">
        <f t="shared" si="326"/>
        <v>1</v>
      </c>
      <c r="AJ722" s="29">
        <f t="shared" si="326"/>
        <v>1</v>
      </c>
      <c r="AK722" s="29">
        <f t="shared" si="326"/>
        <v>1</v>
      </c>
      <c r="AL722" s="29">
        <f t="shared" si="326"/>
        <v>1</v>
      </c>
      <c r="AM722" s="29">
        <f t="shared" si="326"/>
        <v>1</v>
      </c>
      <c r="AN722" s="29">
        <f t="shared" si="326"/>
        <v>1</v>
      </c>
      <c r="AO722" s="29">
        <f t="shared" si="326"/>
        <v>1</v>
      </c>
      <c r="AP722" s="29">
        <f t="shared" si="326"/>
        <v>1</v>
      </c>
      <c r="AQ722" s="29">
        <f t="shared" si="326"/>
        <v>1</v>
      </c>
      <c r="AR722" s="29">
        <f t="shared" si="326"/>
        <v>1</v>
      </c>
      <c r="AS722" s="29">
        <f t="shared" si="326"/>
        <v>1</v>
      </c>
      <c r="AT722" s="29">
        <f t="shared" si="334"/>
        <v>1</v>
      </c>
      <c r="AU722" s="29">
        <f t="shared" si="334"/>
        <v>1</v>
      </c>
      <c r="AV722" s="29">
        <f t="shared" si="334"/>
        <v>1</v>
      </c>
      <c r="AW722" s="29">
        <f t="shared" si="334"/>
        <v>1</v>
      </c>
      <c r="AX722" s="29">
        <f t="shared" si="334"/>
        <v>1</v>
      </c>
      <c r="AY722" s="29">
        <f t="shared" si="334"/>
        <v>1</v>
      </c>
      <c r="AZ722" s="29">
        <f t="shared" si="334"/>
        <v>1</v>
      </c>
      <c r="BA722" s="29">
        <f t="shared" si="334"/>
        <v>1</v>
      </c>
      <c r="BB722" s="29">
        <f t="shared" si="334"/>
        <v>1</v>
      </c>
      <c r="BC722" s="29">
        <f t="shared" si="334"/>
        <v>1</v>
      </c>
      <c r="BD722" s="29">
        <f t="shared" si="334"/>
        <v>1</v>
      </c>
      <c r="BE722" s="29">
        <f t="shared" si="334"/>
        <v>1</v>
      </c>
      <c r="BF722" s="29">
        <f t="shared" si="334"/>
        <v>1</v>
      </c>
      <c r="BG722" s="29">
        <f t="shared" si="334"/>
        <v>1</v>
      </c>
      <c r="BH722" s="29">
        <f t="shared" si="334"/>
        <v>1</v>
      </c>
      <c r="BI722" s="29">
        <f t="shared" si="334"/>
        <v>1</v>
      </c>
      <c r="BJ722" s="29">
        <f t="shared" si="332"/>
        <v>1</v>
      </c>
      <c r="BN722" s="29">
        <f t="shared" si="315"/>
        <v>11</v>
      </c>
      <c r="BO722" s="29">
        <f t="shared" si="323"/>
        <v>6</v>
      </c>
    </row>
    <row r="723" spans="3:67" x14ac:dyDescent="0.25">
      <c r="C723" s="79">
        <f t="shared" si="316"/>
        <v>43867</v>
      </c>
      <c r="D723" s="29">
        <f t="shared" si="340"/>
        <v>2020</v>
      </c>
      <c r="E723" s="29">
        <f t="shared" si="317"/>
        <v>2</v>
      </c>
      <c r="F723" s="29">
        <f t="shared" si="318"/>
        <v>6</v>
      </c>
      <c r="G723" s="29">
        <f t="shared" si="319"/>
        <v>6</v>
      </c>
      <c r="H723" s="166" t="str">
        <f t="shared" si="320"/>
        <v>Mi</v>
      </c>
      <c r="I723" s="29">
        <f t="shared" si="321"/>
        <v>12</v>
      </c>
      <c r="J723" s="29">
        <f t="array" ref="J723">INDEX(Dienstplan!$F$6:$AJ$55,BN723,BO723)</f>
        <v>0</v>
      </c>
      <c r="K723" s="29">
        <f t="array" ref="K723">IF(OR(J723=Schichten!$B$3,J723=Schichten!$B$4),INDEX($D$98:$D$147,MATCH(CODE(J723),$H$98:$H$147,0)),IF(ISERROR(INDEX($D$98:$D$147,MATCH(J723,$A$98:$A$147,0))),0,INDEX($D$98:$D$147,MATCH(J723,$A$98:$A$147,0))))</f>
        <v>0</v>
      </c>
      <c r="L723" s="29">
        <f t="shared" ref="L723" si="347">L673</f>
        <v>0</v>
      </c>
      <c r="M723" s="29">
        <f t="shared" si="343"/>
        <v>0</v>
      </c>
      <c r="O723" s="29">
        <f t="shared" si="328"/>
        <v>0</v>
      </c>
      <c r="P723" s="29">
        <f t="shared" si="328"/>
        <v>0</v>
      </c>
      <c r="Q723" s="29">
        <f t="shared" si="328"/>
        <v>0</v>
      </c>
      <c r="R723" s="29">
        <f t="shared" si="328"/>
        <v>0</v>
      </c>
      <c r="S723" s="29">
        <f t="shared" si="328"/>
        <v>0</v>
      </c>
      <c r="T723" s="29">
        <f t="shared" si="328"/>
        <v>0</v>
      </c>
      <c r="U723" s="29">
        <f t="shared" si="328"/>
        <v>0</v>
      </c>
      <c r="V723" s="29">
        <f t="shared" si="328"/>
        <v>0</v>
      </c>
      <c r="W723" s="29">
        <f t="shared" si="328"/>
        <v>0</v>
      </c>
      <c r="X723" s="29">
        <f t="shared" si="328"/>
        <v>0</v>
      </c>
      <c r="Y723" s="29">
        <f t="shared" si="328"/>
        <v>1</v>
      </c>
      <c r="Z723" s="29">
        <f t="shared" si="328"/>
        <v>1</v>
      </c>
      <c r="AA723" s="29">
        <f t="shared" si="328"/>
        <v>1</v>
      </c>
      <c r="AB723" s="29">
        <f t="shared" si="328"/>
        <v>1</v>
      </c>
      <c r="AC723" s="29">
        <f t="shared" si="328"/>
        <v>1</v>
      </c>
      <c r="AD723" s="29">
        <f t="shared" ref="AD723:AS738" si="348">IF($M$457,IF($J723=AD$461,1,0),0)</f>
        <v>1</v>
      </c>
      <c r="AE723" s="29">
        <f t="shared" si="348"/>
        <v>1</v>
      </c>
      <c r="AF723" s="29">
        <f t="shared" si="348"/>
        <v>1</v>
      </c>
      <c r="AG723" s="29">
        <f t="shared" si="348"/>
        <v>1</v>
      </c>
      <c r="AH723" s="29">
        <f t="shared" si="348"/>
        <v>1</v>
      </c>
      <c r="AI723" s="29">
        <f t="shared" si="348"/>
        <v>1</v>
      </c>
      <c r="AJ723" s="29">
        <f t="shared" si="348"/>
        <v>1</v>
      </c>
      <c r="AK723" s="29">
        <f t="shared" si="348"/>
        <v>1</v>
      </c>
      <c r="AL723" s="29">
        <f t="shared" si="348"/>
        <v>1</v>
      </c>
      <c r="AM723" s="29">
        <f t="shared" si="348"/>
        <v>1</v>
      </c>
      <c r="AN723" s="29">
        <f t="shared" si="348"/>
        <v>1</v>
      </c>
      <c r="AO723" s="29">
        <f t="shared" si="348"/>
        <v>1</v>
      </c>
      <c r="AP723" s="29">
        <f t="shared" si="348"/>
        <v>1</v>
      </c>
      <c r="AQ723" s="29">
        <f t="shared" si="348"/>
        <v>1</v>
      </c>
      <c r="AR723" s="29">
        <f t="shared" si="348"/>
        <v>1</v>
      </c>
      <c r="AS723" s="29">
        <f t="shared" si="348"/>
        <v>1</v>
      </c>
      <c r="AT723" s="29">
        <f t="shared" si="334"/>
        <v>1</v>
      </c>
      <c r="AU723" s="29">
        <f t="shared" si="334"/>
        <v>1</v>
      </c>
      <c r="AV723" s="29">
        <f t="shared" si="334"/>
        <v>1</v>
      </c>
      <c r="AW723" s="29">
        <f t="shared" si="334"/>
        <v>1</v>
      </c>
      <c r="AX723" s="29">
        <f t="shared" si="334"/>
        <v>1</v>
      </c>
      <c r="AY723" s="29">
        <f t="shared" si="334"/>
        <v>1</v>
      </c>
      <c r="AZ723" s="29">
        <f t="shared" si="334"/>
        <v>1</v>
      </c>
      <c r="BA723" s="29">
        <f t="shared" si="334"/>
        <v>1</v>
      </c>
      <c r="BB723" s="29">
        <f t="shared" si="334"/>
        <v>1</v>
      </c>
      <c r="BC723" s="29">
        <f t="shared" si="334"/>
        <v>1</v>
      </c>
      <c r="BD723" s="29">
        <f t="shared" si="334"/>
        <v>1</v>
      </c>
      <c r="BE723" s="29">
        <f t="shared" si="334"/>
        <v>1</v>
      </c>
      <c r="BF723" s="29">
        <f t="shared" si="334"/>
        <v>1</v>
      </c>
      <c r="BG723" s="29">
        <f t="shared" si="334"/>
        <v>1</v>
      </c>
      <c r="BH723" s="29">
        <f t="shared" si="334"/>
        <v>1</v>
      </c>
      <c r="BI723" s="29">
        <f t="shared" si="334"/>
        <v>1</v>
      </c>
      <c r="BJ723" s="29">
        <f t="shared" si="332"/>
        <v>1</v>
      </c>
      <c r="BN723" s="29">
        <f t="shared" si="315"/>
        <v>12</v>
      </c>
      <c r="BO723" s="29">
        <f t="shared" si="323"/>
        <v>6</v>
      </c>
    </row>
    <row r="724" spans="3:67" x14ac:dyDescent="0.25">
      <c r="C724" s="79">
        <f t="shared" si="316"/>
        <v>43867</v>
      </c>
      <c r="D724" s="29">
        <f t="shared" si="340"/>
        <v>2020</v>
      </c>
      <c r="E724" s="29">
        <f t="shared" si="317"/>
        <v>2</v>
      </c>
      <c r="F724" s="29">
        <f t="shared" si="318"/>
        <v>6</v>
      </c>
      <c r="G724" s="29">
        <f t="shared" si="319"/>
        <v>6</v>
      </c>
      <c r="H724" s="166" t="str">
        <f t="shared" si="320"/>
        <v>Mi</v>
      </c>
      <c r="I724" s="29">
        <f t="shared" si="321"/>
        <v>13</v>
      </c>
      <c r="J724" s="29">
        <f t="array" ref="J724">INDEX(Dienstplan!$F$6:$AJ$55,BN724,BO724)</f>
        <v>0</v>
      </c>
      <c r="K724" s="29">
        <f t="array" ref="K724">IF(OR(J724=Schichten!$B$3,J724=Schichten!$B$4),INDEX($D$98:$D$147,MATCH(CODE(J724),$H$98:$H$147,0)),IF(ISERROR(INDEX($D$98:$D$147,MATCH(J724,$A$98:$A$147,0))),0,INDEX($D$98:$D$147,MATCH(J724,$A$98:$A$147,0))))</f>
        <v>0</v>
      </c>
      <c r="L724" s="29">
        <f t="shared" ref="L724" si="349">L674</f>
        <v>0</v>
      </c>
      <c r="M724" s="29">
        <f t="shared" si="343"/>
        <v>0</v>
      </c>
      <c r="O724" s="29">
        <f t="shared" ref="O724:AD739" si="350">IF($M$457,IF($J724=O$461,1,0),0)</f>
        <v>0</v>
      </c>
      <c r="P724" s="29">
        <f t="shared" si="350"/>
        <v>0</v>
      </c>
      <c r="Q724" s="29">
        <f t="shared" si="350"/>
        <v>0</v>
      </c>
      <c r="R724" s="29">
        <f t="shared" si="350"/>
        <v>0</v>
      </c>
      <c r="S724" s="29">
        <f t="shared" si="350"/>
        <v>0</v>
      </c>
      <c r="T724" s="29">
        <f t="shared" si="350"/>
        <v>0</v>
      </c>
      <c r="U724" s="29">
        <f t="shared" si="350"/>
        <v>0</v>
      </c>
      <c r="V724" s="29">
        <f t="shared" si="350"/>
        <v>0</v>
      </c>
      <c r="W724" s="29">
        <f t="shared" si="350"/>
        <v>0</v>
      </c>
      <c r="X724" s="29">
        <f t="shared" si="350"/>
        <v>0</v>
      </c>
      <c r="Y724" s="29">
        <f t="shared" si="350"/>
        <v>1</v>
      </c>
      <c r="Z724" s="29">
        <f t="shared" si="350"/>
        <v>1</v>
      </c>
      <c r="AA724" s="29">
        <f t="shared" si="350"/>
        <v>1</v>
      </c>
      <c r="AB724" s="29">
        <f t="shared" si="350"/>
        <v>1</v>
      </c>
      <c r="AC724" s="29">
        <f t="shared" si="350"/>
        <v>1</v>
      </c>
      <c r="AD724" s="29">
        <f t="shared" si="350"/>
        <v>1</v>
      </c>
      <c r="AE724" s="29">
        <f t="shared" si="348"/>
        <v>1</v>
      </c>
      <c r="AF724" s="29">
        <f t="shared" si="348"/>
        <v>1</v>
      </c>
      <c r="AG724" s="29">
        <f t="shared" si="348"/>
        <v>1</v>
      </c>
      <c r="AH724" s="29">
        <f t="shared" si="348"/>
        <v>1</v>
      </c>
      <c r="AI724" s="29">
        <f t="shared" si="348"/>
        <v>1</v>
      </c>
      <c r="AJ724" s="29">
        <f t="shared" si="348"/>
        <v>1</v>
      </c>
      <c r="AK724" s="29">
        <f t="shared" si="348"/>
        <v>1</v>
      </c>
      <c r="AL724" s="29">
        <f t="shared" si="348"/>
        <v>1</v>
      </c>
      <c r="AM724" s="29">
        <f t="shared" si="348"/>
        <v>1</v>
      </c>
      <c r="AN724" s="29">
        <f t="shared" si="348"/>
        <v>1</v>
      </c>
      <c r="AO724" s="29">
        <f t="shared" si="348"/>
        <v>1</v>
      </c>
      <c r="AP724" s="29">
        <f t="shared" si="348"/>
        <v>1</v>
      </c>
      <c r="AQ724" s="29">
        <f t="shared" si="348"/>
        <v>1</v>
      </c>
      <c r="AR724" s="29">
        <f t="shared" si="348"/>
        <v>1</v>
      </c>
      <c r="AS724" s="29">
        <f t="shared" si="348"/>
        <v>1</v>
      </c>
      <c r="AT724" s="29">
        <f t="shared" si="334"/>
        <v>1</v>
      </c>
      <c r="AU724" s="29">
        <f t="shared" si="334"/>
        <v>1</v>
      </c>
      <c r="AV724" s="29">
        <f t="shared" si="334"/>
        <v>1</v>
      </c>
      <c r="AW724" s="29">
        <f t="shared" si="334"/>
        <v>1</v>
      </c>
      <c r="AX724" s="29">
        <f t="shared" si="334"/>
        <v>1</v>
      </c>
      <c r="AY724" s="29">
        <f t="shared" si="334"/>
        <v>1</v>
      </c>
      <c r="AZ724" s="29">
        <f t="shared" si="334"/>
        <v>1</v>
      </c>
      <c r="BA724" s="29">
        <f t="shared" si="334"/>
        <v>1</v>
      </c>
      <c r="BB724" s="29">
        <f t="shared" si="334"/>
        <v>1</v>
      </c>
      <c r="BC724" s="29">
        <f t="shared" si="334"/>
        <v>1</v>
      </c>
      <c r="BD724" s="29">
        <f t="shared" si="334"/>
        <v>1</v>
      </c>
      <c r="BE724" s="29">
        <f t="shared" si="334"/>
        <v>1</v>
      </c>
      <c r="BF724" s="29">
        <f t="shared" si="334"/>
        <v>1</v>
      </c>
      <c r="BG724" s="29">
        <f t="shared" si="334"/>
        <v>1</v>
      </c>
      <c r="BH724" s="29">
        <f t="shared" si="334"/>
        <v>1</v>
      </c>
      <c r="BI724" s="29">
        <f t="shared" si="334"/>
        <v>1</v>
      </c>
      <c r="BJ724" s="29">
        <f t="shared" si="332"/>
        <v>1</v>
      </c>
      <c r="BN724" s="29">
        <f t="shared" si="315"/>
        <v>13</v>
      </c>
      <c r="BO724" s="29">
        <f t="shared" si="323"/>
        <v>6</v>
      </c>
    </row>
    <row r="725" spans="3:67" x14ac:dyDescent="0.25">
      <c r="C725" s="79">
        <f t="shared" si="316"/>
        <v>43867</v>
      </c>
      <c r="D725" s="29">
        <f t="shared" si="340"/>
        <v>2020</v>
      </c>
      <c r="E725" s="29">
        <f t="shared" si="317"/>
        <v>2</v>
      </c>
      <c r="F725" s="29">
        <f t="shared" si="318"/>
        <v>6</v>
      </c>
      <c r="G725" s="29">
        <f t="shared" si="319"/>
        <v>6</v>
      </c>
      <c r="H725" s="166" t="str">
        <f t="shared" si="320"/>
        <v>Mi</v>
      </c>
      <c r="I725" s="29">
        <f t="shared" si="321"/>
        <v>14</v>
      </c>
      <c r="J725" s="29">
        <f t="array" ref="J725">INDEX(Dienstplan!$F$6:$AJ$55,BN725,BO725)</f>
        <v>0</v>
      </c>
      <c r="K725" s="29">
        <f t="array" ref="K725">IF(OR(J725=Schichten!$B$3,J725=Schichten!$B$4),INDEX($D$98:$D$147,MATCH(CODE(J725),$H$98:$H$147,0)),IF(ISERROR(INDEX($D$98:$D$147,MATCH(J725,$A$98:$A$147,0))),0,INDEX($D$98:$D$147,MATCH(J725,$A$98:$A$147,0))))</f>
        <v>0</v>
      </c>
      <c r="L725" s="29">
        <f t="shared" ref="L725" si="351">L675</f>
        <v>0</v>
      </c>
      <c r="M725" s="29">
        <f t="shared" si="343"/>
        <v>0</v>
      </c>
      <c r="O725" s="29">
        <f t="shared" si="350"/>
        <v>0</v>
      </c>
      <c r="P725" s="29">
        <f t="shared" si="350"/>
        <v>0</v>
      </c>
      <c r="Q725" s="29">
        <f t="shared" si="350"/>
        <v>0</v>
      </c>
      <c r="R725" s="29">
        <f t="shared" si="350"/>
        <v>0</v>
      </c>
      <c r="S725" s="29">
        <f t="shared" si="350"/>
        <v>0</v>
      </c>
      <c r="T725" s="29">
        <f t="shared" si="350"/>
        <v>0</v>
      </c>
      <c r="U725" s="29">
        <f t="shared" si="350"/>
        <v>0</v>
      </c>
      <c r="V725" s="29">
        <f t="shared" si="350"/>
        <v>0</v>
      </c>
      <c r="W725" s="29">
        <f t="shared" si="350"/>
        <v>0</v>
      </c>
      <c r="X725" s="29">
        <f t="shared" si="350"/>
        <v>0</v>
      </c>
      <c r="Y725" s="29">
        <f t="shared" si="350"/>
        <v>1</v>
      </c>
      <c r="Z725" s="29">
        <f t="shared" si="350"/>
        <v>1</v>
      </c>
      <c r="AA725" s="29">
        <f t="shared" si="350"/>
        <v>1</v>
      </c>
      <c r="AB725" s="29">
        <f t="shared" si="350"/>
        <v>1</v>
      </c>
      <c r="AC725" s="29">
        <f t="shared" si="350"/>
        <v>1</v>
      </c>
      <c r="AD725" s="29">
        <f t="shared" si="350"/>
        <v>1</v>
      </c>
      <c r="AE725" s="29">
        <f t="shared" si="348"/>
        <v>1</v>
      </c>
      <c r="AF725" s="29">
        <f t="shared" si="348"/>
        <v>1</v>
      </c>
      <c r="AG725" s="29">
        <f t="shared" si="348"/>
        <v>1</v>
      </c>
      <c r="AH725" s="29">
        <f t="shared" si="348"/>
        <v>1</v>
      </c>
      <c r="AI725" s="29">
        <f t="shared" si="348"/>
        <v>1</v>
      </c>
      <c r="AJ725" s="29">
        <f t="shared" si="348"/>
        <v>1</v>
      </c>
      <c r="AK725" s="29">
        <f t="shared" si="348"/>
        <v>1</v>
      </c>
      <c r="AL725" s="29">
        <f t="shared" si="348"/>
        <v>1</v>
      </c>
      <c r="AM725" s="29">
        <f t="shared" si="348"/>
        <v>1</v>
      </c>
      <c r="AN725" s="29">
        <f t="shared" si="348"/>
        <v>1</v>
      </c>
      <c r="AO725" s="29">
        <f t="shared" si="348"/>
        <v>1</v>
      </c>
      <c r="AP725" s="29">
        <f t="shared" si="348"/>
        <v>1</v>
      </c>
      <c r="AQ725" s="29">
        <f t="shared" si="348"/>
        <v>1</v>
      </c>
      <c r="AR725" s="29">
        <f t="shared" si="348"/>
        <v>1</v>
      </c>
      <c r="AS725" s="29">
        <f t="shared" si="348"/>
        <v>1</v>
      </c>
      <c r="AT725" s="29">
        <f t="shared" si="334"/>
        <v>1</v>
      </c>
      <c r="AU725" s="29">
        <f t="shared" si="334"/>
        <v>1</v>
      </c>
      <c r="AV725" s="29">
        <f t="shared" si="334"/>
        <v>1</v>
      </c>
      <c r="AW725" s="29">
        <f t="shared" si="334"/>
        <v>1</v>
      </c>
      <c r="AX725" s="29">
        <f t="shared" si="334"/>
        <v>1</v>
      </c>
      <c r="AY725" s="29">
        <f t="shared" si="334"/>
        <v>1</v>
      </c>
      <c r="AZ725" s="29">
        <f t="shared" si="334"/>
        <v>1</v>
      </c>
      <c r="BA725" s="29">
        <f t="shared" si="334"/>
        <v>1</v>
      </c>
      <c r="BB725" s="29">
        <f t="shared" si="334"/>
        <v>1</v>
      </c>
      <c r="BC725" s="29">
        <f t="shared" si="334"/>
        <v>1</v>
      </c>
      <c r="BD725" s="29">
        <f t="shared" si="334"/>
        <v>1</v>
      </c>
      <c r="BE725" s="29">
        <f t="shared" si="334"/>
        <v>1</v>
      </c>
      <c r="BF725" s="29">
        <f t="shared" si="334"/>
        <v>1</v>
      </c>
      <c r="BG725" s="29">
        <f t="shared" si="334"/>
        <v>1</v>
      </c>
      <c r="BH725" s="29">
        <f t="shared" si="334"/>
        <v>1</v>
      </c>
      <c r="BI725" s="29">
        <f t="shared" si="334"/>
        <v>1</v>
      </c>
      <c r="BJ725" s="29">
        <f t="shared" si="332"/>
        <v>1</v>
      </c>
      <c r="BN725" s="29">
        <f t="shared" si="315"/>
        <v>14</v>
      </c>
      <c r="BO725" s="29">
        <f t="shared" si="323"/>
        <v>6</v>
      </c>
    </row>
    <row r="726" spans="3:67" x14ac:dyDescent="0.25">
      <c r="C726" s="79">
        <f t="shared" si="316"/>
        <v>43867</v>
      </c>
      <c r="D726" s="29">
        <f t="shared" si="340"/>
        <v>2020</v>
      </c>
      <c r="E726" s="29">
        <f t="shared" si="317"/>
        <v>2</v>
      </c>
      <c r="F726" s="29">
        <f t="shared" si="318"/>
        <v>6</v>
      </c>
      <c r="G726" s="29">
        <f t="shared" si="319"/>
        <v>6</v>
      </c>
      <c r="H726" s="166" t="str">
        <f t="shared" si="320"/>
        <v>Mi</v>
      </c>
      <c r="I726" s="29">
        <f t="shared" si="321"/>
        <v>15</v>
      </c>
      <c r="J726" s="29">
        <f t="array" ref="J726">INDEX(Dienstplan!$F$6:$AJ$55,BN726,BO726)</f>
        <v>0</v>
      </c>
      <c r="K726" s="29">
        <f t="array" ref="K726">IF(OR(J726=Schichten!$B$3,J726=Schichten!$B$4),INDEX($D$98:$D$147,MATCH(CODE(J726),$H$98:$H$147,0)),IF(ISERROR(INDEX($D$98:$D$147,MATCH(J726,$A$98:$A$147,0))),0,INDEX($D$98:$D$147,MATCH(J726,$A$98:$A$147,0))))</f>
        <v>0</v>
      </c>
      <c r="L726" s="29">
        <f t="shared" ref="L726" si="352">L676</f>
        <v>0</v>
      </c>
      <c r="M726" s="29">
        <f t="shared" si="343"/>
        <v>0</v>
      </c>
      <c r="O726" s="29">
        <f t="shared" si="350"/>
        <v>0</v>
      </c>
      <c r="P726" s="29">
        <f t="shared" si="350"/>
        <v>0</v>
      </c>
      <c r="Q726" s="29">
        <f t="shared" si="350"/>
        <v>0</v>
      </c>
      <c r="R726" s="29">
        <f t="shared" si="350"/>
        <v>0</v>
      </c>
      <c r="S726" s="29">
        <f t="shared" si="350"/>
        <v>0</v>
      </c>
      <c r="T726" s="29">
        <f t="shared" si="350"/>
        <v>0</v>
      </c>
      <c r="U726" s="29">
        <f t="shared" si="350"/>
        <v>0</v>
      </c>
      <c r="V726" s="29">
        <f t="shared" si="350"/>
        <v>0</v>
      </c>
      <c r="W726" s="29">
        <f t="shared" si="350"/>
        <v>0</v>
      </c>
      <c r="X726" s="29">
        <f t="shared" si="350"/>
        <v>0</v>
      </c>
      <c r="Y726" s="29">
        <f t="shared" si="350"/>
        <v>1</v>
      </c>
      <c r="Z726" s="29">
        <f t="shared" si="350"/>
        <v>1</v>
      </c>
      <c r="AA726" s="29">
        <f t="shared" si="350"/>
        <v>1</v>
      </c>
      <c r="AB726" s="29">
        <f t="shared" si="350"/>
        <v>1</v>
      </c>
      <c r="AC726" s="29">
        <f t="shared" si="350"/>
        <v>1</v>
      </c>
      <c r="AD726" s="29">
        <f t="shared" si="350"/>
        <v>1</v>
      </c>
      <c r="AE726" s="29">
        <f t="shared" si="348"/>
        <v>1</v>
      </c>
      <c r="AF726" s="29">
        <f t="shared" si="348"/>
        <v>1</v>
      </c>
      <c r="AG726" s="29">
        <f t="shared" si="348"/>
        <v>1</v>
      </c>
      <c r="AH726" s="29">
        <f t="shared" si="348"/>
        <v>1</v>
      </c>
      <c r="AI726" s="29">
        <f t="shared" si="348"/>
        <v>1</v>
      </c>
      <c r="AJ726" s="29">
        <f t="shared" si="348"/>
        <v>1</v>
      </c>
      <c r="AK726" s="29">
        <f t="shared" si="348"/>
        <v>1</v>
      </c>
      <c r="AL726" s="29">
        <f t="shared" si="348"/>
        <v>1</v>
      </c>
      <c r="AM726" s="29">
        <f t="shared" si="348"/>
        <v>1</v>
      </c>
      <c r="AN726" s="29">
        <f t="shared" si="348"/>
        <v>1</v>
      </c>
      <c r="AO726" s="29">
        <f t="shared" si="348"/>
        <v>1</v>
      </c>
      <c r="AP726" s="29">
        <f t="shared" si="348"/>
        <v>1</v>
      </c>
      <c r="AQ726" s="29">
        <f t="shared" si="348"/>
        <v>1</v>
      </c>
      <c r="AR726" s="29">
        <f t="shared" si="348"/>
        <v>1</v>
      </c>
      <c r="AS726" s="29">
        <f t="shared" si="348"/>
        <v>1</v>
      </c>
      <c r="AT726" s="29">
        <f t="shared" si="334"/>
        <v>1</v>
      </c>
      <c r="AU726" s="29">
        <f t="shared" si="334"/>
        <v>1</v>
      </c>
      <c r="AV726" s="29">
        <f t="shared" si="334"/>
        <v>1</v>
      </c>
      <c r="AW726" s="29">
        <f t="shared" si="334"/>
        <v>1</v>
      </c>
      <c r="AX726" s="29">
        <f t="shared" si="334"/>
        <v>1</v>
      </c>
      <c r="AY726" s="29">
        <f t="shared" si="334"/>
        <v>1</v>
      </c>
      <c r="AZ726" s="29">
        <f t="shared" si="334"/>
        <v>1</v>
      </c>
      <c r="BA726" s="29">
        <f t="shared" si="334"/>
        <v>1</v>
      </c>
      <c r="BB726" s="29">
        <f t="shared" si="334"/>
        <v>1</v>
      </c>
      <c r="BC726" s="29">
        <f t="shared" si="334"/>
        <v>1</v>
      </c>
      <c r="BD726" s="29">
        <f t="shared" si="334"/>
        <v>1</v>
      </c>
      <c r="BE726" s="29">
        <f t="shared" si="334"/>
        <v>1</v>
      </c>
      <c r="BF726" s="29">
        <f t="shared" si="334"/>
        <v>1</v>
      </c>
      <c r="BG726" s="29">
        <f t="shared" si="334"/>
        <v>1</v>
      </c>
      <c r="BH726" s="29">
        <f t="shared" si="334"/>
        <v>1</v>
      </c>
      <c r="BI726" s="29">
        <f t="shared" si="334"/>
        <v>1</v>
      </c>
      <c r="BJ726" s="29">
        <f t="shared" si="332"/>
        <v>1</v>
      </c>
      <c r="BN726" s="29">
        <f t="shared" si="315"/>
        <v>15</v>
      </c>
      <c r="BO726" s="29">
        <f t="shared" si="323"/>
        <v>6</v>
      </c>
    </row>
    <row r="727" spans="3:67" x14ac:dyDescent="0.25">
      <c r="C727" s="79">
        <f t="shared" si="316"/>
        <v>43867</v>
      </c>
      <c r="D727" s="29">
        <f t="shared" si="340"/>
        <v>2020</v>
      </c>
      <c r="E727" s="29">
        <f t="shared" si="317"/>
        <v>2</v>
      </c>
      <c r="F727" s="29">
        <f t="shared" si="318"/>
        <v>6</v>
      </c>
      <c r="G727" s="29">
        <f t="shared" si="319"/>
        <v>6</v>
      </c>
      <c r="H727" s="166" t="str">
        <f t="shared" si="320"/>
        <v>Mi</v>
      </c>
      <c r="I727" s="29">
        <f t="shared" si="321"/>
        <v>16</v>
      </c>
      <c r="J727" s="29">
        <f t="array" ref="J727">INDEX(Dienstplan!$F$6:$AJ$55,BN727,BO727)</f>
        <v>0</v>
      </c>
      <c r="K727" s="29">
        <f t="array" ref="K727">IF(OR(J727=Schichten!$B$3,J727=Schichten!$B$4),INDEX($D$98:$D$147,MATCH(CODE(J727),$H$98:$H$147,0)),IF(ISERROR(INDEX($D$98:$D$147,MATCH(J727,$A$98:$A$147,0))),0,INDEX($D$98:$D$147,MATCH(J727,$A$98:$A$147,0))))</f>
        <v>0</v>
      </c>
      <c r="L727" s="29">
        <f t="shared" ref="L727" si="353">L677</f>
        <v>0</v>
      </c>
      <c r="M727" s="29">
        <f t="shared" si="343"/>
        <v>0</v>
      </c>
      <c r="O727" s="29">
        <f t="shared" si="350"/>
        <v>0</v>
      </c>
      <c r="P727" s="29">
        <f t="shared" si="350"/>
        <v>0</v>
      </c>
      <c r="Q727" s="29">
        <f t="shared" si="350"/>
        <v>0</v>
      </c>
      <c r="R727" s="29">
        <f t="shared" si="350"/>
        <v>0</v>
      </c>
      <c r="S727" s="29">
        <f t="shared" si="350"/>
        <v>0</v>
      </c>
      <c r="T727" s="29">
        <f t="shared" si="350"/>
        <v>0</v>
      </c>
      <c r="U727" s="29">
        <f t="shared" si="350"/>
        <v>0</v>
      </c>
      <c r="V727" s="29">
        <f t="shared" si="350"/>
        <v>0</v>
      </c>
      <c r="W727" s="29">
        <f t="shared" si="350"/>
        <v>0</v>
      </c>
      <c r="X727" s="29">
        <f t="shared" si="350"/>
        <v>0</v>
      </c>
      <c r="Y727" s="29">
        <f t="shared" si="350"/>
        <v>1</v>
      </c>
      <c r="Z727" s="29">
        <f t="shared" si="350"/>
        <v>1</v>
      </c>
      <c r="AA727" s="29">
        <f t="shared" si="350"/>
        <v>1</v>
      </c>
      <c r="AB727" s="29">
        <f t="shared" si="350"/>
        <v>1</v>
      </c>
      <c r="AC727" s="29">
        <f t="shared" si="350"/>
        <v>1</v>
      </c>
      <c r="AD727" s="29">
        <f t="shared" si="350"/>
        <v>1</v>
      </c>
      <c r="AE727" s="29">
        <f t="shared" si="348"/>
        <v>1</v>
      </c>
      <c r="AF727" s="29">
        <f t="shared" si="348"/>
        <v>1</v>
      </c>
      <c r="AG727" s="29">
        <f t="shared" si="348"/>
        <v>1</v>
      </c>
      <c r="AH727" s="29">
        <f t="shared" si="348"/>
        <v>1</v>
      </c>
      <c r="AI727" s="29">
        <f t="shared" si="348"/>
        <v>1</v>
      </c>
      <c r="AJ727" s="29">
        <f t="shared" si="348"/>
        <v>1</v>
      </c>
      <c r="AK727" s="29">
        <f t="shared" si="348"/>
        <v>1</v>
      </c>
      <c r="AL727" s="29">
        <f t="shared" si="348"/>
        <v>1</v>
      </c>
      <c r="AM727" s="29">
        <f t="shared" si="348"/>
        <v>1</v>
      </c>
      <c r="AN727" s="29">
        <f t="shared" si="348"/>
        <v>1</v>
      </c>
      <c r="AO727" s="29">
        <f t="shared" si="348"/>
        <v>1</v>
      </c>
      <c r="AP727" s="29">
        <f t="shared" si="348"/>
        <v>1</v>
      </c>
      <c r="AQ727" s="29">
        <f t="shared" si="348"/>
        <v>1</v>
      </c>
      <c r="AR727" s="29">
        <f t="shared" si="348"/>
        <v>1</v>
      </c>
      <c r="AS727" s="29">
        <f t="shared" si="348"/>
        <v>1</v>
      </c>
      <c r="AT727" s="29">
        <f t="shared" si="334"/>
        <v>1</v>
      </c>
      <c r="AU727" s="29">
        <f t="shared" si="334"/>
        <v>1</v>
      </c>
      <c r="AV727" s="29">
        <f t="shared" si="334"/>
        <v>1</v>
      </c>
      <c r="AW727" s="29">
        <f t="shared" si="334"/>
        <v>1</v>
      </c>
      <c r="AX727" s="29">
        <f t="shared" si="334"/>
        <v>1</v>
      </c>
      <c r="AY727" s="29">
        <f t="shared" si="334"/>
        <v>1</v>
      </c>
      <c r="AZ727" s="29">
        <f t="shared" si="334"/>
        <v>1</v>
      </c>
      <c r="BA727" s="29">
        <f t="shared" si="334"/>
        <v>1</v>
      </c>
      <c r="BB727" s="29">
        <f t="shared" si="334"/>
        <v>1</v>
      </c>
      <c r="BC727" s="29">
        <f t="shared" si="334"/>
        <v>1</v>
      </c>
      <c r="BD727" s="29">
        <f t="shared" si="334"/>
        <v>1</v>
      </c>
      <c r="BE727" s="29">
        <f t="shared" si="334"/>
        <v>1</v>
      </c>
      <c r="BF727" s="29">
        <f t="shared" si="334"/>
        <v>1</v>
      </c>
      <c r="BG727" s="29">
        <f t="shared" si="334"/>
        <v>1</v>
      </c>
      <c r="BH727" s="29">
        <f t="shared" si="334"/>
        <v>1</v>
      </c>
      <c r="BI727" s="29">
        <f t="shared" ref="BI727:BJ742" si="354">IF($M$457,IF($J727=BI$461,1,0),0)</f>
        <v>1</v>
      </c>
      <c r="BJ727" s="29">
        <f t="shared" si="354"/>
        <v>1</v>
      </c>
      <c r="BN727" s="29">
        <f t="shared" si="315"/>
        <v>16</v>
      </c>
      <c r="BO727" s="29">
        <f t="shared" si="323"/>
        <v>6</v>
      </c>
    </row>
    <row r="728" spans="3:67" x14ac:dyDescent="0.25">
      <c r="C728" s="79">
        <f t="shared" si="316"/>
        <v>43867</v>
      </c>
      <c r="D728" s="29">
        <f t="shared" si="340"/>
        <v>2020</v>
      </c>
      <c r="E728" s="29">
        <f t="shared" si="317"/>
        <v>2</v>
      </c>
      <c r="F728" s="29">
        <f t="shared" si="318"/>
        <v>6</v>
      </c>
      <c r="G728" s="29">
        <f t="shared" si="319"/>
        <v>6</v>
      </c>
      <c r="H728" s="166" t="str">
        <f t="shared" si="320"/>
        <v>Mi</v>
      </c>
      <c r="I728" s="29">
        <f t="shared" si="321"/>
        <v>17</v>
      </c>
      <c r="J728" s="29">
        <f t="array" ref="J728">INDEX(Dienstplan!$F$6:$AJ$55,BN728,BO728)</f>
        <v>0</v>
      </c>
      <c r="K728" s="29">
        <f t="array" ref="K728">IF(OR(J728=Schichten!$B$3,J728=Schichten!$B$4),INDEX($D$98:$D$147,MATCH(CODE(J728),$H$98:$H$147,0)),IF(ISERROR(INDEX($D$98:$D$147,MATCH(J728,$A$98:$A$147,0))),0,INDEX($D$98:$D$147,MATCH(J728,$A$98:$A$147,0))))</f>
        <v>0</v>
      </c>
      <c r="L728" s="29">
        <f t="shared" ref="L728" si="355">L678</f>
        <v>0</v>
      </c>
      <c r="M728" s="29">
        <f t="shared" si="343"/>
        <v>0</v>
      </c>
      <c r="O728" s="29">
        <f t="shared" si="350"/>
        <v>0</v>
      </c>
      <c r="P728" s="29">
        <f t="shared" si="350"/>
        <v>0</v>
      </c>
      <c r="Q728" s="29">
        <f t="shared" si="350"/>
        <v>0</v>
      </c>
      <c r="R728" s="29">
        <f t="shared" si="350"/>
        <v>0</v>
      </c>
      <c r="S728" s="29">
        <f t="shared" si="350"/>
        <v>0</v>
      </c>
      <c r="T728" s="29">
        <f t="shared" si="350"/>
        <v>0</v>
      </c>
      <c r="U728" s="29">
        <f t="shared" si="350"/>
        <v>0</v>
      </c>
      <c r="V728" s="29">
        <f t="shared" si="350"/>
        <v>0</v>
      </c>
      <c r="W728" s="29">
        <f t="shared" si="350"/>
        <v>0</v>
      </c>
      <c r="X728" s="29">
        <f t="shared" si="350"/>
        <v>0</v>
      </c>
      <c r="Y728" s="29">
        <f t="shared" si="350"/>
        <v>1</v>
      </c>
      <c r="Z728" s="29">
        <f t="shared" si="350"/>
        <v>1</v>
      </c>
      <c r="AA728" s="29">
        <f t="shared" si="350"/>
        <v>1</v>
      </c>
      <c r="AB728" s="29">
        <f t="shared" si="350"/>
        <v>1</v>
      </c>
      <c r="AC728" s="29">
        <f t="shared" si="350"/>
        <v>1</v>
      </c>
      <c r="AD728" s="29">
        <f t="shared" si="350"/>
        <v>1</v>
      </c>
      <c r="AE728" s="29">
        <f t="shared" si="348"/>
        <v>1</v>
      </c>
      <c r="AF728" s="29">
        <f t="shared" si="348"/>
        <v>1</v>
      </c>
      <c r="AG728" s="29">
        <f t="shared" si="348"/>
        <v>1</v>
      </c>
      <c r="AH728" s="29">
        <f t="shared" si="348"/>
        <v>1</v>
      </c>
      <c r="AI728" s="29">
        <f t="shared" si="348"/>
        <v>1</v>
      </c>
      <c r="AJ728" s="29">
        <f t="shared" si="348"/>
        <v>1</v>
      </c>
      <c r="AK728" s="29">
        <f t="shared" si="348"/>
        <v>1</v>
      </c>
      <c r="AL728" s="29">
        <f t="shared" si="348"/>
        <v>1</v>
      </c>
      <c r="AM728" s="29">
        <f t="shared" si="348"/>
        <v>1</v>
      </c>
      <c r="AN728" s="29">
        <f t="shared" si="348"/>
        <v>1</v>
      </c>
      <c r="AO728" s="29">
        <f t="shared" si="348"/>
        <v>1</v>
      </c>
      <c r="AP728" s="29">
        <f t="shared" si="348"/>
        <v>1</v>
      </c>
      <c r="AQ728" s="29">
        <f t="shared" si="348"/>
        <v>1</v>
      </c>
      <c r="AR728" s="29">
        <f t="shared" si="348"/>
        <v>1</v>
      </c>
      <c r="AS728" s="29">
        <f t="shared" si="348"/>
        <v>1</v>
      </c>
      <c r="AT728" s="29">
        <f t="shared" ref="AT728:BI743" si="356">IF($M$457,IF($J728=AT$461,1,0),0)</f>
        <v>1</v>
      </c>
      <c r="AU728" s="29">
        <f t="shared" si="356"/>
        <v>1</v>
      </c>
      <c r="AV728" s="29">
        <f t="shared" si="356"/>
        <v>1</v>
      </c>
      <c r="AW728" s="29">
        <f t="shared" si="356"/>
        <v>1</v>
      </c>
      <c r="AX728" s="29">
        <f t="shared" si="356"/>
        <v>1</v>
      </c>
      <c r="AY728" s="29">
        <f t="shared" si="356"/>
        <v>1</v>
      </c>
      <c r="AZ728" s="29">
        <f t="shared" si="356"/>
        <v>1</v>
      </c>
      <c r="BA728" s="29">
        <f t="shared" si="356"/>
        <v>1</v>
      </c>
      <c r="BB728" s="29">
        <f t="shared" si="356"/>
        <v>1</v>
      </c>
      <c r="BC728" s="29">
        <f t="shared" si="356"/>
        <v>1</v>
      </c>
      <c r="BD728" s="29">
        <f t="shared" si="356"/>
        <v>1</v>
      </c>
      <c r="BE728" s="29">
        <f t="shared" si="356"/>
        <v>1</v>
      </c>
      <c r="BF728" s="29">
        <f t="shared" si="356"/>
        <v>1</v>
      </c>
      <c r="BG728" s="29">
        <f t="shared" si="356"/>
        <v>1</v>
      </c>
      <c r="BH728" s="29">
        <f t="shared" si="356"/>
        <v>1</v>
      </c>
      <c r="BI728" s="29">
        <f t="shared" si="356"/>
        <v>1</v>
      </c>
      <c r="BJ728" s="29">
        <f t="shared" si="354"/>
        <v>1</v>
      </c>
      <c r="BN728" s="29">
        <f t="shared" si="315"/>
        <v>17</v>
      </c>
      <c r="BO728" s="29">
        <f t="shared" si="323"/>
        <v>6</v>
      </c>
    </row>
    <row r="729" spans="3:67" x14ac:dyDescent="0.25">
      <c r="C729" s="79">
        <f t="shared" si="316"/>
        <v>43867</v>
      </c>
      <c r="D729" s="29">
        <f t="shared" si="340"/>
        <v>2020</v>
      </c>
      <c r="E729" s="29">
        <f t="shared" si="317"/>
        <v>2</v>
      </c>
      <c r="F729" s="29">
        <f t="shared" si="318"/>
        <v>6</v>
      </c>
      <c r="G729" s="29">
        <f t="shared" si="319"/>
        <v>6</v>
      </c>
      <c r="H729" s="166" t="str">
        <f t="shared" si="320"/>
        <v>Mi</v>
      </c>
      <c r="I729" s="29">
        <f t="shared" si="321"/>
        <v>18</v>
      </c>
      <c r="J729" s="29">
        <f t="array" ref="J729">INDEX(Dienstplan!$F$6:$AJ$55,BN729,BO729)</f>
        <v>0</v>
      </c>
      <c r="K729" s="29">
        <f t="array" ref="K729">IF(OR(J729=Schichten!$B$3,J729=Schichten!$B$4),INDEX($D$98:$D$147,MATCH(CODE(J729),$H$98:$H$147,0)),IF(ISERROR(INDEX($D$98:$D$147,MATCH(J729,$A$98:$A$147,0))),0,INDEX($D$98:$D$147,MATCH(J729,$A$98:$A$147,0))))</f>
        <v>0</v>
      </c>
      <c r="L729" s="29">
        <f t="shared" ref="L729" si="357">L679</f>
        <v>0</v>
      </c>
      <c r="M729" s="29">
        <f t="shared" si="343"/>
        <v>0</v>
      </c>
      <c r="O729" s="29">
        <f t="shared" si="350"/>
        <v>0</v>
      </c>
      <c r="P729" s="29">
        <f t="shared" si="350"/>
        <v>0</v>
      </c>
      <c r="Q729" s="29">
        <f t="shared" si="350"/>
        <v>0</v>
      </c>
      <c r="R729" s="29">
        <f t="shared" si="350"/>
        <v>0</v>
      </c>
      <c r="S729" s="29">
        <f t="shared" si="350"/>
        <v>0</v>
      </c>
      <c r="T729" s="29">
        <f t="shared" si="350"/>
        <v>0</v>
      </c>
      <c r="U729" s="29">
        <f t="shared" si="350"/>
        <v>0</v>
      </c>
      <c r="V729" s="29">
        <f t="shared" si="350"/>
        <v>0</v>
      </c>
      <c r="W729" s="29">
        <f t="shared" si="350"/>
        <v>0</v>
      </c>
      <c r="X729" s="29">
        <f t="shared" si="350"/>
        <v>0</v>
      </c>
      <c r="Y729" s="29">
        <f t="shared" si="350"/>
        <v>1</v>
      </c>
      <c r="Z729" s="29">
        <f t="shared" si="350"/>
        <v>1</v>
      </c>
      <c r="AA729" s="29">
        <f t="shared" si="350"/>
        <v>1</v>
      </c>
      <c r="AB729" s="29">
        <f t="shared" si="350"/>
        <v>1</v>
      </c>
      <c r="AC729" s="29">
        <f t="shared" si="350"/>
        <v>1</v>
      </c>
      <c r="AD729" s="29">
        <f t="shared" si="350"/>
        <v>1</v>
      </c>
      <c r="AE729" s="29">
        <f t="shared" si="348"/>
        <v>1</v>
      </c>
      <c r="AF729" s="29">
        <f t="shared" si="348"/>
        <v>1</v>
      </c>
      <c r="AG729" s="29">
        <f t="shared" si="348"/>
        <v>1</v>
      </c>
      <c r="AH729" s="29">
        <f t="shared" si="348"/>
        <v>1</v>
      </c>
      <c r="AI729" s="29">
        <f t="shared" si="348"/>
        <v>1</v>
      </c>
      <c r="AJ729" s="29">
        <f t="shared" si="348"/>
        <v>1</v>
      </c>
      <c r="AK729" s="29">
        <f t="shared" si="348"/>
        <v>1</v>
      </c>
      <c r="AL729" s="29">
        <f t="shared" si="348"/>
        <v>1</v>
      </c>
      <c r="AM729" s="29">
        <f t="shared" si="348"/>
        <v>1</v>
      </c>
      <c r="AN729" s="29">
        <f t="shared" si="348"/>
        <v>1</v>
      </c>
      <c r="AO729" s="29">
        <f t="shared" si="348"/>
        <v>1</v>
      </c>
      <c r="AP729" s="29">
        <f t="shared" si="348"/>
        <v>1</v>
      </c>
      <c r="AQ729" s="29">
        <f t="shared" si="348"/>
        <v>1</v>
      </c>
      <c r="AR729" s="29">
        <f t="shared" si="348"/>
        <v>1</v>
      </c>
      <c r="AS729" s="29">
        <f t="shared" si="348"/>
        <v>1</v>
      </c>
      <c r="AT729" s="29">
        <f t="shared" si="356"/>
        <v>1</v>
      </c>
      <c r="AU729" s="29">
        <f t="shared" si="356"/>
        <v>1</v>
      </c>
      <c r="AV729" s="29">
        <f t="shared" si="356"/>
        <v>1</v>
      </c>
      <c r="AW729" s="29">
        <f t="shared" si="356"/>
        <v>1</v>
      </c>
      <c r="AX729" s="29">
        <f t="shared" si="356"/>
        <v>1</v>
      </c>
      <c r="AY729" s="29">
        <f t="shared" si="356"/>
        <v>1</v>
      </c>
      <c r="AZ729" s="29">
        <f t="shared" si="356"/>
        <v>1</v>
      </c>
      <c r="BA729" s="29">
        <f t="shared" si="356"/>
        <v>1</v>
      </c>
      <c r="BB729" s="29">
        <f t="shared" si="356"/>
        <v>1</v>
      </c>
      <c r="BC729" s="29">
        <f t="shared" si="356"/>
        <v>1</v>
      </c>
      <c r="BD729" s="29">
        <f t="shared" si="356"/>
        <v>1</v>
      </c>
      <c r="BE729" s="29">
        <f t="shared" si="356"/>
        <v>1</v>
      </c>
      <c r="BF729" s="29">
        <f t="shared" si="356"/>
        <v>1</v>
      </c>
      <c r="BG729" s="29">
        <f t="shared" si="356"/>
        <v>1</v>
      </c>
      <c r="BH729" s="29">
        <f t="shared" si="356"/>
        <v>1</v>
      </c>
      <c r="BI729" s="29">
        <f t="shared" si="356"/>
        <v>1</v>
      </c>
      <c r="BJ729" s="29">
        <f t="shared" si="354"/>
        <v>1</v>
      </c>
      <c r="BN729" s="29">
        <f t="shared" si="315"/>
        <v>18</v>
      </c>
      <c r="BO729" s="29">
        <f t="shared" si="323"/>
        <v>6</v>
      </c>
    </row>
    <row r="730" spans="3:67" x14ac:dyDescent="0.25">
      <c r="C730" s="79">
        <f t="shared" si="316"/>
        <v>43867</v>
      </c>
      <c r="D730" s="29">
        <f t="shared" si="340"/>
        <v>2020</v>
      </c>
      <c r="E730" s="29">
        <f t="shared" si="317"/>
        <v>2</v>
      </c>
      <c r="F730" s="29">
        <f t="shared" si="318"/>
        <v>6</v>
      </c>
      <c r="G730" s="29">
        <f t="shared" si="319"/>
        <v>6</v>
      </c>
      <c r="H730" s="166" t="str">
        <f t="shared" si="320"/>
        <v>Mi</v>
      </c>
      <c r="I730" s="29">
        <f t="shared" si="321"/>
        <v>19</v>
      </c>
      <c r="J730" s="29">
        <f t="array" ref="J730">INDEX(Dienstplan!$F$6:$AJ$55,BN730,BO730)</f>
        <v>0</v>
      </c>
      <c r="K730" s="29">
        <f t="array" ref="K730">IF(OR(J730=Schichten!$B$3,J730=Schichten!$B$4),INDEX($D$98:$D$147,MATCH(CODE(J730),$H$98:$H$147,0)),IF(ISERROR(INDEX($D$98:$D$147,MATCH(J730,$A$98:$A$147,0))),0,INDEX($D$98:$D$147,MATCH(J730,$A$98:$A$147,0))))</f>
        <v>0</v>
      </c>
      <c r="L730" s="29">
        <f t="shared" ref="L730" si="358">L680</f>
        <v>0</v>
      </c>
      <c r="M730" s="29">
        <f t="shared" si="343"/>
        <v>0</v>
      </c>
      <c r="O730" s="29">
        <f t="shared" si="350"/>
        <v>0</v>
      </c>
      <c r="P730" s="29">
        <f t="shared" si="350"/>
        <v>0</v>
      </c>
      <c r="Q730" s="29">
        <f t="shared" si="350"/>
        <v>0</v>
      </c>
      <c r="R730" s="29">
        <f t="shared" si="350"/>
        <v>0</v>
      </c>
      <c r="S730" s="29">
        <f t="shared" si="350"/>
        <v>0</v>
      </c>
      <c r="T730" s="29">
        <f t="shared" si="350"/>
        <v>0</v>
      </c>
      <c r="U730" s="29">
        <f t="shared" si="350"/>
        <v>0</v>
      </c>
      <c r="V730" s="29">
        <f t="shared" si="350"/>
        <v>0</v>
      </c>
      <c r="W730" s="29">
        <f t="shared" si="350"/>
        <v>0</v>
      </c>
      <c r="X730" s="29">
        <f t="shared" si="350"/>
        <v>0</v>
      </c>
      <c r="Y730" s="29">
        <f t="shared" si="350"/>
        <v>1</v>
      </c>
      <c r="Z730" s="29">
        <f t="shared" si="350"/>
        <v>1</v>
      </c>
      <c r="AA730" s="29">
        <f t="shared" si="350"/>
        <v>1</v>
      </c>
      <c r="AB730" s="29">
        <f t="shared" si="350"/>
        <v>1</v>
      </c>
      <c r="AC730" s="29">
        <f t="shared" si="350"/>
        <v>1</v>
      </c>
      <c r="AD730" s="29">
        <f t="shared" si="350"/>
        <v>1</v>
      </c>
      <c r="AE730" s="29">
        <f t="shared" si="348"/>
        <v>1</v>
      </c>
      <c r="AF730" s="29">
        <f t="shared" si="348"/>
        <v>1</v>
      </c>
      <c r="AG730" s="29">
        <f t="shared" si="348"/>
        <v>1</v>
      </c>
      <c r="AH730" s="29">
        <f t="shared" si="348"/>
        <v>1</v>
      </c>
      <c r="AI730" s="29">
        <f t="shared" si="348"/>
        <v>1</v>
      </c>
      <c r="AJ730" s="29">
        <f t="shared" si="348"/>
        <v>1</v>
      </c>
      <c r="AK730" s="29">
        <f t="shared" si="348"/>
        <v>1</v>
      </c>
      <c r="AL730" s="29">
        <f t="shared" si="348"/>
        <v>1</v>
      </c>
      <c r="AM730" s="29">
        <f t="shared" si="348"/>
        <v>1</v>
      </c>
      <c r="AN730" s="29">
        <f t="shared" si="348"/>
        <v>1</v>
      </c>
      <c r="AO730" s="29">
        <f t="shared" si="348"/>
        <v>1</v>
      </c>
      <c r="AP730" s="29">
        <f t="shared" si="348"/>
        <v>1</v>
      </c>
      <c r="AQ730" s="29">
        <f t="shared" si="348"/>
        <v>1</v>
      </c>
      <c r="AR730" s="29">
        <f t="shared" si="348"/>
        <v>1</v>
      </c>
      <c r="AS730" s="29">
        <f t="shared" si="348"/>
        <v>1</v>
      </c>
      <c r="AT730" s="29">
        <f t="shared" si="356"/>
        <v>1</v>
      </c>
      <c r="AU730" s="29">
        <f t="shared" si="356"/>
        <v>1</v>
      </c>
      <c r="AV730" s="29">
        <f t="shared" si="356"/>
        <v>1</v>
      </c>
      <c r="AW730" s="29">
        <f t="shared" si="356"/>
        <v>1</v>
      </c>
      <c r="AX730" s="29">
        <f t="shared" si="356"/>
        <v>1</v>
      </c>
      <c r="AY730" s="29">
        <f t="shared" si="356"/>
        <v>1</v>
      </c>
      <c r="AZ730" s="29">
        <f t="shared" si="356"/>
        <v>1</v>
      </c>
      <c r="BA730" s="29">
        <f t="shared" si="356"/>
        <v>1</v>
      </c>
      <c r="BB730" s="29">
        <f t="shared" si="356"/>
        <v>1</v>
      </c>
      <c r="BC730" s="29">
        <f t="shared" si="356"/>
        <v>1</v>
      </c>
      <c r="BD730" s="29">
        <f t="shared" si="356"/>
        <v>1</v>
      </c>
      <c r="BE730" s="29">
        <f t="shared" si="356"/>
        <v>1</v>
      </c>
      <c r="BF730" s="29">
        <f t="shared" si="356"/>
        <v>1</v>
      </c>
      <c r="BG730" s="29">
        <f t="shared" si="356"/>
        <v>1</v>
      </c>
      <c r="BH730" s="29">
        <f t="shared" si="356"/>
        <v>1</v>
      </c>
      <c r="BI730" s="29">
        <f t="shared" si="356"/>
        <v>1</v>
      </c>
      <c r="BJ730" s="29">
        <f t="shared" si="354"/>
        <v>1</v>
      </c>
      <c r="BN730" s="29">
        <f t="shared" si="315"/>
        <v>19</v>
      </c>
      <c r="BO730" s="29">
        <f t="shared" si="323"/>
        <v>6</v>
      </c>
    </row>
    <row r="731" spans="3:67" x14ac:dyDescent="0.25">
      <c r="C731" s="79">
        <f t="shared" si="316"/>
        <v>43867</v>
      </c>
      <c r="D731" s="29">
        <f t="shared" si="340"/>
        <v>2020</v>
      </c>
      <c r="E731" s="29">
        <f t="shared" si="317"/>
        <v>2</v>
      </c>
      <c r="F731" s="29">
        <f t="shared" si="318"/>
        <v>6</v>
      </c>
      <c r="G731" s="29">
        <f t="shared" si="319"/>
        <v>6</v>
      </c>
      <c r="H731" s="166" t="str">
        <f t="shared" si="320"/>
        <v>Mi</v>
      </c>
      <c r="I731" s="29">
        <f t="shared" si="321"/>
        <v>20</v>
      </c>
      <c r="J731" s="29">
        <f t="array" ref="J731">INDEX(Dienstplan!$F$6:$AJ$55,BN731,BO731)</f>
        <v>0</v>
      </c>
      <c r="K731" s="29">
        <f t="array" ref="K731">IF(OR(J731=Schichten!$B$3,J731=Schichten!$B$4),INDEX($D$98:$D$147,MATCH(CODE(J731),$H$98:$H$147,0)),IF(ISERROR(INDEX($D$98:$D$147,MATCH(J731,$A$98:$A$147,0))),0,INDEX($D$98:$D$147,MATCH(J731,$A$98:$A$147,0))))</f>
        <v>0</v>
      </c>
      <c r="L731" s="29">
        <f t="shared" ref="L731" si="359">L681</f>
        <v>0</v>
      </c>
      <c r="M731" s="29">
        <f t="shared" si="343"/>
        <v>0</v>
      </c>
      <c r="O731" s="29">
        <f t="shared" si="350"/>
        <v>0</v>
      </c>
      <c r="P731" s="29">
        <f t="shared" si="350"/>
        <v>0</v>
      </c>
      <c r="Q731" s="29">
        <f t="shared" si="350"/>
        <v>0</v>
      </c>
      <c r="R731" s="29">
        <f t="shared" si="350"/>
        <v>0</v>
      </c>
      <c r="S731" s="29">
        <f t="shared" si="350"/>
        <v>0</v>
      </c>
      <c r="T731" s="29">
        <f t="shared" si="350"/>
        <v>0</v>
      </c>
      <c r="U731" s="29">
        <f t="shared" si="350"/>
        <v>0</v>
      </c>
      <c r="V731" s="29">
        <f t="shared" si="350"/>
        <v>0</v>
      </c>
      <c r="W731" s="29">
        <f t="shared" si="350"/>
        <v>0</v>
      </c>
      <c r="X731" s="29">
        <f t="shared" si="350"/>
        <v>0</v>
      </c>
      <c r="Y731" s="29">
        <f t="shared" si="350"/>
        <v>1</v>
      </c>
      <c r="Z731" s="29">
        <f t="shared" si="350"/>
        <v>1</v>
      </c>
      <c r="AA731" s="29">
        <f t="shared" si="350"/>
        <v>1</v>
      </c>
      <c r="AB731" s="29">
        <f t="shared" si="350"/>
        <v>1</v>
      </c>
      <c r="AC731" s="29">
        <f t="shared" si="350"/>
        <v>1</v>
      </c>
      <c r="AD731" s="29">
        <f t="shared" si="350"/>
        <v>1</v>
      </c>
      <c r="AE731" s="29">
        <f t="shared" si="348"/>
        <v>1</v>
      </c>
      <c r="AF731" s="29">
        <f t="shared" si="348"/>
        <v>1</v>
      </c>
      <c r="AG731" s="29">
        <f t="shared" si="348"/>
        <v>1</v>
      </c>
      <c r="AH731" s="29">
        <f t="shared" si="348"/>
        <v>1</v>
      </c>
      <c r="AI731" s="29">
        <f t="shared" si="348"/>
        <v>1</v>
      </c>
      <c r="AJ731" s="29">
        <f t="shared" si="348"/>
        <v>1</v>
      </c>
      <c r="AK731" s="29">
        <f t="shared" si="348"/>
        <v>1</v>
      </c>
      <c r="AL731" s="29">
        <f t="shared" si="348"/>
        <v>1</v>
      </c>
      <c r="AM731" s="29">
        <f t="shared" si="348"/>
        <v>1</v>
      </c>
      <c r="AN731" s="29">
        <f t="shared" si="348"/>
        <v>1</v>
      </c>
      <c r="AO731" s="29">
        <f t="shared" si="348"/>
        <v>1</v>
      </c>
      <c r="AP731" s="29">
        <f t="shared" si="348"/>
        <v>1</v>
      </c>
      <c r="AQ731" s="29">
        <f t="shared" si="348"/>
        <v>1</v>
      </c>
      <c r="AR731" s="29">
        <f t="shared" si="348"/>
        <v>1</v>
      </c>
      <c r="AS731" s="29">
        <f t="shared" si="348"/>
        <v>1</v>
      </c>
      <c r="AT731" s="29">
        <f t="shared" si="356"/>
        <v>1</v>
      </c>
      <c r="AU731" s="29">
        <f t="shared" si="356"/>
        <v>1</v>
      </c>
      <c r="AV731" s="29">
        <f t="shared" si="356"/>
        <v>1</v>
      </c>
      <c r="AW731" s="29">
        <f t="shared" si="356"/>
        <v>1</v>
      </c>
      <c r="AX731" s="29">
        <f t="shared" si="356"/>
        <v>1</v>
      </c>
      <c r="AY731" s="29">
        <f t="shared" si="356"/>
        <v>1</v>
      </c>
      <c r="AZ731" s="29">
        <f t="shared" si="356"/>
        <v>1</v>
      </c>
      <c r="BA731" s="29">
        <f t="shared" si="356"/>
        <v>1</v>
      </c>
      <c r="BB731" s="29">
        <f t="shared" si="356"/>
        <v>1</v>
      </c>
      <c r="BC731" s="29">
        <f t="shared" si="356"/>
        <v>1</v>
      </c>
      <c r="BD731" s="29">
        <f t="shared" si="356"/>
        <v>1</v>
      </c>
      <c r="BE731" s="29">
        <f t="shared" si="356"/>
        <v>1</v>
      </c>
      <c r="BF731" s="29">
        <f t="shared" si="356"/>
        <v>1</v>
      </c>
      <c r="BG731" s="29">
        <f t="shared" si="356"/>
        <v>1</v>
      </c>
      <c r="BH731" s="29">
        <f t="shared" si="356"/>
        <v>1</v>
      </c>
      <c r="BI731" s="29">
        <f t="shared" si="356"/>
        <v>1</v>
      </c>
      <c r="BJ731" s="29">
        <f t="shared" si="354"/>
        <v>1</v>
      </c>
      <c r="BN731" s="29">
        <f t="shared" si="315"/>
        <v>20</v>
      </c>
      <c r="BO731" s="29">
        <f t="shared" si="323"/>
        <v>6</v>
      </c>
    </row>
    <row r="732" spans="3:67" x14ac:dyDescent="0.25">
      <c r="C732" s="79">
        <f t="shared" si="316"/>
        <v>43867</v>
      </c>
      <c r="D732" s="29">
        <f t="shared" si="340"/>
        <v>2020</v>
      </c>
      <c r="E732" s="29">
        <f t="shared" si="317"/>
        <v>2</v>
      </c>
      <c r="F732" s="29">
        <f t="shared" si="318"/>
        <v>6</v>
      </c>
      <c r="G732" s="29">
        <f t="shared" si="319"/>
        <v>6</v>
      </c>
      <c r="H732" s="166" t="str">
        <f t="shared" si="320"/>
        <v>Mi</v>
      </c>
      <c r="I732" s="29">
        <f t="shared" si="321"/>
        <v>21</v>
      </c>
      <c r="J732" s="29">
        <f t="array" ref="J732">INDEX(Dienstplan!$F$6:$AJ$55,BN732,BO732)</f>
        <v>0</v>
      </c>
      <c r="K732" s="29">
        <f t="array" ref="K732">IF(OR(J732=Schichten!$B$3,J732=Schichten!$B$4),INDEX($D$98:$D$147,MATCH(CODE(J732),$H$98:$H$147,0)),IF(ISERROR(INDEX($D$98:$D$147,MATCH(J732,$A$98:$A$147,0))),0,INDEX($D$98:$D$147,MATCH(J732,$A$98:$A$147,0))))</f>
        <v>0</v>
      </c>
      <c r="L732" s="29">
        <f t="shared" ref="L732" si="360">L682</f>
        <v>0</v>
      </c>
      <c r="M732" s="29">
        <f t="shared" si="343"/>
        <v>0</v>
      </c>
      <c r="O732" s="29">
        <f t="shared" si="350"/>
        <v>0</v>
      </c>
      <c r="P732" s="29">
        <f t="shared" si="350"/>
        <v>0</v>
      </c>
      <c r="Q732" s="29">
        <f t="shared" si="350"/>
        <v>0</v>
      </c>
      <c r="R732" s="29">
        <f t="shared" si="350"/>
        <v>0</v>
      </c>
      <c r="S732" s="29">
        <f t="shared" si="350"/>
        <v>0</v>
      </c>
      <c r="T732" s="29">
        <f t="shared" si="350"/>
        <v>0</v>
      </c>
      <c r="U732" s="29">
        <f t="shared" si="350"/>
        <v>0</v>
      </c>
      <c r="V732" s="29">
        <f t="shared" si="350"/>
        <v>0</v>
      </c>
      <c r="W732" s="29">
        <f t="shared" si="350"/>
        <v>0</v>
      </c>
      <c r="X732" s="29">
        <f t="shared" si="350"/>
        <v>0</v>
      </c>
      <c r="Y732" s="29">
        <f t="shared" si="350"/>
        <v>1</v>
      </c>
      <c r="Z732" s="29">
        <f t="shared" si="350"/>
        <v>1</v>
      </c>
      <c r="AA732" s="29">
        <f t="shared" si="350"/>
        <v>1</v>
      </c>
      <c r="AB732" s="29">
        <f t="shared" si="350"/>
        <v>1</v>
      </c>
      <c r="AC732" s="29">
        <f t="shared" si="350"/>
        <v>1</v>
      </c>
      <c r="AD732" s="29">
        <f t="shared" si="350"/>
        <v>1</v>
      </c>
      <c r="AE732" s="29">
        <f t="shared" si="348"/>
        <v>1</v>
      </c>
      <c r="AF732" s="29">
        <f t="shared" si="348"/>
        <v>1</v>
      </c>
      <c r="AG732" s="29">
        <f t="shared" si="348"/>
        <v>1</v>
      </c>
      <c r="AH732" s="29">
        <f t="shared" si="348"/>
        <v>1</v>
      </c>
      <c r="AI732" s="29">
        <f t="shared" si="348"/>
        <v>1</v>
      </c>
      <c r="AJ732" s="29">
        <f t="shared" si="348"/>
        <v>1</v>
      </c>
      <c r="AK732" s="29">
        <f t="shared" si="348"/>
        <v>1</v>
      </c>
      <c r="AL732" s="29">
        <f t="shared" si="348"/>
        <v>1</v>
      </c>
      <c r="AM732" s="29">
        <f t="shared" si="348"/>
        <v>1</v>
      </c>
      <c r="AN732" s="29">
        <f t="shared" si="348"/>
        <v>1</v>
      </c>
      <c r="AO732" s="29">
        <f t="shared" si="348"/>
        <v>1</v>
      </c>
      <c r="AP732" s="29">
        <f t="shared" si="348"/>
        <v>1</v>
      </c>
      <c r="AQ732" s="29">
        <f t="shared" si="348"/>
        <v>1</v>
      </c>
      <c r="AR732" s="29">
        <f t="shared" si="348"/>
        <v>1</v>
      </c>
      <c r="AS732" s="29">
        <f t="shared" si="348"/>
        <v>1</v>
      </c>
      <c r="AT732" s="29">
        <f t="shared" si="356"/>
        <v>1</v>
      </c>
      <c r="AU732" s="29">
        <f t="shared" si="356"/>
        <v>1</v>
      </c>
      <c r="AV732" s="29">
        <f t="shared" si="356"/>
        <v>1</v>
      </c>
      <c r="AW732" s="29">
        <f t="shared" si="356"/>
        <v>1</v>
      </c>
      <c r="AX732" s="29">
        <f t="shared" si="356"/>
        <v>1</v>
      </c>
      <c r="AY732" s="29">
        <f t="shared" si="356"/>
        <v>1</v>
      </c>
      <c r="AZ732" s="29">
        <f t="shared" si="356"/>
        <v>1</v>
      </c>
      <c r="BA732" s="29">
        <f t="shared" si="356"/>
        <v>1</v>
      </c>
      <c r="BB732" s="29">
        <f t="shared" si="356"/>
        <v>1</v>
      </c>
      <c r="BC732" s="29">
        <f t="shared" si="356"/>
        <v>1</v>
      </c>
      <c r="BD732" s="29">
        <f t="shared" si="356"/>
        <v>1</v>
      </c>
      <c r="BE732" s="29">
        <f t="shared" si="356"/>
        <v>1</v>
      </c>
      <c r="BF732" s="29">
        <f t="shared" si="356"/>
        <v>1</v>
      </c>
      <c r="BG732" s="29">
        <f t="shared" si="356"/>
        <v>1</v>
      </c>
      <c r="BH732" s="29">
        <f t="shared" si="356"/>
        <v>1</v>
      </c>
      <c r="BI732" s="29">
        <f t="shared" si="356"/>
        <v>1</v>
      </c>
      <c r="BJ732" s="29">
        <f t="shared" si="354"/>
        <v>1</v>
      </c>
      <c r="BN732" s="29">
        <f t="shared" si="315"/>
        <v>21</v>
      </c>
      <c r="BO732" s="29">
        <f t="shared" si="323"/>
        <v>6</v>
      </c>
    </row>
    <row r="733" spans="3:67" x14ac:dyDescent="0.25">
      <c r="C733" s="79">
        <f t="shared" si="316"/>
        <v>43867</v>
      </c>
      <c r="D733" s="29">
        <f t="shared" si="340"/>
        <v>2020</v>
      </c>
      <c r="E733" s="29">
        <f t="shared" si="317"/>
        <v>2</v>
      </c>
      <c r="F733" s="29">
        <f t="shared" si="318"/>
        <v>6</v>
      </c>
      <c r="G733" s="29">
        <f t="shared" si="319"/>
        <v>6</v>
      </c>
      <c r="H733" s="166" t="str">
        <f t="shared" si="320"/>
        <v>Mi</v>
      </c>
      <c r="I733" s="29">
        <f t="shared" si="321"/>
        <v>22</v>
      </c>
      <c r="J733" s="29">
        <f t="array" ref="J733">INDEX(Dienstplan!$F$6:$AJ$55,BN733,BO733)</f>
        <v>0</v>
      </c>
      <c r="K733" s="29">
        <f t="array" ref="K733">IF(OR(J733=Schichten!$B$3,J733=Schichten!$B$4),INDEX($D$98:$D$147,MATCH(CODE(J733),$H$98:$H$147,0)),IF(ISERROR(INDEX($D$98:$D$147,MATCH(J733,$A$98:$A$147,0))),0,INDEX($D$98:$D$147,MATCH(J733,$A$98:$A$147,0))))</f>
        <v>0</v>
      </c>
      <c r="L733" s="29">
        <f t="shared" ref="L733" si="361">L683</f>
        <v>0</v>
      </c>
      <c r="M733" s="29">
        <f t="shared" si="343"/>
        <v>0</v>
      </c>
      <c r="O733" s="29">
        <f t="shared" si="350"/>
        <v>0</v>
      </c>
      <c r="P733" s="29">
        <f t="shared" si="350"/>
        <v>0</v>
      </c>
      <c r="Q733" s="29">
        <f t="shared" si="350"/>
        <v>0</v>
      </c>
      <c r="R733" s="29">
        <f t="shared" si="350"/>
        <v>0</v>
      </c>
      <c r="S733" s="29">
        <f t="shared" si="350"/>
        <v>0</v>
      </c>
      <c r="T733" s="29">
        <f t="shared" si="350"/>
        <v>0</v>
      </c>
      <c r="U733" s="29">
        <f t="shared" si="350"/>
        <v>0</v>
      </c>
      <c r="V733" s="29">
        <f t="shared" si="350"/>
        <v>0</v>
      </c>
      <c r="W733" s="29">
        <f t="shared" si="350"/>
        <v>0</v>
      </c>
      <c r="X733" s="29">
        <f t="shared" si="350"/>
        <v>0</v>
      </c>
      <c r="Y733" s="29">
        <f t="shared" si="350"/>
        <v>1</v>
      </c>
      <c r="Z733" s="29">
        <f t="shared" si="350"/>
        <v>1</v>
      </c>
      <c r="AA733" s="29">
        <f t="shared" si="350"/>
        <v>1</v>
      </c>
      <c r="AB733" s="29">
        <f t="shared" si="350"/>
        <v>1</v>
      </c>
      <c r="AC733" s="29">
        <f t="shared" si="350"/>
        <v>1</v>
      </c>
      <c r="AD733" s="29">
        <f t="shared" si="350"/>
        <v>1</v>
      </c>
      <c r="AE733" s="29">
        <f t="shared" si="348"/>
        <v>1</v>
      </c>
      <c r="AF733" s="29">
        <f t="shared" si="348"/>
        <v>1</v>
      </c>
      <c r="AG733" s="29">
        <f t="shared" si="348"/>
        <v>1</v>
      </c>
      <c r="AH733" s="29">
        <f t="shared" si="348"/>
        <v>1</v>
      </c>
      <c r="AI733" s="29">
        <f t="shared" si="348"/>
        <v>1</v>
      </c>
      <c r="AJ733" s="29">
        <f t="shared" si="348"/>
        <v>1</v>
      </c>
      <c r="AK733" s="29">
        <f t="shared" si="348"/>
        <v>1</v>
      </c>
      <c r="AL733" s="29">
        <f t="shared" si="348"/>
        <v>1</v>
      </c>
      <c r="AM733" s="29">
        <f t="shared" si="348"/>
        <v>1</v>
      </c>
      <c r="AN733" s="29">
        <f t="shared" si="348"/>
        <v>1</v>
      </c>
      <c r="AO733" s="29">
        <f t="shared" si="348"/>
        <v>1</v>
      </c>
      <c r="AP733" s="29">
        <f t="shared" si="348"/>
        <v>1</v>
      </c>
      <c r="AQ733" s="29">
        <f t="shared" si="348"/>
        <v>1</v>
      </c>
      <c r="AR733" s="29">
        <f t="shared" si="348"/>
        <v>1</v>
      </c>
      <c r="AS733" s="29">
        <f t="shared" si="348"/>
        <v>1</v>
      </c>
      <c r="AT733" s="29">
        <f t="shared" si="356"/>
        <v>1</v>
      </c>
      <c r="AU733" s="29">
        <f t="shared" si="356"/>
        <v>1</v>
      </c>
      <c r="AV733" s="29">
        <f t="shared" si="356"/>
        <v>1</v>
      </c>
      <c r="AW733" s="29">
        <f t="shared" si="356"/>
        <v>1</v>
      </c>
      <c r="AX733" s="29">
        <f t="shared" si="356"/>
        <v>1</v>
      </c>
      <c r="AY733" s="29">
        <f t="shared" si="356"/>
        <v>1</v>
      </c>
      <c r="AZ733" s="29">
        <f t="shared" si="356"/>
        <v>1</v>
      </c>
      <c r="BA733" s="29">
        <f t="shared" si="356"/>
        <v>1</v>
      </c>
      <c r="BB733" s="29">
        <f t="shared" si="356"/>
        <v>1</v>
      </c>
      <c r="BC733" s="29">
        <f t="shared" si="356"/>
        <v>1</v>
      </c>
      <c r="BD733" s="29">
        <f t="shared" si="356"/>
        <v>1</v>
      </c>
      <c r="BE733" s="29">
        <f t="shared" si="356"/>
        <v>1</v>
      </c>
      <c r="BF733" s="29">
        <f t="shared" si="356"/>
        <v>1</v>
      </c>
      <c r="BG733" s="29">
        <f t="shared" si="356"/>
        <v>1</v>
      </c>
      <c r="BH733" s="29">
        <f t="shared" si="356"/>
        <v>1</v>
      </c>
      <c r="BI733" s="29">
        <f t="shared" si="356"/>
        <v>1</v>
      </c>
      <c r="BJ733" s="29">
        <f t="shared" si="354"/>
        <v>1</v>
      </c>
      <c r="BN733" s="29">
        <f t="shared" si="315"/>
        <v>22</v>
      </c>
      <c r="BO733" s="29">
        <f t="shared" si="323"/>
        <v>6</v>
      </c>
    </row>
    <row r="734" spans="3:67" x14ac:dyDescent="0.25">
      <c r="C734" s="79">
        <f t="shared" si="316"/>
        <v>43867</v>
      </c>
      <c r="D734" s="29">
        <f t="shared" si="340"/>
        <v>2020</v>
      </c>
      <c r="E734" s="29">
        <f t="shared" si="317"/>
        <v>2</v>
      </c>
      <c r="F734" s="29">
        <f t="shared" si="318"/>
        <v>6</v>
      </c>
      <c r="G734" s="29">
        <f t="shared" si="319"/>
        <v>6</v>
      </c>
      <c r="H734" s="166" t="str">
        <f t="shared" si="320"/>
        <v>Mi</v>
      </c>
      <c r="I734" s="29">
        <f t="shared" si="321"/>
        <v>23</v>
      </c>
      <c r="J734" s="29">
        <f t="array" ref="J734">INDEX(Dienstplan!$F$6:$AJ$55,BN734,BO734)</f>
        <v>0</v>
      </c>
      <c r="K734" s="29">
        <f t="array" ref="K734">IF(OR(J734=Schichten!$B$3,J734=Schichten!$B$4),INDEX($D$98:$D$147,MATCH(CODE(J734),$H$98:$H$147,0)),IF(ISERROR(INDEX($D$98:$D$147,MATCH(J734,$A$98:$A$147,0))),0,INDEX($D$98:$D$147,MATCH(J734,$A$98:$A$147,0))))</f>
        <v>0</v>
      </c>
      <c r="L734" s="29">
        <f t="shared" ref="L734" si="362">L684</f>
        <v>0</v>
      </c>
      <c r="M734" s="29">
        <f t="shared" si="343"/>
        <v>0</v>
      </c>
      <c r="O734" s="29">
        <f t="shared" si="350"/>
        <v>0</v>
      </c>
      <c r="P734" s="29">
        <f t="shared" si="350"/>
        <v>0</v>
      </c>
      <c r="Q734" s="29">
        <f t="shared" si="350"/>
        <v>0</v>
      </c>
      <c r="R734" s="29">
        <f t="shared" si="350"/>
        <v>0</v>
      </c>
      <c r="S734" s="29">
        <f t="shared" si="350"/>
        <v>0</v>
      </c>
      <c r="T734" s="29">
        <f t="shared" si="350"/>
        <v>0</v>
      </c>
      <c r="U734" s="29">
        <f t="shared" si="350"/>
        <v>0</v>
      </c>
      <c r="V734" s="29">
        <f t="shared" si="350"/>
        <v>0</v>
      </c>
      <c r="W734" s="29">
        <f t="shared" si="350"/>
        <v>0</v>
      </c>
      <c r="X734" s="29">
        <f t="shared" si="350"/>
        <v>0</v>
      </c>
      <c r="Y734" s="29">
        <f t="shared" si="350"/>
        <v>1</v>
      </c>
      <c r="Z734" s="29">
        <f t="shared" si="350"/>
        <v>1</v>
      </c>
      <c r="AA734" s="29">
        <f t="shared" si="350"/>
        <v>1</v>
      </c>
      <c r="AB734" s="29">
        <f t="shared" si="350"/>
        <v>1</v>
      </c>
      <c r="AC734" s="29">
        <f t="shared" si="350"/>
        <v>1</v>
      </c>
      <c r="AD734" s="29">
        <f t="shared" si="350"/>
        <v>1</v>
      </c>
      <c r="AE734" s="29">
        <f t="shared" si="348"/>
        <v>1</v>
      </c>
      <c r="AF734" s="29">
        <f t="shared" si="348"/>
        <v>1</v>
      </c>
      <c r="AG734" s="29">
        <f t="shared" si="348"/>
        <v>1</v>
      </c>
      <c r="AH734" s="29">
        <f t="shared" si="348"/>
        <v>1</v>
      </c>
      <c r="AI734" s="29">
        <f t="shared" si="348"/>
        <v>1</v>
      </c>
      <c r="AJ734" s="29">
        <f t="shared" si="348"/>
        <v>1</v>
      </c>
      <c r="AK734" s="29">
        <f t="shared" si="348"/>
        <v>1</v>
      </c>
      <c r="AL734" s="29">
        <f t="shared" si="348"/>
        <v>1</v>
      </c>
      <c r="AM734" s="29">
        <f t="shared" si="348"/>
        <v>1</v>
      </c>
      <c r="AN734" s="29">
        <f t="shared" si="348"/>
        <v>1</v>
      </c>
      <c r="AO734" s="29">
        <f t="shared" si="348"/>
        <v>1</v>
      </c>
      <c r="AP734" s="29">
        <f t="shared" si="348"/>
        <v>1</v>
      </c>
      <c r="AQ734" s="29">
        <f t="shared" si="348"/>
        <v>1</v>
      </c>
      <c r="AR734" s="29">
        <f t="shared" si="348"/>
        <v>1</v>
      </c>
      <c r="AS734" s="29">
        <f t="shared" si="348"/>
        <v>1</v>
      </c>
      <c r="AT734" s="29">
        <f t="shared" si="356"/>
        <v>1</v>
      </c>
      <c r="AU734" s="29">
        <f t="shared" si="356"/>
        <v>1</v>
      </c>
      <c r="AV734" s="29">
        <f t="shared" si="356"/>
        <v>1</v>
      </c>
      <c r="AW734" s="29">
        <f t="shared" si="356"/>
        <v>1</v>
      </c>
      <c r="AX734" s="29">
        <f t="shared" si="356"/>
        <v>1</v>
      </c>
      <c r="AY734" s="29">
        <f t="shared" si="356"/>
        <v>1</v>
      </c>
      <c r="AZ734" s="29">
        <f t="shared" si="356"/>
        <v>1</v>
      </c>
      <c r="BA734" s="29">
        <f t="shared" si="356"/>
        <v>1</v>
      </c>
      <c r="BB734" s="29">
        <f t="shared" si="356"/>
        <v>1</v>
      </c>
      <c r="BC734" s="29">
        <f t="shared" si="356"/>
        <v>1</v>
      </c>
      <c r="BD734" s="29">
        <f t="shared" si="356"/>
        <v>1</v>
      </c>
      <c r="BE734" s="29">
        <f t="shared" si="356"/>
        <v>1</v>
      </c>
      <c r="BF734" s="29">
        <f t="shared" si="356"/>
        <v>1</v>
      </c>
      <c r="BG734" s="29">
        <f t="shared" si="356"/>
        <v>1</v>
      </c>
      <c r="BH734" s="29">
        <f t="shared" si="356"/>
        <v>1</v>
      </c>
      <c r="BI734" s="29">
        <f t="shared" si="356"/>
        <v>1</v>
      </c>
      <c r="BJ734" s="29">
        <f t="shared" si="354"/>
        <v>1</v>
      </c>
      <c r="BN734" s="29">
        <f t="shared" si="315"/>
        <v>23</v>
      </c>
      <c r="BO734" s="29">
        <f t="shared" si="323"/>
        <v>6</v>
      </c>
    </row>
    <row r="735" spans="3:67" x14ac:dyDescent="0.25">
      <c r="C735" s="79">
        <f t="shared" si="316"/>
        <v>43867</v>
      </c>
      <c r="D735" s="29">
        <f t="shared" si="340"/>
        <v>2020</v>
      </c>
      <c r="E735" s="29">
        <f t="shared" si="317"/>
        <v>2</v>
      </c>
      <c r="F735" s="29">
        <f t="shared" si="318"/>
        <v>6</v>
      </c>
      <c r="G735" s="29">
        <f t="shared" si="319"/>
        <v>6</v>
      </c>
      <c r="H735" s="166" t="str">
        <f t="shared" si="320"/>
        <v>Mi</v>
      </c>
      <c r="I735" s="29">
        <f t="shared" si="321"/>
        <v>24</v>
      </c>
      <c r="J735" s="29">
        <f t="array" ref="J735">INDEX(Dienstplan!$F$6:$AJ$55,BN735,BO735)</f>
        <v>0</v>
      </c>
      <c r="K735" s="29">
        <f t="array" ref="K735">IF(OR(J735=Schichten!$B$3,J735=Schichten!$B$4),INDEX($D$98:$D$147,MATCH(CODE(J735),$H$98:$H$147,0)),IF(ISERROR(INDEX($D$98:$D$147,MATCH(J735,$A$98:$A$147,0))),0,INDEX($D$98:$D$147,MATCH(J735,$A$98:$A$147,0))))</f>
        <v>0</v>
      </c>
      <c r="L735" s="29">
        <f t="shared" ref="L735" si="363">L685</f>
        <v>0</v>
      </c>
      <c r="M735" s="29">
        <f t="shared" si="343"/>
        <v>0</v>
      </c>
      <c r="O735" s="29">
        <f t="shared" si="350"/>
        <v>0</v>
      </c>
      <c r="P735" s="29">
        <f t="shared" si="350"/>
        <v>0</v>
      </c>
      <c r="Q735" s="29">
        <f t="shared" si="350"/>
        <v>0</v>
      </c>
      <c r="R735" s="29">
        <f t="shared" si="350"/>
        <v>0</v>
      </c>
      <c r="S735" s="29">
        <f t="shared" si="350"/>
        <v>0</v>
      </c>
      <c r="T735" s="29">
        <f t="shared" si="350"/>
        <v>0</v>
      </c>
      <c r="U735" s="29">
        <f t="shared" si="350"/>
        <v>0</v>
      </c>
      <c r="V735" s="29">
        <f t="shared" si="350"/>
        <v>0</v>
      </c>
      <c r="W735" s="29">
        <f t="shared" si="350"/>
        <v>0</v>
      </c>
      <c r="X735" s="29">
        <f t="shared" si="350"/>
        <v>0</v>
      </c>
      <c r="Y735" s="29">
        <f t="shared" si="350"/>
        <v>1</v>
      </c>
      <c r="Z735" s="29">
        <f t="shared" si="350"/>
        <v>1</v>
      </c>
      <c r="AA735" s="29">
        <f t="shared" si="350"/>
        <v>1</v>
      </c>
      <c r="AB735" s="29">
        <f t="shared" si="350"/>
        <v>1</v>
      </c>
      <c r="AC735" s="29">
        <f t="shared" si="350"/>
        <v>1</v>
      </c>
      <c r="AD735" s="29">
        <f t="shared" si="350"/>
        <v>1</v>
      </c>
      <c r="AE735" s="29">
        <f t="shared" si="348"/>
        <v>1</v>
      </c>
      <c r="AF735" s="29">
        <f t="shared" si="348"/>
        <v>1</v>
      </c>
      <c r="AG735" s="29">
        <f t="shared" si="348"/>
        <v>1</v>
      </c>
      <c r="AH735" s="29">
        <f t="shared" si="348"/>
        <v>1</v>
      </c>
      <c r="AI735" s="29">
        <f t="shared" si="348"/>
        <v>1</v>
      </c>
      <c r="AJ735" s="29">
        <f t="shared" si="348"/>
        <v>1</v>
      </c>
      <c r="AK735" s="29">
        <f t="shared" si="348"/>
        <v>1</v>
      </c>
      <c r="AL735" s="29">
        <f t="shared" si="348"/>
        <v>1</v>
      </c>
      <c r="AM735" s="29">
        <f t="shared" si="348"/>
        <v>1</v>
      </c>
      <c r="AN735" s="29">
        <f t="shared" si="348"/>
        <v>1</v>
      </c>
      <c r="AO735" s="29">
        <f t="shared" si="348"/>
        <v>1</v>
      </c>
      <c r="AP735" s="29">
        <f t="shared" si="348"/>
        <v>1</v>
      </c>
      <c r="AQ735" s="29">
        <f t="shared" si="348"/>
        <v>1</v>
      </c>
      <c r="AR735" s="29">
        <f t="shared" si="348"/>
        <v>1</v>
      </c>
      <c r="AS735" s="29">
        <f t="shared" si="348"/>
        <v>1</v>
      </c>
      <c r="AT735" s="29">
        <f t="shared" si="356"/>
        <v>1</v>
      </c>
      <c r="AU735" s="29">
        <f t="shared" si="356"/>
        <v>1</v>
      </c>
      <c r="AV735" s="29">
        <f t="shared" si="356"/>
        <v>1</v>
      </c>
      <c r="AW735" s="29">
        <f t="shared" si="356"/>
        <v>1</v>
      </c>
      <c r="AX735" s="29">
        <f t="shared" si="356"/>
        <v>1</v>
      </c>
      <c r="AY735" s="29">
        <f t="shared" si="356"/>
        <v>1</v>
      </c>
      <c r="AZ735" s="29">
        <f t="shared" si="356"/>
        <v>1</v>
      </c>
      <c r="BA735" s="29">
        <f t="shared" si="356"/>
        <v>1</v>
      </c>
      <c r="BB735" s="29">
        <f t="shared" si="356"/>
        <v>1</v>
      </c>
      <c r="BC735" s="29">
        <f t="shared" si="356"/>
        <v>1</v>
      </c>
      <c r="BD735" s="29">
        <f t="shared" si="356"/>
        <v>1</v>
      </c>
      <c r="BE735" s="29">
        <f t="shared" si="356"/>
        <v>1</v>
      </c>
      <c r="BF735" s="29">
        <f t="shared" si="356"/>
        <v>1</v>
      </c>
      <c r="BG735" s="29">
        <f t="shared" si="356"/>
        <v>1</v>
      </c>
      <c r="BH735" s="29">
        <f t="shared" si="356"/>
        <v>1</v>
      </c>
      <c r="BI735" s="29">
        <f t="shared" si="356"/>
        <v>1</v>
      </c>
      <c r="BJ735" s="29">
        <f t="shared" si="354"/>
        <v>1</v>
      </c>
      <c r="BN735" s="29">
        <f t="shared" si="315"/>
        <v>24</v>
      </c>
      <c r="BO735" s="29">
        <f t="shared" si="323"/>
        <v>6</v>
      </c>
    </row>
    <row r="736" spans="3:67" x14ac:dyDescent="0.25">
      <c r="C736" s="79">
        <f t="shared" si="316"/>
        <v>43867</v>
      </c>
      <c r="D736" s="29">
        <f t="shared" si="340"/>
        <v>2020</v>
      </c>
      <c r="E736" s="29">
        <f t="shared" si="317"/>
        <v>2</v>
      </c>
      <c r="F736" s="29">
        <f t="shared" si="318"/>
        <v>6</v>
      </c>
      <c r="G736" s="29">
        <f t="shared" si="319"/>
        <v>6</v>
      </c>
      <c r="H736" s="166" t="str">
        <f t="shared" si="320"/>
        <v>Mi</v>
      </c>
      <c r="I736" s="29">
        <f t="shared" si="321"/>
        <v>25</v>
      </c>
      <c r="J736" s="29">
        <f t="array" ref="J736">INDEX(Dienstplan!$F$6:$AJ$55,BN736,BO736)</f>
        <v>0</v>
      </c>
      <c r="K736" s="29">
        <f t="array" ref="K736">IF(OR(J736=Schichten!$B$3,J736=Schichten!$B$4),INDEX($D$98:$D$147,MATCH(CODE(J736),$H$98:$H$147,0)),IF(ISERROR(INDEX($D$98:$D$147,MATCH(J736,$A$98:$A$147,0))),0,INDEX($D$98:$D$147,MATCH(J736,$A$98:$A$147,0))))</f>
        <v>0</v>
      </c>
      <c r="L736" s="29">
        <f t="shared" ref="L736" si="364">L686</f>
        <v>0</v>
      </c>
      <c r="M736" s="29">
        <f t="shared" si="343"/>
        <v>0</v>
      </c>
      <c r="O736" s="29">
        <f t="shared" si="350"/>
        <v>0</v>
      </c>
      <c r="P736" s="29">
        <f t="shared" si="350"/>
        <v>0</v>
      </c>
      <c r="Q736" s="29">
        <f t="shared" si="350"/>
        <v>0</v>
      </c>
      <c r="R736" s="29">
        <f t="shared" si="350"/>
        <v>0</v>
      </c>
      <c r="S736" s="29">
        <f t="shared" si="350"/>
        <v>0</v>
      </c>
      <c r="T736" s="29">
        <f t="shared" si="350"/>
        <v>0</v>
      </c>
      <c r="U736" s="29">
        <f t="shared" si="350"/>
        <v>0</v>
      </c>
      <c r="V736" s="29">
        <f t="shared" si="350"/>
        <v>0</v>
      </c>
      <c r="W736" s="29">
        <f t="shared" si="350"/>
        <v>0</v>
      </c>
      <c r="X736" s="29">
        <f t="shared" si="350"/>
        <v>0</v>
      </c>
      <c r="Y736" s="29">
        <f t="shared" si="350"/>
        <v>1</v>
      </c>
      <c r="Z736" s="29">
        <f t="shared" si="350"/>
        <v>1</v>
      </c>
      <c r="AA736" s="29">
        <f t="shared" si="350"/>
        <v>1</v>
      </c>
      <c r="AB736" s="29">
        <f t="shared" si="350"/>
        <v>1</v>
      </c>
      <c r="AC736" s="29">
        <f t="shared" si="350"/>
        <v>1</v>
      </c>
      <c r="AD736" s="29">
        <f t="shared" si="350"/>
        <v>1</v>
      </c>
      <c r="AE736" s="29">
        <f t="shared" si="348"/>
        <v>1</v>
      </c>
      <c r="AF736" s="29">
        <f t="shared" si="348"/>
        <v>1</v>
      </c>
      <c r="AG736" s="29">
        <f t="shared" si="348"/>
        <v>1</v>
      </c>
      <c r="AH736" s="29">
        <f t="shared" si="348"/>
        <v>1</v>
      </c>
      <c r="AI736" s="29">
        <f t="shared" si="348"/>
        <v>1</v>
      </c>
      <c r="AJ736" s="29">
        <f t="shared" si="348"/>
        <v>1</v>
      </c>
      <c r="AK736" s="29">
        <f t="shared" si="348"/>
        <v>1</v>
      </c>
      <c r="AL736" s="29">
        <f t="shared" si="348"/>
        <v>1</v>
      </c>
      <c r="AM736" s="29">
        <f t="shared" si="348"/>
        <v>1</v>
      </c>
      <c r="AN736" s="29">
        <f t="shared" si="348"/>
        <v>1</v>
      </c>
      <c r="AO736" s="29">
        <f t="shared" si="348"/>
        <v>1</v>
      </c>
      <c r="AP736" s="29">
        <f t="shared" si="348"/>
        <v>1</v>
      </c>
      <c r="AQ736" s="29">
        <f t="shared" si="348"/>
        <v>1</v>
      </c>
      <c r="AR736" s="29">
        <f t="shared" si="348"/>
        <v>1</v>
      </c>
      <c r="AS736" s="29">
        <f t="shared" si="348"/>
        <v>1</v>
      </c>
      <c r="AT736" s="29">
        <f t="shared" si="356"/>
        <v>1</v>
      </c>
      <c r="AU736" s="29">
        <f t="shared" si="356"/>
        <v>1</v>
      </c>
      <c r="AV736" s="29">
        <f t="shared" si="356"/>
        <v>1</v>
      </c>
      <c r="AW736" s="29">
        <f t="shared" si="356"/>
        <v>1</v>
      </c>
      <c r="AX736" s="29">
        <f t="shared" si="356"/>
        <v>1</v>
      </c>
      <c r="AY736" s="29">
        <f t="shared" si="356"/>
        <v>1</v>
      </c>
      <c r="AZ736" s="29">
        <f t="shared" si="356"/>
        <v>1</v>
      </c>
      <c r="BA736" s="29">
        <f t="shared" si="356"/>
        <v>1</v>
      </c>
      <c r="BB736" s="29">
        <f t="shared" si="356"/>
        <v>1</v>
      </c>
      <c r="BC736" s="29">
        <f t="shared" si="356"/>
        <v>1</v>
      </c>
      <c r="BD736" s="29">
        <f t="shared" si="356"/>
        <v>1</v>
      </c>
      <c r="BE736" s="29">
        <f t="shared" si="356"/>
        <v>1</v>
      </c>
      <c r="BF736" s="29">
        <f t="shared" si="356"/>
        <v>1</v>
      </c>
      <c r="BG736" s="29">
        <f t="shared" si="356"/>
        <v>1</v>
      </c>
      <c r="BH736" s="29">
        <f t="shared" si="356"/>
        <v>1</v>
      </c>
      <c r="BI736" s="29">
        <f t="shared" si="356"/>
        <v>1</v>
      </c>
      <c r="BJ736" s="29">
        <f t="shared" si="354"/>
        <v>1</v>
      </c>
      <c r="BN736" s="29">
        <f t="shared" si="315"/>
        <v>25</v>
      </c>
      <c r="BO736" s="29">
        <f t="shared" si="323"/>
        <v>6</v>
      </c>
    </row>
    <row r="737" spans="3:67" x14ac:dyDescent="0.25">
      <c r="C737" s="79">
        <f t="shared" si="316"/>
        <v>43867</v>
      </c>
      <c r="D737" s="29">
        <f t="shared" si="340"/>
        <v>2020</v>
      </c>
      <c r="E737" s="29">
        <f t="shared" si="317"/>
        <v>2</v>
      </c>
      <c r="F737" s="29">
        <f t="shared" si="318"/>
        <v>6</v>
      </c>
      <c r="G737" s="29">
        <f t="shared" si="319"/>
        <v>6</v>
      </c>
      <c r="H737" s="166" t="str">
        <f t="shared" si="320"/>
        <v>Mi</v>
      </c>
      <c r="I737" s="29">
        <f t="shared" si="321"/>
        <v>26</v>
      </c>
      <c r="J737" s="29">
        <f t="array" ref="J737">INDEX(Dienstplan!$F$6:$AJ$55,BN737,BO737)</f>
        <v>0</v>
      </c>
      <c r="K737" s="29">
        <f t="array" ref="K737">IF(OR(J737=Schichten!$B$3,J737=Schichten!$B$4),INDEX($D$98:$D$147,MATCH(CODE(J737),$H$98:$H$147,0)),IF(ISERROR(INDEX($D$98:$D$147,MATCH(J737,$A$98:$A$147,0))),0,INDEX($D$98:$D$147,MATCH(J737,$A$98:$A$147,0))))</f>
        <v>0</v>
      </c>
      <c r="L737" s="29">
        <f t="shared" ref="L737" si="365">L687</f>
        <v>0</v>
      </c>
      <c r="M737" s="29">
        <f t="shared" si="343"/>
        <v>0</v>
      </c>
      <c r="O737" s="29">
        <f t="shared" si="350"/>
        <v>0</v>
      </c>
      <c r="P737" s="29">
        <f t="shared" si="350"/>
        <v>0</v>
      </c>
      <c r="Q737" s="29">
        <f t="shared" si="350"/>
        <v>0</v>
      </c>
      <c r="R737" s="29">
        <f t="shared" si="350"/>
        <v>0</v>
      </c>
      <c r="S737" s="29">
        <f t="shared" si="350"/>
        <v>0</v>
      </c>
      <c r="T737" s="29">
        <f t="shared" si="350"/>
        <v>0</v>
      </c>
      <c r="U737" s="29">
        <f t="shared" si="350"/>
        <v>0</v>
      </c>
      <c r="V737" s="29">
        <f t="shared" si="350"/>
        <v>0</v>
      </c>
      <c r="W737" s="29">
        <f t="shared" si="350"/>
        <v>0</v>
      </c>
      <c r="X737" s="29">
        <f t="shared" si="350"/>
        <v>0</v>
      </c>
      <c r="Y737" s="29">
        <f t="shared" si="350"/>
        <v>1</v>
      </c>
      <c r="Z737" s="29">
        <f t="shared" si="350"/>
        <v>1</v>
      </c>
      <c r="AA737" s="29">
        <f t="shared" si="350"/>
        <v>1</v>
      </c>
      <c r="AB737" s="29">
        <f t="shared" si="350"/>
        <v>1</v>
      </c>
      <c r="AC737" s="29">
        <f t="shared" si="350"/>
        <v>1</v>
      </c>
      <c r="AD737" s="29">
        <f t="shared" si="350"/>
        <v>1</v>
      </c>
      <c r="AE737" s="29">
        <f t="shared" si="348"/>
        <v>1</v>
      </c>
      <c r="AF737" s="29">
        <f t="shared" si="348"/>
        <v>1</v>
      </c>
      <c r="AG737" s="29">
        <f t="shared" si="348"/>
        <v>1</v>
      </c>
      <c r="AH737" s="29">
        <f t="shared" si="348"/>
        <v>1</v>
      </c>
      <c r="AI737" s="29">
        <f t="shared" si="348"/>
        <v>1</v>
      </c>
      <c r="AJ737" s="29">
        <f t="shared" si="348"/>
        <v>1</v>
      </c>
      <c r="AK737" s="29">
        <f t="shared" si="348"/>
        <v>1</v>
      </c>
      <c r="AL737" s="29">
        <f t="shared" si="348"/>
        <v>1</v>
      </c>
      <c r="AM737" s="29">
        <f t="shared" si="348"/>
        <v>1</v>
      </c>
      <c r="AN737" s="29">
        <f t="shared" si="348"/>
        <v>1</v>
      </c>
      <c r="AO737" s="29">
        <f t="shared" si="348"/>
        <v>1</v>
      </c>
      <c r="AP737" s="29">
        <f t="shared" si="348"/>
        <v>1</v>
      </c>
      <c r="AQ737" s="29">
        <f t="shared" si="348"/>
        <v>1</v>
      </c>
      <c r="AR737" s="29">
        <f t="shared" si="348"/>
        <v>1</v>
      </c>
      <c r="AS737" s="29">
        <f t="shared" si="348"/>
        <v>1</v>
      </c>
      <c r="AT737" s="29">
        <f t="shared" si="356"/>
        <v>1</v>
      </c>
      <c r="AU737" s="29">
        <f t="shared" si="356"/>
        <v>1</v>
      </c>
      <c r="AV737" s="29">
        <f t="shared" si="356"/>
        <v>1</v>
      </c>
      <c r="AW737" s="29">
        <f t="shared" si="356"/>
        <v>1</v>
      </c>
      <c r="AX737" s="29">
        <f t="shared" si="356"/>
        <v>1</v>
      </c>
      <c r="AY737" s="29">
        <f t="shared" si="356"/>
        <v>1</v>
      </c>
      <c r="AZ737" s="29">
        <f t="shared" si="356"/>
        <v>1</v>
      </c>
      <c r="BA737" s="29">
        <f t="shared" si="356"/>
        <v>1</v>
      </c>
      <c r="BB737" s="29">
        <f t="shared" si="356"/>
        <v>1</v>
      </c>
      <c r="BC737" s="29">
        <f t="shared" si="356"/>
        <v>1</v>
      </c>
      <c r="BD737" s="29">
        <f t="shared" si="356"/>
        <v>1</v>
      </c>
      <c r="BE737" s="29">
        <f t="shared" si="356"/>
        <v>1</v>
      </c>
      <c r="BF737" s="29">
        <f t="shared" si="356"/>
        <v>1</v>
      </c>
      <c r="BG737" s="29">
        <f t="shared" si="356"/>
        <v>1</v>
      </c>
      <c r="BH737" s="29">
        <f t="shared" si="356"/>
        <v>1</v>
      </c>
      <c r="BI737" s="29">
        <f t="shared" si="356"/>
        <v>1</v>
      </c>
      <c r="BJ737" s="29">
        <f t="shared" si="354"/>
        <v>1</v>
      </c>
      <c r="BN737" s="29">
        <f t="shared" si="315"/>
        <v>26</v>
      </c>
      <c r="BO737" s="29">
        <f t="shared" si="323"/>
        <v>6</v>
      </c>
    </row>
    <row r="738" spans="3:67" x14ac:dyDescent="0.25">
      <c r="C738" s="79">
        <f t="shared" si="316"/>
        <v>43867</v>
      </c>
      <c r="D738" s="29">
        <f t="shared" si="340"/>
        <v>2020</v>
      </c>
      <c r="E738" s="29">
        <f t="shared" si="317"/>
        <v>2</v>
      </c>
      <c r="F738" s="29">
        <f t="shared" si="318"/>
        <v>6</v>
      </c>
      <c r="G738" s="29">
        <f t="shared" si="319"/>
        <v>6</v>
      </c>
      <c r="H738" s="166" t="str">
        <f t="shared" si="320"/>
        <v>Mi</v>
      </c>
      <c r="I738" s="29">
        <f t="shared" si="321"/>
        <v>27</v>
      </c>
      <c r="J738" s="29">
        <f t="array" ref="J738">INDEX(Dienstplan!$F$6:$AJ$55,BN738,BO738)</f>
        <v>0</v>
      </c>
      <c r="K738" s="29">
        <f t="array" ref="K738">IF(OR(J738=Schichten!$B$3,J738=Schichten!$B$4),INDEX($D$98:$D$147,MATCH(CODE(J738),$H$98:$H$147,0)),IF(ISERROR(INDEX($D$98:$D$147,MATCH(J738,$A$98:$A$147,0))),0,INDEX($D$98:$D$147,MATCH(J738,$A$98:$A$147,0))))</f>
        <v>0</v>
      </c>
      <c r="L738" s="29">
        <f t="shared" ref="L738" si="366">L688</f>
        <v>0</v>
      </c>
      <c r="M738" s="29">
        <f t="shared" si="343"/>
        <v>0</v>
      </c>
      <c r="O738" s="29">
        <f t="shared" si="350"/>
        <v>0</v>
      </c>
      <c r="P738" s="29">
        <f t="shared" si="350"/>
        <v>0</v>
      </c>
      <c r="Q738" s="29">
        <f t="shared" si="350"/>
        <v>0</v>
      </c>
      <c r="R738" s="29">
        <f t="shared" si="350"/>
        <v>0</v>
      </c>
      <c r="S738" s="29">
        <f t="shared" si="350"/>
        <v>0</v>
      </c>
      <c r="T738" s="29">
        <f t="shared" si="350"/>
        <v>0</v>
      </c>
      <c r="U738" s="29">
        <f t="shared" si="350"/>
        <v>0</v>
      </c>
      <c r="V738" s="29">
        <f t="shared" si="350"/>
        <v>0</v>
      </c>
      <c r="W738" s="29">
        <f t="shared" si="350"/>
        <v>0</v>
      </c>
      <c r="X738" s="29">
        <f t="shared" si="350"/>
        <v>0</v>
      </c>
      <c r="Y738" s="29">
        <f t="shared" si="350"/>
        <v>1</v>
      </c>
      <c r="Z738" s="29">
        <f t="shared" si="350"/>
        <v>1</v>
      </c>
      <c r="AA738" s="29">
        <f t="shared" si="350"/>
        <v>1</v>
      </c>
      <c r="AB738" s="29">
        <f t="shared" si="350"/>
        <v>1</v>
      </c>
      <c r="AC738" s="29">
        <f t="shared" si="350"/>
        <v>1</v>
      </c>
      <c r="AD738" s="29">
        <f t="shared" si="350"/>
        <v>1</v>
      </c>
      <c r="AE738" s="29">
        <f t="shared" si="348"/>
        <v>1</v>
      </c>
      <c r="AF738" s="29">
        <f t="shared" si="348"/>
        <v>1</v>
      </c>
      <c r="AG738" s="29">
        <f t="shared" si="348"/>
        <v>1</v>
      </c>
      <c r="AH738" s="29">
        <f t="shared" si="348"/>
        <v>1</v>
      </c>
      <c r="AI738" s="29">
        <f t="shared" si="348"/>
        <v>1</v>
      </c>
      <c r="AJ738" s="29">
        <f t="shared" si="348"/>
        <v>1</v>
      </c>
      <c r="AK738" s="29">
        <f t="shared" si="348"/>
        <v>1</v>
      </c>
      <c r="AL738" s="29">
        <f t="shared" si="348"/>
        <v>1</v>
      </c>
      <c r="AM738" s="29">
        <f t="shared" si="348"/>
        <v>1</v>
      </c>
      <c r="AN738" s="29">
        <f t="shared" si="348"/>
        <v>1</v>
      </c>
      <c r="AO738" s="29">
        <f t="shared" si="348"/>
        <v>1</v>
      </c>
      <c r="AP738" s="29">
        <f t="shared" si="348"/>
        <v>1</v>
      </c>
      <c r="AQ738" s="29">
        <f t="shared" si="348"/>
        <v>1</v>
      </c>
      <c r="AR738" s="29">
        <f t="shared" si="348"/>
        <v>1</v>
      </c>
      <c r="AS738" s="29">
        <f t="shared" si="348"/>
        <v>1</v>
      </c>
      <c r="AT738" s="29">
        <f t="shared" si="356"/>
        <v>1</v>
      </c>
      <c r="AU738" s="29">
        <f t="shared" si="356"/>
        <v>1</v>
      </c>
      <c r="AV738" s="29">
        <f t="shared" si="356"/>
        <v>1</v>
      </c>
      <c r="AW738" s="29">
        <f t="shared" si="356"/>
        <v>1</v>
      </c>
      <c r="AX738" s="29">
        <f t="shared" si="356"/>
        <v>1</v>
      </c>
      <c r="AY738" s="29">
        <f t="shared" si="356"/>
        <v>1</v>
      </c>
      <c r="AZ738" s="29">
        <f t="shared" si="356"/>
        <v>1</v>
      </c>
      <c r="BA738" s="29">
        <f t="shared" si="356"/>
        <v>1</v>
      </c>
      <c r="BB738" s="29">
        <f t="shared" si="356"/>
        <v>1</v>
      </c>
      <c r="BC738" s="29">
        <f t="shared" si="356"/>
        <v>1</v>
      </c>
      <c r="BD738" s="29">
        <f t="shared" si="356"/>
        <v>1</v>
      </c>
      <c r="BE738" s="29">
        <f t="shared" si="356"/>
        <v>1</v>
      </c>
      <c r="BF738" s="29">
        <f t="shared" si="356"/>
        <v>1</v>
      </c>
      <c r="BG738" s="29">
        <f t="shared" si="356"/>
        <v>1</v>
      </c>
      <c r="BH738" s="29">
        <f t="shared" si="356"/>
        <v>1</v>
      </c>
      <c r="BI738" s="29">
        <f t="shared" si="356"/>
        <v>1</v>
      </c>
      <c r="BJ738" s="29">
        <f t="shared" si="354"/>
        <v>1</v>
      </c>
      <c r="BN738" s="29">
        <f t="shared" si="315"/>
        <v>27</v>
      </c>
      <c r="BO738" s="29">
        <f t="shared" si="323"/>
        <v>6</v>
      </c>
    </row>
    <row r="739" spans="3:67" x14ac:dyDescent="0.25">
      <c r="C739" s="79">
        <f t="shared" si="316"/>
        <v>43867</v>
      </c>
      <c r="D739" s="29">
        <f t="shared" si="340"/>
        <v>2020</v>
      </c>
      <c r="E739" s="29">
        <f t="shared" si="317"/>
        <v>2</v>
      </c>
      <c r="F739" s="29">
        <f t="shared" si="318"/>
        <v>6</v>
      </c>
      <c r="G739" s="29">
        <f t="shared" si="319"/>
        <v>6</v>
      </c>
      <c r="H739" s="166" t="str">
        <f t="shared" si="320"/>
        <v>Mi</v>
      </c>
      <c r="I739" s="29">
        <f t="shared" si="321"/>
        <v>28</v>
      </c>
      <c r="J739" s="29">
        <f t="array" ref="J739">INDEX(Dienstplan!$F$6:$AJ$55,BN739,BO739)</f>
        <v>0</v>
      </c>
      <c r="K739" s="29">
        <f t="array" ref="K739">IF(OR(J739=Schichten!$B$3,J739=Schichten!$B$4),INDEX($D$98:$D$147,MATCH(CODE(J739),$H$98:$H$147,0)),IF(ISERROR(INDEX($D$98:$D$147,MATCH(J739,$A$98:$A$147,0))),0,INDEX($D$98:$D$147,MATCH(J739,$A$98:$A$147,0))))</f>
        <v>0</v>
      </c>
      <c r="L739" s="29">
        <f t="shared" ref="L739" si="367">L689</f>
        <v>0</v>
      </c>
      <c r="M739" s="29">
        <f t="shared" si="343"/>
        <v>0</v>
      </c>
      <c r="O739" s="29">
        <f t="shared" si="350"/>
        <v>0</v>
      </c>
      <c r="P739" s="29">
        <f t="shared" si="350"/>
        <v>0</v>
      </c>
      <c r="Q739" s="29">
        <f t="shared" si="350"/>
        <v>0</v>
      </c>
      <c r="R739" s="29">
        <f t="shared" si="350"/>
        <v>0</v>
      </c>
      <c r="S739" s="29">
        <f t="shared" si="350"/>
        <v>0</v>
      </c>
      <c r="T739" s="29">
        <f t="shared" si="350"/>
        <v>0</v>
      </c>
      <c r="U739" s="29">
        <f t="shared" si="350"/>
        <v>0</v>
      </c>
      <c r="V739" s="29">
        <f t="shared" si="350"/>
        <v>0</v>
      </c>
      <c r="W739" s="29">
        <f t="shared" si="350"/>
        <v>0</v>
      </c>
      <c r="X739" s="29">
        <f t="shared" si="350"/>
        <v>0</v>
      </c>
      <c r="Y739" s="29">
        <f t="shared" si="350"/>
        <v>1</v>
      </c>
      <c r="Z739" s="29">
        <f t="shared" si="350"/>
        <v>1</v>
      </c>
      <c r="AA739" s="29">
        <f t="shared" si="350"/>
        <v>1</v>
      </c>
      <c r="AB739" s="29">
        <f t="shared" si="350"/>
        <v>1</v>
      </c>
      <c r="AC739" s="29">
        <f t="shared" si="350"/>
        <v>1</v>
      </c>
      <c r="AD739" s="29">
        <f t="shared" ref="AD739:AS754" si="368">IF($M$457,IF($J739=AD$461,1,0),0)</f>
        <v>1</v>
      </c>
      <c r="AE739" s="29">
        <f t="shared" si="368"/>
        <v>1</v>
      </c>
      <c r="AF739" s="29">
        <f t="shared" si="368"/>
        <v>1</v>
      </c>
      <c r="AG739" s="29">
        <f t="shared" si="368"/>
        <v>1</v>
      </c>
      <c r="AH739" s="29">
        <f t="shared" si="368"/>
        <v>1</v>
      </c>
      <c r="AI739" s="29">
        <f t="shared" si="368"/>
        <v>1</v>
      </c>
      <c r="AJ739" s="29">
        <f t="shared" si="368"/>
        <v>1</v>
      </c>
      <c r="AK739" s="29">
        <f t="shared" si="368"/>
        <v>1</v>
      </c>
      <c r="AL739" s="29">
        <f t="shared" si="368"/>
        <v>1</v>
      </c>
      <c r="AM739" s="29">
        <f t="shared" si="368"/>
        <v>1</v>
      </c>
      <c r="AN739" s="29">
        <f t="shared" si="368"/>
        <v>1</v>
      </c>
      <c r="AO739" s="29">
        <f t="shared" si="368"/>
        <v>1</v>
      </c>
      <c r="AP739" s="29">
        <f t="shared" si="368"/>
        <v>1</v>
      </c>
      <c r="AQ739" s="29">
        <f t="shared" si="368"/>
        <v>1</v>
      </c>
      <c r="AR739" s="29">
        <f t="shared" si="368"/>
        <v>1</v>
      </c>
      <c r="AS739" s="29">
        <f t="shared" si="368"/>
        <v>1</v>
      </c>
      <c r="AT739" s="29">
        <f t="shared" si="356"/>
        <v>1</v>
      </c>
      <c r="AU739" s="29">
        <f t="shared" si="356"/>
        <v>1</v>
      </c>
      <c r="AV739" s="29">
        <f t="shared" si="356"/>
        <v>1</v>
      </c>
      <c r="AW739" s="29">
        <f t="shared" si="356"/>
        <v>1</v>
      </c>
      <c r="AX739" s="29">
        <f t="shared" si="356"/>
        <v>1</v>
      </c>
      <c r="AY739" s="29">
        <f t="shared" si="356"/>
        <v>1</v>
      </c>
      <c r="AZ739" s="29">
        <f t="shared" si="356"/>
        <v>1</v>
      </c>
      <c r="BA739" s="29">
        <f t="shared" si="356"/>
        <v>1</v>
      </c>
      <c r="BB739" s="29">
        <f t="shared" si="356"/>
        <v>1</v>
      </c>
      <c r="BC739" s="29">
        <f t="shared" si="356"/>
        <v>1</v>
      </c>
      <c r="BD739" s="29">
        <f t="shared" si="356"/>
        <v>1</v>
      </c>
      <c r="BE739" s="29">
        <f t="shared" si="356"/>
        <v>1</v>
      </c>
      <c r="BF739" s="29">
        <f t="shared" si="356"/>
        <v>1</v>
      </c>
      <c r="BG739" s="29">
        <f t="shared" si="356"/>
        <v>1</v>
      </c>
      <c r="BH739" s="29">
        <f t="shared" si="356"/>
        <v>1</v>
      </c>
      <c r="BI739" s="29">
        <f t="shared" si="356"/>
        <v>1</v>
      </c>
      <c r="BJ739" s="29">
        <f t="shared" si="354"/>
        <v>1</v>
      </c>
      <c r="BN739" s="29">
        <f t="shared" si="315"/>
        <v>28</v>
      </c>
      <c r="BO739" s="29">
        <f t="shared" si="323"/>
        <v>6</v>
      </c>
    </row>
    <row r="740" spans="3:67" x14ac:dyDescent="0.25">
      <c r="C740" s="79">
        <f t="shared" si="316"/>
        <v>43867</v>
      </c>
      <c r="D740" s="29">
        <f t="shared" si="340"/>
        <v>2020</v>
      </c>
      <c r="E740" s="29">
        <f t="shared" si="317"/>
        <v>2</v>
      </c>
      <c r="F740" s="29">
        <f t="shared" si="318"/>
        <v>6</v>
      </c>
      <c r="G740" s="29">
        <f t="shared" si="319"/>
        <v>6</v>
      </c>
      <c r="H740" s="166" t="str">
        <f t="shared" si="320"/>
        <v>Mi</v>
      </c>
      <c r="I740" s="29">
        <f t="shared" si="321"/>
        <v>29</v>
      </c>
      <c r="J740" s="29">
        <f t="array" ref="J740">INDEX(Dienstplan!$F$6:$AJ$55,BN740,BO740)</f>
        <v>0</v>
      </c>
      <c r="K740" s="29">
        <f t="array" ref="K740">IF(OR(J740=Schichten!$B$3,J740=Schichten!$B$4),INDEX($D$98:$D$147,MATCH(CODE(J740),$H$98:$H$147,0)),IF(ISERROR(INDEX($D$98:$D$147,MATCH(J740,$A$98:$A$147,0))),0,INDEX($D$98:$D$147,MATCH(J740,$A$98:$A$147,0))))</f>
        <v>0</v>
      </c>
      <c r="L740" s="29">
        <f t="shared" ref="L740" si="369">L690</f>
        <v>0</v>
      </c>
      <c r="M740" s="29">
        <f t="shared" si="343"/>
        <v>0</v>
      </c>
      <c r="O740" s="29">
        <f t="shared" ref="O740:AD755" si="370">IF($M$457,IF($J740=O$461,1,0),0)</f>
        <v>0</v>
      </c>
      <c r="P740" s="29">
        <f t="shared" si="370"/>
        <v>0</v>
      </c>
      <c r="Q740" s="29">
        <f t="shared" si="370"/>
        <v>0</v>
      </c>
      <c r="R740" s="29">
        <f t="shared" si="370"/>
        <v>0</v>
      </c>
      <c r="S740" s="29">
        <f t="shared" si="370"/>
        <v>0</v>
      </c>
      <c r="T740" s="29">
        <f t="shared" si="370"/>
        <v>0</v>
      </c>
      <c r="U740" s="29">
        <f t="shared" si="370"/>
        <v>0</v>
      </c>
      <c r="V740" s="29">
        <f t="shared" si="370"/>
        <v>0</v>
      </c>
      <c r="W740" s="29">
        <f t="shared" si="370"/>
        <v>0</v>
      </c>
      <c r="X740" s="29">
        <f t="shared" si="370"/>
        <v>0</v>
      </c>
      <c r="Y740" s="29">
        <f t="shared" si="370"/>
        <v>1</v>
      </c>
      <c r="Z740" s="29">
        <f t="shared" si="370"/>
        <v>1</v>
      </c>
      <c r="AA740" s="29">
        <f t="shared" si="370"/>
        <v>1</v>
      </c>
      <c r="AB740" s="29">
        <f t="shared" si="370"/>
        <v>1</v>
      </c>
      <c r="AC740" s="29">
        <f t="shared" si="370"/>
        <v>1</v>
      </c>
      <c r="AD740" s="29">
        <f t="shared" si="370"/>
        <v>1</v>
      </c>
      <c r="AE740" s="29">
        <f t="shared" si="368"/>
        <v>1</v>
      </c>
      <c r="AF740" s="29">
        <f t="shared" si="368"/>
        <v>1</v>
      </c>
      <c r="AG740" s="29">
        <f t="shared" si="368"/>
        <v>1</v>
      </c>
      <c r="AH740" s="29">
        <f t="shared" si="368"/>
        <v>1</v>
      </c>
      <c r="AI740" s="29">
        <f t="shared" si="368"/>
        <v>1</v>
      </c>
      <c r="AJ740" s="29">
        <f t="shared" si="368"/>
        <v>1</v>
      </c>
      <c r="AK740" s="29">
        <f t="shared" si="368"/>
        <v>1</v>
      </c>
      <c r="AL740" s="29">
        <f t="shared" si="368"/>
        <v>1</v>
      </c>
      <c r="AM740" s="29">
        <f t="shared" si="368"/>
        <v>1</v>
      </c>
      <c r="AN740" s="29">
        <f t="shared" si="368"/>
        <v>1</v>
      </c>
      <c r="AO740" s="29">
        <f t="shared" si="368"/>
        <v>1</v>
      </c>
      <c r="AP740" s="29">
        <f t="shared" si="368"/>
        <v>1</v>
      </c>
      <c r="AQ740" s="29">
        <f t="shared" si="368"/>
        <v>1</v>
      </c>
      <c r="AR740" s="29">
        <f t="shared" si="368"/>
        <v>1</v>
      </c>
      <c r="AS740" s="29">
        <f t="shared" si="368"/>
        <v>1</v>
      </c>
      <c r="AT740" s="29">
        <f t="shared" si="356"/>
        <v>1</v>
      </c>
      <c r="AU740" s="29">
        <f t="shared" si="356"/>
        <v>1</v>
      </c>
      <c r="AV740" s="29">
        <f t="shared" si="356"/>
        <v>1</v>
      </c>
      <c r="AW740" s="29">
        <f t="shared" si="356"/>
        <v>1</v>
      </c>
      <c r="AX740" s="29">
        <f t="shared" si="356"/>
        <v>1</v>
      </c>
      <c r="AY740" s="29">
        <f t="shared" si="356"/>
        <v>1</v>
      </c>
      <c r="AZ740" s="29">
        <f t="shared" si="356"/>
        <v>1</v>
      </c>
      <c r="BA740" s="29">
        <f t="shared" si="356"/>
        <v>1</v>
      </c>
      <c r="BB740" s="29">
        <f t="shared" si="356"/>
        <v>1</v>
      </c>
      <c r="BC740" s="29">
        <f t="shared" si="356"/>
        <v>1</v>
      </c>
      <c r="BD740" s="29">
        <f t="shared" si="356"/>
        <v>1</v>
      </c>
      <c r="BE740" s="29">
        <f t="shared" si="356"/>
        <v>1</v>
      </c>
      <c r="BF740" s="29">
        <f t="shared" si="356"/>
        <v>1</v>
      </c>
      <c r="BG740" s="29">
        <f t="shared" si="356"/>
        <v>1</v>
      </c>
      <c r="BH740" s="29">
        <f t="shared" si="356"/>
        <v>1</v>
      </c>
      <c r="BI740" s="29">
        <f t="shared" si="356"/>
        <v>1</v>
      </c>
      <c r="BJ740" s="29">
        <f t="shared" si="354"/>
        <v>1</v>
      </c>
      <c r="BN740" s="29">
        <f t="shared" si="315"/>
        <v>29</v>
      </c>
      <c r="BO740" s="29">
        <f t="shared" si="323"/>
        <v>6</v>
      </c>
    </row>
    <row r="741" spans="3:67" x14ac:dyDescent="0.25">
      <c r="C741" s="79">
        <f t="shared" si="316"/>
        <v>43867</v>
      </c>
      <c r="D741" s="29">
        <f t="shared" si="340"/>
        <v>2020</v>
      </c>
      <c r="E741" s="29">
        <f t="shared" si="317"/>
        <v>2</v>
      </c>
      <c r="F741" s="29">
        <f t="shared" si="318"/>
        <v>6</v>
      </c>
      <c r="G741" s="29">
        <f t="shared" si="319"/>
        <v>6</v>
      </c>
      <c r="H741" s="166" t="str">
        <f t="shared" si="320"/>
        <v>Mi</v>
      </c>
      <c r="I741" s="29">
        <f t="shared" si="321"/>
        <v>30</v>
      </c>
      <c r="J741" s="29">
        <f t="array" ref="J741">INDEX(Dienstplan!$F$6:$AJ$55,BN741,BO741)</f>
        <v>0</v>
      </c>
      <c r="K741" s="29">
        <f t="array" ref="K741">IF(OR(J741=Schichten!$B$3,J741=Schichten!$B$4),INDEX($D$98:$D$147,MATCH(CODE(J741),$H$98:$H$147,0)),IF(ISERROR(INDEX($D$98:$D$147,MATCH(J741,$A$98:$A$147,0))),0,INDEX($D$98:$D$147,MATCH(J741,$A$98:$A$147,0))))</f>
        <v>0</v>
      </c>
      <c r="L741" s="29">
        <f t="shared" ref="L741" si="371">L691</f>
        <v>0</v>
      </c>
      <c r="M741" s="29">
        <f t="shared" si="343"/>
        <v>0</v>
      </c>
      <c r="O741" s="29">
        <f t="shared" si="370"/>
        <v>0</v>
      </c>
      <c r="P741" s="29">
        <f t="shared" si="370"/>
        <v>0</v>
      </c>
      <c r="Q741" s="29">
        <f t="shared" si="370"/>
        <v>0</v>
      </c>
      <c r="R741" s="29">
        <f t="shared" si="370"/>
        <v>0</v>
      </c>
      <c r="S741" s="29">
        <f t="shared" si="370"/>
        <v>0</v>
      </c>
      <c r="T741" s="29">
        <f t="shared" si="370"/>
        <v>0</v>
      </c>
      <c r="U741" s="29">
        <f t="shared" si="370"/>
        <v>0</v>
      </c>
      <c r="V741" s="29">
        <f t="shared" si="370"/>
        <v>0</v>
      </c>
      <c r="W741" s="29">
        <f t="shared" si="370"/>
        <v>0</v>
      </c>
      <c r="X741" s="29">
        <f t="shared" si="370"/>
        <v>0</v>
      </c>
      <c r="Y741" s="29">
        <f t="shared" si="370"/>
        <v>1</v>
      </c>
      <c r="Z741" s="29">
        <f t="shared" si="370"/>
        <v>1</v>
      </c>
      <c r="AA741" s="29">
        <f t="shared" si="370"/>
        <v>1</v>
      </c>
      <c r="AB741" s="29">
        <f t="shared" si="370"/>
        <v>1</v>
      </c>
      <c r="AC741" s="29">
        <f t="shared" si="370"/>
        <v>1</v>
      </c>
      <c r="AD741" s="29">
        <f t="shared" si="370"/>
        <v>1</v>
      </c>
      <c r="AE741" s="29">
        <f t="shared" si="368"/>
        <v>1</v>
      </c>
      <c r="AF741" s="29">
        <f t="shared" si="368"/>
        <v>1</v>
      </c>
      <c r="AG741" s="29">
        <f t="shared" si="368"/>
        <v>1</v>
      </c>
      <c r="AH741" s="29">
        <f t="shared" si="368"/>
        <v>1</v>
      </c>
      <c r="AI741" s="29">
        <f t="shared" si="368"/>
        <v>1</v>
      </c>
      <c r="AJ741" s="29">
        <f t="shared" si="368"/>
        <v>1</v>
      </c>
      <c r="AK741" s="29">
        <f t="shared" si="368"/>
        <v>1</v>
      </c>
      <c r="AL741" s="29">
        <f t="shared" si="368"/>
        <v>1</v>
      </c>
      <c r="AM741" s="29">
        <f t="shared" si="368"/>
        <v>1</v>
      </c>
      <c r="AN741" s="29">
        <f t="shared" si="368"/>
        <v>1</v>
      </c>
      <c r="AO741" s="29">
        <f t="shared" si="368"/>
        <v>1</v>
      </c>
      <c r="AP741" s="29">
        <f t="shared" si="368"/>
        <v>1</v>
      </c>
      <c r="AQ741" s="29">
        <f t="shared" si="368"/>
        <v>1</v>
      </c>
      <c r="AR741" s="29">
        <f t="shared" si="368"/>
        <v>1</v>
      </c>
      <c r="AS741" s="29">
        <f t="shared" si="368"/>
        <v>1</v>
      </c>
      <c r="AT741" s="29">
        <f t="shared" si="356"/>
        <v>1</v>
      </c>
      <c r="AU741" s="29">
        <f t="shared" si="356"/>
        <v>1</v>
      </c>
      <c r="AV741" s="29">
        <f t="shared" si="356"/>
        <v>1</v>
      </c>
      <c r="AW741" s="29">
        <f t="shared" si="356"/>
        <v>1</v>
      </c>
      <c r="AX741" s="29">
        <f t="shared" si="356"/>
        <v>1</v>
      </c>
      <c r="AY741" s="29">
        <f t="shared" si="356"/>
        <v>1</v>
      </c>
      <c r="AZ741" s="29">
        <f t="shared" si="356"/>
        <v>1</v>
      </c>
      <c r="BA741" s="29">
        <f t="shared" si="356"/>
        <v>1</v>
      </c>
      <c r="BB741" s="29">
        <f t="shared" si="356"/>
        <v>1</v>
      </c>
      <c r="BC741" s="29">
        <f t="shared" si="356"/>
        <v>1</v>
      </c>
      <c r="BD741" s="29">
        <f t="shared" si="356"/>
        <v>1</v>
      </c>
      <c r="BE741" s="29">
        <f t="shared" si="356"/>
        <v>1</v>
      </c>
      <c r="BF741" s="29">
        <f t="shared" si="356"/>
        <v>1</v>
      </c>
      <c r="BG741" s="29">
        <f t="shared" si="356"/>
        <v>1</v>
      </c>
      <c r="BH741" s="29">
        <f t="shared" si="356"/>
        <v>1</v>
      </c>
      <c r="BI741" s="29">
        <f t="shared" si="356"/>
        <v>1</v>
      </c>
      <c r="BJ741" s="29">
        <f t="shared" si="354"/>
        <v>1</v>
      </c>
      <c r="BN741" s="29">
        <f t="shared" si="315"/>
        <v>30</v>
      </c>
      <c r="BO741" s="29">
        <f t="shared" si="323"/>
        <v>6</v>
      </c>
    </row>
    <row r="742" spans="3:67" x14ac:dyDescent="0.25">
      <c r="C742" s="79">
        <f t="shared" si="316"/>
        <v>43867</v>
      </c>
      <c r="D742" s="29">
        <f t="shared" si="340"/>
        <v>2020</v>
      </c>
      <c r="E742" s="29">
        <f t="shared" si="317"/>
        <v>2</v>
      </c>
      <c r="F742" s="29">
        <f t="shared" si="318"/>
        <v>6</v>
      </c>
      <c r="G742" s="29">
        <f t="shared" si="319"/>
        <v>6</v>
      </c>
      <c r="H742" s="166" t="str">
        <f t="shared" si="320"/>
        <v>Mi</v>
      </c>
      <c r="I742" s="29">
        <f t="shared" si="321"/>
        <v>31</v>
      </c>
      <c r="J742" s="29">
        <f t="array" ref="J742">INDEX(Dienstplan!$F$6:$AJ$55,BN742,BO742)</f>
        <v>0</v>
      </c>
      <c r="K742" s="29">
        <f t="array" ref="K742">IF(OR(J742=Schichten!$B$3,J742=Schichten!$B$4),INDEX($D$98:$D$147,MATCH(CODE(J742),$H$98:$H$147,0)),IF(ISERROR(INDEX($D$98:$D$147,MATCH(J742,$A$98:$A$147,0))),0,INDEX($D$98:$D$147,MATCH(J742,$A$98:$A$147,0))))</f>
        <v>0</v>
      </c>
      <c r="L742" s="29">
        <f t="shared" ref="L742" si="372">L692</f>
        <v>0</v>
      </c>
      <c r="M742" s="29">
        <f t="shared" si="343"/>
        <v>0</v>
      </c>
      <c r="O742" s="29">
        <f t="shared" si="370"/>
        <v>0</v>
      </c>
      <c r="P742" s="29">
        <f t="shared" si="370"/>
        <v>0</v>
      </c>
      <c r="Q742" s="29">
        <f t="shared" si="370"/>
        <v>0</v>
      </c>
      <c r="R742" s="29">
        <f t="shared" si="370"/>
        <v>0</v>
      </c>
      <c r="S742" s="29">
        <f t="shared" si="370"/>
        <v>0</v>
      </c>
      <c r="T742" s="29">
        <f t="shared" si="370"/>
        <v>0</v>
      </c>
      <c r="U742" s="29">
        <f t="shared" si="370"/>
        <v>0</v>
      </c>
      <c r="V742" s="29">
        <f t="shared" si="370"/>
        <v>0</v>
      </c>
      <c r="W742" s="29">
        <f t="shared" si="370"/>
        <v>0</v>
      </c>
      <c r="X742" s="29">
        <f t="shared" si="370"/>
        <v>0</v>
      </c>
      <c r="Y742" s="29">
        <f t="shared" si="370"/>
        <v>1</v>
      </c>
      <c r="Z742" s="29">
        <f t="shared" si="370"/>
        <v>1</v>
      </c>
      <c r="AA742" s="29">
        <f t="shared" si="370"/>
        <v>1</v>
      </c>
      <c r="AB742" s="29">
        <f t="shared" si="370"/>
        <v>1</v>
      </c>
      <c r="AC742" s="29">
        <f t="shared" si="370"/>
        <v>1</v>
      </c>
      <c r="AD742" s="29">
        <f t="shared" si="370"/>
        <v>1</v>
      </c>
      <c r="AE742" s="29">
        <f t="shared" si="368"/>
        <v>1</v>
      </c>
      <c r="AF742" s="29">
        <f t="shared" si="368"/>
        <v>1</v>
      </c>
      <c r="AG742" s="29">
        <f t="shared" si="368"/>
        <v>1</v>
      </c>
      <c r="AH742" s="29">
        <f t="shared" si="368"/>
        <v>1</v>
      </c>
      <c r="AI742" s="29">
        <f t="shared" si="368"/>
        <v>1</v>
      </c>
      <c r="AJ742" s="29">
        <f t="shared" si="368"/>
        <v>1</v>
      </c>
      <c r="AK742" s="29">
        <f t="shared" si="368"/>
        <v>1</v>
      </c>
      <c r="AL742" s="29">
        <f t="shared" si="368"/>
        <v>1</v>
      </c>
      <c r="AM742" s="29">
        <f t="shared" si="368"/>
        <v>1</v>
      </c>
      <c r="AN742" s="29">
        <f t="shared" si="368"/>
        <v>1</v>
      </c>
      <c r="AO742" s="29">
        <f t="shared" si="368"/>
        <v>1</v>
      </c>
      <c r="AP742" s="29">
        <f t="shared" si="368"/>
        <v>1</v>
      </c>
      <c r="AQ742" s="29">
        <f t="shared" si="368"/>
        <v>1</v>
      </c>
      <c r="AR742" s="29">
        <f t="shared" si="368"/>
        <v>1</v>
      </c>
      <c r="AS742" s="29">
        <f t="shared" si="368"/>
        <v>1</v>
      </c>
      <c r="AT742" s="29">
        <f t="shared" si="356"/>
        <v>1</v>
      </c>
      <c r="AU742" s="29">
        <f t="shared" si="356"/>
        <v>1</v>
      </c>
      <c r="AV742" s="29">
        <f t="shared" si="356"/>
        <v>1</v>
      </c>
      <c r="AW742" s="29">
        <f t="shared" si="356"/>
        <v>1</v>
      </c>
      <c r="AX742" s="29">
        <f t="shared" si="356"/>
        <v>1</v>
      </c>
      <c r="AY742" s="29">
        <f t="shared" si="356"/>
        <v>1</v>
      </c>
      <c r="AZ742" s="29">
        <f t="shared" si="356"/>
        <v>1</v>
      </c>
      <c r="BA742" s="29">
        <f t="shared" si="356"/>
        <v>1</v>
      </c>
      <c r="BB742" s="29">
        <f t="shared" si="356"/>
        <v>1</v>
      </c>
      <c r="BC742" s="29">
        <f t="shared" si="356"/>
        <v>1</v>
      </c>
      <c r="BD742" s="29">
        <f t="shared" si="356"/>
        <v>1</v>
      </c>
      <c r="BE742" s="29">
        <f t="shared" si="356"/>
        <v>1</v>
      </c>
      <c r="BF742" s="29">
        <f t="shared" si="356"/>
        <v>1</v>
      </c>
      <c r="BG742" s="29">
        <f t="shared" si="356"/>
        <v>1</v>
      </c>
      <c r="BH742" s="29">
        <f t="shared" si="356"/>
        <v>1</v>
      </c>
      <c r="BI742" s="29">
        <f t="shared" si="356"/>
        <v>1</v>
      </c>
      <c r="BJ742" s="29">
        <f t="shared" si="354"/>
        <v>1</v>
      </c>
      <c r="BN742" s="29">
        <f t="shared" si="315"/>
        <v>31</v>
      </c>
      <c r="BO742" s="29">
        <f t="shared" si="323"/>
        <v>6</v>
      </c>
    </row>
    <row r="743" spans="3:67" x14ac:dyDescent="0.25">
      <c r="C743" s="79">
        <f t="shared" si="316"/>
        <v>43867</v>
      </c>
      <c r="D743" s="29">
        <f t="shared" si="340"/>
        <v>2020</v>
      </c>
      <c r="E743" s="29">
        <f t="shared" si="317"/>
        <v>2</v>
      </c>
      <c r="F743" s="29">
        <f t="shared" si="318"/>
        <v>6</v>
      </c>
      <c r="G743" s="29">
        <f t="shared" si="319"/>
        <v>6</v>
      </c>
      <c r="H743" s="166" t="str">
        <f t="shared" si="320"/>
        <v>Mi</v>
      </c>
      <c r="I743" s="29">
        <f t="shared" si="321"/>
        <v>32</v>
      </c>
      <c r="J743" s="29">
        <f t="array" ref="J743">INDEX(Dienstplan!$F$6:$AJ$55,BN743,BO743)</f>
        <v>0</v>
      </c>
      <c r="K743" s="29">
        <f t="array" ref="K743">IF(OR(J743=Schichten!$B$3,J743=Schichten!$B$4),INDEX($D$98:$D$147,MATCH(CODE(J743),$H$98:$H$147,0)),IF(ISERROR(INDEX($D$98:$D$147,MATCH(J743,$A$98:$A$147,0))),0,INDEX($D$98:$D$147,MATCH(J743,$A$98:$A$147,0))))</f>
        <v>0</v>
      </c>
      <c r="L743" s="29">
        <f t="shared" ref="L743" si="373">L693</f>
        <v>0</v>
      </c>
      <c r="M743" s="29">
        <f t="shared" si="343"/>
        <v>0</v>
      </c>
      <c r="O743" s="29">
        <f t="shared" si="370"/>
        <v>0</v>
      </c>
      <c r="P743" s="29">
        <f t="shared" si="370"/>
        <v>0</v>
      </c>
      <c r="Q743" s="29">
        <f t="shared" si="370"/>
        <v>0</v>
      </c>
      <c r="R743" s="29">
        <f t="shared" si="370"/>
        <v>0</v>
      </c>
      <c r="S743" s="29">
        <f t="shared" si="370"/>
        <v>0</v>
      </c>
      <c r="T743" s="29">
        <f t="shared" si="370"/>
        <v>0</v>
      </c>
      <c r="U743" s="29">
        <f t="shared" si="370"/>
        <v>0</v>
      </c>
      <c r="V743" s="29">
        <f t="shared" si="370"/>
        <v>0</v>
      </c>
      <c r="W743" s="29">
        <f t="shared" si="370"/>
        <v>0</v>
      </c>
      <c r="X743" s="29">
        <f t="shared" si="370"/>
        <v>0</v>
      </c>
      <c r="Y743" s="29">
        <f t="shared" si="370"/>
        <v>1</v>
      </c>
      <c r="Z743" s="29">
        <f t="shared" si="370"/>
        <v>1</v>
      </c>
      <c r="AA743" s="29">
        <f t="shared" si="370"/>
        <v>1</v>
      </c>
      <c r="AB743" s="29">
        <f t="shared" si="370"/>
        <v>1</v>
      </c>
      <c r="AC743" s="29">
        <f t="shared" si="370"/>
        <v>1</v>
      </c>
      <c r="AD743" s="29">
        <f t="shared" si="370"/>
        <v>1</v>
      </c>
      <c r="AE743" s="29">
        <f t="shared" si="368"/>
        <v>1</v>
      </c>
      <c r="AF743" s="29">
        <f t="shared" si="368"/>
        <v>1</v>
      </c>
      <c r="AG743" s="29">
        <f t="shared" si="368"/>
        <v>1</v>
      </c>
      <c r="AH743" s="29">
        <f t="shared" si="368"/>
        <v>1</v>
      </c>
      <c r="AI743" s="29">
        <f t="shared" si="368"/>
        <v>1</v>
      </c>
      <c r="AJ743" s="29">
        <f t="shared" si="368"/>
        <v>1</v>
      </c>
      <c r="AK743" s="29">
        <f t="shared" si="368"/>
        <v>1</v>
      </c>
      <c r="AL743" s="29">
        <f t="shared" si="368"/>
        <v>1</v>
      </c>
      <c r="AM743" s="29">
        <f t="shared" si="368"/>
        <v>1</v>
      </c>
      <c r="AN743" s="29">
        <f t="shared" si="368"/>
        <v>1</v>
      </c>
      <c r="AO743" s="29">
        <f t="shared" si="368"/>
        <v>1</v>
      </c>
      <c r="AP743" s="29">
        <f t="shared" si="368"/>
        <v>1</v>
      </c>
      <c r="AQ743" s="29">
        <f t="shared" si="368"/>
        <v>1</v>
      </c>
      <c r="AR743" s="29">
        <f t="shared" si="368"/>
        <v>1</v>
      </c>
      <c r="AS743" s="29">
        <f t="shared" si="368"/>
        <v>1</v>
      </c>
      <c r="AT743" s="29">
        <f t="shared" si="356"/>
        <v>1</v>
      </c>
      <c r="AU743" s="29">
        <f t="shared" si="356"/>
        <v>1</v>
      </c>
      <c r="AV743" s="29">
        <f t="shared" si="356"/>
        <v>1</v>
      </c>
      <c r="AW743" s="29">
        <f t="shared" si="356"/>
        <v>1</v>
      </c>
      <c r="AX743" s="29">
        <f t="shared" si="356"/>
        <v>1</v>
      </c>
      <c r="AY743" s="29">
        <f t="shared" si="356"/>
        <v>1</v>
      </c>
      <c r="AZ743" s="29">
        <f t="shared" si="356"/>
        <v>1</v>
      </c>
      <c r="BA743" s="29">
        <f t="shared" si="356"/>
        <v>1</v>
      </c>
      <c r="BB743" s="29">
        <f t="shared" si="356"/>
        <v>1</v>
      </c>
      <c r="BC743" s="29">
        <f t="shared" si="356"/>
        <v>1</v>
      </c>
      <c r="BD743" s="29">
        <f t="shared" si="356"/>
        <v>1</v>
      </c>
      <c r="BE743" s="29">
        <f t="shared" si="356"/>
        <v>1</v>
      </c>
      <c r="BF743" s="29">
        <f t="shared" si="356"/>
        <v>1</v>
      </c>
      <c r="BG743" s="29">
        <f t="shared" si="356"/>
        <v>1</v>
      </c>
      <c r="BH743" s="29">
        <f t="shared" si="356"/>
        <v>1</v>
      </c>
      <c r="BI743" s="29">
        <f t="shared" ref="BI743:BJ758" si="374">IF($M$457,IF($J743=BI$461,1,0),0)</f>
        <v>1</v>
      </c>
      <c r="BJ743" s="29">
        <f t="shared" si="374"/>
        <v>1</v>
      </c>
      <c r="BN743" s="29">
        <f t="shared" si="315"/>
        <v>32</v>
      </c>
      <c r="BO743" s="29">
        <f t="shared" si="323"/>
        <v>6</v>
      </c>
    </row>
    <row r="744" spans="3:67" x14ac:dyDescent="0.25">
      <c r="C744" s="79">
        <f t="shared" si="316"/>
        <v>43867</v>
      </c>
      <c r="D744" s="29">
        <f t="shared" si="340"/>
        <v>2020</v>
      </c>
      <c r="E744" s="29">
        <f t="shared" si="317"/>
        <v>2</v>
      </c>
      <c r="F744" s="29">
        <f t="shared" si="318"/>
        <v>6</v>
      </c>
      <c r="G744" s="29">
        <f t="shared" si="319"/>
        <v>6</v>
      </c>
      <c r="H744" s="166" t="str">
        <f t="shared" si="320"/>
        <v>Mi</v>
      </c>
      <c r="I744" s="29">
        <f t="shared" si="321"/>
        <v>33</v>
      </c>
      <c r="J744" s="29">
        <f t="array" ref="J744">INDEX(Dienstplan!$F$6:$AJ$55,BN744,BO744)</f>
        <v>0</v>
      </c>
      <c r="K744" s="29">
        <f t="array" ref="K744">IF(OR(J744=Schichten!$B$3,J744=Schichten!$B$4),INDEX($D$98:$D$147,MATCH(CODE(J744),$H$98:$H$147,0)),IF(ISERROR(INDEX($D$98:$D$147,MATCH(J744,$A$98:$A$147,0))),0,INDEX($D$98:$D$147,MATCH(J744,$A$98:$A$147,0))))</f>
        <v>0</v>
      </c>
      <c r="L744" s="29">
        <f t="shared" ref="L744" si="375">L694</f>
        <v>0</v>
      </c>
      <c r="M744" s="29">
        <f t="shared" si="343"/>
        <v>0</v>
      </c>
      <c r="O744" s="29">
        <f t="shared" si="370"/>
        <v>0</v>
      </c>
      <c r="P744" s="29">
        <f t="shared" si="370"/>
        <v>0</v>
      </c>
      <c r="Q744" s="29">
        <f t="shared" si="370"/>
        <v>0</v>
      </c>
      <c r="R744" s="29">
        <f t="shared" si="370"/>
        <v>0</v>
      </c>
      <c r="S744" s="29">
        <f t="shared" si="370"/>
        <v>0</v>
      </c>
      <c r="T744" s="29">
        <f t="shared" si="370"/>
        <v>0</v>
      </c>
      <c r="U744" s="29">
        <f t="shared" si="370"/>
        <v>0</v>
      </c>
      <c r="V744" s="29">
        <f t="shared" si="370"/>
        <v>0</v>
      </c>
      <c r="W744" s="29">
        <f t="shared" si="370"/>
        <v>0</v>
      </c>
      <c r="X744" s="29">
        <f t="shared" si="370"/>
        <v>0</v>
      </c>
      <c r="Y744" s="29">
        <f t="shared" si="370"/>
        <v>1</v>
      </c>
      <c r="Z744" s="29">
        <f t="shared" si="370"/>
        <v>1</v>
      </c>
      <c r="AA744" s="29">
        <f t="shared" si="370"/>
        <v>1</v>
      </c>
      <c r="AB744" s="29">
        <f t="shared" si="370"/>
        <v>1</v>
      </c>
      <c r="AC744" s="29">
        <f t="shared" si="370"/>
        <v>1</v>
      </c>
      <c r="AD744" s="29">
        <f t="shared" si="370"/>
        <v>1</v>
      </c>
      <c r="AE744" s="29">
        <f t="shared" si="368"/>
        <v>1</v>
      </c>
      <c r="AF744" s="29">
        <f t="shared" si="368"/>
        <v>1</v>
      </c>
      <c r="AG744" s="29">
        <f t="shared" si="368"/>
        <v>1</v>
      </c>
      <c r="AH744" s="29">
        <f t="shared" si="368"/>
        <v>1</v>
      </c>
      <c r="AI744" s="29">
        <f t="shared" si="368"/>
        <v>1</v>
      </c>
      <c r="AJ744" s="29">
        <f t="shared" si="368"/>
        <v>1</v>
      </c>
      <c r="AK744" s="29">
        <f t="shared" si="368"/>
        <v>1</v>
      </c>
      <c r="AL744" s="29">
        <f t="shared" si="368"/>
        <v>1</v>
      </c>
      <c r="AM744" s="29">
        <f t="shared" si="368"/>
        <v>1</v>
      </c>
      <c r="AN744" s="29">
        <f t="shared" si="368"/>
        <v>1</v>
      </c>
      <c r="AO744" s="29">
        <f t="shared" si="368"/>
        <v>1</v>
      </c>
      <c r="AP744" s="29">
        <f t="shared" si="368"/>
        <v>1</v>
      </c>
      <c r="AQ744" s="29">
        <f t="shared" si="368"/>
        <v>1</v>
      </c>
      <c r="AR744" s="29">
        <f t="shared" si="368"/>
        <v>1</v>
      </c>
      <c r="AS744" s="29">
        <f t="shared" si="368"/>
        <v>1</v>
      </c>
      <c r="AT744" s="29">
        <f t="shared" ref="AT744:BI759" si="376">IF($M$457,IF($J744=AT$461,1,0),0)</f>
        <v>1</v>
      </c>
      <c r="AU744" s="29">
        <f t="shared" si="376"/>
        <v>1</v>
      </c>
      <c r="AV744" s="29">
        <f t="shared" si="376"/>
        <v>1</v>
      </c>
      <c r="AW744" s="29">
        <f t="shared" si="376"/>
        <v>1</v>
      </c>
      <c r="AX744" s="29">
        <f t="shared" si="376"/>
        <v>1</v>
      </c>
      <c r="AY744" s="29">
        <f t="shared" si="376"/>
        <v>1</v>
      </c>
      <c r="AZ744" s="29">
        <f t="shared" si="376"/>
        <v>1</v>
      </c>
      <c r="BA744" s="29">
        <f t="shared" si="376"/>
        <v>1</v>
      </c>
      <c r="BB744" s="29">
        <f t="shared" si="376"/>
        <v>1</v>
      </c>
      <c r="BC744" s="29">
        <f t="shared" si="376"/>
        <v>1</v>
      </c>
      <c r="BD744" s="29">
        <f t="shared" si="376"/>
        <v>1</v>
      </c>
      <c r="BE744" s="29">
        <f t="shared" si="376"/>
        <v>1</v>
      </c>
      <c r="BF744" s="29">
        <f t="shared" si="376"/>
        <v>1</v>
      </c>
      <c r="BG744" s="29">
        <f t="shared" si="376"/>
        <v>1</v>
      </c>
      <c r="BH744" s="29">
        <f t="shared" si="376"/>
        <v>1</v>
      </c>
      <c r="BI744" s="29">
        <f t="shared" si="376"/>
        <v>1</v>
      </c>
      <c r="BJ744" s="29">
        <f t="shared" si="374"/>
        <v>1</v>
      </c>
      <c r="BN744" s="29">
        <f t="shared" si="315"/>
        <v>33</v>
      </c>
      <c r="BO744" s="29">
        <f t="shared" si="323"/>
        <v>6</v>
      </c>
    </row>
    <row r="745" spans="3:67" x14ac:dyDescent="0.25">
      <c r="C745" s="79">
        <f t="shared" si="316"/>
        <v>43867</v>
      </c>
      <c r="D745" s="29">
        <f t="shared" si="340"/>
        <v>2020</v>
      </c>
      <c r="E745" s="29">
        <f t="shared" si="317"/>
        <v>2</v>
      </c>
      <c r="F745" s="29">
        <f t="shared" si="318"/>
        <v>6</v>
      </c>
      <c r="G745" s="29">
        <f t="shared" si="319"/>
        <v>6</v>
      </c>
      <c r="H745" s="166" t="str">
        <f t="shared" si="320"/>
        <v>Mi</v>
      </c>
      <c r="I745" s="29">
        <f t="shared" si="321"/>
        <v>34</v>
      </c>
      <c r="J745" s="29">
        <f t="array" ref="J745">INDEX(Dienstplan!$F$6:$AJ$55,BN745,BO745)</f>
        <v>0</v>
      </c>
      <c r="K745" s="29">
        <f t="array" ref="K745">IF(OR(J745=Schichten!$B$3,J745=Schichten!$B$4),INDEX($D$98:$D$147,MATCH(CODE(J745),$H$98:$H$147,0)),IF(ISERROR(INDEX($D$98:$D$147,MATCH(J745,$A$98:$A$147,0))),0,INDEX($D$98:$D$147,MATCH(J745,$A$98:$A$147,0))))</f>
        <v>0</v>
      </c>
      <c r="L745" s="29">
        <f t="shared" ref="L745" si="377">L695</f>
        <v>0</v>
      </c>
      <c r="M745" s="29">
        <f t="shared" si="343"/>
        <v>0</v>
      </c>
      <c r="O745" s="29">
        <f t="shared" si="370"/>
        <v>0</v>
      </c>
      <c r="P745" s="29">
        <f t="shared" si="370"/>
        <v>0</v>
      </c>
      <c r="Q745" s="29">
        <f t="shared" si="370"/>
        <v>0</v>
      </c>
      <c r="R745" s="29">
        <f t="shared" si="370"/>
        <v>0</v>
      </c>
      <c r="S745" s="29">
        <f t="shared" si="370"/>
        <v>0</v>
      </c>
      <c r="T745" s="29">
        <f t="shared" si="370"/>
        <v>0</v>
      </c>
      <c r="U745" s="29">
        <f t="shared" si="370"/>
        <v>0</v>
      </c>
      <c r="V745" s="29">
        <f t="shared" si="370"/>
        <v>0</v>
      </c>
      <c r="W745" s="29">
        <f t="shared" si="370"/>
        <v>0</v>
      </c>
      <c r="X745" s="29">
        <f t="shared" si="370"/>
        <v>0</v>
      </c>
      <c r="Y745" s="29">
        <f t="shared" si="370"/>
        <v>1</v>
      </c>
      <c r="Z745" s="29">
        <f t="shared" si="370"/>
        <v>1</v>
      </c>
      <c r="AA745" s="29">
        <f t="shared" si="370"/>
        <v>1</v>
      </c>
      <c r="AB745" s="29">
        <f t="shared" si="370"/>
        <v>1</v>
      </c>
      <c r="AC745" s="29">
        <f t="shared" si="370"/>
        <v>1</v>
      </c>
      <c r="AD745" s="29">
        <f t="shared" si="370"/>
        <v>1</v>
      </c>
      <c r="AE745" s="29">
        <f t="shared" si="368"/>
        <v>1</v>
      </c>
      <c r="AF745" s="29">
        <f t="shared" si="368"/>
        <v>1</v>
      </c>
      <c r="AG745" s="29">
        <f t="shared" si="368"/>
        <v>1</v>
      </c>
      <c r="AH745" s="29">
        <f t="shared" si="368"/>
        <v>1</v>
      </c>
      <c r="AI745" s="29">
        <f t="shared" si="368"/>
        <v>1</v>
      </c>
      <c r="AJ745" s="29">
        <f t="shared" si="368"/>
        <v>1</v>
      </c>
      <c r="AK745" s="29">
        <f t="shared" si="368"/>
        <v>1</v>
      </c>
      <c r="AL745" s="29">
        <f t="shared" si="368"/>
        <v>1</v>
      </c>
      <c r="AM745" s="29">
        <f t="shared" si="368"/>
        <v>1</v>
      </c>
      <c r="AN745" s="29">
        <f t="shared" si="368"/>
        <v>1</v>
      </c>
      <c r="AO745" s="29">
        <f t="shared" si="368"/>
        <v>1</v>
      </c>
      <c r="AP745" s="29">
        <f t="shared" si="368"/>
        <v>1</v>
      </c>
      <c r="AQ745" s="29">
        <f t="shared" si="368"/>
        <v>1</v>
      </c>
      <c r="AR745" s="29">
        <f t="shared" si="368"/>
        <v>1</v>
      </c>
      <c r="AS745" s="29">
        <f t="shared" si="368"/>
        <v>1</v>
      </c>
      <c r="AT745" s="29">
        <f t="shared" si="376"/>
        <v>1</v>
      </c>
      <c r="AU745" s="29">
        <f t="shared" si="376"/>
        <v>1</v>
      </c>
      <c r="AV745" s="29">
        <f t="shared" si="376"/>
        <v>1</v>
      </c>
      <c r="AW745" s="29">
        <f t="shared" si="376"/>
        <v>1</v>
      </c>
      <c r="AX745" s="29">
        <f t="shared" si="376"/>
        <v>1</v>
      </c>
      <c r="AY745" s="29">
        <f t="shared" si="376"/>
        <v>1</v>
      </c>
      <c r="AZ745" s="29">
        <f t="shared" si="376"/>
        <v>1</v>
      </c>
      <c r="BA745" s="29">
        <f t="shared" si="376"/>
        <v>1</v>
      </c>
      <c r="BB745" s="29">
        <f t="shared" si="376"/>
        <v>1</v>
      </c>
      <c r="BC745" s="29">
        <f t="shared" si="376"/>
        <v>1</v>
      </c>
      <c r="BD745" s="29">
        <f t="shared" si="376"/>
        <v>1</v>
      </c>
      <c r="BE745" s="29">
        <f t="shared" si="376"/>
        <v>1</v>
      </c>
      <c r="BF745" s="29">
        <f t="shared" si="376"/>
        <v>1</v>
      </c>
      <c r="BG745" s="29">
        <f t="shared" si="376"/>
        <v>1</v>
      </c>
      <c r="BH745" s="29">
        <f t="shared" si="376"/>
        <v>1</v>
      </c>
      <c r="BI745" s="29">
        <f t="shared" si="376"/>
        <v>1</v>
      </c>
      <c r="BJ745" s="29">
        <f t="shared" si="374"/>
        <v>1</v>
      </c>
      <c r="BN745" s="29">
        <f t="shared" si="315"/>
        <v>34</v>
      </c>
      <c r="BO745" s="29">
        <f t="shared" si="323"/>
        <v>6</v>
      </c>
    </row>
    <row r="746" spans="3:67" x14ac:dyDescent="0.25">
      <c r="C746" s="79">
        <f t="shared" si="316"/>
        <v>43867</v>
      </c>
      <c r="D746" s="29">
        <f t="shared" si="340"/>
        <v>2020</v>
      </c>
      <c r="E746" s="29">
        <f t="shared" si="317"/>
        <v>2</v>
      </c>
      <c r="F746" s="29">
        <f t="shared" si="318"/>
        <v>6</v>
      </c>
      <c r="G746" s="29">
        <f t="shared" si="319"/>
        <v>6</v>
      </c>
      <c r="H746" s="166" t="str">
        <f t="shared" si="320"/>
        <v>Mi</v>
      </c>
      <c r="I746" s="29">
        <f t="shared" si="321"/>
        <v>35</v>
      </c>
      <c r="J746" s="29">
        <f t="array" ref="J746">INDEX(Dienstplan!$F$6:$AJ$55,BN746,BO746)</f>
        <v>0</v>
      </c>
      <c r="K746" s="29">
        <f t="array" ref="K746">IF(OR(J746=Schichten!$B$3,J746=Schichten!$B$4),INDEX($D$98:$D$147,MATCH(CODE(J746),$H$98:$H$147,0)),IF(ISERROR(INDEX($D$98:$D$147,MATCH(J746,$A$98:$A$147,0))),0,INDEX($D$98:$D$147,MATCH(J746,$A$98:$A$147,0))))</f>
        <v>0</v>
      </c>
      <c r="L746" s="29">
        <f t="shared" ref="L746" si="378">L696</f>
        <v>0</v>
      </c>
      <c r="M746" s="29">
        <f t="shared" si="343"/>
        <v>0</v>
      </c>
      <c r="O746" s="29">
        <f t="shared" si="370"/>
        <v>0</v>
      </c>
      <c r="P746" s="29">
        <f t="shared" si="370"/>
        <v>0</v>
      </c>
      <c r="Q746" s="29">
        <f t="shared" si="370"/>
        <v>0</v>
      </c>
      <c r="R746" s="29">
        <f t="shared" si="370"/>
        <v>0</v>
      </c>
      <c r="S746" s="29">
        <f t="shared" si="370"/>
        <v>0</v>
      </c>
      <c r="T746" s="29">
        <f t="shared" si="370"/>
        <v>0</v>
      </c>
      <c r="U746" s="29">
        <f t="shared" si="370"/>
        <v>0</v>
      </c>
      <c r="V746" s="29">
        <f t="shared" si="370"/>
        <v>0</v>
      </c>
      <c r="W746" s="29">
        <f t="shared" si="370"/>
        <v>0</v>
      </c>
      <c r="X746" s="29">
        <f t="shared" si="370"/>
        <v>0</v>
      </c>
      <c r="Y746" s="29">
        <f t="shared" si="370"/>
        <v>1</v>
      </c>
      <c r="Z746" s="29">
        <f t="shared" si="370"/>
        <v>1</v>
      </c>
      <c r="AA746" s="29">
        <f t="shared" si="370"/>
        <v>1</v>
      </c>
      <c r="AB746" s="29">
        <f t="shared" si="370"/>
        <v>1</v>
      </c>
      <c r="AC746" s="29">
        <f t="shared" si="370"/>
        <v>1</v>
      </c>
      <c r="AD746" s="29">
        <f t="shared" si="370"/>
        <v>1</v>
      </c>
      <c r="AE746" s="29">
        <f t="shared" si="368"/>
        <v>1</v>
      </c>
      <c r="AF746" s="29">
        <f t="shared" si="368"/>
        <v>1</v>
      </c>
      <c r="AG746" s="29">
        <f t="shared" si="368"/>
        <v>1</v>
      </c>
      <c r="AH746" s="29">
        <f t="shared" si="368"/>
        <v>1</v>
      </c>
      <c r="AI746" s="29">
        <f t="shared" si="368"/>
        <v>1</v>
      </c>
      <c r="AJ746" s="29">
        <f t="shared" si="368"/>
        <v>1</v>
      </c>
      <c r="AK746" s="29">
        <f t="shared" si="368"/>
        <v>1</v>
      </c>
      <c r="AL746" s="29">
        <f t="shared" si="368"/>
        <v>1</v>
      </c>
      <c r="AM746" s="29">
        <f t="shared" si="368"/>
        <v>1</v>
      </c>
      <c r="AN746" s="29">
        <f t="shared" si="368"/>
        <v>1</v>
      </c>
      <c r="AO746" s="29">
        <f t="shared" si="368"/>
        <v>1</v>
      </c>
      <c r="AP746" s="29">
        <f t="shared" si="368"/>
        <v>1</v>
      </c>
      <c r="AQ746" s="29">
        <f t="shared" si="368"/>
        <v>1</v>
      </c>
      <c r="AR746" s="29">
        <f t="shared" si="368"/>
        <v>1</v>
      </c>
      <c r="AS746" s="29">
        <f t="shared" si="368"/>
        <v>1</v>
      </c>
      <c r="AT746" s="29">
        <f t="shared" si="376"/>
        <v>1</v>
      </c>
      <c r="AU746" s="29">
        <f t="shared" si="376"/>
        <v>1</v>
      </c>
      <c r="AV746" s="29">
        <f t="shared" si="376"/>
        <v>1</v>
      </c>
      <c r="AW746" s="29">
        <f t="shared" si="376"/>
        <v>1</v>
      </c>
      <c r="AX746" s="29">
        <f t="shared" si="376"/>
        <v>1</v>
      </c>
      <c r="AY746" s="29">
        <f t="shared" si="376"/>
        <v>1</v>
      </c>
      <c r="AZ746" s="29">
        <f t="shared" si="376"/>
        <v>1</v>
      </c>
      <c r="BA746" s="29">
        <f t="shared" si="376"/>
        <v>1</v>
      </c>
      <c r="BB746" s="29">
        <f t="shared" si="376"/>
        <v>1</v>
      </c>
      <c r="BC746" s="29">
        <f t="shared" si="376"/>
        <v>1</v>
      </c>
      <c r="BD746" s="29">
        <f t="shared" si="376"/>
        <v>1</v>
      </c>
      <c r="BE746" s="29">
        <f t="shared" si="376"/>
        <v>1</v>
      </c>
      <c r="BF746" s="29">
        <f t="shared" si="376"/>
        <v>1</v>
      </c>
      <c r="BG746" s="29">
        <f t="shared" si="376"/>
        <v>1</v>
      </c>
      <c r="BH746" s="29">
        <f t="shared" si="376"/>
        <v>1</v>
      </c>
      <c r="BI746" s="29">
        <f t="shared" si="376"/>
        <v>1</v>
      </c>
      <c r="BJ746" s="29">
        <f t="shared" si="374"/>
        <v>1</v>
      </c>
      <c r="BN746" s="29">
        <f t="shared" si="315"/>
        <v>35</v>
      </c>
      <c r="BO746" s="29">
        <f t="shared" si="323"/>
        <v>6</v>
      </c>
    </row>
    <row r="747" spans="3:67" x14ac:dyDescent="0.25">
      <c r="C747" s="79">
        <f t="shared" si="316"/>
        <v>43867</v>
      </c>
      <c r="D747" s="29">
        <f t="shared" si="340"/>
        <v>2020</v>
      </c>
      <c r="E747" s="29">
        <f t="shared" si="317"/>
        <v>2</v>
      </c>
      <c r="F747" s="29">
        <f t="shared" si="318"/>
        <v>6</v>
      </c>
      <c r="G747" s="29">
        <f t="shared" si="319"/>
        <v>6</v>
      </c>
      <c r="H747" s="166" t="str">
        <f t="shared" si="320"/>
        <v>Mi</v>
      </c>
      <c r="I747" s="29">
        <f t="shared" si="321"/>
        <v>36</v>
      </c>
      <c r="J747" s="29">
        <f t="array" ref="J747">INDEX(Dienstplan!$F$6:$AJ$55,BN747,BO747)</f>
        <v>0</v>
      </c>
      <c r="K747" s="29">
        <f t="array" ref="K747">IF(OR(J747=Schichten!$B$3,J747=Schichten!$B$4),INDEX($D$98:$D$147,MATCH(CODE(J747),$H$98:$H$147,0)),IF(ISERROR(INDEX($D$98:$D$147,MATCH(J747,$A$98:$A$147,0))),0,INDEX($D$98:$D$147,MATCH(J747,$A$98:$A$147,0))))</f>
        <v>0</v>
      </c>
      <c r="L747" s="29">
        <f t="shared" ref="L747" si="379">L697</f>
        <v>0</v>
      </c>
      <c r="M747" s="29">
        <f t="shared" si="343"/>
        <v>0</v>
      </c>
      <c r="O747" s="29">
        <f t="shared" si="370"/>
        <v>0</v>
      </c>
      <c r="P747" s="29">
        <f t="shared" si="370"/>
        <v>0</v>
      </c>
      <c r="Q747" s="29">
        <f t="shared" si="370"/>
        <v>0</v>
      </c>
      <c r="R747" s="29">
        <f t="shared" si="370"/>
        <v>0</v>
      </c>
      <c r="S747" s="29">
        <f t="shared" si="370"/>
        <v>0</v>
      </c>
      <c r="T747" s="29">
        <f t="shared" si="370"/>
        <v>0</v>
      </c>
      <c r="U747" s="29">
        <f t="shared" si="370"/>
        <v>0</v>
      </c>
      <c r="V747" s="29">
        <f t="shared" si="370"/>
        <v>0</v>
      </c>
      <c r="W747" s="29">
        <f t="shared" si="370"/>
        <v>0</v>
      </c>
      <c r="X747" s="29">
        <f t="shared" si="370"/>
        <v>0</v>
      </c>
      <c r="Y747" s="29">
        <f t="shared" si="370"/>
        <v>1</v>
      </c>
      <c r="Z747" s="29">
        <f t="shared" si="370"/>
        <v>1</v>
      </c>
      <c r="AA747" s="29">
        <f t="shared" si="370"/>
        <v>1</v>
      </c>
      <c r="AB747" s="29">
        <f t="shared" si="370"/>
        <v>1</v>
      </c>
      <c r="AC747" s="29">
        <f t="shared" si="370"/>
        <v>1</v>
      </c>
      <c r="AD747" s="29">
        <f t="shared" si="370"/>
        <v>1</v>
      </c>
      <c r="AE747" s="29">
        <f t="shared" si="368"/>
        <v>1</v>
      </c>
      <c r="AF747" s="29">
        <f t="shared" si="368"/>
        <v>1</v>
      </c>
      <c r="AG747" s="29">
        <f t="shared" si="368"/>
        <v>1</v>
      </c>
      <c r="AH747" s="29">
        <f t="shared" si="368"/>
        <v>1</v>
      </c>
      <c r="AI747" s="29">
        <f t="shared" si="368"/>
        <v>1</v>
      </c>
      <c r="AJ747" s="29">
        <f t="shared" si="368"/>
        <v>1</v>
      </c>
      <c r="AK747" s="29">
        <f t="shared" si="368"/>
        <v>1</v>
      </c>
      <c r="AL747" s="29">
        <f t="shared" si="368"/>
        <v>1</v>
      </c>
      <c r="AM747" s="29">
        <f t="shared" si="368"/>
        <v>1</v>
      </c>
      <c r="AN747" s="29">
        <f t="shared" si="368"/>
        <v>1</v>
      </c>
      <c r="AO747" s="29">
        <f t="shared" si="368"/>
        <v>1</v>
      </c>
      <c r="AP747" s="29">
        <f t="shared" si="368"/>
        <v>1</v>
      </c>
      <c r="AQ747" s="29">
        <f t="shared" si="368"/>
        <v>1</v>
      </c>
      <c r="AR747" s="29">
        <f t="shared" si="368"/>
        <v>1</v>
      </c>
      <c r="AS747" s="29">
        <f t="shared" si="368"/>
        <v>1</v>
      </c>
      <c r="AT747" s="29">
        <f t="shared" si="376"/>
        <v>1</v>
      </c>
      <c r="AU747" s="29">
        <f t="shared" si="376"/>
        <v>1</v>
      </c>
      <c r="AV747" s="29">
        <f t="shared" si="376"/>
        <v>1</v>
      </c>
      <c r="AW747" s="29">
        <f t="shared" si="376"/>
        <v>1</v>
      </c>
      <c r="AX747" s="29">
        <f t="shared" si="376"/>
        <v>1</v>
      </c>
      <c r="AY747" s="29">
        <f t="shared" si="376"/>
        <v>1</v>
      </c>
      <c r="AZ747" s="29">
        <f t="shared" si="376"/>
        <v>1</v>
      </c>
      <c r="BA747" s="29">
        <f t="shared" si="376"/>
        <v>1</v>
      </c>
      <c r="BB747" s="29">
        <f t="shared" si="376"/>
        <v>1</v>
      </c>
      <c r="BC747" s="29">
        <f t="shared" si="376"/>
        <v>1</v>
      </c>
      <c r="BD747" s="29">
        <f t="shared" si="376"/>
        <v>1</v>
      </c>
      <c r="BE747" s="29">
        <f t="shared" si="376"/>
        <v>1</v>
      </c>
      <c r="BF747" s="29">
        <f t="shared" si="376"/>
        <v>1</v>
      </c>
      <c r="BG747" s="29">
        <f t="shared" si="376"/>
        <v>1</v>
      </c>
      <c r="BH747" s="29">
        <f t="shared" si="376"/>
        <v>1</v>
      </c>
      <c r="BI747" s="29">
        <f t="shared" si="376"/>
        <v>1</v>
      </c>
      <c r="BJ747" s="29">
        <f t="shared" si="374"/>
        <v>1</v>
      </c>
      <c r="BN747" s="29">
        <f t="shared" si="315"/>
        <v>36</v>
      </c>
      <c r="BO747" s="29">
        <f t="shared" si="323"/>
        <v>6</v>
      </c>
    </row>
    <row r="748" spans="3:67" x14ac:dyDescent="0.25">
      <c r="C748" s="79">
        <f t="shared" si="316"/>
        <v>43867</v>
      </c>
      <c r="D748" s="29">
        <f t="shared" si="340"/>
        <v>2020</v>
      </c>
      <c r="E748" s="29">
        <f t="shared" si="317"/>
        <v>2</v>
      </c>
      <c r="F748" s="29">
        <f t="shared" si="318"/>
        <v>6</v>
      </c>
      <c r="G748" s="29">
        <f t="shared" si="319"/>
        <v>6</v>
      </c>
      <c r="H748" s="166" t="str">
        <f t="shared" si="320"/>
        <v>Mi</v>
      </c>
      <c r="I748" s="29">
        <f t="shared" si="321"/>
        <v>37</v>
      </c>
      <c r="J748" s="29">
        <f t="array" ref="J748">INDEX(Dienstplan!$F$6:$AJ$55,BN748,BO748)</f>
        <v>0</v>
      </c>
      <c r="K748" s="29">
        <f t="array" ref="K748">IF(OR(J748=Schichten!$B$3,J748=Schichten!$B$4),INDEX($D$98:$D$147,MATCH(CODE(J748),$H$98:$H$147,0)),IF(ISERROR(INDEX($D$98:$D$147,MATCH(J748,$A$98:$A$147,0))),0,INDEX($D$98:$D$147,MATCH(J748,$A$98:$A$147,0))))</f>
        <v>0</v>
      </c>
      <c r="L748" s="29">
        <f t="shared" ref="L748" si="380">L698</f>
        <v>0</v>
      </c>
      <c r="M748" s="29">
        <f t="shared" si="343"/>
        <v>0</v>
      </c>
      <c r="O748" s="29">
        <f t="shared" si="370"/>
        <v>0</v>
      </c>
      <c r="P748" s="29">
        <f t="shared" si="370"/>
        <v>0</v>
      </c>
      <c r="Q748" s="29">
        <f t="shared" si="370"/>
        <v>0</v>
      </c>
      <c r="R748" s="29">
        <f t="shared" si="370"/>
        <v>0</v>
      </c>
      <c r="S748" s="29">
        <f t="shared" si="370"/>
        <v>0</v>
      </c>
      <c r="T748" s="29">
        <f t="shared" si="370"/>
        <v>0</v>
      </c>
      <c r="U748" s="29">
        <f t="shared" si="370"/>
        <v>0</v>
      </c>
      <c r="V748" s="29">
        <f t="shared" si="370"/>
        <v>0</v>
      </c>
      <c r="W748" s="29">
        <f t="shared" si="370"/>
        <v>0</v>
      </c>
      <c r="X748" s="29">
        <f t="shared" si="370"/>
        <v>0</v>
      </c>
      <c r="Y748" s="29">
        <f t="shared" si="370"/>
        <v>1</v>
      </c>
      <c r="Z748" s="29">
        <f t="shared" si="370"/>
        <v>1</v>
      </c>
      <c r="AA748" s="29">
        <f t="shared" si="370"/>
        <v>1</v>
      </c>
      <c r="AB748" s="29">
        <f t="shared" si="370"/>
        <v>1</v>
      </c>
      <c r="AC748" s="29">
        <f t="shared" si="370"/>
        <v>1</v>
      </c>
      <c r="AD748" s="29">
        <f t="shared" si="370"/>
        <v>1</v>
      </c>
      <c r="AE748" s="29">
        <f t="shared" si="368"/>
        <v>1</v>
      </c>
      <c r="AF748" s="29">
        <f t="shared" si="368"/>
        <v>1</v>
      </c>
      <c r="AG748" s="29">
        <f t="shared" si="368"/>
        <v>1</v>
      </c>
      <c r="AH748" s="29">
        <f t="shared" si="368"/>
        <v>1</v>
      </c>
      <c r="AI748" s="29">
        <f t="shared" si="368"/>
        <v>1</v>
      </c>
      <c r="AJ748" s="29">
        <f t="shared" si="368"/>
        <v>1</v>
      </c>
      <c r="AK748" s="29">
        <f t="shared" si="368"/>
        <v>1</v>
      </c>
      <c r="AL748" s="29">
        <f t="shared" si="368"/>
        <v>1</v>
      </c>
      <c r="AM748" s="29">
        <f t="shared" si="368"/>
        <v>1</v>
      </c>
      <c r="AN748" s="29">
        <f t="shared" si="368"/>
        <v>1</v>
      </c>
      <c r="AO748" s="29">
        <f t="shared" si="368"/>
        <v>1</v>
      </c>
      <c r="AP748" s="29">
        <f t="shared" si="368"/>
        <v>1</v>
      </c>
      <c r="AQ748" s="29">
        <f t="shared" si="368"/>
        <v>1</v>
      </c>
      <c r="AR748" s="29">
        <f t="shared" si="368"/>
        <v>1</v>
      </c>
      <c r="AS748" s="29">
        <f t="shared" si="368"/>
        <v>1</v>
      </c>
      <c r="AT748" s="29">
        <f t="shared" si="376"/>
        <v>1</v>
      </c>
      <c r="AU748" s="29">
        <f t="shared" si="376"/>
        <v>1</v>
      </c>
      <c r="AV748" s="29">
        <f t="shared" si="376"/>
        <v>1</v>
      </c>
      <c r="AW748" s="29">
        <f t="shared" si="376"/>
        <v>1</v>
      </c>
      <c r="AX748" s="29">
        <f t="shared" si="376"/>
        <v>1</v>
      </c>
      <c r="AY748" s="29">
        <f t="shared" si="376"/>
        <v>1</v>
      </c>
      <c r="AZ748" s="29">
        <f t="shared" si="376"/>
        <v>1</v>
      </c>
      <c r="BA748" s="29">
        <f t="shared" si="376"/>
        <v>1</v>
      </c>
      <c r="BB748" s="29">
        <f t="shared" si="376"/>
        <v>1</v>
      </c>
      <c r="BC748" s="29">
        <f t="shared" si="376"/>
        <v>1</v>
      </c>
      <c r="BD748" s="29">
        <f t="shared" si="376"/>
        <v>1</v>
      </c>
      <c r="BE748" s="29">
        <f t="shared" si="376"/>
        <v>1</v>
      </c>
      <c r="BF748" s="29">
        <f t="shared" si="376"/>
        <v>1</v>
      </c>
      <c r="BG748" s="29">
        <f t="shared" si="376"/>
        <v>1</v>
      </c>
      <c r="BH748" s="29">
        <f t="shared" si="376"/>
        <v>1</v>
      </c>
      <c r="BI748" s="29">
        <f t="shared" si="376"/>
        <v>1</v>
      </c>
      <c r="BJ748" s="29">
        <f t="shared" si="374"/>
        <v>1</v>
      </c>
      <c r="BN748" s="29">
        <f t="shared" si="315"/>
        <v>37</v>
      </c>
      <c r="BO748" s="29">
        <f t="shared" si="323"/>
        <v>6</v>
      </c>
    </row>
    <row r="749" spans="3:67" x14ac:dyDescent="0.25">
      <c r="C749" s="79">
        <f t="shared" si="316"/>
        <v>43867</v>
      </c>
      <c r="D749" s="29">
        <f t="shared" si="340"/>
        <v>2020</v>
      </c>
      <c r="E749" s="29">
        <f t="shared" si="317"/>
        <v>2</v>
      </c>
      <c r="F749" s="29">
        <f t="shared" si="318"/>
        <v>6</v>
      </c>
      <c r="G749" s="29">
        <f t="shared" si="319"/>
        <v>6</v>
      </c>
      <c r="H749" s="166" t="str">
        <f t="shared" si="320"/>
        <v>Mi</v>
      </c>
      <c r="I749" s="29">
        <f t="shared" si="321"/>
        <v>38</v>
      </c>
      <c r="J749" s="29">
        <f t="array" ref="J749">INDEX(Dienstplan!$F$6:$AJ$55,BN749,BO749)</f>
        <v>0</v>
      </c>
      <c r="K749" s="29">
        <f t="array" ref="K749">IF(OR(J749=Schichten!$B$3,J749=Schichten!$B$4),INDEX($D$98:$D$147,MATCH(CODE(J749),$H$98:$H$147,0)),IF(ISERROR(INDEX($D$98:$D$147,MATCH(J749,$A$98:$A$147,0))),0,INDEX($D$98:$D$147,MATCH(J749,$A$98:$A$147,0))))</f>
        <v>0</v>
      </c>
      <c r="L749" s="29">
        <f t="shared" ref="L749" si="381">L699</f>
        <v>0</v>
      </c>
      <c r="M749" s="29">
        <f t="shared" si="343"/>
        <v>0</v>
      </c>
      <c r="O749" s="29">
        <f t="shared" si="370"/>
        <v>0</v>
      </c>
      <c r="P749" s="29">
        <f t="shared" si="370"/>
        <v>0</v>
      </c>
      <c r="Q749" s="29">
        <f t="shared" si="370"/>
        <v>0</v>
      </c>
      <c r="R749" s="29">
        <f t="shared" si="370"/>
        <v>0</v>
      </c>
      <c r="S749" s="29">
        <f t="shared" si="370"/>
        <v>0</v>
      </c>
      <c r="T749" s="29">
        <f t="shared" si="370"/>
        <v>0</v>
      </c>
      <c r="U749" s="29">
        <f t="shared" si="370"/>
        <v>0</v>
      </c>
      <c r="V749" s="29">
        <f t="shared" si="370"/>
        <v>0</v>
      </c>
      <c r="W749" s="29">
        <f t="shared" si="370"/>
        <v>0</v>
      </c>
      <c r="X749" s="29">
        <f t="shared" si="370"/>
        <v>0</v>
      </c>
      <c r="Y749" s="29">
        <f t="shared" si="370"/>
        <v>1</v>
      </c>
      <c r="Z749" s="29">
        <f t="shared" si="370"/>
        <v>1</v>
      </c>
      <c r="AA749" s="29">
        <f t="shared" si="370"/>
        <v>1</v>
      </c>
      <c r="AB749" s="29">
        <f t="shared" si="370"/>
        <v>1</v>
      </c>
      <c r="AC749" s="29">
        <f t="shared" si="370"/>
        <v>1</v>
      </c>
      <c r="AD749" s="29">
        <f t="shared" si="370"/>
        <v>1</v>
      </c>
      <c r="AE749" s="29">
        <f t="shared" si="368"/>
        <v>1</v>
      </c>
      <c r="AF749" s="29">
        <f t="shared" si="368"/>
        <v>1</v>
      </c>
      <c r="AG749" s="29">
        <f t="shared" si="368"/>
        <v>1</v>
      </c>
      <c r="AH749" s="29">
        <f t="shared" si="368"/>
        <v>1</v>
      </c>
      <c r="AI749" s="29">
        <f t="shared" si="368"/>
        <v>1</v>
      </c>
      <c r="AJ749" s="29">
        <f t="shared" si="368"/>
        <v>1</v>
      </c>
      <c r="AK749" s="29">
        <f t="shared" si="368"/>
        <v>1</v>
      </c>
      <c r="AL749" s="29">
        <f t="shared" si="368"/>
        <v>1</v>
      </c>
      <c r="AM749" s="29">
        <f t="shared" si="368"/>
        <v>1</v>
      </c>
      <c r="AN749" s="29">
        <f t="shared" si="368"/>
        <v>1</v>
      </c>
      <c r="AO749" s="29">
        <f t="shared" si="368"/>
        <v>1</v>
      </c>
      <c r="AP749" s="29">
        <f t="shared" si="368"/>
        <v>1</v>
      </c>
      <c r="AQ749" s="29">
        <f t="shared" si="368"/>
        <v>1</v>
      </c>
      <c r="AR749" s="29">
        <f t="shared" si="368"/>
        <v>1</v>
      </c>
      <c r="AS749" s="29">
        <f t="shared" si="368"/>
        <v>1</v>
      </c>
      <c r="AT749" s="29">
        <f t="shared" si="376"/>
        <v>1</v>
      </c>
      <c r="AU749" s="29">
        <f t="shared" si="376"/>
        <v>1</v>
      </c>
      <c r="AV749" s="29">
        <f t="shared" si="376"/>
        <v>1</v>
      </c>
      <c r="AW749" s="29">
        <f t="shared" si="376"/>
        <v>1</v>
      </c>
      <c r="AX749" s="29">
        <f t="shared" si="376"/>
        <v>1</v>
      </c>
      <c r="AY749" s="29">
        <f t="shared" si="376"/>
        <v>1</v>
      </c>
      <c r="AZ749" s="29">
        <f t="shared" si="376"/>
        <v>1</v>
      </c>
      <c r="BA749" s="29">
        <f t="shared" si="376"/>
        <v>1</v>
      </c>
      <c r="BB749" s="29">
        <f t="shared" si="376"/>
        <v>1</v>
      </c>
      <c r="BC749" s="29">
        <f t="shared" si="376"/>
        <v>1</v>
      </c>
      <c r="BD749" s="29">
        <f t="shared" si="376"/>
        <v>1</v>
      </c>
      <c r="BE749" s="29">
        <f t="shared" si="376"/>
        <v>1</v>
      </c>
      <c r="BF749" s="29">
        <f t="shared" si="376"/>
        <v>1</v>
      </c>
      <c r="BG749" s="29">
        <f t="shared" si="376"/>
        <v>1</v>
      </c>
      <c r="BH749" s="29">
        <f t="shared" si="376"/>
        <v>1</v>
      </c>
      <c r="BI749" s="29">
        <f t="shared" si="376"/>
        <v>1</v>
      </c>
      <c r="BJ749" s="29">
        <f t="shared" si="374"/>
        <v>1</v>
      </c>
      <c r="BN749" s="29">
        <f t="shared" si="315"/>
        <v>38</v>
      </c>
      <c r="BO749" s="29">
        <f t="shared" si="323"/>
        <v>6</v>
      </c>
    </row>
    <row r="750" spans="3:67" x14ac:dyDescent="0.25">
      <c r="C750" s="79">
        <f t="shared" si="316"/>
        <v>43867</v>
      </c>
      <c r="D750" s="29">
        <f t="shared" si="340"/>
        <v>2020</v>
      </c>
      <c r="E750" s="29">
        <f t="shared" si="317"/>
        <v>2</v>
      </c>
      <c r="F750" s="29">
        <f t="shared" si="318"/>
        <v>6</v>
      </c>
      <c r="G750" s="29">
        <f t="shared" si="319"/>
        <v>6</v>
      </c>
      <c r="H750" s="166" t="str">
        <f t="shared" si="320"/>
        <v>Mi</v>
      </c>
      <c r="I750" s="29">
        <f t="shared" si="321"/>
        <v>39</v>
      </c>
      <c r="J750" s="29">
        <f t="array" ref="J750">INDEX(Dienstplan!$F$6:$AJ$55,BN750,BO750)</f>
        <v>0</v>
      </c>
      <c r="K750" s="29">
        <f t="array" ref="K750">IF(OR(J750=Schichten!$B$3,J750=Schichten!$B$4),INDEX($D$98:$D$147,MATCH(CODE(J750),$H$98:$H$147,0)),IF(ISERROR(INDEX($D$98:$D$147,MATCH(J750,$A$98:$A$147,0))),0,INDEX($D$98:$D$147,MATCH(J750,$A$98:$A$147,0))))</f>
        <v>0</v>
      </c>
      <c r="L750" s="29">
        <f t="shared" ref="L750" si="382">L700</f>
        <v>0</v>
      </c>
      <c r="M750" s="29">
        <f t="shared" si="343"/>
        <v>0</v>
      </c>
      <c r="O750" s="29">
        <f t="shared" si="370"/>
        <v>0</v>
      </c>
      <c r="P750" s="29">
        <f t="shared" si="370"/>
        <v>0</v>
      </c>
      <c r="Q750" s="29">
        <f t="shared" si="370"/>
        <v>0</v>
      </c>
      <c r="R750" s="29">
        <f t="shared" si="370"/>
        <v>0</v>
      </c>
      <c r="S750" s="29">
        <f t="shared" si="370"/>
        <v>0</v>
      </c>
      <c r="T750" s="29">
        <f t="shared" si="370"/>
        <v>0</v>
      </c>
      <c r="U750" s="29">
        <f t="shared" si="370"/>
        <v>0</v>
      </c>
      <c r="V750" s="29">
        <f t="shared" si="370"/>
        <v>0</v>
      </c>
      <c r="W750" s="29">
        <f t="shared" si="370"/>
        <v>0</v>
      </c>
      <c r="X750" s="29">
        <f t="shared" si="370"/>
        <v>0</v>
      </c>
      <c r="Y750" s="29">
        <f t="shared" si="370"/>
        <v>1</v>
      </c>
      <c r="Z750" s="29">
        <f t="shared" si="370"/>
        <v>1</v>
      </c>
      <c r="AA750" s="29">
        <f t="shared" si="370"/>
        <v>1</v>
      </c>
      <c r="AB750" s="29">
        <f t="shared" si="370"/>
        <v>1</v>
      </c>
      <c r="AC750" s="29">
        <f t="shared" si="370"/>
        <v>1</v>
      </c>
      <c r="AD750" s="29">
        <f t="shared" si="370"/>
        <v>1</v>
      </c>
      <c r="AE750" s="29">
        <f t="shared" si="368"/>
        <v>1</v>
      </c>
      <c r="AF750" s="29">
        <f t="shared" si="368"/>
        <v>1</v>
      </c>
      <c r="AG750" s="29">
        <f t="shared" si="368"/>
        <v>1</v>
      </c>
      <c r="AH750" s="29">
        <f t="shared" si="368"/>
        <v>1</v>
      </c>
      <c r="AI750" s="29">
        <f t="shared" si="368"/>
        <v>1</v>
      </c>
      <c r="AJ750" s="29">
        <f t="shared" si="368"/>
        <v>1</v>
      </c>
      <c r="AK750" s="29">
        <f t="shared" si="368"/>
        <v>1</v>
      </c>
      <c r="AL750" s="29">
        <f t="shared" si="368"/>
        <v>1</v>
      </c>
      <c r="AM750" s="29">
        <f t="shared" si="368"/>
        <v>1</v>
      </c>
      <c r="AN750" s="29">
        <f t="shared" si="368"/>
        <v>1</v>
      </c>
      <c r="AO750" s="29">
        <f t="shared" si="368"/>
        <v>1</v>
      </c>
      <c r="AP750" s="29">
        <f t="shared" si="368"/>
        <v>1</v>
      </c>
      <c r="AQ750" s="29">
        <f t="shared" si="368"/>
        <v>1</v>
      </c>
      <c r="AR750" s="29">
        <f t="shared" si="368"/>
        <v>1</v>
      </c>
      <c r="AS750" s="29">
        <f t="shared" si="368"/>
        <v>1</v>
      </c>
      <c r="AT750" s="29">
        <f t="shared" si="376"/>
        <v>1</v>
      </c>
      <c r="AU750" s="29">
        <f t="shared" si="376"/>
        <v>1</v>
      </c>
      <c r="AV750" s="29">
        <f t="shared" si="376"/>
        <v>1</v>
      </c>
      <c r="AW750" s="29">
        <f t="shared" si="376"/>
        <v>1</v>
      </c>
      <c r="AX750" s="29">
        <f t="shared" si="376"/>
        <v>1</v>
      </c>
      <c r="AY750" s="29">
        <f t="shared" si="376"/>
        <v>1</v>
      </c>
      <c r="AZ750" s="29">
        <f t="shared" si="376"/>
        <v>1</v>
      </c>
      <c r="BA750" s="29">
        <f t="shared" si="376"/>
        <v>1</v>
      </c>
      <c r="BB750" s="29">
        <f t="shared" si="376"/>
        <v>1</v>
      </c>
      <c r="BC750" s="29">
        <f t="shared" si="376"/>
        <v>1</v>
      </c>
      <c r="BD750" s="29">
        <f t="shared" si="376"/>
        <v>1</v>
      </c>
      <c r="BE750" s="29">
        <f t="shared" si="376"/>
        <v>1</v>
      </c>
      <c r="BF750" s="29">
        <f t="shared" si="376"/>
        <v>1</v>
      </c>
      <c r="BG750" s="29">
        <f t="shared" si="376"/>
        <v>1</v>
      </c>
      <c r="BH750" s="29">
        <f t="shared" si="376"/>
        <v>1</v>
      </c>
      <c r="BI750" s="29">
        <f t="shared" si="376"/>
        <v>1</v>
      </c>
      <c r="BJ750" s="29">
        <f t="shared" si="374"/>
        <v>1</v>
      </c>
      <c r="BN750" s="29">
        <f t="shared" si="315"/>
        <v>39</v>
      </c>
      <c r="BO750" s="29">
        <f t="shared" si="323"/>
        <v>6</v>
      </c>
    </row>
    <row r="751" spans="3:67" x14ac:dyDescent="0.25">
      <c r="C751" s="79">
        <f t="shared" si="316"/>
        <v>43867</v>
      </c>
      <c r="D751" s="29">
        <f t="shared" si="340"/>
        <v>2020</v>
      </c>
      <c r="E751" s="29">
        <f t="shared" si="317"/>
        <v>2</v>
      </c>
      <c r="F751" s="29">
        <f t="shared" si="318"/>
        <v>6</v>
      </c>
      <c r="G751" s="29">
        <f t="shared" si="319"/>
        <v>6</v>
      </c>
      <c r="H751" s="166" t="str">
        <f t="shared" si="320"/>
        <v>Mi</v>
      </c>
      <c r="I751" s="29">
        <f t="shared" si="321"/>
        <v>40</v>
      </c>
      <c r="J751" s="29">
        <f t="array" ref="J751">INDEX(Dienstplan!$F$6:$AJ$55,BN751,BO751)</f>
        <v>0</v>
      </c>
      <c r="K751" s="29">
        <f t="array" ref="K751">IF(OR(J751=Schichten!$B$3,J751=Schichten!$B$4),INDEX($D$98:$D$147,MATCH(CODE(J751),$H$98:$H$147,0)),IF(ISERROR(INDEX($D$98:$D$147,MATCH(J751,$A$98:$A$147,0))),0,INDEX($D$98:$D$147,MATCH(J751,$A$98:$A$147,0))))</f>
        <v>0</v>
      </c>
      <c r="L751" s="29">
        <f t="shared" ref="L751" si="383">L701</f>
        <v>0</v>
      </c>
      <c r="M751" s="29">
        <f t="shared" si="343"/>
        <v>0</v>
      </c>
      <c r="O751" s="29">
        <f t="shared" si="370"/>
        <v>0</v>
      </c>
      <c r="P751" s="29">
        <f t="shared" si="370"/>
        <v>0</v>
      </c>
      <c r="Q751" s="29">
        <f t="shared" si="370"/>
        <v>0</v>
      </c>
      <c r="R751" s="29">
        <f t="shared" si="370"/>
        <v>0</v>
      </c>
      <c r="S751" s="29">
        <f t="shared" si="370"/>
        <v>0</v>
      </c>
      <c r="T751" s="29">
        <f t="shared" si="370"/>
        <v>0</v>
      </c>
      <c r="U751" s="29">
        <f t="shared" si="370"/>
        <v>0</v>
      </c>
      <c r="V751" s="29">
        <f t="shared" si="370"/>
        <v>0</v>
      </c>
      <c r="W751" s="29">
        <f t="shared" si="370"/>
        <v>0</v>
      </c>
      <c r="X751" s="29">
        <f t="shared" si="370"/>
        <v>0</v>
      </c>
      <c r="Y751" s="29">
        <f t="shared" si="370"/>
        <v>1</v>
      </c>
      <c r="Z751" s="29">
        <f t="shared" si="370"/>
        <v>1</v>
      </c>
      <c r="AA751" s="29">
        <f t="shared" si="370"/>
        <v>1</v>
      </c>
      <c r="AB751" s="29">
        <f t="shared" si="370"/>
        <v>1</v>
      </c>
      <c r="AC751" s="29">
        <f t="shared" si="370"/>
        <v>1</v>
      </c>
      <c r="AD751" s="29">
        <f t="shared" si="370"/>
        <v>1</v>
      </c>
      <c r="AE751" s="29">
        <f t="shared" si="368"/>
        <v>1</v>
      </c>
      <c r="AF751" s="29">
        <f t="shared" si="368"/>
        <v>1</v>
      </c>
      <c r="AG751" s="29">
        <f t="shared" si="368"/>
        <v>1</v>
      </c>
      <c r="AH751" s="29">
        <f t="shared" si="368"/>
        <v>1</v>
      </c>
      <c r="AI751" s="29">
        <f t="shared" si="368"/>
        <v>1</v>
      </c>
      <c r="AJ751" s="29">
        <f t="shared" si="368"/>
        <v>1</v>
      </c>
      <c r="AK751" s="29">
        <f t="shared" si="368"/>
        <v>1</v>
      </c>
      <c r="AL751" s="29">
        <f t="shared" si="368"/>
        <v>1</v>
      </c>
      <c r="AM751" s="29">
        <f t="shared" si="368"/>
        <v>1</v>
      </c>
      <c r="AN751" s="29">
        <f t="shared" si="368"/>
        <v>1</v>
      </c>
      <c r="AO751" s="29">
        <f t="shared" si="368"/>
        <v>1</v>
      </c>
      <c r="AP751" s="29">
        <f t="shared" si="368"/>
        <v>1</v>
      </c>
      <c r="AQ751" s="29">
        <f t="shared" si="368"/>
        <v>1</v>
      </c>
      <c r="AR751" s="29">
        <f t="shared" si="368"/>
        <v>1</v>
      </c>
      <c r="AS751" s="29">
        <f t="shared" si="368"/>
        <v>1</v>
      </c>
      <c r="AT751" s="29">
        <f t="shared" si="376"/>
        <v>1</v>
      </c>
      <c r="AU751" s="29">
        <f t="shared" si="376"/>
        <v>1</v>
      </c>
      <c r="AV751" s="29">
        <f t="shared" si="376"/>
        <v>1</v>
      </c>
      <c r="AW751" s="29">
        <f t="shared" si="376"/>
        <v>1</v>
      </c>
      <c r="AX751" s="29">
        <f t="shared" si="376"/>
        <v>1</v>
      </c>
      <c r="AY751" s="29">
        <f t="shared" si="376"/>
        <v>1</v>
      </c>
      <c r="AZ751" s="29">
        <f t="shared" si="376"/>
        <v>1</v>
      </c>
      <c r="BA751" s="29">
        <f t="shared" si="376"/>
        <v>1</v>
      </c>
      <c r="BB751" s="29">
        <f t="shared" si="376"/>
        <v>1</v>
      </c>
      <c r="BC751" s="29">
        <f t="shared" si="376"/>
        <v>1</v>
      </c>
      <c r="BD751" s="29">
        <f t="shared" si="376"/>
        <v>1</v>
      </c>
      <c r="BE751" s="29">
        <f t="shared" si="376"/>
        <v>1</v>
      </c>
      <c r="BF751" s="29">
        <f t="shared" si="376"/>
        <v>1</v>
      </c>
      <c r="BG751" s="29">
        <f t="shared" si="376"/>
        <v>1</v>
      </c>
      <c r="BH751" s="29">
        <f t="shared" si="376"/>
        <v>1</v>
      </c>
      <c r="BI751" s="29">
        <f t="shared" si="376"/>
        <v>1</v>
      </c>
      <c r="BJ751" s="29">
        <f t="shared" si="374"/>
        <v>1</v>
      </c>
      <c r="BN751" s="29">
        <f t="shared" si="315"/>
        <v>40</v>
      </c>
      <c r="BO751" s="29">
        <f t="shared" si="323"/>
        <v>6</v>
      </c>
    </row>
    <row r="752" spans="3:67" x14ac:dyDescent="0.25">
      <c r="C752" s="79">
        <f t="shared" si="316"/>
        <v>43867</v>
      </c>
      <c r="D752" s="29">
        <f t="shared" si="340"/>
        <v>2020</v>
      </c>
      <c r="E752" s="29">
        <f t="shared" si="317"/>
        <v>2</v>
      </c>
      <c r="F752" s="29">
        <f t="shared" si="318"/>
        <v>6</v>
      </c>
      <c r="G752" s="29">
        <f t="shared" si="319"/>
        <v>6</v>
      </c>
      <c r="H752" s="166" t="str">
        <f t="shared" si="320"/>
        <v>Mi</v>
      </c>
      <c r="I752" s="29">
        <f t="shared" si="321"/>
        <v>41</v>
      </c>
      <c r="J752" s="29">
        <f t="array" ref="J752">INDEX(Dienstplan!$F$6:$AJ$55,BN752,BO752)</f>
        <v>0</v>
      </c>
      <c r="K752" s="29">
        <f t="array" ref="K752">IF(OR(J752=Schichten!$B$3,J752=Schichten!$B$4),INDEX($D$98:$D$147,MATCH(CODE(J752),$H$98:$H$147,0)),IF(ISERROR(INDEX($D$98:$D$147,MATCH(J752,$A$98:$A$147,0))),0,INDEX($D$98:$D$147,MATCH(J752,$A$98:$A$147,0))))</f>
        <v>0</v>
      </c>
      <c r="L752" s="29">
        <f t="shared" ref="L752" si="384">L702</f>
        <v>0</v>
      </c>
      <c r="M752" s="29">
        <f t="shared" si="343"/>
        <v>0</v>
      </c>
      <c r="O752" s="29">
        <f t="shared" si="370"/>
        <v>0</v>
      </c>
      <c r="P752" s="29">
        <f t="shared" si="370"/>
        <v>0</v>
      </c>
      <c r="Q752" s="29">
        <f t="shared" si="370"/>
        <v>0</v>
      </c>
      <c r="R752" s="29">
        <f t="shared" si="370"/>
        <v>0</v>
      </c>
      <c r="S752" s="29">
        <f t="shared" si="370"/>
        <v>0</v>
      </c>
      <c r="T752" s="29">
        <f t="shared" si="370"/>
        <v>0</v>
      </c>
      <c r="U752" s="29">
        <f t="shared" si="370"/>
        <v>0</v>
      </c>
      <c r="V752" s="29">
        <f t="shared" si="370"/>
        <v>0</v>
      </c>
      <c r="W752" s="29">
        <f t="shared" si="370"/>
        <v>0</v>
      </c>
      <c r="X752" s="29">
        <f t="shared" si="370"/>
        <v>0</v>
      </c>
      <c r="Y752" s="29">
        <f t="shared" si="370"/>
        <v>1</v>
      </c>
      <c r="Z752" s="29">
        <f t="shared" si="370"/>
        <v>1</v>
      </c>
      <c r="AA752" s="29">
        <f t="shared" si="370"/>
        <v>1</v>
      </c>
      <c r="AB752" s="29">
        <f t="shared" si="370"/>
        <v>1</v>
      </c>
      <c r="AC752" s="29">
        <f t="shared" si="370"/>
        <v>1</v>
      </c>
      <c r="AD752" s="29">
        <f t="shared" si="370"/>
        <v>1</v>
      </c>
      <c r="AE752" s="29">
        <f t="shared" si="368"/>
        <v>1</v>
      </c>
      <c r="AF752" s="29">
        <f t="shared" si="368"/>
        <v>1</v>
      </c>
      <c r="AG752" s="29">
        <f t="shared" si="368"/>
        <v>1</v>
      </c>
      <c r="AH752" s="29">
        <f t="shared" si="368"/>
        <v>1</v>
      </c>
      <c r="AI752" s="29">
        <f t="shared" si="368"/>
        <v>1</v>
      </c>
      <c r="AJ752" s="29">
        <f t="shared" si="368"/>
        <v>1</v>
      </c>
      <c r="AK752" s="29">
        <f t="shared" si="368"/>
        <v>1</v>
      </c>
      <c r="AL752" s="29">
        <f t="shared" si="368"/>
        <v>1</v>
      </c>
      <c r="AM752" s="29">
        <f t="shared" si="368"/>
        <v>1</v>
      </c>
      <c r="AN752" s="29">
        <f t="shared" si="368"/>
        <v>1</v>
      </c>
      <c r="AO752" s="29">
        <f t="shared" si="368"/>
        <v>1</v>
      </c>
      <c r="AP752" s="29">
        <f t="shared" si="368"/>
        <v>1</v>
      </c>
      <c r="AQ752" s="29">
        <f t="shared" si="368"/>
        <v>1</v>
      </c>
      <c r="AR752" s="29">
        <f t="shared" si="368"/>
        <v>1</v>
      </c>
      <c r="AS752" s="29">
        <f t="shared" si="368"/>
        <v>1</v>
      </c>
      <c r="AT752" s="29">
        <f t="shared" si="376"/>
        <v>1</v>
      </c>
      <c r="AU752" s="29">
        <f t="shared" si="376"/>
        <v>1</v>
      </c>
      <c r="AV752" s="29">
        <f t="shared" si="376"/>
        <v>1</v>
      </c>
      <c r="AW752" s="29">
        <f t="shared" si="376"/>
        <v>1</v>
      </c>
      <c r="AX752" s="29">
        <f t="shared" si="376"/>
        <v>1</v>
      </c>
      <c r="AY752" s="29">
        <f t="shared" si="376"/>
        <v>1</v>
      </c>
      <c r="AZ752" s="29">
        <f t="shared" si="376"/>
        <v>1</v>
      </c>
      <c r="BA752" s="29">
        <f t="shared" si="376"/>
        <v>1</v>
      </c>
      <c r="BB752" s="29">
        <f t="shared" si="376"/>
        <v>1</v>
      </c>
      <c r="BC752" s="29">
        <f t="shared" si="376"/>
        <v>1</v>
      </c>
      <c r="BD752" s="29">
        <f t="shared" si="376"/>
        <v>1</v>
      </c>
      <c r="BE752" s="29">
        <f t="shared" si="376"/>
        <v>1</v>
      </c>
      <c r="BF752" s="29">
        <f t="shared" si="376"/>
        <v>1</v>
      </c>
      <c r="BG752" s="29">
        <f t="shared" si="376"/>
        <v>1</v>
      </c>
      <c r="BH752" s="29">
        <f t="shared" si="376"/>
        <v>1</v>
      </c>
      <c r="BI752" s="29">
        <f t="shared" si="376"/>
        <v>1</v>
      </c>
      <c r="BJ752" s="29">
        <f t="shared" si="374"/>
        <v>1</v>
      </c>
      <c r="BN752" s="29">
        <f t="shared" si="315"/>
        <v>41</v>
      </c>
      <c r="BO752" s="29">
        <f t="shared" si="323"/>
        <v>6</v>
      </c>
    </row>
    <row r="753" spans="3:67" x14ac:dyDescent="0.25">
      <c r="C753" s="79">
        <f t="shared" si="316"/>
        <v>43867</v>
      </c>
      <c r="D753" s="29">
        <f t="shared" si="340"/>
        <v>2020</v>
      </c>
      <c r="E753" s="29">
        <f t="shared" si="317"/>
        <v>2</v>
      </c>
      <c r="F753" s="29">
        <f t="shared" si="318"/>
        <v>6</v>
      </c>
      <c r="G753" s="29">
        <f t="shared" si="319"/>
        <v>6</v>
      </c>
      <c r="H753" s="166" t="str">
        <f t="shared" si="320"/>
        <v>Mi</v>
      </c>
      <c r="I753" s="29">
        <f t="shared" si="321"/>
        <v>42</v>
      </c>
      <c r="J753" s="29">
        <f t="array" ref="J753">INDEX(Dienstplan!$F$6:$AJ$55,BN753,BO753)</f>
        <v>0</v>
      </c>
      <c r="K753" s="29">
        <f t="array" ref="K753">IF(OR(J753=Schichten!$B$3,J753=Schichten!$B$4),INDEX($D$98:$D$147,MATCH(CODE(J753),$H$98:$H$147,0)),IF(ISERROR(INDEX($D$98:$D$147,MATCH(J753,$A$98:$A$147,0))),0,INDEX($D$98:$D$147,MATCH(J753,$A$98:$A$147,0))))</f>
        <v>0</v>
      </c>
      <c r="L753" s="29">
        <f t="shared" ref="L753" si="385">L703</f>
        <v>0</v>
      </c>
      <c r="M753" s="29">
        <f t="shared" si="343"/>
        <v>0</v>
      </c>
      <c r="O753" s="29">
        <f t="shared" si="370"/>
        <v>0</v>
      </c>
      <c r="P753" s="29">
        <f t="shared" si="370"/>
        <v>0</v>
      </c>
      <c r="Q753" s="29">
        <f t="shared" si="370"/>
        <v>0</v>
      </c>
      <c r="R753" s="29">
        <f t="shared" si="370"/>
        <v>0</v>
      </c>
      <c r="S753" s="29">
        <f t="shared" si="370"/>
        <v>0</v>
      </c>
      <c r="T753" s="29">
        <f t="shared" si="370"/>
        <v>0</v>
      </c>
      <c r="U753" s="29">
        <f t="shared" si="370"/>
        <v>0</v>
      </c>
      <c r="V753" s="29">
        <f t="shared" si="370"/>
        <v>0</v>
      </c>
      <c r="W753" s="29">
        <f t="shared" si="370"/>
        <v>0</v>
      </c>
      <c r="X753" s="29">
        <f t="shared" si="370"/>
        <v>0</v>
      </c>
      <c r="Y753" s="29">
        <f t="shared" si="370"/>
        <v>1</v>
      </c>
      <c r="Z753" s="29">
        <f t="shared" si="370"/>
        <v>1</v>
      </c>
      <c r="AA753" s="29">
        <f t="shared" si="370"/>
        <v>1</v>
      </c>
      <c r="AB753" s="29">
        <f t="shared" si="370"/>
        <v>1</v>
      </c>
      <c r="AC753" s="29">
        <f t="shared" si="370"/>
        <v>1</v>
      </c>
      <c r="AD753" s="29">
        <f t="shared" si="370"/>
        <v>1</v>
      </c>
      <c r="AE753" s="29">
        <f t="shared" si="368"/>
        <v>1</v>
      </c>
      <c r="AF753" s="29">
        <f t="shared" si="368"/>
        <v>1</v>
      </c>
      <c r="AG753" s="29">
        <f t="shared" si="368"/>
        <v>1</v>
      </c>
      <c r="AH753" s="29">
        <f t="shared" si="368"/>
        <v>1</v>
      </c>
      <c r="AI753" s="29">
        <f t="shared" si="368"/>
        <v>1</v>
      </c>
      <c r="AJ753" s="29">
        <f t="shared" si="368"/>
        <v>1</v>
      </c>
      <c r="AK753" s="29">
        <f t="shared" si="368"/>
        <v>1</v>
      </c>
      <c r="AL753" s="29">
        <f t="shared" si="368"/>
        <v>1</v>
      </c>
      <c r="AM753" s="29">
        <f t="shared" si="368"/>
        <v>1</v>
      </c>
      <c r="AN753" s="29">
        <f t="shared" si="368"/>
        <v>1</v>
      </c>
      <c r="AO753" s="29">
        <f t="shared" si="368"/>
        <v>1</v>
      </c>
      <c r="AP753" s="29">
        <f t="shared" si="368"/>
        <v>1</v>
      </c>
      <c r="AQ753" s="29">
        <f t="shared" si="368"/>
        <v>1</v>
      </c>
      <c r="AR753" s="29">
        <f t="shared" si="368"/>
        <v>1</v>
      </c>
      <c r="AS753" s="29">
        <f t="shared" si="368"/>
        <v>1</v>
      </c>
      <c r="AT753" s="29">
        <f t="shared" si="376"/>
        <v>1</v>
      </c>
      <c r="AU753" s="29">
        <f t="shared" si="376"/>
        <v>1</v>
      </c>
      <c r="AV753" s="29">
        <f t="shared" si="376"/>
        <v>1</v>
      </c>
      <c r="AW753" s="29">
        <f t="shared" si="376"/>
        <v>1</v>
      </c>
      <c r="AX753" s="29">
        <f t="shared" si="376"/>
        <v>1</v>
      </c>
      <c r="AY753" s="29">
        <f t="shared" si="376"/>
        <v>1</v>
      </c>
      <c r="AZ753" s="29">
        <f t="shared" si="376"/>
        <v>1</v>
      </c>
      <c r="BA753" s="29">
        <f t="shared" si="376"/>
        <v>1</v>
      </c>
      <c r="BB753" s="29">
        <f t="shared" si="376"/>
        <v>1</v>
      </c>
      <c r="BC753" s="29">
        <f t="shared" si="376"/>
        <v>1</v>
      </c>
      <c r="BD753" s="29">
        <f t="shared" si="376"/>
        <v>1</v>
      </c>
      <c r="BE753" s="29">
        <f t="shared" si="376"/>
        <v>1</v>
      </c>
      <c r="BF753" s="29">
        <f t="shared" si="376"/>
        <v>1</v>
      </c>
      <c r="BG753" s="29">
        <f t="shared" si="376"/>
        <v>1</v>
      </c>
      <c r="BH753" s="29">
        <f t="shared" si="376"/>
        <v>1</v>
      </c>
      <c r="BI753" s="29">
        <f t="shared" si="376"/>
        <v>1</v>
      </c>
      <c r="BJ753" s="29">
        <f t="shared" si="374"/>
        <v>1</v>
      </c>
      <c r="BN753" s="29">
        <f t="shared" si="315"/>
        <v>42</v>
      </c>
      <c r="BO753" s="29">
        <f t="shared" si="323"/>
        <v>6</v>
      </c>
    </row>
    <row r="754" spans="3:67" x14ac:dyDescent="0.25">
      <c r="C754" s="79">
        <f t="shared" si="316"/>
        <v>43867</v>
      </c>
      <c r="D754" s="29">
        <f t="shared" si="340"/>
        <v>2020</v>
      </c>
      <c r="E754" s="29">
        <f t="shared" si="317"/>
        <v>2</v>
      </c>
      <c r="F754" s="29">
        <f t="shared" si="318"/>
        <v>6</v>
      </c>
      <c r="G754" s="29">
        <f t="shared" si="319"/>
        <v>6</v>
      </c>
      <c r="H754" s="166" t="str">
        <f t="shared" si="320"/>
        <v>Mi</v>
      </c>
      <c r="I754" s="29">
        <f t="shared" si="321"/>
        <v>43</v>
      </c>
      <c r="J754" s="29">
        <f t="array" ref="J754">INDEX(Dienstplan!$F$6:$AJ$55,BN754,BO754)</f>
        <v>0</v>
      </c>
      <c r="K754" s="29">
        <f t="array" ref="K754">IF(OR(J754=Schichten!$B$3,J754=Schichten!$B$4),INDEX($D$98:$D$147,MATCH(CODE(J754),$H$98:$H$147,0)),IF(ISERROR(INDEX($D$98:$D$147,MATCH(J754,$A$98:$A$147,0))),0,INDEX($D$98:$D$147,MATCH(J754,$A$98:$A$147,0))))</f>
        <v>0</v>
      </c>
      <c r="L754" s="29">
        <f t="shared" ref="L754" si="386">L704</f>
        <v>0</v>
      </c>
      <c r="M754" s="29">
        <f t="shared" si="343"/>
        <v>0</v>
      </c>
      <c r="O754" s="29">
        <f t="shared" si="370"/>
        <v>0</v>
      </c>
      <c r="P754" s="29">
        <f t="shared" si="370"/>
        <v>0</v>
      </c>
      <c r="Q754" s="29">
        <f t="shared" si="370"/>
        <v>0</v>
      </c>
      <c r="R754" s="29">
        <f t="shared" si="370"/>
        <v>0</v>
      </c>
      <c r="S754" s="29">
        <f t="shared" si="370"/>
        <v>0</v>
      </c>
      <c r="T754" s="29">
        <f t="shared" si="370"/>
        <v>0</v>
      </c>
      <c r="U754" s="29">
        <f t="shared" si="370"/>
        <v>0</v>
      </c>
      <c r="V754" s="29">
        <f t="shared" si="370"/>
        <v>0</v>
      </c>
      <c r="W754" s="29">
        <f t="shared" si="370"/>
        <v>0</v>
      </c>
      <c r="X754" s="29">
        <f t="shared" si="370"/>
        <v>0</v>
      </c>
      <c r="Y754" s="29">
        <f t="shared" si="370"/>
        <v>1</v>
      </c>
      <c r="Z754" s="29">
        <f t="shared" si="370"/>
        <v>1</v>
      </c>
      <c r="AA754" s="29">
        <f t="shared" si="370"/>
        <v>1</v>
      </c>
      <c r="AB754" s="29">
        <f t="shared" si="370"/>
        <v>1</v>
      </c>
      <c r="AC754" s="29">
        <f t="shared" si="370"/>
        <v>1</v>
      </c>
      <c r="AD754" s="29">
        <f t="shared" si="370"/>
        <v>1</v>
      </c>
      <c r="AE754" s="29">
        <f t="shared" si="368"/>
        <v>1</v>
      </c>
      <c r="AF754" s="29">
        <f t="shared" si="368"/>
        <v>1</v>
      </c>
      <c r="AG754" s="29">
        <f t="shared" si="368"/>
        <v>1</v>
      </c>
      <c r="AH754" s="29">
        <f t="shared" si="368"/>
        <v>1</v>
      </c>
      <c r="AI754" s="29">
        <f t="shared" si="368"/>
        <v>1</v>
      </c>
      <c r="AJ754" s="29">
        <f t="shared" si="368"/>
        <v>1</v>
      </c>
      <c r="AK754" s="29">
        <f t="shared" si="368"/>
        <v>1</v>
      </c>
      <c r="AL754" s="29">
        <f t="shared" si="368"/>
        <v>1</v>
      </c>
      <c r="AM754" s="29">
        <f t="shared" si="368"/>
        <v>1</v>
      </c>
      <c r="AN754" s="29">
        <f t="shared" si="368"/>
        <v>1</v>
      </c>
      <c r="AO754" s="29">
        <f t="shared" si="368"/>
        <v>1</v>
      </c>
      <c r="AP754" s="29">
        <f t="shared" si="368"/>
        <v>1</v>
      </c>
      <c r="AQ754" s="29">
        <f t="shared" si="368"/>
        <v>1</v>
      </c>
      <c r="AR754" s="29">
        <f t="shared" si="368"/>
        <v>1</v>
      </c>
      <c r="AS754" s="29">
        <f t="shared" si="368"/>
        <v>1</v>
      </c>
      <c r="AT754" s="29">
        <f t="shared" si="376"/>
        <v>1</v>
      </c>
      <c r="AU754" s="29">
        <f t="shared" si="376"/>
        <v>1</v>
      </c>
      <c r="AV754" s="29">
        <f t="shared" si="376"/>
        <v>1</v>
      </c>
      <c r="AW754" s="29">
        <f t="shared" si="376"/>
        <v>1</v>
      </c>
      <c r="AX754" s="29">
        <f t="shared" si="376"/>
        <v>1</v>
      </c>
      <c r="AY754" s="29">
        <f t="shared" si="376"/>
        <v>1</v>
      </c>
      <c r="AZ754" s="29">
        <f t="shared" si="376"/>
        <v>1</v>
      </c>
      <c r="BA754" s="29">
        <f t="shared" si="376"/>
        <v>1</v>
      </c>
      <c r="BB754" s="29">
        <f t="shared" si="376"/>
        <v>1</v>
      </c>
      <c r="BC754" s="29">
        <f t="shared" si="376"/>
        <v>1</v>
      </c>
      <c r="BD754" s="29">
        <f t="shared" si="376"/>
        <v>1</v>
      </c>
      <c r="BE754" s="29">
        <f t="shared" si="376"/>
        <v>1</v>
      </c>
      <c r="BF754" s="29">
        <f t="shared" si="376"/>
        <v>1</v>
      </c>
      <c r="BG754" s="29">
        <f t="shared" si="376"/>
        <v>1</v>
      </c>
      <c r="BH754" s="29">
        <f t="shared" si="376"/>
        <v>1</v>
      </c>
      <c r="BI754" s="29">
        <f t="shared" si="376"/>
        <v>1</v>
      </c>
      <c r="BJ754" s="29">
        <f t="shared" si="374"/>
        <v>1</v>
      </c>
      <c r="BN754" s="29">
        <f t="shared" si="315"/>
        <v>43</v>
      </c>
      <c r="BO754" s="29">
        <f t="shared" si="323"/>
        <v>6</v>
      </c>
    </row>
    <row r="755" spans="3:67" x14ac:dyDescent="0.25">
      <c r="C755" s="79">
        <f t="shared" si="316"/>
        <v>43867</v>
      </c>
      <c r="D755" s="29">
        <f t="shared" si="340"/>
        <v>2020</v>
      </c>
      <c r="E755" s="29">
        <f t="shared" si="317"/>
        <v>2</v>
      </c>
      <c r="F755" s="29">
        <f t="shared" si="318"/>
        <v>6</v>
      </c>
      <c r="G755" s="29">
        <f t="shared" si="319"/>
        <v>6</v>
      </c>
      <c r="H755" s="166" t="str">
        <f t="shared" si="320"/>
        <v>Mi</v>
      </c>
      <c r="I755" s="29">
        <f t="shared" si="321"/>
        <v>44</v>
      </c>
      <c r="J755" s="29">
        <f t="array" ref="J755">INDEX(Dienstplan!$F$6:$AJ$55,BN755,BO755)</f>
        <v>0</v>
      </c>
      <c r="K755" s="29">
        <f t="array" ref="K755">IF(OR(J755=Schichten!$B$3,J755=Schichten!$B$4),INDEX($D$98:$D$147,MATCH(CODE(J755),$H$98:$H$147,0)),IF(ISERROR(INDEX($D$98:$D$147,MATCH(J755,$A$98:$A$147,0))),0,INDEX($D$98:$D$147,MATCH(J755,$A$98:$A$147,0))))</f>
        <v>0</v>
      </c>
      <c r="L755" s="29">
        <f t="shared" ref="L755" si="387">L705</f>
        <v>0</v>
      </c>
      <c r="M755" s="29">
        <f t="shared" si="343"/>
        <v>0</v>
      </c>
      <c r="O755" s="29">
        <f t="shared" si="370"/>
        <v>0</v>
      </c>
      <c r="P755" s="29">
        <f t="shared" si="370"/>
        <v>0</v>
      </c>
      <c r="Q755" s="29">
        <f t="shared" si="370"/>
        <v>0</v>
      </c>
      <c r="R755" s="29">
        <f t="shared" si="370"/>
        <v>0</v>
      </c>
      <c r="S755" s="29">
        <f t="shared" si="370"/>
        <v>0</v>
      </c>
      <c r="T755" s="29">
        <f t="shared" si="370"/>
        <v>0</v>
      </c>
      <c r="U755" s="29">
        <f t="shared" si="370"/>
        <v>0</v>
      </c>
      <c r="V755" s="29">
        <f t="shared" si="370"/>
        <v>0</v>
      </c>
      <c r="W755" s="29">
        <f t="shared" si="370"/>
        <v>0</v>
      </c>
      <c r="X755" s="29">
        <f t="shared" si="370"/>
        <v>0</v>
      </c>
      <c r="Y755" s="29">
        <f t="shared" si="370"/>
        <v>1</v>
      </c>
      <c r="Z755" s="29">
        <f t="shared" si="370"/>
        <v>1</v>
      </c>
      <c r="AA755" s="29">
        <f t="shared" si="370"/>
        <v>1</v>
      </c>
      <c r="AB755" s="29">
        <f t="shared" si="370"/>
        <v>1</v>
      </c>
      <c r="AC755" s="29">
        <f t="shared" si="370"/>
        <v>1</v>
      </c>
      <c r="AD755" s="29">
        <f t="shared" ref="AD755:AS770" si="388">IF($M$457,IF($J755=AD$461,1,0),0)</f>
        <v>1</v>
      </c>
      <c r="AE755" s="29">
        <f t="shared" si="388"/>
        <v>1</v>
      </c>
      <c r="AF755" s="29">
        <f t="shared" si="388"/>
        <v>1</v>
      </c>
      <c r="AG755" s="29">
        <f t="shared" si="388"/>
        <v>1</v>
      </c>
      <c r="AH755" s="29">
        <f t="shared" si="388"/>
        <v>1</v>
      </c>
      <c r="AI755" s="29">
        <f t="shared" si="388"/>
        <v>1</v>
      </c>
      <c r="AJ755" s="29">
        <f t="shared" si="388"/>
        <v>1</v>
      </c>
      <c r="AK755" s="29">
        <f t="shared" si="388"/>
        <v>1</v>
      </c>
      <c r="AL755" s="29">
        <f t="shared" si="388"/>
        <v>1</v>
      </c>
      <c r="AM755" s="29">
        <f t="shared" si="388"/>
        <v>1</v>
      </c>
      <c r="AN755" s="29">
        <f t="shared" si="388"/>
        <v>1</v>
      </c>
      <c r="AO755" s="29">
        <f t="shared" si="388"/>
        <v>1</v>
      </c>
      <c r="AP755" s="29">
        <f t="shared" si="388"/>
        <v>1</v>
      </c>
      <c r="AQ755" s="29">
        <f t="shared" si="388"/>
        <v>1</v>
      </c>
      <c r="AR755" s="29">
        <f t="shared" si="388"/>
        <v>1</v>
      </c>
      <c r="AS755" s="29">
        <f t="shared" si="388"/>
        <v>1</v>
      </c>
      <c r="AT755" s="29">
        <f t="shared" si="376"/>
        <v>1</v>
      </c>
      <c r="AU755" s="29">
        <f t="shared" si="376"/>
        <v>1</v>
      </c>
      <c r="AV755" s="29">
        <f t="shared" si="376"/>
        <v>1</v>
      </c>
      <c r="AW755" s="29">
        <f t="shared" si="376"/>
        <v>1</v>
      </c>
      <c r="AX755" s="29">
        <f t="shared" si="376"/>
        <v>1</v>
      </c>
      <c r="AY755" s="29">
        <f t="shared" si="376"/>
        <v>1</v>
      </c>
      <c r="AZ755" s="29">
        <f t="shared" si="376"/>
        <v>1</v>
      </c>
      <c r="BA755" s="29">
        <f t="shared" si="376"/>
        <v>1</v>
      </c>
      <c r="BB755" s="29">
        <f t="shared" si="376"/>
        <v>1</v>
      </c>
      <c r="BC755" s="29">
        <f t="shared" si="376"/>
        <v>1</v>
      </c>
      <c r="BD755" s="29">
        <f t="shared" si="376"/>
        <v>1</v>
      </c>
      <c r="BE755" s="29">
        <f t="shared" si="376"/>
        <v>1</v>
      </c>
      <c r="BF755" s="29">
        <f t="shared" si="376"/>
        <v>1</v>
      </c>
      <c r="BG755" s="29">
        <f t="shared" si="376"/>
        <v>1</v>
      </c>
      <c r="BH755" s="29">
        <f t="shared" si="376"/>
        <v>1</v>
      </c>
      <c r="BI755" s="29">
        <f t="shared" si="376"/>
        <v>1</v>
      </c>
      <c r="BJ755" s="29">
        <f t="shared" si="374"/>
        <v>1</v>
      </c>
      <c r="BN755" s="29">
        <f t="shared" si="315"/>
        <v>44</v>
      </c>
      <c r="BO755" s="29">
        <f t="shared" si="323"/>
        <v>6</v>
      </c>
    </row>
    <row r="756" spans="3:67" x14ac:dyDescent="0.25">
      <c r="C756" s="79">
        <f t="shared" si="316"/>
        <v>43867</v>
      </c>
      <c r="D756" s="29">
        <f t="shared" si="340"/>
        <v>2020</v>
      </c>
      <c r="E756" s="29">
        <f t="shared" si="317"/>
        <v>2</v>
      </c>
      <c r="F756" s="29">
        <f t="shared" si="318"/>
        <v>6</v>
      </c>
      <c r="G756" s="29">
        <f t="shared" si="319"/>
        <v>6</v>
      </c>
      <c r="H756" s="166" t="str">
        <f t="shared" si="320"/>
        <v>Mi</v>
      </c>
      <c r="I756" s="29">
        <f t="shared" si="321"/>
        <v>45</v>
      </c>
      <c r="J756" s="29">
        <f t="array" ref="J756">INDEX(Dienstplan!$F$6:$AJ$55,BN756,BO756)</f>
        <v>0</v>
      </c>
      <c r="K756" s="29">
        <f t="array" ref="K756">IF(OR(J756=Schichten!$B$3,J756=Schichten!$B$4),INDEX($D$98:$D$147,MATCH(CODE(J756),$H$98:$H$147,0)),IF(ISERROR(INDEX($D$98:$D$147,MATCH(J756,$A$98:$A$147,0))),0,INDEX($D$98:$D$147,MATCH(J756,$A$98:$A$147,0))))</f>
        <v>0</v>
      </c>
      <c r="L756" s="29">
        <f t="shared" ref="L756" si="389">L706</f>
        <v>0</v>
      </c>
      <c r="M756" s="29">
        <f t="shared" si="343"/>
        <v>0</v>
      </c>
      <c r="O756" s="29">
        <f t="shared" ref="O756:AD771" si="390">IF($M$457,IF($J756=O$461,1,0),0)</f>
        <v>0</v>
      </c>
      <c r="P756" s="29">
        <f t="shared" si="390"/>
        <v>0</v>
      </c>
      <c r="Q756" s="29">
        <f t="shared" si="390"/>
        <v>0</v>
      </c>
      <c r="R756" s="29">
        <f t="shared" si="390"/>
        <v>0</v>
      </c>
      <c r="S756" s="29">
        <f t="shared" si="390"/>
        <v>0</v>
      </c>
      <c r="T756" s="29">
        <f t="shared" si="390"/>
        <v>0</v>
      </c>
      <c r="U756" s="29">
        <f t="shared" si="390"/>
        <v>0</v>
      </c>
      <c r="V756" s="29">
        <f t="shared" si="390"/>
        <v>0</v>
      </c>
      <c r="W756" s="29">
        <f t="shared" si="390"/>
        <v>0</v>
      </c>
      <c r="X756" s="29">
        <f t="shared" si="390"/>
        <v>0</v>
      </c>
      <c r="Y756" s="29">
        <f t="shared" si="390"/>
        <v>1</v>
      </c>
      <c r="Z756" s="29">
        <f t="shared" si="390"/>
        <v>1</v>
      </c>
      <c r="AA756" s="29">
        <f t="shared" si="390"/>
        <v>1</v>
      </c>
      <c r="AB756" s="29">
        <f t="shared" si="390"/>
        <v>1</v>
      </c>
      <c r="AC756" s="29">
        <f t="shared" si="390"/>
        <v>1</v>
      </c>
      <c r="AD756" s="29">
        <f t="shared" si="390"/>
        <v>1</v>
      </c>
      <c r="AE756" s="29">
        <f t="shared" si="388"/>
        <v>1</v>
      </c>
      <c r="AF756" s="29">
        <f t="shared" si="388"/>
        <v>1</v>
      </c>
      <c r="AG756" s="29">
        <f t="shared" si="388"/>
        <v>1</v>
      </c>
      <c r="AH756" s="29">
        <f t="shared" si="388"/>
        <v>1</v>
      </c>
      <c r="AI756" s="29">
        <f t="shared" si="388"/>
        <v>1</v>
      </c>
      <c r="AJ756" s="29">
        <f t="shared" si="388"/>
        <v>1</v>
      </c>
      <c r="AK756" s="29">
        <f t="shared" si="388"/>
        <v>1</v>
      </c>
      <c r="AL756" s="29">
        <f t="shared" si="388"/>
        <v>1</v>
      </c>
      <c r="AM756" s="29">
        <f t="shared" si="388"/>
        <v>1</v>
      </c>
      <c r="AN756" s="29">
        <f t="shared" si="388"/>
        <v>1</v>
      </c>
      <c r="AO756" s="29">
        <f t="shared" si="388"/>
        <v>1</v>
      </c>
      <c r="AP756" s="29">
        <f t="shared" si="388"/>
        <v>1</v>
      </c>
      <c r="AQ756" s="29">
        <f t="shared" si="388"/>
        <v>1</v>
      </c>
      <c r="AR756" s="29">
        <f t="shared" si="388"/>
        <v>1</v>
      </c>
      <c r="AS756" s="29">
        <f t="shared" si="388"/>
        <v>1</v>
      </c>
      <c r="AT756" s="29">
        <f t="shared" si="376"/>
        <v>1</v>
      </c>
      <c r="AU756" s="29">
        <f t="shared" si="376"/>
        <v>1</v>
      </c>
      <c r="AV756" s="29">
        <f t="shared" si="376"/>
        <v>1</v>
      </c>
      <c r="AW756" s="29">
        <f t="shared" si="376"/>
        <v>1</v>
      </c>
      <c r="AX756" s="29">
        <f t="shared" si="376"/>
        <v>1</v>
      </c>
      <c r="AY756" s="29">
        <f t="shared" si="376"/>
        <v>1</v>
      </c>
      <c r="AZ756" s="29">
        <f t="shared" si="376"/>
        <v>1</v>
      </c>
      <c r="BA756" s="29">
        <f t="shared" si="376"/>
        <v>1</v>
      </c>
      <c r="BB756" s="29">
        <f t="shared" si="376"/>
        <v>1</v>
      </c>
      <c r="BC756" s="29">
        <f t="shared" si="376"/>
        <v>1</v>
      </c>
      <c r="BD756" s="29">
        <f t="shared" si="376"/>
        <v>1</v>
      </c>
      <c r="BE756" s="29">
        <f t="shared" si="376"/>
        <v>1</v>
      </c>
      <c r="BF756" s="29">
        <f t="shared" si="376"/>
        <v>1</v>
      </c>
      <c r="BG756" s="29">
        <f t="shared" si="376"/>
        <v>1</v>
      </c>
      <c r="BH756" s="29">
        <f t="shared" si="376"/>
        <v>1</v>
      </c>
      <c r="BI756" s="29">
        <f t="shared" si="376"/>
        <v>1</v>
      </c>
      <c r="BJ756" s="29">
        <f t="shared" si="374"/>
        <v>1</v>
      </c>
      <c r="BN756" s="29">
        <f t="shared" si="315"/>
        <v>45</v>
      </c>
      <c r="BO756" s="29">
        <f t="shared" si="323"/>
        <v>6</v>
      </c>
    </row>
    <row r="757" spans="3:67" x14ac:dyDescent="0.25">
      <c r="C757" s="79">
        <f t="shared" si="316"/>
        <v>43867</v>
      </c>
      <c r="D757" s="29">
        <f t="shared" si="340"/>
        <v>2020</v>
      </c>
      <c r="E757" s="29">
        <f t="shared" si="317"/>
        <v>2</v>
      </c>
      <c r="F757" s="29">
        <f t="shared" si="318"/>
        <v>6</v>
      </c>
      <c r="G757" s="29">
        <f t="shared" si="319"/>
        <v>6</v>
      </c>
      <c r="H757" s="166" t="str">
        <f t="shared" si="320"/>
        <v>Mi</v>
      </c>
      <c r="I757" s="29">
        <f t="shared" si="321"/>
        <v>46</v>
      </c>
      <c r="J757" s="29">
        <f t="array" ref="J757">INDEX(Dienstplan!$F$6:$AJ$55,BN757,BO757)</f>
        <v>0</v>
      </c>
      <c r="K757" s="29">
        <f t="array" ref="K757">IF(OR(J757=Schichten!$B$3,J757=Schichten!$B$4),INDEX($D$98:$D$147,MATCH(CODE(J757),$H$98:$H$147,0)),IF(ISERROR(INDEX($D$98:$D$147,MATCH(J757,$A$98:$A$147,0))),0,INDEX($D$98:$D$147,MATCH(J757,$A$98:$A$147,0))))</f>
        <v>0</v>
      </c>
      <c r="L757" s="29">
        <f t="shared" ref="L757" si="391">L707</f>
        <v>0</v>
      </c>
      <c r="M757" s="29">
        <f t="shared" si="343"/>
        <v>0</v>
      </c>
      <c r="O757" s="29">
        <f t="shared" si="390"/>
        <v>0</v>
      </c>
      <c r="P757" s="29">
        <f t="shared" si="390"/>
        <v>0</v>
      </c>
      <c r="Q757" s="29">
        <f t="shared" si="390"/>
        <v>0</v>
      </c>
      <c r="R757" s="29">
        <f t="shared" si="390"/>
        <v>0</v>
      </c>
      <c r="S757" s="29">
        <f t="shared" si="390"/>
        <v>0</v>
      </c>
      <c r="T757" s="29">
        <f t="shared" si="390"/>
        <v>0</v>
      </c>
      <c r="U757" s="29">
        <f t="shared" si="390"/>
        <v>0</v>
      </c>
      <c r="V757" s="29">
        <f t="shared" si="390"/>
        <v>0</v>
      </c>
      <c r="W757" s="29">
        <f t="shared" si="390"/>
        <v>0</v>
      </c>
      <c r="X757" s="29">
        <f t="shared" si="390"/>
        <v>0</v>
      </c>
      <c r="Y757" s="29">
        <f t="shared" si="390"/>
        <v>1</v>
      </c>
      <c r="Z757" s="29">
        <f t="shared" si="390"/>
        <v>1</v>
      </c>
      <c r="AA757" s="29">
        <f t="shared" si="390"/>
        <v>1</v>
      </c>
      <c r="AB757" s="29">
        <f t="shared" si="390"/>
        <v>1</v>
      </c>
      <c r="AC757" s="29">
        <f t="shared" si="390"/>
        <v>1</v>
      </c>
      <c r="AD757" s="29">
        <f t="shared" si="390"/>
        <v>1</v>
      </c>
      <c r="AE757" s="29">
        <f t="shared" si="388"/>
        <v>1</v>
      </c>
      <c r="AF757" s="29">
        <f t="shared" si="388"/>
        <v>1</v>
      </c>
      <c r="AG757" s="29">
        <f t="shared" si="388"/>
        <v>1</v>
      </c>
      <c r="AH757" s="29">
        <f t="shared" si="388"/>
        <v>1</v>
      </c>
      <c r="AI757" s="29">
        <f t="shared" si="388"/>
        <v>1</v>
      </c>
      <c r="AJ757" s="29">
        <f t="shared" si="388"/>
        <v>1</v>
      </c>
      <c r="AK757" s="29">
        <f t="shared" si="388"/>
        <v>1</v>
      </c>
      <c r="AL757" s="29">
        <f t="shared" si="388"/>
        <v>1</v>
      </c>
      <c r="AM757" s="29">
        <f t="shared" si="388"/>
        <v>1</v>
      </c>
      <c r="AN757" s="29">
        <f t="shared" si="388"/>
        <v>1</v>
      </c>
      <c r="AO757" s="29">
        <f t="shared" si="388"/>
        <v>1</v>
      </c>
      <c r="AP757" s="29">
        <f t="shared" si="388"/>
        <v>1</v>
      </c>
      <c r="AQ757" s="29">
        <f t="shared" si="388"/>
        <v>1</v>
      </c>
      <c r="AR757" s="29">
        <f t="shared" si="388"/>
        <v>1</v>
      </c>
      <c r="AS757" s="29">
        <f t="shared" si="388"/>
        <v>1</v>
      </c>
      <c r="AT757" s="29">
        <f t="shared" si="376"/>
        <v>1</v>
      </c>
      <c r="AU757" s="29">
        <f t="shared" si="376"/>
        <v>1</v>
      </c>
      <c r="AV757" s="29">
        <f t="shared" si="376"/>
        <v>1</v>
      </c>
      <c r="AW757" s="29">
        <f t="shared" si="376"/>
        <v>1</v>
      </c>
      <c r="AX757" s="29">
        <f t="shared" si="376"/>
        <v>1</v>
      </c>
      <c r="AY757" s="29">
        <f t="shared" si="376"/>
        <v>1</v>
      </c>
      <c r="AZ757" s="29">
        <f t="shared" si="376"/>
        <v>1</v>
      </c>
      <c r="BA757" s="29">
        <f t="shared" si="376"/>
        <v>1</v>
      </c>
      <c r="BB757" s="29">
        <f t="shared" si="376"/>
        <v>1</v>
      </c>
      <c r="BC757" s="29">
        <f t="shared" si="376"/>
        <v>1</v>
      </c>
      <c r="BD757" s="29">
        <f t="shared" si="376"/>
        <v>1</v>
      </c>
      <c r="BE757" s="29">
        <f t="shared" si="376"/>
        <v>1</v>
      </c>
      <c r="BF757" s="29">
        <f t="shared" si="376"/>
        <v>1</v>
      </c>
      <c r="BG757" s="29">
        <f t="shared" si="376"/>
        <v>1</v>
      </c>
      <c r="BH757" s="29">
        <f t="shared" si="376"/>
        <v>1</v>
      </c>
      <c r="BI757" s="29">
        <f t="shared" si="376"/>
        <v>1</v>
      </c>
      <c r="BJ757" s="29">
        <f t="shared" si="374"/>
        <v>1</v>
      </c>
      <c r="BN757" s="29">
        <f t="shared" si="315"/>
        <v>46</v>
      </c>
      <c r="BO757" s="29">
        <f t="shared" si="323"/>
        <v>6</v>
      </c>
    </row>
    <row r="758" spans="3:67" x14ac:dyDescent="0.25">
      <c r="C758" s="79">
        <f t="shared" si="316"/>
        <v>43867</v>
      </c>
      <c r="D758" s="29">
        <f t="shared" si="340"/>
        <v>2020</v>
      </c>
      <c r="E758" s="29">
        <f t="shared" si="317"/>
        <v>2</v>
      </c>
      <c r="F758" s="29">
        <f t="shared" si="318"/>
        <v>6</v>
      </c>
      <c r="G758" s="29">
        <f t="shared" si="319"/>
        <v>6</v>
      </c>
      <c r="H758" s="166" t="str">
        <f t="shared" si="320"/>
        <v>Mi</v>
      </c>
      <c r="I758" s="29">
        <f t="shared" si="321"/>
        <v>47</v>
      </c>
      <c r="J758" s="29">
        <f t="array" ref="J758">INDEX(Dienstplan!$F$6:$AJ$55,BN758,BO758)</f>
        <v>0</v>
      </c>
      <c r="K758" s="29">
        <f t="array" ref="K758">IF(OR(J758=Schichten!$B$3,J758=Schichten!$B$4),INDEX($D$98:$D$147,MATCH(CODE(J758),$H$98:$H$147,0)),IF(ISERROR(INDEX($D$98:$D$147,MATCH(J758,$A$98:$A$147,0))),0,INDEX($D$98:$D$147,MATCH(J758,$A$98:$A$147,0))))</f>
        <v>0</v>
      </c>
      <c r="L758" s="29">
        <f t="shared" ref="L758" si="392">L708</f>
        <v>0</v>
      </c>
      <c r="M758" s="29">
        <f t="shared" si="343"/>
        <v>0</v>
      </c>
      <c r="O758" s="29">
        <f t="shared" si="390"/>
        <v>0</v>
      </c>
      <c r="P758" s="29">
        <f t="shared" si="390"/>
        <v>0</v>
      </c>
      <c r="Q758" s="29">
        <f t="shared" si="390"/>
        <v>0</v>
      </c>
      <c r="R758" s="29">
        <f t="shared" si="390"/>
        <v>0</v>
      </c>
      <c r="S758" s="29">
        <f t="shared" si="390"/>
        <v>0</v>
      </c>
      <c r="T758" s="29">
        <f t="shared" si="390"/>
        <v>0</v>
      </c>
      <c r="U758" s="29">
        <f t="shared" si="390"/>
        <v>0</v>
      </c>
      <c r="V758" s="29">
        <f t="shared" si="390"/>
        <v>0</v>
      </c>
      <c r="W758" s="29">
        <f t="shared" si="390"/>
        <v>0</v>
      </c>
      <c r="X758" s="29">
        <f t="shared" si="390"/>
        <v>0</v>
      </c>
      <c r="Y758" s="29">
        <f t="shared" si="390"/>
        <v>1</v>
      </c>
      <c r="Z758" s="29">
        <f t="shared" si="390"/>
        <v>1</v>
      </c>
      <c r="AA758" s="29">
        <f t="shared" si="390"/>
        <v>1</v>
      </c>
      <c r="AB758" s="29">
        <f t="shared" si="390"/>
        <v>1</v>
      </c>
      <c r="AC758" s="29">
        <f t="shared" si="390"/>
        <v>1</v>
      </c>
      <c r="AD758" s="29">
        <f t="shared" si="390"/>
        <v>1</v>
      </c>
      <c r="AE758" s="29">
        <f t="shared" si="388"/>
        <v>1</v>
      </c>
      <c r="AF758" s="29">
        <f t="shared" si="388"/>
        <v>1</v>
      </c>
      <c r="AG758" s="29">
        <f t="shared" si="388"/>
        <v>1</v>
      </c>
      <c r="AH758" s="29">
        <f t="shared" si="388"/>
        <v>1</v>
      </c>
      <c r="AI758" s="29">
        <f t="shared" si="388"/>
        <v>1</v>
      </c>
      <c r="AJ758" s="29">
        <f t="shared" si="388"/>
        <v>1</v>
      </c>
      <c r="AK758" s="29">
        <f t="shared" si="388"/>
        <v>1</v>
      </c>
      <c r="AL758" s="29">
        <f t="shared" si="388"/>
        <v>1</v>
      </c>
      <c r="AM758" s="29">
        <f t="shared" si="388"/>
        <v>1</v>
      </c>
      <c r="AN758" s="29">
        <f t="shared" si="388"/>
        <v>1</v>
      </c>
      <c r="AO758" s="29">
        <f t="shared" si="388"/>
        <v>1</v>
      </c>
      <c r="AP758" s="29">
        <f t="shared" si="388"/>
        <v>1</v>
      </c>
      <c r="AQ758" s="29">
        <f t="shared" si="388"/>
        <v>1</v>
      </c>
      <c r="AR758" s="29">
        <f t="shared" si="388"/>
        <v>1</v>
      </c>
      <c r="AS758" s="29">
        <f t="shared" si="388"/>
        <v>1</v>
      </c>
      <c r="AT758" s="29">
        <f t="shared" si="376"/>
        <v>1</v>
      </c>
      <c r="AU758" s="29">
        <f t="shared" si="376"/>
        <v>1</v>
      </c>
      <c r="AV758" s="29">
        <f t="shared" si="376"/>
        <v>1</v>
      </c>
      <c r="AW758" s="29">
        <f t="shared" si="376"/>
        <v>1</v>
      </c>
      <c r="AX758" s="29">
        <f t="shared" si="376"/>
        <v>1</v>
      </c>
      <c r="AY758" s="29">
        <f t="shared" si="376"/>
        <v>1</v>
      </c>
      <c r="AZ758" s="29">
        <f t="shared" si="376"/>
        <v>1</v>
      </c>
      <c r="BA758" s="29">
        <f t="shared" si="376"/>
        <v>1</v>
      </c>
      <c r="BB758" s="29">
        <f t="shared" si="376"/>
        <v>1</v>
      </c>
      <c r="BC758" s="29">
        <f t="shared" si="376"/>
        <v>1</v>
      </c>
      <c r="BD758" s="29">
        <f t="shared" si="376"/>
        <v>1</v>
      </c>
      <c r="BE758" s="29">
        <f t="shared" si="376"/>
        <v>1</v>
      </c>
      <c r="BF758" s="29">
        <f t="shared" si="376"/>
        <v>1</v>
      </c>
      <c r="BG758" s="29">
        <f t="shared" si="376"/>
        <v>1</v>
      </c>
      <c r="BH758" s="29">
        <f t="shared" si="376"/>
        <v>1</v>
      </c>
      <c r="BI758" s="29">
        <f t="shared" si="376"/>
        <v>1</v>
      </c>
      <c r="BJ758" s="29">
        <f t="shared" si="374"/>
        <v>1</v>
      </c>
      <c r="BN758" s="29">
        <f t="shared" si="315"/>
        <v>47</v>
      </c>
      <c r="BO758" s="29">
        <f t="shared" si="323"/>
        <v>6</v>
      </c>
    </row>
    <row r="759" spans="3:67" x14ac:dyDescent="0.25">
      <c r="C759" s="79">
        <f t="shared" si="316"/>
        <v>43867</v>
      </c>
      <c r="D759" s="29">
        <f t="shared" si="340"/>
        <v>2020</v>
      </c>
      <c r="E759" s="29">
        <f t="shared" si="317"/>
        <v>2</v>
      </c>
      <c r="F759" s="29">
        <f t="shared" si="318"/>
        <v>6</v>
      </c>
      <c r="G759" s="29">
        <f t="shared" si="319"/>
        <v>6</v>
      </c>
      <c r="H759" s="166" t="str">
        <f t="shared" si="320"/>
        <v>Mi</v>
      </c>
      <c r="I759" s="29">
        <f t="shared" si="321"/>
        <v>48</v>
      </c>
      <c r="J759" s="29">
        <f t="array" ref="J759">INDEX(Dienstplan!$F$6:$AJ$55,BN759,BO759)</f>
        <v>0</v>
      </c>
      <c r="K759" s="29">
        <f t="array" ref="K759">IF(OR(J759=Schichten!$B$3,J759=Schichten!$B$4),INDEX($D$98:$D$147,MATCH(CODE(J759),$H$98:$H$147,0)),IF(ISERROR(INDEX($D$98:$D$147,MATCH(J759,$A$98:$A$147,0))),0,INDEX($D$98:$D$147,MATCH(J759,$A$98:$A$147,0))))</f>
        <v>0</v>
      </c>
      <c r="L759" s="29">
        <f t="shared" ref="L759" si="393">L709</f>
        <v>0</v>
      </c>
      <c r="M759" s="29">
        <f t="shared" si="343"/>
        <v>0</v>
      </c>
      <c r="O759" s="29">
        <f t="shared" si="390"/>
        <v>0</v>
      </c>
      <c r="P759" s="29">
        <f t="shared" si="390"/>
        <v>0</v>
      </c>
      <c r="Q759" s="29">
        <f t="shared" si="390"/>
        <v>0</v>
      </c>
      <c r="R759" s="29">
        <f t="shared" si="390"/>
        <v>0</v>
      </c>
      <c r="S759" s="29">
        <f t="shared" si="390"/>
        <v>0</v>
      </c>
      <c r="T759" s="29">
        <f t="shared" si="390"/>
        <v>0</v>
      </c>
      <c r="U759" s="29">
        <f t="shared" si="390"/>
        <v>0</v>
      </c>
      <c r="V759" s="29">
        <f t="shared" si="390"/>
        <v>0</v>
      </c>
      <c r="W759" s="29">
        <f t="shared" si="390"/>
        <v>0</v>
      </c>
      <c r="X759" s="29">
        <f t="shared" si="390"/>
        <v>0</v>
      </c>
      <c r="Y759" s="29">
        <f t="shared" si="390"/>
        <v>1</v>
      </c>
      <c r="Z759" s="29">
        <f t="shared" si="390"/>
        <v>1</v>
      </c>
      <c r="AA759" s="29">
        <f t="shared" si="390"/>
        <v>1</v>
      </c>
      <c r="AB759" s="29">
        <f t="shared" si="390"/>
        <v>1</v>
      </c>
      <c r="AC759" s="29">
        <f t="shared" si="390"/>
        <v>1</v>
      </c>
      <c r="AD759" s="29">
        <f t="shared" si="390"/>
        <v>1</v>
      </c>
      <c r="AE759" s="29">
        <f t="shared" si="388"/>
        <v>1</v>
      </c>
      <c r="AF759" s="29">
        <f t="shared" si="388"/>
        <v>1</v>
      </c>
      <c r="AG759" s="29">
        <f t="shared" si="388"/>
        <v>1</v>
      </c>
      <c r="AH759" s="29">
        <f t="shared" si="388"/>
        <v>1</v>
      </c>
      <c r="AI759" s="29">
        <f t="shared" si="388"/>
        <v>1</v>
      </c>
      <c r="AJ759" s="29">
        <f t="shared" si="388"/>
        <v>1</v>
      </c>
      <c r="AK759" s="29">
        <f t="shared" si="388"/>
        <v>1</v>
      </c>
      <c r="AL759" s="29">
        <f t="shared" si="388"/>
        <v>1</v>
      </c>
      <c r="AM759" s="29">
        <f t="shared" si="388"/>
        <v>1</v>
      </c>
      <c r="AN759" s="29">
        <f t="shared" si="388"/>
        <v>1</v>
      </c>
      <c r="AO759" s="29">
        <f t="shared" si="388"/>
        <v>1</v>
      </c>
      <c r="AP759" s="29">
        <f t="shared" si="388"/>
        <v>1</v>
      </c>
      <c r="AQ759" s="29">
        <f t="shared" si="388"/>
        <v>1</v>
      </c>
      <c r="AR759" s="29">
        <f t="shared" si="388"/>
        <v>1</v>
      </c>
      <c r="AS759" s="29">
        <f t="shared" si="388"/>
        <v>1</v>
      </c>
      <c r="AT759" s="29">
        <f t="shared" si="376"/>
        <v>1</v>
      </c>
      <c r="AU759" s="29">
        <f t="shared" si="376"/>
        <v>1</v>
      </c>
      <c r="AV759" s="29">
        <f t="shared" si="376"/>
        <v>1</v>
      </c>
      <c r="AW759" s="29">
        <f t="shared" si="376"/>
        <v>1</v>
      </c>
      <c r="AX759" s="29">
        <f t="shared" si="376"/>
        <v>1</v>
      </c>
      <c r="AY759" s="29">
        <f t="shared" si="376"/>
        <v>1</v>
      </c>
      <c r="AZ759" s="29">
        <f t="shared" si="376"/>
        <v>1</v>
      </c>
      <c r="BA759" s="29">
        <f t="shared" si="376"/>
        <v>1</v>
      </c>
      <c r="BB759" s="29">
        <f t="shared" si="376"/>
        <v>1</v>
      </c>
      <c r="BC759" s="29">
        <f t="shared" si="376"/>
        <v>1</v>
      </c>
      <c r="BD759" s="29">
        <f t="shared" si="376"/>
        <v>1</v>
      </c>
      <c r="BE759" s="29">
        <f t="shared" si="376"/>
        <v>1</v>
      </c>
      <c r="BF759" s="29">
        <f t="shared" si="376"/>
        <v>1</v>
      </c>
      <c r="BG759" s="29">
        <f t="shared" si="376"/>
        <v>1</v>
      </c>
      <c r="BH759" s="29">
        <f t="shared" si="376"/>
        <v>1</v>
      </c>
      <c r="BI759" s="29">
        <f t="shared" ref="BI759:BJ774" si="394">IF($M$457,IF($J759=BI$461,1,0),0)</f>
        <v>1</v>
      </c>
      <c r="BJ759" s="29">
        <f t="shared" si="394"/>
        <v>1</v>
      </c>
      <c r="BN759" s="29">
        <f t="shared" si="315"/>
        <v>48</v>
      </c>
      <c r="BO759" s="29">
        <f t="shared" si="323"/>
        <v>6</v>
      </c>
    </row>
    <row r="760" spans="3:67" x14ac:dyDescent="0.25">
      <c r="C760" s="79">
        <f t="shared" si="316"/>
        <v>43867</v>
      </c>
      <c r="D760" s="29">
        <f t="shared" si="340"/>
        <v>2020</v>
      </c>
      <c r="E760" s="29">
        <f t="shared" si="317"/>
        <v>2</v>
      </c>
      <c r="F760" s="29">
        <f t="shared" si="318"/>
        <v>6</v>
      </c>
      <c r="G760" s="29">
        <f t="shared" si="319"/>
        <v>6</v>
      </c>
      <c r="H760" s="166" t="str">
        <f t="shared" si="320"/>
        <v>Mi</v>
      </c>
      <c r="I760" s="29">
        <f t="shared" si="321"/>
        <v>49</v>
      </c>
      <c r="J760" s="29">
        <f t="array" ref="J760">INDEX(Dienstplan!$F$6:$AJ$55,BN760,BO760)</f>
        <v>0</v>
      </c>
      <c r="K760" s="29">
        <f t="array" ref="K760">IF(OR(J760=Schichten!$B$3,J760=Schichten!$B$4),INDEX($D$98:$D$147,MATCH(CODE(J760),$H$98:$H$147,0)),IF(ISERROR(INDEX($D$98:$D$147,MATCH(J760,$A$98:$A$147,0))),0,INDEX($D$98:$D$147,MATCH(J760,$A$98:$A$147,0))))</f>
        <v>0</v>
      </c>
      <c r="L760" s="29">
        <f t="shared" ref="L760" si="395">L710</f>
        <v>0</v>
      </c>
      <c r="M760" s="29">
        <f t="shared" si="343"/>
        <v>0</v>
      </c>
      <c r="O760" s="29">
        <f t="shared" si="390"/>
        <v>0</v>
      </c>
      <c r="P760" s="29">
        <f t="shared" si="390"/>
        <v>0</v>
      </c>
      <c r="Q760" s="29">
        <f t="shared" si="390"/>
        <v>0</v>
      </c>
      <c r="R760" s="29">
        <f t="shared" si="390"/>
        <v>0</v>
      </c>
      <c r="S760" s="29">
        <f t="shared" si="390"/>
        <v>0</v>
      </c>
      <c r="T760" s="29">
        <f t="shared" si="390"/>
        <v>0</v>
      </c>
      <c r="U760" s="29">
        <f t="shared" si="390"/>
        <v>0</v>
      </c>
      <c r="V760" s="29">
        <f t="shared" si="390"/>
        <v>0</v>
      </c>
      <c r="W760" s="29">
        <f t="shared" si="390"/>
        <v>0</v>
      </c>
      <c r="X760" s="29">
        <f t="shared" si="390"/>
        <v>0</v>
      </c>
      <c r="Y760" s="29">
        <f t="shared" si="390"/>
        <v>1</v>
      </c>
      <c r="Z760" s="29">
        <f t="shared" si="390"/>
        <v>1</v>
      </c>
      <c r="AA760" s="29">
        <f t="shared" si="390"/>
        <v>1</v>
      </c>
      <c r="AB760" s="29">
        <f t="shared" si="390"/>
        <v>1</v>
      </c>
      <c r="AC760" s="29">
        <f t="shared" si="390"/>
        <v>1</v>
      </c>
      <c r="AD760" s="29">
        <f t="shared" si="390"/>
        <v>1</v>
      </c>
      <c r="AE760" s="29">
        <f t="shared" si="388"/>
        <v>1</v>
      </c>
      <c r="AF760" s="29">
        <f t="shared" si="388"/>
        <v>1</v>
      </c>
      <c r="AG760" s="29">
        <f t="shared" si="388"/>
        <v>1</v>
      </c>
      <c r="AH760" s="29">
        <f t="shared" si="388"/>
        <v>1</v>
      </c>
      <c r="AI760" s="29">
        <f t="shared" si="388"/>
        <v>1</v>
      </c>
      <c r="AJ760" s="29">
        <f t="shared" si="388"/>
        <v>1</v>
      </c>
      <c r="AK760" s="29">
        <f t="shared" si="388"/>
        <v>1</v>
      </c>
      <c r="AL760" s="29">
        <f t="shared" si="388"/>
        <v>1</v>
      </c>
      <c r="AM760" s="29">
        <f t="shared" si="388"/>
        <v>1</v>
      </c>
      <c r="AN760" s="29">
        <f t="shared" si="388"/>
        <v>1</v>
      </c>
      <c r="AO760" s="29">
        <f t="shared" si="388"/>
        <v>1</v>
      </c>
      <c r="AP760" s="29">
        <f t="shared" si="388"/>
        <v>1</v>
      </c>
      <c r="AQ760" s="29">
        <f t="shared" si="388"/>
        <v>1</v>
      </c>
      <c r="AR760" s="29">
        <f t="shared" si="388"/>
        <v>1</v>
      </c>
      <c r="AS760" s="29">
        <f t="shared" si="388"/>
        <v>1</v>
      </c>
      <c r="AT760" s="29">
        <f t="shared" ref="AT760:BI775" si="396">IF($M$457,IF($J760=AT$461,1,0),0)</f>
        <v>1</v>
      </c>
      <c r="AU760" s="29">
        <f t="shared" si="396"/>
        <v>1</v>
      </c>
      <c r="AV760" s="29">
        <f t="shared" si="396"/>
        <v>1</v>
      </c>
      <c r="AW760" s="29">
        <f t="shared" si="396"/>
        <v>1</v>
      </c>
      <c r="AX760" s="29">
        <f t="shared" si="396"/>
        <v>1</v>
      </c>
      <c r="AY760" s="29">
        <f t="shared" si="396"/>
        <v>1</v>
      </c>
      <c r="AZ760" s="29">
        <f t="shared" si="396"/>
        <v>1</v>
      </c>
      <c r="BA760" s="29">
        <f t="shared" si="396"/>
        <v>1</v>
      </c>
      <c r="BB760" s="29">
        <f t="shared" si="396"/>
        <v>1</v>
      </c>
      <c r="BC760" s="29">
        <f t="shared" si="396"/>
        <v>1</v>
      </c>
      <c r="BD760" s="29">
        <f t="shared" si="396"/>
        <v>1</v>
      </c>
      <c r="BE760" s="29">
        <f t="shared" si="396"/>
        <v>1</v>
      </c>
      <c r="BF760" s="29">
        <f t="shared" si="396"/>
        <v>1</v>
      </c>
      <c r="BG760" s="29">
        <f t="shared" si="396"/>
        <v>1</v>
      </c>
      <c r="BH760" s="29">
        <f t="shared" si="396"/>
        <v>1</v>
      </c>
      <c r="BI760" s="29">
        <f t="shared" si="396"/>
        <v>1</v>
      </c>
      <c r="BJ760" s="29">
        <f t="shared" si="394"/>
        <v>1</v>
      </c>
      <c r="BN760" s="29">
        <f t="shared" si="315"/>
        <v>49</v>
      </c>
      <c r="BO760" s="29">
        <f t="shared" si="323"/>
        <v>6</v>
      </c>
    </row>
    <row r="761" spans="3:67" x14ac:dyDescent="0.25">
      <c r="C761" s="79">
        <f t="shared" si="316"/>
        <v>43867</v>
      </c>
      <c r="D761" s="29">
        <f t="shared" si="340"/>
        <v>2020</v>
      </c>
      <c r="E761" s="29">
        <f t="shared" si="317"/>
        <v>2</v>
      </c>
      <c r="F761" s="29">
        <f t="shared" si="318"/>
        <v>6</v>
      </c>
      <c r="G761" s="29">
        <f t="shared" si="319"/>
        <v>6</v>
      </c>
      <c r="H761" s="166" t="str">
        <f t="shared" si="320"/>
        <v>Mi</v>
      </c>
      <c r="I761" s="29">
        <f t="shared" si="321"/>
        <v>50</v>
      </c>
      <c r="J761" s="29">
        <f t="array" ref="J761">INDEX(Dienstplan!$F$6:$AJ$55,BN761,BO761)</f>
        <v>0</v>
      </c>
      <c r="K761" s="29">
        <f t="array" ref="K761">IF(OR(J761=Schichten!$B$3,J761=Schichten!$B$4),INDEX($D$98:$D$147,MATCH(CODE(J761),$H$98:$H$147,0)),IF(ISERROR(INDEX($D$98:$D$147,MATCH(J761,$A$98:$A$147,0))),0,INDEX($D$98:$D$147,MATCH(J761,$A$98:$A$147,0))))</f>
        <v>0</v>
      </c>
      <c r="L761" s="29">
        <f t="shared" ref="L761" si="397">L711</f>
        <v>0</v>
      </c>
      <c r="M761" s="29">
        <f t="shared" si="343"/>
        <v>0</v>
      </c>
      <c r="O761" s="29">
        <f t="shared" si="390"/>
        <v>0</v>
      </c>
      <c r="P761" s="29">
        <f t="shared" si="390"/>
        <v>0</v>
      </c>
      <c r="Q761" s="29">
        <f t="shared" si="390"/>
        <v>0</v>
      </c>
      <c r="R761" s="29">
        <f t="shared" si="390"/>
        <v>0</v>
      </c>
      <c r="S761" s="29">
        <f t="shared" si="390"/>
        <v>0</v>
      </c>
      <c r="T761" s="29">
        <f t="shared" si="390"/>
        <v>0</v>
      </c>
      <c r="U761" s="29">
        <f t="shared" si="390"/>
        <v>0</v>
      </c>
      <c r="V761" s="29">
        <f t="shared" si="390"/>
        <v>0</v>
      </c>
      <c r="W761" s="29">
        <f t="shared" si="390"/>
        <v>0</v>
      </c>
      <c r="X761" s="29">
        <f t="shared" si="390"/>
        <v>0</v>
      </c>
      <c r="Y761" s="29">
        <f t="shared" si="390"/>
        <v>1</v>
      </c>
      <c r="Z761" s="29">
        <f t="shared" si="390"/>
        <v>1</v>
      </c>
      <c r="AA761" s="29">
        <f t="shared" si="390"/>
        <v>1</v>
      </c>
      <c r="AB761" s="29">
        <f t="shared" si="390"/>
        <v>1</v>
      </c>
      <c r="AC761" s="29">
        <f t="shared" si="390"/>
        <v>1</v>
      </c>
      <c r="AD761" s="29">
        <f t="shared" si="390"/>
        <v>1</v>
      </c>
      <c r="AE761" s="29">
        <f t="shared" si="388"/>
        <v>1</v>
      </c>
      <c r="AF761" s="29">
        <f t="shared" si="388"/>
        <v>1</v>
      </c>
      <c r="AG761" s="29">
        <f t="shared" si="388"/>
        <v>1</v>
      </c>
      <c r="AH761" s="29">
        <f t="shared" si="388"/>
        <v>1</v>
      </c>
      <c r="AI761" s="29">
        <f t="shared" si="388"/>
        <v>1</v>
      </c>
      <c r="AJ761" s="29">
        <f t="shared" si="388"/>
        <v>1</v>
      </c>
      <c r="AK761" s="29">
        <f t="shared" si="388"/>
        <v>1</v>
      </c>
      <c r="AL761" s="29">
        <f t="shared" si="388"/>
        <v>1</v>
      </c>
      <c r="AM761" s="29">
        <f t="shared" si="388"/>
        <v>1</v>
      </c>
      <c r="AN761" s="29">
        <f t="shared" si="388"/>
        <v>1</v>
      </c>
      <c r="AO761" s="29">
        <f t="shared" si="388"/>
        <v>1</v>
      </c>
      <c r="AP761" s="29">
        <f t="shared" si="388"/>
        <v>1</v>
      </c>
      <c r="AQ761" s="29">
        <f t="shared" si="388"/>
        <v>1</v>
      </c>
      <c r="AR761" s="29">
        <f t="shared" si="388"/>
        <v>1</v>
      </c>
      <c r="AS761" s="29">
        <f t="shared" si="388"/>
        <v>1</v>
      </c>
      <c r="AT761" s="29">
        <f t="shared" si="396"/>
        <v>1</v>
      </c>
      <c r="AU761" s="29">
        <f t="shared" si="396"/>
        <v>1</v>
      </c>
      <c r="AV761" s="29">
        <f t="shared" si="396"/>
        <v>1</v>
      </c>
      <c r="AW761" s="29">
        <f t="shared" si="396"/>
        <v>1</v>
      </c>
      <c r="AX761" s="29">
        <f t="shared" si="396"/>
        <v>1</v>
      </c>
      <c r="AY761" s="29">
        <f t="shared" si="396"/>
        <v>1</v>
      </c>
      <c r="AZ761" s="29">
        <f t="shared" si="396"/>
        <v>1</v>
      </c>
      <c r="BA761" s="29">
        <f t="shared" si="396"/>
        <v>1</v>
      </c>
      <c r="BB761" s="29">
        <f t="shared" si="396"/>
        <v>1</v>
      </c>
      <c r="BC761" s="29">
        <f t="shared" si="396"/>
        <v>1</v>
      </c>
      <c r="BD761" s="29">
        <f t="shared" si="396"/>
        <v>1</v>
      </c>
      <c r="BE761" s="29">
        <f t="shared" si="396"/>
        <v>1</v>
      </c>
      <c r="BF761" s="29">
        <f t="shared" si="396"/>
        <v>1</v>
      </c>
      <c r="BG761" s="29">
        <f t="shared" si="396"/>
        <v>1</v>
      </c>
      <c r="BH761" s="29">
        <f t="shared" si="396"/>
        <v>1</v>
      </c>
      <c r="BI761" s="29">
        <f t="shared" si="396"/>
        <v>1</v>
      </c>
      <c r="BJ761" s="29">
        <f t="shared" si="394"/>
        <v>1</v>
      </c>
      <c r="BN761" s="29">
        <f t="shared" si="315"/>
        <v>50</v>
      </c>
      <c r="BO761" s="29">
        <f t="shared" si="323"/>
        <v>6</v>
      </c>
    </row>
    <row r="762" spans="3:67" x14ac:dyDescent="0.25">
      <c r="C762" s="79">
        <f t="shared" si="316"/>
        <v>43868</v>
      </c>
      <c r="D762" s="29">
        <f t="shared" si="340"/>
        <v>2020</v>
      </c>
      <c r="E762" s="29">
        <f t="shared" si="317"/>
        <v>2</v>
      </c>
      <c r="F762" s="29">
        <f t="shared" si="318"/>
        <v>6</v>
      </c>
      <c r="G762" s="29">
        <f t="shared" si="319"/>
        <v>7</v>
      </c>
      <c r="H762" s="166" t="str">
        <f t="shared" si="320"/>
        <v>Do</v>
      </c>
      <c r="I762" s="29">
        <f t="shared" si="321"/>
        <v>1</v>
      </c>
      <c r="J762" s="29">
        <f t="array" ref="J762">INDEX(Dienstplan!$F$6:$AJ$55,BN762,BO762)</f>
        <v>0</v>
      </c>
      <c r="K762" s="29">
        <f t="array" ref="K762">IF(OR(J762=Schichten!$B$3,J762=Schichten!$B$4),INDEX($D$98:$D$147,MATCH(CODE(J762),$H$98:$H$147,0)),IF(ISERROR(INDEX($D$98:$D$147,MATCH(J762,$A$98:$A$147,0))),0,INDEX($D$98:$D$147,MATCH(J762,$A$98:$A$147,0))))</f>
        <v>0</v>
      </c>
      <c r="L762" s="29">
        <f t="shared" ref="L762" si="398">L712</f>
        <v>1.1494252873563218E-2</v>
      </c>
      <c r="M762" s="29">
        <f t="shared" si="343"/>
        <v>0</v>
      </c>
      <c r="O762" s="29">
        <f t="shared" si="390"/>
        <v>0</v>
      </c>
      <c r="P762" s="29">
        <f t="shared" si="390"/>
        <v>0</v>
      </c>
      <c r="Q762" s="29">
        <f t="shared" si="390"/>
        <v>0</v>
      </c>
      <c r="R762" s="29">
        <f t="shared" si="390"/>
        <v>0</v>
      </c>
      <c r="S762" s="29">
        <f t="shared" si="390"/>
        <v>0</v>
      </c>
      <c r="T762" s="29">
        <f t="shared" si="390"/>
        <v>0</v>
      </c>
      <c r="U762" s="29">
        <f t="shared" si="390"/>
        <v>0</v>
      </c>
      <c r="V762" s="29">
        <f t="shared" si="390"/>
        <v>0</v>
      </c>
      <c r="W762" s="29">
        <f t="shared" si="390"/>
        <v>0</v>
      </c>
      <c r="X762" s="29">
        <f t="shared" si="390"/>
        <v>0</v>
      </c>
      <c r="Y762" s="29">
        <f t="shared" si="390"/>
        <v>1</v>
      </c>
      <c r="Z762" s="29">
        <f t="shared" si="390"/>
        <v>1</v>
      </c>
      <c r="AA762" s="29">
        <f t="shared" si="390"/>
        <v>1</v>
      </c>
      <c r="AB762" s="29">
        <f t="shared" si="390"/>
        <v>1</v>
      </c>
      <c r="AC762" s="29">
        <f t="shared" si="390"/>
        <v>1</v>
      </c>
      <c r="AD762" s="29">
        <f t="shared" si="390"/>
        <v>1</v>
      </c>
      <c r="AE762" s="29">
        <f t="shared" si="388"/>
        <v>1</v>
      </c>
      <c r="AF762" s="29">
        <f t="shared" si="388"/>
        <v>1</v>
      </c>
      <c r="AG762" s="29">
        <f t="shared" si="388"/>
        <v>1</v>
      </c>
      <c r="AH762" s="29">
        <f t="shared" si="388"/>
        <v>1</v>
      </c>
      <c r="AI762" s="29">
        <f t="shared" si="388"/>
        <v>1</v>
      </c>
      <c r="AJ762" s="29">
        <f t="shared" si="388"/>
        <v>1</v>
      </c>
      <c r="AK762" s="29">
        <f t="shared" si="388"/>
        <v>1</v>
      </c>
      <c r="AL762" s="29">
        <f t="shared" si="388"/>
        <v>1</v>
      </c>
      <c r="AM762" s="29">
        <f t="shared" si="388"/>
        <v>1</v>
      </c>
      <c r="AN762" s="29">
        <f t="shared" si="388"/>
        <v>1</v>
      </c>
      <c r="AO762" s="29">
        <f t="shared" si="388"/>
        <v>1</v>
      </c>
      <c r="AP762" s="29">
        <f t="shared" si="388"/>
        <v>1</v>
      </c>
      <c r="AQ762" s="29">
        <f t="shared" si="388"/>
        <v>1</v>
      </c>
      <c r="AR762" s="29">
        <f t="shared" si="388"/>
        <v>1</v>
      </c>
      <c r="AS762" s="29">
        <f t="shared" si="388"/>
        <v>1</v>
      </c>
      <c r="AT762" s="29">
        <f t="shared" si="396"/>
        <v>1</v>
      </c>
      <c r="AU762" s="29">
        <f t="shared" si="396"/>
        <v>1</v>
      </c>
      <c r="AV762" s="29">
        <f t="shared" si="396"/>
        <v>1</v>
      </c>
      <c r="AW762" s="29">
        <f t="shared" si="396"/>
        <v>1</v>
      </c>
      <c r="AX762" s="29">
        <f t="shared" si="396"/>
        <v>1</v>
      </c>
      <c r="AY762" s="29">
        <f t="shared" si="396"/>
        <v>1</v>
      </c>
      <c r="AZ762" s="29">
        <f t="shared" si="396"/>
        <v>1</v>
      </c>
      <c r="BA762" s="29">
        <f t="shared" si="396"/>
        <v>1</v>
      </c>
      <c r="BB762" s="29">
        <f t="shared" si="396"/>
        <v>1</v>
      </c>
      <c r="BC762" s="29">
        <f t="shared" si="396"/>
        <v>1</v>
      </c>
      <c r="BD762" s="29">
        <f t="shared" si="396"/>
        <v>1</v>
      </c>
      <c r="BE762" s="29">
        <f t="shared" si="396"/>
        <v>1</v>
      </c>
      <c r="BF762" s="29">
        <f t="shared" si="396"/>
        <v>1</v>
      </c>
      <c r="BG762" s="29">
        <f t="shared" si="396"/>
        <v>1</v>
      </c>
      <c r="BH762" s="29">
        <f t="shared" si="396"/>
        <v>1</v>
      </c>
      <c r="BI762" s="29">
        <f t="shared" si="396"/>
        <v>1</v>
      </c>
      <c r="BJ762" s="29">
        <f t="shared" si="394"/>
        <v>1</v>
      </c>
      <c r="BN762" s="29">
        <f t="shared" si="315"/>
        <v>1</v>
      </c>
      <c r="BO762" s="29">
        <f t="shared" si="323"/>
        <v>7</v>
      </c>
    </row>
    <row r="763" spans="3:67" x14ac:dyDescent="0.25">
      <c r="C763" s="79">
        <f t="shared" si="316"/>
        <v>43868</v>
      </c>
      <c r="D763" s="29">
        <f t="shared" si="340"/>
        <v>2020</v>
      </c>
      <c r="E763" s="29">
        <f t="shared" si="317"/>
        <v>2</v>
      </c>
      <c r="F763" s="29">
        <f t="shared" si="318"/>
        <v>6</v>
      </c>
      <c r="G763" s="29">
        <f t="shared" si="319"/>
        <v>7</v>
      </c>
      <c r="H763" s="166" t="str">
        <f t="shared" si="320"/>
        <v>Do</v>
      </c>
      <c r="I763" s="29">
        <f t="shared" si="321"/>
        <v>2</v>
      </c>
      <c r="J763" s="29">
        <f t="array" ref="J763">INDEX(Dienstplan!$F$6:$AJ$55,BN763,BO763)</f>
        <v>0</v>
      </c>
      <c r="K763" s="29">
        <f t="array" ref="K763">IF(OR(J763=Schichten!$B$3,J763=Schichten!$B$4),INDEX($D$98:$D$147,MATCH(CODE(J763),$H$98:$H$147,0)),IF(ISERROR(INDEX($D$98:$D$147,MATCH(J763,$A$98:$A$147,0))),0,INDEX($D$98:$D$147,MATCH(J763,$A$98:$A$147,0))))</f>
        <v>0</v>
      </c>
      <c r="L763" s="29">
        <f t="shared" ref="L763" si="399">L713</f>
        <v>0</v>
      </c>
      <c r="M763" s="29">
        <f t="shared" si="343"/>
        <v>0</v>
      </c>
      <c r="O763" s="29">
        <f t="shared" si="390"/>
        <v>0</v>
      </c>
      <c r="P763" s="29">
        <f t="shared" si="390"/>
        <v>0</v>
      </c>
      <c r="Q763" s="29">
        <f t="shared" si="390"/>
        <v>0</v>
      </c>
      <c r="R763" s="29">
        <f t="shared" si="390"/>
        <v>0</v>
      </c>
      <c r="S763" s="29">
        <f t="shared" si="390"/>
        <v>0</v>
      </c>
      <c r="T763" s="29">
        <f t="shared" si="390"/>
        <v>0</v>
      </c>
      <c r="U763" s="29">
        <f t="shared" si="390"/>
        <v>0</v>
      </c>
      <c r="V763" s="29">
        <f t="shared" si="390"/>
        <v>0</v>
      </c>
      <c r="W763" s="29">
        <f t="shared" si="390"/>
        <v>0</v>
      </c>
      <c r="X763" s="29">
        <f t="shared" si="390"/>
        <v>0</v>
      </c>
      <c r="Y763" s="29">
        <f t="shared" si="390"/>
        <v>1</v>
      </c>
      <c r="Z763" s="29">
        <f t="shared" si="390"/>
        <v>1</v>
      </c>
      <c r="AA763" s="29">
        <f t="shared" si="390"/>
        <v>1</v>
      </c>
      <c r="AB763" s="29">
        <f t="shared" si="390"/>
        <v>1</v>
      </c>
      <c r="AC763" s="29">
        <f t="shared" si="390"/>
        <v>1</v>
      </c>
      <c r="AD763" s="29">
        <f t="shared" si="390"/>
        <v>1</v>
      </c>
      <c r="AE763" s="29">
        <f t="shared" si="388"/>
        <v>1</v>
      </c>
      <c r="AF763" s="29">
        <f t="shared" si="388"/>
        <v>1</v>
      </c>
      <c r="AG763" s="29">
        <f t="shared" si="388"/>
        <v>1</v>
      </c>
      <c r="AH763" s="29">
        <f t="shared" si="388"/>
        <v>1</v>
      </c>
      <c r="AI763" s="29">
        <f t="shared" si="388"/>
        <v>1</v>
      </c>
      <c r="AJ763" s="29">
        <f t="shared" si="388"/>
        <v>1</v>
      </c>
      <c r="AK763" s="29">
        <f t="shared" si="388"/>
        <v>1</v>
      </c>
      <c r="AL763" s="29">
        <f t="shared" si="388"/>
        <v>1</v>
      </c>
      <c r="AM763" s="29">
        <f t="shared" si="388"/>
        <v>1</v>
      </c>
      <c r="AN763" s="29">
        <f t="shared" si="388"/>
        <v>1</v>
      </c>
      <c r="AO763" s="29">
        <f t="shared" si="388"/>
        <v>1</v>
      </c>
      <c r="AP763" s="29">
        <f t="shared" si="388"/>
        <v>1</v>
      </c>
      <c r="AQ763" s="29">
        <f t="shared" si="388"/>
        <v>1</v>
      </c>
      <c r="AR763" s="29">
        <f t="shared" si="388"/>
        <v>1</v>
      </c>
      <c r="AS763" s="29">
        <f t="shared" si="388"/>
        <v>1</v>
      </c>
      <c r="AT763" s="29">
        <f t="shared" si="396"/>
        <v>1</v>
      </c>
      <c r="AU763" s="29">
        <f t="shared" si="396"/>
        <v>1</v>
      </c>
      <c r="AV763" s="29">
        <f t="shared" si="396"/>
        <v>1</v>
      </c>
      <c r="AW763" s="29">
        <f t="shared" si="396"/>
        <v>1</v>
      </c>
      <c r="AX763" s="29">
        <f t="shared" si="396"/>
        <v>1</v>
      </c>
      <c r="AY763" s="29">
        <f t="shared" si="396"/>
        <v>1</v>
      </c>
      <c r="AZ763" s="29">
        <f t="shared" si="396"/>
        <v>1</v>
      </c>
      <c r="BA763" s="29">
        <f t="shared" si="396"/>
        <v>1</v>
      </c>
      <c r="BB763" s="29">
        <f t="shared" si="396"/>
        <v>1</v>
      </c>
      <c r="BC763" s="29">
        <f t="shared" si="396"/>
        <v>1</v>
      </c>
      <c r="BD763" s="29">
        <f t="shared" si="396"/>
        <v>1</v>
      </c>
      <c r="BE763" s="29">
        <f t="shared" si="396"/>
        <v>1</v>
      </c>
      <c r="BF763" s="29">
        <f t="shared" si="396"/>
        <v>1</v>
      </c>
      <c r="BG763" s="29">
        <f t="shared" si="396"/>
        <v>1</v>
      </c>
      <c r="BH763" s="29">
        <f t="shared" si="396"/>
        <v>1</v>
      </c>
      <c r="BI763" s="29">
        <f t="shared" si="396"/>
        <v>1</v>
      </c>
      <c r="BJ763" s="29">
        <f t="shared" si="394"/>
        <v>1</v>
      </c>
      <c r="BN763" s="29">
        <f t="shared" si="315"/>
        <v>2</v>
      </c>
      <c r="BO763" s="29">
        <f t="shared" si="323"/>
        <v>7</v>
      </c>
    </row>
    <row r="764" spans="3:67" x14ac:dyDescent="0.25">
      <c r="C764" s="79">
        <f t="shared" si="316"/>
        <v>43868</v>
      </c>
      <c r="D764" s="29">
        <f t="shared" si="340"/>
        <v>2020</v>
      </c>
      <c r="E764" s="29">
        <f t="shared" si="317"/>
        <v>2</v>
      </c>
      <c r="F764" s="29">
        <f t="shared" si="318"/>
        <v>6</v>
      </c>
      <c r="G764" s="29">
        <f t="shared" si="319"/>
        <v>7</v>
      </c>
      <c r="H764" s="166" t="str">
        <f t="shared" si="320"/>
        <v>Do</v>
      </c>
      <c r="I764" s="29">
        <f t="shared" si="321"/>
        <v>3</v>
      </c>
      <c r="J764" s="29">
        <f t="array" ref="J764">INDEX(Dienstplan!$F$6:$AJ$55,BN764,BO764)</f>
        <v>0</v>
      </c>
      <c r="K764" s="29">
        <f t="array" ref="K764">IF(OR(J764=Schichten!$B$3,J764=Schichten!$B$4),INDEX($D$98:$D$147,MATCH(CODE(J764),$H$98:$H$147,0)),IF(ISERROR(INDEX($D$98:$D$147,MATCH(J764,$A$98:$A$147,0))),0,INDEX($D$98:$D$147,MATCH(J764,$A$98:$A$147,0))))</f>
        <v>0</v>
      </c>
      <c r="L764" s="29">
        <f t="shared" ref="L764" si="400">L714</f>
        <v>0</v>
      </c>
      <c r="M764" s="29">
        <f t="shared" si="343"/>
        <v>0</v>
      </c>
      <c r="O764" s="29">
        <f t="shared" si="390"/>
        <v>0</v>
      </c>
      <c r="P764" s="29">
        <f t="shared" si="390"/>
        <v>0</v>
      </c>
      <c r="Q764" s="29">
        <f t="shared" si="390"/>
        <v>0</v>
      </c>
      <c r="R764" s="29">
        <f t="shared" si="390"/>
        <v>0</v>
      </c>
      <c r="S764" s="29">
        <f t="shared" si="390"/>
        <v>0</v>
      </c>
      <c r="T764" s="29">
        <f t="shared" si="390"/>
        <v>0</v>
      </c>
      <c r="U764" s="29">
        <f t="shared" si="390"/>
        <v>0</v>
      </c>
      <c r="V764" s="29">
        <f t="shared" si="390"/>
        <v>0</v>
      </c>
      <c r="W764" s="29">
        <f t="shared" si="390"/>
        <v>0</v>
      </c>
      <c r="X764" s="29">
        <f t="shared" si="390"/>
        <v>0</v>
      </c>
      <c r="Y764" s="29">
        <f t="shared" si="390"/>
        <v>1</v>
      </c>
      <c r="Z764" s="29">
        <f t="shared" si="390"/>
        <v>1</v>
      </c>
      <c r="AA764" s="29">
        <f t="shared" si="390"/>
        <v>1</v>
      </c>
      <c r="AB764" s="29">
        <f t="shared" si="390"/>
        <v>1</v>
      </c>
      <c r="AC764" s="29">
        <f t="shared" si="390"/>
        <v>1</v>
      </c>
      <c r="AD764" s="29">
        <f t="shared" si="390"/>
        <v>1</v>
      </c>
      <c r="AE764" s="29">
        <f t="shared" si="388"/>
        <v>1</v>
      </c>
      <c r="AF764" s="29">
        <f t="shared" si="388"/>
        <v>1</v>
      </c>
      <c r="AG764" s="29">
        <f t="shared" si="388"/>
        <v>1</v>
      </c>
      <c r="AH764" s="29">
        <f t="shared" si="388"/>
        <v>1</v>
      </c>
      <c r="AI764" s="29">
        <f t="shared" si="388"/>
        <v>1</v>
      </c>
      <c r="AJ764" s="29">
        <f t="shared" si="388"/>
        <v>1</v>
      </c>
      <c r="AK764" s="29">
        <f t="shared" si="388"/>
        <v>1</v>
      </c>
      <c r="AL764" s="29">
        <f t="shared" si="388"/>
        <v>1</v>
      </c>
      <c r="AM764" s="29">
        <f t="shared" si="388"/>
        <v>1</v>
      </c>
      <c r="AN764" s="29">
        <f t="shared" si="388"/>
        <v>1</v>
      </c>
      <c r="AO764" s="29">
        <f t="shared" si="388"/>
        <v>1</v>
      </c>
      <c r="AP764" s="29">
        <f t="shared" si="388"/>
        <v>1</v>
      </c>
      <c r="AQ764" s="29">
        <f t="shared" si="388"/>
        <v>1</v>
      </c>
      <c r="AR764" s="29">
        <f t="shared" si="388"/>
        <v>1</v>
      </c>
      <c r="AS764" s="29">
        <f t="shared" si="388"/>
        <v>1</v>
      </c>
      <c r="AT764" s="29">
        <f t="shared" si="396"/>
        <v>1</v>
      </c>
      <c r="AU764" s="29">
        <f t="shared" si="396"/>
        <v>1</v>
      </c>
      <c r="AV764" s="29">
        <f t="shared" si="396"/>
        <v>1</v>
      </c>
      <c r="AW764" s="29">
        <f t="shared" si="396"/>
        <v>1</v>
      </c>
      <c r="AX764" s="29">
        <f t="shared" si="396"/>
        <v>1</v>
      </c>
      <c r="AY764" s="29">
        <f t="shared" si="396"/>
        <v>1</v>
      </c>
      <c r="AZ764" s="29">
        <f t="shared" si="396"/>
        <v>1</v>
      </c>
      <c r="BA764" s="29">
        <f t="shared" si="396"/>
        <v>1</v>
      </c>
      <c r="BB764" s="29">
        <f t="shared" si="396"/>
        <v>1</v>
      </c>
      <c r="BC764" s="29">
        <f t="shared" si="396"/>
        <v>1</v>
      </c>
      <c r="BD764" s="29">
        <f t="shared" si="396"/>
        <v>1</v>
      </c>
      <c r="BE764" s="29">
        <f t="shared" si="396"/>
        <v>1</v>
      </c>
      <c r="BF764" s="29">
        <f t="shared" si="396"/>
        <v>1</v>
      </c>
      <c r="BG764" s="29">
        <f t="shared" si="396"/>
        <v>1</v>
      </c>
      <c r="BH764" s="29">
        <f t="shared" si="396"/>
        <v>1</v>
      </c>
      <c r="BI764" s="29">
        <f t="shared" si="396"/>
        <v>1</v>
      </c>
      <c r="BJ764" s="29">
        <f t="shared" si="394"/>
        <v>1</v>
      </c>
      <c r="BN764" s="29">
        <f t="shared" si="315"/>
        <v>3</v>
      </c>
      <c r="BO764" s="29">
        <f t="shared" si="323"/>
        <v>7</v>
      </c>
    </row>
    <row r="765" spans="3:67" x14ac:dyDescent="0.25">
      <c r="C765" s="79">
        <f t="shared" si="316"/>
        <v>43868</v>
      </c>
      <c r="D765" s="29">
        <f t="shared" si="340"/>
        <v>2020</v>
      </c>
      <c r="E765" s="29">
        <f t="shared" si="317"/>
        <v>2</v>
      </c>
      <c r="F765" s="29">
        <f t="shared" si="318"/>
        <v>6</v>
      </c>
      <c r="G765" s="29">
        <f t="shared" si="319"/>
        <v>7</v>
      </c>
      <c r="H765" s="166" t="str">
        <f t="shared" si="320"/>
        <v>Do</v>
      </c>
      <c r="I765" s="29">
        <f t="shared" si="321"/>
        <v>4</v>
      </c>
      <c r="J765" s="29">
        <f t="array" ref="J765">INDEX(Dienstplan!$F$6:$AJ$55,BN765,BO765)</f>
        <v>0</v>
      </c>
      <c r="K765" s="29">
        <f t="array" ref="K765">IF(OR(J765=Schichten!$B$3,J765=Schichten!$B$4),INDEX($D$98:$D$147,MATCH(CODE(J765),$H$98:$H$147,0)),IF(ISERROR(INDEX($D$98:$D$147,MATCH(J765,$A$98:$A$147,0))),0,INDEX($D$98:$D$147,MATCH(J765,$A$98:$A$147,0))))</f>
        <v>0</v>
      </c>
      <c r="L765" s="29">
        <f t="shared" ref="L765" si="401">L715</f>
        <v>0</v>
      </c>
      <c r="M765" s="29">
        <f t="shared" si="343"/>
        <v>0</v>
      </c>
      <c r="O765" s="29">
        <f t="shared" si="390"/>
        <v>0</v>
      </c>
      <c r="P765" s="29">
        <f t="shared" si="390"/>
        <v>0</v>
      </c>
      <c r="Q765" s="29">
        <f t="shared" si="390"/>
        <v>0</v>
      </c>
      <c r="R765" s="29">
        <f t="shared" si="390"/>
        <v>0</v>
      </c>
      <c r="S765" s="29">
        <f t="shared" si="390"/>
        <v>0</v>
      </c>
      <c r="T765" s="29">
        <f t="shared" si="390"/>
        <v>0</v>
      </c>
      <c r="U765" s="29">
        <f t="shared" si="390"/>
        <v>0</v>
      </c>
      <c r="V765" s="29">
        <f t="shared" si="390"/>
        <v>0</v>
      </c>
      <c r="W765" s="29">
        <f t="shared" si="390"/>
        <v>0</v>
      </c>
      <c r="X765" s="29">
        <f t="shared" si="390"/>
        <v>0</v>
      </c>
      <c r="Y765" s="29">
        <f t="shared" si="390"/>
        <v>1</v>
      </c>
      <c r="Z765" s="29">
        <f t="shared" si="390"/>
        <v>1</v>
      </c>
      <c r="AA765" s="29">
        <f t="shared" si="390"/>
        <v>1</v>
      </c>
      <c r="AB765" s="29">
        <f t="shared" si="390"/>
        <v>1</v>
      </c>
      <c r="AC765" s="29">
        <f t="shared" si="390"/>
        <v>1</v>
      </c>
      <c r="AD765" s="29">
        <f t="shared" si="390"/>
        <v>1</v>
      </c>
      <c r="AE765" s="29">
        <f t="shared" si="388"/>
        <v>1</v>
      </c>
      <c r="AF765" s="29">
        <f t="shared" si="388"/>
        <v>1</v>
      </c>
      <c r="AG765" s="29">
        <f t="shared" si="388"/>
        <v>1</v>
      </c>
      <c r="AH765" s="29">
        <f t="shared" si="388"/>
        <v>1</v>
      </c>
      <c r="AI765" s="29">
        <f t="shared" si="388"/>
        <v>1</v>
      </c>
      <c r="AJ765" s="29">
        <f t="shared" si="388"/>
        <v>1</v>
      </c>
      <c r="AK765" s="29">
        <f t="shared" si="388"/>
        <v>1</v>
      </c>
      <c r="AL765" s="29">
        <f t="shared" si="388"/>
        <v>1</v>
      </c>
      <c r="AM765" s="29">
        <f t="shared" si="388"/>
        <v>1</v>
      </c>
      <c r="AN765" s="29">
        <f t="shared" si="388"/>
        <v>1</v>
      </c>
      <c r="AO765" s="29">
        <f t="shared" si="388"/>
        <v>1</v>
      </c>
      <c r="AP765" s="29">
        <f t="shared" si="388"/>
        <v>1</v>
      </c>
      <c r="AQ765" s="29">
        <f t="shared" si="388"/>
        <v>1</v>
      </c>
      <c r="AR765" s="29">
        <f t="shared" si="388"/>
        <v>1</v>
      </c>
      <c r="AS765" s="29">
        <f t="shared" si="388"/>
        <v>1</v>
      </c>
      <c r="AT765" s="29">
        <f t="shared" si="396"/>
        <v>1</v>
      </c>
      <c r="AU765" s="29">
        <f t="shared" si="396"/>
        <v>1</v>
      </c>
      <c r="AV765" s="29">
        <f t="shared" si="396"/>
        <v>1</v>
      </c>
      <c r="AW765" s="29">
        <f t="shared" si="396"/>
        <v>1</v>
      </c>
      <c r="AX765" s="29">
        <f t="shared" si="396"/>
        <v>1</v>
      </c>
      <c r="AY765" s="29">
        <f t="shared" si="396"/>
        <v>1</v>
      </c>
      <c r="AZ765" s="29">
        <f t="shared" si="396"/>
        <v>1</v>
      </c>
      <c r="BA765" s="29">
        <f t="shared" si="396"/>
        <v>1</v>
      </c>
      <c r="BB765" s="29">
        <f t="shared" si="396"/>
        <v>1</v>
      </c>
      <c r="BC765" s="29">
        <f t="shared" si="396"/>
        <v>1</v>
      </c>
      <c r="BD765" s="29">
        <f t="shared" si="396"/>
        <v>1</v>
      </c>
      <c r="BE765" s="29">
        <f t="shared" si="396"/>
        <v>1</v>
      </c>
      <c r="BF765" s="29">
        <f t="shared" si="396"/>
        <v>1</v>
      </c>
      <c r="BG765" s="29">
        <f t="shared" si="396"/>
        <v>1</v>
      </c>
      <c r="BH765" s="29">
        <f t="shared" si="396"/>
        <v>1</v>
      </c>
      <c r="BI765" s="29">
        <f t="shared" si="396"/>
        <v>1</v>
      </c>
      <c r="BJ765" s="29">
        <f t="shared" si="394"/>
        <v>1</v>
      </c>
      <c r="BN765" s="29">
        <f t="shared" si="315"/>
        <v>4</v>
      </c>
      <c r="BO765" s="29">
        <f t="shared" si="323"/>
        <v>7</v>
      </c>
    </row>
    <row r="766" spans="3:67" x14ac:dyDescent="0.25">
      <c r="C766" s="79">
        <f t="shared" si="316"/>
        <v>43868</v>
      </c>
      <c r="D766" s="29">
        <f t="shared" si="340"/>
        <v>2020</v>
      </c>
      <c r="E766" s="29">
        <f t="shared" si="317"/>
        <v>2</v>
      </c>
      <c r="F766" s="29">
        <f t="shared" si="318"/>
        <v>6</v>
      </c>
      <c r="G766" s="29">
        <f t="shared" si="319"/>
        <v>7</v>
      </c>
      <c r="H766" s="166" t="str">
        <f t="shared" si="320"/>
        <v>Do</v>
      </c>
      <c r="I766" s="29">
        <f t="shared" si="321"/>
        <v>5</v>
      </c>
      <c r="J766" s="29">
        <f t="array" ref="J766">INDEX(Dienstplan!$F$6:$AJ$55,BN766,BO766)</f>
        <v>0</v>
      </c>
      <c r="K766" s="29">
        <f t="array" ref="K766">IF(OR(J766=Schichten!$B$3,J766=Schichten!$B$4),INDEX($D$98:$D$147,MATCH(CODE(J766),$H$98:$H$147,0)),IF(ISERROR(INDEX($D$98:$D$147,MATCH(J766,$A$98:$A$147,0))),0,INDEX($D$98:$D$147,MATCH(J766,$A$98:$A$147,0))))</f>
        <v>0</v>
      </c>
      <c r="L766" s="29">
        <f t="shared" ref="L766" si="402">L716</f>
        <v>0</v>
      </c>
      <c r="M766" s="29">
        <f t="shared" si="343"/>
        <v>0</v>
      </c>
      <c r="O766" s="29">
        <f t="shared" si="390"/>
        <v>0</v>
      </c>
      <c r="P766" s="29">
        <f t="shared" si="390"/>
        <v>0</v>
      </c>
      <c r="Q766" s="29">
        <f t="shared" si="390"/>
        <v>0</v>
      </c>
      <c r="R766" s="29">
        <f t="shared" si="390"/>
        <v>0</v>
      </c>
      <c r="S766" s="29">
        <f t="shared" si="390"/>
        <v>0</v>
      </c>
      <c r="T766" s="29">
        <f t="shared" si="390"/>
        <v>0</v>
      </c>
      <c r="U766" s="29">
        <f t="shared" si="390"/>
        <v>0</v>
      </c>
      <c r="V766" s="29">
        <f t="shared" si="390"/>
        <v>0</v>
      </c>
      <c r="W766" s="29">
        <f t="shared" si="390"/>
        <v>0</v>
      </c>
      <c r="X766" s="29">
        <f t="shared" si="390"/>
        <v>0</v>
      </c>
      <c r="Y766" s="29">
        <f t="shared" si="390"/>
        <v>1</v>
      </c>
      <c r="Z766" s="29">
        <f t="shared" si="390"/>
        <v>1</v>
      </c>
      <c r="AA766" s="29">
        <f t="shared" si="390"/>
        <v>1</v>
      </c>
      <c r="AB766" s="29">
        <f t="shared" si="390"/>
        <v>1</v>
      </c>
      <c r="AC766" s="29">
        <f t="shared" si="390"/>
        <v>1</v>
      </c>
      <c r="AD766" s="29">
        <f t="shared" si="390"/>
        <v>1</v>
      </c>
      <c r="AE766" s="29">
        <f t="shared" si="388"/>
        <v>1</v>
      </c>
      <c r="AF766" s="29">
        <f t="shared" si="388"/>
        <v>1</v>
      </c>
      <c r="AG766" s="29">
        <f t="shared" si="388"/>
        <v>1</v>
      </c>
      <c r="AH766" s="29">
        <f t="shared" si="388"/>
        <v>1</v>
      </c>
      <c r="AI766" s="29">
        <f t="shared" si="388"/>
        <v>1</v>
      </c>
      <c r="AJ766" s="29">
        <f t="shared" si="388"/>
        <v>1</v>
      </c>
      <c r="AK766" s="29">
        <f t="shared" si="388"/>
        <v>1</v>
      </c>
      <c r="AL766" s="29">
        <f t="shared" si="388"/>
        <v>1</v>
      </c>
      <c r="AM766" s="29">
        <f t="shared" si="388"/>
        <v>1</v>
      </c>
      <c r="AN766" s="29">
        <f t="shared" si="388"/>
        <v>1</v>
      </c>
      <c r="AO766" s="29">
        <f t="shared" si="388"/>
        <v>1</v>
      </c>
      <c r="AP766" s="29">
        <f t="shared" si="388"/>
        <v>1</v>
      </c>
      <c r="AQ766" s="29">
        <f t="shared" si="388"/>
        <v>1</v>
      </c>
      <c r="AR766" s="29">
        <f t="shared" si="388"/>
        <v>1</v>
      </c>
      <c r="AS766" s="29">
        <f t="shared" si="388"/>
        <v>1</v>
      </c>
      <c r="AT766" s="29">
        <f t="shared" si="396"/>
        <v>1</v>
      </c>
      <c r="AU766" s="29">
        <f t="shared" si="396"/>
        <v>1</v>
      </c>
      <c r="AV766" s="29">
        <f t="shared" si="396"/>
        <v>1</v>
      </c>
      <c r="AW766" s="29">
        <f t="shared" si="396"/>
        <v>1</v>
      </c>
      <c r="AX766" s="29">
        <f t="shared" si="396"/>
        <v>1</v>
      </c>
      <c r="AY766" s="29">
        <f t="shared" si="396"/>
        <v>1</v>
      </c>
      <c r="AZ766" s="29">
        <f t="shared" si="396"/>
        <v>1</v>
      </c>
      <c r="BA766" s="29">
        <f t="shared" si="396"/>
        <v>1</v>
      </c>
      <c r="BB766" s="29">
        <f t="shared" si="396"/>
        <v>1</v>
      </c>
      <c r="BC766" s="29">
        <f t="shared" si="396"/>
        <v>1</v>
      </c>
      <c r="BD766" s="29">
        <f t="shared" si="396"/>
        <v>1</v>
      </c>
      <c r="BE766" s="29">
        <f t="shared" si="396"/>
        <v>1</v>
      </c>
      <c r="BF766" s="29">
        <f t="shared" si="396"/>
        <v>1</v>
      </c>
      <c r="BG766" s="29">
        <f t="shared" si="396"/>
        <v>1</v>
      </c>
      <c r="BH766" s="29">
        <f t="shared" si="396"/>
        <v>1</v>
      </c>
      <c r="BI766" s="29">
        <f t="shared" si="396"/>
        <v>1</v>
      </c>
      <c r="BJ766" s="29">
        <f t="shared" si="394"/>
        <v>1</v>
      </c>
      <c r="BN766" s="29">
        <f t="shared" si="315"/>
        <v>5</v>
      </c>
      <c r="BO766" s="29">
        <f t="shared" si="323"/>
        <v>7</v>
      </c>
    </row>
    <row r="767" spans="3:67" x14ac:dyDescent="0.25">
      <c r="C767" s="79">
        <f t="shared" si="316"/>
        <v>43868</v>
      </c>
      <c r="D767" s="29">
        <f t="shared" si="340"/>
        <v>2020</v>
      </c>
      <c r="E767" s="29">
        <f t="shared" si="317"/>
        <v>2</v>
      </c>
      <c r="F767" s="29">
        <f t="shared" si="318"/>
        <v>6</v>
      </c>
      <c r="G767" s="29">
        <f t="shared" si="319"/>
        <v>7</v>
      </c>
      <c r="H767" s="166" t="str">
        <f t="shared" si="320"/>
        <v>Do</v>
      </c>
      <c r="I767" s="29">
        <f t="shared" si="321"/>
        <v>6</v>
      </c>
      <c r="J767" s="29">
        <f t="array" ref="J767">INDEX(Dienstplan!$F$6:$AJ$55,BN767,BO767)</f>
        <v>0</v>
      </c>
      <c r="K767" s="29">
        <f t="array" ref="K767">IF(OR(J767=Schichten!$B$3,J767=Schichten!$B$4),INDEX($D$98:$D$147,MATCH(CODE(J767),$H$98:$H$147,0)),IF(ISERROR(INDEX($D$98:$D$147,MATCH(J767,$A$98:$A$147,0))),0,INDEX($D$98:$D$147,MATCH(J767,$A$98:$A$147,0))))</f>
        <v>0</v>
      </c>
      <c r="L767" s="29">
        <f t="shared" ref="L767" si="403">L717</f>
        <v>0</v>
      </c>
      <c r="M767" s="29">
        <f t="shared" si="343"/>
        <v>0</v>
      </c>
      <c r="O767" s="29">
        <f t="shared" si="390"/>
        <v>0</v>
      </c>
      <c r="P767" s="29">
        <f t="shared" si="390"/>
        <v>0</v>
      </c>
      <c r="Q767" s="29">
        <f t="shared" si="390"/>
        <v>0</v>
      </c>
      <c r="R767" s="29">
        <f t="shared" si="390"/>
        <v>0</v>
      </c>
      <c r="S767" s="29">
        <f t="shared" si="390"/>
        <v>0</v>
      </c>
      <c r="T767" s="29">
        <f t="shared" si="390"/>
        <v>0</v>
      </c>
      <c r="U767" s="29">
        <f t="shared" si="390"/>
        <v>0</v>
      </c>
      <c r="V767" s="29">
        <f t="shared" si="390"/>
        <v>0</v>
      </c>
      <c r="W767" s="29">
        <f t="shared" si="390"/>
        <v>0</v>
      </c>
      <c r="X767" s="29">
        <f t="shared" si="390"/>
        <v>0</v>
      </c>
      <c r="Y767" s="29">
        <f t="shared" si="390"/>
        <v>1</v>
      </c>
      <c r="Z767" s="29">
        <f t="shared" si="390"/>
        <v>1</v>
      </c>
      <c r="AA767" s="29">
        <f t="shared" si="390"/>
        <v>1</v>
      </c>
      <c r="AB767" s="29">
        <f t="shared" si="390"/>
        <v>1</v>
      </c>
      <c r="AC767" s="29">
        <f t="shared" si="390"/>
        <v>1</v>
      </c>
      <c r="AD767" s="29">
        <f t="shared" si="390"/>
        <v>1</v>
      </c>
      <c r="AE767" s="29">
        <f t="shared" si="388"/>
        <v>1</v>
      </c>
      <c r="AF767" s="29">
        <f t="shared" si="388"/>
        <v>1</v>
      </c>
      <c r="AG767" s="29">
        <f t="shared" si="388"/>
        <v>1</v>
      </c>
      <c r="AH767" s="29">
        <f t="shared" si="388"/>
        <v>1</v>
      </c>
      <c r="AI767" s="29">
        <f t="shared" si="388"/>
        <v>1</v>
      </c>
      <c r="AJ767" s="29">
        <f t="shared" si="388"/>
        <v>1</v>
      </c>
      <c r="AK767" s="29">
        <f t="shared" si="388"/>
        <v>1</v>
      </c>
      <c r="AL767" s="29">
        <f t="shared" si="388"/>
        <v>1</v>
      </c>
      <c r="AM767" s="29">
        <f t="shared" si="388"/>
        <v>1</v>
      </c>
      <c r="AN767" s="29">
        <f t="shared" si="388"/>
        <v>1</v>
      </c>
      <c r="AO767" s="29">
        <f t="shared" si="388"/>
        <v>1</v>
      </c>
      <c r="AP767" s="29">
        <f t="shared" si="388"/>
        <v>1</v>
      </c>
      <c r="AQ767" s="29">
        <f t="shared" si="388"/>
        <v>1</v>
      </c>
      <c r="AR767" s="29">
        <f t="shared" si="388"/>
        <v>1</v>
      </c>
      <c r="AS767" s="29">
        <f t="shared" si="388"/>
        <v>1</v>
      </c>
      <c r="AT767" s="29">
        <f t="shared" si="396"/>
        <v>1</v>
      </c>
      <c r="AU767" s="29">
        <f t="shared" si="396"/>
        <v>1</v>
      </c>
      <c r="AV767" s="29">
        <f t="shared" si="396"/>
        <v>1</v>
      </c>
      <c r="AW767" s="29">
        <f t="shared" si="396"/>
        <v>1</v>
      </c>
      <c r="AX767" s="29">
        <f t="shared" si="396"/>
        <v>1</v>
      </c>
      <c r="AY767" s="29">
        <f t="shared" si="396"/>
        <v>1</v>
      </c>
      <c r="AZ767" s="29">
        <f t="shared" si="396"/>
        <v>1</v>
      </c>
      <c r="BA767" s="29">
        <f t="shared" si="396"/>
        <v>1</v>
      </c>
      <c r="BB767" s="29">
        <f t="shared" si="396"/>
        <v>1</v>
      </c>
      <c r="BC767" s="29">
        <f t="shared" si="396"/>
        <v>1</v>
      </c>
      <c r="BD767" s="29">
        <f t="shared" si="396"/>
        <v>1</v>
      </c>
      <c r="BE767" s="29">
        <f t="shared" si="396"/>
        <v>1</v>
      </c>
      <c r="BF767" s="29">
        <f t="shared" si="396"/>
        <v>1</v>
      </c>
      <c r="BG767" s="29">
        <f t="shared" si="396"/>
        <v>1</v>
      </c>
      <c r="BH767" s="29">
        <f t="shared" si="396"/>
        <v>1</v>
      </c>
      <c r="BI767" s="29">
        <f t="shared" si="396"/>
        <v>1</v>
      </c>
      <c r="BJ767" s="29">
        <f t="shared" si="394"/>
        <v>1</v>
      </c>
      <c r="BN767" s="29">
        <f t="shared" si="315"/>
        <v>6</v>
      </c>
      <c r="BO767" s="29">
        <f t="shared" si="323"/>
        <v>7</v>
      </c>
    </row>
    <row r="768" spans="3:67" x14ac:dyDescent="0.25">
      <c r="C768" s="79">
        <f t="shared" si="316"/>
        <v>43868</v>
      </c>
      <c r="D768" s="29">
        <f t="shared" si="340"/>
        <v>2020</v>
      </c>
      <c r="E768" s="29">
        <f t="shared" si="317"/>
        <v>2</v>
      </c>
      <c r="F768" s="29">
        <f t="shared" si="318"/>
        <v>6</v>
      </c>
      <c r="G768" s="29">
        <f t="shared" si="319"/>
        <v>7</v>
      </c>
      <c r="H768" s="166" t="str">
        <f t="shared" si="320"/>
        <v>Do</v>
      </c>
      <c r="I768" s="29">
        <f t="shared" si="321"/>
        <v>7</v>
      </c>
      <c r="J768" s="29">
        <f t="array" ref="J768">INDEX(Dienstplan!$F$6:$AJ$55,BN768,BO768)</f>
        <v>0</v>
      </c>
      <c r="K768" s="29">
        <f t="array" ref="K768">IF(OR(J768=Schichten!$B$3,J768=Schichten!$B$4),INDEX($D$98:$D$147,MATCH(CODE(J768),$H$98:$H$147,0)),IF(ISERROR(INDEX($D$98:$D$147,MATCH(J768,$A$98:$A$147,0))),0,INDEX($D$98:$D$147,MATCH(J768,$A$98:$A$147,0))))</f>
        <v>0</v>
      </c>
      <c r="L768" s="29">
        <f t="shared" ref="L768" si="404">L718</f>
        <v>0</v>
      </c>
      <c r="M768" s="29">
        <f t="shared" si="343"/>
        <v>0</v>
      </c>
      <c r="O768" s="29">
        <f t="shared" si="390"/>
        <v>0</v>
      </c>
      <c r="P768" s="29">
        <f t="shared" si="390"/>
        <v>0</v>
      </c>
      <c r="Q768" s="29">
        <f t="shared" si="390"/>
        <v>0</v>
      </c>
      <c r="R768" s="29">
        <f t="shared" si="390"/>
        <v>0</v>
      </c>
      <c r="S768" s="29">
        <f t="shared" si="390"/>
        <v>0</v>
      </c>
      <c r="T768" s="29">
        <f t="shared" si="390"/>
        <v>0</v>
      </c>
      <c r="U768" s="29">
        <f t="shared" si="390"/>
        <v>0</v>
      </c>
      <c r="V768" s="29">
        <f t="shared" si="390"/>
        <v>0</v>
      </c>
      <c r="W768" s="29">
        <f t="shared" si="390"/>
        <v>0</v>
      </c>
      <c r="X768" s="29">
        <f t="shared" si="390"/>
        <v>0</v>
      </c>
      <c r="Y768" s="29">
        <f t="shared" si="390"/>
        <v>1</v>
      </c>
      <c r="Z768" s="29">
        <f t="shared" si="390"/>
        <v>1</v>
      </c>
      <c r="AA768" s="29">
        <f t="shared" si="390"/>
        <v>1</v>
      </c>
      <c r="AB768" s="29">
        <f t="shared" si="390"/>
        <v>1</v>
      </c>
      <c r="AC768" s="29">
        <f t="shared" si="390"/>
        <v>1</v>
      </c>
      <c r="AD768" s="29">
        <f t="shared" si="390"/>
        <v>1</v>
      </c>
      <c r="AE768" s="29">
        <f t="shared" si="388"/>
        <v>1</v>
      </c>
      <c r="AF768" s="29">
        <f t="shared" si="388"/>
        <v>1</v>
      </c>
      <c r="AG768" s="29">
        <f t="shared" si="388"/>
        <v>1</v>
      </c>
      <c r="AH768" s="29">
        <f t="shared" si="388"/>
        <v>1</v>
      </c>
      <c r="AI768" s="29">
        <f t="shared" si="388"/>
        <v>1</v>
      </c>
      <c r="AJ768" s="29">
        <f t="shared" si="388"/>
        <v>1</v>
      </c>
      <c r="AK768" s="29">
        <f t="shared" si="388"/>
        <v>1</v>
      </c>
      <c r="AL768" s="29">
        <f t="shared" si="388"/>
        <v>1</v>
      </c>
      <c r="AM768" s="29">
        <f t="shared" si="388"/>
        <v>1</v>
      </c>
      <c r="AN768" s="29">
        <f t="shared" si="388"/>
        <v>1</v>
      </c>
      <c r="AO768" s="29">
        <f t="shared" si="388"/>
        <v>1</v>
      </c>
      <c r="AP768" s="29">
        <f t="shared" si="388"/>
        <v>1</v>
      </c>
      <c r="AQ768" s="29">
        <f t="shared" si="388"/>
        <v>1</v>
      </c>
      <c r="AR768" s="29">
        <f t="shared" si="388"/>
        <v>1</v>
      </c>
      <c r="AS768" s="29">
        <f t="shared" si="388"/>
        <v>1</v>
      </c>
      <c r="AT768" s="29">
        <f t="shared" si="396"/>
        <v>1</v>
      </c>
      <c r="AU768" s="29">
        <f t="shared" si="396"/>
        <v>1</v>
      </c>
      <c r="AV768" s="29">
        <f t="shared" si="396"/>
        <v>1</v>
      </c>
      <c r="AW768" s="29">
        <f t="shared" si="396"/>
        <v>1</v>
      </c>
      <c r="AX768" s="29">
        <f t="shared" si="396"/>
        <v>1</v>
      </c>
      <c r="AY768" s="29">
        <f t="shared" si="396"/>
        <v>1</v>
      </c>
      <c r="AZ768" s="29">
        <f t="shared" si="396"/>
        <v>1</v>
      </c>
      <c r="BA768" s="29">
        <f t="shared" si="396"/>
        <v>1</v>
      </c>
      <c r="BB768" s="29">
        <f t="shared" si="396"/>
        <v>1</v>
      </c>
      <c r="BC768" s="29">
        <f t="shared" si="396"/>
        <v>1</v>
      </c>
      <c r="BD768" s="29">
        <f t="shared" si="396"/>
        <v>1</v>
      </c>
      <c r="BE768" s="29">
        <f t="shared" si="396"/>
        <v>1</v>
      </c>
      <c r="BF768" s="29">
        <f t="shared" si="396"/>
        <v>1</v>
      </c>
      <c r="BG768" s="29">
        <f t="shared" si="396"/>
        <v>1</v>
      </c>
      <c r="BH768" s="29">
        <f t="shared" si="396"/>
        <v>1</v>
      </c>
      <c r="BI768" s="29">
        <f t="shared" si="396"/>
        <v>1</v>
      </c>
      <c r="BJ768" s="29">
        <f t="shared" si="394"/>
        <v>1</v>
      </c>
      <c r="BN768" s="29">
        <f t="shared" ref="BN768:BN831" si="405">BN718</f>
        <v>7</v>
      </c>
      <c r="BO768" s="29">
        <f t="shared" si="323"/>
        <v>7</v>
      </c>
    </row>
    <row r="769" spans="3:67" x14ac:dyDescent="0.25">
      <c r="C769" s="79">
        <f t="shared" ref="C769:C832" si="406">C719+1</f>
        <v>43868</v>
      </c>
      <c r="D769" s="29">
        <f t="shared" si="340"/>
        <v>2020</v>
      </c>
      <c r="E769" s="29">
        <f t="shared" ref="E769:E832" si="407">MONTH(C769)</f>
        <v>2</v>
      </c>
      <c r="F769" s="29">
        <f t="shared" ref="F769:F832" si="408">WEEKNUM(C769,2)</f>
        <v>6</v>
      </c>
      <c r="G769" s="29">
        <f t="shared" ref="G769:G832" si="409">DAY(C769)</f>
        <v>7</v>
      </c>
      <c r="H769" s="166" t="str">
        <f t="shared" ref="H769:H832" si="410">TEXT(WEEKDAY(C769,2),"TTT")</f>
        <v>Do</v>
      </c>
      <c r="I769" s="29">
        <f t="shared" ref="I769:I832" si="411">I719</f>
        <v>8</v>
      </c>
      <c r="J769" s="29">
        <f t="array" ref="J769">INDEX(Dienstplan!$F$6:$AJ$55,BN769,BO769)</f>
        <v>0</v>
      </c>
      <c r="K769" s="29">
        <f t="array" ref="K769">IF(OR(J769=Schichten!$B$3,J769=Schichten!$B$4),INDEX($D$98:$D$147,MATCH(CODE(J769),$H$98:$H$147,0)),IF(ISERROR(INDEX($D$98:$D$147,MATCH(J769,$A$98:$A$147,0))),0,INDEX($D$98:$D$147,MATCH(J769,$A$98:$A$147,0))))</f>
        <v>0</v>
      </c>
      <c r="L769" s="29">
        <f t="shared" ref="L769" si="412">L719</f>
        <v>0</v>
      </c>
      <c r="M769" s="29">
        <f t="shared" si="343"/>
        <v>0</v>
      </c>
      <c r="O769" s="29">
        <f t="shared" si="390"/>
        <v>0</v>
      </c>
      <c r="P769" s="29">
        <f t="shared" si="390"/>
        <v>0</v>
      </c>
      <c r="Q769" s="29">
        <f t="shared" si="390"/>
        <v>0</v>
      </c>
      <c r="R769" s="29">
        <f t="shared" si="390"/>
        <v>0</v>
      </c>
      <c r="S769" s="29">
        <f t="shared" si="390"/>
        <v>0</v>
      </c>
      <c r="T769" s="29">
        <f t="shared" si="390"/>
        <v>0</v>
      </c>
      <c r="U769" s="29">
        <f t="shared" si="390"/>
        <v>0</v>
      </c>
      <c r="V769" s="29">
        <f t="shared" si="390"/>
        <v>0</v>
      </c>
      <c r="W769" s="29">
        <f t="shared" si="390"/>
        <v>0</v>
      </c>
      <c r="X769" s="29">
        <f t="shared" si="390"/>
        <v>0</v>
      </c>
      <c r="Y769" s="29">
        <f t="shared" si="390"/>
        <v>1</v>
      </c>
      <c r="Z769" s="29">
        <f t="shared" si="390"/>
        <v>1</v>
      </c>
      <c r="AA769" s="29">
        <f t="shared" si="390"/>
        <v>1</v>
      </c>
      <c r="AB769" s="29">
        <f t="shared" si="390"/>
        <v>1</v>
      </c>
      <c r="AC769" s="29">
        <f t="shared" si="390"/>
        <v>1</v>
      </c>
      <c r="AD769" s="29">
        <f t="shared" si="390"/>
        <v>1</v>
      </c>
      <c r="AE769" s="29">
        <f t="shared" si="388"/>
        <v>1</v>
      </c>
      <c r="AF769" s="29">
        <f t="shared" si="388"/>
        <v>1</v>
      </c>
      <c r="AG769" s="29">
        <f t="shared" si="388"/>
        <v>1</v>
      </c>
      <c r="AH769" s="29">
        <f t="shared" si="388"/>
        <v>1</v>
      </c>
      <c r="AI769" s="29">
        <f t="shared" si="388"/>
        <v>1</v>
      </c>
      <c r="AJ769" s="29">
        <f t="shared" si="388"/>
        <v>1</v>
      </c>
      <c r="AK769" s="29">
        <f t="shared" si="388"/>
        <v>1</v>
      </c>
      <c r="AL769" s="29">
        <f t="shared" si="388"/>
        <v>1</v>
      </c>
      <c r="AM769" s="29">
        <f t="shared" si="388"/>
        <v>1</v>
      </c>
      <c r="AN769" s="29">
        <f t="shared" si="388"/>
        <v>1</v>
      </c>
      <c r="AO769" s="29">
        <f t="shared" si="388"/>
        <v>1</v>
      </c>
      <c r="AP769" s="29">
        <f t="shared" si="388"/>
        <v>1</v>
      </c>
      <c r="AQ769" s="29">
        <f t="shared" si="388"/>
        <v>1</v>
      </c>
      <c r="AR769" s="29">
        <f t="shared" si="388"/>
        <v>1</v>
      </c>
      <c r="AS769" s="29">
        <f t="shared" si="388"/>
        <v>1</v>
      </c>
      <c r="AT769" s="29">
        <f t="shared" si="396"/>
        <v>1</v>
      </c>
      <c r="AU769" s="29">
        <f t="shared" si="396"/>
        <v>1</v>
      </c>
      <c r="AV769" s="29">
        <f t="shared" si="396"/>
        <v>1</v>
      </c>
      <c r="AW769" s="29">
        <f t="shared" si="396"/>
        <v>1</v>
      </c>
      <c r="AX769" s="29">
        <f t="shared" si="396"/>
        <v>1</v>
      </c>
      <c r="AY769" s="29">
        <f t="shared" si="396"/>
        <v>1</v>
      </c>
      <c r="AZ769" s="29">
        <f t="shared" si="396"/>
        <v>1</v>
      </c>
      <c r="BA769" s="29">
        <f t="shared" si="396"/>
        <v>1</v>
      </c>
      <c r="BB769" s="29">
        <f t="shared" si="396"/>
        <v>1</v>
      </c>
      <c r="BC769" s="29">
        <f t="shared" si="396"/>
        <v>1</v>
      </c>
      <c r="BD769" s="29">
        <f t="shared" si="396"/>
        <v>1</v>
      </c>
      <c r="BE769" s="29">
        <f t="shared" si="396"/>
        <v>1</v>
      </c>
      <c r="BF769" s="29">
        <f t="shared" si="396"/>
        <v>1</v>
      </c>
      <c r="BG769" s="29">
        <f t="shared" si="396"/>
        <v>1</v>
      </c>
      <c r="BH769" s="29">
        <f t="shared" si="396"/>
        <v>1</v>
      </c>
      <c r="BI769" s="29">
        <f t="shared" si="396"/>
        <v>1</v>
      </c>
      <c r="BJ769" s="29">
        <f t="shared" si="394"/>
        <v>1</v>
      </c>
      <c r="BN769" s="29">
        <f t="shared" si="405"/>
        <v>8</v>
      </c>
      <c r="BO769" s="29">
        <f t="shared" ref="BO769:BO832" si="413">BO719+1</f>
        <v>7</v>
      </c>
    </row>
    <row r="770" spans="3:67" x14ac:dyDescent="0.25">
      <c r="C770" s="79">
        <f t="shared" si="406"/>
        <v>43868</v>
      </c>
      <c r="D770" s="29">
        <f t="shared" si="340"/>
        <v>2020</v>
      </c>
      <c r="E770" s="29">
        <f t="shared" si="407"/>
        <v>2</v>
      </c>
      <c r="F770" s="29">
        <f t="shared" si="408"/>
        <v>6</v>
      </c>
      <c r="G770" s="29">
        <f t="shared" si="409"/>
        <v>7</v>
      </c>
      <c r="H770" s="166" t="str">
        <f t="shared" si="410"/>
        <v>Do</v>
      </c>
      <c r="I770" s="29">
        <f t="shared" si="411"/>
        <v>9</v>
      </c>
      <c r="J770" s="29">
        <f t="array" ref="J770">INDEX(Dienstplan!$F$6:$AJ$55,BN770,BO770)</f>
        <v>0</v>
      </c>
      <c r="K770" s="29">
        <f t="array" ref="K770">IF(OR(J770=Schichten!$B$3,J770=Schichten!$B$4),INDEX($D$98:$D$147,MATCH(CODE(J770),$H$98:$H$147,0)),IF(ISERROR(INDEX($D$98:$D$147,MATCH(J770,$A$98:$A$147,0))),0,INDEX($D$98:$D$147,MATCH(J770,$A$98:$A$147,0))))</f>
        <v>0</v>
      </c>
      <c r="L770" s="29">
        <f t="shared" ref="L770" si="414">L720</f>
        <v>0</v>
      </c>
      <c r="M770" s="29">
        <f t="shared" si="343"/>
        <v>0</v>
      </c>
      <c r="O770" s="29">
        <f t="shared" si="390"/>
        <v>0</v>
      </c>
      <c r="P770" s="29">
        <f t="shared" si="390"/>
        <v>0</v>
      </c>
      <c r="Q770" s="29">
        <f t="shared" si="390"/>
        <v>0</v>
      </c>
      <c r="R770" s="29">
        <f t="shared" si="390"/>
        <v>0</v>
      </c>
      <c r="S770" s="29">
        <f t="shared" si="390"/>
        <v>0</v>
      </c>
      <c r="T770" s="29">
        <f t="shared" si="390"/>
        <v>0</v>
      </c>
      <c r="U770" s="29">
        <f t="shared" si="390"/>
        <v>0</v>
      </c>
      <c r="V770" s="29">
        <f t="shared" si="390"/>
        <v>0</v>
      </c>
      <c r="W770" s="29">
        <f t="shared" si="390"/>
        <v>0</v>
      </c>
      <c r="X770" s="29">
        <f t="shared" si="390"/>
        <v>0</v>
      </c>
      <c r="Y770" s="29">
        <f t="shared" si="390"/>
        <v>1</v>
      </c>
      <c r="Z770" s="29">
        <f t="shared" si="390"/>
        <v>1</v>
      </c>
      <c r="AA770" s="29">
        <f t="shared" si="390"/>
        <v>1</v>
      </c>
      <c r="AB770" s="29">
        <f t="shared" si="390"/>
        <v>1</v>
      </c>
      <c r="AC770" s="29">
        <f t="shared" si="390"/>
        <v>1</v>
      </c>
      <c r="AD770" s="29">
        <f t="shared" si="390"/>
        <v>1</v>
      </c>
      <c r="AE770" s="29">
        <f t="shared" si="388"/>
        <v>1</v>
      </c>
      <c r="AF770" s="29">
        <f t="shared" si="388"/>
        <v>1</v>
      </c>
      <c r="AG770" s="29">
        <f t="shared" si="388"/>
        <v>1</v>
      </c>
      <c r="AH770" s="29">
        <f t="shared" si="388"/>
        <v>1</v>
      </c>
      <c r="AI770" s="29">
        <f t="shared" si="388"/>
        <v>1</v>
      </c>
      <c r="AJ770" s="29">
        <f t="shared" si="388"/>
        <v>1</v>
      </c>
      <c r="AK770" s="29">
        <f t="shared" si="388"/>
        <v>1</v>
      </c>
      <c r="AL770" s="29">
        <f t="shared" si="388"/>
        <v>1</v>
      </c>
      <c r="AM770" s="29">
        <f t="shared" si="388"/>
        <v>1</v>
      </c>
      <c r="AN770" s="29">
        <f t="shared" si="388"/>
        <v>1</v>
      </c>
      <c r="AO770" s="29">
        <f t="shared" si="388"/>
        <v>1</v>
      </c>
      <c r="AP770" s="29">
        <f t="shared" si="388"/>
        <v>1</v>
      </c>
      <c r="AQ770" s="29">
        <f t="shared" si="388"/>
        <v>1</v>
      </c>
      <c r="AR770" s="29">
        <f t="shared" si="388"/>
        <v>1</v>
      </c>
      <c r="AS770" s="29">
        <f t="shared" si="388"/>
        <v>1</v>
      </c>
      <c r="AT770" s="29">
        <f t="shared" si="396"/>
        <v>1</v>
      </c>
      <c r="AU770" s="29">
        <f t="shared" si="396"/>
        <v>1</v>
      </c>
      <c r="AV770" s="29">
        <f t="shared" si="396"/>
        <v>1</v>
      </c>
      <c r="AW770" s="29">
        <f t="shared" si="396"/>
        <v>1</v>
      </c>
      <c r="AX770" s="29">
        <f t="shared" si="396"/>
        <v>1</v>
      </c>
      <c r="AY770" s="29">
        <f t="shared" si="396"/>
        <v>1</v>
      </c>
      <c r="AZ770" s="29">
        <f t="shared" si="396"/>
        <v>1</v>
      </c>
      <c r="BA770" s="29">
        <f t="shared" si="396"/>
        <v>1</v>
      </c>
      <c r="BB770" s="29">
        <f t="shared" si="396"/>
        <v>1</v>
      </c>
      <c r="BC770" s="29">
        <f t="shared" si="396"/>
        <v>1</v>
      </c>
      <c r="BD770" s="29">
        <f t="shared" si="396"/>
        <v>1</v>
      </c>
      <c r="BE770" s="29">
        <f t="shared" si="396"/>
        <v>1</v>
      </c>
      <c r="BF770" s="29">
        <f t="shared" si="396"/>
        <v>1</v>
      </c>
      <c r="BG770" s="29">
        <f t="shared" si="396"/>
        <v>1</v>
      </c>
      <c r="BH770" s="29">
        <f t="shared" si="396"/>
        <v>1</v>
      </c>
      <c r="BI770" s="29">
        <f t="shared" si="396"/>
        <v>1</v>
      </c>
      <c r="BJ770" s="29">
        <f t="shared" si="394"/>
        <v>1</v>
      </c>
      <c r="BN770" s="29">
        <f t="shared" si="405"/>
        <v>9</v>
      </c>
      <c r="BO770" s="29">
        <f t="shared" si="413"/>
        <v>7</v>
      </c>
    </row>
    <row r="771" spans="3:67" x14ac:dyDescent="0.25">
      <c r="C771" s="79">
        <f t="shared" si="406"/>
        <v>43868</v>
      </c>
      <c r="D771" s="29">
        <f t="shared" si="340"/>
        <v>2020</v>
      </c>
      <c r="E771" s="29">
        <f t="shared" si="407"/>
        <v>2</v>
      </c>
      <c r="F771" s="29">
        <f t="shared" si="408"/>
        <v>6</v>
      </c>
      <c r="G771" s="29">
        <f t="shared" si="409"/>
        <v>7</v>
      </c>
      <c r="H771" s="166" t="str">
        <f t="shared" si="410"/>
        <v>Do</v>
      </c>
      <c r="I771" s="29">
        <f t="shared" si="411"/>
        <v>10</v>
      </c>
      <c r="J771" s="29">
        <f t="array" ref="J771">INDEX(Dienstplan!$F$6:$AJ$55,BN771,BO771)</f>
        <v>0</v>
      </c>
      <c r="K771" s="29">
        <f t="array" ref="K771">IF(OR(J771=Schichten!$B$3,J771=Schichten!$B$4),INDEX($D$98:$D$147,MATCH(CODE(J771),$H$98:$H$147,0)),IF(ISERROR(INDEX($D$98:$D$147,MATCH(J771,$A$98:$A$147,0))),0,INDEX($D$98:$D$147,MATCH(J771,$A$98:$A$147,0))))</f>
        <v>0</v>
      </c>
      <c r="L771" s="29">
        <f t="shared" ref="L771" si="415">L721</f>
        <v>0</v>
      </c>
      <c r="M771" s="29">
        <f t="shared" si="343"/>
        <v>0</v>
      </c>
      <c r="O771" s="29">
        <f t="shared" si="390"/>
        <v>0</v>
      </c>
      <c r="P771" s="29">
        <f t="shared" si="390"/>
        <v>0</v>
      </c>
      <c r="Q771" s="29">
        <f t="shared" si="390"/>
        <v>0</v>
      </c>
      <c r="R771" s="29">
        <f t="shared" si="390"/>
        <v>0</v>
      </c>
      <c r="S771" s="29">
        <f t="shared" si="390"/>
        <v>0</v>
      </c>
      <c r="T771" s="29">
        <f t="shared" si="390"/>
        <v>0</v>
      </c>
      <c r="U771" s="29">
        <f t="shared" si="390"/>
        <v>0</v>
      </c>
      <c r="V771" s="29">
        <f t="shared" si="390"/>
        <v>0</v>
      </c>
      <c r="W771" s="29">
        <f t="shared" si="390"/>
        <v>0</v>
      </c>
      <c r="X771" s="29">
        <f t="shared" si="390"/>
        <v>0</v>
      </c>
      <c r="Y771" s="29">
        <f t="shared" si="390"/>
        <v>1</v>
      </c>
      <c r="Z771" s="29">
        <f t="shared" si="390"/>
        <v>1</v>
      </c>
      <c r="AA771" s="29">
        <f t="shared" si="390"/>
        <v>1</v>
      </c>
      <c r="AB771" s="29">
        <f t="shared" si="390"/>
        <v>1</v>
      </c>
      <c r="AC771" s="29">
        <f t="shared" si="390"/>
        <v>1</v>
      </c>
      <c r="AD771" s="29">
        <f t="shared" ref="AD771:AS786" si="416">IF($M$457,IF($J771=AD$461,1,0),0)</f>
        <v>1</v>
      </c>
      <c r="AE771" s="29">
        <f t="shared" si="416"/>
        <v>1</v>
      </c>
      <c r="AF771" s="29">
        <f t="shared" si="416"/>
        <v>1</v>
      </c>
      <c r="AG771" s="29">
        <f t="shared" si="416"/>
        <v>1</v>
      </c>
      <c r="AH771" s="29">
        <f t="shared" si="416"/>
        <v>1</v>
      </c>
      <c r="AI771" s="29">
        <f t="shared" si="416"/>
        <v>1</v>
      </c>
      <c r="AJ771" s="29">
        <f t="shared" si="416"/>
        <v>1</v>
      </c>
      <c r="AK771" s="29">
        <f t="shared" si="416"/>
        <v>1</v>
      </c>
      <c r="AL771" s="29">
        <f t="shared" si="416"/>
        <v>1</v>
      </c>
      <c r="AM771" s="29">
        <f t="shared" si="416"/>
        <v>1</v>
      </c>
      <c r="AN771" s="29">
        <f t="shared" si="416"/>
        <v>1</v>
      </c>
      <c r="AO771" s="29">
        <f t="shared" si="416"/>
        <v>1</v>
      </c>
      <c r="AP771" s="29">
        <f t="shared" si="416"/>
        <v>1</v>
      </c>
      <c r="AQ771" s="29">
        <f t="shared" si="416"/>
        <v>1</v>
      </c>
      <c r="AR771" s="29">
        <f t="shared" si="416"/>
        <v>1</v>
      </c>
      <c r="AS771" s="29">
        <f t="shared" si="416"/>
        <v>1</v>
      </c>
      <c r="AT771" s="29">
        <f t="shared" si="396"/>
        <v>1</v>
      </c>
      <c r="AU771" s="29">
        <f t="shared" si="396"/>
        <v>1</v>
      </c>
      <c r="AV771" s="29">
        <f t="shared" si="396"/>
        <v>1</v>
      </c>
      <c r="AW771" s="29">
        <f t="shared" si="396"/>
        <v>1</v>
      </c>
      <c r="AX771" s="29">
        <f t="shared" si="396"/>
        <v>1</v>
      </c>
      <c r="AY771" s="29">
        <f t="shared" si="396"/>
        <v>1</v>
      </c>
      <c r="AZ771" s="29">
        <f t="shared" si="396"/>
        <v>1</v>
      </c>
      <c r="BA771" s="29">
        <f t="shared" si="396"/>
        <v>1</v>
      </c>
      <c r="BB771" s="29">
        <f t="shared" si="396"/>
        <v>1</v>
      </c>
      <c r="BC771" s="29">
        <f t="shared" si="396"/>
        <v>1</v>
      </c>
      <c r="BD771" s="29">
        <f t="shared" si="396"/>
        <v>1</v>
      </c>
      <c r="BE771" s="29">
        <f t="shared" si="396"/>
        <v>1</v>
      </c>
      <c r="BF771" s="29">
        <f t="shared" si="396"/>
        <v>1</v>
      </c>
      <c r="BG771" s="29">
        <f t="shared" si="396"/>
        <v>1</v>
      </c>
      <c r="BH771" s="29">
        <f t="shared" si="396"/>
        <v>1</v>
      </c>
      <c r="BI771" s="29">
        <f t="shared" si="396"/>
        <v>1</v>
      </c>
      <c r="BJ771" s="29">
        <f t="shared" si="394"/>
        <v>1</v>
      </c>
      <c r="BN771" s="29">
        <f t="shared" si="405"/>
        <v>10</v>
      </c>
      <c r="BO771" s="29">
        <f t="shared" si="413"/>
        <v>7</v>
      </c>
    </row>
    <row r="772" spans="3:67" x14ac:dyDescent="0.25">
      <c r="C772" s="79">
        <f t="shared" si="406"/>
        <v>43868</v>
      </c>
      <c r="D772" s="29">
        <f t="shared" si="340"/>
        <v>2020</v>
      </c>
      <c r="E772" s="29">
        <f t="shared" si="407"/>
        <v>2</v>
      </c>
      <c r="F772" s="29">
        <f t="shared" si="408"/>
        <v>6</v>
      </c>
      <c r="G772" s="29">
        <f t="shared" si="409"/>
        <v>7</v>
      </c>
      <c r="H772" s="166" t="str">
        <f t="shared" si="410"/>
        <v>Do</v>
      </c>
      <c r="I772" s="29">
        <f t="shared" si="411"/>
        <v>11</v>
      </c>
      <c r="J772" s="29">
        <f t="array" ref="J772">INDEX(Dienstplan!$F$6:$AJ$55,BN772,BO772)</f>
        <v>0</v>
      </c>
      <c r="K772" s="29">
        <f t="array" ref="K772">IF(OR(J772=Schichten!$B$3,J772=Schichten!$B$4),INDEX($D$98:$D$147,MATCH(CODE(J772),$H$98:$H$147,0)),IF(ISERROR(INDEX($D$98:$D$147,MATCH(J772,$A$98:$A$147,0))),0,INDEX($D$98:$D$147,MATCH(J772,$A$98:$A$147,0))))</f>
        <v>0</v>
      </c>
      <c r="L772" s="29">
        <f t="shared" ref="L772" si="417">L722</f>
        <v>0</v>
      </c>
      <c r="M772" s="29">
        <f t="shared" si="343"/>
        <v>0</v>
      </c>
      <c r="O772" s="29">
        <f t="shared" ref="O772:AD787" si="418">IF($M$457,IF($J772=O$461,1,0),0)</f>
        <v>0</v>
      </c>
      <c r="P772" s="29">
        <f t="shared" si="418"/>
        <v>0</v>
      </c>
      <c r="Q772" s="29">
        <f t="shared" si="418"/>
        <v>0</v>
      </c>
      <c r="R772" s="29">
        <f t="shared" si="418"/>
        <v>0</v>
      </c>
      <c r="S772" s="29">
        <f t="shared" si="418"/>
        <v>0</v>
      </c>
      <c r="T772" s="29">
        <f t="shared" si="418"/>
        <v>0</v>
      </c>
      <c r="U772" s="29">
        <f t="shared" si="418"/>
        <v>0</v>
      </c>
      <c r="V772" s="29">
        <f t="shared" si="418"/>
        <v>0</v>
      </c>
      <c r="W772" s="29">
        <f t="shared" si="418"/>
        <v>0</v>
      </c>
      <c r="X772" s="29">
        <f t="shared" si="418"/>
        <v>0</v>
      </c>
      <c r="Y772" s="29">
        <f t="shared" si="418"/>
        <v>1</v>
      </c>
      <c r="Z772" s="29">
        <f t="shared" si="418"/>
        <v>1</v>
      </c>
      <c r="AA772" s="29">
        <f t="shared" si="418"/>
        <v>1</v>
      </c>
      <c r="AB772" s="29">
        <f t="shared" si="418"/>
        <v>1</v>
      </c>
      <c r="AC772" s="29">
        <f t="shared" si="418"/>
        <v>1</v>
      </c>
      <c r="AD772" s="29">
        <f t="shared" si="418"/>
        <v>1</v>
      </c>
      <c r="AE772" s="29">
        <f t="shared" si="416"/>
        <v>1</v>
      </c>
      <c r="AF772" s="29">
        <f t="shared" si="416"/>
        <v>1</v>
      </c>
      <c r="AG772" s="29">
        <f t="shared" si="416"/>
        <v>1</v>
      </c>
      <c r="AH772" s="29">
        <f t="shared" si="416"/>
        <v>1</v>
      </c>
      <c r="AI772" s="29">
        <f t="shared" si="416"/>
        <v>1</v>
      </c>
      <c r="AJ772" s="29">
        <f t="shared" si="416"/>
        <v>1</v>
      </c>
      <c r="AK772" s="29">
        <f t="shared" si="416"/>
        <v>1</v>
      </c>
      <c r="AL772" s="29">
        <f t="shared" si="416"/>
        <v>1</v>
      </c>
      <c r="AM772" s="29">
        <f t="shared" si="416"/>
        <v>1</v>
      </c>
      <c r="AN772" s="29">
        <f t="shared" si="416"/>
        <v>1</v>
      </c>
      <c r="AO772" s="29">
        <f t="shared" si="416"/>
        <v>1</v>
      </c>
      <c r="AP772" s="29">
        <f t="shared" si="416"/>
        <v>1</v>
      </c>
      <c r="AQ772" s="29">
        <f t="shared" si="416"/>
        <v>1</v>
      </c>
      <c r="AR772" s="29">
        <f t="shared" si="416"/>
        <v>1</v>
      </c>
      <c r="AS772" s="29">
        <f t="shared" si="416"/>
        <v>1</v>
      </c>
      <c r="AT772" s="29">
        <f t="shared" si="396"/>
        <v>1</v>
      </c>
      <c r="AU772" s="29">
        <f t="shared" si="396"/>
        <v>1</v>
      </c>
      <c r="AV772" s="29">
        <f t="shared" si="396"/>
        <v>1</v>
      </c>
      <c r="AW772" s="29">
        <f t="shared" si="396"/>
        <v>1</v>
      </c>
      <c r="AX772" s="29">
        <f t="shared" si="396"/>
        <v>1</v>
      </c>
      <c r="AY772" s="29">
        <f t="shared" si="396"/>
        <v>1</v>
      </c>
      <c r="AZ772" s="29">
        <f t="shared" si="396"/>
        <v>1</v>
      </c>
      <c r="BA772" s="29">
        <f t="shared" si="396"/>
        <v>1</v>
      </c>
      <c r="BB772" s="29">
        <f t="shared" si="396"/>
        <v>1</v>
      </c>
      <c r="BC772" s="29">
        <f t="shared" si="396"/>
        <v>1</v>
      </c>
      <c r="BD772" s="29">
        <f t="shared" si="396"/>
        <v>1</v>
      </c>
      <c r="BE772" s="29">
        <f t="shared" si="396"/>
        <v>1</v>
      </c>
      <c r="BF772" s="29">
        <f t="shared" si="396"/>
        <v>1</v>
      </c>
      <c r="BG772" s="29">
        <f t="shared" si="396"/>
        <v>1</v>
      </c>
      <c r="BH772" s="29">
        <f t="shared" si="396"/>
        <v>1</v>
      </c>
      <c r="BI772" s="29">
        <f t="shared" si="396"/>
        <v>1</v>
      </c>
      <c r="BJ772" s="29">
        <f t="shared" si="394"/>
        <v>1</v>
      </c>
      <c r="BN772" s="29">
        <f t="shared" si="405"/>
        <v>11</v>
      </c>
      <c r="BO772" s="29">
        <f t="shared" si="413"/>
        <v>7</v>
      </c>
    </row>
    <row r="773" spans="3:67" x14ac:dyDescent="0.25">
      <c r="C773" s="79">
        <f t="shared" si="406"/>
        <v>43868</v>
      </c>
      <c r="D773" s="29">
        <f t="shared" si="340"/>
        <v>2020</v>
      </c>
      <c r="E773" s="29">
        <f t="shared" si="407"/>
        <v>2</v>
      </c>
      <c r="F773" s="29">
        <f t="shared" si="408"/>
        <v>6</v>
      </c>
      <c r="G773" s="29">
        <f t="shared" si="409"/>
        <v>7</v>
      </c>
      <c r="H773" s="166" t="str">
        <f t="shared" si="410"/>
        <v>Do</v>
      </c>
      <c r="I773" s="29">
        <f t="shared" si="411"/>
        <v>12</v>
      </c>
      <c r="J773" s="29">
        <f t="array" ref="J773">INDEX(Dienstplan!$F$6:$AJ$55,BN773,BO773)</f>
        <v>0</v>
      </c>
      <c r="K773" s="29">
        <f t="array" ref="K773">IF(OR(J773=Schichten!$B$3,J773=Schichten!$B$4),INDEX($D$98:$D$147,MATCH(CODE(J773),$H$98:$H$147,0)),IF(ISERROR(INDEX($D$98:$D$147,MATCH(J773,$A$98:$A$147,0))),0,INDEX($D$98:$D$147,MATCH(J773,$A$98:$A$147,0))))</f>
        <v>0</v>
      </c>
      <c r="L773" s="29">
        <f t="shared" ref="L773" si="419">L723</f>
        <v>0</v>
      </c>
      <c r="M773" s="29">
        <f t="shared" si="343"/>
        <v>0</v>
      </c>
      <c r="O773" s="29">
        <f t="shared" si="418"/>
        <v>0</v>
      </c>
      <c r="P773" s="29">
        <f t="shared" si="418"/>
        <v>0</v>
      </c>
      <c r="Q773" s="29">
        <f t="shared" si="418"/>
        <v>0</v>
      </c>
      <c r="R773" s="29">
        <f t="shared" si="418"/>
        <v>0</v>
      </c>
      <c r="S773" s="29">
        <f t="shared" si="418"/>
        <v>0</v>
      </c>
      <c r="T773" s="29">
        <f t="shared" si="418"/>
        <v>0</v>
      </c>
      <c r="U773" s="29">
        <f t="shared" si="418"/>
        <v>0</v>
      </c>
      <c r="V773" s="29">
        <f t="shared" si="418"/>
        <v>0</v>
      </c>
      <c r="W773" s="29">
        <f t="shared" si="418"/>
        <v>0</v>
      </c>
      <c r="X773" s="29">
        <f t="shared" si="418"/>
        <v>0</v>
      </c>
      <c r="Y773" s="29">
        <f t="shared" si="418"/>
        <v>1</v>
      </c>
      <c r="Z773" s="29">
        <f t="shared" si="418"/>
        <v>1</v>
      </c>
      <c r="AA773" s="29">
        <f t="shared" si="418"/>
        <v>1</v>
      </c>
      <c r="AB773" s="29">
        <f t="shared" si="418"/>
        <v>1</v>
      </c>
      <c r="AC773" s="29">
        <f t="shared" si="418"/>
        <v>1</v>
      </c>
      <c r="AD773" s="29">
        <f t="shared" si="418"/>
        <v>1</v>
      </c>
      <c r="AE773" s="29">
        <f t="shared" si="416"/>
        <v>1</v>
      </c>
      <c r="AF773" s="29">
        <f t="shared" si="416"/>
        <v>1</v>
      </c>
      <c r="AG773" s="29">
        <f t="shared" si="416"/>
        <v>1</v>
      </c>
      <c r="AH773" s="29">
        <f t="shared" si="416"/>
        <v>1</v>
      </c>
      <c r="AI773" s="29">
        <f t="shared" si="416"/>
        <v>1</v>
      </c>
      <c r="AJ773" s="29">
        <f t="shared" si="416"/>
        <v>1</v>
      </c>
      <c r="AK773" s="29">
        <f t="shared" si="416"/>
        <v>1</v>
      </c>
      <c r="AL773" s="29">
        <f t="shared" si="416"/>
        <v>1</v>
      </c>
      <c r="AM773" s="29">
        <f t="shared" si="416"/>
        <v>1</v>
      </c>
      <c r="AN773" s="29">
        <f t="shared" si="416"/>
        <v>1</v>
      </c>
      <c r="AO773" s="29">
        <f t="shared" si="416"/>
        <v>1</v>
      </c>
      <c r="AP773" s="29">
        <f t="shared" si="416"/>
        <v>1</v>
      </c>
      <c r="AQ773" s="29">
        <f t="shared" si="416"/>
        <v>1</v>
      </c>
      <c r="AR773" s="29">
        <f t="shared" si="416"/>
        <v>1</v>
      </c>
      <c r="AS773" s="29">
        <f t="shared" si="416"/>
        <v>1</v>
      </c>
      <c r="AT773" s="29">
        <f t="shared" si="396"/>
        <v>1</v>
      </c>
      <c r="AU773" s="29">
        <f t="shared" si="396"/>
        <v>1</v>
      </c>
      <c r="AV773" s="29">
        <f t="shared" si="396"/>
        <v>1</v>
      </c>
      <c r="AW773" s="29">
        <f t="shared" si="396"/>
        <v>1</v>
      </c>
      <c r="AX773" s="29">
        <f t="shared" si="396"/>
        <v>1</v>
      </c>
      <c r="AY773" s="29">
        <f t="shared" si="396"/>
        <v>1</v>
      </c>
      <c r="AZ773" s="29">
        <f t="shared" si="396"/>
        <v>1</v>
      </c>
      <c r="BA773" s="29">
        <f t="shared" si="396"/>
        <v>1</v>
      </c>
      <c r="BB773" s="29">
        <f t="shared" si="396"/>
        <v>1</v>
      </c>
      <c r="BC773" s="29">
        <f t="shared" si="396"/>
        <v>1</v>
      </c>
      <c r="BD773" s="29">
        <f t="shared" si="396"/>
        <v>1</v>
      </c>
      <c r="BE773" s="29">
        <f t="shared" si="396"/>
        <v>1</v>
      </c>
      <c r="BF773" s="29">
        <f t="shared" si="396"/>
        <v>1</v>
      </c>
      <c r="BG773" s="29">
        <f t="shared" si="396"/>
        <v>1</v>
      </c>
      <c r="BH773" s="29">
        <f t="shared" si="396"/>
        <v>1</v>
      </c>
      <c r="BI773" s="29">
        <f t="shared" si="396"/>
        <v>1</v>
      </c>
      <c r="BJ773" s="29">
        <f t="shared" si="394"/>
        <v>1</v>
      </c>
      <c r="BN773" s="29">
        <f t="shared" si="405"/>
        <v>12</v>
      </c>
      <c r="BO773" s="29">
        <f t="shared" si="413"/>
        <v>7</v>
      </c>
    </row>
    <row r="774" spans="3:67" x14ac:dyDescent="0.25">
      <c r="C774" s="79">
        <f t="shared" si="406"/>
        <v>43868</v>
      </c>
      <c r="D774" s="29">
        <f t="shared" si="340"/>
        <v>2020</v>
      </c>
      <c r="E774" s="29">
        <f t="shared" si="407"/>
        <v>2</v>
      </c>
      <c r="F774" s="29">
        <f t="shared" si="408"/>
        <v>6</v>
      </c>
      <c r="G774" s="29">
        <f t="shared" si="409"/>
        <v>7</v>
      </c>
      <c r="H774" s="166" t="str">
        <f t="shared" si="410"/>
        <v>Do</v>
      </c>
      <c r="I774" s="29">
        <f t="shared" si="411"/>
        <v>13</v>
      </c>
      <c r="J774" s="29">
        <f t="array" ref="J774">INDEX(Dienstplan!$F$6:$AJ$55,BN774,BO774)</f>
        <v>0</v>
      </c>
      <c r="K774" s="29">
        <f t="array" ref="K774">IF(OR(J774=Schichten!$B$3,J774=Schichten!$B$4),INDEX($D$98:$D$147,MATCH(CODE(J774),$H$98:$H$147,0)),IF(ISERROR(INDEX($D$98:$D$147,MATCH(J774,$A$98:$A$147,0))),0,INDEX($D$98:$D$147,MATCH(J774,$A$98:$A$147,0))))</f>
        <v>0</v>
      </c>
      <c r="L774" s="29">
        <f t="shared" ref="L774" si="420">L724</f>
        <v>0</v>
      </c>
      <c r="M774" s="29">
        <f t="shared" si="343"/>
        <v>0</v>
      </c>
      <c r="O774" s="29">
        <f t="shared" si="418"/>
        <v>0</v>
      </c>
      <c r="P774" s="29">
        <f t="shared" si="418"/>
        <v>0</v>
      </c>
      <c r="Q774" s="29">
        <f t="shared" si="418"/>
        <v>0</v>
      </c>
      <c r="R774" s="29">
        <f t="shared" si="418"/>
        <v>0</v>
      </c>
      <c r="S774" s="29">
        <f t="shared" si="418"/>
        <v>0</v>
      </c>
      <c r="T774" s="29">
        <f t="shared" si="418"/>
        <v>0</v>
      </c>
      <c r="U774" s="29">
        <f t="shared" si="418"/>
        <v>0</v>
      </c>
      <c r="V774" s="29">
        <f t="shared" si="418"/>
        <v>0</v>
      </c>
      <c r="W774" s="29">
        <f t="shared" si="418"/>
        <v>0</v>
      </c>
      <c r="X774" s="29">
        <f t="shared" si="418"/>
        <v>0</v>
      </c>
      <c r="Y774" s="29">
        <f t="shared" si="418"/>
        <v>1</v>
      </c>
      <c r="Z774" s="29">
        <f t="shared" si="418"/>
        <v>1</v>
      </c>
      <c r="AA774" s="29">
        <f t="shared" si="418"/>
        <v>1</v>
      </c>
      <c r="AB774" s="29">
        <f t="shared" si="418"/>
        <v>1</v>
      </c>
      <c r="AC774" s="29">
        <f t="shared" si="418"/>
        <v>1</v>
      </c>
      <c r="AD774" s="29">
        <f t="shared" si="418"/>
        <v>1</v>
      </c>
      <c r="AE774" s="29">
        <f t="shared" si="416"/>
        <v>1</v>
      </c>
      <c r="AF774" s="29">
        <f t="shared" si="416"/>
        <v>1</v>
      </c>
      <c r="AG774" s="29">
        <f t="shared" si="416"/>
        <v>1</v>
      </c>
      <c r="AH774" s="29">
        <f t="shared" si="416"/>
        <v>1</v>
      </c>
      <c r="AI774" s="29">
        <f t="shared" si="416"/>
        <v>1</v>
      </c>
      <c r="AJ774" s="29">
        <f t="shared" si="416"/>
        <v>1</v>
      </c>
      <c r="AK774" s="29">
        <f t="shared" si="416"/>
        <v>1</v>
      </c>
      <c r="AL774" s="29">
        <f t="shared" si="416"/>
        <v>1</v>
      </c>
      <c r="AM774" s="29">
        <f t="shared" si="416"/>
        <v>1</v>
      </c>
      <c r="AN774" s="29">
        <f t="shared" si="416"/>
        <v>1</v>
      </c>
      <c r="AO774" s="29">
        <f t="shared" si="416"/>
        <v>1</v>
      </c>
      <c r="AP774" s="29">
        <f t="shared" si="416"/>
        <v>1</v>
      </c>
      <c r="AQ774" s="29">
        <f t="shared" si="416"/>
        <v>1</v>
      </c>
      <c r="AR774" s="29">
        <f t="shared" si="416"/>
        <v>1</v>
      </c>
      <c r="AS774" s="29">
        <f t="shared" si="416"/>
        <v>1</v>
      </c>
      <c r="AT774" s="29">
        <f t="shared" si="396"/>
        <v>1</v>
      </c>
      <c r="AU774" s="29">
        <f t="shared" si="396"/>
        <v>1</v>
      </c>
      <c r="AV774" s="29">
        <f t="shared" si="396"/>
        <v>1</v>
      </c>
      <c r="AW774" s="29">
        <f t="shared" si="396"/>
        <v>1</v>
      </c>
      <c r="AX774" s="29">
        <f t="shared" si="396"/>
        <v>1</v>
      </c>
      <c r="AY774" s="29">
        <f t="shared" si="396"/>
        <v>1</v>
      </c>
      <c r="AZ774" s="29">
        <f t="shared" si="396"/>
        <v>1</v>
      </c>
      <c r="BA774" s="29">
        <f t="shared" si="396"/>
        <v>1</v>
      </c>
      <c r="BB774" s="29">
        <f t="shared" si="396"/>
        <v>1</v>
      </c>
      <c r="BC774" s="29">
        <f t="shared" si="396"/>
        <v>1</v>
      </c>
      <c r="BD774" s="29">
        <f t="shared" si="396"/>
        <v>1</v>
      </c>
      <c r="BE774" s="29">
        <f t="shared" si="396"/>
        <v>1</v>
      </c>
      <c r="BF774" s="29">
        <f t="shared" si="396"/>
        <v>1</v>
      </c>
      <c r="BG774" s="29">
        <f t="shared" si="396"/>
        <v>1</v>
      </c>
      <c r="BH774" s="29">
        <f t="shared" si="396"/>
        <v>1</v>
      </c>
      <c r="BI774" s="29">
        <f t="shared" si="396"/>
        <v>1</v>
      </c>
      <c r="BJ774" s="29">
        <f t="shared" si="394"/>
        <v>1</v>
      </c>
      <c r="BN774" s="29">
        <f t="shared" si="405"/>
        <v>13</v>
      </c>
      <c r="BO774" s="29">
        <f t="shared" si="413"/>
        <v>7</v>
      </c>
    </row>
    <row r="775" spans="3:67" x14ac:dyDescent="0.25">
      <c r="C775" s="79">
        <f t="shared" si="406"/>
        <v>43868</v>
      </c>
      <c r="D775" s="29">
        <f t="shared" si="340"/>
        <v>2020</v>
      </c>
      <c r="E775" s="29">
        <f t="shared" si="407"/>
        <v>2</v>
      </c>
      <c r="F775" s="29">
        <f t="shared" si="408"/>
        <v>6</v>
      </c>
      <c r="G775" s="29">
        <f t="shared" si="409"/>
        <v>7</v>
      </c>
      <c r="H775" s="166" t="str">
        <f t="shared" si="410"/>
        <v>Do</v>
      </c>
      <c r="I775" s="29">
        <f t="shared" si="411"/>
        <v>14</v>
      </c>
      <c r="J775" s="29">
        <f t="array" ref="J775">INDEX(Dienstplan!$F$6:$AJ$55,BN775,BO775)</f>
        <v>0</v>
      </c>
      <c r="K775" s="29">
        <f t="array" ref="K775">IF(OR(J775=Schichten!$B$3,J775=Schichten!$B$4),INDEX($D$98:$D$147,MATCH(CODE(J775),$H$98:$H$147,0)),IF(ISERROR(INDEX($D$98:$D$147,MATCH(J775,$A$98:$A$147,0))),0,INDEX($D$98:$D$147,MATCH(J775,$A$98:$A$147,0))))</f>
        <v>0</v>
      </c>
      <c r="L775" s="29">
        <f t="shared" ref="L775" si="421">L725</f>
        <v>0</v>
      </c>
      <c r="M775" s="29">
        <f t="shared" si="343"/>
        <v>0</v>
      </c>
      <c r="O775" s="29">
        <f t="shared" si="418"/>
        <v>0</v>
      </c>
      <c r="P775" s="29">
        <f t="shared" si="418"/>
        <v>0</v>
      </c>
      <c r="Q775" s="29">
        <f t="shared" si="418"/>
        <v>0</v>
      </c>
      <c r="R775" s="29">
        <f t="shared" si="418"/>
        <v>0</v>
      </c>
      <c r="S775" s="29">
        <f t="shared" si="418"/>
        <v>0</v>
      </c>
      <c r="T775" s="29">
        <f t="shared" si="418"/>
        <v>0</v>
      </c>
      <c r="U775" s="29">
        <f t="shared" si="418"/>
        <v>0</v>
      </c>
      <c r="V775" s="29">
        <f t="shared" si="418"/>
        <v>0</v>
      </c>
      <c r="W775" s="29">
        <f t="shared" si="418"/>
        <v>0</v>
      </c>
      <c r="X775" s="29">
        <f t="shared" si="418"/>
        <v>0</v>
      </c>
      <c r="Y775" s="29">
        <f t="shared" si="418"/>
        <v>1</v>
      </c>
      <c r="Z775" s="29">
        <f t="shared" si="418"/>
        <v>1</v>
      </c>
      <c r="AA775" s="29">
        <f t="shared" si="418"/>
        <v>1</v>
      </c>
      <c r="AB775" s="29">
        <f t="shared" si="418"/>
        <v>1</v>
      </c>
      <c r="AC775" s="29">
        <f t="shared" si="418"/>
        <v>1</v>
      </c>
      <c r="AD775" s="29">
        <f t="shared" si="418"/>
        <v>1</v>
      </c>
      <c r="AE775" s="29">
        <f t="shared" si="416"/>
        <v>1</v>
      </c>
      <c r="AF775" s="29">
        <f t="shared" si="416"/>
        <v>1</v>
      </c>
      <c r="AG775" s="29">
        <f t="shared" si="416"/>
        <v>1</v>
      </c>
      <c r="AH775" s="29">
        <f t="shared" si="416"/>
        <v>1</v>
      </c>
      <c r="AI775" s="29">
        <f t="shared" si="416"/>
        <v>1</v>
      </c>
      <c r="AJ775" s="29">
        <f t="shared" si="416"/>
        <v>1</v>
      </c>
      <c r="AK775" s="29">
        <f t="shared" si="416"/>
        <v>1</v>
      </c>
      <c r="AL775" s="29">
        <f t="shared" si="416"/>
        <v>1</v>
      </c>
      <c r="AM775" s="29">
        <f t="shared" si="416"/>
        <v>1</v>
      </c>
      <c r="AN775" s="29">
        <f t="shared" si="416"/>
        <v>1</v>
      </c>
      <c r="AO775" s="29">
        <f t="shared" si="416"/>
        <v>1</v>
      </c>
      <c r="AP775" s="29">
        <f t="shared" si="416"/>
        <v>1</v>
      </c>
      <c r="AQ775" s="29">
        <f t="shared" si="416"/>
        <v>1</v>
      </c>
      <c r="AR775" s="29">
        <f t="shared" si="416"/>
        <v>1</v>
      </c>
      <c r="AS775" s="29">
        <f t="shared" si="416"/>
        <v>1</v>
      </c>
      <c r="AT775" s="29">
        <f t="shared" si="396"/>
        <v>1</v>
      </c>
      <c r="AU775" s="29">
        <f t="shared" si="396"/>
        <v>1</v>
      </c>
      <c r="AV775" s="29">
        <f t="shared" si="396"/>
        <v>1</v>
      </c>
      <c r="AW775" s="29">
        <f t="shared" si="396"/>
        <v>1</v>
      </c>
      <c r="AX775" s="29">
        <f t="shared" si="396"/>
        <v>1</v>
      </c>
      <c r="AY775" s="29">
        <f t="shared" si="396"/>
        <v>1</v>
      </c>
      <c r="AZ775" s="29">
        <f t="shared" si="396"/>
        <v>1</v>
      </c>
      <c r="BA775" s="29">
        <f t="shared" si="396"/>
        <v>1</v>
      </c>
      <c r="BB775" s="29">
        <f t="shared" si="396"/>
        <v>1</v>
      </c>
      <c r="BC775" s="29">
        <f t="shared" si="396"/>
        <v>1</v>
      </c>
      <c r="BD775" s="29">
        <f t="shared" si="396"/>
        <v>1</v>
      </c>
      <c r="BE775" s="29">
        <f t="shared" si="396"/>
        <v>1</v>
      </c>
      <c r="BF775" s="29">
        <f t="shared" si="396"/>
        <v>1</v>
      </c>
      <c r="BG775" s="29">
        <f t="shared" si="396"/>
        <v>1</v>
      </c>
      <c r="BH775" s="29">
        <f t="shared" si="396"/>
        <v>1</v>
      </c>
      <c r="BI775" s="29">
        <f t="shared" ref="BI775:BJ790" si="422">IF($M$457,IF($J775=BI$461,1,0),0)</f>
        <v>1</v>
      </c>
      <c r="BJ775" s="29">
        <f t="shared" si="422"/>
        <v>1</v>
      </c>
      <c r="BN775" s="29">
        <f t="shared" si="405"/>
        <v>14</v>
      </c>
      <c r="BO775" s="29">
        <f t="shared" si="413"/>
        <v>7</v>
      </c>
    </row>
    <row r="776" spans="3:67" x14ac:dyDescent="0.25">
      <c r="C776" s="79">
        <f t="shared" si="406"/>
        <v>43868</v>
      </c>
      <c r="D776" s="29">
        <f t="shared" si="340"/>
        <v>2020</v>
      </c>
      <c r="E776" s="29">
        <f t="shared" si="407"/>
        <v>2</v>
      </c>
      <c r="F776" s="29">
        <f t="shared" si="408"/>
        <v>6</v>
      </c>
      <c r="G776" s="29">
        <f t="shared" si="409"/>
        <v>7</v>
      </c>
      <c r="H776" s="166" t="str">
        <f t="shared" si="410"/>
        <v>Do</v>
      </c>
      <c r="I776" s="29">
        <f t="shared" si="411"/>
        <v>15</v>
      </c>
      <c r="J776" s="29">
        <f t="array" ref="J776">INDEX(Dienstplan!$F$6:$AJ$55,BN776,BO776)</f>
        <v>0</v>
      </c>
      <c r="K776" s="29">
        <f t="array" ref="K776">IF(OR(J776=Schichten!$B$3,J776=Schichten!$B$4),INDEX($D$98:$D$147,MATCH(CODE(J776),$H$98:$H$147,0)),IF(ISERROR(INDEX($D$98:$D$147,MATCH(J776,$A$98:$A$147,0))),0,INDEX($D$98:$D$147,MATCH(J776,$A$98:$A$147,0))))</f>
        <v>0</v>
      </c>
      <c r="L776" s="29">
        <f t="shared" ref="L776" si="423">L726</f>
        <v>0</v>
      </c>
      <c r="M776" s="29">
        <f t="shared" si="343"/>
        <v>0</v>
      </c>
      <c r="O776" s="29">
        <f t="shared" si="418"/>
        <v>0</v>
      </c>
      <c r="P776" s="29">
        <f t="shared" si="418"/>
        <v>0</v>
      </c>
      <c r="Q776" s="29">
        <f t="shared" si="418"/>
        <v>0</v>
      </c>
      <c r="R776" s="29">
        <f t="shared" si="418"/>
        <v>0</v>
      </c>
      <c r="S776" s="29">
        <f t="shared" si="418"/>
        <v>0</v>
      </c>
      <c r="T776" s="29">
        <f t="shared" si="418"/>
        <v>0</v>
      </c>
      <c r="U776" s="29">
        <f t="shared" si="418"/>
        <v>0</v>
      </c>
      <c r="V776" s="29">
        <f t="shared" si="418"/>
        <v>0</v>
      </c>
      <c r="W776" s="29">
        <f t="shared" si="418"/>
        <v>0</v>
      </c>
      <c r="X776" s="29">
        <f t="shared" si="418"/>
        <v>0</v>
      </c>
      <c r="Y776" s="29">
        <f t="shared" si="418"/>
        <v>1</v>
      </c>
      <c r="Z776" s="29">
        <f t="shared" si="418"/>
        <v>1</v>
      </c>
      <c r="AA776" s="29">
        <f t="shared" si="418"/>
        <v>1</v>
      </c>
      <c r="AB776" s="29">
        <f t="shared" si="418"/>
        <v>1</v>
      </c>
      <c r="AC776" s="29">
        <f t="shared" si="418"/>
        <v>1</v>
      </c>
      <c r="AD776" s="29">
        <f t="shared" si="418"/>
        <v>1</v>
      </c>
      <c r="AE776" s="29">
        <f t="shared" si="416"/>
        <v>1</v>
      </c>
      <c r="AF776" s="29">
        <f t="shared" si="416"/>
        <v>1</v>
      </c>
      <c r="AG776" s="29">
        <f t="shared" si="416"/>
        <v>1</v>
      </c>
      <c r="AH776" s="29">
        <f t="shared" si="416"/>
        <v>1</v>
      </c>
      <c r="AI776" s="29">
        <f t="shared" si="416"/>
        <v>1</v>
      </c>
      <c r="AJ776" s="29">
        <f t="shared" si="416"/>
        <v>1</v>
      </c>
      <c r="AK776" s="29">
        <f t="shared" si="416"/>
        <v>1</v>
      </c>
      <c r="AL776" s="29">
        <f t="shared" si="416"/>
        <v>1</v>
      </c>
      <c r="AM776" s="29">
        <f t="shared" si="416"/>
        <v>1</v>
      </c>
      <c r="AN776" s="29">
        <f t="shared" si="416"/>
        <v>1</v>
      </c>
      <c r="AO776" s="29">
        <f t="shared" si="416"/>
        <v>1</v>
      </c>
      <c r="AP776" s="29">
        <f t="shared" si="416"/>
        <v>1</v>
      </c>
      <c r="AQ776" s="29">
        <f t="shared" si="416"/>
        <v>1</v>
      </c>
      <c r="AR776" s="29">
        <f t="shared" si="416"/>
        <v>1</v>
      </c>
      <c r="AS776" s="29">
        <f t="shared" si="416"/>
        <v>1</v>
      </c>
      <c r="AT776" s="29">
        <f t="shared" ref="AT776:BI791" si="424">IF($M$457,IF($J776=AT$461,1,0),0)</f>
        <v>1</v>
      </c>
      <c r="AU776" s="29">
        <f t="shared" si="424"/>
        <v>1</v>
      </c>
      <c r="AV776" s="29">
        <f t="shared" si="424"/>
        <v>1</v>
      </c>
      <c r="AW776" s="29">
        <f t="shared" si="424"/>
        <v>1</v>
      </c>
      <c r="AX776" s="29">
        <f t="shared" si="424"/>
        <v>1</v>
      </c>
      <c r="AY776" s="29">
        <f t="shared" si="424"/>
        <v>1</v>
      </c>
      <c r="AZ776" s="29">
        <f t="shared" si="424"/>
        <v>1</v>
      </c>
      <c r="BA776" s="29">
        <f t="shared" si="424"/>
        <v>1</v>
      </c>
      <c r="BB776" s="29">
        <f t="shared" si="424"/>
        <v>1</v>
      </c>
      <c r="BC776" s="29">
        <f t="shared" si="424"/>
        <v>1</v>
      </c>
      <c r="BD776" s="29">
        <f t="shared" si="424"/>
        <v>1</v>
      </c>
      <c r="BE776" s="29">
        <f t="shared" si="424"/>
        <v>1</v>
      </c>
      <c r="BF776" s="29">
        <f t="shared" si="424"/>
        <v>1</v>
      </c>
      <c r="BG776" s="29">
        <f t="shared" si="424"/>
        <v>1</v>
      </c>
      <c r="BH776" s="29">
        <f t="shared" si="424"/>
        <v>1</v>
      </c>
      <c r="BI776" s="29">
        <f t="shared" si="424"/>
        <v>1</v>
      </c>
      <c r="BJ776" s="29">
        <f t="shared" si="422"/>
        <v>1</v>
      </c>
      <c r="BN776" s="29">
        <f t="shared" si="405"/>
        <v>15</v>
      </c>
      <c r="BO776" s="29">
        <f t="shared" si="413"/>
        <v>7</v>
      </c>
    </row>
    <row r="777" spans="3:67" x14ac:dyDescent="0.25">
      <c r="C777" s="79">
        <f t="shared" si="406"/>
        <v>43868</v>
      </c>
      <c r="D777" s="29">
        <f t="shared" si="340"/>
        <v>2020</v>
      </c>
      <c r="E777" s="29">
        <f t="shared" si="407"/>
        <v>2</v>
      </c>
      <c r="F777" s="29">
        <f t="shared" si="408"/>
        <v>6</v>
      </c>
      <c r="G777" s="29">
        <f t="shared" si="409"/>
        <v>7</v>
      </c>
      <c r="H777" s="166" t="str">
        <f t="shared" si="410"/>
        <v>Do</v>
      </c>
      <c r="I777" s="29">
        <f t="shared" si="411"/>
        <v>16</v>
      </c>
      <c r="J777" s="29">
        <f t="array" ref="J777">INDEX(Dienstplan!$F$6:$AJ$55,BN777,BO777)</f>
        <v>0</v>
      </c>
      <c r="K777" s="29">
        <f t="array" ref="K777">IF(OR(J777=Schichten!$B$3,J777=Schichten!$B$4),INDEX($D$98:$D$147,MATCH(CODE(J777),$H$98:$H$147,0)),IF(ISERROR(INDEX($D$98:$D$147,MATCH(J777,$A$98:$A$147,0))),0,INDEX($D$98:$D$147,MATCH(J777,$A$98:$A$147,0))))</f>
        <v>0</v>
      </c>
      <c r="L777" s="29">
        <f t="shared" ref="L777" si="425">L727</f>
        <v>0</v>
      </c>
      <c r="M777" s="29">
        <f t="shared" si="343"/>
        <v>0</v>
      </c>
      <c r="O777" s="29">
        <f t="shared" si="418"/>
        <v>0</v>
      </c>
      <c r="P777" s="29">
        <f t="shared" si="418"/>
        <v>0</v>
      </c>
      <c r="Q777" s="29">
        <f t="shared" si="418"/>
        <v>0</v>
      </c>
      <c r="R777" s="29">
        <f t="shared" si="418"/>
        <v>0</v>
      </c>
      <c r="S777" s="29">
        <f t="shared" si="418"/>
        <v>0</v>
      </c>
      <c r="T777" s="29">
        <f t="shared" si="418"/>
        <v>0</v>
      </c>
      <c r="U777" s="29">
        <f t="shared" si="418"/>
        <v>0</v>
      </c>
      <c r="V777" s="29">
        <f t="shared" si="418"/>
        <v>0</v>
      </c>
      <c r="W777" s="29">
        <f t="shared" si="418"/>
        <v>0</v>
      </c>
      <c r="X777" s="29">
        <f t="shared" si="418"/>
        <v>0</v>
      </c>
      <c r="Y777" s="29">
        <f t="shared" si="418"/>
        <v>1</v>
      </c>
      <c r="Z777" s="29">
        <f t="shared" si="418"/>
        <v>1</v>
      </c>
      <c r="AA777" s="29">
        <f t="shared" si="418"/>
        <v>1</v>
      </c>
      <c r="AB777" s="29">
        <f t="shared" si="418"/>
        <v>1</v>
      </c>
      <c r="AC777" s="29">
        <f t="shared" si="418"/>
        <v>1</v>
      </c>
      <c r="AD777" s="29">
        <f t="shared" si="418"/>
        <v>1</v>
      </c>
      <c r="AE777" s="29">
        <f t="shared" si="416"/>
        <v>1</v>
      </c>
      <c r="AF777" s="29">
        <f t="shared" si="416"/>
        <v>1</v>
      </c>
      <c r="AG777" s="29">
        <f t="shared" si="416"/>
        <v>1</v>
      </c>
      <c r="AH777" s="29">
        <f t="shared" si="416"/>
        <v>1</v>
      </c>
      <c r="AI777" s="29">
        <f t="shared" si="416"/>
        <v>1</v>
      </c>
      <c r="AJ777" s="29">
        <f t="shared" si="416"/>
        <v>1</v>
      </c>
      <c r="AK777" s="29">
        <f t="shared" si="416"/>
        <v>1</v>
      </c>
      <c r="AL777" s="29">
        <f t="shared" si="416"/>
        <v>1</v>
      </c>
      <c r="AM777" s="29">
        <f t="shared" si="416"/>
        <v>1</v>
      </c>
      <c r="AN777" s="29">
        <f t="shared" si="416"/>
        <v>1</v>
      </c>
      <c r="AO777" s="29">
        <f t="shared" si="416"/>
        <v>1</v>
      </c>
      <c r="AP777" s="29">
        <f t="shared" si="416"/>
        <v>1</v>
      </c>
      <c r="AQ777" s="29">
        <f t="shared" si="416"/>
        <v>1</v>
      </c>
      <c r="AR777" s="29">
        <f t="shared" si="416"/>
        <v>1</v>
      </c>
      <c r="AS777" s="29">
        <f t="shared" si="416"/>
        <v>1</v>
      </c>
      <c r="AT777" s="29">
        <f t="shared" si="424"/>
        <v>1</v>
      </c>
      <c r="AU777" s="29">
        <f t="shared" si="424"/>
        <v>1</v>
      </c>
      <c r="AV777" s="29">
        <f t="shared" si="424"/>
        <v>1</v>
      </c>
      <c r="AW777" s="29">
        <f t="shared" si="424"/>
        <v>1</v>
      </c>
      <c r="AX777" s="29">
        <f t="shared" si="424"/>
        <v>1</v>
      </c>
      <c r="AY777" s="29">
        <f t="shared" si="424"/>
        <v>1</v>
      </c>
      <c r="AZ777" s="29">
        <f t="shared" si="424"/>
        <v>1</v>
      </c>
      <c r="BA777" s="29">
        <f t="shared" si="424"/>
        <v>1</v>
      </c>
      <c r="BB777" s="29">
        <f t="shared" si="424"/>
        <v>1</v>
      </c>
      <c r="BC777" s="29">
        <f t="shared" si="424"/>
        <v>1</v>
      </c>
      <c r="BD777" s="29">
        <f t="shared" si="424"/>
        <v>1</v>
      </c>
      <c r="BE777" s="29">
        <f t="shared" si="424"/>
        <v>1</v>
      </c>
      <c r="BF777" s="29">
        <f t="shared" si="424"/>
        <v>1</v>
      </c>
      <c r="BG777" s="29">
        <f t="shared" si="424"/>
        <v>1</v>
      </c>
      <c r="BH777" s="29">
        <f t="shared" si="424"/>
        <v>1</v>
      </c>
      <c r="BI777" s="29">
        <f t="shared" si="424"/>
        <v>1</v>
      </c>
      <c r="BJ777" s="29">
        <f t="shared" si="422"/>
        <v>1</v>
      </c>
      <c r="BN777" s="29">
        <f t="shared" si="405"/>
        <v>16</v>
      </c>
      <c r="BO777" s="29">
        <f t="shared" si="413"/>
        <v>7</v>
      </c>
    </row>
    <row r="778" spans="3:67" x14ac:dyDescent="0.25">
      <c r="C778" s="79">
        <f t="shared" si="406"/>
        <v>43868</v>
      </c>
      <c r="D778" s="29">
        <f t="shared" si="340"/>
        <v>2020</v>
      </c>
      <c r="E778" s="29">
        <f t="shared" si="407"/>
        <v>2</v>
      </c>
      <c r="F778" s="29">
        <f t="shared" si="408"/>
        <v>6</v>
      </c>
      <c r="G778" s="29">
        <f t="shared" si="409"/>
        <v>7</v>
      </c>
      <c r="H778" s="166" t="str">
        <f t="shared" si="410"/>
        <v>Do</v>
      </c>
      <c r="I778" s="29">
        <f t="shared" si="411"/>
        <v>17</v>
      </c>
      <c r="J778" s="29">
        <f t="array" ref="J778">INDEX(Dienstplan!$F$6:$AJ$55,BN778,BO778)</f>
        <v>0</v>
      </c>
      <c r="K778" s="29">
        <f t="array" ref="K778">IF(OR(J778=Schichten!$B$3,J778=Schichten!$B$4),INDEX($D$98:$D$147,MATCH(CODE(J778),$H$98:$H$147,0)),IF(ISERROR(INDEX($D$98:$D$147,MATCH(J778,$A$98:$A$147,0))),0,INDEX($D$98:$D$147,MATCH(J778,$A$98:$A$147,0))))</f>
        <v>0</v>
      </c>
      <c r="L778" s="29">
        <f t="shared" ref="L778" si="426">L728</f>
        <v>0</v>
      </c>
      <c r="M778" s="29">
        <f t="shared" si="343"/>
        <v>0</v>
      </c>
      <c r="O778" s="29">
        <f t="shared" si="418"/>
        <v>0</v>
      </c>
      <c r="P778" s="29">
        <f t="shared" si="418"/>
        <v>0</v>
      </c>
      <c r="Q778" s="29">
        <f t="shared" si="418"/>
        <v>0</v>
      </c>
      <c r="R778" s="29">
        <f t="shared" si="418"/>
        <v>0</v>
      </c>
      <c r="S778" s="29">
        <f t="shared" si="418"/>
        <v>0</v>
      </c>
      <c r="T778" s="29">
        <f t="shared" si="418"/>
        <v>0</v>
      </c>
      <c r="U778" s="29">
        <f t="shared" si="418"/>
        <v>0</v>
      </c>
      <c r="V778" s="29">
        <f t="shared" si="418"/>
        <v>0</v>
      </c>
      <c r="W778" s="29">
        <f t="shared" si="418"/>
        <v>0</v>
      </c>
      <c r="X778" s="29">
        <f t="shared" si="418"/>
        <v>0</v>
      </c>
      <c r="Y778" s="29">
        <f t="shared" si="418"/>
        <v>1</v>
      </c>
      <c r="Z778" s="29">
        <f t="shared" si="418"/>
        <v>1</v>
      </c>
      <c r="AA778" s="29">
        <f t="shared" si="418"/>
        <v>1</v>
      </c>
      <c r="AB778" s="29">
        <f t="shared" si="418"/>
        <v>1</v>
      </c>
      <c r="AC778" s="29">
        <f t="shared" si="418"/>
        <v>1</v>
      </c>
      <c r="AD778" s="29">
        <f t="shared" si="418"/>
        <v>1</v>
      </c>
      <c r="AE778" s="29">
        <f t="shared" si="416"/>
        <v>1</v>
      </c>
      <c r="AF778" s="29">
        <f t="shared" si="416"/>
        <v>1</v>
      </c>
      <c r="AG778" s="29">
        <f t="shared" si="416"/>
        <v>1</v>
      </c>
      <c r="AH778" s="29">
        <f t="shared" si="416"/>
        <v>1</v>
      </c>
      <c r="AI778" s="29">
        <f t="shared" si="416"/>
        <v>1</v>
      </c>
      <c r="AJ778" s="29">
        <f t="shared" si="416"/>
        <v>1</v>
      </c>
      <c r="AK778" s="29">
        <f t="shared" si="416"/>
        <v>1</v>
      </c>
      <c r="AL778" s="29">
        <f t="shared" si="416"/>
        <v>1</v>
      </c>
      <c r="AM778" s="29">
        <f t="shared" si="416"/>
        <v>1</v>
      </c>
      <c r="AN778" s="29">
        <f t="shared" si="416"/>
        <v>1</v>
      </c>
      <c r="AO778" s="29">
        <f t="shared" si="416"/>
        <v>1</v>
      </c>
      <c r="AP778" s="29">
        <f t="shared" si="416"/>
        <v>1</v>
      </c>
      <c r="AQ778" s="29">
        <f t="shared" si="416"/>
        <v>1</v>
      </c>
      <c r="AR778" s="29">
        <f t="shared" si="416"/>
        <v>1</v>
      </c>
      <c r="AS778" s="29">
        <f t="shared" si="416"/>
        <v>1</v>
      </c>
      <c r="AT778" s="29">
        <f t="shared" si="424"/>
        <v>1</v>
      </c>
      <c r="AU778" s="29">
        <f t="shared" si="424"/>
        <v>1</v>
      </c>
      <c r="AV778" s="29">
        <f t="shared" si="424"/>
        <v>1</v>
      </c>
      <c r="AW778" s="29">
        <f t="shared" si="424"/>
        <v>1</v>
      </c>
      <c r="AX778" s="29">
        <f t="shared" si="424"/>
        <v>1</v>
      </c>
      <c r="AY778" s="29">
        <f t="shared" si="424"/>
        <v>1</v>
      </c>
      <c r="AZ778" s="29">
        <f t="shared" si="424"/>
        <v>1</v>
      </c>
      <c r="BA778" s="29">
        <f t="shared" si="424"/>
        <v>1</v>
      </c>
      <c r="BB778" s="29">
        <f t="shared" si="424"/>
        <v>1</v>
      </c>
      <c r="BC778" s="29">
        <f t="shared" si="424"/>
        <v>1</v>
      </c>
      <c r="BD778" s="29">
        <f t="shared" si="424"/>
        <v>1</v>
      </c>
      <c r="BE778" s="29">
        <f t="shared" si="424"/>
        <v>1</v>
      </c>
      <c r="BF778" s="29">
        <f t="shared" si="424"/>
        <v>1</v>
      </c>
      <c r="BG778" s="29">
        <f t="shared" si="424"/>
        <v>1</v>
      </c>
      <c r="BH778" s="29">
        <f t="shared" si="424"/>
        <v>1</v>
      </c>
      <c r="BI778" s="29">
        <f t="shared" si="424"/>
        <v>1</v>
      </c>
      <c r="BJ778" s="29">
        <f t="shared" si="422"/>
        <v>1</v>
      </c>
      <c r="BN778" s="29">
        <f t="shared" si="405"/>
        <v>17</v>
      </c>
      <c r="BO778" s="29">
        <f t="shared" si="413"/>
        <v>7</v>
      </c>
    </row>
    <row r="779" spans="3:67" x14ac:dyDescent="0.25">
      <c r="C779" s="79">
        <f t="shared" si="406"/>
        <v>43868</v>
      </c>
      <c r="D779" s="29">
        <f t="shared" si="340"/>
        <v>2020</v>
      </c>
      <c r="E779" s="29">
        <f t="shared" si="407"/>
        <v>2</v>
      </c>
      <c r="F779" s="29">
        <f t="shared" si="408"/>
        <v>6</v>
      </c>
      <c r="G779" s="29">
        <f t="shared" si="409"/>
        <v>7</v>
      </c>
      <c r="H779" s="166" t="str">
        <f t="shared" si="410"/>
        <v>Do</v>
      </c>
      <c r="I779" s="29">
        <f t="shared" si="411"/>
        <v>18</v>
      </c>
      <c r="J779" s="29">
        <f t="array" ref="J779">INDEX(Dienstplan!$F$6:$AJ$55,BN779,BO779)</f>
        <v>0</v>
      </c>
      <c r="K779" s="29">
        <f t="array" ref="K779">IF(OR(J779=Schichten!$B$3,J779=Schichten!$B$4),INDEX($D$98:$D$147,MATCH(CODE(J779),$H$98:$H$147,0)),IF(ISERROR(INDEX($D$98:$D$147,MATCH(J779,$A$98:$A$147,0))),0,INDEX($D$98:$D$147,MATCH(J779,$A$98:$A$147,0))))</f>
        <v>0</v>
      </c>
      <c r="L779" s="29">
        <f t="shared" ref="L779" si="427">L729</f>
        <v>0</v>
      </c>
      <c r="M779" s="29">
        <f t="shared" si="343"/>
        <v>0</v>
      </c>
      <c r="O779" s="29">
        <f t="shared" si="418"/>
        <v>0</v>
      </c>
      <c r="P779" s="29">
        <f t="shared" si="418"/>
        <v>0</v>
      </c>
      <c r="Q779" s="29">
        <f t="shared" si="418"/>
        <v>0</v>
      </c>
      <c r="R779" s="29">
        <f t="shared" si="418"/>
        <v>0</v>
      </c>
      <c r="S779" s="29">
        <f t="shared" si="418"/>
        <v>0</v>
      </c>
      <c r="T779" s="29">
        <f t="shared" si="418"/>
        <v>0</v>
      </c>
      <c r="U779" s="29">
        <f t="shared" si="418"/>
        <v>0</v>
      </c>
      <c r="V779" s="29">
        <f t="shared" si="418"/>
        <v>0</v>
      </c>
      <c r="W779" s="29">
        <f t="shared" si="418"/>
        <v>0</v>
      </c>
      <c r="X779" s="29">
        <f t="shared" si="418"/>
        <v>0</v>
      </c>
      <c r="Y779" s="29">
        <f t="shared" si="418"/>
        <v>1</v>
      </c>
      <c r="Z779" s="29">
        <f t="shared" si="418"/>
        <v>1</v>
      </c>
      <c r="AA779" s="29">
        <f t="shared" si="418"/>
        <v>1</v>
      </c>
      <c r="AB779" s="29">
        <f t="shared" si="418"/>
        <v>1</v>
      </c>
      <c r="AC779" s="29">
        <f t="shared" si="418"/>
        <v>1</v>
      </c>
      <c r="AD779" s="29">
        <f t="shared" si="418"/>
        <v>1</v>
      </c>
      <c r="AE779" s="29">
        <f t="shared" si="416"/>
        <v>1</v>
      </c>
      <c r="AF779" s="29">
        <f t="shared" si="416"/>
        <v>1</v>
      </c>
      <c r="AG779" s="29">
        <f t="shared" si="416"/>
        <v>1</v>
      </c>
      <c r="AH779" s="29">
        <f t="shared" si="416"/>
        <v>1</v>
      </c>
      <c r="AI779" s="29">
        <f t="shared" si="416"/>
        <v>1</v>
      </c>
      <c r="AJ779" s="29">
        <f t="shared" si="416"/>
        <v>1</v>
      </c>
      <c r="AK779" s="29">
        <f t="shared" si="416"/>
        <v>1</v>
      </c>
      <c r="AL779" s="29">
        <f t="shared" si="416"/>
        <v>1</v>
      </c>
      <c r="AM779" s="29">
        <f t="shared" si="416"/>
        <v>1</v>
      </c>
      <c r="AN779" s="29">
        <f t="shared" si="416"/>
        <v>1</v>
      </c>
      <c r="AO779" s="29">
        <f t="shared" si="416"/>
        <v>1</v>
      </c>
      <c r="AP779" s="29">
        <f t="shared" si="416"/>
        <v>1</v>
      </c>
      <c r="AQ779" s="29">
        <f t="shared" si="416"/>
        <v>1</v>
      </c>
      <c r="AR779" s="29">
        <f t="shared" si="416"/>
        <v>1</v>
      </c>
      <c r="AS779" s="29">
        <f t="shared" si="416"/>
        <v>1</v>
      </c>
      <c r="AT779" s="29">
        <f t="shared" si="424"/>
        <v>1</v>
      </c>
      <c r="AU779" s="29">
        <f t="shared" si="424"/>
        <v>1</v>
      </c>
      <c r="AV779" s="29">
        <f t="shared" si="424"/>
        <v>1</v>
      </c>
      <c r="AW779" s="29">
        <f t="shared" si="424"/>
        <v>1</v>
      </c>
      <c r="AX779" s="29">
        <f t="shared" si="424"/>
        <v>1</v>
      </c>
      <c r="AY779" s="29">
        <f t="shared" si="424"/>
        <v>1</v>
      </c>
      <c r="AZ779" s="29">
        <f t="shared" si="424"/>
        <v>1</v>
      </c>
      <c r="BA779" s="29">
        <f t="shared" si="424"/>
        <v>1</v>
      </c>
      <c r="BB779" s="29">
        <f t="shared" si="424"/>
        <v>1</v>
      </c>
      <c r="BC779" s="29">
        <f t="shared" si="424"/>
        <v>1</v>
      </c>
      <c r="BD779" s="29">
        <f t="shared" si="424"/>
        <v>1</v>
      </c>
      <c r="BE779" s="29">
        <f t="shared" si="424"/>
        <v>1</v>
      </c>
      <c r="BF779" s="29">
        <f t="shared" si="424"/>
        <v>1</v>
      </c>
      <c r="BG779" s="29">
        <f t="shared" si="424"/>
        <v>1</v>
      </c>
      <c r="BH779" s="29">
        <f t="shared" si="424"/>
        <v>1</v>
      </c>
      <c r="BI779" s="29">
        <f t="shared" si="424"/>
        <v>1</v>
      </c>
      <c r="BJ779" s="29">
        <f t="shared" si="422"/>
        <v>1</v>
      </c>
      <c r="BN779" s="29">
        <f t="shared" si="405"/>
        <v>18</v>
      </c>
      <c r="BO779" s="29">
        <f t="shared" si="413"/>
        <v>7</v>
      </c>
    </row>
    <row r="780" spans="3:67" x14ac:dyDescent="0.25">
      <c r="C780" s="79">
        <f t="shared" si="406"/>
        <v>43868</v>
      </c>
      <c r="D780" s="29">
        <f t="shared" si="340"/>
        <v>2020</v>
      </c>
      <c r="E780" s="29">
        <f t="shared" si="407"/>
        <v>2</v>
      </c>
      <c r="F780" s="29">
        <f t="shared" si="408"/>
        <v>6</v>
      </c>
      <c r="G780" s="29">
        <f t="shared" si="409"/>
        <v>7</v>
      </c>
      <c r="H780" s="166" t="str">
        <f t="shared" si="410"/>
        <v>Do</v>
      </c>
      <c r="I780" s="29">
        <f t="shared" si="411"/>
        <v>19</v>
      </c>
      <c r="J780" s="29">
        <f t="array" ref="J780">INDEX(Dienstplan!$F$6:$AJ$55,BN780,BO780)</f>
        <v>0</v>
      </c>
      <c r="K780" s="29">
        <f t="array" ref="K780">IF(OR(J780=Schichten!$B$3,J780=Schichten!$B$4),INDEX($D$98:$D$147,MATCH(CODE(J780),$H$98:$H$147,0)),IF(ISERROR(INDEX($D$98:$D$147,MATCH(J780,$A$98:$A$147,0))),0,INDEX($D$98:$D$147,MATCH(J780,$A$98:$A$147,0))))</f>
        <v>0</v>
      </c>
      <c r="L780" s="29">
        <f t="shared" ref="L780" si="428">L730</f>
        <v>0</v>
      </c>
      <c r="M780" s="29">
        <f t="shared" si="343"/>
        <v>0</v>
      </c>
      <c r="O780" s="29">
        <f t="shared" si="418"/>
        <v>0</v>
      </c>
      <c r="P780" s="29">
        <f t="shared" si="418"/>
        <v>0</v>
      </c>
      <c r="Q780" s="29">
        <f t="shared" si="418"/>
        <v>0</v>
      </c>
      <c r="R780" s="29">
        <f t="shared" si="418"/>
        <v>0</v>
      </c>
      <c r="S780" s="29">
        <f t="shared" si="418"/>
        <v>0</v>
      </c>
      <c r="T780" s="29">
        <f t="shared" si="418"/>
        <v>0</v>
      </c>
      <c r="U780" s="29">
        <f t="shared" si="418"/>
        <v>0</v>
      </c>
      <c r="V780" s="29">
        <f t="shared" si="418"/>
        <v>0</v>
      </c>
      <c r="W780" s="29">
        <f t="shared" si="418"/>
        <v>0</v>
      </c>
      <c r="X780" s="29">
        <f t="shared" si="418"/>
        <v>0</v>
      </c>
      <c r="Y780" s="29">
        <f t="shared" si="418"/>
        <v>1</v>
      </c>
      <c r="Z780" s="29">
        <f t="shared" si="418"/>
        <v>1</v>
      </c>
      <c r="AA780" s="29">
        <f t="shared" si="418"/>
        <v>1</v>
      </c>
      <c r="AB780" s="29">
        <f t="shared" si="418"/>
        <v>1</v>
      </c>
      <c r="AC780" s="29">
        <f t="shared" si="418"/>
        <v>1</v>
      </c>
      <c r="AD780" s="29">
        <f t="shared" si="418"/>
        <v>1</v>
      </c>
      <c r="AE780" s="29">
        <f t="shared" si="416"/>
        <v>1</v>
      </c>
      <c r="AF780" s="29">
        <f t="shared" si="416"/>
        <v>1</v>
      </c>
      <c r="AG780" s="29">
        <f t="shared" si="416"/>
        <v>1</v>
      </c>
      <c r="AH780" s="29">
        <f t="shared" si="416"/>
        <v>1</v>
      </c>
      <c r="AI780" s="29">
        <f t="shared" si="416"/>
        <v>1</v>
      </c>
      <c r="AJ780" s="29">
        <f t="shared" si="416"/>
        <v>1</v>
      </c>
      <c r="AK780" s="29">
        <f t="shared" si="416"/>
        <v>1</v>
      </c>
      <c r="AL780" s="29">
        <f t="shared" si="416"/>
        <v>1</v>
      </c>
      <c r="AM780" s="29">
        <f t="shared" si="416"/>
        <v>1</v>
      </c>
      <c r="AN780" s="29">
        <f t="shared" si="416"/>
        <v>1</v>
      </c>
      <c r="AO780" s="29">
        <f t="shared" si="416"/>
        <v>1</v>
      </c>
      <c r="AP780" s="29">
        <f t="shared" si="416"/>
        <v>1</v>
      </c>
      <c r="AQ780" s="29">
        <f t="shared" si="416"/>
        <v>1</v>
      </c>
      <c r="AR780" s="29">
        <f t="shared" si="416"/>
        <v>1</v>
      </c>
      <c r="AS780" s="29">
        <f t="shared" si="416"/>
        <v>1</v>
      </c>
      <c r="AT780" s="29">
        <f t="shared" si="424"/>
        <v>1</v>
      </c>
      <c r="AU780" s="29">
        <f t="shared" si="424"/>
        <v>1</v>
      </c>
      <c r="AV780" s="29">
        <f t="shared" si="424"/>
        <v>1</v>
      </c>
      <c r="AW780" s="29">
        <f t="shared" si="424"/>
        <v>1</v>
      </c>
      <c r="AX780" s="29">
        <f t="shared" si="424"/>
        <v>1</v>
      </c>
      <c r="AY780" s="29">
        <f t="shared" si="424"/>
        <v>1</v>
      </c>
      <c r="AZ780" s="29">
        <f t="shared" si="424"/>
        <v>1</v>
      </c>
      <c r="BA780" s="29">
        <f t="shared" si="424"/>
        <v>1</v>
      </c>
      <c r="BB780" s="29">
        <f t="shared" si="424"/>
        <v>1</v>
      </c>
      <c r="BC780" s="29">
        <f t="shared" si="424"/>
        <v>1</v>
      </c>
      <c r="BD780" s="29">
        <f t="shared" si="424"/>
        <v>1</v>
      </c>
      <c r="BE780" s="29">
        <f t="shared" si="424"/>
        <v>1</v>
      </c>
      <c r="BF780" s="29">
        <f t="shared" si="424"/>
        <v>1</v>
      </c>
      <c r="BG780" s="29">
        <f t="shared" si="424"/>
        <v>1</v>
      </c>
      <c r="BH780" s="29">
        <f t="shared" si="424"/>
        <v>1</v>
      </c>
      <c r="BI780" s="29">
        <f t="shared" si="424"/>
        <v>1</v>
      </c>
      <c r="BJ780" s="29">
        <f t="shared" si="422"/>
        <v>1</v>
      </c>
      <c r="BN780" s="29">
        <f t="shared" si="405"/>
        <v>19</v>
      </c>
      <c r="BO780" s="29">
        <f t="shared" si="413"/>
        <v>7</v>
      </c>
    </row>
    <row r="781" spans="3:67" x14ac:dyDescent="0.25">
      <c r="C781" s="79">
        <f t="shared" si="406"/>
        <v>43868</v>
      </c>
      <c r="D781" s="29">
        <f t="shared" si="340"/>
        <v>2020</v>
      </c>
      <c r="E781" s="29">
        <f t="shared" si="407"/>
        <v>2</v>
      </c>
      <c r="F781" s="29">
        <f t="shared" si="408"/>
        <v>6</v>
      </c>
      <c r="G781" s="29">
        <f t="shared" si="409"/>
        <v>7</v>
      </c>
      <c r="H781" s="166" t="str">
        <f t="shared" si="410"/>
        <v>Do</v>
      </c>
      <c r="I781" s="29">
        <f t="shared" si="411"/>
        <v>20</v>
      </c>
      <c r="J781" s="29">
        <f t="array" ref="J781">INDEX(Dienstplan!$F$6:$AJ$55,BN781,BO781)</f>
        <v>0</v>
      </c>
      <c r="K781" s="29">
        <f t="array" ref="K781">IF(OR(J781=Schichten!$B$3,J781=Schichten!$B$4),INDEX($D$98:$D$147,MATCH(CODE(J781),$H$98:$H$147,0)),IF(ISERROR(INDEX($D$98:$D$147,MATCH(J781,$A$98:$A$147,0))),0,INDEX($D$98:$D$147,MATCH(J781,$A$98:$A$147,0))))</f>
        <v>0</v>
      </c>
      <c r="L781" s="29">
        <f t="shared" ref="L781" si="429">L731</f>
        <v>0</v>
      </c>
      <c r="M781" s="29">
        <f t="shared" si="343"/>
        <v>0</v>
      </c>
      <c r="O781" s="29">
        <f t="shared" si="418"/>
        <v>0</v>
      </c>
      <c r="P781" s="29">
        <f t="shared" si="418"/>
        <v>0</v>
      </c>
      <c r="Q781" s="29">
        <f t="shared" si="418"/>
        <v>0</v>
      </c>
      <c r="R781" s="29">
        <f t="shared" si="418"/>
        <v>0</v>
      </c>
      <c r="S781" s="29">
        <f t="shared" si="418"/>
        <v>0</v>
      </c>
      <c r="T781" s="29">
        <f t="shared" si="418"/>
        <v>0</v>
      </c>
      <c r="U781" s="29">
        <f t="shared" si="418"/>
        <v>0</v>
      </c>
      <c r="V781" s="29">
        <f t="shared" si="418"/>
        <v>0</v>
      </c>
      <c r="W781" s="29">
        <f t="shared" si="418"/>
        <v>0</v>
      </c>
      <c r="X781" s="29">
        <f t="shared" si="418"/>
        <v>0</v>
      </c>
      <c r="Y781" s="29">
        <f t="shared" si="418"/>
        <v>1</v>
      </c>
      <c r="Z781" s="29">
        <f t="shared" si="418"/>
        <v>1</v>
      </c>
      <c r="AA781" s="29">
        <f t="shared" si="418"/>
        <v>1</v>
      </c>
      <c r="AB781" s="29">
        <f t="shared" si="418"/>
        <v>1</v>
      </c>
      <c r="AC781" s="29">
        <f t="shared" si="418"/>
        <v>1</v>
      </c>
      <c r="AD781" s="29">
        <f t="shared" si="418"/>
        <v>1</v>
      </c>
      <c r="AE781" s="29">
        <f t="shared" si="416"/>
        <v>1</v>
      </c>
      <c r="AF781" s="29">
        <f t="shared" si="416"/>
        <v>1</v>
      </c>
      <c r="AG781" s="29">
        <f t="shared" si="416"/>
        <v>1</v>
      </c>
      <c r="AH781" s="29">
        <f t="shared" si="416"/>
        <v>1</v>
      </c>
      <c r="AI781" s="29">
        <f t="shared" si="416"/>
        <v>1</v>
      </c>
      <c r="AJ781" s="29">
        <f t="shared" si="416"/>
        <v>1</v>
      </c>
      <c r="AK781" s="29">
        <f t="shared" si="416"/>
        <v>1</v>
      </c>
      <c r="AL781" s="29">
        <f t="shared" si="416"/>
        <v>1</v>
      </c>
      <c r="AM781" s="29">
        <f t="shared" si="416"/>
        <v>1</v>
      </c>
      <c r="AN781" s="29">
        <f t="shared" si="416"/>
        <v>1</v>
      </c>
      <c r="AO781" s="29">
        <f t="shared" si="416"/>
        <v>1</v>
      </c>
      <c r="AP781" s="29">
        <f t="shared" si="416"/>
        <v>1</v>
      </c>
      <c r="AQ781" s="29">
        <f t="shared" si="416"/>
        <v>1</v>
      </c>
      <c r="AR781" s="29">
        <f t="shared" si="416"/>
        <v>1</v>
      </c>
      <c r="AS781" s="29">
        <f t="shared" si="416"/>
        <v>1</v>
      </c>
      <c r="AT781" s="29">
        <f t="shared" si="424"/>
        <v>1</v>
      </c>
      <c r="AU781" s="29">
        <f t="shared" si="424"/>
        <v>1</v>
      </c>
      <c r="AV781" s="29">
        <f t="shared" si="424"/>
        <v>1</v>
      </c>
      <c r="AW781" s="29">
        <f t="shared" si="424"/>
        <v>1</v>
      </c>
      <c r="AX781" s="29">
        <f t="shared" si="424"/>
        <v>1</v>
      </c>
      <c r="AY781" s="29">
        <f t="shared" si="424"/>
        <v>1</v>
      </c>
      <c r="AZ781" s="29">
        <f t="shared" si="424"/>
        <v>1</v>
      </c>
      <c r="BA781" s="29">
        <f t="shared" si="424"/>
        <v>1</v>
      </c>
      <c r="BB781" s="29">
        <f t="shared" si="424"/>
        <v>1</v>
      </c>
      <c r="BC781" s="29">
        <f t="shared" si="424"/>
        <v>1</v>
      </c>
      <c r="BD781" s="29">
        <f t="shared" si="424"/>
        <v>1</v>
      </c>
      <c r="BE781" s="29">
        <f t="shared" si="424"/>
        <v>1</v>
      </c>
      <c r="BF781" s="29">
        <f t="shared" si="424"/>
        <v>1</v>
      </c>
      <c r="BG781" s="29">
        <f t="shared" si="424"/>
        <v>1</v>
      </c>
      <c r="BH781" s="29">
        <f t="shared" si="424"/>
        <v>1</v>
      </c>
      <c r="BI781" s="29">
        <f t="shared" si="424"/>
        <v>1</v>
      </c>
      <c r="BJ781" s="29">
        <f t="shared" si="422"/>
        <v>1</v>
      </c>
      <c r="BN781" s="29">
        <f t="shared" si="405"/>
        <v>20</v>
      </c>
      <c r="BO781" s="29">
        <f t="shared" si="413"/>
        <v>7</v>
      </c>
    </row>
    <row r="782" spans="3:67" x14ac:dyDescent="0.25">
      <c r="C782" s="79">
        <f t="shared" si="406"/>
        <v>43868</v>
      </c>
      <c r="D782" s="29">
        <f t="shared" ref="D782:D845" si="430">YEAR(C782)</f>
        <v>2020</v>
      </c>
      <c r="E782" s="29">
        <f t="shared" si="407"/>
        <v>2</v>
      </c>
      <c r="F782" s="29">
        <f t="shared" si="408"/>
        <v>6</v>
      </c>
      <c r="G782" s="29">
        <f t="shared" si="409"/>
        <v>7</v>
      </c>
      <c r="H782" s="166" t="str">
        <f t="shared" si="410"/>
        <v>Do</v>
      </c>
      <c r="I782" s="29">
        <f t="shared" si="411"/>
        <v>21</v>
      </c>
      <c r="J782" s="29">
        <f t="array" ref="J782">INDEX(Dienstplan!$F$6:$AJ$55,BN782,BO782)</f>
        <v>0</v>
      </c>
      <c r="K782" s="29">
        <f t="array" ref="K782">IF(OR(J782=Schichten!$B$3,J782=Schichten!$B$4),INDEX($D$98:$D$147,MATCH(CODE(J782),$H$98:$H$147,0)),IF(ISERROR(INDEX($D$98:$D$147,MATCH(J782,$A$98:$A$147,0))),0,INDEX($D$98:$D$147,MATCH(J782,$A$98:$A$147,0))))</f>
        <v>0</v>
      </c>
      <c r="L782" s="29">
        <f t="shared" ref="L782" si="431">L732</f>
        <v>0</v>
      </c>
      <c r="M782" s="29">
        <f t="shared" si="343"/>
        <v>0</v>
      </c>
      <c r="O782" s="29">
        <f t="shared" si="418"/>
        <v>0</v>
      </c>
      <c r="P782" s="29">
        <f t="shared" si="418"/>
        <v>0</v>
      </c>
      <c r="Q782" s="29">
        <f t="shared" si="418"/>
        <v>0</v>
      </c>
      <c r="R782" s="29">
        <f t="shared" si="418"/>
        <v>0</v>
      </c>
      <c r="S782" s="29">
        <f t="shared" si="418"/>
        <v>0</v>
      </c>
      <c r="T782" s="29">
        <f t="shared" si="418"/>
        <v>0</v>
      </c>
      <c r="U782" s="29">
        <f t="shared" si="418"/>
        <v>0</v>
      </c>
      <c r="V782" s="29">
        <f t="shared" si="418"/>
        <v>0</v>
      </c>
      <c r="W782" s="29">
        <f t="shared" si="418"/>
        <v>0</v>
      </c>
      <c r="X782" s="29">
        <f t="shared" si="418"/>
        <v>0</v>
      </c>
      <c r="Y782" s="29">
        <f t="shared" si="418"/>
        <v>1</v>
      </c>
      <c r="Z782" s="29">
        <f t="shared" si="418"/>
        <v>1</v>
      </c>
      <c r="AA782" s="29">
        <f t="shared" si="418"/>
        <v>1</v>
      </c>
      <c r="AB782" s="29">
        <f t="shared" si="418"/>
        <v>1</v>
      </c>
      <c r="AC782" s="29">
        <f t="shared" si="418"/>
        <v>1</v>
      </c>
      <c r="AD782" s="29">
        <f t="shared" si="418"/>
        <v>1</v>
      </c>
      <c r="AE782" s="29">
        <f t="shared" si="416"/>
        <v>1</v>
      </c>
      <c r="AF782" s="29">
        <f t="shared" si="416"/>
        <v>1</v>
      </c>
      <c r="AG782" s="29">
        <f t="shared" si="416"/>
        <v>1</v>
      </c>
      <c r="AH782" s="29">
        <f t="shared" si="416"/>
        <v>1</v>
      </c>
      <c r="AI782" s="29">
        <f t="shared" si="416"/>
        <v>1</v>
      </c>
      <c r="AJ782" s="29">
        <f t="shared" si="416"/>
        <v>1</v>
      </c>
      <c r="AK782" s="29">
        <f t="shared" si="416"/>
        <v>1</v>
      </c>
      <c r="AL782" s="29">
        <f t="shared" si="416"/>
        <v>1</v>
      </c>
      <c r="AM782" s="29">
        <f t="shared" si="416"/>
        <v>1</v>
      </c>
      <c r="AN782" s="29">
        <f t="shared" si="416"/>
        <v>1</v>
      </c>
      <c r="AO782" s="29">
        <f t="shared" si="416"/>
        <v>1</v>
      </c>
      <c r="AP782" s="29">
        <f t="shared" si="416"/>
        <v>1</v>
      </c>
      <c r="AQ782" s="29">
        <f t="shared" si="416"/>
        <v>1</v>
      </c>
      <c r="AR782" s="29">
        <f t="shared" si="416"/>
        <v>1</v>
      </c>
      <c r="AS782" s="29">
        <f t="shared" si="416"/>
        <v>1</v>
      </c>
      <c r="AT782" s="29">
        <f t="shared" si="424"/>
        <v>1</v>
      </c>
      <c r="AU782" s="29">
        <f t="shared" si="424"/>
        <v>1</v>
      </c>
      <c r="AV782" s="29">
        <f t="shared" si="424"/>
        <v>1</v>
      </c>
      <c r="AW782" s="29">
        <f t="shared" si="424"/>
        <v>1</v>
      </c>
      <c r="AX782" s="29">
        <f t="shared" si="424"/>
        <v>1</v>
      </c>
      <c r="AY782" s="29">
        <f t="shared" si="424"/>
        <v>1</v>
      </c>
      <c r="AZ782" s="29">
        <f t="shared" si="424"/>
        <v>1</v>
      </c>
      <c r="BA782" s="29">
        <f t="shared" si="424"/>
        <v>1</v>
      </c>
      <c r="BB782" s="29">
        <f t="shared" si="424"/>
        <v>1</v>
      </c>
      <c r="BC782" s="29">
        <f t="shared" si="424"/>
        <v>1</v>
      </c>
      <c r="BD782" s="29">
        <f t="shared" si="424"/>
        <v>1</v>
      </c>
      <c r="BE782" s="29">
        <f t="shared" si="424"/>
        <v>1</v>
      </c>
      <c r="BF782" s="29">
        <f t="shared" si="424"/>
        <v>1</v>
      </c>
      <c r="BG782" s="29">
        <f t="shared" si="424"/>
        <v>1</v>
      </c>
      <c r="BH782" s="29">
        <f t="shared" si="424"/>
        <v>1</v>
      </c>
      <c r="BI782" s="29">
        <f t="shared" si="424"/>
        <v>1</v>
      </c>
      <c r="BJ782" s="29">
        <f t="shared" si="422"/>
        <v>1</v>
      </c>
      <c r="BN782" s="29">
        <f t="shared" si="405"/>
        <v>21</v>
      </c>
      <c r="BO782" s="29">
        <f t="shared" si="413"/>
        <v>7</v>
      </c>
    </row>
    <row r="783" spans="3:67" x14ac:dyDescent="0.25">
      <c r="C783" s="79">
        <f t="shared" si="406"/>
        <v>43868</v>
      </c>
      <c r="D783" s="29">
        <f t="shared" si="430"/>
        <v>2020</v>
      </c>
      <c r="E783" s="29">
        <f t="shared" si="407"/>
        <v>2</v>
      </c>
      <c r="F783" s="29">
        <f t="shared" si="408"/>
        <v>6</v>
      </c>
      <c r="G783" s="29">
        <f t="shared" si="409"/>
        <v>7</v>
      </c>
      <c r="H783" s="166" t="str">
        <f t="shared" si="410"/>
        <v>Do</v>
      </c>
      <c r="I783" s="29">
        <f t="shared" si="411"/>
        <v>22</v>
      </c>
      <c r="J783" s="29">
        <f t="array" ref="J783">INDEX(Dienstplan!$F$6:$AJ$55,BN783,BO783)</f>
        <v>0</v>
      </c>
      <c r="K783" s="29">
        <f t="array" ref="K783">IF(OR(J783=Schichten!$B$3,J783=Schichten!$B$4),INDEX($D$98:$D$147,MATCH(CODE(J783),$H$98:$H$147,0)),IF(ISERROR(INDEX($D$98:$D$147,MATCH(J783,$A$98:$A$147,0))),0,INDEX($D$98:$D$147,MATCH(J783,$A$98:$A$147,0))))</f>
        <v>0</v>
      </c>
      <c r="L783" s="29">
        <f t="shared" ref="L783" si="432">L733</f>
        <v>0</v>
      </c>
      <c r="M783" s="29">
        <f t="shared" ref="M783:M846" si="433">IF($M$457,IF(CODE(J783)=$N$459,1,IF(CODE(J783)=$N$460,0.5,0)),0)</f>
        <v>0</v>
      </c>
      <c r="O783" s="29">
        <f t="shared" si="418"/>
        <v>0</v>
      </c>
      <c r="P783" s="29">
        <f t="shared" si="418"/>
        <v>0</v>
      </c>
      <c r="Q783" s="29">
        <f t="shared" si="418"/>
        <v>0</v>
      </c>
      <c r="R783" s="29">
        <f t="shared" si="418"/>
        <v>0</v>
      </c>
      <c r="S783" s="29">
        <f t="shared" si="418"/>
        <v>0</v>
      </c>
      <c r="T783" s="29">
        <f t="shared" si="418"/>
        <v>0</v>
      </c>
      <c r="U783" s="29">
        <f t="shared" si="418"/>
        <v>0</v>
      </c>
      <c r="V783" s="29">
        <f t="shared" si="418"/>
        <v>0</v>
      </c>
      <c r="W783" s="29">
        <f t="shared" si="418"/>
        <v>0</v>
      </c>
      <c r="X783" s="29">
        <f t="shared" si="418"/>
        <v>0</v>
      </c>
      <c r="Y783" s="29">
        <f t="shared" si="418"/>
        <v>1</v>
      </c>
      <c r="Z783" s="29">
        <f t="shared" si="418"/>
        <v>1</v>
      </c>
      <c r="AA783" s="29">
        <f t="shared" si="418"/>
        <v>1</v>
      </c>
      <c r="AB783" s="29">
        <f t="shared" si="418"/>
        <v>1</v>
      </c>
      <c r="AC783" s="29">
        <f t="shared" si="418"/>
        <v>1</v>
      </c>
      <c r="AD783" s="29">
        <f t="shared" si="418"/>
        <v>1</v>
      </c>
      <c r="AE783" s="29">
        <f t="shared" si="416"/>
        <v>1</v>
      </c>
      <c r="AF783" s="29">
        <f t="shared" si="416"/>
        <v>1</v>
      </c>
      <c r="AG783" s="29">
        <f t="shared" si="416"/>
        <v>1</v>
      </c>
      <c r="AH783" s="29">
        <f t="shared" si="416"/>
        <v>1</v>
      </c>
      <c r="AI783" s="29">
        <f t="shared" si="416"/>
        <v>1</v>
      </c>
      <c r="AJ783" s="29">
        <f t="shared" si="416"/>
        <v>1</v>
      </c>
      <c r="AK783" s="29">
        <f t="shared" si="416"/>
        <v>1</v>
      </c>
      <c r="AL783" s="29">
        <f t="shared" si="416"/>
        <v>1</v>
      </c>
      <c r="AM783" s="29">
        <f t="shared" si="416"/>
        <v>1</v>
      </c>
      <c r="AN783" s="29">
        <f t="shared" si="416"/>
        <v>1</v>
      </c>
      <c r="AO783" s="29">
        <f t="shared" si="416"/>
        <v>1</v>
      </c>
      <c r="AP783" s="29">
        <f t="shared" si="416"/>
        <v>1</v>
      </c>
      <c r="AQ783" s="29">
        <f t="shared" si="416"/>
        <v>1</v>
      </c>
      <c r="AR783" s="29">
        <f t="shared" si="416"/>
        <v>1</v>
      </c>
      <c r="AS783" s="29">
        <f t="shared" si="416"/>
        <v>1</v>
      </c>
      <c r="AT783" s="29">
        <f t="shared" si="424"/>
        <v>1</v>
      </c>
      <c r="AU783" s="29">
        <f t="shared" si="424"/>
        <v>1</v>
      </c>
      <c r="AV783" s="29">
        <f t="shared" si="424"/>
        <v>1</v>
      </c>
      <c r="AW783" s="29">
        <f t="shared" si="424"/>
        <v>1</v>
      </c>
      <c r="AX783" s="29">
        <f t="shared" si="424"/>
        <v>1</v>
      </c>
      <c r="AY783" s="29">
        <f t="shared" si="424"/>
        <v>1</v>
      </c>
      <c r="AZ783" s="29">
        <f t="shared" si="424"/>
        <v>1</v>
      </c>
      <c r="BA783" s="29">
        <f t="shared" si="424"/>
        <v>1</v>
      </c>
      <c r="BB783" s="29">
        <f t="shared" si="424"/>
        <v>1</v>
      </c>
      <c r="BC783" s="29">
        <f t="shared" si="424"/>
        <v>1</v>
      </c>
      <c r="BD783" s="29">
        <f t="shared" si="424"/>
        <v>1</v>
      </c>
      <c r="BE783" s="29">
        <f t="shared" si="424"/>
        <v>1</v>
      </c>
      <c r="BF783" s="29">
        <f t="shared" si="424"/>
        <v>1</v>
      </c>
      <c r="BG783" s="29">
        <f t="shared" si="424"/>
        <v>1</v>
      </c>
      <c r="BH783" s="29">
        <f t="shared" si="424"/>
        <v>1</v>
      </c>
      <c r="BI783" s="29">
        <f t="shared" si="424"/>
        <v>1</v>
      </c>
      <c r="BJ783" s="29">
        <f t="shared" si="422"/>
        <v>1</v>
      </c>
      <c r="BN783" s="29">
        <f t="shared" si="405"/>
        <v>22</v>
      </c>
      <c r="BO783" s="29">
        <f t="shared" si="413"/>
        <v>7</v>
      </c>
    </row>
    <row r="784" spans="3:67" x14ac:dyDescent="0.25">
      <c r="C784" s="79">
        <f t="shared" si="406"/>
        <v>43868</v>
      </c>
      <c r="D784" s="29">
        <f t="shared" si="430"/>
        <v>2020</v>
      </c>
      <c r="E784" s="29">
        <f t="shared" si="407"/>
        <v>2</v>
      </c>
      <c r="F784" s="29">
        <f t="shared" si="408"/>
        <v>6</v>
      </c>
      <c r="G784" s="29">
        <f t="shared" si="409"/>
        <v>7</v>
      </c>
      <c r="H784" s="166" t="str">
        <f t="shared" si="410"/>
        <v>Do</v>
      </c>
      <c r="I784" s="29">
        <f t="shared" si="411"/>
        <v>23</v>
      </c>
      <c r="J784" s="29">
        <f t="array" ref="J784">INDEX(Dienstplan!$F$6:$AJ$55,BN784,BO784)</f>
        <v>0</v>
      </c>
      <c r="K784" s="29">
        <f t="array" ref="K784">IF(OR(J784=Schichten!$B$3,J784=Schichten!$B$4),INDEX($D$98:$D$147,MATCH(CODE(J784),$H$98:$H$147,0)),IF(ISERROR(INDEX($D$98:$D$147,MATCH(J784,$A$98:$A$147,0))),0,INDEX($D$98:$D$147,MATCH(J784,$A$98:$A$147,0))))</f>
        <v>0</v>
      </c>
      <c r="L784" s="29">
        <f t="shared" ref="L784" si="434">L734</f>
        <v>0</v>
      </c>
      <c r="M784" s="29">
        <f t="shared" si="433"/>
        <v>0</v>
      </c>
      <c r="O784" s="29">
        <f t="shared" si="418"/>
        <v>0</v>
      </c>
      <c r="P784" s="29">
        <f t="shared" si="418"/>
        <v>0</v>
      </c>
      <c r="Q784" s="29">
        <f t="shared" si="418"/>
        <v>0</v>
      </c>
      <c r="R784" s="29">
        <f t="shared" si="418"/>
        <v>0</v>
      </c>
      <c r="S784" s="29">
        <f t="shared" si="418"/>
        <v>0</v>
      </c>
      <c r="T784" s="29">
        <f t="shared" si="418"/>
        <v>0</v>
      </c>
      <c r="U784" s="29">
        <f t="shared" si="418"/>
        <v>0</v>
      </c>
      <c r="V784" s="29">
        <f t="shared" si="418"/>
        <v>0</v>
      </c>
      <c r="W784" s="29">
        <f t="shared" si="418"/>
        <v>0</v>
      </c>
      <c r="X784" s="29">
        <f t="shared" si="418"/>
        <v>0</v>
      </c>
      <c r="Y784" s="29">
        <f t="shared" si="418"/>
        <v>1</v>
      </c>
      <c r="Z784" s="29">
        <f t="shared" si="418"/>
        <v>1</v>
      </c>
      <c r="AA784" s="29">
        <f t="shared" si="418"/>
        <v>1</v>
      </c>
      <c r="AB784" s="29">
        <f t="shared" si="418"/>
        <v>1</v>
      </c>
      <c r="AC784" s="29">
        <f t="shared" si="418"/>
        <v>1</v>
      </c>
      <c r="AD784" s="29">
        <f t="shared" si="418"/>
        <v>1</v>
      </c>
      <c r="AE784" s="29">
        <f t="shared" si="416"/>
        <v>1</v>
      </c>
      <c r="AF784" s="29">
        <f t="shared" si="416"/>
        <v>1</v>
      </c>
      <c r="AG784" s="29">
        <f t="shared" si="416"/>
        <v>1</v>
      </c>
      <c r="AH784" s="29">
        <f t="shared" si="416"/>
        <v>1</v>
      </c>
      <c r="AI784" s="29">
        <f t="shared" si="416"/>
        <v>1</v>
      </c>
      <c r="AJ784" s="29">
        <f t="shared" si="416"/>
        <v>1</v>
      </c>
      <c r="AK784" s="29">
        <f t="shared" si="416"/>
        <v>1</v>
      </c>
      <c r="AL784" s="29">
        <f t="shared" si="416"/>
        <v>1</v>
      </c>
      <c r="AM784" s="29">
        <f t="shared" si="416"/>
        <v>1</v>
      </c>
      <c r="AN784" s="29">
        <f t="shared" si="416"/>
        <v>1</v>
      </c>
      <c r="AO784" s="29">
        <f t="shared" si="416"/>
        <v>1</v>
      </c>
      <c r="AP784" s="29">
        <f t="shared" si="416"/>
        <v>1</v>
      </c>
      <c r="AQ784" s="29">
        <f t="shared" si="416"/>
        <v>1</v>
      </c>
      <c r="AR784" s="29">
        <f t="shared" si="416"/>
        <v>1</v>
      </c>
      <c r="AS784" s="29">
        <f t="shared" si="416"/>
        <v>1</v>
      </c>
      <c r="AT784" s="29">
        <f t="shared" si="424"/>
        <v>1</v>
      </c>
      <c r="AU784" s="29">
        <f t="shared" si="424"/>
        <v>1</v>
      </c>
      <c r="AV784" s="29">
        <f t="shared" si="424"/>
        <v>1</v>
      </c>
      <c r="AW784" s="29">
        <f t="shared" si="424"/>
        <v>1</v>
      </c>
      <c r="AX784" s="29">
        <f t="shared" si="424"/>
        <v>1</v>
      </c>
      <c r="AY784" s="29">
        <f t="shared" si="424"/>
        <v>1</v>
      </c>
      <c r="AZ784" s="29">
        <f t="shared" si="424"/>
        <v>1</v>
      </c>
      <c r="BA784" s="29">
        <f t="shared" si="424"/>
        <v>1</v>
      </c>
      <c r="BB784" s="29">
        <f t="shared" si="424"/>
        <v>1</v>
      </c>
      <c r="BC784" s="29">
        <f t="shared" si="424"/>
        <v>1</v>
      </c>
      <c r="BD784" s="29">
        <f t="shared" si="424"/>
        <v>1</v>
      </c>
      <c r="BE784" s="29">
        <f t="shared" si="424"/>
        <v>1</v>
      </c>
      <c r="BF784" s="29">
        <f t="shared" si="424"/>
        <v>1</v>
      </c>
      <c r="BG784" s="29">
        <f t="shared" si="424"/>
        <v>1</v>
      </c>
      <c r="BH784" s="29">
        <f t="shared" si="424"/>
        <v>1</v>
      </c>
      <c r="BI784" s="29">
        <f t="shared" si="424"/>
        <v>1</v>
      </c>
      <c r="BJ784" s="29">
        <f t="shared" si="422"/>
        <v>1</v>
      </c>
      <c r="BN784" s="29">
        <f t="shared" si="405"/>
        <v>23</v>
      </c>
      <c r="BO784" s="29">
        <f t="shared" si="413"/>
        <v>7</v>
      </c>
    </row>
    <row r="785" spans="3:67" x14ac:dyDescent="0.25">
      <c r="C785" s="79">
        <f t="shared" si="406"/>
        <v>43868</v>
      </c>
      <c r="D785" s="29">
        <f t="shared" si="430"/>
        <v>2020</v>
      </c>
      <c r="E785" s="29">
        <f t="shared" si="407"/>
        <v>2</v>
      </c>
      <c r="F785" s="29">
        <f t="shared" si="408"/>
        <v>6</v>
      </c>
      <c r="G785" s="29">
        <f t="shared" si="409"/>
        <v>7</v>
      </c>
      <c r="H785" s="166" t="str">
        <f t="shared" si="410"/>
        <v>Do</v>
      </c>
      <c r="I785" s="29">
        <f t="shared" si="411"/>
        <v>24</v>
      </c>
      <c r="J785" s="29">
        <f t="array" ref="J785">INDEX(Dienstplan!$F$6:$AJ$55,BN785,BO785)</f>
        <v>0</v>
      </c>
      <c r="K785" s="29">
        <f t="array" ref="K785">IF(OR(J785=Schichten!$B$3,J785=Schichten!$B$4),INDEX($D$98:$D$147,MATCH(CODE(J785),$H$98:$H$147,0)),IF(ISERROR(INDEX($D$98:$D$147,MATCH(J785,$A$98:$A$147,0))),0,INDEX($D$98:$D$147,MATCH(J785,$A$98:$A$147,0))))</f>
        <v>0</v>
      </c>
      <c r="L785" s="29">
        <f t="shared" ref="L785" si="435">L735</f>
        <v>0</v>
      </c>
      <c r="M785" s="29">
        <f t="shared" si="433"/>
        <v>0</v>
      </c>
      <c r="O785" s="29">
        <f t="shared" si="418"/>
        <v>0</v>
      </c>
      <c r="P785" s="29">
        <f t="shared" si="418"/>
        <v>0</v>
      </c>
      <c r="Q785" s="29">
        <f t="shared" si="418"/>
        <v>0</v>
      </c>
      <c r="R785" s="29">
        <f t="shared" si="418"/>
        <v>0</v>
      </c>
      <c r="S785" s="29">
        <f t="shared" si="418"/>
        <v>0</v>
      </c>
      <c r="T785" s="29">
        <f t="shared" si="418"/>
        <v>0</v>
      </c>
      <c r="U785" s="29">
        <f t="shared" si="418"/>
        <v>0</v>
      </c>
      <c r="V785" s="29">
        <f t="shared" si="418"/>
        <v>0</v>
      </c>
      <c r="W785" s="29">
        <f t="shared" si="418"/>
        <v>0</v>
      </c>
      <c r="X785" s="29">
        <f t="shared" si="418"/>
        <v>0</v>
      </c>
      <c r="Y785" s="29">
        <f t="shared" si="418"/>
        <v>1</v>
      </c>
      <c r="Z785" s="29">
        <f t="shared" si="418"/>
        <v>1</v>
      </c>
      <c r="AA785" s="29">
        <f t="shared" si="418"/>
        <v>1</v>
      </c>
      <c r="AB785" s="29">
        <f t="shared" si="418"/>
        <v>1</v>
      </c>
      <c r="AC785" s="29">
        <f t="shared" si="418"/>
        <v>1</v>
      </c>
      <c r="AD785" s="29">
        <f t="shared" si="418"/>
        <v>1</v>
      </c>
      <c r="AE785" s="29">
        <f t="shared" si="416"/>
        <v>1</v>
      </c>
      <c r="AF785" s="29">
        <f t="shared" si="416"/>
        <v>1</v>
      </c>
      <c r="AG785" s="29">
        <f t="shared" si="416"/>
        <v>1</v>
      </c>
      <c r="AH785" s="29">
        <f t="shared" si="416"/>
        <v>1</v>
      </c>
      <c r="AI785" s="29">
        <f t="shared" si="416"/>
        <v>1</v>
      </c>
      <c r="AJ785" s="29">
        <f t="shared" si="416"/>
        <v>1</v>
      </c>
      <c r="AK785" s="29">
        <f t="shared" si="416"/>
        <v>1</v>
      </c>
      <c r="AL785" s="29">
        <f t="shared" si="416"/>
        <v>1</v>
      </c>
      <c r="AM785" s="29">
        <f t="shared" si="416"/>
        <v>1</v>
      </c>
      <c r="AN785" s="29">
        <f t="shared" si="416"/>
        <v>1</v>
      </c>
      <c r="AO785" s="29">
        <f t="shared" si="416"/>
        <v>1</v>
      </c>
      <c r="AP785" s="29">
        <f t="shared" si="416"/>
        <v>1</v>
      </c>
      <c r="AQ785" s="29">
        <f t="shared" si="416"/>
        <v>1</v>
      </c>
      <c r="AR785" s="29">
        <f t="shared" si="416"/>
        <v>1</v>
      </c>
      <c r="AS785" s="29">
        <f t="shared" si="416"/>
        <v>1</v>
      </c>
      <c r="AT785" s="29">
        <f t="shared" si="424"/>
        <v>1</v>
      </c>
      <c r="AU785" s="29">
        <f t="shared" si="424"/>
        <v>1</v>
      </c>
      <c r="AV785" s="29">
        <f t="shared" si="424"/>
        <v>1</v>
      </c>
      <c r="AW785" s="29">
        <f t="shared" si="424"/>
        <v>1</v>
      </c>
      <c r="AX785" s="29">
        <f t="shared" si="424"/>
        <v>1</v>
      </c>
      <c r="AY785" s="29">
        <f t="shared" si="424"/>
        <v>1</v>
      </c>
      <c r="AZ785" s="29">
        <f t="shared" si="424"/>
        <v>1</v>
      </c>
      <c r="BA785" s="29">
        <f t="shared" si="424"/>
        <v>1</v>
      </c>
      <c r="BB785" s="29">
        <f t="shared" si="424"/>
        <v>1</v>
      </c>
      <c r="BC785" s="29">
        <f t="shared" si="424"/>
        <v>1</v>
      </c>
      <c r="BD785" s="29">
        <f t="shared" si="424"/>
        <v>1</v>
      </c>
      <c r="BE785" s="29">
        <f t="shared" si="424"/>
        <v>1</v>
      </c>
      <c r="BF785" s="29">
        <f t="shared" si="424"/>
        <v>1</v>
      </c>
      <c r="BG785" s="29">
        <f t="shared" si="424"/>
        <v>1</v>
      </c>
      <c r="BH785" s="29">
        <f t="shared" si="424"/>
        <v>1</v>
      </c>
      <c r="BI785" s="29">
        <f t="shared" si="424"/>
        <v>1</v>
      </c>
      <c r="BJ785" s="29">
        <f t="shared" si="422"/>
        <v>1</v>
      </c>
      <c r="BN785" s="29">
        <f t="shared" si="405"/>
        <v>24</v>
      </c>
      <c r="BO785" s="29">
        <f t="shared" si="413"/>
        <v>7</v>
      </c>
    </row>
    <row r="786" spans="3:67" x14ac:dyDescent="0.25">
      <c r="C786" s="79">
        <f t="shared" si="406"/>
        <v>43868</v>
      </c>
      <c r="D786" s="29">
        <f t="shared" si="430"/>
        <v>2020</v>
      </c>
      <c r="E786" s="29">
        <f t="shared" si="407"/>
        <v>2</v>
      </c>
      <c r="F786" s="29">
        <f t="shared" si="408"/>
        <v>6</v>
      </c>
      <c r="G786" s="29">
        <f t="shared" si="409"/>
        <v>7</v>
      </c>
      <c r="H786" s="166" t="str">
        <f t="shared" si="410"/>
        <v>Do</v>
      </c>
      <c r="I786" s="29">
        <f t="shared" si="411"/>
        <v>25</v>
      </c>
      <c r="J786" s="29">
        <f t="array" ref="J786">INDEX(Dienstplan!$F$6:$AJ$55,BN786,BO786)</f>
        <v>0</v>
      </c>
      <c r="K786" s="29">
        <f t="array" ref="K786">IF(OR(J786=Schichten!$B$3,J786=Schichten!$B$4),INDEX($D$98:$D$147,MATCH(CODE(J786),$H$98:$H$147,0)),IF(ISERROR(INDEX($D$98:$D$147,MATCH(J786,$A$98:$A$147,0))),0,INDEX($D$98:$D$147,MATCH(J786,$A$98:$A$147,0))))</f>
        <v>0</v>
      </c>
      <c r="L786" s="29">
        <f t="shared" ref="L786" si="436">L736</f>
        <v>0</v>
      </c>
      <c r="M786" s="29">
        <f t="shared" si="433"/>
        <v>0</v>
      </c>
      <c r="O786" s="29">
        <f t="shared" si="418"/>
        <v>0</v>
      </c>
      <c r="P786" s="29">
        <f t="shared" si="418"/>
        <v>0</v>
      </c>
      <c r="Q786" s="29">
        <f t="shared" si="418"/>
        <v>0</v>
      </c>
      <c r="R786" s="29">
        <f t="shared" si="418"/>
        <v>0</v>
      </c>
      <c r="S786" s="29">
        <f t="shared" si="418"/>
        <v>0</v>
      </c>
      <c r="T786" s="29">
        <f t="shared" si="418"/>
        <v>0</v>
      </c>
      <c r="U786" s="29">
        <f t="shared" si="418"/>
        <v>0</v>
      </c>
      <c r="V786" s="29">
        <f t="shared" si="418"/>
        <v>0</v>
      </c>
      <c r="W786" s="29">
        <f t="shared" si="418"/>
        <v>0</v>
      </c>
      <c r="X786" s="29">
        <f t="shared" si="418"/>
        <v>0</v>
      </c>
      <c r="Y786" s="29">
        <f t="shared" si="418"/>
        <v>1</v>
      </c>
      <c r="Z786" s="29">
        <f t="shared" si="418"/>
        <v>1</v>
      </c>
      <c r="AA786" s="29">
        <f t="shared" si="418"/>
        <v>1</v>
      </c>
      <c r="AB786" s="29">
        <f t="shared" si="418"/>
        <v>1</v>
      </c>
      <c r="AC786" s="29">
        <f t="shared" si="418"/>
        <v>1</v>
      </c>
      <c r="AD786" s="29">
        <f t="shared" si="418"/>
        <v>1</v>
      </c>
      <c r="AE786" s="29">
        <f t="shared" si="416"/>
        <v>1</v>
      </c>
      <c r="AF786" s="29">
        <f t="shared" si="416"/>
        <v>1</v>
      </c>
      <c r="AG786" s="29">
        <f t="shared" si="416"/>
        <v>1</v>
      </c>
      <c r="AH786" s="29">
        <f t="shared" si="416"/>
        <v>1</v>
      </c>
      <c r="AI786" s="29">
        <f t="shared" si="416"/>
        <v>1</v>
      </c>
      <c r="AJ786" s="29">
        <f t="shared" si="416"/>
        <v>1</v>
      </c>
      <c r="AK786" s="29">
        <f t="shared" si="416"/>
        <v>1</v>
      </c>
      <c r="AL786" s="29">
        <f t="shared" si="416"/>
        <v>1</v>
      </c>
      <c r="AM786" s="29">
        <f t="shared" si="416"/>
        <v>1</v>
      </c>
      <c r="AN786" s="29">
        <f t="shared" si="416"/>
        <v>1</v>
      </c>
      <c r="AO786" s="29">
        <f t="shared" si="416"/>
        <v>1</v>
      </c>
      <c r="AP786" s="29">
        <f t="shared" si="416"/>
        <v>1</v>
      </c>
      <c r="AQ786" s="29">
        <f t="shared" si="416"/>
        <v>1</v>
      </c>
      <c r="AR786" s="29">
        <f t="shared" si="416"/>
        <v>1</v>
      </c>
      <c r="AS786" s="29">
        <f t="shared" si="416"/>
        <v>1</v>
      </c>
      <c r="AT786" s="29">
        <f t="shared" si="424"/>
        <v>1</v>
      </c>
      <c r="AU786" s="29">
        <f t="shared" si="424"/>
        <v>1</v>
      </c>
      <c r="AV786" s="29">
        <f t="shared" si="424"/>
        <v>1</v>
      </c>
      <c r="AW786" s="29">
        <f t="shared" si="424"/>
        <v>1</v>
      </c>
      <c r="AX786" s="29">
        <f t="shared" si="424"/>
        <v>1</v>
      </c>
      <c r="AY786" s="29">
        <f t="shared" si="424"/>
        <v>1</v>
      </c>
      <c r="AZ786" s="29">
        <f t="shared" si="424"/>
        <v>1</v>
      </c>
      <c r="BA786" s="29">
        <f t="shared" si="424"/>
        <v>1</v>
      </c>
      <c r="BB786" s="29">
        <f t="shared" si="424"/>
        <v>1</v>
      </c>
      <c r="BC786" s="29">
        <f t="shared" si="424"/>
        <v>1</v>
      </c>
      <c r="BD786" s="29">
        <f t="shared" si="424"/>
        <v>1</v>
      </c>
      <c r="BE786" s="29">
        <f t="shared" si="424"/>
        <v>1</v>
      </c>
      <c r="BF786" s="29">
        <f t="shared" si="424"/>
        <v>1</v>
      </c>
      <c r="BG786" s="29">
        <f t="shared" si="424"/>
        <v>1</v>
      </c>
      <c r="BH786" s="29">
        <f t="shared" si="424"/>
        <v>1</v>
      </c>
      <c r="BI786" s="29">
        <f t="shared" si="424"/>
        <v>1</v>
      </c>
      <c r="BJ786" s="29">
        <f t="shared" si="422"/>
        <v>1</v>
      </c>
      <c r="BN786" s="29">
        <f t="shared" si="405"/>
        <v>25</v>
      </c>
      <c r="BO786" s="29">
        <f t="shared" si="413"/>
        <v>7</v>
      </c>
    </row>
    <row r="787" spans="3:67" x14ac:dyDescent="0.25">
      <c r="C787" s="79">
        <f t="shared" si="406"/>
        <v>43868</v>
      </c>
      <c r="D787" s="29">
        <f t="shared" si="430"/>
        <v>2020</v>
      </c>
      <c r="E787" s="29">
        <f t="shared" si="407"/>
        <v>2</v>
      </c>
      <c r="F787" s="29">
        <f t="shared" si="408"/>
        <v>6</v>
      </c>
      <c r="G787" s="29">
        <f t="shared" si="409"/>
        <v>7</v>
      </c>
      <c r="H787" s="166" t="str">
        <f t="shared" si="410"/>
        <v>Do</v>
      </c>
      <c r="I787" s="29">
        <f t="shared" si="411"/>
        <v>26</v>
      </c>
      <c r="J787" s="29">
        <f t="array" ref="J787">INDEX(Dienstplan!$F$6:$AJ$55,BN787,BO787)</f>
        <v>0</v>
      </c>
      <c r="K787" s="29">
        <f t="array" ref="K787">IF(OR(J787=Schichten!$B$3,J787=Schichten!$B$4),INDEX($D$98:$D$147,MATCH(CODE(J787),$H$98:$H$147,0)),IF(ISERROR(INDEX($D$98:$D$147,MATCH(J787,$A$98:$A$147,0))),0,INDEX($D$98:$D$147,MATCH(J787,$A$98:$A$147,0))))</f>
        <v>0</v>
      </c>
      <c r="L787" s="29">
        <f t="shared" ref="L787" si="437">L737</f>
        <v>0</v>
      </c>
      <c r="M787" s="29">
        <f t="shared" si="433"/>
        <v>0</v>
      </c>
      <c r="O787" s="29">
        <f t="shared" si="418"/>
        <v>0</v>
      </c>
      <c r="P787" s="29">
        <f t="shared" si="418"/>
        <v>0</v>
      </c>
      <c r="Q787" s="29">
        <f t="shared" si="418"/>
        <v>0</v>
      </c>
      <c r="R787" s="29">
        <f t="shared" si="418"/>
        <v>0</v>
      </c>
      <c r="S787" s="29">
        <f t="shared" si="418"/>
        <v>0</v>
      </c>
      <c r="T787" s="29">
        <f t="shared" si="418"/>
        <v>0</v>
      </c>
      <c r="U787" s="29">
        <f t="shared" si="418"/>
        <v>0</v>
      </c>
      <c r="V787" s="29">
        <f t="shared" si="418"/>
        <v>0</v>
      </c>
      <c r="W787" s="29">
        <f t="shared" si="418"/>
        <v>0</v>
      </c>
      <c r="X787" s="29">
        <f t="shared" si="418"/>
        <v>0</v>
      </c>
      <c r="Y787" s="29">
        <f t="shared" si="418"/>
        <v>1</v>
      </c>
      <c r="Z787" s="29">
        <f t="shared" si="418"/>
        <v>1</v>
      </c>
      <c r="AA787" s="29">
        <f t="shared" si="418"/>
        <v>1</v>
      </c>
      <c r="AB787" s="29">
        <f t="shared" si="418"/>
        <v>1</v>
      </c>
      <c r="AC787" s="29">
        <f t="shared" si="418"/>
        <v>1</v>
      </c>
      <c r="AD787" s="29">
        <f t="shared" ref="AD787:AS802" si="438">IF($M$457,IF($J787=AD$461,1,0),0)</f>
        <v>1</v>
      </c>
      <c r="AE787" s="29">
        <f t="shared" si="438"/>
        <v>1</v>
      </c>
      <c r="AF787" s="29">
        <f t="shared" si="438"/>
        <v>1</v>
      </c>
      <c r="AG787" s="29">
        <f t="shared" si="438"/>
        <v>1</v>
      </c>
      <c r="AH787" s="29">
        <f t="shared" si="438"/>
        <v>1</v>
      </c>
      <c r="AI787" s="29">
        <f t="shared" si="438"/>
        <v>1</v>
      </c>
      <c r="AJ787" s="29">
        <f t="shared" si="438"/>
        <v>1</v>
      </c>
      <c r="AK787" s="29">
        <f t="shared" si="438"/>
        <v>1</v>
      </c>
      <c r="AL787" s="29">
        <f t="shared" si="438"/>
        <v>1</v>
      </c>
      <c r="AM787" s="29">
        <f t="shared" si="438"/>
        <v>1</v>
      </c>
      <c r="AN787" s="29">
        <f t="shared" si="438"/>
        <v>1</v>
      </c>
      <c r="AO787" s="29">
        <f t="shared" si="438"/>
        <v>1</v>
      </c>
      <c r="AP787" s="29">
        <f t="shared" si="438"/>
        <v>1</v>
      </c>
      <c r="AQ787" s="29">
        <f t="shared" si="438"/>
        <v>1</v>
      </c>
      <c r="AR787" s="29">
        <f t="shared" si="438"/>
        <v>1</v>
      </c>
      <c r="AS787" s="29">
        <f t="shared" si="438"/>
        <v>1</v>
      </c>
      <c r="AT787" s="29">
        <f t="shared" si="424"/>
        <v>1</v>
      </c>
      <c r="AU787" s="29">
        <f t="shared" si="424"/>
        <v>1</v>
      </c>
      <c r="AV787" s="29">
        <f t="shared" si="424"/>
        <v>1</v>
      </c>
      <c r="AW787" s="29">
        <f t="shared" si="424"/>
        <v>1</v>
      </c>
      <c r="AX787" s="29">
        <f t="shared" si="424"/>
        <v>1</v>
      </c>
      <c r="AY787" s="29">
        <f t="shared" si="424"/>
        <v>1</v>
      </c>
      <c r="AZ787" s="29">
        <f t="shared" si="424"/>
        <v>1</v>
      </c>
      <c r="BA787" s="29">
        <f t="shared" si="424"/>
        <v>1</v>
      </c>
      <c r="BB787" s="29">
        <f t="shared" si="424"/>
        <v>1</v>
      </c>
      <c r="BC787" s="29">
        <f t="shared" si="424"/>
        <v>1</v>
      </c>
      <c r="BD787" s="29">
        <f t="shared" si="424"/>
        <v>1</v>
      </c>
      <c r="BE787" s="29">
        <f t="shared" si="424"/>
        <v>1</v>
      </c>
      <c r="BF787" s="29">
        <f t="shared" si="424"/>
        <v>1</v>
      </c>
      <c r="BG787" s="29">
        <f t="shared" si="424"/>
        <v>1</v>
      </c>
      <c r="BH787" s="29">
        <f t="shared" si="424"/>
        <v>1</v>
      </c>
      <c r="BI787" s="29">
        <f t="shared" si="424"/>
        <v>1</v>
      </c>
      <c r="BJ787" s="29">
        <f t="shared" si="422"/>
        <v>1</v>
      </c>
      <c r="BN787" s="29">
        <f t="shared" si="405"/>
        <v>26</v>
      </c>
      <c r="BO787" s="29">
        <f t="shared" si="413"/>
        <v>7</v>
      </c>
    </row>
    <row r="788" spans="3:67" x14ac:dyDescent="0.25">
      <c r="C788" s="79">
        <f t="shared" si="406"/>
        <v>43868</v>
      </c>
      <c r="D788" s="29">
        <f t="shared" si="430"/>
        <v>2020</v>
      </c>
      <c r="E788" s="29">
        <f t="shared" si="407"/>
        <v>2</v>
      </c>
      <c r="F788" s="29">
        <f t="shared" si="408"/>
        <v>6</v>
      </c>
      <c r="G788" s="29">
        <f t="shared" si="409"/>
        <v>7</v>
      </c>
      <c r="H788" s="166" t="str">
        <f t="shared" si="410"/>
        <v>Do</v>
      </c>
      <c r="I788" s="29">
        <f t="shared" si="411"/>
        <v>27</v>
      </c>
      <c r="J788" s="29">
        <f t="array" ref="J788">INDEX(Dienstplan!$F$6:$AJ$55,BN788,BO788)</f>
        <v>0</v>
      </c>
      <c r="K788" s="29">
        <f t="array" ref="K788">IF(OR(J788=Schichten!$B$3,J788=Schichten!$B$4),INDEX($D$98:$D$147,MATCH(CODE(J788),$H$98:$H$147,0)),IF(ISERROR(INDEX($D$98:$D$147,MATCH(J788,$A$98:$A$147,0))),0,INDEX($D$98:$D$147,MATCH(J788,$A$98:$A$147,0))))</f>
        <v>0</v>
      </c>
      <c r="L788" s="29">
        <f t="shared" ref="L788" si="439">L738</f>
        <v>0</v>
      </c>
      <c r="M788" s="29">
        <f t="shared" si="433"/>
        <v>0</v>
      </c>
      <c r="O788" s="29">
        <f t="shared" ref="O788:AD803" si="440">IF($M$457,IF($J788=O$461,1,0),0)</f>
        <v>0</v>
      </c>
      <c r="P788" s="29">
        <f t="shared" si="440"/>
        <v>0</v>
      </c>
      <c r="Q788" s="29">
        <f t="shared" si="440"/>
        <v>0</v>
      </c>
      <c r="R788" s="29">
        <f t="shared" si="440"/>
        <v>0</v>
      </c>
      <c r="S788" s="29">
        <f t="shared" si="440"/>
        <v>0</v>
      </c>
      <c r="T788" s="29">
        <f t="shared" si="440"/>
        <v>0</v>
      </c>
      <c r="U788" s="29">
        <f t="shared" si="440"/>
        <v>0</v>
      </c>
      <c r="V788" s="29">
        <f t="shared" si="440"/>
        <v>0</v>
      </c>
      <c r="W788" s="29">
        <f t="shared" si="440"/>
        <v>0</v>
      </c>
      <c r="X788" s="29">
        <f t="shared" si="440"/>
        <v>0</v>
      </c>
      <c r="Y788" s="29">
        <f t="shared" si="440"/>
        <v>1</v>
      </c>
      <c r="Z788" s="29">
        <f t="shared" si="440"/>
        <v>1</v>
      </c>
      <c r="AA788" s="29">
        <f t="shared" si="440"/>
        <v>1</v>
      </c>
      <c r="AB788" s="29">
        <f t="shared" si="440"/>
        <v>1</v>
      </c>
      <c r="AC788" s="29">
        <f t="shared" si="440"/>
        <v>1</v>
      </c>
      <c r="AD788" s="29">
        <f t="shared" si="440"/>
        <v>1</v>
      </c>
      <c r="AE788" s="29">
        <f t="shared" si="438"/>
        <v>1</v>
      </c>
      <c r="AF788" s="29">
        <f t="shared" si="438"/>
        <v>1</v>
      </c>
      <c r="AG788" s="29">
        <f t="shared" si="438"/>
        <v>1</v>
      </c>
      <c r="AH788" s="29">
        <f t="shared" si="438"/>
        <v>1</v>
      </c>
      <c r="AI788" s="29">
        <f t="shared" si="438"/>
        <v>1</v>
      </c>
      <c r="AJ788" s="29">
        <f t="shared" si="438"/>
        <v>1</v>
      </c>
      <c r="AK788" s="29">
        <f t="shared" si="438"/>
        <v>1</v>
      </c>
      <c r="AL788" s="29">
        <f t="shared" si="438"/>
        <v>1</v>
      </c>
      <c r="AM788" s="29">
        <f t="shared" si="438"/>
        <v>1</v>
      </c>
      <c r="AN788" s="29">
        <f t="shared" si="438"/>
        <v>1</v>
      </c>
      <c r="AO788" s="29">
        <f t="shared" si="438"/>
        <v>1</v>
      </c>
      <c r="AP788" s="29">
        <f t="shared" si="438"/>
        <v>1</v>
      </c>
      <c r="AQ788" s="29">
        <f t="shared" si="438"/>
        <v>1</v>
      </c>
      <c r="AR788" s="29">
        <f t="shared" si="438"/>
        <v>1</v>
      </c>
      <c r="AS788" s="29">
        <f t="shared" si="438"/>
        <v>1</v>
      </c>
      <c r="AT788" s="29">
        <f t="shared" si="424"/>
        <v>1</v>
      </c>
      <c r="AU788" s="29">
        <f t="shared" si="424"/>
        <v>1</v>
      </c>
      <c r="AV788" s="29">
        <f t="shared" si="424"/>
        <v>1</v>
      </c>
      <c r="AW788" s="29">
        <f t="shared" si="424"/>
        <v>1</v>
      </c>
      <c r="AX788" s="29">
        <f t="shared" si="424"/>
        <v>1</v>
      </c>
      <c r="AY788" s="29">
        <f t="shared" si="424"/>
        <v>1</v>
      </c>
      <c r="AZ788" s="29">
        <f t="shared" si="424"/>
        <v>1</v>
      </c>
      <c r="BA788" s="29">
        <f t="shared" si="424"/>
        <v>1</v>
      </c>
      <c r="BB788" s="29">
        <f t="shared" si="424"/>
        <v>1</v>
      </c>
      <c r="BC788" s="29">
        <f t="shared" si="424"/>
        <v>1</v>
      </c>
      <c r="BD788" s="29">
        <f t="shared" si="424"/>
        <v>1</v>
      </c>
      <c r="BE788" s="29">
        <f t="shared" si="424"/>
        <v>1</v>
      </c>
      <c r="BF788" s="29">
        <f t="shared" si="424"/>
        <v>1</v>
      </c>
      <c r="BG788" s="29">
        <f t="shared" si="424"/>
        <v>1</v>
      </c>
      <c r="BH788" s="29">
        <f t="shared" si="424"/>
        <v>1</v>
      </c>
      <c r="BI788" s="29">
        <f t="shared" si="424"/>
        <v>1</v>
      </c>
      <c r="BJ788" s="29">
        <f t="shared" si="422"/>
        <v>1</v>
      </c>
      <c r="BN788" s="29">
        <f t="shared" si="405"/>
        <v>27</v>
      </c>
      <c r="BO788" s="29">
        <f t="shared" si="413"/>
        <v>7</v>
      </c>
    </row>
    <row r="789" spans="3:67" x14ac:dyDescent="0.25">
      <c r="C789" s="79">
        <f t="shared" si="406"/>
        <v>43868</v>
      </c>
      <c r="D789" s="29">
        <f t="shared" si="430"/>
        <v>2020</v>
      </c>
      <c r="E789" s="29">
        <f t="shared" si="407"/>
        <v>2</v>
      </c>
      <c r="F789" s="29">
        <f t="shared" si="408"/>
        <v>6</v>
      </c>
      <c r="G789" s="29">
        <f t="shared" si="409"/>
        <v>7</v>
      </c>
      <c r="H789" s="166" t="str">
        <f t="shared" si="410"/>
        <v>Do</v>
      </c>
      <c r="I789" s="29">
        <f t="shared" si="411"/>
        <v>28</v>
      </c>
      <c r="J789" s="29">
        <f t="array" ref="J789">INDEX(Dienstplan!$F$6:$AJ$55,BN789,BO789)</f>
        <v>0</v>
      </c>
      <c r="K789" s="29">
        <f t="array" ref="K789">IF(OR(J789=Schichten!$B$3,J789=Schichten!$B$4),INDEX($D$98:$D$147,MATCH(CODE(J789),$H$98:$H$147,0)),IF(ISERROR(INDEX($D$98:$D$147,MATCH(J789,$A$98:$A$147,0))),0,INDEX($D$98:$D$147,MATCH(J789,$A$98:$A$147,0))))</f>
        <v>0</v>
      </c>
      <c r="L789" s="29">
        <f t="shared" ref="L789" si="441">L739</f>
        <v>0</v>
      </c>
      <c r="M789" s="29">
        <f t="shared" si="433"/>
        <v>0</v>
      </c>
      <c r="O789" s="29">
        <f t="shared" si="440"/>
        <v>0</v>
      </c>
      <c r="P789" s="29">
        <f t="shared" si="440"/>
        <v>0</v>
      </c>
      <c r="Q789" s="29">
        <f t="shared" si="440"/>
        <v>0</v>
      </c>
      <c r="R789" s="29">
        <f t="shared" si="440"/>
        <v>0</v>
      </c>
      <c r="S789" s="29">
        <f t="shared" si="440"/>
        <v>0</v>
      </c>
      <c r="T789" s="29">
        <f t="shared" si="440"/>
        <v>0</v>
      </c>
      <c r="U789" s="29">
        <f t="shared" si="440"/>
        <v>0</v>
      </c>
      <c r="V789" s="29">
        <f t="shared" si="440"/>
        <v>0</v>
      </c>
      <c r="W789" s="29">
        <f t="shared" si="440"/>
        <v>0</v>
      </c>
      <c r="X789" s="29">
        <f t="shared" si="440"/>
        <v>0</v>
      </c>
      <c r="Y789" s="29">
        <f t="shared" si="440"/>
        <v>1</v>
      </c>
      <c r="Z789" s="29">
        <f t="shared" si="440"/>
        <v>1</v>
      </c>
      <c r="AA789" s="29">
        <f t="shared" si="440"/>
        <v>1</v>
      </c>
      <c r="AB789" s="29">
        <f t="shared" si="440"/>
        <v>1</v>
      </c>
      <c r="AC789" s="29">
        <f t="shared" si="440"/>
        <v>1</v>
      </c>
      <c r="AD789" s="29">
        <f t="shared" si="440"/>
        <v>1</v>
      </c>
      <c r="AE789" s="29">
        <f t="shared" si="438"/>
        <v>1</v>
      </c>
      <c r="AF789" s="29">
        <f t="shared" si="438"/>
        <v>1</v>
      </c>
      <c r="AG789" s="29">
        <f t="shared" si="438"/>
        <v>1</v>
      </c>
      <c r="AH789" s="29">
        <f t="shared" si="438"/>
        <v>1</v>
      </c>
      <c r="AI789" s="29">
        <f t="shared" si="438"/>
        <v>1</v>
      </c>
      <c r="AJ789" s="29">
        <f t="shared" si="438"/>
        <v>1</v>
      </c>
      <c r="AK789" s="29">
        <f t="shared" si="438"/>
        <v>1</v>
      </c>
      <c r="AL789" s="29">
        <f t="shared" si="438"/>
        <v>1</v>
      </c>
      <c r="AM789" s="29">
        <f t="shared" si="438"/>
        <v>1</v>
      </c>
      <c r="AN789" s="29">
        <f t="shared" si="438"/>
        <v>1</v>
      </c>
      <c r="AO789" s="29">
        <f t="shared" si="438"/>
        <v>1</v>
      </c>
      <c r="AP789" s="29">
        <f t="shared" si="438"/>
        <v>1</v>
      </c>
      <c r="AQ789" s="29">
        <f t="shared" si="438"/>
        <v>1</v>
      </c>
      <c r="AR789" s="29">
        <f t="shared" si="438"/>
        <v>1</v>
      </c>
      <c r="AS789" s="29">
        <f t="shared" si="438"/>
        <v>1</v>
      </c>
      <c r="AT789" s="29">
        <f t="shared" si="424"/>
        <v>1</v>
      </c>
      <c r="AU789" s="29">
        <f t="shared" si="424"/>
        <v>1</v>
      </c>
      <c r="AV789" s="29">
        <f t="shared" si="424"/>
        <v>1</v>
      </c>
      <c r="AW789" s="29">
        <f t="shared" si="424"/>
        <v>1</v>
      </c>
      <c r="AX789" s="29">
        <f t="shared" si="424"/>
        <v>1</v>
      </c>
      <c r="AY789" s="29">
        <f t="shared" si="424"/>
        <v>1</v>
      </c>
      <c r="AZ789" s="29">
        <f t="shared" si="424"/>
        <v>1</v>
      </c>
      <c r="BA789" s="29">
        <f t="shared" si="424"/>
        <v>1</v>
      </c>
      <c r="BB789" s="29">
        <f t="shared" si="424"/>
        <v>1</v>
      </c>
      <c r="BC789" s="29">
        <f t="shared" si="424"/>
        <v>1</v>
      </c>
      <c r="BD789" s="29">
        <f t="shared" si="424"/>
        <v>1</v>
      </c>
      <c r="BE789" s="29">
        <f t="shared" si="424"/>
        <v>1</v>
      </c>
      <c r="BF789" s="29">
        <f t="shared" si="424"/>
        <v>1</v>
      </c>
      <c r="BG789" s="29">
        <f t="shared" si="424"/>
        <v>1</v>
      </c>
      <c r="BH789" s="29">
        <f t="shared" si="424"/>
        <v>1</v>
      </c>
      <c r="BI789" s="29">
        <f t="shared" si="424"/>
        <v>1</v>
      </c>
      <c r="BJ789" s="29">
        <f t="shared" si="422"/>
        <v>1</v>
      </c>
      <c r="BN789" s="29">
        <f t="shared" si="405"/>
        <v>28</v>
      </c>
      <c r="BO789" s="29">
        <f t="shared" si="413"/>
        <v>7</v>
      </c>
    </row>
    <row r="790" spans="3:67" x14ac:dyDescent="0.25">
      <c r="C790" s="79">
        <f t="shared" si="406"/>
        <v>43868</v>
      </c>
      <c r="D790" s="29">
        <f t="shared" si="430"/>
        <v>2020</v>
      </c>
      <c r="E790" s="29">
        <f t="shared" si="407"/>
        <v>2</v>
      </c>
      <c r="F790" s="29">
        <f t="shared" si="408"/>
        <v>6</v>
      </c>
      <c r="G790" s="29">
        <f t="shared" si="409"/>
        <v>7</v>
      </c>
      <c r="H790" s="166" t="str">
        <f t="shared" si="410"/>
        <v>Do</v>
      </c>
      <c r="I790" s="29">
        <f t="shared" si="411"/>
        <v>29</v>
      </c>
      <c r="J790" s="29">
        <f t="array" ref="J790">INDEX(Dienstplan!$F$6:$AJ$55,BN790,BO790)</f>
        <v>0</v>
      </c>
      <c r="K790" s="29">
        <f t="array" ref="K790">IF(OR(J790=Schichten!$B$3,J790=Schichten!$B$4),INDEX($D$98:$D$147,MATCH(CODE(J790),$H$98:$H$147,0)),IF(ISERROR(INDEX($D$98:$D$147,MATCH(J790,$A$98:$A$147,0))),0,INDEX($D$98:$D$147,MATCH(J790,$A$98:$A$147,0))))</f>
        <v>0</v>
      </c>
      <c r="L790" s="29">
        <f t="shared" ref="L790" si="442">L740</f>
        <v>0</v>
      </c>
      <c r="M790" s="29">
        <f t="shared" si="433"/>
        <v>0</v>
      </c>
      <c r="O790" s="29">
        <f t="shared" si="440"/>
        <v>0</v>
      </c>
      <c r="P790" s="29">
        <f t="shared" si="440"/>
        <v>0</v>
      </c>
      <c r="Q790" s="29">
        <f t="shared" si="440"/>
        <v>0</v>
      </c>
      <c r="R790" s="29">
        <f t="shared" si="440"/>
        <v>0</v>
      </c>
      <c r="S790" s="29">
        <f t="shared" si="440"/>
        <v>0</v>
      </c>
      <c r="T790" s="29">
        <f t="shared" si="440"/>
        <v>0</v>
      </c>
      <c r="U790" s="29">
        <f t="shared" si="440"/>
        <v>0</v>
      </c>
      <c r="V790" s="29">
        <f t="shared" si="440"/>
        <v>0</v>
      </c>
      <c r="W790" s="29">
        <f t="shared" si="440"/>
        <v>0</v>
      </c>
      <c r="X790" s="29">
        <f t="shared" si="440"/>
        <v>0</v>
      </c>
      <c r="Y790" s="29">
        <f t="shared" si="440"/>
        <v>1</v>
      </c>
      <c r="Z790" s="29">
        <f t="shared" si="440"/>
        <v>1</v>
      </c>
      <c r="AA790" s="29">
        <f t="shared" si="440"/>
        <v>1</v>
      </c>
      <c r="AB790" s="29">
        <f t="shared" si="440"/>
        <v>1</v>
      </c>
      <c r="AC790" s="29">
        <f t="shared" si="440"/>
        <v>1</v>
      </c>
      <c r="AD790" s="29">
        <f t="shared" si="440"/>
        <v>1</v>
      </c>
      <c r="AE790" s="29">
        <f t="shared" si="438"/>
        <v>1</v>
      </c>
      <c r="AF790" s="29">
        <f t="shared" si="438"/>
        <v>1</v>
      </c>
      <c r="AG790" s="29">
        <f t="shared" si="438"/>
        <v>1</v>
      </c>
      <c r="AH790" s="29">
        <f t="shared" si="438"/>
        <v>1</v>
      </c>
      <c r="AI790" s="29">
        <f t="shared" si="438"/>
        <v>1</v>
      </c>
      <c r="AJ790" s="29">
        <f t="shared" si="438"/>
        <v>1</v>
      </c>
      <c r="AK790" s="29">
        <f t="shared" si="438"/>
        <v>1</v>
      </c>
      <c r="AL790" s="29">
        <f t="shared" si="438"/>
        <v>1</v>
      </c>
      <c r="AM790" s="29">
        <f t="shared" si="438"/>
        <v>1</v>
      </c>
      <c r="AN790" s="29">
        <f t="shared" si="438"/>
        <v>1</v>
      </c>
      <c r="AO790" s="29">
        <f t="shared" si="438"/>
        <v>1</v>
      </c>
      <c r="AP790" s="29">
        <f t="shared" si="438"/>
        <v>1</v>
      </c>
      <c r="AQ790" s="29">
        <f t="shared" si="438"/>
        <v>1</v>
      </c>
      <c r="AR790" s="29">
        <f t="shared" si="438"/>
        <v>1</v>
      </c>
      <c r="AS790" s="29">
        <f t="shared" si="438"/>
        <v>1</v>
      </c>
      <c r="AT790" s="29">
        <f t="shared" si="424"/>
        <v>1</v>
      </c>
      <c r="AU790" s="29">
        <f t="shared" si="424"/>
        <v>1</v>
      </c>
      <c r="AV790" s="29">
        <f t="shared" si="424"/>
        <v>1</v>
      </c>
      <c r="AW790" s="29">
        <f t="shared" si="424"/>
        <v>1</v>
      </c>
      <c r="AX790" s="29">
        <f t="shared" si="424"/>
        <v>1</v>
      </c>
      <c r="AY790" s="29">
        <f t="shared" si="424"/>
        <v>1</v>
      </c>
      <c r="AZ790" s="29">
        <f t="shared" si="424"/>
        <v>1</v>
      </c>
      <c r="BA790" s="29">
        <f t="shared" si="424"/>
        <v>1</v>
      </c>
      <c r="BB790" s="29">
        <f t="shared" si="424"/>
        <v>1</v>
      </c>
      <c r="BC790" s="29">
        <f t="shared" si="424"/>
        <v>1</v>
      </c>
      <c r="BD790" s="29">
        <f t="shared" si="424"/>
        <v>1</v>
      </c>
      <c r="BE790" s="29">
        <f t="shared" si="424"/>
        <v>1</v>
      </c>
      <c r="BF790" s="29">
        <f t="shared" si="424"/>
        <v>1</v>
      </c>
      <c r="BG790" s="29">
        <f t="shared" si="424"/>
        <v>1</v>
      </c>
      <c r="BH790" s="29">
        <f t="shared" si="424"/>
        <v>1</v>
      </c>
      <c r="BI790" s="29">
        <f t="shared" si="424"/>
        <v>1</v>
      </c>
      <c r="BJ790" s="29">
        <f t="shared" si="422"/>
        <v>1</v>
      </c>
      <c r="BN790" s="29">
        <f t="shared" si="405"/>
        <v>29</v>
      </c>
      <c r="BO790" s="29">
        <f t="shared" si="413"/>
        <v>7</v>
      </c>
    </row>
    <row r="791" spans="3:67" x14ac:dyDescent="0.25">
      <c r="C791" s="79">
        <f t="shared" si="406"/>
        <v>43868</v>
      </c>
      <c r="D791" s="29">
        <f t="shared" si="430"/>
        <v>2020</v>
      </c>
      <c r="E791" s="29">
        <f t="shared" si="407"/>
        <v>2</v>
      </c>
      <c r="F791" s="29">
        <f t="shared" si="408"/>
        <v>6</v>
      </c>
      <c r="G791" s="29">
        <f t="shared" si="409"/>
        <v>7</v>
      </c>
      <c r="H791" s="166" t="str">
        <f t="shared" si="410"/>
        <v>Do</v>
      </c>
      <c r="I791" s="29">
        <f t="shared" si="411"/>
        <v>30</v>
      </c>
      <c r="J791" s="29">
        <f t="array" ref="J791">INDEX(Dienstplan!$F$6:$AJ$55,BN791,BO791)</f>
        <v>0</v>
      </c>
      <c r="K791" s="29">
        <f t="array" ref="K791">IF(OR(J791=Schichten!$B$3,J791=Schichten!$B$4),INDEX($D$98:$D$147,MATCH(CODE(J791),$H$98:$H$147,0)),IF(ISERROR(INDEX($D$98:$D$147,MATCH(J791,$A$98:$A$147,0))),0,INDEX($D$98:$D$147,MATCH(J791,$A$98:$A$147,0))))</f>
        <v>0</v>
      </c>
      <c r="L791" s="29">
        <f t="shared" ref="L791" si="443">L741</f>
        <v>0</v>
      </c>
      <c r="M791" s="29">
        <f t="shared" si="433"/>
        <v>0</v>
      </c>
      <c r="O791" s="29">
        <f t="shared" si="440"/>
        <v>0</v>
      </c>
      <c r="P791" s="29">
        <f t="shared" si="440"/>
        <v>0</v>
      </c>
      <c r="Q791" s="29">
        <f t="shared" si="440"/>
        <v>0</v>
      </c>
      <c r="R791" s="29">
        <f t="shared" si="440"/>
        <v>0</v>
      </c>
      <c r="S791" s="29">
        <f t="shared" si="440"/>
        <v>0</v>
      </c>
      <c r="T791" s="29">
        <f t="shared" si="440"/>
        <v>0</v>
      </c>
      <c r="U791" s="29">
        <f t="shared" si="440"/>
        <v>0</v>
      </c>
      <c r="V791" s="29">
        <f t="shared" si="440"/>
        <v>0</v>
      </c>
      <c r="W791" s="29">
        <f t="shared" si="440"/>
        <v>0</v>
      </c>
      <c r="X791" s="29">
        <f t="shared" si="440"/>
        <v>0</v>
      </c>
      <c r="Y791" s="29">
        <f t="shared" si="440"/>
        <v>1</v>
      </c>
      <c r="Z791" s="29">
        <f t="shared" si="440"/>
        <v>1</v>
      </c>
      <c r="AA791" s="29">
        <f t="shared" si="440"/>
        <v>1</v>
      </c>
      <c r="AB791" s="29">
        <f t="shared" si="440"/>
        <v>1</v>
      </c>
      <c r="AC791" s="29">
        <f t="shared" si="440"/>
        <v>1</v>
      </c>
      <c r="AD791" s="29">
        <f t="shared" si="440"/>
        <v>1</v>
      </c>
      <c r="AE791" s="29">
        <f t="shared" si="438"/>
        <v>1</v>
      </c>
      <c r="AF791" s="29">
        <f t="shared" si="438"/>
        <v>1</v>
      </c>
      <c r="AG791" s="29">
        <f t="shared" si="438"/>
        <v>1</v>
      </c>
      <c r="AH791" s="29">
        <f t="shared" si="438"/>
        <v>1</v>
      </c>
      <c r="AI791" s="29">
        <f t="shared" si="438"/>
        <v>1</v>
      </c>
      <c r="AJ791" s="29">
        <f t="shared" si="438"/>
        <v>1</v>
      </c>
      <c r="AK791" s="29">
        <f t="shared" si="438"/>
        <v>1</v>
      </c>
      <c r="AL791" s="29">
        <f t="shared" si="438"/>
        <v>1</v>
      </c>
      <c r="AM791" s="29">
        <f t="shared" si="438"/>
        <v>1</v>
      </c>
      <c r="AN791" s="29">
        <f t="shared" si="438"/>
        <v>1</v>
      </c>
      <c r="AO791" s="29">
        <f t="shared" si="438"/>
        <v>1</v>
      </c>
      <c r="AP791" s="29">
        <f t="shared" si="438"/>
        <v>1</v>
      </c>
      <c r="AQ791" s="29">
        <f t="shared" si="438"/>
        <v>1</v>
      </c>
      <c r="AR791" s="29">
        <f t="shared" si="438"/>
        <v>1</v>
      </c>
      <c r="AS791" s="29">
        <f t="shared" si="438"/>
        <v>1</v>
      </c>
      <c r="AT791" s="29">
        <f t="shared" si="424"/>
        <v>1</v>
      </c>
      <c r="AU791" s="29">
        <f t="shared" si="424"/>
        <v>1</v>
      </c>
      <c r="AV791" s="29">
        <f t="shared" si="424"/>
        <v>1</v>
      </c>
      <c r="AW791" s="29">
        <f t="shared" si="424"/>
        <v>1</v>
      </c>
      <c r="AX791" s="29">
        <f t="shared" si="424"/>
        <v>1</v>
      </c>
      <c r="AY791" s="29">
        <f t="shared" si="424"/>
        <v>1</v>
      </c>
      <c r="AZ791" s="29">
        <f t="shared" si="424"/>
        <v>1</v>
      </c>
      <c r="BA791" s="29">
        <f t="shared" si="424"/>
        <v>1</v>
      </c>
      <c r="BB791" s="29">
        <f t="shared" si="424"/>
        <v>1</v>
      </c>
      <c r="BC791" s="29">
        <f t="shared" si="424"/>
        <v>1</v>
      </c>
      <c r="BD791" s="29">
        <f t="shared" si="424"/>
        <v>1</v>
      </c>
      <c r="BE791" s="29">
        <f t="shared" si="424"/>
        <v>1</v>
      </c>
      <c r="BF791" s="29">
        <f t="shared" si="424"/>
        <v>1</v>
      </c>
      <c r="BG791" s="29">
        <f t="shared" si="424"/>
        <v>1</v>
      </c>
      <c r="BH791" s="29">
        <f t="shared" si="424"/>
        <v>1</v>
      </c>
      <c r="BI791" s="29">
        <f t="shared" ref="BI791:BJ806" si="444">IF($M$457,IF($J791=BI$461,1,0),0)</f>
        <v>1</v>
      </c>
      <c r="BJ791" s="29">
        <f t="shared" si="444"/>
        <v>1</v>
      </c>
      <c r="BN791" s="29">
        <f t="shared" si="405"/>
        <v>30</v>
      </c>
      <c r="BO791" s="29">
        <f t="shared" si="413"/>
        <v>7</v>
      </c>
    </row>
    <row r="792" spans="3:67" x14ac:dyDescent="0.25">
      <c r="C792" s="79">
        <f t="shared" si="406"/>
        <v>43868</v>
      </c>
      <c r="D792" s="29">
        <f t="shared" si="430"/>
        <v>2020</v>
      </c>
      <c r="E792" s="29">
        <f t="shared" si="407"/>
        <v>2</v>
      </c>
      <c r="F792" s="29">
        <f t="shared" si="408"/>
        <v>6</v>
      </c>
      <c r="G792" s="29">
        <f t="shared" si="409"/>
        <v>7</v>
      </c>
      <c r="H792" s="166" t="str">
        <f t="shared" si="410"/>
        <v>Do</v>
      </c>
      <c r="I792" s="29">
        <f t="shared" si="411"/>
        <v>31</v>
      </c>
      <c r="J792" s="29">
        <f t="array" ref="J792">INDEX(Dienstplan!$F$6:$AJ$55,BN792,BO792)</f>
        <v>0</v>
      </c>
      <c r="K792" s="29">
        <f t="array" ref="K792">IF(OR(J792=Schichten!$B$3,J792=Schichten!$B$4),INDEX($D$98:$D$147,MATCH(CODE(J792),$H$98:$H$147,0)),IF(ISERROR(INDEX($D$98:$D$147,MATCH(J792,$A$98:$A$147,0))),0,INDEX($D$98:$D$147,MATCH(J792,$A$98:$A$147,0))))</f>
        <v>0</v>
      </c>
      <c r="L792" s="29">
        <f t="shared" ref="L792" si="445">L742</f>
        <v>0</v>
      </c>
      <c r="M792" s="29">
        <f t="shared" si="433"/>
        <v>0</v>
      </c>
      <c r="O792" s="29">
        <f t="shared" si="440"/>
        <v>0</v>
      </c>
      <c r="P792" s="29">
        <f t="shared" si="440"/>
        <v>0</v>
      </c>
      <c r="Q792" s="29">
        <f t="shared" si="440"/>
        <v>0</v>
      </c>
      <c r="R792" s="29">
        <f t="shared" si="440"/>
        <v>0</v>
      </c>
      <c r="S792" s="29">
        <f t="shared" si="440"/>
        <v>0</v>
      </c>
      <c r="T792" s="29">
        <f t="shared" si="440"/>
        <v>0</v>
      </c>
      <c r="U792" s="29">
        <f t="shared" si="440"/>
        <v>0</v>
      </c>
      <c r="V792" s="29">
        <f t="shared" si="440"/>
        <v>0</v>
      </c>
      <c r="W792" s="29">
        <f t="shared" si="440"/>
        <v>0</v>
      </c>
      <c r="X792" s="29">
        <f t="shared" si="440"/>
        <v>0</v>
      </c>
      <c r="Y792" s="29">
        <f t="shared" si="440"/>
        <v>1</v>
      </c>
      <c r="Z792" s="29">
        <f t="shared" si="440"/>
        <v>1</v>
      </c>
      <c r="AA792" s="29">
        <f t="shared" si="440"/>
        <v>1</v>
      </c>
      <c r="AB792" s="29">
        <f t="shared" si="440"/>
        <v>1</v>
      </c>
      <c r="AC792" s="29">
        <f t="shared" si="440"/>
        <v>1</v>
      </c>
      <c r="AD792" s="29">
        <f t="shared" si="440"/>
        <v>1</v>
      </c>
      <c r="AE792" s="29">
        <f t="shared" si="438"/>
        <v>1</v>
      </c>
      <c r="AF792" s="29">
        <f t="shared" si="438"/>
        <v>1</v>
      </c>
      <c r="AG792" s="29">
        <f t="shared" si="438"/>
        <v>1</v>
      </c>
      <c r="AH792" s="29">
        <f t="shared" si="438"/>
        <v>1</v>
      </c>
      <c r="AI792" s="29">
        <f t="shared" si="438"/>
        <v>1</v>
      </c>
      <c r="AJ792" s="29">
        <f t="shared" si="438"/>
        <v>1</v>
      </c>
      <c r="AK792" s="29">
        <f t="shared" si="438"/>
        <v>1</v>
      </c>
      <c r="AL792" s="29">
        <f t="shared" si="438"/>
        <v>1</v>
      </c>
      <c r="AM792" s="29">
        <f t="shared" si="438"/>
        <v>1</v>
      </c>
      <c r="AN792" s="29">
        <f t="shared" si="438"/>
        <v>1</v>
      </c>
      <c r="AO792" s="29">
        <f t="shared" si="438"/>
        <v>1</v>
      </c>
      <c r="AP792" s="29">
        <f t="shared" si="438"/>
        <v>1</v>
      </c>
      <c r="AQ792" s="29">
        <f t="shared" si="438"/>
        <v>1</v>
      </c>
      <c r="AR792" s="29">
        <f t="shared" si="438"/>
        <v>1</v>
      </c>
      <c r="AS792" s="29">
        <f t="shared" si="438"/>
        <v>1</v>
      </c>
      <c r="AT792" s="29">
        <f t="shared" ref="AT792:BI807" si="446">IF($M$457,IF($J792=AT$461,1,0),0)</f>
        <v>1</v>
      </c>
      <c r="AU792" s="29">
        <f t="shared" si="446"/>
        <v>1</v>
      </c>
      <c r="AV792" s="29">
        <f t="shared" si="446"/>
        <v>1</v>
      </c>
      <c r="AW792" s="29">
        <f t="shared" si="446"/>
        <v>1</v>
      </c>
      <c r="AX792" s="29">
        <f t="shared" si="446"/>
        <v>1</v>
      </c>
      <c r="AY792" s="29">
        <f t="shared" si="446"/>
        <v>1</v>
      </c>
      <c r="AZ792" s="29">
        <f t="shared" si="446"/>
        <v>1</v>
      </c>
      <c r="BA792" s="29">
        <f t="shared" si="446"/>
        <v>1</v>
      </c>
      <c r="BB792" s="29">
        <f t="shared" si="446"/>
        <v>1</v>
      </c>
      <c r="BC792" s="29">
        <f t="shared" si="446"/>
        <v>1</v>
      </c>
      <c r="BD792" s="29">
        <f t="shared" si="446"/>
        <v>1</v>
      </c>
      <c r="BE792" s="29">
        <f t="shared" si="446"/>
        <v>1</v>
      </c>
      <c r="BF792" s="29">
        <f t="shared" si="446"/>
        <v>1</v>
      </c>
      <c r="BG792" s="29">
        <f t="shared" si="446"/>
        <v>1</v>
      </c>
      <c r="BH792" s="29">
        <f t="shared" si="446"/>
        <v>1</v>
      </c>
      <c r="BI792" s="29">
        <f t="shared" si="446"/>
        <v>1</v>
      </c>
      <c r="BJ792" s="29">
        <f t="shared" si="444"/>
        <v>1</v>
      </c>
      <c r="BN792" s="29">
        <f t="shared" si="405"/>
        <v>31</v>
      </c>
      <c r="BO792" s="29">
        <f t="shared" si="413"/>
        <v>7</v>
      </c>
    </row>
    <row r="793" spans="3:67" x14ac:dyDescent="0.25">
      <c r="C793" s="79">
        <f t="shared" si="406"/>
        <v>43868</v>
      </c>
      <c r="D793" s="29">
        <f t="shared" si="430"/>
        <v>2020</v>
      </c>
      <c r="E793" s="29">
        <f t="shared" si="407"/>
        <v>2</v>
      </c>
      <c r="F793" s="29">
        <f t="shared" si="408"/>
        <v>6</v>
      </c>
      <c r="G793" s="29">
        <f t="shared" si="409"/>
        <v>7</v>
      </c>
      <c r="H793" s="166" t="str">
        <f t="shared" si="410"/>
        <v>Do</v>
      </c>
      <c r="I793" s="29">
        <f t="shared" si="411"/>
        <v>32</v>
      </c>
      <c r="J793" s="29">
        <f t="array" ref="J793">INDEX(Dienstplan!$F$6:$AJ$55,BN793,BO793)</f>
        <v>0</v>
      </c>
      <c r="K793" s="29">
        <f t="array" ref="K793">IF(OR(J793=Schichten!$B$3,J793=Schichten!$B$4),INDEX($D$98:$D$147,MATCH(CODE(J793),$H$98:$H$147,0)),IF(ISERROR(INDEX($D$98:$D$147,MATCH(J793,$A$98:$A$147,0))),0,INDEX($D$98:$D$147,MATCH(J793,$A$98:$A$147,0))))</f>
        <v>0</v>
      </c>
      <c r="L793" s="29">
        <f t="shared" ref="L793" si="447">L743</f>
        <v>0</v>
      </c>
      <c r="M793" s="29">
        <f t="shared" si="433"/>
        <v>0</v>
      </c>
      <c r="O793" s="29">
        <f t="shared" si="440"/>
        <v>0</v>
      </c>
      <c r="P793" s="29">
        <f t="shared" si="440"/>
        <v>0</v>
      </c>
      <c r="Q793" s="29">
        <f t="shared" si="440"/>
        <v>0</v>
      </c>
      <c r="R793" s="29">
        <f t="shared" si="440"/>
        <v>0</v>
      </c>
      <c r="S793" s="29">
        <f t="shared" si="440"/>
        <v>0</v>
      </c>
      <c r="T793" s="29">
        <f t="shared" si="440"/>
        <v>0</v>
      </c>
      <c r="U793" s="29">
        <f t="shared" si="440"/>
        <v>0</v>
      </c>
      <c r="V793" s="29">
        <f t="shared" si="440"/>
        <v>0</v>
      </c>
      <c r="W793" s="29">
        <f t="shared" si="440"/>
        <v>0</v>
      </c>
      <c r="X793" s="29">
        <f t="shared" si="440"/>
        <v>0</v>
      </c>
      <c r="Y793" s="29">
        <f t="shared" si="440"/>
        <v>1</v>
      </c>
      <c r="Z793" s="29">
        <f t="shared" si="440"/>
        <v>1</v>
      </c>
      <c r="AA793" s="29">
        <f t="shared" si="440"/>
        <v>1</v>
      </c>
      <c r="AB793" s="29">
        <f t="shared" si="440"/>
        <v>1</v>
      </c>
      <c r="AC793" s="29">
        <f t="shared" si="440"/>
        <v>1</v>
      </c>
      <c r="AD793" s="29">
        <f t="shared" si="440"/>
        <v>1</v>
      </c>
      <c r="AE793" s="29">
        <f t="shared" si="438"/>
        <v>1</v>
      </c>
      <c r="AF793" s="29">
        <f t="shared" si="438"/>
        <v>1</v>
      </c>
      <c r="AG793" s="29">
        <f t="shared" si="438"/>
        <v>1</v>
      </c>
      <c r="AH793" s="29">
        <f t="shared" si="438"/>
        <v>1</v>
      </c>
      <c r="AI793" s="29">
        <f t="shared" si="438"/>
        <v>1</v>
      </c>
      <c r="AJ793" s="29">
        <f t="shared" si="438"/>
        <v>1</v>
      </c>
      <c r="AK793" s="29">
        <f t="shared" si="438"/>
        <v>1</v>
      </c>
      <c r="AL793" s="29">
        <f t="shared" si="438"/>
        <v>1</v>
      </c>
      <c r="AM793" s="29">
        <f t="shared" si="438"/>
        <v>1</v>
      </c>
      <c r="AN793" s="29">
        <f t="shared" si="438"/>
        <v>1</v>
      </c>
      <c r="AO793" s="29">
        <f t="shared" si="438"/>
        <v>1</v>
      </c>
      <c r="AP793" s="29">
        <f t="shared" si="438"/>
        <v>1</v>
      </c>
      <c r="AQ793" s="29">
        <f t="shared" si="438"/>
        <v>1</v>
      </c>
      <c r="AR793" s="29">
        <f t="shared" si="438"/>
        <v>1</v>
      </c>
      <c r="AS793" s="29">
        <f t="shared" si="438"/>
        <v>1</v>
      </c>
      <c r="AT793" s="29">
        <f t="shared" si="446"/>
        <v>1</v>
      </c>
      <c r="AU793" s="29">
        <f t="shared" si="446"/>
        <v>1</v>
      </c>
      <c r="AV793" s="29">
        <f t="shared" si="446"/>
        <v>1</v>
      </c>
      <c r="AW793" s="29">
        <f t="shared" si="446"/>
        <v>1</v>
      </c>
      <c r="AX793" s="29">
        <f t="shared" si="446"/>
        <v>1</v>
      </c>
      <c r="AY793" s="29">
        <f t="shared" si="446"/>
        <v>1</v>
      </c>
      <c r="AZ793" s="29">
        <f t="shared" si="446"/>
        <v>1</v>
      </c>
      <c r="BA793" s="29">
        <f t="shared" si="446"/>
        <v>1</v>
      </c>
      <c r="BB793" s="29">
        <f t="shared" si="446"/>
        <v>1</v>
      </c>
      <c r="BC793" s="29">
        <f t="shared" si="446"/>
        <v>1</v>
      </c>
      <c r="BD793" s="29">
        <f t="shared" si="446"/>
        <v>1</v>
      </c>
      <c r="BE793" s="29">
        <f t="shared" si="446"/>
        <v>1</v>
      </c>
      <c r="BF793" s="29">
        <f t="shared" si="446"/>
        <v>1</v>
      </c>
      <c r="BG793" s="29">
        <f t="shared" si="446"/>
        <v>1</v>
      </c>
      <c r="BH793" s="29">
        <f t="shared" si="446"/>
        <v>1</v>
      </c>
      <c r="BI793" s="29">
        <f t="shared" si="446"/>
        <v>1</v>
      </c>
      <c r="BJ793" s="29">
        <f t="shared" si="444"/>
        <v>1</v>
      </c>
      <c r="BN793" s="29">
        <f t="shared" si="405"/>
        <v>32</v>
      </c>
      <c r="BO793" s="29">
        <f t="shared" si="413"/>
        <v>7</v>
      </c>
    </row>
    <row r="794" spans="3:67" x14ac:dyDescent="0.25">
      <c r="C794" s="79">
        <f t="shared" si="406"/>
        <v>43868</v>
      </c>
      <c r="D794" s="29">
        <f t="shared" si="430"/>
        <v>2020</v>
      </c>
      <c r="E794" s="29">
        <f t="shared" si="407"/>
        <v>2</v>
      </c>
      <c r="F794" s="29">
        <f t="shared" si="408"/>
        <v>6</v>
      </c>
      <c r="G794" s="29">
        <f t="shared" si="409"/>
        <v>7</v>
      </c>
      <c r="H794" s="166" t="str">
        <f t="shared" si="410"/>
        <v>Do</v>
      </c>
      <c r="I794" s="29">
        <f t="shared" si="411"/>
        <v>33</v>
      </c>
      <c r="J794" s="29">
        <f t="array" ref="J794">INDEX(Dienstplan!$F$6:$AJ$55,BN794,BO794)</f>
        <v>0</v>
      </c>
      <c r="K794" s="29">
        <f t="array" ref="K794">IF(OR(J794=Schichten!$B$3,J794=Schichten!$B$4),INDEX($D$98:$D$147,MATCH(CODE(J794),$H$98:$H$147,0)),IF(ISERROR(INDEX($D$98:$D$147,MATCH(J794,$A$98:$A$147,0))),0,INDEX($D$98:$D$147,MATCH(J794,$A$98:$A$147,0))))</f>
        <v>0</v>
      </c>
      <c r="L794" s="29">
        <f t="shared" ref="L794" si="448">L744</f>
        <v>0</v>
      </c>
      <c r="M794" s="29">
        <f t="shared" si="433"/>
        <v>0</v>
      </c>
      <c r="O794" s="29">
        <f t="shared" si="440"/>
        <v>0</v>
      </c>
      <c r="P794" s="29">
        <f t="shared" si="440"/>
        <v>0</v>
      </c>
      <c r="Q794" s="29">
        <f t="shared" si="440"/>
        <v>0</v>
      </c>
      <c r="R794" s="29">
        <f t="shared" si="440"/>
        <v>0</v>
      </c>
      <c r="S794" s="29">
        <f t="shared" si="440"/>
        <v>0</v>
      </c>
      <c r="T794" s="29">
        <f t="shared" si="440"/>
        <v>0</v>
      </c>
      <c r="U794" s="29">
        <f t="shared" si="440"/>
        <v>0</v>
      </c>
      <c r="V794" s="29">
        <f t="shared" si="440"/>
        <v>0</v>
      </c>
      <c r="W794" s="29">
        <f t="shared" si="440"/>
        <v>0</v>
      </c>
      <c r="X794" s="29">
        <f t="shared" si="440"/>
        <v>0</v>
      </c>
      <c r="Y794" s="29">
        <f t="shared" si="440"/>
        <v>1</v>
      </c>
      <c r="Z794" s="29">
        <f t="shared" si="440"/>
        <v>1</v>
      </c>
      <c r="AA794" s="29">
        <f t="shared" si="440"/>
        <v>1</v>
      </c>
      <c r="AB794" s="29">
        <f t="shared" si="440"/>
        <v>1</v>
      </c>
      <c r="AC794" s="29">
        <f t="shared" si="440"/>
        <v>1</v>
      </c>
      <c r="AD794" s="29">
        <f t="shared" si="440"/>
        <v>1</v>
      </c>
      <c r="AE794" s="29">
        <f t="shared" si="438"/>
        <v>1</v>
      </c>
      <c r="AF794" s="29">
        <f t="shared" si="438"/>
        <v>1</v>
      </c>
      <c r="AG794" s="29">
        <f t="shared" si="438"/>
        <v>1</v>
      </c>
      <c r="AH794" s="29">
        <f t="shared" si="438"/>
        <v>1</v>
      </c>
      <c r="AI794" s="29">
        <f t="shared" si="438"/>
        <v>1</v>
      </c>
      <c r="AJ794" s="29">
        <f t="shared" si="438"/>
        <v>1</v>
      </c>
      <c r="AK794" s="29">
        <f t="shared" si="438"/>
        <v>1</v>
      </c>
      <c r="AL794" s="29">
        <f t="shared" si="438"/>
        <v>1</v>
      </c>
      <c r="AM794" s="29">
        <f t="shared" si="438"/>
        <v>1</v>
      </c>
      <c r="AN794" s="29">
        <f t="shared" si="438"/>
        <v>1</v>
      </c>
      <c r="AO794" s="29">
        <f t="shared" si="438"/>
        <v>1</v>
      </c>
      <c r="AP794" s="29">
        <f t="shared" si="438"/>
        <v>1</v>
      </c>
      <c r="AQ794" s="29">
        <f t="shared" si="438"/>
        <v>1</v>
      </c>
      <c r="AR794" s="29">
        <f t="shared" si="438"/>
        <v>1</v>
      </c>
      <c r="AS794" s="29">
        <f t="shared" si="438"/>
        <v>1</v>
      </c>
      <c r="AT794" s="29">
        <f t="shared" si="446"/>
        <v>1</v>
      </c>
      <c r="AU794" s="29">
        <f t="shared" si="446"/>
        <v>1</v>
      </c>
      <c r="AV794" s="29">
        <f t="shared" si="446"/>
        <v>1</v>
      </c>
      <c r="AW794" s="29">
        <f t="shared" si="446"/>
        <v>1</v>
      </c>
      <c r="AX794" s="29">
        <f t="shared" si="446"/>
        <v>1</v>
      </c>
      <c r="AY794" s="29">
        <f t="shared" si="446"/>
        <v>1</v>
      </c>
      <c r="AZ794" s="29">
        <f t="shared" si="446"/>
        <v>1</v>
      </c>
      <c r="BA794" s="29">
        <f t="shared" si="446"/>
        <v>1</v>
      </c>
      <c r="BB794" s="29">
        <f t="shared" si="446"/>
        <v>1</v>
      </c>
      <c r="BC794" s="29">
        <f t="shared" si="446"/>
        <v>1</v>
      </c>
      <c r="BD794" s="29">
        <f t="shared" si="446"/>
        <v>1</v>
      </c>
      <c r="BE794" s="29">
        <f t="shared" si="446"/>
        <v>1</v>
      </c>
      <c r="BF794" s="29">
        <f t="shared" si="446"/>
        <v>1</v>
      </c>
      <c r="BG794" s="29">
        <f t="shared" si="446"/>
        <v>1</v>
      </c>
      <c r="BH794" s="29">
        <f t="shared" si="446"/>
        <v>1</v>
      </c>
      <c r="BI794" s="29">
        <f t="shared" si="446"/>
        <v>1</v>
      </c>
      <c r="BJ794" s="29">
        <f t="shared" si="444"/>
        <v>1</v>
      </c>
      <c r="BN794" s="29">
        <f t="shared" si="405"/>
        <v>33</v>
      </c>
      <c r="BO794" s="29">
        <f t="shared" si="413"/>
        <v>7</v>
      </c>
    </row>
    <row r="795" spans="3:67" x14ac:dyDescent="0.25">
      <c r="C795" s="79">
        <f t="shared" si="406"/>
        <v>43868</v>
      </c>
      <c r="D795" s="29">
        <f t="shared" si="430"/>
        <v>2020</v>
      </c>
      <c r="E795" s="29">
        <f t="shared" si="407"/>
        <v>2</v>
      </c>
      <c r="F795" s="29">
        <f t="shared" si="408"/>
        <v>6</v>
      </c>
      <c r="G795" s="29">
        <f t="shared" si="409"/>
        <v>7</v>
      </c>
      <c r="H795" s="166" t="str">
        <f t="shared" si="410"/>
        <v>Do</v>
      </c>
      <c r="I795" s="29">
        <f t="shared" si="411"/>
        <v>34</v>
      </c>
      <c r="J795" s="29">
        <f t="array" ref="J795">INDEX(Dienstplan!$F$6:$AJ$55,BN795,BO795)</f>
        <v>0</v>
      </c>
      <c r="K795" s="29">
        <f t="array" ref="K795">IF(OR(J795=Schichten!$B$3,J795=Schichten!$B$4),INDEX($D$98:$D$147,MATCH(CODE(J795),$H$98:$H$147,0)),IF(ISERROR(INDEX($D$98:$D$147,MATCH(J795,$A$98:$A$147,0))),0,INDEX($D$98:$D$147,MATCH(J795,$A$98:$A$147,0))))</f>
        <v>0</v>
      </c>
      <c r="L795" s="29">
        <f t="shared" ref="L795" si="449">L745</f>
        <v>0</v>
      </c>
      <c r="M795" s="29">
        <f t="shared" si="433"/>
        <v>0</v>
      </c>
      <c r="O795" s="29">
        <f t="shared" si="440"/>
        <v>0</v>
      </c>
      <c r="P795" s="29">
        <f t="shared" si="440"/>
        <v>0</v>
      </c>
      <c r="Q795" s="29">
        <f t="shared" si="440"/>
        <v>0</v>
      </c>
      <c r="R795" s="29">
        <f t="shared" si="440"/>
        <v>0</v>
      </c>
      <c r="S795" s="29">
        <f t="shared" si="440"/>
        <v>0</v>
      </c>
      <c r="T795" s="29">
        <f t="shared" si="440"/>
        <v>0</v>
      </c>
      <c r="U795" s="29">
        <f t="shared" si="440"/>
        <v>0</v>
      </c>
      <c r="V795" s="29">
        <f t="shared" si="440"/>
        <v>0</v>
      </c>
      <c r="W795" s="29">
        <f t="shared" si="440"/>
        <v>0</v>
      </c>
      <c r="X795" s="29">
        <f t="shared" si="440"/>
        <v>0</v>
      </c>
      <c r="Y795" s="29">
        <f t="shared" si="440"/>
        <v>1</v>
      </c>
      <c r="Z795" s="29">
        <f t="shared" si="440"/>
        <v>1</v>
      </c>
      <c r="AA795" s="29">
        <f t="shared" si="440"/>
        <v>1</v>
      </c>
      <c r="AB795" s="29">
        <f t="shared" si="440"/>
        <v>1</v>
      </c>
      <c r="AC795" s="29">
        <f t="shared" si="440"/>
        <v>1</v>
      </c>
      <c r="AD795" s="29">
        <f t="shared" si="440"/>
        <v>1</v>
      </c>
      <c r="AE795" s="29">
        <f t="shared" si="438"/>
        <v>1</v>
      </c>
      <c r="AF795" s="29">
        <f t="shared" si="438"/>
        <v>1</v>
      </c>
      <c r="AG795" s="29">
        <f t="shared" si="438"/>
        <v>1</v>
      </c>
      <c r="AH795" s="29">
        <f t="shared" si="438"/>
        <v>1</v>
      </c>
      <c r="AI795" s="29">
        <f t="shared" si="438"/>
        <v>1</v>
      </c>
      <c r="AJ795" s="29">
        <f t="shared" si="438"/>
        <v>1</v>
      </c>
      <c r="AK795" s="29">
        <f t="shared" si="438"/>
        <v>1</v>
      </c>
      <c r="AL795" s="29">
        <f t="shared" si="438"/>
        <v>1</v>
      </c>
      <c r="AM795" s="29">
        <f t="shared" si="438"/>
        <v>1</v>
      </c>
      <c r="AN795" s="29">
        <f t="shared" si="438"/>
        <v>1</v>
      </c>
      <c r="AO795" s="29">
        <f t="shared" si="438"/>
        <v>1</v>
      </c>
      <c r="AP795" s="29">
        <f t="shared" si="438"/>
        <v>1</v>
      </c>
      <c r="AQ795" s="29">
        <f t="shared" si="438"/>
        <v>1</v>
      </c>
      <c r="AR795" s="29">
        <f t="shared" si="438"/>
        <v>1</v>
      </c>
      <c r="AS795" s="29">
        <f t="shared" si="438"/>
        <v>1</v>
      </c>
      <c r="AT795" s="29">
        <f t="shared" si="446"/>
        <v>1</v>
      </c>
      <c r="AU795" s="29">
        <f t="shared" si="446"/>
        <v>1</v>
      </c>
      <c r="AV795" s="29">
        <f t="shared" si="446"/>
        <v>1</v>
      </c>
      <c r="AW795" s="29">
        <f t="shared" si="446"/>
        <v>1</v>
      </c>
      <c r="AX795" s="29">
        <f t="shared" si="446"/>
        <v>1</v>
      </c>
      <c r="AY795" s="29">
        <f t="shared" si="446"/>
        <v>1</v>
      </c>
      <c r="AZ795" s="29">
        <f t="shared" si="446"/>
        <v>1</v>
      </c>
      <c r="BA795" s="29">
        <f t="shared" si="446"/>
        <v>1</v>
      </c>
      <c r="BB795" s="29">
        <f t="shared" si="446"/>
        <v>1</v>
      </c>
      <c r="BC795" s="29">
        <f t="shared" si="446"/>
        <v>1</v>
      </c>
      <c r="BD795" s="29">
        <f t="shared" si="446"/>
        <v>1</v>
      </c>
      <c r="BE795" s="29">
        <f t="shared" si="446"/>
        <v>1</v>
      </c>
      <c r="BF795" s="29">
        <f t="shared" si="446"/>
        <v>1</v>
      </c>
      <c r="BG795" s="29">
        <f t="shared" si="446"/>
        <v>1</v>
      </c>
      <c r="BH795" s="29">
        <f t="shared" si="446"/>
        <v>1</v>
      </c>
      <c r="BI795" s="29">
        <f t="shared" si="446"/>
        <v>1</v>
      </c>
      <c r="BJ795" s="29">
        <f t="shared" si="444"/>
        <v>1</v>
      </c>
      <c r="BN795" s="29">
        <f t="shared" si="405"/>
        <v>34</v>
      </c>
      <c r="BO795" s="29">
        <f t="shared" si="413"/>
        <v>7</v>
      </c>
    </row>
    <row r="796" spans="3:67" x14ac:dyDescent="0.25">
      <c r="C796" s="79">
        <f t="shared" si="406"/>
        <v>43868</v>
      </c>
      <c r="D796" s="29">
        <f t="shared" si="430"/>
        <v>2020</v>
      </c>
      <c r="E796" s="29">
        <f t="shared" si="407"/>
        <v>2</v>
      </c>
      <c r="F796" s="29">
        <f t="shared" si="408"/>
        <v>6</v>
      </c>
      <c r="G796" s="29">
        <f t="shared" si="409"/>
        <v>7</v>
      </c>
      <c r="H796" s="166" t="str">
        <f t="shared" si="410"/>
        <v>Do</v>
      </c>
      <c r="I796" s="29">
        <f t="shared" si="411"/>
        <v>35</v>
      </c>
      <c r="J796" s="29">
        <f t="array" ref="J796">INDEX(Dienstplan!$F$6:$AJ$55,BN796,BO796)</f>
        <v>0</v>
      </c>
      <c r="K796" s="29">
        <f t="array" ref="K796">IF(OR(J796=Schichten!$B$3,J796=Schichten!$B$4),INDEX($D$98:$D$147,MATCH(CODE(J796),$H$98:$H$147,0)),IF(ISERROR(INDEX($D$98:$D$147,MATCH(J796,$A$98:$A$147,0))),0,INDEX($D$98:$D$147,MATCH(J796,$A$98:$A$147,0))))</f>
        <v>0</v>
      </c>
      <c r="L796" s="29">
        <f t="shared" ref="L796" si="450">L746</f>
        <v>0</v>
      </c>
      <c r="M796" s="29">
        <f t="shared" si="433"/>
        <v>0</v>
      </c>
      <c r="O796" s="29">
        <f t="shared" si="440"/>
        <v>0</v>
      </c>
      <c r="P796" s="29">
        <f t="shared" si="440"/>
        <v>0</v>
      </c>
      <c r="Q796" s="29">
        <f t="shared" si="440"/>
        <v>0</v>
      </c>
      <c r="R796" s="29">
        <f t="shared" si="440"/>
        <v>0</v>
      </c>
      <c r="S796" s="29">
        <f t="shared" si="440"/>
        <v>0</v>
      </c>
      <c r="T796" s="29">
        <f t="shared" si="440"/>
        <v>0</v>
      </c>
      <c r="U796" s="29">
        <f t="shared" si="440"/>
        <v>0</v>
      </c>
      <c r="V796" s="29">
        <f t="shared" si="440"/>
        <v>0</v>
      </c>
      <c r="W796" s="29">
        <f t="shared" si="440"/>
        <v>0</v>
      </c>
      <c r="X796" s="29">
        <f t="shared" si="440"/>
        <v>0</v>
      </c>
      <c r="Y796" s="29">
        <f t="shared" si="440"/>
        <v>1</v>
      </c>
      <c r="Z796" s="29">
        <f t="shared" si="440"/>
        <v>1</v>
      </c>
      <c r="AA796" s="29">
        <f t="shared" si="440"/>
        <v>1</v>
      </c>
      <c r="AB796" s="29">
        <f t="shared" si="440"/>
        <v>1</v>
      </c>
      <c r="AC796" s="29">
        <f t="shared" si="440"/>
        <v>1</v>
      </c>
      <c r="AD796" s="29">
        <f t="shared" si="440"/>
        <v>1</v>
      </c>
      <c r="AE796" s="29">
        <f t="shared" si="438"/>
        <v>1</v>
      </c>
      <c r="AF796" s="29">
        <f t="shared" si="438"/>
        <v>1</v>
      </c>
      <c r="AG796" s="29">
        <f t="shared" si="438"/>
        <v>1</v>
      </c>
      <c r="AH796" s="29">
        <f t="shared" si="438"/>
        <v>1</v>
      </c>
      <c r="AI796" s="29">
        <f t="shared" si="438"/>
        <v>1</v>
      </c>
      <c r="AJ796" s="29">
        <f t="shared" si="438"/>
        <v>1</v>
      </c>
      <c r="AK796" s="29">
        <f t="shared" si="438"/>
        <v>1</v>
      </c>
      <c r="AL796" s="29">
        <f t="shared" si="438"/>
        <v>1</v>
      </c>
      <c r="AM796" s="29">
        <f t="shared" si="438"/>
        <v>1</v>
      </c>
      <c r="AN796" s="29">
        <f t="shared" si="438"/>
        <v>1</v>
      </c>
      <c r="AO796" s="29">
        <f t="shared" si="438"/>
        <v>1</v>
      </c>
      <c r="AP796" s="29">
        <f t="shared" si="438"/>
        <v>1</v>
      </c>
      <c r="AQ796" s="29">
        <f t="shared" si="438"/>
        <v>1</v>
      </c>
      <c r="AR796" s="29">
        <f t="shared" si="438"/>
        <v>1</v>
      </c>
      <c r="AS796" s="29">
        <f t="shared" si="438"/>
        <v>1</v>
      </c>
      <c r="AT796" s="29">
        <f t="shared" si="446"/>
        <v>1</v>
      </c>
      <c r="AU796" s="29">
        <f t="shared" si="446"/>
        <v>1</v>
      </c>
      <c r="AV796" s="29">
        <f t="shared" si="446"/>
        <v>1</v>
      </c>
      <c r="AW796" s="29">
        <f t="shared" si="446"/>
        <v>1</v>
      </c>
      <c r="AX796" s="29">
        <f t="shared" si="446"/>
        <v>1</v>
      </c>
      <c r="AY796" s="29">
        <f t="shared" si="446"/>
        <v>1</v>
      </c>
      <c r="AZ796" s="29">
        <f t="shared" si="446"/>
        <v>1</v>
      </c>
      <c r="BA796" s="29">
        <f t="shared" si="446"/>
        <v>1</v>
      </c>
      <c r="BB796" s="29">
        <f t="shared" si="446"/>
        <v>1</v>
      </c>
      <c r="BC796" s="29">
        <f t="shared" si="446"/>
        <v>1</v>
      </c>
      <c r="BD796" s="29">
        <f t="shared" si="446"/>
        <v>1</v>
      </c>
      <c r="BE796" s="29">
        <f t="shared" si="446"/>
        <v>1</v>
      </c>
      <c r="BF796" s="29">
        <f t="shared" si="446"/>
        <v>1</v>
      </c>
      <c r="BG796" s="29">
        <f t="shared" si="446"/>
        <v>1</v>
      </c>
      <c r="BH796" s="29">
        <f t="shared" si="446"/>
        <v>1</v>
      </c>
      <c r="BI796" s="29">
        <f t="shared" si="446"/>
        <v>1</v>
      </c>
      <c r="BJ796" s="29">
        <f t="shared" si="444"/>
        <v>1</v>
      </c>
      <c r="BN796" s="29">
        <f t="shared" si="405"/>
        <v>35</v>
      </c>
      <c r="BO796" s="29">
        <f t="shared" si="413"/>
        <v>7</v>
      </c>
    </row>
    <row r="797" spans="3:67" x14ac:dyDescent="0.25">
      <c r="C797" s="79">
        <f t="shared" si="406"/>
        <v>43868</v>
      </c>
      <c r="D797" s="29">
        <f t="shared" si="430"/>
        <v>2020</v>
      </c>
      <c r="E797" s="29">
        <f t="shared" si="407"/>
        <v>2</v>
      </c>
      <c r="F797" s="29">
        <f t="shared" si="408"/>
        <v>6</v>
      </c>
      <c r="G797" s="29">
        <f t="shared" si="409"/>
        <v>7</v>
      </c>
      <c r="H797" s="166" t="str">
        <f t="shared" si="410"/>
        <v>Do</v>
      </c>
      <c r="I797" s="29">
        <f t="shared" si="411"/>
        <v>36</v>
      </c>
      <c r="J797" s="29">
        <f t="array" ref="J797">INDEX(Dienstplan!$F$6:$AJ$55,BN797,BO797)</f>
        <v>0</v>
      </c>
      <c r="K797" s="29">
        <f t="array" ref="K797">IF(OR(J797=Schichten!$B$3,J797=Schichten!$B$4),INDEX($D$98:$D$147,MATCH(CODE(J797),$H$98:$H$147,0)),IF(ISERROR(INDEX($D$98:$D$147,MATCH(J797,$A$98:$A$147,0))),0,INDEX($D$98:$D$147,MATCH(J797,$A$98:$A$147,0))))</f>
        <v>0</v>
      </c>
      <c r="L797" s="29">
        <f t="shared" ref="L797" si="451">L747</f>
        <v>0</v>
      </c>
      <c r="M797" s="29">
        <f t="shared" si="433"/>
        <v>0</v>
      </c>
      <c r="O797" s="29">
        <f t="shared" si="440"/>
        <v>0</v>
      </c>
      <c r="P797" s="29">
        <f t="shared" si="440"/>
        <v>0</v>
      </c>
      <c r="Q797" s="29">
        <f t="shared" si="440"/>
        <v>0</v>
      </c>
      <c r="R797" s="29">
        <f t="shared" si="440"/>
        <v>0</v>
      </c>
      <c r="S797" s="29">
        <f t="shared" si="440"/>
        <v>0</v>
      </c>
      <c r="T797" s="29">
        <f t="shared" si="440"/>
        <v>0</v>
      </c>
      <c r="U797" s="29">
        <f t="shared" si="440"/>
        <v>0</v>
      </c>
      <c r="V797" s="29">
        <f t="shared" si="440"/>
        <v>0</v>
      </c>
      <c r="W797" s="29">
        <f t="shared" si="440"/>
        <v>0</v>
      </c>
      <c r="X797" s="29">
        <f t="shared" si="440"/>
        <v>0</v>
      </c>
      <c r="Y797" s="29">
        <f t="shared" si="440"/>
        <v>1</v>
      </c>
      <c r="Z797" s="29">
        <f t="shared" si="440"/>
        <v>1</v>
      </c>
      <c r="AA797" s="29">
        <f t="shared" si="440"/>
        <v>1</v>
      </c>
      <c r="AB797" s="29">
        <f t="shared" si="440"/>
        <v>1</v>
      </c>
      <c r="AC797" s="29">
        <f t="shared" si="440"/>
        <v>1</v>
      </c>
      <c r="AD797" s="29">
        <f t="shared" si="440"/>
        <v>1</v>
      </c>
      <c r="AE797" s="29">
        <f t="shared" si="438"/>
        <v>1</v>
      </c>
      <c r="AF797" s="29">
        <f t="shared" si="438"/>
        <v>1</v>
      </c>
      <c r="AG797" s="29">
        <f t="shared" si="438"/>
        <v>1</v>
      </c>
      <c r="AH797" s="29">
        <f t="shared" si="438"/>
        <v>1</v>
      </c>
      <c r="AI797" s="29">
        <f t="shared" si="438"/>
        <v>1</v>
      </c>
      <c r="AJ797" s="29">
        <f t="shared" si="438"/>
        <v>1</v>
      </c>
      <c r="AK797" s="29">
        <f t="shared" si="438"/>
        <v>1</v>
      </c>
      <c r="AL797" s="29">
        <f t="shared" si="438"/>
        <v>1</v>
      </c>
      <c r="AM797" s="29">
        <f t="shared" si="438"/>
        <v>1</v>
      </c>
      <c r="AN797" s="29">
        <f t="shared" si="438"/>
        <v>1</v>
      </c>
      <c r="AO797" s="29">
        <f t="shared" si="438"/>
        <v>1</v>
      </c>
      <c r="AP797" s="29">
        <f t="shared" si="438"/>
        <v>1</v>
      </c>
      <c r="AQ797" s="29">
        <f t="shared" si="438"/>
        <v>1</v>
      </c>
      <c r="AR797" s="29">
        <f t="shared" si="438"/>
        <v>1</v>
      </c>
      <c r="AS797" s="29">
        <f t="shared" si="438"/>
        <v>1</v>
      </c>
      <c r="AT797" s="29">
        <f t="shared" si="446"/>
        <v>1</v>
      </c>
      <c r="AU797" s="29">
        <f t="shared" si="446"/>
        <v>1</v>
      </c>
      <c r="AV797" s="29">
        <f t="shared" si="446"/>
        <v>1</v>
      </c>
      <c r="AW797" s="29">
        <f t="shared" si="446"/>
        <v>1</v>
      </c>
      <c r="AX797" s="29">
        <f t="shared" si="446"/>
        <v>1</v>
      </c>
      <c r="AY797" s="29">
        <f t="shared" si="446"/>
        <v>1</v>
      </c>
      <c r="AZ797" s="29">
        <f t="shared" si="446"/>
        <v>1</v>
      </c>
      <c r="BA797" s="29">
        <f t="shared" si="446"/>
        <v>1</v>
      </c>
      <c r="BB797" s="29">
        <f t="shared" si="446"/>
        <v>1</v>
      </c>
      <c r="BC797" s="29">
        <f t="shared" si="446"/>
        <v>1</v>
      </c>
      <c r="BD797" s="29">
        <f t="shared" si="446"/>
        <v>1</v>
      </c>
      <c r="BE797" s="29">
        <f t="shared" si="446"/>
        <v>1</v>
      </c>
      <c r="BF797" s="29">
        <f t="shared" si="446"/>
        <v>1</v>
      </c>
      <c r="BG797" s="29">
        <f t="shared" si="446"/>
        <v>1</v>
      </c>
      <c r="BH797" s="29">
        <f t="shared" si="446"/>
        <v>1</v>
      </c>
      <c r="BI797" s="29">
        <f t="shared" si="446"/>
        <v>1</v>
      </c>
      <c r="BJ797" s="29">
        <f t="shared" si="444"/>
        <v>1</v>
      </c>
      <c r="BN797" s="29">
        <f t="shared" si="405"/>
        <v>36</v>
      </c>
      <c r="BO797" s="29">
        <f t="shared" si="413"/>
        <v>7</v>
      </c>
    </row>
    <row r="798" spans="3:67" x14ac:dyDescent="0.25">
      <c r="C798" s="79">
        <f t="shared" si="406"/>
        <v>43868</v>
      </c>
      <c r="D798" s="29">
        <f t="shared" si="430"/>
        <v>2020</v>
      </c>
      <c r="E798" s="29">
        <f t="shared" si="407"/>
        <v>2</v>
      </c>
      <c r="F798" s="29">
        <f t="shared" si="408"/>
        <v>6</v>
      </c>
      <c r="G798" s="29">
        <f t="shared" si="409"/>
        <v>7</v>
      </c>
      <c r="H798" s="166" t="str">
        <f t="shared" si="410"/>
        <v>Do</v>
      </c>
      <c r="I798" s="29">
        <f t="shared" si="411"/>
        <v>37</v>
      </c>
      <c r="J798" s="29">
        <f t="array" ref="J798">INDEX(Dienstplan!$F$6:$AJ$55,BN798,BO798)</f>
        <v>0</v>
      </c>
      <c r="K798" s="29">
        <f t="array" ref="K798">IF(OR(J798=Schichten!$B$3,J798=Schichten!$B$4),INDEX($D$98:$D$147,MATCH(CODE(J798),$H$98:$H$147,0)),IF(ISERROR(INDEX($D$98:$D$147,MATCH(J798,$A$98:$A$147,0))),0,INDEX($D$98:$D$147,MATCH(J798,$A$98:$A$147,0))))</f>
        <v>0</v>
      </c>
      <c r="L798" s="29">
        <f t="shared" ref="L798" si="452">L748</f>
        <v>0</v>
      </c>
      <c r="M798" s="29">
        <f t="shared" si="433"/>
        <v>0</v>
      </c>
      <c r="O798" s="29">
        <f t="shared" si="440"/>
        <v>0</v>
      </c>
      <c r="P798" s="29">
        <f t="shared" si="440"/>
        <v>0</v>
      </c>
      <c r="Q798" s="29">
        <f t="shared" si="440"/>
        <v>0</v>
      </c>
      <c r="R798" s="29">
        <f t="shared" si="440"/>
        <v>0</v>
      </c>
      <c r="S798" s="29">
        <f t="shared" si="440"/>
        <v>0</v>
      </c>
      <c r="T798" s="29">
        <f t="shared" si="440"/>
        <v>0</v>
      </c>
      <c r="U798" s="29">
        <f t="shared" si="440"/>
        <v>0</v>
      </c>
      <c r="V798" s="29">
        <f t="shared" si="440"/>
        <v>0</v>
      </c>
      <c r="W798" s="29">
        <f t="shared" si="440"/>
        <v>0</v>
      </c>
      <c r="X798" s="29">
        <f t="shared" si="440"/>
        <v>0</v>
      </c>
      <c r="Y798" s="29">
        <f t="shared" si="440"/>
        <v>1</v>
      </c>
      <c r="Z798" s="29">
        <f t="shared" si="440"/>
        <v>1</v>
      </c>
      <c r="AA798" s="29">
        <f t="shared" si="440"/>
        <v>1</v>
      </c>
      <c r="AB798" s="29">
        <f t="shared" si="440"/>
        <v>1</v>
      </c>
      <c r="AC798" s="29">
        <f t="shared" si="440"/>
        <v>1</v>
      </c>
      <c r="AD798" s="29">
        <f t="shared" si="440"/>
        <v>1</v>
      </c>
      <c r="AE798" s="29">
        <f t="shared" si="438"/>
        <v>1</v>
      </c>
      <c r="AF798" s="29">
        <f t="shared" si="438"/>
        <v>1</v>
      </c>
      <c r="AG798" s="29">
        <f t="shared" si="438"/>
        <v>1</v>
      </c>
      <c r="AH798" s="29">
        <f t="shared" si="438"/>
        <v>1</v>
      </c>
      <c r="AI798" s="29">
        <f t="shared" si="438"/>
        <v>1</v>
      </c>
      <c r="AJ798" s="29">
        <f t="shared" si="438"/>
        <v>1</v>
      </c>
      <c r="AK798" s="29">
        <f t="shared" si="438"/>
        <v>1</v>
      </c>
      <c r="AL798" s="29">
        <f t="shared" si="438"/>
        <v>1</v>
      </c>
      <c r="AM798" s="29">
        <f t="shared" si="438"/>
        <v>1</v>
      </c>
      <c r="AN798" s="29">
        <f t="shared" si="438"/>
        <v>1</v>
      </c>
      <c r="AO798" s="29">
        <f t="shared" si="438"/>
        <v>1</v>
      </c>
      <c r="AP798" s="29">
        <f t="shared" si="438"/>
        <v>1</v>
      </c>
      <c r="AQ798" s="29">
        <f t="shared" si="438"/>
        <v>1</v>
      </c>
      <c r="AR798" s="29">
        <f t="shared" si="438"/>
        <v>1</v>
      </c>
      <c r="AS798" s="29">
        <f t="shared" si="438"/>
        <v>1</v>
      </c>
      <c r="AT798" s="29">
        <f t="shared" si="446"/>
        <v>1</v>
      </c>
      <c r="AU798" s="29">
        <f t="shared" si="446"/>
        <v>1</v>
      </c>
      <c r="AV798" s="29">
        <f t="shared" si="446"/>
        <v>1</v>
      </c>
      <c r="AW798" s="29">
        <f t="shared" si="446"/>
        <v>1</v>
      </c>
      <c r="AX798" s="29">
        <f t="shared" si="446"/>
        <v>1</v>
      </c>
      <c r="AY798" s="29">
        <f t="shared" si="446"/>
        <v>1</v>
      </c>
      <c r="AZ798" s="29">
        <f t="shared" si="446"/>
        <v>1</v>
      </c>
      <c r="BA798" s="29">
        <f t="shared" si="446"/>
        <v>1</v>
      </c>
      <c r="BB798" s="29">
        <f t="shared" si="446"/>
        <v>1</v>
      </c>
      <c r="BC798" s="29">
        <f t="shared" si="446"/>
        <v>1</v>
      </c>
      <c r="BD798" s="29">
        <f t="shared" si="446"/>
        <v>1</v>
      </c>
      <c r="BE798" s="29">
        <f t="shared" si="446"/>
        <v>1</v>
      </c>
      <c r="BF798" s="29">
        <f t="shared" si="446"/>
        <v>1</v>
      </c>
      <c r="BG798" s="29">
        <f t="shared" si="446"/>
        <v>1</v>
      </c>
      <c r="BH798" s="29">
        <f t="shared" si="446"/>
        <v>1</v>
      </c>
      <c r="BI798" s="29">
        <f t="shared" si="446"/>
        <v>1</v>
      </c>
      <c r="BJ798" s="29">
        <f t="shared" si="444"/>
        <v>1</v>
      </c>
      <c r="BN798" s="29">
        <f t="shared" si="405"/>
        <v>37</v>
      </c>
      <c r="BO798" s="29">
        <f t="shared" si="413"/>
        <v>7</v>
      </c>
    </row>
    <row r="799" spans="3:67" x14ac:dyDescent="0.25">
      <c r="C799" s="79">
        <f t="shared" si="406"/>
        <v>43868</v>
      </c>
      <c r="D799" s="29">
        <f t="shared" si="430"/>
        <v>2020</v>
      </c>
      <c r="E799" s="29">
        <f t="shared" si="407"/>
        <v>2</v>
      </c>
      <c r="F799" s="29">
        <f t="shared" si="408"/>
        <v>6</v>
      </c>
      <c r="G799" s="29">
        <f t="shared" si="409"/>
        <v>7</v>
      </c>
      <c r="H799" s="166" t="str">
        <f t="shared" si="410"/>
        <v>Do</v>
      </c>
      <c r="I799" s="29">
        <f t="shared" si="411"/>
        <v>38</v>
      </c>
      <c r="J799" s="29">
        <f t="array" ref="J799">INDEX(Dienstplan!$F$6:$AJ$55,BN799,BO799)</f>
        <v>0</v>
      </c>
      <c r="K799" s="29">
        <f t="array" ref="K799">IF(OR(J799=Schichten!$B$3,J799=Schichten!$B$4),INDEX($D$98:$D$147,MATCH(CODE(J799),$H$98:$H$147,0)),IF(ISERROR(INDEX($D$98:$D$147,MATCH(J799,$A$98:$A$147,0))),0,INDEX($D$98:$D$147,MATCH(J799,$A$98:$A$147,0))))</f>
        <v>0</v>
      </c>
      <c r="L799" s="29">
        <f t="shared" ref="L799" si="453">L749</f>
        <v>0</v>
      </c>
      <c r="M799" s="29">
        <f t="shared" si="433"/>
        <v>0</v>
      </c>
      <c r="O799" s="29">
        <f t="shared" si="440"/>
        <v>0</v>
      </c>
      <c r="P799" s="29">
        <f t="shared" si="440"/>
        <v>0</v>
      </c>
      <c r="Q799" s="29">
        <f t="shared" si="440"/>
        <v>0</v>
      </c>
      <c r="R799" s="29">
        <f t="shared" si="440"/>
        <v>0</v>
      </c>
      <c r="S799" s="29">
        <f t="shared" si="440"/>
        <v>0</v>
      </c>
      <c r="T799" s="29">
        <f t="shared" si="440"/>
        <v>0</v>
      </c>
      <c r="U799" s="29">
        <f t="shared" si="440"/>
        <v>0</v>
      </c>
      <c r="V799" s="29">
        <f t="shared" si="440"/>
        <v>0</v>
      </c>
      <c r="W799" s="29">
        <f t="shared" si="440"/>
        <v>0</v>
      </c>
      <c r="X799" s="29">
        <f t="shared" si="440"/>
        <v>0</v>
      </c>
      <c r="Y799" s="29">
        <f t="shared" si="440"/>
        <v>1</v>
      </c>
      <c r="Z799" s="29">
        <f t="shared" si="440"/>
        <v>1</v>
      </c>
      <c r="AA799" s="29">
        <f t="shared" si="440"/>
        <v>1</v>
      </c>
      <c r="AB799" s="29">
        <f t="shared" si="440"/>
        <v>1</v>
      </c>
      <c r="AC799" s="29">
        <f t="shared" si="440"/>
        <v>1</v>
      </c>
      <c r="AD799" s="29">
        <f t="shared" si="440"/>
        <v>1</v>
      </c>
      <c r="AE799" s="29">
        <f t="shared" si="438"/>
        <v>1</v>
      </c>
      <c r="AF799" s="29">
        <f t="shared" si="438"/>
        <v>1</v>
      </c>
      <c r="AG799" s="29">
        <f t="shared" si="438"/>
        <v>1</v>
      </c>
      <c r="AH799" s="29">
        <f t="shared" si="438"/>
        <v>1</v>
      </c>
      <c r="AI799" s="29">
        <f t="shared" si="438"/>
        <v>1</v>
      </c>
      <c r="AJ799" s="29">
        <f t="shared" si="438"/>
        <v>1</v>
      </c>
      <c r="AK799" s="29">
        <f t="shared" si="438"/>
        <v>1</v>
      </c>
      <c r="AL799" s="29">
        <f t="shared" si="438"/>
        <v>1</v>
      </c>
      <c r="AM799" s="29">
        <f t="shared" si="438"/>
        <v>1</v>
      </c>
      <c r="AN799" s="29">
        <f t="shared" si="438"/>
        <v>1</v>
      </c>
      <c r="AO799" s="29">
        <f t="shared" si="438"/>
        <v>1</v>
      </c>
      <c r="AP799" s="29">
        <f t="shared" si="438"/>
        <v>1</v>
      </c>
      <c r="AQ799" s="29">
        <f t="shared" si="438"/>
        <v>1</v>
      </c>
      <c r="AR799" s="29">
        <f t="shared" si="438"/>
        <v>1</v>
      </c>
      <c r="AS799" s="29">
        <f t="shared" si="438"/>
        <v>1</v>
      </c>
      <c r="AT799" s="29">
        <f t="shared" si="446"/>
        <v>1</v>
      </c>
      <c r="AU799" s="29">
        <f t="shared" si="446"/>
        <v>1</v>
      </c>
      <c r="AV799" s="29">
        <f t="shared" si="446"/>
        <v>1</v>
      </c>
      <c r="AW799" s="29">
        <f t="shared" si="446"/>
        <v>1</v>
      </c>
      <c r="AX799" s="29">
        <f t="shared" si="446"/>
        <v>1</v>
      </c>
      <c r="AY799" s="29">
        <f t="shared" si="446"/>
        <v>1</v>
      </c>
      <c r="AZ799" s="29">
        <f t="shared" si="446"/>
        <v>1</v>
      </c>
      <c r="BA799" s="29">
        <f t="shared" si="446"/>
        <v>1</v>
      </c>
      <c r="BB799" s="29">
        <f t="shared" si="446"/>
        <v>1</v>
      </c>
      <c r="BC799" s="29">
        <f t="shared" si="446"/>
        <v>1</v>
      </c>
      <c r="BD799" s="29">
        <f t="shared" si="446"/>
        <v>1</v>
      </c>
      <c r="BE799" s="29">
        <f t="shared" si="446"/>
        <v>1</v>
      </c>
      <c r="BF799" s="29">
        <f t="shared" si="446"/>
        <v>1</v>
      </c>
      <c r="BG799" s="29">
        <f t="shared" si="446"/>
        <v>1</v>
      </c>
      <c r="BH799" s="29">
        <f t="shared" si="446"/>
        <v>1</v>
      </c>
      <c r="BI799" s="29">
        <f t="shared" si="446"/>
        <v>1</v>
      </c>
      <c r="BJ799" s="29">
        <f t="shared" si="444"/>
        <v>1</v>
      </c>
      <c r="BN799" s="29">
        <f t="shared" si="405"/>
        <v>38</v>
      </c>
      <c r="BO799" s="29">
        <f t="shared" si="413"/>
        <v>7</v>
      </c>
    </row>
    <row r="800" spans="3:67" x14ac:dyDescent="0.25">
      <c r="C800" s="79">
        <f t="shared" si="406"/>
        <v>43868</v>
      </c>
      <c r="D800" s="29">
        <f t="shared" si="430"/>
        <v>2020</v>
      </c>
      <c r="E800" s="29">
        <f t="shared" si="407"/>
        <v>2</v>
      </c>
      <c r="F800" s="29">
        <f t="shared" si="408"/>
        <v>6</v>
      </c>
      <c r="G800" s="29">
        <f t="shared" si="409"/>
        <v>7</v>
      </c>
      <c r="H800" s="166" t="str">
        <f t="shared" si="410"/>
        <v>Do</v>
      </c>
      <c r="I800" s="29">
        <f t="shared" si="411"/>
        <v>39</v>
      </c>
      <c r="J800" s="29">
        <f t="array" ref="J800">INDEX(Dienstplan!$F$6:$AJ$55,BN800,BO800)</f>
        <v>0</v>
      </c>
      <c r="K800" s="29">
        <f t="array" ref="K800">IF(OR(J800=Schichten!$B$3,J800=Schichten!$B$4),INDEX($D$98:$D$147,MATCH(CODE(J800),$H$98:$H$147,0)),IF(ISERROR(INDEX($D$98:$D$147,MATCH(J800,$A$98:$A$147,0))),0,INDEX($D$98:$D$147,MATCH(J800,$A$98:$A$147,0))))</f>
        <v>0</v>
      </c>
      <c r="L800" s="29">
        <f t="shared" ref="L800" si="454">L750</f>
        <v>0</v>
      </c>
      <c r="M800" s="29">
        <f t="shared" si="433"/>
        <v>0</v>
      </c>
      <c r="O800" s="29">
        <f t="shared" si="440"/>
        <v>0</v>
      </c>
      <c r="P800" s="29">
        <f t="shared" si="440"/>
        <v>0</v>
      </c>
      <c r="Q800" s="29">
        <f t="shared" si="440"/>
        <v>0</v>
      </c>
      <c r="R800" s="29">
        <f t="shared" si="440"/>
        <v>0</v>
      </c>
      <c r="S800" s="29">
        <f t="shared" si="440"/>
        <v>0</v>
      </c>
      <c r="T800" s="29">
        <f t="shared" si="440"/>
        <v>0</v>
      </c>
      <c r="U800" s="29">
        <f t="shared" si="440"/>
        <v>0</v>
      </c>
      <c r="V800" s="29">
        <f t="shared" si="440"/>
        <v>0</v>
      </c>
      <c r="W800" s="29">
        <f t="shared" si="440"/>
        <v>0</v>
      </c>
      <c r="X800" s="29">
        <f t="shared" si="440"/>
        <v>0</v>
      </c>
      <c r="Y800" s="29">
        <f t="shared" si="440"/>
        <v>1</v>
      </c>
      <c r="Z800" s="29">
        <f t="shared" si="440"/>
        <v>1</v>
      </c>
      <c r="AA800" s="29">
        <f t="shared" si="440"/>
        <v>1</v>
      </c>
      <c r="AB800" s="29">
        <f t="shared" si="440"/>
        <v>1</v>
      </c>
      <c r="AC800" s="29">
        <f t="shared" si="440"/>
        <v>1</v>
      </c>
      <c r="AD800" s="29">
        <f t="shared" si="440"/>
        <v>1</v>
      </c>
      <c r="AE800" s="29">
        <f t="shared" si="438"/>
        <v>1</v>
      </c>
      <c r="AF800" s="29">
        <f t="shared" si="438"/>
        <v>1</v>
      </c>
      <c r="AG800" s="29">
        <f t="shared" si="438"/>
        <v>1</v>
      </c>
      <c r="AH800" s="29">
        <f t="shared" si="438"/>
        <v>1</v>
      </c>
      <c r="AI800" s="29">
        <f t="shared" si="438"/>
        <v>1</v>
      </c>
      <c r="AJ800" s="29">
        <f t="shared" si="438"/>
        <v>1</v>
      </c>
      <c r="AK800" s="29">
        <f t="shared" si="438"/>
        <v>1</v>
      </c>
      <c r="AL800" s="29">
        <f t="shared" si="438"/>
        <v>1</v>
      </c>
      <c r="AM800" s="29">
        <f t="shared" si="438"/>
        <v>1</v>
      </c>
      <c r="AN800" s="29">
        <f t="shared" si="438"/>
        <v>1</v>
      </c>
      <c r="AO800" s="29">
        <f t="shared" si="438"/>
        <v>1</v>
      </c>
      <c r="AP800" s="29">
        <f t="shared" si="438"/>
        <v>1</v>
      </c>
      <c r="AQ800" s="29">
        <f t="shared" si="438"/>
        <v>1</v>
      </c>
      <c r="AR800" s="29">
        <f t="shared" si="438"/>
        <v>1</v>
      </c>
      <c r="AS800" s="29">
        <f t="shared" si="438"/>
        <v>1</v>
      </c>
      <c r="AT800" s="29">
        <f t="shared" si="446"/>
        <v>1</v>
      </c>
      <c r="AU800" s="29">
        <f t="shared" si="446"/>
        <v>1</v>
      </c>
      <c r="AV800" s="29">
        <f t="shared" si="446"/>
        <v>1</v>
      </c>
      <c r="AW800" s="29">
        <f t="shared" si="446"/>
        <v>1</v>
      </c>
      <c r="AX800" s="29">
        <f t="shared" si="446"/>
        <v>1</v>
      </c>
      <c r="AY800" s="29">
        <f t="shared" si="446"/>
        <v>1</v>
      </c>
      <c r="AZ800" s="29">
        <f t="shared" si="446"/>
        <v>1</v>
      </c>
      <c r="BA800" s="29">
        <f t="shared" si="446"/>
        <v>1</v>
      </c>
      <c r="BB800" s="29">
        <f t="shared" si="446"/>
        <v>1</v>
      </c>
      <c r="BC800" s="29">
        <f t="shared" si="446"/>
        <v>1</v>
      </c>
      <c r="BD800" s="29">
        <f t="shared" si="446"/>
        <v>1</v>
      </c>
      <c r="BE800" s="29">
        <f t="shared" si="446"/>
        <v>1</v>
      </c>
      <c r="BF800" s="29">
        <f t="shared" si="446"/>
        <v>1</v>
      </c>
      <c r="BG800" s="29">
        <f t="shared" si="446"/>
        <v>1</v>
      </c>
      <c r="BH800" s="29">
        <f t="shared" si="446"/>
        <v>1</v>
      </c>
      <c r="BI800" s="29">
        <f t="shared" si="446"/>
        <v>1</v>
      </c>
      <c r="BJ800" s="29">
        <f t="shared" si="444"/>
        <v>1</v>
      </c>
      <c r="BN800" s="29">
        <f t="shared" si="405"/>
        <v>39</v>
      </c>
      <c r="BO800" s="29">
        <f t="shared" si="413"/>
        <v>7</v>
      </c>
    </row>
    <row r="801" spans="3:67" x14ac:dyDescent="0.25">
      <c r="C801" s="79">
        <f t="shared" si="406"/>
        <v>43868</v>
      </c>
      <c r="D801" s="29">
        <f t="shared" si="430"/>
        <v>2020</v>
      </c>
      <c r="E801" s="29">
        <f t="shared" si="407"/>
        <v>2</v>
      </c>
      <c r="F801" s="29">
        <f t="shared" si="408"/>
        <v>6</v>
      </c>
      <c r="G801" s="29">
        <f t="shared" si="409"/>
        <v>7</v>
      </c>
      <c r="H801" s="166" t="str">
        <f t="shared" si="410"/>
        <v>Do</v>
      </c>
      <c r="I801" s="29">
        <f t="shared" si="411"/>
        <v>40</v>
      </c>
      <c r="J801" s="29">
        <f t="array" ref="J801">INDEX(Dienstplan!$F$6:$AJ$55,BN801,BO801)</f>
        <v>0</v>
      </c>
      <c r="K801" s="29">
        <f t="array" ref="K801">IF(OR(J801=Schichten!$B$3,J801=Schichten!$B$4),INDEX($D$98:$D$147,MATCH(CODE(J801),$H$98:$H$147,0)),IF(ISERROR(INDEX($D$98:$D$147,MATCH(J801,$A$98:$A$147,0))),0,INDEX($D$98:$D$147,MATCH(J801,$A$98:$A$147,0))))</f>
        <v>0</v>
      </c>
      <c r="L801" s="29">
        <f t="shared" ref="L801" si="455">L751</f>
        <v>0</v>
      </c>
      <c r="M801" s="29">
        <f t="shared" si="433"/>
        <v>0</v>
      </c>
      <c r="O801" s="29">
        <f t="shared" si="440"/>
        <v>0</v>
      </c>
      <c r="P801" s="29">
        <f t="shared" si="440"/>
        <v>0</v>
      </c>
      <c r="Q801" s="29">
        <f t="shared" si="440"/>
        <v>0</v>
      </c>
      <c r="R801" s="29">
        <f t="shared" si="440"/>
        <v>0</v>
      </c>
      <c r="S801" s="29">
        <f t="shared" si="440"/>
        <v>0</v>
      </c>
      <c r="T801" s="29">
        <f t="shared" si="440"/>
        <v>0</v>
      </c>
      <c r="U801" s="29">
        <f t="shared" si="440"/>
        <v>0</v>
      </c>
      <c r="V801" s="29">
        <f t="shared" si="440"/>
        <v>0</v>
      </c>
      <c r="W801" s="29">
        <f t="shared" si="440"/>
        <v>0</v>
      </c>
      <c r="X801" s="29">
        <f t="shared" si="440"/>
        <v>0</v>
      </c>
      <c r="Y801" s="29">
        <f t="shared" si="440"/>
        <v>1</v>
      </c>
      <c r="Z801" s="29">
        <f t="shared" si="440"/>
        <v>1</v>
      </c>
      <c r="AA801" s="29">
        <f t="shared" si="440"/>
        <v>1</v>
      </c>
      <c r="AB801" s="29">
        <f t="shared" si="440"/>
        <v>1</v>
      </c>
      <c r="AC801" s="29">
        <f t="shared" si="440"/>
        <v>1</v>
      </c>
      <c r="AD801" s="29">
        <f t="shared" si="440"/>
        <v>1</v>
      </c>
      <c r="AE801" s="29">
        <f t="shared" si="438"/>
        <v>1</v>
      </c>
      <c r="AF801" s="29">
        <f t="shared" si="438"/>
        <v>1</v>
      </c>
      <c r="AG801" s="29">
        <f t="shared" si="438"/>
        <v>1</v>
      </c>
      <c r="AH801" s="29">
        <f t="shared" si="438"/>
        <v>1</v>
      </c>
      <c r="AI801" s="29">
        <f t="shared" si="438"/>
        <v>1</v>
      </c>
      <c r="AJ801" s="29">
        <f t="shared" si="438"/>
        <v>1</v>
      </c>
      <c r="AK801" s="29">
        <f t="shared" si="438"/>
        <v>1</v>
      </c>
      <c r="AL801" s="29">
        <f t="shared" si="438"/>
        <v>1</v>
      </c>
      <c r="AM801" s="29">
        <f t="shared" si="438"/>
        <v>1</v>
      </c>
      <c r="AN801" s="29">
        <f t="shared" si="438"/>
        <v>1</v>
      </c>
      <c r="AO801" s="29">
        <f t="shared" si="438"/>
        <v>1</v>
      </c>
      <c r="AP801" s="29">
        <f t="shared" si="438"/>
        <v>1</v>
      </c>
      <c r="AQ801" s="29">
        <f t="shared" si="438"/>
        <v>1</v>
      </c>
      <c r="AR801" s="29">
        <f t="shared" si="438"/>
        <v>1</v>
      </c>
      <c r="AS801" s="29">
        <f t="shared" si="438"/>
        <v>1</v>
      </c>
      <c r="AT801" s="29">
        <f t="shared" si="446"/>
        <v>1</v>
      </c>
      <c r="AU801" s="29">
        <f t="shared" si="446"/>
        <v>1</v>
      </c>
      <c r="AV801" s="29">
        <f t="shared" si="446"/>
        <v>1</v>
      </c>
      <c r="AW801" s="29">
        <f t="shared" si="446"/>
        <v>1</v>
      </c>
      <c r="AX801" s="29">
        <f t="shared" si="446"/>
        <v>1</v>
      </c>
      <c r="AY801" s="29">
        <f t="shared" si="446"/>
        <v>1</v>
      </c>
      <c r="AZ801" s="29">
        <f t="shared" si="446"/>
        <v>1</v>
      </c>
      <c r="BA801" s="29">
        <f t="shared" si="446"/>
        <v>1</v>
      </c>
      <c r="BB801" s="29">
        <f t="shared" si="446"/>
        <v>1</v>
      </c>
      <c r="BC801" s="29">
        <f t="shared" si="446"/>
        <v>1</v>
      </c>
      <c r="BD801" s="29">
        <f t="shared" si="446"/>
        <v>1</v>
      </c>
      <c r="BE801" s="29">
        <f t="shared" si="446"/>
        <v>1</v>
      </c>
      <c r="BF801" s="29">
        <f t="shared" si="446"/>
        <v>1</v>
      </c>
      <c r="BG801" s="29">
        <f t="shared" si="446"/>
        <v>1</v>
      </c>
      <c r="BH801" s="29">
        <f t="shared" si="446"/>
        <v>1</v>
      </c>
      <c r="BI801" s="29">
        <f t="shared" si="446"/>
        <v>1</v>
      </c>
      <c r="BJ801" s="29">
        <f t="shared" si="444"/>
        <v>1</v>
      </c>
      <c r="BN801" s="29">
        <f t="shared" si="405"/>
        <v>40</v>
      </c>
      <c r="BO801" s="29">
        <f t="shared" si="413"/>
        <v>7</v>
      </c>
    </row>
    <row r="802" spans="3:67" x14ac:dyDescent="0.25">
      <c r="C802" s="79">
        <f t="shared" si="406"/>
        <v>43868</v>
      </c>
      <c r="D802" s="29">
        <f t="shared" si="430"/>
        <v>2020</v>
      </c>
      <c r="E802" s="29">
        <f t="shared" si="407"/>
        <v>2</v>
      </c>
      <c r="F802" s="29">
        <f t="shared" si="408"/>
        <v>6</v>
      </c>
      <c r="G802" s="29">
        <f t="shared" si="409"/>
        <v>7</v>
      </c>
      <c r="H802" s="166" t="str">
        <f t="shared" si="410"/>
        <v>Do</v>
      </c>
      <c r="I802" s="29">
        <f t="shared" si="411"/>
        <v>41</v>
      </c>
      <c r="J802" s="29">
        <f t="array" ref="J802">INDEX(Dienstplan!$F$6:$AJ$55,BN802,BO802)</f>
        <v>0</v>
      </c>
      <c r="K802" s="29">
        <f t="array" ref="K802">IF(OR(J802=Schichten!$B$3,J802=Schichten!$B$4),INDEX($D$98:$D$147,MATCH(CODE(J802),$H$98:$H$147,0)),IF(ISERROR(INDEX($D$98:$D$147,MATCH(J802,$A$98:$A$147,0))),0,INDEX($D$98:$D$147,MATCH(J802,$A$98:$A$147,0))))</f>
        <v>0</v>
      </c>
      <c r="L802" s="29">
        <f t="shared" ref="L802" si="456">L752</f>
        <v>0</v>
      </c>
      <c r="M802" s="29">
        <f t="shared" si="433"/>
        <v>0</v>
      </c>
      <c r="O802" s="29">
        <f t="shared" si="440"/>
        <v>0</v>
      </c>
      <c r="P802" s="29">
        <f t="shared" si="440"/>
        <v>0</v>
      </c>
      <c r="Q802" s="29">
        <f t="shared" si="440"/>
        <v>0</v>
      </c>
      <c r="R802" s="29">
        <f t="shared" si="440"/>
        <v>0</v>
      </c>
      <c r="S802" s="29">
        <f t="shared" si="440"/>
        <v>0</v>
      </c>
      <c r="T802" s="29">
        <f t="shared" si="440"/>
        <v>0</v>
      </c>
      <c r="U802" s="29">
        <f t="shared" si="440"/>
        <v>0</v>
      </c>
      <c r="V802" s="29">
        <f t="shared" si="440"/>
        <v>0</v>
      </c>
      <c r="W802" s="29">
        <f t="shared" si="440"/>
        <v>0</v>
      </c>
      <c r="X802" s="29">
        <f t="shared" si="440"/>
        <v>0</v>
      </c>
      <c r="Y802" s="29">
        <f t="shared" si="440"/>
        <v>1</v>
      </c>
      <c r="Z802" s="29">
        <f t="shared" si="440"/>
        <v>1</v>
      </c>
      <c r="AA802" s="29">
        <f t="shared" si="440"/>
        <v>1</v>
      </c>
      <c r="AB802" s="29">
        <f t="shared" si="440"/>
        <v>1</v>
      </c>
      <c r="AC802" s="29">
        <f t="shared" si="440"/>
        <v>1</v>
      </c>
      <c r="AD802" s="29">
        <f t="shared" si="440"/>
        <v>1</v>
      </c>
      <c r="AE802" s="29">
        <f t="shared" si="438"/>
        <v>1</v>
      </c>
      <c r="AF802" s="29">
        <f t="shared" si="438"/>
        <v>1</v>
      </c>
      <c r="AG802" s="29">
        <f t="shared" si="438"/>
        <v>1</v>
      </c>
      <c r="AH802" s="29">
        <f t="shared" si="438"/>
        <v>1</v>
      </c>
      <c r="AI802" s="29">
        <f t="shared" si="438"/>
        <v>1</v>
      </c>
      <c r="AJ802" s="29">
        <f t="shared" si="438"/>
        <v>1</v>
      </c>
      <c r="AK802" s="29">
        <f t="shared" si="438"/>
        <v>1</v>
      </c>
      <c r="AL802" s="29">
        <f t="shared" si="438"/>
        <v>1</v>
      </c>
      <c r="AM802" s="29">
        <f t="shared" si="438"/>
        <v>1</v>
      </c>
      <c r="AN802" s="29">
        <f t="shared" si="438"/>
        <v>1</v>
      </c>
      <c r="AO802" s="29">
        <f t="shared" si="438"/>
        <v>1</v>
      </c>
      <c r="AP802" s="29">
        <f t="shared" si="438"/>
        <v>1</v>
      </c>
      <c r="AQ802" s="29">
        <f t="shared" si="438"/>
        <v>1</v>
      </c>
      <c r="AR802" s="29">
        <f t="shared" si="438"/>
        <v>1</v>
      </c>
      <c r="AS802" s="29">
        <f t="shared" si="438"/>
        <v>1</v>
      </c>
      <c r="AT802" s="29">
        <f t="shared" si="446"/>
        <v>1</v>
      </c>
      <c r="AU802" s="29">
        <f t="shared" si="446"/>
        <v>1</v>
      </c>
      <c r="AV802" s="29">
        <f t="shared" si="446"/>
        <v>1</v>
      </c>
      <c r="AW802" s="29">
        <f t="shared" si="446"/>
        <v>1</v>
      </c>
      <c r="AX802" s="29">
        <f t="shared" si="446"/>
        <v>1</v>
      </c>
      <c r="AY802" s="29">
        <f t="shared" si="446"/>
        <v>1</v>
      </c>
      <c r="AZ802" s="29">
        <f t="shared" si="446"/>
        <v>1</v>
      </c>
      <c r="BA802" s="29">
        <f t="shared" si="446"/>
        <v>1</v>
      </c>
      <c r="BB802" s="29">
        <f t="shared" si="446"/>
        <v>1</v>
      </c>
      <c r="BC802" s="29">
        <f t="shared" si="446"/>
        <v>1</v>
      </c>
      <c r="BD802" s="29">
        <f t="shared" si="446"/>
        <v>1</v>
      </c>
      <c r="BE802" s="29">
        <f t="shared" si="446"/>
        <v>1</v>
      </c>
      <c r="BF802" s="29">
        <f t="shared" si="446"/>
        <v>1</v>
      </c>
      <c r="BG802" s="29">
        <f t="shared" si="446"/>
        <v>1</v>
      </c>
      <c r="BH802" s="29">
        <f t="shared" si="446"/>
        <v>1</v>
      </c>
      <c r="BI802" s="29">
        <f t="shared" si="446"/>
        <v>1</v>
      </c>
      <c r="BJ802" s="29">
        <f t="shared" si="444"/>
        <v>1</v>
      </c>
      <c r="BN802" s="29">
        <f t="shared" si="405"/>
        <v>41</v>
      </c>
      <c r="BO802" s="29">
        <f t="shared" si="413"/>
        <v>7</v>
      </c>
    </row>
    <row r="803" spans="3:67" x14ac:dyDescent="0.25">
      <c r="C803" s="79">
        <f t="shared" si="406"/>
        <v>43868</v>
      </c>
      <c r="D803" s="29">
        <f t="shared" si="430"/>
        <v>2020</v>
      </c>
      <c r="E803" s="29">
        <f t="shared" si="407"/>
        <v>2</v>
      </c>
      <c r="F803" s="29">
        <f t="shared" si="408"/>
        <v>6</v>
      </c>
      <c r="G803" s="29">
        <f t="shared" si="409"/>
        <v>7</v>
      </c>
      <c r="H803" s="166" t="str">
        <f t="shared" si="410"/>
        <v>Do</v>
      </c>
      <c r="I803" s="29">
        <f t="shared" si="411"/>
        <v>42</v>
      </c>
      <c r="J803" s="29">
        <f t="array" ref="J803">INDEX(Dienstplan!$F$6:$AJ$55,BN803,BO803)</f>
        <v>0</v>
      </c>
      <c r="K803" s="29">
        <f t="array" ref="K803">IF(OR(J803=Schichten!$B$3,J803=Schichten!$B$4),INDEX($D$98:$D$147,MATCH(CODE(J803),$H$98:$H$147,0)),IF(ISERROR(INDEX($D$98:$D$147,MATCH(J803,$A$98:$A$147,0))),0,INDEX($D$98:$D$147,MATCH(J803,$A$98:$A$147,0))))</f>
        <v>0</v>
      </c>
      <c r="L803" s="29">
        <f t="shared" ref="L803" si="457">L753</f>
        <v>0</v>
      </c>
      <c r="M803" s="29">
        <f t="shared" si="433"/>
        <v>0</v>
      </c>
      <c r="O803" s="29">
        <f t="shared" si="440"/>
        <v>0</v>
      </c>
      <c r="P803" s="29">
        <f t="shared" si="440"/>
        <v>0</v>
      </c>
      <c r="Q803" s="29">
        <f t="shared" si="440"/>
        <v>0</v>
      </c>
      <c r="R803" s="29">
        <f t="shared" si="440"/>
        <v>0</v>
      </c>
      <c r="S803" s="29">
        <f t="shared" si="440"/>
        <v>0</v>
      </c>
      <c r="T803" s="29">
        <f t="shared" si="440"/>
        <v>0</v>
      </c>
      <c r="U803" s="29">
        <f t="shared" si="440"/>
        <v>0</v>
      </c>
      <c r="V803" s="29">
        <f t="shared" si="440"/>
        <v>0</v>
      </c>
      <c r="W803" s="29">
        <f t="shared" si="440"/>
        <v>0</v>
      </c>
      <c r="X803" s="29">
        <f t="shared" si="440"/>
        <v>0</v>
      </c>
      <c r="Y803" s="29">
        <f t="shared" si="440"/>
        <v>1</v>
      </c>
      <c r="Z803" s="29">
        <f t="shared" si="440"/>
        <v>1</v>
      </c>
      <c r="AA803" s="29">
        <f t="shared" si="440"/>
        <v>1</v>
      </c>
      <c r="AB803" s="29">
        <f t="shared" si="440"/>
        <v>1</v>
      </c>
      <c r="AC803" s="29">
        <f t="shared" si="440"/>
        <v>1</v>
      </c>
      <c r="AD803" s="29">
        <f t="shared" ref="AD803:AS818" si="458">IF($M$457,IF($J803=AD$461,1,0),0)</f>
        <v>1</v>
      </c>
      <c r="AE803" s="29">
        <f t="shared" si="458"/>
        <v>1</v>
      </c>
      <c r="AF803" s="29">
        <f t="shared" si="458"/>
        <v>1</v>
      </c>
      <c r="AG803" s="29">
        <f t="shared" si="458"/>
        <v>1</v>
      </c>
      <c r="AH803" s="29">
        <f t="shared" si="458"/>
        <v>1</v>
      </c>
      <c r="AI803" s="29">
        <f t="shared" si="458"/>
        <v>1</v>
      </c>
      <c r="AJ803" s="29">
        <f t="shared" si="458"/>
        <v>1</v>
      </c>
      <c r="AK803" s="29">
        <f t="shared" si="458"/>
        <v>1</v>
      </c>
      <c r="AL803" s="29">
        <f t="shared" si="458"/>
        <v>1</v>
      </c>
      <c r="AM803" s="29">
        <f t="shared" si="458"/>
        <v>1</v>
      </c>
      <c r="AN803" s="29">
        <f t="shared" si="458"/>
        <v>1</v>
      </c>
      <c r="AO803" s="29">
        <f t="shared" si="458"/>
        <v>1</v>
      </c>
      <c r="AP803" s="29">
        <f t="shared" si="458"/>
        <v>1</v>
      </c>
      <c r="AQ803" s="29">
        <f t="shared" si="458"/>
        <v>1</v>
      </c>
      <c r="AR803" s="29">
        <f t="shared" si="458"/>
        <v>1</v>
      </c>
      <c r="AS803" s="29">
        <f t="shared" si="458"/>
        <v>1</v>
      </c>
      <c r="AT803" s="29">
        <f t="shared" si="446"/>
        <v>1</v>
      </c>
      <c r="AU803" s="29">
        <f t="shared" si="446"/>
        <v>1</v>
      </c>
      <c r="AV803" s="29">
        <f t="shared" si="446"/>
        <v>1</v>
      </c>
      <c r="AW803" s="29">
        <f t="shared" si="446"/>
        <v>1</v>
      </c>
      <c r="AX803" s="29">
        <f t="shared" si="446"/>
        <v>1</v>
      </c>
      <c r="AY803" s="29">
        <f t="shared" si="446"/>
        <v>1</v>
      </c>
      <c r="AZ803" s="29">
        <f t="shared" si="446"/>
        <v>1</v>
      </c>
      <c r="BA803" s="29">
        <f t="shared" si="446"/>
        <v>1</v>
      </c>
      <c r="BB803" s="29">
        <f t="shared" si="446"/>
        <v>1</v>
      </c>
      <c r="BC803" s="29">
        <f t="shared" si="446"/>
        <v>1</v>
      </c>
      <c r="BD803" s="29">
        <f t="shared" si="446"/>
        <v>1</v>
      </c>
      <c r="BE803" s="29">
        <f t="shared" si="446"/>
        <v>1</v>
      </c>
      <c r="BF803" s="29">
        <f t="shared" si="446"/>
        <v>1</v>
      </c>
      <c r="BG803" s="29">
        <f t="shared" si="446"/>
        <v>1</v>
      </c>
      <c r="BH803" s="29">
        <f t="shared" si="446"/>
        <v>1</v>
      </c>
      <c r="BI803" s="29">
        <f t="shared" si="446"/>
        <v>1</v>
      </c>
      <c r="BJ803" s="29">
        <f t="shared" si="444"/>
        <v>1</v>
      </c>
      <c r="BN803" s="29">
        <f t="shared" si="405"/>
        <v>42</v>
      </c>
      <c r="BO803" s="29">
        <f t="shared" si="413"/>
        <v>7</v>
      </c>
    </row>
    <row r="804" spans="3:67" x14ac:dyDescent="0.25">
      <c r="C804" s="79">
        <f t="shared" si="406"/>
        <v>43868</v>
      </c>
      <c r="D804" s="29">
        <f t="shared" si="430"/>
        <v>2020</v>
      </c>
      <c r="E804" s="29">
        <f t="shared" si="407"/>
        <v>2</v>
      </c>
      <c r="F804" s="29">
        <f t="shared" si="408"/>
        <v>6</v>
      </c>
      <c r="G804" s="29">
        <f t="shared" si="409"/>
        <v>7</v>
      </c>
      <c r="H804" s="166" t="str">
        <f t="shared" si="410"/>
        <v>Do</v>
      </c>
      <c r="I804" s="29">
        <f t="shared" si="411"/>
        <v>43</v>
      </c>
      <c r="J804" s="29">
        <f t="array" ref="J804">INDEX(Dienstplan!$F$6:$AJ$55,BN804,BO804)</f>
        <v>0</v>
      </c>
      <c r="K804" s="29">
        <f t="array" ref="K804">IF(OR(J804=Schichten!$B$3,J804=Schichten!$B$4),INDEX($D$98:$D$147,MATCH(CODE(J804),$H$98:$H$147,0)),IF(ISERROR(INDEX($D$98:$D$147,MATCH(J804,$A$98:$A$147,0))),0,INDEX($D$98:$D$147,MATCH(J804,$A$98:$A$147,0))))</f>
        <v>0</v>
      </c>
      <c r="L804" s="29">
        <f t="shared" ref="L804" si="459">L754</f>
        <v>0</v>
      </c>
      <c r="M804" s="29">
        <f t="shared" si="433"/>
        <v>0</v>
      </c>
      <c r="O804" s="29">
        <f t="shared" ref="O804:AD819" si="460">IF($M$457,IF($J804=O$461,1,0),0)</f>
        <v>0</v>
      </c>
      <c r="P804" s="29">
        <f t="shared" si="460"/>
        <v>0</v>
      </c>
      <c r="Q804" s="29">
        <f t="shared" si="460"/>
        <v>0</v>
      </c>
      <c r="R804" s="29">
        <f t="shared" si="460"/>
        <v>0</v>
      </c>
      <c r="S804" s="29">
        <f t="shared" si="460"/>
        <v>0</v>
      </c>
      <c r="T804" s="29">
        <f t="shared" si="460"/>
        <v>0</v>
      </c>
      <c r="U804" s="29">
        <f t="shared" si="460"/>
        <v>0</v>
      </c>
      <c r="V804" s="29">
        <f t="shared" si="460"/>
        <v>0</v>
      </c>
      <c r="W804" s="29">
        <f t="shared" si="460"/>
        <v>0</v>
      </c>
      <c r="X804" s="29">
        <f t="shared" si="460"/>
        <v>0</v>
      </c>
      <c r="Y804" s="29">
        <f t="shared" si="460"/>
        <v>1</v>
      </c>
      <c r="Z804" s="29">
        <f t="shared" si="460"/>
        <v>1</v>
      </c>
      <c r="AA804" s="29">
        <f t="shared" si="460"/>
        <v>1</v>
      </c>
      <c r="AB804" s="29">
        <f t="shared" si="460"/>
        <v>1</v>
      </c>
      <c r="AC804" s="29">
        <f t="shared" si="460"/>
        <v>1</v>
      </c>
      <c r="AD804" s="29">
        <f t="shared" si="460"/>
        <v>1</v>
      </c>
      <c r="AE804" s="29">
        <f t="shared" si="458"/>
        <v>1</v>
      </c>
      <c r="AF804" s="29">
        <f t="shared" si="458"/>
        <v>1</v>
      </c>
      <c r="AG804" s="29">
        <f t="shared" si="458"/>
        <v>1</v>
      </c>
      <c r="AH804" s="29">
        <f t="shared" si="458"/>
        <v>1</v>
      </c>
      <c r="AI804" s="29">
        <f t="shared" si="458"/>
        <v>1</v>
      </c>
      <c r="AJ804" s="29">
        <f t="shared" si="458"/>
        <v>1</v>
      </c>
      <c r="AK804" s="29">
        <f t="shared" si="458"/>
        <v>1</v>
      </c>
      <c r="AL804" s="29">
        <f t="shared" si="458"/>
        <v>1</v>
      </c>
      <c r="AM804" s="29">
        <f t="shared" si="458"/>
        <v>1</v>
      </c>
      <c r="AN804" s="29">
        <f t="shared" si="458"/>
        <v>1</v>
      </c>
      <c r="AO804" s="29">
        <f t="shared" si="458"/>
        <v>1</v>
      </c>
      <c r="AP804" s="29">
        <f t="shared" si="458"/>
        <v>1</v>
      </c>
      <c r="AQ804" s="29">
        <f t="shared" si="458"/>
        <v>1</v>
      </c>
      <c r="AR804" s="29">
        <f t="shared" si="458"/>
        <v>1</v>
      </c>
      <c r="AS804" s="29">
        <f t="shared" si="458"/>
        <v>1</v>
      </c>
      <c r="AT804" s="29">
        <f t="shared" si="446"/>
        <v>1</v>
      </c>
      <c r="AU804" s="29">
        <f t="shared" si="446"/>
        <v>1</v>
      </c>
      <c r="AV804" s="29">
        <f t="shared" si="446"/>
        <v>1</v>
      </c>
      <c r="AW804" s="29">
        <f t="shared" si="446"/>
        <v>1</v>
      </c>
      <c r="AX804" s="29">
        <f t="shared" si="446"/>
        <v>1</v>
      </c>
      <c r="AY804" s="29">
        <f t="shared" si="446"/>
        <v>1</v>
      </c>
      <c r="AZ804" s="29">
        <f t="shared" si="446"/>
        <v>1</v>
      </c>
      <c r="BA804" s="29">
        <f t="shared" si="446"/>
        <v>1</v>
      </c>
      <c r="BB804" s="29">
        <f t="shared" si="446"/>
        <v>1</v>
      </c>
      <c r="BC804" s="29">
        <f t="shared" si="446"/>
        <v>1</v>
      </c>
      <c r="BD804" s="29">
        <f t="shared" si="446"/>
        <v>1</v>
      </c>
      <c r="BE804" s="29">
        <f t="shared" si="446"/>
        <v>1</v>
      </c>
      <c r="BF804" s="29">
        <f t="shared" si="446"/>
        <v>1</v>
      </c>
      <c r="BG804" s="29">
        <f t="shared" si="446"/>
        <v>1</v>
      </c>
      <c r="BH804" s="29">
        <f t="shared" si="446"/>
        <v>1</v>
      </c>
      <c r="BI804" s="29">
        <f t="shared" si="446"/>
        <v>1</v>
      </c>
      <c r="BJ804" s="29">
        <f t="shared" si="444"/>
        <v>1</v>
      </c>
      <c r="BN804" s="29">
        <f t="shared" si="405"/>
        <v>43</v>
      </c>
      <c r="BO804" s="29">
        <f t="shared" si="413"/>
        <v>7</v>
      </c>
    </row>
    <row r="805" spans="3:67" x14ac:dyDescent="0.25">
      <c r="C805" s="79">
        <f t="shared" si="406"/>
        <v>43868</v>
      </c>
      <c r="D805" s="29">
        <f t="shared" si="430"/>
        <v>2020</v>
      </c>
      <c r="E805" s="29">
        <f t="shared" si="407"/>
        <v>2</v>
      </c>
      <c r="F805" s="29">
        <f t="shared" si="408"/>
        <v>6</v>
      </c>
      <c r="G805" s="29">
        <f t="shared" si="409"/>
        <v>7</v>
      </c>
      <c r="H805" s="166" t="str">
        <f t="shared" si="410"/>
        <v>Do</v>
      </c>
      <c r="I805" s="29">
        <f t="shared" si="411"/>
        <v>44</v>
      </c>
      <c r="J805" s="29">
        <f t="array" ref="J805">INDEX(Dienstplan!$F$6:$AJ$55,BN805,BO805)</f>
        <v>0</v>
      </c>
      <c r="K805" s="29">
        <f t="array" ref="K805">IF(OR(J805=Schichten!$B$3,J805=Schichten!$B$4),INDEX($D$98:$D$147,MATCH(CODE(J805),$H$98:$H$147,0)),IF(ISERROR(INDEX($D$98:$D$147,MATCH(J805,$A$98:$A$147,0))),0,INDEX($D$98:$D$147,MATCH(J805,$A$98:$A$147,0))))</f>
        <v>0</v>
      </c>
      <c r="L805" s="29">
        <f t="shared" ref="L805" si="461">L755</f>
        <v>0</v>
      </c>
      <c r="M805" s="29">
        <f t="shared" si="433"/>
        <v>0</v>
      </c>
      <c r="O805" s="29">
        <f t="shared" si="460"/>
        <v>0</v>
      </c>
      <c r="P805" s="29">
        <f t="shared" si="460"/>
        <v>0</v>
      </c>
      <c r="Q805" s="29">
        <f t="shared" si="460"/>
        <v>0</v>
      </c>
      <c r="R805" s="29">
        <f t="shared" si="460"/>
        <v>0</v>
      </c>
      <c r="S805" s="29">
        <f t="shared" si="460"/>
        <v>0</v>
      </c>
      <c r="T805" s="29">
        <f t="shared" si="460"/>
        <v>0</v>
      </c>
      <c r="U805" s="29">
        <f t="shared" si="460"/>
        <v>0</v>
      </c>
      <c r="V805" s="29">
        <f t="shared" si="460"/>
        <v>0</v>
      </c>
      <c r="W805" s="29">
        <f t="shared" si="460"/>
        <v>0</v>
      </c>
      <c r="X805" s="29">
        <f t="shared" si="460"/>
        <v>0</v>
      </c>
      <c r="Y805" s="29">
        <f t="shared" si="460"/>
        <v>1</v>
      </c>
      <c r="Z805" s="29">
        <f t="shared" si="460"/>
        <v>1</v>
      </c>
      <c r="AA805" s="29">
        <f t="shared" si="460"/>
        <v>1</v>
      </c>
      <c r="AB805" s="29">
        <f t="shared" si="460"/>
        <v>1</v>
      </c>
      <c r="AC805" s="29">
        <f t="shared" si="460"/>
        <v>1</v>
      </c>
      <c r="AD805" s="29">
        <f t="shared" si="460"/>
        <v>1</v>
      </c>
      <c r="AE805" s="29">
        <f t="shared" si="458"/>
        <v>1</v>
      </c>
      <c r="AF805" s="29">
        <f t="shared" si="458"/>
        <v>1</v>
      </c>
      <c r="AG805" s="29">
        <f t="shared" si="458"/>
        <v>1</v>
      </c>
      <c r="AH805" s="29">
        <f t="shared" si="458"/>
        <v>1</v>
      </c>
      <c r="AI805" s="29">
        <f t="shared" si="458"/>
        <v>1</v>
      </c>
      <c r="AJ805" s="29">
        <f t="shared" si="458"/>
        <v>1</v>
      </c>
      <c r="AK805" s="29">
        <f t="shared" si="458"/>
        <v>1</v>
      </c>
      <c r="AL805" s="29">
        <f t="shared" si="458"/>
        <v>1</v>
      </c>
      <c r="AM805" s="29">
        <f t="shared" si="458"/>
        <v>1</v>
      </c>
      <c r="AN805" s="29">
        <f t="shared" si="458"/>
        <v>1</v>
      </c>
      <c r="AO805" s="29">
        <f t="shared" si="458"/>
        <v>1</v>
      </c>
      <c r="AP805" s="29">
        <f t="shared" si="458"/>
        <v>1</v>
      </c>
      <c r="AQ805" s="29">
        <f t="shared" si="458"/>
        <v>1</v>
      </c>
      <c r="AR805" s="29">
        <f t="shared" si="458"/>
        <v>1</v>
      </c>
      <c r="AS805" s="29">
        <f t="shared" si="458"/>
        <v>1</v>
      </c>
      <c r="AT805" s="29">
        <f t="shared" si="446"/>
        <v>1</v>
      </c>
      <c r="AU805" s="29">
        <f t="shared" si="446"/>
        <v>1</v>
      </c>
      <c r="AV805" s="29">
        <f t="shared" si="446"/>
        <v>1</v>
      </c>
      <c r="AW805" s="29">
        <f t="shared" si="446"/>
        <v>1</v>
      </c>
      <c r="AX805" s="29">
        <f t="shared" si="446"/>
        <v>1</v>
      </c>
      <c r="AY805" s="29">
        <f t="shared" si="446"/>
        <v>1</v>
      </c>
      <c r="AZ805" s="29">
        <f t="shared" si="446"/>
        <v>1</v>
      </c>
      <c r="BA805" s="29">
        <f t="shared" si="446"/>
        <v>1</v>
      </c>
      <c r="BB805" s="29">
        <f t="shared" si="446"/>
        <v>1</v>
      </c>
      <c r="BC805" s="29">
        <f t="shared" si="446"/>
        <v>1</v>
      </c>
      <c r="BD805" s="29">
        <f t="shared" si="446"/>
        <v>1</v>
      </c>
      <c r="BE805" s="29">
        <f t="shared" si="446"/>
        <v>1</v>
      </c>
      <c r="BF805" s="29">
        <f t="shared" si="446"/>
        <v>1</v>
      </c>
      <c r="BG805" s="29">
        <f t="shared" si="446"/>
        <v>1</v>
      </c>
      <c r="BH805" s="29">
        <f t="shared" si="446"/>
        <v>1</v>
      </c>
      <c r="BI805" s="29">
        <f t="shared" si="446"/>
        <v>1</v>
      </c>
      <c r="BJ805" s="29">
        <f t="shared" si="444"/>
        <v>1</v>
      </c>
      <c r="BN805" s="29">
        <f t="shared" si="405"/>
        <v>44</v>
      </c>
      <c r="BO805" s="29">
        <f t="shared" si="413"/>
        <v>7</v>
      </c>
    </row>
    <row r="806" spans="3:67" x14ac:dyDescent="0.25">
      <c r="C806" s="79">
        <f t="shared" si="406"/>
        <v>43868</v>
      </c>
      <c r="D806" s="29">
        <f t="shared" si="430"/>
        <v>2020</v>
      </c>
      <c r="E806" s="29">
        <f t="shared" si="407"/>
        <v>2</v>
      </c>
      <c r="F806" s="29">
        <f t="shared" si="408"/>
        <v>6</v>
      </c>
      <c r="G806" s="29">
        <f t="shared" si="409"/>
        <v>7</v>
      </c>
      <c r="H806" s="166" t="str">
        <f t="shared" si="410"/>
        <v>Do</v>
      </c>
      <c r="I806" s="29">
        <f t="shared" si="411"/>
        <v>45</v>
      </c>
      <c r="J806" s="29">
        <f t="array" ref="J806">INDEX(Dienstplan!$F$6:$AJ$55,BN806,BO806)</f>
        <v>0</v>
      </c>
      <c r="K806" s="29">
        <f t="array" ref="K806">IF(OR(J806=Schichten!$B$3,J806=Schichten!$B$4),INDEX($D$98:$D$147,MATCH(CODE(J806),$H$98:$H$147,0)),IF(ISERROR(INDEX($D$98:$D$147,MATCH(J806,$A$98:$A$147,0))),0,INDEX($D$98:$D$147,MATCH(J806,$A$98:$A$147,0))))</f>
        <v>0</v>
      </c>
      <c r="L806" s="29">
        <f t="shared" ref="L806" si="462">L756</f>
        <v>0</v>
      </c>
      <c r="M806" s="29">
        <f t="shared" si="433"/>
        <v>0</v>
      </c>
      <c r="O806" s="29">
        <f t="shared" si="460"/>
        <v>0</v>
      </c>
      <c r="P806" s="29">
        <f t="shared" si="460"/>
        <v>0</v>
      </c>
      <c r="Q806" s="29">
        <f t="shared" si="460"/>
        <v>0</v>
      </c>
      <c r="R806" s="29">
        <f t="shared" si="460"/>
        <v>0</v>
      </c>
      <c r="S806" s="29">
        <f t="shared" si="460"/>
        <v>0</v>
      </c>
      <c r="T806" s="29">
        <f t="shared" si="460"/>
        <v>0</v>
      </c>
      <c r="U806" s="29">
        <f t="shared" si="460"/>
        <v>0</v>
      </c>
      <c r="V806" s="29">
        <f t="shared" si="460"/>
        <v>0</v>
      </c>
      <c r="W806" s="29">
        <f t="shared" si="460"/>
        <v>0</v>
      </c>
      <c r="X806" s="29">
        <f t="shared" si="460"/>
        <v>0</v>
      </c>
      <c r="Y806" s="29">
        <f t="shared" si="460"/>
        <v>1</v>
      </c>
      <c r="Z806" s="29">
        <f t="shared" si="460"/>
        <v>1</v>
      </c>
      <c r="AA806" s="29">
        <f t="shared" si="460"/>
        <v>1</v>
      </c>
      <c r="AB806" s="29">
        <f t="shared" si="460"/>
        <v>1</v>
      </c>
      <c r="AC806" s="29">
        <f t="shared" si="460"/>
        <v>1</v>
      </c>
      <c r="AD806" s="29">
        <f t="shared" si="460"/>
        <v>1</v>
      </c>
      <c r="AE806" s="29">
        <f t="shared" si="458"/>
        <v>1</v>
      </c>
      <c r="AF806" s="29">
        <f t="shared" si="458"/>
        <v>1</v>
      </c>
      <c r="AG806" s="29">
        <f t="shared" si="458"/>
        <v>1</v>
      </c>
      <c r="AH806" s="29">
        <f t="shared" si="458"/>
        <v>1</v>
      </c>
      <c r="AI806" s="29">
        <f t="shared" si="458"/>
        <v>1</v>
      </c>
      <c r="AJ806" s="29">
        <f t="shared" si="458"/>
        <v>1</v>
      </c>
      <c r="AK806" s="29">
        <f t="shared" si="458"/>
        <v>1</v>
      </c>
      <c r="AL806" s="29">
        <f t="shared" si="458"/>
        <v>1</v>
      </c>
      <c r="AM806" s="29">
        <f t="shared" si="458"/>
        <v>1</v>
      </c>
      <c r="AN806" s="29">
        <f t="shared" si="458"/>
        <v>1</v>
      </c>
      <c r="AO806" s="29">
        <f t="shared" si="458"/>
        <v>1</v>
      </c>
      <c r="AP806" s="29">
        <f t="shared" si="458"/>
        <v>1</v>
      </c>
      <c r="AQ806" s="29">
        <f t="shared" si="458"/>
        <v>1</v>
      </c>
      <c r="AR806" s="29">
        <f t="shared" si="458"/>
        <v>1</v>
      </c>
      <c r="AS806" s="29">
        <f t="shared" si="458"/>
        <v>1</v>
      </c>
      <c r="AT806" s="29">
        <f t="shared" si="446"/>
        <v>1</v>
      </c>
      <c r="AU806" s="29">
        <f t="shared" si="446"/>
        <v>1</v>
      </c>
      <c r="AV806" s="29">
        <f t="shared" si="446"/>
        <v>1</v>
      </c>
      <c r="AW806" s="29">
        <f t="shared" si="446"/>
        <v>1</v>
      </c>
      <c r="AX806" s="29">
        <f t="shared" si="446"/>
        <v>1</v>
      </c>
      <c r="AY806" s="29">
        <f t="shared" si="446"/>
        <v>1</v>
      </c>
      <c r="AZ806" s="29">
        <f t="shared" si="446"/>
        <v>1</v>
      </c>
      <c r="BA806" s="29">
        <f t="shared" si="446"/>
        <v>1</v>
      </c>
      <c r="BB806" s="29">
        <f t="shared" si="446"/>
        <v>1</v>
      </c>
      <c r="BC806" s="29">
        <f t="shared" si="446"/>
        <v>1</v>
      </c>
      <c r="BD806" s="29">
        <f t="shared" si="446"/>
        <v>1</v>
      </c>
      <c r="BE806" s="29">
        <f t="shared" si="446"/>
        <v>1</v>
      </c>
      <c r="BF806" s="29">
        <f t="shared" si="446"/>
        <v>1</v>
      </c>
      <c r="BG806" s="29">
        <f t="shared" si="446"/>
        <v>1</v>
      </c>
      <c r="BH806" s="29">
        <f t="shared" si="446"/>
        <v>1</v>
      </c>
      <c r="BI806" s="29">
        <f t="shared" si="446"/>
        <v>1</v>
      </c>
      <c r="BJ806" s="29">
        <f t="shared" si="444"/>
        <v>1</v>
      </c>
      <c r="BN806" s="29">
        <f t="shared" si="405"/>
        <v>45</v>
      </c>
      <c r="BO806" s="29">
        <f t="shared" si="413"/>
        <v>7</v>
      </c>
    </row>
    <row r="807" spans="3:67" x14ac:dyDescent="0.25">
      <c r="C807" s="79">
        <f t="shared" si="406"/>
        <v>43868</v>
      </c>
      <c r="D807" s="29">
        <f t="shared" si="430"/>
        <v>2020</v>
      </c>
      <c r="E807" s="29">
        <f t="shared" si="407"/>
        <v>2</v>
      </c>
      <c r="F807" s="29">
        <f t="shared" si="408"/>
        <v>6</v>
      </c>
      <c r="G807" s="29">
        <f t="shared" si="409"/>
        <v>7</v>
      </c>
      <c r="H807" s="166" t="str">
        <f t="shared" si="410"/>
        <v>Do</v>
      </c>
      <c r="I807" s="29">
        <f t="shared" si="411"/>
        <v>46</v>
      </c>
      <c r="J807" s="29">
        <f t="array" ref="J807">INDEX(Dienstplan!$F$6:$AJ$55,BN807,BO807)</f>
        <v>0</v>
      </c>
      <c r="K807" s="29">
        <f t="array" ref="K807">IF(OR(J807=Schichten!$B$3,J807=Schichten!$B$4),INDEX($D$98:$D$147,MATCH(CODE(J807),$H$98:$H$147,0)),IF(ISERROR(INDEX($D$98:$D$147,MATCH(J807,$A$98:$A$147,0))),0,INDEX($D$98:$D$147,MATCH(J807,$A$98:$A$147,0))))</f>
        <v>0</v>
      </c>
      <c r="L807" s="29">
        <f t="shared" ref="L807" si="463">L757</f>
        <v>0</v>
      </c>
      <c r="M807" s="29">
        <f t="shared" si="433"/>
        <v>0</v>
      </c>
      <c r="O807" s="29">
        <f t="shared" si="460"/>
        <v>0</v>
      </c>
      <c r="P807" s="29">
        <f t="shared" si="460"/>
        <v>0</v>
      </c>
      <c r="Q807" s="29">
        <f t="shared" si="460"/>
        <v>0</v>
      </c>
      <c r="R807" s="29">
        <f t="shared" si="460"/>
        <v>0</v>
      </c>
      <c r="S807" s="29">
        <f t="shared" si="460"/>
        <v>0</v>
      </c>
      <c r="T807" s="29">
        <f t="shared" si="460"/>
        <v>0</v>
      </c>
      <c r="U807" s="29">
        <f t="shared" si="460"/>
        <v>0</v>
      </c>
      <c r="V807" s="29">
        <f t="shared" si="460"/>
        <v>0</v>
      </c>
      <c r="W807" s="29">
        <f t="shared" si="460"/>
        <v>0</v>
      </c>
      <c r="X807" s="29">
        <f t="shared" si="460"/>
        <v>0</v>
      </c>
      <c r="Y807" s="29">
        <f t="shared" si="460"/>
        <v>1</v>
      </c>
      <c r="Z807" s="29">
        <f t="shared" si="460"/>
        <v>1</v>
      </c>
      <c r="AA807" s="29">
        <f t="shared" si="460"/>
        <v>1</v>
      </c>
      <c r="AB807" s="29">
        <f t="shared" si="460"/>
        <v>1</v>
      </c>
      <c r="AC807" s="29">
        <f t="shared" si="460"/>
        <v>1</v>
      </c>
      <c r="AD807" s="29">
        <f t="shared" si="460"/>
        <v>1</v>
      </c>
      <c r="AE807" s="29">
        <f t="shared" si="458"/>
        <v>1</v>
      </c>
      <c r="AF807" s="29">
        <f t="shared" si="458"/>
        <v>1</v>
      </c>
      <c r="AG807" s="29">
        <f t="shared" si="458"/>
        <v>1</v>
      </c>
      <c r="AH807" s="29">
        <f t="shared" si="458"/>
        <v>1</v>
      </c>
      <c r="AI807" s="29">
        <f t="shared" si="458"/>
        <v>1</v>
      </c>
      <c r="AJ807" s="29">
        <f t="shared" si="458"/>
        <v>1</v>
      </c>
      <c r="AK807" s="29">
        <f t="shared" si="458"/>
        <v>1</v>
      </c>
      <c r="AL807" s="29">
        <f t="shared" si="458"/>
        <v>1</v>
      </c>
      <c r="AM807" s="29">
        <f t="shared" si="458"/>
        <v>1</v>
      </c>
      <c r="AN807" s="29">
        <f t="shared" si="458"/>
        <v>1</v>
      </c>
      <c r="AO807" s="29">
        <f t="shared" si="458"/>
        <v>1</v>
      </c>
      <c r="AP807" s="29">
        <f t="shared" si="458"/>
        <v>1</v>
      </c>
      <c r="AQ807" s="29">
        <f t="shared" si="458"/>
        <v>1</v>
      </c>
      <c r="AR807" s="29">
        <f t="shared" si="458"/>
        <v>1</v>
      </c>
      <c r="AS807" s="29">
        <f t="shared" si="458"/>
        <v>1</v>
      </c>
      <c r="AT807" s="29">
        <f t="shared" si="446"/>
        <v>1</v>
      </c>
      <c r="AU807" s="29">
        <f t="shared" si="446"/>
        <v>1</v>
      </c>
      <c r="AV807" s="29">
        <f t="shared" si="446"/>
        <v>1</v>
      </c>
      <c r="AW807" s="29">
        <f t="shared" si="446"/>
        <v>1</v>
      </c>
      <c r="AX807" s="29">
        <f t="shared" si="446"/>
        <v>1</v>
      </c>
      <c r="AY807" s="29">
        <f t="shared" si="446"/>
        <v>1</v>
      </c>
      <c r="AZ807" s="29">
        <f t="shared" si="446"/>
        <v>1</v>
      </c>
      <c r="BA807" s="29">
        <f t="shared" si="446"/>
        <v>1</v>
      </c>
      <c r="BB807" s="29">
        <f t="shared" si="446"/>
        <v>1</v>
      </c>
      <c r="BC807" s="29">
        <f t="shared" si="446"/>
        <v>1</v>
      </c>
      <c r="BD807" s="29">
        <f t="shared" si="446"/>
        <v>1</v>
      </c>
      <c r="BE807" s="29">
        <f t="shared" si="446"/>
        <v>1</v>
      </c>
      <c r="BF807" s="29">
        <f t="shared" si="446"/>
        <v>1</v>
      </c>
      <c r="BG807" s="29">
        <f t="shared" si="446"/>
        <v>1</v>
      </c>
      <c r="BH807" s="29">
        <f t="shared" si="446"/>
        <v>1</v>
      </c>
      <c r="BI807" s="29">
        <f t="shared" ref="BI807:BJ822" si="464">IF($M$457,IF($J807=BI$461,1,0),0)</f>
        <v>1</v>
      </c>
      <c r="BJ807" s="29">
        <f t="shared" si="464"/>
        <v>1</v>
      </c>
      <c r="BN807" s="29">
        <f t="shared" si="405"/>
        <v>46</v>
      </c>
      <c r="BO807" s="29">
        <f t="shared" si="413"/>
        <v>7</v>
      </c>
    </row>
    <row r="808" spans="3:67" x14ac:dyDescent="0.25">
      <c r="C808" s="79">
        <f t="shared" si="406"/>
        <v>43868</v>
      </c>
      <c r="D808" s="29">
        <f t="shared" si="430"/>
        <v>2020</v>
      </c>
      <c r="E808" s="29">
        <f t="shared" si="407"/>
        <v>2</v>
      </c>
      <c r="F808" s="29">
        <f t="shared" si="408"/>
        <v>6</v>
      </c>
      <c r="G808" s="29">
        <f t="shared" si="409"/>
        <v>7</v>
      </c>
      <c r="H808" s="166" t="str">
        <f t="shared" si="410"/>
        <v>Do</v>
      </c>
      <c r="I808" s="29">
        <f t="shared" si="411"/>
        <v>47</v>
      </c>
      <c r="J808" s="29">
        <f t="array" ref="J808">INDEX(Dienstplan!$F$6:$AJ$55,BN808,BO808)</f>
        <v>0</v>
      </c>
      <c r="K808" s="29">
        <f t="array" ref="K808">IF(OR(J808=Schichten!$B$3,J808=Schichten!$B$4),INDEX($D$98:$D$147,MATCH(CODE(J808),$H$98:$H$147,0)),IF(ISERROR(INDEX($D$98:$D$147,MATCH(J808,$A$98:$A$147,0))),0,INDEX($D$98:$D$147,MATCH(J808,$A$98:$A$147,0))))</f>
        <v>0</v>
      </c>
      <c r="L808" s="29">
        <f t="shared" ref="L808" si="465">L758</f>
        <v>0</v>
      </c>
      <c r="M808" s="29">
        <f t="shared" si="433"/>
        <v>0</v>
      </c>
      <c r="O808" s="29">
        <f t="shared" si="460"/>
        <v>0</v>
      </c>
      <c r="P808" s="29">
        <f t="shared" si="460"/>
        <v>0</v>
      </c>
      <c r="Q808" s="29">
        <f t="shared" si="460"/>
        <v>0</v>
      </c>
      <c r="R808" s="29">
        <f t="shared" si="460"/>
        <v>0</v>
      </c>
      <c r="S808" s="29">
        <f t="shared" si="460"/>
        <v>0</v>
      </c>
      <c r="T808" s="29">
        <f t="shared" si="460"/>
        <v>0</v>
      </c>
      <c r="U808" s="29">
        <f t="shared" si="460"/>
        <v>0</v>
      </c>
      <c r="V808" s="29">
        <f t="shared" si="460"/>
        <v>0</v>
      </c>
      <c r="W808" s="29">
        <f t="shared" si="460"/>
        <v>0</v>
      </c>
      <c r="X808" s="29">
        <f t="shared" si="460"/>
        <v>0</v>
      </c>
      <c r="Y808" s="29">
        <f t="shared" si="460"/>
        <v>1</v>
      </c>
      <c r="Z808" s="29">
        <f t="shared" si="460"/>
        <v>1</v>
      </c>
      <c r="AA808" s="29">
        <f t="shared" si="460"/>
        <v>1</v>
      </c>
      <c r="AB808" s="29">
        <f t="shared" si="460"/>
        <v>1</v>
      </c>
      <c r="AC808" s="29">
        <f t="shared" si="460"/>
        <v>1</v>
      </c>
      <c r="AD808" s="29">
        <f t="shared" si="460"/>
        <v>1</v>
      </c>
      <c r="AE808" s="29">
        <f t="shared" si="458"/>
        <v>1</v>
      </c>
      <c r="AF808" s="29">
        <f t="shared" si="458"/>
        <v>1</v>
      </c>
      <c r="AG808" s="29">
        <f t="shared" si="458"/>
        <v>1</v>
      </c>
      <c r="AH808" s="29">
        <f t="shared" si="458"/>
        <v>1</v>
      </c>
      <c r="AI808" s="29">
        <f t="shared" si="458"/>
        <v>1</v>
      </c>
      <c r="AJ808" s="29">
        <f t="shared" si="458"/>
        <v>1</v>
      </c>
      <c r="AK808" s="29">
        <f t="shared" si="458"/>
        <v>1</v>
      </c>
      <c r="AL808" s="29">
        <f t="shared" si="458"/>
        <v>1</v>
      </c>
      <c r="AM808" s="29">
        <f t="shared" si="458"/>
        <v>1</v>
      </c>
      <c r="AN808" s="29">
        <f t="shared" si="458"/>
        <v>1</v>
      </c>
      <c r="AO808" s="29">
        <f t="shared" si="458"/>
        <v>1</v>
      </c>
      <c r="AP808" s="29">
        <f t="shared" si="458"/>
        <v>1</v>
      </c>
      <c r="AQ808" s="29">
        <f t="shared" si="458"/>
        <v>1</v>
      </c>
      <c r="AR808" s="29">
        <f t="shared" si="458"/>
        <v>1</v>
      </c>
      <c r="AS808" s="29">
        <f t="shared" si="458"/>
        <v>1</v>
      </c>
      <c r="AT808" s="29">
        <f t="shared" ref="AT808:BI823" si="466">IF($M$457,IF($J808=AT$461,1,0),0)</f>
        <v>1</v>
      </c>
      <c r="AU808" s="29">
        <f t="shared" si="466"/>
        <v>1</v>
      </c>
      <c r="AV808" s="29">
        <f t="shared" si="466"/>
        <v>1</v>
      </c>
      <c r="AW808" s="29">
        <f t="shared" si="466"/>
        <v>1</v>
      </c>
      <c r="AX808" s="29">
        <f t="shared" si="466"/>
        <v>1</v>
      </c>
      <c r="AY808" s="29">
        <f t="shared" si="466"/>
        <v>1</v>
      </c>
      <c r="AZ808" s="29">
        <f t="shared" si="466"/>
        <v>1</v>
      </c>
      <c r="BA808" s="29">
        <f t="shared" si="466"/>
        <v>1</v>
      </c>
      <c r="BB808" s="29">
        <f t="shared" si="466"/>
        <v>1</v>
      </c>
      <c r="BC808" s="29">
        <f t="shared" si="466"/>
        <v>1</v>
      </c>
      <c r="BD808" s="29">
        <f t="shared" si="466"/>
        <v>1</v>
      </c>
      <c r="BE808" s="29">
        <f t="shared" si="466"/>
        <v>1</v>
      </c>
      <c r="BF808" s="29">
        <f t="shared" si="466"/>
        <v>1</v>
      </c>
      <c r="BG808" s="29">
        <f t="shared" si="466"/>
        <v>1</v>
      </c>
      <c r="BH808" s="29">
        <f t="shared" si="466"/>
        <v>1</v>
      </c>
      <c r="BI808" s="29">
        <f t="shared" si="466"/>
        <v>1</v>
      </c>
      <c r="BJ808" s="29">
        <f t="shared" si="464"/>
        <v>1</v>
      </c>
      <c r="BN808" s="29">
        <f t="shared" si="405"/>
        <v>47</v>
      </c>
      <c r="BO808" s="29">
        <f t="shared" si="413"/>
        <v>7</v>
      </c>
    </row>
    <row r="809" spans="3:67" x14ac:dyDescent="0.25">
      <c r="C809" s="79">
        <f t="shared" si="406"/>
        <v>43868</v>
      </c>
      <c r="D809" s="29">
        <f t="shared" si="430"/>
        <v>2020</v>
      </c>
      <c r="E809" s="29">
        <f t="shared" si="407"/>
        <v>2</v>
      </c>
      <c r="F809" s="29">
        <f t="shared" si="408"/>
        <v>6</v>
      </c>
      <c r="G809" s="29">
        <f t="shared" si="409"/>
        <v>7</v>
      </c>
      <c r="H809" s="166" t="str">
        <f t="shared" si="410"/>
        <v>Do</v>
      </c>
      <c r="I809" s="29">
        <f t="shared" si="411"/>
        <v>48</v>
      </c>
      <c r="J809" s="29">
        <f t="array" ref="J809">INDEX(Dienstplan!$F$6:$AJ$55,BN809,BO809)</f>
        <v>0</v>
      </c>
      <c r="K809" s="29">
        <f t="array" ref="K809">IF(OR(J809=Schichten!$B$3,J809=Schichten!$B$4),INDEX($D$98:$D$147,MATCH(CODE(J809),$H$98:$H$147,0)),IF(ISERROR(INDEX($D$98:$D$147,MATCH(J809,$A$98:$A$147,0))),0,INDEX($D$98:$D$147,MATCH(J809,$A$98:$A$147,0))))</f>
        <v>0</v>
      </c>
      <c r="L809" s="29">
        <f t="shared" ref="L809" si="467">L759</f>
        <v>0</v>
      </c>
      <c r="M809" s="29">
        <f t="shared" si="433"/>
        <v>0</v>
      </c>
      <c r="O809" s="29">
        <f t="shared" si="460"/>
        <v>0</v>
      </c>
      <c r="P809" s="29">
        <f t="shared" si="460"/>
        <v>0</v>
      </c>
      <c r="Q809" s="29">
        <f t="shared" si="460"/>
        <v>0</v>
      </c>
      <c r="R809" s="29">
        <f t="shared" si="460"/>
        <v>0</v>
      </c>
      <c r="S809" s="29">
        <f t="shared" si="460"/>
        <v>0</v>
      </c>
      <c r="T809" s="29">
        <f t="shared" si="460"/>
        <v>0</v>
      </c>
      <c r="U809" s="29">
        <f t="shared" si="460"/>
        <v>0</v>
      </c>
      <c r="V809" s="29">
        <f t="shared" si="460"/>
        <v>0</v>
      </c>
      <c r="W809" s="29">
        <f t="shared" si="460"/>
        <v>0</v>
      </c>
      <c r="X809" s="29">
        <f t="shared" si="460"/>
        <v>0</v>
      </c>
      <c r="Y809" s="29">
        <f t="shared" si="460"/>
        <v>1</v>
      </c>
      <c r="Z809" s="29">
        <f t="shared" si="460"/>
        <v>1</v>
      </c>
      <c r="AA809" s="29">
        <f t="shared" si="460"/>
        <v>1</v>
      </c>
      <c r="AB809" s="29">
        <f t="shared" si="460"/>
        <v>1</v>
      </c>
      <c r="AC809" s="29">
        <f t="shared" si="460"/>
        <v>1</v>
      </c>
      <c r="AD809" s="29">
        <f t="shared" si="460"/>
        <v>1</v>
      </c>
      <c r="AE809" s="29">
        <f t="shared" si="458"/>
        <v>1</v>
      </c>
      <c r="AF809" s="29">
        <f t="shared" si="458"/>
        <v>1</v>
      </c>
      <c r="AG809" s="29">
        <f t="shared" si="458"/>
        <v>1</v>
      </c>
      <c r="AH809" s="29">
        <f t="shared" si="458"/>
        <v>1</v>
      </c>
      <c r="AI809" s="29">
        <f t="shared" si="458"/>
        <v>1</v>
      </c>
      <c r="AJ809" s="29">
        <f t="shared" si="458"/>
        <v>1</v>
      </c>
      <c r="AK809" s="29">
        <f t="shared" si="458"/>
        <v>1</v>
      </c>
      <c r="AL809" s="29">
        <f t="shared" si="458"/>
        <v>1</v>
      </c>
      <c r="AM809" s="29">
        <f t="shared" si="458"/>
        <v>1</v>
      </c>
      <c r="AN809" s="29">
        <f t="shared" si="458"/>
        <v>1</v>
      </c>
      <c r="AO809" s="29">
        <f t="shared" si="458"/>
        <v>1</v>
      </c>
      <c r="AP809" s="29">
        <f t="shared" si="458"/>
        <v>1</v>
      </c>
      <c r="AQ809" s="29">
        <f t="shared" si="458"/>
        <v>1</v>
      </c>
      <c r="AR809" s="29">
        <f t="shared" si="458"/>
        <v>1</v>
      </c>
      <c r="AS809" s="29">
        <f t="shared" si="458"/>
        <v>1</v>
      </c>
      <c r="AT809" s="29">
        <f t="shared" si="466"/>
        <v>1</v>
      </c>
      <c r="AU809" s="29">
        <f t="shared" si="466"/>
        <v>1</v>
      </c>
      <c r="AV809" s="29">
        <f t="shared" si="466"/>
        <v>1</v>
      </c>
      <c r="AW809" s="29">
        <f t="shared" si="466"/>
        <v>1</v>
      </c>
      <c r="AX809" s="29">
        <f t="shared" si="466"/>
        <v>1</v>
      </c>
      <c r="AY809" s="29">
        <f t="shared" si="466"/>
        <v>1</v>
      </c>
      <c r="AZ809" s="29">
        <f t="shared" si="466"/>
        <v>1</v>
      </c>
      <c r="BA809" s="29">
        <f t="shared" si="466"/>
        <v>1</v>
      </c>
      <c r="BB809" s="29">
        <f t="shared" si="466"/>
        <v>1</v>
      </c>
      <c r="BC809" s="29">
        <f t="shared" si="466"/>
        <v>1</v>
      </c>
      <c r="BD809" s="29">
        <f t="shared" si="466"/>
        <v>1</v>
      </c>
      <c r="BE809" s="29">
        <f t="shared" si="466"/>
        <v>1</v>
      </c>
      <c r="BF809" s="29">
        <f t="shared" si="466"/>
        <v>1</v>
      </c>
      <c r="BG809" s="29">
        <f t="shared" si="466"/>
        <v>1</v>
      </c>
      <c r="BH809" s="29">
        <f t="shared" si="466"/>
        <v>1</v>
      </c>
      <c r="BI809" s="29">
        <f t="shared" si="466"/>
        <v>1</v>
      </c>
      <c r="BJ809" s="29">
        <f t="shared" si="464"/>
        <v>1</v>
      </c>
      <c r="BN809" s="29">
        <f t="shared" si="405"/>
        <v>48</v>
      </c>
      <c r="BO809" s="29">
        <f t="shared" si="413"/>
        <v>7</v>
      </c>
    </row>
    <row r="810" spans="3:67" x14ac:dyDescent="0.25">
      <c r="C810" s="79">
        <f t="shared" si="406"/>
        <v>43868</v>
      </c>
      <c r="D810" s="29">
        <f t="shared" si="430"/>
        <v>2020</v>
      </c>
      <c r="E810" s="29">
        <f t="shared" si="407"/>
        <v>2</v>
      </c>
      <c r="F810" s="29">
        <f t="shared" si="408"/>
        <v>6</v>
      </c>
      <c r="G810" s="29">
        <f t="shared" si="409"/>
        <v>7</v>
      </c>
      <c r="H810" s="166" t="str">
        <f t="shared" si="410"/>
        <v>Do</v>
      </c>
      <c r="I810" s="29">
        <f t="shared" si="411"/>
        <v>49</v>
      </c>
      <c r="J810" s="29">
        <f t="array" ref="J810">INDEX(Dienstplan!$F$6:$AJ$55,BN810,BO810)</f>
        <v>0</v>
      </c>
      <c r="K810" s="29">
        <f t="array" ref="K810">IF(OR(J810=Schichten!$B$3,J810=Schichten!$B$4),INDEX($D$98:$D$147,MATCH(CODE(J810),$H$98:$H$147,0)),IF(ISERROR(INDEX($D$98:$D$147,MATCH(J810,$A$98:$A$147,0))),0,INDEX($D$98:$D$147,MATCH(J810,$A$98:$A$147,0))))</f>
        <v>0</v>
      </c>
      <c r="L810" s="29">
        <f t="shared" ref="L810" si="468">L760</f>
        <v>0</v>
      </c>
      <c r="M810" s="29">
        <f t="shared" si="433"/>
        <v>0</v>
      </c>
      <c r="O810" s="29">
        <f t="shared" si="460"/>
        <v>0</v>
      </c>
      <c r="P810" s="29">
        <f t="shared" si="460"/>
        <v>0</v>
      </c>
      <c r="Q810" s="29">
        <f t="shared" si="460"/>
        <v>0</v>
      </c>
      <c r="R810" s="29">
        <f t="shared" si="460"/>
        <v>0</v>
      </c>
      <c r="S810" s="29">
        <f t="shared" si="460"/>
        <v>0</v>
      </c>
      <c r="T810" s="29">
        <f t="shared" si="460"/>
        <v>0</v>
      </c>
      <c r="U810" s="29">
        <f t="shared" si="460"/>
        <v>0</v>
      </c>
      <c r="V810" s="29">
        <f t="shared" si="460"/>
        <v>0</v>
      </c>
      <c r="W810" s="29">
        <f t="shared" si="460"/>
        <v>0</v>
      </c>
      <c r="X810" s="29">
        <f t="shared" si="460"/>
        <v>0</v>
      </c>
      <c r="Y810" s="29">
        <f t="shared" si="460"/>
        <v>1</v>
      </c>
      <c r="Z810" s="29">
        <f t="shared" si="460"/>
        <v>1</v>
      </c>
      <c r="AA810" s="29">
        <f t="shared" si="460"/>
        <v>1</v>
      </c>
      <c r="AB810" s="29">
        <f t="shared" si="460"/>
        <v>1</v>
      </c>
      <c r="AC810" s="29">
        <f t="shared" si="460"/>
        <v>1</v>
      </c>
      <c r="AD810" s="29">
        <f t="shared" si="460"/>
        <v>1</v>
      </c>
      <c r="AE810" s="29">
        <f t="shared" si="458"/>
        <v>1</v>
      </c>
      <c r="AF810" s="29">
        <f t="shared" si="458"/>
        <v>1</v>
      </c>
      <c r="AG810" s="29">
        <f t="shared" si="458"/>
        <v>1</v>
      </c>
      <c r="AH810" s="29">
        <f t="shared" si="458"/>
        <v>1</v>
      </c>
      <c r="AI810" s="29">
        <f t="shared" si="458"/>
        <v>1</v>
      </c>
      <c r="AJ810" s="29">
        <f t="shared" si="458"/>
        <v>1</v>
      </c>
      <c r="AK810" s="29">
        <f t="shared" si="458"/>
        <v>1</v>
      </c>
      <c r="AL810" s="29">
        <f t="shared" si="458"/>
        <v>1</v>
      </c>
      <c r="AM810" s="29">
        <f t="shared" si="458"/>
        <v>1</v>
      </c>
      <c r="AN810" s="29">
        <f t="shared" si="458"/>
        <v>1</v>
      </c>
      <c r="AO810" s="29">
        <f t="shared" si="458"/>
        <v>1</v>
      </c>
      <c r="AP810" s="29">
        <f t="shared" si="458"/>
        <v>1</v>
      </c>
      <c r="AQ810" s="29">
        <f t="shared" si="458"/>
        <v>1</v>
      </c>
      <c r="AR810" s="29">
        <f t="shared" si="458"/>
        <v>1</v>
      </c>
      <c r="AS810" s="29">
        <f t="shared" si="458"/>
        <v>1</v>
      </c>
      <c r="AT810" s="29">
        <f t="shared" si="466"/>
        <v>1</v>
      </c>
      <c r="AU810" s="29">
        <f t="shared" si="466"/>
        <v>1</v>
      </c>
      <c r="AV810" s="29">
        <f t="shared" si="466"/>
        <v>1</v>
      </c>
      <c r="AW810" s="29">
        <f t="shared" si="466"/>
        <v>1</v>
      </c>
      <c r="AX810" s="29">
        <f t="shared" si="466"/>
        <v>1</v>
      </c>
      <c r="AY810" s="29">
        <f t="shared" si="466"/>
        <v>1</v>
      </c>
      <c r="AZ810" s="29">
        <f t="shared" si="466"/>
        <v>1</v>
      </c>
      <c r="BA810" s="29">
        <f t="shared" si="466"/>
        <v>1</v>
      </c>
      <c r="BB810" s="29">
        <f t="shared" si="466"/>
        <v>1</v>
      </c>
      <c r="BC810" s="29">
        <f t="shared" si="466"/>
        <v>1</v>
      </c>
      <c r="BD810" s="29">
        <f t="shared" si="466"/>
        <v>1</v>
      </c>
      <c r="BE810" s="29">
        <f t="shared" si="466"/>
        <v>1</v>
      </c>
      <c r="BF810" s="29">
        <f t="shared" si="466"/>
        <v>1</v>
      </c>
      <c r="BG810" s="29">
        <f t="shared" si="466"/>
        <v>1</v>
      </c>
      <c r="BH810" s="29">
        <f t="shared" si="466"/>
        <v>1</v>
      </c>
      <c r="BI810" s="29">
        <f t="shared" si="466"/>
        <v>1</v>
      </c>
      <c r="BJ810" s="29">
        <f t="shared" si="464"/>
        <v>1</v>
      </c>
      <c r="BN810" s="29">
        <f t="shared" si="405"/>
        <v>49</v>
      </c>
      <c r="BO810" s="29">
        <f t="shared" si="413"/>
        <v>7</v>
      </c>
    </row>
    <row r="811" spans="3:67" x14ac:dyDescent="0.25">
      <c r="C811" s="79">
        <f t="shared" si="406"/>
        <v>43868</v>
      </c>
      <c r="D811" s="29">
        <f t="shared" si="430"/>
        <v>2020</v>
      </c>
      <c r="E811" s="29">
        <f t="shared" si="407"/>
        <v>2</v>
      </c>
      <c r="F811" s="29">
        <f t="shared" si="408"/>
        <v>6</v>
      </c>
      <c r="G811" s="29">
        <f t="shared" si="409"/>
        <v>7</v>
      </c>
      <c r="H811" s="166" t="str">
        <f t="shared" si="410"/>
        <v>Do</v>
      </c>
      <c r="I811" s="29">
        <f t="shared" si="411"/>
        <v>50</v>
      </c>
      <c r="J811" s="29">
        <f t="array" ref="J811">INDEX(Dienstplan!$F$6:$AJ$55,BN811,BO811)</f>
        <v>0</v>
      </c>
      <c r="K811" s="29">
        <f t="array" ref="K811">IF(OR(J811=Schichten!$B$3,J811=Schichten!$B$4),INDEX($D$98:$D$147,MATCH(CODE(J811),$H$98:$H$147,0)),IF(ISERROR(INDEX($D$98:$D$147,MATCH(J811,$A$98:$A$147,0))),0,INDEX($D$98:$D$147,MATCH(J811,$A$98:$A$147,0))))</f>
        <v>0</v>
      </c>
      <c r="L811" s="29">
        <f t="shared" ref="L811" si="469">L761</f>
        <v>0</v>
      </c>
      <c r="M811" s="29">
        <f t="shared" si="433"/>
        <v>0</v>
      </c>
      <c r="O811" s="29">
        <f t="shared" si="460"/>
        <v>0</v>
      </c>
      <c r="P811" s="29">
        <f t="shared" si="460"/>
        <v>0</v>
      </c>
      <c r="Q811" s="29">
        <f t="shared" si="460"/>
        <v>0</v>
      </c>
      <c r="R811" s="29">
        <f t="shared" si="460"/>
        <v>0</v>
      </c>
      <c r="S811" s="29">
        <f t="shared" si="460"/>
        <v>0</v>
      </c>
      <c r="T811" s="29">
        <f t="shared" si="460"/>
        <v>0</v>
      </c>
      <c r="U811" s="29">
        <f t="shared" si="460"/>
        <v>0</v>
      </c>
      <c r="V811" s="29">
        <f t="shared" si="460"/>
        <v>0</v>
      </c>
      <c r="W811" s="29">
        <f t="shared" si="460"/>
        <v>0</v>
      </c>
      <c r="X811" s="29">
        <f t="shared" si="460"/>
        <v>0</v>
      </c>
      <c r="Y811" s="29">
        <f t="shared" si="460"/>
        <v>1</v>
      </c>
      <c r="Z811" s="29">
        <f t="shared" si="460"/>
        <v>1</v>
      </c>
      <c r="AA811" s="29">
        <f t="shared" si="460"/>
        <v>1</v>
      </c>
      <c r="AB811" s="29">
        <f t="shared" si="460"/>
        <v>1</v>
      </c>
      <c r="AC811" s="29">
        <f t="shared" si="460"/>
        <v>1</v>
      </c>
      <c r="AD811" s="29">
        <f t="shared" si="460"/>
        <v>1</v>
      </c>
      <c r="AE811" s="29">
        <f t="shared" si="458"/>
        <v>1</v>
      </c>
      <c r="AF811" s="29">
        <f t="shared" si="458"/>
        <v>1</v>
      </c>
      <c r="AG811" s="29">
        <f t="shared" si="458"/>
        <v>1</v>
      </c>
      <c r="AH811" s="29">
        <f t="shared" si="458"/>
        <v>1</v>
      </c>
      <c r="AI811" s="29">
        <f t="shared" si="458"/>
        <v>1</v>
      </c>
      <c r="AJ811" s="29">
        <f t="shared" si="458"/>
        <v>1</v>
      </c>
      <c r="AK811" s="29">
        <f t="shared" si="458"/>
        <v>1</v>
      </c>
      <c r="AL811" s="29">
        <f t="shared" si="458"/>
        <v>1</v>
      </c>
      <c r="AM811" s="29">
        <f t="shared" si="458"/>
        <v>1</v>
      </c>
      <c r="AN811" s="29">
        <f t="shared" si="458"/>
        <v>1</v>
      </c>
      <c r="AO811" s="29">
        <f t="shared" si="458"/>
        <v>1</v>
      </c>
      <c r="AP811" s="29">
        <f t="shared" si="458"/>
        <v>1</v>
      </c>
      <c r="AQ811" s="29">
        <f t="shared" si="458"/>
        <v>1</v>
      </c>
      <c r="AR811" s="29">
        <f t="shared" si="458"/>
        <v>1</v>
      </c>
      <c r="AS811" s="29">
        <f t="shared" si="458"/>
        <v>1</v>
      </c>
      <c r="AT811" s="29">
        <f t="shared" si="466"/>
        <v>1</v>
      </c>
      <c r="AU811" s="29">
        <f t="shared" si="466"/>
        <v>1</v>
      </c>
      <c r="AV811" s="29">
        <f t="shared" si="466"/>
        <v>1</v>
      </c>
      <c r="AW811" s="29">
        <f t="shared" si="466"/>
        <v>1</v>
      </c>
      <c r="AX811" s="29">
        <f t="shared" si="466"/>
        <v>1</v>
      </c>
      <c r="AY811" s="29">
        <f t="shared" si="466"/>
        <v>1</v>
      </c>
      <c r="AZ811" s="29">
        <f t="shared" si="466"/>
        <v>1</v>
      </c>
      <c r="BA811" s="29">
        <f t="shared" si="466"/>
        <v>1</v>
      </c>
      <c r="BB811" s="29">
        <f t="shared" si="466"/>
        <v>1</v>
      </c>
      <c r="BC811" s="29">
        <f t="shared" si="466"/>
        <v>1</v>
      </c>
      <c r="BD811" s="29">
        <f t="shared" si="466"/>
        <v>1</v>
      </c>
      <c r="BE811" s="29">
        <f t="shared" si="466"/>
        <v>1</v>
      </c>
      <c r="BF811" s="29">
        <f t="shared" si="466"/>
        <v>1</v>
      </c>
      <c r="BG811" s="29">
        <f t="shared" si="466"/>
        <v>1</v>
      </c>
      <c r="BH811" s="29">
        <f t="shared" si="466"/>
        <v>1</v>
      </c>
      <c r="BI811" s="29">
        <f t="shared" si="466"/>
        <v>1</v>
      </c>
      <c r="BJ811" s="29">
        <f t="shared" si="464"/>
        <v>1</v>
      </c>
      <c r="BN811" s="29">
        <f t="shared" si="405"/>
        <v>50</v>
      </c>
      <c r="BO811" s="29">
        <f t="shared" si="413"/>
        <v>7</v>
      </c>
    </row>
    <row r="812" spans="3:67" x14ac:dyDescent="0.25">
      <c r="C812" s="79">
        <f t="shared" si="406"/>
        <v>43869</v>
      </c>
      <c r="D812" s="29">
        <f t="shared" si="430"/>
        <v>2020</v>
      </c>
      <c r="E812" s="29">
        <f t="shared" si="407"/>
        <v>2</v>
      </c>
      <c r="F812" s="29">
        <f t="shared" si="408"/>
        <v>6</v>
      </c>
      <c r="G812" s="29">
        <f t="shared" si="409"/>
        <v>8</v>
      </c>
      <c r="H812" s="166" t="str">
        <f t="shared" si="410"/>
        <v>Fr</v>
      </c>
      <c r="I812" s="29">
        <f t="shared" si="411"/>
        <v>1</v>
      </c>
      <c r="J812" s="29">
        <f t="array" ref="J812">INDEX(Dienstplan!$F$6:$AJ$55,BN812,BO812)</f>
        <v>0</v>
      </c>
      <c r="K812" s="29">
        <f t="array" ref="K812">IF(OR(J812=Schichten!$B$3,J812=Schichten!$B$4),INDEX($D$98:$D$147,MATCH(CODE(J812),$H$98:$H$147,0)),IF(ISERROR(INDEX($D$98:$D$147,MATCH(J812,$A$98:$A$147,0))),0,INDEX($D$98:$D$147,MATCH(J812,$A$98:$A$147,0))))</f>
        <v>0</v>
      </c>
      <c r="L812" s="29">
        <f t="shared" ref="L812" si="470">L762</f>
        <v>1.1494252873563218E-2</v>
      </c>
      <c r="M812" s="29">
        <f t="shared" si="433"/>
        <v>0</v>
      </c>
      <c r="O812" s="29">
        <f t="shared" si="460"/>
        <v>0</v>
      </c>
      <c r="P812" s="29">
        <f t="shared" si="460"/>
        <v>0</v>
      </c>
      <c r="Q812" s="29">
        <f t="shared" si="460"/>
        <v>0</v>
      </c>
      <c r="R812" s="29">
        <f t="shared" si="460"/>
        <v>0</v>
      </c>
      <c r="S812" s="29">
        <f t="shared" si="460"/>
        <v>0</v>
      </c>
      <c r="T812" s="29">
        <f t="shared" si="460"/>
        <v>0</v>
      </c>
      <c r="U812" s="29">
        <f t="shared" si="460"/>
        <v>0</v>
      </c>
      <c r="V812" s="29">
        <f t="shared" si="460"/>
        <v>0</v>
      </c>
      <c r="W812" s="29">
        <f t="shared" si="460"/>
        <v>0</v>
      </c>
      <c r="X812" s="29">
        <f t="shared" si="460"/>
        <v>0</v>
      </c>
      <c r="Y812" s="29">
        <f t="shared" si="460"/>
        <v>1</v>
      </c>
      <c r="Z812" s="29">
        <f t="shared" si="460"/>
        <v>1</v>
      </c>
      <c r="AA812" s="29">
        <f t="shared" si="460"/>
        <v>1</v>
      </c>
      <c r="AB812" s="29">
        <f t="shared" si="460"/>
        <v>1</v>
      </c>
      <c r="AC812" s="29">
        <f t="shared" si="460"/>
        <v>1</v>
      </c>
      <c r="AD812" s="29">
        <f t="shared" si="460"/>
        <v>1</v>
      </c>
      <c r="AE812" s="29">
        <f t="shared" si="458"/>
        <v>1</v>
      </c>
      <c r="AF812" s="29">
        <f t="shared" si="458"/>
        <v>1</v>
      </c>
      <c r="AG812" s="29">
        <f t="shared" si="458"/>
        <v>1</v>
      </c>
      <c r="AH812" s="29">
        <f t="shared" si="458"/>
        <v>1</v>
      </c>
      <c r="AI812" s="29">
        <f t="shared" si="458"/>
        <v>1</v>
      </c>
      <c r="AJ812" s="29">
        <f t="shared" si="458"/>
        <v>1</v>
      </c>
      <c r="AK812" s="29">
        <f t="shared" si="458"/>
        <v>1</v>
      </c>
      <c r="AL812" s="29">
        <f t="shared" si="458"/>
        <v>1</v>
      </c>
      <c r="AM812" s="29">
        <f t="shared" si="458"/>
        <v>1</v>
      </c>
      <c r="AN812" s="29">
        <f t="shared" si="458"/>
        <v>1</v>
      </c>
      <c r="AO812" s="29">
        <f t="shared" si="458"/>
        <v>1</v>
      </c>
      <c r="AP812" s="29">
        <f t="shared" si="458"/>
        <v>1</v>
      </c>
      <c r="AQ812" s="29">
        <f t="shared" si="458"/>
        <v>1</v>
      </c>
      <c r="AR812" s="29">
        <f t="shared" si="458"/>
        <v>1</v>
      </c>
      <c r="AS812" s="29">
        <f t="shared" si="458"/>
        <v>1</v>
      </c>
      <c r="AT812" s="29">
        <f t="shared" si="466"/>
        <v>1</v>
      </c>
      <c r="AU812" s="29">
        <f t="shared" si="466"/>
        <v>1</v>
      </c>
      <c r="AV812" s="29">
        <f t="shared" si="466"/>
        <v>1</v>
      </c>
      <c r="AW812" s="29">
        <f t="shared" si="466"/>
        <v>1</v>
      </c>
      <c r="AX812" s="29">
        <f t="shared" si="466"/>
        <v>1</v>
      </c>
      <c r="AY812" s="29">
        <f t="shared" si="466"/>
        <v>1</v>
      </c>
      <c r="AZ812" s="29">
        <f t="shared" si="466"/>
        <v>1</v>
      </c>
      <c r="BA812" s="29">
        <f t="shared" si="466"/>
        <v>1</v>
      </c>
      <c r="BB812" s="29">
        <f t="shared" si="466"/>
        <v>1</v>
      </c>
      <c r="BC812" s="29">
        <f t="shared" si="466"/>
        <v>1</v>
      </c>
      <c r="BD812" s="29">
        <f t="shared" si="466"/>
        <v>1</v>
      </c>
      <c r="BE812" s="29">
        <f t="shared" si="466"/>
        <v>1</v>
      </c>
      <c r="BF812" s="29">
        <f t="shared" si="466"/>
        <v>1</v>
      </c>
      <c r="BG812" s="29">
        <f t="shared" si="466"/>
        <v>1</v>
      </c>
      <c r="BH812" s="29">
        <f t="shared" si="466"/>
        <v>1</v>
      </c>
      <c r="BI812" s="29">
        <f t="shared" si="466"/>
        <v>1</v>
      </c>
      <c r="BJ812" s="29">
        <f t="shared" si="464"/>
        <v>1</v>
      </c>
      <c r="BN812" s="29">
        <f t="shared" si="405"/>
        <v>1</v>
      </c>
      <c r="BO812" s="29">
        <f t="shared" si="413"/>
        <v>8</v>
      </c>
    </row>
    <row r="813" spans="3:67" x14ac:dyDescent="0.25">
      <c r="C813" s="79">
        <f t="shared" si="406"/>
        <v>43869</v>
      </c>
      <c r="D813" s="29">
        <f t="shared" si="430"/>
        <v>2020</v>
      </c>
      <c r="E813" s="29">
        <f t="shared" si="407"/>
        <v>2</v>
      </c>
      <c r="F813" s="29">
        <f t="shared" si="408"/>
        <v>6</v>
      </c>
      <c r="G813" s="29">
        <f t="shared" si="409"/>
        <v>8</v>
      </c>
      <c r="H813" s="166" t="str">
        <f t="shared" si="410"/>
        <v>Fr</v>
      </c>
      <c r="I813" s="29">
        <f t="shared" si="411"/>
        <v>2</v>
      </c>
      <c r="J813" s="29">
        <f t="array" ref="J813">INDEX(Dienstplan!$F$6:$AJ$55,BN813,BO813)</f>
        <v>0</v>
      </c>
      <c r="K813" s="29">
        <f t="array" ref="K813">IF(OR(J813=Schichten!$B$3,J813=Schichten!$B$4),INDEX($D$98:$D$147,MATCH(CODE(J813),$H$98:$H$147,0)),IF(ISERROR(INDEX($D$98:$D$147,MATCH(J813,$A$98:$A$147,0))),0,INDEX($D$98:$D$147,MATCH(J813,$A$98:$A$147,0))))</f>
        <v>0</v>
      </c>
      <c r="L813" s="29">
        <f t="shared" ref="L813" si="471">L763</f>
        <v>0</v>
      </c>
      <c r="M813" s="29">
        <f t="shared" si="433"/>
        <v>0</v>
      </c>
      <c r="O813" s="29">
        <f t="shared" si="460"/>
        <v>0</v>
      </c>
      <c r="P813" s="29">
        <f t="shared" si="460"/>
        <v>0</v>
      </c>
      <c r="Q813" s="29">
        <f t="shared" si="460"/>
        <v>0</v>
      </c>
      <c r="R813" s="29">
        <f t="shared" si="460"/>
        <v>0</v>
      </c>
      <c r="S813" s="29">
        <f t="shared" si="460"/>
        <v>0</v>
      </c>
      <c r="T813" s="29">
        <f t="shared" si="460"/>
        <v>0</v>
      </c>
      <c r="U813" s="29">
        <f t="shared" si="460"/>
        <v>0</v>
      </c>
      <c r="V813" s="29">
        <f t="shared" si="460"/>
        <v>0</v>
      </c>
      <c r="W813" s="29">
        <f t="shared" si="460"/>
        <v>0</v>
      </c>
      <c r="X813" s="29">
        <f t="shared" si="460"/>
        <v>0</v>
      </c>
      <c r="Y813" s="29">
        <f t="shared" si="460"/>
        <v>1</v>
      </c>
      <c r="Z813" s="29">
        <f t="shared" si="460"/>
        <v>1</v>
      </c>
      <c r="AA813" s="29">
        <f t="shared" si="460"/>
        <v>1</v>
      </c>
      <c r="AB813" s="29">
        <f t="shared" si="460"/>
        <v>1</v>
      </c>
      <c r="AC813" s="29">
        <f t="shared" si="460"/>
        <v>1</v>
      </c>
      <c r="AD813" s="29">
        <f t="shared" si="460"/>
        <v>1</v>
      </c>
      <c r="AE813" s="29">
        <f t="shared" si="458"/>
        <v>1</v>
      </c>
      <c r="AF813" s="29">
        <f t="shared" si="458"/>
        <v>1</v>
      </c>
      <c r="AG813" s="29">
        <f t="shared" si="458"/>
        <v>1</v>
      </c>
      <c r="AH813" s="29">
        <f t="shared" si="458"/>
        <v>1</v>
      </c>
      <c r="AI813" s="29">
        <f t="shared" si="458"/>
        <v>1</v>
      </c>
      <c r="AJ813" s="29">
        <f t="shared" si="458"/>
        <v>1</v>
      </c>
      <c r="AK813" s="29">
        <f t="shared" si="458"/>
        <v>1</v>
      </c>
      <c r="AL813" s="29">
        <f t="shared" si="458"/>
        <v>1</v>
      </c>
      <c r="AM813" s="29">
        <f t="shared" si="458"/>
        <v>1</v>
      </c>
      <c r="AN813" s="29">
        <f t="shared" si="458"/>
        <v>1</v>
      </c>
      <c r="AO813" s="29">
        <f t="shared" si="458"/>
        <v>1</v>
      </c>
      <c r="AP813" s="29">
        <f t="shared" si="458"/>
        <v>1</v>
      </c>
      <c r="AQ813" s="29">
        <f t="shared" si="458"/>
        <v>1</v>
      </c>
      <c r="AR813" s="29">
        <f t="shared" si="458"/>
        <v>1</v>
      </c>
      <c r="AS813" s="29">
        <f t="shared" si="458"/>
        <v>1</v>
      </c>
      <c r="AT813" s="29">
        <f t="shared" si="466"/>
        <v>1</v>
      </c>
      <c r="AU813" s="29">
        <f t="shared" si="466"/>
        <v>1</v>
      </c>
      <c r="AV813" s="29">
        <f t="shared" si="466"/>
        <v>1</v>
      </c>
      <c r="AW813" s="29">
        <f t="shared" si="466"/>
        <v>1</v>
      </c>
      <c r="AX813" s="29">
        <f t="shared" si="466"/>
        <v>1</v>
      </c>
      <c r="AY813" s="29">
        <f t="shared" si="466"/>
        <v>1</v>
      </c>
      <c r="AZ813" s="29">
        <f t="shared" si="466"/>
        <v>1</v>
      </c>
      <c r="BA813" s="29">
        <f t="shared" si="466"/>
        <v>1</v>
      </c>
      <c r="BB813" s="29">
        <f t="shared" si="466"/>
        <v>1</v>
      </c>
      <c r="BC813" s="29">
        <f t="shared" si="466"/>
        <v>1</v>
      </c>
      <c r="BD813" s="29">
        <f t="shared" si="466"/>
        <v>1</v>
      </c>
      <c r="BE813" s="29">
        <f t="shared" si="466"/>
        <v>1</v>
      </c>
      <c r="BF813" s="29">
        <f t="shared" si="466"/>
        <v>1</v>
      </c>
      <c r="BG813" s="29">
        <f t="shared" si="466"/>
        <v>1</v>
      </c>
      <c r="BH813" s="29">
        <f t="shared" si="466"/>
        <v>1</v>
      </c>
      <c r="BI813" s="29">
        <f t="shared" si="466"/>
        <v>1</v>
      </c>
      <c r="BJ813" s="29">
        <f t="shared" si="464"/>
        <v>1</v>
      </c>
      <c r="BN813" s="29">
        <f t="shared" si="405"/>
        <v>2</v>
      </c>
      <c r="BO813" s="29">
        <f t="shared" si="413"/>
        <v>8</v>
      </c>
    </row>
    <row r="814" spans="3:67" x14ac:dyDescent="0.25">
      <c r="C814" s="79">
        <f t="shared" si="406"/>
        <v>43869</v>
      </c>
      <c r="D814" s="29">
        <f t="shared" si="430"/>
        <v>2020</v>
      </c>
      <c r="E814" s="29">
        <f t="shared" si="407"/>
        <v>2</v>
      </c>
      <c r="F814" s="29">
        <f t="shared" si="408"/>
        <v>6</v>
      </c>
      <c r="G814" s="29">
        <f t="shared" si="409"/>
        <v>8</v>
      </c>
      <c r="H814" s="166" t="str">
        <f t="shared" si="410"/>
        <v>Fr</v>
      </c>
      <c r="I814" s="29">
        <f t="shared" si="411"/>
        <v>3</v>
      </c>
      <c r="J814" s="29">
        <f t="array" ref="J814">INDEX(Dienstplan!$F$6:$AJ$55,BN814,BO814)</f>
        <v>0</v>
      </c>
      <c r="K814" s="29">
        <f t="array" ref="K814">IF(OR(J814=Schichten!$B$3,J814=Schichten!$B$4),INDEX($D$98:$D$147,MATCH(CODE(J814),$H$98:$H$147,0)),IF(ISERROR(INDEX($D$98:$D$147,MATCH(J814,$A$98:$A$147,0))),0,INDEX($D$98:$D$147,MATCH(J814,$A$98:$A$147,0))))</f>
        <v>0</v>
      </c>
      <c r="L814" s="29">
        <f t="shared" ref="L814" si="472">L764</f>
        <v>0</v>
      </c>
      <c r="M814" s="29">
        <f t="shared" si="433"/>
        <v>0</v>
      </c>
      <c r="O814" s="29">
        <f t="shared" si="460"/>
        <v>0</v>
      </c>
      <c r="P814" s="29">
        <f t="shared" si="460"/>
        <v>0</v>
      </c>
      <c r="Q814" s="29">
        <f t="shared" si="460"/>
        <v>0</v>
      </c>
      <c r="R814" s="29">
        <f t="shared" si="460"/>
        <v>0</v>
      </c>
      <c r="S814" s="29">
        <f t="shared" si="460"/>
        <v>0</v>
      </c>
      <c r="T814" s="29">
        <f t="shared" si="460"/>
        <v>0</v>
      </c>
      <c r="U814" s="29">
        <f t="shared" si="460"/>
        <v>0</v>
      </c>
      <c r="V814" s="29">
        <f t="shared" si="460"/>
        <v>0</v>
      </c>
      <c r="W814" s="29">
        <f t="shared" si="460"/>
        <v>0</v>
      </c>
      <c r="X814" s="29">
        <f t="shared" si="460"/>
        <v>0</v>
      </c>
      <c r="Y814" s="29">
        <f t="shared" si="460"/>
        <v>1</v>
      </c>
      <c r="Z814" s="29">
        <f t="shared" si="460"/>
        <v>1</v>
      </c>
      <c r="AA814" s="29">
        <f t="shared" si="460"/>
        <v>1</v>
      </c>
      <c r="AB814" s="29">
        <f t="shared" si="460"/>
        <v>1</v>
      </c>
      <c r="AC814" s="29">
        <f t="shared" si="460"/>
        <v>1</v>
      </c>
      <c r="AD814" s="29">
        <f t="shared" si="460"/>
        <v>1</v>
      </c>
      <c r="AE814" s="29">
        <f t="shared" si="458"/>
        <v>1</v>
      </c>
      <c r="AF814" s="29">
        <f t="shared" si="458"/>
        <v>1</v>
      </c>
      <c r="AG814" s="29">
        <f t="shared" si="458"/>
        <v>1</v>
      </c>
      <c r="AH814" s="29">
        <f t="shared" si="458"/>
        <v>1</v>
      </c>
      <c r="AI814" s="29">
        <f t="shared" si="458"/>
        <v>1</v>
      </c>
      <c r="AJ814" s="29">
        <f t="shared" si="458"/>
        <v>1</v>
      </c>
      <c r="AK814" s="29">
        <f t="shared" si="458"/>
        <v>1</v>
      </c>
      <c r="AL814" s="29">
        <f t="shared" si="458"/>
        <v>1</v>
      </c>
      <c r="AM814" s="29">
        <f t="shared" si="458"/>
        <v>1</v>
      </c>
      <c r="AN814" s="29">
        <f t="shared" si="458"/>
        <v>1</v>
      </c>
      <c r="AO814" s="29">
        <f t="shared" si="458"/>
        <v>1</v>
      </c>
      <c r="AP814" s="29">
        <f t="shared" si="458"/>
        <v>1</v>
      </c>
      <c r="AQ814" s="29">
        <f t="shared" si="458"/>
        <v>1</v>
      </c>
      <c r="AR814" s="29">
        <f t="shared" si="458"/>
        <v>1</v>
      </c>
      <c r="AS814" s="29">
        <f t="shared" si="458"/>
        <v>1</v>
      </c>
      <c r="AT814" s="29">
        <f t="shared" si="466"/>
        <v>1</v>
      </c>
      <c r="AU814" s="29">
        <f t="shared" si="466"/>
        <v>1</v>
      </c>
      <c r="AV814" s="29">
        <f t="shared" si="466"/>
        <v>1</v>
      </c>
      <c r="AW814" s="29">
        <f t="shared" si="466"/>
        <v>1</v>
      </c>
      <c r="AX814" s="29">
        <f t="shared" si="466"/>
        <v>1</v>
      </c>
      <c r="AY814" s="29">
        <f t="shared" si="466"/>
        <v>1</v>
      </c>
      <c r="AZ814" s="29">
        <f t="shared" si="466"/>
        <v>1</v>
      </c>
      <c r="BA814" s="29">
        <f t="shared" si="466"/>
        <v>1</v>
      </c>
      <c r="BB814" s="29">
        <f t="shared" si="466"/>
        <v>1</v>
      </c>
      <c r="BC814" s="29">
        <f t="shared" si="466"/>
        <v>1</v>
      </c>
      <c r="BD814" s="29">
        <f t="shared" si="466"/>
        <v>1</v>
      </c>
      <c r="BE814" s="29">
        <f t="shared" si="466"/>
        <v>1</v>
      </c>
      <c r="BF814" s="29">
        <f t="shared" si="466"/>
        <v>1</v>
      </c>
      <c r="BG814" s="29">
        <f t="shared" si="466"/>
        <v>1</v>
      </c>
      <c r="BH814" s="29">
        <f t="shared" si="466"/>
        <v>1</v>
      </c>
      <c r="BI814" s="29">
        <f t="shared" si="466"/>
        <v>1</v>
      </c>
      <c r="BJ814" s="29">
        <f t="shared" si="464"/>
        <v>1</v>
      </c>
      <c r="BN814" s="29">
        <f t="shared" si="405"/>
        <v>3</v>
      </c>
      <c r="BO814" s="29">
        <f t="shared" si="413"/>
        <v>8</v>
      </c>
    </row>
    <row r="815" spans="3:67" x14ac:dyDescent="0.25">
      <c r="C815" s="79">
        <f t="shared" si="406"/>
        <v>43869</v>
      </c>
      <c r="D815" s="29">
        <f t="shared" si="430"/>
        <v>2020</v>
      </c>
      <c r="E815" s="29">
        <f t="shared" si="407"/>
        <v>2</v>
      </c>
      <c r="F815" s="29">
        <f t="shared" si="408"/>
        <v>6</v>
      </c>
      <c r="G815" s="29">
        <f t="shared" si="409"/>
        <v>8</v>
      </c>
      <c r="H815" s="166" t="str">
        <f t="shared" si="410"/>
        <v>Fr</v>
      </c>
      <c r="I815" s="29">
        <f t="shared" si="411"/>
        <v>4</v>
      </c>
      <c r="J815" s="29">
        <f t="array" ref="J815">INDEX(Dienstplan!$F$6:$AJ$55,BN815,BO815)</f>
        <v>0</v>
      </c>
      <c r="K815" s="29">
        <f t="array" ref="K815">IF(OR(J815=Schichten!$B$3,J815=Schichten!$B$4),INDEX($D$98:$D$147,MATCH(CODE(J815),$H$98:$H$147,0)),IF(ISERROR(INDEX($D$98:$D$147,MATCH(J815,$A$98:$A$147,0))),0,INDEX($D$98:$D$147,MATCH(J815,$A$98:$A$147,0))))</f>
        <v>0</v>
      </c>
      <c r="L815" s="29">
        <f t="shared" ref="L815" si="473">L765</f>
        <v>0</v>
      </c>
      <c r="M815" s="29">
        <f t="shared" si="433"/>
        <v>0</v>
      </c>
      <c r="O815" s="29">
        <f t="shared" si="460"/>
        <v>0</v>
      </c>
      <c r="P815" s="29">
        <f t="shared" si="460"/>
        <v>0</v>
      </c>
      <c r="Q815" s="29">
        <f t="shared" si="460"/>
        <v>0</v>
      </c>
      <c r="R815" s="29">
        <f t="shared" si="460"/>
        <v>0</v>
      </c>
      <c r="S815" s="29">
        <f t="shared" si="460"/>
        <v>0</v>
      </c>
      <c r="T815" s="29">
        <f t="shared" si="460"/>
        <v>0</v>
      </c>
      <c r="U815" s="29">
        <f t="shared" si="460"/>
        <v>0</v>
      </c>
      <c r="V815" s="29">
        <f t="shared" si="460"/>
        <v>0</v>
      </c>
      <c r="W815" s="29">
        <f t="shared" si="460"/>
        <v>0</v>
      </c>
      <c r="X815" s="29">
        <f t="shared" si="460"/>
        <v>0</v>
      </c>
      <c r="Y815" s="29">
        <f t="shared" si="460"/>
        <v>1</v>
      </c>
      <c r="Z815" s="29">
        <f t="shared" si="460"/>
        <v>1</v>
      </c>
      <c r="AA815" s="29">
        <f t="shared" si="460"/>
        <v>1</v>
      </c>
      <c r="AB815" s="29">
        <f t="shared" si="460"/>
        <v>1</v>
      </c>
      <c r="AC815" s="29">
        <f t="shared" si="460"/>
        <v>1</v>
      </c>
      <c r="AD815" s="29">
        <f t="shared" si="460"/>
        <v>1</v>
      </c>
      <c r="AE815" s="29">
        <f t="shared" si="458"/>
        <v>1</v>
      </c>
      <c r="AF815" s="29">
        <f t="shared" si="458"/>
        <v>1</v>
      </c>
      <c r="AG815" s="29">
        <f t="shared" si="458"/>
        <v>1</v>
      </c>
      <c r="AH815" s="29">
        <f t="shared" si="458"/>
        <v>1</v>
      </c>
      <c r="AI815" s="29">
        <f t="shared" si="458"/>
        <v>1</v>
      </c>
      <c r="AJ815" s="29">
        <f t="shared" si="458"/>
        <v>1</v>
      </c>
      <c r="AK815" s="29">
        <f t="shared" si="458"/>
        <v>1</v>
      </c>
      <c r="AL815" s="29">
        <f t="shared" si="458"/>
        <v>1</v>
      </c>
      <c r="AM815" s="29">
        <f t="shared" si="458"/>
        <v>1</v>
      </c>
      <c r="AN815" s="29">
        <f t="shared" si="458"/>
        <v>1</v>
      </c>
      <c r="AO815" s="29">
        <f t="shared" si="458"/>
        <v>1</v>
      </c>
      <c r="AP815" s="29">
        <f t="shared" si="458"/>
        <v>1</v>
      </c>
      <c r="AQ815" s="29">
        <f t="shared" si="458"/>
        <v>1</v>
      </c>
      <c r="AR815" s="29">
        <f t="shared" si="458"/>
        <v>1</v>
      </c>
      <c r="AS815" s="29">
        <f t="shared" si="458"/>
        <v>1</v>
      </c>
      <c r="AT815" s="29">
        <f t="shared" si="466"/>
        <v>1</v>
      </c>
      <c r="AU815" s="29">
        <f t="shared" si="466"/>
        <v>1</v>
      </c>
      <c r="AV815" s="29">
        <f t="shared" si="466"/>
        <v>1</v>
      </c>
      <c r="AW815" s="29">
        <f t="shared" si="466"/>
        <v>1</v>
      </c>
      <c r="AX815" s="29">
        <f t="shared" si="466"/>
        <v>1</v>
      </c>
      <c r="AY815" s="29">
        <f t="shared" si="466"/>
        <v>1</v>
      </c>
      <c r="AZ815" s="29">
        <f t="shared" si="466"/>
        <v>1</v>
      </c>
      <c r="BA815" s="29">
        <f t="shared" si="466"/>
        <v>1</v>
      </c>
      <c r="BB815" s="29">
        <f t="shared" si="466"/>
        <v>1</v>
      </c>
      <c r="BC815" s="29">
        <f t="shared" si="466"/>
        <v>1</v>
      </c>
      <c r="BD815" s="29">
        <f t="shared" si="466"/>
        <v>1</v>
      </c>
      <c r="BE815" s="29">
        <f t="shared" si="466"/>
        <v>1</v>
      </c>
      <c r="BF815" s="29">
        <f t="shared" si="466"/>
        <v>1</v>
      </c>
      <c r="BG815" s="29">
        <f t="shared" si="466"/>
        <v>1</v>
      </c>
      <c r="BH815" s="29">
        <f t="shared" si="466"/>
        <v>1</v>
      </c>
      <c r="BI815" s="29">
        <f t="shared" si="466"/>
        <v>1</v>
      </c>
      <c r="BJ815" s="29">
        <f t="shared" si="464"/>
        <v>1</v>
      </c>
      <c r="BN815" s="29">
        <f t="shared" si="405"/>
        <v>4</v>
      </c>
      <c r="BO815" s="29">
        <f t="shared" si="413"/>
        <v>8</v>
      </c>
    </row>
    <row r="816" spans="3:67" x14ac:dyDescent="0.25">
      <c r="C816" s="79">
        <f t="shared" si="406"/>
        <v>43869</v>
      </c>
      <c r="D816" s="29">
        <f t="shared" si="430"/>
        <v>2020</v>
      </c>
      <c r="E816" s="29">
        <f t="shared" si="407"/>
        <v>2</v>
      </c>
      <c r="F816" s="29">
        <f t="shared" si="408"/>
        <v>6</v>
      </c>
      <c r="G816" s="29">
        <f t="shared" si="409"/>
        <v>8</v>
      </c>
      <c r="H816" s="166" t="str">
        <f t="shared" si="410"/>
        <v>Fr</v>
      </c>
      <c r="I816" s="29">
        <f t="shared" si="411"/>
        <v>5</v>
      </c>
      <c r="J816" s="29">
        <f t="array" ref="J816">INDEX(Dienstplan!$F$6:$AJ$55,BN816,BO816)</f>
        <v>0</v>
      </c>
      <c r="K816" s="29">
        <f t="array" ref="K816">IF(OR(J816=Schichten!$B$3,J816=Schichten!$B$4),INDEX($D$98:$D$147,MATCH(CODE(J816),$H$98:$H$147,0)),IF(ISERROR(INDEX($D$98:$D$147,MATCH(J816,$A$98:$A$147,0))),0,INDEX($D$98:$D$147,MATCH(J816,$A$98:$A$147,0))))</f>
        <v>0</v>
      </c>
      <c r="L816" s="29">
        <f t="shared" ref="L816" si="474">L766</f>
        <v>0</v>
      </c>
      <c r="M816" s="29">
        <f t="shared" si="433"/>
        <v>0</v>
      </c>
      <c r="O816" s="29">
        <f t="shared" si="460"/>
        <v>0</v>
      </c>
      <c r="P816" s="29">
        <f t="shared" si="460"/>
        <v>0</v>
      </c>
      <c r="Q816" s="29">
        <f t="shared" si="460"/>
        <v>0</v>
      </c>
      <c r="R816" s="29">
        <f t="shared" si="460"/>
        <v>0</v>
      </c>
      <c r="S816" s="29">
        <f t="shared" si="460"/>
        <v>0</v>
      </c>
      <c r="T816" s="29">
        <f t="shared" si="460"/>
        <v>0</v>
      </c>
      <c r="U816" s="29">
        <f t="shared" si="460"/>
        <v>0</v>
      </c>
      <c r="V816" s="29">
        <f t="shared" si="460"/>
        <v>0</v>
      </c>
      <c r="W816" s="29">
        <f t="shared" si="460"/>
        <v>0</v>
      </c>
      <c r="X816" s="29">
        <f t="shared" si="460"/>
        <v>0</v>
      </c>
      <c r="Y816" s="29">
        <f t="shared" si="460"/>
        <v>1</v>
      </c>
      <c r="Z816" s="29">
        <f t="shared" si="460"/>
        <v>1</v>
      </c>
      <c r="AA816" s="29">
        <f t="shared" si="460"/>
        <v>1</v>
      </c>
      <c r="AB816" s="29">
        <f t="shared" si="460"/>
        <v>1</v>
      </c>
      <c r="AC816" s="29">
        <f t="shared" si="460"/>
        <v>1</v>
      </c>
      <c r="AD816" s="29">
        <f t="shared" si="460"/>
        <v>1</v>
      </c>
      <c r="AE816" s="29">
        <f t="shared" si="458"/>
        <v>1</v>
      </c>
      <c r="AF816" s="29">
        <f t="shared" si="458"/>
        <v>1</v>
      </c>
      <c r="AG816" s="29">
        <f t="shared" si="458"/>
        <v>1</v>
      </c>
      <c r="AH816" s="29">
        <f t="shared" si="458"/>
        <v>1</v>
      </c>
      <c r="AI816" s="29">
        <f t="shared" si="458"/>
        <v>1</v>
      </c>
      <c r="AJ816" s="29">
        <f t="shared" si="458"/>
        <v>1</v>
      </c>
      <c r="AK816" s="29">
        <f t="shared" si="458"/>
        <v>1</v>
      </c>
      <c r="AL816" s="29">
        <f t="shared" si="458"/>
        <v>1</v>
      </c>
      <c r="AM816" s="29">
        <f t="shared" si="458"/>
        <v>1</v>
      </c>
      <c r="AN816" s="29">
        <f t="shared" si="458"/>
        <v>1</v>
      </c>
      <c r="AO816" s="29">
        <f t="shared" si="458"/>
        <v>1</v>
      </c>
      <c r="AP816" s="29">
        <f t="shared" si="458"/>
        <v>1</v>
      </c>
      <c r="AQ816" s="29">
        <f t="shared" si="458"/>
        <v>1</v>
      </c>
      <c r="AR816" s="29">
        <f t="shared" si="458"/>
        <v>1</v>
      </c>
      <c r="AS816" s="29">
        <f t="shared" si="458"/>
        <v>1</v>
      </c>
      <c r="AT816" s="29">
        <f t="shared" si="466"/>
        <v>1</v>
      </c>
      <c r="AU816" s="29">
        <f t="shared" si="466"/>
        <v>1</v>
      </c>
      <c r="AV816" s="29">
        <f t="shared" si="466"/>
        <v>1</v>
      </c>
      <c r="AW816" s="29">
        <f t="shared" si="466"/>
        <v>1</v>
      </c>
      <c r="AX816" s="29">
        <f t="shared" si="466"/>
        <v>1</v>
      </c>
      <c r="AY816" s="29">
        <f t="shared" si="466"/>
        <v>1</v>
      </c>
      <c r="AZ816" s="29">
        <f t="shared" si="466"/>
        <v>1</v>
      </c>
      <c r="BA816" s="29">
        <f t="shared" si="466"/>
        <v>1</v>
      </c>
      <c r="BB816" s="29">
        <f t="shared" si="466"/>
        <v>1</v>
      </c>
      <c r="BC816" s="29">
        <f t="shared" si="466"/>
        <v>1</v>
      </c>
      <c r="BD816" s="29">
        <f t="shared" si="466"/>
        <v>1</v>
      </c>
      <c r="BE816" s="29">
        <f t="shared" si="466"/>
        <v>1</v>
      </c>
      <c r="BF816" s="29">
        <f t="shared" si="466"/>
        <v>1</v>
      </c>
      <c r="BG816" s="29">
        <f t="shared" si="466"/>
        <v>1</v>
      </c>
      <c r="BH816" s="29">
        <f t="shared" si="466"/>
        <v>1</v>
      </c>
      <c r="BI816" s="29">
        <f t="shared" si="466"/>
        <v>1</v>
      </c>
      <c r="BJ816" s="29">
        <f t="shared" si="464"/>
        <v>1</v>
      </c>
      <c r="BN816" s="29">
        <f t="shared" si="405"/>
        <v>5</v>
      </c>
      <c r="BO816" s="29">
        <f t="shared" si="413"/>
        <v>8</v>
      </c>
    </row>
    <row r="817" spans="3:67" x14ac:dyDescent="0.25">
      <c r="C817" s="79">
        <f t="shared" si="406"/>
        <v>43869</v>
      </c>
      <c r="D817" s="29">
        <f t="shared" si="430"/>
        <v>2020</v>
      </c>
      <c r="E817" s="29">
        <f t="shared" si="407"/>
        <v>2</v>
      </c>
      <c r="F817" s="29">
        <f t="shared" si="408"/>
        <v>6</v>
      </c>
      <c r="G817" s="29">
        <f t="shared" si="409"/>
        <v>8</v>
      </c>
      <c r="H817" s="166" t="str">
        <f t="shared" si="410"/>
        <v>Fr</v>
      </c>
      <c r="I817" s="29">
        <f t="shared" si="411"/>
        <v>6</v>
      </c>
      <c r="J817" s="29">
        <f t="array" ref="J817">INDEX(Dienstplan!$F$6:$AJ$55,BN817,BO817)</f>
        <v>0</v>
      </c>
      <c r="K817" s="29">
        <f t="array" ref="K817">IF(OR(J817=Schichten!$B$3,J817=Schichten!$B$4),INDEX($D$98:$D$147,MATCH(CODE(J817),$H$98:$H$147,0)),IF(ISERROR(INDEX($D$98:$D$147,MATCH(J817,$A$98:$A$147,0))),0,INDEX($D$98:$D$147,MATCH(J817,$A$98:$A$147,0))))</f>
        <v>0</v>
      </c>
      <c r="L817" s="29">
        <f t="shared" ref="L817" si="475">L767</f>
        <v>0</v>
      </c>
      <c r="M817" s="29">
        <f t="shared" si="433"/>
        <v>0</v>
      </c>
      <c r="O817" s="29">
        <f t="shared" si="460"/>
        <v>0</v>
      </c>
      <c r="P817" s="29">
        <f t="shared" si="460"/>
        <v>0</v>
      </c>
      <c r="Q817" s="29">
        <f t="shared" si="460"/>
        <v>0</v>
      </c>
      <c r="R817" s="29">
        <f t="shared" si="460"/>
        <v>0</v>
      </c>
      <c r="S817" s="29">
        <f t="shared" si="460"/>
        <v>0</v>
      </c>
      <c r="T817" s="29">
        <f t="shared" si="460"/>
        <v>0</v>
      </c>
      <c r="U817" s="29">
        <f t="shared" si="460"/>
        <v>0</v>
      </c>
      <c r="V817" s="29">
        <f t="shared" si="460"/>
        <v>0</v>
      </c>
      <c r="W817" s="29">
        <f t="shared" si="460"/>
        <v>0</v>
      </c>
      <c r="X817" s="29">
        <f t="shared" si="460"/>
        <v>0</v>
      </c>
      <c r="Y817" s="29">
        <f t="shared" si="460"/>
        <v>1</v>
      </c>
      <c r="Z817" s="29">
        <f t="shared" si="460"/>
        <v>1</v>
      </c>
      <c r="AA817" s="29">
        <f t="shared" si="460"/>
        <v>1</v>
      </c>
      <c r="AB817" s="29">
        <f t="shared" si="460"/>
        <v>1</v>
      </c>
      <c r="AC817" s="29">
        <f t="shared" si="460"/>
        <v>1</v>
      </c>
      <c r="AD817" s="29">
        <f t="shared" si="460"/>
        <v>1</v>
      </c>
      <c r="AE817" s="29">
        <f t="shared" si="458"/>
        <v>1</v>
      </c>
      <c r="AF817" s="29">
        <f t="shared" si="458"/>
        <v>1</v>
      </c>
      <c r="AG817" s="29">
        <f t="shared" si="458"/>
        <v>1</v>
      </c>
      <c r="AH817" s="29">
        <f t="shared" si="458"/>
        <v>1</v>
      </c>
      <c r="AI817" s="29">
        <f t="shared" si="458"/>
        <v>1</v>
      </c>
      <c r="AJ817" s="29">
        <f t="shared" si="458"/>
        <v>1</v>
      </c>
      <c r="AK817" s="29">
        <f t="shared" si="458"/>
        <v>1</v>
      </c>
      <c r="AL817" s="29">
        <f t="shared" si="458"/>
        <v>1</v>
      </c>
      <c r="AM817" s="29">
        <f t="shared" si="458"/>
        <v>1</v>
      </c>
      <c r="AN817" s="29">
        <f t="shared" si="458"/>
        <v>1</v>
      </c>
      <c r="AO817" s="29">
        <f t="shared" si="458"/>
        <v>1</v>
      </c>
      <c r="AP817" s="29">
        <f t="shared" si="458"/>
        <v>1</v>
      </c>
      <c r="AQ817" s="29">
        <f t="shared" si="458"/>
        <v>1</v>
      </c>
      <c r="AR817" s="29">
        <f t="shared" si="458"/>
        <v>1</v>
      </c>
      <c r="AS817" s="29">
        <f t="shared" si="458"/>
        <v>1</v>
      </c>
      <c r="AT817" s="29">
        <f t="shared" si="466"/>
        <v>1</v>
      </c>
      <c r="AU817" s="29">
        <f t="shared" si="466"/>
        <v>1</v>
      </c>
      <c r="AV817" s="29">
        <f t="shared" si="466"/>
        <v>1</v>
      </c>
      <c r="AW817" s="29">
        <f t="shared" si="466"/>
        <v>1</v>
      </c>
      <c r="AX817" s="29">
        <f t="shared" si="466"/>
        <v>1</v>
      </c>
      <c r="AY817" s="29">
        <f t="shared" si="466"/>
        <v>1</v>
      </c>
      <c r="AZ817" s="29">
        <f t="shared" si="466"/>
        <v>1</v>
      </c>
      <c r="BA817" s="29">
        <f t="shared" si="466"/>
        <v>1</v>
      </c>
      <c r="BB817" s="29">
        <f t="shared" si="466"/>
        <v>1</v>
      </c>
      <c r="BC817" s="29">
        <f t="shared" si="466"/>
        <v>1</v>
      </c>
      <c r="BD817" s="29">
        <f t="shared" si="466"/>
        <v>1</v>
      </c>
      <c r="BE817" s="29">
        <f t="shared" si="466"/>
        <v>1</v>
      </c>
      <c r="BF817" s="29">
        <f t="shared" si="466"/>
        <v>1</v>
      </c>
      <c r="BG817" s="29">
        <f t="shared" si="466"/>
        <v>1</v>
      </c>
      <c r="BH817" s="29">
        <f t="shared" si="466"/>
        <v>1</v>
      </c>
      <c r="BI817" s="29">
        <f t="shared" si="466"/>
        <v>1</v>
      </c>
      <c r="BJ817" s="29">
        <f t="shared" si="464"/>
        <v>1</v>
      </c>
      <c r="BN817" s="29">
        <f t="shared" si="405"/>
        <v>6</v>
      </c>
      <c r="BO817" s="29">
        <f t="shared" si="413"/>
        <v>8</v>
      </c>
    </row>
    <row r="818" spans="3:67" x14ac:dyDescent="0.25">
      <c r="C818" s="79">
        <f t="shared" si="406"/>
        <v>43869</v>
      </c>
      <c r="D818" s="29">
        <f t="shared" si="430"/>
        <v>2020</v>
      </c>
      <c r="E818" s="29">
        <f t="shared" si="407"/>
        <v>2</v>
      </c>
      <c r="F818" s="29">
        <f t="shared" si="408"/>
        <v>6</v>
      </c>
      <c r="G818" s="29">
        <f t="shared" si="409"/>
        <v>8</v>
      </c>
      <c r="H818" s="166" t="str">
        <f t="shared" si="410"/>
        <v>Fr</v>
      </c>
      <c r="I818" s="29">
        <f t="shared" si="411"/>
        <v>7</v>
      </c>
      <c r="J818" s="29">
        <f t="array" ref="J818">INDEX(Dienstplan!$F$6:$AJ$55,BN818,BO818)</f>
        <v>0</v>
      </c>
      <c r="K818" s="29">
        <f t="array" ref="K818">IF(OR(J818=Schichten!$B$3,J818=Schichten!$B$4),INDEX($D$98:$D$147,MATCH(CODE(J818),$H$98:$H$147,0)),IF(ISERROR(INDEX($D$98:$D$147,MATCH(J818,$A$98:$A$147,0))),0,INDEX($D$98:$D$147,MATCH(J818,$A$98:$A$147,0))))</f>
        <v>0</v>
      </c>
      <c r="L818" s="29">
        <f t="shared" ref="L818" si="476">L768</f>
        <v>0</v>
      </c>
      <c r="M818" s="29">
        <f t="shared" si="433"/>
        <v>0</v>
      </c>
      <c r="O818" s="29">
        <f t="shared" si="460"/>
        <v>0</v>
      </c>
      <c r="P818" s="29">
        <f t="shared" si="460"/>
        <v>0</v>
      </c>
      <c r="Q818" s="29">
        <f t="shared" si="460"/>
        <v>0</v>
      </c>
      <c r="R818" s="29">
        <f t="shared" si="460"/>
        <v>0</v>
      </c>
      <c r="S818" s="29">
        <f t="shared" si="460"/>
        <v>0</v>
      </c>
      <c r="T818" s="29">
        <f t="shared" si="460"/>
        <v>0</v>
      </c>
      <c r="U818" s="29">
        <f t="shared" si="460"/>
        <v>0</v>
      </c>
      <c r="V818" s="29">
        <f t="shared" si="460"/>
        <v>0</v>
      </c>
      <c r="W818" s="29">
        <f t="shared" si="460"/>
        <v>0</v>
      </c>
      <c r="X818" s="29">
        <f t="shared" si="460"/>
        <v>0</v>
      </c>
      <c r="Y818" s="29">
        <f t="shared" si="460"/>
        <v>1</v>
      </c>
      <c r="Z818" s="29">
        <f t="shared" si="460"/>
        <v>1</v>
      </c>
      <c r="AA818" s="29">
        <f t="shared" si="460"/>
        <v>1</v>
      </c>
      <c r="AB818" s="29">
        <f t="shared" si="460"/>
        <v>1</v>
      </c>
      <c r="AC818" s="29">
        <f t="shared" si="460"/>
        <v>1</v>
      </c>
      <c r="AD818" s="29">
        <f t="shared" si="460"/>
        <v>1</v>
      </c>
      <c r="AE818" s="29">
        <f t="shared" si="458"/>
        <v>1</v>
      </c>
      <c r="AF818" s="29">
        <f t="shared" si="458"/>
        <v>1</v>
      </c>
      <c r="AG818" s="29">
        <f t="shared" si="458"/>
        <v>1</v>
      </c>
      <c r="AH818" s="29">
        <f t="shared" si="458"/>
        <v>1</v>
      </c>
      <c r="AI818" s="29">
        <f t="shared" si="458"/>
        <v>1</v>
      </c>
      <c r="AJ818" s="29">
        <f t="shared" si="458"/>
        <v>1</v>
      </c>
      <c r="AK818" s="29">
        <f t="shared" si="458"/>
        <v>1</v>
      </c>
      <c r="AL818" s="29">
        <f t="shared" si="458"/>
        <v>1</v>
      </c>
      <c r="AM818" s="29">
        <f t="shared" si="458"/>
        <v>1</v>
      </c>
      <c r="AN818" s="29">
        <f t="shared" si="458"/>
        <v>1</v>
      </c>
      <c r="AO818" s="29">
        <f t="shared" si="458"/>
        <v>1</v>
      </c>
      <c r="AP818" s="29">
        <f t="shared" si="458"/>
        <v>1</v>
      </c>
      <c r="AQ818" s="29">
        <f t="shared" si="458"/>
        <v>1</v>
      </c>
      <c r="AR818" s="29">
        <f t="shared" si="458"/>
        <v>1</v>
      </c>
      <c r="AS818" s="29">
        <f t="shared" si="458"/>
        <v>1</v>
      </c>
      <c r="AT818" s="29">
        <f t="shared" si="466"/>
        <v>1</v>
      </c>
      <c r="AU818" s="29">
        <f t="shared" si="466"/>
        <v>1</v>
      </c>
      <c r="AV818" s="29">
        <f t="shared" si="466"/>
        <v>1</v>
      </c>
      <c r="AW818" s="29">
        <f t="shared" si="466"/>
        <v>1</v>
      </c>
      <c r="AX818" s="29">
        <f t="shared" si="466"/>
        <v>1</v>
      </c>
      <c r="AY818" s="29">
        <f t="shared" si="466"/>
        <v>1</v>
      </c>
      <c r="AZ818" s="29">
        <f t="shared" si="466"/>
        <v>1</v>
      </c>
      <c r="BA818" s="29">
        <f t="shared" si="466"/>
        <v>1</v>
      </c>
      <c r="BB818" s="29">
        <f t="shared" si="466"/>
        <v>1</v>
      </c>
      <c r="BC818" s="29">
        <f t="shared" si="466"/>
        <v>1</v>
      </c>
      <c r="BD818" s="29">
        <f t="shared" si="466"/>
        <v>1</v>
      </c>
      <c r="BE818" s="29">
        <f t="shared" si="466"/>
        <v>1</v>
      </c>
      <c r="BF818" s="29">
        <f t="shared" si="466"/>
        <v>1</v>
      </c>
      <c r="BG818" s="29">
        <f t="shared" si="466"/>
        <v>1</v>
      </c>
      <c r="BH818" s="29">
        <f t="shared" si="466"/>
        <v>1</v>
      </c>
      <c r="BI818" s="29">
        <f t="shared" si="466"/>
        <v>1</v>
      </c>
      <c r="BJ818" s="29">
        <f t="shared" si="464"/>
        <v>1</v>
      </c>
      <c r="BN818" s="29">
        <f t="shared" si="405"/>
        <v>7</v>
      </c>
      <c r="BO818" s="29">
        <f t="shared" si="413"/>
        <v>8</v>
      </c>
    </row>
    <row r="819" spans="3:67" x14ac:dyDescent="0.25">
      <c r="C819" s="79">
        <f t="shared" si="406"/>
        <v>43869</v>
      </c>
      <c r="D819" s="29">
        <f t="shared" si="430"/>
        <v>2020</v>
      </c>
      <c r="E819" s="29">
        <f t="shared" si="407"/>
        <v>2</v>
      </c>
      <c r="F819" s="29">
        <f t="shared" si="408"/>
        <v>6</v>
      </c>
      <c r="G819" s="29">
        <f t="shared" si="409"/>
        <v>8</v>
      </c>
      <c r="H819" s="166" t="str">
        <f t="shared" si="410"/>
        <v>Fr</v>
      </c>
      <c r="I819" s="29">
        <f t="shared" si="411"/>
        <v>8</v>
      </c>
      <c r="J819" s="29">
        <f t="array" ref="J819">INDEX(Dienstplan!$F$6:$AJ$55,BN819,BO819)</f>
        <v>0</v>
      </c>
      <c r="K819" s="29">
        <f t="array" ref="K819">IF(OR(J819=Schichten!$B$3,J819=Schichten!$B$4),INDEX($D$98:$D$147,MATCH(CODE(J819),$H$98:$H$147,0)),IF(ISERROR(INDEX($D$98:$D$147,MATCH(J819,$A$98:$A$147,0))),0,INDEX($D$98:$D$147,MATCH(J819,$A$98:$A$147,0))))</f>
        <v>0</v>
      </c>
      <c r="L819" s="29">
        <f t="shared" ref="L819" si="477">L769</f>
        <v>0</v>
      </c>
      <c r="M819" s="29">
        <f t="shared" si="433"/>
        <v>0</v>
      </c>
      <c r="O819" s="29">
        <f t="shared" si="460"/>
        <v>0</v>
      </c>
      <c r="P819" s="29">
        <f t="shared" si="460"/>
        <v>0</v>
      </c>
      <c r="Q819" s="29">
        <f t="shared" si="460"/>
        <v>0</v>
      </c>
      <c r="R819" s="29">
        <f t="shared" si="460"/>
        <v>0</v>
      </c>
      <c r="S819" s="29">
        <f t="shared" si="460"/>
        <v>0</v>
      </c>
      <c r="T819" s="29">
        <f t="shared" si="460"/>
        <v>0</v>
      </c>
      <c r="U819" s="29">
        <f t="shared" si="460"/>
        <v>0</v>
      </c>
      <c r="V819" s="29">
        <f t="shared" si="460"/>
        <v>0</v>
      </c>
      <c r="W819" s="29">
        <f t="shared" si="460"/>
        <v>0</v>
      </c>
      <c r="X819" s="29">
        <f t="shared" si="460"/>
        <v>0</v>
      </c>
      <c r="Y819" s="29">
        <f t="shared" si="460"/>
        <v>1</v>
      </c>
      <c r="Z819" s="29">
        <f t="shared" si="460"/>
        <v>1</v>
      </c>
      <c r="AA819" s="29">
        <f t="shared" si="460"/>
        <v>1</v>
      </c>
      <c r="AB819" s="29">
        <f t="shared" si="460"/>
        <v>1</v>
      </c>
      <c r="AC819" s="29">
        <f t="shared" si="460"/>
        <v>1</v>
      </c>
      <c r="AD819" s="29">
        <f t="shared" ref="AD819:AS834" si="478">IF($M$457,IF($J819=AD$461,1,0),0)</f>
        <v>1</v>
      </c>
      <c r="AE819" s="29">
        <f t="shared" si="478"/>
        <v>1</v>
      </c>
      <c r="AF819" s="29">
        <f t="shared" si="478"/>
        <v>1</v>
      </c>
      <c r="AG819" s="29">
        <f t="shared" si="478"/>
        <v>1</v>
      </c>
      <c r="AH819" s="29">
        <f t="shared" si="478"/>
        <v>1</v>
      </c>
      <c r="AI819" s="29">
        <f t="shared" si="478"/>
        <v>1</v>
      </c>
      <c r="AJ819" s="29">
        <f t="shared" si="478"/>
        <v>1</v>
      </c>
      <c r="AK819" s="29">
        <f t="shared" si="478"/>
        <v>1</v>
      </c>
      <c r="AL819" s="29">
        <f t="shared" si="478"/>
        <v>1</v>
      </c>
      <c r="AM819" s="29">
        <f t="shared" si="478"/>
        <v>1</v>
      </c>
      <c r="AN819" s="29">
        <f t="shared" si="478"/>
        <v>1</v>
      </c>
      <c r="AO819" s="29">
        <f t="shared" si="478"/>
        <v>1</v>
      </c>
      <c r="AP819" s="29">
        <f t="shared" si="478"/>
        <v>1</v>
      </c>
      <c r="AQ819" s="29">
        <f t="shared" si="478"/>
        <v>1</v>
      </c>
      <c r="AR819" s="29">
        <f t="shared" si="478"/>
        <v>1</v>
      </c>
      <c r="AS819" s="29">
        <f t="shared" si="478"/>
        <v>1</v>
      </c>
      <c r="AT819" s="29">
        <f t="shared" si="466"/>
        <v>1</v>
      </c>
      <c r="AU819" s="29">
        <f t="shared" si="466"/>
        <v>1</v>
      </c>
      <c r="AV819" s="29">
        <f t="shared" si="466"/>
        <v>1</v>
      </c>
      <c r="AW819" s="29">
        <f t="shared" si="466"/>
        <v>1</v>
      </c>
      <c r="AX819" s="29">
        <f t="shared" si="466"/>
        <v>1</v>
      </c>
      <c r="AY819" s="29">
        <f t="shared" si="466"/>
        <v>1</v>
      </c>
      <c r="AZ819" s="29">
        <f t="shared" si="466"/>
        <v>1</v>
      </c>
      <c r="BA819" s="29">
        <f t="shared" si="466"/>
        <v>1</v>
      </c>
      <c r="BB819" s="29">
        <f t="shared" si="466"/>
        <v>1</v>
      </c>
      <c r="BC819" s="29">
        <f t="shared" si="466"/>
        <v>1</v>
      </c>
      <c r="BD819" s="29">
        <f t="shared" si="466"/>
        <v>1</v>
      </c>
      <c r="BE819" s="29">
        <f t="shared" si="466"/>
        <v>1</v>
      </c>
      <c r="BF819" s="29">
        <f t="shared" si="466"/>
        <v>1</v>
      </c>
      <c r="BG819" s="29">
        <f t="shared" si="466"/>
        <v>1</v>
      </c>
      <c r="BH819" s="29">
        <f t="shared" si="466"/>
        <v>1</v>
      </c>
      <c r="BI819" s="29">
        <f t="shared" si="466"/>
        <v>1</v>
      </c>
      <c r="BJ819" s="29">
        <f t="shared" si="464"/>
        <v>1</v>
      </c>
      <c r="BN819" s="29">
        <f t="shared" si="405"/>
        <v>8</v>
      </c>
      <c r="BO819" s="29">
        <f t="shared" si="413"/>
        <v>8</v>
      </c>
    </row>
    <row r="820" spans="3:67" x14ac:dyDescent="0.25">
      <c r="C820" s="79">
        <f t="shared" si="406"/>
        <v>43869</v>
      </c>
      <c r="D820" s="29">
        <f t="shared" si="430"/>
        <v>2020</v>
      </c>
      <c r="E820" s="29">
        <f t="shared" si="407"/>
        <v>2</v>
      </c>
      <c r="F820" s="29">
        <f t="shared" si="408"/>
        <v>6</v>
      </c>
      <c r="G820" s="29">
        <f t="shared" si="409"/>
        <v>8</v>
      </c>
      <c r="H820" s="166" t="str">
        <f t="shared" si="410"/>
        <v>Fr</v>
      </c>
      <c r="I820" s="29">
        <f t="shared" si="411"/>
        <v>9</v>
      </c>
      <c r="J820" s="29" t="str">
        <f t="array" ref="J820">INDEX(Dienstplan!$F$6:$AJ$55,BN820,BO820)</f>
        <v>S6</v>
      </c>
      <c r="K820" s="29">
        <f t="array" ref="K820">IF(OR(J820=Schichten!$B$3,J820=Schichten!$B$4),INDEX($D$98:$D$147,MATCH(CODE(J820),$H$98:$H$147,0)),IF(ISERROR(INDEX($D$98:$D$147,MATCH(J820,$A$98:$A$147,0))),0,INDEX($D$98:$D$147,MATCH(J820,$A$98:$A$147,0))))</f>
        <v>6</v>
      </c>
      <c r="L820" s="29">
        <f t="shared" ref="L820" si="479">L770</f>
        <v>0</v>
      </c>
      <c r="M820" s="29">
        <f t="shared" si="433"/>
        <v>0</v>
      </c>
      <c r="O820" s="29">
        <f t="shared" ref="O820:AD835" si="480">IF($M$457,IF($J820=O$461,1,0),0)</f>
        <v>0</v>
      </c>
      <c r="P820" s="29">
        <f t="shared" si="480"/>
        <v>1</v>
      </c>
      <c r="Q820" s="29">
        <f t="shared" si="480"/>
        <v>0</v>
      </c>
      <c r="R820" s="29">
        <f t="shared" si="480"/>
        <v>0</v>
      </c>
      <c r="S820" s="29">
        <f t="shared" si="480"/>
        <v>0</v>
      </c>
      <c r="T820" s="29">
        <f t="shared" si="480"/>
        <v>0</v>
      </c>
      <c r="U820" s="29">
        <f t="shared" si="480"/>
        <v>0</v>
      </c>
      <c r="V820" s="29">
        <f t="shared" si="480"/>
        <v>0</v>
      </c>
      <c r="W820" s="29">
        <f t="shared" si="480"/>
        <v>0</v>
      </c>
      <c r="X820" s="29">
        <f t="shared" si="480"/>
        <v>0</v>
      </c>
      <c r="Y820" s="29">
        <f t="shared" si="480"/>
        <v>0</v>
      </c>
      <c r="Z820" s="29">
        <f t="shared" si="480"/>
        <v>0</v>
      </c>
      <c r="AA820" s="29">
        <f t="shared" si="480"/>
        <v>0</v>
      </c>
      <c r="AB820" s="29">
        <f t="shared" si="480"/>
        <v>0</v>
      </c>
      <c r="AC820" s="29">
        <f t="shared" si="480"/>
        <v>0</v>
      </c>
      <c r="AD820" s="29">
        <f t="shared" si="480"/>
        <v>0</v>
      </c>
      <c r="AE820" s="29">
        <f t="shared" si="478"/>
        <v>0</v>
      </c>
      <c r="AF820" s="29">
        <f t="shared" si="478"/>
        <v>0</v>
      </c>
      <c r="AG820" s="29">
        <f t="shared" si="478"/>
        <v>0</v>
      </c>
      <c r="AH820" s="29">
        <f t="shared" si="478"/>
        <v>0</v>
      </c>
      <c r="AI820" s="29">
        <f t="shared" si="478"/>
        <v>0</v>
      </c>
      <c r="AJ820" s="29">
        <f t="shared" si="478"/>
        <v>0</v>
      </c>
      <c r="AK820" s="29">
        <f t="shared" si="478"/>
        <v>0</v>
      </c>
      <c r="AL820" s="29">
        <f t="shared" si="478"/>
        <v>0</v>
      </c>
      <c r="AM820" s="29">
        <f t="shared" si="478"/>
        <v>0</v>
      </c>
      <c r="AN820" s="29">
        <f t="shared" si="478"/>
        <v>0</v>
      </c>
      <c r="AO820" s="29">
        <f t="shared" si="478"/>
        <v>0</v>
      </c>
      <c r="AP820" s="29">
        <f t="shared" si="478"/>
        <v>0</v>
      </c>
      <c r="AQ820" s="29">
        <f t="shared" si="478"/>
        <v>0</v>
      </c>
      <c r="AR820" s="29">
        <f t="shared" si="478"/>
        <v>0</v>
      </c>
      <c r="AS820" s="29">
        <f t="shared" si="478"/>
        <v>0</v>
      </c>
      <c r="AT820" s="29">
        <f t="shared" si="466"/>
        <v>0</v>
      </c>
      <c r="AU820" s="29">
        <f t="shared" si="466"/>
        <v>0</v>
      </c>
      <c r="AV820" s="29">
        <f t="shared" si="466"/>
        <v>0</v>
      </c>
      <c r="AW820" s="29">
        <f t="shared" si="466"/>
        <v>0</v>
      </c>
      <c r="AX820" s="29">
        <f t="shared" si="466"/>
        <v>0</v>
      </c>
      <c r="AY820" s="29">
        <f t="shared" si="466"/>
        <v>0</v>
      </c>
      <c r="AZ820" s="29">
        <f t="shared" si="466"/>
        <v>0</v>
      </c>
      <c r="BA820" s="29">
        <f t="shared" si="466"/>
        <v>0</v>
      </c>
      <c r="BB820" s="29">
        <f t="shared" si="466"/>
        <v>0</v>
      </c>
      <c r="BC820" s="29">
        <f t="shared" si="466"/>
        <v>0</v>
      </c>
      <c r="BD820" s="29">
        <f t="shared" si="466"/>
        <v>0</v>
      </c>
      <c r="BE820" s="29">
        <f t="shared" si="466"/>
        <v>0</v>
      </c>
      <c r="BF820" s="29">
        <f t="shared" si="466"/>
        <v>0</v>
      </c>
      <c r="BG820" s="29">
        <f t="shared" si="466"/>
        <v>0</v>
      </c>
      <c r="BH820" s="29">
        <f t="shared" si="466"/>
        <v>0</v>
      </c>
      <c r="BI820" s="29">
        <f t="shared" si="466"/>
        <v>0</v>
      </c>
      <c r="BJ820" s="29">
        <f t="shared" si="464"/>
        <v>0</v>
      </c>
      <c r="BN820" s="29">
        <f t="shared" si="405"/>
        <v>9</v>
      </c>
      <c r="BO820" s="29">
        <f t="shared" si="413"/>
        <v>8</v>
      </c>
    </row>
    <row r="821" spans="3:67" x14ac:dyDescent="0.25">
      <c r="C821" s="79">
        <f t="shared" si="406"/>
        <v>43869</v>
      </c>
      <c r="D821" s="29">
        <f t="shared" si="430"/>
        <v>2020</v>
      </c>
      <c r="E821" s="29">
        <f t="shared" si="407"/>
        <v>2</v>
      </c>
      <c r="F821" s="29">
        <f t="shared" si="408"/>
        <v>6</v>
      </c>
      <c r="G821" s="29">
        <f t="shared" si="409"/>
        <v>8</v>
      </c>
      <c r="H821" s="166" t="str">
        <f t="shared" si="410"/>
        <v>Fr</v>
      </c>
      <c r="I821" s="29">
        <f t="shared" si="411"/>
        <v>10</v>
      </c>
      <c r="J821" s="29">
        <f t="array" ref="J821">INDEX(Dienstplan!$F$6:$AJ$55,BN821,BO821)</f>
        <v>0</v>
      </c>
      <c r="K821" s="29">
        <f t="array" ref="K821">IF(OR(J821=Schichten!$B$3,J821=Schichten!$B$4),INDEX($D$98:$D$147,MATCH(CODE(J821),$H$98:$H$147,0)),IF(ISERROR(INDEX($D$98:$D$147,MATCH(J821,$A$98:$A$147,0))),0,INDEX($D$98:$D$147,MATCH(J821,$A$98:$A$147,0))))</f>
        <v>0</v>
      </c>
      <c r="L821" s="29">
        <f t="shared" ref="L821" si="481">L771</f>
        <v>0</v>
      </c>
      <c r="M821" s="29">
        <f t="shared" si="433"/>
        <v>0</v>
      </c>
      <c r="O821" s="29">
        <f t="shared" si="480"/>
        <v>0</v>
      </c>
      <c r="P821" s="29">
        <f t="shared" si="480"/>
        <v>0</v>
      </c>
      <c r="Q821" s="29">
        <f t="shared" si="480"/>
        <v>0</v>
      </c>
      <c r="R821" s="29">
        <f t="shared" si="480"/>
        <v>0</v>
      </c>
      <c r="S821" s="29">
        <f t="shared" si="480"/>
        <v>0</v>
      </c>
      <c r="T821" s="29">
        <f t="shared" si="480"/>
        <v>0</v>
      </c>
      <c r="U821" s="29">
        <f t="shared" si="480"/>
        <v>0</v>
      </c>
      <c r="V821" s="29">
        <f t="shared" si="480"/>
        <v>0</v>
      </c>
      <c r="W821" s="29">
        <f t="shared" si="480"/>
        <v>0</v>
      </c>
      <c r="X821" s="29">
        <f t="shared" si="480"/>
        <v>0</v>
      </c>
      <c r="Y821" s="29">
        <f t="shared" si="480"/>
        <v>1</v>
      </c>
      <c r="Z821" s="29">
        <f t="shared" si="480"/>
        <v>1</v>
      </c>
      <c r="AA821" s="29">
        <f t="shared" si="480"/>
        <v>1</v>
      </c>
      <c r="AB821" s="29">
        <f t="shared" si="480"/>
        <v>1</v>
      </c>
      <c r="AC821" s="29">
        <f t="shared" si="480"/>
        <v>1</v>
      </c>
      <c r="AD821" s="29">
        <f t="shared" si="480"/>
        <v>1</v>
      </c>
      <c r="AE821" s="29">
        <f t="shared" si="478"/>
        <v>1</v>
      </c>
      <c r="AF821" s="29">
        <f t="shared" si="478"/>
        <v>1</v>
      </c>
      <c r="AG821" s="29">
        <f t="shared" si="478"/>
        <v>1</v>
      </c>
      <c r="AH821" s="29">
        <f t="shared" si="478"/>
        <v>1</v>
      </c>
      <c r="AI821" s="29">
        <f t="shared" si="478"/>
        <v>1</v>
      </c>
      <c r="AJ821" s="29">
        <f t="shared" si="478"/>
        <v>1</v>
      </c>
      <c r="AK821" s="29">
        <f t="shared" si="478"/>
        <v>1</v>
      </c>
      <c r="AL821" s="29">
        <f t="shared" si="478"/>
        <v>1</v>
      </c>
      <c r="AM821" s="29">
        <f t="shared" si="478"/>
        <v>1</v>
      </c>
      <c r="AN821" s="29">
        <f t="shared" si="478"/>
        <v>1</v>
      </c>
      <c r="AO821" s="29">
        <f t="shared" si="478"/>
        <v>1</v>
      </c>
      <c r="AP821" s="29">
        <f t="shared" si="478"/>
        <v>1</v>
      </c>
      <c r="AQ821" s="29">
        <f t="shared" si="478"/>
        <v>1</v>
      </c>
      <c r="AR821" s="29">
        <f t="shared" si="478"/>
        <v>1</v>
      </c>
      <c r="AS821" s="29">
        <f t="shared" si="478"/>
        <v>1</v>
      </c>
      <c r="AT821" s="29">
        <f t="shared" si="466"/>
        <v>1</v>
      </c>
      <c r="AU821" s="29">
        <f t="shared" si="466"/>
        <v>1</v>
      </c>
      <c r="AV821" s="29">
        <f t="shared" si="466"/>
        <v>1</v>
      </c>
      <c r="AW821" s="29">
        <f t="shared" si="466"/>
        <v>1</v>
      </c>
      <c r="AX821" s="29">
        <f t="shared" si="466"/>
        <v>1</v>
      </c>
      <c r="AY821" s="29">
        <f t="shared" si="466"/>
        <v>1</v>
      </c>
      <c r="AZ821" s="29">
        <f t="shared" si="466"/>
        <v>1</v>
      </c>
      <c r="BA821" s="29">
        <f t="shared" si="466"/>
        <v>1</v>
      </c>
      <c r="BB821" s="29">
        <f t="shared" si="466"/>
        <v>1</v>
      </c>
      <c r="BC821" s="29">
        <f t="shared" si="466"/>
        <v>1</v>
      </c>
      <c r="BD821" s="29">
        <f t="shared" si="466"/>
        <v>1</v>
      </c>
      <c r="BE821" s="29">
        <f t="shared" si="466"/>
        <v>1</v>
      </c>
      <c r="BF821" s="29">
        <f t="shared" si="466"/>
        <v>1</v>
      </c>
      <c r="BG821" s="29">
        <f t="shared" si="466"/>
        <v>1</v>
      </c>
      <c r="BH821" s="29">
        <f t="shared" si="466"/>
        <v>1</v>
      </c>
      <c r="BI821" s="29">
        <f t="shared" si="466"/>
        <v>1</v>
      </c>
      <c r="BJ821" s="29">
        <f t="shared" si="464"/>
        <v>1</v>
      </c>
      <c r="BN821" s="29">
        <f t="shared" si="405"/>
        <v>10</v>
      </c>
      <c r="BO821" s="29">
        <f t="shared" si="413"/>
        <v>8</v>
      </c>
    </row>
    <row r="822" spans="3:67" x14ac:dyDescent="0.25">
      <c r="C822" s="79">
        <f t="shared" si="406"/>
        <v>43869</v>
      </c>
      <c r="D822" s="29">
        <f t="shared" si="430"/>
        <v>2020</v>
      </c>
      <c r="E822" s="29">
        <f t="shared" si="407"/>
        <v>2</v>
      </c>
      <c r="F822" s="29">
        <f t="shared" si="408"/>
        <v>6</v>
      </c>
      <c r="G822" s="29">
        <f t="shared" si="409"/>
        <v>8</v>
      </c>
      <c r="H822" s="166" t="str">
        <f t="shared" si="410"/>
        <v>Fr</v>
      </c>
      <c r="I822" s="29">
        <f t="shared" si="411"/>
        <v>11</v>
      </c>
      <c r="J822" s="29">
        <f t="array" ref="J822">INDEX(Dienstplan!$F$6:$AJ$55,BN822,BO822)</f>
        <v>0</v>
      </c>
      <c r="K822" s="29">
        <f t="array" ref="K822">IF(OR(J822=Schichten!$B$3,J822=Schichten!$B$4),INDEX($D$98:$D$147,MATCH(CODE(J822),$H$98:$H$147,0)),IF(ISERROR(INDEX($D$98:$D$147,MATCH(J822,$A$98:$A$147,0))),0,INDEX($D$98:$D$147,MATCH(J822,$A$98:$A$147,0))))</f>
        <v>0</v>
      </c>
      <c r="L822" s="29">
        <f t="shared" ref="L822" si="482">L772</f>
        <v>0</v>
      </c>
      <c r="M822" s="29">
        <f t="shared" si="433"/>
        <v>0</v>
      </c>
      <c r="O822" s="29">
        <f t="shared" si="480"/>
        <v>0</v>
      </c>
      <c r="P822" s="29">
        <f t="shared" si="480"/>
        <v>0</v>
      </c>
      <c r="Q822" s="29">
        <f t="shared" si="480"/>
        <v>0</v>
      </c>
      <c r="R822" s="29">
        <f t="shared" si="480"/>
        <v>0</v>
      </c>
      <c r="S822" s="29">
        <f t="shared" si="480"/>
        <v>0</v>
      </c>
      <c r="T822" s="29">
        <f t="shared" si="480"/>
        <v>0</v>
      </c>
      <c r="U822" s="29">
        <f t="shared" si="480"/>
        <v>0</v>
      </c>
      <c r="V822" s="29">
        <f t="shared" si="480"/>
        <v>0</v>
      </c>
      <c r="W822" s="29">
        <f t="shared" si="480"/>
        <v>0</v>
      </c>
      <c r="X822" s="29">
        <f t="shared" si="480"/>
        <v>0</v>
      </c>
      <c r="Y822" s="29">
        <f t="shared" si="480"/>
        <v>1</v>
      </c>
      <c r="Z822" s="29">
        <f t="shared" si="480"/>
        <v>1</v>
      </c>
      <c r="AA822" s="29">
        <f t="shared" si="480"/>
        <v>1</v>
      </c>
      <c r="AB822" s="29">
        <f t="shared" si="480"/>
        <v>1</v>
      </c>
      <c r="AC822" s="29">
        <f t="shared" si="480"/>
        <v>1</v>
      </c>
      <c r="AD822" s="29">
        <f t="shared" si="480"/>
        <v>1</v>
      </c>
      <c r="AE822" s="29">
        <f t="shared" si="478"/>
        <v>1</v>
      </c>
      <c r="AF822" s="29">
        <f t="shared" si="478"/>
        <v>1</v>
      </c>
      <c r="AG822" s="29">
        <f t="shared" si="478"/>
        <v>1</v>
      </c>
      <c r="AH822" s="29">
        <f t="shared" si="478"/>
        <v>1</v>
      </c>
      <c r="AI822" s="29">
        <f t="shared" si="478"/>
        <v>1</v>
      </c>
      <c r="AJ822" s="29">
        <f t="shared" si="478"/>
        <v>1</v>
      </c>
      <c r="AK822" s="29">
        <f t="shared" si="478"/>
        <v>1</v>
      </c>
      <c r="AL822" s="29">
        <f t="shared" si="478"/>
        <v>1</v>
      </c>
      <c r="AM822" s="29">
        <f t="shared" si="478"/>
        <v>1</v>
      </c>
      <c r="AN822" s="29">
        <f t="shared" si="478"/>
        <v>1</v>
      </c>
      <c r="AO822" s="29">
        <f t="shared" si="478"/>
        <v>1</v>
      </c>
      <c r="AP822" s="29">
        <f t="shared" si="478"/>
        <v>1</v>
      </c>
      <c r="AQ822" s="29">
        <f t="shared" si="478"/>
        <v>1</v>
      </c>
      <c r="AR822" s="29">
        <f t="shared" si="478"/>
        <v>1</v>
      </c>
      <c r="AS822" s="29">
        <f t="shared" si="478"/>
        <v>1</v>
      </c>
      <c r="AT822" s="29">
        <f t="shared" si="466"/>
        <v>1</v>
      </c>
      <c r="AU822" s="29">
        <f t="shared" si="466"/>
        <v>1</v>
      </c>
      <c r="AV822" s="29">
        <f t="shared" si="466"/>
        <v>1</v>
      </c>
      <c r="AW822" s="29">
        <f t="shared" si="466"/>
        <v>1</v>
      </c>
      <c r="AX822" s="29">
        <f t="shared" si="466"/>
        <v>1</v>
      </c>
      <c r="AY822" s="29">
        <f t="shared" si="466"/>
        <v>1</v>
      </c>
      <c r="AZ822" s="29">
        <f t="shared" si="466"/>
        <v>1</v>
      </c>
      <c r="BA822" s="29">
        <f t="shared" si="466"/>
        <v>1</v>
      </c>
      <c r="BB822" s="29">
        <f t="shared" si="466"/>
        <v>1</v>
      </c>
      <c r="BC822" s="29">
        <f t="shared" si="466"/>
        <v>1</v>
      </c>
      <c r="BD822" s="29">
        <f t="shared" si="466"/>
        <v>1</v>
      </c>
      <c r="BE822" s="29">
        <f t="shared" si="466"/>
        <v>1</v>
      </c>
      <c r="BF822" s="29">
        <f t="shared" si="466"/>
        <v>1</v>
      </c>
      <c r="BG822" s="29">
        <f t="shared" si="466"/>
        <v>1</v>
      </c>
      <c r="BH822" s="29">
        <f t="shared" si="466"/>
        <v>1</v>
      </c>
      <c r="BI822" s="29">
        <f t="shared" si="466"/>
        <v>1</v>
      </c>
      <c r="BJ822" s="29">
        <f t="shared" si="464"/>
        <v>1</v>
      </c>
      <c r="BN822" s="29">
        <f t="shared" si="405"/>
        <v>11</v>
      </c>
      <c r="BO822" s="29">
        <f t="shared" si="413"/>
        <v>8</v>
      </c>
    </row>
    <row r="823" spans="3:67" x14ac:dyDescent="0.25">
      <c r="C823" s="79">
        <f t="shared" si="406"/>
        <v>43869</v>
      </c>
      <c r="D823" s="29">
        <f t="shared" si="430"/>
        <v>2020</v>
      </c>
      <c r="E823" s="29">
        <f t="shared" si="407"/>
        <v>2</v>
      </c>
      <c r="F823" s="29">
        <f t="shared" si="408"/>
        <v>6</v>
      </c>
      <c r="G823" s="29">
        <f t="shared" si="409"/>
        <v>8</v>
      </c>
      <c r="H823" s="166" t="str">
        <f t="shared" si="410"/>
        <v>Fr</v>
      </c>
      <c r="I823" s="29">
        <f t="shared" si="411"/>
        <v>12</v>
      </c>
      <c r="J823" s="29">
        <f t="array" ref="J823">INDEX(Dienstplan!$F$6:$AJ$55,BN823,BO823)</f>
        <v>0</v>
      </c>
      <c r="K823" s="29">
        <f t="array" ref="K823">IF(OR(J823=Schichten!$B$3,J823=Schichten!$B$4),INDEX($D$98:$D$147,MATCH(CODE(J823),$H$98:$H$147,0)),IF(ISERROR(INDEX($D$98:$D$147,MATCH(J823,$A$98:$A$147,0))),0,INDEX($D$98:$D$147,MATCH(J823,$A$98:$A$147,0))))</f>
        <v>0</v>
      </c>
      <c r="L823" s="29">
        <f t="shared" ref="L823" si="483">L773</f>
        <v>0</v>
      </c>
      <c r="M823" s="29">
        <f t="shared" si="433"/>
        <v>0</v>
      </c>
      <c r="O823" s="29">
        <f t="shared" si="480"/>
        <v>0</v>
      </c>
      <c r="P823" s="29">
        <f t="shared" si="480"/>
        <v>0</v>
      </c>
      <c r="Q823" s="29">
        <f t="shared" si="480"/>
        <v>0</v>
      </c>
      <c r="R823" s="29">
        <f t="shared" si="480"/>
        <v>0</v>
      </c>
      <c r="S823" s="29">
        <f t="shared" si="480"/>
        <v>0</v>
      </c>
      <c r="T823" s="29">
        <f t="shared" si="480"/>
        <v>0</v>
      </c>
      <c r="U823" s="29">
        <f t="shared" si="480"/>
        <v>0</v>
      </c>
      <c r="V823" s="29">
        <f t="shared" si="480"/>
        <v>0</v>
      </c>
      <c r="W823" s="29">
        <f t="shared" si="480"/>
        <v>0</v>
      </c>
      <c r="X823" s="29">
        <f t="shared" si="480"/>
        <v>0</v>
      </c>
      <c r="Y823" s="29">
        <f t="shared" si="480"/>
        <v>1</v>
      </c>
      <c r="Z823" s="29">
        <f t="shared" si="480"/>
        <v>1</v>
      </c>
      <c r="AA823" s="29">
        <f t="shared" si="480"/>
        <v>1</v>
      </c>
      <c r="AB823" s="29">
        <f t="shared" si="480"/>
        <v>1</v>
      </c>
      <c r="AC823" s="29">
        <f t="shared" si="480"/>
        <v>1</v>
      </c>
      <c r="AD823" s="29">
        <f t="shared" si="480"/>
        <v>1</v>
      </c>
      <c r="AE823" s="29">
        <f t="shared" si="478"/>
        <v>1</v>
      </c>
      <c r="AF823" s="29">
        <f t="shared" si="478"/>
        <v>1</v>
      </c>
      <c r="AG823" s="29">
        <f t="shared" si="478"/>
        <v>1</v>
      </c>
      <c r="AH823" s="29">
        <f t="shared" si="478"/>
        <v>1</v>
      </c>
      <c r="AI823" s="29">
        <f t="shared" si="478"/>
        <v>1</v>
      </c>
      <c r="AJ823" s="29">
        <f t="shared" si="478"/>
        <v>1</v>
      </c>
      <c r="AK823" s="29">
        <f t="shared" si="478"/>
        <v>1</v>
      </c>
      <c r="AL823" s="29">
        <f t="shared" si="478"/>
        <v>1</v>
      </c>
      <c r="AM823" s="29">
        <f t="shared" si="478"/>
        <v>1</v>
      </c>
      <c r="AN823" s="29">
        <f t="shared" si="478"/>
        <v>1</v>
      </c>
      <c r="AO823" s="29">
        <f t="shared" si="478"/>
        <v>1</v>
      </c>
      <c r="AP823" s="29">
        <f t="shared" si="478"/>
        <v>1</v>
      </c>
      <c r="AQ823" s="29">
        <f t="shared" si="478"/>
        <v>1</v>
      </c>
      <c r="AR823" s="29">
        <f t="shared" si="478"/>
        <v>1</v>
      </c>
      <c r="AS823" s="29">
        <f t="shared" si="478"/>
        <v>1</v>
      </c>
      <c r="AT823" s="29">
        <f t="shared" si="466"/>
        <v>1</v>
      </c>
      <c r="AU823" s="29">
        <f t="shared" si="466"/>
        <v>1</v>
      </c>
      <c r="AV823" s="29">
        <f t="shared" si="466"/>
        <v>1</v>
      </c>
      <c r="AW823" s="29">
        <f t="shared" si="466"/>
        <v>1</v>
      </c>
      <c r="AX823" s="29">
        <f t="shared" si="466"/>
        <v>1</v>
      </c>
      <c r="AY823" s="29">
        <f t="shared" si="466"/>
        <v>1</v>
      </c>
      <c r="AZ823" s="29">
        <f t="shared" si="466"/>
        <v>1</v>
      </c>
      <c r="BA823" s="29">
        <f t="shared" si="466"/>
        <v>1</v>
      </c>
      <c r="BB823" s="29">
        <f t="shared" si="466"/>
        <v>1</v>
      </c>
      <c r="BC823" s="29">
        <f t="shared" si="466"/>
        <v>1</v>
      </c>
      <c r="BD823" s="29">
        <f t="shared" si="466"/>
        <v>1</v>
      </c>
      <c r="BE823" s="29">
        <f t="shared" si="466"/>
        <v>1</v>
      </c>
      <c r="BF823" s="29">
        <f t="shared" si="466"/>
        <v>1</v>
      </c>
      <c r="BG823" s="29">
        <f t="shared" si="466"/>
        <v>1</v>
      </c>
      <c r="BH823" s="29">
        <f t="shared" si="466"/>
        <v>1</v>
      </c>
      <c r="BI823" s="29">
        <f t="shared" ref="BI823:BJ838" si="484">IF($M$457,IF($J823=BI$461,1,0),0)</f>
        <v>1</v>
      </c>
      <c r="BJ823" s="29">
        <f t="shared" si="484"/>
        <v>1</v>
      </c>
      <c r="BN823" s="29">
        <f t="shared" si="405"/>
        <v>12</v>
      </c>
      <c r="BO823" s="29">
        <f t="shared" si="413"/>
        <v>8</v>
      </c>
    </row>
    <row r="824" spans="3:67" x14ac:dyDescent="0.25">
      <c r="C824" s="79">
        <f t="shared" si="406"/>
        <v>43869</v>
      </c>
      <c r="D824" s="29">
        <f t="shared" si="430"/>
        <v>2020</v>
      </c>
      <c r="E824" s="29">
        <f t="shared" si="407"/>
        <v>2</v>
      </c>
      <c r="F824" s="29">
        <f t="shared" si="408"/>
        <v>6</v>
      </c>
      <c r="G824" s="29">
        <f t="shared" si="409"/>
        <v>8</v>
      </c>
      <c r="H824" s="166" t="str">
        <f t="shared" si="410"/>
        <v>Fr</v>
      </c>
      <c r="I824" s="29">
        <f t="shared" si="411"/>
        <v>13</v>
      </c>
      <c r="J824" s="29">
        <f t="array" ref="J824">INDEX(Dienstplan!$F$6:$AJ$55,BN824,BO824)</f>
        <v>0</v>
      </c>
      <c r="K824" s="29">
        <f t="array" ref="K824">IF(OR(J824=Schichten!$B$3,J824=Schichten!$B$4),INDEX($D$98:$D$147,MATCH(CODE(J824),$H$98:$H$147,0)),IF(ISERROR(INDEX($D$98:$D$147,MATCH(J824,$A$98:$A$147,0))),0,INDEX($D$98:$D$147,MATCH(J824,$A$98:$A$147,0))))</f>
        <v>0</v>
      </c>
      <c r="L824" s="29">
        <f t="shared" ref="L824" si="485">L774</f>
        <v>0</v>
      </c>
      <c r="M824" s="29">
        <f t="shared" si="433"/>
        <v>0</v>
      </c>
      <c r="O824" s="29">
        <f t="shared" si="480"/>
        <v>0</v>
      </c>
      <c r="P824" s="29">
        <f t="shared" si="480"/>
        <v>0</v>
      </c>
      <c r="Q824" s="29">
        <f t="shared" si="480"/>
        <v>0</v>
      </c>
      <c r="R824" s="29">
        <f t="shared" si="480"/>
        <v>0</v>
      </c>
      <c r="S824" s="29">
        <f t="shared" si="480"/>
        <v>0</v>
      </c>
      <c r="T824" s="29">
        <f t="shared" si="480"/>
        <v>0</v>
      </c>
      <c r="U824" s="29">
        <f t="shared" si="480"/>
        <v>0</v>
      </c>
      <c r="V824" s="29">
        <f t="shared" si="480"/>
        <v>0</v>
      </c>
      <c r="W824" s="29">
        <f t="shared" si="480"/>
        <v>0</v>
      </c>
      <c r="X824" s="29">
        <f t="shared" si="480"/>
        <v>0</v>
      </c>
      <c r="Y824" s="29">
        <f t="shared" si="480"/>
        <v>1</v>
      </c>
      <c r="Z824" s="29">
        <f t="shared" si="480"/>
        <v>1</v>
      </c>
      <c r="AA824" s="29">
        <f t="shared" si="480"/>
        <v>1</v>
      </c>
      <c r="AB824" s="29">
        <f t="shared" si="480"/>
        <v>1</v>
      </c>
      <c r="AC824" s="29">
        <f t="shared" si="480"/>
        <v>1</v>
      </c>
      <c r="AD824" s="29">
        <f t="shared" si="480"/>
        <v>1</v>
      </c>
      <c r="AE824" s="29">
        <f t="shared" si="478"/>
        <v>1</v>
      </c>
      <c r="AF824" s="29">
        <f t="shared" si="478"/>
        <v>1</v>
      </c>
      <c r="AG824" s="29">
        <f t="shared" si="478"/>
        <v>1</v>
      </c>
      <c r="AH824" s="29">
        <f t="shared" si="478"/>
        <v>1</v>
      </c>
      <c r="AI824" s="29">
        <f t="shared" si="478"/>
        <v>1</v>
      </c>
      <c r="AJ824" s="29">
        <f t="shared" si="478"/>
        <v>1</v>
      </c>
      <c r="AK824" s="29">
        <f t="shared" si="478"/>
        <v>1</v>
      </c>
      <c r="AL824" s="29">
        <f t="shared" si="478"/>
        <v>1</v>
      </c>
      <c r="AM824" s="29">
        <f t="shared" si="478"/>
        <v>1</v>
      </c>
      <c r="AN824" s="29">
        <f t="shared" si="478"/>
        <v>1</v>
      </c>
      <c r="AO824" s="29">
        <f t="shared" si="478"/>
        <v>1</v>
      </c>
      <c r="AP824" s="29">
        <f t="shared" si="478"/>
        <v>1</v>
      </c>
      <c r="AQ824" s="29">
        <f t="shared" si="478"/>
        <v>1</v>
      </c>
      <c r="AR824" s="29">
        <f t="shared" si="478"/>
        <v>1</v>
      </c>
      <c r="AS824" s="29">
        <f t="shared" si="478"/>
        <v>1</v>
      </c>
      <c r="AT824" s="29">
        <f t="shared" ref="AT824:BI839" si="486">IF($M$457,IF($J824=AT$461,1,0),0)</f>
        <v>1</v>
      </c>
      <c r="AU824" s="29">
        <f t="shared" si="486"/>
        <v>1</v>
      </c>
      <c r="AV824" s="29">
        <f t="shared" si="486"/>
        <v>1</v>
      </c>
      <c r="AW824" s="29">
        <f t="shared" si="486"/>
        <v>1</v>
      </c>
      <c r="AX824" s="29">
        <f t="shared" si="486"/>
        <v>1</v>
      </c>
      <c r="AY824" s="29">
        <f t="shared" si="486"/>
        <v>1</v>
      </c>
      <c r="AZ824" s="29">
        <f t="shared" si="486"/>
        <v>1</v>
      </c>
      <c r="BA824" s="29">
        <f t="shared" si="486"/>
        <v>1</v>
      </c>
      <c r="BB824" s="29">
        <f t="shared" si="486"/>
        <v>1</v>
      </c>
      <c r="BC824" s="29">
        <f t="shared" si="486"/>
        <v>1</v>
      </c>
      <c r="BD824" s="29">
        <f t="shared" si="486"/>
        <v>1</v>
      </c>
      <c r="BE824" s="29">
        <f t="shared" si="486"/>
        <v>1</v>
      </c>
      <c r="BF824" s="29">
        <f t="shared" si="486"/>
        <v>1</v>
      </c>
      <c r="BG824" s="29">
        <f t="shared" si="486"/>
        <v>1</v>
      </c>
      <c r="BH824" s="29">
        <f t="shared" si="486"/>
        <v>1</v>
      </c>
      <c r="BI824" s="29">
        <f t="shared" si="486"/>
        <v>1</v>
      </c>
      <c r="BJ824" s="29">
        <f t="shared" si="484"/>
        <v>1</v>
      </c>
      <c r="BN824" s="29">
        <f t="shared" si="405"/>
        <v>13</v>
      </c>
      <c r="BO824" s="29">
        <f t="shared" si="413"/>
        <v>8</v>
      </c>
    </row>
    <row r="825" spans="3:67" x14ac:dyDescent="0.25">
      <c r="C825" s="79">
        <f t="shared" si="406"/>
        <v>43869</v>
      </c>
      <c r="D825" s="29">
        <f t="shared" si="430"/>
        <v>2020</v>
      </c>
      <c r="E825" s="29">
        <f t="shared" si="407"/>
        <v>2</v>
      </c>
      <c r="F825" s="29">
        <f t="shared" si="408"/>
        <v>6</v>
      </c>
      <c r="G825" s="29">
        <f t="shared" si="409"/>
        <v>8</v>
      </c>
      <c r="H825" s="166" t="str">
        <f t="shared" si="410"/>
        <v>Fr</v>
      </c>
      <c r="I825" s="29">
        <f t="shared" si="411"/>
        <v>14</v>
      </c>
      <c r="J825" s="29">
        <f t="array" ref="J825">INDEX(Dienstplan!$F$6:$AJ$55,BN825,BO825)</f>
        <v>0</v>
      </c>
      <c r="K825" s="29">
        <f t="array" ref="K825">IF(OR(J825=Schichten!$B$3,J825=Schichten!$B$4),INDEX($D$98:$D$147,MATCH(CODE(J825),$H$98:$H$147,0)),IF(ISERROR(INDEX($D$98:$D$147,MATCH(J825,$A$98:$A$147,0))),0,INDEX($D$98:$D$147,MATCH(J825,$A$98:$A$147,0))))</f>
        <v>0</v>
      </c>
      <c r="L825" s="29">
        <f t="shared" ref="L825" si="487">L775</f>
        <v>0</v>
      </c>
      <c r="M825" s="29">
        <f t="shared" si="433"/>
        <v>0</v>
      </c>
      <c r="O825" s="29">
        <f t="shared" si="480"/>
        <v>0</v>
      </c>
      <c r="P825" s="29">
        <f t="shared" si="480"/>
        <v>0</v>
      </c>
      <c r="Q825" s="29">
        <f t="shared" si="480"/>
        <v>0</v>
      </c>
      <c r="R825" s="29">
        <f t="shared" si="480"/>
        <v>0</v>
      </c>
      <c r="S825" s="29">
        <f t="shared" si="480"/>
        <v>0</v>
      </c>
      <c r="T825" s="29">
        <f t="shared" si="480"/>
        <v>0</v>
      </c>
      <c r="U825" s="29">
        <f t="shared" si="480"/>
        <v>0</v>
      </c>
      <c r="V825" s="29">
        <f t="shared" si="480"/>
        <v>0</v>
      </c>
      <c r="W825" s="29">
        <f t="shared" si="480"/>
        <v>0</v>
      </c>
      <c r="X825" s="29">
        <f t="shared" si="480"/>
        <v>0</v>
      </c>
      <c r="Y825" s="29">
        <f t="shared" si="480"/>
        <v>1</v>
      </c>
      <c r="Z825" s="29">
        <f t="shared" si="480"/>
        <v>1</v>
      </c>
      <c r="AA825" s="29">
        <f t="shared" si="480"/>
        <v>1</v>
      </c>
      <c r="AB825" s="29">
        <f t="shared" si="480"/>
        <v>1</v>
      </c>
      <c r="AC825" s="29">
        <f t="shared" si="480"/>
        <v>1</v>
      </c>
      <c r="AD825" s="29">
        <f t="shared" si="480"/>
        <v>1</v>
      </c>
      <c r="AE825" s="29">
        <f t="shared" si="478"/>
        <v>1</v>
      </c>
      <c r="AF825" s="29">
        <f t="shared" si="478"/>
        <v>1</v>
      </c>
      <c r="AG825" s="29">
        <f t="shared" si="478"/>
        <v>1</v>
      </c>
      <c r="AH825" s="29">
        <f t="shared" si="478"/>
        <v>1</v>
      </c>
      <c r="AI825" s="29">
        <f t="shared" si="478"/>
        <v>1</v>
      </c>
      <c r="AJ825" s="29">
        <f t="shared" si="478"/>
        <v>1</v>
      </c>
      <c r="AK825" s="29">
        <f t="shared" si="478"/>
        <v>1</v>
      </c>
      <c r="AL825" s="29">
        <f t="shared" si="478"/>
        <v>1</v>
      </c>
      <c r="AM825" s="29">
        <f t="shared" si="478"/>
        <v>1</v>
      </c>
      <c r="AN825" s="29">
        <f t="shared" si="478"/>
        <v>1</v>
      </c>
      <c r="AO825" s="29">
        <f t="shared" si="478"/>
        <v>1</v>
      </c>
      <c r="AP825" s="29">
        <f t="shared" si="478"/>
        <v>1</v>
      </c>
      <c r="AQ825" s="29">
        <f t="shared" si="478"/>
        <v>1</v>
      </c>
      <c r="AR825" s="29">
        <f t="shared" si="478"/>
        <v>1</v>
      </c>
      <c r="AS825" s="29">
        <f t="shared" si="478"/>
        <v>1</v>
      </c>
      <c r="AT825" s="29">
        <f t="shared" si="486"/>
        <v>1</v>
      </c>
      <c r="AU825" s="29">
        <f t="shared" si="486"/>
        <v>1</v>
      </c>
      <c r="AV825" s="29">
        <f t="shared" si="486"/>
        <v>1</v>
      </c>
      <c r="AW825" s="29">
        <f t="shared" si="486"/>
        <v>1</v>
      </c>
      <c r="AX825" s="29">
        <f t="shared" si="486"/>
        <v>1</v>
      </c>
      <c r="AY825" s="29">
        <f t="shared" si="486"/>
        <v>1</v>
      </c>
      <c r="AZ825" s="29">
        <f t="shared" si="486"/>
        <v>1</v>
      </c>
      <c r="BA825" s="29">
        <f t="shared" si="486"/>
        <v>1</v>
      </c>
      <c r="BB825" s="29">
        <f t="shared" si="486"/>
        <v>1</v>
      </c>
      <c r="BC825" s="29">
        <f t="shared" si="486"/>
        <v>1</v>
      </c>
      <c r="BD825" s="29">
        <f t="shared" si="486"/>
        <v>1</v>
      </c>
      <c r="BE825" s="29">
        <f t="shared" si="486"/>
        <v>1</v>
      </c>
      <c r="BF825" s="29">
        <f t="shared" si="486"/>
        <v>1</v>
      </c>
      <c r="BG825" s="29">
        <f t="shared" si="486"/>
        <v>1</v>
      </c>
      <c r="BH825" s="29">
        <f t="shared" si="486"/>
        <v>1</v>
      </c>
      <c r="BI825" s="29">
        <f t="shared" si="486"/>
        <v>1</v>
      </c>
      <c r="BJ825" s="29">
        <f t="shared" si="484"/>
        <v>1</v>
      </c>
      <c r="BN825" s="29">
        <f t="shared" si="405"/>
        <v>14</v>
      </c>
      <c r="BO825" s="29">
        <f t="shared" si="413"/>
        <v>8</v>
      </c>
    </row>
    <row r="826" spans="3:67" x14ac:dyDescent="0.25">
      <c r="C826" s="79">
        <f t="shared" si="406"/>
        <v>43869</v>
      </c>
      <c r="D826" s="29">
        <f t="shared" si="430"/>
        <v>2020</v>
      </c>
      <c r="E826" s="29">
        <f t="shared" si="407"/>
        <v>2</v>
      </c>
      <c r="F826" s="29">
        <f t="shared" si="408"/>
        <v>6</v>
      </c>
      <c r="G826" s="29">
        <f t="shared" si="409"/>
        <v>8</v>
      </c>
      <c r="H826" s="166" t="str">
        <f t="shared" si="410"/>
        <v>Fr</v>
      </c>
      <c r="I826" s="29">
        <f t="shared" si="411"/>
        <v>15</v>
      </c>
      <c r="J826" s="29">
        <f t="array" ref="J826">INDEX(Dienstplan!$F$6:$AJ$55,BN826,BO826)</f>
        <v>0</v>
      </c>
      <c r="K826" s="29">
        <f t="array" ref="K826">IF(OR(J826=Schichten!$B$3,J826=Schichten!$B$4),INDEX($D$98:$D$147,MATCH(CODE(J826),$H$98:$H$147,0)),IF(ISERROR(INDEX($D$98:$D$147,MATCH(J826,$A$98:$A$147,0))),0,INDEX($D$98:$D$147,MATCH(J826,$A$98:$A$147,0))))</f>
        <v>0</v>
      </c>
      <c r="L826" s="29">
        <f t="shared" ref="L826" si="488">L776</f>
        <v>0</v>
      </c>
      <c r="M826" s="29">
        <f t="shared" si="433"/>
        <v>0</v>
      </c>
      <c r="O826" s="29">
        <f t="shared" si="480"/>
        <v>0</v>
      </c>
      <c r="P826" s="29">
        <f t="shared" si="480"/>
        <v>0</v>
      </c>
      <c r="Q826" s="29">
        <f t="shared" si="480"/>
        <v>0</v>
      </c>
      <c r="R826" s="29">
        <f t="shared" si="480"/>
        <v>0</v>
      </c>
      <c r="S826" s="29">
        <f t="shared" si="480"/>
        <v>0</v>
      </c>
      <c r="T826" s="29">
        <f t="shared" si="480"/>
        <v>0</v>
      </c>
      <c r="U826" s="29">
        <f t="shared" si="480"/>
        <v>0</v>
      </c>
      <c r="V826" s="29">
        <f t="shared" si="480"/>
        <v>0</v>
      </c>
      <c r="W826" s="29">
        <f t="shared" si="480"/>
        <v>0</v>
      </c>
      <c r="X826" s="29">
        <f t="shared" si="480"/>
        <v>0</v>
      </c>
      <c r="Y826" s="29">
        <f t="shared" si="480"/>
        <v>1</v>
      </c>
      <c r="Z826" s="29">
        <f t="shared" si="480"/>
        <v>1</v>
      </c>
      <c r="AA826" s="29">
        <f t="shared" si="480"/>
        <v>1</v>
      </c>
      <c r="AB826" s="29">
        <f t="shared" si="480"/>
        <v>1</v>
      </c>
      <c r="AC826" s="29">
        <f t="shared" si="480"/>
        <v>1</v>
      </c>
      <c r="AD826" s="29">
        <f t="shared" si="480"/>
        <v>1</v>
      </c>
      <c r="AE826" s="29">
        <f t="shared" si="478"/>
        <v>1</v>
      </c>
      <c r="AF826" s="29">
        <f t="shared" si="478"/>
        <v>1</v>
      </c>
      <c r="AG826" s="29">
        <f t="shared" si="478"/>
        <v>1</v>
      </c>
      <c r="AH826" s="29">
        <f t="shared" si="478"/>
        <v>1</v>
      </c>
      <c r="AI826" s="29">
        <f t="shared" si="478"/>
        <v>1</v>
      </c>
      <c r="AJ826" s="29">
        <f t="shared" si="478"/>
        <v>1</v>
      </c>
      <c r="AK826" s="29">
        <f t="shared" si="478"/>
        <v>1</v>
      </c>
      <c r="AL826" s="29">
        <f t="shared" si="478"/>
        <v>1</v>
      </c>
      <c r="AM826" s="29">
        <f t="shared" si="478"/>
        <v>1</v>
      </c>
      <c r="AN826" s="29">
        <f t="shared" si="478"/>
        <v>1</v>
      </c>
      <c r="AO826" s="29">
        <f t="shared" si="478"/>
        <v>1</v>
      </c>
      <c r="AP826" s="29">
        <f t="shared" si="478"/>
        <v>1</v>
      </c>
      <c r="AQ826" s="29">
        <f t="shared" si="478"/>
        <v>1</v>
      </c>
      <c r="AR826" s="29">
        <f t="shared" si="478"/>
        <v>1</v>
      </c>
      <c r="AS826" s="29">
        <f t="shared" si="478"/>
        <v>1</v>
      </c>
      <c r="AT826" s="29">
        <f t="shared" si="486"/>
        <v>1</v>
      </c>
      <c r="AU826" s="29">
        <f t="shared" si="486"/>
        <v>1</v>
      </c>
      <c r="AV826" s="29">
        <f t="shared" si="486"/>
        <v>1</v>
      </c>
      <c r="AW826" s="29">
        <f t="shared" si="486"/>
        <v>1</v>
      </c>
      <c r="AX826" s="29">
        <f t="shared" si="486"/>
        <v>1</v>
      </c>
      <c r="AY826" s="29">
        <f t="shared" si="486"/>
        <v>1</v>
      </c>
      <c r="AZ826" s="29">
        <f t="shared" si="486"/>
        <v>1</v>
      </c>
      <c r="BA826" s="29">
        <f t="shared" si="486"/>
        <v>1</v>
      </c>
      <c r="BB826" s="29">
        <f t="shared" si="486"/>
        <v>1</v>
      </c>
      <c r="BC826" s="29">
        <f t="shared" si="486"/>
        <v>1</v>
      </c>
      <c r="BD826" s="29">
        <f t="shared" si="486"/>
        <v>1</v>
      </c>
      <c r="BE826" s="29">
        <f t="shared" si="486"/>
        <v>1</v>
      </c>
      <c r="BF826" s="29">
        <f t="shared" si="486"/>
        <v>1</v>
      </c>
      <c r="BG826" s="29">
        <f t="shared" si="486"/>
        <v>1</v>
      </c>
      <c r="BH826" s="29">
        <f t="shared" si="486"/>
        <v>1</v>
      </c>
      <c r="BI826" s="29">
        <f t="shared" si="486"/>
        <v>1</v>
      </c>
      <c r="BJ826" s="29">
        <f t="shared" si="484"/>
        <v>1</v>
      </c>
      <c r="BN826" s="29">
        <f t="shared" si="405"/>
        <v>15</v>
      </c>
      <c r="BO826" s="29">
        <f t="shared" si="413"/>
        <v>8</v>
      </c>
    </row>
    <row r="827" spans="3:67" x14ac:dyDescent="0.25">
      <c r="C827" s="79">
        <f t="shared" si="406"/>
        <v>43869</v>
      </c>
      <c r="D827" s="29">
        <f t="shared" si="430"/>
        <v>2020</v>
      </c>
      <c r="E827" s="29">
        <f t="shared" si="407"/>
        <v>2</v>
      </c>
      <c r="F827" s="29">
        <f t="shared" si="408"/>
        <v>6</v>
      </c>
      <c r="G827" s="29">
        <f t="shared" si="409"/>
        <v>8</v>
      </c>
      <c r="H827" s="166" t="str">
        <f t="shared" si="410"/>
        <v>Fr</v>
      </c>
      <c r="I827" s="29">
        <f t="shared" si="411"/>
        <v>16</v>
      </c>
      <c r="J827" s="29">
        <f t="array" ref="J827">INDEX(Dienstplan!$F$6:$AJ$55,BN827,BO827)</f>
        <v>0</v>
      </c>
      <c r="K827" s="29">
        <f t="array" ref="K827">IF(OR(J827=Schichten!$B$3,J827=Schichten!$B$4),INDEX($D$98:$D$147,MATCH(CODE(J827),$H$98:$H$147,0)),IF(ISERROR(INDEX($D$98:$D$147,MATCH(J827,$A$98:$A$147,0))),0,INDEX($D$98:$D$147,MATCH(J827,$A$98:$A$147,0))))</f>
        <v>0</v>
      </c>
      <c r="L827" s="29">
        <f t="shared" ref="L827" si="489">L777</f>
        <v>0</v>
      </c>
      <c r="M827" s="29">
        <f t="shared" si="433"/>
        <v>0</v>
      </c>
      <c r="O827" s="29">
        <f t="shared" si="480"/>
        <v>0</v>
      </c>
      <c r="P827" s="29">
        <f t="shared" si="480"/>
        <v>0</v>
      </c>
      <c r="Q827" s="29">
        <f t="shared" si="480"/>
        <v>0</v>
      </c>
      <c r="R827" s="29">
        <f t="shared" si="480"/>
        <v>0</v>
      </c>
      <c r="S827" s="29">
        <f t="shared" si="480"/>
        <v>0</v>
      </c>
      <c r="T827" s="29">
        <f t="shared" si="480"/>
        <v>0</v>
      </c>
      <c r="U827" s="29">
        <f t="shared" si="480"/>
        <v>0</v>
      </c>
      <c r="V827" s="29">
        <f t="shared" si="480"/>
        <v>0</v>
      </c>
      <c r="W827" s="29">
        <f t="shared" si="480"/>
        <v>0</v>
      </c>
      <c r="X827" s="29">
        <f t="shared" si="480"/>
        <v>0</v>
      </c>
      <c r="Y827" s="29">
        <f t="shared" si="480"/>
        <v>1</v>
      </c>
      <c r="Z827" s="29">
        <f t="shared" si="480"/>
        <v>1</v>
      </c>
      <c r="AA827" s="29">
        <f t="shared" si="480"/>
        <v>1</v>
      </c>
      <c r="AB827" s="29">
        <f t="shared" si="480"/>
        <v>1</v>
      </c>
      <c r="AC827" s="29">
        <f t="shared" si="480"/>
        <v>1</v>
      </c>
      <c r="AD827" s="29">
        <f t="shared" si="480"/>
        <v>1</v>
      </c>
      <c r="AE827" s="29">
        <f t="shared" si="478"/>
        <v>1</v>
      </c>
      <c r="AF827" s="29">
        <f t="shared" si="478"/>
        <v>1</v>
      </c>
      <c r="AG827" s="29">
        <f t="shared" si="478"/>
        <v>1</v>
      </c>
      <c r="AH827" s="29">
        <f t="shared" si="478"/>
        <v>1</v>
      </c>
      <c r="AI827" s="29">
        <f t="shared" si="478"/>
        <v>1</v>
      </c>
      <c r="AJ827" s="29">
        <f t="shared" si="478"/>
        <v>1</v>
      </c>
      <c r="AK827" s="29">
        <f t="shared" si="478"/>
        <v>1</v>
      </c>
      <c r="AL827" s="29">
        <f t="shared" si="478"/>
        <v>1</v>
      </c>
      <c r="AM827" s="29">
        <f t="shared" si="478"/>
        <v>1</v>
      </c>
      <c r="AN827" s="29">
        <f t="shared" si="478"/>
        <v>1</v>
      </c>
      <c r="AO827" s="29">
        <f t="shared" si="478"/>
        <v>1</v>
      </c>
      <c r="AP827" s="29">
        <f t="shared" si="478"/>
        <v>1</v>
      </c>
      <c r="AQ827" s="29">
        <f t="shared" si="478"/>
        <v>1</v>
      </c>
      <c r="AR827" s="29">
        <f t="shared" si="478"/>
        <v>1</v>
      </c>
      <c r="AS827" s="29">
        <f t="shared" si="478"/>
        <v>1</v>
      </c>
      <c r="AT827" s="29">
        <f t="shared" si="486"/>
        <v>1</v>
      </c>
      <c r="AU827" s="29">
        <f t="shared" si="486"/>
        <v>1</v>
      </c>
      <c r="AV827" s="29">
        <f t="shared" si="486"/>
        <v>1</v>
      </c>
      <c r="AW827" s="29">
        <f t="shared" si="486"/>
        <v>1</v>
      </c>
      <c r="AX827" s="29">
        <f t="shared" si="486"/>
        <v>1</v>
      </c>
      <c r="AY827" s="29">
        <f t="shared" si="486"/>
        <v>1</v>
      </c>
      <c r="AZ827" s="29">
        <f t="shared" si="486"/>
        <v>1</v>
      </c>
      <c r="BA827" s="29">
        <f t="shared" si="486"/>
        <v>1</v>
      </c>
      <c r="BB827" s="29">
        <f t="shared" si="486"/>
        <v>1</v>
      </c>
      <c r="BC827" s="29">
        <f t="shared" si="486"/>
        <v>1</v>
      </c>
      <c r="BD827" s="29">
        <f t="shared" si="486"/>
        <v>1</v>
      </c>
      <c r="BE827" s="29">
        <f t="shared" si="486"/>
        <v>1</v>
      </c>
      <c r="BF827" s="29">
        <f t="shared" si="486"/>
        <v>1</v>
      </c>
      <c r="BG827" s="29">
        <f t="shared" si="486"/>
        <v>1</v>
      </c>
      <c r="BH827" s="29">
        <f t="shared" si="486"/>
        <v>1</v>
      </c>
      <c r="BI827" s="29">
        <f t="shared" si="486"/>
        <v>1</v>
      </c>
      <c r="BJ827" s="29">
        <f t="shared" si="484"/>
        <v>1</v>
      </c>
      <c r="BN827" s="29">
        <f t="shared" si="405"/>
        <v>16</v>
      </c>
      <c r="BO827" s="29">
        <f t="shared" si="413"/>
        <v>8</v>
      </c>
    </row>
    <row r="828" spans="3:67" x14ac:dyDescent="0.25">
      <c r="C828" s="79">
        <f t="shared" si="406"/>
        <v>43869</v>
      </c>
      <c r="D828" s="29">
        <f t="shared" si="430"/>
        <v>2020</v>
      </c>
      <c r="E828" s="29">
        <f t="shared" si="407"/>
        <v>2</v>
      </c>
      <c r="F828" s="29">
        <f t="shared" si="408"/>
        <v>6</v>
      </c>
      <c r="G828" s="29">
        <f t="shared" si="409"/>
        <v>8</v>
      </c>
      <c r="H828" s="166" t="str">
        <f t="shared" si="410"/>
        <v>Fr</v>
      </c>
      <c r="I828" s="29">
        <f t="shared" si="411"/>
        <v>17</v>
      </c>
      <c r="J828" s="29">
        <f t="array" ref="J828">INDEX(Dienstplan!$F$6:$AJ$55,BN828,BO828)</f>
        <v>0</v>
      </c>
      <c r="K828" s="29">
        <f t="array" ref="K828">IF(OR(J828=Schichten!$B$3,J828=Schichten!$B$4),INDEX($D$98:$D$147,MATCH(CODE(J828),$H$98:$H$147,0)),IF(ISERROR(INDEX($D$98:$D$147,MATCH(J828,$A$98:$A$147,0))),0,INDEX($D$98:$D$147,MATCH(J828,$A$98:$A$147,0))))</f>
        <v>0</v>
      </c>
      <c r="L828" s="29">
        <f t="shared" ref="L828" si="490">L778</f>
        <v>0</v>
      </c>
      <c r="M828" s="29">
        <f t="shared" si="433"/>
        <v>0</v>
      </c>
      <c r="O828" s="29">
        <f t="shared" si="480"/>
        <v>0</v>
      </c>
      <c r="P828" s="29">
        <f t="shared" si="480"/>
        <v>0</v>
      </c>
      <c r="Q828" s="29">
        <f t="shared" si="480"/>
        <v>0</v>
      </c>
      <c r="R828" s="29">
        <f t="shared" si="480"/>
        <v>0</v>
      </c>
      <c r="S828" s="29">
        <f t="shared" si="480"/>
        <v>0</v>
      </c>
      <c r="T828" s="29">
        <f t="shared" si="480"/>
        <v>0</v>
      </c>
      <c r="U828" s="29">
        <f t="shared" si="480"/>
        <v>0</v>
      </c>
      <c r="V828" s="29">
        <f t="shared" si="480"/>
        <v>0</v>
      </c>
      <c r="W828" s="29">
        <f t="shared" si="480"/>
        <v>0</v>
      </c>
      <c r="X828" s="29">
        <f t="shared" si="480"/>
        <v>0</v>
      </c>
      <c r="Y828" s="29">
        <f t="shared" si="480"/>
        <v>1</v>
      </c>
      <c r="Z828" s="29">
        <f t="shared" si="480"/>
        <v>1</v>
      </c>
      <c r="AA828" s="29">
        <f t="shared" si="480"/>
        <v>1</v>
      </c>
      <c r="AB828" s="29">
        <f t="shared" si="480"/>
        <v>1</v>
      </c>
      <c r="AC828" s="29">
        <f t="shared" si="480"/>
        <v>1</v>
      </c>
      <c r="AD828" s="29">
        <f t="shared" si="480"/>
        <v>1</v>
      </c>
      <c r="AE828" s="29">
        <f t="shared" si="478"/>
        <v>1</v>
      </c>
      <c r="AF828" s="29">
        <f t="shared" si="478"/>
        <v>1</v>
      </c>
      <c r="AG828" s="29">
        <f t="shared" si="478"/>
        <v>1</v>
      </c>
      <c r="AH828" s="29">
        <f t="shared" si="478"/>
        <v>1</v>
      </c>
      <c r="AI828" s="29">
        <f t="shared" si="478"/>
        <v>1</v>
      </c>
      <c r="AJ828" s="29">
        <f t="shared" si="478"/>
        <v>1</v>
      </c>
      <c r="AK828" s="29">
        <f t="shared" si="478"/>
        <v>1</v>
      </c>
      <c r="AL828" s="29">
        <f t="shared" si="478"/>
        <v>1</v>
      </c>
      <c r="AM828" s="29">
        <f t="shared" si="478"/>
        <v>1</v>
      </c>
      <c r="AN828" s="29">
        <f t="shared" si="478"/>
        <v>1</v>
      </c>
      <c r="AO828" s="29">
        <f t="shared" si="478"/>
        <v>1</v>
      </c>
      <c r="AP828" s="29">
        <f t="shared" si="478"/>
        <v>1</v>
      </c>
      <c r="AQ828" s="29">
        <f t="shared" si="478"/>
        <v>1</v>
      </c>
      <c r="AR828" s="29">
        <f t="shared" si="478"/>
        <v>1</v>
      </c>
      <c r="AS828" s="29">
        <f t="shared" si="478"/>
        <v>1</v>
      </c>
      <c r="AT828" s="29">
        <f t="shared" si="486"/>
        <v>1</v>
      </c>
      <c r="AU828" s="29">
        <f t="shared" si="486"/>
        <v>1</v>
      </c>
      <c r="AV828" s="29">
        <f t="shared" si="486"/>
        <v>1</v>
      </c>
      <c r="AW828" s="29">
        <f t="shared" si="486"/>
        <v>1</v>
      </c>
      <c r="AX828" s="29">
        <f t="shared" si="486"/>
        <v>1</v>
      </c>
      <c r="AY828" s="29">
        <f t="shared" si="486"/>
        <v>1</v>
      </c>
      <c r="AZ828" s="29">
        <f t="shared" si="486"/>
        <v>1</v>
      </c>
      <c r="BA828" s="29">
        <f t="shared" si="486"/>
        <v>1</v>
      </c>
      <c r="BB828" s="29">
        <f t="shared" si="486"/>
        <v>1</v>
      </c>
      <c r="BC828" s="29">
        <f t="shared" si="486"/>
        <v>1</v>
      </c>
      <c r="BD828" s="29">
        <f t="shared" si="486"/>
        <v>1</v>
      </c>
      <c r="BE828" s="29">
        <f t="shared" si="486"/>
        <v>1</v>
      </c>
      <c r="BF828" s="29">
        <f t="shared" si="486"/>
        <v>1</v>
      </c>
      <c r="BG828" s="29">
        <f t="shared" si="486"/>
        <v>1</v>
      </c>
      <c r="BH828" s="29">
        <f t="shared" si="486"/>
        <v>1</v>
      </c>
      <c r="BI828" s="29">
        <f t="shared" si="486"/>
        <v>1</v>
      </c>
      <c r="BJ828" s="29">
        <f t="shared" si="484"/>
        <v>1</v>
      </c>
      <c r="BN828" s="29">
        <f t="shared" si="405"/>
        <v>17</v>
      </c>
      <c r="BO828" s="29">
        <f t="shared" si="413"/>
        <v>8</v>
      </c>
    </row>
    <row r="829" spans="3:67" x14ac:dyDescent="0.25">
      <c r="C829" s="79">
        <f t="shared" si="406"/>
        <v>43869</v>
      </c>
      <c r="D829" s="29">
        <f t="shared" si="430"/>
        <v>2020</v>
      </c>
      <c r="E829" s="29">
        <f t="shared" si="407"/>
        <v>2</v>
      </c>
      <c r="F829" s="29">
        <f t="shared" si="408"/>
        <v>6</v>
      </c>
      <c r="G829" s="29">
        <f t="shared" si="409"/>
        <v>8</v>
      </c>
      <c r="H829" s="166" t="str">
        <f t="shared" si="410"/>
        <v>Fr</v>
      </c>
      <c r="I829" s="29">
        <f t="shared" si="411"/>
        <v>18</v>
      </c>
      <c r="J829" s="29">
        <f t="array" ref="J829">INDEX(Dienstplan!$F$6:$AJ$55,BN829,BO829)</f>
        <v>0</v>
      </c>
      <c r="K829" s="29">
        <f t="array" ref="K829">IF(OR(J829=Schichten!$B$3,J829=Schichten!$B$4),INDEX($D$98:$D$147,MATCH(CODE(J829),$H$98:$H$147,0)),IF(ISERROR(INDEX($D$98:$D$147,MATCH(J829,$A$98:$A$147,0))),0,INDEX($D$98:$D$147,MATCH(J829,$A$98:$A$147,0))))</f>
        <v>0</v>
      </c>
      <c r="L829" s="29">
        <f t="shared" ref="L829" si="491">L779</f>
        <v>0</v>
      </c>
      <c r="M829" s="29">
        <f t="shared" si="433"/>
        <v>0</v>
      </c>
      <c r="O829" s="29">
        <f t="shared" si="480"/>
        <v>0</v>
      </c>
      <c r="P829" s="29">
        <f t="shared" si="480"/>
        <v>0</v>
      </c>
      <c r="Q829" s="29">
        <f t="shared" si="480"/>
        <v>0</v>
      </c>
      <c r="R829" s="29">
        <f t="shared" si="480"/>
        <v>0</v>
      </c>
      <c r="S829" s="29">
        <f t="shared" si="480"/>
        <v>0</v>
      </c>
      <c r="T829" s="29">
        <f t="shared" si="480"/>
        <v>0</v>
      </c>
      <c r="U829" s="29">
        <f t="shared" si="480"/>
        <v>0</v>
      </c>
      <c r="V829" s="29">
        <f t="shared" si="480"/>
        <v>0</v>
      </c>
      <c r="W829" s="29">
        <f t="shared" si="480"/>
        <v>0</v>
      </c>
      <c r="X829" s="29">
        <f t="shared" si="480"/>
        <v>0</v>
      </c>
      <c r="Y829" s="29">
        <f t="shared" si="480"/>
        <v>1</v>
      </c>
      <c r="Z829" s="29">
        <f t="shared" si="480"/>
        <v>1</v>
      </c>
      <c r="AA829" s="29">
        <f t="shared" si="480"/>
        <v>1</v>
      </c>
      <c r="AB829" s="29">
        <f t="shared" si="480"/>
        <v>1</v>
      </c>
      <c r="AC829" s="29">
        <f t="shared" si="480"/>
        <v>1</v>
      </c>
      <c r="AD829" s="29">
        <f t="shared" si="480"/>
        <v>1</v>
      </c>
      <c r="AE829" s="29">
        <f t="shared" si="478"/>
        <v>1</v>
      </c>
      <c r="AF829" s="29">
        <f t="shared" si="478"/>
        <v>1</v>
      </c>
      <c r="AG829" s="29">
        <f t="shared" si="478"/>
        <v>1</v>
      </c>
      <c r="AH829" s="29">
        <f t="shared" si="478"/>
        <v>1</v>
      </c>
      <c r="AI829" s="29">
        <f t="shared" si="478"/>
        <v>1</v>
      </c>
      <c r="AJ829" s="29">
        <f t="shared" si="478"/>
        <v>1</v>
      </c>
      <c r="AK829" s="29">
        <f t="shared" si="478"/>
        <v>1</v>
      </c>
      <c r="AL829" s="29">
        <f t="shared" si="478"/>
        <v>1</v>
      </c>
      <c r="AM829" s="29">
        <f t="shared" si="478"/>
        <v>1</v>
      </c>
      <c r="AN829" s="29">
        <f t="shared" si="478"/>
        <v>1</v>
      </c>
      <c r="AO829" s="29">
        <f t="shared" si="478"/>
        <v>1</v>
      </c>
      <c r="AP829" s="29">
        <f t="shared" si="478"/>
        <v>1</v>
      </c>
      <c r="AQ829" s="29">
        <f t="shared" si="478"/>
        <v>1</v>
      </c>
      <c r="AR829" s="29">
        <f t="shared" si="478"/>
        <v>1</v>
      </c>
      <c r="AS829" s="29">
        <f t="shared" si="478"/>
        <v>1</v>
      </c>
      <c r="AT829" s="29">
        <f t="shared" si="486"/>
        <v>1</v>
      </c>
      <c r="AU829" s="29">
        <f t="shared" si="486"/>
        <v>1</v>
      </c>
      <c r="AV829" s="29">
        <f t="shared" si="486"/>
        <v>1</v>
      </c>
      <c r="AW829" s="29">
        <f t="shared" si="486"/>
        <v>1</v>
      </c>
      <c r="AX829" s="29">
        <f t="shared" si="486"/>
        <v>1</v>
      </c>
      <c r="AY829" s="29">
        <f t="shared" si="486"/>
        <v>1</v>
      </c>
      <c r="AZ829" s="29">
        <f t="shared" si="486"/>
        <v>1</v>
      </c>
      <c r="BA829" s="29">
        <f t="shared" si="486"/>
        <v>1</v>
      </c>
      <c r="BB829" s="29">
        <f t="shared" si="486"/>
        <v>1</v>
      </c>
      <c r="BC829" s="29">
        <f t="shared" si="486"/>
        <v>1</v>
      </c>
      <c r="BD829" s="29">
        <f t="shared" si="486"/>
        <v>1</v>
      </c>
      <c r="BE829" s="29">
        <f t="shared" si="486"/>
        <v>1</v>
      </c>
      <c r="BF829" s="29">
        <f t="shared" si="486"/>
        <v>1</v>
      </c>
      <c r="BG829" s="29">
        <f t="shared" si="486"/>
        <v>1</v>
      </c>
      <c r="BH829" s="29">
        <f t="shared" si="486"/>
        <v>1</v>
      </c>
      <c r="BI829" s="29">
        <f t="shared" si="486"/>
        <v>1</v>
      </c>
      <c r="BJ829" s="29">
        <f t="shared" si="484"/>
        <v>1</v>
      </c>
      <c r="BN829" s="29">
        <f t="shared" si="405"/>
        <v>18</v>
      </c>
      <c r="BO829" s="29">
        <f t="shared" si="413"/>
        <v>8</v>
      </c>
    </row>
    <row r="830" spans="3:67" x14ac:dyDescent="0.25">
      <c r="C830" s="79">
        <f t="shared" si="406"/>
        <v>43869</v>
      </c>
      <c r="D830" s="29">
        <f t="shared" si="430"/>
        <v>2020</v>
      </c>
      <c r="E830" s="29">
        <f t="shared" si="407"/>
        <v>2</v>
      </c>
      <c r="F830" s="29">
        <f t="shared" si="408"/>
        <v>6</v>
      </c>
      <c r="G830" s="29">
        <f t="shared" si="409"/>
        <v>8</v>
      </c>
      <c r="H830" s="166" t="str">
        <f t="shared" si="410"/>
        <v>Fr</v>
      </c>
      <c r="I830" s="29">
        <f t="shared" si="411"/>
        <v>19</v>
      </c>
      <c r="J830" s="29">
        <f t="array" ref="J830">INDEX(Dienstplan!$F$6:$AJ$55,BN830,BO830)</f>
        <v>0</v>
      </c>
      <c r="K830" s="29">
        <f t="array" ref="K830">IF(OR(J830=Schichten!$B$3,J830=Schichten!$B$4),INDEX($D$98:$D$147,MATCH(CODE(J830),$H$98:$H$147,0)),IF(ISERROR(INDEX($D$98:$D$147,MATCH(J830,$A$98:$A$147,0))),0,INDEX($D$98:$D$147,MATCH(J830,$A$98:$A$147,0))))</f>
        <v>0</v>
      </c>
      <c r="L830" s="29">
        <f t="shared" ref="L830" si="492">L780</f>
        <v>0</v>
      </c>
      <c r="M830" s="29">
        <f t="shared" si="433"/>
        <v>0</v>
      </c>
      <c r="O830" s="29">
        <f t="shared" si="480"/>
        <v>0</v>
      </c>
      <c r="P830" s="29">
        <f t="shared" si="480"/>
        <v>0</v>
      </c>
      <c r="Q830" s="29">
        <f t="shared" si="480"/>
        <v>0</v>
      </c>
      <c r="R830" s="29">
        <f t="shared" si="480"/>
        <v>0</v>
      </c>
      <c r="S830" s="29">
        <f t="shared" si="480"/>
        <v>0</v>
      </c>
      <c r="T830" s="29">
        <f t="shared" si="480"/>
        <v>0</v>
      </c>
      <c r="U830" s="29">
        <f t="shared" si="480"/>
        <v>0</v>
      </c>
      <c r="V830" s="29">
        <f t="shared" si="480"/>
        <v>0</v>
      </c>
      <c r="W830" s="29">
        <f t="shared" si="480"/>
        <v>0</v>
      </c>
      <c r="X830" s="29">
        <f t="shared" si="480"/>
        <v>0</v>
      </c>
      <c r="Y830" s="29">
        <f t="shared" si="480"/>
        <v>1</v>
      </c>
      <c r="Z830" s="29">
        <f t="shared" si="480"/>
        <v>1</v>
      </c>
      <c r="AA830" s="29">
        <f t="shared" si="480"/>
        <v>1</v>
      </c>
      <c r="AB830" s="29">
        <f t="shared" si="480"/>
        <v>1</v>
      </c>
      <c r="AC830" s="29">
        <f t="shared" si="480"/>
        <v>1</v>
      </c>
      <c r="AD830" s="29">
        <f t="shared" si="480"/>
        <v>1</v>
      </c>
      <c r="AE830" s="29">
        <f t="shared" si="478"/>
        <v>1</v>
      </c>
      <c r="AF830" s="29">
        <f t="shared" si="478"/>
        <v>1</v>
      </c>
      <c r="AG830" s="29">
        <f t="shared" si="478"/>
        <v>1</v>
      </c>
      <c r="AH830" s="29">
        <f t="shared" si="478"/>
        <v>1</v>
      </c>
      <c r="AI830" s="29">
        <f t="shared" si="478"/>
        <v>1</v>
      </c>
      <c r="AJ830" s="29">
        <f t="shared" si="478"/>
        <v>1</v>
      </c>
      <c r="AK830" s="29">
        <f t="shared" si="478"/>
        <v>1</v>
      </c>
      <c r="AL830" s="29">
        <f t="shared" si="478"/>
        <v>1</v>
      </c>
      <c r="AM830" s="29">
        <f t="shared" si="478"/>
        <v>1</v>
      </c>
      <c r="AN830" s="29">
        <f t="shared" si="478"/>
        <v>1</v>
      </c>
      <c r="AO830" s="29">
        <f t="shared" si="478"/>
        <v>1</v>
      </c>
      <c r="AP830" s="29">
        <f t="shared" si="478"/>
        <v>1</v>
      </c>
      <c r="AQ830" s="29">
        <f t="shared" si="478"/>
        <v>1</v>
      </c>
      <c r="AR830" s="29">
        <f t="shared" si="478"/>
        <v>1</v>
      </c>
      <c r="AS830" s="29">
        <f t="shared" si="478"/>
        <v>1</v>
      </c>
      <c r="AT830" s="29">
        <f t="shared" si="486"/>
        <v>1</v>
      </c>
      <c r="AU830" s="29">
        <f t="shared" si="486"/>
        <v>1</v>
      </c>
      <c r="AV830" s="29">
        <f t="shared" si="486"/>
        <v>1</v>
      </c>
      <c r="AW830" s="29">
        <f t="shared" si="486"/>
        <v>1</v>
      </c>
      <c r="AX830" s="29">
        <f t="shared" si="486"/>
        <v>1</v>
      </c>
      <c r="AY830" s="29">
        <f t="shared" si="486"/>
        <v>1</v>
      </c>
      <c r="AZ830" s="29">
        <f t="shared" si="486"/>
        <v>1</v>
      </c>
      <c r="BA830" s="29">
        <f t="shared" si="486"/>
        <v>1</v>
      </c>
      <c r="BB830" s="29">
        <f t="shared" si="486"/>
        <v>1</v>
      </c>
      <c r="BC830" s="29">
        <f t="shared" si="486"/>
        <v>1</v>
      </c>
      <c r="BD830" s="29">
        <f t="shared" si="486"/>
        <v>1</v>
      </c>
      <c r="BE830" s="29">
        <f t="shared" si="486"/>
        <v>1</v>
      </c>
      <c r="BF830" s="29">
        <f t="shared" si="486"/>
        <v>1</v>
      </c>
      <c r="BG830" s="29">
        <f t="shared" si="486"/>
        <v>1</v>
      </c>
      <c r="BH830" s="29">
        <f t="shared" si="486"/>
        <v>1</v>
      </c>
      <c r="BI830" s="29">
        <f t="shared" si="486"/>
        <v>1</v>
      </c>
      <c r="BJ830" s="29">
        <f t="shared" si="484"/>
        <v>1</v>
      </c>
      <c r="BN830" s="29">
        <f t="shared" si="405"/>
        <v>19</v>
      </c>
      <c r="BO830" s="29">
        <f t="shared" si="413"/>
        <v>8</v>
      </c>
    </row>
    <row r="831" spans="3:67" x14ac:dyDescent="0.25">
      <c r="C831" s="79">
        <f t="shared" si="406"/>
        <v>43869</v>
      </c>
      <c r="D831" s="29">
        <f t="shared" si="430"/>
        <v>2020</v>
      </c>
      <c r="E831" s="29">
        <f t="shared" si="407"/>
        <v>2</v>
      </c>
      <c r="F831" s="29">
        <f t="shared" si="408"/>
        <v>6</v>
      </c>
      <c r="G831" s="29">
        <f t="shared" si="409"/>
        <v>8</v>
      </c>
      <c r="H831" s="166" t="str">
        <f t="shared" si="410"/>
        <v>Fr</v>
      </c>
      <c r="I831" s="29">
        <f t="shared" si="411"/>
        <v>20</v>
      </c>
      <c r="J831" s="29">
        <f t="array" ref="J831">INDEX(Dienstplan!$F$6:$AJ$55,BN831,BO831)</f>
        <v>0</v>
      </c>
      <c r="K831" s="29">
        <f t="array" ref="K831">IF(OR(J831=Schichten!$B$3,J831=Schichten!$B$4),INDEX($D$98:$D$147,MATCH(CODE(J831),$H$98:$H$147,0)),IF(ISERROR(INDEX($D$98:$D$147,MATCH(J831,$A$98:$A$147,0))),0,INDEX($D$98:$D$147,MATCH(J831,$A$98:$A$147,0))))</f>
        <v>0</v>
      </c>
      <c r="L831" s="29">
        <f t="shared" ref="L831" si="493">L781</f>
        <v>0</v>
      </c>
      <c r="M831" s="29">
        <f t="shared" si="433"/>
        <v>0</v>
      </c>
      <c r="O831" s="29">
        <f t="shared" si="480"/>
        <v>0</v>
      </c>
      <c r="P831" s="29">
        <f t="shared" si="480"/>
        <v>0</v>
      </c>
      <c r="Q831" s="29">
        <f t="shared" si="480"/>
        <v>0</v>
      </c>
      <c r="R831" s="29">
        <f t="shared" si="480"/>
        <v>0</v>
      </c>
      <c r="S831" s="29">
        <f t="shared" si="480"/>
        <v>0</v>
      </c>
      <c r="T831" s="29">
        <f t="shared" si="480"/>
        <v>0</v>
      </c>
      <c r="U831" s="29">
        <f t="shared" si="480"/>
        <v>0</v>
      </c>
      <c r="V831" s="29">
        <f t="shared" si="480"/>
        <v>0</v>
      </c>
      <c r="W831" s="29">
        <f t="shared" si="480"/>
        <v>0</v>
      </c>
      <c r="X831" s="29">
        <f t="shared" si="480"/>
        <v>0</v>
      </c>
      <c r="Y831" s="29">
        <f t="shared" si="480"/>
        <v>1</v>
      </c>
      <c r="Z831" s="29">
        <f t="shared" si="480"/>
        <v>1</v>
      </c>
      <c r="AA831" s="29">
        <f t="shared" si="480"/>
        <v>1</v>
      </c>
      <c r="AB831" s="29">
        <f t="shared" si="480"/>
        <v>1</v>
      </c>
      <c r="AC831" s="29">
        <f t="shared" si="480"/>
        <v>1</v>
      </c>
      <c r="AD831" s="29">
        <f t="shared" si="480"/>
        <v>1</v>
      </c>
      <c r="AE831" s="29">
        <f t="shared" si="478"/>
        <v>1</v>
      </c>
      <c r="AF831" s="29">
        <f t="shared" si="478"/>
        <v>1</v>
      </c>
      <c r="AG831" s="29">
        <f t="shared" si="478"/>
        <v>1</v>
      </c>
      <c r="AH831" s="29">
        <f t="shared" si="478"/>
        <v>1</v>
      </c>
      <c r="AI831" s="29">
        <f t="shared" si="478"/>
        <v>1</v>
      </c>
      <c r="AJ831" s="29">
        <f t="shared" si="478"/>
        <v>1</v>
      </c>
      <c r="AK831" s="29">
        <f t="shared" si="478"/>
        <v>1</v>
      </c>
      <c r="AL831" s="29">
        <f t="shared" si="478"/>
        <v>1</v>
      </c>
      <c r="AM831" s="29">
        <f t="shared" si="478"/>
        <v>1</v>
      </c>
      <c r="AN831" s="29">
        <f t="shared" si="478"/>
        <v>1</v>
      </c>
      <c r="AO831" s="29">
        <f t="shared" si="478"/>
        <v>1</v>
      </c>
      <c r="AP831" s="29">
        <f t="shared" si="478"/>
        <v>1</v>
      </c>
      <c r="AQ831" s="29">
        <f t="shared" si="478"/>
        <v>1</v>
      </c>
      <c r="AR831" s="29">
        <f t="shared" si="478"/>
        <v>1</v>
      </c>
      <c r="AS831" s="29">
        <f t="shared" si="478"/>
        <v>1</v>
      </c>
      <c r="AT831" s="29">
        <f t="shared" si="486"/>
        <v>1</v>
      </c>
      <c r="AU831" s="29">
        <f t="shared" si="486"/>
        <v>1</v>
      </c>
      <c r="AV831" s="29">
        <f t="shared" si="486"/>
        <v>1</v>
      </c>
      <c r="AW831" s="29">
        <f t="shared" si="486"/>
        <v>1</v>
      </c>
      <c r="AX831" s="29">
        <f t="shared" si="486"/>
        <v>1</v>
      </c>
      <c r="AY831" s="29">
        <f t="shared" si="486"/>
        <v>1</v>
      </c>
      <c r="AZ831" s="29">
        <f t="shared" si="486"/>
        <v>1</v>
      </c>
      <c r="BA831" s="29">
        <f t="shared" si="486"/>
        <v>1</v>
      </c>
      <c r="BB831" s="29">
        <f t="shared" si="486"/>
        <v>1</v>
      </c>
      <c r="BC831" s="29">
        <f t="shared" si="486"/>
        <v>1</v>
      </c>
      <c r="BD831" s="29">
        <f t="shared" si="486"/>
        <v>1</v>
      </c>
      <c r="BE831" s="29">
        <f t="shared" si="486"/>
        <v>1</v>
      </c>
      <c r="BF831" s="29">
        <f t="shared" si="486"/>
        <v>1</v>
      </c>
      <c r="BG831" s="29">
        <f t="shared" si="486"/>
        <v>1</v>
      </c>
      <c r="BH831" s="29">
        <f t="shared" si="486"/>
        <v>1</v>
      </c>
      <c r="BI831" s="29">
        <f t="shared" si="486"/>
        <v>1</v>
      </c>
      <c r="BJ831" s="29">
        <f t="shared" si="484"/>
        <v>1</v>
      </c>
      <c r="BN831" s="29">
        <f t="shared" si="405"/>
        <v>20</v>
      </c>
      <c r="BO831" s="29">
        <f t="shared" si="413"/>
        <v>8</v>
      </c>
    </row>
    <row r="832" spans="3:67" x14ac:dyDescent="0.25">
      <c r="C832" s="79">
        <f t="shared" si="406"/>
        <v>43869</v>
      </c>
      <c r="D832" s="29">
        <f t="shared" si="430"/>
        <v>2020</v>
      </c>
      <c r="E832" s="29">
        <f t="shared" si="407"/>
        <v>2</v>
      </c>
      <c r="F832" s="29">
        <f t="shared" si="408"/>
        <v>6</v>
      </c>
      <c r="G832" s="29">
        <f t="shared" si="409"/>
        <v>8</v>
      </c>
      <c r="H832" s="166" t="str">
        <f t="shared" si="410"/>
        <v>Fr</v>
      </c>
      <c r="I832" s="29">
        <f t="shared" si="411"/>
        <v>21</v>
      </c>
      <c r="J832" s="29">
        <f t="array" ref="J832">INDEX(Dienstplan!$F$6:$AJ$55,BN832,BO832)</f>
        <v>0</v>
      </c>
      <c r="K832" s="29">
        <f t="array" ref="K832">IF(OR(J832=Schichten!$B$3,J832=Schichten!$B$4),INDEX($D$98:$D$147,MATCH(CODE(J832),$H$98:$H$147,0)),IF(ISERROR(INDEX($D$98:$D$147,MATCH(J832,$A$98:$A$147,0))),0,INDEX($D$98:$D$147,MATCH(J832,$A$98:$A$147,0))))</f>
        <v>0</v>
      </c>
      <c r="L832" s="29">
        <f t="shared" ref="L832" si="494">L782</f>
        <v>0</v>
      </c>
      <c r="M832" s="29">
        <f t="shared" si="433"/>
        <v>0</v>
      </c>
      <c r="O832" s="29">
        <f t="shared" si="480"/>
        <v>0</v>
      </c>
      <c r="P832" s="29">
        <f t="shared" si="480"/>
        <v>0</v>
      </c>
      <c r="Q832" s="29">
        <f t="shared" si="480"/>
        <v>0</v>
      </c>
      <c r="R832" s="29">
        <f t="shared" si="480"/>
        <v>0</v>
      </c>
      <c r="S832" s="29">
        <f t="shared" si="480"/>
        <v>0</v>
      </c>
      <c r="T832" s="29">
        <f t="shared" si="480"/>
        <v>0</v>
      </c>
      <c r="U832" s="29">
        <f t="shared" si="480"/>
        <v>0</v>
      </c>
      <c r="V832" s="29">
        <f t="shared" si="480"/>
        <v>0</v>
      </c>
      <c r="W832" s="29">
        <f t="shared" si="480"/>
        <v>0</v>
      </c>
      <c r="X832" s="29">
        <f t="shared" si="480"/>
        <v>0</v>
      </c>
      <c r="Y832" s="29">
        <f t="shared" si="480"/>
        <v>1</v>
      </c>
      <c r="Z832" s="29">
        <f t="shared" si="480"/>
        <v>1</v>
      </c>
      <c r="AA832" s="29">
        <f t="shared" si="480"/>
        <v>1</v>
      </c>
      <c r="AB832" s="29">
        <f t="shared" si="480"/>
        <v>1</v>
      </c>
      <c r="AC832" s="29">
        <f t="shared" si="480"/>
        <v>1</v>
      </c>
      <c r="AD832" s="29">
        <f t="shared" si="480"/>
        <v>1</v>
      </c>
      <c r="AE832" s="29">
        <f t="shared" si="478"/>
        <v>1</v>
      </c>
      <c r="AF832" s="29">
        <f t="shared" si="478"/>
        <v>1</v>
      </c>
      <c r="AG832" s="29">
        <f t="shared" si="478"/>
        <v>1</v>
      </c>
      <c r="AH832" s="29">
        <f t="shared" si="478"/>
        <v>1</v>
      </c>
      <c r="AI832" s="29">
        <f t="shared" si="478"/>
        <v>1</v>
      </c>
      <c r="AJ832" s="29">
        <f t="shared" si="478"/>
        <v>1</v>
      </c>
      <c r="AK832" s="29">
        <f t="shared" si="478"/>
        <v>1</v>
      </c>
      <c r="AL832" s="29">
        <f t="shared" si="478"/>
        <v>1</v>
      </c>
      <c r="AM832" s="29">
        <f t="shared" si="478"/>
        <v>1</v>
      </c>
      <c r="AN832" s="29">
        <f t="shared" si="478"/>
        <v>1</v>
      </c>
      <c r="AO832" s="29">
        <f t="shared" si="478"/>
        <v>1</v>
      </c>
      <c r="AP832" s="29">
        <f t="shared" si="478"/>
        <v>1</v>
      </c>
      <c r="AQ832" s="29">
        <f t="shared" si="478"/>
        <v>1</v>
      </c>
      <c r="AR832" s="29">
        <f t="shared" si="478"/>
        <v>1</v>
      </c>
      <c r="AS832" s="29">
        <f t="shared" si="478"/>
        <v>1</v>
      </c>
      <c r="AT832" s="29">
        <f t="shared" si="486"/>
        <v>1</v>
      </c>
      <c r="AU832" s="29">
        <f t="shared" si="486"/>
        <v>1</v>
      </c>
      <c r="AV832" s="29">
        <f t="shared" si="486"/>
        <v>1</v>
      </c>
      <c r="AW832" s="29">
        <f t="shared" si="486"/>
        <v>1</v>
      </c>
      <c r="AX832" s="29">
        <f t="shared" si="486"/>
        <v>1</v>
      </c>
      <c r="AY832" s="29">
        <f t="shared" si="486"/>
        <v>1</v>
      </c>
      <c r="AZ832" s="29">
        <f t="shared" si="486"/>
        <v>1</v>
      </c>
      <c r="BA832" s="29">
        <f t="shared" si="486"/>
        <v>1</v>
      </c>
      <c r="BB832" s="29">
        <f t="shared" si="486"/>
        <v>1</v>
      </c>
      <c r="BC832" s="29">
        <f t="shared" si="486"/>
        <v>1</v>
      </c>
      <c r="BD832" s="29">
        <f t="shared" si="486"/>
        <v>1</v>
      </c>
      <c r="BE832" s="29">
        <f t="shared" si="486"/>
        <v>1</v>
      </c>
      <c r="BF832" s="29">
        <f t="shared" si="486"/>
        <v>1</v>
      </c>
      <c r="BG832" s="29">
        <f t="shared" si="486"/>
        <v>1</v>
      </c>
      <c r="BH832" s="29">
        <f t="shared" si="486"/>
        <v>1</v>
      </c>
      <c r="BI832" s="29">
        <f t="shared" si="486"/>
        <v>1</v>
      </c>
      <c r="BJ832" s="29">
        <f t="shared" si="484"/>
        <v>1</v>
      </c>
      <c r="BN832" s="29">
        <f t="shared" ref="BN832:BN895" si="495">BN782</f>
        <v>21</v>
      </c>
      <c r="BO832" s="29">
        <f t="shared" si="413"/>
        <v>8</v>
      </c>
    </row>
    <row r="833" spans="3:67" x14ac:dyDescent="0.25">
      <c r="C833" s="79">
        <f t="shared" ref="C833:C896" si="496">C783+1</f>
        <v>43869</v>
      </c>
      <c r="D833" s="29">
        <f t="shared" si="430"/>
        <v>2020</v>
      </c>
      <c r="E833" s="29">
        <f t="shared" ref="E833:E896" si="497">MONTH(C833)</f>
        <v>2</v>
      </c>
      <c r="F833" s="29">
        <f t="shared" ref="F833:F896" si="498">WEEKNUM(C833,2)</f>
        <v>6</v>
      </c>
      <c r="G833" s="29">
        <f t="shared" ref="G833:G896" si="499">DAY(C833)</f>
        <v>8</v>
      </c>
      <c r="H833" s="166" t="str">
        <f t="shared" ref="H833:H896" si="500">TEXT(WEEKDAY(C833,2),"TTT")</f>
        <v>Fr</v>
      </c>
      <c r="I833" s="29">
        <f t="shared" ref="I833:I896" si="501">I783</f>
        <v>22</v>
      </c>
      <c r="J833" s="29">
        <f t="array" ref="J833">INDEX(Dienstplan!$F$6:$AJ$55,BN833,BO833)</f>
        <v>0</v>
      </c>
      <c r="K833" s="29">
        <f t="array" ref="K833">IF(OR(J833=Schichten!$B$3,J833=Schichten!$B$4),INDEX($D$98:$D$147,MATCH(CODE(J833),$H$98:$H$147,0)),IF(ISERROR(INDEX($D$98:$D$147,MATCH(J833,$A$98:$A$147,0))),0,INDEX($D$98:$D$147,MATCH(J833,$A$98:$A$147,0))))</f>
        <v>0</v>
      </c>
      <c r="L833" s="29">
        <f t="shared" ref="L833" si="502">L783</f>
        <v>0</v>
      </c>
      <c r="M833" s="29">
        <f t="shared" si="433"/>
        <v>0</v>
      </c>
      <c r="O833" s="29">
        <f t="shared" si="480"/>
        <v>0</v>
      </c>
      <c r="P833" s="29">
        <f t="shared" si="480"/>
        <v>0</v>
      </c>
      <c r="Q833" s="29">
        <f t="shared" si="480"/>
        <v>0</v>
      </c>
      <c r="R833" s="29">
        <f t="shared" si="480"/>
        <v>0</v>
      </c>
      <c r="S833" s="29">
        <f t="shared" si="480"/>
        <v>0</v>
      </c>
      <c r="T833" s="29">
        <f t="shared" si="480"/>
        <v>0</v>
      </c>
      <c r="U833" s="29">
        <f t="shared" si="480"/>
        <v>0</v>
      </c>
      <c r="V833" s="29">
        <f t="shared" si="480"/>
        <v>0</v>
      </c>
      <c r="W833" s="29">
        <f t="shared" si="480"/>
        <v>0</v>
      </c>
      <c r="X833" s="29">
        <f t="shared" si="480"/>
        <v>0</v>
      </c>
      <c r="Y833" s="29">
        <f t="shared" si="480"/>
        <v>1</v>
      </c>
      <c r="Z833" s="29">
        <f t="shared" si="480"/>
        <v>1</v>
      </c>
      <c r="AA833" s="29">
        <f t="shared" si="480"/>
        <v>1</v>
      </c>
      <c r="AB833" s="29">
        <f t="shared" si="480"/>
        <v>1</v>
      </c>
      <c r="AC833" s="29">
        <f t="shared" si="480"/>
        <v>1</v>
      </c>
      <c r="AD833" s="29">
        <f t="shared" si="480"/>
        <v>1</v>
      </c>
      <c r="AE833" s="29">
        <f t="shared" si="478"/>
        <v>1</v>
      </c>
      <c r="AF833" s="29">
        <f t="shared" si="478"/>
        <v>1</v>
      </c>
      <c r="AG833" s="29">
        <f t="shared" si="478"/>
        <v>1</v>
      </c>
      <c r="AH833" s="29">
        <f t="shared" si="478"/>
        <v>1</v>
      </c>
      <c r="AI833" s="29">
        <f t="shared" si="478"/>
        <v>1</v>
      </c>
      <c r="AJ833" s="29">
        <f t="shared" si="478"/>
        <v>1</v>
      </c>
      <c r="AK833" s="29">
        <f t="shared" si="478"/>
        <v>1</v>
      </c>
      <c r="AL833" s="29">
        <f t="shared" si="478"/>
        <v>1</v>
      </c>
      <c r="AM833" s="29">
        <f t="shared" si="478"/>
        <v>1</v>
      </c>
      <c r="AN833" s="29">
        <f t="shared" si="478"/>
        <v>1</v>
      </c>
      <c r="AO833" s="29">
        <f t="shared" si="478"/>
        <v>1</v>
      </c>
      <c r="AP833" s="29">
        <f t="shared" si="478"/>
        <v>1</v>
      </c>
      <c r="AQ833" s="29">
        <f t="shared" si="478"/>
        <v>1</v>
      </c>
      <c r="AR833" s="29">
        <f t="shared" si="478"/>
        <v>1</v>
      </c>
      <c r="AS833" s="29">
        <f t="shared" si="478"/>
        <v>1</v>
      </c>
      <c r="AT833" s="29">
        <f t="shared" si="486"/>
        <v>1</v>
      </c>
      <c r="AU833" s="29">
        <f t="shared" si="486"/>
        <v>1</v>
      </c>
      <c r="AV833" s="29">
        <f t="shared" si="486"/>
        <v>1</v>
      </c>
      <c r="AW833" s="29">
        <f t="shared" si="486"/>
        <v>1</v>
      </c>
      <c r="AX833" s="29">
        <f t="shared" si="486"/>
        <v>1</v>
      </c>
      <c r="AY833" s="29">
        <f t="shared" si="486"/>
        <v>1</v>
      </c>
      <c r="AZ833" s="29">
        <f t="shared" si="486"/>
        <v>1</v>
      </c>
      <c r="BA833" s="29">
        <f t="shared" si="486"/>
        <v>1</v>
      </c>
      <c r="BB833" s="29">
        <f t="shared" si="486"/>
        <v>1</v>
      </c>
      <c r="BC833" s="29">
        <f t="shared" si="486"/>
        <v>1</v>
      </c>
      <c r="BD833" s="29">
        <f t="shared" si="486"/>
        <v>1</v>
      </c>
      <c r="BE833" s="29">
        <f t="shared" si="486"/>
        <v>1</v>
      </c>
      <c r="BF833" s="29">
        <f t="shared" si="486"/>
        <v>1</v>
      </c>
      <c r="BG833" s="29">
        <f t="shared" si="486"/>
        <v>1</v>
      </c>
      <c r="BH833" s="29">
        <f t="shared" si="486"/>
        <v>1</v>
      </c>
      <c r="BI833" s="29">
        <f t="shared" si="486"/>
        <v>1</v>
      </c>
      <c r="BJ833" s="29">
        <f t="shared" si="484"/>
        <v>1</v>
      </c>
      <c r="BN833" s="29">
        <f t="shared" si="495"/>
        <v>22</v>
      </c>
      <c r="BO833" s="29">
        <f t="shared" ref="BO833:BO896" si="503">BO783+1</f>
        <v>8</v>
      </c>
    </row>
    <row r="834" spans="3:67" x14ac:dyDescent="0.25">
      <c r="C834" s="79">
        <f t="shared" si="496"/>
        <v>43869</v>
      </c>
      <c r="D834" s="29">
        <f t="shared" si="430"/>
        <v>2020</v>
      </c>
      <c r="E834" s="29">
        <f t="shared" si="497"/>
        <v>2</v>
      </c>
      <c r="F834" s="29">
        <f t="shared" si="498"/>
        <v>6</v>
      </c>
      <c r="G834" s="29">
        <f t="shared" si="499"/>
        <v>8</v>
      </c>
      <c r="H834" s="166" t="str">
        <f t="shared" si="500"/>
        <v>Fr</v>
      </c>
      <c r="I834" s="29">
        <f t="shared" si="501"/>
        <v>23</v>
      </c>
      <c r="J834" s="29">
        <f t="array" ref="J834">INDEX(Dienstplan!$F$6:$AJ$55,BN834,BO834)</f>
        <v>0</v>
      </c>
      <c r="K834" s="29">
        <f t="array" ref="K834">IF(OR(J834=Schichten!$B$3,J834=Schichten!$B$4),INDEX($D$98:$D$147,MATCH(CODE(J834),$H$98:$H$147,0)),IF(ISERROR(INDEX($D$98:$D$147,MATCH(J834,$A$98:$A$147,0))),0,INDEX($D$98:$D$147,MATCH(J834,$A$98:$A$147,0))))</f>
        <v>0</v>
      </c>
      <c r="L834" s="29">
        <f t="shared" ref="L834" si="504">L784</f>
        <v>0</v>
      </c>
      <c r="M834" s="29">
        <f t="shared" si="433"/>
        <v>0</v>
      </c>
      <c r="O834" s="29">
        <f t="shared" si="480"/>
        <v>0</v>
      </c>
      <c r="P834" s="29">
        <f t="shared" si="480"/>
        <v>0</v>
      </c>
      <c r="Q834" s="29">
        <f t="shared" si="480"/>
        <v>0</v>
      </c>
      <c r="R834" s="29">
        <f t="shared" si="480"/>
        <v>0</v>
      </c>
      <c r="S834" s="29">
        <f t="shared" si="480"/>
        <v>0</v>
      </c>
      <c r="T834" s="29">
        <f t="shared" si="480"/>
        <v>0</v>
      </c>
      <c r="U834" s="29">
        <f t="shared" si="480"/>
        <v>0</v>
      </c>
      <c r="V834" s="29">
        <f t="shared" si="480"/>
        <v>0</v>
      </c>
      <c r="W834" s="29">
        <f t="shared" si="480"/>
        <v>0</v>
      </c>
      <c r="X834" s="29">
        <f t="shared" si="480"/>
        <v>0</v>
      </c>
      <c r="Y834" s="29">
        <f t="shared" si="480"/>
        <v>1</v>
      </c>
      <c r="Z834" s="29">
        <f t="shared" si="480"/>
        <v>1</v>
      </c>
      <c r="AA834" s="29">
        <f t="shared" si="480"/>
        <v>1</v>
      </c>
      <c r="AB834" s="29">
        <f t="shared" si="480"/>
        <v>1</v>
      </c>
      <c r="AC834" s="29">
        <f t="shared" si="480"/>
        <v>1</v>
      </c>
      <c r="AD834" s="29">
        <f t="shared" si="480"/>
        <v>1</v>
      </c>
      <c r="AE834" s="29">
        <f t="shared" si="478"/>
        <v>1</v>
      </c>
      <c r="AF834" s="29">
        <f t="shared" si="478"/>
        <v>1</v>
      </c>
      <c r="AG834" s="29">
        <f t="shared" si="478"/>
        <v>1</v>
      </c>
      <c r="AH834" s="29">
        <f t="shared" si="478"/>
        <v>1</v>
      </c>
      <c r="AI834" s="29">
        <f t="shared" si="478"/>
        <v>1</v>
      </c>
      <c r="AJ834" s="29">
        <f t="shared" si="478"/>
        <v>1</v>
      </c>
      <c r="AK834" s="29">
        <f t="shared" si="478"/>
        <v>1</v>
      </c>
      <c r="AL834" s="29">
        <f t="shared" si="478"/>
        <v>1</v>
      </c>
      <c r="AM834" s="29">
        <f t="shared" si="478"/>
        <v>1</v>
      </c>
      <c r="AN834" s="29">
        <f t="shared" si="478"/>
        <v>1</v>
      </c>
      <c r="AO834" s="29">
        <f t="shared" si="478"/>
        <v>1</v>
      </c>
      <c r="AP834" s="29">
        <f t="shared" si="478"/>
        <v>1</v>
      </c>
      <c r="AQ834" s="29">
        <f t="shared" si="478"/>
        <v>1</v>
      </c>
      <c r="AR834" s="29">
        <f t="shared" si="478"/>
        <v>1</v>
      </c>
      <c r="AS834" s="29">
        <f t="shared" si="478"/>
        <v>1</v>
      </c>
      <c r="AT834" s="29">
        <f t="shared" si="486"/>
        <v>1</v>
      </c>
      <c r="AU834" s="29">
        <f t="shared" si="486"/>
        <v>1</v>
      </c>
      <c r="AV834" s="29">
        <f t="shared" si="486"/>
        <v>1</v>
      </c>
      <c r="AW834" s="29">
        <f t="shared" si="486"/>
        <v>1</v>
      </c>
      <c r="AX834" s="29">
        <f t="shared" si="486"/>
        <v>1</v>
      </c>
      <c r="AY834" s="29">
        <f t="shared" si="486"/>
        <v>1</v>
      </c>
      <c r="AZ834" s="29">
        <f t="shared" si="486"/>
        <v>1</v>
      </c>
      <c r="BA834" s="29">
        <f t="shared" si="486"/>
        <v>1</v>
      </c>
      <c r="BB834" s="29">
        <f t="shared" si="486"/>
        <v>1</v>
      </c>
      <c r="BC834" s="29">
        <f t="shared" si="486"/>
        <v>1</v>
      </c>
      <c r="BD834" s="29">
        <f t="shared" si="486"/>
        <v>1</v>
      </c>
      <c r="BE834" s="29">
        <f t="shared" si="486"/>
        <v>1</v>
      </c>
      <c r="BF834" s="29">
        <f t="shared" si="486"/>
        <v>1</v>
      </c>
      <c r="BG834" s="29">
        <f t="shared" si="486"/>
        <v>1</v>
      </c>
      <c r="BH834" s="29">
        <f t="shared" si="486"/>
        <v>1</v>
      </c>
      <c r="BI834" s="29">
        <f t="shared" si="486"/>
        <v>1</v>
      </c>
      <c r="BJ834" s="29">
        <f t="shared" si="484"/>
        <v>1</v>
      </c>
      <c r="BN834" s="29">
        <f t="shared" si="495"/>
        <v>23</v>
      </c>
      <c r="BO834" s="29">
        <f t="shared" si="503"/>
        <v>8</v>
      </c>
    </row>
    <row r="835" spans="3:67" x14ac:dyDescent="0.25">
      <c r="C835" s="79">
        <f t="shared" si="496"/>
        <v>43869</v>
      </c>
      <c r="D835" s="29">
        <f t="shared" si="430"/>
        <v>2020</v>
      </c>
      <c r="E835" s="29">
        <f t="shared" si="497"/>
        <v>2</v>
      </c>
      <c r="F835" s="29">
        <f t="shared" si="498"/>
        <v>6</v>
      </c>
      <c r="G835" s="29">
        <f t="shared" si="499"/>
        <v>8</v>
      </c>
      <c r="H835" s="166" t="str">
        <f t="shared" si="500"/>
        <v>Fr</v>
      </c>
      <c r="I835" s="29">
        <f t="shared" si="501"/>
        <v>24</v>
      </c>
      <c r="J835" s="29">
        <f t="array" ref="J835">INDEX(Dienstplan!$F$6:$AJ$55,BN835,BO835)</f>
        <v>0</v>
      </c>
      <c r="K835" s="29">
        <f t="array" ref="K835">IF(OR(J835=Schichten!$B$3,J835=Schichten!$B$4),INDEX($D$98:$D$147,MATCH(CODE(J835),$H$98:$H$147,0)),IF(ISERROR(INDEX($D$98:$D$147,MATCH(J835,$A$98:$A$147,0))),0,INDEX($D$98:$D$147,MATCH(J835,$A$98:$A$147,0))))</f>
        <v>0</v>
      </c>
      <c r="L835" s="29">
        <f t="shared" ref="L835" si="505">L785</f>
        <v>0</v>
      </c>
      <c r="M835" s="29">
        <f t="shared" si="433"/>
        <v>0</v>
      </c>
      <c r="O835" s="29">
        <f t="shared" si="480"/>
        <v>0</v>
      </c>
      <c r="P835" s="29">
        <f t="shared" si="480"/>
        <v>0</v>
      </c>
      <c r="Q835" s="29">
        <f t="shared" si="480"/>
        <v>0</v>
      </c>
      <c r="R835" s="29">
        <f t="shared" si="480"/>
        <v>0</v>
      </c>
      <c r="S835" s="29">
        <f t="shared" si="480"/>
        <v>0</v>
      </c>
      <c r="T835" s="29">
        <f t="shared" si="480"/>
        <v>0</v>
      </c>
      <c r="U835" s="29">
        <f t="shared" si="480"/>
        <v>0</v>
      </c>
      <c r="V835" s="29">
        <f t="shared" si="480"/>
        <v>0</v>
      </c>
      <c r="W835" s="29">
        <f t="shared" si="480"/>
        <v>0</v>
      </c>
      <c r="X835" s="29">
        <f t="shared" si="480"/>
        <v>0</v>
      </c>
      <c r="Y835" s="29">
        <f t="shared" si="480"/>
        <v>1</v>
      </c>
      <c r="Z835" s="29">
        <f t="shared" si="480"/>
        <v>1</v>
      </c>
      <c r="AA835" s="29">
        <f t="shared" si="480"/>
        <v>1</v>
      </c>
      <c r="AB835" s="29">
        <f t="shared" si="480"/>
        <v>1</v>
      </c>
      <c r="AC835" s="29">
        <f t="shared" si="480"/>
        <v>1</v>
      </c>
      <c r="AD835" s="29">
        <f t="shared" ref="AD835:AS850" si="506">IF($M$457,IF($J835=AD$461,1,0),0)</f>
        <v>1</v>
      </c>
      <c r="AE835" s="29">
        <f t="shared" si="506"/>
        <v>1</v>
      </c>
      <c r="AF835" s="29">
        <f t="shared" si="506"/>
        <v>1</v>
      </c>
      <c r="AG835" s="29">
        <f t="shared" si="506"/>
        <v>1</v>
      </c>
      <c r="AH835" s="29">
        <f t="shared" si="506"/>
        <v>1</v>
      </c>
      <c r="AI835" s="29">
        <f t="shared" si="506"/>
        <v>1</v>
      </c>
      <c r="AJ835" s="29">
        <f t="shared" si="506"/>
        <v>1</v>
      </c>
      <c r="AK835" s="29">
        <f t="shared" si="506"/>
        <v>1</v>
      </c>
      <c r="AL835" s="29">
        <f t="shared" si="506"/>
        <v>1</v>
      </c>
      <c r="AM835" s="29">
        <f t="shared" si="506"/>
        <v>1</v>
      </c>
      <c r="AN835" s="29">
        <f t="shared" si="506"/>
        <v>1</v>
      </c>
      <c r="AO835" s="29">
        <f t="shared" si="506"/>
        <v>1</v>
      </c>
      <c r="AP835" s="29">
        <f t="shared" si="506"/>
        <v>1</v>
      </c>
      <c r="AQ835" s="29">
        <f t="shared" si="506"/>
        <v>1</v>
      </c>
      <c r="AR835" s="29">
        <f t="shared" si="506"/>
        <v>1</v>
      </c>
      <c r="AS835" s="29">
        <f t="shared" si="506"/>
        <v>1</v>
      </c>
      <c r="AT835" s="29">
        <f t="shared" si="486"/>
        <v>1</v>
      </c>
      <c r="AU835" s="29">
        <f t="shared" si="486"/>
        <v>1</v>
      </c>
      <c r="AV835" s="29">
        <f t="shared" si="486"/>
        <v>1</v>
      </c>
      <c r="AW835" s="29">
        <f t="shared" si="486"/>
        <v>1</v>
      </c>
      <c r="AX835" s="29">
        <f t="shared" si="486"/>
        <v>1</v>
      </c>
      <c r="AY835" s="29">
        <f t="shared" si="486"/>
        <v>1</v>
      </c>
      <c r="AZ835" s="29">
        <f t="shared" si="486"/>
        <v>1</v>
      </c>
      <c r="BA835" s="29">
        <f t="shared" si="486"/>
        <v>1</v>
      </c>
      <c r="BB835" s="29">
        <f t="shared" si="486"/>
        <v>1</v>
      </c>
      <c r="BC835" s="29">
        <f t="shared" si="486"/>
        <v>1</v>
      </c>
      <c r="BD835" s="29">
        <f t="shared" si="486"/>
        <v>1</v>
      </c>
      <c r="BE835" s="29">
        <f t="shared" si="486"/>
        <v>1</v>
      </c>
      <c r="BF835" s="29">
        <f t="shared" si="486"/>
        <v>1</v>
      </c>
      <c r="BG835" s="29">
        <f t="shared" si="486"/>
        <v>1</v>
      </c>
      <c r="BH835" s="29">
        <f t="shared" si="486"/>
        <v>1</v>
      </c>
      <c r="BI835" s="29">
        <f t="shared" si="486"/>
        <v>1</v>
      </c>
      <c r="BJ835" s="29">
        <f t="shared" si="484"/>
        <v>1</v>
      </c>
      <c r="BN835" s="29">
        <f t="shared" si="495"/>
        <v>24</v>
      </c>
      <c r="BO835" s="29">
        <f t="shared" si="503"/>
        <v>8</v>
      </c>
    </row>
    <row r="836" spans="3:67" x14ac:dyDescent="0.25">
      <c r="C836" s="79">
        <f t="shared" si="496"/>
        <v>43869</v>
      </c>
      <c r="D836" s="29">
        <f t="shared" si="430"/>
        <v>2020</v>
      </c>
      <c r="E836" s="29">
        <f t="shared" si="497"/>
        <v>2</v>
      </c>
      <c r="F836" s="29">
        <f t="shared" si="498"/>
        <v>6</v>
      </c>
      <c r="G836" s="29">
        <f t="shared" si="499"/>
        <v>8</v>
      </c>
      <c r="H836" s="166" t="str">
        <f t="shared" si="500"/>
        <v>Fr</v>
      </c>
      <c r="I836" s="29">
        <f t="shared" si="501"/>
        <v>25</v>
      </c>
      <c r="J836" s="29">
        <f t="array" ref="J836">INDEX(Dienstplan!$F$6:$AJ$55,BN836,BO836)</f>
        <v>0</v>
      </c>
      <c r="K836" s="29">
        <f t="array" ref="K836">IF(OR(J836=Schichten!$B$3,J836=Schichten!$B$4),INDEX($D$98:$D$147,MATCH(CODE(J836),$H$98:$H$147,0)),IF(ISERROR(INDEX($D$98:$D$147,MATCH(J836,$A$98:$A$147,0))),0,INDEX($D$98:$D$147,MATCH(J836,$A$98:$A$147,0))))</f>
        <v>0</v>
      </c>
      <c r="L836" s="29">
        <f t="shared" ref="L836" si="507">L786</f>
        <v>0</v>
      </c>
      <c r="M836" s="29">
        <f t="shared" si="433"/>
        <v>0</v>
      </c>
      <c r="O836" s="29">
        <f t="shared" ref="O836:AD851" si="508">IF($M$457,IF($J836=O$461,1,0),0)</f>
        <v>0</v>
      </c>
      <c r="P836" s="29">
        <f t="shared" si="508"/>
        <v>0</v>
      </c>
      <c r="Q836" s="29">
        <f t="shared" si="508"/>
        <v>0</v>
      </c>
      <c r="R836" s="29">
        <f t="shared" si="508"/>
        <v>0</v>
      </c>
      <c r="S836" s="29">
        <f t="shared" si="508"/>
        <v>0</v>
      </c>
      <c r="T836" s="29">
        <f t="shared" si="508"/>
        <v>0</v>
      </c>
      <c r="U836" s="29">
        <f t="shared" si="508"/>
        <v>0</v>
      </c>
      <c r="V836" s="29">
        <f t="shared" si="508"/>
        <v>0</v>
      </c>
      <c r="W836" s="29">
        <f t="shared" si="508"/>
        <v>0</v>
      </c>
      <c r="X836" s="29">
        <f t="shared" si="508"/>
        <v>0</v>
      </c>
      <c r="Y836" s="29">
        <f t="shared" si="508"/>
        <v>1</v>
      </c>
      <c r="Z836" s="29">
        <f t="shared" si="508"/>
        <v>1</v>
      </c>
      <c r="AA836" s="29">
        <f t="shared" si="508"/>
        <v>1</v>
      </c>
      <c r="AB836" s="29">
        <f t="shared" si="508"/>
        <v>1</v>
      </c>
      <c r="AC836" s="29">
        <f t="shared" si="508"/>
        <v>1</v>
      </c>
      <c r="AD836" s="29">
        <f t="shared" si="508"/>
        <v>1</v>
      </c>
      <c r="AE836" s="29">
        <f t="shared" si="506"/>
        <v>1</v>
      </c>
      <c r="AF836" s="29">
        <f t="shared" si="506"/>
        <v>1</v>
      </c>
      <c r="AG836" s="29">
        <f t="shared" si="506"/>
        <v>1</v>
      </c>
      <c r="AH836" s="29">
        <f t="shared" si="506"/>
        <v>1</v>
      </c>
      <c r="AI836" s="29">
        <f t="shared" si="506"/>
        <v>1</v>
      </c>
      <c r="AJ836" s="29">
        <f t="shared" si="506"/>
        <v>1</v>
      </c>
      <c r="AK836" s="29">
        <f t="shared" si="506"/>
        <v>1</v>
      </c>
      <c r="AL836" s="29">
        <f t="shared" si="506"/>
        <v>1</v>
      </c>
      <c r="AM836" s="29">
        <f t="shared" si="506"/>
        <v>1</v>
      </c>
      <c r="AN836" s="29">
        <f t="shared" si="506"/>
        <v>1</v>
      </c>
      <c r="AO836" s="29">
        <f t="shared" si="506"/>
        <v>1</v>
      </c>
      <c r="AP836" s="29">
        <f t="shared" si="506"/>
        <v>1</v>
      </c>
      <c r="AQ836" s="29">
        <f t="shared" si="506"/>
        <v>1</v>
      </c>
      <c r="AR836" s="29">
        <f t="shared" si="506"/>
        <v>1</v>
      </c>
      <c r="AS836" s="29">
        <f t="shared" si="506"/>
        <v>1</v>
      </c>
      <c r="AT836" s="29">
        <f t="shared" si="486"/>
        <v>1</v>
      </c>
      <c r="AU836" s="29">
        <f t="shared" si="486"/>
        <v>1</v>
      </c>
      <c r="AV836" s="29">
        <f t="shared" si="486"/>
        <v>1</v>
      </c>
      <c r="AW836" s="29">
        <f t="shared" si="486"/>
        <v>1</v>
      </c>
      <c r="AX836" s="29">
        <f t="shared" si="486"/>
        <v>1</v>
      </c>
      <c r="AY836" s="29">
        <f t="shared" si="486"/>
        <v>1</v>
      </c>
      <c r="AZ836" s="29">
        <f t="shared" si="486"/>
        <v>1</v>
      </c>
      <c r="BA836" s="29">
        <f t="shared" si="486"/>
        <v>1</v>
      </c>
      <c r="BB836" s="29">
        <f t="shared" si="486"/>
        <v>1</v>
      </c>
      <c r="BC836" s="29">
        <f t="shared" si="486"/>
        <v>1</v>
      </c>
      <c r="BD836" s="29">
        <f t="shared" si="486"/>
        <v>1</v>
      </c>
      <c r="BE836" s="29">
        <f t="shared" si="486"/>
        <v>1</v>
      </c>
      <c r="BF836" s="29">
        <f t="shared" si="486"/>
        <v>1</v>
      </c>
      <c r="BG836" s="29">
        <f t="shared" si="486"/>
        <v>1</v>
      </c>
      <c r="BH836" s="29">
        <f t="shared" si="486"/>
        <v>1</v>
      </c>
      <c r="BI836" s="29">
        <f t="shared" si="486"/>
        <v>1</v>
      </c>
      <c r="BJ836" s="29">
        <f t="shared" si="484"/>
        <v>1</v>
      </c>
      <c r="BN836" s="29">
        <f t="shared" si="495"/>
        <v>25</v>
      </c>
      <c r="BO836" s="29">
        <f t="shared" si="503"/>
        <v>8</v>
      </c>
    </row>
    <row r="837" spans="3:67" x14ac:dyDescent="0.25">
      <c r="C837" s="79">
        <f t="shared" si="496"/>
        <v>43869</v>
      </c>
      <c r="D837" s="29">
        <f t="shared" si="430"/>
        <v>2020</v>
      </c>
      <c r="E837" s="29">
        <f t="shared" si="497"/>
        <v>2</v>
      </c>
      <c r="F837" s="29">
        <f t="shared" si="498"/>
        <v>6</v>
      </c>
      <c r="G837" s="29">
        <f t="shared" si="499"/>
        <v>8</v>
      </c>
      <c r="H837" s="166" t="str">
        <f t="shared" si="500"/>
        <v>Fr</v>
      </c>
      <c r="I837" s="29">
        <f t="shared" si="501"/>
        <v>26</v>
      </c>
      <c r="J837" s="29">
        <f t="array" ref="J837">INDEX(Dienstplan!$F$6:$AJ$55,BN837,BO837)</f>
        <v>0</v>
      </c>
      <c r="K837" s="29">
        <f t="array" ref="K837">IF(OR(J837=Schichten!$B$3,J837=Schichten!$B$4),INDEX($D$98:$D$147,MATCH(CODE(J837),$H$98:$H$147,0)),IF(ISERROR(INDEX($D$98:$D$147,MATCH(J837,$A$98:$A$147,0))),0,INDEX($D$98:$D$147,MATCH(J837,$A$98:$A$147,0))))</f>
        <v>0</v>
      </c>
      <c r="L837" s="29">
        <f t="shared" ref="L837" si="509">L787</f>
        <v>0</v>
      </c>
      <c r="M837" s="29">
        <f t="shared" si="433"/>
        <v>0</v>
      </c>
      <c r="O837" s="29">
        <f t="shared" si="508"/>
        <v>0</v>
      </c>
      <c r="P837" s="29">
        <f t="shared" si="508"/>
        <v>0</v>
      </c>
      <c r="Q837" s="29">
        <f t="shared" si="508"/>
        <v>0</v>
      </c>
      <c r="R837" s="29">
        <f t="shared" si="508"/>
        <v>0</v>
      </c>
      <c r="S837" s="29">
        <f t="shared" si="508"/>
        <v>0</v>
      </c>
      <c r="T837" s="29">
        <f t="shared" si="508"/>
        <v>0</v>
      </c>
      <c r="U837" s="29">
        <f t="shared" si="508"/>
        <v>0</v>
      </c>
      <c r="V837" s="29">
        <f t="shared" si="508"/>
        <v>0</v>
      </c>
      <c r="W837" s="29">
        <f t="shared" si="508"/>
        <v>0</v>
      </c>
      <c r="X837" s="29">
        <f t="shared" si="508"/>
        <v>0</v>
      </c>
      <c r="Y837" s="29">
        <f t="shared" si="508"/>
        <v>1</v>
      </c>
      <c r="Z837" s="29">
        <f t="shared" si="508"/>
        <v>1</v>
      </c>
      <c r="AA837" s="29">
        <f t="shared" si="508"/>
        <v>1</v>
      </c>
      <c r="AB837" s="29">
        <f t="shared" si="508"/>
        <v>1</v>
      </c>
      <c r="AC837" s="29">
        <f t="shared" si="508"/>
        <v>1</v>
      </c>
      <c r="AD837" s="29">
        <f t="shared" si="508"/>
        <v>1</v>
      </c>
      <c r="AE837" s="29">
        <f t="shared" si="506"/>
        <v>1</v>
      </c>
      <c r="AF837" s="29">
        <f t="shared" si="506"/>
        <v>1</v>
      </c>
      <c r="AG837" s="29">
        <f t="shared" si="506"/>
        <v>1</v>
      </c>
      <c r="AH837" s="29">
        <f t="shared" si="506"/>
        <v>1</v>
      </c>
      <c r="AI837" s="29">
        <f t="shared" si="506"/>
        <v>1</v>
      </c>
      <c r="AJ837" s="29">
        <f t="shared" si="506"/>
        <v>1</v>
      </c>
      <c r="AK837" s="29">
        <f t="shared" si="506"/>
        <v>1</v>
      </c>
      <c r="AL837" s="29">
        <f t="shared" si="506"/>
        <v>1</v>
      </c>
      <c r="AM837" s="29">
        <f t="shared" si="506"/>
        <v>1</v>
      </c>
      <c r="AN837" s="29">
        <f t="shared" si="506"/>
        <v>1</v>
      </c>
      <c r="AO837" s="29">
        <f t="shared" si="506"/>
        <v>1</v>
      </c>
      <c r="AP837" s="29">
        <f t="shared" si="506"/>
        <v>1</v>
      </c>
      <c r="AQ837" s="29">
        <f t="shared" si="506"/>
        <v>1</v>
      </c>
      <c r="AR837" s="29">
        <f t="shared" si="506"/>
        <v>1</v>
      </c>
      <c r="AS837" s="29">
        <f t="shared" si="506"/>
        <v>1</v>
      </c>
      <c r="AT837" s="29">
        <f t="shared" si="486"/>
        <v>1</v>
      </c>
      <c r="AU837" s="29">
        <f t="shared" si="486"/>
        <v>1</v>
      </c>
      <c r="AV837" s="29">
        <f t="shared" si="486"/>
        <v>1</v>
      </c>
      <c r="AW837" s="29">
        <f t="shared" si="486"/>
        <v>1</v>
      </c>
      <c r="AX837" s="29">
        <f t="shared" si="486"/>
        <v>1</v>
      </c>
      <c r="AY837" s="29">
        <f t="shared" si="486"/>
        <v>1</v>
      </c>
      <c r="AZ837" s="29">
        <f t="shared" si="486"/>
        <v>1</v>
      </c>
      <c r="BA837" s="29">
        <f t="shared" si="486"/>
        <v>1</v>
      </c>
      <c r="BB837" s="29">
        <f t="shared" si="486"/>
        <v>1</v>
      </c>
      <c r="BC837" s="29">
        <f t="shared" si="486"/>
        <v>1</v>
      </c>
      <c r="BD837" s="29">
        <f t="shared" si="486"/>
        <v>1</v>
      </c>
      <c r="BE837" s="29">
        <f t="shared" si="486"/>
        <v>1</v>
      </c>
      <c r="BF837" s="29">
        <f t="shared" si="486"/>
        <v>1</v>
      </c>
      <c r="BG837" s="29">
        <f t="shared" si="486"/>
        <v>1</v>
      </c>
      <c r="BH837" s="29">
        <f t="shared" si="486"/>
        <v>1</v>
      </c>
      <c r="BI837" s="29">
        <f t="shared" si="486"/>
        <v>1</v>
      </c>
      <c r="BJ837" s="29">
        <f t="shared" si="484"/>
        <v>1</v>
      </c>
      <c r="BN837" s="29">
        <f t="shared" si="495"/>
        <v>26</v>
      </c>
      <c r="BO837" s="29">
        <f t="shared" si="503"/>
        <v>8</v>
      </c>
    </row>
    <row r="838" spans="3:67" x14ac:dyDescent="0.25">
      <c r="C838" s="79">
        <f t="shared" si="496"/>
        <v>43869</v>
      </c>
      <c r="D838" s="29">
        <f t="shared" si="430"/>
        <v>2020</v>
      </c>
      <c r="E838" s="29">
        <f t="shared" si="497"/>
        <v>2</v>
      </c>
      <c r="F838" s="29">
        <f t="shared" si="498"/>
        <v>6</v>
      </c>
      <c r="G838" s="29">
        <f t="shared" si="499"/>
        <v>8</v>
      </c>
      <c r="H838" s="166" t="str">
        <f t="shared" si="500"/>
        <v>Fr</v>
      </c>
      <c r="I838" s="29">
        <f t="shared" si="501"/>
        <v>27</v>
      </c>
      <c r="J838" s="29">
        <f t="array" ref="J838">INDEX(Dienstplan!$F$6:$AJ$55,BN838,BO838)</f>
        <v>0</v>
      </c>
      <c r="K838" s="29">
        <f t="array" ref="K838">IF(OR(J838=Schichten!$B$3,J838=Schichten!$B$4),INDEX($D$98:$D$147,MATCH(CODE(J838),$H$98:$H$147,0)),IF(ISERROR(INDEX($D$98:$D$147,MATCH(J838,$A$98:$A$147,0))),0,INDEX($D$98:$D$147,MATCH(J838,$A$98:$A$147,0))))</f>
        <v>0</v>
      </c>
      <c r="L838" s="29">
        <f t="shared" ref="L838" si="510">L788</f>
        <v>0</v>
      </c>
      <c r="M838" s="29">
        <f t="shared" si="433"/>
        <v>0</v>
      </c>
      <c r="O838" s="29">
        <f t="shared" si="508"/>
        <v>0</v>
      </c>
      <c r="P838" s="29">
        <f t="shared" si="508"/>
        <v>0</v>
      </c>
      <c r="Q838" s="29">
        <f t="shared" si="508"/>
        <v>0</v>
      </c>
      <c r="R838" s="29">
        <f t="shared" si="508"/>
        <v>0</v>
      </c>
      <c r="S838" s="29">
        <f t="shared" si="508"/>
        <v>0</v>
      </c>
      <c r="T838" s="29">
        <f t="shared" si="508"/>
        <v>0</v>
      </c>
      <c r="U838" s="29">
        <f t="shared" si="508"/>
        <v>0</v>
      </c>
      <c r="V838" s="29">
        <f t="shared" si="508"/>
        <v>0</v>
      </c>
      <c r="W838" s="29">
        <f t="shared" si="508"/>
        <v>0</v>
      </c>
      <c r="X838" s="29">
        <f t="shared" si="508"/>
        <v>0</v>
      </c>
      <c r="Y838" s="29">
        <f t="shared" si="508"/>
        <v>1</v>
      </c>
      <c r="Z838" s="29">
        <f t="shared" si="508"/>
        <v>1</v>
      </c>
      <c r="AA838" s="29">
        <f t="shared" si="508"/>
        <v>1</v>
      </c>
      <c r="AB838" s="29">
        <f t="shared" si="508"/>
        <v>1</v>
      </c>
      <c r="AC838" s="29">
        <f t="shared" si="508"/>
        <v>1</v>
      </c>
      <c r="AD838" s="29">
        <f t="shared" si="508"/>
        <v>1</v>
      </c>
      <c r="AE838" s="29">
        <f t="shared" si="506"/>
        <v>1</v>
      </c>
      <c r="AF838" s="29">
        <f t="shared" si="506"/>
        <v>1</v>
      </c>
      <c r="AG838" s="29">
        <f t="shared" si="506"/>
        <v>1</v>
      </c>
      <c r="AH838" s="29">
        <f t="shared" si="506"/>
        <v>1</v>
      </c>
      <c r="AI838" s="29">
        <f t="shared" si="506"/>
        <v>1</v>
      </c>
      <c r="AJ838" s="29">
        <f t="shared" si="506"/>
        <v>1</v>
      </c>
      <c r="AK838" s="29">
        <f t="shared" si="506"/>
        <v>1</v>
      </c>
      <c r="AL838" s="29">
        <f t="shared" si="506"/>
        <v>1</v>
      </c>
      <c r="AM838" s="29">
        <f t="shared" si="506"/>
        <v>1</v>
      </c>
      <c r="AN838" s="29">
        <f t="shared" si="506"/>
        <v>1</v>
      </c>
      <c r="AO838" s="29">
        <f t="shared" si="506"/>
        <v>1</v>
      </c>
      <c r="AP838" s="29">
        <f t="shared" si="506"/>
        <v>1</v>
      </c>
      <c r="AQ838" s="29">
        <f t="shared" si="506"/>
        <v>1</v>
      </c>
      <c r="AR838" s="29">
        <f t="shared" si="506"/>
        <v>1</v>
      </c>
      <c r="AS838" s="29">
        <f t="shared" si="506"/>
        <v>1</v>
      </c>
      <c r="AT838" s="29">
        <f t="shared" si="486"/>
        <v>1</v>
      </c>
      <c r="AU838" s="29">
        <f t="shared" si="486"/>
        <v>1</v>
      </c>
      <c r="AV838" s="29">
        <f t="shared" si="486"/>
        <v>1</v>
      </c>
      <c r="AW838" s="29">
        <f t="shared" si="486"/>
        <v>1</v>
      </c>
      <c r="AX838" s="29">
        <f t="shared" si="486"/>
        <v>1</v>
      </c>
      <c r="AY838" s="29">
        <f t="shared" si="486"/>
        <v>1</v>
      </c>
      <c r="AZ838" s="29">
        <f t="shared" si="486"/>
        <v>1</v>
      </c>
      <c r="BA838" s="29">
        <f t="shared" si="486"/>
        <v>1</v>
      </c>
      <c r="BB838" s="29">
        <f t="shared" si="486"/>
        <v>1</v>
      </c>
      <c r="BC838" s="29">
        <f t="shared" si="486"/>
        <v>1</v>
      </c>
      <c r="BD838" s="29">
        <f t="shared" si="486"/>
        <v>1</v>
      </c>
      <c r="BE838" s="29">
        <f t="shared" si="486"/>
        <v>1</v>
      </c>
      <c r="BF838" s="29">
        <f t="shared" si="486"/>
        <v>1</v>
      </c>
      <c r="BG838" s="29">
        <f t="shared" si="486"/>
        <v>1</v>
      </c>
      <c r="BH838" s="29">
        <f t="shared" si="486"/>
        <v>1</v>
      </c>
      <c r="BI838" s="29">
        <f t="shared" si="486"/>
        <v>1</v>
      </c>
      <c r="BJ838" s="29">
        <f t="shared" si="484"/>
        <v>1</v>
      </c>
      <c r="BN838" s="29">
        <f t="shared" si="495"/>
        <v>27</v>
      </c>
      <c r="BO838" s="29">
        <f t="shared" si="503"/>
        <v>8</v>
      </c>
    </row>
    <row r="839" spans="3:67" x14ac:dyDescent="0.25">
      <c r="C839" s="79">
        <f t="shared" si="496"/>
        <v>43869</v>
      </c>
      <c r="D839" s="29">
        <f t="shared" si="430"/>
        <v>2020</v>
      </c>
      <c r="E839" s="29">
        <f t="shared" si="497"/>
        <v>2</v>
      </c>
      <c r="F839" s="29">
        <f t="shared" si="498"/>
        <v>6</v>
      </c>
      <c r="G839" s="29">
        <f t="shared" si="499"/>
        <v>8</v>
      </c>
      <c r="H839" s="166" t="str">
        <f t="shared" si="500"/>
        <v>Fr</v>
      </c>
      <c r="I839" s="29">
        <f t="shared" si="501"/>
        <v>28</v>
      </c>
      <c r="J839" s="29">
        <f t="array" ref="J839">INDEX(Dienstplan!$F$6:$AJ$55,BN839,BO839)</f>
        <v>0</v>
      </c>
      <c r="K839" s="29">
        <f t="array" ref="K839">IF(OR(J839=Schichten!$B$3,J839=Schichten!$B$4),INDEX($D$98:$D$147,MATCH(CODE(J839),$H$98:$H$147,0)),IF(ISERROR(INDEX($D$98:$D$147,MATCH(J839,$A$98:$A$147,0))),0,INDEX($D$98:$D$147,MATCH(J839,$A$98:$A$147,0))))</f>
        <v>0</v>
      </c>
      <c r="L839" s="29">
        <f t="shared" ref="L839" si="511">L789</f>
        <v>0</v>
      </c>
      <c r="M839" s="29">
        <f t="shared" si="433"/>
        <v>0</v>
      </c>
      <c r="O839" s="29">
        <f t="shared" si="508"/>
        <v>0</v>
      </c>
      <c r="P839" s="29">
        <f t="shared" si="508"/>
        <v>0</v>
      </c>
      <c r="Q839" s="29">
        <f t="shared" si="508"/>
        <v>0</v>
      </c>
      <c r="R839" s="29">
        <f t="shared" si="508"/>
        <v>0</v>
      </c>
      <c r="S839" s="29">
        <f t="shared" si="508"/>
        <v>0</v>
      </c>
      <c r="T839" s="29">
        <f t="shared" si="508"/>
        <v>0</v>
      </c>
      <c r="U839" s="29">
        <f t="shared" si="508"/>
        <v>0</v>
      </c>
      <c r="V839" s="29">
        <f t="shared" si="508"/>
        <v>0</v>
      </c>
      <c r="W839" s="29">
        <f t="shared" si="508"/>
        <v>0</v>
      </c>
      <c r="X839" s="29">
        <f t="shared" si="508"/>
        <v>0</v>
      </c>
      <c r="Y839" s="29">
        <f t="shared" si="508"/>
        <v>1</v>
      </c>
      <c r="Z839" s="29">
        <f t="shared" si="508"/>
        <v>1</v>
      </c>
      <c r="AA839" s="29">
        <f t="shared" si="508"/>
        <v>1</v>
      </c>
      <c r="AB839" s="29">
        <f t="shared" si="508"/>
        <v>1</v>
      </c>
      <c r="AC839" s="29">
        <f t="shared" si="508"/>
        <v>1</v>
      </c>
      <c r="AD839" s="29">
        <f t="shared" si="508"/>
        <v>1</v>
      </c>
      <c r="AE839" s="29">
        <f t="shared" si="506"/>
        <v>1</v>
      </c>
      <c r="AF839" s="29">
        <f t="shared" si="506"/>
        <v>1</v>
      </c>
      <c r="AG839" s="29">
        <f t="shared" si="506"/>
        <v>1</v>
      </c>
      <c r="AH839" s="29">
        <f t="shared" si="506"/>
        <v>1</v>
      </c>
      <c r="AI839" s="29">
        <f t="shared" si="506"/>
        <v>1</v>
      </c>
      <c r="AJ839" s="29">
        <f t="shared" si="506"/>
        <v>1</v>
      </c>
      <c r="AK839" s="29">
        <f t="shared" si="506"/>
        <v>1</v>
      </c>
      <c r="AL839" s="29">
        <f t="shared" si="506"/>
        <v>1</v>
      </c>
      <c r="AM839" s="29">
        <f t="shared" si="506"/>
        <v>1</v>
      </c>
      <c r="AN839" s="29">
        <f t="shared" si="506"/>
        <v>1</v>
      </c>
      <c r="AO839" s="29">
        <f t="shared" si="506"/>
        <v>1</v>
      </c>
      <c r="AP839" s="29">
        <f t="shared" si="506"/>
        <v>1</v>
      </c>
      <c r="AQ839" s="29">
        <f t="shared" si="506"/>
        <v>1</v>
      </c>
      <c r="AR839" s="29">
        <f t="shared" si="506"/>
        <v>1</v>
      </c>
      <c r="AS839" s="29">
        <f t="shared" si="506"/>
        <v>1</v>
      </c>
      <c r="AT839" s="29">
        <f t="shared" si="486"/>
        <v>1</v>
      </c>
      <c r="AU839" s="29">
        <f t="shared" si="486"/>
        <v>1</v>
      </c>
      <c r="AV839" s="29">
        <f t="shared" si="486"/>
        <v>1</v>
      </c>
      <c r="AW839" s="29">
        <f t="shared" si="486"/>
        <v>1</v>
      </c>
      <c r="AX839" s="29">
        <f t="shared" si="486"/>
        <v>1</v>
      </c>
      <c r="AY839" s="29">
        <f t="shared" si="486"/>
        <v>1</v>
      </c>
      <c r="AZ839" s="29">
        <f t="shared" si="486"/>
        <v>1</v>
      </c>
      <c r="BA839" s="29">
        <f t="shared" si="486"/>
        <v>1</v>
      </c>
      <c r="BB839" s="29">
        <f t="shared" si="486"/>
        <v>1</v>
      </c>
      <c r="BC839" s="29">
        <f t="shared" si="486"/>
        <v>1</v>
      </c>
      <c r="BD839" s="29">
        <f t="shared" si="486"/>
        <v>1</v>
      </c>
      <c r="BE839" s="29">
        <f t="shared" si="486"/>
        <v>1</v>
      </c>
      <c r="BF839" s="29">
        <f t="shared" si="486"/>
        <v>1</v>
      </c>
      <c r="BG839" s="29">
        <f t="shared" si="486"/>
        <v>1</v>
      </c>
      <c r="BH839" s="29">
        <f t="shared" si="486"/>
        <v>1</v>
      </c>
      <c r="BI839" s="29">
        <f t="shared" ref="BI839:BJ854" si="512">IF($M$457,IF($J839=BI$461,1,0),0)</f>
        <v>1</v>
      </c>
      <c r="BJ839" s="29">
        <f t="shared" si="512"/>
        <v>1</v>
      </c>
      <c r="BN839" s="29">
        <f t="shared" si="495"/>
        <v>28</v>
      </c>
      <c r="BO839" s="29">
        <f t="shared" si="503"/>
        <v>8</v>
      </c>
    </row>
    <row r="840" spans="3:67" x14ac:dyDescent="0.25">
      <c r="C840" s="79">
        <f t="shared" si="496"/>
        <v>43869</v>
      </c>
      <c r="D840" s="29">
        <f t="shared" si="430"/>
        <v>2020</v>
      </c>
      <c r="E840" s="29">
        <f t="shared" si="497"/>
        <v>2</v>
      </c>
      <c r="F840" s="29">
        <f t="shared" si="498"/>
        <v>6</v>
      </c>
      <c r="G840" s="29">
        <f t="shared" si="499"/>
        <v>8</v>
      </c>
      <c r="H840" s="166" t="str">
        <f t="shared" si="500"/>
        <v>Fr</v>
      </c>
      <c r="I840" s="29">
        <f t="shared" si="501"/>
        <v>29</v>
      </c>
      <c r="J840" s="29">
        <f t="array" ref="J840">INDEX(Dienstplan!$F$6:$AJ$55,BN840,BO840)</f>
        <v>0</v>
      </c>
      <c r="K840" s="29">
        <f t="array" ref="K840">IF(OR(J840=Schichten!$B$3,J840=Schichten!$B$4),INDEX($D$98:$D$147,MATCH(CODE(J840),$H$98:$H$147,0)),IF(ISERROR(INDEX($D$98:$D$147,MATCH(J840,$A$98:$A$147,0))),0,INDEX($D$98:$D$147,MATCH(J840,$A$98:$A$147,0))))</f>
        <v>0</v>
      </c>
      <c r="L840" s="29">
        <f t="shared" ref="L840" si="513">L790</f>
        <v>0</v>
      </c>
      <c r="M840" s="29">
        <f t="shared" si="433"/>
        <v>0</v>
      </c>
      <c r="O840" s="29">
        <f t="shared" si="508"/>
        <v>0</v>
      </c>
      <c r="P840" s="29">
        <f t="shared" si="508"/>
        <v>0</v>
      </c>
      <c r="Q840" s="29">
        <f t="shared" si="508"/>
        <v>0</v>
      </c>
      <c r="R840" s="29">
        <f t="shared" si="508"/>
        <v>0</v>
      </c>
      <c r="S840" s="29">
        <f t="shared" si="508"/>
        <v>0</v>
      </c>
      <c r="T840" s="29">
        <f t="shared" si="508"/>
        <v>0</v>
      </c>
      <c r="U840" s="29">
        <f t="shared" si="508"/>
        <v>0</v>
      </c>
      <c r="V840" s="29">
        <f t="shared" si="508"/>
        <v>0</v>
      </c>
      <c r="W840" s="29">
        <f t="shared" si="508"/>
        <v>0</v>
      </c>
      <c r="X840" s="29">
        <f t="shared" si="508"/>
        <v>0</v>
      </c>
      <c r="Y840" s="29">
        <f t="shared" si="508"/>
        <v>1</v>
      </c>
      <c r="Z840" s="29">
        <f t="shared" si="508"/>
        <v>1</v>
      </c>
      <c r="AA840" s="29">
        <f t="shared" si="508"/>
        <v>1</v>
      </c>
      <c r="AB840" s="29">
        <f t="shared" si="508"/>
        <v>1</v>
      </c>
      <c r="AC840" s="29">
        <f t="shared" si="508"/>
        <v>1</v>
      </c>
      <c r="AD840" s="29">
        <f t="shared" si="508"/>
        <v>1</v>
      </c>
      <c r="AE840" s="29">
        <f t="shared" si="506"/>
        <v>1</v>
      </c>
      <c r="AF840" s="29">
        <f t="shared" si="506"/>
        <v>1</v>
      </c>
      <c r="AG840" s="29">
        <f t="shared" si="506"/>
        <v>1</v>
      </c>
      <c r="AH840" s="29">
        <f t="shared" si="506"/>
        <v>1</v>
      </c>
      <c r="AI840" s="29">
        <f t="shared" si="506"/>
        <v>1</v>
      </c>
      <c r="AJ840" s="29">
        <f t="shared" si="506"/>
        <v>1</v>
      </c>
      <c r="AK840" s="29">
        <f t="shared" si="506"/>
        <v>1</v>
      </c>
      <c r="AL840" s="29">
        <f t="shared" si="506"/>
        <v>1</v>
      </c>
      <c r="AM840" s="29">
        <f t="shared" si="506"/>
        <v>1</v>
      </c>
      <c r="AN840" s="29">
        <f t="shared" si="506"/>
        <v>1</v>
      </c>
      <c r="AO840" s="29">
        <f t="shared" si="506"/>
        <v>1</v>
      </c>
      <c r="AP840" s="29">
        <f t="shared" si="506"/>
        <v>1</v>
      </c>
      <c r="AQ840" s="29">
        <f t="shared" si="506"/>
        <v>1</v>
      </c>
      <c r="AR840" s="29">
        <f t="shared" si="506"/>
        <v>1</v>
      </c>
      <c r="AS840" s="29">
        <f t="shared" si="506"/>
        <v>1</v>
      </c>
      <c r="AT840" s="29">
        <f t="shared" ref="AT840:BI855" si="514">IF($M$457,IF($J840=AT$461,1,0),0)</f>
        <v>1</v>
      </c>
      <c r="AU840" s="29">
        <f t="shared" si="514"/>
        <v>1</v>
      </c>
      <c r="AV840" s="29">
        <f t="shared" si="514"/>
        <v>1</v>
      </c>
      <c r="AW840" s="29">
        <f t="shared" si="514"/>
        <v>1</v>
      </c>
      <c r="AX840" s="29">
        <f t="shared" si="514"/>
        <v>1</v>
      </c>
      <c r="AY840" s="29">
        <f t="shared" si="514"/>
        <v>1</v>
      </c>
      <c r="AZ840" s="29">
        <f t="shared" si="514"/>
        <v>1</v>
      </c>
      <c r="BA840" s="29">
        <f t="shared" si="514"/>
        <v>1</v>
      </c>
      <c r="BB840" s="29">
        <f t="shared" si="514"/>
        <v>1</v>
      </c>
      <c r="BC840" s="29">
        <f t="shared" si="514"/>
        <v>1</v>
      </c>
      <c r="BD840" s="29">
        <f t="shared" si="514"/>
        <v>1</v>
      </c>
      <c r="BE840" s="29">
        <f t="shared" si="514"/>
        <v>1</v>
      </c>
      <c r="BF840" s="29">
        <f t="shared" si="514"/>
        <v>1</v>
      </c>
      <c r="BG840" s="29">
        <f t="shared" si="514"/>
        <v>1</v>
      </c>
      <c r="BH840" s="29">
        <f t="shared" si="514"/>
        <v>1</v>
      </c>
      <c r="BI840" s="29">
        <f t="shared" si="514"/>
        <v>1</v>
      </c>
      <c r="BJ840" s="29">
        <f t="shared" si="512"/>
        <v>1</v>
      </c>
      <c r="BN840" s="29">
        <f t="shared" si="495"/>
        <v>29</v>
      </c>
      <c r="BO840" s="29">
        <f t="shared" si="503"/>
        <v>8</v>
      </c>
    </row>
    <row r="841" spans="3:67" x14ac:dyDescent="0.25">
      <c r="C841" s="79">
        <f t="shared" si="496"/>
        <v>43869</v>
      </c>
      <c r="D841" s="29">
        <f t="shared" si="430"/>
        <v>2020</v>
      </c>
      <c r="E841" s="29">
        <f t="shared" si="497"/>
        <v>2</v>
      </c>
      <c r="F841" s="29">
        <f t="shared" si="498"/>
        <v>6</v>
      </c>
      <c r="G841" s="29">
        <f t="shared" si="499"/>
        <v>8</v>
      </c>
      <c r="H841" s="166" t="str">
        <f t="shared" si="500"/>
        <v>Fr</v>
      </c>
      <c r="I841" s="29">
        <f t="shared" si="501"/>
        <v>30</v>
      </c>
      <c r="J841" s="29">
        <f t="array" ref="J841">INDEX(Dienstplan!$F$6:$AJ$55,BN841,BO841)</f>
        <v>0</v>
      </c>
      <c r="K841" s="29">
        <f t="array" ref="K841">IF(OR(J841=Schichten!$B$3,J841=Schichten!$B$4),INDEX($D$98:$D$147,MATCH(CODE(J841),$H$98:$H$147,0)),IF(ISERROR(INDEX($D$98:$D$147,MATCH(J841,$A$98:$A$147,0))),0,INDEX($D$98:$D$147,MATCH(J841,$A$98:$A$147,0))))</f>
        <v>0</v>
      </c>
      <c r="L841" s="29">
        <f t="shared" ref="L841" si="515">L791</f>
        <v>0</v>
      </c>
      <c r="M841" s="29">
        <f t="shared" si="433"/>
        <v>0</v>
      </c>
      <c r="O841" s="29">
        <f t="shared" si="508"/>
        <v>0</v>
      </c>
      <c r="P841" s="29">
        <f t="shared" si="508"/>
        <v>0</v>
      </c>
      <c r="Q841" s="29">
        <f t="shared" si="508"/>
        <v>0</v>
      </c>
      <c r="R841" s="29">
        <f t="shared" si="508"/>
        <v>0</v>
      </c>
      <c r="S841" s="29">
        <f t="shared" si="508"/>
        <v>0</v>
      </c>
      <c r="T841" s="29">
        <f t="shared" si="508"/>
        <v>0</v>
      </c>
      <c r="U841" s="29">
        <f t="shared" si="508"/>
        <v>0</v>
      </c>
      <c r="V841" s="29">
        <f t="shared" si="508"/>
        <v>0</v>
      </c>
      <c r="W841" s="29">
        <f t="shared" si="508"/>
        <v>0</v>
      </c>
      <c r="X841" s="29">
        <f t="shared" si="508"/>
        <v>0</v>
      </c>
      <c r="Y841" s="29">
        <f t="shared" si="508"/>
        <v>1</v>
      </c>
      <c r="Z841" s="29">
        <f t="shared" si="508"/>
        <v>1</v>
      </c>
      <c r="AA841" s="29">
        <f t="shared" si="508"/>
        <v>1</v>
      </c>
      <c r="AB841" s="29">
        <f t="shared" si="508"/>
        <v>1</v>
      </c>
      <c r="AC841" s="29">
        <f t="shared" si="508"/>
        <v>1</v>
      </c>
      <c r="AD841" s="29">
        <f t="shared" si="508"/>
        <v>1</v>
      </c>
      <c r="AE841" s="29">
        <f t="shared" si="506"/>
        <v>1</v>
      </c>
      <c r="AF841" s="29">
        <f t="shared" si="506"/>
        <v>1</v>
      </c>
      <c r="AG841" s="29">
        <f t="shared" si="506"/>
        <v>1</v>
      </c>
      <c r="AH841" s="29">
        <f t="shared" si="506"/>
        <v>1</v>
      </c>
      <c r="AI841" s="29">
        <f t="shared" si="506"/>
        <v>1</v>
      </c>
      <c r="AJ841" s="29">
        <f t="shared" si="506"/>
        <v>1</v>
      </c>
      <c r="AK841" s="29">
        <f t="shared" si="506"/>
        <v>1</v>
      </c>
      <c r="AL841" s="29">
        <f t="shared" si="506"/>
        <v>1</v>
      </c>
      <c r="AM841" s="29">
        <f t="shared" si="506"/>
        <v>1</v>
      </c>
      <c r="AN841" s="29">
        <f t="shared" si="506"/>
        <v>1</v>
      </c>
      <c r="AO841" s="29">
        <f t="shared" si="506"/>
        <v>1</v>
      </c>
      <c r="AP841" s="29">
        <f t="shared" si="506"/>
        <v>1</v>
      </c>
      <c r="AQ841" s="29">
        <f t="shared" si="506"/>
        <v>1</v>
      </c>
      <c r="AR841" s="29">
        <f t="shared" si="506"/>
        <v>1</v>
      </c>
      <c r="AS841" s="29">
        <f t="shared" si="506"/>
        <v>1</v>
      </c>
      <c r="AT841" s="29">
        <f t="shared" si="514"/>
        <v>1</v>
      </c>
      <c r="AU841" s="29">
        <f t="shared" si="514"/>
        <v>1</v>
      </c>
      <c r="AV841" s="29">
        <f t="shared" si="514"/>
        <v>1</v>
      </c>
      <c r="AW841" s="29">
        <f t="shared" si="514"/>
        <v>1</v>
      </c>
      <c r="AX841" s="29">
        <f t="shared" si="514"/>
        <v>1</v>
      </c>
      <c r="AY841" s="29">
        <f t="shared" si="514"/>
        <v>1</v>
      </c>
      <c r="AZ841" s="29">
        <f t="shared" si="514"/>
        <v>1</v>
      </c>
      <c r="BA841" s="29">
        <f t="shared" si="514"/>
        <v>1</v>
      </c>
      <c r="BB841" s="29">
        <f t="shared" si="514"/>
        <v>1</v>
      </c>
      <c r="BC841" s="29">
        <f t="shared" si="514"/>
        <v>1</v>
      </c>
      <c r="BD841" s="29">
        <f t="shared" si="514"/>
        <v>1</v>
      </c>
      <c r="BE841" s="29">
        <f t="shared" si="514"/>
        <v>1</v>
      </c>
      <c r="BF841" s="29">
        <f t="shared" si="514"/>
        <v>1</v>
      </c>
      <c r="BG841" s="29">
        <f t="shared" si="514"/>
        <v>1</v>
      </c>
      <c r="BH841" s="29">
        <f t="shared" si="514"/>
        <v>1</v>
      </c>
      <c r="BI841" s="29">
        <f t="shared" si="514"/>
        <v>1</v>
      </c>
      <c r="BJ841" s="29">
        <f t="shared" si="512"/>
        <v>1</v>
      </c>
      <c r="BN841" s="29">
        <f t="shared" si="495"/>
        <v>30</v>
      </c>
      <c r="BO841" s="29">
        <f t="shared" si="503"/>
        <v>8</v>
      </c>
    </row>
    <row r="842" spans="3:67" x14ac:dyDescent="0.25">
      <c r="C842" s="79">
        <f t="shared" si="496"/>
        <v>43869</v>
      </c>
      <c r="D842" s="29">
        <f t="shared" si="430"/>
        <v>2020</v>
      </c>
      <c r="E842" s="29">
        <f t="shared" si="497"/>
        <v>2</v>
      </c>
      <c r="F842" s="29">
        <f t="shared" si="498"/>
        <v>6</v>
      </c>
      <c r="G842" s="29">
        <f t="shared" si="499"/>
        <v>8</v>
      </c>
      <c r="H842" s="166" t="str">
        <f t="shared" si="500"/>
        <v>Fr</v>
      </c>
      <c r="I842" s="29">
        <f t="shared" si="501"/>
        <v>31</v>
      </c>
      <c r="J842" s="29">
        <f t="array" ref="J842">INDEX(Dienstplan!$F$6:$AJ$55,BN842,BO842)</f>
        <v>0</v>
      </c>
      <c r="K842" s="29">
        <f t="array" ref="K842">IF(OR(J842=Schichten!$B$3,J842=Schichten!$B$4),INDEX($D$98:$D$147,MATCH(CODE(J842),$H$98:$H$147,0)),IF(ISERROR(INDEX($D$98:$D$147,MATCH(J842,$A$98:$A$147,0))),0,INDEX($D$98:$D$147,MATCH(J842,$A$98:$A$147,0))))</f>
        <v>0</v>
      </c>
      <c r="L842" s="29">
        <f t="shared" ref="L842" si="516">L792</f>
        <v>0</v>
      </c>
      <c r="M842" s="29">
        <f t="shared" si="433"/>
        <v>0</v>
      </c>
      <c r="O842" s="29">
        <f t="shared" si="508"/>
        <v>0</v>
      </c>
      <c r="P842" s="29">
        <f t="shared" si="508"/>
        <v>0</v>
      </c>
      <c r="Q842" s="29">
        <f t="shared" si="508"/>
        <v>0</v>
      </c>
      <c r="R842" s="29">
        <f t="shared" si="508"/>
        <v>0</v>
      </c>
      <c r="S842" s="29">
        <f t="shared" si="508"/>
        <v>0</v>
      </c>
      <c r="T842" s="29">
        <f t="shared" si="508"/>
        <v>0</v>
      </c>
      <c r="U842" s="29">
        <f t="shared" si="508"/>
        <v>0</v>
      </c>
      <c r="V842" s="29">
        <f t="shared" si="508"/>
        <v>0</v>
      </c>
      <c r="W842" s="29">
        <f t="shared" si="508"/>
        <v>0</v>
      </c>
      <c r="X842" s="29">
        <f t="shared" si="508"/>
        <v>0</v>
      </c>
      <c r="Y842" s="29">
        <f t="shared" si="508"/>
        <v>1</v>
      </c>
      <c r="Z842" s="29">
        <f t="shared" si="508"/>
        <v>1</v>
      </c>
      <c r="AA842" s="29">
        <f t="shared" si="508"/>
        <v>1</v>
      </c>
      <c r="AB842" s="29">
        <f t="shared" si="508"/>
        <v>1</v>
      </c>
      <c r="AC842" s="29">
        <f t="shared" si="508"/>
        <v>1</v>
      </c>
      <c r="AD842" s="29">
        <f t="shared" si="508"/>
        <v>1</v>
      </c>
      <c r="AE842" s="29">
        <f t="shared" si="506"/>
        <v>1</v>
      </c>
      <c r="AF842" s="29">
        <f t="shared" si="506"/>
        <v>1</v>
      </c>
      <c r="AG842" s="29">
        <f t="shared" si="506"/>
        <v>1</v>
      </c>
      <c r="AH842" s="29">
        <f t="shared" si="506"/>
        <v>1</v>
      </c>
      <c r="AI842" s="29">
        <f t="shared" si="506"/>
        <v>1</v>
      </c>
      <c r="AJ842" s="29">
        <f t="shared" si="506"/>
        <v>1</v>
      </c>
      <c r="AK842" s="29">
        <f t="shared" si="506"/>
        <v>1</v>
      </c>
      <c r="AL842" s="29">
        <f t="shared" si="506"/>
        <v>1</v>
      </c>
      <c r="AM842" s="29">
        <f t="shared" si="506"/>
        <v>1</v>
      </c>
      <c r="AN842" s="29">
        <f t="shared" si="506"/>
        <v>1</v>
      </c>
      <c r="AO842" s="29">
        <f t="shared" si="506"/>
        <v>1</v>
      </c>
      <c r="AP842" s="29">
        <f t="shared" si="506"/>
        <v>1</v>
      </c>
      <c r="AQ842" s="29">
        <f t="shared" si="506"/>
        <v>1</v>
      </c>
      <c r="AR842" s="29">
        <f t="shared" si="506"/>
        <v>1</v>
      </c>
      <c r="AS842" s="29">
        <f t="shared" si="506"/>
        <v>1</v>
      </c>
      <c r="AT842" s="29">
        <f t="shared" si="514"/>
        <v>1</v>
      </c>
      <c r="AU842" s="29">
        <f t="shared" si="514"/>
        <v>1</v>
      </c>
      <c r="AV842" s="29">
        <f t="shared" si="514"/>
        <v>1</v>
      </c>
      <c r="AW842" s="29">
        <f t="shared" si="514"/>
        <v>1</v>
      </c>
      <c r="AX842" s="29">
        <f t="shared" si="514"/>
        <v>1</v>
      </c>
      <c r="AY842" s="29">
        <f t="shared" si="514"/>
        <v>1</v>
      </c>
      <c r="AZ842" s="29">
        <f t="shared" si="514"/>
        <v>1</v>
      </c>
      <c r="BA842" s="29">
        <f t="shared" si="514"/>
        <v>1</v>
      </c>
      <c r="BB842" s="29">
        <f t="shared" si="514"/>
        <v>1</v>
      </c>
      <c r="BC842" s="29">
        <f t="shared" si="514"/>
        <v>1</v>
      </c>
      <c r="BD842" s="29">
        <f t="shared" si="514"/>
        <v>1</v>
      </c>
      <c r="BE842" s="29">
        <f t="shared" si="514"/>
        <v>1</v>
      </c>
      <c r="BF842" s="29">
        <f t="shared" si="514"/>
        <v>1</v>
      </c>
      <c r="BG842" s="29">
        <f t="shared" si="514"/>
        <v>1</v>
      </c>
      <c r="BH842" s="29">
        <f t="shared" si="514"/>
        <v>1</v>
      </c>
      <c r="BI842" s="29">
        <f t="shared" si="514"/>
        <v>1</v>
      </c>
      <c r="BJ842" s="29">
        <f t="shared" si="512"/>
        <v>1</v>
      </c>
      <c r="BN842" s="29">
        <f t="shared" si="495"/>
        <v>31</v>
      </c>
      <c r="BO842" s="29">
        <f t="shared" si="503"/>
        <v>8</v>
      </c>
    </row>
    <row r="843" spans="3:67" x14ac:dyDescent="0.25">
      <c r="C843" s="79">
        <f t="shared" si="496"/>
        <v>43869</v>
      </c>
      <c r="D843" s="29">
        <f t="shared" si="430"/>
        <v>2020</v>
      </c>
      <c r="E843" s="29">
        <f t="shared" si="497"/>
        <v>2</v>
      </c>
      <c r="F843" s="29">
        <f t="shared" si="498"/>
        <v>6</v>
      </c>
      <c r="G843" s="29">
        <f t="shared" si="499"/>
        <v>8</v>
      </c>
      <c r="H843" s="166" t="str">
        <f t="shared" si="500"/>
        <v>Fr</v>
      </c>
      <c r="I843" s="29">
        <f t="shared" si="501"/>
        <v>32</v>
      </c>
      <c r="J843" s="29">
        <f t="array" ref="J843">INDEX(Dienstplan!$F$6:$AJ$55,BN843,BO843)</f>
        <v>0</v>
      </c>
      <c r="K843" s="29">
        <f t="array" ref="K843">IF(OR(J843=Schichten!$B$3,J843=Schichten!$B$4),INDEX($D$98:$D$147,MATCH(CODE(J843),$H$98:$H$147,0)),IF(ISERROR(INDEX($D$98:$D$147,MATCH(J843,$A$98:$A$147,0))),0,INDEX($D$98:$D$147,MATCH(J843,$A$98:$A$147,0))))</f>
        <v>0</v>
      </c>
      <c r="L843" s="29">
        <f t="shared" ref="L843" si="517">L793</f>
        <v>0</v>
      </c>
      <c r="M843" s="29">
        <f t="shared" si="433"/>
        <v>0</v>
      </c>
      <c r="O843" s="29">
        <f t="shared" si="508"/>
        <v>0</v>
      </c>
      <c r="P843" s="29">
        <f t="shared" si="508"/>
        <v>0</v>
      </c>
      <c r="Q843" s="29">
        <f t="shared" si="508"/>
        <v>0</v>
      </c>
      <c r="R843" s="29">
        <f t="shared" si="508"/>
        <v>0</v>
      </c>
      <c r="S843" s="29">
        <f t="shared" si="508"/>
        <v>0</v>
      </c>
      <c r="T843" s="29">
        <f t="shared" si="508"/>
        <v>0</v>
      </c>
      <c r="U843" s="29">
        <f t="shared" si="508"/>
        <v>0</v>
      </c>
      <c r="V843" s="29">
        <f t="shared" si="508"/>
        <v>0</v>
      </c>
      <c r="W843" s="29">
        <f t="shared" si="508"/>
        <v>0</v>
      </c>
      <c r="X843" s="29">
        <f t="shared" si="508"/>
        <v>0</v>
      </c>
      <c r="Y843" s="29">
        <f t="shared" si="508"/>
        <v>1</v>
      </c>
      <c r="Z843" s="29">
        <f t="shared" si="508"/>
        <v>1</v>
      </c>
      <c r="AA843" s="29">
        <f t="shared" si="508"/>
        <v>1</v>
      </c>
      <c r="AB843" s="29">
        <f t="shared" si="508"/>
        <v>1</v>
      </c>
      <c r="AC843" s="29">
        <f t="shared" si="508"/>
        <v>1</v>
      </c>
      <c r="AD843" s="29">
        <f t="shared" si="508"/>
        <v>1</v>
      </c>
      <c r="AE843" s="29">
        <f t="shared" si="506"/>
        <v>1</v>
      </c>
      <c r="AF843" s="29">
        <f t="shared" si="506"/>
        <v>1</v>
      </c>
      <c r="AG843" s="29">
        <f t="shared" si="506"/>
        <v>1</v>
      </c>
      <c r="AH843" s="29">
        <f t="shared" si="506"/>
        <v>1</v>
      </c>
      <c r="AI843" s="29">
        <f t="shared" si="506"/>
        <v>1</v>
      </c>
      <c r="AJ843" s="29">
        <f t="shared" si="506"/>
        <v>1</v>
      </c>
      <c r="AK843" s="29">
        <f t="shared" si="506"/>
        <v>1</v>
      </c>
      <c r="AL843" s="29">
        <f t="shared" si="506"/>
        <v>1</v>
      </c>
      <c r="AM843" s="29">
        <f t="shared" si="506"/>
        <v>1</v>
      </c>
      <c r="AN843" s="29">
        <f t="shared" si="506"/>
        <v>1</v>
      </c>
      <c r="AO843" s="29">
        <f t="shared" si="506"/>
        <v>1</v>
      </c>
      <c r="AP843" s="29">
        <f t="shared" si="506"/>
        <v>1</v>
      </c>
      <c r="AQ843" s="29">
        <f t="shared" si="506"/>
        <v>1</v>
      </c>
      <c r="AR843" s="29">
        <f t="shared" si="506"/>
        <v>1</v>
      </c>
      <c r="AS843" s="29">
        <f t="shared" si="506"/>
        <v>1</v>
      </c>
      <c r="AT843" s="29">
        <f t="shared" si="514"/>
        <v>1</v>
      </c>
      <c r="AU843" s="29">
        <f t="shared" si="514"/>
        <v>1</v>
      </c>
      <c r="AV843" s="29">
        <f t="shared" si="514"/>
        <v>1</v>
      </c>
      <c r="AW843" s="29">
        <f t="shared" si="514"/>
        <v>1</v>
      </c>
      <c r="AX843" s="29">
        <f t="shared" si="514"/>
        <v>1</v>
      </c>
      <c r="AY843" s="29">
        <f t="shared" si="514"/>
        <v>1</v>
      </c>
      <c r="AZ843" s="29">
        <f t="shared" si="514"/>
        <v>1</v>
      </c>
      <c r="BA843" s="29">
        <f t="shared" si="514"/>
        <v>1</v>
      </c>
      <c r="BB843" s="29">
        <f t="shared" si="514"/>
        <v>1</v>
      </c>
      <c r="BC843" s="29">
        <f t="shared" si="514"/>
        <v>1</v>
      </c>
      <c r="BD843" s="29">
        <f t="shared" si="514"/>
        <v>1</v>
      </c>
      <c r="BE843" s="29">
        <f t="shared" si="514"/>
        <v>1</v>
      </c>
      <c r="BF843" s="29">
        <f t="shared" si="514"/>
        <v>1</v>
      </c>
      <c r="BG843" s="29">
        <f t="shared" si="514"/>
        <v>1</v>
      </c>
      <c r="BH843" s="29">
        <f t="shared" si="514"/>
        <v>1</v>
      </c>
      <c r="BI843" s="29">
        <f t="shared" si="514"/>
        <v>1</v>
      </c>
      <c r="BJ843" s="29">
        <f t="shared" si="512"/>
        <v>1</v>
      </c>
      <c r="BN843" s="29">
        <f t="shared" si="495"/>
        <v>32</v>
      </c>
      <c r="BO843" s="29">
        <f t="shared" si="503"/>
        <v>8</v>
      </c>
    </row>
    <row r="844" spans="3:67" x14ac:dyDescent="0.25">
      <c r="C844" s="79">
        <f t="shared" si="496"/>
        <v>43869</v>
      </c>
      <c r="D844" s="29">
        <f t="shared" si="430"/>
        <v>2020</v>
      </c>
      <c r="E844" s="29">
        <f t="shared" si="497"/>
        <v>2</v>
      </c>
      <c r="F844" s="29">
        <f t="shared" si="498"/>
        <v>6</v>
      </c>
      <c r="G844" s="29">
        <f t="shared" si="499"/>
        <v>8</v>
      </c>
      <c r="H844" s="166" t="str">
        <f t="shared" si="500"/>
        <v>Fr</v>
      </c>
      <c r="I844" s="29">
        <f t="shared" si="501"/>
        <v>33</v>
      </c>
      <c r="J844" s="29">
        <f t="array" ref="J844">INDEX(Dienstplan!$F$6:$AJ$55,BN844,BO844)</f>
        <v>0</v>
      </c>
      <c r="K844" s="29">
        <f t="array" ref="K844">IF(OR(J844=Schichten!$B$3,J844=Schichten!$B$4),INDEX($D$98:$D$147,MATCH(CODE(J844),$H$98:$H$147,0)),IF(ISERROR(INDEX($D$98:$D$147,MATCH(J844,$A$98:$A$147,0))),0,INDEX($D$98:$D$147,MATCH(J844,$A$98:$A$147,0))))</f>
        <v>0</v>
      </c>
      <c r="L844" s="29">
        <f t="shared" ref="L844" si="518">L794</f>
        <v>0</v>
      </c>
      <c r="M844" s="29">
        <f t="shared" si="433"/>
        <v>0</v>
      </c>
      <c r="O844" s="29">
        <f t="shared" si="508"/>
        <v>0</v>
      </c>
      <c r="P844" s="29">
        <f t="shared" si="508"/>
        <v>0</v>
      </c>
      <c r="Q844" s="29">
        <f t="shared" si="508"/>
        <v>0</v>
      </c>
      <c r="R844" s="29">
        <f t="shared" si="508"/>
        <v>0</v>
      </c>
      <c r="S844" s="29">
        <f t="shared" si="508"/>
        <v>0</v>
      </c>
      <c r="T844" s="29">
        <f t="shared" si="508"/>
        <v>0</v>
      </c>
      <c r="U844" s="29">
        <f t="shared" si="508"/>
        <v>0</v>
      </c>
      <c r="V844" s="29">
        <f t="shared" si="508"/>
        <v>0</v>
      </c>
      <c r="W844" s="29">
        <f t="shared" si="508"/>
        <v>0</v>
      </c>
      <c r="X844" s="29">
        <f t="shared" si="508"/>
        <v>0</v>
      </c>
      <c r="Y844" s="29">
        <f t="shared" si="508"/>
        <v>1</v>
      </c>
      <c r="Z844" s="29">
        <f t="shared" si="508"/>
        <v>1</v>
      </c>
      <c r="AA844" s="29">
        <f t="shared" si="508"/>
        <v>1</v>
      </c>
      <c r="AB844" s="29">
        <f t="shared" si="508"/>
        <v>1</v>
      </c>
      <c r="AC844" s="29">
        <f t="shared" si="508"/>
        <v>1</v>
      </c>
      <c r="AD844" s="29">
        <f t="shared" si="508"/>
        <v>1</v>
      </c>
      <c r="AE844" s="29">
        <f t="shared" si="506"/>
        <v>1</v>
      </c>
      <c r="AF844" s="29">
        <f t="shared" si="506"/>
        <v>1</v>
      </c>
      <c r="AG844" s="29">
        <f t="shared" si="506"/>
        <v>1</v>
      </c>
      <c r="AH844" s="29">
        <f t="shared" si="506"/>
        <v>1</v>
      </c>
      <c r="AI844" s="29">
        <f t="shared" si="506"/>
        <v>1</v>
      </c>
      <c r="AJ844" s="29">
        <f t="shared" si="506"/>
        <v>1</v>
      </c>
      <c r="AK844" s="29">
        <f t="shared" si="506"/>
        <v>1</v>
      </c>
      <c r="AL844" s="29">
        <f t="shared" si="506"/>
        <v>1</v>
      </c>
      <c r="AM844" s="29">
        <f t="shared" si="506"/>
        <v>1</v>
      </c>
      <c r="AN844" s="29">
        <f t="shared" si="506"/>
        <v>1</v>
      </c>
      <c r="AO844" s="29">
        <f t="shared" si="506"/>
        <v>1</v>
      </c>
      <c r="AP844" s="29">
        <f t="shared" si="506"/>
        <v>1</v>
      </c>
      <c r="AQ844" s="29">
        <f t="shared" si="506"/>
        <v>1</v>
      </c>
      <c r="AR844" s="29">
        <f t="shared" si="506"/>
        <v>1</v>
      </c>
      <c r="AS844" s="29">
        <f t="shared" si="506"/>
        <v>1</v>
      </c>
      <c r="AT844" s="29">
        <f t="shared" si="514"/>
        <v>1</v>
      </c>
      <c r="AU844" s="29">
        <f t="shared" si="514"/>
        <v>1</v>
      </c>
      <c r="AV844" s="29">
        <f t="shared" si="514"/>
        <v>1</v>
      </c>
      <c r="AW844" s="29">
        <f t="shared" si="514"/>
        <v>1</v>
      </c>
      <c r="AX844" s="29">
        <f t="shared" si="514"/>
        <v>1</v>
      </c>
      <c r="AY844" s="29">
        <f t="shared" si="514"/>
        <v>1</v>
      </c>
      <c r="AZ844" s="29">
        <f t="shared" si="514"/>
        <v>1</v>
      </c>
      <c r="BA844" s="29">
        <f t="shared" si="514"/>
        <v>1</v>
      </c>
      <c r="BB844" s="29">
        <f t="shared" si="514"/>
        <v>1</v>
      </c>
      <c r="BC844" s="29">
        <f t="shared" si="514"/>
        <v>1</v>
      </c>
      <c r="BD844" s="29">
        <f t="shared" si="514"/>
        <v>1</v>
      </c>
      <c r="BE844" s="29">
        <f t="shared" si="514"/>
        <v>1</v>
      </c>
      <c r="BF844" s="29">
        <f t="shared" si="514"/>
        <v>1</v>
      </c>
      <c r="BG844" s="29">
        <f t="shared" si="514"/>
        <v>1</v>
      </c>
      <c r="BH844" s="29">
        <f t="shared" si="514"/>
        <v>1</v>
      </c>
      <c r="BI844" s="29">
        <f t="shared" si="514"/>
        <v>1</v>
      </c>
      <c r="BJ844" s="29">
        <f t="shared" si="512"/>
        <v>1</v>
      </c>
      <c r="BN844" s="29">
        <f t="shared" si="495"/>
        <v>33</v>
      </c>
      <c r="BO844" s="29">
        <f t="shared" si="503"/>
        <v>8</v>
      </c>
    </row>
    <row r="845" spans="3:67" x14ac:dyDescent="0.25">
      <c r="C845" s="79">
        <f t="shared" si="496"/>
        <v>43869</v>
      </c>
      <c r="D845" s="29">
        <f t="shared" si="430"/>
        <v>2020</v>
      </c>
      <c r="E845" s="29">
        <f t="shared" si="497"/>
        <v>2</v>
      </c>
      <c r="F845" s="29">
        <f t="shared" si="498"/>
        <v>6</v>
      </c>
      <c r="G845" s="29">
        <f t="shared" si="499"/>
        <v>8</v>
      </c>
      <c r="H845" s="166" t="str">
        <f t="shared" si="500"/>
        <v>Fr</v>
      </c>
      <c r="I845" s="29">
        <f t="shared" si="501"/>
        <v>34</v>
      </c>
      <c r="J845" s="29">
        <f t="array" ref="J845">INDEX(Dienstplan!$F$6:$AJ$55,BN845,BO845)</f>
        <v>0</v>
      </c>
      <c r="K845" s="29">
        <f t="array" ref="K845">IF(OR(J845=Schichten!$B$3,J845=Schichten!$B$4),INDEX($D$98:$D$147,MATCH(CODE(J845),$H$98:$H$147,0)),IF(ISERROR(INDEX($D$98:$D$147,MATCH(J845,$A$98:$A$147,0))),0,INDEX($D$98:$D$147,MATCH(J845,$A$98:$A$147,0))))</f>
        <v>0</v>
      </c>
      <c r="L845" s="29">
        <f t="shared" ref="L845" si="519">L795</f>
        <v>0</v>
      </c>
      <c r="M845" s="29">
        <f t="shared" si="433"/>
        <v>0</v>
      </c>
      <c r="O845" s="29">
        <f t="shared" si="508"/>
        <v>0</v>
      </c>
      <c r="P845" s="29">
        <f t="shared" si="508"/>
        <v>0</v>
      </c>
      <c r="Q845" s="29">
        <f t="shared" si="508"/>
        <v>0</v>
      </c>
      <c r="R845" s="29">
        <f t="shared" si="508"/>
        <v>0</v>
      </c>
      <c r="S845" s="29">
        <f t="shared" si="508"/>
        <v>0</v>
      </c>
      <c r="T845" s="29">
        <f t="shared" si="508"/>
        <v>0</v>
      </c>
      <c r="U845" s="29">
        <f t="shared" si="508"/>
        <v>0</v>
      </c>
      <c r="V845" s="29">
        <f t="shared" si="508"/>
        <v>0</v>
      </c>
      <c r="W845" s="29">
        <f t="shared" si="508"/>
        <v>0</v>
      </c>
      <c r="X845" s="29">
        <f t="shared" si="508"/>
        <v>0</v>
      </c>
      <c r="Y845" s="29">
        <f t="shared" si="508"/>
        <v>1</v>
      </c>
      <c r="Z845" s="29">
        <f t="shared" si="508"/>
        <v>1</v>
      </c>
      <c r="AA845" s="29">
        <f t="shared" si="508"/>
        <v>1</v>
      </c>
      <c r="AB845" s="29">
        <f t="shared" si="508"/>
        <v>1</v>
      </c>
      <c r="AC845" s="29">
        <f t="shared" si="508"/>
        <v>1</v>
      </c>
      <c r="AD845" s="29">
        <f t="shared" si="508"/>
        <v>1</v>
      </c>
      <c r="AE845" s="29">
        <f t="shared" si="506"/>
        <v>1</v>
      </c>
      <c r="AF845" s="29">
        <f t="shared" si="506"/>
        <v>1</v>
      </c>
      <c r="AG845" s="29">
        <f t="shared" si="506"/>
        <v>1</v>
      </c>
      <c r="AH845" s="29">
        <f t="shared" si="506"/>
        <v>1</v>
      </c>
      <c r="AI845" s="29">
        <f t="shared" si="506"/>
        <v>1</v>
      </c>
      <c r="AJ845" s="29">
        <f t="shared" si="506"/>
        <v>1</v>
      </c>
      <c r="AK845" s="29">
        <f t="shared" si="506"/>
        <v>1</v>
      </c>
      <c r="AL845" s="29">
        <f t="shared" si="506"/>
        <v>1</v>
      </c>
      <c r="AM845" s="29">
        <f t="shared" si="506"/>
        <v>1</v>
      </c>
      <c r="AN845" s="29">
        <f t="shared" si="506"/>
        <v>1</v>
      </c>
      <c r="AO845" s="29">
        <f t="shared" si="506"/>
        <v>1</v>
      </c>
      <c r="AP845" s="29">
        <f t="shared" si="506"/>
        <v>1</v>
      </c>
      <c r="AQ845" s="29">
        <f t="shared" si="506"/>
        <v>1</v>
      </c>
      <c r="AR845" s="29">
        <f t="shared" si="506"/>
        <v>1</v>
      </c>
      <c r="AS845" s="29">
        <f t="shared" si="506"/>
        <v>1</v>
      </c>
      <c r="AT845" s="29">
        <f t="shared" si="514"/>
        <v>1</v>
      </c>
      <c r="AU845" s="29">
        <f t="shared" si="514"/>
        <v>1</v>
      </c>
      <c r="AV845" s="29">
        <f t="shared" si="514"/>
        <v>1</v>
      </c>
      <c r="AW845" s="29">
        <f t="shared" si="514"/>
        <v>1</v>
      </c>
      <c r="AX845" s="29">
        <f t="shared" si="514"/>
        <v>1</v>
      </c>
      <c r="AY845" s="29">
        <f t="shared" si="514"/>
        <v>1</v>
      </c>
      <c r="AZ845" s="29">
        <f t="shared" si="514"/>
        <v>1</v>
      </c>
      <c r="BA845" s="29">
        <f t="shared" si="514"/>
        <v>1</v>
      </c>
      <c r="BB845" s="29">
        <f t="shared" si="514"/>
        <v>1</v>
      </c>
      <c r="BC845" s="29">
        <f t="shared" si="514"/>
        <v>1</v>
      </c>
      <c r="BD845" s="29">
        <f t="shared" si="514"/>
        <v>1</v>
      </c>
      <c r="BE845" s="29">
        <f t="shared" si="514"/>
        <v>1</v>
      </c>
      <c r="BF845" s="29">
        <f t="shared" si="514"/>
        <v>1</v>
      </c>
      <c r="BG845" s="29">
        <f t="shared" si="514"/>
        <v>1</v>
      </c>
      <c r="BH845" s="29">
        <f t="shared" si="514"/>
        <v>1</v>
      </c>
      <c r="BI845" s="29">
        <f t="shared" si="514"/>
        <v>1</v>
      </c>
      <c r="BJ845" s="29">
        <f t="shared" si="512"/>
        <v>1</v>
      </c>
      <c r="BN845" s="29">
        <f t="shared" si="495"/>
        <v>34</v>
      </c>
      <c r="BO845" s="29">
        <f t="shared" si="503"/>
        <v>8</v>
      </c>
    </row>
    <row r="846" spans="3:67" x14ac:dyDescent="0.25">
      <c r="C846" s="79">
        <f t="shared" si="496"/>
        <v>43869</v>
      </c>
      <c r="D846" s="29">
        <f t="shared" ref="D846:D909" si="520">YEAR(C846)</f>
        <v>2020</v>
      </c>
      <c r="E846" s="29">
        <f t="shared" si="497"/>
        <v>2</v>
      </c>
      <c r="F846" s="29">
        <f t="shared" si="498"/>
        <v>6</v>
      </c>
      <c r="G846" s="29">
        <f t="shared" si="499"/>
        <v>8</v>
      </c>
      <c r="H846" s="166" t="str">
        <f t="shared" si="500"/>
        <v>Fr</v>
      </c>
      <c r="I846" s="29">
        <f t="shared" si="501"/>
        <v>35</v>
      </c>
      <c r="J846" s="29">
        <f t="array" ref="J846">INDEX(Dienstplan!$F$6:$AJ$55,BN846,BO846)</f>
        <v>0</v>
      </c>
      <c r="K846" s="29">
        <f t="array" ref="K846">IF(OR(J846=Schichten!$B$3,J846=Schichten!$B$4),INDEX($D$98:$D$147,MATCH(CODE(J846),$H$98:$H$147,0)),IF(ISERROR(INDEX($D$98:$D$147,MATCH(J846,$A$98:$A$147,0))),0,INDEX($D$98:$D$147,MATCH(J846,$A$98:$A$147,0))))</f>
        <v>0</v>
      </c>
      <c r="L846" s="29">
        <f t="shared" ref="L846" si="521">L796</f>
        <v>0</v>
      </c>
      <c r="M846" s="29">
        <f t="shared" si="433"/>
        <v>0</v>
      </c>
      <c r="O846" s="29">
        <f t="shared" si="508"/>
        <v>0</v>
      </c>
      <c r="P846" s="29">
        <f t="shared" si="508"/>
        <v>0</v>
      </c>
      <c r="Q846" s="29">
        <f t="shared" si="508"/>
        <v>0</v>
      </c>
      <c r="R846" s="29">
        <f t="shared" si="508"/>
        <v>0</v>
      </c>
      <c r="S846" s="29">
        <f t="shared" si="508"/>
        <v>0</v>
      </c>
      <c r="T846" s="29">
        <f t="shared" si="508"/>
        <v>0</v>
      </c>
      <c r="U846" s="29">
        <f t="shared" si="508"/>
        <v>0</v>
      </c>
      <c r="V846" s="29">
        <f t="shared" si="508"/>
        <v>0</v>
      </c>
      <c r="W846" s="29">
        <f t="shared" si="508"/>
        <v>0</v>
      </c>
      <c r="X846" s="29">
        <f t="shared" si="508"/>
        <v>0</v>
      </c>
      <c r="Y846" s="29">
        <f t="shared" si="508"/>
        <v>1</v>
      </c>
      <c r="Z846" s="29">
        <f t="shared" si="508"/>
        <v>1</v>
      </c>
      <c r="AA846" s="29">
        <f t="shared" si="508"/>
        <v>1</v>
      </c>
      <c r="AB846" s="29">
        <f t="shared" si="508"/>
        <v>1</v>
      </c>
      <c r="AC846" s="29">
        <f t="shared" si="508"/>
        <v>1</v>
      </c>
      <c r="AD846" s="29">
        <f t="shared" si="508"/>
        <v>1</v>
      </c>
      <c r="AE846" s="29">
        <f t="shared" si="506"/>
        <v>1</v>
      </c>
      <c r="AF846" s="29">
        <f t="shared" si="506"/>
        <v>1</v>
      </c>
      <c r="AG846" s="29">
        <f t="shared" si="506"/>
        <v>1</v>
      </c>
      <c r="AH846" s="29">
        <f t="shared" si="506"/>
        <v>1</v>
      </c>
      <c r="AI846" s="29">
        <f t="shared" si="506"/>
        <v>1</v>
      </c>
      <c r="AJ846" s="29">
        <f t="shared" si="506"/>
        <v>1</v>
      </c>
      <c r="AK846" s="29">
        <f t="shared" si="506"/>
        <v>1</v>
      </c>
      <c r="AL846" s="29">
        <f t="shared" si="506"/>
        <v>1</v>
      </c>
      <c r="AM846" s="29">
        <f t="shared" si="506"/>
        <v>1</v>
      </c>
      <c r="AN846" s="29">
        <f t="shared" si="506"/>
        <v>1</v>
      </c>
      <c r="AO846" s="29">
        <f t="shared" si="506"/>
        <v>1</v>
      </c>
      <c r="AP846" s="29">
        <f t="shared" si="506"/>
        <v>1</v>
      </c>
      <c r="AQ846" s="29">
        <f t="shared" si="506"/>
        <v>1</v>
      </c>
      <c r="AR846" s="29">
        <f t="shared" si="506"/>
        <v>1</v>
      </c>
      <c r="AS846" s="29">
        <f t="shared" si="506"/>
        <v>1</v>
      </c>
      <c r="AT846" s="29">
        <f t="shared" si="514"/>
        <v>1</v>
      </c>
      <c r="AU846" s="29">
        <f t="shared" si="514"/>
        <v>1</v>
      </c>
      <c r="AV846" s="29">
        <f t="shared" si="514"/>
        <v>1</v>
      </c>
      <c r="AW846" s="29">
        <f t="shared" si="514"/>
        <v>1</v>
      </c>
      <c r="AX846" s="29">
        <f t="shared" si="514"/>
        <v>1</v>
      </c>
      <c r="AY846" s="29">
        <f t="shared" si="514"/>
        <v>1</v>
      </c>
      <c r="AZ846" s="29">
        <f t="shared" si="514"/>
        <v>1</v>
      </c>
      <c r="BA846" s="29">
        <f t="shared" si="514"/>
        <v>1</v>
      </c>
      <c r="BB846" s="29">
        <f t="shared" si="514"/>
        <v>1</v>
      </c>
      <c r="BC846" s="29">
        <f t="shared" si="514"/>
        <v>1</v>
      </c>
      <c r="BD846" s="29">
        <f t="shared" si="514"/>
        <v>1</v>
      </c>
      <c r="BE846" s="29">
        <f t="shared" si="514"/>
        <v>1</v>
      </c>
      <c r="BF846" s="29">
        <f t="shared" si="514"/>
        <v>1</v>
      </c>
      <c r="BG846" s="29">
        <f t="shared" si="514"/>
        <v>1</v>
      </c>
      <c r="BH846" s="29">
        <f t="shared" si="514"/>
        <v>1</v>
      </c>
      <c r="BI846" s="29">
        <f t="shared" si="514"/>
        <v>1</v>
      </c>
      <c r="BJ846" s="29">
        <f t="shared" si="512"/>
        <v>1</v>
      </c>
      <c r="BN846" s="29">
        <f t="shared" si="495"/>
        <v>35</v>
      </c>
      <c r="BO846" s="29">
        <f t="shared" si="503"/>
        <v>8</v>
      </c>
    </row>
    <row r="847" spans="3:67" x14ac:dyDescent="0.25">
      <c r="C847" s="79">
        <f t="shared" si="496"/>
        <v>43869</v>
      </c>
      <c r="D847" s="29">
        <f t="shared" si="520"/>
        <v>2020</v>
      </c>
      <c r="E847" s="29">
        <f t="shared" si="497"/>
        <v>2</v>
      </c>
      <c r="F847" s="29">
        <f t="shared" si="498"/>
        <v>6</v>
      </c>
      <c r="G847" s="29">
        <f t="shared" si="499"/>
        <v>8</v>
      </c>
      <c r="H847" s="166" t="str">
        <f t="shared" si="500"/>
        <v>Fr</v>
      </c>
      <c r="I847" s="29">
        <f t="shared" si="501"/>
        <v>36</v>
      </c>
      <c r="J847" s="29">
        <f t="array" ref="J847">INDEX(Dienstplan!$F$6:$AJ$55,BN847,BO847)</f>
        <v>0</v>
      </c>
      <c r="K847" s="29">
        <f t="array" ref="K847">IF(OR(J847=Schichten!$B$3,J847=Schichten!$B$4),INDEX($D$98:$D$147,MATCH(CODE(J847),$H$98:$H$147,0)),IF(ISERROR(INDEX($D$98:$D$147,MATCH(J847,$A$98:$A$147,0))),0,INDEX($D$98:$D$147,MATCH(J847,$A$98:$A$147,0))))</f>
        <v>0</v>
      </c>
      <c r="L847" s="29">
        <f t="shared" ref="L847" si="522">L797</f>
        <v>0</v>
      </c>
      <c r="M847" s="29">
        <f t="shared" ref="M847:M910" si="523">IF($M$457,IF(CODE(J847)=$N$459,1,IF(CODE(J847)=$N$460,0.5,0)),0)</f>
        <v>0</v>
      </c>
      <c r="O847" s="29">
        <f t="shared" si="508"/>
        <v>0</v>
      </c>
      <c r="P847" s="29">
        <f t="shared" si="508"/>
        <v>0</v>
      </c>
      <c r="Q847" s="29">
        <f t="shared" si="508"/>
        <v>0</v>
      </c>
      <c r="R847" s="29">
        <f t="shared" si="508"/>
        <v>0</v>
      </c>
      <c r="S847" s="29">
        <f t="shared" si="508"/>
        <v>0</v>
      </c>
      <c r="T847" s="29">
        <f t="shared" si="508"/>
        <v>0</v>
      </c>
      <c r="U847" s="29">
        <f t="shared" si="508"/>
        <v>0</v>
      </c>
      <c r="V847" s="29">
        <f t="shared" si="508"/>
        <v>0</v>
      </c>
      <c r="W847" s="29">
        <f t="shared" si="508"/>
        <v>0</v>
      </c>
      <c r="X847" s="29">
        <f t="shared" si="508"/>
        <v>0</v>
      </c>
      <c r="Y847" s="29">
        <f t="shared" si="508"/>
        <v>1</v>
      </c>
      <c r="Z847" s="29">
        <f t="shared" si="508"/>
        <v>1</v>
      </c>
      <c r="AA847" s="29">
        <f t="shared" si="508"/>
        <v>1</v>
      </c>
      <c r="AB847" s="29">
        <f t="shared" si="508"/>
        <v>1</v>
      </c>
      <c r="AC847" s="29">
        <f t="shared" si="508"/>
        <v>1</v>
      </c>
      <c r="AD847" s="29">
        <f t="shared" si="508"/>
        <v>1</v>
      </c>
      <c r="AE847" s="29">
        <f t="shared" si="506"/>
        <v>1</v>
      </c>
      <c r="AF847" s="29">
        <f t="shared" si="506"/>
        <v>1</v>
      </c>
      <c r="AG847" s="29">
        <f t="shared" si="506"/>
        <v>1</v>
      </c>
      <c r="AH847" s="29">
        <f t="shared" si="506"/>
        <v>1</v>
      </c>
      <c r="AI847" s="29">
        <f t="shared" si="506"/>
        <v>1</v>
      </c>
      <c r="AJ847" s="29">
        <f t="shared" si="506"/>
        <v>1</v>
      </c>
      <c r="AK847" s="29">
        <f t="shared" si="506"/>
        <v>1</v>
      </c>
      <c r="AL847" s="29">
        <f t="shared" si="506"/>
        <v>1</v>
      </c>
      <c r="AM847" s="29">
        <f t="shared" si="506"/>
        <v>1</v>
      </c>
      <c r="AN847" s="29">
        <f t="shared" si="506"/>
        <v>1</v>
      </c>
      <c r="AO847" s="29">
        <f t="shared" si="506"/>
        <v>1</v>
      </c>
      <c r="AP847" s="29">
        <f t="shared" si="506"/>
        <v>1</v>
      </c>
      <c r="AQ847" s="29">
        <f t="shared" si="506"/>
        <v>1</v>
      </c>
      <c r="AR847" s="29">
        <f t="shared" si="506"/>
        <v>1</v>
      </c>
      <c r="AS847" s="29">
        <f t="shared" si="506"/>
        <v>1</v>
      </c>
      <c r="AT847" s="29">
        <f t="shared" si="514"/>
        <v>1</v>
      </c>
      <c r="AU847" s="29">
        <f t="shared" si="514"/>
        <v>1</v>
      </c>
      <c r="AV847" s="29">
        <f t="shared" si="514"/>
        <v>1</v>
      </c>
      <c r="AW847" s="29">
        <f t="shared" si="514"/>
        <v>1</v>
      </c>
      <c r="AX847" s="29">
        <f t="shared" si="514"/>
        <v>1</v>
      </c>
      <c r="AY847" s="29">
        <f t="shared" si="514"/>
        <v>1</v>
      </c>
      <c r="AZ847" s="29">
        <f t="shared" si="514"/>
        <v>1</v>
      </c>
      <c r="BA847" s="29">
        <f t="shared" si="514"/>
        <v>1</v>
      </c>
      <c r="BB847" s="29">
        <f t="shared" si="514"/>
        <v>1</v>
      </c>
      <c r="BC847" s="29">
        <f t="shared" si="514"/>
        <v>1</v>
      </c>
      <c r="BD847" s="29">
        <f t="shared" si="514"/>
        <v>1</v>
      </c>
      <c r="BE847" s="29">
        <f t="shared" si="514"/>
        <v>1</v>
      </c>
      <c r="BF847" s="29">
        <f t="shared" si="514"/>
        <v>1</v>
      </c>
      <c r="BG847" s="29">
        <f t="shared" si="514"/>
        <v>1</v>
      </c>
      <c r="BH847" s="29">
        <f t="shared" si="514"/>
        <v>1</v>
      </c>
      <c r="BI847" s="29">
        <f t="shared" si="514"/>
        <v>1</v>
      </c>
      <c r="BJ847" s="29">
        <f t="shared" si="512"/>
        <v>1</v>
      </c>
      <c r="BN847" s="29">
        <f t="shared" si="495"/>
        <v>36</v>
      </c>
      <c r="BO847" s="29">
        <f t="shared" si="503"/>
        <v>8</v>
      </c>
    </row>
    <row r="848" spans="3:67" x14ac:dyDescent="0.25">
      <c r="C848" s="79">
        <f t="shared" si="496"/>
        <v>43869</v>
      </c>
      <c r="D848" s="29">
        <f t="shared" si="520"/>
        <v>2020</v>
      </c>
      <c r="E848" s="29">
        <f t="shared" si="497"/>
        <v>2</v>
      </c>
      <c r="F848" s="29">
        <f t="shared" si="498"/>
        <v>6</v>
      </c>
      <c r="G848" s="29">
        <f t="shared" si="499"/>
        <v>8</v>
      </c>
      <c r="H848" s="166" t="str">
        <f t="shared" si="500"/>
        <v>Fr</v>
      </c>
      <c r="I848" s="29">
        <f t="shared" si="501"/>
        <v>37</v>
      </c>
      <c r="J848" s="29">
        <f t="array" ref="J848">INDEX(Dienstplan!$F$6:$AJ$55,BN848,BO848)</f>
        <v>0</v>
      </c>
      <c r="K848" s="29">
        <f t="array" ref="K848">IF(OR(J848=Schichten!$B$3,J848=Schichten!$B$4),INDEX($D$98:$D$147,MATCH(CODE(J848),$H$98:$H$147,0)),IF(ISERROR(INDEX($D$98:$D$147,MATCH(J848,$A$98:$A$147,0))),0,INDEX($D$98:$D$147,MATCH(J848,$A$98:$A$147,0))))</f>
        <v>0</v>
      </c>
      <c r="L848" s="29">
        <f t="shared" ref="L848" si="524">L798</f>
        <v>0</v>
      </c>
      <c r="M848" s="29">
        <f t="shared" si="523"/>
        <v>0</v>
      </c>
      <c r="O848" s="29">
        <f t="shared" si="508"/>
        <v>0</v>
      </c>
      <c r="P848" s="29">
        <f t="shared" si="508"/>
        <v>0</v>
      </c>
      <c r="Q848" s="29">
        <f t="shared" si="508"/>
        <v>0</v>
      </c>
      <c r="R848" s="29">
        <f t="shared" si="508"/>
        <v>0</v>
      </c>
      <c r="S848" s="29">
        <f t="shared" si="508"/>
        <v>0</v>
      </c>
      <c r="T848" s="29">
        <f t="shared" si="508"/>
        <v>0</v>
      </c>
      <c r="U848" s="29">
        <f t="shared" si="508"/>
        <v>0</v>
      </c>
      <c r="V848" s="29">
        <f t="shared" si="508"/>
        <v>0</v>
      </c>
      <c r="W848" s="29">
        <f t="shared" si="508"/>
        <v>0</v>
      </c>
      <c r="X848" s="29">
        <f t="shared" si="508"/>
        <v>0</v>
      </c>
      <c r="Y848" s="29">
        <f t="shared" si="508"/>
        <v>1</v>
      </c>
      <c r="Z848" s="29">
        <f t="shared" si="508"/>
        <v>1</v>
      </c>
      <c r="AA848" s="29">
        <f t="shared" si="508"/>
        <v>1</v>
      </c>
      <c r="AB848" s="29">
        <f t="shared" si="508"/>
        <v>1</v>
      </c>
      <c r="AC848" s="29">
        <f t="shared" si="508"/>
        <v>1</v>
      </c>
      <c r="AD848" s="29">
        <f t="shared" si="508"/>
        <v>1</v>
      </c>
      <c r="AE848" s="29">
        <f t="shared" si="506"/>
        <v>1</v>
      </c>
      <c r="AF848" s="29">
        <f t="shared" si="506"/>
        <v>1</v>
      </c>
      <c r="AG848" s="29">
        <f t="shared" si="506"/>
        <v>1</v>
      </c>
      <c r="AH848" s="29">
        <f t="shared" si="506"/>
        <v>1</v>
      </c>
      <c r="AI848" s="29">
        <f t="shared" si="506"/>
        <v>1</v>
      </c>
      <c r="AJ848" s="29">
        <f t="shared" si="506"/>
        <v>1</v>
      </c>
      <c r="AK848" s="29">
        <f t="shared" si="506"/>
        <v>1</v>
      </c>
      <c r="AL848" s="29">
        <f t="shared" si="506"/>
        <v>1</v>
      </c>
      <c r="AM848" s="29">
        <f t="shared" si="506"/>
        <v>1</v>
      </c>
      <c r="AN848" s="29">
        <f t="shared" si="506"/>
        <v>1</v>
      </c>
      <c r="AO848" s="29">
        <f t="shared" si="506"/>
        <v>1</v>
      </c>
      <c r="AP848" s="29">
        <f t="shared" si="506"/>
        <v>1</v>
      </c>
      <c r="AQ848" s="29">
        <f t="shared" si="506"/>
        <v>1</v>
      </c>
      <c r="AR848" s="29">
        <f t="shared" si="506"/>
        <v>1</v>
      </c>
      <c r="AS848" s="29">
        <f t="shared" si="506"/>
        <v>1</v>
      </c>
      <c r="AT848" s="29">
        <f t="shared" si="514"/>
        <v>1</v>
      </c>
      <c r="AU848" s="29">
        <f t="shared" si="514"/>
        <v>1</v>
      </c>
      <c r="AV848" s="29">
        <f t="shared" si="514"/>
        <v>1</v>
      </c>
      <c r="AW848" s="29">
        <f t="shared" si="514"/>
        <v>1</v>
      </c>
      <c r="AX848" s="29">
        <f t="shared" si="514"/>
        <v>1</v>
      </c>
      <c r="AY848" s="29">
        <f t="shared" si="514"/>
        <v>1</v>
      </c>
      <c r="AZ848" s="29">
        <f t="shared" si="514"/>
        <v>1</v>
      </c>
      <c r="BA848" s="29">
        <f t="shared" si="514"/>
        <v>1</v>
      </c>
      <c r="BB848" s="29">
        <f t="shared" si="514"/>
        <v>1</v>
      </c>
      <c r="BC848" s="29">
        <f t="shared" si="514"/>
        <v>1</v>
      </c>
      <c r="BD848" s="29">
        <f t="shared" si="514"/>
        <v>1</v>
      </c>
      <c r="BE848" s="29">
        <f t="shared" si="514"/>
        <v>1</v>
      </c>
      <c r="BF848" s="29">
        <f t="shared" si="514"/>
        <v>1</v>
      </c>
      <c r="BG848" s="29">
        <f t="shared" si="514"/>
        <v>1</v>
      </c>
      <c r="BH848" s="29">
        <f t="shared" si="514"/>
        <v>1</v>
      </c>
      <c r="BI848" s="29">
        <f t="shared" si="514"/>
        <v>1</v>
      </c>
      <c r="BJ848" s="29">
        <f t="shared" si="512"/>
        <v>1</v>
      </c>
      <c r="BN848" s="29">
        <f t="shared" si="495"/>
        <v>37</v>
      </c>
      <c r="BO848" s="29">
        <f t="shared" si="503"/>
        <v>8</v>
      </c>
    </row>
    <row r="849" spans="3:67" x14ac:dyDescent="0.25">
      <c r="C849" s="79">
        <f t="shared" si="496"/>
        <v>43869</v>
      </c>
      <c r="D849" s="29">
        <f t="shared" si="520"/>
        <v>2020</v>
      </c>
      <c r="E849" s="29">
        <f t="shared" si="497"/>
        <v>2</v>
      </c>
      <c r="F849" s="29">
        <f t="shared" si="498"/>
        <v>6</v>
      </c>
      <c r="G849" s="29">
        <f t="shared" si="499"/>
        <v>8</v>
      </c>
      <c r="H849" s="166" t="str">
        <f t="shared" si="500"/>
        <v>Fr</v>
      </c>
      <c r="I849" s="29">
        <f t="shared" si="501"/>
        <v>38</v>
      </c>
      <c r="J849" s="29">
        <f t="array" ref="J849">INDEX(Dienstplan!$F$6:$AJ$55,BN849,BO849)</f>
        <v>0</v>
      </c>
      <c r="K849" s="29">
        <f t="array" ref="K849">IF(OR(J849=Schichten!$B$3,J849=Schichten!$B$4),INDEX($D$98:$D$147,MATCH(CODE(J849),$H$98:$H$147,0)),IF(ISERROR(INDEX($D$98:$D$147,MATCH(J849,$A$98:$A$147,0))),0,INDEX($D$98:$D$147,MATCH(J849,$A$98:$A$147,0))))</f>
        <v>0</v>
      </c>
      <c r="L849" s="29">
        <f t="shared" ref="L849" si="525">L799</f>
        <v>0</v>
      </c>
      <c r="M849" s="29">
        <f t="shared" si="523"/>
        <v>0</v>
      </c>
      <c r="O849" s="29">
        <f t="shared" si="508"/>
        <v>0</v>
      </c>
      <c r="P849" s="29">
        <f t="shared" si="508"/>
        <v>0</v>
      </c>
      <c r="Q849" s="29">
        <f t="shared" si="508"/>
        <v>0</v>
      </c>
      <c r="R849" s="29">
        <f t="shared" si="508"/>
        <v>0</v>
      </c>
      <c r="S849" s="29">
        <f t="shared" si="508"/>
        <v>0</v>
      </c>
      <c r="T849" s="29">
        <f t="shared" si="508"/>
        <v>0</v>
      </c>
      <c r="U849" s="29">
        <f t="shared" si="508"/>
        <v>0</v>
      </c>
      <c r="V849" s="29">
        <f t="shared" si="508"/>
        <v>0</v>
      </c>
      <c r="W849" s="29">
        <f t="shared" si="508"/>
        <v>0</v>
      </c>
      <c r="X849" s="29">
        <f t="shared" si="508"/>
        <v>0</v>
      </c>
      <c r="Y849" s="29">
        <f t="shared" si="508"/>
        <v>1</v>
      </c>
      <c r="Z849" s="29">
        <f t="shared" si="508"/>
        <v>1</v>
      </c>
      <c r="AA849" s="29">
        <f t="shared" si="508"/>
        <v>1</v>
      </c>
      <c r="AB849" s="29">
        <f t="shared" si="508"/>
        <v>1</v>
      </c>
      <c r="AC849" s="29">
        <f t="shared" si="508"/>
        <v>1</v>
      </c>
      <c r="AD849" s="29">
        <f t="shared" si="508"/>
        <v>1</v>
      </c>
      <c r="AE849" s="29">
        <f t="shared" si="506"/>
        <v>1</v>
      </c>
      <c r="AF849" s="29">
        <f t="shared" si="506"/>
        <v>1</v>
      </c>
      <c r="AG849" s="29">
        <f t="shared" si="506"/>
        <v>1</v>
      </c>
      <c r="AH849" s="29">
        <f t="shared" si="506"/>
        <v>1</v>
      </c>
      <c r="AI849" s="29">
        <f t="shared" si="506"/>
        <v>1</v>
      </c>
      <c r="AJ849" s="29">
        <f t="shared" si="506"/>
        <v>1</v>
      </c>
      <c r="AK849" s="29">
        <f t="shared" si="506"/>
        <v>1</v>
      </c>
      <c r="AL849" s="29">
        <f t="shared" si="506"/>
        <v>1</v>
      </c>
      <c r="AM849" s="29">
        <f t="shared" si="506"/>
        <v>1</v>
      </c>
      <c r="AN849" s="29">
        <f t="shared" si="506"/>
        <v>1</v>
      </c>
      <c r="AO849" s="29">
        <f t="shared" si="506"/>
        <v>1</v>
      </c>
      <c r="AP849" s="29">
        <f t="shared" si="506"/>
        <v>1</v>
      </c>
      <c r="AQ849" s="29">
        <f t="shared" si="506"/>
        <v>1</v>
      </c>
      <c r="AR849" s="29">
        <f t="shared" si="506"/>
        <v>1</v>
      </c>
      <c r="AS849" s="29">
        <f t="shared" si="506"/>
        <v>1</v>
      </c>
      <c r="AT849" s="29">
        <f t="shared" si="514"/>
        <v>1</v>
      </c>
      <c r="AU849" s="29">
        <f t="shared" si="514"/>
        <v>1</v>
      </c>
      <c r="AV849" s="29">
        <f t="shared" si="514"/>
        <v>1</v>
      </c>
      <c r="AW849" s="29">
        <f t="shared" si="514"/>
        <v>1</v>
      </c>
      <c r="AX849" s="29">
        <f t="shared" si="514"/>
        <v>1</v>
      </c>
      <c r="AY849" s="29">
        <f t="shared" si="514"/>
        <v>1</v>
      </c>
      <c r="AZ849" s="29">
        <f t="shared" si="514"/>
        <v>1</v>
      </c>
      <c r="BA849" s="29">
        <f t="shared" si="514"/>
        <v>1</v>
      </c>
      <c r="BB849" s="29">
        <f t="shared" si="514"/>
        <v>1</v>
      </c>
      <c r="BC849" s="29">
        <f t="shared" si="514"/>
        <v>1</v>
      </c>
      <c r="BD849" s="29">
        <f t="shared" si="514"/>
        <v>1</v>
      </c>
      <c r="BE849" s="29">
        <f t="shared" si="514"/>
        <v>1</v>
      </c>
      <c r="BF849" s="29">
        <f t="shared" si="514"/>
        <v>1</v>
      </c>
      <c r="BG849" s="29">
        <f t="shared" si="514"/>
        <v>1</v>
      </c>
      <c r="BH849" s="29">
        <f t="shared" si="514"/>
        <v>1</v>
      </c>
      <c r="BI849" s="29">
        <f t="shared" si="514"/>
        <v>1</v>
      </c>
      <c r="BJ849" s="29">
        <f t="shared" si="512"/>
        <v>1</v>
      </c>
      <c r="BN849" s="29">
        <f t="shared" si="495"/>
        <v>38</v>
      </c>
      <c r="BO849" s="29">
        <f t="shared" si="503"/>
        <v>8</v>
      </c>
    </row>
    <row r="850" spans="3:67" x14ac:dyDescent="0.25">
      <c r="C850" s="79">
        <f t="shared" si="496"/>
        <v>43869</v>
      </c>
      <c r="D850" s="29">
        <f t="shared" si="520"/>
        <v>2020</v>
      </c>
      <c r="E850" s="29">
        <f t="shared" si="497"/>
        <v>2</v>
      </c>
      <c r="F850" s="29">
        <f t="shared" si="498"/>
        <v>6</v>
      </c>
      <c r="G850" s="29">
        <f t="shared" si="499"/>
        <v>8</v>
      </c>
      <c r="H850" s="166" t="str">
        <f t="shared" si="500"/>
        <v>Fr</v>
      </c>
      <c r="I850" s="29">
        <f t="shared" si="501"/>
        <v>39</v>
      </c>
      <c r="J850" s="29">
        <f t="array" ref="J850">INDEX(Dienstplan!$F$6:$AJ$55,BN850,BO850)</f>
        <v>0</v>
      </c>
      <c r="K850" s="29">
        <f t="array" ref="K850">IF(OR(J850=Schichten!$B$3,J850=Schichten!$B$4),INDEX($D$98:$D$147,MATCH(CODE(J850),$H$98:$H$147,0)),IF(ISERROR(INDEX($D$98:$D$147,MATCH(J850,$A$98:$A$147,0))),0,INDEX($D$98:$D$147,MATCH(J850,$A$98:$A$147,0))))</f>
        <v>0</v>
      </c>
      <c r="L850" s="29">
        <f t="shared" ref="L850" si="526">L800</f>
        <v>0</v>
      </c>
      <c r="M850" s="29">
        <f t="shared" si="523"/>
        <v>0</v>
      </c>
      <c r="O850" s="29">
        <f t="shared" si="508"/>
        <v>0</v>
      </c>
      <c r="P850" s="29">
        <f t="shared" si="508"/>
        <v>0</v>
      </c>
      <c r="Q850" s="29">
        <f t="shared" si="508"/>
        <v>0</v>
      </c>
      <c r="R850" s="29">
        <f t="shared" si="508"/>
        <v>0</v>
      </c>
      <c r="S850" s="29">
        <f t="shared" si="508"/>
        <v>0</v>
      </c>
      <c r="T850" s="29">
        <f t="shared" si="508"/>
        <v>0</v>
      </c>
      <c r="U850" s="29">
        <f t="shared" si="508"/>
        <v>0</v>
      </c>
      <c r="V850" s="29">
        <f t="shared" si="508"/>
        <v>0</v>
      </c>
      <c r="W850" s="29">
        <f t="shared" si="508"/>
        <v>0</v>
      </c>
      <c r="X850" s="29">
        <f t="shared" si="508"/>
        <v>0</v>
      </c>
      <c r="Y850" s="29">
        <f t="shared" si="508"/>
        <v>1</v>
      </c>
      <c r="Z850" s="29">
        <f t="shared" si="508"/>
        <v>1</v>
      </c>
      <c r="AA850" s="29">
        <f t="shared" si="508"/>
        <v>1</v>
      </c>
      <c r="AB850" s="29">
        <f t="shared" si="508"/>
        <v>1</v>
      </c>
      <c r="AC850" s="29">
        <f t="shared" si="508"/>
        <v>1</v>
      </c>
      <c r="AD850" s="29">
        <f t="shared" si="508"/>
        <v>1</v>
      </c>
      <c r="AE850" s="29">
        <f t="shared" si="506"/>
        <v>1</v>
      </c>
      <c r="AF850" s="29">
        <f t="shared" si="506"/>
        <v>1</v>
      </c>
      <c r="AG850" s="29">
        <f t="shared" si="506"/>
        <v>1</v>
      </c>
      <c r="AH850" s="29">
        <f t="shared" si="506"/>
        <v>1</v>
      </c>
      <c r="AI850" s="29">
        <f t="shared" si="506"/>
        <v>1</v>
      </c>
      <c r="AJ850" s="29">
        <f t="shared" si="506"/>
        <v>1</v>
      </c>
      <c r="AK850" s="29">
        <f t="shared" si="506"/>
        <v>1</v>
      </c>
      <c r="AL850" s="29">
        <f t="shared" si="506"/>
        <v>1</v>
      </c>
      <c r="AM850" s="29">
        <f t="shared" si="506"/>
        <v>1</v>
      </c>
      <c r="AN850" s="29">
        <f t="shared" si="506"/>
        <v>1</v>
      </c>
      <c r="AO850" s="29">
        <f t="shared" si="506"/>
        <v>1</v>
      </c>
      <c r="AP850" s="29">
        <f t="shared" si="506"/>
        <v>1</v>
      </c>
      <c r="AQ850" s="29">
        <f t="shared" si="506"/>
        <v>1</v>
      </c>
      <c r="AR850" s="29">
        <f t="shared" si="506"/>
        <v>1</v>
      </c>
      <c r="AS850" s="29">
        <f t="shared" si="506"/>
        <v>1</v>
      </c>
      <c r="AT850" s="29">
        <f t="shared" si="514"/>
        <v>1</v>
      </c>
      <c r="AU850" s="29">
        <f t="shared" si="514"/>
        <v>1</v>
      </c>
      <c r="AV850" s="29">
        <f t="shared" si="514"/>
        <v>1</v>
      </c>
      <c r="AW850" s="29">
        <f t="shared" si="514"/>
        <v>1</v>
      </c>
      <c r="AX850" s="29">
        <f t="shared" si="514"/>
        <v>1</v>
      </c>
      <c r="AY850" s="29">
        <f t="shared" si="514"/>
        <v>1</v>
      </c>
      <c r="AZ850" s="29">
        <f t="shared" si="514"/>
        <v>1</v>
      </c>
      <c r="BA850" s="29">
        <f t="shared" si="514"/>
        <v>1</v>
      </c>
      <c r="BB850" s="29">
        <f t="shared" si="514"/>
        <v>1</v>
      </c>
      <c r="BC850" s="29">
        <f t="shared" si="514"/>
        <v>1</v>
      </c>
      <c r="BD850" s="29">
        <f t="shared" si="514"/>
        <v>1</v>
      </c>
      <c r="BE850" s="29">
        <f t="shared" si="514"/>
        <v>1</v>
      </c>
      <c r="BF850" s="29">
        <f t="shared" si="514"/>
        <v>1</v>
      </c>
      <c r="BG850" s="29">
        <f t="shared" si="514"/>
        <v>1</v>
      </c>
      <c r="BH850" s="29">
        <f t="shared" si="514"/>
        <v>1</v>
      </c>
      <c r="BI850" s="29">
        <f t="shared" si="514"/>
        <v>1</v>
      </c>
      <c r="BJ850" s="29">
        <f t="shared" si="512"/>
        <v>1</v>
      </c>
      <c r="BN850" s="29">
        <f t="shared" si="495"/>
        <v>39</v>
      </c>
      <c r="BO850" s="29">
        <f t="shared" si="503"/>
        <v>8</v>
      </c>
    </row>
    <row r="851" spans="3:67" x14ac:dyDescent="0.25">
      <c r="C851" s="79">
        <f t="shared" si="496"/>
        <v>43869</v>
      </c>
      <c r="D851" s="29">
        <f t="shared" si="520"/>
        <v>2020</v>
      </c>
      <c r="E851" s="29">
        <f t="shared" si="497"/>
        <v>2</v>
      </c>
      <c r="F851" s="29">
        <f t="shared" si="498"/>
        <v>6</v>
      </c>
      <c r="G851" s="29">
        <f t="shared" si="499"/>
        <v>8</v>
      </c>
      <c r="H851" s="166" t="str">
        <f t="shared" si="500"/>
        <v>Fr</v>
      </c>
      <c r="I851" s="29">
        <f t="shared" si="501"/>
        <v>40</v>
      </c>
      <c r="J851" s="29">
        <f t="array" ref="J851">INDEX(Dienstplan!$F$6:$AJ$55,BN851,BO851)</f>
        <v>0</v>
      </c>
      <c r="K851" s="29">
        <f t="array" ref="K851">IF(OR(J851=Schichten!$B$3,J851=Schichten!$B$4),INDEX($D$98:$D$147,MATCH(CODE(J851),$H$98:$H$147,0)),IF(ISERROR(INDEX($D$98:$D$147,MATCH(J851,$A$98:$A$147,0))),0,INDEX($D$98:$D$147,MATCH(J851,$A$98:$A$147,0))))</f>
        <v>0</v>
      </c>
      <c r="L851" s="29">
        <f t="shared" ref="L851" si="527">L801</f>
        <v>0</v>
      </c>
      <c r="M851" s="29">
        <f t="shared" si="523"/>
        <v>0</v>
      </c>
      <c r="O851" s="29">
        <f t="shared" si="508"/>
        <v>0</v>
      </c>
      <c r="P851" s="29">
        <f t="shared" si="508"/>
        <v>0</v>
      </c>
      <c r="Q851" s="29">
        <f t="shared" si="508"/>
        <v>0</v>
      </c>
      <c r="R851" s="29">
        <f t="shared" si="508"/>
        <v>0</v>
      </c>
      <c r="S851" s="29">
        <f t="shared" si="508"/>
        <v>0</v>
      </c>
      <c r="T851" s="29">
        <f t="shared" si="508"/>
        <v>0</v>
      </c>
      <c r="U851" s="29">
        <f t="shared" si="508"/>
        <v>0</v>
      </c>
      <c r="V851" s="29">
        <f t="shared" si="508"/>
        <v>0</v>
      </c>
      <c r="W851" s="29">
        <f t="shared" si="508"/>
        <v>0</v>
      </c>
      <c r="X851" s="29">
        <f t="shared" si="508"/>
        <v>0</v>
      </c>
      <c r="Y851" s="29">
        <f t="shared" si="508"/>
        <v>1</v>
      </c>
      <c r="Z851" s="29">
        <f t="shared" si="508"/>
        <v>1</v>
      </c>
      <c r="AA851" s="29">
        <f t="shared" si="508"/>
        <v>1</v>
      </c>
      <c r="AB851" s="29">
        <f t="shared" si="508"/>
        <v>1</v>
      </c>
      <c r="AC851" s="29">
        <f t="shared" si="508"/>
        <v>1</v>
      </c>
      <c r="AD851" s="29">
        <f t="shared" ref="AD851:AS866" si="528">IF($M$457,IF($J851=AD$461,1,0),0)</f>
        <v>1</v>
      </c>
      <c r="AE851" s="29">
        <f t="shared" si="528"/>
        <v>1</v>
      </c>
      <c r="AF851" s="29">
        <f t="shared" si="528"/>
        <v>1</v>
      </c>
      <c r="AG851" s="29">
        <f t="shared" si="528"/>
        <v>1</v>
      </c>
      <c r="AH851" s="29">
        <f t="shared" si="528"/>
        <v>1</v>
      </c>
      <c r="AI851" s="29">
        <f t="shared" si="528"/>
        <v>1</v>
      </c>
      <c r="AJ851" s="29">
        <f t="shared" si="528"/>
        <v>1</v>
      </c>
      <c r="AK851" s="29">
        <f t="shared" si="528"/>
        <v>1</v>
      </c>
      <c r="AL851" s="29">
        <f t="shared" si="528"/>
        <v>1</v>
      </c>
      <c r="AM851" s="29">
        <f t="shared" si="528"/>
        <v>1</v>
      </c>
      <c r="AN851" s="29">
        <f t="shared" si="528"/>
        <v>1</v>
      </c>
      <c r="AO851" s="29">
        <f t="shared" si="528"/>
        <v>1</v>
      </c>
      <c r="AP851" s="29">
        <f t="shared" si="528"/>
        <v>1</v>
      </c>
      <c r="AQ851" s="29">
        <f t="shared" si="528"/>
        <v>1</v>
      </c>
      <c r="AR851" s="29">
        <f t="shared" si="528"/>
        <v>1</v>
      </c>
      <c r="AS851" s="29">
        <f t="shared" si="528"/>
        <v>1</v>
      </c>
      <c r="AT851" s="29">
        <f t="shared" si="514"/>
        <v>1</v>
      </c>
      <c r="AU851" s="29">
        <f t="shared" si="514"/>
        <v>1</v>
      </c>
      <c r="AV851" s="29">
        <f t="shared" si="514"/>
        <v>1</v>
      </c>
      <c r="AW851" s="29">
        <f t="shared" si="514"/>
        <v>1</v>
      </c>
      <c r="AX851" s="29">
        <f t="shared" si="514"/>
        <v>1</v>
      </c>
      <c r="AY851" s="29">
        <f t="shared" si="514"/>
        <v>1</v>
      </c>
      <c r="AZ851" s="29">
        <f t="shared" si="514"/>
        <v>1</v>
      </c>
      <c r="BA851" s="29">
        <f t="shared" si="514"/>
        <v>1</v>
      </c>
      <c r="BB851" s="29">
        <f t="shared" si="514"/>
        <v>1</v>
      </c>
      <c r="BC851" s="29">
        <f t="shared" si="514"/>
        <v>1</v>
      </c>
      <c r="BD851" s="29">
        <f t="shared" si="514"/>
        <v>1</v>
      </c>
      <c r="BE851" s="29">
        <f t="shared" si="514"/>
        <v>1</v>
      </c>
      <c r="BF851" s="29">
        <f t="shared" si="514"/>
        <v>1</v>
      </c>
      <c r="BG851" s="29">
        <f t="shared" si="514"/>
        <v>1</v>
      </c>
      <c r="BH851" s="29">
        <f t="shared" si="514"/>
        <v>1</v>
      </c>
      <c r="BI851" s="29">
        <f t="shared" si="514"/>
        <v>1</v>
      </c>
      <c r="BJ851" s="29">
        <f t="shared" si="512"/>
        <v>1</v>
      </c>
      <c r="BN851" s="29">
        <f t="shared" si="495"/>
        <v>40</v>
      </c>
      <c r="BO851" s="29">
        <f t="shared" si="503"/>
        <v>8</v>
      </c>
    </row>
    <row r="852" spans="3:67" x14ac:dyDescent="0.25">
      <c r="C852" s="79">
        <f t="shared" si="496"/>
        <v>43869</v>
      </c>
      <c r="D852" s="29">
        <f t="shared" si="520"/>
        <v>2020</v>
      </c>
      <c r="E852" s="29">
        <f t="shared" si="497"/>
        <v>2</v>
      </c>
      <c r="F852" s="29">
        <f t="shared" si="498"/>
        <v>6</v>
      </c>
      <c r="G852" s="29">
        <f t="shared" si="499"/>
        <v>8</v>
      </c>
      <c r="H852" s="166" t="str">
        <f t="shared" si="500"/>
        <v>Fr</v>
      </c>
      <c r="I852" s="29">
        <f t="shared" si="501"/>
        <v>41</v>
      </c>
      <c r="J852" s="29">
        <f t="array" ref="J852">INDEX(Dienstplan!$F$6:$AJ$55,BN852,BO852)</f>
        <v>0</v>
      </c>
      <c r="K852" s="29">
        <f t="array" ref="K852">IF(OR(J852=Schichten!$B$3,J852=Schichten!$B$4),INDEX($D$98:$D$147,MATCH(CODE(J852),$H$98:$H$147,0)),IF(ISERROR(INDEX($D$98:$D$147,MATCH(J852,$A$98:$A$147,0))),0,INDEX($D$98:$D$147,MATCH(J852,$A$98:$A$147,0))))</f>
        <v>0</v>
      </c>
      <c r="L852" s="29">
        <f t="shared" ref="L852" si="529">L802</f>
        <v>0</v>
      </c>
      <c r="M852" s="29">
        <f t="shared" si="523"/>
        <v>0</v>
      </c>
      <c r="O852" s="29">
        <f t="shared" ref="O852:AD867" si="530">IF($M$457,IF($J852=O$461,1,0),0)</f>
        <v>0</v>
      </c>
      <c r="P852" s="29">
        <f t="shared" si="530"/>
        <v>0</v>
      </c>
      <c r="Q852" s="29">
        <f t="shared" si="530"/>
        <v>0</v>
      </c>
      <c r="R852" s="29">
        <f t="shared" si="530"/>
        <v>0</v>
      </c>
      <c r="S852" s="29">
        <f t="shared" si="530"/>
        <v>0</v>
      </c>
      <c r="T852" s="29">
        <f t="shared" si="530"/>
        <v>0</v>
      </c>
      <c r="U852" s="29">
        <f t="shared" si="530"/>
        <v>0</v>
      </c>
      <c r="V852" s="29">
        <f t="shared" si="530"/>
        <v>0</v>
      </c>
      <c r="W852" s="29">
        <f t="shared" si="530"/>
        <v>0</v>
      </c>
      <c r="X852" s="29">
        <f t="shared" si="530"/>
        <v>0</v>
      </c>
      <c r="Y852" s="29">
        <f t="shared" si="530"/>
        <v>1</v>
      </c>
      <c r="Z852" s="29">
        <f t="shared" si="530"/>
        <v>1</v>
      </c>
      <c r="AA852" s="29">
        <f t="shared" si="530"/>
        <v>1</v>
      </c>
      <c r="AB852" s="29">
        <f t="shared" si="530"/>
        <v>1</v>
      </c>
      <c r="AC852" s="29">
        <f t="shared" si="530"/>
        <v>1</v>
      </c>
      <c r="AD852" s="29">
        <f t="shared" si="530"/>
        <v>1</v>
      </c>
      <c r="AE852" s="29">
        <f t="shared" si="528"/>
        <v>1</v>
      </c>
      <c r="AF852" s="29">
        <f t="shared" si="528"/>
        <v>1</v>
      </c>
      <c r="AG852" s="29">
        <f t="shared" si="528"/>
        <v>1</v>
      </c>
      <c r="AH852" s="29">
        <f t="shared" si="528"/>
        <v>1</v>
      </c>
      <c r="AI852" s="29">
        <f t="shared" si="528"/>
        <v>1</v>
      </c>
      <c r="AJ852" s="29">
        <f t="shared" si="528"/>
        <v>1</v>
      </c>
      <c r="AK852" s="29">
        <f t="shared" si="528"/>
        <v>1</v>
      </c>
      <c r="AL852" s="29">
        <f t="shared" si="528"/>
        <v>1</v>
      </c>
      <c r="AM852" s="29">
        <f t="shared" si="528"/>
        <v>1</v>
      </c>
      <c r="AN852" s="29">
        <f t="shared" si="528"/>
        <v>1</v>
      </c>
      <c r="AO852" s="29">
        <f t="shared" si="528"/>
        <v>1</v>
      </c>
      <c r="AP852" s="29">
        <f t="shared" si="528"/>
        <v>1</v>
      </c>
      <c r="AQ852" s="29">
        <f t="shared" si="528"/>
        <v>1</v>
      </c>
      <c r="AR852" s="29">
        <f t="shared" si="528"/>
        <v>1</v>
      </c>
      <c r="AS852" s="29">
        <f t="shared" si="528"/>
        <v>1</v>
      </c>
      <c r="AT852" s="29">
        <f t="shared" si="514"/>
        <v>1</v>
      </c>
      <c r="AU852" s="29">
        <f t="shared" si="514"/>
        <v>1</v>
      </c>
      <c r="AV852" s="29">
        <f t="shared" si="514"/>
        <v>1</v>
      </c>
      <c r="AW852" s="29">
        <f t="shared" si="514"/>
        <v>1</v>
      </c>
      <c r="AX852" s="29">
        <f t="shared" si="514"/>
        <v>1</v>
      </c>
      <c r="AY852" s="29">
        <f t="shared" si="514"/>
        <v>1</v>
      </c>
      <c r="AZ852" s="29">
        <f t="shared" si="514"/>
        <v>1</v>
      </c>
      <c r="BA852" s="29">
        <f t="shared" si="514"/>
        <v>1</v>
      </c>
      <c r="BB852" s="29">
        <f t="shared" si="514"/>
        <v>1</v>
      </c>
      <c r="BC852" s="29">
        <f t="shared" si="514"/>
        <v>1</v>
      </c>
      <c r="BD852" s="29">
        <f t="shared" si="514"/>
        <v>1</v>
      </c>
      <c r="BE852" s="29">
        <f t="shared" si="514"/>
        <v>1</v>
      </c>
      <c r="BF852" s="29">
        <f t="shared" si="514"/>
        <v>1</v>
      </c>
      <c r="BG852" s="29">
        <f t="shared" si="514"/>
        <v>1</v>
      </c>
      <c r="BH852" s="29">
        <f t="shared" si="514"/>
        <v>1</v>
      </c>
      <c r="BI852" s="29">
        <f t="shared" si="514"/>
        <v>1</v>
      </c>
      <c r="BJ852" s="29">
        <f t="shared" si="512"/>
        <v>1</v>
      </c>
      <c r="BN852" s="29">
        <f t="shared" si="495"/>
        <v>41</v>
      </c>
      <c r="BO852" s="29">
        <f t="shared" si="503"/>
        <v>8</v>
      </c>
    </row>
    <row r="853" spans="3:67" x14ac:dyDescent="0.25">
      <c r="C853" s="79">
        <f t="shared" si="496"/>
        <v>43869</v>
      </c>
      <c r="D853" s="29">
        <f t="shared" si="520"/>
        <v>2020</v>
      </c>
      <c r="E853" s="29">
        <f t="shared" si="497"/>
        <v>2</v>
      </c>
      <c r="F853" s="29">
        <f t="shared" si="498"/>
        <v>6</v>
      </c>
      <c r="G853" s="29">
        <f t="shared" si="499"/>
        <v>8</v>
      </c>
      <c r="H853" s="166" t="str">
        <f t="shared" si="500"/>
        <v>Fr</v>
      </c>
      <c r="I853" s="29">
        <f t="shared" si="501"/>
        <v>42</v>
      </c>
      <c r="J853" s="29">
        <f t="array" ref="J853">INDEX(Dienstplan!$F$6:$AJ$55,BN853,BO853)</f>
        <v>0</v>
      </c>
      <c r="K853" s="29">
        <f t="array" ref="K853">IF(OR(J853=Schichten!$B$3,J853=Schichten!$B$4),INDEX($D$98:$D$147,MATCH(CODE(J853),$H$98:$H$147,0)),IF(ISERROR(INDEX($D$98:$D$147,MATCH(J853,$A$98:$A$147,0))),0,INDEX($D$98:$D$147,MATCH(J853,$A$98:$A$147,0))))</f>
        <v>0</v>
      </c>
      <c r="L853" s="29">
        <f t="shared" ref="L853" si="531">L803</f>
        <v>0</v>
      </c>
      <c r="M853" s="29">
        <f t="shared" si="523"/>
        <v>0</v>
      </c>
      <c r="O853" s="29">
        <f t="shared" si="530"/>
        <v>0</v>
      </c>
      <c r="P853" s="29">
        <f t="shared" si="530"/>
        <v>0</v>
      </c>
      <c r="Q853" s="29">
        <f t="shared" si="530"/>
        <v>0</v>
      </c>
      <c r="R853" s="29">
        <f t="shared" si="530"/>
        <v>0</v>
      </c>
      <c r="S853" s="29">
        <f t="shared" si="530"/>
        <v>0</v>
      </c>
      <c r="T853" s="29">
        <f t="shared" si="530"/>
        <v>0</v>
      </c>
      <c r="U853" s="29">
        <f t="shared" si="530"/>
        <v>0</v>
      </c>
      <c r="V853" s="29">
        <f t="shared" si="530"/>
        <v>0</v>
      </c>
      <c r="W853" s="29">
        <f t="shared" si="530"/>
        <v>0</v>
      </c>
      <c r="X853" s="29">
        <f t="shared" si="530"/>
        <v>0</v>
      </c>
      <c r="Y853" s="29">
        <f t="shared" si="530"/>
        <v>1</v>
      </c>
      <c r="Z853" s="29">
        <f t="shared" si="530"/>
        <v>1</v>
      </c>
      <c r="AA853" s="29">
        <f t="shared" si="530"/>
        <v>1</v>
      </c>
      <c r="AB853" s="29">
        <f t="shared" si="530"/>
        <v>1</v>
      </c>
      <c r="AC853" s="29">
        <f t="shared" si="530"/>
        <v>1</v>
      </c>
      <c r="AD853" s="29">
        <f t="shared" si="530"/>
        <v>1</v>
      </c>
      <c r="AE853" s="29">
        <f t="shared" si="528"/>
        <v>1</v>
      </c>
      <c r="AF853" s="29">
        <f t="shared" si="528"/>
        <v>1</v>
      </c>
      <c r="AG853" s="29">
        <f t="shared" si="528"/>
        <v>1</v>
      </c>
      <c r="AH853" s="29">
        <f t="shared" si="528"/>
        <v>1</v>
      </c>
      <c r="AI853" s="29">
        <f t="shared" si="528"/>
        <v>1</v>
      </c>
      <c r="AJ853" s="29">
        <f t="shared" si="528"/>
        <v>1</v>
      </c>
      <c r="AK853" s="29">
        <f t="shared" si="528"/>
        <v>1</v>
      </c>
      <c r="AL853" s="29">
        <f t="shared" si="528"/>
        <v>1</v>
      </c>
      <c r="AM853" s="29">
        <f t="shared" si="528"/>
        <v>1</v>
      </c>
      <c r="AN853" s="29">
        <f t="shared" si="528"/>
        <v>1</v>
      </c>
      <c r="AO853" s="29">
        <f t="shared" si="528"/>
        <v>1</v>
      </c>
      <c r="AP853" s="29">
        <f t="shared" si="528"/>
        <v>1</v>
      </c>
      <c r="AQ853" s="29">
        <f t="shared" si="528"/>
        <v>1</v>
      </c>
      <c r="AR853" s="29">
        <f t="shared" si="528"/>
        <v>1</v>
      </c>
      <c r="AS853" s="29">
        <f t="shared" si="528"/>
        <v>1</v>
      </c>
      <c r="AT853" s="29">
        <f t="shared" si="514"/>
        <v>1</v>
      </c>
      <c r="AU853" s="29">
        <f t="shared" si="514"/>
        <v>1</v>
      </c>
      <c r="AV853" s="29">
        <f t="shared" si="514"/>
        <v>1</v>
      </c>
      <c r="AW853" s="29">
        <f t="shared" si="514"/>
        <v>1</v>
      </c>
      <c r="AX853" s="29">
        <f t="shared" si="514"/>
        <v>1</v>
      </c>
      <c r="AY853" s="29">
        <f t="shared" si="514"/>
        <v>1</v>
      </c>
      <c r="AZ853" s="29">
        <f t="shared" si="514"/>
        <v>1</v>
      </c>
      <c r="BA853" s="29">
        <f t="shared" si="514"/>
        <v>1</v>
      </c>
      <c r="BB853" s="29">
        <f t="shared" si="514"/>
        <v>1</v>
      </c>
      <c r="BC853" s="29">
        <f t="shared" si="514"/>
        <v>1</v>
      </c>
      <c r="BD853" s="29">
        <f t="shared" si="514"/>
        <v>1</v>
      </c>
      <c r="BE853" s="29">
        <f t="shared" si="514"/>
        <v>1</v>
      </c>
      <c r="BF853" s="29">
        <f t="shared" si="514"/>
        <v>1</v>
      </c>
      <c r="BG853" s="29">
        <f t="shared" si="514"/>
        <v>1</v>
      </c>
      <c r="BH853" s="29">
        <f t="shared" si="514"/>
        <v>1</v>
      </c>
      <c r="BI853" s="29">
        <f t="shared" si="514"/>
        <v>1</v>
      </c>
      <c r="BJ853" s="29">
        <f t="shared" si="512"/>
        <v>1</v>
      </c>
      <c r="BN853" s="29">
        <f t="shared" si="495"/>
        <v>42</v>
      </c>
      <c r="BO853" s="29">
        <f t="shared" si="503"/>
        <v>8</v>
      </c>
    </row>
    <row r="854" spans="3:67" x14ac:dyDescent="0.25">
      <c r="C854" s="79">
        <f t="shared" si="496"/>
        <v>43869</v>
      </c>
      <c r="D854" s="29">
        <f t="shared" si="520"/>
        <v>2020</v>
      </c>
      <c r="E854" s="29">
        <f t="shared" si="497"/>
        <v>2</v>
      </c>
      <c r="F854" s="29">
        <f t="shared" si="498"/>
        <v>6</v>
      </c>
      <c r="G854" s="29">
        <f t="shared" si="499"/>
        <v>8</v>
      </c>
      <c r="H854" s="166" t="str">
        <f t="shared" si="500"/>
        <v>Fr</v>
      </c>
      <c r="I854" s="29">
        <f t="shared" si="501"/>
        <v>43</v>
      </c>
      <c r="J854" s="29">
        <f t="array" ref="J854">INDEX(Dienstplan!$F$6:$AJ$55,BN854,BO854)</f>
        <v>0</v>
      </c>
      <c r="K854" s="29">
        <f t="array" ref="K854">IF(OR(J854=Schichten!$B$3,J854=Schichten!$B$4),INDEX($D$98:$D$147,MATCH(CODE(J854),$H$98:$H$147,0)),IF(ISERROR(INDEX($D$98:$D$147,MATCH(J854,$A$98:$A$147,0))),0,INDEX($D$98:$D$147,MATCH(J854,$A$98:$A$147,0))))</f>
        <v>0</v>
      </c>
      <c r="L854" s="29">
        <f t="shared" ref="L854" si="532">L804</f>
        <v>0</v>
      </c>
      <c r="M854" s="29">
        <f t="shared" si="523"/>
        <v>0</v>
      </c>
      <c r="O854" s="29">
        <f t="shared" si="530"/>
        <v>0</v>
      </c>
      <c r="P854" s="29">
        <f t="shared" si="530"/>
        <v>0</v>
      </c>
      <c r="Q854" s="29">
        <f t="shared" si="530"/>
        <v>0</v>
      </c>
      <c r="R854" s="29">
        <f t="shared" si="530"/>
        <v>0</v>
      </c>
      <c r="S854" s="29">
        <f t="shared" si="530"/>
        <v>0</v>
      </c>
      <c r="T854" s="29">
        <f t="shared" si="530"/>
        <v>0</v>
      </c>
      <c r="U854" s="29">
        <f t="shared" si="530"/>
        <v>0</v>
      </c>
      <c r="V854" s="29">
        <f t="shared" si="530"/>
        <v>0</v>
      </c>
      <c r="W854" s="29">
        <f t="shared" si="530"/>
        <v>0</v>
      </c>
      <c r="X854" s="29">
        <f t="shared" si="530"/>
        <v>0</v>
      </c>
      <c r="Y854" s="29">
        <f t="shared" si="530"/>
        <v>1</v>
      </c>
      <c r="Z854" s="29">
        <f t="shared" si="530"/>
        <v>1</v>
      </c>
      <c r="AA854" s="29">
        <f t="shared" si="530"/>
        <v>1</v>
      </c>
      <c r="AB854" s="29">
        <f t="shared" si="530"/>
        <v>1</v>
      </c>
      <c r="AC854" s="29">
        <f t="shared" si="530"/>
        <v>1</v>
      </c>
      <c r="AD854" s="29">
        <f t="shared" si="530"/>
        <v>1</v>
      </c>
      <c r="AE854" s="29">
        <f t="shared" si="528"/>
        <v>1</v>
      </c>
      <c r="AF854" s="29">
        <f t="shared" si="528"/>
        <v>1</v>
      </c>
      <c r="AG854" s="29">
        <f t="shared" si="528"/>
        <v>1</v>
      </c>
      <c r="AH854" s="29">
        <f t="shared" si="528"/>
        <v>1</v>
      </c>
      <c r="AI854" s="29">
        <f t="shared" si="528"/>
        <v>1</v>
      </c>
      <c r="AJ854" s="29">
        <f t="shared" si="528"/>
        <v>1</v>
      </c>
      <c r="AK854" s="29">
        <f t="shared" si="528"/>
        <v>1</v>
      </c>
      <c r="AL854" s="29">
        <f t="shared" si="528"/>
        <v>1</v>
      </c>
      <c r="AM854" s="29">
        <f t="shared" si="528"/>
        <v>1</v>
      </c>
      <c r="AN854" s="29">
        <f t="shared" si="528"/>
        <v>1</v>
      </c>
      <c r="AO854" s="29">
        <f t="shared" si="528"/>
        <v>1</v>
      </c>
      <c r="AP854" s="29">
        <f t="shared" si="528"/>
        <v>1</v>
      </c>
      <c r="AQ854" s="29">
        <f t="shared" si="528"/>
        <v>1</v>
      </c>
      <c r="AR854" s="29">
        <f t="shared" si="528"/>
        <v>1</v>
      </c>
      <c r="AS854" s="29">
        <f t="shared" si="528"/>
        <v>1</v>
      </c>
      <c r="AT854" s="29">
        <f t="shared" si="514"/>
        <v>1</v>
      </c>
      <c r="AU854" s="29">
        <f t="shared" si="514"/>
        <v>1</v>
      </c>
      <c r="AV854" s="29">
        <f t="shared" si="514"/>
        <v>1</v>
      </c>
      <c r="AW854" s="29">
        <f t="shared" si="514"/>
        <v>1</v>
      </c>
      <c r="AX854" s="29">
        <f t="shared" si="514"/>
        <v>1</v>
      </c>
      <c r="AY854" s="29">
        <f t="shared" si="514"/>
        <v>1</v>
      </c>
      <c r="AZ854" s="29">
        <f t="shared" si="514"/>
        <v>1</v>
      </c>
      <c r="BA854" s="29">
        <f t="shared" si="514"/>
        <v>1</v>
      </c>
      <c r="BB854" s="29">
        <f t="shared" si="514"/>
        <v>1</v>
      </c>
      <c r="BC854" s="29">
        <f t="shared" si="514"/>
        <v>1</v>
      </c>
      <c r="BD854" s="29">
        <f t="shared" si="514"/>
        <v>1</v>
      </c>
      <c r="BE854" s="29">
        <f t="shared" si="514"/>
        <v>1</v>
      </c>
      <c r="BF854" s="29">
        <f t="shared" si="514"/>
        <v>1</v>
      </c>
      <c r="BG854" s="29">
        <f t="shared" si="514"/>
        <v>1</v>
      </c>
      <c r="BH854" s="29">
        <f t="shared" si="514"/>
        <v>1</v>
      </c>
      <c r="BI854" s="29">
        <f t="shared" si="514"/>
        <v>1</v>
      </c>
      <c r="BJ854" s="29">
        <f t="shared" si="512"/>
        <v>1</v>
      </c>
      <c r="BN854" s="29">
        <f t="shared" si="495"/>
        <v>43</v>
      </c>
      <c r="BO854" s="29">
        <f t="shared" si="503"/>
        <v>8</v>
      </c>
    </row>
    <row r="855" spans="3:67" x14ac:dyDescent="0.25">
      <c r="C855" s="79">
        <f t="shared" si="496"/>
        <v>43869</v>
      </c>
      <c r="D855" s="29">
        <f t="shared" si="520"/>
        <v>2020</v>
      </c>
      <c r="E855" s="29">
        <f t="shared" si="497"/>
        <v>2</v>
      </c>
      <c r="F855" s="29">
        <f t="shared" si="498"/>
        <v>6</v>
      </c>
      <c r="G855" s="29">
        <f t="shared" si="499"/>
        <v>8</v>
      </c>
      <c r="H855" s="166" t="str">
        <f t="shared" si="500"/>
        <v>Fr</v>
      </c>
      <c r="I855" s="29">
        <f t="shared" si="501"/>
        <v>44</v>
      </c>
      <c r="J855" s="29">
        <f t="array" ref="J855">INDEX(Dienstplan!$F$6:$AJ$55,BN855,BO855)</f>
        <v>0</v>
      </c>
      <c r="K855" s="29">
        <f t="array" ref="K855">IF(OR(J855=Schichten!$B$3,J855=Schichten!$B$4),INDEX($D$98:$D$147,MATCH(CODE(J855),$H$98:$H$147,0)),IF(ISERROR(INDEX($D$98:$D$147,MATCH(J855,$A$98:$A$147,0))),0,INDEX($D$98:$D$147,MATCH(J855,$A$98:$A$147,0))))</f>
        <v>0</v>
      </c>
      <c r="L855" s="29">
        <f t="shared" ref="L855" si="533">L805</f>
        <v>0</v>
      </c>
      <c r="M855" s="29">
        <f t="shared" si="523"/>
        <v>0</v>
      </c>
      <c r="O855" s="29">
        <f t="shared" si="530"/>
        <v>0</v>
      </c>
      <c r="P855" s="29">
        <f t="shared" si="530"/>
        <v>0</v>
      </c>
      <c r="Q855" s="29">
        <f t="shared" si="530"/>
        <v>0</v>
      </c>
      <c r="R855" s="29">
        <f t="shared" si="530"/>
        <v>0</v>
      </c>
      <c r="S855" s="29">
        <f t="shared" si="530"/>
        <v>0</v>
      </c>
      <c r="T855" s="29">
        <f t="shared" si="530"/>
        <v>0</v>
      </c>
      <c r="U855" s="29">
        <f t="shared" si="530"/>
        <v>0</v>
      </c>
      <c r="V855" s="29">
        <f t="shared" si="530"/>
        <v>0</v>
      </c>
      <c r="W855" s="29">
        <f t="shared" si="530"/>
        <v>0</v>
      </c>
      <c r="X855" s="29">
        <f t="shared" si="530"/>
        <v>0</v>
      </c>
      <c r="Y855" s="29">
        <f t="shared" si="530"/>
        <v>1</v>
      </c>
      <c r="Z855" s="29">
        <f t="shared" si="530"/>
        <v>1</v>
      </c>
      <c r="AA855" s="29">
        <f t="shared" si="530"/>
        <v>1</v>
      </c>
      <c r="AB855" s="29">
        <f t="shared" si="530"/>
        <v>1</v>
      </c>
      <c r="AC855" s="29">
        <f t="shared" si="530"/>
        <v>1</v>
      </c>
      <c r="AD855" s="29">
        <f t="shared" si="530"/>
        <v>1</v>
      </c>
      <c r="AE855" s="29">
        <f t="shared" si="528"/>
        <v>1</v>
      </c>
      <c r="AF855" s="29">
        <f t="shared" si="528"/>
        <v>1</v>
      </c>
      <c r="AG855" s="29">
        <f t="shared" si="528"/>
        <v>1</v>
      </c>
      <c r="AH855" s="29">
        <f t="shared" si="528"/>
        <v>1</v>
      </c>
      <c r="AI855" s="29">
        <f t="shared" si="528"/>
        <v>1</v>
      </c>
      <c r="AJ855" s="29">
        <f t="shared" si="528"/>
        <v>1</v>
      </c>
      <c r="AK855" s="29">
        <f t="shared" si="528"/>
        <v>1</v>
      </c>
      <c r="AL855" s="29">
        <f t="shared" si="528"/>
        <v>1</v>
      </c>
      <c r="AM855" s="29">
        <f t="shared" si="528"/>
        <v>1</v>
      </c>
      <c r="AN855" s="29">
        <f t="shared" si="528"/>
        <v>1</v>
      </c>
      <c r="AO855" s="29">
        <f t="shared" si="528"/>
        <v>1</v>
      </c>
      <c r="AP855" s="29">
        <f t="shared" si="528"/>
        <v>1</v>
      </c>
      <c r="AQ855" s="29">
        <f t="shared" si="528"/>
        <v>1</v>
      </c>
      <c r="AR855" s="29">
        <f t="shared" si="528"/>
        <v>1</v>
      </c>
      <c r="AS855" s="29">
        <f t="shared" si="528"/>
        <v>1</v>
      </c>
      <c r="AT855" s="29">
        <f t="shared" si="514"/>
        <v>1</v>
      </c>
      <c r="AU855" s="29">
        <f t="shared" si="514"/>
        <v>1</v>
      </c>
      <c r="AV855" s="29">
        <f t="shared" si="514"/>
        <v>1</v>
      </c>
      <c r="AW855" s="29">
        <f t="shared" si="514"/>
        <v>1</v>
      </c>
      <c r="AX855" s="29">
        <f t="shared" si="514"/>
        <v>1</v>
      </c>
      <c r="AY855" s="29">
        <f t="shared" si="514"/>
        <v>1</v>
      </c>
      <c r="AZ855" s="29">
        <f t="shared" si="514"/>
        <v>1</v>
      </c>
      <c r="BA855" s="29">
        <f t="shared" si="514"/>
        <v>1</v>
      </c>
      <c r="BB855" s="29">
        <f t="shared" si="514"/>
        <v>1</v>
      </c>
      <c r="BC855" s="29">
        <f t="shared" si="514"/>
        <v>1</v>
      </c>
      <c r="BD855" s="29">
        <f t="shared" si="514"/>
        <v>1</v>
      </c>
      <c r="BE855" s="29">
        <f t="shared" si="514"/>
        <v>1</v>
      </c>
      <c r="BF855" s="29">
        <f t="shared" si="514"/>
        <v>1</v>
      </c>
      <c r="BG855" s="29">
        <f t="shared" si="514"/>
        <v>1</v>
      </c>
      <c r="BH855" s="29">
        <f t="shared" si="514"/>
        <v>1</v>
      </c>
      <c r="BI855" s="29">
        <f t="shared" ref="BI855:BJ870" si="534">IF($M$457,IF($J855=BI$461,1,0),0)</f>
        <v>1</v>
      </c>
      <c r="BJ855" s="29">
        <f t="shared" si="534"/>
        <v>1</v>
      </c>
      <c r="BN855" s="29">
        <f t="shared" si="495"/>
        <v>44</v>
      </c>
      <c r="BO855" s="29">
        <f t="shared" si="503"/>
        <v>8</v>
      </c>
    </row>
    <row r="856" spans="3:67" x14ac:dyDescent="0.25">
      <c r="C856" s="79">
        <f t="shared" si="496"/>
        <v>43869</v>
      </c>
      <c r="D856" s="29">
        <f t="shared" si="520"/>
        <v>2020</v>
      </c>
      <c r="E856" s="29">
        <f t="shared" si="497"/>
        <v>2</v>
      </c>
      <c r="F856" s="29">
        <f t="shared" si="498"/>
        <v>6</v>
      </c>
      <c r="G856" s="29">
        <f t="shared" si="499"/>
        <v>8</v>
      </c>
      <c r="H856" s="166" t="str">
        <f t="shared" si="500"/>
        <v>Fr</v>
      </c>
      <c r="I856" s="29">
        <f t="shared" si="501"/>
        <v>45</v>
      </c>
      <c r="J856" s="29">
        <f t="array" ref="J856">INDEX(Dienstplan!$F$6:$AJ$55,BN856,BO856)</f>
        <v>0</v>
      </c>
      <c r="K856" s="29">
        <f t="array" ref="K856">IF(OR(J856=Schichten!$B$3,J856=Schichten!$B$4),INDEX($D$98:$D$147,MATCH(CODE(J856),$H$98:$H$147,0)),IF(ISERROR(INDEX($D$98:$D$147,MATCH(J856,$A$98:$A$147,0))),0,INDEX($D$98:$D$147,MATCH(J856,$A$98:$A$147,0))))</f>
        <v>0</v>
      </c>
      <c r="L856" s="29">
        <f t="shared" ref="L856" si="535">L806</f>
        <v>0</v>
      </c>
      <c r="M856" s="29">
        <f t="shared" si="523"/>
        <v>0</v>
      </c>
      <c r="O856" s="29">
        <f t="shared" si="530"/>
        <v>0</v>
      </c>
      <c r="P856" s="29">
        <f t="shared" si="530"/>
        <v>0</v>
      </c>
      <c r="Q856" s="29">
        <f t="shared" si="530"/>
        <v>0</v>
      </c>
      <c r="R856" s="29">
        <f t="shared" si="530"/>
        <v>0</v>
      </c>
      <c r="S856" s="29">
        <f t="shared" si="530"/>
        <v>0</v>
      </c>
      <c r="T856" s="29">
        <f t="shared" si="530"/>
        <v>0</v>
      </c>
      <c r="U856" s="29">
        <f t="shared" si="530"/>
        <v>0</v>
      </c>
      <c r="V856" s="29">
        <f t="shared" si="530"/>
        <v>0</v>
      </c>
      <c r="W856" s="29">
        <f t="shared" si="530"/>
        <v>0</v>
      </c>
      <c r="X856" s="29">
        <f t="shared" si="530"/>
        <v>0</v>
      </c>
      <c r="Y856" s="29">
        <f t="shared" si="530"/>
        <v>1</v>
      </c>
      <c r="Z856" s="29">
        <f t="shared" si="530"/>
        <v>1</v>
      </c>
      <c r="AA856" s="29">
        <f t="shared" si="530"/>
        <v>1</v>
      </c>
      <c r="AB856" s="29">
        <f t="shared" si="530"/>
        <v>1</v>
      </c>
      <c r="AC856" s="29">
        <f t="shared" si="530"/>
        <v>1</v>
      </c>
      <c r="AD856" s="29">
        <f t="shared" si="530"/>
        <v>1</v>
      </c>
      <c r="AE856" s="29">
        <f t="shared" si="528"/>
        <v>1</v>
      </c>
      <c r="AF856" s="29">
        <f t="shared" si="528"/>
        <v>1</v>
      </c>
      <c r="AG856" s="29">
        <f t="shared" si="528"/>
        <v>1</v>
      </c>
      <c r="AH856" s="29">
        <f t="shared" si="528"/>
        <v>1</v>
      </c>
      <c r="AI856" s="29">
        <f t="shared" si="528"/>
        <v>1</v>
      </c>
      <c r="AJ856" s="29">
        <f t="shared" si="528"/>
        <v>1</v>
      </c>
      <c r="AK856" s="29">
        <f t="shared" si="528"/>
        <v>1</v>
      </c>
      <c r="AL856" s="29">
        <f t="shared" si="528"/>
        <v>1</v>
      </c>
      <c r="AM856" s="29">
        <f t="shared" si="528"/>
        <v>1</v>
      </c>
      <c r="AN856" s="29">
        <f t="shared" si="528"/>
        <v>1</v>
      </c>
      <c r="AO856" s="29">
        <f t="shared" si="528"/>
        <v>1</v>
      </c>
      <c r="AP856" s="29">
        <f t="shared" si="528"/>
        <v>1</v>
      </c>
      <c r="AQ856" s="29">
        <f t="shared" si="528"/>
        <v>1</v>
      </c>
      <c r="AR856" s="29">
        <f t="shared" si="528"/>
        <v>1</v>
      </c>
      <c r="AS856" s="29">
        <f t="shared" si="528"/>
        <v>1</v>
      </c>
      <c r="AT856" s="29">
        <f t="shared" ref="AT856:BI871" si="536">IF($M$457,IF($J856=AT$461,1,0),0)</f>
        <v>1</v>
      </c>
      <c r="AU856" s="29">
        <f t="shared" si="536"/>
        <v>1</v>
      </c>
      <c r="AV856" s="29">
        <f t="shared" si="536"/>
        <v>1</v>
      </c>
      <c r="AW856" s="29">
        <f t="shared" si="536"/>
        <v>1</v>
      </c>
      <c r="AX856" s="29">
        <f t="shared" si="536"/>
        <v>1</v>
      </c>
      <c r="AY856" s="29">
        <f t="shared" si="536"/>
        <v>1</v>
      </c>
      <c r="AZ856" s="29">
        <f t="shared" si="536"/>
        <v>1</v>
      </c>
      <c r="BA856" s="29">
        <f t="shared" si="536"/>
        <v>1</v>
      </c>
      <c r="BB856" s="29">
        <f t="shared" si="536"/>
        <v>1</v>
      </c>
      <c r="BC856" s="29">
        <f t="shared" si="536"/>
        <v>1</v>
      </c>
      <c r="BD856" s="29">
        <f t="shared" si="536"/>
        <v>1</v>
      </c>
      <c r="BE856" s="29">
        <f t="shared" si="536"/>
        <v>1</v>
      </c>
      <c r="BF856" s="29">
        <f t="shared" si="536"/>
        <v>1</v>
      </c>
      <c r="BG856" s="29">
        <f t="shared" si="536"/>
        <v>1</v>
      </c>
      <c r="BH856" s="29">
        <f t="shared" si="536"/>
        <v>1</v>
      </c>
      <c r="BI856" s="29">
        <f t="shared" si="536"/>
        <v>1</v>
      </c>
      <c r="BJ856" s="29">
        <f t="shared" si="534"/>
        <v>1</v>
      </c>
      <c r="BN856" s="29">
        <f t="shared" si="495"/>
        <v>45</v>
      </c>
      <c r="BO856" s="29">
        <f t="shared" si="503"/>
        <v>8</v>
      </c>
    </row>
    <row r="857" spans="3:67" x14ac:dyDescent="0.25">
      <c r="C857" s="79">
        <f t="shared" si="496"/>
        <v>43869</v>
      </c>
      <c r="D857" s="29">
        <f t="shared" si="520"/>
        <v>2020</v>
      </c>
      <c r="E857" s="29">
        <f t="shared" si="497"/>
        <v>2</v>
      </c>
      <c r="F857" s="29">
        <f t="shared" si="498"/>
        <v>6</v>
      </c>
      <c r="G857" s="29">
        <f t="shared" si="499"/>
        <v>8</v>
      </c>
      <c r="H857" s="166" t="str">
        <f t="shared" si="500"/>
        <v>Fr</v>
      </c>
      <c r="I857" s="29">
        <f t="shared" si="501"/>
        <v>46</v>
      </c>
      <c r="J857" s="29">
        <f t="array" ref="J857">INDEX(Dienstplan!$F$6:$AJ$55,BN857,BO857)</f>
        <v>0</v>
      </c>
      <c r="K857" s="29">
        <f t="array" ref="K857">IF(OR(J857=Schichten!$B$3,J857=Schichten!$B$4),INDEX($D$98:$D$147,MATCH(CODE(J857),$H$98:$H$147,0)),IF(ISERROR(INDEX($D$98:$D$147,MATCH(J857,$A$98:$A$147,0))),0,INDEX($D$98:$D$147,MATCH(J857,$A$98:$A$147,0))))</f>
        <v>0</v>
      </c>
      <c r="L857" s="29">
        <f t="shared" ref="L857" si="537">L807</f>
        <v>0</v>
      </c>
      <c r="M857" s="29">
        <f t="shared" si="523"/>
        <v>0</v>
      </c>
      <c r="O857" s="29">
        <f t="shared" si="530"/>
        <v>0</v>
      </c>
      <c r="P857" s="29">
        <f t="shared" si="530"/>
        <v>0</v>
      </c>
      <c r="Q857" s="29">
        <f t="shared" si="530"/>
        <v>0</v>
      </c>
      <c r="R857" s="29">
        <f t="shared" si="530"/>
        <v>0</v>
      </c>
      <c r="S857" s="29">
        <f t="shared" si="530"/>
        <v>0</v>
      </c>
      <c r="T857" s="29">
        <f t="shared" si="530"/>
        <v>0</v>
      </c>
      <c r="U857" s="29">
        <f t="shared" si="530"/>
        <v>0</v>
      </c>
      <c r="V857" s="29">
        <f t="shared" si="530"/>
        <v>0</v>
      </c>
      <c r="W857" s="29">
        <f t="shared" si="530"/>
        <v>0</v>
      </c>
      <c r="X857" s="29">
        <f t="shared" si="530"/>
        <v>0</v>
      </c>
      <c r="Y857" s="29">
        <f t="shared" si="530"/>
        <v>1</v>
      </c>
      <c r="Z857" s="29">
        <f t="shared" si="530"/>
        <v>1</v>
      </c>
      <c r="AA857" s="29">
        <f t="shared" si="530"/>
        <v>1</v>
      </c>
      <c r="AB857" s="29">
        <f t="shared" si="530"/>
        <v>1</v>
      </c>
      <c r="AC857" s="29">
        <f t="shared" si="530"/>
        <v>1</v>
      </c>
      <c r="AD857" s="29">
        <f t="shared" si="530"/>
        <v>1</v>
      </c>
      <c r="AE857" s="29">
        <f t="shared" si="528"/>
        <v>1</v>
      </c>
      <c r="AF857" s="29">
        <f t="shared" si="528"/>
        <v>1</v>
      </c>
      <c r="AG857" s="29">
        <f t="shared" si="528"/>
        <v>1</v>
      </c>
      <c r="AH857" s="29">
        <f t="shared" si="528"/>
        <v>1</v>
      </c>
      <c r="AI857" s="29">
        <f t="shared" si="528"/>
        <v>1</v>
      </c>
      <c r="AJ857" s="29">
        <f t="shared" si="528"/>
        <v>1</v>
      </c>
      <c r="AK857" s="29">
        <f t="shared" si="528"/>
        <v>1</v>
      </c>
      <c r="AL857" s="29">
        <f t="shared" si="528"/>
        <v>1</v>
      </c>
      <c r="AM857" s="29">
        <f t="shared" si="528"/>
        <v>1</v>
      </c>
      <c r="AN857" s="29">
        <f t="shared" si="528"/>
        <v>1</v>
      </c>
      <c r="AO857" s="29">
        <f t="shared" si="528"/>
        <v>1</v>
      </c>
      <c r="AP857" s="29">
        <f t="shared" si="528"/>
        <v>1</v>
      </c>
      <c r="AQ857" s="29">
        <f t="shared" si="528"/>
        <v>1</v>
      </c>
      <c r="AR857" s="29">
        <f t="shared" si="528"/>
        <v>1</v>
      </c>
      <c r="AS857" s="29">
        <f t="shared" si="528"/>
        <v>1</v>
      </c>
      <c r="AT857" s="29">
        <f t="shared" si="536"/>
        <v>1</v>
      </c>
      <c r="AU857" s="29">
        <f t="shared" si="536"/>
        <v>1</v>
      </c>
      <c r="AV857" s="29">
        <f t="shared" si="536"/>
        <v>1</v>
      </c>
      <c r="AW857" s="29">
        <f t="shared" si="536"/>
        <v>1</v>
      </c>
      <c r="AX857" s="29">
        <f t="shared" si="536"/>
        <v>1</v>
      </c>
      <c r="AY857" s="29">
        <f t="shared" si="536"/>
        <v>1</v>
      </c>
      <c r="AZ857" s="29">
        <f t="shared" si="536"/>
        <v>1</v>
      </c>
      <c r="BA857" s="29">
        <f t="shared" si="536"/>
        <v>1</v>
      </c>
      <c r="BB857" s="29">
        <f t="shared" si="536"/>
        <v>1</v>
      </c>
      <c r="BC857" s="29">
        <f t="shared" si="536"/>
        <v>1</v>
      </c>
      <c r="BD857" s="29">
        <f t="shared" si="536"/>
        <v>1</v>
      </c>
      <c r="BE857" s="29">
        <f t="shared" si="536"/>
        <v>1</v>
      </c>
      <c r="BF857" s="29">
        <f t="shared" si="536"/>
        <v>1</v>
      </c>
      <c r="BG857" s="29">
        <f t="shared" si="536"/>
        <v>1</v>
      </c>
      <c r="BH857" s="29">
        <f t="shared" si="536"/>
        <v>1</v>
      </c>
      <c r="BI857" s="29">
        <f t="shared" si="536"/>
        <v>1</v>
      </c>
      <c r="BJ857" s="29">
        <f t="shared" si="534"/>
        <v>1</v>
      </c>
      <c r="BN857" s="29">
        <f t="shared" si="495"/>
        <v>46</v>
      </c>
      <c r="BO857" s="29">
        <f t="shared" si="503"/>
        <v>8</v>
      </c>
    </row>
    <row r="858" spans="3:67" x14ac:dyDescent="0.25">
      <c r="C858" s="79">
        <f t="shared" si="496"/>
        <v>43869</v>
      </c>
      <c r="D858" s="29">
        <f t="shared" si="520"/>
        <v>2020</v>
      </c>
      <c r="E858" s="29">
        <f t="shared" si="497"/>
        <v>2</v>
      </c>
      <c r="F858" s="29">
        <f t="shared" si="498"/>
        <v>6</v>
      </c>
      <c r="G858" s="29">
        <f t="shared" si="499"/>
        <v>8</v>
      </c>
      <c r="H858" s="166" t="str">
        <f t="shared" si="500"/>
        <v>Fr</v>
      </c>
      <c r="I858" s="29">
        <f t="shared" si="501"/>
        <v>47</v>
      </c>
      <c r="J858" s="29">
        <f t="array" ref="J858">INDEX(Dienstplan!$F$6:$AJ$55,BN858,BO858)</f>
        <v>0</v>
      </c>
      <c r="K858" s="29">
        <f t="array" ref="K858">IF(OR(J858=Schichten!$B$3,J858=Schichten!$B$4),INDEX($D$98:$D$147,MATCH(CODE(J858),$H$98:$H$147,0)),IF(ISERROR(INDEX($D$98:$D$147,MATCH(J858,$A$98:$A$147,0))),0,INDEX($D$98:$D$147,MATCH(J858,$A$98:$A$147,0))))</f>
        <v>0</v>
      </c>
      <c r="L858" s="29">
        <f t="shared" ref="L858" si="538">L808</f>
        <v>0</v>
      </c>
      <c r="M858" s="29">
        <f t="shared" si="523"/>
        <v>0</v>
      </c>
      <c r="O858" s="29">
        <f t="shared" si="530"/>
        <v>0</v>
      </c>
      <c r="P858" s="29">
        <f t="shared" si="530"/>
        <v>0</v>
      </c>
      <c r="Q858" s="29">
        <f t="shared" si="530"/>
        <v>0</v>
      </c>
      <c r="R858" s="29">
        <f t="shared" si="530"/>
        <v>0</v>
      </c>
      <c r="S858" s="29">
        <f t="shared" si="530"/>
        <v>0</v>
      </c>
      <c r="T858" s="29">
        <f t="shared" si="530"/>
        <v>0</v>
      </c>
      <c r="U858" s="29">
        <f t="shared" si="530"/>
        <v>0</v>
      </c>
      <c r="V858" s="29">
        <f t="shared" si="530"/>
        <v>0</v>
      </c>
      <c r="W858" s="29">
        <f t="shared" si="530"/>
        <v>0</v>
      </c>
      <c r="X858" s="29">
        <f t="shared" si="530"/>
        <v>0</v>
      </c>
      <c r="Y858" s="29">
        <f t="shared" si="530"/>
        <v>1</v>
      </c>
      <c r="Z858" s="29">
        <f t="shared" si="530"/>
        <v>1</v>
      </c>
      <c r="AA858" s="29">
        <f t="shared" si="530"/>
        <v>1</v>
      </c>
      <c r="AB858" s="29">
        <f t="shared" si="530"/>
        <v>1</v>
      </c>
      <c r="AC858" s="29">
        <f t="shared" si="530"/>
        <v>1</v>
      </c>
      <c r="AD858" s="29">
        <f t="shared" si="530"/>
        <v>1</v>
      </c>
      <c r="AE858" s="29">
        <f t="shared" si="528"/>
        <v>1</v>
      </c>
      <c r="AF858" s="29">
        <f t="shared" si="528"/>
        <v>1</v>
      </c>
      <c r="AG858" s="29">
        <f t="shared" si="528"/>
        <v>1</v>
      </c>
      <c r="AH858" s="29">
        <f t="shared" si="528"/>
        <v>1</v>
      </c>
      <c r="AI858" s="29">
        <f t="shared" si="528"/>
        <v>1</v>
      </c>
      <c r="AJ858" s="29">
        <f t="shared" si="528"/>
        <v>1</v>
      </c>
      <c r="AK858" s="29">
        <f t="shared" si="528"/>
        <v>1</v>
      </c>
      <c r="AL858" s="29">
        <f t="shared" si="528"/>
        <v>1</v>
      </c>
      <c r="AM858" s="29">
        <f t="shared" si="528"/>
        <v>1</v>
      </c>
      <c r="AN858" s="29">
        <f t="shared" si="528"/>
        <v>1</v>
      </c>
      <c r="AO858" s="29">
        <f t="shared" si="528"/>
        <v>1</v>
      </c>
      <c r="AP858" s="29">
        <f t="shared" si="528"/>
        <v>1</v>
      </c>
      <c r="AQ858" s="29">
        <f t="shared" si="528"/>
        <v>1</v>
      </c>
      <c r="AR858" s="29">
        <f t="shared" si="528"/>
        <v>1</v>
      </c>
      <c r="AS858" s="29">
        <f t="shared" si="528"/>
        <v>1</v>
      </c>
      <c r="AT858" s="29">
        <f t="shared" si="536"/>
        <v>1</v>
      </c>
      <c r="AU858" s="29">
        <f t="shared" si="536"/>
        <v>1</v>
      </c>
      <c r="AV858" s="29">
        <f t="shared" si="536"/>
        <v>1</v>
      </c>
      <c r="AW858" s="29">
        <f t="shared" si="536"/>
        <v>1</v>
      </c>
      <c r="AX858" s="29">
        <f t="shared" si="536"/>
        <v>1</v>
      </c>
      <c r="AY858" s="29">
        <f t="shared" si="536"/>
        <v>1</v>
      </c>
      <c r="AZ858" s="29">
        <f t="shared" si="536"/>
        <v>1</v>
      </c>
      <c r="BA858" s="29">
        <f t="shared" si="536"/>
        <v>1</v>
      </c>
      <c r="BB858" s="29">
        <f t="shared" si="536"/>
        <v>1</v>
      </c>
      <c r="BC858" s="29">
        <f t="shared" si="536"/>
        <v>1</v>
      </c>
      <c r="BD858" s="29">
        <f t="shared" si="536"/>
        <v>1</v>
      </c>
      <c r="BE858" s="29">
        <f t="shared" si="536"/>
        <v>1</v>
      </c>
      <c r="BF858" s="29">
        <f t="shared" si="536"/>
        <v>1</v>
      </c>
      <c r="BG858" s="29">
        <f t="shared" si="536"/>
        <v>1</v>
      </c>
      <c r="BH858" s="29">
        <f t="shared" si="536"/>
        <v>1</v>
      </c>
      <c r="BI858" s="29">
        <f t="shared" si="536"/>
        <v>1</v>
      </c>
      <c r="BJ858" s="29">
        <f t="shared" si="534"/>
        <v>1</v>
      </c>
      <c r="BN858" s="29">
        <f t="shared" si="495"/>
        <v>47</v>
      </c>
      <c r="BO858" s="29">
        <f t="shared" si="503"/>
        <v>8</v>
      </c>
    </row>
    <row r="859" spans="3:67" x14ac:dyDescent="0.25">
      <c r="C859" s="79">
        <f t="shared" si="496"/>
        <v>43869</v>
      </c>
      <c r="D859" s="29">
        <f t="shared" si="520"/>
        <v>2020</v>
      </c>
      <c r="E859" s="29">
        <f t="shared" si="497"/>
        <v>2</v>
      </c>
      <c r="F859" s="29">
        <f t="shared" si="498"/>
        <v>6</v>
      </c>
      <c r="G859" s="29">
        <f t="shared" si="499"/>
        <v>8</v>
      </c>
      <c r="H859" s="166" t="str">
        <f t="shared" si="500"/>
        <v>Fr</v>
      </c>
      <c r="I859" s="29">
        <f t="shared" si="501"/>
        <v>48</v>
      </c>
      <c r="J859" s="29">
        <f t="array" ref="J859">INDEX(Dienstplan!$F$6:$AJ$55,BN859,BO859)</f>
        <v>0</v>
      </c>
      <c r="K859" s="29">
        <f t="array" ref="K859">IF(OR(J859=Schichten!$B$3,J859=Schichten!$B$4),INDEX($D$98:$D$147,MATCH(CODE(J859),$H$98:$H$147,0)),IF(ISERROR(INDEX($D$98:$D$147,MATCH(J859,$A$98:$A$147,0))),0,INDEX($D$98:$D$147,MATCH(J859,$A$98:$A$147,0))))</f>
        <v>0</v>
      </c>
      <c r="L859" s="29">
        <f t="shared" ref="L859" si="539">L809</f>
        <v>0</v>
      </c>
      <c r="M859" s="29">
        <f t="shared" si="523"/>
        <v>0</v>
      </c>
      <c r="O859" s="29">
        <f t="shared" si="530"/>
        <v>0</v>
      </c>
      <c r="P859" s="29">
        <f t="shared" si="530"/>
        <v>0</v>
      </c>
      <c r="Q859" s="29">
        <f t="shared" si="530"/>
        <v>0</v>
      </c>
      <c r="R859" s="29">
        <f t="shared" si="530"/>
        <v>0</v>
      </c>
      <c r="S859" s="29">
        <f t="shared" si="530"/>
        <v>0</v>
      </c>
      <c r="T859" s="29">
        <f t="shared" si="530"/>
        <v>0</v>
      </c>
      <c r="U859" s="29">
        <f t="shared" si="530"/>
        <v>0</v>
      </c>
      <c r="V859" s="29">
        <f t="shared" si="530"/>
        <v>0</v>
      </c>
      <c r="W859" s="29">
        <f t="shared" si="530"/>
        <v>0</v>
      </c>
      <c r="X859" s="29">
        <f t="shared" si="530"/>
        <v>0</v>
      </c>
      <c r="Y859" s="29">
        <f t="shared" si="530"/>
        <v>1</v>
      </c>
      <c r="Z859" s="29">
        <f t="shared" si="530"/>
        <v>1</v>
      </c>
      <c r="AA859" s="29">
        <f t="shared" si="530"/>
        <v>1</v>
      </c>
      <c r="AB859" s="29">
        <f t="shared" si="530"/>
        <v>1</v>
      </c>
      <c r="AC859" s="29">
        <f t="shared" si="530"/>
        <v>1</v>
      </c>
      <c r="AD859" s="29">
        <f t="shared" si="530"/>
        <v>1</v>
      </c>
      <c r="AE859" s="29">
        <f t="shared" si="528"/>
        <v>1</v>
      </c>
      <c r="AF859" s="29">
        <f t="shared" si="528"/>
        <v>1</v>
      </c>
      <c r="AG859" s="29">
        <f t="shared" si="528"/>
        <v>1</v>
      </c>
      <c r="AH859" s="29">
        <f t="shared" si="528"/>
        <v>1</v>
      </c>
      <c r="AI859" s="29">
        <f t="shared" si="528"/>
        <v>1</v>
      </c>
      <c r="AJ859" s="29">
        <f t="shared" si="528"/>
        <v>1</v>
      </c>
      <c r="AK859" s="29">
        <f t="shared" si="528"/>
        <v>1</v>
      </c>
      <c r="AL859" s="29">
        <f t="shared" si="528"/>
        <v>1</v>
      </c>
      <c r="AM859" s="29">
        <f t="shared" si="528"/>
        <v>1</v>
      </c>
      <c r="AN859" s="29">
        <f t="shared" si="528"/>
        <v>1</v>
      </c>
      <c r="AO859" s="29">
        <f t="shared" si="528"/>
        <v>1</v>
      </c>
      <c r="AP859" s="29">
        <f t="shared" si="528"/>
        <v>1</v>
      </c>
      <c r="AQ859" s="29">
        <f t="shared" si="528"/>
        <v>1</v>
      </c>
      <c r="AR859" s="29">
        <f t="shared" si="528"/>
        <v>1</v>
      </c>
      <c r="AS859" s="29">
        <f t="shared" si="528"/>
        <v>1</v>
      </c>
      <c r="AT859" s="29">
        <f t="shared" si="536"/>
        <v>1</v>
      </c>
      <c r="AU859" s="29">
        <f t="shared" si="536"/>
        <v>1</v>
      </c>
      <c r="AV859" s="29">
        <f t="shared" si="536"/>
        <v>1</v>
      </c>
      <c r="AW859" s="29">
        <f t="shared" si="536"/>
        <v>1</v>
      </c>
      <c r="AX859" s="29">
        <f t="shared" si="536"/>
        <v>1</v>
      </c>
      <c r="AY859" s="29">
        <f t="shared" si="536"/>
        <v>1</v>
      </c>
      <c r="AZ859" s="29">
        <f t="shared" si="536"/>
        <v>1</v>
      </c>
      <c r="BA859" s="29">
        <f t="shared" si="536"/>
        <v>1</v>
      </c>
      <c r="BB859" s="29">
        <f t="shared" si="536"/>
        <v>1</v>
      </c>
      <c r="BC859" s="29">
        <f t="shared" si="536"/>
        <v>1</v>
      </c>
      <c r="BD859" s="29">
        <f t="shared" si="536"/>
        <v>1</v>
      </c>
      <c r="BE859" s="29">
        <f t="shared" si="536"/>
        <v>1</v>
      </c>
      <c r="BF859" s="29">
        <f t="shared" si="536"/>
        <v>1</v>
      </c>
      <c r="BG859" s="29">
        <f t="shared" si="536"/>
        <v>1</v>
      </c>
      <c r="BH859" s="29">
        <f t="shared" si="536"/>
        <v>1</v>
      </c>
      <c r="BI859" s="29">
        <f t="shared" si="536"/>
        <v>1</v>
      </c>
      <c r="BJ859" s="29">
        <f t="shared" si="534"/>
        <v>1</v>
      </c>
      <c r="BN859" s="29">
        <f t="shared" si="495"/>
        <v>48</v>
      </c>
      <c r="BO859" s="29">
        <f t="shared" si="503"/>
        <v>8</v>
      </c>
    </row>
    <row r="860" spans="3:67" x14ac:dyDescent="0.25">
      <c r="C860" s="79">
        <f t="shared" si="496"/>
        <v>43869</v>
      </c>
      <c r="D860" s="29">
        <f t="shared" si="520"/>
        <v>2020</v>
      </c>
      <c r="E860" s="29">
        <f t="shared" si="497"/>
        <v>2</v>
      </c>
      <c r="F860" s="29">
        <f t="shared" si="498"/>
        <v>6</v>
      </c>
      <c r="G860" s="29">
        <f t="shared" si="499"/>
        <v>8</v>
      </c>
      <c r="H860" s="166" t="str">
        <f t="shared" si="500"/>
        <v>Fr</v>
      </c>
      <c r="I860" s="29">
        <f t="shared" si="501"/>
        <v>49</v>
      </c>
      <c r="J860" s="29">
        <f t="array" ref="J860">INDEX(Dienstplan!$F$6:$AJ$55,BN860,BO860)</f>
        <v>0</v>
      </c>
      <c r="K860" s="29">
        <f t="array" ref="K860">IF(OR(J860=Schichten!$B$3,J860=Schichten!$B$4),INDEX($D$98:$D$147,MATCH(CODE(J860),$H$98:$H$147,0)),IF(ISERROR(INDEX($D$98:$D$147,MATCH(J860,$A$98:$A$147,0))),0,INDEX($D$98:$D$147,MATCH(J860,$A$98:$A$147,0))))</f>
        <v>0</v>
      </c>
      <c r="L860" s="29">
        <f t="shared" ref="L860" si="540">L810</f>
        <v>0</v>
      </c>
      <c r="M860" s="29">
        <f t="shared" si="523"/>
        <v>0</v>
      </c>
      <c r="O860" s="29">
        <f t="shared" si="530"/>
        <v>0</v>
      </c>
      <c r="P860" s="29">
        <f t="shared" si="530"/>
        <v>0</v>
      </c>
      <c r="Q860" s="29">
        <f t="shared" si="530"/>
        <v>0</v>
      </c>
      <c r="R860" s="29">
        <f t="shared" si="530"/>
        <v>0</v>
      </c>
      <c r="S860" s="29">
        <f t="shared" si="530"/>
        <v>0</v>
      </c>
      <c r="T860" s="29">
        <f t="shared" si="530"/>
        <v>0</v>
      </c>
      <c r="U860" s="29">
        <f t="shared" si="530"/>
        <v>0</v>
      </c>
      <c r="V860" s="29">
        <f t="shared" si="530"/>
        <v>0</v>
      </c>
      <c r="W860" s="29">
        <f t="shared" si="530"/>
        <v>0</v>
      </c>
      <c r="X860" s="29">
        <f t="shared" si="530"/>
        <v>0</v>
      </c>
      <c r="Y860" s="29">
        <f t="shared" si="530"/>
        <v>1</v>
      </c>
      <c r="Z860" s="29">
        <f t="shared" si="530"/>
        <v>1</v>
      </c>
      <c r="AA860" s="29">
        <f t="shared" si="530"/>
        <v>1</v>
      </c>
      <c r="AB860" s="29">
        <f t="shared" si="530"/>
        <v>1</v>
      </c>
      <c r="AC860" s="29">
        <f t="shared" si="530"/>
        <v>1</v>
      </c>
      <c r="AD860" s="29">
        <f t="shared" si="530"/>
        <v>1</v>
      </c>
      <c r="AE860" s="29">
        <f t="shared" si="528"/>
        <v>1</v>
      </c>
      <c r="AF860" s="29">
        <f t="shared" si="528"/>
        <v>1</v>
      </c>
      <c r="AG860" s="29">
        <f t="shared" si="528"/>
        <v>1</v>
      </c>
      <c r="AH860" s="29">
        <f t="shared" si="528"/>
        <v>1</v>
      </c>
      <c r="AI860" s="29">
        <f t="shared" si="528"/>
        <v>1</v>
      </c>
      <c r="AJ860" s="29">
        <f t="shared" si="528"/>
        <v>1</v>
      </c>
      <c r="AK860" s="29">
        <f t="shared" si="528"/>
        <v>1</v>
      </c>
      <c r="AL860" s="29">
        <f t="shared" si="528"/>
        <v>1</v>
      </c>
      <c r="AM860" s="29">
        <f t="shared" si="528"/>
        <v>1</v>
      </c>
      <c r="AN860" s="29">
        <f t="shared" si="528"/>
        <v>1</v>
      </c>
      <c r="AO860" s="29">
        <f t="shared" si="528"/>
        <v>1</v>
      </c>
      <c r="AP860" s="29">
        <f t="shared" si="528"/>
        <v>1</v>
      </c>
      <c r="AQ860" s="29">
        <f t="shared" si="528"/>
        <v>1</v>
      </c>
      <c r="AR860" s="29">
        <f t="shared" si="528"/>
        <v>1</v>
      </c>
      <c r="AS860" s="29">
        <f t="shared" si="528"/>
        <v>1</v>
      </c>
      <c r="AT860" s="29">
        <f t="shared" si="536"/>
        <v>1</v>
      </c>
      <c r="AU860" s="29">
        <f t="shared" si="536"/>
        <v>1</v>
      </c>
      <c r="AV860" s="29">
        <f t="shared" si="536"/>
        <v>1</v>
      </c>
      <c r="AW860" s="29">
        <f t="shared" si="536"/>
        <v>1</v>
      </c>
      <c r="AX860" s="29">
        <f t="shared" si="536"/>
        <v>1</v>
      </c>
      <c r="AY860" s="29">
        <f t="shared" si="536"/>
        <v>1</v>
      </c>
      <c r="AZ860" s="29">
        <f t="shared" si="536"/>
        <v>1</v>
      </c>
      <c r="BA860" s="29">
        <f t="shared" si="536"/>
        <v>1</v>
      </c>
      <c r="BB860" s="29">
        <f t="shared" si="536"/>
        <v>1</v>
      </c>
      <c r="BC860" s="29">
        <f t="shared" si="536"/>
        <v>1</v>
      </c>
      <c r="BD860" s="29">
        <f t="shared" si="536"/>
        <v>1</v>
      </c>
      <c r="BE860" s="29">
        <f t="shared" si="536"/>
        <v>1</v>
      </c>
      <c r="BF860" s="29">
        <f t="shared" si="536"/>
        <v>1</v>
      </c>
      <c r="BG860" s="29">
        <f t="shared" si="536"/>
        <v>1</v>
      </c>
      <c r="BH860" s="29">
        <f t="shared" si="536"/>
        <v>1</v>
      </c>
      <c r="BI860" s="29">
        <f t="shared" si="536"/>
        <v>1</v>
      </c>
      <c r="BJ860" s="29">
        <f t="shared" si="534"/>
        <v>1</v>
      </c>
      <c r="BN860" s="29">
        <f t="shared" si="495"/>
        <v>49</v>
      </c>
      <c r="BO860" s="29">
        <f t="shared" si="503"/>
        <v>8</v>
      </c>
    </row>
    <row r="861" spans="3:67" x14ac:dyDescent="0.25">
      <c r="C861" s="79">
        <f t="shared" si="496"/>
        <v>43869</v>
      </c>
      <c r="D861" s="29">
        <f t="shared" si="520"/>
        <v>2020</v>
      </c>
      <c r="E861" s="29">
        <f t="shared" si="497"/>
        <v>2</v>
      </c>
      <c r="F861" s="29">
        <f t="shared" si="498"/>
        <v>6</v>
      </c>
      <c r="G861" s="29">
        <f t="shared" si="499"/>
        <v>8</v>
      </c>
      <c r="H861" s="166" t="str">
        <f t="shared" si="500"/>
        <v>Fr</v>
      </c>
      <c r="I861" s="29">
        <f t="shared" si="501"/>
        <v>50</v>
      </c>
      <c r="J861" s="29">
        <f t="array" ref="J861">INDEX(Dienstplan!$F$6:$AJ$55,BN861,BO861)</f>
        <v>0</v>
      </c>
      <c r="K861" s="29">
        <f t="array" ref="K861">IF(OR(J861=Schichten!$B$3,J861=Schichten!$B$4),INDEX($D$98:$D$147,MATCH(CODE(J861),$H$98:$H$147,0)),IF(ISERROR(INDEX($D$98:$D$147,MATCH(J861,$A$98:$A$147,0))),0,INDEX($D$98:$D$147,MATCH(J861,$A$98:$A$147,0))))</f>
        <v>0</v>
      </c>
      <c r="L861" s="29">
        <f t="shared" ref="L861" si="541">L811</f>
        <v>0</v>
      </c>
      <c r="M861" s="29">
        <f t="shared" si="523"/>
        <v>0</v>
      </c>
      <c r="O861" s="29">
        <f t="shared" si="530"/>
        <v>0</v>
      </c>
      <c r="P861" s="29">
        <f t="shared" si="530"/>
        <v>0</v>
      </c>
      <c r="Q861" s="29">
        <f t="shared" si="530"/>
        <v>0</v>
      </c>
      <c r="R861" s="29">
        <f t="shared" si="530"/>
        <v>0</v>
      </c>
      <c r="S861" s="29">
        <f t="shared" si="530"/>
        <v>0</v>
      </c>
      <c r="T861" s="29">
        <f t="shared" si="530"/>
        <v>0</v>
      </c>
      <c r="U861" s="29">
        <f t="shared" si="530"/>
        <v>0</v>
      </c>
      <c r="V861" s="29">
        <f t="shared" si="530"/>
        <v>0</v>
      </c>
      <c r="W861" s="29">
        <f t="shared" si="530"/>
        <v>0</v>
      </c>
      <c r="X861" s="29">
        <f t="shared" si="530"/>
        <v>0</v>
      </c>
      <c r="Y861" s="29">
        <f t="shared" si="530"/>
        <v>1</v>
      </c>
      <c r="Z861" s="29">
        <f t="shared" si="530"/>
        <v>1</v>
      </c>
      <c r="AA861" s="29">
        <f t="shared" si="530"/>
        <v>1</v>
      </c>
      <c r="AB861" s="29">
        <f t="shared" si="530"/>
        <v>1</v>
      </c>
      <c r="AC861" s="29">
        <f t="shared" si="530"/>
        <v>1</v>
      </c>
      <c r="AD861" s="29">
        <f t="shared" si="530"/>
        <v>1</v>
      </c>
      <c r="AE861" s="29">
        <f t="shared" si="528"/>
        <v>1</v>
      </c>
      <c r="AF861" s="29">
        <f t="shared" si="528"/>
        <v>1</v>
      </c>
      <c r="AG861" s="29">
        <f t="shared" si="528"/>
        <v>1</v>
      </c>
      <c r="AH861" s="29">
        <f t="shared" si="528"/>
        <v>1</v>
      </c>
      <c r="AI861" s="29">
        <f t="shared" si="528"/>
        <v>1</v>
      </c>
      <c r="AJ861" s="29">
        <f t="shared" si="528"/>
        <v>1</v>
      </c>
      <c r="AK861" s="29">
        <f t="shared" si="528"/>
        <v>1</v>
      </c>
      <c r="AL861" s="29">
        <f t="shared" si="528"/>
        <v>1</v>
      </c>
      <c r="AM861" s="29">
        <f t="shared" si="528"/>
        <v>1</v>
      </c>
      <c r="AN861" s="29">
        <f t="shared" si="528"/>
        <v>1</v>
      </c>
      <c r="AO861" s="29">
        <f t="shared" si="528"/>
        <v>1</v>
      </c>
      <c r="AP861" s="29">
        <f t="shared" si="528"/>
        <v>1</v>
      </c>
      <c r="AQ861" s="29">
        <f t="shared" si="528"/>
        <v>1</v>
      </c>
      <c r="AR861" s="29">
        <f t="shared" si="528"/>
        <v>1</v>
      </c>
      <c r="AS861" s="29">
        <f t="shared" si="528"/>
        <v>1</v>
      </c>
      <c r="AT861" s="29">
        <f t="shared" si="536"/>
        <v>1</v>
      </c>
      <c r="AU861" s="29">
        <f t="shared" si="536"/>
        <v>1</v>
      </c>
      <c r="AV861" s="29">
        <f t="shared" si="536"/>
        <v>1</v>
      </c>
      <c r="AW861" s="29">
        <f t="shared" si="536"/>
        <v>1</v>
      </c>
      <c r="AX861" s="29">
        <f t="shared" si="536"/>
        <v>1</v>
      </c>
      <c r="AY861" s="29">
        <f t="shared" si="536"/>
        <v>1</v>
      </c>
      <c r="AZ861" s="29">
        <f t="shared" si="536"/>
        <v>1</v>
      </c>
      <c r="BA861" s="29">
        <f t="shared" si="536"/>
        <v>1</v>
      </c>
      <c r="BB861" s="29">
        <f t="shared" si="536"/>
        <v>1</v>
      </c>
      <c r="BC861" s="29">
        <f t="shared" si="536"/>
        <v>1</v>
      </c>
      <c r="BD861" s="29">
        <f t="shared" si="536"/>
        <v>1</v>
      </c>
      <c r="BE861" s="29">
        <f t="shared" si="536"/>
        <v>1</v>
      </c>
      <c r="BF861" s="29">
        <f t="shared" si="536"/>
        <v>1</v>
      </c>
      <c r="BG861" s="29">
        <f t="shared" si="536"/>
        <v>1</v>
      </c>
      <c r="BH861" s="29">
        <f t="shared" si="536"/>
        <v>1</v>
      </c>
      <c r="BI861" s="29">
        <f t="shared" si="536"/>
        <v>1</v>
      </c>
      <c r="BJ861" s="29">
        <f t="shared" si="534"/>
        <v>1</v>
      </c>
      <c r="BN861" s="29">
        <f t="shared" si="495"/>
        <v>50</v>
      </c>
      <c r="BO861" s="29">
        <f t="shared" si="503"/>
        <v>8</v>
      </c>
    </row>
    <row r="862" spans="3:67" x14ac:dyDescent="0.25">
      <c r="C862" s="79">
        <f t="shared" si="496"/>
        <v>43870</v>
      </c>
      <c r="D862" s="29">
        <f t="shared" si="520"/>
        <v>2020</v>
      </c>
      <c r="E862" s="29">
        <f t="shared" si="497"/>
        <v>2</v>
      </c>
      <c r="F862" s="29">
        <f t="shared" si="498"/>
        <v>6</v>
      </c>
      <c r="G862" s="29">
        <f t="shared" si="499"/>
        <v>9</v>
      </c>
      <c r="H862" s="166" t="str">
        <f t="shared" si="500"/>
        <v>Sa</v>
      </c>
      <c r="I862" s="29">
        <f t="shared" si="501"/>
        <v>1</v>
      </c>
      <c r="J862" s="29">
        <f t="array" ref="J862">INDEX(Dienstplan!$F$6:$AJ$55,BN862,BO862)</f>
        <v>0</v>
      </c>
      <c r="K862" s="29">
        <f t="array" ref="K862">IF(OR(J862=Schichten!$B$3,J862=Schichten!$B$4),INDEX($D$98:$D$147,MATCH(CODE(J862),$H$98:$H$147,0)),IF(ISERROR(INDEX($D$98:$D$147,MATCH(J862,$A$98:$A$147,0))),0,INDEX($D$98:$D$147,MATCH(J862,$A$98:$A$147,0))))</f>
        <v>0</v>
      </c>
      <c r="L862" s="29">
        <f t="shared" ref="L862" si="542">L812</f>
        <v>1.1494252873563218E-2</v>
      </c>
      <c r="M862" s="29">
        <f t="shared" si="523"/>
        <v>0</v>
      </c>
      <c r="O862" s="29">
        <f t="shared" si="530"/>
        <v>0</v>
      </c>
      <c r="P862" s="29">
        <f t="shared" si="530"/>
        <v>0</v>
      </c>
      <c r="Q862" s="29">
        <f t="shared" si="530"/>
        <v>0</v>
      </c>
      <c r="R862" s="29">
        <f t="shared" si="530"/>
        <v>0</v>
      </c>
      <c r="S862" s="29">
        <f t="shared" si="530"/>
        <v>0</v>
      </c>
      <c r="T862" s="29">
        <f t="shared" si="530"/>
        <v>0</v>
      </c>
      <c r="U862" s="29">
        <f t="shared" si="530"/>
        <v>0</v>
      </c>
      <c r="V862" s="29">
        <f t="shared" si="530"/>
        <v>0</v>
      </c>
      <c r="W862" s="29">
        <f t="shared" si="530"/>
        <v>0</v>
      </c>
      <c r="X862" s="29">
        <f t="shared" si="530"/>
        <v>0</v>
      </c>
      <c r="Y862" s="29">
        <f t="shared" si="530"/>
        <v>1</v>
      </c>
      <c r="Z862" s="29">
        <f t="shared" si="530"/>
        <v>1</v>
      </c>
      <c r="AA862" s="29">
        <f t="shared" si="530"/>
        <v>1</v>
      </c>
      <c r="AB862" s="29">
        <f t="shared" si="530"/>
        <v>1</v>
      </c>
      <c r="AC862" s="29">
        <f t="shared" si="530"/>
        <v>1</v>
      </c>
      <c r="AD862" s="29">
        <f t="shared" si="530"/>
        <v>1</v>
      </c>
      <c r="AE862" s="29">
        <f t="shared" si="528"/>
        <v>1</v>
      </c>
      <c r="AF862" s="29">
        <f t="shared" si="528"/>
        <v>1</v>
      </c>
      <c r="AG862" s="29">
        <f t="shared" si="528"/>
        <v>1</v>
      </c>
      <c r="AH862" s="29">
        <f t="shared" si="528"/>
        <v>1</v>
      </c>
      <c r="AI862" s="29">
        <f t="shared" si="528"/>
        <v>1</v>
      </c>
      <c r="AJ862" s="29">
        <f t="shared" si="528"/>
        <v>1</v>
      </c>
      <c r="AK862" s="29">
        <f t="shared" si="528"/>
        <v>1</v>
      </c>
      <c r="AL862" s="29">
        <f t="shared" si="528"/>
        <v>1</v>
      </c>
      <c r="AM862" s="29">
        <f t="shared" si="528"/>
        <v>1</v>
      </c>
      <c r="AN862" s="29">
        <f t="shared" si="528"/>
        <v>1</v>
      </c>
      <c r="AO862" s="29">
        <f t="shared" si="528"/>
        <v>1</v>
      </c>
      <c r="AP862" s="29">
        <f t="shared" si="528"/>
        <v>1</v>
      </c>
      <c r="AQ862" s="29">
        <f t="shared" si="528"/>
        <v>1</v>
      </c>
      <c r="AR862" s="29">
        <f t="shared" si="528"/>
        <v>1</v>
      </c>
      <c r="AS862" s="29">
        <f t="shared" si="528"/>
        <v>1</v>
      </c>
      <c r="AT862" s="29">
        <f t="shared" si="536"/>
        <v>1</v>
      </c>
      <c r="AU862" s="29">
        <f t="shared" si="536"/>
        <v>1</v>
      </c>
      <c r="AV862" s="29">
        <f t="shared" si="536"/>
        <v>1</v>
      </c>
      <c r="AW862" s="29">
        <f t="shared" si="536"/>
        <v>1</v>
      </c>
      <c r="AX862" s="29">
        <f t="shared" si="536"/>
        <v>1</v>
      </c>
      <c r="AY862" s="29">
        <f t="shared" si="536"/>
        <v>1</v>
      </c>
      <c r="AZ862" s="29">
        <f t="shared" si="536"/>
        <v>1</v>
      </c>
      <c r="BA862" s="29">
        <f t="shared" si="536"/>
        <v>1</v>
      </c>
      <c r="BB862" s="29">
        <f t="shared" si="536"/>
        <v>1</v>
      </c>
      <c r="BC862" s="29">
        <f t="shared" si="536"/>
        <v>1</v>
      </c>
      <c r="BD862" s="29">
        <f t="shared" si="536"/>
        <v>1</v>
      </c>
      <c r="BE862" s="29">
        <f t="shared" si="536"/>
        <v>1</v>
      </c>
      <c r="BF862" s="29">
        <f t="shared" si="536"/>
        <v>1</v>
      </c>
      <c r="BG862" s="29">
        <f t="shared" si="536"/>
        <v>1</v>
      </c>
      <c r="BH862" s="29">
        <f t="shared" si="536"/>
        <v>1</v>
      </c>
      <c r="BI862" s="29">
        <f t="shared" si="536"/>
        <v>1</v>
      </c>
      <c r="BJ862" s="29">
        <f t="shared" si="534"/>
        <v>1</v>
      </c>
      <c r="BN862" s="29">
        <f t="shared" si="495"/>
        <v>1</v>
      </c>
      <c r="BO862" s="29">
        <f t="shared" si="503"/>
        <v>9</v>
      </c>
    </row>
    <row r="863" spans="3:67" x14ac:dyDescent="0.25">
      <c r="C863" s="79">
        <f t="shared" si="496"/>
        <v>43870</v>
      </c>
      <c r="D863" s="29">
        <f t="shared" si="520"/>
        <v>2020</v>
      </c>
      <c r="E863" s="29">
        <f t="shared" si="497"/>
        <v>2</v>
      </c>
      <c r="F863" s="29">
        <f t="shared" si="498"/>
        <v>6</v>
      </c>
      <c r="G863" s="29">
        <f t="shared" si="499"/>
        <v>9</v>
      </c>
      <c r="H863" s="166" t="str">
        <f t="shared" si="500"/>
        <v>Sa</v>
      </c>
      <c r="I863" s="29">
        <f t="shared" si="501"/>
        <v>2</v>
      </c>
      <c r="J863" s="29">
        <f t="array" ref="J863">INDEX(Dienstplan!$F$6:$AJ$55,BN863,BO863)</f>
        <v>0</v>
      </c>
      <c r="K863" s="29">
        <f t="array" ref="K863">IF(OR(J863=Schichten!$B$3,J863=Schichten!$B$4),INDEX($D$98:$D$147,MATCH(CODE(J863),$H$98:$H$147,0)),IF(ISERROR(INDEX($D$98:$D$147,MATCH(J863,$A$98:$A$147,0))),0,INDEX($D$98:$D$147,MATCH(J863,$A$98:$A$147,0))))</f>
        <v>0</v>
      </c>
      <c r="L863" s="29">
        <f t="shared" ref="L863" si="543">L813</f>
        <v>0</v>
      </c>
      <c r="M863" s="29">
        <f t="shared" si="523"/>
        <v>0</v>
      </c>
      <c r="O863" s="29">
        <f t="shared" si="530"/>
        <v>0</v>
      </c>
      <c r="P863" s="29">
        <f t="shared" si="530"/>
        <v>0</v>
      </c>
      <c r="Q863" s="29">
        <f t="shared" si="530"/>
        <v>0</v>
      </c>
      <c r="R863" s="29">
        <f t="shared" si="530"/>
        <v>0</v>
      </c>
      <c r="S863" s="29">
        <f t="shared" si="530"/>
        <v>0</v>
      </c>
      <c r="T863" s="29">
        <f t="shared" si="530"/>
        <v>0</v>
      </c>
      <c r="U863" s="29">
        <f t="shared" si="530"/>
        <v>0</v>
      </c>
      <c r="V863" s="29">
        <f t="shared" si="530"/>
        <v>0</v>
      </c>
      <c r="W863" s="29">
        <f t="shared" si="530"/>
        <v>0</v>
      </c>
      <c r="X863" s="29">
        <f t="shared" si="530"/>
        <v>0</v>
      </c>
      <c r="Y863" s="29">
        <f t="shared" si="530"/>
        <v>1</v>
      </c>
      <c r="Z863" s="29">
        <f t="shared" si="530"/>
        <v>1</v>
      </c>
      <c r="AA863" s="29">
        <f t="shared" si="530"/>
        <v>1</v>
      </c>
      <c r="AB863" s="29">
        <f t="shared" si="530"/>
        <v>1</v>
      </c>
      <c r="AC863" s="29">
        <f t="shared" si="530"/>
        <v>1</v>
      </c>
      <c r="AD863" s="29">
        <f t="shared" si="530"/>
        <v>1</v>
      </c>
      <c r="AE863" s="29">
        <f t="shared" si="528"/>
        <v>1</v>
      </c>
      <c r="AF863" s="29">
        <f t="shared" si="528"/>
        <v>1</v>
      </c>
      <c r="AG863" s="29">
        <f t="shared" si="528"/>
        <v>1</v>
      </c>
      <c r="AH863" s="29">
        <f t="shared" si="528"/>
        <v>1</v>
      </c>
      <c r="AI863" s="29">
        <f t="shared" si="528"/>
        <v>1</v>
      </c>
      <c r="AJ863" s="29">
        <f t="shared" si="528"/>
        <v>1</v>
      </c>
      <c r="AK863" s="29">
        <f t="shared" si="528"/>
        <v>1</v>
      </c>
      <c r="AL863" s="29">
        <f t="shared" si="528"/>
        <v>1</v>
      </c>
      <c r="AM863" s="29">
        <f t="shared" si="528"/>
        <v>1</v>
      </c>
      <c r="AN863" s="29">
        <f t="shared" si="528"/>
        <v>1</v>
      </c>
      <c r="AO863" s="29">
        <f t="shared" si="528"/>
        <v>1</v>
      </c>
      <c r="AP863" s="29">
        <f t="shared" si="528"/>
        <v>1</v>
      </c>
      <c r="AQ863" s="29">
        <f t="shared" si="528"/>
        <v>1</v>
      </c>
      <c r="AR863" s="29">
        <f t="shared" si="528"/>
        <v>1</v>
      </c>
      <c r="AS863" s="29">
        <f t="shared" si="528"/>
        <v>1</v>
      </c>
      <c r="AT863" s="29">
        <f t="shared" si="536"/>
        <v>1</v>
      </c>
      <c r="AU863" s="29">
        <f t="shared" si="536"/>
        <v>1</v>
      </c>
      <c r="AV863" s="29">
        <f t="shared" si="536"/>
        <v>1</v>
      </c>
      <c r="AW863" s="29">
        <f t="shared" si="536"/>
        <v>1</v>
      </c>
      <c r="AX863" s="29">
        <f t="shared" si="536"/>
        <v>1</v>
      </c>
      <c r="AY863" s="29">
        <f t="shared" si="536"/>
        <v>1</v>
      </c>
      <c r="AZ863" s="29">
        <f t="shared" si="536"/>
        <v>1</v>
      </c>
      <c r="BA863" s="29">
        <f t="shared" si="536"/>
        <v>1</v>
      </c>
      <c r="BB863" s="29">
        <f t="shared" si="536"/>
        <v>1</v>
      </c>
      <c r="BC863" s="29">
        <f t="shared" si="536"/>
        <v>1</v>
      </c>
      <c r="BD863" s="29">
        <f t="shared" si="536"/>
        <v>1</v>
      </c>
      <c r="BE863" s="29">
        <f t="shared" si="536"/>
        <v>1</v>
      </c>
      <c r="BF863" s="29">
        <f t="shared" si="536"/>
        <v>1</v>
      </c>
      <c r="BG863" s="29">
        <f t="shared" si="536"/>
        <v>1</v>
      </c>
      <c r="BH863" s="29">
        <f t="shared" si="536"/>
        <v>1</v>
      </c>
      <c r="BI863" s="29">
        <f t="shared" si="536"/>
        <v>1</v>
      </c>
      <c r="BJ863" s="29">
        <f t="shared" si="534"/>
        <v>1</v>
      </c>
      <c r="BN863" s="29">
        <f t="shared" si="495"/>
        <v>2</v>
      </c>
      <c r="BO863" s="29">
        <f t="shared" si="503"/>
        <v>9</v>
      </c>
    </row>
    <row r="864" spans="3:67" x14ac:dyDescent="0.25">
      <c r="C864" s="79">
        <f t="shared" si="496"/>
        <v>43870</v>
      </c>
      <c r="D864" s="29">
        <f t="shared" si="520"/>
        <v>2020</v>
      </c>
      <c r="E864" s="29">
        <f t="shared" si="497"/>
        <v>2</v>
      </c>
      <c r="F864" s="29">
        <f t="shared" si="498"/>
        <v>6</v>
      </c>
      <c r="G864" s="29">
        <f t="shared" si="499"/>
        <v>9</v>
      </c>
      <c r="H864" s="166" t="str">
        <f t="shared" si="500"/>
        <v>Sa</v>
      </c>
      <c r="I864" s="29">
        <f t="shared" si="501"/>
        <v>3</v>
      </c>
      <c r="J864" s="29">
        <f t="array" ref="J864">INDEX(Dienstplan!$F$6:$AJ$55,BN864,BO864)</f>
        <v>0</v>
      </c>
      <c r="K864" s="29">
        <f t="array" ref="K864">IF(OR(J864=Schichten!$B$3,J864=Schichten!$B$4),INDEX($D$98:$D$147,MATCH(CODE(J864),$H$98:$H$147,0)),IF(ISERROR(INDEX($D$98:$D$147,MATCH(J864,$A$98:$A$147,0))),0,INDEX($D$98:$D$147,MATCH(J864,$A$98:$A$147,0))))</f>
        <v>0</v>
      </c>
      <c r="L864" s="29">
        <f t="shared" ref="L864" si="544">L814</f>
        <v>0</v>
      </c>
      <c r="M864" s="29">
        <f t="shared" si="523"/>
        <v>0</v>
      </c>
      <c r="O864" s="29">
        <f t="shared" si="530"/>
        <v>0</v>
      </c>
      <c r="P864" s="29">
        <f t="shared" si="530"/>
        <v>0</v>
      </c>
      <c r="Q864" s="29">
        <f t="shared" si="530"/>
        <v>0</v>
      </c>
      <c r="R864" s="29">
        <f t="shared" si="530"/>
        <v>0</v>
      </c>
      <c r="S864" s="29">
        <f t="shared" si="530"/>
        <v>0</v>
      </c>
      <c r="T864" s="29">
        <f t="shared" si="530"/>
        <v>0</v>
      </c>
      <c r="U864" s="29">
        <f t="shared" si="530"/>
        <v>0</v>
      </c>
      <c r="V864" s="29">
        <f t="shared" si="530"/>
        <v>0</v>
      </c>
      <c r="W864" s="29">
        <f t="shared" si="530"/>
        <v>0</v>
      </c>
      <c r="X864" s="29">
        <f t="shared" si="530"/>
        <v>0</v>
      </c>
      <c r="Y864" s="29">
        <f t="shared" si="530"/>
        <v>1</v>
      </c>
      <c r="Z864" s="29">
        <f t="shared" si="530"/>
        <v>1</v>
      </c>
      <c r="AA864" s="29">
        <f t="shared" si="530"/>
        <v>1</v>
      </c>
      <c r="AB864" s="29">
        <f t="shared" si="530"/>
        <v>1</v>
      </c>
      <c r="AC864" s="29">
        <f t="shared" si="530"/>
        <v>1</v>
      </c>
      <c r="AD864" s="29">
        <f t="shared" si="530"/>
        <v>1</v>
      </c>
      <c r="AE864" s="29">
        <f t="shared" si="528"/>
        <v>1</v>
      </c>
      <c r="AF864" s="29">
        <f t="shared" si="528"/>
        <v>1</v>
      </c>
      <c r="AG864" s="29">
        <f t="shared" si="528"/>
        <v>1</v>
      </c>
      <c r="AH864" s="29">
        <f t="shared" si="528"/>
        <v>1</v>
      </c>
      <c r="AI864" s="29">
        <f t="shared" si="528"/>
        <v>1</v>
      </c>
      <c r="AJ864" s="29">
        <f t="shared" si="528"/>
        <v>1</v>
      </c>
      <c r="AK864" s="29">
        <f t="shared" si="528"/>
        <v>1</v>
      </c>
      <c r="AL864" s="29">
        <f t="shared" si="528"/>
        <v>1</v>
      </c>
      <c r="AM864" s="29">
        <f t="shared" si="528"/>
        <v>1</v>
      </c>
      <c r="AN864" s="29">
        <f t="shared" si="528"/>
        <v>1</v>
      </c>
      <c r="AO864" s="29">
        <f t="shared" si="528"/>
        <v>1</v>
      </c>
      <c r="AP864" s="29">
        <f t="shared" si="528"/>
        <v>1</v>
      </c>
      <c r="AQ864" s="29">
        <f t="shared" si="528"/>
        <v>1</v>
      </c>
      <c r="AR864" s="29">
        <f t="shared" si="528"/>
        <v>1</v>
      </c>
      <c r="AS864" s="29">
        <f t="shared" si="528"/>
        <v>1</v>
      </c>
      <c r="AT864" s="29">
        <f t="shared" si="536"/>
        <v>1</v>
      </c>
      <c r="AU864" s="29">
        <f t="shared" si="536"/>
        <v>1</v>
      </c>
      <c r="AV864" s="29">
        <f t="shared" si="536"/>
        <v>1</v>
      </c>
      <c r="AW864" s="29">
        <f t="shared" si="536"/>
        <v>1</v>
      </c>
      <c r="AX864" s="29">
        <f t="shared" si="536"/>
        <v>1</v>
      </c>
      <c r="AY864" s="29">
        <f t="shared" si="536"/>
        <v>1</v>
      </c>
      <c r="AZ864" s="29">
        <f t="shared" si="536"/>
        <v>1</v>
      </c>
      <c r="BA864" s="29">
        <f t="shared" si="536"/>
        <v>1</v>
      </c>
      <c r="BB864" s="29">
        <f t="shared" si="536"/>
        <v>1</v>
      </c>
      <c r="BC864" s="29">
        <f t="shared" si="536"/>
        <v>1</v>
      </c>
      <c r="BD864" s="29">
        <f t="shared" si="536"/>
        <v>1</v>
      </c>
      <c r="BE864" s="29">
        <f t="shared" si="536"/>
        <v>1</v>
      </c>
      <c r="BF864" s="29">
        <f t="shared" si="536"/>
        <v>1</v>
      </c>
      <c r="BG864" s="29">
        <f t="shared" si="536"/>
        <v>1</v>
      </c>
      <c r="BH864" s="29">
        <f t="shared" si="536"/>
        <v>1</v>
      </c>
      <c r="BI864" s="29">
        <f t="shared" si="536"/>
        <v>1</v>
      </c>
      <c r="BJ864" s="29">
        <f t="shared" si="534"/>
        <v>1</v>
      </c>
      <c r="BN864" s="29">
        <f t="shared" si="495"/>
        <v>3</v>
      </c>
      <c r="BO864" s="29">
        <f t="shared" si="503"/>
        <v>9</v>
      </c>
    </row>
    <row r="865" spans="3:67" x14ac:dyDescent="0.25">
      <c r="C865" s="79">
        <f t="shared" si="496"/>
        <v>43870</v>
      </c>
      <c r="D865" s="29">
        <f t="shared" si="520"/>
        <v>2020</v>
      </c>
      <c r="E865" s="29">
        <f t="shared" si="497"/>
        <v>2</v>
      </c>
      <c r="F865" s="29">
        <f t="shared" si="498"/>
        <v>6</v>
      </c>
      <c r="G865" s="29">
        <f t="shared" si="499"/>
        <v>9</v>
      </c>
      <c r="H865" s="166" t="str">
        <f t="shared" si="500"/>
        <v>Sa</v>
      </c>
      <c r="I865" s="29">
        <f t="shared" si="501"/>
        <v>4</v>
      </c>
      <c r="J865" s="29">
        <f t="array" ref="J865">INDEX(Dienstplan!$F$6:$AJ$55,BN865,BO865)</f>
        <v>0</v>
      </c>
      <c r="K865" s="29">
        <f t="array" ref="K865">IF(OR(J865=Schichten!$B$3,J865=Schichten!$B$4),INDEX($D$98:$D$147,MATCH(CODE(J865),$H$98:$H$147,0)),IF(ISERROR(INDEX($D$98:$D$147,MATCH(J865,$A$98:$A$147,0))),0,INDEX($D$98:$D$147,MATCH(J865,$A$98:$A$147,0))))</f>
        <v>0</v>
      </c>
      <c r="L865" s="29">
        <f t="shared" ref="L865" si="545">L815</f>
        <v>0</v>
      </c>
      <c r="M865" s="29">
        <f t="shared" si="523"/>
        <v>0</v>
      </c>
      <c r="O865" s="29">
        <f t="shared" si="530"/>
        <v>0</v>
      </c>
      <c r="P865" s="29">
        <f t="shared" si="530"/>
        <v>0</v>
      </c>
      <c r="Q865" s="29">
        <f t="shared" si="530"/>
        <v>0</v>
      </c>
      <c r="R865" s="29">
        <f t="shared" si="530"/>
        <v>0</v>
      </c>
      <c r="S865" s="29">
        <f t="shared" si="530"/>
        <v>0</v>
      </c>
      <c r="T865" s="29">
        <f t="shared" si="530"/>
        <v>0</v>
      </c>
      <c r="U865" s="29">
        <f t="shared" si="530"/>
        <v>0</v>
      </c>
      <c r="V865" s="29">
        <f t="shared" si="530"/>
        <v>0</v>
      </c>
      <c r="W865" s="29">
        <f t="shared" si="530"/>
        <v>0</v>
      </c>
      <c r="X865" s="29">
        <f t="shared" si="530"/>
        <v>0</v>
      </c>
      <c r="Y865" s="29">
        <f t="shared" si="530"/>
        <v>1</v>
      </c>
      <c r="Z865" s="29">
        <f t="shared" si="530"/>
        <v>1</v>
      </c>
      <c r="AA865" s="29">
        <f t="shared" si="530"/>
        <v>1</v>
      </c>
      <c r="AB865" s="29">
        <f t="shared" si="530"/>
        <v>1</v>
      </c>
      <c r="AC865" s="29">
        <f t="shared" si="530"/>
        <v>1</v>
      </c>
      <c r="AD865" s="29">
        <f t="shared" si="530"/>
        <v>1</v>
      </c>
      <c r="AE865" s="29">
        <f t="shared" si="528"/>
        <v>1</v>
      </c>
      <c r="AF865" s="29">
        <f t="shared" si="528"/>
        <v>1</v>
      </c>
      <c r="AG865" s="29">
        <f t="shared" si="528"/>
        <v>1</v>
      </c>
      <c r="AH865" s="29">
        <f t="shared" si="528"/>
        <v>1</v>
      </c>
      <c r="AI865" s="29">
        <f t="shared" si="528"/>
        <v>1</v>
      </c>
      <c r="AJ865" s="29">
        <f t="shared" si="528"/>
        <v>1</v>
      </c>
      <c r="AK865" s="29">
        <f t="shared" si="528"/>
        <v>1</v>
      </c>
      <c r="AL865" s="29">
        <f t="shared" si="528"/>
        <v>1</v>
      </c>
      <c r="AM865" s="29">
        <f t="shared" si="528"/>
        <v>1</v>
      </c>
      <c r="AN865" s="29">
        <f t="shared" si="528"/>
        <v>1</v>
      </c>
      <c r="AO865" s="29">
        <f t="shared" si="528"/>
        <v>1</v>
      </c>
      <c r="AP865" s="29">
        <f t="shared" si="528"/>
        <v>1</v>
      </c>
      <c r="AQ865" s="29">
        <f t="shared" si="528"/>
        <v>1</v>
      </c>
      <c r="AR865" s="29">
        <f t="shared" si="528"/>
        <v>1</v>
      </c>
      <c r="AS865" s="29">
        <f t="shared" si="528"/>
        <v>1</v>
      </c>
      <c r="AT865" s="29">
        <f t="shared" si="536"/>
        <v>1</v>
      </c>
      <c r="AU865" s="29">
        <f t="shared" si="536"/>
        <v>1</v>
      </c>
      <c r="AV865" s="29">
        <f t="shared" si="536"/>
        <v>1</v>
      </c>
      <c r="AW865" s="29">
        <f t="shared" si="536"/>
        <v>1</v>
      </c>
      <c r="AX865" s="29">
        <f t="shared" si="536"/>
        <v>1</v>
      </c>
      <c r="AY865" s="29">
        <f t="shared" si="536"/>
        <v>1</v>
      </c>
      <c r="AZ865" s="29">
        <f t="shared" si="536"/>
        <v>1</v>
      </c>
      <c r="BA865" s="29">
        <f t="shared" si="536"/>
        <v>1</v>
      </c>
      <c r="BB865" s="29">
        <f t="shared" si="536"/>
        <v>1</v>
      </c>
      <c r="BC865" s="29">
        <f t="shared" si="536"/>
        <v>1</v>
      </c>
      <c r="BD865" s="29">
        <f t="shared" si="536"/>
        <v>1</v>
      </c>
      <c r="BE865" s="29">
        <f t="shared" si="536"/>
        <v>1</v>
      </c>
      <c r="BF865" s="29">
        <f t="shared" si="536"/>
        <v>1</v>
      </c>
      <c r="BG865" s="29">
        <f t="shared" si="536"/>
        <v>1</v>
      </c>
      <c r="BH865" s="29">
        <f t="shared" si="536"/>
        <v>1</v>
      </c>
      <c r="BI865" s="29">
        <f t="shared" si="536"/>
        <v>1</v>
      </c>
      <c r="BJ865" s="29">
        <f t="shared" si="534"/>
        <v>1</v>
      </c>
      <c r="BN865" s="29">
        <f t="shared" si="495"/>
        <v>4</v>
      </c>
      <c r="BO865" s="29">
        <f t="shared" si="503"/>
        <v>9</v>
      </c>
    </row>
    <row r="866" spans="3:67" x14ac:dyDescent="0.25">
      <c r="C866" s="79">
        <f t="shared" si="496"/>
        <v>43870</v>
      </c>
      <c r="D866" s="29">
        <f t="shared" si="520"/>
        <v>2020</v>
      </c>
      <c r="E866" s="29">
        <f t="shared" si="497"/>
        <v>2</v>
      </c>
      <c r="F866" s="29">
        <f t="shared" si="498"/>
        <v>6</v>
      </c>
      <c r="G866" s="29">
        <f t="shared" si="499"/>
        <v>9</v>
      </c>
      <c r="H866" s="166" t="str">
        <f t="shared" si="500"/>
        <v>Sa</v>
      </c>
      <c r="I866" s="29">
        <f t="shared" si="501"/>
        <v>5</v>
      </c>
      <c r="J866" s="29">
        <f t="array" ref="J866">INDEX(Dienstplan!$F$6:$AJ$55,BN866,BO866)</f>
        <v>0</v>
      </c>
      <c r="K866" s="29">
        <f t="array" ref="K866">IF(OR(J866=Schichten!$B$3,J866=Schichten!$B$4),INDEX($D$98:$D$147,MATCH(CODE(J866),$H$98:$H$147,0)),IF(ISERROR(INDEX($D$98:$D$147,MATCH(J866,$A$98:$A$147,0))),0,INDEX($D$98:$D$147,MATCH(J866,$A$98:$A$147,0))))</f>
        <v>0</v>
      </c>
      <c r="L866" s="29">
        <f t="shared" ref="L866" si="546">L816</f>
        <v>0</v>
      </c>
      <c r="M866" s="29">
        <f t="shared" si="523"/>
        <v>0</v>
      </c>
      <c r="O866" s="29">
        <f t="shared" si="530"/>
        <v>0</v>
      </c>
      <c r="P866" s="29">
        <f t="shared" si="530"/>
        <v>0</v>
      </c>
      <c r="Q866" s="29">
        <f t="shared" si="530"/>
        <v>0</v>
      </c>
      <c r="R866" s="29">
        <f t="shared" si="530"/>
        <v>0</v>
      </c>
      <c r="S866" s="29">
        <f t="shared" si="530"/>
        <v>0</v>
      </c>
      <c r="T866" s="29">
        <f t="shared" si="530"/>
        <v>0</v>
      </c>
      <c r="U866" s="29">
        <f t="shared" si="530"/>
        <v>0</v>
      </c>
      <c r="V866" s="29">
        <f t="shared" si="530"/>
        <v>0</v>
      </c>
      <c r="W866" s="29">
        <f t="shared" si="530"/>
        <v>0</v>
      </c>
      <c r="X866" s="29">
        <f t="shared" si="530"/>
        <v>0</v>
      </c>
      <c r="Y866" s="29">
        <f t="shared" si="530"/>
        <v>1</v>
      </c>
      <c r="Z866" s="29">
        <f t="shared" si="530"/>
        <v>1</v>
      </c>
      <c r="AA866" s="29">
        <f t="shared" si="530"/>
        <v>1</v>
      </c>
      <c r="AB866" s="29">
        <f t="shared" si="530"/>
        <v>1</v>
      </c>
      <c r="AC866" s="29">
        <f t="shared" si="530"/>
        <v>1</v>
      </c>
      <c r="AD866" s="29">
        <f t="shared" si="530"/>
        <v>1</v>
      </c>
      <c r="AE866" s="29">
        <f t="shared" si="528"/>
        <v>1</v>
      </c>
      <c r="AF866" s="29">
        <f t="shared" si="528"/>
        <v>1</v>
      </c>
      <c r="AG866" s="29">
        <f t="shared" si="528"/>
        <v>1</v>
      </c>
      <c r="AH866" s="29">
        <f t="shared" si="528"/>
        <v>1</v>
      </c>
      <c r="AI866" s="29">
        <f t="shared" si="528"/>
        <v>1</v>
      </c>
      <c r="AJ866" s="29">
        <f t="shared" si="528"/>
        <v>1</v>
      </c>
      <c r="AK866" s="29">
        <f t="shared" si="528"/>
        <v>1</v>
      </c>
      <c r="AL866" s="29">
        <f t="shared" si="528"/>
        <v>1</v>
      </c>
      <c r="AM866" s="29">
        <f t="shared" si="528"/>
        <v>1</v>
      </c>
      <c r="AN866" s="29">
        <f t="shared" si="528"/>
        <v>1</v>
      </c>
      <c r="AO866" s="29">
        <f t="shared" si="528"/>
        <v>1</v>
      </c>
      <c r="AP866" s="29">
        <f t="shared" si="528"/>
        <v>1</v>
      </c>
      <c r="AQ866" s="29">
        <f t="shared" si="528"/>
        <v>1</v>
      </c>
      <c r="AR866" s="29">
        <f t="shared" si="528"/>
        <v>1</v>
      </c>
      <c r="AS866" s="29">
        <f t="shared" si="528"/>
        <v>1</v>
      </c>
      <c r="AT866" s="29">
        <f t="shared" si="536"/>
        <v>1</v>
      </c>
      <c r="AU866" s="29">
        <f t="shared" si="536"/>
        <v>1</v>
      </c>
      <c r="AV866" s="29">
        <f t="shared" si="536"/>
        <v>1</v>
      </c>
      <c r="AW866" s="29">
        <f t="shared" si="536"/>
        <v>1</v>
      </c>
      <c r="AX866" s="29">
        <f t="shared" si="536"/>
        <v>1</v>
      </c>
      <c r="AY866" s="29">
        <f t="shared" si="536"/>
        <v>1</v>
      </c>
      <c r="AZ866" s="29">
        <f t="shared" si="536"/>
        <v>1</v>
      </c>
      <c r="BA866" s="29">
        <f t="shared" si="536"/>
        <v>1</v>
      </c>
      <c r="BB866" s="29">
        <f t="shared" si="536"/>
        <v>1</v>
      </c>
      <c r="BC866" s="29">
        <f t="shared" si="536"/>
        <v>1</v>
      </c>
      <c r="BD866" s="29">
        <f t="shared" si="536"/>
        <v>1</v>
      </c>
      <c r="BE866" s="29">
        <f t="shared" si="536"/>
        <v>1</v>
      </c>
      <c r="BF866" s="29">
        <f t="shared" si="536"/>
        <v>1</v>
      </c>
      <c r="BG866" s="29">
        <f t="shared" si="536"/>
        <v>1</v>
      </c>
      <c r="BH866" s="29">
        <f t="shared" si="536"/>
        <v>1</v>
      </c>
      <c r="BI866" s="29">
        <f t="shared" si="536"/>
        <v>1</v>
      </c>
      <c r="BJ866" s="29">
        <f t="shared" si="534"/>
        <v>1</v>
      </c>
      <c r="BN866" s="29">
        <f t="shared" si="495"/>
        <v>5</v>
      </c>
      <c r="BO866" s="29">
        <f t="shared" si="503"/>
        <v>9</v>
      </c>
    </row>
    <row r="867" spans="3:67" x14ac:dyDescent="0.25">
      <c r="C867" s="79">
        <f t="shared" si="496"/>
        <v>43870</v>
      </c>
      <c r="D867" s="29">
        <f t="shared" si="520"/>
        <v>2020</v>
      </c>
      <c r="E867" s="29">
        <f t="shared" si="497"/>
        <v>2</v>
      </c>
      <c r="F867" s="29">
        <f t="shared" si="498"/>
        <v>6</v>
      </c>
      <c r="G867" s="29">
        <f t="shared" si="499"/>
        <v>9</v>
      </c>
      <c r="H867" s="166" t="str">
        <f t="shared" si="500"/>
        <v>Sa</v>
      </c>
      <c r="I867" s="29">
        <f t="shared" si="501"/>
        <v>6</v>
      </c>
      <c r="J867" s="29">
        <f t="array" ref="J867">INDEX(Dienstplan!$F$6:$AJ$55,BN867,BO867)</f>
        <v>0</v>
      </c>
      <c r="K867" s="29">
        <f t="array" ref="K867">IF(OR(J867=Schichten!$B$3,J867=Schichten!$B$4),INDEX($D$98:$D$147,MATCH(CODE(J867),$H$98:$H$147,0)),IF(ISERROR(INDEX($D$98:$D$147,MATCH(J867,$A$98:$A$147,0))),0,INDEX($D$98:$D$147,MATCH(J867,$A$98:$A$147,0))))</f>
        <v>0</v>
      </c>
      <c r="L867" s="29">
        <f t="shared" ref="L867" si="547">L817</f>
        <v>0</v>
      </c>
      <c r="M867" s="29">
        <f t="shared" si="523"/>
        <v>0</v>
      </c>
      <c r="O867" s="29">
        <f t="shared" si="530"/>
        <v>0</v>
      </c>
      <c r="P867" s="29">
        <f t="shared" si="530"/>
        <v>0</v>
      </c>
      <c r="Q867" s="29">
        <f t="shared" si="530"/>
        <v>0</v>
      </c>
      <c r="R867" s="29">
        <f t="shared" si="530"/>
        <v>0</v>
      </c>
      <c r="S867" s="29">
        <f t="shared" si="530"/>
        <v>0</v>
      </c>
      <c r="T867" s="29">
        <f t="shared" si="530"/>
        <v>0</v>
      </c>
      <c r="U867" s="29">
        <f t="shared" si="530"/>
        <v>0</v>
      </c>
      <c r="V867" s="29">
        <f t="shared" si="530"/>
        <v>0</v>
      </c>
      <c r="W867" s="29">
        <f t="shared" si="530"/>
        <v>0</v>
      </c>
      <c r="X867" s="29">
        <f t="shared" si="530"/>
        <v>0</v>
      </c>
      <c r="Y867" s="29">
        <f t="shared" si="530"/>
        <v>1</v>
      </c>
      <c r="Z867" s="29">
        <f t="shared" si="530"/>
        <v>1</v>
      </c>
      <c r="AA867" s="29">
        <f t="shared" si="530"/>
        <v>1</v>
      </c>
      <c r="AB867" s="29">
        <f t="shared" si="530"/>
        <v>1</v>
      </c>
      <c r="AC867" s="29">
        <f t="shared" si="530"/>
        <v>1</v>
      </c>
      <c r="AD867" s="29">
        <f t="shared" ref="AD867:AS882" si="548">IF($M$457,IF($J867=AD$461,1,0),0)</f>
        <v>1</v>
      </c>
      <c r="AE867" s="29">
        <f t="shared" si="548"/>
        <v>1</v>
      </c>
      <c r="AF867" s="29">
        <f t="shared" si="548"/>
        <v>1</v>
      </c>
      <c r="AG867" s="29">
        <f t="shared" si="548"/>
        <v>1</v>
      </c>
      <c r="AH867" s="29">
        <f t="shared" si="548"/>
        <v>1</v>
      </c>
      <c r="AI867" s="29">
        <f t="shared" si="548"/>
        <v>1</v>
      </c>
      <c r="AJ867" s="29">
        <f t="shared" si="548"/>
        <v>1</v>
      </c>
      <c r="AK867" s="29">
        <f t="shared" si="548"/>
        <v>1</v>
      </c>
      <c r="AL867" s="29">
        <f t="shared" si="548"/>
        <v>1</v>
      </c>
      <c r="AM867" s="29">
        <f t="shared" si="548"/>
        <v>1</v>
      </c>
      <c r="AN867" s="29">
        <f t="shared" si="548"/>
        <v>1</v>
      </c>
      <c r="AO867" s="29">
        <f t="shared" si="548"/>
        <v>1</v>
      </c>
      <c r="AP867" s="29">
        <f t="shared" si="548"/>
        <v>1</v>
      </c>
      <c r="AQ867" s="29">
        <f t="shared" si="548"/>
        <v>1</v>
      </c>
      <c r="AR867" s="29">
        <f t="shared" si="548"/>
        <v>1</v>
      </c>
      <c r="AS867" s="29">
        <f t="shared" si="548"/>
        <v>1</v>
      </c>
      <c r="AT867" s="29">
        <f t="shared" si="536"/>
        <v>1</v>
      </c>
      <c r="AU867" s="29">
        <f t="shared" si="536"/>
        <v>1</v>
      </c>
      <c r="AV867" s="29">
        <f t="shared" si="536"/>
        <v>1</v>
      </c>
      <c r="AW867" s="29">
        <f t="shared" si="536"/>
        <v>1</v>
      </c>
      <c r="AX867" s="29">
        <f t="shared" si="536"/>
        <v>1</v>
      </c>
      <c r="AY867" s="29">
        <f t="shared" si="536"/>
        <v>1</v>
      </c>
      <c r="AZ867" s="29">
        <f t="shared" si="536"/>
        <v>1</v>
      </c>
      <c r="BA867" s="29">
        <f t="shared" si="536"/>
        <v>1</v>
      </c>
      <c r="BB867" s="29">
        <f t="shared" si="536"/>
        <v>1</v>
      </c>
      <c r="BC867" s="29">
        <f t="shared" si="536"/>
        <v>1</v>
      </c>
      <c r="BD867" s="29">
        <f t="shared" si="536"/>
        <v>1</v>
      </c>
      <c r="BE867" s="29">
        <f t="shared" si="536"/>
        <v>1</v>
      </c>
      <c r="BF867" s="29">
        <f t="shared" si="536"/>
        <v>1</v>
      </c>
      <c r="BG867" s="29">
        <f t="shared" si="536"/>
        <v>1</v>
      </c>
      <c r="BH867" s="29">
        <f t="shared" si="536"/>
        <v>1</v>
      </c>
      <c r="BI867" s="29">
        <f t="shared" si="536"/>
        <v>1</v>
      </c>
      <c r="BJ867" s="29">
        <f t="shared" si="534"/>
        <v>1</v>
      </c>
      <c r="BN867" s="29">
        <f t="shared" si="495"/>
        <v>6</v>
      </c>
      <c r="BO867" s="29">
        <f t="shared" si="503"/>
        <v>9</v>
      </c>
    </row>
    <row r="868" spans="3:67" x14ac:dyDescent="0.25">
      <c r="C868" s="79">
        <f t="shared" si="496"/>
        <v>43870</v>
      </c>
      <c r="D868" s="29">
        <f t="shared" si="520"/>
        <v>2020</v>
      </c>
      <c r="E868" s="29">
        <f t="shared" si="497"/>
        <v>2</v>
      </c>
      <c r="F868" s="29">
        <f t="shared" si="498"/>
        <v>6</v>
      </c>
      <c r="G868" s="29">
        <f t="shared" si="499"/>
        <v>9</v>
      </c>
      <c r="H868" s="166" t="str">
        <f t="shared" si="500"/>
        <v>Sa</v>
      </c>
      <c r="I868" s="29">
        <f t="shared" si="501"/>
        <v>7</v>
      </c>
      <c r="J868" s="29">
        <f t="array" ref="J868">INDEX(Dienstplan!$F$6:$AJ$55,BN868,BO868)</f>
        <v>0</v>
      </c>
      <c r="K868" s="29">
        <f t="array" ref="K868">IF(OR(J868=Schichten!$B$3,J868=Schichten!$B$4),INDEX($D$98:$D$147,MATCH(CODE(J868),$H$98:$H$147,0)),IF(ISERROR(INDEX($D$98:$D$147,MATCH(J868,$A$98:$A$147,0))),0,INDEX($D$98:$D$147,MATCH(J868,$A$98:$A$147,0))))</f>
        <v>0</v>
      </c>
      <c r="L868" s="29">
        <f t="shared" ref="L868" si="549">L818</f>
        <v>0</v>
      </c>
      <c r="M868" s="29">
        <f t="shared" si="523"/>
        <v>0</v>
      </c>
      <c r="O868" s="29">
        <f t="shared" ref="O868:AD883" si="550">IF($M$457,IF($J868=O$461,1,0),0)</f>
        <v>0</v>
      </c>
      <c r="P868" s="29">
        <f t="shared" si="550"/>
        <v>0</v>
      </c>
      <c r="Q868" s="29">
        <f t="shared" si="550"/>
        <v>0</v>
      </c>
      <c r="R868" s="29">
        <f t="shared" si="550"/>
        <v>0</v>
      </c>
      <c r="S868" s="29">
        <f t="shared" si="550"/>
        <v>0</v>
      </c>
      <c r="T868" s="29">
        <f t="shared" si="550"/>
        <v>0</v>
      </c>
      <c r="U868" s="29">
        <f t="shared" si="550"/>
        <v>0</v>
      </c>
      <c r="V868" s="29">
        <f t="shared" si="550"/>
        <v>0</v>
      </c>
      <c r="W868" s="29">
        <f t="shared" si="550"/>
        <v>0</v>
      </c>
      <c r="X868" s="29">
        <f t="shared" si="550"/>
        <v>0</v>
      </c>
      <c r="Y868" s="29">
        <f t="shared" si="550"/>
        <v>1</v>
      </c>
      <c r="Z868" s="29">
        <f t="shared" si="550"/>
        <v>1</v>
      </c>
      <c r="AA868" s="29">
        <f t="shared" si="550"/>
        <v>1</v>
      </c>
      <c r="AB868" s="29">
        <f t="shared" si="550"/>
        <v>1</v>
      </c>
      <c r="AC868" s="29">
        <f t="shared" si="550"/>
        <v>1</v>
      </c>
      <c r="AD868" s="29">
        <f t="shared" si="550"/>
        <v>1</v>
      </c>
      <c r="AE868" s="29">
        <f t="shared" si="548"/>
        <v>1</v>
      </c>
      <c r="AF868" s="29">
        <f t="shared" si="548"/>
        <v>1</v>
      </c>
      <c r="AG868" s="29">
        <f t="shared" si="548"/>
        <v>1</v>
      </c>
      <c r="AH868" s="29">
        <f t="shared" si="548"/>
        <v>1</v>
      </c>
      <c r="AI868" s="29">
        <f t="shared" si="548"/>
        <v>1</v>
      </c>
      <c r="AJ868" s="29">
        <f t="shared" si="548"/>
        <v>1</v>
      </c>
      <c r="AK868" s="29">
        <f t="shared" si="548"/>
        <v>1</v>
      </c>
      <c r="AL868" s="29">
        <f t="shared" si="548"/>
        <v>1</v>
      </c>
      <c r="AM868" s="29">
        <f t="shared" si="548"/>
        <v>1</v>
      </c>
      <c r="AN868" s="29">
        <f t="shared" si="548"/>
        <v>1</v>
      </c>
      <c r="AO868" s="29">
        <f t="shared" si="548"/>
        <v>1</v>
      </c>
      <c r="AP868" s="29">
        <f t="shared" si="548"/>
        <v>1</v>
      </c>
      <c r="AQ868" s="29">
        <f t="shared" si="548"/>
        <v>1</v>
      </c>
      <c r="AR868" s="29">
        <f t="shared" si="548"/>
        <v>1</v>
      </c>
      <c r="AS868" s="29">
        <f t="shared" si="548"/>
        <v>1</v>
      </c>
      <c r="AT868" s="29">
        <f t="shared" si="536"/>
        <v>1</v>
      </c>
      <c r="AU868" s="29">
        <f t="shared" si="536"/>
        <v>1</v>
      </c>
      <c r="AV868" s="29">
        <f t="shared" si="536"/>
        <v>1</v>
      </c>
      <c r="AW868" s="29">
        <f t="shared" si="536"/>
        <v>1</v>
      </c>
      <c r="AX868" s="29">
        <f t="shared" si="536"/>
        <v>1</v>
      </c>
      <c r="AY868" s="29">
        <f t="shared" si="536"/>
        <v>1</v>
      </c>
      <c r="AZ868" s="29">
        <f t="shared" si="536"/>
        <v>1</v>
      </c>
      <c r="BA868" s="29">
        <f t="shared" si="536"/>
        <v>1</v>
      </c>
      <c r="BB868" s="29">
        <f t="shared" si="536"/>
        <v>1</v>
      </c>
      <c r="BC868" s="29">
        <f t="shared" si="536"/>
        <v>1</v>
      </c>
      <c r="BD868" s="29">
        <f t="shared" si="536"/>
        <v>1</v>
      </c>
      <c r="BE868" s="29">
        <f t="shared" si="536"/>
        <v>1</v>
      </c>
      <c r="BF868" s="29">
        <f t="shared" si="536"/>
        <v>1</v>
      </c>
      <c r="BG868" s="29">
        <f t="shared" si="536"/>
        <v>1</v>
      </c>
      <c r="BH868" s="29">
        <f t="shared" si="536"/>
        <v>1</v>
      </c>
      <c r="BI868" s="29">
        <f t="shared" si="536"/>
        <v>1</v>
      </c>
      <c r="BJ868" s="29">
        <f t="shared" si="534"/>
        <v>1</v>
      </c>
      <c r="BN868" s="29">
        <f t="shared" si="495"/>
        <v>7</v>
      </c>
      <c r="BO868" s="29">
        <f t="shared" si="503"/>
        <v>9</v>
      </c>
    </row>
    <row r="869" spans="3:67" x14ac:dyDescent="0.25">
      <c r="C869" s="79">
        <f t="shared" si="496"/>
        <v>43870</v>
      </c>
      <c r="D869" s="29">
        <f t="shared" si="520"/>
        <v>2020</v>
      </c>
      <c r="E869" s="29">
        <f t="shared" si="497"/>
        <v>2</v>
      </c>
      <c r="F869" s="29">
        <f t="shared" si="498"/>
        <v>6</v>
      </c>
      <c r="G869" s="29">
        <f t="shared" si="499"/>
        <v>9</v>
      </c>
      <c r="H869" s="166" t="str">
        <f t="shared" si="500"/>
        <v>Sa</v>
      </c>
      <c r="I869" s="29">
        <f t="shared" si="501"/>
        <v>8</v>
      </c>
      <c r="J869" s="29">
        <f t="array" ref="J869">INDEX(Dienstplan!$F$6:$AJ$55,BN869,BO869)</f>
        <v>0</v>
      </c>
      <c r="K869" s="29">
        <f t="array" ref="K869">IF(OR(J869=Schichten!$B$3,J869=Schichten!$B$4),INDEX($D$98:$D$147,MATCH(CODE(J869),$H$98:$H$147,0)),IF(ISERROR(INDEX($D$98:$D$147,MATCH(J869,$A$98:$A$147,0))),0,INDEX($D$98:$D$147,MATCH(J869,$A$98:$A$147,0))))</f>
        <v>0</v>
      </c>
      <c r="L869" s="29">
        <f t="shared" ref="L869" si="551">L819</f>
        <v>0</v>
      </c>
      <c r="M869" s="29">
        <f t="shared" si="523"/>
        <v>0</v>
      </c>
      <c r="O869" s="29">
        <f t="shared" si="550"/>
        <v>0</v>
      </c>
      <c r="P869" s="29">
        <f t="shared" si="550"/>
        <v>0</v>
      </c>
      <c r="Q869" s="29">
        <f t="shared" si="550"/>
        <v>0</v>
      </c>
      <c r="R869" s="29">
        <f t="shared" si="550"/>
        <v>0</v>
      </c>
      <c r="S869" s="29">
        <f t="shared" si="550"/>
        <v>0</v>
      </c>
      <c r="T869" s="29">
        <f t="shared" si="550"/>
        <v>0</v>
      </c>
      <c r="U869" s="29">
        <f t="shared" si="550"/>
        <v>0</v>
      </c>
      <c r="V869" s="29">
        <f t="shared" si="550"/>
        <v>0</v>
      </c>
      <c r="W869" s="29">
        <f t="shared" si="550"/>
        <v>0</v>
      </c>
      <c r="X869" s="29">
        <f t="shared" si="550"/>
        <v>0</v>
      </c>
      <c r="Y869" s="29">
        <f t="shared" si="550"/>
        <v>1</v>
      </c>
      <c r="Z869" s="29">
        <f t="shared" si="550"/>
        <v>1</v>
      </c>
      <c r="AA869" s="29">
        <f t="shared" si="550"/>
        <v>1</v>
      </c>
      <c r="AB869" s="29">
        <f t="shared" si="550"/>
        <v>1</v>
      </c>
      <c r="AC869" s="29">
        <f t="shared" si="550"/>
        <v>1</v>
      </c>
      <c r="AD869" s="29">
        <f t="shared" si="550"/>
        <v>1</v>
      </c>
      <c r="AE869" s="29">
        <f t="shared" si="548"/>
        <v>1</v>
      </c>
      <c r="AF869" s="29">
        <f t="shared" si="548"/>
        <v>1</v>
      </c>
      <c r="AG869" s="29">
        <f t="shared" si="548"/>
        <v>1</v>
      </c>
      <c r="AH869" s="29">
        <f t="shared" si="548"/>
        <v>1</v>
      </c>
      <c r="AI869" s="29">
        <f t="shared" si="548"/>
        <v>1</v>
      </c>
      <c r="AJ869" s="29">
        <f t="shared" si="548"/>
        <v>1</v>
      </c>
      <c r="AK869" s="29">
        <f t="shared" si="548"/>
        <v>1</v>
      </c>
      <c r="AL869" s="29">
        <f t="shared" si="548"/>
        <v>1</v>
      </c>
      <c r="AM869" s="29">
        <f t="shared" si="548"/>
        <v>1</v>
      </c>
      <c r="AN869" s="29">
        <f t="shared" si="548"/>
        <v>1</v>
      </c>
      <c r="AO869" s="29">
        <f t="shared" si="548"/>
        <v>1</v>
      </c>
      <c r="AP869" s="29">
        <f t="shared" si="548"/>
        <v>1</v>
      </c>
      <c r="AQ869" s="29">
        <f t="shared" si="548"/>
        <v>1</v>
      </c>
      <c r="AR869" s="29">
        <f t="shared" si="548"/>
        <v>1</v>
      </c>
      <c r="AS869" s="29">
        <f t="shared" si="548"/>
        <v>1</v>
      </c>
      <c r="AT869" s="29">
        <f t="shared" si="536"/>
        <v>1</v>
      </c>
      <c r="AU869" s="29">
        <f t="shared" si="536"/>
        <v>1</v>
      </c>
      <c r="AV869" s="29">
        <f t="shared" si="536"/>
        <v>1</v>
      </c>
      <c r="AW869" s="29">
        <f t="shared" si="536"/>
        <v>1</v>
      </c>
      <c r="AX869" s="29">
        <f t="shared" si="536"/>
        <v>1</v>
      </c>
      <c r="AY869" s="29">
        <f t="shared" si="536"/>
        <v>1</v>
      </c>
      <c r="AZ869" s="29">
        <f t="shared" si="536"/>
        <v>1</v>
      </c>
      <c r="BA869" s="29">
        <f t="shared" si="536"/>
        <v>1</v>
      </c>
      <c r="BB869" s="29">
        <f t="shared" si="536"/>
        <v>1</v>
      </c>
      <c r="BC869" s="29">
        <f t="shared" si="536"/>
        <v>1</v>
      </c>
      <c r="BD869" s="29">
        <f t="shared" si="536"/>
        <v>1</v>
      </c>
      <c r="BE869" s="29">
        <f t="shared" si="536"/>
        <v>1</v>
      </c>
      <c r="BF869" s="29">
        <f t="shared" si="536"/>
        <v>1</v>
      </c>
      <c r="BG869" s="29">
        <f t="shared" si="536"/>
        <v>1</v>
      </c>
      <c r="BH869" s="29">
        <f t="shared" si="536"/>
        <v>1</v>
      </c>
      <c r="BI869" s="29">
        <f t="shared" si="536"/>
        <v>1</v>
      </c>
      <c r="BJ869" s="29">
        <f t="shared" si="534"/>
        <v>1</v>
      </c>
      <c r="BN869" s="29">
        <f t="shared" si="495"/>
        <v>8</v>
      </c>
      <c r="BO869" s="29">
        <f t="shared" si="503"/>
        <v>9</v>
      </c>
    </row>
    <row r="870" spans="3:67" x14ac:dyDescent="0.25">
      <c r="C870" s="79">
        <f t="shared" si="496"/>
        <v>43870</v>
      </c>
      <c r="D870" s="29">
        <f t="shared" si="520"/>
        <v>2020</v>
      </c>
      <c r="E870" s="29">
        <f t="shared" si="497"/>
        <v>2</v>
      </c>
      <c r="F870" s="29">
        <f t="shared" si="498"/>
        <v>6</v>
      </c>
      <c r="G870" s="29">
        <f t="shared" si="499"/>
        <v>9</v>
      </c>
      <c r="H870" s="166" t="str">
        <f t="shared" si="500"/>
        <v>Sa</v>
      </c>
      <c r="I870" s="29">
        <f t="shared" si="501"/>
        <v>9</v>
      </c>
      <c r="J870" s="29" t="str">
        <f t="array" ref="J870">INDEX(Dienstplan!$F$6:$AJ$55,BN870,BO870)</f>
        <v>S6</v>
      </c>
      <c r="K870" s="29">
        <f t="array" ref="K870">IF(OR(J870=Schichten!$B$3,J870=Schichten!$B$4),INDEX($D$98:$D$147,MATCH(CODE(J870),$H$98:$H$147,0)),IF(ISERROR(INDEX($D$98:$D$147,MATCH(J870,$A$98:$A$147,0))),0,INDEX($D$98:$D$147,MATCH(J870,$A$98:$A$147,0))))</f>
        <v>6</v>
      </c>
      <c r="L870" s="29">
        <f t="shared" ref="L870" si="552">L820</f>
        <v>0</v>
      </c>
      <c r="M870" s="29">
        <f t="shared" si="523"/>
        <v>0</v>
      </c>
      <c r="O870" s="29">
        <f t="shared" si="550"/>
        <v>0</v>
      </c>
      <c r="P870" s="29">
        <f t="shared" si="550"/>
        <v>1</v>
      </c>
      <c r="Q870" s="29">
        <f t="shared" si="550"/>
        <v>0</v>
      </c>
      <c r="R870" s="29">
        <f t="shared" si="550"/>
        <v>0</v>
      </c>
      <c r="S870" s="29">
        <f t="shared" si="550"/>
        <v>0</v>
      </c>
      <c r="T870" s="29">
        <f t="shared" si="550"/>
        <v>0</v>
      </c>
      <c r="U870" s="29">
        <f t="shared" si="550"/>
        <v>0</v>
      </c>
      <c r="V870" s="29">
        <f t="shared" si="550"/>
        <v>0</v>
      </c>
      <c r="W870" s="29">
        <f t="shared" si="550"/>
        <v>0</v>
      </c>
      <c r="X870" s="29">
        <f t="shared" si="550"/>
        <v>0</v>
      </c>
      <c r="Y870" s="29">
        <f t="shared" si="550"/>
        <v>0</v>
      </c>
      <c r="Z870" s="29">
        <f t="shared" si="550"/>
        <v>0</v>
      </c>
      <c r="AA870" s="29">
        <f t="shared" si="550"/>
        <v>0</v>
      </c>
      <c r="AB870" s="29">
        <f t="shared" si="550"/>
        <v>0</v>
      </c>
      <c r="AC870" s="29">
        <f t="shared" si="550"/>
        <v>0</v>
      </c>
      <c r="AD870" s="29">
        <f t="shared" si="550"/>
        <v>0</v>
      </c>
      <c r="AE870" s="29">
        <f t="shared" si="548"/>
        <v>0</v>
      </c>
      <c r="AF870" s="29">
        <f t="shared" si="548"/>
        <v>0</v>
      </c>
      <c r="AG870" s="29">
        <f t="shared" si="548"/>
        <v>0</v>
      </c>
      <c r="AH870" s="29">
        <f t="shared" si="548"/>
        <v>0</v>
      </c>
      <c r="AI870" s="29">
        <f t="shared" si="548"/>
        <v>0</v>
      </c>
      <c r="AJ870" s="29">
        <f t="shared" si="548"/>
        <v>0</v>
      </c>
      <c r="AK870" s="29">
        <f t="shared" si="548"/>
        <v>0</v>
      </c>
      <c r="AL870" s="29">
        <f t="shared" si="548"/>
        <v>0</v>
      </c>
      <c r="AM870" s="29">
        <f t="shared" si="548"/>
        <v>0</v>
      </c>
      <c r="AN870" s="29">
        <f t="shared" si="548"/>
        <v>0</v>
      </c>
      <c r="AO870" s="29">
        <f t="shared" si="548"/>
        <v>0</v>
      </c>
      <c r="AP870" s="29">
        <f t="shared" si="548"/>
        <v>0</v>
      </c>
      <c r="AQ870" s="29">
        <f t="shared" si="548"/>
        <v>0</v>
      </c>
      <c r="AR870" s="29">
        <f t="shared" si="548"/>
        <v>0</v>
      </c>
      <c r="AS870" s="29">
        <f t="shared" si="548"/>
        <v>0</v>
      </c>
      <c r="AT870" s="29">
        <f t="shared" si="536"/>
        <v>0</v>
      </c>
      <c r="AU870" s="29">
        <f t="shared" si="536"/>
        <v>0</v>
      </c>
      <c r="AV870" s="29">
        <f t="shared" si="536"/>
        <v>0</v>
      </c>
      <c r="AW870" s="29">
        <f t="shared" si="536"/>
        <v>0</v>
      </c>
      <c r="AX870" s="29">
        <f t="shared" si="536"/>
        <v>0</v>
      </c>
      <c r="AY870" s="29">
        <f t="shared" si="536"/>
        <v>0</v>
      </c>
      <c r="AZ870" s="29">
        <f t="shared" si="536"/>
        <v>0</v>
      </c>
      <c r="BA870" s="29">
        <f t="shared" si="536"/>
        <v>0</v>
      </c>
      <c r="BB870" s="29">
        <f t="shared" si="536"/>
        <v>0</v>
      </c>
      <c r="BC870" s="29">
        <f t="shared" si="536"/>
        <v>0</v>
      </c>
      <c r="BD870" s="29">
        <f t="shared" si="536"/>
        <v>0</v>
      </c>
      <c r="BE870" s="29">
        <f t="shared" si="536"/>
        <v>0</v>
      </c>
      <c r="BF870" s="29">
        <f t="shared" si="536"/>
        <v>0</v>
      </c>
      <c r="BG870" s="29">
        <f t="shared" si="536"/>
        <v>0</v>
      </c>
      <c r="BH870" s="29">
        <f t="shared" si="536"/>
        <v>0</v>
      </c>
      <c r="BI870" s="29">
        <f t="shared" si="536"/>
        <v>0</v>
      </c>
      <c r="BJ870" s="29">
        <f t="shared" si="534"/>
        <v>0</v>
      </c>
      <c r="BN870" s="29">
        <f t="shared" si="495"/>
        <v>9</v>
      </c>
      <c r="BO870" s="29">
        <f t="shared" si="503"/>
        <v>9</v>
      </c>
    </row>
    <row r="871" spans="3:67" x14ac:dyDescent="0.25">
      <c r="C871" s="79">
        <f t="shared" si="496"/>
        <v>43870</v>
      </c>
      <c r="D871" s="29">
        <f t="shared" si="520"/>
        <v>2020</v>
      </c>
      <c r="E871" s="29">
        <f t="shared" si="497"/>
        <v>2</v>
      </c>
      <c r="F871" s="29">
        <f t="shared" si="498"/>
        <v>6</v>
      </c>
      <c r="G871" s="29">
        <f t="shared" si="499"/>
        <v>9</v>
      </c>
      <c r="H871" s="166" t="str">
        <f t="shared" si="500"/>
        <v>Sa</v>
      </c>
      <c r="I871" s="29">
        <f t="shared" si="501"/>
        <v>10</v>
      </c>
      <c r="J871" s="29">
        <f t="array" ref="J871">INDEX(Dienstplan!$F$6:$AJ$55,BN871,BO871)</f>
        <v>0</v>
      </c>
      <c r="K871" s="29">
        <f t="array" ref="K871">IF(OR(J871=Schichten!$B$3,J871=Schichten!$B$4),INDEX($D$98:$D$147,MATCH(CODE(J871),$H$98:$H$147,0)),IF(ISERROR(INDEX($D$98:$D$147,MATCH(J871,$A$98:$A$147,0))),0,INDEX($D$98:$D$147,MATCH(J871,$A$98:$A$147,0))))</f>
        <v>0</v>
      </c>
      <c r="L871" s="29">
        <f t="shared" ref="L871" si="553">L821</f>
        <v>0</v>
      </c>
      <c r="M871" s="29">
        <f t="shared" si="523"/>
        <v>0</v>
      </c>
      <c r="O871" s="29">
        <f t="shared" si="550"/>
        <v>0</v>
      </c>
      <c r="P871" s="29">
        <f t="shared" si="550"/>
        <v>0</v>
      </c>
      <c r="Q871" s="29">
        <f t="shared" si="550"/>
        <v>0</v>
      </c>
      <c r="R871" s="29">
        <f t="shared" si="550"/>
        <v>0</v>
      </c>
      <c r="S871" s="29">
        <f t="shared" si="550"/>
        <v>0</v>
      </c>
      <c r="T871" s="29">
        <f t="shared" si="550"/>
        <v>0</v>
      </c>
      <c r="U871" s="29">
        <f t="shared" si="550"/>
        <v>0</v>
      </c>
      <c r="V871" s="29">
        <f t="shared" si="550"/>
        <v>0</v>
      </c>
      <c r="W871" s="29">
        <f t="shared" si="550"/>
        <v>0</v>
      </c>
      <c r="X871" s="29">
        <f t="shared" si="550"/>
        <v>0</v>
      </c>
      <c r="Y871" s="29">
        <f t="shared" si="550"/>
        <v>1</v>
      </c>
      <c r="Z871" s="29">
        <f t="shared" si="550"/>
        <v>1</v>
      </c>
      <c r="AA871" s="29">
        <f t="shared" si="550"/>
        <v>1</v>
      </c>
      <c r="AB871" s="29">
        <f t="shared" si="550"/>
        <v>1</v>
      </c>
      <c r="AC871" s="29">
        <f t="shared" si="550"/>
        <v>1</v>
      </c>
      <c r="AD871" s="29">
        <f t="shared" si="550"/>
        <v>1</v>
      </c>
      <c r="AE871" s="29">
        <f t="shared" si="548"/>
        <v>1</v>
      </c>
      <c r="AF871" s="29">
        <f t="shared" si="548"/>
        <v>1</v>
      </c>
      <c r="AG871" s="29">
        <f t="shared" si="548"/>
        <v>1</v>
      </c>
      <c r="AH871" s="29">
        <f t="shared" si="548"/>
        <v>1</v>
      </c>
      <c r="AI871" s="29">
        <f t="shared" si="548"/>
        <v>1</v>
      </c>
      <c r="AJ871" s="29">
        <f t="shared" si="548"/>
        <v>1</v>
      </c>
      <c r="AK871" s="29">
        <f t="shared" si="548"/>
        <v>1</v>
      </c>
      <c r="AL871" s="29">
        <f t="shared" si="548"/>
        <v>1</v>
      </c>
      <c r="AM871" s="29">
        <f t="shared" si="548"/>
        <v>1</v>
      </c>
      <c r="AN871" s="29">
        <f t="shared" si="548"/>
        <v>1</v>
      </c>
      <c r="AO871" s="29">
        <f t="shared" si="548"/>
        <v>1</v>
      </c>
      <c r="AP871" s="29">
        <f t="shared" si="548"/>
        <v>1</v>
      </c>
      <c r="AQ871" s="29">
        <f t="shared" si="548"/>
        <v>1</v>
      </c>
      <c r="AR871" s="29">
        <f t="shared" si="548"/>
        <v>1</v>
      </c>
      <c r="AS871" s="29">
        <f t="shared" si="548"/>
        <v>1</v>
      </c>
      <c r="AT871" s="29">
        <f t="shared" si="536"/>
        <v>1</v>
      </c>
      <c r="AU871" s="29">
        <f t="shared" si="536"/>
        <v>1</v>
      </c>
      <c r="AV871" s="29">
        <f t="shared" si="536"/>
        <v>1</v>
      </c>
      <c r="AW871" s="29">
        <f t="shared" si="536"/>
        <v>1</v>
      </c>
      <c r="AX871" s="29">
        <f t="shared" si="536"/>
        <v>1</v>
      </c>
      <c r="AY871" s="29">
        <f t="shared" si="536"/>
        <v>1</v>
      </c>
      <c r="AZ871" s="29">
        <f t="shared" si="536"/>
        <v>1</v>
      </c>
      <c r="BA871" s="29">
        <f t="shared" si="536"/>
        <v>1</v>
      </c>
      <c r="BB871" s="29">
        <f t="shared" si="536"/>
        <v>1</v>
      </c>
      <c r="BC871" s="29">
        <f t="shared" si="536"/>
        <v>1</v>
      </c>
      <c r="BD871" s="29">
        <f t="shared" si="536"/>
        <v>1</v>
      </c>
      <c r="BE871" s="29">
        <f t="shared" si="536"/>
        <v>1</v>
      </c>
      <c r="BF871" s="29">
        <f t="shared" si="536"/>
        <v>1</v>
      </c>
      <c r="BG871" s="29">
        <f t="shared" si="536"/>
        <v>1</v>
      </c>
      <c r="BH871" s="29">
        <f t="shared" si="536"/>
        <v>1</v>
      </c>
      <c r="BI871" s="29">
        <f t="shared" ref="BI871:BJ886" si="554">IF($M$457,IF($J871=BI$461,1,0),0)</f>
        <v>1</v>
      </c>
      <c r="BJ871" s="29">
        <f t="shared" si="554"/>
        <v>1</v>
      </c>
      <c r="BN871" s="29">
        <f t="shared" si="495"/>
        <v>10</v>
      </c>
      <c r="BO871" s="29">
        <f t="shared" si="503"/>
        <v>9</v>
      </c>
    </row>
    <row r="872" spans="3:67" x14ac:dyDescent="0.25">
      <c r="C872" s="79">
        <f t="shared" si="496"/>
        <v>43870</v>
      </c>
      <c r="D872" s="29">
        <f t="shared" si="520"/>
        <v>2020</v>
      </c>
      <c r="E872" s="29">
        <f t="shared" si="497"/>
        <v>2</v>
      </c>
      <c r="F872" s="29">
        <f t="shared" si="498"/>
        <v>6</v>
      </c>
      <c r="G872" s="29">
        <f t="shared" si="499"/>
        <v>9</v>
      </c>
      <c r="H872" s="166" t="str">
        <f t="shared" si="500"/>
        <v>Sa</v>
      </c>
      <c r="I872" s="29">
        <f t="shared" si="501"/>
        <v>11</v>
      </c>
      <c r="J872" s="29">
        <f t="array" ref="J872">INDEX(Dienstplan!$F$6:$AJ$55,BN872,BO872)</f>
        <v>0</v>
      </c>
      <c r="K872" s="29">
        <f t="array" ref="K872">IF(OR(J872=Schichten!$B$3,J872=Schichten!$B$4),INDEX($D$98:$D$147,MATCH(CODE(J872),$H$98:$H$147,0)),IF(ISERROR(INDEX($D$98:$D$147,MATCH(J872,$A$98:$A$147,0))),0,INDEX($D$98:$D$147,MATCH(J872,$A$98:$A$147,0))))</f>
        <v>0</v>
      </c>
      <c r="L872" s="29">
        <f t="shared" ref="L872" si="555">L822</f>
        <v>0</v>
      </c>
      <c r="M872" s="29">
        <f t="shared" si="523"/>
        <v>0</v>
      </c>
      <c r="O872" s="29">
        <f t="shared" si="550"/>
        <v>0</v>
      </c>
      <c r="P872" s="29">
        <f t="shared" si="550"/>
        <v>0</v>
      </c>
      <c r="Q872" s="29">
        <f t="shared" si="550"/>
        <v>0</v>
      </c>
      <c r="R872" s="29">
        <f t="shared" si="550"/>
        <v>0</v>
      </c>
      <c r="S872" s="29">
        <f t="shared" si="550"/>
        <v>0</v>
      </c>
      <c r="T872" s="29">
        <f t="shared" si="550"/>
        <v>0</v>
      </c>
      <c r="U872" s="29">
        <f t="shared" si="550"/>
        <v>0</v>
      </c>
      <c r="V872" s="29">
        <f t="shared" si="550"/>
        <v>0</v>
      </c>
      <c r="W872" s="29">
        <f t="shared" si="550"/>
        <v>0</v>
      </c>
      <c r="X872" s="29">
        <f t="shared" si="550"/>
        <v>0</v>
      </c>
      <c r="Y872" s="29">
        <f t="shared" si="550"/>
        <v>1</v>
      </c>
      <c r="Z872" s="29">
        <f t="shared" si="550"/>
        <v>1</v>
      </c>
      <c r="AA872" s="29">
        <f t="shared" si="550"/>
        <v>1</v>
      </c>
      <c r="AB872" s="29">
        <f t="shared" si="550"/>
        <v>1</v>
      </c>
      <c r="AC872" s="29">
        <f t="shared" si="550"/>
        <v>1</v>
      </c>
      <c r="AD872" s="29">
        <f t="shared" si="550"/>
        <v>1</v>
      </c>
      <c r="AE872" s="29">
        <f t="shared" si="548"/>
        <v>1</v>
      </c>
      <c r="AF872" s="29">
        <f t="shared" si="548"/>
        <v>1</v>
      </c>
      <c r="AG872" s="29">
        <f t="shared" si="548"/>
        <v>1</v>
      </c>
      <c r="AH872" s="29">
        <f t="shared" si="548"/>
        <v>1</v>
      </c>
      <c r="AI872" s="29">
        <f t="shared" si="548"/>
        <v>1</v>
      </c>
      <c r="AJ872" s="29">
        <f t="shared" si="548"/>
        <v>1</v>
      </c>
      <c r="AK872" s="29">
        <f t="shared" si="548"/>
        <v>1</v>
      </c>
      <c r="AL872" s="29">
        <f t="shared" si="548"/>
        <v>1</v>
      </c>
      <c r="AM872" s="29">
        <f t="shared" si="548"/>
        <v>1</v>
      </c>
      <c r="AN872" s="29">
        <f t="shared" si="548"/>
        <v>1</v>
      </c>
      <c r="AO872" s="29">
        <f t="shared" si="548"/>
        <v>1</v>
      </c>
      <c r="AP872" s="29">
        <f t="shared" si="548"/>
        <v>1</v>
      </c>
      <c r="AQ872" s="29">
        <f t="shared" si="548"/>
        <v>1</v>
      </c>
      <c r="AR872" s="29">
        <f t="shared" si="548"/>
        <v>1</v>
      </c>
      <c r="AS872" s="29">
        <f t="shared" si="548"/>
        <v>1</v>
      </c>
      <c r="AT872" s="29">
        <f t="shared" ref="AT872:BI887" si="556">IF($M$457,IF($J872=AT$461,1,0),0)</f>
        <v>1</v>
      </c>
      <c r="AU872" s="29">
        <f t="shared" si="556"/>
        <v>1</v>
      </c>
      <c r="AV872" s="29">
        <f t="shared" si="556"/>
        <v>1</v>
      </c>
      <c r="AW872" s="29">
        <f t="shared" si="556"/>
        <v>1</v>
      </c>
      <c r="AX872" s="29">
        <f t="shared" si="556"/>
        <v>1</v>
      </c>
      <c r="AY872" s="29">
        <f t="shared" si="556"/>
        <v>1</v>
      </c>
      <c r="AZ872" s="29">
        <f t="shared" si="556"/>
        <v>1</v>
      </c>
      <c r="BA872" s="29">
        <f t="shared" si="556"/>
        <v>1</v>
      </c>
      <c r="BB872" s="29">
        <f t="shared" si="556"/>
        <v>1</v>
      </c>
      <c r="BC872" s="29">
        <f t="shared" si="556"/>
        <v>1</v>
      </c>
      <c r="BD872" s="29">
        <f t="shared" si="556"/>
        <v>1</v>
      </c>
      <c r="BE872" s="29">
        <f t="shared" si="556"/>
        <v>1</v>
      </c>
      <c r="BF872" s="29">
        <f t="shared" si="556"/>
        <v>1</v>
      </c>
      <c r="BG872" s="29">
        <f t="shared" si="556"/>
        <v>1</v>
      </c>
      <c r="BH872" s="29">
        <f t="shared" si="556"/>
        <v>1</v>
      </c>
      <c r="BI872" s="29">
        <f t="shared" si="556"/>
        <v>1</v>
      </c>
      <c r="BJ872" s="29">
        <f t="shared" si="554"/>
        <v>1</v>
      </c>
      <c r="BN872" s="29">
        <f t="shared" si="495"/>
        <v>11</v>
      </c>
      <c r="BO872" s="29">
        <f t="shared" si="503"/>
        <v>9</v>
      </c>
    </row>
    <row r="873" spans="3:67" x14ac:dyDescent="0.25">
      <c r="C873" s="79">
        <f t="shared" si="496"/>
        <v>43870</v>
      </c>
      <c r="D873" s="29">
        <f t="shared" si="520"/>
        <v>2020</v>
      </c>
      <c r="E873" s="29">
        <f t="shared" si="497"/>
        <v>2</v>
      </c>
      <c r="F873" s="29">
        <f t="shared" si="498"/>
        <v>6</v>
      </c>
      <c r="G873" s="29">
        <f t="shared" si="499"/>
        <v>9</v>
      </c>
      <c r="H873" s="166" t="str">
        <f t="shared" si="500"/>
        <v>Sa</v>
      </c>
      <c r="I873" s="29">
        <f t="shared" si="501"/>
        <v>12</v>
      </c>
      <c r="J873" s="29">
        <f t="array" ref="J873">INDEX(Dienstplan!$F$6:$AJ$55,BN873,BO873)</f>
        <v>0</v>
      </c>
      <c r="K873" s="29">
        <f t="array" ref="K873">IF(OR(J873=Schichten!$B$3,J873=Schichten!$B$4),INDEX($D$98:$D$147,MATCH(CODE(J873),$H$98:$H$147,0)),IF(ISERROR(INDEX($D$98:$D$147,MATCH(J873,$A$98:$A$147,0))),0,INDEX($D$98:$D$147,MATCH(J873,$A$98:$A$147,0))))</f>
        <v>0</v>
      </c>
      <c r="L873" s="29">
        <f t="shared" ref="L873" si="557">L823</f>
        <v>0</v>
      </c>
      <c r="M873" s="29">
        <f t="shared" si="523"/>
        <v>0</v>
      </c>
      <c r="O873" s="29">
        <f t="shared" si="550"/>
        <v>0</v>
      </c>
      <c r="P873" s="29">
        <f t="shared" si="550"/>
        <v>0</v>
      </c>
      <c r="Q873" s="29">
        <f t="shared" si="550"/>
        <v>0</v>
      </c>
      <c r="R873" s="29">
        <f t="shared" si="550"/>
        <v>0</v>
      </c>
      <c r="S873" s="29">
        <f t="shared" si="550"/>
        <v>0</v>
      </c>
      <c r="T873" s="29">
        <f t="shared" si="550"/>
        <v>0</v>
      </c>
      <c r="U873" s="29">
        <f t="shared" si="550"/>
        <v>0</v>
      </c>
      <c r="V873" s="29">
        <f t="shared" si="550"/>
        <v>0</v>
      </c>
      <c r="W873" s="29">
        <f t="shared" si="550"/>
        <v>0</v>
      </c>
      <c r="X873" s="29">
        <f t="shared" si="550"/>
        <v>0</v>
      </c>
      <c r="Y873" s="29">
        <f t="shared" si="550"/>
        <v>1</v>
      </c>
      <c r="Z873" s="29">
        <f t="shared" si="550"/>
        <v>1</v>
      </c>
      <c r="AA873" s="29">
        <f t="shared" si="550"/>
        <v>1</v>
      </c>
      <c r="AB873" s="29">
        <f t="shared" si="550"/>
        <v>1</v>
      </c>
      <c r="AC873" s="29">
        <f t="shared" si="550"/>
        <v>1</v>
      </c>
      <c r="AD873" s="29">
        <f t="shared" si="550"/>
        <v>1</v>
      </c>
      <c r="AE873" s="29">
        <f t="shared" si="548"/>
        <v>1</v>
      </c>
      <c r="AF873" s="29">
        <f t="shared" si="548"/>
        <v>1</v>
      </c>
      <c r="AG873" s="29">
        <f t="shared" si="548"/>
        <v>1</v>
      </c>
      <c r="AH873" s="29">
        <f t="shared" si="548"/>
        <v>1</v>
      </c>
      <c r="AI873" s="29">
        <f t="shared" si="548"/>
        <v>1</v>
      </c>
      <c r="AJ873" s="29">
        <f t="shared" si="548"/>
        <v>1</v>
      </c>
      <c r="AK873" s="29">
        <f t="shared" si="548"/>
        <v>1</v>
      </c>
      <c r="AL873" s="29">
        <f t="shared" si="548"/>
        <v>1</v>
      </c>
      <c r="AM873" s="29">
        <f t="shared" si="548"/>
        <v>1</v>
      </c>
      <c r="AN873" s="29">
        <f t="shared" si="548"/>
        <v>1</v>
      </c>
      <c r="AO873" s="29">
        <f t="shared" si="548"/>
        <v>1</v>
      </c>
      <c r="AP873" s="29">
        <f t="shared" si="548"/>
        <v>1</v>
      </c>
      <c r="AQ873" s="29">
        <f t="shared" si="548"/>
        <v>1</v>
      </c>
      <c r="AR873" s="29">
        <f t="shared" si="548"/>
        <v>1</v>
      </c>
      <c r="AS873" s="29">
        <f t="shared" si="548"/>
        <v>1</v>
      </c>
      <c r="AT873" s="29">
        <f t="shared" si="556"/>
        <v>1</v>
      </c>
      <c r="AU873" s="29">
        <f t="shared" si="556"/>
        <v>1</v>
      </c>
      <c r="AV873" s="29">
        <f t="shared" si="556"/>
        <v>1</v>
      </c>
      <c r="AW873" s="29">
        <f t="shared" si="556"/>
        <v>1</v>
      </c>
      <c r="AX873" s="29">
        <f t="shared" si="556"/>
        <v>1</v>
      </c>
      <c r="AY873" s="29">
        <f t="shared" si="556"/>
        <v>1</v>
      </c>
      <c r="AZ873" s="29">
        <f t="shared" si="556"/>
        <v>1</v>
      </c>
      <c r="BA873" s="29">
        <f t="shared" si="556"/>
        <v>1</v>
      </c>
      <c r="BB873" s="29">
        <f t="shared" si="556"/>
        <v>1</v>
      </c>
      <c r="BC873" s="29">
        <f t="shared" si="556"/>
        <v>1</v>
      </c>
      <c r="BD873" s="29">
        <f t="shared" si="556"/>
        <v>1</v>
      </c>
      <c r="BE873" s="29">
        <f t="shared" si="556"/>
        <v>1</v>
      </c>
      <c r="BF873" s="29">
        <f t="shared" si="556"/>
        <v>1</v>
      </c>
      <c r="BG873" s="29">
        <f t="shared" si="556"/>
        <v>1</v>
      </c>
      <c r="BH873" s="29">
        <f t="shared" si="556"/>
        <v>1</v>
      </c>
      <c r="BI873" s="29">
        <f t="shared" si="556"/>
        <v>1</v>
      </c>
      <c r="BJ873" s="29">
        <f t="shared" si="554"/>
        <v>1</v>
      </c>
      <c r="BN873" s="29">
        <f t="shared" si="495"/>
        <v>12</v>
      </c>
      <c r="BO873" s="29">
        <f t="shared" si="503"/>
        <v>9</v>
      </c>
    </row>
    <row r="874" spans="3:67" x14ac:dyDescent="0.25">
      <c r="C874" s="79">
        <f t="shared" si="496"/>
        <v>43870</v>
      </c>
      <c r="D874" s="29">
        <f t="shared" si="520"/>
        <v>2020</v>
      </c>
      <c r="E874" s="29">
        <f t="shared" si="497"/>
        <v>2</v>
      </c>
      <c r="F874" s="29">
        <f t="shared" si="498"/>
        <v>6</v>
      </c>
      <c r="G874" s="29">
        <f t="shared" si="499"/>
        <v>9</v>
      </c>
      <c r="H874" s="166" t="str">
        <f t="shared" si="500"/>
        <v>Sa</v>
      </c>
      <c r="I874" s="29">
        <f t="shared" si="501"/>
        <v>13</v>
      </c>
      <c r="J874" s="29">
        <f t="array" ref="J874">INDEX(Dienstplan!$F$6:$AJ$55,BN874,BO874)</f>
        <v>0</v>
      </c>
      <c r="K874" s="29">
        <f t="array" ref="K874">IF(OR(J874=Schichten!$B$3,J874=Schichten!$B$4),INDEX($D$98:$D$147,MATCH(CODE(J874),$H$98:$H$147,0)),IF(ISERROR(INDEX($D$98:$D$147,MATCH(J874,$A$98:$A$147,0))),0,INDEX($D$98:$D$147,MATCH(J874,$A$98:$A$147,0))))</f>
        <v>0</v>
      </c>
      <c r="L874" s="29">
        <f t="shared" ref="L874" si="558">L824</f>
        <v>0</v>
      </c>
      <c r="M874" s="29">
        <f t="shared" si="523"/>
        <v>0</v>
      </c>
      <c r="O874" s="29">
        <f t="shared" si="550"/>
        <v>0</v>
      </c>
      <c r="P874" s="29">
        <f t="shared" si="550"/>
        <v>0</v>
      </c>
      <c r="Q874" s="29">
        <f t="shared" si="550"/>
        <v>0</v>
      </c>
      <c r="R874" s="29">
        <f t="shared" si="550"/>
        <v>0</v>
      </c>
      <c r="S874" s="29">
        <f t="shared" si="550"/>
        <v>0</v>
      </c>
      <c r="T874" s="29">
        <f t="shared" si="550"/>
        <v>0</v>
      </c>
      <c r="U874" s="29">
        <f t="shared" si="550"/>
        <v>0</v>
      </c>
      <c r="V874" s="29">
        <f t="shared" si="550"/>
        <v>0</v>
      </c>
      <c r="W874" s="29">
        <f t="shared" si="550"/>
        <v>0</v>
      </c>
      <c r="X874" s="29">
        <f t="shared" si="550"/>
        <v>0</v>
      </c>
      <c r="Y874" s="29">
        <f t="shared" si="550"/>
        <v>1</v>
      </c>
      <c r="Z874" s="29">
        <f t="shared" si="550"/>
        <v>1</v>
      </c>
      <c r="AA874" s="29">
        <f t="shared" si="550"/>
        <v>1</v>
      </c>
      <c r="AB874" s="29">
        <f t="shared" si="550"/>
        <v>1</v>
      </c>
      <c r="AC874" s="29">
        <f t="shared" si="550"/>
        <v>1</v>
      </c>
      <c r="AD874" s="29">
        <f t="shared" si="550"/>
        <v>1</v>
      </c>
      <c r="AE874" s="29">
        <f t="shared" si="548"/>
        <v>1</v>
      </c>
      <c r="AF874" s="29">
        <f t="shared" si="548"/>
        <v>1</v>
      </c>
      <c r="AG874" s="29">
        <f t="shared" si="548"/>
        <v>1</v>
      </c>
      <c r="AH874" s="29">
        <f t="shared" si="548"/>
        <v>1</v>
      </c>
      <c r="AI874" s="29">
        <f t="shared" si="548"/>
        <v>1</v>
      </c>
      <c r="AJ874" s="29">
        <f t="shared" si="548"/>
        <v>1</v>
      </c>
      <c r="AK874" s="29">
        <f t="shared" si="548"/>
        <v>1</v>
      </c>
      <c r="AL874" s="29">
        <f t="shared" si="548"/>
        <v>1</v>
      </c>
      <c r="AM874" s="29">
        <f t="shared" si="548"/>
        <v>1</v>
      </c>
      <c r="AN874" s="29">
        <f t="shared" si="548"/>
        <v>1</v>
      </c>
      <c r="AO874" s="29">
        <f t="shared" si="548"/>
        <v>1</v>
      </c>
      <c r="AP874" s="29">
        <f t="shared" si="548"/>
        <v>1</v>
      </c>
      <c r="AQ874" s="29">
        <f t="shared" si="548"/>
        <v>1</v>
      </c>
      <c r="AR874" s="29">
        <f t="shared" si="548"/>
        <v>1</v>
      </c>
      <c r="AS874" s="29">
        <f t="shared" si="548"/>
        <v>1</v>
      </c>
      <c r="AT874" s="29">
        <f t="shared" si="556"/>
        <v>1</v>
      </c>
      <c r="AU874" s="29">
        <f t="shared" si="556"/>
        <v>1</v>
      </c>
      <c r="AV874" s="29">
        <f t="shared" si="556"/>
        <v>1</v>
      </c>
      <c r="AW874" s="29">
        <f t="shared" si="556"/>
        <v>1</v>
      </c>
      <c r="AX874" s="29">
        <f t="shared" si="556"/>
        <v>1</v>
      </c>
      <c r="AY874" s="29">
        <f t="shared" si="556"/>
        <v>1</v>
      </c>
      <c r="AZ874" s="29">
        <f t="shared" si="556"/>
        <v>1</v>
      </c>
      <c r="BA874" s="29">
        <f t="shared" si="556"/>
        <v>1</v>
      </c>
      <c r="BB874" s="29">
        <f t="shared" si="556"/>
        <v>1</v>
      </c>
      <c r="BC874" s="29">
        <f t="shared" si="556"/>
        <v>1</v>
      </c>
      <c r="BD874" s="29">
        <f t="shared" si="556"/>
        <v>1</v>
      </c>
      <c r="BE874" s="29">
        <f t="shared" si="556"/>
        <v>1</v>
      </c>
      <c r="BF874" s="29">
        <f t="shared" si="556"/>
        <v>1</v>
      </c>
      <c r="BG874" s="29">
        <f t="shared" si="556"/>
        <v>1</v>
      </c>
      <c r="BH874" s="29">
        <f t="shared" si="556"/>
        <v>1</v>
      </c>
      <c r="BI874" s="29">
        <f t="shared" si="556"/>
        <v>1</v>
      </c>
      <c r="BJ874" s="29">
        <f t="shared" si="554"/>
        <v>1</v>
      </c>
      <c r="BN874" s="29">
        <f t="shared" si="495"/>
        <v>13</v>
      </c>
      <c r="BO874" s="29">
        <f t="shared" si="503"/>
        <v>9</v>
      </c>
    </row>
    <row r="875" spans="3:67" x14ac:dyDescent="0.25">
      <c r="C875" s="79">
        <f t="shared" si="496"/>
        <v>43870</v>
      </c>
      <c r="D875" s="29">
        <f t="shared" si="520"/>
        <v>2020</v>
      </c>
      <c r="E875" s="29">
        <f t="shared" si="497"/>
        <v>2</v>
      </c>
      <c r="F875" s="29">
        <f t="shared" si="498"/>
        <v>6</v>
      </c>
      <c r="G875" s="29">
        <f t="shared" si="499"/>
        <v>9</v>
      </c>
      <c r="H875" s="166" t="str">
        <f t="shared" si="500"/>
        <v>Sa</v>
      </c>
      <c r="I875" s="29">
        <f t="shared" si="501"/>
        <v>14</v>
      </c>
      <c r="J875" s="29">
        <f t="array" ref="J875">INDEX(Dienstplan!$F$6:$AJ$55,BN875,BO875)</f>
        <v>0</v>
      </c>
      <c r="K875" s="29">
        <f t="array" ref="K875">IF(OR(J875=Schichten!$B$3,J875=Schichten!$B$4),INDEX($D$98:$D$147,MATCH(CODE(J875),$H$98:$H$147,0)),IF(ISERROR(INDEX($D$98:$D$147,MATCH(J875,$A$98:$A$147,0))),0,INDEX($D$98:$D$147,MATCH(J875,$A$98:$A$147,0))))</f>
        <v>0</v>
      </c>
      <c r="L875" s="29">
        <f t="shared" ref="L875" si="559">L825</f>
        <v>0</v>
      </c>
      <c r="M875" s="29">
        <f t="shared" si="523"/>
        <v>0</v>
      </c>
      <c r="O875" s="29">
        <f t="shared" si="550"/>
        <v>0</v>
      </c>
      <c r="P875" s="29">
        <f t="shared" si="550"/>
        <v>0</v>
      </c>
      <c r="Q875" s="29">
        <f t="shared" si="550"/>
        <v>0</v>
      </c>
      <c r="R875" s="29">
        <f t="shared" si="550"/>
        <v>0</v>
      </c>
      <c r="S875" s="29">
        <f t="shared" si="550"/>
        <v>0</v>
      </c>
      <c r="T875" s="29">
        <f t="shared" si="550"/>
        <v>0</v>
      </c>
      <c r="U875" s="29">
        <f t="shared" si="550"/>
        <v>0</v>
      </c>
      <c r="V875" s="29">
        <f t="shared" si="550"/>
        <v>0</v>
      </c>
      <c r="W875" s="29">
        <f t="shared" si="550"/>
        <v>0</v>
      </c>
      <c r="X875" s="29">
        <f t="shared" si="550"/>
        <v>0</v>
      </c>
      <c r="Y875" s="29">
        <f t="shared" si="550"/>
        <v>1</v>
      </c>
      <c r="Z875" s="29">
        <f t="shared" si="550"/>
        <v>1</v>
      </c>
      <c r="AA875" s="29">
        <f t="shared" si="550"/>
        <v>1</v>
      </c>
      <c r="AB875" s="29">
        <f t="shared" si="550"/>
        <v>1</v>
      </c>
      <c r="AC875" s="29">
        <f t="shared" si="550"/>
        <v>1</v>
      </c>
      <c r="AD875" s="29">
        <f t="shared" si="550"/>
        <v>1</v>
      </c>
      <c r="AE875" s="29">
        <f t="shared" si="548"/>
        <v>1</v>
      </c>
      <c r="AF875" s="29">
        <f t="shared" si="548"/>
        <v>1</v>
      </c>
      <c r="AG875" s="29">
        <f t="shared" si="548"/>
        <v>1</v>
      </c>
      <c r="AH875" s="29">
        <f t="shared" si="548"/>
        <v>1</v>
      </c>
      <c r="AI875" s="29">
        <f t="shared" si="548"/>
        <v>1</v>
      </c>
      <c r="AJ875" s="29">
        <f t="shared" si="548"/>
        <v>1</v>
      </c>
      <c r="AK875" s="29">
        <f t="shared" si="548"/>
        <v>1</v>
      </c>
      <c r="AL875" s="29">
        <f t="shared" si="548"/>
        <v>1</v>
      </c>
      <c r="AM875" s="29">
        <f t="shared" si="548"/>
        <v>1</v>
      </c>
      <c r="AN875" s="29">
        <f t="shared" si="548"/>
        <v>1</v>
      </c>
      <c r="AO875" s="29">
        <f t="shared" si="548"/>
        <v>1</v>
      </c>
      <c r="AP875" s="29">
        <f t="shared" si="548"/>
        <v>1</v>
      </c>
      <c r="AQ875" s="29">
        <f t="shared" si="548"/>
        <v>1</v>
      </c>
      <c r="AR875" s="29">
        <f t="shared" si="548"/>
        <v>1</v>
      </c>
      <c r="AS875" s="29">
        <f t="shared" si="548"/>
        <v>1</v>
      </c>
      <c r="AT875" s="29">
        <f t="shared" si="556"/>
        <v>1</v>
      </c>
      <c r="AU875" s="29">
        <f t="shared" si="556"/>
        <v>1</v>
      </c>
      <c r="AV875" s="29">
        <f t="shared" si="556"/>
        <v>1</v>
      </c>
      <c r="AW875" s="29">
        <f t="shared" si="556"/>
        <v>1</v>
      </c>
      <c r="AX875" s="29">
        <f t="shared" si="556"/>
        <v>1</v>
      </c>
      <c r="AY875" s="29">
        <f t="shared" si="556"/>
        <v>1</v>
      </c>
      <c r="AZ875" s="29">
        <f t="shared" si="556"/>
        <v>1</v>
      </c>
      <c r="BA875" s="29">
        <f t="shared" si="556"/>
        <v>1</v>
      </c>
      <c r="BB875" s="29">
        <f t="shared" si="556"/>
        <v>1</v>
      </c>
      <c r="BC875" s="29">
        <f t="shared" si="556"/>
        <v>1</v>
      </c>
      <c r="BD875" s="29">
        <f t="shared" si="556"/>
        <v>1</v>
      </c>
      <c r="BE875" s="29">
        <f t="shared" si="556"/>
        <v>1</v>
      </c>
      <c r="BF875" s="29">
        <f t="shared" si="556"/>
        <v>1</v>
      </c>
      <c r="BG875" s="29">
        <f t="shared" si="556"/>
        <v>1</v>
      </c>
      <c r="BH875" s="29">
        <f t="shared" si="556"/>
        <v>1</v>
      </c>
      <c r="BI875" s="29">
        <f t="shared" si="556"/>
        <v>1</v>
      </c>
      <c r="BJ875" s="29">
        <f t="shared" si="554"/>
        <v>1</v>
      </c>
      <c r="BN875" s="29">
        <f t="shared" si="495"/>
        <v>14</v>
      </c>
      <c r="BO875" s="29">
        <f t="shared" si="503"/>
        <v>9</v>
      </c>
    </row>
    <row r="876" spans="3:67" x14ac:dyDescent="0.25">
      <c r="C876" s="79">
        <f t="shared" si="496"/>
        <v>43870</v>
      </c>
      <c r="D876" s="29">
        <f t="shared" si="520"/>
        <v>2020</v>
      </c>
      <c r="E876" s="29">
        <f t="shared" si="497"/>
        <v>2</v>
      </c>
      <c r="F876" s="29">
        <f t="shared" si="498"/>
        <v>6</v>
      </c>
      <c r="G876" s="29">
        <f t="shared" si="499"/>
        <v>9</v>
      </c>
      <c r="H876" s="166" t="str">
        <f t="shared" si="500"/>
        <v>Sa</v>
      </c>
      <c r="I876" s="29">
        <f t="shared" si="501"/>
        <v>15</v>
      </c>
      <c r="J876" s="29">
        <f t="array" ref="J876">INDEX(Dienstplan!$F$6:$AJ$55,BN876,BO876)</f>
        <v>0</v>
      </c>
      <c r="K876" s="29">
        <f t="array" ref="K876">IF(OR(J876=Schichten!$B$3,J876=Schichten!$B$4),INDEX($D$98:$D$147,MATCH(CODE(J876),$H$98:$H$147,0)),IF(ISERROR(INDEX($D$98:$D$147,MATCH(J876,$A$98:$A$147,0))),0,INDEX($D$98:$D$147,MATCH(J876,$A$98:$A$147,0))))</f>
        <v>0</v>
      </c>
      <c r="L876" s="29">
        <f t="shared" ref="L876" si="560">L826</f>
        <v>0</v>
      </c>
      <c r="M876" s="29">
        <f t="shared" si="523"/>
        <v>0</v>
      </c>
      <c r="O876" s="29">
        <f t="shared" si="550"/>
        <v>0</v>
      </c>
      <c r="P876" s="29">
        <f t="shared" si="550"/>
        <v>0</v>
      </c>
      <c r="Q876" s="29">
        <f t="shared" si="550"/>
        <v>0</v>
      </c>
      <c r="R876" s="29">
        <f t="shared" si="550"/>
        <v>0</v>
      </c>
      <c r="S876" s="29">
        <f t="shared" si="550"/>
        <v>0</v>
      </c>
      <c r="T876" s="29">
        <f t="shared" si="550"/>
        <v>0</v>
      </c>
      <c r="U876" s="29">
        <f t="shared" si="550"/>
        <v>0</v>
      </c>
      <c r="V876" s="29">
        <f t="shared" si="550"/>
        <v>0</v>
      </c>
      <c r="W876" s="29">
        <f t="shared" si="550"/>
        <v>0</v>
      </c>
      <c r="X876" s="29">
        <f t="shared" si="550"/>
        <v>0</v>
      </c>
      <c r="Y876" s="29">
        <f t="shared" si="550"/>
        <v>1</v>
      </c>
      <c r="Z876" s="29">
        <f t="shared" si="550"/>
        <v>1</v>
      </c>
      <c r="AA876" s="29">
        <f t="shared" si="550"/>
        <v>1</v>
      </c>
      <c r="AB876" s="29">
        <f t="shared" si="550"/>
        <v>1</v>
      </c>
      <c r="AC876" s="29">
        <f t="shared" si="550"/>
        <v>1</v>
      </c>
      <c r="AD876" s="29">
        <f t="shared" si="550"/>
        <v>1</v>
      </c>
      <c r="AE876" s="29">
        <f t="shared" si="548"/>
        <v>1</v>
      </c>
      <c r="AF876" s="29">
        <f t="shared" si="548"/>
        <v>1</v>
      </c>
      <c r="AG876" s="29">
        <f t="shared" si="548"/>
        <v>1</v>
      </c>
      <c r="AH876" s="29">
        <f t="shared" si="548"/>
        <v>1</v>
      </c>
      <c r="AI876" s="29">
        <f t="shared" si="548"/>
        <v>1</v>
      </c>
      <c r="AJ876" s="29">
        <f t="shared" si="548"/>
        <v>1</v>
      </c>
      <c r="AK876" s="29">
        <f t="shared" si="548"/>
        <v>1</v>
      </c>
      <c r="AL876" s="29">
        <f t="shared" si="548"/>
        <v>1</v>
      </c>
      <c r="AM876" s="29">
        <f t="shared" si="548"/>
        <v>1</v>
      </c>
      <c r="AN876" s="29">
        <f t="shared" si="548"/>
        <v>1</v>
      </c>
      <c r="AO876" s="29">
        <f t="shared" si="548"/>
        <v>1</v>
      </c>
      <c r="AP876" s="29">
        <f t="shared" si="548"/>
        <v>1</v>
      </c>
      <c r="AQ876" s="29">
        <f t="shared" si="548"/>
        <v>1</v>
      </c>
      <c r="AR876" s="29">
        <f t="shared" si="548"/>
        <v>1</v>
      </c>
      <c r="AS876" s="29">
        <f t="shared" si="548"/>
        <v>1</v>
      </c>
      <c r="AT876" s="29">
        <f t="shared" si="556"/>
        <v>1</v>
      </c>
      <c r="AU876" s="29">
        <f t="shared" si="556"/>
        <v>1</v>
      </c>
      <c r="AV876" s="29">
        <f t="shared" si="556"/>
        <v>1</v>
      </c>
      <c r="AW876" s="29">
        <f t="shared" si="556"/>
        <v>1</v>
      </c>
      <c r="AX876" s="29">
        <f t="shared" si="556"/>
        <v>1</v>
      </c>
      <c r="AY876" s="29">
        <f t="shared" si="556"/>
        <v>1</v>
      </c>
      <c r="AZ876" s="29">
        <f t="shared" si="556"/>
        <v>1</v>
      </c>
      <c r="BA876" s="29">
        <f t="shared" si="556"/>
        <v>1</v>
      </c>
      <c r="BB876" s="29">
        <f t="shared" si="556"/>
        <v>1</v>
      </c>
      <c r="BC876" s="29">
        <f t="shared" si="556"/>
        <v>1</v>
      </c>
      <c r="BD876" s="29">
        <f t="shared" si="556"/>
        <v>1</v>
      </c>
      <c r="BE876" s="29">
        <f t="shared" si="556"/>
        <v>1</v>
      </c>
      <c r="BF876" s="29">
        <f t="shared" si="556"/>
        <v>1</v>
      </c>
      <c r="BG876" s="29">
        <f t="shared" si="556"/>
        <v>1</v>
      </c>
      <c r="BH876" s="29">
        <f t="shared" si="556"/>
        <v>1</v>
      </c>
      <c r="BI876" s="29">
        <f t="shared" si="556"/>
        <v>1</v>
      </c>
      <c r="BJ876" s="29">
        <f t="shared" si="554"/>
        <v>1</v>
      </c>
      <c r="BN876" s="29">
        <f t="shared" si="495"/>
        <v>15</v>
      </c>
      <c r="BO876" s="29">
        <f t="shared" si="503"/>
        <v>9</v>
      </c>
    </row>
    <row r="877" spans="3:67" x14ac:dyDescent="0.25">
      <c r="C877" s="79">
        <f t="shared" si="496"/>
        <v>43870</v>
      </c>
      <c r="D877" s="29">
        <f t="shared" si="520"/>
        <v>2020</v>
      </c>
      <c r="E877" s="29">
        <f t="shared" si="497"/>
        <v>2</v>
      </c>
      <c r="F877" s="29">
        <f t="shared" si="498"/>
        <v>6</v>
      </c>
      <c r="G877" s="29">
        <f t="shared" si="499"/>
        <v>9</v>
      </c>
      <c r="H877" s="166" t="str">
        <f t="shared" si="500"/>
        <v>Sa</v>
      </c>
      <c r="I877" s="29">
        <f t="shared" si="501"/>
        <v>16</v>
      </c>
      <c r="J877" s="29">
        <f t="array" ref="J877">INDEX(Dienstplan!$F$6:$AJ$55,BN877,BO877)</f>
        <v>0</v>
      </c>
      <c r="K877" s="29">
        <f t="array" ref="K877">IF(OR(J877=Schichten!$B$3,J877=Schichten!$B$4),INDEX($D$98:$D$147,MATCH(CODE(J877),$H$98:$H$147,0)),IF(ISERROR(INDEX($D$98:$D$147,MATCH(J877,$A$98:$A$147,0))),0,INDEX($D$98:$D$147,MATCH(J877,$A$98:$A$147,0))))</f>
        <v>0</v>
      </c>
      <c r="L877" s="29">
        <f t="shared" ref="L877" si="561">L827</f>
        <v>0</v>
      </c>
      <c r="M877" s="29">
        <f t="shared" si="523"/>
        <v>0</v>
      </c>
      <c r="O877" s="29">
        <f t="shared" si="550"/>
        <v>0</v>
      </c>
      <c r="P877" s="29">
        <f t="shared" si="550"/>
        <v>0</v>
      </c>
      <c r="Q877" s="29">
        <f t="shared" si="550"/>
        <v>0</v>
      </c>
      <c r="R877" s="29">
        <f t="shared" si="550"/>
        <v>0</v>
      </c>
      <c r="S877" s="29">
        <f t="shared" si="550"/>
        <v>0</v>
      </c>
      <c r="T877" s="29">
        <f t="shared" si="550"/>
        <v>0</v>
      </c>
      <c r="U877" s="29">
        <f t="shared" si="550"/>
        <v>0</v>
      </c>
      <c r="V877" s="29">
        <f t="shared" si="550"/>
        <v>0</v>
      </c>
      <c r="W877" s="29">
        <f t="shared" si="550"/>
        <v>0</v>
      </c>
      <c r="X877" s="29">
        <f t="shared" si="550"/>
        <v>0</v>
      </c>
      <c r="Y877" s="29">
        <f t="shared" si="550"/>
        <v>1</v>
      </c>
      <c r="Z877" s="29">
        <f t="shared" si="550"/>
        <v>1</v>
      </c>
      <c r="AA877" s="29">
        <f t="shared" si="550"/>
        <v>1</v>
      </c>
      <c r="AB877" s="29">
        <f t="shared" si="550"/>
        <v>1</v>
      </c>
      <c r="AC877" s="29">
        <f t="shared" si="550"/>
        <v>1</v>
      </c>
      <c r="AD877" s="29">
        <f t="shared" si="550"/>
        <v>1</v>
      </c>
      <c r="AE877" s="29">
        <f t="shared" si="548"/>
        <v>1</v>
      </c>
      <c r="AF877" s="29">
        <f t="shared" si="548"/>
        <v>1</v>
      </c>
      <c r="AG877" s="29">
        <f t="shared" si="548"/>
        <v>1</v>
      </c>
      <c r="AH877" s="29">
        <f t="shared" si="548"/>
        <v>1</v>
      </c>
      <c r="AI877" s="29">
        <f t="shared" si="548"/>
        <v>1</v>
      </c>
      <c r="AJ877" s="29">
        <f t="shared" si="548"/>
        <v>1</v>
      </c>
      <c r="AK877" s="29">
        <f t="shared" si="548"/>
        <v>1</v>
      </c>
      <c r="AL877" s="29">
        <f t="shared" si="548"/>
        <v>1</v>
      </c>
      <c r="AM877" s="29">
        <f t="shared" si="548"/>
        <v>1</v>
      </c>
      <c r="AN877" s="29">
        <f t="shared" si="548"/>
        <v>1</v>
      </c>
      <c r="AO877" s="29">
        <f t="shared" si="548"/>
        <v>1</v>
      </c>
      <c r="AP877" s="29">
        <f t="shared" si="548"/>
        <v>1</v>
      </c>
      <c r="AQ877" s="29">
        <f t="shared" si="548"/>
        <v>1</v>
      </c>
      <c r="AR877" s="29">
        <f t="shared" si="548"/>
        <v>1</v>
      </c>
      <c r="AS877" s="29">
        <f t="shared" si="548"/>
        <v>1</v>
      </c>
      <c r="AT877" s="29">
        <f t="shared" si="556"/>
        <v>1</v>
      </c>
      <c r="AU877" s="29">
        <f t="shared" si="556"/>
        <v>1</v>
      </c>
      <c r="AV877" s="29">
        <f t="shared" si="556"/>
        <v>1</v>
      </c>
      <c r="AW877" s="29">
        <f t="shared" si="556"/>
        <v>1</v>
      </c>
      <c r="AX877" s="29">
        <f t="shared" si="556"/>
        <v>1</v>
      </c>
      <c r="AY877" s="29">
        <f t="shared" si="556"/>
        <v>1</v>
      </c>
      <c r="AZ877" s="29">
        <f t="shared" si="556"/>
        <v>1</v>
      </c>
      <c r="BA877" s="29">
        <f t="shared" si="556"/>
        <v>1</v>
      </c>
      <c r="BB877" s="29">
        <f t="shared" si="556"/>
        <v>1</v>
      </c>
      <c r="BC877" s="29">
        <f t="shared" si="556"/>
        <v>1</v>
      </c>
      <c r="BD877" s="29">
        <f t="shared" si="556"/>
        <v>1</v>
      </c>
      <c r="BE877" s="29">
        <f t="shared" si="556"/>
        <v>1</v>
      </c>
      <c r="BF877" s="29">
        <f t="shared" si="556"/>
        <v>1</v>
      </c>
      <c r="BG877" s="29">
        <f t="shared" si="556"/>
        <v>1</v>
      </c>
      <c r="BH877" s="29">
        <f t="shared" si="556"/>
        <v>1</v>
      </c>
      <c r="BI877" s="29">
        <f t="shared" si="556"/>
        <v>1</v>
      </c>
      <c r="BJ877" s="29">
        <f t="shared" si="554"/>
        <v>1</v>
      </c>
      <c r="BN877" s="29">
        <f t="shared" si="495"/>
        <v>16</v>
      </c>
      <c r="BO877" s="29">
        <f t="shared" si="503"/>
        <v>9</v>
      </c>
    </row>
    <row r="878" spans="3:67" x14ac:dyDescent="0.25">
      <c r="C878" s="79">
        <f t="shared" si="496"/>
        <v>43870</v>
      </c>
      <c r="D878" s="29">
        <f t="shared" si="520"/>
        <v>2020</v>
      </c>
      <c r="E878" s="29">
        <f t="shared" si="497"/>
        <v>2</v>
      </c>
      <c r="F878" s="29">
        <f t="shared" si="498"/>
        <v>6</v>
      </c>
      <c r="G878" s="29">
        <f t="shared" si="499"/>
        <v>9</v>
      </c>
      <c r="H878" s="166" t="str">
        <f t="shared" si="500"/>
        <v>Sa</v>
      </c>
      <c r="I878" s="29">
        <f t="shared" si="501"/>
        <v>17</v>
      </c>
      <c r="J878" s="29">
        <f t="array" ref="J878">INDEX(Dienstplan!$F$6:$AJ$55,BN878,BO878)</f>
        <v>0</v>
      </c>
      <c r="K878" s="29">
        <f t="array" ref="K878">IF(OR(J878=Schichten!$B$3,J878=Schichten!$B$4),INDEX($D$98:$D$147,MATCH(CODE(J878),$H$98:$H$147,0)),IF(ISERROR(INDEX($D$98:$D$147,MATCH(J878,$A$98:$A$147,0))),0,INDEX($D$98:$D$147,MATCH(J878,$A$98:$A$147,0))))</f>
        <v>0</v>
      </c>
      <c r="L878" s="29">
        <f t="shared" ref="L878" si="562">L828</f>
        <v>0</v>
      </c>
      <c r="M878" s="29">
        <f t="shared" si="523"/>
        <v>0</v>
      </c>
      <c r="O878" s="29">
        <f t="shared" si="550"/>
        <v>0</v>
      </c>
      <c r="P878" s="29">
        <f t="shared" si="550"/>
        <v>0</v>
      </c>
      <c r="Q878" s="29">
        <f t="shared" si="550"/>
        <v>0</v>
      </c>
      <c r="R878" s="29">
        <f t="shared" si="550"/>
        <v>0</v>
      </c>
      <c r="S878" s="29">
        <f t="shared" si="550"/>
        <v>0</v>
      </c>
      <c r="T878" s="29">
        <f t="shared" si="550"/>
        <v>0</v>
      </c>
      <c r="U878" s="29">
        <f t="shared" si="550"/>
        <v>0</v>
      </c>
      <c r="V878" s="29">
        <f t="shared" si="550"/>
        <v>0</v>
      </c>
      <c r="W878" s="29">
        <f t="shared" si="550"/>
        <v>0</v>
      </c>
      <c r="X878" s="29">
        <f t="shared" si="550"/>
        <v>0</v>
      </c>
      <c r="Y878" s="29">
        <f t="shared" si="550"/>
        <v>1</v>
      </c>
      <c r="Z878" s="29">
        <f t="shared" si="550"/>
        <v>1</v>
      </c>
      <c r="AA878" s="29">
        <f t="shared" si="550"/>
        <v>1</v>
      </c>
      <c r="AB878" s="29">
        <f t="shared" si="550"/>
        <v>1</v>
      </c>
      <c r="AC878" s="29">
        <f t="shared" si="550"/>
        <v>1</v>
      </c>
      <c r="AD878" s="29">
        <f t="shared" si="550"/>
        <v>1</v>
      </c>
      <c r="AE878" s="29">
        <f t="shared" si="548"/>
        <v>1</v>
      </c>
      <c r="AF878" s="29">
        <f t="shared" si="548"/>
        <v>1</v>
      </c>
      <c r="AG878" s="29">
        <f t="shared" si="548"/>
        <v>1</v>
      </c>
      <c r="AH878" s="29">
        <f t="shared" si="548"/>
        <v>1</v>
      </c>
      <c r="AI878" s="29">
        <f t="shared" si="548"/>
        <v>1</v>
      </c>
      <c r="AJ878" s="29">
        <f t="shared" si="548"/>
        <v>1</v>
      </c>
      <c r="AK878" s="29">
        <f t="shared" si="548"/>
        <v>1</v>
      </c>
      <c r="AL878" s="29">
        <f t="shared" si="548"/>
        <v>1</v>
      </c>
      <c r="AM878" s="29">
        <f t="shared" si="548"/>
        <v>1</v>
      </c>
      <c r="AN878" s="29">
        <f t="shared" si="548"/>
        <v>1</v>
      </c>
      <c r="AO878" s="29">
        <f t="shared" si="548"/>
        <v>1</v>
      </c>
      <c r="AP878" s="29">
        <f t="shared" si="548"/>
        <v>1</v>
      </c>
      <c r="AQ878" s="29">
        <f t="shared" si="548"/>
        <v>1</v>
      </c>
      <c r="AR878" s="29">
        <f t="shared" si="548"/>
        <v>1</v>
      </c>
      <c r="AS878" s="29">
        <f t="shared" si="548"/>
        <v>1</v>
      </c>
      <c r="AT878" s="29">
        <f t="shared" si="556"/>
        <v>1</v>
      </c>
      <c r="AU878" s="29">
        <f t="shared" si="556"/>
        <v>1</v>
      </c>
      <c r="AV878" s="29">
        <f t="shared" si="556"/>
        <v>1</v>
      </c>
      <c r="AW878" s="29">
        <f t="shared" si="556"/>
        <v>1</v>
      </c>
      <c r="AX878" s="29">
        <f t="shared" si="556"/>
        <v>1</v>
      </c>
      <c r="AY878" s="29">
        <f t="shared" si="556"/>
        <v>1</v>
      </c>
      <c r="AZ878" s="29">
        <f t="shared" si="556"/>
        <v>1</v>
      </c>
      <c r="BA878" s="29">
        <f t="shared" si="556"/>
        <v>1</v>
      </c>
      <c r="BB878" s="29">
        <f t="shared" si="556"/>
        <v>1</v>
      </c>
      <c r="BC878" s="29">
        <f t="shared" si="556"/>
        <v>1</v>
      </c>
      <c r="BD878" s="29">
        <f t="shared" si="556"/>
        <v>1</v>
      </c>
      <c r="BE878" s="29">
        <f t="shared" si="556"/>
        <v>1</v>
      </c>
      <c r="BF878" s="29">
        <f t="shared" si="556"/>
        <v>1</v>
      </c>
      <c r="BG878" s="29">
        <f t="shared" si="556"/>
        <v>1</v>
      </c>
      <c r="BH878" s="29">
        <f t="shared" si="556"/>
        <v>1</v>
      </c>
      <c r="BI878" s="29">
        <f t="shared" si="556"/>
        <v>1</v>
      </c>
      <c r="BJ878" s="29">
        <f t="shared" si="554"/>
        <v>1</v>
      </c>
      <c r="BN878" s="29">
        <f t="shared" si="495"/>
        <v>17</v>
      </c>
      <c r="BO878" s="29">
        <f t="shared" si="503"/>
        <v>9</v>
      </c>
    </row>
    <row r="879" spans="3:67" x14ac:dyDescent="0.25">
      <c r="C879" s="79">
        <f t="shared" si="496"/>
        <v>43870</v>
      </c>
      <c r="D879" s="29">
        <f t="shared" si="520"/>
        <v>2020</v>
      </c>
      <c r="E879" s="29">
        <f t="shared" si="497"/>
        <v>2</v>
      </c>
      <c r="F879" s="29">
        <f t="shared" si="498"/>
        <v>6</v>
      </c>
      <c r="G879" s="29">
        <f t="shared" si="499"/>
        <v>9</v>
      </c>
      <c r="H879" s="166" t="str">
        <f t="shared" si="500"/>
        <v>Sa</v>
      </c>
      <c r="I879" s="29">
        <f t="shared" si="501"/>
        <v>18</v>
      </c>
      <c r="J879" s="29">
        <f t="array" ref="J879">INDEX(Dienstplan!$F$6:$AJ$55,BN879,BO879)</f>
        <v>0</v>
      </c>
      <c r="K879" s="29">
        <f t="array" ref="K879">IF(OR(J879=Schichten!$B$3,J879=Schichten!$B$4),INDEX($D$98:$D$147,MATCH(CODE(J879),$H$98:$H$147,0)),IF(ISERROR(INDEX($D$98:$D$147,MATCH(J879,$A$98:$A$147,0))),0,INDEX($D$98:$D$147,MATCH(J879,$A$98:$A$147,0))))</f>
        <v>0</v>
      </c>
      <c r="L879" s="29">
        <f t="shared" ref="L879" si="563">L829</f>
        <v>0</v>
      </c>
      <c r="M879" s="29">
        <f t="shared" si="523"/>
        <v>0</v>
      </c>
      <c r="O879" s="29">
        <f t="shared" si="550"/>
        <v>0</v>
      </c>
      <c r="P879" s="29">
        <f t="shared" si="550"/>
        <v>0</v>
      </c>
      <c r="Q879" s="29">
        <f t="shared" si="550"/>
        <v>0</v>
      </c>
      <c r="R879" s="29">
        <f t="shared" si="550"/>
        <v>0</v>
      </c>
      <c r="S879" s="29">
        <f t="shared" si="550"/>
        <v>0</v>
      </c>
      <c r="T879" s="29">
        <f t="shared" si="550"/>
        <v>0</v>
      </c>
      <c r="U879" s="29">
        <f t="shared" si="550"/>
        <v>0</v>
      </c>
      <c r="V879" s="29">
        <f t="shared" si="550"/>
        <v>0</v>
      </c>
      <c r="W879" s="29">
        <f t="shared" si="550"/>
        <v>0</v>
      </c>
      <c r="X879" s="29">
        <f t="shared" si="550"/>
        <v>0</v>
      </c>
      <c r="Y879" s="29">
        <f t="shared" si="550"/>
        <v>1</v>
      </c>
      <c r="Z879" s="29">
        <f t="shared" si="550"/>
        <v>1</v>
      </c>
      <c r="AA879" s="29">
        <f t="shared" si="550"/>
        <v>1</v>
      </c>
      <c r="AB879" s="29">
        <f t="shared" si="550"/>
        <v>1</v>
      </c>
      <c r="AC879" s="29">
        <f t="shared" si="550"/>
        <v>1</v>
      </c>
      <c r="AD879" s="29">
        <f t="shared" si="550"/>
        <v>1</v>
      </c>
      <c r="AE879" s="29">
        <f t="shared" si="548"/>
        <v>1</v>
      </c>
      <c r="AF879" s="29">
        <f t="shared" si="548"/>
        <v>1</v>
      </c>
      <c r="AG879" s="29">
        <f t="shared" si="548"/>
        <v>1</v>
      </c>
      <c r="AH879" s="29">
        <f t="shared" si="548"/>
        <v>1</v>
      </c>
      <c r="AI879" s="29">
        <f t="shared" si="548"/>
        <v>1</v>
      </c>
      <c r="AJ879" s="29">
        <f t="shared" si="548"/>
        <v>1</v>
      </c>
      <c r="AK879" s="29">
        <f t="shared" si="548"/>
        <v>1</v>
      </c>
      <c r="AL879" s="29">
        <f t="shared" si="548"/>
        <v>1</v>
      </c>
      <c r="AM879" s="29">
        <f t="shared" si="548"/>
        <v>1</v>
      </c>
      <c r="AN879" s="29">
        <f t="shared" si="548"/>
        <v>1</v>
      </c>
      <c r="AO879" s="29">
        <f t="shared" si="548"/>
        <v>1</v>
      </c>
      <c r="AP879" s="29">
        <f t="shared" si="548"/>
        <v>1</v>
      </c>
      <c r="AQ879" s="29">
        <f t="shared" si="548"/>
        <v>1</v>
      </c>
      <c r="AR879" s="29">
        <f t="shared" si="548"/>
        <v>1</v>
      </c>
      <c r="AS879" s="29">
        <f t="shared" si="548"/>
        <v>1</v>
      </c>
      <c r="AT879" s="29">
        <f t="shared" si="556"/>
        <v>1</v>
      </c>
      <c r="AU879" s="29">
        <f t="shared" si="556"/>
        <v>1</v>
      </c>
      <c r="AV879" s="29">
        <f t="shared" si="556"/>
        <v>1</v>
      </c>
      <c r="AW879" s="29">
        <f t="shared" si="556"/>
        <v>1</v>
      </c>
      <c r="AX879" s="29">
        <f t="shared" si="556"/>
        <v>1</v>
      </c>
      <c r="AY879" s="29">
        <f t="shared" si="556"/>
        <v>1</v>
      </c>
      <c r="AZ879" s="29">
        <f t="shared" si="556"/>
        <v>1</v>
      </c>
      <c r="BA879" s="29">
        <f t="shared" si="556"/>
        <v>1</v>
      </c>
      <c r="BB879" s="29">
        <f t="shared" si="556"/>
        <v>1</v>
      </c>
      <c r="BC879" s="29">
        <f t="shared" si="556"/>
        <v>1</v>
      </c>
      <c r="BD879" s="29">
        <f t="shared" si="556"/>
        <v>1</v>
      </c>
      <c r="BE879" s="29">
        <f t="shared" si="556"/>
        <v>1</v>
      </c>
      <c r="BF879" s="29">
        <f t="shared" si="556"/>
        <v>1</v>
      </c>
      <c r="BG879" s="29">
        <f t="shared" si="556"/>
        <v>1</v>
      </c>
      <c r="BH879" s="29">
        <f t="shared" si="556"/>
        <v>1</v>
      </c>
      <c r="BI879" s="29">
        <f t="shared" si="556"/>
        <v>1</v>
      </c>
      <c r="BJ879" s="29">
        <f t="shared" si="554"/>
        <v>1</v>
      </c>
      <c r="BN879" s="29">
        <f t="shared" si="495"/>
        <v>18</v>
      </c>
      <c r="BO879" s="29">
        <f t="shared" si="503"/>
        <v>9</v>
      </c>
    </row>
    <row r="880" spans="3:67" x14ac:dyDescent="0.25">
      <c r="C880" s="79">
        <f t="shared" si="496"/>
        <v>43870</v>
      </c>
      <c r="D880" s="29">
        <f t="shared" si="520"/>
        <v>2020</v>
      </c>
      <c r="E880" s="29">
        <f t="shared" si="497"/>
        <v>2</v>
      </c>
      <c r="F880" s="29">
        <f t="shared" si="498"/>
        <v>6</v>
      </c>
      <c r="G880" s="29">
        <f t="shared" si="499"/>
        <v>9</v>
      </c>
      <c r="H880" s="166" t="str">
        <f t="shared" si="500"/>
        <v>Sa</v>
      </c>
      <c r="I880" s="29">
        <f t="shared" si="501"/>
        <v>19</v>
      </c>
      <c r="J880" s="29">
        <f t="array" ref="J880">INDEX(Dienstplan!$F$6:$AJ$55,BN880,BO880)</f>
        <v>0</v>
      </c>
      <c r="K880" s="29">
        <f t="array" ref="K880">IF(OR(J880=Schichten!$B$3,J880=Schichten!$B$4),INDEX($D$98:$D$147,MATCH(CODE(J880),$H$98:$H$147,0)),IF(ISERROR(INDEX($D$98:$D$147,MATCH(J880,$A$98:$A$147,0))),0,INDEX($D$98:$D$147,MATCH(J880,$A$98:$A$147,0))))</f>
        <v>0</v>
      </c>
      <c r="L880" s="29">
        <f t="shared" ref="L880" si="564">L830</f>
        <v>0</v>
      </c>
      <c r="M880" s="29">
        <f t="shared" si="523"/>
        <v>0</v>
      </c>
      <c r="O880" s="29">
        <f t="shared" si="550"/>
        <v>0</v>
      </c>
      <c r="P880" s="29">
        <f t="shared" si="550"/>
        <v>0</v>
      </c>
      <c r="Q880" s="29">
        <f t="shared" si="550"/>
        <v>0</v>
      </c>
      <c r="R880" s="29">
        <f t="shared" si="550"/>
        <v>0</v>
      </c>
      <c r="S880" s="29">
        <f t="shared" si="550"/>
        <v>0</v>
      </c>
      <c r="T880" s="29">
        <f t="shared" si="550"/>
        <v>0</v>
      </c>
      <c r="U880" s="29">
        <f t="shared" si="550"/>
        <v>0</v>
      </c>
      <c r="V880" s="29">
        <f t="shared" si="550"/>
        <v>0</v>
      </c>
      <c r="W880" s="29">
        <f t="shared" si="550"/>
        <v>0</v>
      </c>
      <c r="X880" s="29">
        <f t="shared" si="550"/>
        <v>0</v>
      </c>
      <c r="Y880" s="29">
        <f t="shared" si="550"/>
        <v>1</v>
      </c>
      <c r="Z880" s="29">
        <f t="shared" si="550"/>
        <v>1</v>
      </c>
      <c r="AA880" s="29">
        <f t="shared" si="550"/>
        <v>1</v>
      </c>
      <c r="AB880" s="29">
        <f t="shared" si="550"/>
        <v>1</v>
      </c>
      <c r="AC880" s="29">
        <f t="shared" si="550"/>
        <v>1</v>
      </c>
      <c r="AD880" s="29">
        <f t="shared" si="550"/>
        <v>1</v>
      </c>
      <c r="AE880" s="29">
        <f t="shared" si="548"/>
        <v>1</v>
      </c>
      <c r="AF880" s="29">
        <f t="shared" si="548"/>
        <v>1</v>
      </c>
      <c r="AG880" s="29">
        <f t="shared" si="548"/>
        <v>1</v>
      </c>
      <c r="AH880" s="29">
        <f t="shared" si="548"/>
        <v>1</v>
      </c>
      <c r="AI880" s="29">
        <f t="shared" si="548"/>
        <v>1</v>
      </c>
      <c r="AJ880" s="29">
        <f t="shared" si="548"/>
        <v>1</v>
      </c>
      <c r="AK880" s="29">
        <f t="shared" si="548"/>
        <v>1</v>
      </c>
      <c r="AL880" s="29">
        <f t="shared" si="548"/>
        <v>1</v>
      </c>
      <c r="AM880" s="29">
        <f t="shared" si="548"/>
        <v>1</v>
      </c>
      <c r="AN880" s="29">
        <f t="shared" si="548"/>
        <v>1</v>
      </c>
      <c r="AO880" s="29">
        <f t="shared" si="548"/>
        <v>1</v>
      </c>
      <c r="AP880" s="29">
        <f t="shared" si="548"/>
        <v>1</v>
      </c>
      <c r="AQ880" s="29">
        <f t="shared" si="548"/>
        <v>1</v>
      </c>
      <c r="AR880" s="29">
        <f t="shared" si="548"/>
        <v>1</v>
      </c>
      <c r="AS880" s="29">
        <f t="shared" si="548"/>
        <v>1</v>
      </c>
      <c r="AT880" s="29">
        <f t="shared" si="556"/>
        <v>1</v>
      </c>
      <c r="AU880" s="29">
        <f t="shared" si="556"/>
        <v>1</v>
      </c>
      <c r="AV880" s="29">
        <f t="shared" si="556"/>
        <v>1</v>
      </c>
      <c r="AW880" s="29">
        <f t="shared" si="556"/>
        <v>1</v>
      </c>
      <c r="AX880" s="29">
        <f t="shared" si="556"/>
        <v>1</v>
      </c>
      <c r="AY880" s="29">
        <f t="shared" si="556"/>
        <v>1</v>
      </c>
      <c r="AZ880" s="29">
        <f t="shared" si="556"/>
        <v>1</v>
      </c>
      <c r="BA880" s="29">
        <f t="shared" si="556"/>
        <v>1</v>
      </c>
      <c r="BB880" s="29">
        <f t="shared" si="556"/>
        <v>1</v>
      </c>
      <c r="BC880" s="29">
        <f t="shared" si="556"/>
        <v>1</v>
      </c>
      <c r="BD880" s="29">
        <f t="shared" si="556"/>
        <v>1</v>
      </c>
      <c r="BE880" s="29">
        <f t="shared" si="556"/>
        <v>1</v>
      </c>
      <c r="BF880" s="29">
        <f t="shared" si="556"/>
        <v>1</v>
      </c>
      <c r="BG880" s="29">
        <f t="shared" si="556"/>
        <v>1</v>
      </c>
      <c r="BH880" s="29">
        <f t="shared" si="556"/>
        <v>1</v>
      </c>
      <c r="BI880" s="29">
        <f t="shared" si="556"/>
        <v>1</v>
      </c>
      <c r="BJ880" s="29">
        <f t="shared" si="554"/>
        <v>1</v>
      </c>
      <c r="BN880" s="29">
        <f t="shared" si="495"/>
        <v>19</v>
      </c>
      <c r="BO880" s="29">
        <f t="shared" si="503"/>
        <v>9</v>
      </c>
    </row>
    <row r="881" spans="3:67" x14ac:dyDescent="0.25">
      <c r="C881" s="79">
        <f t="shared" si="496"/>
        <v>43870</v>
      </c>
      <c r="D881" s="29">
        <f t="shared" si="520"/>
        <v>2020</v>
      </c>
      <c r="E881" s="29">
        <f t="shared" si="497"/>
        <v>2</v>
      </c>
      <c r="F881" s="29">
        <f t="shared" si="498"/>
        <v>6</v>
      </c>
      <c r="G881" s="29">
        <f t="shared" si="499"/>
        <v>9</v>
      </c>
      <c r="H881" s="166" t="str">
        <f t="shared" si="500"/>
        <v>Sa</v>
      </c>
      <c r="I881" s="29">
        <f t="shared" si="501"/>
        <v>20</v>
      </c>
      <c r="J881" s="29">
        <f t="array" ref="J881">INDEX(Dienstplan!$F$6:$AJ$55,BN881,BO881)</f>
        <v>0</v>
      </c>
      <c r="K881" s="29">
        <f t="array" ref="K881">IF(OR(J881=Schichten!$B$3,J881=Schichten!$B$4),INDEX($D$98:$D$147,MATCH(CODE(J881),$H$98:$H$147,0)),IF(ISERROR(INDEX($D$98:$D$147,MATCH(J881,$A$98:$A$147,0))),0,INDEX($D$98:$D$147,MATCH(J881,$A$98:$A$147,0))))</f>
        <v>0</v>
      </c>
      <c r="L881" s="29">
        <f t="shared" ref="L881" si="565">L831</f>
        <v>0</v>
      </c>
      <c r="M881" s="29">
        <f t="shared" si="523"/>
        <v>0</v>
      </c>
      <c r="O881" s="29">
        <f t="shared" si="550"/>
        <v>0</v>
      </c>
      <c r="P881" s="29">
        <f t="shared" si="550"/>
        <v>0</v>
      </c>
      <c r="Q881" s="29">
        <f t="shared" si="550"/>
        <v>0</v>
      </c>
      <c r="R881" s="29">
        <f t="shared" si="550"/>
        <v>0</v>
      </c>
      <c r="S881" s="29">
        <f t="shared" si="550"/>
        <v>0</v>
      </c>
      <c r="T881" s="29">
        <f t="shared" si="550"/>
        <v>0</v>
      </c>
      <c r="U881" s="29">
        <f t="shared" si="550"/>
        <v>0</v>
      </c>
      <c r="V881" s="29">
        <f t="shared" si="550"/>
        <v>0</v>
      </c>
      <c r="W881" s="29">
        <f t="shared" si="550"/>
        <v>0</v>
      </c>
      <c r="X881" s="29">
        <f t="shared" si="550"/>
        <v>0</v>
      </c>
      <c r="Y881" s="29">
        <f t="shared" si="550"/>
        <v>1</v>
      </c>
      <c r="Z881" s="29">
        <f t="shared" si="550"/>
        <v>1</v>
      </c>
      <c r="AA881" s="29">
        <f t="shared" si="550"/>
        <v>1</v>
      </c>
      <c r="AB881" s="29">
        <f t="shared" si="550"/>
        <v>1</v>
      </c>
      <c r="AC881" s="29">
        <f t="shared" si="550"/>
        <v>1</v>
      </c>
      <c r="AD881" s="29">
        <f t="shared" si="550"/>
        <v>1</v>
      </c>
      <c r="AE881" s="29">
        <f t="shared" si="548"/>
        <v>1</v>
      </c>
      <c r="AF881" s="29">
        <f t="shared" si="548"/>
        <v>1</v>
      </c>
      <c r="AG881" s="29">
        <f t="shared" si="548"/>
        <v>1</v>
      </c>
      <c r="AH881" s="29">
        <f t="shared" si="548"/>
        <v>1</v>
      </c>
      <c r="AI881" s="29">
        <f t="shared" si="548"/>
        <v>1</v>
      </c>
      <c r="AJ881" s="29">
        <f t="shared" si="548"/>
        <v>1</v>
      </c>
      <c r="AK881" s="29">
        <f t="shared" si="548"/>
        <v>1</v>
      </c>
      <c r="AL881" s="29">
        <f t="shared" si="548"/>
        <v>1</v>
      </c>
      <c r="AM881" s="29">
        <f t="shared" si="548"/>
        <v>1</v>
      </c>
      <c r="AN881" s="29">
        <f t="shared" si="548"/>
        <v>1</v>
      </c>
      <c r="AO881" s="29">
        <f t="shared" si="548"/>
        <v>1</v>
      </c>
      <c r="AP881" s="29">
        <f t="shared" si="548"/>
        <v>1</v>
      </c>
      <c r="AQ881" s="29">
        <f t="shared" si="548"/>
        <v>1</v>
      </c>
      <c r="AR881" s="29">
        <f t="shared" si="548"/>
        <v>1</v>
      </c>
      <c r="AS881" s="29">
        <f t="shared" si="548"/>
        <v>1</v>
      </c>
      <c r="AT881" s="29">
        <f t="shared" si="556"/>
        <v>1</v>
      </c>
      <c r="AU881" s="29">
        <f t="shared" si="556"/>
        <v>1</v>
      </c>
      <c r="AV881" s="29">
        <f t="shared" si="556"/>
        <v>1</v>
      </c>
      <c r="AW881" s="29">
        <f t="shared" si="556"/>
        <v>1</v>
      </c>
      <c r="AX881" s="29">
        <f t="shared" si="556"/>
        <v>1</v>
      </c>
      <c r="AY881" s="29">
        <f t="shared" si="556"/>
        <v>1</v>
      </c>
      <c r="AZ881" s="29">
        <f t="shared" si="556"/>
        <v>1</v>
      </c>
      <c r="BA881" s="29">
        <f t="shared" si="556"/>
        <v>1</v>
      </c>
      <c r="BB881" s="29">
        <f t="shared" si="556"/>
        <v>1</v>
      </c>
      <c r="BC881" s="29">
        <f t="shared" si="556"/>
        <v>1</v>
      </c>
      <c r="BD881" s="29">
        <f t="shared" si="556"/>
        <v>1</v>
      </c>
      <c r="BE881" s="29">
        <f t="shared" si="556"/>
        <v>1</v>
      </c>
      <c r="BF881" s="29">
        <f t="shared" si="556"/>
        <v>1</v>
      </c>
      <c r="BG881" s="29">
        <f t="shared" si="556"/>
        <v>1</v>
      </c>
      <c r="BH881" s="29">
        <f t="shared" si="556"/>
        <v>1</v>
      </c>
      <c r="BI881" s="29">
        <f t="shared" si="556"/>
        <v>1</v>
      </c>
      <c r="BJ881" s="29">
        <f t="shared" si="554"/>
        <v>1</v>
      </c>
      <c r="BN881" s="29">
        <f t="shared" si="495"/>
        <v>20</v>
      </c>
      <c r="BO881" s="29">
        <f t="shared" si="503"/>
        <v>9</v>
      </c>
    </row>
    <row r="882" spans="3:67" x14ac:dyDescent="0.25">
      <c r="C882" s="79">
        <f t="shared" si="496"/>
        <v>43870</v>
      </c>
      <c r="D882" s="29">
        <f t="shared" si="520"/>
        <v>2020</v>
      </c>
      <c r="E882" s="29">
        <f t="shared" si="497"/>
        <v>2</v>
      </c>
      <c r="F882" s="29">
        <f t="shared" si="498"/>
        <v>6</v>
      </c>
      <c r="G882" s="29">
        <f t="shared" si="499"/>
        <v>9</v>
      </c>
      <c r="H882" s="166" t="str">
        <f t="shared" si="500"/>
        <v>Sa</v>
      </c>
      <c r="I882" s="29">
        <f t="shared" si="501"/>
        <v>21</v>
      </c>
      <c r="J882" s="29">
        <f t="array" ref="J882">INDEX(Dienstplan!$F$6:$AJ$55,BN882,BO882)</f>
        <v>0</v>
      </c>
      <c r="K882" s="29">
        <f t="array" ref="K882">IF(OR(J882=Schichten!$B$3,J882=Schichten!$B$4),INDEX($D$98:$D$147,MATCH(CODE(J882),$H$98:$H$147,0)),IF(ISERROR(INDEX($D$98:$D$147,MATCH(J882,$A$98:$A$147,0))),0,INDEX($D$98:$D$147,MATCH(J882,$A$98:$A$147,0))))</f>
        <v>0</v>
      </c>
      <c r="L882" s="29">
        <f t="shared" ref="L882" si="566">L832</f>
        <v>0</v>
      </c>
      <c r="M882" s="29">
        <f t="shared" si="523"/>
        <v>0</v>
      </c>
      <c r="O882" s="29">
        <f t="shared" si="550"/>
        <v>0</v>
      </c>
      <c r="P882" s="29">
        <f t="shared" si="550"/>
        <v>0</v>
      </c>
      <c r="Q882" s="29">
        <f t="shared" si="550"/>
        <v>0</v>
      </c>
      <c r="R882" s="29">
        <f t="shared" si="550"/>
        <v>0</v>
      </c>
      <c r="S882" s="29">
        <f t="shared" si="550"/>
        <v>0</v>
      </c>
      <c r="T882" s="29">
        <f t="shared" si="550"/>
        <v>0</v>
      </c>
      <c r="U882" s="29">
        <f t="shared" si="550"/>
        <v>0</v>
      </c>
      <c r="V882" s="29">
        <f t="shared" si="550"/>
        <v>0</v>
      </c>
      <c r="W882" s="29">
        <f t="shared" si="550"/>
        <v>0</v>
      </c>
      <c r="X882" s="29">
        <f t="shared" si="550"/>
        <v>0</v>
      </c>
      <c r="Y882" s="29">
        <f t="shared" si="550"/>
        <v>1</v>
      </c>
      <c r="Z882" s="29">
        <f t="shared" si="550"/>
        <v>1</v>
      </c>
      <c r="AA882" s="29">
        <f t="shared" si="550"/>
        <v>1</v>
      </c>
      <c r="AB882" s="29">
        <f t="shared" si="550"/>
        <v>1</v>
      </c>
      <c r="AC882" s="29">
        <f t="shared" si="550"/>
        <v>1</v>
      </c>
      <c r="AD882" s="29">
        <f t="shared" si="550"/>
        <v>1</v>
      </c>
      <c r="AE882" s="29">
        <f t="shared" si="548"/>
        <v>1</v>
      </c>
      <c r="AF882" s="29">
        <f t="shared" si="548"/>
        <v>1</v>
      </c>
      <c r="AG882" s="29">
        <f t="shared" si="548"/>
        <v>1</v>
      </c>
      <c r="AH882" s="29">
        <f t="shared" si="548"/>
        <v>1</v>
      </c>
      <c r="AI882" s="29">
        <f t="shared" si="548"/>
        <v>1</v>
      </c>
      <c r="AJ882" s="29">
        <f t="shared" si="548"/>
        <v>1</v>
      </c>
      <c r="AK882" s="29">
        <f t="shared" si="548"/>
        <v>1</v>
      </c>
      <c r="AL882" s="29">
        <f t="shared" si="548"/>
        <v>1</v>
      </c>
      <c r="AM882" s="29">
        <f t="shared" si="548"/>
        <v>1</v>
      </c>
      <c r="AN882" s="29">
        <f t="shared" si="548"/>
        <v>1</v>
      </c>
      <c r="AO882" s="29">
        <f t="shared" si="548"/>
        <v>1</v>
      </c>
      <c r="AP882" s="29">
        <f t="shared" si="548"/>
        <v>1</v>
      </c>
      <c r="AQ882" s="29">
        <f t="shared" si="548"/>
        <v>1</v>
      </c>
      <c r="AR882" s="29">
        <f t="shared" si="548"/>
        <v>1</v>
      </c>
      <c r="AS882" s="29">
        <f t="shared" si="548"/>
        <v>1</v>
      </c>
      <c r="AT882" s="29">
        <f t="shared" si="556"/>
        <v>1</v>
      </c>
      <c r="AU882" s="29">
        <f t="shared" si="556"/>
        <v>1</v>
      </c>
      <c r="AV882" s="29">
        <f t="shared" si="556"/>
        <v>1</v>
      </c>
      <c r="AW882" s="29">
        <f t="shared" si="556"/>
        <v>1</v>
      </c>
      <c r="AX882" s="29">
        <f t="shared" si="556"/>
        <v>1</v>
      </c>
      <c r="AY882" s="29">
        <f t="shared" si="556"/>
        <v>1</v>
      </c>
      <c r="AZ882" s="29">
        <f t="shared" si="556"/>
        <v>1</v>
      </c>
      <c r="BA882" s="29">
        <f t="shared" si="556"/>
        <v>1</v>
      </c>
      <c r="BB882" s="29">
        <f t="shared" si="556"/>
        <v>1</v>
      </c>
      <c r="BC882" s="29">
        <f t="shared" si="556"/>
        <v>1</v>
      </c>
      <c r="BD882" s="29">
        <f t="shared" si="556"/>
        <v>1</v>
      </c>
      <c r="BE882" s="29">
        <f t="shared" si="556"/>
        <v>1</v>
      </c>
      <c r="BF882" s="29">
        <f t="shared" si="556"/>
        <v>1</v>
      </c>
      <c r="BG882" s="29">
        <f t="shared" si="556"/>
        <v>1</v>
      </c>
      <c r="BH882" s="29">
        <f t="shared" si="556"/>
        <v>1</v>
      </c>
      <c r="BI882" s="29">
        <f t="shared" si="556"/>
        <v>1</v>
      </c>
      <c r="BJ882" s="29">
        <f t="shared" si="554"/>
        <v>1</v>
      </c>
      <c r="BN882" s="29">
        <f t="shared" si="495"/>
        <v>21</v>
      </c>
      <c r="BO882" s="29">
        <f t="shared" si="503"/>
        <v>9</v>
      </c>
    </row>
    <row r="883" spans="3:67" x14ac:dyDescent="0.25">
      <c r="C883" s="79">
        <f t="shared" si="496"/>
        <v>43870</v>
      </c>
      <c r="D883" s="29">
        <f t="shared" si="520"/>
        <v>2020</v>
      </c>
      <c r="E883" s="29">
        <f t="shared" si="497"/>
        <v>2</v>
      </c>
      <c r="F883" s="29">
        <f t="shared" si="498"/>
        <v>6</v>
      </c>
      <c r="G883" s="29">
        <f t="shared" si="499"/>
        <v>9</v>
      </c>
      <c r="H883" s="166" t="str">
        <f t="shared" si="500"/>
        <v>Sa</v>
      </c>
      <c r="I883" s="29">
        <f t="shared" si="501"/>
        <v>22</v>
      </c>
      <c r="J883" s="29">
        <f t="array" ref="J883">INDEX(Dienstplan!$F$6:$AJ$55,BN883,BO883)</f>
        <v>0</v>
      </c>
      <c r="K883" s="29">
        <f t="array" ref="K883">IF(OR(J883=Schichten!$B$3,J883=Schichten!$B$4),INDEX($D$98:$D$147,MATCH(CODE(J883),$H$98:$H$147,0)),IF(ISERROR(INDEX($D$98:$D$147,MATCH(J883,$A$98:$A$147,0))),0,INDEX($D$98:$D$147,MATCH(J883,$A$98:$A$147,0))))</f>
        <v>0</v>
      </c>
      <c r="L883" s="29">
        <f t="shared" ref="L883" si="567">L833</f>
        <v>0</v>
      </c>
      <c r="M883" s="29">
        <f t="shared" si="523"/>
        <v>0</v>
      </c>
      <c r="O883" s="29">
        <f t="shared" si="550"/>
        <v>0</v>
      </c>
      <c r="P883" s="29">
        <f t="shared" si="550"/>
        <v>0</v>
      </c>
      <c r="Q883" s="29">
        <f t="shared" si="550"/>
        <v>0</v>
      </c>
      <c r="R883" s="29">
        <f t="shared" si="550"/>
        <v>0</v>
      </c>
      <c r="S883" s="29">
        <f t="shared" si="550"/>
        <v>0</v>
      </c>
      <c r="T883" s="29">
        <f t="shared" si="550"/>
        <v>0</v>
      </c>
      <c r="U883" s="29">
        <f t="shared" si="550"/>
        <v>0</v>
      </c>
      <c r="V883" s="29">
        <f t="shared" si="550"/>
        <v>0</v>
      </c>
      <c r="W883" s="29">
        <f t="shared" si="550"/>
        <v>0</v>
      </c>
      <c r="X883" s="29">
        <f t="shared" si="550"/>
        <v>0</v>
      </c>
      <c r="Y883" s="29">
        <f t="shared" si="550"/>
        <v>1</v>
      </c>
      <c r="Z883" s="29">
        <f t="shared" si="550"/>
        <v>1</v>
      </c>
      <c r="AA883" s="29">
        <f t="shared" si="550"/>
        <v>1</v>
      </c>
      <c r="AB883" s="29">
        <f t="shared" si="550"/>
        <v>1</v>
      </c>
      <c r="AC883" s="29">
        <f t="shared" si="550"/>
        <v>1</v>
      </c>
      <c r="AD883" s="29">
        <f t="shared" ref="AD883:AS898" si="568">IF($M$457,IF($J883=AD$461,1,0),0)</f>
        <v>1</v>
      </c>
      <c r="AE883" s="29">
        <f t="shared" si="568"/>
        <v>1</v>
      </c>
      <c r="AF883" s="29">
        <f t="shared" si="568"/>
        <v>1</v>
      </c>
      <c r="AG883" s="29">
        <f t="shared" si="568"/>
        <v>1</v>
      </c>
      <c r="AH883" s="29">
        <f t="shared" si="568"/>
        <v>1</v>
      </c>
      <c r="AI883" s="29">
        <f t="shared" si="568"/>
        <v>1</v>
      </c>
      <c r="AJ883" s="29">
        <f t="shared" si="568"/>
        <v>1</v>
      </c>
      <c r="AK883" s="29">
        <f t="shared" si="568"/>
        <v>1</v>
      </c>
      <c r="AL883" s="29">
        <f t="shared" si="568"/>
        <v>1</v>
      </c>
      <c r="AM883" s="29">
        <f t="shared" si="568"/>
        <v>1</v>
      </c>
      <c r="AN883" s="29">
        <f t="shared" si="568"/>
        <v>1</v>
      </c>
      <c r="AO883" s="29">
        <f t="shared" si="568"/>
        <v>1</v>
      </c>
      <c r="AP883" s="29">
        <f t="shared" si="568"/>
        <v>1</v>
      </c>
      <c r="AQ883" s="29">
        <f t="shared" si="568"/>
        <v>1</v>
      </c>
      <c r="AR883" s="29">
        <f t="shared" si="568"/>
        <v>1</v>
      </c>
      <c r="AS883" s="29">
        <f t="shared" si="568"/>
        <v>1</v>
      </c>
      <c r="AT883" s="29">
        <f t="shared" si="556"/>
        <v>1</v>
      </c>
      <c r="AU883" s="29">
        <f t="shared" si="556"/>
        <v>1</v>
      </c>
      <c r="AV883" s="29">
        <f t="shared" si="556"/>
        <v>1</v>
      </c>
      <c r="AW883" s="29">
        <f t="shared" si="556"/>
        <v>1</v>
      </c>
      <c r="AX883" s="29">
        <f t="shared" si="556"/>
        <v>1</v>
      </c>
      <c r="AY883" s="29">
        <f t="shared" si="556"/>
        <v>1</v>
      </c>
      <c r="AZ883" s="29">
        <f t="shared" si="556"/>
        <v>1</v>
      </c>
      <c r="BA883" s="29">
        <f t="shared" si="556"/>
        <v>1</v>
      </c>
      <c r="BB883" s="29">
        <f t="shared" si="556"/>
        <v>1</v>
      </c>
      <c r="BC883" s="29">
        <f t="shared" si="556"/>
        <v>1</v>
      </c>
      <c r="BD883" s="29">
        <f t="shared" si="556"/>
        <v>1</v>
      </c>
      <c r="BE883" s="29">
        <f t="shared" si="556"/>
        <v>1</v>
      </c>
      <c r="BF883" s="29">
        <f t="shared" si="556"/>
        <v>1</v>
      </c>
      <c r="BG883" s="29">
        <f t="shared" si="556"/>
        <v>1</v>
      </c>
      <c r="BH883" s="29">
        <f t="shared" si="556"/>
        <v>1</v>
      </c>
      <c r="BI883" s="29">
        <f t="shared" si="556"/>
        <v>1</v>
      </c>
      <c r="BJ883" s="29">
        <f t="shared" si="554"/>
        <v>1</v>
      </c>
      <c r="BN883" s="29">
        <f t="shared" si="495"/>
        <v>22</v>
      </c>
      <c r="BO883" s="29">
        <f t="shared" si="503"/>
        <v>9</v>
      </c>
    </row>
    <row r="884" spans="3:67" x14ac:dyDescent="0.25">
      <c r="C884" s="79">
        <f t="shared" si="496"/>
        <v>43870</v>
      </c>
      <c r="D884" s="29">
        <f t="shared" si="520"/>
        <v>2020</v>
      </c>
      <c r="E884" s="29">
        <f t="shared" si="497"/>
        <v>2</v>
      </c>
      <c r="F884" s="29">
        <f t="shared" si="498"/>
        <v>6</v>
      </c>
      <c r="G884" s="29">
        <f t="shared" si="499"/>
        <v>9</v>
      </c>
      <c r="H884" s="166" t="str">
        <f t="shared" si="500"/>
        <v>Sa</v>
      </c>
      <c r="I884" s="29">
        <f t="shared" si="501"/>
        <v>23</v>
      </c>
      <c r="J884" s="29">
        <f t="array" ref="J884">INDEX(Dienstplan!$F$6:$AJ$55,BN884,BO884)</f>
        <v>0</v>
      </c>
      <c r="K884" s="29">
        <f t="array" ref="K884">IF(OR(J884=Schichten!$B$3,J884=Schichten!$B$4),INDEX($D$98:$D$147,MATCH(CODE(J884),$H$98:$H$147,0)),IF(ISERROR(INDEX($D$98:$D$147,MATCH(J884,$A$98:$A$147,0))),0,INDEX($D$98:$D$147,MATCH(J884,$A$98:$A$147,0))))</f>
        <v>0</v>
      </c>
      <c r="L884" s="29">
        <f t="shared" ref="L884" si="569">L834</f>
        <v>0</v>
      </c>
      <c r="M884" s="29">
        <f t="shared" si="523"/>
        <v>0</v>
      </c>
      <c r="O884" s="29">
        <f t="shared" ref="O884:AD899" si="570">IF($M$457,IF($J884=O$461,1,0),0)</f>
        <v>0</v>
      </c>
      <c r="P884" s="29">
        <f t="shared" si="570"/>
        <v>0</v>
      </c>
      <c r="Q884" s="29">
        <f t="shared" si="570"/>
        <v>0</v>
      </c>
      <c r="R884" s="29">
        <f t="shared" si="570"/>
        <v>0</v>
      </c>
      <c r="S884" s="29">
        <f t="shared" si="570"/>
        <v>0</v>
      </c>
      <c r="T884" s="29">
        <f t="shared" si="570"/>
        <v>0</v>
      </c>
      <c r="U884" s="29">
        <f t="shared" si="570"/>
        <v>0</v>
      </c>
      <c r="V884" s="29">
        <f t="shared" si="570"/>
        <v>0</v>
      </c>
      <c r="W884" s="29">
        <f t="shared" si="570"/>
        <v>0</v>
      </c>
      <c r="X884" s="29">
        <f t="shared" si="570"/>
        <v>0</v>
      </c>
      <c r="Y884" s="29">
        <f t="shared" si="570"/>
        <v>1</v>
      </c>
      <c r="Z884" s="29">
        <f t="shared" si="570"/>
        <v>1</v>
      </c>
      <c r="AA884" s="29">
        <f t="shared" si="570"/>
        <v>1</v>
      </c>
      <c r="AB884" s="29">
        <f t="shared" si="570"/>
        <v>1</v>
      </c>
      <c r="AC884" s="29">
        <f t="shared" si="570"/>
        <v>1</v>
      </c>
      <c r="AD884" s="29">
        <f t="shared" si="570"/>
        <v>1</v>
      </c>
      <c r="AE884" s="29">
        <f t="shared" si="568"/>
        <v>1</v>
      </c>
      <c r="AF884" s="29">
        <f t="shared" si="568"/>
        <v>1</v>
      </c>
      <c r="AG884" s="29">
        <f t="shared" si="568"/>
        <v>1</v>
      </c>
      <c r="AH884" s="29">
        <f t="shared" si="568"/>
        <v>1</v>
      </c>
      <c r="AI884" s="29">
        <f t="shared" si="568"/>
        <v>1</v>
      </c>
      <c r="AJ884" s="29">
        <f t="shared" si="568"/>
        <v>1</v>
      </c>
      <c r="AK884" s="29">
        <f t="shared" si="568"/>
        <v>1</v>
      </c>
      <c r="AL884" s="29">
        <f t="shared" si="568"/>
        <v>1</v>
      </c>
      <c r="AM884" s="29">
        <f t="shared" si="568"/>
        <v>1</v>
      </c>
      <c r="AN884" s="29">
        <f t="shared" si="568"/>
        <v>1</v>
      </c>
      <c r="AO884" s="29">
        <f t="shared" si="568"/>
        <v>1</v>
      </c>
      <c r="AP884" s="29">
        <f t="shared" si="568"/>
        <v>1</v>
      </c>
      <c r="AQ884" s="29">
        <f t="shared" si="568"/>
        <v>1</v>
      </c>
      <c r="AR884" s="29">
        <f t="shared" si="568"/>
        <v>1</v>
      </c>
      <c r="AS884" s="29">
        <f t="shared" si="568"/>
        <v>1</v>
      </c>
      <c r="AT884" s="29">
        <f t="shared" si="556"/>
        <v>1</v>
      </c>
      <c r="AU884" s="29">
        <f t="shared" si="556"/>
        <v>1</v>
      </c>
      <c r="AV884" s="29">
        <f t="shared" si="556"/>
        <v>1</v>
      </c>
      <c r="AW884" s="29">
        <f t="shared" si="556"/>
        <v>1</v>
      </c>
      <c r="AX884" s="29">
        <f t="shared" si="556"/>
        <v>1</v>
      </c>
      <c r="AY884" s="29">
        <f t="shared" si="556"/>
        <v>1</v>
      </c>
      <c r="AZ884" s="29">
        <f t="shared" si="556"/>
        <v>1</v>
      </c>
      <c r="BA884" s="29">
        <f t="shared" si="556"/>
        <v>1</v>
      </c>
      <c r="BB884" s="29">
        <f t="shared" si="556"/>
        <v>1</v>
      </c>
      <c r="BC884" s="29">
        <f t="shared" si="556"/>
        <v>1</v>
      </c>
      <c r="BD884" s="29">
        <f t="shared" si="556"/>
        <v>1</v>
      </c>
      <c r="BE884" s="29">
        <f t="shared" si="556"/>
        <v>1</v>
      </c>
      <c r="BF884" s="29">
        <f t="shared" si="556"/>
        <v>1</v>
      </c>
      <c r="BG884" s="29">
        <f t="shared" si="556"/>
        <v>1</v>
      </c>
      <c r="BH884" s="29">
        <f t="shared" si="556"/>
        <v>1</v>
      </c>
      <c r="BI884" s="29">
        <f t="shared" si="556"/>
        <v>1</v>
      </c>
      <c r="BJ884" s="29">
        <f t="shared" si="554"/>
        <v>1</v>
      </c>
      <c r="BN884" s="29">
        <f t="shared" si="495"/>
        <v>23</v>
      </c>
      <c r="BO884" s="29">
        <f t="shared" si="503"/>
        <v>9</v>
      </c>
    </row>
    <row r="885" spans="3:67" x14ac:dyDescent="0.25">
      <c r="C885" s="79">
        <f t="shared" si="496"/>
        <v>43870</v>
      </c>
      <c r="D885" s="29">
        <f t="shared" si="520"/>
        <v>2020</v>
      </c>
      <c r="E885" s="29">
        <f t="shared" si="497"/>
        <v>2</v>
      </c>
      <c r="F885" s="29">
        <f t="shared" si="498"/>
        <v>6</v>
      </c>
      <c r="G885" s="29">
        <f t="shared" si="499"/>
        <v>9</v>
      </c>
      <c r="H885" s="166" t="str">
        <f t="shared" si="500"/>
        <v>Sa</v>
      </c>
      <c r="I885" s="29">
        <f t="shared" si="501"/>
        <v>24</v>
      </c>
      <c r="J885" s="29">
        <f t="array" ref="J885">INDEX(Dienstplan!$F$6:$AJ$55,BN885,BO885)</f>
        <v>0</v>
      </c>
      <c r="K885" s="29">
        <f t="array" ref="K885">IF(OR(J885=Schichten!$B$3,J885=Schichten!$B$4),INDEX($D$98:$D$147,MATCH(CODE(J885),$H$98:$H$147,0)),IF(ISERROR(INDEX($D$98:$D$147,MATCH(J885,$A$98:$A$147,0))),0,INDEX($D$98:$D$147,MATCH(J885,$A$98:$A$147,0))))</f>
        <v>0</v>
      </c>
      <c r="L885" s="29">
        <f t="shared" ref="L885" si="571">L835</f>
        <v>0</v>
      </c>
      <c r="M885" s="29">
        <f t="shared" si="523"/>
        <v>0</v>
      </c>
      <c r="O885" s="29">
        <f t="shared" si="570"/>
        <v>0</v>
      </c>
      <c r="P885" s="29">
        <f t="shared" si="570"/>
        <v>0</v>
      </c>
      <c r="Q885" s="29">
        <f t="shared" si="570"/>
        <v>0</v>
      </c>
      <c r="R885" s="29">
        <f t="shared" si="570"/>
        <v>0</v>
      </c>
      <c r="S885" s="29">
        <f t="shared" si="570"/>
        <v>0</v>
      </c>
      <c r="T885" s="29">
        <f t="shared" si="570"/>
        <v>0</v>
      </c>
      <c r="U885" s="29">
        <f t="shared" si="570"/>
        <v>0</v>
      </c>
      <c r="V885" s="29">
        <f t="shared" si="570"/>
        <v>0</v>
      </c>
      <c r="W885" s="29">
        <f t="shared" si="570"/>
        <v>0</v>
      </c>
      <c r="X885" s="29">
        <f t="shared" si="570"/>
        <v>0</v>
      </c>
      <c r="Y885" s="29">
        <f t="shared" si="570"/>
        <v>1</v>
      </c>
      <c r="Z885" s="29">
        <f t="shared" si="570"/>
        <v>1</v>
      </c>
      <c r="AA885" s="29">
        <f t="shared" si="570"/>
        <v>1</v>
      </c>
      <c r="AB885" s="29">
        <f t="shared" si="570"/>
        <v>1</v>
      </c>
      <c r="AC885" s="29">
        <f t="shared" si="570"/>
        <v>1</v>
      </c>
      <c r="AD885" s="29">
        <f t="shared" si="570"/>
        <v>1</v>
      </c>
      <c r="AE885" s="29">
        <f t="shared" si="568"/>
        <v>1</v>
      </c>
      <c r="AF885" s="29">
        <f t="shared" si="568"/>
        <v>1</v>
      </c>
      <c r="AG885" s="29">
        <f t="shared" si="568"/>
        <v>1</v>
      </c>
      <c r="AH885" s="29">
        <f t="shared" si="568"/>
        <v>1</v>
      </c>
      <c r="AI885" s="29">
        <f t="shared" si="568"/>
        <v>1</v>
      </c>
      <c r="AJ885" s="29">
        <f t="shared" si="568"/>
        <v>1</v>
      </c>
      <c r="AK885" s="29">
        <f t="shared" si="568"/>
        <v>1</v>
      </c>
      <c r="AL885" s="29">
        <f t="shared" si="568"/>
        <v>1</v>
      </c>
      <c r="AM885" s="29">
        <f t="shared" si="568"/>
        <v>1</v>
      </c>
      <c r="AN885" s="29">
        <f t="shared" si="568"/>
        <v>1</v>
      </c>
      <c r="AO885" s="29">
        <f t="shared" si="568"/>
        <v>1</v>
      </c>
      <c r="AP885" s="29">
        <f t="shared" si="568"/>
        <v>1</v>
      </c>
      <c r="AQ885" s="29">
        <f t="shared" si="568"/>
        <v>1</v>
      </c>
      <c r="AR885" s="29">
        <f t="shared" si="568"/>
        <v>1</v>
      </c>
      <c r="AS885" s="29">
        <f t="shared" si="568"/>
        <v>1</v>
      </c>
      <c r="AT885" s="29">
        <f t="shared" si="556"/>
        <v>1</v>
      </c>
      <c r="AU885" s="29">
        <f t="shared" si="556"/>
        <v>1</v>
      </c>
      <c r="AV885" s="29">
        <f t="shared" si="556"/>
        <v>1</v>
      </c>
      <c r="AW885" s="29">
        <f t="shared" si="556"/>
        <v>1</v>
      </c>
      <c r="AX885" s="29">
        <f t="shared" si="556"/>
        <v>1</v>
      </c>
      <c r="AY885" s="29">
        <f t="shared" si="556"/>
        <v>1</v>
      </c>
      <c r="AZ885" s="29">
        <f t="shared" si="556"/>
        <v>1</v>
      </c>
      <c r="BA885" s="29">
        <f t="shared" si="556"/>
        <v>1</v>
      </c>
      <c r="BB885" s="29">
        <f t="shared" si="556"/>
        <v>1</v>
      </c>
      <c r="BC885" s="29">
        <f t="shared" si="556"/>
        <v>1</v>
      </c>
      <c r="BD885" s="29">
        <f t="shared" si="556"/>
        <v>1</v>
      </c>
      <c r="BE885" s="29">
        <f t="shared" si="556"/>
        <v>1</v>
      </c>
      <c r="BF885" s="29">
        <f t="shared" si="556"/>
        <v>1</v>
      </c>
      <c r="BG885" s="29">
        <f t="shared" si="556"/>
        <v>1</v>
      </c>
      <c r="BH885" s="29">
        <f t="shared" si="556"/>
        <v>1</v>
      </c>
      <c r="BI885" s="29">
        <f t="shared" si="556"/>
        <v>1</v>
      </c>
      <c r="BJ885" s="29">
        <f t="shared" si="554"/>
        <v>1</v>
      </c>
      <c r="BN885" s="29">
        <f t="shared" si="495"/>
        <v>24</v>
      </c>
      <c r="BO885" s="29">
        <f t="shared" si="503"/>
        <v>9</v>
      </c>
    </row>
    <row r="886" spans="3:67" x14ac:dyDescent="0.25">
      <c r="C886" s="79">
        <f t="shared" si="496"/>
        <v>43870</v>
      </c>
      <c r="D886" s="29">
        <f t="shared" si="520"/>
        <v>2020</v>
      </c>
      <c r="E886" s="29">
        <f t="shared" si="497"/>
        <v>2</v>
      </c>
      <c r="F886" s="29">
        <f t="shared" si="498"/>
        <v>6</v>
      </c>
      <c r="G886" s="29">
        <f t="shared" si="499"/>
        <v>9</v>
      </c>
      <c r="H886" s="166" t="str">
        <f t="shared" si="500"/>
        <v>Sa</v>
      </c>
      <c r="I886" s="29">
        <f t="shared" si="501"/>
        <v>25</v>
      </c>
      <c r="J886" s="29">
        <f t="array" ref="J886">INDEX(Dienstplan!$F$6:$AJ$55,BN886,BO886)</f>
        <v>0</v>
      </c>
      <c r="K886" s="29">
        <f t="array" ref="K886">IF(OR(J886=Schichten!$B$3,J886=Schichten!$B$4),INDEX($D$98:$D$147,MATCH(CODE(J886),$H$98:$H$147,0)),IF(ISERROR(INDEX($D$98:$D$147,MATCH(J886,$A$98:$A$147,0))),0,INDEX($D$98:$D$147,MATCH(J886,$A$98:$A$147,0))))</f>
        <v>0</v>
      </c>
      <c r="L886" s="29">
        <f t="shared" ref="L886" si="572">L836</f>
        <v>0</v>
      </c>
      <c r="M886" s="29">
        <f t="shared" si="523"/>
        <v>0</v>
      </c>
      <c r="O886" s="29">
        <f t="shared" si="570"/>
        <v>0</v>
      </c>
      <c r="P886" s="29">
        <f t="shared" si="570"/>
        <v>0</v>
      </c>
      <c r="Q886" s="29">
        <f t="shared" si="570"/>
        <v>0</v>
      </c>
      <c r="R886" s="29">
        <f t="shared" si="570"/>
        <v>0</v>
      </c>
      <c r="S886" s="29">
        <f t="shared" si="570"/>
        <v>0</v>
      </c>
      <c r="T886" s="29">
        <f t="shared" si="570"/>
        <v>0</v>
      </c>
      <c r="U886" s="29">
        <f t="shared" si="570"/>
        <v>0</v>
      </c>
      <c r="V886" s="29">
        <f t="shared" si="570"/>
        <v>0</v>
      </c>
      <c r="W886" s="29">
        <f t="shared" si="570"/>
        <v>0</v>
      </c>
      <c r="X886" s="29">
        <f t="shared" si="570"/>
        <v>0</v>
      </c>
      <c r="Y886" s="29">
        <f t="shared" si="570"/>
        <v>1</v>
      </c>
      <c r="Z886" s="29">
        <f t="shared" si="570"/>
        <v>1</v>
      </c>
      <c r="AA886" s="29">
        <f t="shared" si="570"/>
        <v>1</v>
      </c>
      <c r="AB886" s="29">
        <f t="shared" si="570"/>
        <v>1</v>
      </c>
      <c r="AC886" s="29">
        <f t="shared" si="570"/>
        <v>1</v>
      </c>
      <c r="AD886" s="29">
        <f t="shared" si="570"/>
        <v>1</v>
      </c>
      <c r="AE886" s="29">
        <f t="shared" si="568"/>
        <v>1</v>
      </c>
      <c r="AF886" s="29">
        <f t="shared" si="568"/>
        <v>1</v>
      </c>
      <c r="AG886" s="29">
        <f t="shared" si="568"/>
        <v>1</v>
      </c>
      <c r="AH886" s="29">
        <f t="shared" si="568"/>
        <v>1</v>
      </c>
      <c r="AI886" s="29">
        <f t="shared" si="568"/>
        <v>1</v>
      </c>
      <c r="AJ886" s="29">
        <f t="shared" si="568"/>
        <v>1</v>
      </c>
      <c r="AK886" s="29">
        <f t="shared" si="568"/>
        <v>1</v>
      </c>
      <c r="AL886" s="29">
        <f t="shared" si="568"/>
        <v>1</v>
      </c>
      <c r="AM886" s="29">
        <f t="shared" si="568"/>
        <v>1</v>
      </c>
      <c r="AN886" s="29">
        <f t="shared" si="568"/>
        <v>1</v>
      </c>
      <c r="AO886" s="29">
        <f t="shared" si="568"/>
        <v>1</v>
      </c>
      <c r="AP886" s="29">
        <f t="shared" si="568"/>
        <v>1</v>
      </c>
      <c r="AQ886" s="29">
        <f t="shared" si="568"/>
        <v>1</v>
      </c>
      <c r="AR886" s="29">
        <f t="shared" si="568"/>
        <v>1</v>
      </c>
      <c r="AS886" s="29">
        <f t="shared" si="568"/>
        <v>1</v>
      </c>
      <c r="AT886" s="29">
        <f t="shared" si="556"/>
        <v>1</v>
      </c>
      <c r="AU886" s="29">
        <f t="shared" si="556"/>
        <v>1</v>
      </c>
      <c r="AV886" s="29">
        <f t="shared" si="556"/>
        <v>1</v>
      </c>
      <c r="AW886" s="29">
        <f t="shared" si="556"/>
        <v>1</v>
      </c>
      <c r="AX886" s="29">
        <f t="shared" si="556"/>
        <v>1</v>
      </c>
      <c r="AY886" s="29">
        <f t="shared" si="556"/>
        <v>1</v>
      </c>
      <c r="AZ886" s="29">
        <f t="shared" si="556"/>
        <v>1</v>
      </c>
      <c r="BA886" s="29">
        <f t="shared" si="556"/>
        <v>1</v>
      </c>
      <c r="BB886" s="29">
        <f t="shared" si="556"/>
        <v>1</v>
      </c>
      <c r="BC886" s="29">
        <f t="shared" si="556"/>
        <v>1</v>
      </c>
      <c r="BD886" s="29">
        <f t="shared" si="556"/>
        <v>1</v>
      </c>
      <c r="BE886" s="29">
        <f t="shared" si="556"/>
        <v>1</v>
      </c>
      <c r="BF886" s="29">
        <f t="shared" si="556"/>
        <v>1</v>
      </c>
      <c r="BG886" s="29">
        <f t="shared" si="556"/>
        <v>1</v>
      </c>
      <c r="BH886" s="29">
        <f t="shared" si="556"/>
        <v>1</v>
      </c>
      <c r="BI886" s="29">
        <f t="shared" si="556"/>
        <v>1</v>
      </c>
      <c r="BJ886" s="29">
        <f t="shared" si="554"/>
        <v>1</v>
      </c>
      <c r="BN886" s="29">
        <f t="shared" si="495"/>
        <v>25</v>
      </c>
      <c r="BO886" s="29">
        <f t="shared" si="503"/>
        <v>9</v>
      </c>
    </row>
    <row r="887" spans="3:67" x14ac:dyDescent="0.25">
      <c r="C887" s="79">
        <f t="shared" si="496"/>
        <v>43870</v>
      </c>
      <c r="D887" s="29">
        <f t="shared" si="520"/>
        <v>2020</v>
      </c>
      <c r="E887" s="29">
        <f t="shared" si="497"/>
        <v>2</v>
      </c>
      <c r="F887" s="29">
        <f t="shared" si="498"/>
        <v>6</v>
      </c>
      <c r="G887" s="29">
        <f t="shared" si="499"/>
        <v>9</v>
      </c>
      <c r="H887" s="166" t="str">
        <f t="shared" si="500"/>
        <v>Sa</v>
      </c>
      <c r="I887" s="29">
        <f t="shared" si="501"/>
        <v>26</v>
      </c>
      <c r="J887" s="29">
        <f t="array" ref="J887">INDEX(Dienstplan!$F$6:$AJ$55,BN887,BO887)</f>
        <v>0</v>
      </c>
      <c r="K887" s="29">
        <f t="array" ref="K887">IF(OR(J887=Schichten!$B$3,J887=Schichten!$B$4),INDEX($D$98:$D$147,MATCH(CODE(J887),$H$98:$H$147,0)),IF(ISERROR(INDEX($D$98:$D$147,MATCH(J887,$A$98:$A$147,0))),0,INDEX($D$98:$D$147,MATCH(J887,$A$98:$A$147,0))))</f>
        <v>0</v>
      </c>
      <c r="L887" s="29">
        <f t="shared" ref="L887" si="573">L837</f>
        <v>0</v>
      </c>
      <c r="M887" s="29">
        <f t="shared" si="523"/>
        <v>0</v>
      </c>
      <c r="O887" s="29">
        <f t="shared" si="570"/>
        <v>0</v>
      </c>
      <c r="P887" s="29">
        <f t="shared" si="570"/>
        <v>0</v>
      </c>
      <c r="Q887" s="29">
        <f t="shared" si="570"/>
        <v>0</v>
      </c>
      <c r="R887" s="29">
        <f t="shared" si="570"/>
        <v>0</v>
      </c>
      <c r="S887" s="29">
        <f t="shared" si="570"/>
        <v>0</v>
      </c>
      <c r="T887" s="29">
        <f t="shared" si="570"/>
        <v>0</v>
      </c>
      <c r="U887" s="29">
        <f t="shared" si="570"/>
        <v>0</v>
      </c>
      <c r="V887" s="29">
        <f t="shared" si="570"/>
        <v>0</v>
      </c>
      <c r="W887" s="29">
        <f t="shared" si="570"/>
        <v>0</v>
      </c>
      <c r="X887" s="29">
        <f t="shared" si="570"/>
        <v>0</v>
      </c>
      <c r="Y887" s="29">
        <f t="shared" si="570"/>
        <v>1</v>
      </c>
      <c r="Z887" s="29">
        <f t="shared" si="570"/>
        <v>1</v>
      </c>
      <c r="AA887" s="29">
        <f t="shared" si="570"/>
        <v>1</v>
      </c>
      <c r="AB887" s="29">
        <f t="shared" si="570"/>
        <v>1</v>
      </c>
      <c r="AC887" s="29">
        <f t="shared" si="570"/>
        <v>1</v>
      </c>
      <c r="AD887" s="29">
        <f t="shared" si="570"/>
        <v>1</v>
      </c>
      <c r="AE887" s="29">
        <f t="shared" si="568"/>
        <v>1</v>
      </c>
      <c r="AF887" s="29">
        <f t="shared" si="568"/>
        <v>1</v>
      </c>
      <c r="AG887" s="29">
        <f t="shared" si="568"/>
        <v>1</v>
      </c>
      <c r="AH887" s="29">
        <f t="shared" si="568"/>
        <v>1</v>
      </c>
      <c r="AI887" s="29">
        <f t="shared" si="568"/>
        <v>1</v>
      </c>
      <c r="AJ887" s="29">
        <f t="shared" si="568"/>
        <v>1</v>
      </c>
      <c r="AK887" s="29">
        <f t="shared" si="568"/>
        <v>1</v>
      </c>
      <c r="AL887" s="29">
        <f t="shared" si="568"/>
        <v>1</v>
      </c>
      <c r="AM887" s="29">
        <f t="shared" si="568"/>
        <v>1</v>
      </c>
      <c r="AN887" s="29">
        <f t="shared" si="568"/>
        <v>1</v>
      </c>
      <c r="AO887" s="29">
        <f t="shared" si="568"/>
        <v>1</v>
      </c>
      <c r="AP887" s="29">
        <f t="shared" si="568"/>
        <v>1</v>
      </c>
      <c r="AQ887" s="29">
        <f t="shared" si="568"/>
        <v>1</v>
      </c>
      <c r="AR887" s="29">
        <f t="shared" si="568"/>
        <v>1</v>
      </c>
      <c r="AS887" s="29">
        <f t="shared" si="568"/>
        <v>1</v>
      </c>
      <c r="AT887" s="29">
        <f t="shared" si="556"/>
        <v>1</v>
      </c>
      <c r="AU887" s="29">
        <f t="shared" si="556"/>
        <v>1</v>
      </c>
      <c r="AV887" s="29">
        <f t="shared" si="556"/>
        <v>1</v>
      </c>
      <c r="AW887" s="29">
        <f t="shared" si="556"/>
        <v>1</v>
      </c>
      <c r="AX887" s="29">
        <f t="shared" si="556"/>
        <v>1</v>
      </c>
      <c r="AY887" s="29">
        <f t="shared" si="556"/>
        <v>1</v>
      </c>
      <c r="AZ887" s="29">
        <f t="shared" si="556"/>
        <v>1</v>
      </c>
      <c r="BA887" s="29">
        <f t="shared" si="556"/>
        <v>1</v>
      </c>
      <c r="BB887" s="29">
        <f t="shared" si="556"/>
        <v>1</v>
      </c>
      <c r="BC887" s="29">
        <f t="shared" si="556"/>
        <v>1</v>
      </c>
      <c r="BD887" s="29">
        <f t="shared" si="556"/>
        <v>1</v>
      </c>
      <c r="BE887" s="29">
        <f t="shared" si="556"/>
        <v>1</v>
      </c>
      <c r="BF887" s="29">
        <f t="shared" si="556"/>
        <v>1</v>
      </c>
      <c r="BG887" s="29">
        <f t="shared" si="556"/>
        <v>1</v>
      </c>
      <c r="BH887" s="29">
        <f t="shared" si="556"/>
        <v>1</v>
      </c>
      <c r="BI887" s="29">
        <f t="shared" ref="BI887:BJ902" si="574">IF($M$457,IF($J887=BI$461,1,0),0)</f>
        <v>1</v>
      </c>
      <c r="BJ887" s="29">
        <f t="shared" si="574"/>
        <v>1</v>
      </c>
      <c r="BN887" s="29">
        <f t="shared" si="495"/>
        <v>26</v>
      </c>
      <c r="BO887" s="29">
        <f t="shared" si="503"/>
        <v>9</v>
      </c>
    </row>
    <row r="888" spans="3:67" x14ac:dyDescent="0.25">
      <c r="C888" s="79">
        <f t="shared" si="496"/>
        <v>43870</v>
      </c>
      <c r="D888" s="29">
        <f t="shared" si="520"/>
        <v>2020</v>
      </c>
      <c r="E888" s="29">
        <f t="shared" si="497"/>
        <v>2</v>
      </c>
      <c r="F888" s="29">
        <f t="shared" si="498"/>
        <v>6</v>
      </c>
      <c r="G888" s="29">
        <f t="shared" si="499"/>
        <v>9</v>
      </c>
      <c r="H888" s="166" t="str">
        <f t="shared" si="500"/>
        <v>Sa</v>
      </c>
      <c r="I888" s="29">
        <f t="shared" si="501"/>
        <v>27</v>
      </c>
      <c r="J888" s="29">
        <f t="array" ref="J888">INDEX(Dienstplan!$F$6:$AJ$55,BN888,BO888)</f>
        <v>0</v>
      </c>
      <c r="K888" s="29">
        <f t="array" ref="K888">IF(OR(J888=Schichten!$B$3,J888=Schichten!$B$4),INDEX($D$98:$D$147,MATCH(CODE(J888),$H$98:$H$147,0)),IF(ISERROR(INDEX($D$98:$D$147,MATCH(J888,$A$98:$A$147,0))),0,INDEX($D$98:$D$147,MATCH(J888,$A$98:$A$147,0))))</f>
        <v>0</v>
      </c>
      <c r="L888" s="29">
        <f t="shared" ref="L888" si="575">L838</f>
        <v>0</v>
      </c>
      <c r="M888" s="29">
        <f t="shared" si="523"/>
        <v>0</v>
      </c>
      <c r="O888" s="29">
        <f t="shared" si="570"/>
        <v>0</v>
      </c>
      <c r="P888" s="29">
        <f t="shared" si="570"/>
        <v>0</v>
      </c>
      <c r="Q888" s="29">
        <f t="shared" si="570"/>
        <v>0</v>
      </c>
      <c r="R888" s="29">
        <f t="shared" si="570"/>
        <v>0</v>
      </c>
      <c r="S888" s="29">
        <f t="shared" si="570"/>
        <v>0</v>
      </c>
      <c r="T888" s="29">
        <f t="shared" si="570"/>
        <v>0</v>
      </c>
      <c r="U888" s="29">
        <f t="shared" si="570"/>
        <v>0</v>
      </c>
      <c r="V888" s="29">
        <f t="shared" si="570"/>
        <v>0</v>
      </c>
      <c r="W888" s="29">
        <f t="shared" si="570"/>
        <v>0</v>
      </c>
      <c r="X888" s="29">
        <f t="shared" si="570"/>
        <v>0</v>
      </c>
      <c r="Y888" s="29">
        <f t="shared" si="570"/>
        <v>1</v>
      </c>
      <c r="Z888" s="29">
        <f t="shared" si="570"/>
        <v>1</v>
      </c>
      <c r="AA888" s="29">
        <f t="shared" si="570"/>
        <v>1</v>
      </c>
      <c r="AB888" s="29">
        <f t="shared" si="570"/>
        <v>1</v>
      </c>
      <c r="AC888" s="29">
        <f t="shared" si="570"/>
        <v>1</v>
      </c>
      <c r="AD888" s="29">
        <f t="shared" si="570"/>
        <v>1</v>
      </c>
      <c r="AE888" s="29">
        <f t="shared" si="568"/>
        <v>1</v>
      </c>
      <c r="AF888" s="29">
        <f t="shared" si="568"/>
        <v>1</v>
      </c>
      <c r="AG888" s="29">
        <f t="shared" si="568"/>
        <v>1</v>
      </c>
      <c r="AH888" s="29">
        <f t="shared" si="568"/>
        <v>1</v>
      </c>
      <c r="AI888" s="29">
        <f t="shared" si="568"/>
        <v>1</v>
      </c>
      <c r="AJ888" s="29">
        <f t="shared" si="568"/>
        <v>1</v>
      </c>
      <c r="AK888" s="29">
        <f t="shared" si="568"/>
        <v>1</v>
      </c>
      <c r="AL888" s="29">
        <f t="shared" si="568"/>
        <v>1</v>
      </c>
      <c r="AM888" s="29">
        <f t="shared" si="568"/>
        <v>1</v>
      </c>
      <c r="AN888" s="29">
        <f t="shared" si="568"/>
        <v>1</v>
      </c>
      <c r="AO888" s="29">
        <f t="shared" si="568"/>
        <v>1</v>
      </c>
      <c r="AP888" s="29">
        <f t="shared" si="568"/>
        <v>1</v>
      </c>
      <c r="AQ888" s="29">
        <f t="shared" si="568"/>
        <v>1</v>
      </c>
      <c r="AR888" s="29">
        <f t="shared" si="568"/>
        <v>1</v>
      </c>
      <c r="AS888" s="29">
        <f t="shared" si="568"/>
        <v>1</v>
      </c>
      <c r="AT888" s="29">
        <f t="shared" ref="AT888:BI903" si="576">IF($M$457,IF($J888=AT$461,1,0),0)</f>
        <v>1</v>
      </c>
      <c r="AU888" s="29">
        <f t="shared" si="576"/>
        <v>1</v>
      </c>
      <c r="AV888" s="29">
        <f t="shared" si="576"/>
        <v>1</v>
      </c>
      <c r="AW888" s="29">
        <f t="shared" si="576"/>
        <v>1</v>
      </c>
      <c r="AX888" s="29">
        <f t="shared" si="576"/>
        <v>1</v>
      </c>
      <c r="AY888" s="29">
        <f t="shared" si="576"/>
        <v>1</v>
      </c>
      <c r="AZ888" s="29">
        <f t="shared" si="576"/>
        <v>1</v>
      </c>
      <c r="BA888" s="29">
        <f t="shared" si="576"/>
        <v>1</v>
      </c>
      <c r="BB888" s="29">
        <f t="shared" si="576"/>
        <v>1</v>
      </c>
      <c r="BC888" s="29">
        <f t="shared" si="576"/>
        <v>1</v>
      </c>
      <c r="BD888" s="29">
        <f t="shared" si="576"/>
        <v>1</v>
      </c>
      <c r="BE888" s="29">
        <f t="shared" si="576"/>
        <v>1</v>
      </c>
      <c r="BF888" s="29">
        <f t="shared" si="576"/>
        <v>1</v>
      </c>
      <c r="BG888" s="29">
        <f t="shared" si="576"/>
        <v>1</v>
      </c>
      <c r="BH888" s="29">
        <f t="shared" si="576"/>
        <v>1</v>
      </c>
      <c r="BI888" s="29">
        <f t="shared" si="576"/>
        <v>1</v>
      </c>
      <c r="BJ888" s="29">
        <f t="shared" si="574"/>
        <v>1</v>
      </c>
      <c r="BN888" s="29">
        <f t="shared" si="495"/>
        <v>27</v>
      </c>
      <c r="BO888" s="29">
        <f t="shared" si="503"/>
        <v>9</v>
      </c>
    </row>
    <row r="889" spans="3:67" x14ac:dyDescent="0.25">
      <c r="C889" s="79">
        <f t="shared" si="496"/>
        <v>43870</v>
      </c>
      <c r="D889" s="29">
        <f t="shared" si="520"/>
        <v>2020</v>
      </c>
      <c r="E889" s="29">
        <f t="shared" si="497"/>
        <v>2</v>
      </c>
      <c r="F889" s="29">
        <f t="shared" si="498"/>
        <v>6</v>
      </c>
      <c r="G889" s="29">
        <f t="shared" si="499"/>
        <v>9</v>
      </c>
      <c r="H889" s="166" t="str">
        <f t="shared" si="500"/>
        <v>Sa</v>
      </c>
      <c r="I889" s="29">
        <f t="shared" si="501"/>
        <v>28</v>
      </c>
      <c r="J889" s="29">
        <f t="array" ref="J889">INDEX(Dienstplan!$F$6:$AJ$55,BN889,BO889)</f>
        <v>0</v>
      </c>
      <c r="K889" s="29">
        <f t="array" ref="K889">IF(OR(J889=Schichten!$B$3,J889=Schichten!$B$4),INDEX($D$98:$D$147,MATCH(CODE(J889),$H$98:$H$147,0)),IF(ISERROR(INDEX($D$98:$D$147,MATCH(J889,$A$98:$A$147,0))),0,INDEX($D$98:$D$147,MATCH(J889,$A$98:$A$147,0))))</f>
        <v>0</v>
      </c>
      <c r="L889" s="29">
        <f t="shared" ref="L889" si="577">L839</f>
        <v>0</v>
      </c>
      <c r="M889" s="29">
        <f t="shared" si="523"/>
        <v>0</v>
      </c>
      <c r="O889" s="29">
        <f t="shared" si="570"/>
        <v>0</v>
      </c>
      <c r="P889" s="29">
        <f t="shared" si="570"/>
        <v>0</v>
      </c>
      <c r="Q889" s="29">
        <f t="shared" si="570"/>
        <v>0</v>
      </c>
      <c r="R889" s="29">
        <f t="shared" si="570"/>
        <v>0</v>
      </c>
      <c r="S889" s="29">
        <f t="shared" si="570"/>
        <v>0</v>
      </c>
      <c r="T889" s="29">
        <f t="shared" si="570"/>
        <v>0</v>
      </c>
      <c r="U889" s="29">
        <f t="shared" si="570"/>
        <v>0</v>
      </c>
      <c r="V889" s="29">
        <f t="shared" si="570"/>
        <v>0</v>
      </c>
      <c r="W889" s="29">
        <f t="shared" si="570"/>
        <v>0</v>
      </c>
      <c r="X889" s="29">
        <f t="shared" si="570"/>
        <v>0</v>
      </c>
      <c r="Y889" s="29">
        <f t="shared" si="570"/>
        <v>1</v>
      </c>
      <c r="Z889" s="29">
        <f t="shared" si="570"/>
        <v>1</v>
      </c>
      <c r="AA889" s="29">
        <f t="shared" si="570"/>
        <v>1</v>
      </c>
      <c r="AB889" s="29">
        <f t="shared" si="570"/>
        <v>1</v>
      </c>
      <c r="AC889" s="29">
        <f t="shared" si="570"/>
        <v>1</v>
      </c>
      <c r="AD889" s="29">
        <f t="shared" si="570"/>
        <v>1</v>
      </c>
      <c r="AE889" s="29">
        <f t="shared" si="568"/>
        <v>1</v>
      </c>
      <c r="AF889" s="29">
        <f t="shared" si="568"/>
        <v>1</v>
      </c>
      <c r="AG889" s="29">
        <f t="shared" si="568"/>
        <v>1</v>
      </c>
      <c r="AH889" s="29">
        <f t="shared" si="568"/>
        <v>1</v>
      </c>
      <c r="AI889" s="29">
        <f t="shared" si="568"/>
        <v>1</v>
      </c>
      <c r="AJ889" s="29">
        <f t="shared" si="568"/>
        <v>1</v>
      </c>
      <c r="AK889" s="29">
        <f t="shared" si="568"/>
        <v>1</v>
      </c>
      <c r="AL889" s="29">
        <f t="shared" si="568"/>
        <v>1</v>
      </c>
      <c r="AM889" s="29">
        <f t="shared" si="568"/>
        <v>1</v>
      </c>
      <c r="AN889" s="29">
        <f t="shared" si="568"/>
        <v>1</v>
      </c>
      <c r="AO889" s="29">
        <f t="shared" si="568"/>
        <v>1</v>
      </c>
      <c r="AP889" s="29">
        <f t="shared" si="568"/>
        <v>1</v>
      </c>
      <c r="AQ889" s="29">
        <f t="shared" si="568"/>
        <v>1</v>
      </c>
      <c r="AR889" s="29">
        <f t="shared" si="568"/>
        <v>1</v>
      </c>
      <c r="AS889" s="29">
        <f t="shared" si="568"/>
        <v>1</v>
      </c>
      <c r="AT889" s="29">
        <f t="shared" si="576"/>
        <v>1</v>
      </c>
      <c r="AU889" s="29">
        <f t="shared" si="576"/>
        <v>1</v>
      </c>
      <c r="AV889" s="29">
        <f t="shared" si="576"/>
        <v>1</v>
      </c>
      <c r="AW889" s="29">
        <f t="shared" si="576"/>
        <v>1</v>
      </c>
      <c r="AX889" s="29">
        <f t="shared" si="576"/>
        <v>1</v>
      </c>
      <c r="AY889" s="29">
        <f t="shared" si="576"/>
        <v>1</v>
      </c>
      <c r="AZ889" s="29">
        <f t="shared" si="576"/>
        <v>1</v>
      </c>
      <c r="BA889" s="29">
        <f t="shared" si="576"/>
        <v>1</v>
      </c>
      <c r="BB889" s="29">
        <f t="shared" si="576"/>
        <v>1</v>
      </c>
      <c r="BC889" s="29">
        <f t="shared" si="576"/>
        <v>1</v>
      </c>
      <c r="BD889" s="29">
        <f t="shared" si="576"/>
        <v>1</v>
      </c>
      <c r="BE889" s="29">
        <f t="shared" si="576"/>
        <v>1</v>
      </c>
      <c r="BF889" s="29">
        <f t="shared" si="576"/>
        <v>1</v>
      </c>
      <c r="BG889" s="29">
        <f t="shared" si="576"/>
        <v>1</v>
      </c>
      <c r="BH889" s="29">
        <f t="shared" si="576"/>
        <v>1</v>
      </c>
      <c r="BI889" s="29">
        <f t="shared" si="576"/>
        <v>1</v>
      </c>
      <c r="BJ889" s="29">
        <f t="shared" si="574"/>
        <v>1</v>
      </c>
      <c r="BN889" s="29">
        <f t="shared" si="495"/>
        <v>28</v>
      </c>
      <c r="BO889" s="29">
        <f t="shared" si="503"/>
        <v>9</v>
      </c>
    </row>
    <row r="890" spans="3:67" x14ac:dyDescent="0.25">
      <c r="C890" s="79">
        <f t="shared" si="496"/>
        <v>43870</v>
      </c>
      <c r="D890" s="29">
        <f t="shared" si="520"/>
        <v>2020</v>
      </c>
      <c r="E890" s="29">
        <f t="shared" si="497"/>
        <v>2</v>
      </c>
      <c r="F890" s="29">
        <f t="shared" si="498"/>
        <v>6</v>
      </c>
      <c r="G890" s="29">
        <f t="shared" si="499"/>
        <v>9</v>
      </c>
      <c r="H890" s="166" t="str">
        <f t="shared" si="500"/>
        <v>Sa</v>
      </c>
      <c r="I890" s="29">
        <f t="shared" si="501"/>
        <v>29</v>
      </c>
      <c r="J890" s="29">
        <f t="array" ref="J890">INDEX(Dienstplan!$F$6:$AJ$55,BN890,BO890)</f>
        <v>0</v>
      </c>
      <c r="K890" s="29">
        <f t="array" ref="K890">IF(OR(J890=Schichten!$B$3,J890=Schichten!$B$4),INDEX($D$98:$D$147,MATCH(CODE(J890),$H$98:$H$147,0)),IF(ISERROR(INDEX($D$98:$D$147,MATCH(J890,$A$98:$A$147,0))),0,INDEX($D$98:$D$147,MATCH(J890,$A$98:$A$147,0))))</f>
        <v>0</v>
      </c>
      <c r="L890" s="29">
        <f t="shared" ref="L890" si="578">L840</f>
        <v>0</v>
      </c>
      <c r="M890" s="29">
        <f t="shared" si="523"/>
        <v>0</v>
      </c>
      <c r="O890" s="29">
        <f t="shared" si="570"/>
        <v>0</v>
      </c>
      <c r="P890" s="29">
        <f t="shared" si="570"/>
        <v>0</v>
      </c>
      <c r="Q890" s="29">
        <f t="shared" si="570"/>
        <v>0</v>
      </c>
      <c r="R890" s="29">
        <f t="shared" si="570"/>
        <v>0</v>
      </c>
      <c r="S890" s="29">
        <f t="shared" si="570"/>
        <v>0</v>
      </c>
      <c r="T890" s="29">
        <f t="shared" si="570"/>
        <v>0</v>
      </c>
      <c r="U890" s="29">
        <f t="shared" si="570"/>
        <v>0</v>
      </c>
      <c r="V890" s="29">
        <f t="shared" si="570"/>
        <v>0</v>
      </c>
      <c r="W890" s="29">
        <f t="shared" si="570"/>
        <v>0</v>
      </c>
      <c r="X890" s="29">
        <f t="shared" si="570"/>
        <v>0</v>
      </c>
      <c r="Y890" s="29">
        <f t="shared" si="570"/>
        <v>1</v>
      </c>
      <c r="Z890" s="29">
        <f t="shared" si="570"/>
        <v>1</v>
      </c>
      <c r="AA890" s="29">
        <f t="shared" si="570"/>
        <v>1</v>
      </c>
      <c r="AB890" s="29">
        <f t="shared" si="570"/>
        <v>1</v>
      </c>
      <c r="AC890" s="29">
        <f t="shared" si="570"/>
        <v>1</v>
      </c>
      <c r="AD890" s="29">
        <f t="shared" si="570"/>
        <v>1</v>
      </c>
      <c r="AE890" s="29">
        <f t="shared" si="568"/>
        <v>1</v>
      </c>
      <c r="AF890" s="29">
        <f t="shared" si="568"/>
        <v>1</v>
      </c>
      <c r="AG890" s="29">
        <f t="shared" si="568"/>
        <v>1</v>
      </c>
      <c r="AH890" s="29">
        <f t="shared" si="568"/>
        <v>1</v>
      </c>
      <c r="AI890" s="29">
        <f t="shared" si="568"/>
        <v>1</v>
      </c>
      <c r="AJ890" s="29">
        <f t="shared" si="568"/>
        <v>1</v>
      </c>
      <c r="AK890" s="29">
        <f t="shared" si="568"/>
        <v>1</v>
      </c>
      <c r="AL890" s="29">
        <f t="shared" si="568"/>
        <v>1</v>
      </c>
      <c r="AM890" s="29">
        <f t="shared" si="568"/>
        <v>1</v>
      </c>
      <c r="AN890" s="29">
        <f t="shared" si="568"/>
        <v>1</v>
      </c>
      <c r="AO890" s="29">
        <f t="shared" si="568"/>
        <v>1</v>
      </c>
      <c r="AP890" s="29">
        <f t="shared" si="568"/>
        <v>1</v>
      </c>
      <c r="AQ890" s="29">
        <f t="shared" si="568"/>
        <v>1</v>
      </c>
      <c r="AR890" s="29">
        <f t="shared" si="568"/>
        <v>1</v>
      </c>
      <c r="AS890" s="29">
        <f t="shared" si="568"/>
        <v>1</v>
      </c>
      <c r="AT890" s="29">
        <f t="shared" si="576"/>
        <v>1</v>
      </c>
      <c r="AU890" s="29">
        <f t="shared" si="576"/>
        <v>1</v>
      </c>
      <c r="AV890" s="29">
        <f t="shared" si="576"/>
        <v>1</v>
      </c>
      <c r="AW890" s="29">
        <f t="shared" si="576"/>
        <v>1</v>
      </c>
      <c r="AX890" s="29">
        <f t="shared" si="576"/>
        <v>1</v>
      </c>
      <c r="AY890" s="29">
        <f t="shared" si="576"/>
        <v>1</v>
      </c>
      <c r="AZ890" s="29">
        <f t="shared" si="576"/>
        <v>1</v>
      </c>
      <c r="BA890" s="29">
        <f t="shared" si="576"/>
        <v>1</v>
      </c>
      <c r="BB890" s="29">
        <f t="shared" si="576"/>
        <v>1</v>
      </c>
      <c r="BC890" s="29">
        <f t="shared" si="576"/>
        <v>1</v>
      </c>
      <c r="BD890" s="29">
        <f t="shared" si="576"/>
        <v>1</v>
      </c>
      <c r="BE890" s="29">
        <f t="shared" si="576"/>
        <v>1</v>
      </c>
      <c r="BF890" s="29">
        <f t="shared" si="576"/>
        <v>1</v>
      </c>
      <c r="BG890" s="29">
        <f t="shared" si="576"/>
        <v>1</v>
      </c>
      <c r="BH890" s="29">
        <f t="shared" si="576"/>
        <v>1</v>
      </c>
      <c r="BI890" s="29">
        <f t="shared" si="576"/>
        <v>1</v>
      </c>
      <c r="BJ890" s="29">
        <f t="shared" si="574"/>
        <v>1</v>
      </c>
      <c r="BN890" s="29">
        <f t="shared" si="495"/>
        <v>29</v>
      </c>
      <c r="BO890" s="29">
        <f t="shared" si="503"/>
        <v>9</v>
      </c>
    </row>
    <row r="891" spans="3:67" x14ac:dyDescent="0.25">
      <c r="C891" s="79">
        <f t="shared" si="496"/>
        <v>43870</v>
      </c>
      <c r="D891" s="29">
        <f t="shared" si="520"/>
        <v>2020</v>
      </c>
      <c r="E891" s="29">
        <f t="shared" si="497"/>
        <v>2</v>
      </c>
      <c r="F891" s="29">
        <f t="shared" si="498"/>
        <v>6</v>
      </c>
      <c r="G891" s="29">
        <f t="shared" si="499"/>
        <v>9</v>
      </c>
      <c r="H891" s="166" t="str">
        <f t="shared" si="500"/>
        <v>Sa</v>
      </c>
      <c r="I891" s="29">
        <f t="shared" si="501"/>
        <v>30</v>
      </c>
      <c r="J891" s="29">
        <f t="array" ref="J891">INDEX(Dienstplan!$F$6:$AJ$55,BN891,BO891)</f>
        <v>0</v>
      </c>
      <c r="K891" s="29">
        <f t="array" ref="K891">IF(OR(J891=Schichten!$B$3,J891=Schichten!$B$4),INDEX($D$98:$D$147,MATCH(CODE(J891),$H$98:$H$147,0)),IF(ISERROR(INDEX($D$98:$D$147,MATCH(J891,$A$98:$A$147,0))),0,INDEX($D$98:$D$147,MATCH(J891,$A$98:$A$147,0))))</f>
        <v>0</v>
      </c>
      <c r="L891" s="29">
        <f t="shared" ref="L891" si="579">L841</f>
        <v>0</v>
      </c>
      <c r="M891" s="29">
        <f t="shared" si="523"/>
        <v>0</v>
      </c>
      <c r="O891" s="29">
        <f t="shared" si="570"/>
        <v>0</v>
      </c>
      <c r="P891" s="29">
        <f t="shared" si="570"/>
        <v>0</v>
      </c>
      <c r="Q891" s="29">
        <f t="shared" si="570"/>
        <v>0</v>
      </c>
      <c r="R891" s="29">
        <f t="shared" si="570"/>
        <v>0</v>
      </c>
      <c r="S891" s="29">
        <f t="shared" si="570"/>
        <v>0</v>
      </c>
      <c r="T891" s="29">
        <f t="shared" si="570"/>
        <v>0</v>
      </c>
      <c r="U891" s="29">
        <f t="shared" si="570"/>
        <v>0</v>
      </c>
      <c r="V891" s="29">
        <f t="shared" si="570"/>
        <v>0</v>
      </c>
      <c r="W891" s="29">
        <f t="shared" si="570"/>
        <v>0</v>
      </c>
      <c r="X891" s="29">
        <f t="shared" si="570"/>
        <v>0</v>
      </c>
      <c r="Y891" s="29">
        <f t="shared" si="570"/>
        <v>1</v>
      </c>
      <c r="Z891" s="29">
        <f t="shared" si="570"/>
        <v>1</v>
      </c>
      <c r="AA891" s="29">
        <f t="shared" si="570"/>
        <v>1</v>
      </c>
      <c r="AB891" s="29">
        <f t="shared" si="570"/>
        <v>1</v>
      </c>
      <c r="AC891" s="29">
        <f t="shared" si="570"/>
        <v>1</v>
      </c>
      <c r="AD891" s="29">
        <f t="shared" si="570"/>
        <v>1</v>
      </c>
      <c r="AE891" s="29">
        <f t="shared" si="568"/>
        <v>1</v>
      </c>
      <c r="AF891" s="29">
        <f t="shared" si="568"/>
        <v>1</v>
      </c>
      <c r="AG891" s="29">
        <f t="shared" si="568"/>
        <v>1</v>
      </c>
      <c r="AH891" s="29">
        <f t="shared" si="568"/>
        <v>1</v>
      </c>
      <c r="AI891" s="29">
        <f t="shared" si="568"/>
        <v>1</v>
      </c>
      <c r="AJ891" s="29">
        <f t="shared" si="568"/>
        <v>1</v>
      </c>
      <c r="AK891" s="29">
        <f t="shared" si="568"/>
        <v>1</v>
      </c>
      <c r="AL891" s="29">
        <f t="shared" si="568"/>
        <v>1</v>
      </c>
      <c r="AM891" s="29">
        <f t="shared" si="568"/>
        <v>1</v>
      </c>
      <c r="AN891" s="29">
        <f t="shared" si="568"/>
        <v>1</v>
      </c>
      <c r="AO891" s="29">
        <f t="shared" si="568"/>
        <v>1</v>
      </c>
      <c r="AP891" s="29">
        <f t="shared" si="568"/>
        <v>1</v>
      </c>
      <c r="AQ891" s="29">
        <f t="shared" si="568"/>
        <v>1</v>
      </c>
      <c r="AR891" s="29">
        <f t="shared" si="568"/>
        <v>1</v>
      </c>
      <c r="AS891" s="29">
        <f t="shared" si="568"/>
        <v>1</v>
      </c>
      <c r="AT891" s="29">
        <f t="shared" si="576"/>
        <v>1</v>
      </c>
      <c r="AU891" s="29">
        <f t="shared" si="576"/>
        <v>1</v>
      </c>
      <c r="AV891" s="29">
        <f t="shared" si="576"/>
        <v>1</v>
      </c>
      <c r="AW891" s="29">
        <f t="shared" si="576"/>
        <v>1</v>
      </c>
      <c r="AX891" s="29">
        <f t="shared" si="576"/>
        <v>1</v>
      </c>
      <c r="AY891" s="29">
        <f t="shared" si="576"/>
        <v>1</v>
      </c>
      <c r="AZ891" s="29">
        <f t="shared" si="576"/>
        <v>1</v>
      </c>
      <c r="BA891" s="29">
        <f t="shared" si="576"/>
        <v>1</v>
      </c>
      <c r="BB891" s="29">
        <f t="shared" si="576"/>
        <v>1</v>
      </c>
      <c r="BC891" s="29">
        <f t="shared" si="576"/>
        <v>1</v>
      </c>
      <c r="BD891" s="29">
        <f t="shared" si="576"/>
        <v>1</v>
      </c>
      <c r="BE891" s="29">
        <f t="shared" si="576"/>
        <v>1</v>
      </c>
      <c r="BF891" s="29">
        <f t="shared" si="576"/>
        <v>1</v>
      </c>
      <c r="BG891" s="29">
        <f t="shared" si="576"/>
        <v>1</v>
      </c>
      <c r="BH891" s="29">
        <f t="shared" si="576"/>
        <v>1</v>
      </c>
      <c r="BI891" s="29">
        <f t="shared" si="576"/>
        <v>1</v>
      </c>
      <c r="BJ891" s="29">
        <f t="shared" si="574"/>
        <v>1</v>
      </c>
      <c r="BN891" s="29">
        <f t="shared" si="495"/>
        <v>30</v>
      </c>
      <c r="BO891" s="29">
        <f t="shared" si="503"/>
        <v>9</v>
      </c>
    </row>
    <row r="892" spans="3:67" x14ac:dyDescent="0.25">
      <c r="C892" s="79">
        <f t="shared" si="496"/>
        <v>43870</v>
      </c>
      <c r="D892" s="29">
        <f t="shared" si="520"/>
        <v>2020</v>
      </c>
      <c r="E892" s="29">
        <f t="shared" si="497"/>
        <v>2</v>
      </c>
      <c r="F892" s="29">
        <f t="shared" si="498"/>
        <v>6</v>
      </c>
      <c r="G892" s="29">
        <f t="shared" si="499"/>
        <v>9</v>
      </c>
      <c r="H892" s="166" t="str">
        <f t="shared" si="500"/>
        <v>Sa</v>
      </c>
      <c r="I892" s="29">
        <f t="shared" si="501"/>
        <v>31</v>
      </c>
      <c r="J892" s="29">
        <f t="array" ref="J892">INDEX(Dienstplan!$F$6:$AJ$55,BN892,BO892)</f>
        <v>0</v>
      </c>
      <c r="K892" s="29">
        <f t="array" ref="K892">IF(OR(J892=Schichten!$B$3,J892=Schichten!$B$4),INDEX($D$98:$D$147,MATCH(CODE(J892),$H$98:$H$147,0)),IF(ISERROR(INDEX($D$98:$D$147,MATCH(J892,$A$98:$A$147,0))),0,INDEX($D$98:$D$147,MATCH(J892,$A$98:$A$147,0))))</f>
        <v>0</v>
      </c>
      <c r="L892" s="29">
        <f t="shared" ref="L892" si="580">L842</f>
        <v>0</v>
      </c>
      <c r="M892" s="29">
        <f t="shared" si="523"/>
        <v>0</v>
      </c>
      <c r="O892" s="29">
        <f t="shared" si="570"/>
        <v>0</v>
      </c>
      <c r="P892" s="29">
        <f t="shared" si="570"/>
        <v>0</v>
      </c>
      <c r="Q892" s="29">
        <f t="shared" si="570"/>
        <v>0</v>
      </c>
      <c r="R892" s="29">
        <f t="shared" si="570"/>
        <v>0</v>
      </c>
      <c r="S892" s="29">
        <f t="shared" si="570"/>
        <v>0</v>
      </c>
      <c r="T892" s="29">
        <f t="shared" si="570"/>
        <v>0</v>
      </c>
      <c r="U892" s="29">
        <f t="shared" si="570"/>
        <v>0</v>
      </c>
      <c r="V892" s="29">
        <f t="shared" si="570"/>
        <v>0</v>
      </c>
      <c r="W892" s="29">
        <f t="shared" si="570"/>
        <v>0</v>
      </c>
      <c r="X892" s="29">
        <f t="shared" si="570"/>
        <v>0</v>
      </c>
      <c r="Y892" s="29">
        <f t="shared" si="570"/>
        <v>1</v>
      </c>
      <c r="Z892" s="29">
        <f t="shared" si="570"/>
        <v>1</v>
      </c>
      <c r="AA892" s="29">
        <f t="shared" si="570"/>
        <v>1</v>
      </c>
      <c r="AB892" s="29">
        <f t="shared" si="570"/>
        <v>1</v>
      </c>
      <c r="AC892" s="29">
        <f t="shared" si="570"/>
        <v>1</v>
      </c>
      <c r="AD892" s="29">
        <f t="shared" si="570"/>
        <v>1</v>
      </c>
      <c r="AE892" s="29">
        <f t="shared" si="568"/>
        <v>1</v>
      </c>
      <c r="AF892" s="29">
        <f t="shared" si="568"/>
        <v>1</v>
      </c>
      <c r="AG892" s="29">
        <f t="shared" si="568"/>
        <v>1</v>
      </c>
      <c r="AH892" s="29">
        <f t="shared" si="568"/>
        <v>1</v>
      </c>
      <c r="AI892" s="29">
        <f t="shared" si="568"/>
        <v>1</v>
      </c>
      <c r="AJ892" s="29">
        <f t="shared" si="568"/>
        <v>1</v>
      </c>
      <c r="AK892" s="29">
        <f t="shared" si="568"/>
        <v>1</v>
      </c>
      <c r="AL892" s="29">
        <f t="shared" si="568"/>
        <v>1</v>
      </c>
      <c r="AM892" s="29">
        <f t="shared" si="568"/>
        <v>1</v>
      </c>
      <c r="AN892" s="29">
        <f t="shared" si="568"/>
        <v>1</v>
      </c>
      <c r="AO892" s="29">
        <f t="shared" si="568"/>
        <v>1</v>
      </c>
      <c r="AP892" s="29">
        <f t="shared" si="568"/>
        <v>1</v>
      </c>
      <c r="AQ892" s="29">
        <f t="shared" si="568"/>
        <v>1</v>
      </c>
      <c r="AR892" s="29">
        <f t="shared" si="568"/>
        <v>1</v>
      </c>
      <c r="AS892" s="29">
        <f t="shared" si="568"/>
        <v>1</v>
      </c>
      <c r="AT892" s="29">
        <f t="shared" si="576"/>
        <v>1</v>
      </c>
      <c r="AU892" s="29">
        <f t="shared" si="576"/>
        <v>1</v>
      </c>
      <c r="AV892" s="29">
        <f t="shared" si="576"/>
        <v>1</v>
      </c>
      <c r="AW892" s="29">
        <f t="shared" si="576"/>
        <v>1</v>
      </c>
      <c r="AX892" s="29">
        <f t="shared" si="576"/>
        <v>1</v>
      </c>
      <c r="AY892" s="29">
        <f t="shared" si="576"/>
        <v>1</v>
      </c>
      <c r="AZ892" s="29">
        <f t="shared" si="576"/>
        <v>1</v>
      </c>
      <c r="BA892" s="29">
        <f t="shared" si="576"/>
        <v>1</v>
      </c>
      <c r="BB892" s="29">
        <f t="shared" si="576"/>
        <v>1</v>
      </c>
      <c r="BC892" s="29">
        <f t="shared" si="576"/>
        <v>1</v>
      </c>
      <c r="BD892" s="29">
        <f t="shared" si="576"/>
        <v>1</v>
      </c>
      <c r="BE892" s="29">
        <f t="shared" si="576"/>
        <v>1</v>
      </c>
      <c r="BF892" s="29">
        <f t="shared" si="576"/>
        <v>1</v>
      </c>
      <c r="BG892" s="29">
        <f t="shared" si="576"/>
        <v>1</v>
      </c>
      <c r="BH892" s="29">
        <f t="shared" si="576"/>
        <v>1</v>
      </c>
      <c r="BI892" s="29">
        <f t="shared" si="576"/>
        <v>1</v>
      </c>
      <c r="BJ892" s="29">
        <f t="shared" si="574"/>
        <v>1</v>
      </c>
      <c r="BN892" s="29">
        <f t="shared" si="495"/>
        <v>31</v>
      </c>
      <c r="BO892" s="29">
        <f t="shared" si="503"/>
        <v>9</v>
      </c>
    </row>
    <row r="893" spans="3:67" x14ac:dyDescent="0.25">
      <c r="C893" s="79">
        <f t="shared" si="496"/>
        <v>43870</v>
      </c>
      <c r="D893" s="29">
        <f t="shared" si="520"/>
        <v>2020</v>
      </c>
      <c r="E893" s="29">
        <f t="shared" si="497"/>
        <v>2</v>
      </c>
      <c r="F893" s="29">
        <f t="shared" si="498"/>
        <v>6</v>
      </c>
      <c r="G893" s="29">
        <f t="shared" si="499"/>
        <v>9</v>
      </c>
      <c r="H893" s="166" t="str">
        <f t="shared" si="500"/>
        <v>Sa</v>
      </c>
      <c r="I893" s="29">
        <f t="shared" si="501"/>
        <v>32</v>
      </c>
      <c r="J893" s="29">
        <f t="array" ref="J893">INDEX(Dienstplan!$F$6:$AJ$55,BN893,BO893)</f>
        <v>0</v>
      </c>
      <c r="K893" s="29">
        <f t="array" ref="K893">IF(OR(J893=Schichten!$B$3,J893=Schichten!$B$4),INDEX($D$98:$D$147,MATCH(CODE(J893),$H$98:$H$147,0)),IF(ISERROR(INDEX($D$98:$D$147,MATCH(J893,$A$98:$A$147,0))),0,INDEX($D$98:$D$147,MATCH(J893,$A$98:$A$147,0))))</f>
        <v>0</v>
      </c>
      <c r="L893" s="29">
        <f t="shared" ref="L893" si="581">L843</f>
        <v>0</v>
      </c>
      <c r="M893" s="29">
        <f t="shared" si="523"/>
        <v>0</v>
      </c>
      <c r="O893" s="29">
        <f t="shared" si="570"/>
        <v>0</v>
      </c>
      <c r="P893" s="29">
        <f t="shared" si="570"/>
        <v>0</v>
      </c>
      <c r="Q893" s="29">
        <f t="shared" si="570"/>
        <v>0</v>
      </c>
      <c r="R893" s="29">
        <f t="shared" si="570"/>
        <v>0</v>
      </c>
      <c r="S893" s="29">
        <f t="shared" si="570"/>
        <v>0</v>
      </c>
      <c r="T893" s="29">
        <f t="shared" si="570"/>
        <v>0</v>
      </c>
      <c r="U893" s="29">
        <f t="shared" si="570"/>
        <v>0</v>
      </c>
      <c r="V893" s="29">
        <f t="shared" si="570"/>
        <v>0</v>
      </c>
      <c r="W893" s="29">
        <f t="shared" si="570"/>
        <v>0</v>
      </c>
      <c r="X893" s="29">
        <f t="shared" si="570"/>
        <v>0</v>
      </c>
      <c r="Y893" s="29">
        <f t="shared" si="570"/>
        <v>1</v>
      </c>
      <c r="Z893" s="29">
        <f t="shared" si="570"/>
        <v>1</v>
      </c>
      <c r="AA893" s="29">
        <f t="shared" si="570"/>
        <v>1</v>
      </c>
      <c r="AB893" s="29">
        <f t="shared" si="570"/>
        <v>1</v>
      </c>
      <c r="AC893" s="29">
        <f t="shared" si="570"/>
        <v>1</v>
      </c>
      <c r="AD893" s="29">
        <f t="shared" si="570"/>
        <v>1</v>
      </c>
      <c r="AE893" s="29">
        <f t="shared" si="568"/>
        <v>1</v>
      </c>
      <c r="AF893" s="29">
        <f t="shared" si="568"/>
        <v>1</v>
      </c>
      <c r="AG893" s="29">
        <f t="shared" si="568"/>
        <v>1</v>
      </c>
      <c r="AH893" s="29">
        <f t="shared" si="568"/>
        <v>1</v>
      </c>
      <c r="AI893" s="29">
        <f t="shared" si="568"/>
        <v>1</v>
      </c>
      <c r="AJ893" s="29">
        <f t="shared" si="568"/>
        <v>1</v>
      </c>
      <c r="AK893" s="29">
        <f t="shared" si="568"/>
        <v>1</v>
      </c>
      <c r="AL893" s="29">
        <f t="shared" si="568"/>
        <v>1</v>
      </c>
      <c r="AM893" s="29">
        <f t="shared" si="568"/>
        <v>1</v>
      </c>
      <c r="AN893" s="29">
        <f t="shared" si="568"/>
        <v>1</v>
      </c>
      <c r="AO893" s="29">
        <f t="shared" si="568"/>
        <v>1</v>
      </c>
      <c r="AP893" s="29">
        <f t="shared" si="568"/>
        <v>1</v>
      </c>
      <c r="AQ893" s="29">
        <f t="shared" si="568"/>
        <v>1</v>
      </c>
      <c r="AR893" s="29">
        <f t="shared" si="568"/>
        <v>1</v>
      </c>
      <c r="AS893" s="29">
        <f t="shared" si="568"/>
        <v>1</v>
      </c>
      <c r="AT893" s="29">
        <f t="shared" si="576"/>
        <v>1</v>
      </c>
      <c r="AU893" s="29">
        <f t="shared" si="576"/>
        <v>1</v>
      </c>
      <c r="AV893" s="29">
        <f t="shared" si="576"/>
        <v>1</v>
      </c>
      <c r="AW893" s="29">
        <f t="shared" si="576"/>
        <v>1</v>
      </c>
      <c r="AX893" s="29">
        <f t="shared" si="576"/>
        <v>1</v>
      </c>
      <c r="AY893" s="29">
        <f t="shared" si="576"/>
        <v>1</v>
      </c>
      <c r="AZ893" s="29">
        <f t="shared" si="576"/>
        <v>1</v>
      </c>
      <c r="BA893" s="29">
        <f t="shared" si="576"/>
        <v>1</v>
      </c>
      <c r="BB893" s="29">
        <f t="shared" si="576"/>
        <v>1</v>
      </c>
      <c r="BC893" s="29">
        <f t="shared" si="576"/>
        <v>1</v>
      </c>
      <c r="BD893" s="29">
        <f t="shared" si="576"/>
        <v>1</v>
      </c>
      <c r="BE893" s="29">
        <f t="shared" si="576"/>
        <v>1</v>
      </c>
      <c r="BF893" s="29">
        <f t="shared" si="576"/>
        <v>1</v>
      </c>
      <c r="BG893" s="29">
        <f t="shared" si="576"/>
        <v>1</v>
      </c>
      <c r="BH893" s="29">
        <f t="shared" si="576"/>
        <v>1</v>
      </c>
      <c r="BI893" s="29">
        <f t="shared" si="576"/>
        <v>1</v>
      </c>
      <c r="BJ893" s="29">
        <f t="shared" si="574"/>
        <v>1</v>
      </c>
      <c r="BN893" s="29">
        <f t="shared" si="495"/>
        <v>32</v>
      </c>
      <c r="BO893" s="29">
        <f t="shared" si="503"/>
        <v>9</v>
      </c>
    </row>
    <row r="894" spans="3:67" x14ac:dyDescent="0.25">
      <c r="C894" s="79">
        <f t="shared" si="496"/>
        <v>43870</v>
      </c>
      <c r="D894" s="29">
        <f t="shared" si="520"/>
        <v>2020</v>
      </c>
      <c r="E894" s="29">
        <f t="shared" si="497"/>
        <v>2</v>
      </c>
      <c r="F894" s="29">
        <f t="shared" si="498"/>
        <v>6</v>
      </c>
      <c r="G894" s="29">
        <f t="shared" si="499"/>
        <v>9</v>
      </c>
      <c r="H894" s="166" t="str">
        <f t="shared" si="500"/>
        <v>Sa</v>
      </c>
      <c r="I894" s="29">
        <f t="shared" si="501"/>
        <v>33</v>
      </c>
      <c r="J894" s="29">
        <f t="array" ref="J894">INDEX(Dienstplan!$F$6:$AJ$55,BN894,BO894)</f>
        <v>0</v>
      </c>
      <c r="K894" s="29">
        <f t="array" ref="K894">IF(OR(J894=Schichten!$B$3,J894=Schichten!$B$4),INDEX($D$98:$D$147,MATCH(CODE(J894),$H$98:$H$147,0)),IF(ISERROR(INDEX($D$98:$D$147,MATCH(J894,$A$98:$A$147,0))),0,INDEX($D$98:$D$147,MATCH(J894,$A$98:$A$147,0))))</f>
        <v>0</v>
      </c>
      <c r="L894" s="29">
        <f t="shared" ref="L894" si="582">L844</f>
        <v>0</v>
      </c>
      <c r="M894" s="29">
        <f t="shared" si="523"/>
        <v>0</v>
      </c>
      <c r="O894" s="29">
        <f t="shared" si="570"/>
        <v>0</v>
      </c>
      <c r="P894" s="29">
        <f t="shared" si="570"/>
        <v>0</v>
      </c>
      <c r="Q894" s="29">
        <f t="shared" si="570"/>
        <v>0</v>
      </c>
      <c r="R894" s="29">
        <f t="shared" si="570"/>
        <v>0</v>
      </c>
      <c r="S894" s="29">
        <f t="shared" si="570"/>
        <v>0</v>
      </c>
      <c r="T894" s="29">
        <f t="shared" si="570"/>
        <v>0</v>
      </c>
      <c r="U894" s="29">
        <f t="shared" si="570"/>
        <v>0</v>
      </c>
      <c r="V894" s="29">
        <f t="shared" si="570"/>
        <v>0</v>
      </c>
      <c r="W894" s="29">
        <f t="shared" si="570"/>
        <v>0</v>
      </c>
      <c r="X894" s="29">
        <f t="shared" si="570"/>
        <v>0</v>
      </c>
      <c r="Y894" s="29">
        <f t="shared" si="570"/>
        <v>1</v>
      </c>
      <c r="Z894" s="29">
        <f t="shared" si="570"/>
        <v>1</v>
      </c>
      <c r="AA894" s="29">
        <f t="shared" si="570"/>
        <v>1</v>
      </c>
      <c r="AB894" s="29">
        <f t="shared" si="570"/>
        <v>1</v>
      </c>
      <c r="AC894" s="29">
        <f t="shared" si="570"/>
        <v>1</v>
      </c>
      <c r="AD894" s="29">
        <f t="shared" si="570"/>
        <v>1</v>
      </c>
      <c r="AE894" s="29">
        <f t="shared" si="568"/>
        <v>1</v>
      </c>
      <c r="AF894" s="29">
        <f t="shared" si="568"/>
        <v>1</v>
      </c>
      <c r="AG894" s="29">
        <f t="shared" si="568"/>
        <v>1</v>
      </c>
      <c r="AH894" s="29">
        <f t="shared" si="568"/>
        <v>1</v>
      </c>
      <c r="AI894" s="29">
        <f t="shared" si="568"/>
        <v>1</v>
      </c>
      <c r="AJ894" s="29">
        <f t="shared" si="568"/>
        <v>1</v>
      </c>
      <c r="AK894" s="29">
        <f t="shared" si="568"/>
        <v>1</v>
      </c>
      <c r="AL894" s="29">
        <f t="shared" si="568"/>
        <v>1</v>
      </c>
      <c r="AM894" s="29">
        <f t="shared" si="568"/>
        <v>1</v>
      </c>
      <c r="AN894" s="29">
        <f t="shared" si="568"/>
        <v>1</v>
      </c>
      <c r="AO894" s="29">
        <f t="shared" si="568"/>
        <v>1</v>
      </c>
      <c r="AP894" s="29">
        <f t="shared" si="568"/>
        <v>1</v>
      </c>
      <c r="AQ894" s="29">
        <f t="shared" si="568"/>
        <v>1</v>
      </c>
      <c r="AR894" s="29">
        <f t="shared" si="568"/>
        <v>1</v>
      </c>
      <c r="AS894" s="29">
        <f t="shared" si="568"/>
        <v>1</v>
      </c>
      <c r="AT894" s="29">
        <f t="shared" si="576"/>
        <v>1</v>
      </c>
      <c r="AU894" s="29">
        <f t="shared" si="576"/>
        <v>1</v>
      </c>
      <c r="AV894" s="29">
        <f t="shared" si="576"/>
        <v>1</v>
      </c>
      <c r="AW894" s="29">
        <f t="shared" si="576"/>
        <v>1</v>
      </c>
      <c r="AX894" s="29">
        <f t="shared" si="576"/>
        <v>1</v>
      </c>
      <c r="AY894" s="29">
        <f t="shared" si="576"/>
        <v>1</v>
      </c>
      <c r="AZ894" s="29">
        <f t="shared" si="576"/>
        <v>1</v>
      </c>
      <c r="BA894" s="29">
        <f t="shared" si="576"/>
        <v>1</v>
      </c>
      <c r="BB894" s="29">
        <f t="shared" si="576"/>
        <v>1</v>
      </c>
      <c r="BC894" s="29">
        <f t="shared" si="576"/>
        <v>1</v>
      </c>
      <c r="BD894" s="29">
        <f t="shared" si="576"/>
        <v>1</v>
      </c>
      <c r="BE894" s="29">
        <f t="shared" si="576"/>
        <v>1</v>
      </c>
      <c r="BF894" s="29">
        <f t="shared" si="576"/>
        <v>1</v>
      </c>
      <c r="BG894" s="29">
        <f t="shared" si="576"/>
        <v>1</v>
      </c>
      <c r="BH894" s="29">
        <f t="shared" si="576"/>
        <v>1</v>
      </c>
      <c r="BI894" s="29">
        <f t="shared" si="576"/>
        <v>1</v>
      </c>
      <c r="BJ894" s="29">
        <f t="shared" si="574"/>
        <v>1</v>
      </c>
      <c r="BN894" s="29">
        <f t="shared" si="495"/>
        <v>33</v>
      </c>
      <c r="BO894" s="29">
        <f t="shared" si="503"/>
        <v>9</v>
      </c>
    </row>
    <row r="895" spans="3:67" x14ac:dyDescent="0.25">
      <c r="C895" s="79">
        <f t="shared" si="496"/>
        <v>43870</v>
      </c>
      <c r="D895" s="29">
        <f t="shared" si="520"/>
        <v>2020</v>
      </c>
      <c r="E895" s="29">
        <f t="shared" si="497"/>
        <v>2</v>
      </c>
      <c r="F895" s="29">
        <f t="shared" si="498"/>
        <v>6</v>
      </c>
      <c r="G895" s="29">
        <f t="shared" si="499"/>
        <v>9</v>
      </c>
      <c r="H895" s="166" t="str">
        <f t="shared" si="500"/>
        <v>Sa</v>
      </c>
      <c r="I895" s="29">
        <f t="shared" si="501"/>
        <v>34</v>
      </c>
      <c r="J895" s="29">
        <f t="array" ref="J895">INDEX(Dienstplan!$F$6:$AJ$55,BN895,BO895)</f>
        <v>0</v>
      </c>
      <c r="K895" s="29">
        <f t="array" ref="K895">IF(OR(J895=Schichten!$B$3,J895=Schichten!$B$4),INDEX($D$98:$D$147,MATCH(CODE(J895),$H$98:$H$147,0)),IF(ISERROR(INDEX($D$98:$D$147,MATCH(J895,$A$98:$A$147,0))),0,INDEX($D$98:$D$147,MATCH(J895,$A$98:$A$147,0))))</f>
        <v>0</v>
      </c>
      <c r="L895" s="29">
        <f t="shared" ref="L895" si="583">L845</f>
        <v>0</v>
      </c>
      <c r="M895" s="29">
        <f t="shared" si="523"/>
        <v>0</v>
      </c>
      <c r="O895" s="29">
        <f t="shared" si="570"/>
        <v>0</v>
      </c>
      <c r="P895" s="29">
        <f t="shared" si="570"/>
        <v>0</v>
      </c>
      <c r="Q895" s="29">
        <f t="shared" si="570"/>
        <v>0</v>
      </c>
      <c r="R895" s="29">
        <f t="shared" si="570"/>
        <v>0</v>
      </c>
      <c r="S895" s="29">
        <f t="shared" si="570"/>
        <v>0</v>
      </c>
      <c r="T895" s="29">
        <f t="shared" si="570"/>
        <v>0</v>
      </c>
      <c r="U895" s="29">
        <f t="shared" si="570"/>
        <v>0</v>
      </c>
      <c r="V895" s="29">
        <f t="shared" si="570"/>
        <v>0</v>
      </c>
      <c r="W895" s="29">
        <f t="shared" si="570"/>
        <v>0</v>
      </c>
      <c r="X895" s="29">
        <f t="shared" si="570"/>
        <v>0</v>
      </c>
      <c r="Y895" s="29">
        <f t="shared" si="570"/>
        <v>1</v>
      </c>
      <c r="Z895" s="29">
        <f t="shared" si="570"/>
        <v>1</v>
      </c>
      <c r="AA895" s="29">
        <f t="shared" si="570"/>
        <v>1</v>
      </c>
      <c r="AB895" s="29">
        <f t="shared" si="570"/>
        <v>1</v>
      </c>
      <c r="AC895" s="29">
        <f t="shared" si="570"/>
        <v>1</v>
      </c>
      <c r="AD895" s="29">
        <f t="shared" si="570"/>
        <v>1</v>
      </c>
      <c r="AE895" s="29">
        <f t="shared" si="568"/>
        <v>1</v>
      </c>
      <c r="AF895" s="29">
        <f t="shared" si="568"/>
        <v>1</v>
      </c>
      <c r="AG895" s="29">
        <f t="shared" si="568"/>
        <v>1</v>
      </c>
      <c r="AH895" s="29">
        <f t="shared" si="568"/>
        <v>1</v>
      </c>
      <c r="AI895" s="29">
        <f t="shared" si="568"/>
        <v>1</v>
      </c>
      <c r="AJ895" s="29">
        <f t="shared" si="568"/>
        <v>1</v>
      </c>
      <c r="AK895" s="29">
        <f t="shared" si="568"/>
        <v>1</v>
      </c>
      <c r="AL895" s="29">
        <f t="shared" si="568"/>
        <v>1</v>
      </c>
      <c r="AM895" s="29">
        <f t="shared" si="568"/>
        <v>1</v>
      </c>
      <c r="AN895" s="29">
        <f t="shared" si="568"/>
        <v>1</v>
      </c>
      <c r="AO895" s="29">
        <f t="shared" si="568"/>
        <v>1</v>
      </c>
      <c r="AP895" s="29">
        <f t="shared" si="568"/>
        <v>1</v>
      </c>
      <c r="AQ895" s="29">
        <f t="shared" si="568"/>
        <v>1</v>
      </c>
      <c r="AR895" s="29">
        <f t="shared" si="568"/>
        <v>1</v>
      </c>
      <c r="AS895" s="29">
        <f t="shared" si="568"/>
        <v>1</v>
      </c>
      <c r="AT895" s="29">
        <f t="shared" si="576"/>
        <v>1</v>
      </c>
      <c r="AU895" s="29">
        <f t="shared" si="576"/>
        <v>1</v>
      </c>
      <c r="AV895" s="29">
        <f t="shared" si="576"/>
        <v>1</v>
      </c>
      <c r="AW895" s="29">
        <f t="shared" si="576"/>
        <v>1</v>
      </c>
      <c r="AX895" s="29">
        <f t="shared" si="576"/>
        <v>1</v>
      </c>
      <c r="AY895" s="29">
        <f t="shared" si="576"/>
        <v>1</v>
      </c>
      <c r="AZ895" s="29">
        <f t="shared" si="576"/>
        <v>1</v>
      </c>
      <c r="BA895" s="29">
        <f t="shared" si="576"/>
        <v>1</v>
      </c>
      <c r="BB895" s="29">
        <f t="shared" si="576"/>
        <v>1</v>
      </c>
      <c r="BC895" s="29">
        <f t="shared" si="576"/>
        <v>1</v>
      </c>
      <c r="BD895" s="29">
        <f t="shared" si="576"/>
        <v>1</v>
      </c>
      <c r="BE895" s="29">
        <f t="shared" si="576"/>
        <v>1</v>
      </c>
      <c r="BF895" s="29">
        <f t="shared" si="576"/>
        <v>1</v>
      </c>
      <c r="BG895" s="29">
        <f t="shared" si="576"/>
        <v>1</v>
      </c>
      <c r="BH895" s="29">
        <f t="shared" si="576"/>
        <v>1</v>
      </c>
      <c r="BI895" s="29">
        <f t="shared" si="576"/>
        <v>1</v>
      </c>
      <c r="BJ895" s="29">
        <f t="shared" si="574"/>
        <v>1</v>
      </c>
      <c r="BN895" s="29">
        <f t="shared" si="495"/>
        <v>34</v>
      </c>
      <c r="BO895" s="29">
        <f t="shared" si="503"/>
        <v>9</v>
      </c>
    </row>
    <row r="896" spans="3:67" x14ac:dyDescent="0.25">
      <c r="C896" s="79">
        <f t="shared" si="496"/>
        <v>43870</v>
      </c>
      <c r="D896" s="29">
        <f t="shared" si="520"/>
        <v>2020</v>
      </c>
      <c r="E896" s="29">
        <f t="shared" si="497"/>
        <v>2</v>
      </c>
      <c r="F896" s="29">
        <f t="shared" si="498"/>
        <v>6</v>
      </c>
      <c r="G896" s="29">
        <f t="shared" si="499"/>
        <v>9</v>
      </c>
      <c r="H896" s="166" t="str">
        <f t="shared" si="500"/>
        <v>Sa</v>
      </c>
      <c r="I896" s="29">
        <f t="shared" si="501"/>
        <v>35</v>
      </c>
      <c r="J896" s="29">
        <f t="array" ref="J896">INDEX(Dienstplan!$F$6:$AJ$55,BN896,BO896)</f>
        <v>0</v>
      </c>
      <c r="K896" s="29">
        <f t="array" ref="K896">IF(OR(J896=Schichten!$B$3,J896=Schichten!$B$4),INDEX($D$98:$D$147,MATCH(CODE(J896),$H$98:$H$147,0)),IF(ISERROR(INDEX($D$98:$D$147,MATCH(J896,$A$98:$A$147,0))),0,INDEX($D$98:$D$147,MATCH(J896,$A$98:$A$147,0))))</f>
        <v>0</v>
      </c>
      <c r="L896" s="29">
        <f t="shared" ref="L896" si="584">L846</f>
        <v>0</v>
      </c>
      <c r="M896" s="29">
        <f t="shared" si="523"/>
        <v>0</v>
      </c>
      <c r="O896" s="29">
        <f t="shared" si="570"/>
        <v>0</v>
      </c>
      <c r="P896" s="29">
        <f t="shared" si="570"/>
        <v>0</v>
      </c>
      <c r="Q896" s="29">
        <f t="shared" si="570"/>
        <v>0</v>
      </c>
      <c r="R896" s="29">
        <f t="shared" si="570"/>
        <v>0</v>
      </c>
      <c r="S896" s="29">
        <f t="shared" si="570"/>
        <v>0</v>
      </c>
      <c r="T896" s="29">
        <f t="shared" si="570"/>
        <v>0</v>
      </c>
      <c r="U896" s="29">
        <f t="shared" si="570"/>
        <v>0</v>
      </c>
      <c r="V896" s="29">
        <f t="shared" si="570"/>
        <v>0</v>
      </c>
      <c r="W896" s="29">
        <f t="shared" si="570"/>
        <v>0</v>
      </c>
      <c r="X896" s="29">
        <f t="shared" si="570"/>
        <v>0</v>
      </c>
      <c r="Y896" s="29">
        <f t="shared" si="570"/>
        <v>1</v>
      </c>
      <c r="Z896" s="29">
        <f t="shared" si="570"/>
        <v>1</v>
      </c>
      <c r="AA896" s="29">
        <f t="shared" si="570"/>
        <v>1</v>
      </c>
      <c r="AB896" s="29">
        <f t="shared" si="570"/>
        <v>1</v>
      </c>
      <c r="AC896" s="29">
        <f t="shared" si="570"/>
        <v>1</v>
      </c>
      <c r="AD896" s="29">
        <f t="shared" si="570"/>
        <v>1</v>
      </c>
      <c r="AE896" s="29">
        <f t="shared" si="568"/>
        <v>1</v>
      </c>
      <c r="AF896" s="29">
        <f t="shared" si="568"/>
        <v>1</v>
      </c>
      <c r="AG896" s="29">
        <f t="shared" si="568"/>
        <v>1</v>
      </c>
      <c r="AH896" s="29">
        <f t="shared" si="568"/>
        <v>1</v>
      </c>
      <c r="AI896" s="29">
        <f t="shared" si="568"/>
        <v>1</v>
      </c>
      <c r="AJ896" s="29">
        <f t="shared" si="568"/>
        <v>1</v>
      </c>
      <c r="AK896" s="29">
        <f t="shared" si="568"/>
        <v>1</v>
      </c>
      <c r="AL896" s="29">
        <f t="shared" si="568"/>
        <v>1</v>
      </c>
      <c r="AM896" s="29">
        <f t="shared" si="568"/>
        <v>1</v>
      </c>
      <c r="AN896" s="29">
        <f t="shared" si="568"/>
        <v>1</v>
      </c>
      <c r="AO896" s="29">
        <f t="shared" si="568"/>
        <v>1</v>
      </c>
      <c r="AP896" s="29">
        <f t="shared" si="568"/>
        <v>1</v>
      </c>
      <c r="AQ896" s="29">
        <f t="shared" si="568"/>
        <v>1</v>
      </c>
      <c r="AR896" s="29">
        <f t="shared" si="568"/>
        <v>1</v>
      </c>
      <c r="AS896" s="29">
        <f t="shared" si="568"/>
        <v>1</v>
      </c>
      <c r="AT896" s="29">
        <f t="shared" si="576"/>
        <v>1</v>
      </c>
      <c r="AU896" s="29">
        <f t="shared" si="576"/>
        <v>1</v>
      </c>
      <c r="AV896" s="29">
        <f t="shared" si="576"/>
        <v>1</v>
      </c>
      <c r="AW896" s="29">
        <f t="shared" si="576"/>
        <v>1</v>
      </c>
      <c r="AX896" s="29">
        <f t="shared" si="576"/>
        <v>1</v>
      </c>
      <c r="AY896" s="29">
        <f t="shared" si="576"/>
        <v>1</v>
      </c>
      <c r="AZ896" s="29">
        <f t="shared" si="576"/>
        <v>1</v>
      </c>
      <c r="BA896" s="29">
        <f t="shared" si="576"/>
        <v>1</v>
      </c>
      <c r="BB896" s="29">
        <f t="shared" si="576"/>
        <v>1</v>
      </c>
      <c r="BC896" s="29">
        <f t="shared" si="576"/>
        <v>1</v>
      </c>
      <c r="BD896" s="29">
        <f t="shared" si="576"/>
        <v>1</v>
      </c>
      <c r="BE896" s="29">
        <f t="shared" si="576"/>
        <v>1</v>
      </c>
      <c r="BF896" s="29">
        <f t="shared" si="576"/>
        <v>1</v>
      </c>
      <c r="BG896" s="29">
        <f t="shared" si="576"/>
        <v>1</v>
      </c>
      <c r="BH896" s="29">
        <f t="shared" si="576"/>
        <v>1</v>
      </c>
      <c r="BI896" s="29">
        <f t="shared" si="576"/>
        <v>1</v>
      </c>
      <c r="BJ896" s="29">
        <f t="shared" si="574"/>
        <v>1</v>
      </c>
      <c r="BN896" s="29">
        <f t="shared" ref="BN896:BN959" si="585">BN846</f>
        <v>35</v>
      </c>
      <c r="BO896" s="29">
        <f t="shared" si="503"/>
        <v>9</v>
      </c>
    </row>
    <row r="897" spans="3:67" x14ac:dyDescent="0.25">
      <c r="C897" s="79">
        <f t="shared" ref="C897:C958" si="586">C847+1</f>
        <v>43870</v>
      </c>
      <c r="D897" s="29">
        <f t="shared" si="520"/>
        <v>2020</v>
      </c>
      <c r="E897" s="29">
        <f t="shared" ref="E897:E960" si="587">MONTH(C897)</f>
        <v>2</v>
      </c>
      <c r="F897" s="29">
        <f t="shared" ref="F897:F960" si="588">WEEKNUM(C897,2)</f>
        <v>6</v>
      </c>
      <c r="G897" s="29">
        <f t="shared" ref="G897:G960" si="589">DAY(C897)</f>
        <v>9</v>
      </c>
      <c r="H897" s="166" t="str">
        <f t="shared" ref="H897:H960" si="590">TEXT(WEEKDAY(C897,2),"TTT")</f>
        <v>Sa</v>
      </c>
      <c r="I897" s="29">
        <f t="shared" ref="I897:I958" si="591">I847</f>
        <v>36</v>
      </c>
      <c r="J897" s="29">
        <f t="array" ref="J897">INDEX(Dienstplan!$F$6:$AJ$55,BN897,BO897)</f>
        <v>0</v>
      </c>
      <c r="K897" s="29">
        <f t="array" ref="K897">IF(OR(J897=Schichten!$B$3,J897=Schichten!$B$4),INDEX($D$98:$D$147,MATCH(CODE(J897),$H$98:$H$147,0)),IF(ISERROR(INDEX($D$98:$D$147,MATCH(J897,$A$98:$A$147,0))),0,INDEX($D$98:$D$147,MATCH(J897,$A$98:$A$147,0))))</f>
        <v>0</v>
      </c>
      <c r="L897" s="29">
        <f t="shared" ref="L897" si="592">L847</f>
        <v>0</v>
      </c>
      <c r="M897" s="29">
        <f t="shared" si="523"/>
        <v>0</v>
      </c>
      <c r="O897" s="29">
        <f t="shared" si="570"/>
        <v>0</v>
      </c>
      <c r="P897" s="29">
        <f t="shared" si="570"/>
        <v>0</v>
      </c>
      <c r="Q897" s="29">
        <f t="shared" si="570"/>
        <v>0</v>
      </c>
      <c r="R897" s="29">
        <f t="shared" si="570"/>
        <v>0</v>
      </c>
      <c r="S897" s="29">
        <f t="shared" si="570"/>
        <v>0</v>
      </c>
      <c r="T897" s="29">
        <f t="shared" si="570"/>
        <v>0</v>
      </c>
      <c r="U897" s="29">
        <f t="shared" si="570"/>
        <v>0</v>
      </c>
      <c r="V897" s="29">
        <f t="shared" si="570"/>
        <v>0</v>
      </c>
      <c r="W897" s="29">
        <f t="shared" si="570"/>
        <v>0</v>
      </c>
      <c r="X897" s="29">
        <f t="shared" si="570"/>
        <v>0</v>
      </c>
      <c r="Y897" s="29">
        <f t="shared" si="570"/>
        <v>1</v>
      </c>
      <c r="Z897" s="29">
        <f t="shared" si="570"/>
        <v>1</v>
      </c>
      <c r="AA897" s="29">
        <f t="shared" si="570"/>
        <v>1</v>
      </c>
      <c r="AB897" s="29">
        <f t="shared" si="570"/>
        <v>1</v>
      </c>
      <c r="AC897" s="29">
        <f t="shared" si="570"/>
        <v>1</v>
      </c>
      <c r="AD897" s="29">
        <f t="shared" si="570"/>
        <v>1</v>
      </c>
      <c r="AE897" s="29">
        <f t="shared" si="568"/>
        <v>1</v>
      </c>
      <c r="AF897" s="29">
        <f t="shared" si="568"/>
        <v>1</v>
      </c>
      <c r="AG897" s="29">
        <f t="shared" si="568"/>
        <v>1</v>
      </c>
      <c r="AH897" s="29">
        <f t="shared" si="568"/>
        <v>1</v>
      </c>
      <c r="AI897" s="29">
        <f t="shared" si="568"/>
        <v>1</v>
      </c>
      <c r="AJ897" s="29">
        <f t="shared" si="568"/>
        <v>1</v>
      </c>
      <c r="AK897" s="29">
        <f t="shared" si="568"/>
        <v>1</v>
      </c>
      <c r="AL897" s="29">
        <f t="shared" si="568"/>
        <v>1</v>
      </c>
      <c r="AM897" s="29">
        <f t="shared" si="568"/>
        <v>1</v>
      </c>
      <c r="AN897" s="29">
        <f t="shared" si="568"/>
        <v>1</v>
      </c>
      <c r="AO897" s="29">
        <f t="shared" si="568"/>
        <v>1</v>
      </c>
      <c r="AP897" s="29">
        <f t="shared" si="568"/>
        <v>1</v>
      </c>
      <c r="AQ897" s="29">
        <f t="shared" si="568"/>
        <v>1</v>
      </c>
      <c r="AR897" s="29">
        <f t="shared" si="568"/>
        <v>1</v>
      </c>
      <c r="AS897" s="29">
        <f t="shared" si="568"/>
        <v>1</v>
      </c>
      <c r="AT897" s="29">
        <f t="shared" si="576"/>
        <v>1</v>
      </c>
      <c r="AU897" s="29">
        <f t="shared" si="576"/>
        <v>1</v>
      </c>
      <c r="AV897" s="29">
        <f t="shared" si="576"/>
        <v>1</v>
      </c>
      <c r="AW897" s="29">
        <f t="shared" si="576"/>
        <v>1</v>
      </c>
      <c r="AX897" s="29">
        <f t="shared" si="576"/>
        <v>1</v>
      </c>
      <c r="AY897" s="29">
        <f t="shared" si="576"/>
        <v>1</v>
      </c>
      <c r="AZ897" s="29">
        <f t="shared" si="576"/>
        <v>1</v>
      </c>
      <c r="BA897" s="29">
        <f t="shared" si="576"/>
        <v>1</v>
      </c>
      <c r="BB897" s="29">
        <f t="shared" si="576"/>
        <v>1</v>
      </c>
      <c r="BC897" s="29">
        <f t="shared" si="576"/>
        <v>1</v>
      </c>
      <c r="BD897" s="29">
        <f t="shared" si="576"/>
        <v>1</v>
      </c>
      <c r="BE897" s="29">
        <f t="shared" si="576"/>
        <v>1</v>
      </c>
      <c r="BF897" s="29">
        <f t="shared" si="576"/>
        <v>1</v>
      </c>
      <c r="BG897" s="29">
        <f t="shared" si="576"/>
        <v>1</v>
      </c>
      <c r="BH897" s="29">
        <f t="shared" si="576"/>
        <v>1</v>
      </c>
      <c r="BI897" s="29">
        <f t="shared" si="576"/>
        <v>1</v>
      </c>
      <c r="BJ897" s="29">
        <f t="shared" si="574"/>
        <v>1</v>
      </c>
      <c r="BN897" s="29">
        <f t="shared" si="585"/>
        <v>36</v>
      </c>
      <c r="BO897" s="29">
        <f t="shared" ref="BO897:BO958" si="593">BO847+1</f>
        <v>9</v>
      </c>
    </row>
    <row r="898" spans="3:67" x14ac:dyDescent="0.25">
      <c r="C898" s="79">
        <f t="shared" si="586"/>
        <v>43870</v>
      </c>
      <c r="D898" s="29">
        <f t="shared" si="520"/>
        <v>2020</v>
      </c>
      <c r="E898" s="29">
        <f t="shared" si="587"/>
        <v>2</v>
      </c>
      <c r="F898" s="29">
        <f t="shared" si="588"/>
        <v>6</v>
      </c>
      <c r="G898" s="29">
        <f t="shared" si="589"/>
        <v>9</v>
      </c>
      <c r="H898" s="166" t="str">
        <f t="shared" si="590"/>
        <v>Sa</v>
      </c>
      <c r="I898" s="29">
        <f t="shared" si="591"/>
        <v>37</v>
      </c>
      <c r="J898" s="29">
        <f t="array" ref="J898">INDEX(Dienstplan!$F$6:$AJ$55,BN898,BO898)</f>
        <v>0</v>
      </c>
      <c r="K898" s="29">
        <f t="array" ref="K898">IF(OR(J898=Schichten!$B$3,J898=Schichten!$B$4),INDEX($D$98:$D$147,MATCH(CODE(J898),$H$98:$H$147,0)),IF(ISERROR(INDEX($D$98:$D$147,MATCH(J898,$A$98:$A$147,0))),0,INDEX($D$98:$D$147,MATCH(J898,$A$98:$A$147,0))))</f>
        <v>0</v>
      </c>
      <c r="L898" s="29">
        <f t="shared" ref="L898" si="594">L848</f>
        <v>0</v>
      </c>
      <c r="M898" s="29">
        <f t="shared" si="523"/>
        <v>0</v>
      </c>
      <c r="O898" s="29">
        <f t="shared" si="570"/>
        <v>0</v>
      </c>
      <c r="P898" s="29">
        <f t="shared" si="570"/>
        <v>0</v>
      </c>
      <c r="Q898" s="29">
        <f t="shared" si="570"/>
        <v>0</v>
      </c>
      <c r="R898" s="29">
        <f t="shared" si="570"/>
        <v>0</v>
      </c>
      <c r="S898" s="29">
        <f t="shared" si="570"/>
        <v>0</v>
      </c>
      <c r="T898" s="29">
        <f t="shared" si="570"/>
        <v>0</v>
      </c>
      <c r="U898" s="29">
        <f t="shared" si="570"/>
        <v>0</v>
      </c>
      <c r="V898" s="29">
        <f t="shared" si="570"/>
        <v>0</v>
      </c>
      <c r="W898" s="29">
        <f t="shared" si="570"/>
        <v>0</v>
      </c>
      <c r="X898" s="29">
        <f t="shared" si="570"/>
        <v>0</v>
      </c>
      <c r="Y898" s="29">
        <f t="shared" si="570"/>
        <v>1</v>
      </c>
      <c r="Z898" s="29">
        <f t="shared" si="570"/>
        <v>1</v>
      </c>
      <c r="AA898" s="29">
        <f t="shared" si="570"/>
        <v>1</v>
      </c>
      <c r="AB898" s="29">
        <f t="shared" si="570"/>
        <v>1</v>
      </c>
      <c r="AC898" s="29">
        <f t="shared" si="570"/>
        <v>1</v>
      </c>
      <c r="AD898" s="29">
        <f t="shared" si="570"/>
        <v>1</v>
      </c>
      <c r="AE898" s="29">
        <f t="shared" si="568"/>
        <v>1</v>
      </c>
      <c r="AF898" s="29">
        <f t="shared" si="568"/>
        <v>1</v>
      </c>
      <c r="AG898" s="29">
        <f t="shared" si="568"/>
        <v>1</v>
      </c>
      <c r="AH898" s="29">
        <f t="shared" si="568"/>
        <v>1</v>
      </c>
      <c r="AI898" s="29">
        <f t="shared" si="568"/>
        <v>1</v>
      </c>
      <c r="AJ898" s="29">
        <f t="shared" si="568"/>
        <v>1</v>
      </c>
      <c r="AK898" s="29">
        <f t="shared" si="568"/>
        <v>1</v>
      </c>
      <c r="AL898" s="29">
        <f t="shared" si="568"/>
        <v>1</v>
      </c>
      <c r="AM898" s="29">
        <f t="shared" si="568"/>
        <v>1</v>
      </c>
      <c r="AN898" s="29">
        <f t="shared" si="568"/>
        <v>1</v>
      </c>
      <c r="AO898" s="29">
        <f t="shared" si="568"/>
        <v>1</v>
      </c>
      <c r="AP898" s="29">
        <f t="shared" si="568"/>
        <v>1</v>
      </c>
      <c r="AQ898" s="29">
        <f t="shared" si="568"/>
        <v>1</v>
      </c>
      <c r="AR898" s="29">
        <f t="shared" si="568"/>
        <v>1</v>
      </c>
      <c r="AS898" s="29">
        <f t="shared" si="568"/>
        <v>1</v>
      </c>
      <c r="AT898" s="29">
        <f t="shared" si="576"/>
        <v>1</v>
      </c>
      <c r="AU898" s="29">
        <f t="shared" si="576"/>
        <v>1</v>
      </c>
      <c r="AV898" s="29">
        <f t="shared" si="576"/>
        <v>1</v>
      </c>
      <c r="AW898" s="29">
        <f t="shared" si="576"/>
        <v>1</v>
      </c>
      <c r="AX898" s="29">
        <f t="shared" si="576"/>
        <v>1</v>
      </c>
      <c r="AY898" s="29">
        <f t="shared" si="576"/>
        <v>1</v>
      </c>
      <c r="AZ898" s="29">
        <f t="shared" si="576"/>
        <v>1</v>
      </c>
      <c r="BA898" s="29">
        <f t="shared" si="576"/>
        <v>1</v>
      </c>
      <c r="BB898" s="29">
        <f t="shared" si="576"/>
        <v>1</v>
      </c>
      <c r="BC898" s="29">
        <f t="shared" si="576"/>
        <v>1</v>
      </c>
      <c r="BD898" s="29">
        <f t="shared" si="576"/>
        <v>1</v>
      </c>
      <c r="BE898" s="29">
        <f t="shared" si="576"/>
        <v>1</v>
      </c>
      <c r="BF898" s="29">
        <f t="shared" si="576"/>
        <v>1</v>
      </c>
      <c r="BG898" s="29">
        <f t="shared" si="576"/>
        <v>1</v>
      </c>
      <c r="BH898" s="29">
        <f t="shared" si="576"/>
        <v>1</v>
      </c>
      <c r="BI898" s="29">
        <f t="shared" si="576"/>
        <v>1</v>
      </c>
      <c r="BJ898" s="29">
        <f t="shared" si="574"/>
        <v>1</v>
      </c>
      <c r="BN898" s="29">
        <f t="shared" si="585"/>
        <v>37</v>
      </c>
      <c r="BO898" s="29">
        <f t="shared" si="593"/>
        <v>9</v>
      </c>
    </row>
    <row r="899" spans="3:67" x14ac:dyDescent="0.25">
      <c r="C899" s="79">
        <f t="shared" si="586"/>
        <v>43870</v>
      </c>
      <c r="D899" s="29">
        <f t="shared" si="520"/>
        <v>2020</v>
      </c>
      <c r="E899" s="29">
        <f t="shared" si="587"/>
        <v>2</v>
      </c>
      <c r="F899" s="29">
        <f t="shared" si="588"/>
        <v>6</v>
      </c>
      <c r="G899" s="29">
        <f t="shared" si="589"/>
        <v>9</v>
      </c>
      <c r="H899" s="166" t="str">
        <f t="shared" si="590"/>
        <v>Sa</v>
      </c>
      <c r="I899" s="29">
        <f t="shared" si="591"/>
        <v>38</v>
      </c>
      <c r="J899" s="29">
        <f t="array" ref="J899">INDEX(Dienstplan!$F$6:$AJ$55,BN899,BO899)</f>
        <v>0</v>
      </c>
      <c r="K899" s="29">
        <f t="array" ref="K899">IF(OR(J899=Schichten!$B$3,J899=Schichten!$B$4),INDEX($D$98:$D$147,MATCH(CODE(J899),$H$98:$H$147,0)),IF(ISERROR(INDEX($D$98:$D$147,MATCH(J899,$A$98:$A$147,0))),0,INDEX($D$98:$D$147,MATCH(J899,$A$98:$A$147,0))))</f>
        <v>0</v>
      </c>
      <c r="L899" s="29">
        <f t="shared" ref="L899" si="595">L849</f>
        <v>0</v>
      </c>
      <c r="M899" s="29">
        <f t="shared" si="523"/>
        <v>0</v>
      </c>
      <c r="O899" s="29">
        <f t="shared" si="570"/>
        <v>0</v>
      </c>
      <c r="P899" s="29">
        <f t="shared" si="570"/>
        <v>0</v>
      </c>
      <c r="Q899" s="29">
        <f t="shared" si="570"/>
        <v>0</v>
      </c>
      <c r="R899" s="29">
        <f t="shared" si="570"/>
        <v>0</v>
      </c>
      <c r="S899" s="29">
        <f t="shared" si="570"/>
        <v>0</v>
      </c>
      <c r="T899" s="29">
        <f t="shared" si="570"/>
        <v>0</v>
      </c>
      <c r="U899" s="29">
        <f t="shared" si="570"/>
        <v>0</v>
      </c>
      <c r="V899" s="29">
        <f t="shared" si="570"/>
        <v>0</v>
      </c>
      <c r="W899" s="29">
        <f t="shared" si="570"/>
        <v>0</v>
      </c>
      <c r="X899" s="29">
        <f t="shared" si="570"/>
        <v>0</v>
      </c>
      <c r="Y899" s="29">
        <f t="shared" si="570"/>
        <v>1</v>
      </c>
      <c r="Z899" s="29">
        <f t="shared" si="570"/>
        <v>1</v>
      </c>
      <c r="AA899" s="29">
        <f t="shared" si="570"/>
        <v>1</v>
      </c>
      <c r="AB899" s="29">
        <f t="shared" si="570"/>
        <v>1</v>
      </c>
      <c r="AC899" s="29">
        <f t="shared" si="570"/>
        <v>1</v>
      </c>
      <c r="AD899" s="29">
        <f t="shared" ref="AD899:AS914" si="596">IF($M$457,IF($J899=AD$461,1,0),0)</f>
        <v>1</v>
      </c>
      <c r="AE899" s="29">
        <f t="shared" si="596"/>
        <v>1</v>
      </c>
      <c r="AF899" s="29">
        <f t="shared" si="596"/>
        <v>1</v>
      </c>
      <c r="AG899" s="29">
        <f t="shared" si="596"/>
        <v>1</v>
      </c>
      <c r="AH899" s="29">
        <f t="shared" si="596"/>
        <v>1</v>
      </c>
      <c r="AI899" s="29">
        <f t="shared" si="596"/>
        <v>1</v>
      </c>
      <c r="AJ899" s="29">
        <f t="shared" si="596"/>
        <v>1</v>
      </c>
      <c r="AK899" s="29">
        <f t="shared" si="596"/>
        <v>1</v>
      </c>
      <c r="AL899" s="29">
        <f t="shared" si="596"/>
        <v>1</v>
      </c>
      <c r="AM899" s="29">
        <f t="shared" si="596"/>
        <v>1</v>
      </c>
      <c r="AN899" s="29">
        <f t="shared" si="596"/>
        <v>1</v>
      </c>
      <c r="AO899" s="29">
        <f t="shared" si="596"/>
        <v>1</v>
      </c>
      <c r="AP899" s="29">
        <f t="shared" si="596"/>
        <v>1</v>
      </c>
      <c r="AQ899" s="29">
        <f t="shared" si="596"/>
        <v>1</v>
      </c>
      <c r="AR899" s="29">
        <f t="shared" si="596"/>
        <v>1</v>
      </c>
      <c r="AS899" s="29">
        <f t="shared" si="596"/>
        <v>1</v>
      </c>
      <c r="AT899" s="29">
        <f t="shared" si="576"/>
        <v>1</v>
      </c>
      <c r="AU899" s="29">
        <f t="shared" si="576"/>
        <v>1</v>
      </c>
      <c r="AV899" s="29">
        <f t="shared" si="576"/>
        <v>1</v>
      </c>
      <c r="AW899" s="29">
        <f t="shared" si="576"/>
        <v>1</v>
      </c>
      <c r="AX899" s="29">
        <f t="shared" si="576"/>
        <v>1</v>
      </c>
      <c r="AY899" s="29">
        <f t="shared" si="576"/>
        <v>1</v>
      </c>
      <c r="AZ899" s="29">
        <f t="shared" si="576"/>
        <v>1</v>
      </c>
      <c r="BA899" s="29">
        <f t="shared" si="576"/>
        <v>1</v>
      </c>
      <c r="BB899" s="29">
        <f t="shared" si="576"/>
        <v>1</v>
      </c>
      <c r="BC899" s="29">
        <f t="shared" si="576"/>
        <v>1</v>
      </c>
      <c r="BD899" s="29">
        <f t="shared" si="576"/>
        <v>1</v>
      </c>
      <c r="BE899" s="29">
        <f t="shared" si="576"/>
        <v>1</v>
      </c>
      <c r="BF899" s="29">
        <f t="shared" si="576"/>
        <v>1</v>
      </c>
      <c r="BG899" s="29">
        <f t="shared" si="576"/>
        <v>1</v>
      </c>
      <c r="BH899" s="29">
        <f t="shared" si="576"/>
        <v>1</v>
      </c>
      <c r="BI899" s="29">
        <f t="shared" si="576"/>
        <v>1</v>
      </c>
      <c r="BJ899" s="29">
        <f t="shared" si="574"/>
        <v>1</v>
      </c>
      <c r="BN899" s="29">
        <f t="shared" si="585"/>
        <v>38</v>
      </c>
      <c r="BO899" s="29">
        <f t="shared" si="593"/>
        <v>9</v>
      </c>
    </row>
    <row r="900" spans="3:67" x14ac:dyDescent="0.25">
      <c r="C900" s="79">
        <f t="shared" si="586"/>
        <v>43870</v>
      </c>
      <c r="D900" s="29">
        <f t="shared" si="520"/>
        <v>2020</v>
      </c>
      <c r="E900" s="29">
        <f t="shared" si="587"/>
        <v>2</v>
      </c>
      <c r="F900" s="29">
        <f t="shared" si="588"/>
        <v>6</v>
      </c>
      <c r="G900" s="29">
        <f t="shared" si="589"/>
        <v>9</v>
      </c>
      <c r="H900" s="166" t="str">
        <f t="shared" si="590"/>
        <v>Sa</v>
      </c>
      <c r="I900" s="29">
        <f t="shared" si="591"/>
        <v>39</v>
      </c>
      <c r="J900" s="29">
        <f t="array" ref="J900">INDEX(Dienstplan!$F$6:$AJ$55,BN900,BO900)</f>
        <v>0</v>
      </c>
      <c r="K900" s="29">
        <f t="array" ref="K900">IF(OR(J900=Schichten!$B$3,J900=Schichten!$B$4),INDEX($D$98:$D$147,MATCH(CODE(J900),$H$98:$H$147,0)),IF(ISERROR(INDEX($D$98:$D$147,MATCH(J900,$A$98:$A$147,0))),0,INDEX($D$98:$D$147,MATCH(J900,$A$98:$A$147,0))))</f>
        <v>0</v>
      </c>
      <c r="L900" s="29">
        <f t="shared" ref="L900" si="597">L850</f>
        <v>0</v>
      </c>
      <c r="M900" s="29">
        <f t="shared" si="523"/>
        <v>0</v>
      </c>
      <c r="O900" s="29">
        <f t="shared" ref="O900:AD915" si="598">IF($M$457,IF($J900=O$461,1,0),0)</f>
        <v>0</v>
      </c>
      <c r="P900" s="29">
        <f t="shared" si="598"/>
        <v>0</v>
      </c>
      <c r="Q900" s="29">
        <f t="shared" si="598"/>
        <v>0</v>
      </c>
      <c r="R900" s="29">
        <f t="shared" si="598"/>
        <v>0</v>
      </c>
      <c r="S900" s="29">
        <f t="shared" si="598"/>
        <v>0</v>
      </c>
      <c r="T900" s="29">
        <f t="shared" si="598"/>
        <v>0</v>
      </c>
      <c r="U900" s="29">
        <f t="shared" si="598"/>
        <v>0</v>
      </c>
      <c r="V900" s="29">
        <f t="shared" si="598"/>
        <v>0</v>
      </c>
      <c r="W900" s="29">
        <f t="shared" si="598"/>
        <v>0</v>
      </c>
      <c r="X900" s="29">
        <f t="shared" si="598"/>
        <v>0</v>
      </c>
      <c r="Y900" s="29">
        <f t="shared" si="598"/>
        <v>1</v>
      </c>
      <c r="Z900" s="29">
        <f t="shared" si="598"/>
        <v>1</v>
      </c>
      <c r="AA900" s="29">
        <f t="shared" si="598"/>
        <v>1</v>
      </c>
      <c r="AB900" s="29">
        <f t="shared" si="598"/>
        <v>1</v>
      </c>
      <c r="AC900" s="29">
        <f t="shared" si="598"/>
        <v>1</v>
      </c>
      <c r="AD900" s="29">
        <f t="shared" si="598"/>
        <v>1</v>
      </c>
      <c r="AE900" s="29">
        <f t="shared" si="596"/>
        <v>1</v>
      </c>
      <c r="AF900" s="29">
        <f t="shared" si="596"/>
        <v>1</v>
      </c>
      <c r="AG900" s="29">
        <f t="shared" si="596"/>
        <v>1</v>
      </c>
      <c r="AH900" s="29">
        <f t="shared" si="596"/>
        <v>1</v>
      </c>
      <c r="AI900" s="29">
        <f t="shared" si="596"/>
        <v>1</v>
      </c>
      <c r="AJ900" s="29">
        <f t="shared" si="596"/>
        <v>1</v>
      </c>
      <c r="AK900" s="29">
        <f t="shared" si="596"/>
        <v>1</v>
      </c>
      <c r="AL900" s="29">
        <f t="shared" si="596"/>
        <v>1</v>
      </c>
      <c r="AM900" s="29">
        <f t="shared" si="596"/>
        <v>1</v>
      </c>
      <c r="AN900" s="29">
        <f t="shared" si="596"/>
        <v>1</v>
      </c>
      <c r="AO900" s="29">
        <f t="shared" si="596"/>
        <v>1</v>
      </c>
      <c r="AP900" s="29">
        <f t="shared" si="596"/>
        <v>1</v>
      </c>
      <c r="AQ900" s="29">
        <f t="shared" si="596"/>
        <v>1</v>
      </c>
      <c r="AR900" s="29">
        <f t="shared" si="596"/>
        <v>1</v>
      </c>
      <c r="AS900" s="29">
        <f t="shared" si="596"/>
        <v>1</v>
      </c>
      <c r="AT900" s="29">
        <f t="shared" si="576"/>
        <v>1</v>
      </c>
      <c r="AU900" s="29">
        <f t="shared" si="576"/>
        <v>1</v>
      </c>
      <c r="AV900" s="29">
        <f t="shared" si="576"/>
        <v>1</v>
      </c>
      <c r="AW900" s="29">
        <f t="shared" si="576"/>
        <v>1</v>
      </c>
      <c r="AX900" s="29">
        <f t="shared" si="576"/>
        <v>1</v>
      </c>
      <c r="AY900" s="29">
        <f t="shared" si="576"/>
        <v>1</v>
      </c>
      <c r="AZ900" s="29">
        <f t="shared" si="576"/>
        <v>1</v>
      </c>
      <c r="BA900" s="29">
        <f t="shared" si="576"/>
        <v>1</v>
      </c>
      <c r="BB900" s="29">
        <f t="shared" si="576"/>
        <v>1</v>
      </c>
      <c r="BC900" s="29">
        <f t="shared" si="576"/>
        <v>1</v>
      </c>
      <c r="BD900" s="29">
        <f t="shared" si="576"/>
        <v>1</v>
      </c>
      <c r="BE900" s="29">
        <f t="shared" si="576"/>
        <v>1</v>
      </c>
      <c r="BF900" s="29">
        <f t="shared" si="576"/>
        <v>1</v>
      </c>
      <c r="BG900" s="29">
        <f t="shared" si="576"/>
        <v>1</v>
      </c>
      <c r="BH900" s="29">
        <f t="shared" si="576"/>
        <v>1</v>
      </c>
      <c r="BI900" s="29">
        <f t="shared" si="576"/>
        <v>1</v>
      </c>
      <c r="BJ900" s="29">
        <f t="shared" si="574"/>
        <v>1</v>
      </c>
      <c r="BN900" s="29">
        <f t="shared" si="585"/>
        <v>39</v>
      </c>
      <c r="BO900" s="29">
        <f t="shared" si="593"/>
        <v>9</v>
      </c>
    </row>
    <row r="901" spans="3:67" x14ac:dyDescent="0.25">
      <c r="C901" s="79">
        <f t="shared" si="586"/>
        <v>43870</v>
      </c>
      <c r="D901" s="29">
        <f t="shared" si="520"/>
        <v>2020</v>
      </c>
      <c r="E901" s="29">
        <f t="shared" si="587"/>
        <v>2</v>
      </c>
      <c r="F901" s="29">
        <f t="shared" si="588"/>
        <v>6</v>
      </c>
      <c r="G901" s="29">
        <f t="shared" si="589"/>
        <v>9</v>
      </c>
      <c r="H901" s="166" t="str">
        <f t="shared" si="590"/>
        <v>Sa</v>
      </c>
      <c r="I901" s="29">
        <f t="shared" si="591"/>
        <v>40</v>
      </c>
      <c r="J901" s="29">
        <f t="array" ref="J901">INDEX(Dienstplan!$F$6:$AJ$55,BN901,BO901)</f>
        <v>0</v>
      </c>
      <c r="K901" s="29">
        <f t="array" ref="K901">IF(OR(J901=Schichten!$B$3,J901=Schichten!$B$4),INDEX($D$98:$D$147,MATCH(CODE(J901),$H$98:$H$147,0)),IF(ISERROR(INDEX($D$98:$D$147,MATCH(J901,$A$98:$A$147,0))),0,INDEX($D$98:$D$147,MATCH(J901,$A$98:$A$147,0))))</f>
        <v>0</v>
      </c>
      <c r="L901" s="29">
        <f t="shared" ref="L901" si="599">L851</f>
        <v>0</v>
      </c>
      <c r="M901" s="29">
        <f t="shared" si="523"/>
        <v>0</v>
      </c>
      <c r="O901" s="29">
        <f t="shared" si="598"/>
        <v>0</v>
      </c>
      <c r="P901" s="29">
        <f t="shared" si="598"/>
        <v>0</v>
      </c>
      <c r="Q901" s="29">
        <f t="shared" si="598"/>
        <v>0</v>
      </c>
      <c r="R901" s="29">
        <f t="shared" si="598"/>
        <v>0</v>
      </c>
      <c r="S901" s="29">
        <f t="shared" si="598"/>
        <v>0</v>
      </c>
      <c r="T901" s="29">
        <f t="shared" si="598"/>
        <v>0</v>
      </c>
      <c r="U901" s="29">
        <f t="shared" si="598"/>
        <v>0</v>
      </c>
      <c r="V901" s="29">
        <f t="shared" si="598"/>
        <v>0</v>
      </c>
      <c r="W901" s="29">
        <f t="shared" si="598"/>
        <v>0</v>
      </c>
      <c r="X901" s="29">
        <f t="shared" si="598"/>
        <v>0</v>
      </c>
      <c r="Y901" s="29">
        <f t="shared" si="598"/>
        <v>1</v>
      </c>
      <c r="Z901" s="29">
        <f t="shared" si="598"/>
        <v>1</v>
      </c>
      <c r="AA901" s="29">
        <f t="shared" si="598"/>
        <v>1</v>
      </c>
      <c r="AB901" s="29">
        <f t="shared" si="598"/>
        <v>1</v>
      </c>
      <c r="AC901" s="29">
        <f t="shared" si="598"/>
        <v>1</v>
      </c>
      <c r="AD901" s="29">
        <f t="shared" si="598"/>
        <v>1</v>
      </c>
      <c r="AE901" s="29">
        <f t="shared" si="596"/>
        <v>1</v>
      </c>
      <c r="AF901" s="29">
        <f t="shared" si="596"/>
        <v>1</v>
      </c>
      <c r="AG901" s="29">
        <f t="shared" si="596"/>
        <v>1</v>
      </c>
      <c r="AH901" s="29">
        <f t="shared" si="596"/>
        <v>1</v>
      </c>
      <c r="AI901" s="29">
        <f t="shared" si="596"/>
        <v>1</v>
      </c>
      <c r="AJ901" s="29">
        <f t="shared" si="596"/>
        <v>1</v>
      </c>
      <c r="AK901" s="29">
        <f t="shared" si="596"/>
        <v>1</v>
      </c>
      <c r="AL901" s="29">
        <f t="shared" si="596"/>
        <v>1</v>
      </c>
      <c r="AM901" s="29">
        <f t="shared" si="596"/>
        <v>1</v>
      </c>
      <c r="AN901" s="29">
        <f t="shared" si="596"/>
        <v>1</v>
      </c>
      <c r="AO901" s="29">
        <f t="shared" si="596"/>
        <v>1</v>
      </c>
      <c r="AP901" s="29">
        <f t="shared" si="596"/>
        <v>1</v>
      </c>
      <c r="AQ901" s="29">
        <f t="shared" si="596"/>
        <v>1</v>
      </c>
      <c r="AR901" s="29">
        <f t="shared" si="596"/>
        <v>1</v>
      </c>
      <c r="AS901" s="29">
        <f t="shared" si="596"/>
        <v>1</v>
      </c>
      <c r="AT901" s="29">
        <f t="shared" si="576"/>
        <v>1</v>
      </c>
      <c r="AU901" s="29">
        <f t="shared" si="576"/>
        <v>1</v>
      </c>
      <c r="AV901" s="29">
        <f t="shared" si="576"/>
        <v>1</v>
      </c>
      <c r="AW901" s="29">
        <f t="shared" si="576"/>
        <v>1</v>
      </c>
      <c r="AX901" s="29">
        <f t="shared" si="576"/>
        <v>1</v>
      </c>
      <c r="AY901" s="29">
        <f t="shared" si="576"/>
        <v>1</v>
      </c>
      <c r="AZ901" s="29">
        <f t="shared" si="576"/>
        <v>1</v>
      </c>
      <c r="BA901" s="29">
        <f t="shared" si="576"/>
        <v>1</v>
      </c>
      <c r="BB901" s="29">
        <f t="shared" si="576"/>
        <v>1</v>
      </c>
      <c r="BC901" s="29">
        <f t="shared" si="576"/>
        <v>1</v>
      </c>
      <c r="BD901" s="29">
        <f t="shared" si="576"/>
        <v>1</v>
      </c>
      <c r="BE901" s="29">
        <f t="shared" si="576"/>
        <v>1</v>
      </c>
      <c r="BF901" s="29">
        <f t="shared" si="576"/>
        <v>1</v>
      </c>
      <c r="BG901" s="29">
        <f t="shared" si="576"/>
        <v>1</v>
      </c>
      <c r="BH901" s="29">
        <f t="shared" si="576"/>
        <v>1</v>
      </c>
      <c r="BI901" s="29">
        <f t="shared" si="576"/>
        <v>1</v>
      </c>
      <c r="BJ901" s="29">
        <f t="shared" si="574"/>
        <v>1</v>
      </c>
      <c r="BN901" s="29">
        <f t="shared" si="585"/>
        <v>40</v>
      </c>
      <c r="BO901" s="29">
        <f t="shared" si="593"/>
        <v>9</v>
      </c>
    </row>
    <row r="902" spans="3:67" x14ac:dyDescent="0.25">
      <c r="C902" s="79">
        <f t="shared" si="586"/>
        <v>43870</v>
      </c>
      <c r="D902" s="29">
        <f t="shared" si="520"/>
        <v>2020</v>
      </c>
      <c r="E902" s="29">
        <f t="shared" si="587"/>
        <v>2</v>
      </c>
      <c r="F902" s="29">
        <f t="shared" si="588"/>
        <v>6</v>
      </c>
      <c r="G902" s="29">
        <f t="shared" si="589"/>
        <v>9</v>
      </c>
      <c r="H902" s="166" t="str">
        <f t="shared" si="590"/>
        <v>Sa</v>
      </c>
      <c r="I902" s="29">
        <f t="shared" si="591"/>
        <v>41</v>
      </c>
      <c r="J902" s="29">
        <f t="array" ref="J902">INDEX(Dienstplan!$F$6:$AJ$55,BN902,BO902)</f>
        <v>0</v>
      </c>
      <c r="K902" s="29">
        <f t="array" ref="K902">IF(OR(J902=Schichten!$B$3,J902=Schichten!$B$4),INDEX($D$98:$D$147,MATCH(CODE(J902),$H$98:$H$147,0)),IF(ISERROR(INDEX($D$98:$D$147,MATCH(J902,$A$98:$A$147,0))),0,INDEX($D$98:$D$147,MATCH(J902,$A$98:$A$147,0))))</f>
        <v>0</v>
      </c>
      <c r="L902" s="29">
        <f t="shared" ref="L902" si="600">L852</f>
        <v>0</v>
      </c>
      <c r="M902" s="29">
        <f t="shared" si="523"/>
        <v>0</v>
      </c>
      <c r="O902" s="29">
        <f t="shared" si="598"/>
        <v>0</v>
      </c>
      <c r="P902" s="29">
        <f t="shared" si="598"/>
        <v>0</v>
      </c>
      <c r="Q902" s="29">
        <f t="shared" si="598"/>
        <v>0</v>
      </c>
      <c r="R902" s="29">
        <f t="shared" si="598"/>
        <v>0</v>
      </c>
      <c r="S902" s="29">
        <f t="shared" si="598"/>
        <v>0</v>
      </c>
      <c r="T902" s="29">
        <f t="shared" si="598"/>
        <v>0</v>
      </c>
      <c r="U902" s="29">
        <f t="shared" si="598"/>
        <v>0</v>
      </c>
      <c r="V902" s="29">
        <f t="shared" si="598"/>
        <v>0</v>
      </c>
      <c r="W902" s="29">
        <f t="shared" si="598"/>
        <v>0</v>
      </c>
      <c r="X902" s="29">
        <f t="shared" si="598"/>
        <v>0</v>
      </c>
      <c r="Y902" s="29">
        <f t="shared" si="598"/>
        <v>1</v>
      </c>
      <c r="Z902" s="29">
        <f t="shared" si="598"/>
        <v>1</v>
      </c>
      <c r="AA902" s="29">
        <f t="shared" si="598"/>
        <v>1</v>
      </c>
      <c r="AB902" s="29">
        <f t="shared" si="598"/>
        <v>1</v>
      </c>
      <c r="AC902" s="29">
        <f t="shared" si="598"/>
        <v>1</v>
      </c>
      <c r="AD902" s="29">
        <f t="shared" si="598"/>
        <v>1</v>
      </c>
      <c r="AE902" s="29">
        <f t="shared" si="596"/>
        <v>1</v>
      </c>
      <c r="AF902" s="29">
        <f t="shared" si="596"/>
        <v>1</v>
      </c>
      <c r="AG902" s="29">
        <f t="shared" si="596"/>
        <v>1</v>
      </c>
      <c r="AH902" s="29">
        <f t="shared" si="596"/>
        <v>1</v>
      </c>
      <c r="AI902" s="29">
        <f t="shared" si="596"/>
        <v>1</v>
      </c>
      <c r="AJ902" s="29">
        <f t="shared" si="596"/>
        <v>1</v>
      </c>
      <c r="AK902" s="29">
        <f t="shared" si="596"/>
        <v>1</v>
      </c>
      <c r="AL902" s="29">
        <f t="shared" si="596"/>
        <v>1</v>
      </c>
      <c r="AM902" s="29">
        <f t="shared" si="596"/>
        <v>1</v>
      </c>
      <c r="AN902" s="29">
        <f t="shared" si="596"/>
        <v>1</v>
      </c>
      <c r="AO902" s="29">
        <f t="shared" si="596"/>
        <v>1</v>
      </c>
      <c r="AP902" s="29">
        <f t="shared" si="596"/>
        <v>1</v>
      </c>
      <c r="AQ902" s="29">
        <f t="shared" si="596"/>
        <v>1</v>
      </c>
      <c r="AR902" s="29">
        <f t="shared" si="596"/>
        <v>1</v>
      </c>
      <c r="AS902" s="29">
        <f t="shared" si="596"/>
        <v>1</v>
      </c>
      <c r="AT902" s="29">
        <f t="shared" si="576"/>
        <v>1</v>
      </c>
      <c r="AU902" s="29">
        <f t="shared" si="576"/>
        <v>1</v>
      </c>
      <c r="AV902" s="29">
        <f t="shared" si="576"/>
        <v>1</v>
      </c>
      <c r="AW902" s="29">
        <f t="shared" si="576"/>
        <v>1</v>
      </c>
      <c r="AX902" s="29">
        <f t="shared" si="576"/>
        <v>1</v>
      </c>
      <c r="AY902" s="29">
        <f t="shared" si="576"/>
        <v>1</v>
      </c>
      <c r="AZ902" s="29">
        <f t="shared" si="576"/>
        <v>1</v>
      </c>
      <c r="BA902" s="29">
        <f t="shared" si="576"/>
        <v>1</v>
      </c>
      <c r="BB902" s="29">
        <f t="shared" si="576"/>
        <v>1</v>
      </c>
      <c r="BC902" s="29">
        <f t="shared" si="576"/>
        <v>1</v>
      </c>
      <c r="BD902" s="29">
        <f t="shared" si="576"/>
        <v>1</v>
      </c>
      <c r="BE902" s="29">
        <f t="shared" si="576"/>
        <v>1</v>
      </c>
      <c r="BF902" s="29">
        <f t="shared" si="576"/>
        <v>1</v>
      </c>
      <c r="BG902" s="29">
        <f t="shared" si="576"/>
        <v>1</v>
      </c>
      <c r="BH902" s="29">
        <f t="shared" si="576"/>
        <v>1</v>
      </c>
      <c r="BI902" s="29">
        <f t="shared" si="576"/>
        <v>1</v>
      </c>
      <c r="BJ902" s="29">
        <f t="shared" si="574"/>
        <v>1</v>
      </c>
      <c r="BN902" s="29">
        <f t="shared" si="585"/>
        <v>41</v>
      </c>
      <c r="BO902" s="29">
        <f t="shared" si="593"/>
        <v>9</v>
      </c>
    </row>
    <row r="903" spans="3:67" x14ac:dyDescent="0.25">
      <c r="C903" s="79">
        <f t="shared" si="586"/>
        <v>43870</v>
      </c>
      <c r="D903" s="29">
        <f t="shared" si="520"/>
        <v>2020</v>
      </c>
      <c r="E903" s="29">
        <f t="shared" si="587"/>
        <v>2</v>
      </c>
      <c r="F903" s="29">
        <f t="shared" si="588"/>
        <v>6</v>
      </c>
      <c r="G903" s="29">
        <f t="shared" si="589"/>
        <v>9</v>
      </c>
      <c r="H903" s="166" t="str">
        <f t="shared" si="590"/>
        <v>Sa</v>
      </c>
      <c r="I903" s="29">
        <f t="shared" si="591"/>
        <v>42</v>
      </c>
      <c r="J903" s="29">
        <f t="array" ref="J903">INDEX(Dienstplan!$F$6:$AJ$55,BN903,BO903)</f>
        <v>0</v>
      </c>
      <c r="K903" s="29">
        <f t="array" ref="K903">IF(OR(J903=Schichten!$B$3,J903=Schichten!$B$4),INDEX($D$98:$D$147,MATCH(CODE(J903),$H$98:$H$147,0)),IF(ISERROR(INDEX($D$98:$D$147,MATCH(J903,$A$98:$A$147,0))),0,INDEX($D$98:$D$147,MATCH(J903,$A$98:$A$147,0))))</f>
        <v>0</v>
      </c>
      <c r="L903" s="29">
        <f t="shared" ref="L903" si="601">L853</f>
        <v>0</v>
      </c>
      <c r="M903" s="29">
        <f t="shared" si="523"/>
        <v>0</v>
      </c>
      <c r="O903" s="29">
        <f t="shared" si="598"/>
        <v>0</v>
      </c>
      <c r="P903" s="29">
        <f t="shared" si="598"/>
        <v>0</v>
      </c>
      <c r="Q903" s="29">
        <f t="shared" si="598"/>
        <v>0</v>
      </c>
      <c r="R903" s="29">
        <f t="shared" si="598"/>
        <v>0</v>
      </c>
      <c r="S903" s="29">
        <f t="shared" si="598"/>
        <v>0</v>
      </c>
      <c r="T903" s="29">
        <f t="shared" si="598"/>
        <v>0</v>
      </c>
      <c r="U903" s="29">
        <f t="shared" si="598"/>
        <v>0</v>
      </c>
      <c r="V903" s="29">
        <f t="shared" si="598"/>
        <v>0</v>
      </c>
      <c r="W903" s="29">
        <f t="shared" si="598"/>
        <v>0</v>
      </c>
      <c r="X903" s="29">
        <f t="shared" si="598"/>
        <v>0</v>
      </c>
      <c r="Y903" s="29">
        <f t="shared" si="598"/>
        <v>1</v>
      </c>
      <c r="Z903" s="29">
        <f t="shared" si="598"/>
        <v>1</v>
      </c>
      <c r="AA903" s="29">
        <f t="shared" si="598"/>
        <v>1</v>
      </c>
      <c r="AB903" s="29">
        <f t="shared" si="598"/>
        <v>1</v>
      </c>
      <c r="AC903" s="29">
        <f t="shared" si="598"/>
        <v>1</v>
      </c>
      <c r="AD903" s="29">
        <f t="shared" si="598"/>
        <v>1</v>
      </c>
      <c r="AE903" s="29">
        <f t="shared" si="596"/>
        <v>1</v>
      </c>
      <c r="AF903" s="29">
        <f t="shared" si="596"/>
        <v>1</v>
      </c>
      <c r="AG903" s="29">
        <f t="shared" si="596"/>
        <v>1</v>
      </c>
      <c r="AH903" s="29">
        <f t="shared" si="596"/>
        <v>1</v>
      </c>
      <c r="AI903" s="29">
        <f t="shared" si="596"/>
        <v>1</v>
      </c>
      <c r="AJ903" s="29">
        <f t="shared" si="596"/>
        <v>1</v>
      </c>
      <c r="AK903" s="29">
        <f t="shared" si="596"/>
        <v>1</v>
      </c>
      <c r="AL903" s="29">
        <f t="shared" si="596"/>
        <v>1</v>
      </c>
      <c r="AM903" s="29">
        <f t="shared" si="596"/>
        <v>1</v>
      </c>
      <c r="AN903" s="29">
        <f t="shared" si="596"/>
        <v>1</v>
      </c>
      <c r="AO903" s="29">
        <f t="shared" si="596"/>
        <v>1</v>
      </c>
      <c r="AP903" s="29">
        <f t="shared" si="596"/>
        <v>1</v>
      </c>
      <c r="AQ903" s="29">
        <f t="shared" si="596"/>
        <v>1</v>
      </c>
      <c r="AR903" s="29">
        <f t="shared" si="596"/>
        <v>1</v>
      </c>
      <c r="AS903" s="29">
        <f t="shared" si="596"/>
        <v>1</v>
      </c>
      <c r="AT903" s="29">
        <f t="shared" si="576"/>
        <v>1</v>
      </c>
      <c r="AU903" s="29">
        <f t="shared" si="576"/>
        <v>1</v>
      </c>
      <c r="AV903" s="29">
        <f t="shared" si="576"/>
        <v>1</v>
      </c>
      <c r="AW903" s="29">
        <f t="shared" si="576"/>
        <v>1</v>
      </c>
      <c r="AX903" s="29">
        <f t="shared" si="576"/>
        <v>1</v>
      </c>
      <c r="AY903" s="29">
        <f t="shared" si="576"/>
        <v>1</v>
      </c>
      <c r="AZ903" s="29">
        <f t="shared" si="576"/>
        <v>1</v>
      </c>
      <c r="BA903" s="29">
        <f t="shared" si="576"/>
        <v>1</v>
      </c>
      <c r="BB903" s="29">
        <f t="shared" si="576"/>
        <v>1</v>
      </c>
      <c r="BC903" s="29">
        <f t="shared" si="576"/>
        <v>1</v>
      </c>
      <c r="BD903" s="29">
        <f t="shared" si="576"/>
        <v>1</v>
      </c>
      <c r="BE903" s="29">
        <f t="shared" si="576"/>
        <v>1</v>
      </c>
      <c r="BF903" s="29">
        <f t="shared" si="576"/>
        <v>1</v>
      </c>
      <c r="BG903" s="29">
        <f t="shared" si="576"/>
        <v>1</v>
      </c>
      <c r="BH903" s="29">
        <f t="shared" si="576"/>
        <v>1</v>
      </c>
      <c r="BI903" s="29">
        <f t="shared" ref="BI903:BJ918" si="602">IF($M$457,IF($J903=BI$461,1,0),0)</f>
        <v>1</v>
      </c>
      <c r="BJ903" s="29">
        <f t="shared" si="602"/>
        <v>1</v>
      </c>
      <c r="BN903" s="29">
        <f t="shared" si="585"/>
        <v>42</v>
      </c>
      <c r="BO903" s="29">
        <f t="shared" si="593"/>
        <v>9</v>
      </c>
    </row>
    <row r="904" spans="3:67" x14ac:dyDescent="0.25">
      <c r="C904" s="79">
        <f t="shared" si="586"/>
        <v>43870</v>
      </c>
      <c r="D904" s="29">
        <f t="shared" si="520"/>
        <v>2020</v>
      </c>
      <c r="E904" s="29">
        <f t="shared" si="587"/>
        <v>2</v>
      </c>
      <c r="F904" s="29">
        <f t="shared" si="588"/>
        <v>6</v>
      </c>
      <c r="G904" s="29">
        <f t="shared" si="589"/>
        <v>9</v>
      </c>
      <c r="H904" s="166" t="str">
        <f t="shared" si="590"/>
        <v>Sa</v>
      </c>
      <c r="I904" s="29">
        <f t="shared" si="591"/>
        <v>43</v>
      </c>
      <c r="J904" s="29">
        <f t="array" ref="J904">INDEX(Dienstplan!$F$6:$AJ$55,BN904,BO904)</f>
        <v>0</v>
      </c>
      <c r="K904" s="29">
        <f t="array" ref="K904">IF(OR(J904=Schichten!$B$3,J904=Schichten!$B$4),INDEX($D$98:$D$147,MATCH(CODE(J904),$H$98:$H$147,0)),IF(ISERROR(INDEX($D$98:$D$147,MATCH(J904,$A$98:$A$147,0))),0,INDEX($D$98:$D$147,MATCH(J904,$A$98:$A$147,0))))</f>
        <v>0</v>
      </c>
      <c r="L904" s="29">
        <f t="shared" ref="L904" si="603">L854</f>
        <v>0</v>
      </c>
      <c r="M904" s="29">
        <f t="shared" si="523"/>
        <v>0</v>
      </c>
      <c r="O904" s="29">
        <f t="shared" si="598"/>
        <v>0</v>
      </c>
      <c r="P904" s="29">
        <f t="shared" si="598"/>
        <v>0</v>
      </c>
      <c r="Q904" s="29">
        <f t="shared" si="598"/>
        <v>0</v>
      </c>
      <c r="R904" s="29">
        <f t="shared" si="598"/>
        <v>0</v>
      </c>
      <c r="S904" s="29">
        <f t="shared" si="598"/>
        <v>0</v>
      </c>
      <c r="T904" s="29">
        <f t="shared" si="598"/>
        <v>0</v>
      </c>
      <c r="U904" s="29">
        <f t="shared" si="598"/>
        <v>0</v>
      </c>
      <c r="V904" s="29">
        <f t="shared" si="598"/>
        <v>0</v>
      </c>
      <c r="W904" s="29">
        <f t="shared" si="598"/>
        <v>0</v>
      </c>
      <c r="X904" s="29">
        <f t="shared" si="598"/>
        <v>0</v>
      </c>
      <c r="Y904" s="29">
        <f t="shared" si="598"/>
        <v>1</v>
      </c>
      <c r="Z904" s="29">
        <f t="shared" si="598"/>
        <v>1</v>
      </c>
      <c r="AA904" s="29">
        <f t="shared" si="598"/>
        <v>1</v>
      </c>
      <c r="AB904" s="29">
        <f t="shared" si="598"/>
        <v>1</v>
      </c>
      <c r="AC904" s="29">
        <f t="shared" si="598"/>
        <v>1</v>
      </c>
      <c r="AD904" s="29">
        <f t="shared" si="598"/>
        <v>1</v>
      </c>
      <c r="AE904" s="29">
        <f t="shared" si="596"/>
        <v>1</v>
      </c>
      <c r="AF904" s="29">
        <f t="shared" si="596"/>
        <v>1</v>
      </c>
      <c r="AG904" s="29">
        <f t="shared" si="596"/>
        <v>1</v>
      </c>
      <c r="AH904" s="29">
        <f t="shared" si="596"/>
        <v>1</v>
      </c>
      <c r="AI904" s="29">
        <f t="shared" si="596"/>
        <v>1</v>
      </c>
      <c r="AJ904" s="29">
        <f t="shared" si="596"/>
        <v>1</v>
      </c>
      <c r="AK904" s="29">
        <f t="shared" si="596"/>
        <v>1</v>
      </c>
      <c r="AL904" s="29">
        <f t="shared" si="596"/>
        <v>1</v>
      </c>
      <c r="AM904" s="29">
        <f t="shared" si="596"/>
        <v>1</v>
      </c>
      <c r="AN904" s="29">
        <f t="shared" si="596"/>
        <v>1</v>
      </c>
      <c r="AO904" s="29">
        <f t="shared" si="596"/>
        <v>1</v>
      </c>
      <c r="AP904" s="29">
        <f t="shared" si="596"/>
        <v>1</v>
      </c>
      <c r="AQ904" s="29">
        <f t="shared" si="596"/>
        <v>1</v>
      </c>
      <c r="AR904" s="29">
        <f t="shared" si="596"/>
        <v>1</v>
      </c>
      <c r="AS904" s="29">
        <f t="shared" si="596"/>
        <v>1</v>
      </c>
      <c r="AT904" s="29">
        <f t="shared" ref="AT904:BI919" si="604">IF($M$457,IF($J904=AT$461,1,0),0)</f>
        <v>1</v>
      </c>
      <c r="AU904" s="29">
        <f t="shared" si="604"/>
        <v>1</v>
      </c>
      <c r="AV904" s="29">
        <f t="shared" si="604"/>
        <v>1</v>
      </c>
      <c r="AW904" s="29">
        <f t="shared" si="604"/>
        <v>1</v>
      </c>
      <c r="AX904" s="29">
        <f t="shared" si="604"/>
        <v>1</v>
      </c>
      <c r="AY904" s="29">
        <f t="shared" si="604"/>
        <v>1</v>
      </c>
      <c r="AZ904" s="29">
        <f t="shared" si="604"/>
        <v>1</v>
      </c>
      <c r="BA904" s="29">
        <f t="shared" si="604"/>
        <v>1</v>
      </c>
      <c r="BB904" s="29">
        <f t="shared" si="604"/>
        <v>1</v>
      </c>
      <c r="BC904" s="29">
        <f t="shared" si="604"/>
        <v>1</v>
      </c>
      <c r="BD904" s="29">
        <f t="shared" si="604"/>
        <v>1</v>
      </c>
      <c r="BE904" s="29">
        <f t="shared" si="604"/>
        <v>1</v>
      </c>
      <c r="BF904" s="29">
        <f t="shared" si="604"/>
        <v>1</v>
      </c>
      <c r="BG904" s="29">
        <f t="shared" si="604"/>
        <v>1</v>
      </c>
      <c r="BH904" s="29">
        <f t="shared" si="604"/>
        <v>1</v>
      </c>
      <c r="BI904" s="29">
        <f t="shared" si="604"/>
        <v>1</v>
      </c>
      <c r="BJ904" s="29">
        <f t="shared" si="602"/>
        <v>1</v>
      </c>
      <c r="BN904" s="29">
        <f t="shared" si="585"/>
        <v>43</v>
      </c>
      <c r="BO904" s="29">
        <f t="shared" si="593"/>
        <v>9</v>
      </c>
    </row>
    <row r="905" spans="3:67" x14ac:dyDescent="0.25">
      <c r="C905" s="79">
        <f t="shared" si="586"/>
        <v>43870</v>
      </c>
      <c r="D905" s="29">
        <f t="shared" si="520"/>
        <v>2020</v>
      </c>
      <c r="E905" s="29">
        <f t="shared" si="587"/>
        <v>2</v>
      </c>
      <c r="F905" s="29">
        <f t="shared" si="588"/>
        <v>6</v>
      </c>
      <c r="G905" s="29">
        <f t="shared" si="589"/>
        <v>9</v>
      </c>
      <c r="H905" s="166" t="str">
        <f t="shared" si="590"/>
        <v>Sa</v>
      </c>
      <c r="I905" s="29">
        <f t="shared" si="591"/>
        <v>44</v>
      </c>
      <c r="J905" s="29">
        <f t="array" ref="J905">INDEX(Dienstplan!$F$6:$AJ$55,BN905,BO905)</f>
        <v>0</v>
      </c>
      <c r="K905" s="29">
        <f t="array" ref="K905">IF(OR(J905=Schichten!$B$3,J905=Schichten!$B$4),INDEX($D$98:$D$147,MATCH(CODE(J905),$H$98:$H$147,0)),IF(ISERROR(INDEX($D$98:$D$147,MATCH(J905,$A$98:$A$147,0))),0,INDEX($D$98:$D$147,MATCH(J905,$A$98:$A$147,0))))</f>
        <v>0</v>
      </c>
      <c r="L905" s="29">
        <f t="shared" ref="L905" si="605">L855</f>
        <v>0</v>
      </c>
      <c r="M905" s="29">
        <f t="shared" si="523"/>
        <v>0</v>
      </c>
      <c r="O905" s="29">
        <f t="shared" si="598"/>
        <v>0</v>
      </c>
      <c r="P905" s="29">
        <f t="shared" si="598"/>
        <v>0</v>
      </c>
      <c r="Q905" s="29">
        <f t="shared" si="598"/>
        <v>0</v>
      </c>
      <c r="R905" s="29">
        <f t="shared" si="598"/>
        <v>0</v>
      </c>
      <c r="S905" s="29">
        <f t="shared" si="598"/>
        <v>0</v>
      </c>
      <c r="T905" s="29">
        <f t="shared" si="598"/>
        <v>0</v>
      </c>
      <c r="U905" s="29">
        <f t="shared" si="598"/>
        <v>0</v>
      </c>
      <c r="V905" s="29">
        <f t="shared" si="598"/>
        <v>0</v>
      </c>
      <c r="W905" s="29">
        <f t="shared" si="598"/>
        <v>0</v>
      </c>
      <c r="X905" s="29">
        <f t="shared" si="598"/>
        <v>0</v>
      </c>
      <c r="Y905" s="29">
        <f t="shared" si="598"/>
        <v>1</v>
      </c>
      <c r="Z905" s="29">
        <f t="shared" si="598"/>
        <v>1</v>
      </c>
      <c r="AA905" s="29">
        <f t="shared" si="598"/>
        <v>1</v>
      </c>
      <c r="AB905" s="29">
        <f t="shared" si="598"/>
        <v>1</v>
      </c>
      <c r="AC905" s="29">
        <f t="shared" si="598"/>
        <v>1</v>
      </c>
      <c r="AD905" s="29">
        <f t="shared" si="598"/>
        <v>1</v>
      </c>
      <c r="AE905" s="29">
        <f t="shared" si="596"/>
        <v>1</v>
      </c>
      <c r="AF905" s="29">
        <f t="shared" si="596"/>
        <v>1</v>
      </c>
      <c r="AG905" s="29">
        <f t="shared" si="596"/>
        <v>1</v>
      </c>
      <c r="AH905" s="29">
        <f t="shared" si="596"/>
        <v>1</v>
      </c>
      <c r="AI905" s="29">
        <f t="shared" si="596"/>
        <v>1</v>
      </c>
      <c r="AJ905" s="29">
        <f t="shared" si="596"/>
        <v>1</v>
      </c>
      <c r="AK905" s="29">
        <f t="shared" si="596"/>
        <v>1</v>
      </c>
      <c r="AL905" s="29">
        <f t="shared" si="596"/>
        <v>1</v>
      </c>
      <c r="AM905" s="29">
        <f t="shared" si="596"/>
        <v>1</v>
      </c>
      <c r="AN905" s="29">
        <f t="shared" si="596"/>
        <v>1</v>
      </c>
      <c r="AO905" s="29">
        <f t="shared" si="596"/>
        <v>1</v>
      </c>
      <c r="AP905" s="29">
        <f t="shared" si="596"/>
        <v>1</v>
      </c>
      <c r="AQ905" s="29">
        <f t="shared" si="596"/>
        <v>1</v>
      </c>
      <c r="AR905" s="29">
        <f t="shared" si="596"/>
        <v>1</v>
      </c>
      <c r="AS905" s="29">
        <f t="shared" si="596"/>
        <v>1</v>
      </c>
      <c r="AT905" s="29">
        <f t="shared" si="604"/>
        <v>1</v>
      </c>
      <c r="AU905" s="29">
        <f t="shared" si="604"/>
        <v>1</v>
      </c>
      <c r="AV905" s="29">
        <f t="shared" si="604"/>
        <v>1</v>
      </c>
      <c r="AW905" s="29">
        <f t="shared" si="604"/>
        <v>1</v>
      </c>
      <c r="AX905" s="29">
        <f t="shared" si="604"/>
        <v>1</v>
      </c>
      <c r="AY905" s="29">
        <f t="shared" si="604"/>
        <v>1</v>
      </c>
      <c r="AZ905" s="29">
        <f t="shared" si="604"/>
        <v>1</v>
      </c>
      <c r="BA905" s="29">
        <f t="shared" si="604"/>
        <v>1</v>
      </c>
      <c r="BB905" s="29">
        <f t="shared" si="604"/>
        <v>1</v>
      </c>
      <c r="BC905" s="29">
        <f t="shared" si="604"/>
        <v>1</v>
      </c>
      <c r="BD905" s="29">
        <f t="shared" si="604"/>
        <v>1</v>
      </c>
      <c r="BE905" s="29">
        <f t="shared" si="604"/>
        <v>1</v>
      </c>
      <c r="BF905" s="29">
        <f t="shared" si="604"/>
        <v>1</v>
      </c>
      <c r="BG905" s="29">
        <f t="shared" si="604"/>
        <v>1</v>
      </c>
      <c r="BH905" s="29">
        <f t="shared" si="604"/>
        <v>1</v>
      </c>
      <c r="BI905" s="29">
        <f t="shared" si="604"/>
        <v>1</v>
      </c>
      <c r="BJ905" s="29">
        <f t="shared" si="602"/>
        <v>1</v>
      </c>
      <c r="BN905" s="29">
        <f t="shared" si="585"/>
        <v>44</v>
      </c>
      <c r="BO905" s="29">
        <f t="shared" si="593"/>
        <v>9</v>
      </c>
    </row>
    <row r="906" spans="3:67" x14ac:dyDescent="0.25">
      <c r="C906" s="79">
        <f t="shared" si="586"/>
        <v>43870</v>
      </c>
      <c r="D906" s="29">
        <f t="shared" si="520"/>
        <v>2020</v>
      </c>
      <c r="E906" s="29">
        <f t="shared" si="587"/>
        <v>2</v>
      </c>
      <c r="F906" s="29">
        <f t="shared" si="588"/>
        <v>6</v>
      </c>
      <c r="G906" s="29">
        <f t="shared" si="589"/>
        <v>9</v>
      </c>
      <c r="H906" s="166" t="str">
        <f t="shared" si="590"/>
        <v>Sa</v>
      </c>
      <c r="I906" s="29">
        <f t="shared" si="591"/>
        <v>45</v>
      </c>
      <c r="J906" s="29">
        <f t="array" ref="J906">INDEX(Dienstplan!$F$6:$AJ$55,BN906,BO906)</f>
        <v>0</v>
      </c>
      <c r="K906" s="29">
        <f t="array" ref="K906">IF(OR(J906=Schichten!$B$3,J906=Schichten!$B$4),INDEX($D$98:$D$147,MATCH(CODE(J906),$H$98:$H$147,0)),IF(ISERROR(INDEX($D$98:$D$147,MATCH(J906,$A$98:$A$147,0))),0,INDEX($D$98:$D$147,MATCH(J906,$A$98:$A$147,0))))</f>
        <v>0</v>
      </c>
      <c r="L906" s="29">
        <f t="shared" ref="L906" si="606">L856</f>
        <v>0</v>
      </c>
      <c r="M906" s="29">
        <f t="shared" si="523"/>
        <v>0</v>
      </c>
      <c r="O906" s="29">
        <f t="shared" si="598"/>
        <v>0</v>
      </c>
      <c r="P906" s="29">
        <f t="shared" si="598"/>
        <v>0</v>
      </c>
      <c r="Q906" s="29">
        <f t="shared" si="598"/>
        <v>0</v>
      </c>
      <c r="R906" s="29">
        <f t="shared" si="598"/>
        <v>0</v>
      </c>
      <c r="S906" s="29">
        <f t="shared" si="598"/>
        <v>0</v>
      </c>
      <c r="T906" s="29">
        <f t="shared" si="598"/>
        <v>0</v>
      </c>
      <c r="U906" s="29">
        <f t="shared" si="598"/>
        <v>0</v>
      </c>
      <c r="V906" s="29">
        <f t="shared" si="598"/>
        <v>0</v>
      </c>
      <c r="W906" s="29">
        <f t="shared" si="598"/>
        <v>0</v>
      </c>
      <c r="X906" s="29">
        <f t="shared" si="598"/>
        <v>0</v>
      </c>
      <c r="Y906" s="29">
        <f t="shared" si="598"/>
        <v>1</v>
      </c>
      <c r="Z906" s="29">
        <f t="shared" si="598"/>
        <v>1</v>
      </c>
      <c r="AA906" s="29">
        <f t="shared" si="598"/>
        <v>1</v>
      </c>
      <c r="AB906" s="29">
        <f t="shared" si="598"/>
        <v>1</v>
      </c>
      <c r="AC906" s="29">
        <f t="shared" si="598"/>
        <v>1</v>
      </c>
      <c r="AD906" s="29">
        <f t="shared" si="598"/>
        <v>1</v>
      </c>
      <c r="AE906" s="29">
        <f t="shared" si="596"/>
        <v>1</v>
      </c>
      <c r="AF906" s="29">
        <f t="shared" si="596"/>
        <v>1</v>
      </c>
      <c r="AG906" s="29">
        <f t="shared" si="596"/>
        <v>1</v>
      </c>
      <c r="AH906" s="29">
        <f t="shared" si="596"/>
        <v>1</v>
      </c>
      <c r="AI906" s="29">
        <f t="shared" si="596"/>
        <v>1</v>
      </c>
      <c r="AJ906" s="29">
        <f t="shared" si="596"/>
        <v>1</v>
      </c>
      <c r="AK906" s="29">
        <f t="shared" si="596"/>
        <v>1</v>
      </c>
      <c r="AL906" s="29">
        <f t="shared" si="596"/>
        <v>1</v>
      </c>
      <c r="AM906" s="29">
        <f t="shared" si="596"/>
        <v>1</v>
      </c>
      <c r="AN906" s="29">
        <f t="shared" si="596"/>
        <v>1</v>
      </c>
      <c r="AO906" s="29">
        <f t="shared" si="596"/>
        <v>1</v>
      </c>
      <c r="AP906" s="29">
        <f t="shared" si="596"/>
        <v>1</v>
      </c>
      <c r="AQ906" s="29">
        <f t="shared" si="596"/>
        <v>1</v>
      </c>
      <c r="AR906" s="29">
        <f t="shared" si="596"/>
        <v>1</v>
      </c>
      <c r="AS906" s="29">
        <f t="shared" si="596"/>
        <v>1</v>
      </c>
      <c r="AT906" s="29">
        <f t="shared" si="604"/>
        <v>1</v>
      </c>
      <c r="AU906" s="29">
        <f t="shared" si="604"/>
        <v>1</v>
      </c>
      <c r="AV906" s="29">
        <f t="shared" si="604"/>
        <v>1</v>
      </c>
      <c r="AW906" s="29">
        <f t="shared" si="604"/>
        <v>1</v>
      </c>
      <c r="AX906" s="29">
        <f t="shared" si="604"/>
        <v>1</v>
      </c>
      <c r="AY906" s="29">
        <f t="shared" si="604"/>
        <v>1</v>
      </c>
      <c r="AZ906" s="29">
        <f t="shared" si="604"/>
        <v>1</v>
      </c>
      <c r="BA906" s="29">
        <f t="shared" si="604"/>
        <v>1</v>
      </c>
      <c r="BB906" s="29">
        <f t="shared" si="604"/>
        <v>1</v>
      </c>
      <c r="BC906" s="29">
        <f t="shared" si="604"/>
        <v>1</v>
      </c>
      <c r="BD906" s="29">
        <f t="shared" si="604"/>
        <v>1</v>
      </c>
      <c r="BE906" s="29">
        <f t="shared" si="604"/>
        <v>1</v>
      </c>
      <c r="BF906" s="29">
        <f t="shared" si="604"/>
        <v>1</v>
      </c>
      <c r="BG906" s="29">
        <f t="shared" si="604"/>
        <v>1</v>
      </c>
      <c r="BH906" s="29">
        <f t="shared" si="604"/>
        <v>1</v>
      </c>
      <c r="BI906" s="29">
        <f t="shared" si="604"/>
        <v>1</v>
      </c>
      <c r="BJ906" s="29">
        <f t="shared" si="602"/>
        <v>1</v>
      </c>
      <c r="BN906" s="29">
        <f t="shared" si="585"/>
        <v>45</v>
      </c>
      <c r="BO906" s="29">
        <f t="shared" si="593"/>
        <v>9</v>
      </c>
    </row>
    <row r="907" spans="3:67" x14ac:dyDescent="0.25">
      <c r="C907" s="79">
        <f t="shared" si="586"/>
        <v>43870</v>
      </c>
      <c r="D907" s="29">
        <f t="shared" si="520"/>
        <v>2020</v>
      </c>
      <c r="E907" s="29">
        <f t="shared" si="587"/>
        <v>2</v>
      </c>
      <c r="F907" s="29">
        <f t="shared" si="588"/>
        <v>6</v>
      </c>
      <c r="G907" s="29">
        <f t="shared" si="589"/>
        <v>9</v>
      </c>
      <c r="H907" s="166" t="str">
        <f t="shared" si="590"/>
        <v>Sa</v>
      </c>
      <c r="I907" s="29">
        <f t="shared" si="591"/>
        <v>46</v>
      </c>
      <c r="J907" s="29">
        <f t="array" ref="J907">INDEX(Dienstplan!$F$6:$AJ$55,BN907,BO907)</f>
        <v>0</v>
      </c>
      <c r="K907" s="29">
        <f t="array" ref="K907">IF(OR(J907=Schichten!$B$3,J907=Schichten!$B$4),INDEX($D$98:$D$147,MATCH(CODE(J907),$H$98:$H$147,0)),IF(ISERROR(INDEX($D$98:$D$147,MATCH(J907,$A$98:$A$147,0))),0,INDEX($D$98:$D$147,MATCH(J907,$A$98:$A$147,0))))</f>
        <v>0</v>
      </c>
      <c r="L907" s="29">
        <f t="shared" ref="L907" si="607">L857</f>
        <v>0</v>
      </c>
      <c r="M907" s="29">
        <f t="shared" si="523"/>
        <v>0</v>
      </c>
      <c r="O907" s="29">
        <f t="shared" si="598"/>
        <v>0</v>
      </c>
      <c r="P907" s="29">
        <f t="shared" si="598"/>
        <v>0</v>
      </c>
      <c r="Q907" s="29">
        <f t="shared" si="598"/>
        <v>0</v>
      </c>
      <c r="R907" s="29">
        <f t="shared" si="598"/>
        <v>0</v>
      </c>
      <c r="S907" s="29">
        <f t="shared" si="598"/>
        <v>0</v>
      </c>
      <c r="T907" s="29">
        <f t="shared" si="598"/>
        <v>0</v>
      </c>
      <c r="U907" s="29">
        <f t="shared" si="598"/>
        <v>0</v>
      </c>
      <c r="V907" s="29">
        <f t="shared" si="598"/>
        <v>0</v>
      </c>
      <c r="W907" s="29">
        <f t="shared" si="598"/>
        <v>0</v>
      </c>
      <c r="X907" s="29">
        <f t="shared" si="598"/>
        <v>0</v>
      </c>
      <c r="Y907" s="29">
        <f t="shared" si="598"/>
        <v>1</v>
      </c>
      <c r="Z907" s="29">
        <f t="shared" si="598"/>
        <v>1</v>
      </c>
      <c r="AA907" s="29">
        <f t="shared" si="598"/>
        <v>1</v>
      </c>
      <c r="AB907" s="29">
        <f t="shared" si="598"/>
        <v>1</v>
      </c>
      <c r="AC907" s="29">
        <f t="shared" si="598"/>
        <v>1</v>
      </c>
      <c r="AD907" s="29">
        <f t="shared" si="598"/>
        <v>1</v>
      </c>
      <c r="AE907" s="29">
        <f t="shared" si="596"/>
        <v>1</v>
      </c>
      <c r="AF907" s="29">
        <f t="shared" si="596"/>
        <v>1</v>
      </c>
      <c r="AG907" s="29">
        <f t="shared" si="596"/>
        <v>1</v>
      </c>
      <c r="AH907" s="29">
        <f t="shared" si="596"/>
        <v>1</v>
      </c>
      <c r="AI907" s="29">
        <f t="shared" si="596"/>
        <v>1</v>
      </c>
      <c r="AJ907" s="29">
        <f t="shared" si="596"/>
        <v>1</v>
      </c>
      <c r="AK907" s="29">
        <f t="shared" si="596"/>
        <v>1</v>
      </c>
      <c r="AL907" s="29">
        <f t="shared" si="596"/>
        <v>1</v>
      </c>
      <c r="AM907" s="29">
        <f t="shared" si="596"/>
        <v>1</v>
      </c>
      <c r="AN907" s="29">
        <f t="shared" si="596"/>
        <v>1</v>
      </c>
      <c r="AO907" s="29">
        <f t="shared" si="596"/>
        <v>1</v>
      </c>
      <c r="AP907" s="29">
        <f t="shared" si="596"/>
        <v>1</v>
      </c>
      <c r="AQ907" s="29">
        <f t="shared" si="596"/>
        <v>1</v>
      </c>
      <c r="AR907" s="29">
        <f t="shared" si="596"/>
        <v>1</v>
      </c>
      <c r="AS907" s="29">
        <f t="shared" si="596"/>
        <v>1</v>
      </c>
      <c r="AT907" s="29">
        <f t="shared" si="604"/>
        <v>1</v>
      </c>
      <c r="AU907" s="29">
        <f t="shared" si="604"/>
        <v>1</v>
      </c>
      <c r="AV907" s="29">
        <f t="shared" si="604"/>
        <v>1</v>
      </c>
      <c r="AW907" s="29">
        <f t="shared" si="604"/>
        <v>1</v>
      </c>
      <c r="AX907" s="29">
        <f t="shared" si="604"/>
        <v>1</v>
      </c>
      <c r="AY907" s="29">
        <f t="shared" si="604"/>
        <v>1</v>
      </c>
      <c r="AZ907" s="29">
        <f t="shared" si="604"/>
        <v>1</v>
      </c>
      <c r="BA907" s="29">
        <f t="shared" si="604"/>
        <v>1</v>
      </c>
      <c r="BB907" s="29">
        <f t="shared" si="604"/>
        <v>1</v>
      </c>
      <c r="BC907" s="29">
        <f t="shared" si="604"/>
        <v>1</v>
      </c>
      <c r="BD907" s="29">
        <f t="shared" si="604"/>
        <v>1</v>
      </c>
      <c r="BE907" s="29">
        <f t="shared" si="604"/>
        <v>1</v>
      </c>
      <c r="BF907" s="29">
        <f t="shared" si="604"/>
        <v>1</v>
      </c>
      <c r="BG907" s="29">
        <f t="shared" si="604"/>
        <v>1</v>
      </c>
      <c r="BH907" s="29">
        <f t="shared" si="604"/>
        <v>1</v>
      </c>
      <c r="BI907" s="29">
        <f t="shared" si="604"/>
        <v>1</v>
      </c>
      <c r="BJ907" s="29">
        <f t="shared" si="602"/>
        <v>1</v>
      </c>
      <c r="BN907" s="29">
        <f t="shared" si="585"/>
        <v>46</v>
      </c>
      <c r="BO907" s="29">
        <f t="shared" si="593"/>
        <v>9</v>
      </c>
    </row>
    <row r="908" spans="3:67" x14ac:dyDescent="0.25">
      <c r="C908" s="79">
        <f t="shared" si="586"/>
        <v>43870</v>
      </c>
      <c r="D908" s="29">
        <f t="shared" si="520"/>
        <v>2020</v>
      </c>
      <c r="E908" s="29">
        <f t="shared" si="587"/>
        <v>2</v>
      </c>
      <c r="F908" s="29">
        <f t="shared" si="588"/>
        <v>6</v>
      </c>
      <c r="G908" s="29">
        <f t="shared" si="589"/>
        <v>9</v>
      </c>
      <c r="H908" s="166" t="str">
        <f t="shared" si="590"/>
        <v>Sa</v>
      </c>
      <c r="I908" s="29">
        <f t="shared" si="591"/>
        <v>47</v>
      </c>
      <c r="J908" s="29">
        <f t="array" ref="J908">INDEX(Dienstplan!$F$6:$AJ$55,BN908,BO908)</f>
        <v>0</v>
      </c>
      <c r="K908" s="29">
        <f t="array" ref="K908">IF(OR(J908=Schichten!$B$3,J908=Schichten!$B$4),INDEX($D$98:$D$147,MATCH(CODE(J908),$H$98:$H$147,0)),IF(ISERROR(INDEX($D$98:$D$147,MATCH(J908,$A$98:$A$147,0))),0,INDEX($D$98:$D$147,MATCH(J908,$A$98:$A$147,0))))</f>
        <v>0</v>
      </c>
      <c r="L908" s="29">
        <f t="shared" ref="L908" si="608">L858</f>
        <v>0</v>
      </c>
      <c r="M908" s="29">
        <f t="shared" si="523"/>
        <v>0</v>
      </c>
      <c r="O908" s="29">
        <f t="shared" si="598"/>
        <v>0</v>
      </c>
      <c r="P908" s="29">
        <f t="shared" si="598"/>
        <v>0</v>
      </c>
      <c r="Q908" s="29">
        <f t="shared" si="598"/>
        <v>0</v>
      </c>
      <c r="R908" s="29">
        <f t="shared" si="598"/>
        <v>0</v>
      </c>
      <c r="S908" s="29">
        <f t="shared" si="598"/>
        <v>0</v>
      </c>
      <c r="T908" s="29">
        <f t="shared" si="598"/>
        <v>0</v>
      </c>
      <c r="U908" s="29">
        <f t="shared" si="598"/>
        <v>0</v>
      </c>
      <c r="V908" s="29">
        <f t="shared" si="598"/>
        <v>0</v>
      </c>
      <c r="W908" s="29">
        <f t="shared" si="598"/>
        <v>0</v>
      </c>
      <c r="X908" s="29">
        <f t="shared" si="598"/>
        <v>0</v>
      </c>
      <c r="Y908" s="29">
        <f t="shared" si="598"/>
        <v>1</v>
      </c>
      <c r="Z908" s="29">
        <f t="shared" si="598"/>
        <v>1</v>
      </c>
      <c r="AA908" s="29">
        <f t="shared" si="598"/>
        <v>1</v>
      </c>
      <c r="AB908" s="29">
        <f t="shared" si="598"/>
        <v>1</v>
      </c>
      <c r="AC908" s="29">
        <f t="shared" si="598"/>
        <v>1</v>
      </c>
      <c r="AD908" s="29">
        <f t="shared" si="598"/>
        <v>1</v>
      </c>
      <c r="AE908" s="29">
        <f t="shared" si="596"/>
        <v>1</v>
      </c>
      <c r="AF908" s="29">
        <f t="shared" si="596"/>
        <v>1</v>
      </c>
      <c r="AG908" s="29">
        <f t="shared" si="596"/>
        <v>1</v>
      </c>
      <c r="AH908" s="29">
        <f t="shared" si="596"/>
        <v>1</v>
      </c>
      <c r="AI908" s="29">
        <f t="shared" si="596"/>
        <v>1</v>
      </c>
      <c r="AJ908" s="29">
        <f t="shared" si="596"/>
        <v>1</v>
      </c>
      <c r="AK908" s="29">
        <f t="shared" si="596"/>
        <v>1</v>
      </c>
      <c r="AL908" s="29">
        <f t="shared" si="596"/>
        <v>1</v>
      </c>
      <c r="AM908" s="29">
        <f t="shared" si="596"/>
        <v>1</v>
      </c>
      <c r="AN908" s="29">
        <f t="shared" si="596"/>
        <v>1</v>
      </c>
      <c r="AO908" s="29">
        <f t="shared" si="596"/>
        <v>1</v>
      </c>
      <c r="AP908" s="29">
        <f t="shared" si="596"/>
        <v>1</v>
      </c>
      <c r="AQ908" s="29">
        <f t="shared" si="596"/>
        <v>1</v>
      </c>
      <c r="AR908" s="29">
        <f t="shared" si="596"/>
        <v>1</v>
      </c>
      <c r="AS908" s="29">
        <f t="shared" si="596"/>
        <v>1</v>
      </c>
      <c r="AT908" s="29">
        <f t="shared" si="604"/>
        <v>1</v>
      </c>
      <c r="AU908" s="29">
        <f t="shared" si="604"/>
        <v>1</v>
      </c>
      <c r="AV908" s="29">
        <f t="shared" si="604"/>
        <v>1</v>
      </c>
      <c r="AW908" s="29">
        <f t="shared" si="604"/>
        <v>1</v>
      </c>
      <c r="AX908" s="29">
        <f t="shared" si="604"/>
        <v>1</v>
      </c>
      <c r="AY908" s="29">
        <f t="shared" si="604"/>
        <v>1</v>
      </c>
      <c r="AZ908" s="29">
        <f t="shared" si="604"/>
        <v>1</v>
      </c>
      <c r="BA908" s="29">
        <f t="shared" si="604"/>
        <v>1</v>
      </c>
      <c r="BB908" s="29">
        <f t="shared" si="604"/>
        <v>1</v>
      </c>
      <c r="BC908" s="29">
        <f t="shared" si="604"/>
        <v>1</v>
      </c>
      <c r="BD908" s="29">
        <f t="shared" si="604"/>
        <v>1</v>
      </c>
      <c r="BE908" s="29">
        <f t="shared" si="604"/>
        <v>1</v>
      </c>
      <c r="BF908" s="29">
        <f t="shared" si="604"/>
        <v>1</v>
      </c>
      <c r="BG908" s="29">
        <f t="shared" si="604"/>
        <v>1</v>
      </c>
      <c r="BH908" s="29">
        <f t="shared" si="604"/>
        <v>1</v>
      </c>
      <c r="BI908" s="29">
        <f t="shared" si="604"/>
        <v>1</v>
      </c>
      <c r="BJ908" s="29">
        <f t="shared" si="602"/>
        <v>1</v>
      </c>
      <c r="BN908" s="29">
        <f t="shared" si="585"/>
        <v>47</v>
      </c>
      <c r="BO908" s="29">
        <f t="shared" si="593"/>
        <v>9</v>
      </c>
    </row>
    <row r="909" spans="3:67" x14ac:dyDescent="0.25">
      <c r="C909" s="79">
        <f t="shared" si="586"/>
        <v>43870</v>
      </c>
      <c r="D909" s="29">
        <f t="shared" si="520"/>
        <v>2020</v>
      </c>
      <c r="E909" s="29">
        <f t="shared" si="587"/>
        <v>2</v>
      </c>
      <c r="F909" s="29">
        <f t="shared" si="588"/>
        <v>6</v>
      </c>
      <c r="G909" s="29">
        <f t="shared" si="589"/>
        <v>9</v>
      </c>
      <c r="H909" s="166" t="str">
        <f t="shared" si="590"/>
        <v>Sa</v>
      </c>
      <c r="I909" s="29">
        <f t="shared" si="591"/>
        <v>48</v>
      </c>
      <c r="J909" s="29">
        <f t="array" ref="J909">INDEX(Dienstplan!$F$6:$AJ$55,BN909,BO909)</f>
        <v>0</v>
      </c>
      <c r="K909" s="29">
        <f t="array" ref="K909">IF(OR(J909=Schichten!$B$3,J909=Schichten!$B$4),INDEX($D$98:$D$147,MATCH(CODE(J909),$H$98:$H$147,0)),IF(ISERROR(INDEX($D$98:$D$147,MATCH(J909,$A$98:$A$147,0))),0,INDEX($D$98:$D$147,MATCH(J909,$A$98:$A$147,0))))</f>
        <v>0</v>
      </c>
      <c r="L909" s="29">
        <f t="shared" ref="L909" si="609">L859</f>
        <v>0</v>
      </c>
      <c r="M909" s="29">
        <f t="shared" si="523"/>
        <v>0</v>
      </c>
      <c r="O909" s="29">
        <f t="shared" si="598"/>
        <v>0</v>
      </c>
      <c r="P909" s="29">
        <f t="shared" si="598"/>
        <v>0</v>
      </c>
      <c r="Q909" s="29">
        <f t="shared" si="598"/>
        <v>0</v>
      </c>
      <c r="R909" s="29">
        <f t="shared" si="598"/>
        <v>0</v>
      </c>
      <c r="S909" s="29">
        <f t="shared" si="598"/>
        <v>0</v>
      </c>
      <c r="T909" s="29">
        <f t="shared" si="598"/>
        <v>0</v>
      </c>
      <c r="U909" s="29">
        <f t="shared" si="598"/>
        <v>0</v>
      </c>
      <c r="V909" s="29">
        <f t="shared" si="598"/>
        <v>0</v>
      </c>
      <c r="W909" s="29">
        <f t="shared" si="598"/>
        <v>0</v>
      </c>
      <c r="X909" s="29">
        <f t="shared" si="598"/>
        <v>0</v>
      </c>
      <c r="Y909" s="29">
        <f t="shared" si="598"/>
        <v>1</v>
      </c>
      <c r="Z909" s="29">
        <f t="shared" si="598"/>
        <v>1</v>
      </c>
      <c r="AA909" s="29">
        <f t="shared" si="598"/>
        <v>1</v>
      </c>
      <c r="AB909" s="29">
        <f t="shared" si="598"/>
        <v>1</v>
      </c>
      <c r="AC909" s="29">
        <f t="shared" si="598"/>
        <v>1</v>
      </c>
      <c r="AD909" s="29">
        <f t="shared" si="598"/>
        <v>1</v>
      </c>
      <c r="AE909" s="29">
        <f t="shared" si="596"/>
        <v>1</v>
      </c>
      <c r="AF909" s="29">
        <f t="shared" si="596"/>
        <v>1</v>
      </c>
      <c r="AG909" s="29">
        <f t="shared" si="596"/>
        <v>1</v>
      </c>
      <c r="AH909" s="29">
        <f t="shared" si="596"/>
        <v>1</v>
      </c>
      <c r="AI909" s="29">
        <f t="shared" si="596"/>
        <v>1</v>
      </c>
      <c r="AJ909" s="29">
        <f t="shared" si="596"/>
        <v>1</v>
      </c>
      <c r="AK909" s="29">
        <f t="shared" si="596"/>
        <v>1</v>
      </c>
      <c r="AL909" s="29">
        <f t="shared" si="596"/>
        <v>1</v>
      </c>
      <c r="AM909" s="29">
        <f t="shared" si="596"/>
        <v>1</v>
      </c>
      <c r="AN909" s="29">
        <f t="shared" si="596"/>
        <v>1</v>
      </c>
      <c r="AO909" s="29">
        <f t="shared" si="596"/>
        <v>1</v>
      </c>
      <c r="AP909" s="29">
        <f t="shared" si="596"/>
        <v>1</v>
      </c>
      <c r="AQ909" s="29">
        <f t="shared" si="596"/>
        <v>1</v>
      </c>
      <c r="AR909" s="29">
        <f t="shared" si="596"/>
        <v>1</v>
      </c>
      <c r="AS909" s="29">
        <f t="shared" si="596"/>
        <v>1</v>
      </c>
      <c r="AT909" s="29">
        <f t="shared" si="604"/>
        <v>1</v>
      </c>
      <c r="AU909" s="29">
        <f t="shared" si="604"/>
        <v>1</v>
      </c>
      <c r="AV909" s="29">
        <f t="shared" si="604"/>
        <v>1</v>
      </c>
      <c r="AW909" s="29">
        <f t="shared" si="604"/>
        <v>1</v>
      </c>
      <c r="AX909" s="29">
        <f t="shared" si="604"/>
        <v>1</v>
      </c>
      <c r="AY909" s="29">
        <f t="shared" si="604"/>
        <v>1</v>
      </c>
      <c r="AZ909" s="29">
        <f t="shared" si="604"/>
        <v>1</v>
      </c>
      <c r="BA909" s="29">
        <f t="shared" si="604"/>
        <v>1</v>
      </c>
      <c r="BB909" s="29">
        <f t="shared" si="604"/>
        <v>1</v>
      </c>
      <c r="BC909" s="29">
        <f t="shared" si="604"/>
        <v>1</v>
      </c>
      <c r="BD909" s="29">
        <f t="shared" si="604"/>
        <v>1</v>
      </c>
      <c r="BE909" s="29">
        <f t="shared" si="604"/>
        <v>1</v>
      </c>
      <c r="BF909" s="29">
        <f t="shared" si="604"/>
        <v>1</v>
      </c>
      <c r="BG909" s="29">
        <f t="shared" si="604"/>
        <v>1</v>
      </c>
      <c r="BH909" s="29">
        <f t="shared" si="604"/>
        <v>1</v>
      </c>
      <c r="BI909" s="29">
        <f t="shared" si="604"/>
        <v>1</v>
      </c>
      <c r="BJ909" s="29">
        <f t="shared" si="602"/>
        <v>1</v>
      </c>
      <c r="BN909" s="29">
        <f t="shared" si="585"/>
        <v>48</v>
      </c>
      <c r="BO909" s="29">
        <f t="shared" si="593"/>
        <v>9</v>
      </c>
    </row>
    <row r="910" spans="3:67" x14ac:dyDescent="0.25">
      <c r="C910" s="79">
        <f t="shared" si="586"/>
        <v>43870</v>
      </c>
      <c r="D910" s="29">
        <f t="shared" ref="D910:D973" si="610">YEAR(C910)</f>
        <v>2020</v>
      </c>
      <c r="E910" s="29">
        <f t="shared" si="587"/>
        <v>2</v>
      </c>
      <c r="F910" s="29">
        <f t="shared" si="588"/>
        <v>6</v>
      </c>
      <c r="G910" s="29">
        <f t="shared" si="589"/>
        <v>9</v>
      </c>
      <c r="H910" s="166" t="str">
        <f t="shared" si="590"/>
        <v>Sa</v>
      </c>
      <c r="I910" s="29">
        <f t="shared" si="591"/>
        <v>49</v>
      </c>
      <c r="J910" s="29">
        <f t="array" ref="J910">INDEX(Dienstplan!$F$6:$AJ$55,BN910,BO910)</f>
        <v>0</v>
      </c>
      <c r="K910" s="29">
        <f t="array" ref="K910">IF(OR(J910=Schichten!$B$3,J910=Schichten!$B$4),INDEX($D$98:$D$147,MATCH(CODE(J910),$H$98:$H$147,0)),IF(ISERROR(INDEX($D$98:$D$147,MATCH(J910,$A$98:$A$147,0))),0,INDEX($D$98:$D$147,MATCH(J910,$A$98:$A$147,0))))</f>
        <v>0</v>
      </c>
      <c r="L910" s="29">
        <f t="shared" ref="L910" si="611">L860</f>
        <v>0</v>
      </c>
      <c r="M910" s="29">
        <f t="shared" si="523"/>
        <v>0</v>
      </c>
      <c r="O910" s="29">
        <f t="shared" si="598"/>
        <v>0</v>
      </c>
      <c r="P910" s="29">
        <f t="shared" si="598"/>
        <v>0</v>
      </c>
      <c r="Q910" s="29">
        <f t="shared" si="598"/>
        <v>0</v>
      </c>
      <c r="R910" s="29">
        <f t="shared" si="598"/>
        <v>0</v>
      </c>
      <c r="S910" s="29">
        <f t="shared" si="598"/>
        <v>0</v>
      </c>
      <c r="T910" s="29">
        <f t="shared" si="598"/>
        <v>0</v>
      </c>
      <c r="U910" s="29">
        <f t="shared" si="598"/>
        <v>0</v>
      </c>
      <c r="V910" s="29">
        <f t="shared" si="598"/>
        <v>0</v>
      </c>
      <c r="W910" s="29">
        <f t="shared" si="598"/>
        <v>0</v>
      </c>
      <c r="X910" s="29">
        <f t="shared" si="598"/>
        <v>0</v>
      </c>
      <c r="Y910" s="29">
        <f t="shared" si="598"/>
        <v>1</v>
      </c>
      <c r="Z910" s="29">
        <f t="shared" si="598"/>
        <v>1</v>
      </c>
      <c r="AA910" s="29">
        <f t="shared" si="598"/>
        <v>1</v>
      </c>
      <c r="AB910" s="29">
        <f t="shared" si="598"/>
        <v>1</v>
      </c>
      <c r="AC910" s="29">
        <f t="shared" si="598"/>
        <v>1</v>
      </c>
      <c r="AD910" s="29">
        <f t="shared" si="598"/>
        <v>1</v>
      </c>
      <c r="AE910" s="29">
        <f t="shared" si="596"/>
        <v>1</v>
      </c>
      <c r="AF910" s="29">
        <f t="shared" si="596"/>
        <v>1</v>
      </c>
      <c r="AG910" s="29">
        <f t="shared" si="596"/>
        <v>1</v>
      </c>
      <c r="AH910" s="29">
        <f t="shared" si="596"/>
        <v>1</v>
      </c>
      <c r="AI910" s="29">
        <f t="shared" si="596"/>
        <v>1</v>
      </c>
      <c r="AJ910" s="29">
        <f t="shared" si="596"/>
        <v>1</v>
      </c>
      <c r="AK910" s="29">
        <f t="shared" si="596"/>
        <v>1</v>
      </c>
      <c r="AL910" s="29">
        <f t="shared" si="596"/>
        <v>1</v>
      </c>
      <c r="AM910" s="29">
        <f t="shared" si="596"/>
        <v>1</v>
      </c>
      <c r="AN910" s="29">
        <f t="shared" si="596"/>
        <v>1</v>
      </c>
      <c r="AO910" s="29">
        <f t="shared" si="596"/>
        <v>1</v>
      </c>
      <c r="AP910" s="29">
        <f t="shared" si="596"/>
        <v>1</v>
      </c>
      <c r="AQ910" s="29">
        <f t="shared" si="596"/>
        <v>1</v>
      </c>
      <c r="AR910" s="29">
        <f t="shared" si="596"/>
        <v>1</v>
      </c>
      <c r="AS910" s="29">
        <f t="shared" si="596"/>
        <v>1</v>
      </c>
      <c r="AT910" s="29">
        <f t="shared" si="604"/>
        <v>1</v>
      </c>
      <c r="AU910" s="29">
        <f t="shared" si="604"/>
        <v>1</v>
      </c>
      <c r="AV910" s="29">
        <f t="shared" si="604"/>
        <v>1</v>
      </c>
      <c r="AW910" s="29">
        <f t="shared" si="604"/>
        <v>1</v>
      </c>
      <c r="AX910" s="29">
        <f t="shared" si="604"/>
        <v>1</v>
      </c>
      <c r="AY910" s="29">
        <f t="shared" si="604"/>
        <v>1</v>
      </c>
      <c r="AZ910" s="29">
        <f t="shared" si="604"/>
        <v>1</v>
      </c>
      <c r="BA910" s="29">
        <f t="shared" si="604"/>
        <v>1</v>
      </c>
      <c r="BB910" s="29">
        <f t="shared" si="604"/>
        <v>1</v>
      </c>
      <c r="BC910" s="29">
        <f t="shared" si="604"/>
        <v>1</v>
      </c>
      <c r="BD910" s="29">
        <f t="shared" si="604"/>
        <v>1</v>
      </c>
      <c r="BE910" s="29">
        <f t="shared" si="604"/>
        <v>1</v>
      </c>
      <c r="BF910" s="29">
        <f t="shared" si="604"/>
        <v>1</v>
      </c>
      <c r="BG910" s="29">
        <f t="shared" si="604"/>
        <v>1</v>
      </c>
      <c r="BH910" s="29">
        <f t="shared" si="604"/>
        <v>1</v>
      </c>
      <c r="BI910" s="29">
        <f t="shared" si="604"/>
        <v>1</v>
      </c>
      <c r="BJ910" s="29">
        <f t="shared" si="602"/>
        <v>1</v>
      </c>
      <c r="BN910" s="29">
        <f t="shared" si="585"/>
        <v>49</v>
      </c>
      <c r="BO910" s="29">
        <f t="shared" si="593"/>
        <v>9</v>
      </c>
    </row>
    <row r="911" spans="3:67" x14ac:dyDescent="0.25">
      <c r="C911" s="79">
        <f t="shared" si="586"/>
        <v>43870</v>
      </c>
      <c r="D911" s="29">
        <f t="shared" si="610"/>
        <v>2020</v>
      </c>
      <c r="E911" s="29">
        <f t="shared" si="587"/>
        <v>2</v>
      </c>
      <c r="F911" s="29">
        <f t="shared" si="588"/>
        <v>6</v>
      </c>
      <c r="G911" s="29">
        <f t="shared" si="589"/>
        <v>9</v>
      </c>
      <c r="H911" s="166" t="str">
        <f t="shared" si="590"/>
        <v>Sa</v>
      </c>
      <c r="I911" s="29">
        <f t="shared" si="591"/>
        <v>50</v>
      </c>
      <c r="J911" s="29">
        <f t="array" ref="J911">INDEX(Dienstplan!$F$6:$AJ$55,BN911,BO911)</f>
        <v>0</v>
      </c>
      <c r="K911" s="29">
        <f t="array" ref="K911">IF(OR(J911=Schichten!$B$3,J911=Schichten!$B$4),INDEX($D$98:$D$147,MATCH(CODE(J911),$H$98:$H$147,0)),IF(ISERROR(INDEX($D$98:$D$147,MATCH(J911,$A$98:$A$147,0))),0,INDEX($D$98:$D$147,MATCH(J911,$A$98:$A$147,0))))</f>
        <v>0</v>
      </c>
      <c r="L911" s="29">
        <f t="shared" ref="L911" si="612">L861</f>
        <v>0</v>
      </c>
      <c r="M911" s="29">
        <f t="shared" ref="M911:M974" si="613">IF($M$457,IF(CODE(J911)=$N$459,1,IF(CODE(J911)=$N$460,0.5,0)),0)</f>
        <v>0</v>
      </c>
      <c r="O911" s="29">
        <f t="shared" si="598"/>
        <v>0</v>
      </c>
      <c r="P911" s="29">
        <f t="shared" si="598"/>
        <v>0</v>
      </c>
      <c r="Q911" s="29">
        <f t="shared" si="598"/>
        <v>0</v>
      </c>
      <c r="R911" s="29">
        <f t="shared" si="598"/>
        <v>0</v>
      </c>
      <c r="S911" s="29">
        <f t="shared" si="598"/>
        <v>0</v>
      </c>
      <c r="T911" s="29">
        <f t="shared" si="598"/>
        <v>0</v>
      </c>
      <c r="U911" s="29">
        <f t="shared" si="598"/>
        <v>0</v>
      </c>
      <c r="V911" s="29">
        <f t="shared" si="598"/>
        <v>0</v>
      </c>
      <c r="W911" s="29">
        <f t="shared" si="598"/>
        <v>0</v>
      </c>
      <c r="X911" s="29">
        <f t="shared" si="598"/>
        <v>0</v>
      </c>
      <c r="Y911" s="29">
        <f t="shared" si="598"/>
        <v>1</v>
      </c>
      <c r="Z911" s="29">
        <f t="shared" si="598"/>
        <v>1</v>
      </c>
      <c r="AA911" s="29">
        <f t="shared" si="598"/>
        <v>1</v>
      </c>
      <c r="AB911" s="29">
        <f t="shared" si="598"/>
        <v>1</v>
      </c>
      <c r="AC911" s="29">
        <f t="shared" si="598"/>
        <v>1</v>
      </c>
      <c r="AD911" s="29">
        <f t="shared" si="598"/>
        <v>1</v>
      </c>
      <c r="AE911" s="29">
        <f t="shared" si="596"/>
        <v>1</v>
      </c>
      <c r="AF911" s="29">
        <f t="shared" si="596"/>
        <v>1</v>
      </c>
      <c r="AG911" s="29">
        <f t="shared" si="596"/>
        <v>1</v>
      </c>
      <c r="AH911" s="29">
        <f t="shared" si="596"/>
        <v>1</v>
      </c>
      <c r="AI911" s="29">
        <f t="shared" si="596"/>
        <v>1</v>
      </c>
      <c r="AJ911" s="29">
        <f t="shared" si="596"/>
        <v>1</v>
      </c>
      <c r="AK911" s="29">
        <f t="shared" si="596"/>
        <v>1</v>
      </c>
      <c r="AL911" s="29">
        <f t="shared" si="596"/>
        <v>1</v>
      </c>
      <c r="AM911" s="29">
        <f t="shared" si="596"/>
        <v>1</v>
      </c>
      <c r="AN911" s="29">
        <f t="shared" si="596"/>
        <v>1</v>
      </c>
      <c r="AO911" s="29">
        <f t="shared" si="596"/>
        <v>1</v>
      </c>
      <c r="AP911" s="29">
        <f t="shared" si="596"/>
        <v>1</v>
      </c>
      <c r="AQ911" s="29">
        <f t="shared" si="596"/>
        <v>1</v>
      </c>
      <c r="AR911" s="29">
        <f t="shared" si="596"/>
        <v>1</v>
      </c>
      <c r="AS911" s="29">
        <f t="shared" si="596"/>
        <v>1</v>
      </c>
      <c r="AT911" s="29">
        <f t="shared" si="604"/>
        <v>1</v>
      </c>
      <c r="AU911" s="29">
        <f t="shared" si="604"/>
        <v>1</v>
      </c>
      <c r="AV911" s="29">
        <f t="shared" si="604"/>
        <v>1</v>
      </c>
      <c r="AW911" s="29">
        <f t="shared" si="604"/>
        <v>1</v>
      </c>
      <c r="AX911" s="29">
        <f t="shared" si="604"/>
        <v>1</v>
      </c>
      <c r="AY911" s="29">
        <f t="shared" si="604"/>
        <v>1</v>
      </c>
      <c r="AZ911" s="29">
        <f t="shared" si="604"/>
        <v>1</v>
      </c>
      <c r="BA911" s="29">
        <f t="shared" si="604"/>
        <v>1</v>
      </c>
      <c r="BB911" s="29">
        <f t="shared" si="604"/>
        <v>1</v>
      </c>
      <c r="BC911" s="29">
        <f t="shared" si="604"/>
        <v>1</v>
      </c>
      <c r="BD911" s="29">
        <f t="shared" si="604"/>
        <v>1</v>
      </c>
      <c r="BE911" s="29">
        <f t="shared" si="604"/>
        <v>1</v>
      </c>
      <c r="BF911" s="29">
        <f t="shared" si="604"/>
        <v>1</v>
      </c>
      <c r="BG911" s="29">
        <f t="shared" si="604"/>
        <v>1</v>
      </c>
      <c r="BH911" s="29">
        <f t="shared" si="604"/>
        <v>1</v>
      </c>
      <c r="BI911" s="29">
        <f t="shared" si="604"/>
        <v>1</v>
      </c>
      <c r="BJ911" s="29">
        <f t="shared" si="602"/>
        <v>1</v>
      </c>
      <c r="BN911" s="29">
        <f t="shared" si="585"/>
        <v>50</v>
      </c>
      <c r="BO911" s="29">
        <f t="shared" si="593"/>
        <v>9</v>
      </c>
    </row>
    <row r="912" spans="3:67" x14ac:dyDescent="0.25">
      <c r="C912" s="79">
        <f t="shared" si="586"/>
        <v>43871</v>
      </c>
      <c r="D912" s="29">
        <f t="shared" si="610"/>
        <v>2020</v>
      </c>
      <c r="E912" s="29">
        <f t="shared" si="587"/>
        <v>2</v>
      </c>
      <c r="F912" s="29">
        <f t="shared" si="588"/>
        <v>7</v>
      </c>
      <c r="G912" s="29">
        <f t="shared" si="589"/>
        <v>10</v>
      </c>
      <c r="H912" s="166" t="str">
        <f t="shared" si="590"/>
        <v>So</v>
      </c>
      <c r="I912" s="29">
        <f t="shared" si="591"/>
        <v>1</v>
      </c>
      <c r="J912" s="29">
        <f t="array" ref="J912">INDEX(Dienstplan!$F$6:$AJ$55,BN912,BO912)</f>
        <v>0</v>
      </c>
      <c r="K912" s="29">
        <f t="array" ref="K912">IF(OR(J912=Schichten!$B$3,J912=Schichten!$B$4),INDEX($D$98:$D$147,MATCH(CODE(J912),$H$98:$H$147,0)),IF(ISERROR(INDEX($D$98:$D$147,MATCH(J912,$A$98:$A$147,0))),0,INDEX($D$98:$D$147,MATCH(J912,$A$98:$A$147,0))))</f>
        <v>0</v>
      </c>
      <c r="L912" s="29">
        <f t="shared" ref="L912" si="614">L862</f>
        <v>1.1494252873563218E-2</v>
      </c>
      <c r="M912" s="29">
        <f t="shared" si="613"/>
        <v>0</v>
      </c>
      <c r="O912" s="29">
        <f t="shared" si="598"/>
        <v>0</v>
      </c>
      <c r="P912" s="29">
        <f t="shared" si="598"/>
        <v>0</v>
      </c>
      <c r="Q912" s="29">
        <f t="shared" si="598"/>
        <v>0</v>
      </c>
      <c r="R912" s="29">
        <f t="shared" si="598"/>
        <v>0</v>
      </c>
      <c r="S912" s="29">
        <f t="shared" si="598"/>
        <v>0</v>
      </c>
      <c r="T912" s="29">
        <f t="shared" si="598"/>
        <v>0</v>
      </c>
      <c r="U912" s="29">
        <f t="shared" si="598"/>
        <v>0</v>
      </c>
      <c r="V912" s="29">
        <f t="shared" si="598"/>
        <v>0</v>
      </c>
      <c r="W912" s="29">
        <f t="shared" si="598"/>
        <v>0</v>
      </c>
      <c r="X912" s="29">
        <f t="shared" si="598"/>
        <v>0</v>
      </c>
      <c r="Y912" s="29">
        <f t="shared" si="598"/>
        <v>1</v>
      </c>
      <c r="Z912" s="29">
        <f t="shared" si="598"/>
        <v>1</v>
      </c>
      <c r="AA912" s="29">
        <f t="shared" si="598"/>
        <v>1</v>
      </c>
      <c r="AB912" s="29">
        <f t="shared" si="598"/>
        <v>1</v>
      </c>
      <c r="AC912" s="29">
        <f t="shared" si="598"/>
        <v>1</v>
      </c>
      <c r="AD912" s="29">
        <f t="shared" si="598"/>
        <v>1</v>
      </c>
      <c r="AE912" s="29">
        <f t="shared" si="596"/>
        <v>1</v>
      </c>
      <c r="AF912" s="29">
        <f t="shared" si="596"/>
        <v>1</v>
      </c>
      <c r="AG912" s="29">
        <f t="shared" si="596"/>
        <v>1</v>
      </c>
      <c r="AH912" s="29">
        <f t="shared" si="596"/>
        <v>1</v>
      </c>
      <c r="AI912" s="29">
        <f t="shared" si="596"/>
        <v>1</v>
      </c>
      <c r="AJ912" s="29">
        <f t="shared" si="596"/>
        <v>1</v>
      </c>
      <c r="AK912" s="29">
        <f t="shared" si="596"/>
        <v>1</v>
      </c>
      <c r="AL912" s="29">
        <f t="shared" si="596"/>
        <v>1</v>
      </c>
      <c r="AM912" s="29">
        <f t="shared" si="596"/>
        <v>1</v>
      </c>
      <c r="AN912" s="29">
        <f t="shared" si="596"/>
        <v>1</v>
      </c>
      <c r="AO912" s="29">
        <f t="shared" si="596"/>
        <v>1</v>
      </c>
      <c r="AP912" s="29">
        <f t="shared" si="596"/>
        <v>1</v>
      </c>
      <c r="AQ912" s="29">
        <f t="shared" si="596"/>
        <v>1</v>
      </c>
      <c r="AR912" s="29">
        <f t="shared" si="596"/>
        <v>1</v>
      </c>
      <c r="AS912" s="29">
        <f t="shared" si="596"/>
        <v>1</v>
      </c>
      <c r="AT912" s="29">
        <f t="shared" si="604"/>
        <v>1</v>
      </c>
      <c r="AU912" s="29">
        <f t="shared" si="604"/>
        <v>1</v>
      </c>
      <c r="AV912" s="29">
        <f t="shared" si="604"/>
        <v>1</v>
      </c>
      <c r="AW912" s="29">
        <f t="shared" si="604"/>
        <v>1</v>
      </c>
      <c r="AX912" s="29">
        <f t="shared" si="604"/>
        <v>1</v>
      </c>
      <c r="AY912" s="29">
        <f t="shared" si="604"/>
        <v>1</v>
      </c>
      <c r="AZ912" s="29">
        <f t="shared" si="604"/>
        <v>1</v>
      </c>
      <c r="BA912" s="29">
        <f t="shared" si="604"/>
        <v>1</v>
      </c>
      <c r="BB912" s="29">
        <f t="shared" si="604"/>
        <v>1</v>
      </c>
      <c r="BC912" s="29">
        <f t="shared" si="604"/>
        <v>1</v>
      </c>
      <c r="BD912" s="29">
        <f t="shared" si="604"/>
        <v>1</v>
      </c>
      <c r="BE912" s="29">
        <f t="shared" si="604"/>
        <v>1</v>
      </c>
      <c r="BF912" s="29">
        <f t="shared" si="604"/>
        <v>1</v>
      </c>
      <c r="BG912" s="29">
        <f t="shared" si="604"/>
        <v>1</v>
      </c>
      <c r="BH912" s="29">
        <f t="shared" si="604"/>
        <v>1</v>
      </c>
      <c r="BI912" s="29">
        <f t="shared" si="604"/>
        <v>1</v>
      </c>
      <c r="BJ912" s="29">
        <f t="shared" si="602"/>
        <v>1</v>
      </c>
      <c r="BN912" s="29">
        <f t="shared" si="585"/>
        <v>1</v>
      </c>
      <c r="BO912" s="29">
        <f t="shared" si="593"/>
        <v>10</v>
      </c>
    </row>
    <row r="913" spans="3:67" x14ac:dyDescent="0.25">
      <c r="C913" s="79">
        <f t="shared" si="586"/>
        <v>43871</v>
      </c>
      <c r="D913" s="29">
        <f t="shared" si="610"/>
        <v>2020</v>
      </c>
      <c r="E913" s="29">
        <f t="shared" si="587"/>
        <v>2</v>
      </c>
      <c r="F913" s="29">
        <f t="shared" si="588"/>
        <v>7</v>
      </c>
      <c r="G913" s="29">
        <f t="shared" si="589"/>
        <v>10</v>
      </c>
      <c r="H913" s="166" t="str">
        <f t="shared" si="590"/>
        <v>So</v>
      </c>
      <c r="I913" s="29">
        <f t="shared" si="591"/>
        <v>2</v>
      </c>
      <c r="J913" s="29">
        <f t="array" ref="J913">INDEX(Dienstplan!$F$6:$AJ$55,BN913,BO913)</f>
        <v>0</v>
      </c>
      <c r="K913" s="29">
        <f t="array" ref="K913">IF(OR(J913=Schichten!$B$3,J913=Schichten!$B$4),INDEX($D$98:$D$147,MATCH(CODE(J913),$H$98:$H$147,0)),IF(ISERROR(INDEX($D$98:$D$147,MATCH(J913,$A$98:$A$147,0))),0,INDEX($D$98:$D$147,MATCH(J913,$A$98:$A$147,0))))</f>
        <v>0</v>
      </c>
      <c r="L913" s="29">
        <f t="shared" ref="L913" si="615">L863</f>
        <v>0</v>
      </c>
      <c r="M913" s="29">
        <f t="shared" si="613"/>
        <v>0</v>
      </c>
      <c r="O913" s="29">
        <f t="shared" si="598"/>
        <v>0</v>
      </c>
      <c r="P913" s="29">
        <f t="shared" si="598"/>
        <v>0</v>
      </c>
      <c r="Q913" s="29">
        <f t="shared" si="598"/>
        <v>0</v>
      </c>
      <c r="R913" s="29">
        <f t="shared" si="598"/>
        <v>0</v>
      </c>
      <c r="S913" s="29">
        <f t="shared" si="598"/>
        <v>0</v>
      </c>
      <c r="T913" s="29">
        <f t="shared" si="598"/>
        <v>0</v>
      </c>
      <c r="U913" s="29">
        <f t="shared" si="598"/>
        <v>0</v>
      </c>
      <c r="V913" s="29">
        <f t="shared" si="598"/>
        <v>0</v>
      </c>
      <c r="W913" s="29">
        <f t="shared" si="598"/>
        <v>0</v>
      </c>
      <c r="X913" s="29">
        <f t="shared" si="598"/>
        <v>0</v>
      </c>
      <c r="Y913" s="29">
        <f t="shared" si="598"/>
        <v>1</v>
      </c>
      <c r="Z913" s="29">
        <f t="shared" si="598"/>
        <v>1</v>
      </c>
      <c r="AA913" s="29">
        <f t="shared" si="598"/>
        <v>1</v>
      </c>
      <c r="AB913" s="29">
        <f t="shared" si="598"/>
        <v>1</v>
      </c>
      <c r="AC913" s="29">
        <f t="shared" si="598"/>
        <v>1</v>
      </c>
      <c r="AD913" s="29">
        <f t="shared" si="598"/>
        <v>1</v>
      </c>
      <c r="AE913" s="29">
        <f t="shared" si="596"/>
        <v>1</v>
      </c>
      <c r="AF913" s="29">
        <f t="shared" si="596"/>
        <v>1</v>
      </c>
      <c r="AG913" s="29">
        <f t="shared" si="596"/>
        <v>1</v>
      </c>
      <c r="AH913" s="29">
        <f t="shared" si="596"/>
        <v>1</v>
      </c>
      <c r="AI913" s="29">
        <f t="shared" si="596"/>
        <v>1</v>
      </c>
      <c r="AJ913" s="29">
        <f t="shared" si="596"/>
        <v>1</v>
      </c>
      <c r="AK913" s="29">
        <f t="shared" si="596"/>
        <v>1</v>
      </c>
      <c r="AL913" s="29">
        <f t="shared" si="596"/>
        <v>1</v>
      </c>
      <c r="AM913" s="29">
        <f t="shared" si="596"/>
        <v>1</v>
      </c>
      <c r="AN913" s="29">
        <f t="shared" si="596"/>
        <v>1</v>
      </c>
      <c r="AO913" s="29">
        <f t="shared" si="596"/>
        <v>1</v>
      </c>
      <c r="AP913" s="29">
        <f t="shared" si="596"/>
        <v>1</v>
      </c>
      <c r="AQ913" s="29">
        <f t="shared" si="596"/>
        <v>1</v>
      </c>
      <c r="AR913" s="29">
        <f t="shared" si="596"/>
        <v>1</v>
      </c>
      <c r="AS913" s="29">
        <f t="shared" si="596"/>
        <v>1</v>
      </c>
      <c r="AT913" s="29">
        <f t="shared" si="604"/>
        <v>1</v>
      </c>
      <c r="AU913" s="29">
        <f t="shared" si="604"/>
        <v>1</v>
      </c>
      <c r="AV913" s="29">
        <f t="shared" si="604"/>
        <v>1</v>
      </c>
      <c r="AW913" s="29">
        <f t="shared" si="604"/>
        <v>1</v>
      </c>
      <c r="AX913" s="29">
        <f t="shared" si="604"/>
        <v>1</v>
      </c>
      <c r="AY913" s="29">
        <f t="shared" si="604"/>
        <v>1</v>
      </c>
      <c r="AZ913" s="29">
        <f t="shared" si="604"/>
        <v>1</v>
      </c>
      <c r="BA913" s="29">
        <f t="shared" si="604"/>
        <v>1</v>
      </c>
      <c r="BB913" s="29">
        <f t="shared" si="604"/>
        <v>1</v>
      </c>
      <c r="BC913" s="29">
        <f t="shared" si="604"/>
        <v>1</v>
      </c>
      <c r="BD913" s="29">
        <f t="shared" si="604"/>
        <v>1</v>
      </c>
      <c r="BE913" s="29">
        <f t="shared" si="604"/>
        <v>1</v>
      </c>
      <c r="BF913" s="29">
        <f t="shared" si="604"/>
        <v>1</v>
      </c>
      <c r="BG913" s="29">
        <f t="shared" si="604"/>
        <v>1</v>
      </c>
      <c r="BH913" s="29">
        <f t="shared" si="604"/>
        <v>1</v>
      </c>
      <c r="BI913" s="29">
        <f t="shared" si="604"/>
        <v>1</v>
      </c>
      <c r="BJ913" s="29">
        <f t="shared" si="602"/>
        <v>1</v>
      </c>
      <c r="BN913" s="29">
        <f t="shared" si="585"/>
        <v>2</v>
      </c>
      <c r="BO913" s="29">
        <f t="shared" si="593"/>
        <v>10</v>
      </c>
    </row>
    <row r="914" spans="3:67" x14ac:dyDescent="0.25">
      <c r="C914" s="79">
        <f t="shared" si="586"/>
        <v>43871</v>
      </c>
      <c r="D914" s="29">
        <f t="shared" si="610"/>
        <v>2020</v>
      </c>
      <c r="E914" s="29">
        <f t="shared" si="587"/>
        <v>2</v>
      </c>
      <c r="F914" s="29">
        <f t="shared" si="588"/>
        <v>7</v>
      </c>
      <c r="G914" s="29">
        <f t="shared" si="589"/>
        <v>10</v>
      </c>
      <c r="H914" s="166" t="str">
        <f t="shared" si="590"/>
        <v>So</v>
      </c>
      <c r="I914" s="29">
        <f t="shared" si="591"/>
        <v>3</v>
      </c>
      <c r="J914" s="29">
        <f t="array" ref="J914">INDEX(Dienstplan!$F$6:$AJ$55,BN914,BO914)</f>
        <v>0</v>
      </c>
      <c r="K914" s="29">
        <f t="array" ref="K914">IF(OR(J914=Schichten!$B$3,J914=Schichten!$B$4),INDEX($D$98:$D$147,MATCH(CODE(J914),$H$98:$H$147,0)),IF(ISERROR(INDEX($D$98:$D$147,MATCH(J914,$A$98:$A$147,0))),0,INDEX($D$98:$D$147,MATCH(J914,$A$98:$A$147,0))))</f>
        <v>0</v>
      </c>
      <c r="L914" s="29">
        <f t="shared" ref="L914" si="616">L864</f>
        <v>0</v>
      </c>
      <c r="M914" s="29">
        <f t="shared" si="613"/>
        <v>0</v>
      </c>
      <c r="O914" s="29">
        <f t="shared" si="598"/>
        <v>0</v>
      </c>
      <c r="P914" s="29">
        <f t="shared" si="598"/>
        <v>0</v>
      </c>
      <c r="Q914" s="29">
        <f t="shared" si="598"/>
        <v>0</v>
      </c>
      <c r="R914" s="29">
        <f t="shared" si="598"/>
        <v>0</v>
      </c>
      <c r="S914" s="29">
        <f t="shared" si="598"/>
        <v>0</v>
      </c>
      <c r="T914" s="29">
        <f t="shared" si="598"/>
        <v>0</v>
      </c>
      <c r="U914" s="29">
        <f t="shared" si="598"/>
        <v>0</v>
      </c>
      <c r="V914" s="29">
        <f t="shared" si="598"/>
        <v>0</v>
      </c>
      <c r="W914" s="29">
        <f t="shared" si="598"/>
        <v>0</v>
      </c>
      <c r="X914" s="29">
        <f t="shared" si="598"/>
        <v>0</v>
      </c>
      <c r="Y914" s="29">
        <f t="shared" si="598"/>
        <v>1</v>
      </c>
      <c r="Z914" s="29">
        <f t="shared" si="598"/>
        <v>1</v>
      </c>
      <c r="AA914" s="29">
        <f t="shared" si="598"/>
        <v>1</v>
      </c>
      <c r="AB914" s="29">
        <f t="shared" si="598"/>
        <v>1</v>
      </c>
      <c r="AC914" s="29">
        <f t="shared" si="598"/>
        <v>1</v>
      </c>
      <c r="AD914" s="29">
        <f t="shared" si="598"/>
        <v>1</v>
      </c>
      <c r="AE914" s="29">
        <f t="shared" si="596"/>
        <v>1</v>
      </c>
      <c r="AF914" s="29">
        <f t="shared" si="596"/>
        <v>1</v>
      </c>
      <c r="AG914" s="29">
        <f t="shared" si="596"/>
        <v>1</v>
      </c>
      <c r="AH914" s="29">
        <f t="shared" si="596"/>
        <v>1</v>
      </c>
      <c r="AI914" s="29">
        <f t="shared" si="596"/>
        <v>1</v>
      </c>
      <c r="AJ914" s="29">
        <f t="shared" si="596"/>
        <v>1</v>
      </c>
      <c r="AK914" s="29">
        <f t="shared" si="596"/>
        <v>1</v>
      </c>
      <c r="AL914" s="29">
        <f t="shared" si="596"/>
        <v>1</v>
      </c>
      <c r="AM914" s="29">
        <f t="shared" si="596"/>
        <v>1</v>
      </c>
      <c r="AN914" s="29">
        <f t="shared" si="596"/>
        <v>1</v>
      </c>
      <c r="AO914" s="29">
        <f t="shared" si="596"/>
        <v>1</v>
      </c>
      <c r="AP914" s="29">
        <f t="shared" si="596"/>
        <v>1</v>
      </c>
      <c r="AQ914" s="29">
        <f t="shared" si="596"/>
        <v>1</v>
      </c>
      <c r="AR914" s="29">
        <f t="shared" si="596"/>
        <v>1</v>
      </c>
      <c r="AS914" s="29">
        <f t="shared" si="596"/>
        <v>1</v>
      </c>
      <c r="AT914" s="29">
        <f t="shared" si="604"/>
        <v>1</v>
      </c>
      <c r="AU914" s="29">
        <f t="shared" si="604"/>
        <v>1</v>
      </c>
      <c r="AV914" s="29">
        <f t="shared" si="604"/>
        <v>1</v>
      </c>
      <c r="AW914" s="29">
        <f t="shared" si="604"/>
        <v>1</v>
      </c>
      <c r="AX914" s="29">
        <f t="shared" si="604"/>
        <v>1</v>
      </c>
      <c r="AY914" s="29">
        <f t="shared" si="604"/>
        <v>1</v>
      </c>
      <c r="AZ914" s="29">
        <f t="shared" si="604"/>
        <v>1</v>
      </c>
      <c r="BA914" s="29">
        <f t="shared" si="604"/>
        <v>1</v>
      </c>
      <c r="BB914" s="29">
        <f t="shared" si="604"/>
        <v>1</v>
      </c>
      <c r="BC914" s="29">
        <f t="shared" si="604"/>
        <v>1</v>
      </c>
      <c r="BD914" s="29">
        <f t="shared" si="604"/>
        <v>1</v>
      </c>
      <c r="BE914" s="29">
        <f t="shared" si="604"/>
        <v>1</v>
      </c>
      <c r="BF914" s="29">
        <f t="shared" si="604"/>
        <v>1</v>
      </c>
      <c r="BG914" s="29">
        <f t="shared" si="604"/>
        <v>1</v>
      </c>
      <c r="BH914" s="29">
        <f t="shared" si="604"/>
        <v>1</v>
      </c>
      <c r="BI914" s="29">
        <f t="shared" si="604"/>
        <v>1</v>
      </c>
      <c r="BJ914" s="29">
        <f t="shared" si="602"/>
        <v>1</v>
      </c>
      <c r="BN914" s="29">
        <f t="shared" si="585"/>
        <v>3</v>
      </c>
      <c r="BO914" s="29">
        <f t="shared" si="593"/>
        <v>10</v>
      </c>
    </row>
    <row r="915" spans="3:67" x14ac:dyDescent="0.25">
      <c r="C915" s="79">
        <f t="shared" si="586"/>
        <v>43871</v>
      </c>
      <c r="D915" s="29">
        <f t="shared" si="610"/>
        <v>2020</v>
      </c>
      <c r="E915" s="29">
        <f t="shared" si="587"/>
        <v>2</v>
      </c>
      <c r="F915" s="29">
        <f t="shared" si="588"/>
        <v>7</v>
      </c>
      <c r="G915" s="29">
        <f t="shared" si="589"/>
        <v>10</v>
      </c>
      <c r="H915" s="166" t="str">
        <f t="shared" si="590"/>
        <v>So</v>
      </c>
      <c r="I915" s="29">
        <f t="shared" si="591"/>
        <v>4</v>
      </c>
      <c r="J915" s="29">
        <f t="array" ref="J915">INDEX(Dienstplan!$F$6:$AJ$55,BN915,BO915)</f>
        <v>0</v>
      </c>
      <c r="K915" s="29">
        <f t="array" ref="K915">IF(OR(J915=Schichten!$B$3,J915=Schichten!$B$4),INDEX($D$98:$D$147,MATCH(CODE(J915),$H$98:$H$147,0)),IF(ISERROR(INDEX($D$98:$D$147,MATCH(J915,$A$98:$A$147,0))),0,INDEX($D$98:$D$147,MATCH(J915,$A$98:$A$147,0))))</f>
        <v>0</v>
      </c>
      <c r="L915" s="29">
        <f t="shared" ref="L915" si="617">L865</f>
        <v>0</v>
      </c>
      <c r="M915" s="29">
        <f t="shared" si="613"/>
        <v>0</v>
      </c>
      <c r="O915" s="29">
        <f t="shared" si="598"/>
        <v>0</v>
      </c>
      <c r="P915" s="29">
        <f t="shared" si="598"/>
        <v>0</v>
      </c>
      <c r="Q915" s="29">
        <f t="shared" si="598"/>
        <v>0</v>
      </c>
      <c r="R915" s="29">
        <f t="shared" si="598"/>
        <v>0</v>
      </c>
      <c r="S915" s="29">
        <f t="shared" si="598"/>
        <v>0</v>
      </c>
      <c r="T915" s="29">
        <f t="shared" si="598"/>
        <v>0</v>
      </c>
      <c r="U915" s="29">
        <f t="shared" si="598"/>
        <v>0</v>
      </c>
      <c r="V915" s="29">
        <f t="shared" si="598"/>
        <v>0</v>
      </c>
      <c r="W915" s="29">
        <f t="shared" si="598"/>
        <v>0</v>
      </c>
      <c r="X915" s="29">
        <f t="shared" si="598"/>
        <v>0</v>
      </c>
      <c r="Y915" s="29">
        <f t="shared" si="598"/>
        <v>1</v>
      </c>
      <c r="Z915" s="29">
        <f t="shared" si="598"/>
        <v>1</v>
      </c>
      <c r="AA915" s="29">
        <f t="shared" si="598"/>
        <v>1</v>
      </c>
      <c r="AB915" s="29">
        <f t="shared" si="598"/>
        <v>1</v>
      </c>
      <c r="AC915" s="29">
        <f t="shared" si="598"/>
        <v>1</v>
      </c>
      <c r="AD915" s="29">
        <f t="shared" ref="AD915:AS930" si="618">IF($M$457,IF($J915=AD$461,1,0),0)</f>
        <v>1</v>
      </c>
      <c r="AE915" s="29">
        <f t="shared" si="618"/>
        <v>1</v>
      </c>
      <c r="AF915" s="29">
        <f t="shared" si="618"/>
        <v>1</v>
      </c>
      <c r="AG915" s="29">
        <f t="shared" si="618"/>
        <v>1</v>
      </c>
      <c r="AH915" s="29">
        <f t="shared" si="618"/>
        <v>1</v>
      </c>
      <c r="AI915" s="29">
        <f t="shared" si="618"/>
        <v>1</v>
      </c>
      <c r="AJ915" s="29">
        <f t="shared" si="618"/>
        <v>1</v>
      </c>
      <c r="AK915" s="29">
        <f t="shared" si="618"/>
        <v>1</v>
      </c>
      <c r="AL915" s="29">
        <f t="shared" si="618"/>
        <v>1</v>
      </c>
      <c r="AM915" s="29">
        <f t="shared" si="618"/>
        <v>1</v>
      </c>
      <c r="AN915" s="29">
        <f t="shared" si="618"/>
        <v>1</v>
      </c>
      <c r="AO915" s="29">
        <f t="shared" si="618"/>
        <v>1</v>
      </c>
      <c r="AP915" s="29">
        <f t="shared" si="618"/>
        <v>1</v>
      </c>
      <c r="AQ915" s="29">
        <f t="shared" si="618"/>
        <v>1</v>
      </c>
      <c r="AR915" s="29">
        <f t="shared" si="618"/>
        <v>1</v>
      </c>
      <c r="AS915" s="29">
        <f t="shared" si="618"/>
        <v>1</v>
      </c>
      <c r="AT915" s="29">
        <f t="shared" si="604"/>
        <v>1</v>
      </c>
      <c r="AU915" s="29">
        <f t="shared" si="604"/>
        <v>1</v>
      </c>
      <c r="AV915" s="29">
        <f t="shared" si="604"/>
        <v>1</v>
      </c>
      <c r="AW915" s="29">
        <f t="shared" si="604"/>
        <v>1</v>
      </c>
      <c r="AX915" s="29">
        <f t="shared" si="604"/>
        <v>1</v>
      </c>
      <c r="AY915" s="29">
        <f t="shared" si="604"/>
        <v>1</v>
      </c>
      <c r="AZ915" s="29">
        <f t="shared" si="604"/>
        <v>1</v>
      </c>
      <c r="BA915" s="29">
        <f t="shared" si="604"/>
        <v>1</v>
      </c>
      <c r="BB915" s="29">
        <f t="shared" si="604"/>
        <v>1</v>
      </c>
      <c r="BC915" s="29">
        <f t="shared" si="604"/>
        <v>1</v>
      </c>
      <c r="BD915" s="29">
        <f t="shared" si="604"/>
        <v>1</v>
      </c>
      <c r="BE915" s="29">
        <f t="shared" si="604"/>
        <v>1</v>
      </c>
      <c r="BF915" s="29">
        <f t="shared" si="604"/>
        <v>1</v>
      </c>
      <c r="BG915" s="29">
        <f t="shared" si="604"/>
        <v>1</v>
      </c>
      <c r="BH915" s="29">
        <f t="shared" si="604"/>
        <v>1</v>
      </c>
      <c r="BI915" s="29">
        <f t="shared" si="604"/>
        <v>1</v>
      </c>
      <c r="BJ915" s="29">
        <f t="shared" si="602"/>
        <v>1</v>
      </c>
      <c r="BN915" s="29">
        <f t="shared" si="585"/>
        <v>4</v>
      </c>
      <c r="BO915" s="29">
        <f t="shared" si="593"/>
        <v>10</v>
      </c>
    </row>
    <row r="916" spans="3:67" x14ac:dyDescent="0.25">
      <c r="C916" s="79">
        <f t="shared" si="586"/>
        <v>43871</v>
      </c>
      <c r="D916" s="29">
        <f t="shared" si="610"/>
        <v>2020</v>
      </c>
      <c r="E916" s="29">
        <f t="shared" si="587"/>
        <v>2</v>
      </c>
      <c r="F916" s="29">
        <f t="shared" si="588"/>
        <v>7</v>
      </c>
      <c r="G916" s="29">
        <f t="shared" si="589"/>
        <v>10</v>
      </c>
      <c r="H916" s="166" t="str">
        <f t="shared" si="590"/>
        <v>So</v>
      </c>
      <c r="I916" s="29">
        <f t="shared" si="591"/>
        <v>5</v>
      </c>
      <c r="J916" s="29">
        <f t="array" ref="J916">INDEX(Dienstplan!$F$6:$AJ$55,BN916,BO916)</f>
        <v>0</v>
      </c>
      <c r="K916" s="29">
        <f t="array" ref="K916">IF(OR(J916=Schichten!$B$3,J916=Schichten!$B$4),INDEX($D$98:$D$147,MATCH(CODE(J916),$H$98:$H$147,0)),IF(ISERROR(INDEX($D$98:$D$147,MATCH(J916,$A$98:$A$147,0))),0,INDEX($D$98:$D$147,MATCH(J916,$A$98:$A$147,0))))</f>
        <v>0</v>
      </c>
      <c r="L916" s="29">
        <f t="shared" ref="L916" si="619">L866</f>
        <v>0</v>
      </c>
      <c r="M916" s="29">
        <f t="shared" si="613"/>
        <v>0</v>
      </c>
      <c r="O916" s="29">
        <f t="shared" ref="O916:AD931" si="620">IF($M$457,IF($J916=O$461,1,0),0)</f>
        <v>0</v>
      </c>
      <c r="P916" s="29">
        <f t="shared" si="620"/>
        <v>0</v>
      </c>
      <c r="Q916" s="29">
        <f t="shared" si="620"/>
        <v>0</v>
      </c>
      <c r="R916" s="29">
        <f t="shared" si="620"/>
        <v>0</v>
      </c>
      <c r="S916" s="29">
        <f t="shared" si="620"/>
        <v>0</v>
      </c>
      <c r="T916" s="29">
        <f t="shared" si="620"/>
        <v>0</v>
      </c>
      <c r="U916" s="29">
        <f t="shared" si="620"/>
        <v>0</v>
      </c>
      <c r="V916" s="29">
        <f t="shared" si="620"/>
        <v>0</v>
      </c>
      <c r="W916" s="29">
        <f t="shared" si="620"/>
        <v>0</v>
      </c>
      <c r="X916" s="29">
        <f t="shared" si="620"/>
        <v>0</v>
      </c>
      <c r="Y916" s="29">
        <f t="shared" si="620"/>
        <v>1</v>
      </c>
      <c r="Z916" s="29">
        <f t="shared" si="620"/>
        <v>1</v>
      </c>
      <c r="AA916" s="29">
        <f t="shared" si="620"/>
        <v>1</v>
      </c>
      <c r="AB916" s="29">
        <f t="shared" si="620"/>
        <v>1</v>
      </c>
      <c r="AC916" s="29">
        <f t="shared" si="620"/>
        <v>1</v>
      </c>
      <c r="AD916" s="29">
        <f t="shared" si="620"/>
        <v>1</v>
      </c>
      <c r="AE916" s="29">
        <f t="shared" si="618"/>
        <v>1</v>
      </c>
      <c r="AF916" s="29">
        <f t="shared" si="618"/>
        <v>1</v>
      </c>
      <c r="AG916" s="29">
        <f t="shared" si="618"/>
        <v>1</v>
      </c>
      <c r="AH916" s="29">
        <f t="shared" si="618"/>
        <v>1</v>
      </c>
      <c r="AI916" s="29">
        <f t="shared" si="618"/>
        <v>1</v>
      </c>
      <c r="AJ916" s="29">
        <f t="shared" si="618"/>
        <v>1</v>
      </c>
      <c r="AK916" s="29">
        <f t="shared" si="618"/>
        <v>1</v>
      </c>
      <c r="AL916" s="29">
        <f t="shared" si="618"/>
        <v>1</v>
      </c>
      <c r="AM916" s="29">
        <f t="shared" si="618"/>
        <v>1</v>
      </c>
      <c r="AN916" s="29">
        <f t="shared" si="618"/>
        <v>1</v>
      </c>
      <c r="AO916" s="29">
        <f t="shared" si="618"/>
        <v>1</v>
      </c>
      <c r="AP916" s="29">
        <f t="shared" si="618"/>
        <v>1</v>
      </c>
      <c r="AQ916" s="29">
        <f t="shared" si="618"/>
        <v>1</v>
      </c>
      <c r="AR916" s="29">
        <f t="shared" si="618"/>
        <v>1</v>
      </c>
      <c r="AS916" s="29">
        <f t="shared" si="618"/>
        <v>1</v>
      </c>
      <c r="AT916" s="29">
        <f t="shared" si="604"/>
        <v>1</v>
      </c>
      <c r="AU916" s="29">
        <f t="shared" si="604"/>
        <v>1</v>
      </c>
      <c r="AV916" s="29">
        <f t="shared" si="604"/>
        <v>1</v>
      </c>
      <c r="AW916" s="29">
        <f t="shared" si="604"/>
        <v>1</v>
      </c>
      <c r="AX916" s="29">
        <f t="shared" si="604"/>
        <v>1</v>
      </c>
      <c r="AY916" s="29">
        <f t="shared" si="604"/>
        <v>1</v>
      </c>
      <c r="AZ916" s="29">
        <f t="shared" si="604"/>
        <v>1</v>
      </c>
      <c r="BA916" s="29">
        <f t="shared" si="604"/>
        <v>1</v>
      </c>
      <c r="BB916" s="29">
        <f t="shared" si="604"/>
        <v>1</v>
      </c>
      <c r="BC916" s="29">
        <f t="shared" si="604"/>
        <v>1</v>
      </c>
      <c r="BD916" s="29">
        <f t="shared" si="604"/>
        <v>1</v>
      </c>
      <c r="BE916" s="29">
        <f t="shared" si="604"/>
        <v>1</v>
      </c>
      <c r="BF916" s="29">
        <f t="shared" si="604"/>
        <v>1</v>
      </c>
      <c r="BG916" s="29">
        <f t="shared" si="604"/>
        <v>1</v>
      </c>
      <c r="BH916" s="29">
        <f t="shared" si="604"/>
        <v>1</v>
      </c>
      <c r="BI916" s="29">
        <f t="shared" si="604"/>
        <v>1</v>
      </c>
      <c r="BJ916" s="29">
        <f t="shared" si="602"/>
        <v>1</v>
      </c>
      <c r="BN916" s="29">
        <f t="shared" si="585"/>
        <v>5</v>
      </c>
      <c r="BO916" s="29">
        <f t="shared" si="593"/>
        <v>10</v>
      </c>
    </row>
    <row r="917" spans="3:67" x14ac:dyDescent="0.25">
      <c r="C917" s="79">
        <f t="shared" si="586"/>
        <v>43871</v>
      </c>
      <c r="D917" s="29">
        <f t="shared" si="610"/>
        <v>2020</v>
      </c>
      <c r="E917" s="29">
        <f t="shared" si="587"/>
        <v>2</v>
      </c>
      <c r="F917" s="29">
        <f t="shared" si="588"/>
        <v>7</v>
      </c>
      <c r="G917" s="29">
        <f t="shared" si="589"/>
        <v>10</v>
      </c>
      <c r="H917" s="166" t="str">
        <f t="shared" si="590"/>
        <v>So</v>
      </c>
      <c r="I917" s="29">
        <f t="shared" si="591"/>
        <v>6</v>
      </c>
      <c r="J917" s="29">
        <f t="array" ref="J917">INDEX(Dienstplan!$F$6:$AJ$55,BN917,BO917)</f>
        <v>0</v>
      </c>
      <c r="K917" s="29">
        <f t="array" ref="K917">IF(OR(J917=Schichten!$B$3,J917=Schichten!$B$4),INDEX($D$98:$D$147,MATCH(CODE(J917),$H$98:$H$147,0)),IF(ISERROR(INDEX($D$98:$D$147,MATCH(J917,$A$98:$A$147,0))),0,INDEX($D$98:$D$147,MATCH(J917,$A$98:$A$147,0))))</f>
        <v>0</v>
      </c>
      <c r="L917" s="29">
        <f t="shared" ref="L917" si="621">L867</f>
        <v>0</v>
      </c>
      <c r="M917" s="29">
        <f t="shared" si="613"/>
        <v>0</v>
      </c>
      <c r="O917" s="29">
        <f t="shared" si="620"/>
        <v>0</v>
      </c>
      <c r="P917" s="29">
        <f t="shared" si="620"/>
        <v>0</v>
      </c>
      <c r="Q917" s="29">
        <f t="shared" si="620"/>
        <v>0</v>
      </c>
      <c r="R917" s="29">
        <f t="shared" si="620"/>
        <v>0</v>
      </c>
      <c r="S917" s="29">
        <f t="shared" si="620"/>
        <v>0</v>
      </c>
      <c r="T917" s="29">
        <f t="shared" si="620"/>
        <v>0</v>
      </c>
      <c r="U917" s="29">
        <f t="shared" si="620"/>
        <v>0</v>
      </c>
      <c r="V917" s="29">
        <f t="shared" si="620"/>
        <v>0</v>
      </c>
      <c r="W917" s="29">
        <f t="shared" si="620"/>
        <v>0</v>
      </c>
      <c r="X917" s="29">
        <f t="shared" si="620"/>
        <v>0</v>
      </c>
      <c r="Y917" s="29">
        <f t="shared" si="620"/>
        <v>1</v>
      </c>
      <c r="Z917" s="29">
        <f t="shared" si="620"/>
        <v>1</v>
      </c>
      <c r="AA917" s="29">
        <f t="shared" si="620"/>
        <v>1</v>
      </c>
      <c r="AB917" s="29">
        <f t="shared" si="620"/>
        <v>1</v>
      </c>
      <c r="AC917" s="29">
        <f t="shared" si="620"/>
        <v>1</v>
      </c>
      <c r="AD917" s="29">
        <f t="shared" si="620"/>
        <v>1</v>
      </c>
      <c r="AE917" s="29">
        <f t="shared" si="618"/>
        <v>1</v>
      </c>
      <c r="AF917" s="29">
        <f t="shared" si="618"/>
        <v>1</v>
      </c>
      <c r="AG917" s="29">
        <f t="shared" si="618"/>
        <v>1</v>
      </c>
      <c r="AH917" s="29">
        <f t="shared" si="618"/>
        <v>1</v>
      </c>
      <c r="AI917" s="29">
        <f t="shared" si="618"/>
        <v>1</v>
      </c>
      <c r="AJ917" s="29">
        <f t="shared" si="618"/>
        <v>1</v>
      </c>
      <c r="AK917" s="29">
        <f t="shared" si="618"/>
        <v>1</v>
      </c>
      <c r="AL917" s="29">
        <f t="shared" si="618"/>
        <v>1</v>
      </c>
      <c r="AM917" s="29">
        <f t="shared" si="618"/>
        <v>1</v>
      </c>
      <c r="AN917" s="29">
        <f t="shared" si="618"/>
        <v>1</v>
      </c>
      <c r="AO917" s="29">
        <f t="shared" si="618"/>
        <v>1</v>
      </c>
      <c r="AP917" s="29">
        <f t="shared" si="618"/>
        <v>1</v>
      </c>
      <c r="AQ917" s="29">
        <f t="shared" si="618"/>
        <v>1</v>
      </c>
      <c r="AR917" s="29">
        <f t="shared" si="618"/>
        <v>1</v>
      </c>
      <c r="AS917" s="29">
        <f t="shared" si="618"/>
        <v>1</v>
      </c>
      <c r="AT917" s="29">
        <f t="shared" si="604"/>
        <v>1</v>
      </c>
      <c r="AU917" s="29">
        <f t="shared" si="604"/>
        <v>1</v>
      </c>
      <c r="AV917" s="29">
        <f t="shared" si="604"/>
        <v>1</v>
      </c>
      <c r="AW917" s="29">
        <f t="shared" si="604"/>
        <v>1</v>
      </c>
      <c r="AX917" s="29">
        <f t="shared" si="604"/>
        <v>1</v>
      </c>
      <c r="AY917" s="29">
        <f t="shared" si="604"/>
        <v>1</v>
      </c>
      <c r="AZ917" s="29">
        <f t="shared" si="604"/>
        <v>1</v>
      </c>
      <c r="BA917" s="29">
        <f t="shared" si="604"/>
        <v>1</v>
      </c>
      <c r="BB917" s="29">
        <f t="shared" si="604"/>
        <v>1</v>
      </c>
      <c r="BC917" s="29">
        <f t="shared" si="604"/>
        <v>1</v>
      </c>
      <c r="BD917" s="29">
        <f t="shared" si="604"/>
        <v>1</v>
      </c>
      <c r="BE917" s="29">
        <f t="shared" si="604"/>
        <v>1</v>
      </c>
      <c r="BF917" s="29">
        <f t="shared" si="604"/>
        <v>1</v>
      </c>
      <c r="BG917" s="29">
        <f t="shared" si="604"/>
        <v>1</v>
      </c>
      <c r="BH917" s="29">
        <f t="shared" si="604"/>
        <v>1</v>
      </c>
      <c r="BI917" s="29">
        <f t="shared" si="604"/>
        <v>1</v>
      </c>
      <c r="BJ917" s="29">
        <f t="shared" si="602"/>
        <v>1</v>
      </c>
      <c r="BN917" s="29">
        <f t="shared" si="585"/>
        <v>6</v>
      </c>
      <c r="BO917" s="29">
        <f t="shared" si="593"/>
        <v>10</v>
      </c>
    </row>
    <row r="918" spans="3:67" x14ac:dyDescent="0.25">
      <c r="C918" s="79">
        <f t="shared" si="586"/>
        <v>43871</v>
      </c>
      <c r="D918" s="29">
        <f t="shared" si="610"/>
        <v>2020</v>
      </c>
      <c r="E918" s="29">
        <f t="shared" si="587"/>
        <v>2</v>
      </c>
      <c r="F918" s="29">
        <f t="shared" si="588"/>
        <v>7</v>
      </c>
      <c r="G918" s="29">
        <f t="shared" si="589"/>
        <v>10</v>
      </c>
      <c r="H918" s="166" t="str">
        <f t="shared" si="590"/>
        <v>So</v>
      </c>
      <c r="I918" s="29">
        <f t="shared" si="591"/>
        <v>7</v>
      </c>
      <c r="J918" s="29">
        <f t="array" ref="J918">INDEX(Dienstplan!$F$6:$AJ$55,BN918,BO918)</f>
        <v>0</v>
      </c>
      <c r="K918" s="29">
        <f t="array" ref="K918">IF(OR(J918=Schichten!$B$3,J918=Schichten!$B$4),INDEX($D$98:$D$147,MATCH(CODE(J918),$H$98:$H$147,0)),IF(ISERROR(INDEX($D$98:$D$147,MATCH(J918,$A$98:$A$147,0))),0,INDEX($D$98:$D$147,MATCH(J918,$A$98:$A$147,0))))</f>
        <v>0</v>
      </c>
      <c r="L918" s="29">
        <f t="shared" ref="L918" si="622">L868</f>
        <v>0</v>
      </c>
      <c r="M918" s="29">
        <f t="shared" si="613"/>
        <v>0</v>
      </c>
      <c r="O918" s="29">
        <f t="shared" si="620"/>
        <v>0</v>
      </c>
      <c r="P918" s="29">
        <f t="shared" si="620"/>
        <v>0</v>
      </c>
      <c r="Q918" s="29">
        <f t="shared" si="620"/>
        <v>0</v>
      </c>
      <c r="R918" s="29">
        <f t="shared" si="620"/>
        <v>0</v>
      </c>
      <c r="S918" s="29">
        <f t="shared" si="620"/>
        <v>0</v>
      </c>
      <c r="T918" s="29">
        <f t="shared" si="620"/>
        <v>0</v>
      </c>
      <c r="U918" s="29">
        <f t="shared" si="620"/>
        <v>0</v>
      </c>
      <c r="V918" s="29">
        <f t="shared" si="620"/>
        <v>0</v>
      </c>
      <c r="W918" s="29">
        <f t="shared" si="620"/>
        <v>0</v>
      </c>
      <c r="X918" s="29">
        <f t="shared" si="620"/>
        <v>0</v>
      </c>
      <c r="Y918" s="29">
        <f t="shared" si="620"/>
        <v>1</v>
      </c>
      <c r="Z918" s="29">
        <f t="shared" si="620"/>
        <v>1</v>
      </c>
      <c r="AA918" s="29">
        <f t="shared" si="620"/>
        <v>1</v>
      </c>
      <c r="AB918" s="29">
        <f t="shared" si="620"/>
        <v>1</v>
      </c>
      <c r="AC918" s="29">
        <f t="shared" si="620"/>
        <v>1</v>
      </c>
      <c r="AD918" s="29">
        <f t="shared" si="620"/>
        <v>1</v>
      </c>
      <c r="AE918" s="29">
        <f t="shared" si="618"/>
        <v>1</v>
      </c>
      <c r="AF918" s="29">
        <f t="shared" si="618"/>
        <v>1</v>
      </c>
      <c r="AG918" s="29">
        <f t="shared" si="618"/>
        <v>1</v>
      </c>
      <c r="AH918" s="29">
        <f t="shared" si="618"/>
        <v>1</v>
      </c>
      <c r="AI918" s="29">
        <f t="shared" si="618"/>
        <v>1</v>
      </c>
      <c r="AJ918" s="29">
        <f t="shared" si="618"/>
        <v>1</v>
      </c>
      <c r="AK918" s="29">
        <f t="shared" si="618"/>
        <v>1</v>
      </c>
      <c r="AL918" s="29">
        <f t="shared" si="618"/>
        <v>1</v>
      </c>
      <c r="AM918" s="29">
        <f t="shared" si="618"/>
        <v>1</v>
      </c>
      <c r="AN918" s="29">
        <f t="shared" si="618"/>
        <v>1</v>
      </c>
      <c r="AO918" s="29">
        <f t="shared" si="618"/>
        <v>1</v>
      </c>
      <c r="AP918" s="29">
        <f t="shared" si="618"/>
        <v>1</v>
      </c>
      <c r="AQ918" s="29">
        <f t="shared" si="618"/>
        <v>1</v>
      </c>
      <c r="AR918" s="29">
        <f t="shared" si="618"/>
        <v>1</v>
      </c>
      <c r="AS918" s="29">
        <f t="shared" si="618"/>
        <v>1</v>
      </c>
      <c r="AT918" s="29">
        <f t="shared" si="604"/>
        <v>1</v>
      </c>
      <c r="AU918" s="29">
        <f t="shared" si="604"/>
        <v>1</v>
      </c>
      <c r="AV918" s="29">
        <f t="shared" si="604"/>
        <v>1</v>
      </c>
      <c r="AW918" s="29">
        <f t="shared" si="604"/>
        <v>1</v>
      </c>
      <c r="AX918" s="29">
        <f t="shared" si="604"/>
        <v>1</v>
      </c>
      <c r="AY918" s="29">
        <f t="shared" si="604"/>
        <v>1</v>
      </c>
      <c r="AZ918" s="29">
        <f t="shared" si="604"/>
        <v>1</v>
      </c>
      <c r="BA918" s="29">
        <f t="shared" si="604"/>
        <v>1</v>
      </c>
      <c r="BB918" s="29">
        <f t="shared" si="604"/>
        <v>1</v>
      </c>
      <c r="BC918" s="29">
        <f t="shared" si="604"/>
        <v>1</v>
      </c>
      <c r="BD918" s="29">
        <f t="shared" si="604"/>
        <v>1</v>
      </c>
      <c r="BE918" s="29">
        <f t="shared" si="604"/>
        <v>1</v>
      </c>
      <c r="BF918" s="29">
        <f t="shared" si="604"/>
        <v>1</v>
      </c>
      <c r="BG918" s="29">
        <f t="shared" si="604"/>
        <v>1</v>
      </c>
      <c r="BH918" s="29">
        <f t="shared" si="604"/>
        <v>1</v>
      </c>
      <c r="BI918" s="29">
        <f t="shared" si="604"/>
        <v>1</v>
      </c>
      <c r="BJ918" s="29">
        <f t="shared" si="602"/>
        <v>1</v>
      </c>
      <c r="BN918" s="29">
        <f t="shared" si="585"/>
        <v>7</v>
      </c>
      <c r="BO918" s="29">
        <f t="shared" si="593"/>
        <v>10</v>
      </c>
    </row>
    <row r="919" spans="3:67" x14ac:dyDescent="0.25">
      <c r="C919" s="79">
        <f t="shared" si="586"/>
        <v>43871</v>
      </c>
      <c r="D919" s="29">
        <f t="shared" si="610"/>
        <v>2020</v>
      </c>
      <c r="E919" s="29">
        <f t="shared" si="587"/>
        <v>2</v>
      </c>
      <c r="F919" s="29">
        <f t="shared" si="588"/>
        <v>7</v>
      </c>
      <c r="G919" s="29">
        <f t="shared" si="589"/>
        <v>10</v>
      </c>
      <c r="H919" s="166" t="str">
        <f t="shared" si="590"/>
        <v>So</v>
      </c>
      <c r="I919" s="29">
        <f t="shared" si="591"/>
        <v>8</v>
      </c>
      <c r="J919" s="29">
        <f t="array" ref="J919">INDEX(Dienstplan!$F$6:$AJ$55,BN919,BO919)</f>
        <v>0</v>
      </c>
      <c r="K919" s="29">
        <f t="array" ref="K919">IF(OR(J919=Schichten!$B$3,J919=Schichten!$B$4),INDEX($D$98:$D$147,MATCH(CODE(J919),$H$98:$H$147,0)),IF(ISERROR(INDEX($D$98:$D$147,MATCH(J919,$A$98:$A$147,0))),0,INDEX($D$98:$D$147,MATCH(J919,$A$98:$A$147,0))))</f>
        <v>0</v>
      </c>
      <c r="L919" s="29">
        <f t="shared" ref="L919" si="623">L869</f>
        <v>0</v>
      </c>
      <c r="M919" s="29">
        <f t="shared" si="613"/>
        <v>0</v>
      </c>
      <c r="O919" s="29">
        <f t="shared" si="620"/>
        <v>0</v>
      </c>
      <c r="P919" s="29">
        <f t="shared" si="620"/>
        <v>0</v>
      </c>
      <c r="Q919" s="29">
        <f t="shared" si="620"/>
        <v>0</v>
      </c>
      <c r="R919" s="29">
        <f t="shared" si="620"/>
        <v>0</v>
      </c>
      <c r="S919" s="29">
        <f t="shared" si="620"/>
        <v>0</v>
      </c>
      <c r="T919" s="29">
        <f t="shared" si="620"/>
        <v>0</v>
      </c>
      <c r="U919" s="29">
        <f t="shared" si="620"/>
        <v>0</v>
      </c>
      <c r="V919" s="29">
        <f t="shared" si="620"/>
        <v>0</v>
      </c>
      <c r="W919" s="29">
        <f t="shared" si="620"/>
        <v>0</v>
      </c>
      <c r="X919" s="29">
        <f t="shared" si="620"/>
        <v>0</v>
      </c>
      <c r="Y919" s="29">
        <f t="shared" si="620"/>
        <v>1</v>
      </c>
      <c r="Z919" s="29">
        <f t="shared" si="620"/>
        <v>1</v>
      </c>
      <c r="AA919" s="29">
        <f t="shared" si="620"/>
        <v>1</v>
      </c>
      <c r="AB919" s="29">
        <f t="shared" si="620"/>
        <v>1</v>
      </c>
      <c r="AC919" s="29">
        <f t="shared" si="620"/>
        <v>1</v>
      </c>
      <c r="AD919" s="29">
        <f t="shared" si="620"/>
        <v>1</v>
      </c>
      <c r="AE919" s="29">
        <f t="shared" si="618"/>
        <v>1</v>
      </c>
      <c r="AF919" s="29">
        <f t="shared" si="618"/>
        <v>1</v>
      </c>
      <c r="AG919" s="29">
        <f t="shared" si="618"/>
        <v>1</v>
      </c>
      <c r="AH919" s="29">
        <f t="shared" si="618"/>
        <v>1</v>
      </c>
      <c r="AI919" s="29">
        <f t="shared" si="618"/>
        <v>1</v>
      </c>
      <c r="AJ919" s="29">
        <f t="shared" si="618"/>
        <v>1</v>
      </c>
      <c r="AK919" s="29">
        <f t="shared" si="618"/>
        <v>1</v>
      </c>
      <c r="AL919" s="29">
        <f t="shared" si="618"/>
        <v>1</v>
      </c>
      <c r="AM919" s="29">
        <f t="shared" si="618"/>
        <v>1</v>
      </c>
      <c r="AN919" s="29">
        <f t="shared" si="618"/>
        <v>1</v>
      </c>
      <c r="AO919" s="29">
        <f t="shared" si="618"/>
        <v>1</v>
      </c>
      <c r="AP919" s="29">
        <f t="shared" si="618"/>
        <v>1</v>
      </c>
      <c r="AQ919" s="29">
        <f t="shared" si="618"/>
        <v>1</v>
      </c>
      <c r="AR919" s="29">
        <f t="shared" si="618"/>
        <v>1</v>
      </c>
      <c r="AS919" s="29">
        <f t="shared" si="618"/>
        <v>1</v>
      </c>
      <c r="AT919" s="29">
        <f t="shared" si="604"/>
        <v>1</v>
      </c>
      <c r="AU919" s="29">
        <f t="shared" si="604"/>
        <v>1</v>
      </c>
      <c r="AV919" s="29">
        <f t="shared" si="604"/>
        <v>1</v>
      </c>
      <c r="AW919" s="29">
        <f t="shared" si="604"/>
        <v>1</v>
      </c>
      <c r="AX919" s="29">
        <f t="shared" si="604"/>
        <v>1</v>
      </c>
      <c r="AY919" s="29">
        <f t="shared" si="604"/>
        <v>1</v>
      </c>
      <c r="AZ919" s="29">
        <f t="shared" si="604"/>
        <v>1</v>
      </c>
      <c r="BA919" s="29">
        <f t="shared" si="604"/>
        <v>1</v>
      </c>
      <c r="BB919" s="29">
        <f t="shared" si="604"/>
        <v>1</v>
      </c>
      <c r="BC919" s="29">
        <f t="shared" si="604"/>
        <v>1</v>
      </c>
      <c r="BD919" s="29">
        <f t="shared" si="604"/>
        <v>1</v>
      </c>
      <c r="BE919" s="29">
        <f t="shared" si="604"/>
        <v>1</v>
      </c>
      <c r="BF919" s="29">
        <f t="shared" si="604"/>
        <v>1</v>
      </c>
      <c r="BG919" s="29">
        <f t="shared" si="604"/>
        <v>1</v>
      </c>
      <c r="BH919" s="29">
        <f t="shared" si="604"/>
        <v>1</v>
      </c>
      <c r="BI919" s="29">
        <f t="shared" ref="BI919:BJ934" si="624">IF($M$457,IF($J919=BI$461,1,0),0)</f>
        <v>1</v>
      </c>
      <c r="BJ919" s="29">
        <f t="shared" si="624"/>
        <v>1</v>
      </c>
      <c r="BN919" s="29">
        <f t="shared" si="585"/>
        <v>8</v>
      </c>
      <c r="BO919" s="29">
        <f t="shared" si="593"/>
        <v>10</v>
      </c>
    </row>
    <row r="920" spans="3:67" x14ac:dyDescent="0.25">
      <c r="C920" s="79">
        <f t="shared" si="586"/>
        <v>43871</v>
      </c>
      <c r="D920" s="29">
        <f t="shared" si="610"/>
        <v>2020</v>
      </c>
      <c r="E920" s="29">
        <f t="shared" si="587"/>
        <v>2</v>
      </c>
      <c r="F920" s="29">
        <f t="shared" si="588"/>
        <v>7</v>
      </c>
      <c r="G920" s="29">
        <f t="shared" si="589"/>
        <v>10</v>
      </c>
      <c r="H920" s="166" t="str">
        <f t="shared" si="590"/>
        <v>So</v>
      </c>
      <c r="I920" s="29">
        <f t="shared" si="591"/>
        <v>9</v>
      </c>
      <c r="J920" s="29">
        <f t="array" ref="J920">INDEX(Dienstplan!$F$6:$AJ$55,BN920,BO920)</f>
        <v>0</v>
      </c>
      <c r="K920" s="29">
        <f t="array" ref="K920">IF(OR(J920=Schichten!$B$3,J920=Schichten!$B$4),INDEX($D$98:$D$147,MATCH(CODE(J920),$H$98:$H$147,0)),IF(ISERROR(INDEX($D$98:$D$147,MATCH(J920,$A$98:$A$147,0))),0,INDEX($D$98:$D$147,MATCH(J920,$A$98:$A$147,0))))</f>
        <v>0</v>
      </c>
      <c r="L920" s="29">
        <f t="shared" ref="L920" si="625">L870</f>
        <v>0</v>
      </c>
      <c r="M920" s="29">
        <f t="shared" si="613"/>
        <v>0</v>
      </c>
      <c r="O920" s="29">
        <f t="shared" si="620"/>
        <v>0</v>
      </c>
      <c r="P920" s="29">
        <f t="shared" si="620"/>
        <v>0</v>
      </c>
      <c r="Q920" s="29">
        <f t="shared" si="620"/>
        <v>0</v>
      </c>
      <c r="R920" s="29">
        <f t="shared" si="620"/>
        <v>0</v>
      </c>
      <c r="S920" s="29">
        <f t="shared" si="620"/>
        <v>0</v>
      </c>
      <c r="T920" s="29">
        <f t="shared" si="620"/>
        <v>0</v>
      </c>
      <c r="U920" s="29">
        <f t="shared" si="620"/>
        <v>0</v>
      </c>
      <c r="V920" s="29">
        <f t="shared" si="620"/>
        <v>0</v>
      </c>
      <c r="W920" s="29">
        <f t="shared" si="620"/>
        <v>0</v>
      </c>
      <c r="X920" s="29">
        <f t="shared" si="620"/>
        <v>0</v>
      </c>
      <c r="Y920" s="29">
        <f t="shared" si="620"/>
        <v>1</v>
      </c>
      <c r="Z920" s="29">
        <f t="shared" si="620"/>
        <v>1</v>
      </c>
      <c r="AA920" s="29">
        <f t="shared" si="620"/>
        <v>1</v>
      </c>
      <c r="AB920" s="29">
        <f t="shared" si="620"/>
        <v>1</v>
      </c>
      <c r="AC920" s="29">
        <f t="shared" si="620"/>
        <v>1</v>
      </c>
      <c r="AD920" s="29">
        <f t="shared" si="620"/>
        <v>1</v>
      </c>
      <c r="AE920" s="29">
        <f t="shared" si="618"/>
        <v>1</v>
      </c>
      <c r="AF920" s="29">
        <f t="shared" si="618"/>
        <v>1</v>
      </c>
      <c r="AG920" s="29">
        <f t="shared" si="618"/>
        <v>1</v>
      </c>
      <c r="AH920" s="29">
        <f t="shared" si="618"/>
        <v>1</v>
      </c>
      <c r="AI920" s="29">
        <f t="shared" si="618"/>
        <v>1</v>
      </c>
      <c r="AJ920" s="29">
        <f t="shared" si="618"/>
        <v>1</v>
      </c>
      <c r="AK920" s="29">
        <f t="shared" si="618"/>
        <v>1</v>
      </c>
      <c r="AL920" s="29">
        <f t="shared" si="618"/>
        <v>1</v>
      </c>
      <c r="AM920" s="29">
        <f t="shared" si="618"/>
        <v>1</v>
      </c>
      <c r="AN920" s="29">
        <f t="shared" si="618"/>
        <v>1</v>
      </c>
      <c r="AO920" s="29">
        <f t="shared" si="618"/>
        <v>1</v>
      </c>
      <c r="AP920" s="29">
        <f t="shared" si="618"/>
        <v>1</v>
      </c>
      <c r="AQ920" s="29">
        <f t="shared" si="618"/>
        <v>1</v>
      </c>
      <c r="AR920" s="29">
        <f t="shared" si="618"/>
        <v>1</v>
      </c>
      <c r="AS920" s="29">
        <f t="shared" si="618"/>
        <v>1</v>
      </c>
      <c r="AT920" s="29">
        <f t="shared" ref="AT920:BI935" si="626">IF($M$457,IF($J920=AT$461,1,0),0)</f>
        <v>1</v>
      </c>
      <c r="AU920" s="29">
        <f t="shared" si="626"/>
        <v>1</v>
      </c>
      <c r="AV920" s="29">
        <f t="shared" si="626"/>
        <v>1</v>
      </c>
      <c r="AW920" s="29">
        <f t="shared" si="626"/>
        <v>1</v>
      </c>
      <c r="AX920" s="29">
        <f t="shared" si="626"/>
        <v>1</v>
      </c>
      <c r="AY920" s="29">
        <f t="shared" si="626"/>
        <v>1</v>
      </c>
      <c r="AZ920" s="29">
        <f t="shared" si="626"/>
        <v>1</v>
      </c>
      <c r="BA920" s="29">
        <f t="shared" si="626"/>
        <v>1</v>
      </c>
      <c r="BB920" s="29">
        <f t="shared" si="626"/>
        <v>1</v>
      </c>
      <c r="BC920" s="29">
        <f t="shared" si="626"/>
        <v>1</v>
      </c>
      <c r="BD920" s="29">
        <f t="shared" si="626"/>
        <v>1</v>
      </c>
      <c r="BE920" s="29">
        <f t="shared" si="626"/>
        <v>1</v>
      </c>
      <c r="BF920" s="29">
        <f t="shared" si="626"/>
        <v>1</v>
      </c>
      <c r="BG920" s="29">
        <f t="shared" si="626"/>
        <v>1</v>
      </c>
      <c r="BH920" s="29">
        <f t="shared" si="626"/>
        <v>1</v>
      </c>
      <c r="BI920" s="29">
        <f t="shared" si="626"/>
        <v>1</v>
      </c>
      <c r="BJ920" s="29">
        <f t="shared" si="624"/>
        <v>1</v>
      </c>
      <c r="BN920" s="29">
        <f t="shared" si="585"/>
        <v>9</v>
      </c>
      <c r="BO920" s="29">
        <f t="shared" si="593"/>
        <v>10</v>
      </c>
    </row>
    <row r="921" spans="3:67" x14ac:dyDescent="0.25">
      <c r="C921" s="79">
        <f t="shared" si="586"/>
        <v>43871</v>
      </c>
      <c r="D921" s="29">
        <f t="shared" si="610"/>
        <v>2020</v>
      </c>
      <c r="E921" s="29">
        <f t="shared" si="587"/>
        <v>2</v>
      </c>
      <c r="F921" s="29">
        <f t="shared" si="588"/>
        <v>7</v>
      </c>
      <c r="G921" s="29">
        <f t="shared" si="589"/>
        <v>10</v>
      </c>
      <c r="H921" s="166" t="str">
        <f t="shared" si="590"/>
        <v>So</v>
      </c>
      <c r="I921" s="29">
        <f t="shared" si="591"/>
        <v>10</v>
      </c>
      <c r="J921" s="29">
        <f t="array" ref="J921">INDEX(Dienstplan!$F$6:$AJ$55,BN921,BO921)</f>
        <v>0</v>
      </c>
      <c r="K921" s="29">
        <f t="array" ref="K921">IF(OR(J921=Schichten!$B$3,J921=Schichten!$B$4),INDEX($D$98:$D$147,MATCH(CODE(J921),$H$98:$H$147,0)),IF(ISERROR(INDEX($D$98:$D$147,MATCH(J921,$A$98:$A$147,0))),0,INDEX($D$98:$D$147,MATCH(J921,$A$98:$A$147,0))))</f>
        <v>0</v>
      </c>
      <c r="L921" s="29">
        <f t="shared" ref="L921" si="627">L871</f>
        <v>0</v>
      </c>
      <c r="M921" s="29">
        <f t="shared" si="613"/>
        <v>0</v>
      </c>
      <c r="O921" s="29">
        <f t="shared" si="620"/>
        <v>0</v>
      </c>
      <c r="P921" s="29">
        <f t="shared" si="620"/>
        <v>0</v>
      </c>
      <c r="Q921" s="29">
        <f t="shared" si="620"/>
        <v>0</v>
      </c>
      <c r="R921" s="29">
        <f t="shared" si="620"/>
        <v>0</v>
      </c>
      <c r="S921" s="29">
        <f t="shared" si="620"/>
        <v>0</v>
      </c>
      <c r="T921" s="29">
        <f t="shared" si="620"/>
        <v>0</v>
      </c>
      <c r="U921" s="29">
        <f t="shared" si="620"/>
        <v>0</v>
      </c>
      <c r="V921" s="29">
        <f t="shared" si="620"/>
        <v>0</v>
      </c>
      <c r="W921" s="29">
        <f t="shared" si="620"/>
        <v>0</v>
      </c>
      <c r="X921" s="29">
        <f t="shared" si="620"/>
        <v>0</v>
      </c>
      <c r="Y921" s="29">
        <f t="shared" si="620"/>
        <v>1</v>
      </c>
      <c r="Z921" s="29">
        <f t="shared" si="620"/>
        <v>1</v>
      </c>
      <c r="AA921" s="29">
        <f t="shared" si="620"/>
        <v>1</v>
      </c>
      <c r="AB921" s="29">
        <f t="shared" si="620"/>
        <v>1</v>
      </c>
      <c r="AC921" s="29">
        <f t="shared" si="620"/>
        <v>1</v>
      </c>
      <c r="AD921" s="29">
        <f t="shared" si="620"/>
        <v>1</v>
      </c>
      <c r="AE921" s="29">
        <f t="shared" si="618"/>
        <v>1</v>
      </c>
      <c r="AF921" s="29">
        <f t="shared" si="618"/>
        <v>1</v>
      </c>
      <c r="AG921" s="29">
        <f t="shared" si="618"/>
        <v>1</v>
      </c>
      <c r="AH921" s="29">
        <f t="shared" si="618"/>
        <v>1</v>
      </c>
      <c r="AI921" s="29">
        <f t="shared" si="618"/>
        <v>1</v>
      </c>
      <c r="AJ921" s="29">
        <f t="shared" si="618"/>
        <v>1</v>
      </c>
      <c r="AK921" s="29">
        <f t="shared" si="618"/>
        <v>1</v>
      </c>
      <c r="AL921" s="29">
        <f t="shared" si="618"/>
        <v>1</v>
      </c>
      <c r="AM921" s="29">
        <f t="shared" si="618"/>
        <v>1</v>
      </c>
      <c r="AN921" s="29">
        <f t="shared" si="618"/>
        <v>1</v>
      </c>
      <c r="AO921" s="29">
        <f t="shared" si="618"/>
        <v>1</v>
      </c>
      <c r="AP921" s="29">
        <f t="shared" si="618"/>
        <v>1</v>
      </c>
      <c r="AQ921" s="29">
        <f t="shared" si="618"/>
        <v>1</v>
      </c>
      <c r="AR921" s="29">
        <f t="shared" si="618"/>
        <v>1</v>
      </c>
      <c r="AS921" s="29">
        <f t="shared" si="618"/>
        <v>1</v>
      </c>
      <c r="AT921" s="29">
        <f t="shared" si="626"/>
        <v>1</v>
      </c>
      <c r="AU921" s="29">
        <f t="shared" si="626"/>
        <v>1</v>
      </c>
      <c r="AV921" s="29">
        <f t="shared" si="626"/>
        <v>1</v>
      </c>
      <c r="AW921" s="29">
        <f t="shared" si="626"/>
        <v>1</v>
      </c>
      <c r="AX921" s="29">
        <f t="shared" si="626"/>
        <v>1</v>
      </c>
      <c r="AY921" s="29">
        <f t="shared" si="626"/>
        <v>1</v>
      </c>
      <c r="AZ921" s="29">
        <f t="shared" si="626"/>
        <v>1</v>
      </c>
      <c r="BA921" s="29">
        <f t="shared" si="626"/>
        <v>1</v>
      </c>
      <c r="BB921" s="29">
        <f t="shared" si="626"/>
        <v>1</v>
      </c>
      <c r="BC921" s="29">
        <f t="shared" si="626"/>
        <v>1</v>
      </c>
      <c r="BD921" s="29">
        <f t="shared" si="626"/>
        <v>1</v>
      </c>
      <c r="BE921" s="29">
        <f t="shared" si="626"/>
        <v>1</v>
      </c>
      <c r="BF921" s="29">
        <f t="shared" si="626"/>
        <v>1</v>
      </c>
      <c r="BG921" s="29">
        <f t="shared" si="626"/>
        <v>1</v>
      </c>
      <c r="BH921" s="29">
        <f t="shared" si="626"/>
        <v>1</v>
      </c>
      <c r="BI921" s="29">
        <f t="shared" si="626"/>
        <v>1</v>
      </c>
      <c r="BJ921" s="29">
        <f t="shared" si="624"/>
        <v>1</v>
      </c>
      <c r="BN921" s="29">
        <f t="shared" si="585"/>
        <v>10</v>
      </c>
      <c r="BO921" s="29">
        <f t="shared" si="593"/>
        <v>10</v>
      </c>
    </row>
    <row r="922" spans="3:67" x14ac:dyDescent="0.25">
      <c r="C922" s="79">
        <f t="shared" si="586"/>
        <v>43871</v>
      </c>
      <c r="D922" s="29">
        <f t="shared" si="610"/>
        <v>2020</v>
      </c>
      <c r="E922" s="29">
        <f t="shared" si="587"/>
        <v>2</v>
      </c>
      <c r="F922" s="29">
        <f t="shared" si="588"/>
        <v>7</v>
      </c>
      <c r="G922" s="29">
        <f t="shared" si="589"/>
        <v>10</v>
      </c>
      <c r="H922" s="166" t="str">
        <f t="shared" si="590"/>
        <v>So</v>
      </c>
      <c r="I922" s="29">
        <f t="shared" si="591"/>
        <v>11</v>
      </c>
      <c r="J922" s="29">
        <f t="array" ref="J922">INDEX(Dienstplan!$F$6:$AJ$55,BN922,BO922)</f>
        <v>0</v>
      </c>
      <c r="K922" s="29">
        <f t="array" ref="K922">IF(OR(J922=Schichten!$B$3,J922=Schichten!$B$4),INDEX($D$98:$D$147,MATCH(CODE(J922),$H$98:$H$147,0)),IF(ISERROR(INDEX($D$98:$D$147,MATCH(J922,$A$98:$A$147,0))),0,INDEX($D$98:$D$147,MATCH(J922,$A$98:$A$147,0))))</f>
        <v>0</v>
      </c>
      <c r="L922" s="29">
        <f t="shared" ref="L922" si="628">L872</f>
        <v>0</v>
      </c>
      <c r="M922" s="29">
        <f t="shared" si="613"/>
        <v>0</v>
      </c>
      <c r="O922" s="29">
        <f t="shared" si="620"/>
        <v>0</v>
      </c>
      <c r="P922" s="29">
        <f t="shared" si="620"/>
        <v>0</v>
      </c>
      <c r="Q922" s="29">
        <f t="shared" si="620"/>
        <v>0</v>
      </c>
      <c r="R922" s="29">
        <f t="shared" si="620"/>
        <v>0</v>
      </c>
      <c r="S922" s="29">
        <f t="shared" si="620"/>
        <v>0</v>
      </c>
      <c r="T922" s="29">
        <f t="shared" si="620"/>
        <v>0</v>
      </c>
      <c r="U922" s="29">
        <f t="shared" si="620"/>
        <v>0</v>
      </c>
      <c r="V922" s="29">
        <f t="shared" si="620"/>
        <v>0</v>
      </c>
      <c r="W922" s="29">
        <f t="shared" si="620"/>
        <v>0</v>
      </c>
      <c r="X922" s="29">
        <f t="shared" si="620"/>
        <v>0</v>
      </c>
      <c r="Y922" s="29">
        <f t="shared" si="620"/>
        <v>1</v>
      </c>
      <c r="Z922" s="29">
        <f t="shared" si="620"/>
        <v>1</v>
      </c>
      <c r="AA922" s="29">
        <f t="shared" si="620"/>
        <v>1</v>
      </c>
      <c r="AB922" s="29">
        <f t="shared" si="620"/>
        <v>1</v>
      </c>
      <c r="AC922" s="29">
        <f t="shared" si="620"/>
        <v>1</v>
      </c>
      <c r="AD922" s="29">
        <f t="shared" si="620"/>
        <v>1</v>
      </c>
      <c r="AE922" s="29">
        <f t="shared" si="618"/>
        <v>1</v>
      </c>
      <c r="AF922" s="29">
        <f t="shared" si="618"/>
        <v>1</v>
      </c>
      <c r="AG922" s="29">
        <f t="shared" si="618"/>
        <v>1</v>
      </c>
      <c r="AH922" s="29">
        <f t="shared" si="618"/>
        <v>1</v>
      </c>
      <c r="AI922" s="29">
        <f t="shared" si="618"/>
        <v>1</v>
      </c>
      <c r="AJ922" s="29">
        <f t="shared" si="618"/>
        <v>1</v>
      </c>
      <c r="AK922" s="29">
        <f t="shared" si="618"/>
        <v>1</v>
      </c>
      <c r="AL922" s="29">
        <f t="shared" si="618"/>
        <v>1</v>
      </c>
      <c r="AM922" s="29">
        <f t="shared" si="618"/>
        <v>1</v>
      </c>
      <c r="AN922" s="29">
        <f t="shared" si="618"/>
        <v>1</v>
      </c>
      <c r="AO922" s="29">
        <f t="shared" si="618"/>
        <v>1</v>
      </c>
      <c r="AP922" s="29">
        <f t="shared" si="618"/>
        <v>1</v>
      </c>
      <c r="AQ922" s="29">
        <f t="shared" si="618"/>
        <v>1</v>
      </c>
      <c r="AR922" s="29">
        <f t="shared" si="618"/>
        <v>1</v>
      </c>
      <c r="AS922" s="29">
        <f t="shared" si="618"/>
        <v>1</v>
      </c>
      <c r="AT922" s="29">
        <f t="shared" si="626"/>
        <v>1</v>
      </c>
      <c r="AU922" s="29">
        <f t="shared" si="626"/>
        <v>1</v>
      </c>
      <c r="AV922" s="29">
        <f t="shared" si="626"/>
        <v>1</v>
      </c>
      <c r="AW922" s="29">
        <f t="shared" si="626"/>
        <v>1</v>
      </c>
      <c r="AX922" s="29">
        <f t="shared" si="626"/>
        <v>1</v>
      </c>
      <c r="AY922" s="29">
        <f t="shared" si="626"/>
        <v>1</v>
      </c>
      <c r="AZ922" s="29">
        <f t="shared" si="626"/>
        <v>1</v>
      </c>
      <c r="BA922" s="29">
        <f t="shared" si="626"/>
        <v>1</v>
      </c>
      <c r="BB922" s="29">
        <f t="shared" si="626"/>
        <v>1</v>
      </c>
      <c r="BC922" s="29">
        <f t="shared" si="626"/>
        <v>1</v>
      </c>
      <c r="BD922" s="29">
        <f t="shared" si="626"/>
        <v>1</v>
      </c>
      <c r="BE922" s="29">
        <f t="shared" si="626"/>
        <v>1</v>
      </c>
      <c r="BF922" s="29">
        <f t="shared" si="626"/>
        <v>1</v>
      </c>
      <c r="BG922" s="29">
        <f t="shared" si="626"/>
        <v>1</v>
      </c>
      <c r="BH922" s="29">
        <f t="shared" si="626"/>
        <v>1</v>
      </c>
      <c r="BI922" s="29">
        <f t="shared" si="626"/>
        <v>1</v>
      </c>
      <c r="BJ922" s="29">
        <f t="shared" si="624"/>
        <v>1</v>
      </c>
      <c r="BN922" s="29">
        <f t="shared" si="585"/>
        <v>11</v>
      </c>
      <c r="BO922" s="29">
        <f t="shared" si="593"/>
        <v>10</v>
      </c>
    </row>
    <row r="923" spans="3:67" x14ac:dyDescent="0.25">
      <c r="C923" s="79">
        <f t="shared" si="586"/>
        <v>43871</v>
      </c>
      <c r="D923" s="29">
        <f t="shared" si="610"/>
        <v>2020</v>
      </c>
      <c r="E923" s="29">
        <f t="shared" si="587"/>
        <v>2</v>
      </c>
      <c r="F923" s="29">
        <f t="shared" si="588"/>
        <v>7</v>
      </c>
      <c r="G923" s="29">
        <f t="shared" si="589"/>
        <v>10</v>
      </c>
      <c r="H923" s="166" t="str">
        <f t="shared" si="590"/>
        <v>So</v>
      </c>
      <c r="I923" s="29">
        <f t="shared" si="591"/>
        <v>12</v>
      </c>
      <c r="J923" s="29">
        <f t="array" ref="J923">INDEX(Dienstplan!$F$6:$AJ$55,BN923,BO923)</f>
        <v>0</v>
      </c>
      <c r="K923" s="29">
        <f t="array" ref="K923">IF(OR(J923=Schichten!$B$3,J923=Schichten!$B$4),INDEX($D$98:$D$147,MATCH(CODE(J923),$H$98:$H$147,0)),IF(ISERROR(INDEX($D$98:$D$147,MATCH(J923,$A$98:$A$147,0))),0,INDEX($D$98:$D$147,MATCH(J923,$A$98:$A$147,0))))</f>
        <v>0</v>
      </c>
      <c r="L923" s="29">
        <f t="shared" ref="L923" si="629">L873</f>
        <v>0</v>
      </c>
      <c r="M923" s="29">
        <f t="shared" si="613"/>
        <v>0</v>
      </c>
      <c r="O923" s="29">
        <f t="shared" si="620"/>
        <v>0</v>
      </c>
      <c r="P923" s="29">
        <f t="shared" si="620"/>
        <v>0</v>
      </c>
      <c r="Q923" s="29">
        <f t="shared" si="620"/>
        <v>0</v>
      </c>
      <c r="R923" s="29">
        <f t="shared" si="620"/>
        <v>0</v>
      </c>
      <c r="S923" s="29">
        <f t="shared" si="620"/>
        <v>0</v>
      </c>
      <c r="T923" s="29">
        <f t="shared" si="620"/>
        <v>0</v>
      </c>
      <c r="U923" s="29">
        <f t="shared" si="620"/>
        <v>0</v>
      </c>
      <c r="V923" s="29">
        <f t="shared" si="620"/>
        <v>0</v>
      </c>
      <c r="W923" s="29">
        <f t="shared" si="620"/>
        <v>0</v>
      </c>
      <c r="X923" s="29">
        <f t="shared" si="620"/>
        <v>0</v>
      </c>
      <c r="Y923" s="29">
        <f t="shared" si="620"/>
        <v>1</v>
      </c>
      <c r="Z923" s="29">
        <f t="shared" si="620"/>
        <v>1</v>
      </c>
      <c r="AA923" s="29">
        <f t="shared" si="620"/>
        <v>1</v>
      </c>
      <c r="AB923" s="29">
        <f t="shared" si="620"/>
        <v>1</v>
      </c>
      <c r="AC923" s="29">
        <f t="shared" si="620"/>
        <v>1</v>
      </c>
      <c r="AD923" s="29">
        <f t="shared" si="620"/>
        <v>1</v>
      </c>
      <c r="AE923" s="29">
        <f t="shared" si="618"/>
        <v>1</v>
      </c>
      <c r="AF923" s="29">
        <f t="shared" si="618"/>
        <v>1</v>
      </c>
      <c r="AG923" s="29">
        <f t="shared" si="618"/>
        <v>1</v>
      </c>
      <c r="AH923" s="29">
        <f t="shared" si="618"/>
        <v>1</v>
      </c>
      <c r="AI923" s="29">
        <f t="shared" si="618"/>
        <v>1</v>
      </c>
      <c r="AJ923" s="29">
        <f t="shared" si="618"/>
        <v>1</v>
      </c>
      <c r="AK923" s="29">
        <f t="shared" si="618"/>
        <v>1</v>
      </c>
      <c r="AL923" s="29">
        <f t="shared" si="618"/>
        <v>1</v>
      </c>
      <c r="AM923" s="29">
        <f t="shared" si="618"/>
        <v>1</v>
      </c>
      <c r="AN923" s="29">
        <f t="shared" si="618"/>
        <v>1</v>
      </c>
      <c r="AO923" s="29">
        <f t="shared" si="618"/>
        <v>1</v>
      </c>
      <c r="AP923" s="29">
        <f t="shared" si="618"/>
        <v>1</v>
      </c>
      <c r="AQ923" s="29">
        <f t="shared" si="618"/>
        <v>1</v>
      </c>
      <c r="AR923" s="29">
        <f t="shared" si="618"/>
        <v>1</v>
      </c>
      <c r="AS923" s="29">
        <f t="shared" si="618"/>
        <v>1</v>
      </c>
      <c r="AT923" s="29">
        <f t="shared" si="626"/>
        <v>1</v>
      </c>
      <c r="AU923" s="29">
        <f t="shared" si="626"/>
        <v>1</v>
      </c>
      <c r="AV923" s="29">
        <f t="shared" si="626"/>
        <v>1</v>
      </c>
      <c r="AW923" s="29">
        <f t="shared" si="626"/>
        <v>1</v>
      </c>
      <c r="AX923" s="29">
        <f t="shared" si="626"/>
        <v>1</v>
      </c>
      <c r="AY923" s="29">
        <f t="shared" si="626"/>
        <v>1</v>
      </c>
      <c r="AZ923" s="29">
        <f t="shared" si="626"/>
        <v>1</v>
      </c>
      <c r="BA923" s="29">
        <f t="shared" si="626"/>
        <v>1</v>
      </c>
      <c r="BB923" s="29">
        <f t="shared" si="626"/>
        <v>1</v>
      </c>
      <c r="BC923" s="29">
        <f t="shared" si="626"/>
        <v>1</v>
      </c>
      <c r="BD923" s="29">
        <f t="shared" si="626"/>
        <v>1</v>
      </c>
      <c r="BE923" s="29">
        <f t="shared" si="626"/>
        <v>1</v>
      </c>
      <c r="BF923" s="29">
        <f t="shared" si="626"/>
        <v>1</v>
      </c>
      <c r="BG923" s="29">
        <f t="shared" si="626"/>
        <v>1</v>
      </c>
      <c r="BH923" s="29">
        <f t="shared" si="626"/>
        <v>1</v>
      </c>
      <c r="BI923" s="29">
        <f t="shared" si="626"/>
        <v>1</v>
      </c>
      <c r="BJ923" s="29">
        <f t="shared" si="624"/>
        <v>1</v>
      </c>
      <c r="BN923" s="29">
        <f t="shared" si="585"/>
        <v>12</v>
      </c>
      <c r="BO923" s="29">
        <f t="shared" si="593"/>
        <v>10</v>
      </c>
    </row>
    <row r="924" spans="3:67" x14ac:dyDescent="0.25">
      <c r="C924" s="79">
        <f t="shared" si="586"/>
        <v>43871</v>
      </c>
      <c r="D924" s="29">
        <f t="shared" si="610"/>
        <v>2020</v>
      </c>
      <c r="E924" s="29">
        <f t="shared" si="587"/>
        <v>2</v>
      </c>
      <c r="F924" s="29">
        <f t="shared" si="588"/>
        <v>7</v>
      </c>
      <c r="G924" s="29">
        <f t="shared" si="589"/>
        <v>10</v>
      </c>
      <c r="H924" s="166" t="str">
        <f t="shared" si="590"/>
        <v>So</v>
      </c>
      <c r="I924" s="29">
        <f t="shared" si="591"/>
        <v>13</v>
      </c>
      <c r="J924" s="29">
        <f t="array" ref="J924">INDEX(Dienstplan!$F$6:$AJ$55,BN924,BO924)</f>
        <v>0</v>
      </c>
      <c r="K924" s="29">
        <f t="array" ref="K924">IF(OR(J924=Schichten!$B$3,J924=Schichten!$B$4),INDEX($D$98:$D$147,MATCH(CODE(J924),$H$98:$H$147,0)),IF(ISERROR(INDEX($D$98:$D$147,MATCH(J924,$A$98:$A$147,0))),0,INDEX($D$98:$D$147,MATCH(J924,$A$98:$A$147,0))))</f>
        <v>0</v>
      </c>
      <c r="L924" s="29">
        <f t="shared" ref="L924" si="630">L874</f>
        <v>0</v>
      </c>
      <c r="M924" s="29">
        <f t="shared" si="613"/>
        <v>0</v>
      </c>
      <c r="O924" s="29">
        <f t="shared" si="620"/>
        <v>0</v>
      </c>
      <c r="P924" s="29">
        <f t="shared" si="620"/>
        <v>0</v>
      </c>
      <c r="Q924" s="29">
        <f t="shared" si="620"/>
        <v>0</v>
      </c>
      <c r="R924" s="29">
        <f t="shared" si="620"/>
        <v>0</v>
      </c>
      <c r="S924" s="29">
        <f t="shared" si="620"/>
        <v>0</v>
      </c>
      <c r="T924" s="29">
        <f t="shared" si="620"/>
        <v>0</v>
      </c>
      <c r="U924" s="29">
        <f t="shared" si="620"/>
        <v>0</v>
      </c>
      <c r="V924" s="29">
        <f t="shared" si="620"/>
        <v>0</v>
      </c>
      <c r="W924" s="29">
        <f t="shared" si="620"/>
        <v>0</v>
      </c>
      <c r="X924" s="29">
        <f t="shared" si="620"/>
        <v>0</v>
      </c>
      <c r="Y924" s="29">
        <f t="shared" si="620"/>
        <v>1</v>
      </c>
      <c r="Z924" s="29">
        <f t="shared" si="620"/>
        <v>1</v>
      </c>
      <c r="AA924" s="29">
        <f t="shared" si="620"/>
        <v>1</v>
      </c>
      <c r="AB924" s="29">
        <f t="shared" si="620"/>
        <v>1</v>
      </c>
      <c r="AC924" s="29">
        <f t="shared" si="620"/>
        <v>1</v>
      </c>
      <c r="AD924" s="29">
        <f t="shared" si="620"/>
        <v>1</v>
      </c>
      <c r="AE924" s="29">
        <f t="shared" si="618"/>
        <v>1</v>
      </c>
      <c r="AF924" s="29">
        <f t="shared" si="618"/>
        <v>1</v>
      </c>
      <c r="AG924" s="29">
        <f t="shared" si="618"/>
        <v>1</v>
      </c>
      <c r="AH924" s="29">
        <f t="shared" si="618"/>
        <v>1</v>
      </c>
      <c r="AI924" s="29">
        <f t="shared" si="618"/>
        <v>1</v>
      </c>
      <c r="AJ924" s="29">
        <f t="shared" si="618"/>
        <v>1</v>
      </c>
      <c r="AK924" s="29">
        <f t="shared" si="618"/>
        <v>1</v>
      </c>
      <c r="AL924" s="29">
        <f t="shared" si="618"/>
        <v>1</v>
      </c>
      <c r="AM924" s="29">
        <f t="shared" si="618"/>
        <v>1</v>
      </c>
      <c r="AN924" s="29">
        <f t="shared" si="618"/>
        <v>1</v>
      </c>
      <c r="AO924" s="29">
        <f t="shared" si="618"/>
        <v>1</v>
      </c>
      <c r="AP924" s="29">
        <f t="shared" si="618"/>
        <v>1</v>
      </c>
      <c r="AQ924" s="29">
        <f t="shared" si="618"/>
        <v>1</v>
      </c>
      <c r="AR924" s="29">
        <f t="shared" si="618"/>
        <v>1</v>
      </c>
      <c r="AS924" s="29">
        <f t="shared" si="618"/>
        <v>1</v>
      </c>
      <c r="AT924" s="29">
        <f t="shared" si="626"/>
        <v>1</v>
      </c>
      <c r="AU924" s="29">
        <f t="shared" si="626"/>
        <v>1</v>
      </c>
      <c r="AV924" s="29">
        <f t="shared" si="626"/>
        <v>1</v>
      </c>
      <c r="AW924" s="29">
        <f t="shared" si="626"/>
        <v>1</v>
      </c>
      <c r="AX924" s="29">
        <f t="shared" si="626"/>
        <v>1</v>
      </c>
      <c r="AY924" s="29">
        <f t="shared" si="626"/>
        <v>1</v>
      </c>
      <c r="AZ924" s="29">
        <f t="shared" si="626"/>
        <v>1</v>
      </c>
      <c r="BA924" s="29">
        <f t="shared" si="626"/>
        <v>1</v>
      </c>
      <c r="BB924" s="29">
        <f t="shared" si="626"/>
        <v>1</v>
      </c>
      <c r="BC924" s="29">
        <f t="shared" si="626"/>
        <v>1</v>
      </c>
      <c r="BD924" s="29">
        <f t="shared" si="626"/>
        <v>1</v>
      </c>
      <c r="BE924" s="29">
        <f t="shared" si="626"/>
        <v>1</v>
      </c>
      <c r="BF924" s="29">
        <f t="shared" si="626"/>
        <v>1</v>
      </c>
      <c r="BG924" s="29">
        <f t="shared" si="626"/>
        <v>1</v>
      </c>
      <c r="BH924" s="29">
        <f t="shared" si="626"/>
        <v>1</v>
      </c>
      <c r="BI924" s="29">
        <f t="shared" si="626"/>
        <v>1</v>
      </c>
      <c r="BJ924" s="29">
        <f t="shared" si="624"/>
        <v>1</v>
      </c>
      <c r="BN924" s="29">
        <f t="shared" si="585"/>
        <v>13</v>
      </c>
      <c r="BO924" s="29">
        <f t="shared" si="593"/>
        <v>10</v>
      </c>
    </row>
    <row r="925" spans="3:67" x14ac:dyDescent="0.25">
      <c r="C925" s="79">
        <f t="shared" si="586"/>
        <v>43871</v>
      </c>
      <c r="D925" s="29">
        <f t="shared" si="610"/>
        <v>2020</v>
      </c>
      <c r="E925" s="29">
        <f t="shared" si="587"/>
        <v>2</v>
      </c>
      <c r="F925" s="29">
        <f t="shared" si="588"/>
        <v>7</v>
      </c>
      <c r="G925" s="29">
        <f t="shared" si="589"/>
        <v>10</v>
      </c>
      <c r="H925" s="166" t="str">
        <f t="shared" si="590"/>
        <v>So</v>
      </c>
      <c r="I925" s="29">
        <f t="shared" si="591"/>
        <v>14</v>
      </c>
      <c r="J925" s="29">
        <f t="array" ref="J925">INDEX(Dienstplan!$F$6:$AJ$55,BN925,BO925)</f>
        <v>0</v>
      </c>
      <c r="K925" s="29">
        <f t="array" ref="K925">IF(OR(J925=Schichten!$B$3,J925=Schichten!$B$4),INDEX($D$98:$D$147,MATCH(CODE(J925),$H$98:$H$147,0)),IF(ISERROR(INDEX($D$98:$D$147,MATCH(J925,$A$98:$A$147,0))),0,INDEX($D$98:$D$147,MATCH(J925,$A$98:$A$147,0))))</f>
        <v>0</v>
      </c>
      <c r="L925" s="29">
        <f t="shared" ref="L925" si="631">L875</f>
        <v>0</v>
      </c>
      <c r="M925" s="29">
        <f t="shared" si="613"/>
        <v>0</v>
      </c>
      <c r="O925" s="29">
        <f t="shared" si="620"/>
        <v>0</v>
      </c>
      <c r="P925" s="29">
        <f t="shared" si="620"/>
        <v>0</v>
      </c>
      <c r="Q925" s="29">
        <f t="shared" si="620"/>
        <v>0</v>
      </c>
      <c r="R925" s="29">
        <f t="shared" si="620"/>
        <v>0</v>
      </c>
      <c r="S925" s="29">
        <f t="shared" si="620"/>
        <v>0</v>
      </c>
      <c r="T925" s="29">
        <f t="shared" si="620"/>
        <v>0</v>
      </c>
      <c r="U925" s="29">
        <f t="shared" si="620"/>
        <v>0</v>
      </c>
      <c r="V925" s="29">
        <f t="shared" si="620"/>
        <v>0</v>
      </c>
      <c r="W925" s="29">
        <f t="shared" si="620"/>
        <v>0</v>
      </c>
      <c r="X925" s="29">
        <f t="shared" si="620"/>
        <v>0</v>
      </c>
      <c r="Y925" s="29">
        <f t="shared" si="620"/>
        <v>1</v>
      </c>
      <c r="Z925" s="29">
        <f t="shared" si="620"/>
        <v>1</v>
      </c>
      <c r="AA925" s="29">
        <f t="shared" si="620"/>
        <v>1</v>
      </c>
      <c r="AB925" s="29">
        <f t="shared" si="620"/>
        <v>1</v>
      </c>
      <c r="AC925" s="29">
        <f t="shared" si="620"/>
        <v>1</v>
      </c>
      <c r="AD925" s="29">
        <f t="shared" si="620"/>
        <v>1</v>
      </c>
      <c r="AE925" s="29">
        <f t="shared" si="618"/>
        <v>1</v>
      </c>
      <c r="AF925" s="29">
        <f t="shared" si="618"/>
        <v>1</v>
      </c>
      <c r="AG925" s="29">
        <f t="shared" si="618"/>
        <v>1</v>
      </c>
      <c r="AH925" s="29">
        <f t="shared" si="618"/>
        <v>1</v>
      </c>
      <c r="AI925" s="29">
        <f t="shared" si="618"/>
        <v>1</v>
      </c>
      <c r="AJ925" s="29">
        <f t="shared" si="618"/>
        <v>1</v>
      </c>
      <c r="AK925" s="29">
        <f t="shared" si="618"/>
        <v>1</v>
      </c>
      <c r="AL925" s="29">
        <f t="shared" si="618"/>
        <v>1</v>
      </c>
      <c r="AM925" s="29">
        <f t="shared" si="618"/>
        <v>1</v>
      </c>
      <c r="AN925" s="29">
        <f t="shared" si="618"/>
        <v>1</v>
      </c>
      <c r="AO925" s="29">
        <f t="shared" si="618"/>
        <v>1</v>
      </c>
      <c r="AP925" s="29">
        <f t="shared" si="618"/>
        <v>1</v>
      </c>
      <c r="AQ925" s="29">
        <f t="shared" si="618"/>
        <v>1</v>
      </c>
      <c r="AR925" s="29">
        <f t="shared" si="618"/>
        <v>1</v>
      </c>
      <c r="AS925" s="29">
        <f t="shared" si="618"/>
        <v>1</v>
      </c>
      <c r="AT925" s="29">
        <f t="shared" si="626"/>
        <v>1</v>
      </c>
      <c r="AU925" s="29">
        <f t="shared" si="626"/>
        <v>1</v>
      </c>
      <c r="AV925" s="29">
        <f t="shared" si="626"/>
        <v>1</v>
      </c>
      <c r="AW925" s="29">
        <f t="shared" si="626"/>
        <v>1</v>
      </c>
      <c r="AX925" s="29">
        <f t="shared" si="626"/>
        <v>1</v>
      </c>
      <c r="AY925" s="29">
        <f t="shared" si="626"/>
        <v>1</v>
      </c>
      <c r="AZ925" s="29">
        <f t="shared" si="626"/>
        <v>1</v>
      </c>
      <c r="BA925" s="29">
        <f t="shared" si="626"/>
        <v>1</v>
      </c>
      <c r="BB925" s="29">
        <f t="shared" si="626"/>
        <v>1</v>
      </c>
      <c r="BC925" s="29">
        <f t="shared" si="626"/>
        <v>1</v>
      </c>
      <c r="BD925" s="29">
        <f t="shared" si="626"/>
        <v>1</v>
      </c>
      <c r="BE925" s="29">
        <f t="shared" si="626"/>
        <v>1</v>
      </c>
      <c r="BF925" s="29">
        <f t="shared" si="626"/>
        <v>1</v>
      </c>
      <c r="BG925" s="29">
        <f t="shared" si="626"/>
        <v>1</v>
      </c>
      <c r="BH925" s="29">
        <f t="shared" si="626"/>
        <v>1</v>
      </c>
      <c r="BI925" s="29">
        <f t="shared" si="626"/>
        <v>1</v>
      </c>
      <c r="BJ925" s="29">
        <f t="shared" si="624"/>
        <v>1</v>
      </c>
      <c r="BN925" s="29">
        <f t="shared" si="585"/>
        <v>14</v>
      </c>
      <c r="BO925" s="29">
        <f t="shared" si="593"/>
        <v>10</v>
      </c>
    </row>
    <row r="926" spans="3:67" x14ac:dyDescent="0.25">
      <c r="C926" s="79">
        <f t="shared" si="586"/>
        <v>43871</v>
      </c>
      <c r="D926" s="29">
        <f t="shared" si="610"/>
        <v>2020</v>
      </c>
      <c r="E926" s="29">
        <f t="shared" si="587"/>
        <v>2</v>
      </c>
      <c r="F926" s="29">
        <f t="shared" si="588"/>
        <v>7</v>
      </c>
      <c r="G926" s="29">
        <f t="shared" si="589"/>
        <v>10</v>
      </c>
      <c r="H926" s="166" t="str">
        <f t="shared" si="590"/>
        <v>So</v>
      </c>
      <c r="I926" s="29">
        <f t="shared" si="591"/>
        <v>15</v>
      </c>
      <c r="J926" s="29">
        <f t="array" ref="J926">INDEX(Dienstplan!$F$6:$AJ$55,BN926,BO926)</f>
        <v>0</v>
      </c>
      <c r="K926" s="29">
        <f t="array" ref="K926">IF(OR(J926=Schichten!$B$3,J926=Schichten!$B$4),INDEX($D$98:$D$147,MATCH(CODE(J926),$H$98:$H$147,0)),IF(ISERROR(INDEX($D$98:$D$147,MATCH(J926,$A$98:$A$147,0))),0,INDEX($D$98:$D$147,MATCH(J926,$A$98:$A$147,0))))</f>
        <v>0</v>
      </c>
      <c r="L926" s="29">
        <f t="shared" ref="L926" si="632">L876</f>
        <v>0</v>
      </c>
      <c r="M926" s="29">
        <f t="shared" si="613"/>
        <v>0</v>
      </c>
      <c r="O926" s="29">
        <f t="shared" si="620"/>
        <v>0</v>
      </c>
      <c r="P926" s="29">
        <f t="shared" si="620"/>
        <v>0</v>
      </c>
      <c r="Q926" s="29">
        <f t="shared" si="620"/>
        <v>0</v>
      </c>
      <c r="R926" s="29">
        <f t="shared" si="620"/>
        <v>0</v>
      </c>
      <c r="S926" s="29">
        <f t="shared" si="620"/>
        <v>0</v>
      </c>
      <c r="T926" s="29">
        <f t="shared" si="620"/>
        <v>0</v>
      </c>
      <c r="U926" s="29">
        <f t="shared" si="620"/>
        <v>0</v>
      </c>
      <c r="V926" s="29">
        <f t="shared" si="620"/>
        <v>0</v>
      </c>
      <c r="W926" s="29">
        <f t="shared" si="620"/>
        <v>0</v>
      </c>
      <c r="X926" s="29">
        <f t="shared" si="620"/>
        <v>0</v>
      </c>
      <c r="Y926" s="29">
        <f t="shared" si="620"/>
        <v>1</v>
      </c>
      <c r="Z926" s="29">
        <f t="shared" si="620"/>
        <v>1</v>
      </c>
      <c r="AA926" s="29">
        <f t="shared" si="620"/>
        <v>1</v>
      </c>
      <c r="AB926" s="29">
        <f t="shared" si="620"/>
        <v>1</v>
      </c>
      <c r="AC926" s="29">
        <f t="shared" si="620"/>
        <v>1</v>
      </c>
      <c r="AD926" s="29">
        <f t="shared" si="620"/>
        <v>1</v>
      </c>
      <c r="AE926" s="29">
        <f t="shared" si="618"/>
        <v>1</v>
      </c>
      <c r="AF926" s="29">
        <f t="shared" si="618"/>
        <v>1</v>
      </c>
      <c r="AG926" s="29">
        <f t="shared" si="618"/>
        <v>1</v>
      </c>
      <c r="AH926" s="29">
        <f t="shared" si="618"/>
        <v>1</v>
      </c>
      <c r="AI926" s="29">
        <f t="shared" si="618"/>
        <v>1</v>
      </c>
      <c r="AJ926" s="29">
        <f t="shared" si="618"/>
        <v>1</v>
      </c>
      <c r="AK926" s="29">
        <f t="shared" si="618"/>
        <v>1</v>
      </c>
      <c r="AL926" s="29">
        <f t="shared" si="618"/>
        <v>1</v>
      </c>
      <c r="AM926" s="29">
        <f t="shared" si="618"/>
        <v>1</v>
      </c>
      <c r="AN926" s="29">
        <f t="shared" si="618"/>
        <v>1</v>
      </c>
      <c r="AO926" s="29">
        <f t="shared" si="618"/>
        <v>1</v>
      </c>
      <c r="AP926" s="29">
        <f t="shared" si="618"/>
        <v>1</v>
      </c>
      <c r="AQ926" s="29">
        <f t="shared" si="618"/>
        <v>1</v>
      </c>
      <c r="AR926" s="29">
        <f t="shared" si="618"/>
        <v>1</v>
      </c>
      <c r="AS926" s="29">
        <f t="shared" si="618"/>
        <v>1</v>
      </c>
      <c r="AT926" s="29">
        <f t="shared" si="626"/>
        <v>1</v>
      </c>
      <c r="AU926" s="29">
        <f t="shared" si="626"/>
        <v>1</v>
      </c>
      <c r="AV926" s="29">
        <f t="shared" si="626"/>
        <v>1</v>
      </c>
      <c r="AW926" s="29">
        <f t="shared" si="626"/>
        <v>1</v>
      </c>
      <c r="AX926" s="29">
        <f t="shared" si="626"/>
        <v>1</v>
      </c>
      <c r="AY926" s="29">
        <f t="shared" si="626"/>
        <v>1</v>
      </c>
      <c r="AZ926" s="29">
        <f t="shared" si="626"/>
        <v>1</v>
      </c>
      <c r="BA926" s="29">
        <f t="shared" si="626"/>
        <v>1</v>
      </c>
      <c r="BB926" s="29">
        <f t="shared" si="626"/>
        <v>1</v>
      </c>
      <c r="BC926" s="29">
        <f t="shared" si="626"/>
        <v>1</v>
      </c>
      <c r="BD926" s="29">
        <f t="shared" si="626"/>
        <v>1</v>
      </c>
      <c r="BE926" s="29">
        <f t="shared" si="626"/>
        <v>1</v>
      </c>
      <c r="BF926" s="29">
        <f t="shared" si="626"/>
        <v>1</v>
      </c>
      <c r="BG926" s="29">
        <f t="shared" si="626"/>
        <v>1</v>
      </c>
      <c r="BH926" s="29">
        <f t="shared" si="626"/>
        <v>1</v>
      </c>
      <c r="BI926" s="29">
        <f t="shared" si="626"/>
        <v>1</v>
      </c>
      <c r="BJ926" s="29">
        <f t="shared" si="624"/>
        <v>1</v>
      </c>
      <c r="BN926" s="29">
        <f t="shared" si="585"/>
        <v>15</v>
      </c>
      <c r="BO926" s="29">
        <f t="shared" si="593"/>
        <v>10</v>
      </c>
    </row>
    <row r="927" spans="3:67" x14ac:dyDescent="0.25">
      <c r="C927" s="79">
        <f t="shared" si="586"/>
        <v>43871</v>
      </c>
      <c r="D927" s="29">
        <f t="shared" si="610"/>
        <v>2020</v>
      </c>
      <c r="E927" s="29">
        <f t="shared" si="587"/>
        <v>2</v>
      </c>
      <c r="F927" s="29">
        <f t="shared" si="588"/>
        <v>7</v>
      </c>
      <c r="G927" s="29">
        <f t="shared" si="589"/>
        <v>10</v>
      </c>
      <c r="H927" s="166" t="str">
        <f t="shared" si="590"/>
        <v>So</v>
      </c>
      <c r="I927" s="29">
        <f t="shared" si="591"/>
        <v>16</v>
      </c>
      <c r="J927" s="29">
        <f t="array" ref="J927">INDEX(Dienstplan!$F$6:$AJ$55,BN927,BO927)</f>
        <v>0</v>
      </c>
      <c r="K927" s="29">
        <f t="array" ref="K927">IF(OR(J927=Schichten!$B$3,J927=Schichten!$B$4),INDEX($D$98:$D$147,MATCH(CODE(J927),$H$98:$H$147,0)),IF(ISERROR(INDEX($D$98:$D$147,MATCH(J927,$A$98:$A$147,0))),0,INDEX($D$98:$D$147,MATCH(J927,$A$98:$A$147,0))))</f>
        <v>0</v>
      </c>
      <c r="L927" s="29">
        <f t="shared" ref="L927" si="633">L877</f>
        <v>0</v>
      </c>
      <c r="M927" s="29">
        <f t="shared" si="613"/>
        <v>0</v>
      </c>
      <c r="O927" s="29">
        <f t="shared" si="620"/>
        <v>0</v>
      </c>
      <c r="P927" s="29">
        <f t="shared" si="620"/>
        <v>0</v>
      </c>
      <c r="Q927" s="29">
        <f t="shared" si="620"/>
        <v>0</v>
      </c>
      <c r="R927" s="29">
        <f t="shared" si="620"/>
        <v>0</v>
      </c>
      <c r="S927" s="29">
        <f t="shared" si="620"/>
        <v>0</v>
      </c>
      <c r="T927" s="29">
        <f t="shared" si="620"/>
        <v>0</v>
      </c>
      <c r="U927" s="29">
        <f t="shared" si="620"/>
        <v>0</v>
      </c>
      <c r="V927" s="29">
        <f t="shared" si="620"/>
        <v>0</v>
      </c>
      <c r="W927" s="29">
        <f t="shared" si="620"/>
        <v>0</v>
      </c>
      <c r="X927" s="29">
        <f t="shared" si="620"/>
        <v>0</v>
      </c>
      <c r="Y927" s="29">
        <f t="shared" si="620"/>
        <v>1</v>
      </c>
      <c r="Z927" s="29">
        <f t="shared" si="620"/>
        <v>1</v>
      </c>
      <c r="AA927" s="29">
        <f t="shared" si="620"/>
        <v>1</v>
      </c>
      <c r="AB927" s="29">
        <f t="shared" si="620"/>
        <v>1</v>
      </c>
      <c r="AC927" s="29">
        <f t="shared" si="620"/>
        <v>1</v>
      </c>
      <c r="AD927" s="29">
        <f t="shared" si="620"/>
        <v>1</v>
      </c>
      <c r="AE927" s="29">
        <f t="shared" si="618"/>
        <v>1</v>
      </c>
      <c r="AF927" s="29">
        <f t="shared" si="618"/>
        <v>1</v>
      </c>
      <c r="AG927" s="29">
        <f t="shared" si="618"/>
        <v>1</v>
      </c>
      <c r="AH927" s="29">
        <f t="shared" si="618"/>
        <v>1</v>
      </c>
      <c r="AI927" s="29">
        <f t="shared" si="618"/>
        <v>1</v>
      </c>
      <c r="AJ927" s="29">
        <f t="shared" si="618"/>
        <v>1</v>
      </c>
      <c r="AK927" s="29">
        <f t="shared" si="618"/>
        <v>1</v>
      </c>
      <c r="AL927" s="29">
        <f t="shared" si="618"/>
        <v>1</v>
      </c>
      <c r="AM927" s="29">
        <f t="shared" si="618"/>
        <v>1</v>
      </c>
      <c r="AN927" s="29">
        <f t="shared" si="618"/>
        <v>1</v>
      </c>
      <c r="AO927" s="29">
        <f t="shared" si="618"/>
        <v>1</v>
      </c>
      <c r="AP927" s="29">
        <f t="shared" si="618"/>
        <v>1</v>
      </c>
      <c r="AQ927" s="29">
        <f t="shared" si="618"/>
        <v>1</v>
      </c>
      <c r="AR927" s="29">
        <f t="shared" si="618"/>
        <v>1</v>
      </c>
      <c r="AS927" s="29">
        <f t="shared" si="618"/>
        <v>1</v>
      </c>
      <c r="AT927" s="29">
        <f t="shared" si="626"/>
        <v>1</v>
      </c>
      <c r="AU927" s="29">
        <f t="shared" si="626"/>
        <v>1</v>
      </c>
      <c r="AV927" s="29">
        <f t="shared" si="626"/>
        <v>1</v>
      </c>
      <c r="AW927" s="29">
        <f t="shared" si="626"/>
        <v>1</v>
      </c>
      <c r="AX927" s="29">
        <f t="shared" si="626"/>
        <v>1</v>
      </c>
      <c r="AY927" s="29">
        <f t="shared" si="626"/>
        <v>1</v>
      </c>
      <c r="AZ927" s="29">
        <f t="shared" si="626"/>
        <v>1</v>
      </c>
      <c r="BA927" s="29">
        <f t="shared" si="626"/>
        <v>1</v>
      </c>
      <c r="BB927" s="29">
        <f t="shared" si="626"/>
        <v>1</v>
      </c>
      <c r="BC927" s="29">
        <f t="shared" si="626"/>
        <v>1</v>
      </c>
      <c r="BD927" s="29">
        <f t="shared" si="626"/>
        <v>1</v>
      </c>
      <c r="BE927" s="29">
        <f t="shared" si="626"/>
        <v>1</v>
      </c>
      <c r="BF927" s="29">
        <f t="shared" si="626"/>
        <v>1</v>
      </c>
      <c r="BG927" s="29">
        <f t="shared" si="626"/>
        <v>1</v>
      </c>
      <c r="BH927" s="29">
        <f t="shared" si="626"/>
        <v>1</v>
      </c>
      <c r="BI927" s="29">
        <f t="shared" si="626"/>
        <v>1</v>
      </c>
      <c r="BJ927" s="29">
        <f t="shared" si="624"/>
        <v>1</v>
      </c>
      <c r="BN927" s="29">
        <f t="shared" si="585"/>
        <v>16</v>
      </c>
      <c r="BO927" s="29">
        <f t="shared" si="593"/>
        <v>10</v>
      </c>
    </row>
    <row r="928" spans="3:67" x14ac:dyDescent="0.25">
      <c r="C928" s="79">
        <f t="shared" si="586"/>
        <v>43871</v>
      </c>
      <c r="D928" s="29">
        <f t="shared" si="610"/>
        <v>2020</v>
      </c>
      <c r="E928" s="29">
        <f t="shared" si="587"/>
        <v>2</v>
      </c>
      <c r="F928" s="29">
        <f t="shared" si="588"/>
        <v>7</v>
      </c>
      <c r="G928" s="29">
        <f t="shared" si="589"/>
        <v>10</v>
      </c>
      <c r="H928" s="166" t="str">
        <f t="shared" si="590"/>
        <v>So</v>
      </c>
      <c r="I928" s="29">
        <f t="shared" si="591"/>
        <v>17</v>
      </c>
      <c r="J928" s="29">
        <f t="array" ref="J928">INDEX(Dienstplan!$F$6:$AJ$55,BN928,BO928)</f>
        <v>0</v>
      </c>
      <c r="K928" s="29">
        <f t="array" ref="K928">IF(OR(J928=Schichten!$B$3,J928=Schichten!$B$4),INDEX($D$98:$D$147,MATCH(CODE(J928),$H$98:$H$147,0)),IF(ISERROR(INDEX($D$98:$D$147,MATCH(J928,$A$98:$A$147,0))),0,INDEX($D$98:$D$147,MATCH(J928,$A$98:$A$147,0))))</f>
        <v>0</v>
      </c>
      <c r="L928" s="29">
        <f t="shared" ref="L928" si="634">L878</f>
        <v>0</v>
      </c>
      <c r="M928" s="29">
        <f t="shared" si="613"/>
        <v>0</v>
      </c>
      <c r="O928" s="29">
        <f t="shared" si="620"/>
        <v>0</v>
      </c>
      <c r="P928" s="29">
        <f t="shared" si="620"/>
        <v>0</v>
      </c>
      <c r="Q928" s="29">
        <f t="shared" si="620"/>
        <v>0</v>
      </c>
      <c r="R928" s="29">
        <f t="shared" si="620"/>
        <v>0</v>
      </c>
      <c r="S928" s="29">
        <f t="shared" si="620"/>
        <v>0</v>
      </c>
      <c r="T928" s="29">
        <f t="shared" si="620"/>
        <v>0</v>
      </c>
      <c r="U928" s="29">
        <f t="shared" si="620"/>
        <v>0</v>
      </c>
      <c r="V928" s="29">
        <f t="shared" si="620"/>
        <v>0</v>
      </c>
      <c r="W928" s="29">
        <f t="shared" si="620"/>
        <v>0</v>
      </c>
      <c r="X928" s="29">
        <f t="shared" si="620"/>
        <v>0</v>
      </c>
      <c r="Y928" s="29">
        <f t="shared" si="620"/>
        <v>1</v>
      </c>
      <c r="Z928" s="29">
        <f t="shared" si="620"/>
        <v>1</v>
      </c>
      <c r="AA928" s="29">
        <f t="shared" si="620"/>
        <v>1</v>
      </c>
      <c r="AB928" s="29">
        <f t="shared" si="620"/>
        <v>1</v>
      </c>
      <c r="AC928" s="29">
        <f t="shared" si="620"/>
        <v>1</v>
      </c>
      <c r="AD928" s="29">
        <f t="shared" si="620"/>
        <v>1</v>
      </c>
      <c r="AE928" s="29">
        <f t="shared" si="618"/>
        <v>1</v>
      </c>
      <c r="AF928" s="29">
        <f t="shared" si="618"/>
        <v>1</v>
      </c>
      <c r="AG928" s="29">
        <f t="shared" si="618"/>
        <v>1</v>
      </c>
      <c r="AH928" s="29">
        <f t="shared" si="618"/>
        <v>1</v>
      </c>
      <c r="AI928" s="29">
        <f t="shared" si="618"/>
        <v>1</v>
      </c>
      <c r="AJ928" s="29">
        <f t="shared" si="618"/>
        <v>1</v>
      </c>
      <c r="AK928" s="29">
        <f t="shared" si="618"/>
        <v>1</v>
      </c>
      <c r="AL928" s="29">
        <f t="shared" si="618"/>
        <v>1</v>
      </c>
      <c r="AM928" s="29">
        <f t="shared" si="618"/>
        <v>1</v>
      </c>
      <c r="AN928" s="29">
        <f t="shared" si="618"/>
        <v>1</v>
      </c>
      <c r="AO928" s="29">
        <f t="shared" si="618"/>
        <v>1</v>
      </c>
      <c r="AP928" s="29">
        <f t="shared" si="618"/>
        <v>1</v>
      </c>
      <c r="AQ928" s="29">
        <f t="shared" si="618"/>
        <v>1</v>
      </c>
      <c r="AR928" s="29">
        <f t="shared" si="618"/>
        <v>1</v>
      </c>
      <c r="AS928" s="29">
        <f t="shared" si="618"/>
        <v>1</v>
      </c>
      <c r="AT928" s="29">
        <f t="shared" si="626"/>
        <v>1</v>
      </c>
      <c r="AU928" s="29">
        <f t="shared" si="626"/>
        <v>1</v>
      </c>
      <c r="AV928" s="29">
        <f t="shared" si="626"/>
        <v>1</v>
      </c>
      <c r="AW928" s="29">
        <f t="shared" si="626"/>
        <v>1</v>
      </c>
      <c r="AX928" s="29">
        <f t="shared" si="626"/>
        <v>1</v>
      </c>
      <c r="AY928" s="29">
        <f t="shared" si="626"/>
        <v>1</v>
      </c>
      <c r="AZ928" s="29">
        <f t="shared" si="626"/>
        <v>1</v>
      </c>
      <c r="BA928" s="29">
        <f t="shared" si="626"/>
        <v>1</v>
      </c>
      <c r="BB928" s="29">
        <f t="shared" si="626"/>
        <v>1</v>
      </c>
      <c r="BC928" s="29">
        <f t="shared" si="626"/>
        <v>1</v>
      </c>
      <c r="BD928" s="29">
        <f t="shared" si="626"/>
        <v>1</v>
      </c>
      <c r="BE928" s="29">
        <f t="shared" si="626"/>
        <v>1</v>
      </c>
      <c r="BF928" s="29">
        <f t="shared" si="626"/>
        <v>1</v>
      </c>
      <c r="BG928" s="29">
        <f t="shared" si="626"/>
        <v>1</v>
      </c>
      <c r="BH928" s="29">
        <f t="shared" si="626"/>
        <v>1</v>
      </c>
      <c r="BI928" s="29">
        <f t="shared" si="626"/>
        <v>1</v>
      </c>
      <c r="BJ928" s="29">
        <f t="shared" si="624"/>
        <v>1</v>
      </c>
      <c r="BN928" s="29">
        <f t="shared" si="585"/>
        <v>17</v>
      </c>
      <c r="BO928" s="29">
        <f t="shared" si="593"/>
        <v>10</v>
      </c>
    </row>
    <row r="929" spans="3:67" x14ac:dyDescent="0.25">
      <c r="C929" s="79">
        <f t="shared" si="586"/>
        <v>43871</v>
      </c>
      <c r="D929" s="29">
        <f t="shared" si="610"/>
        <v>2020</v>
      </c>
      <c r="E929" s="29">
        <f t="shared" si="587"/>
        <v>2</v>
      </c>
      <c r="F929" s="29">
        <f t="shared" si="588"/>
        <v>7</v>
      </c>
      <c r="G929" s="29">
        <f t="shared" si="589"/>
        <v>10</v>
      </c>
      <c r="H929" s="166" t="str">
        <f t="shared" si="590"/>
        <v>So</v>
      </c>
      <c r="I929" s="29">
        <f t="shared" si="591"/>
        <v>18</v>
      </c>
      <c r="J929" s="29">
        <f t="array" ref="J929">INDEX(Dienstplan!$F$6:$AJ$55,BN929,BO929)</f>
        <v>0</v>
      </c>
      <c r="K929" s="29">
        <f t="array" ref="K929">IF(OR(J929=Schichten!$B$3,J929=Schichten!$B$4),INDEX($D$98:$D$147,MATCH(CODE(J929),$H$98:$H$147,0)),IF(ISERROR(INDEX($D$98:$D$147,MATCH(J929,$A$98:$A$147,0))),0,INDEX($D$98:$D$147,MATCH(J929,$A$98:$A$147,0))))</f>
        <v>0</v>
      </c>
      <c r="L929" s="29">
        <f t="shared" ref="L929" si="635">L879</f>
        <v>0</v>
      </c>
      <c r="M929" s="29">
        <f t="shared" si="613"/>
        <v>0</v>
      </c>
      <c r="O929" s="29">
        <f t="shared" si="620"/>
        <v>0</v>
      </c>
      <c r="P929" s="29">
        <f t="shared" si="620"/>
        <v>0</v>
      </c>
      <c r="Q929" s="29">
        <f t="shared" si="620"/>
        <v>0</v>
      </c>
      <c r="R929" s="29">
        <f t="shared" si="620"/>
        <v>0</v>
      </c>
      <c r="S929" s="29">
        <f t="shared" si="620"/>
        <v>0</v>
      </c>
      <c r="T929" s="29">
        <f t="shared" si="620"/>
        <v>0</v>
      </c>
      <c r="U929" s="29">
        <f t="shared" si="620"/>
        <v>0</v>
      </c>
      <c r="V929" s="29">
        <f t="shared" si="620"/>
        <v>0</v>
      </c>
      <c r="W929" s="29">
        <f t="shared" si="620"/>
        <v>0</v>
      </c>
      <c r="X929" s="29">
        <f t="shared" si="620"/>
        <v>0</v>
      </c>
      <c r="Y929" s="29">
        <f t="shared" si="620"/>
        <v>1</v>
      </c>
      <c r="Z929" s="29">
        <f t="shared" si="620"/>
        <v>1</v>
      </c>
      <c r="AA929" s="29">
        <f t="shared" si="620"/>
        <v>1</v>
      </c>
      <c r="AB929" s="29">
        <f t="shared" si="620"/>
        <v>1</v>
      </c>
      <c r="AC929" s="29">
        <f t="shared" si="620"/>
        <v>1</v>
      </c>
      <c r="AD929" s="29">
        <f t="shared" si="620"/>
        <v>1</v>
      </c>
      <c r="AE929" s="29">
        <f t="shared" si="618"/>
        <v>1</v>
      </c>
      <c r="AF929" s="29">
        <f t="shared" si="618"/>
        <v>1</v>
      </c>
      <c r="AG929" s="29">
        <f t="shared" si="618"/>
        <v>1</v>
      </c>
      <c r="AH929" s="29">
        <f t="shared" si="618"/>
        <v>1</v>
      </c>
      <c r="AI929" s="29">
        <f t="shared" si="618"/>
        <v>1</v>
      </c>
      <c r="AJ929" s="29">
        <f t="shared" si="618"/>
        <v>1</v>
      </c>
      <c r="AK929" s="29">
        <f t="shared" si="618"/>
        <v>1</v>
      </c>
      <c r="AL929" s="29">
        <f t="shared" si="618"/>
        <v>1</v>
      </c>
      <c r="AM929" s="29">
        <f t="shared" si="618"/>
        <v>1</v>
      </c>
      <c r="AN929" s="29">
        <f t="shared" si="618"/>
        <v>1</v>
      </c>
      <c r="AO929" s="29">
        <f t="shared" si="618"/>
        <v>1</v>
      </c>
      <c r="AP929" s="29">
        <f t="shared" si="618"/>
        <v>1</v>
      </c>
      <c r="AQ929" s="29">
        <f t="shared" si="618"/>
        <v>1</v>
      </c>
      <c r="AR929" s="29">
        <f t="shared" si="618"/>
        <v>1</v>
      </c>
      <c r="AS929" s="29">
        <f t="shared" si="618"/>
        <v>1</v>
      </c>
      <c r="AT929" s="29">
        <f t="shared" si="626"/>
        <v>1</v>
      </c>
      <c r="AU929" s="29">
        <f t="shared" si="626"/>
        <v>1</v>
      </c>
      <c r="AV929" s="29">
        <f t="shared" si="626"/>
        <v>1</v>
      </c>
      <c r="AW929" s="29">
        <f t="shared" si="626"/>
        <v>1</v>
      </c>
      <c r="AX929" s="29">
        <f t="shared" si="626"/>
        <v>1</v>
      </c>
      <c r="AY929" s="29">
        <f t="shared" si="626"/>
        <v>1</v>
      </c>
      <c r="AZ929" s="29">
        <f t="shared" si="626"/>
        <v>1</v>
      </c>
      <c r="BA929" s="29">
        <f t="shared" si="626"/>
        <v>1</v>
      </c>
      <c r="BB929" s="29">
        <f t="shared" si="626"/>
        <v>1</v>
      </c>
      <c r="BC929" s="29">
        <f t="shared" si="626"/>
        <v>1</v>
      </c>
      <c r="BD929" s="29">
        <f t="shared" si="626"/>
        <v>1</v>
      </c>
      <c r="BE929" s="29">
        <f t="shared" si="626"/>
        <v>1</v>
      </c>
      <c r="BF929" s="29">
        <f t="shared" si="626"/>
        <v>1</v>
      </c>
      <c r="BG929" s="29">
        <f t="shared" si="626"/>
        <v>1</v>
      </c>
      <c r="BH929" s="29">
        <f t="shared" si="626"/>
        <v>1</v>
      </c>
      <c r="BI929" s="29">
        <f t="shared" si="626"/>
        <v>1</v>
      </c>
      <c r="BJ929" s="29">
        <f t="shared" si="624"/>
        <v>1</v>
      </c>
      <c r="BN929" s="29">
        <f t="shared" si="585"/>
        <v>18</v>
      </c>
      <c r="BO929" s="29">
        <f t="shared" si="593"/>
        <v>10</v>
      </c>
    </row>
    <row r="930" spans="3:67" x14ac:dyDescent="0.25">
      <c r="C930" s="79">
        <f t="shared" si="586"/>
        <v>43871</v>
      </c>
      <c r="D930" s="29">
        <f t="shared" si="610"/>
        <v>2020</v>
      </c>
      <c r="E930" s="29">
        <f t="shared" si="587"/>
        <v>2</v>
      </c>
      <c r="F930" s="29">
        <f t="shared" si="588"/>
        <v>7</v>
      </c>
      <c r="G930" s="29">
        <f t="shared" si="589"/>
        <v>10</v>
      </c>
      <c r="H930" s="166" t="str">
        <f t="shared" si="590"/>
        <v>So</v>
      </c>
      <c r="I930" s="29">
        <f t="shared" si="591"/>
        <v>19</v>
      </c>
      <c r="J930" s="29">
        <f t="array" ref="J930">INDEX(Dienstplan!$F$6:$AJ$55,BN930,BO930)</f>
        <v>0</v>
      </c>
      <c r="K930" s="29">
        <f t="array" ref="K930">IF(OR(J930=Schichten!$B$3,J930=Schichten!$B$4),INDEX($D$98:$D$147,MATCH(CODE(J930),$H$98:$H$147,0)),IF(ISERROR(INDEX($D$98:$D$147,MATCH(J930,$A$98:$A$147,0))),0,INDEX($D$98:$D$147,MATCH(J930,$A$98:$A$147,0))))</f>
        <v>0</v>
      </c>
      <c r="L930" s="29">
        <f t="shared" ref="L930" si="636">L880</f>
        <v>0</v>
      </c>
      <c r="M930" s="29">
        <f t="shared" si="613"/>
        <v>0</v>
      </c>
      <c r="O930" s="29">
        <f t="shared" si="620"/>
        <v>0</v>
      </c>
      <c r="P930" s="29">
        <f t="shared" si="620"/>
        <v>0</v>
      </c>
      <c r="Q930" s="29">
        <f t="shared" si="620"/>
        <v>0</v>
      </c>
      <c r="R930" s="29">
        <f t="shared" si="620"/>
        <v>0</v>
      </c>
      <c r="S930" s="29">
        <f t="shared" si="620"/>
        <v>0</v>
      </c>
      <c r="T930" s="29">
        <f t="shared" si="620"/>
        <v>0</v>
      </c>
      <c r="U930" s="29">
        <f t="shared" si="620"/>
        <v>0</v>
      </c>
      <c r="V930" s="29">
        <f t="shared" si="620"/>
        <v>0</v>
      </c>
      <c r="W930" s="29">
        <f t="shared" si="620"/>
        <v>0</v>
      </c>
      <c r="X930" s="29">
        <f t="shared" si="620"/>
        <v>0</v>
      </c>
      <c r="Y930" s="29">
        <f t="shared" si="620"/>
        <v>1</v>
      </c>
      <c r="Z930" s="29">
        <f t="shared" si="620"/>
        <v>1</v>
      </c>
      <c r="AA930" s="29">
        <f t="shared" si="620"/>
        <v>1</v>
      </c>
      <c r="AB930" s="29">
        <f t="shared" si="620"/>
        <v>1</v>
      </c>
      <c r="AC930" s="29">
        <f t="shared" si="620"/>
        <v>1</v>
      </c>
      <c r="AD930" s="29">
        <f t="shared" si="620"/>
        <v>1</v>
      </c>
      <c r="AE930" s="29">
        <f t="shared" si="618"/>
        <v>1</v>
      </c>
      <c r="AF930" s="29">
        <f t="shared" si="618"/>
        <v>1</v>
      </c>
      <c r="AG930" s="29">
        <f t="shared" si="618"/>
        <v>1</v>
      </c>
      <c r="AH930" s="29">
        <f t="shared" si="618"/>
        <v>1</v>
      </c>
      <c r="AI930" s="29">
        <f t="shared" si="618"/>
        <v>1</v>
      </c>
      <c r="AJ930" s="29">
        <f t="shared" si="618"/>
        <v>1</v>
      </c>
      <c r="AK930" s="29">
        <f t="shared" si="618"/>
        <v>1</v>
      </c>
      <c r="AL930" s="29">
        <f t="shared" si="618"/>
        <v>1</v>
      </c>
      <c r="AM930" s="29">
        <f t="shared" si="618"/>
        <v>1</v>
      </c>
      <c r="AN930" s="29">
        <f t="shared" si="618"/>
        <v>1</v>
      </c>
      <c r="AO930" s="29">
        <f t="shared" si="618"/>
        <v>1</v>
      </c>
      <c r="AP930" s="29">
        <f t="shared" si="618"/>
        <v>1</v>
      </c>
      <c r="AQ930" s="29">
        <f t="shared" si="618"/>
        <v>1</v>
      </c>
      <c r="AR930" s="29">
        <f t="shared" si="618"/>
        <v>1</v>
      </c>
      <c r="AS930" s="29">
        <f t="shared" si="618"/>
        <v>1</v>
      </c>
      <c r="AT930" s="29">
        <f t="shared" si="626"/>
        <v>1</v>
      </c>
      <c r="AU930" s="29">
        <f t="shared" si="626"/>
        <v>1</v>
      </c>
      <c r="AV930" s="29">
        <f t="shared" si="626"/>
        <v>1</v>
      </c>
      <c r="AW930" s="29">
        <f t="shared" si="626"/>
        <v>1</v>
      </c>
      <c r="AX930" s="29">
        <f t="shared" si="626"/>
        <v>1</v>
      </c>
      <c r="AY930" s="29">
        <f t="shared" si="626"/>
        <v>1</v>
      </c>
      <c r="AZ930" s="29">
        <f t="shared" si="626"/>
        <v>1</v>
      </c>
      <c r="BA930" s="29">
        <f t="shared" si="626"/>
        <v>1</v>
      </c>
      <c r="BB930" s="29">
        <f t="shared" si="626"/>
        <v>1</v>
      </c>
      <c r="BC930" s="29">
        <f t="shared" si="626"/>
        <v>1</v>
      </c>
      <c r="BD930" s="29">
        <f t="shared" si="626"/>
        <v>1</v>
      </c>
      <c r="BE930" s="29">
        <f t="shared" si="626"/>
        <v>1</v>
      </c>
      <c r="BF930" s="29">
        <f t="shared" si="626"/>
        <v>1</v>
      </c>
      <c r="BG930" s="29">
        <f t="shared" si="626"/>
        <v>1</v>
      </c>
      <c r="BH930" s="29">
        <f t="shared" si="626"/>
        <v>1</v>
      </c>
      <c r="BI930" s="29">
        <f t="shared" si="626"/>
        <v>1</v>
      </c>
      <c r="BJ930" s="29">
        <f t="shared" si="624"/>
        <v>1</v>
      </c>
      <c r="BN930" s="29">
        <f t="shared" si="585"/>
        <v>19</v>
      </c>
      <c r="BO930" s="29">
        <f t="shared" si="593"/>
        <v>10</v>
      </c>
    </row>
    <row r="931" spans="3:67" x14ac:dyDescent="0.25">
      <c r="C931" s="79">
        <f t="shared" si="586"/>
        <v>43871</v>
      </c>
      <c r="D931" s="29">
        <f t="shared" si="610"/>
        <v>2020</v>
      </c>
      <c r="E931" s="29">
        <f t="shared" si="587"/>
        <v>2</v>
      </c>
      <c r="F931" s="29">
        <f t="shared" si="588"/>
        <v>7</v>
      </c>
      <c r="G931" s="29">
        <f t="shared" si="589"/>
        <v>10</v>
      </c>
      <c r="H931" s="166" t="str">
        <f t="shared" si="590"/>
        <v>So</v>
      </c>
      <c r="I931" s="29">
        <f t="shared" si="591"/>
        <v>20</v>
      </c>
      <c r="J931" s="29">
        <f t="array" ref="J931">INDEX(Dienstplan!$F$6:$AJ$55,BN931,BO931)</f>
        <v>0</v>
      </c>
      <c r="K931" s="29">
        <f t="array" ref="K931">IF(OR(J931=Schichten!$B$3,J931=Schichten!$B$4),INDEX($D$98:$D$147,MATCH(CODE(J931),$H$98:$H$147,0)),IF(ISERROR(INDEX($D$98:$D$147,MATCH(J931,$A$98:$A$147,0))),0,INDEX($D$98:$D$147,MATCH(J931,$A$98:$A$147,0))))</f>
        <v>0</v>
      </c>
      <c r="L931" s="29">
        <f t="shared" ref="L931" si="637">L881</f>
        <v>0</v>
      </c>
      <c r="M931" s="29">
        <f t="shared" si="613"/>
        <v>0</v>
      </c>
      <c r="O931" s="29">
        <f t="shared" si="620"/>
        <v>0</v>
      </c>
      <c r="P931" s="29">
        <f t="shared" si="620"/>
        <v>0</v>
      </c>
      <c r="Q931" s="29">
        <f t="shared" si="620"/>
        <v>0</v>
      </c>
      <c r="R931" s="29">
        <f t="shared" si="620"/>
        <v>0</v>
      </c>
      <c r="S931" s="29">
        <f t="shared" si="620"/>
        <v>0</v>
      </c>
      <c r="T931" s="29">
        <f t="shared" si="620"/>
        <v>0</v>
      </c>
      <c r="U931" s="29">
        <f t="shared" si="620"/>
        <v>0</v>
      </c>
      <c r="V931" s="29">
        <f t="shared" si="620"/>
        <v>0</v>
      </c>
      <c r="W931" s="29">
        <f t="shared" si="620"/>
        <v>0</v>
      </c>
      <c r="X931" s="29">
        <f t="shared" si="620"/>
        <v>0</v>
      </c>
      <c r="Y931" s="29">
        <f t="shared" si="620"/>
        <v>1</v>
      </c>
      <c r="Z931" s="29">
        <f t="shared" si="620"/>
        <v>1</v>
      </c>
      <c r="AA931" s="29">
        <f t="shared" si="620"/>
        <v>1</v>
      </c>
      <c r="AB931" s="29">
        <f t="shared" si="620"/>
        <v>1</v>
      </c>
      <c r="AC931" s="29">
        <f t="shared" si="620"/>
        <v>1</v>
      </c>
      <c r="AD931" s="29">
        <f t="shared" ref="AD931:AS946" si="638">IF($M$457,IF($J931=AD$461,1,0),0)</f>
        <v>1</v>
      </c>
      <c r="AE931" s="29">
        <f t="shared" si="638"/>
        <v>1</v>
      </c>
      <c r="AF931" s="29">
        <f t="shared" si="638"/>
        <v>1</v>
      </c>
      <c r="AG931" s="29">
        <f t="shared" si="638"/>
        <v>1</v>
      </c>
      <c r="AH931" s="29">
        <f t="shared" si="638"/>
        <v>1</v>
      </c>
      <c r="AI931" s="29">
        <f t="shared" si="638"/>
        <v>1</v>
      </c>
      <c r="AJ931" s="29">
        <f t="shared" si="638"/>
        <v>1</v>
      </c>
      <c r="AK931" s="29">
        <f t="shared" si="638"/>
        <v>1</v>
      </c>
      <c r="AL931" s="29">
        <f t="shared" si="638"/>
        <v>1</v>
      </c>
      <c r="AM931" s="29">
        <f t="shared" si="638"/>
        <v>1</v>
      </c>
      <c r="AN931" s="29">
        <f t="shared" si="638"/>
        <v>1</v>
      </c>
      <c r="AO931" s="29">
        <f t="shared" si="638"/>
        <v>1</v>
      </c>
      <c r="AP931" s="29">
        <f t="shared" si="638"/>
        <v>1</v>
      </c>
      <c r="AQ931" s="29">
        <f t="shared" si="638"/>
        <v>1</v>
      </c>
      <c r="AR931" s="29">
        <f t="shared" si="638"/>
        <v>1</v>
      </c>
      <c r="AS931" s="29">
        <f t="shared" si="638"/>
        <v>1</v>
      </c>
      <c r="AT931" s="29">
        <f t="shared" si="626"/>
        <v>1</v>
      </c>
      <c r="AU931" s="29">
        <f t="shared" si="626"/>
        <v>1</v>
      </c>
      <c r="AV931" s="29">
        <f t="shared" si="626"/>
        <v>1</v>
      </c>
      <c r="AW931" s="29">
        <f t="shared" si="626"/>
        <v>1</v>
      </c>
      <c r="AX931" s="29">
        <f t="shared" si="626"/>
        <v>1</v>
      </c>
      <c r="AY931" s="29">
        <f t="shared" si="626"/>
        <v>1</v>
      </c>
      <c r="AZ931" s="29">
        <f t="shared" si="626"/>
        <v>1</v>
      </c>
      <c r="BA931" s="29">
        <f t="shared" si="626"/>
        <v>1</v>
      </c>
      <c r="BB931" s="29">
        <f t="shared" si="626"/>
        <v>1</v>
      </c>
      <c r="BC931" s="29">
        <f t="shared" si="626"/>
        <v>1</v>
      </c>
      <c r="BD931" s="29">
        <f t="shared" si="626"/>
        <v>1</v>
      </c>
      <c r="BE931" s="29">
        <f t="shared" si="626"/>
        <v>1</v>
      </c>
      <c r="BF931" s="29">
        <f t="shared" si="626"/>
        <v>1</v>
      </c>
      <c r="BG931" s="29">
        <f t="shared" si="626"/>
        <v>1</v>
      </c>
      <c r="BH931" s="29">
        <f t="shared" si="626"/>
        <v>1</v>
      </c>
      <c r="BI931" s="29">
        <f t="shared" si="626"/>
        <v>1</v>
      </c>
      <c r="BJ931" s="29">
        <f t="shared" si="624"/>
        <v>1</v>
      </c>
      <c r="BN931" s="29">
        <f t="shared" si="585"/>
        <v>20</v>
      </c>
      <c r="BO931" s="29">
        <f t="shared" si="593"/>
        <v>10</v>
      </c>
    </row>
    <row r="932" spans="3:67" x14ac:dyDescent="0.25">
      <c r="C932" s="79">
        <f t="shared" si="586"/>
        <v>43871</v>
      </c>
      <c r="D932" s="29">
        <f t="shared" si="610"/>
        <v>2020</v>
      </c>
      <c r="E932" s="29">
        <f t="shared" si="587"/>
        <v>2</v>
      </c>
      <c r="F932" s="29">
        <f t="shared" si="588"/>
        <v>7</v>
      </c>
      <c r="G932" s="29">
        <f t="shared" si="589"/>
        <v>10</v>
      </c>
      <c r="H932" s="166" t="str">
        <f t="shared" si="590"/>
        <v>So</v>
      </c>
      <c r="I932" s="29">
        <f t="shared" si="591"/>
        <v>21</v>
      </c>
      <c r="J932" s="29">
        <f t="array" ref="J932">INDEX(Dienstplan!$F$6:$AJ$55,BN932,BO932)</f>
        <v>0</v>
      </c>
      <c r="K932" s="29">
        <f t="array" ref="K932">IF(OR(J932=Schichten!$B$3,J932=Schichten!$B$4),INDEX($D$98:$D$147,MATCH(CODE(J932),$H$98:$H$147,0)),IF(ISERROR(INDEX($D$98:$D$147,MATCH(J932,$A$98:$A$147,0))),0,INDEX($D$98:$D$147,MATCH(J932,$A$98:$A$147,0))))</f>
        <v>0</v>
      </c>
      <c r="L932" s="29">
        <f t="shared" ref="L932" si="639">L882</f>
        <v>0</v>
      </c>
      <c r="M932" s="29">
        <f t="shared" si="613"/>
        <v>0</v>
      </c>
      <c r="O932" s="29">
        <f t="shared" ref="O932:AD947" si="640">IF($M$457,IF($J932=O$461,1,0),0)</f>
        <v>0</v>
      </c>
      <c r="P932" s="29">
        <f t="shared" si="640"/>
        <v>0</v>
      </c>
      <c r="Q932" s="29">
        <f t="shared" si="640"/>
        <v>0</v>
      </c>
      <c r="R932" s="29">
        <f t="shared" si="640"/>
        <v>0</v>
      </c>
      <c r="S932" s="29">
        <f t="shared" si="640"/>
        <v>0</v>
      </c>
      <c r="T932" s="29">
        <f t="shared" si="640"/>
        <v>0</v>
      </c>
      <c r="U932" s="29">
        <f t="shared" si="640"/>
        <v>0</v>
      </c>
      <c r="V932" s="29">
        <f t="shared" si="640"/>
        <v>0</v>
      </c>
      <c r="W932" s="29">
        <f t="shared" si="640"/>
        <v>0</v>
      </c>
      <c r="X932" s="29">
        <f t="shared" si="640"/>
        <v>0</v>
      </c>
      <c r="Y932" s="29">
        <f t="shared" si="640"/>
        <v>1</v>
      </c>
      <c r="Z932" s="29">
        <f t="shared" si="640"/>
        <v>1</v>
      </c>
      <c r="AA932" s="29">
        <f t="shared" si="640"/>
        <v>1</v>
      </c>
      <c r="AB932" s="29">
        <f t="shared" si="640"/>
        <v>1</v>
      </c>
      <c r="AC932" s="29">
        <f t="shared" si="640"/>
        <v>1</v>
      </c>
      <c r="AD932" s="29">
        <f t="shared" si="640"/>
        <v>1</v>
      </c>
      <c r="AE932" s="29">
        <f t="shared" si="638"/>
        <v>1</v>
      </c>
      <c r="AF932" s="29">
        <f t="shared" si="638"/>
        <v>1</v>
      </c>
      <c r="AG932" s="29">
        <f t="shared" si="638"/>
        <v>1</v>
      </c>
      <c r="AH932" s="29">
        <f t="shared" si="638"/>
        <v>1</v>
      </c>
      <c r="AI932" s="29">
        <f t="shared" si="638"/>
        <v>1</v>
      </c>
      <c r="AJ932" s="29">
        <f t="shared" si="638"/>
        <v>1</v>
      </c>
      <c r="AK932" s="29">
        <f t="shared" si="638"/>
        <v>1</v>
      </c>
      <c r="AL932" s="29">
        <f t="shared" si="638"/>
        <v>1</v>
      </c>
      <c r="AM932" s="29">
        <f t="shared" si="638"/>
        <v>1</v>
      </c>
      <c r="AN932" s="29">
        <f t="shared" si="638"/>
        <v>1</v>
      </c>
      <c r="AO932" s="29">
        <f t="shared" si="638"/>
        <v>1</v>
      </c>
      <c r="AP932" s="29">
        <f t="shared" si="638"/>
        <v>1</v>
      </c>
      <c r="AQ932" s="29">
        <f t="shared" si="638"/>
        <v>1</v>
      </c>
      <c r="AR932" s="29">
        <f t="shared" si="638"/>
        <v>1</v>
      </c>
      <c r="AS932" s="29">
        <f t="shared" si="638"/>
        <v>1</v>
      </c>
      <c r="AT932" s="29">
        <f t="shared" si="626"/>
        <v>1</v>
      </c>
      <c r="AU932" s="29">
        <f t="shared" si="626"/>
        <v>1</v>
      </c>
      <c r="AV932" s="29">
        <f t="shared" si="626"/>
        <v>1</v>
      </c>
      <c r="AW932" s="29">
        <f t="shared" si="626"/>
        <v>1</v>
      </c>
      <c r="AX932" s="29">
        <f t="shared" si="626"/>
        <v>1</v>
      </c>
      <c r="AY932" s="29">
        <f t="shared" si="626"/>
        <v>1</v>
      </c>
      <c r="AZ932" s="29">
        <f t="shared" si="626"/>
        <v>1</v>
      </c>
      <c r="BA932" s="29">
        <f t="shared" si="626"/>
        <v>1</v>
      </c>
      <c r="BB932" s="29">
        <f t="shared" si="626"/>
        <v>1</v>
      </c>
      <c r="BC932" s="29">
        <f t="shared" si="626"/>
        <v>1</v>
      </c>
      <c r="BD932" s="29">
        <f t="shared" si="626"/>
        <v>1</v>
      </c>
      <c r="BE932" s="29">
        <f t="shared" si="626"/>
        <v>1</v>
      </c>
      <c r="BF932" s="29">
        <f t="shared" si="626"/>
        <v>1</v>
      </c>
      <c r="BG932" s="29">
        <f t="shared" si="626"/>
        <v>1</v>
      </c>
      <c r="BH932" s="29">
        <f t="shared" si="626"/>
        <v>1</v>
      </c>
      <c r="BI932" s="29">
        <f t="shared" si="626"/>
        <v>1</v>
      </c>
      <c r="BJ932" s="29">
        <f t="shared" si="624"/>
        <v>1</v>
      </c>
      <c r="BN932" s="29">
        <f t="shared" si="585"/>
        <v>21</v>
      </c>
      <c r="BO932" s="29">
        <f t="shared" si="593"/>
        <v>10</v>
      </c>
    </row>
    <row r="933" spans="3:67" x14ac:dyDescent="0.25">
      <c r="C933" s="79">
        <f t="shared" si="586"/>
        <v>43871</v>
      </c>
      <c r="D933" s="29">
        <f t="shared" si="610"/>
        <v>2020</v>
      </c>
      <c r="E933" s="29">
        <f t="shared" si="587"/>
        <v>2</v>
      </c>
      <c r="F933" s="29">
        <f t="shared" si="588"/>
        <v>7</v>
      </c>
      <c r="G933" s="29">
        <f t="shared" si="589"/>
        <v>10</v>
      </c>
      <c r="H933" s="166" t="str">
        <f t="shared" si="590"/>
        <v>So</v>
      </c>
      <c r="I933" s="29">
        <f t="shared" si="591"/>
        <v>22</v>
      </c>
      <c r="J933" s="29">
        <f t="array" ref="J933">INDEX(Dienstplan!$F$6:$AJ$55,BN933,BO933)</f>
        <v>0</v>
      </c>
      <c r="K933" s="29">
        <f t="array" ref="K933">IF(OR(J933=Schichten!$B$3,J933=Schichten!$B$4),INDEX($D$98:$D$147,MATCH(CODE(J933),$H$98:$H$147,0)),IF(ISERROR(INDEX($D$98:$D$147,MATCH(J933,$A$98:$A$147,0))),0,INDEX($D$98:$D$147,MATCH(J933,$A$98:$A$147,0))))</f>
        <v>0</v>
      </c>
      <c r="L933" s="29">
        <f t="shared" ref="L933" si="641">L883</f>
        <v>0</v>
      </c>
      <c r="M933" s="29">
        <f t="shared" si="613"/>
        <v>0</v>
      </c>
      <c r="O933" s="29">
        <f t="shared" si="640"/>
        <v>0</v>
      </c>
      <c r="P933" s="29">
        <f t="shared" si="640"/>
        <v>0</v>
      </c>
      <c r="Q933" s="29">
        <f t="shared" si="640"/>
        <v>0</v>
      </c>
      <c r="R933" s="29">
        <f t="shared" si="640"/>
        <v>0</v>
      </c>
      <c r="S933" s="29">
        <f t="shared" si="640"/>
        <v>0</v>
      </c>
      <c r="T933" s="29">
        <f t="shared" si="640"/>
        <v>0</v>
      </c>
      <c r="U933" s="29">
        <f t="shared" si="640"/>
        <v>0</v>
      </c>
      <c r="V933" s="29">
        <f t="shared" si="640"/>
        <v>0</v>
      </c>
      <c r="W933" s="29">
        <f t="shared" si="640"/>
        <v>0</v>
      </c>
      <c r="X933" s="29">
        <f t="shared" si="640"/>
        <v>0</v>
      </c>
      <c r="Y933" s="29">
        <f t="shared" si="640"/>
        <v>1</v>
      </c>
      <c r="Z933" s="29">
        <f t="shared" si="640"/>
        <v>1</v>
      </c>
      <c r="AA933" s="29">
        <f t="shared" si="640"/>
        <v>1</v>
      </c>
      <c r="AB933" s="29">
        <f t="shared" si="640"/>
        <v>1</v>
      </c>
      <c r="AC933" s="29">
        <f t="shared" si="640"/>
        <v>1</v>
      </c>
      <c r="AD933" s="29">
        <f t="shared" si="640"/>
        <v>1</v>
      </c>
      <c r="AE933" s="29">
        <f t="shared" si="638"/>
        <v>1</v>
      </c>
      <c r="AF933" s="29">
        <f t="shared" si="638"/>
        <v>1</v>
      </c>
      <c r="AG933" s="29">
        <f t="shared" si="638"/>
        <v>1</v>
      </c>
      <c r="AH933" s="29">
        <f t="shared" si="638"/>
        <v>1</v>
      </c>
      <c r="AI933" s="29">
        <f t="shared" si="638"/>
        <v>1</v>
      </c>
      <c r="AJ933" s="29">
        <f t="shared" si="638"/>
        <v>1</v>
      </c>
      <c r="AK933" s="29">
        <f t="shared" si="638"/>
        <v>1</v>
      </c>
      <c r="AL933" s="29">
        <f t="shared" si="638"/>
        <v>1</v>
      </c>
      <c r="AM933" s="29">
        <f t="shared" si="638"/>
        <v>1</v>
      </c>
      <c r="AN933" s="29">
        <f t="shared" si="638"/>
        <v>1</v>
      </c>
      <c r="AO933" s="29">
        <f t="shared" si="638"/>
        <v>1</v>
      </c>
      <c r="AP933" s="29">
        <f t="shared" si="638"/>
        <v>1</v>
      </c>
      <c r="AQ933" s="29">
        <f t="shared" si="638"/>
        <v>1</v>
      </c>
      <c r="AR933" s="29">
        <f t="shared" si="638"/>
        <v>1</v>
      </c>
      <c r="AS933" s="29">
        <f t="shared" si="638"/>
        <v>1</v>
      </c>
      <c r="AT933" s="29">
        <f t="shared" si="626"/>
        <v>1</v>
      </c>
      <c r="AU933" s="29">
        <f t="shared" si="626"/>
        <v>1</v>
      </c>
      <c r="AV933" s="29">
        <f t="shared" si="626"/>
        <v>1</v>
      </c>
      <c r="AW933" s="29">
        <f t="shared" si="626"/>
        <v>1</v>
      </c>
      <c r="AX933" s="29">
        <f t="shared" si="626"/>
        <v>1</v>
      </c>
      <c r="AY933" s="29">
        <f t="shared" si="626"/>
        <v>1</v>
      </c>
      <c r="AZ933" s="29">
        <f t="shared" si="626"/>
        <v>1</v>
      </c>
      <c r="BA933" s="29">
        <f t="shared" si="626"/>
        <v>1</v>
      </c>
      <c r="BB933" s="29">
        <f t="shared" si="626"/>
        <v>1</v>
      </c>
      <c r="BC933" s="29">
        <f t="shared" si="626"/>
        <v>1</v>
      </c>
      <c r="BD933" s="29">
        <f t="shared" si="626"/>
        <v>1</v>
      </c>
      <c r="BE933" s="29">
        <f t="shared" si="626"/>
        <v>1</v>
      </c>
      <c r="BF933" s="29">
        <f t="shared" si="626"/>
        <v>1</v>
      </c>
      <c r="BG933" s="29">
        <f t="shared" si="626"/>
        <v>1</v>
      </c>
      <c r="BH933" s="29">
        <f t="shared" si="626"/>
        <v>1</v>
      </c>
      <c r="BI933" s="29">
        <f t="shared" si="626"/>
        <v>1</v>
      </c>
      <c r="BJ933" s="29">
        <f t="shared" si="624"/>
        <v>1</v>
      </c>
      <c r="BN933" s="29">
        <f t="shared" si="585"/>
        <v>22</v>
      </c>
      <c r="BO933" s="29">
        <f t="shared" si="593"/>
        <v>10</v>
      </c>
    </row>
    <row r="934" spans="3:67" x14ac:dyDescent="0.25">
      <c r="C934" s="79">
        <f t="shared" si="586"/>
        <v>43871</v>
      </c>
      <c r="D934" s="29">
        <f t="shared" si="610"/>
        <v>2020</v>
      </c>
      <c r="E934" s="29">
        <f t="shared" si="587"/>
        <v>2</v>
      </c>
      <c r="F934" s="29">
        <f t="shared" si="588"/>
        <v>7</v>
      </c>
      <c r="G934" s="29">
        <f t="shared" si="589"/>
        <v>10</v>
      </c>
      <c r="H934" s="166" t="str">
        <f t="shared" si="590"/>
        <v>So</v>
      </c>
      <c r="I934" s="29">
        <f t="shared" si="591"/>
        <v>23</v>
      </c>
      <c r="J934" s="29">
        <f t="array" ref="J934">INDEX(Dienstplan!$F$6:$AJ$55,BN934,BO934)</f>
        <v>0</v>
      </c>
      <c r="K934" s="29">
        <f t="array" ref="K934">IF(OR(J934=Schichten!$B$3,J934=Schichten!$B$4),INDEX($D$98:$D$147,MATCH(CODE(J934),$H$98:$H$147,0)),IF(ISERROR(INDEX($D$98:$D$147,MATCH(J934,$A$98:$A$147,0))),0,INDEX($D$98:$D$147,MATCH(J934,$A$98:$A$147,0))))</f>
        <v>0</v>
      </c>
      <c r="L934" s="29">
        <f t="shared" ref="L934" si="642">L884</f>
        <v>0</v>
      </c>
      <c r="M934" s="29">
        <f t="shared" si="613"/>
        <v>0</v>
      </c>
      <c r="O934" s="29">
        <f t="shared" si="640"/>
        <v>0</v>
      </c>
      <c r="P934" s="29">
        <f t="shared" si="640"/>
        <v>0</v>
      </c>
      <c r="Q934" s="29">
        <f t="shared" si="640"/>
        <v>0</v>
      </c>
      <c r="R934" s="29">
        <f t="shared" si="640"/>
        <v>0</v>
      </c>
      <c r="S934" s="29">
        <f t="shared" si="640"/>
        <v>0</v>
      </c>
      <c r="T934" s="29">
        <f t="shared" si="640"/>
        <v>0</v>
      </c>
      <c r="U934" s="29">
        <f t="shared" si="640"/>
        <v>0</v>
      </c>
      <c r="V934" s="29">
        <f t="shared" si="640"/>
        <v>0</v>
      </c>
      <c r="W934" s="29">
        <f t="shared" si="640"/>
        <v>0</v>
      </c>
      <c r="X934" s="29">
        <f t="shared" si="640"/>
        <v>0</v>
      </c>
      <c r="Y934" s="29">
        <f t="shared" si="640"/>
        <v>1</v>
      </c>
      <c r="Z934" s="29">
        <f t="shared" si="640"/>
        <v>1</v>
      </c>
      <c r="AA934" s="29">
        <f t="shared" si="640"/>
        <v>1</v>
      </c>
      <c r="AB934" s="29">
        <f t="shared" si="640"/>
        <v>1</v>
      </c>
      <c r="AC934" s="29">
        <f t="shared" si="640"/>
        <v>1</v>
      </c>
      <c r="AD934" s="29">
        <f t="shared" si="640"/>
        <v>1</v>
      </c>
      <c r="AE934" s="29">
        <f t="shared" si="638"/>
        <v>1</v>
      </c>
      <c r="AF934" s="29">
        <f t="shared" si="638"/>
        <v>1</v>
      </c>
      <c r="AG934" s="29">
        <f t="shared" si="638"/>
        <v>1</v>
      </c>
      <c r="AH934" s="29">
        <f t="shared" si="638"/>
        <v>1</v>
      </c>
      <c r="AI934" s="29">
        <f t="shared" si="638"/>
        <v>1</v>
      </c>
      <c r="AJ934" s="29">
        <f t="shared" si="638"/>
        <v>1</v>
      </c>
      <c r="AK934" s="29">
        <f t="shared" si="638"/>
        <v>1</v>
      </c>
      <c r="AL934" s="29">
        <f t="shared" si="638"/>
        <v>1</v>
      </c>
      <c r="AM934" s="29">
        <f t="shared" si="638"/>
        <v>1</v>
      </c>
      <c r="AN934" s="29">
        <f t="shared" si="638"/>
        <v>1</v>
      </c>
      <c r="AO934" s="29">
        <f t="shared" si="638"/>
        <v>1</v>
      </c>
      <c r="AP934" s="29">
        <f t="shared" si="638"/>
        <v>1</v>
      </c>
      <c r="AQ934" s="29">
        <f t="shared" si="638"/>
        <v>1</v>
      </c>
      <c r="AR934" s="29">
        <f t="shared" si="638"/>
        <v>1</v>
      </c>
      <c r="AS934" s="29">
        <f t="shared" si="638"/>
        <v>1</v>
      </c>
      <c r="AT934" s="29">
        <f t="shared" si="626"/>
        <v>1</v>
      </c>
      <c r="AU934" s="29">
        <f t="shared" si="626"/>
        <v>1</v>
      </c>
      <c r="AV934" s="29">
        <f t="shared" si="626"/>
        <v>1</v>
      </c>
      <c r="AW934" s="29">
        <f t="shared" si="626"/>
        <v>1</v>
      </c>
      <c r="AX934" s="29">
        <f t="shared" si="626"/>
        <v>1</v>
      </c>
      <c r="AY934" s="29">
        <f t="shared" si="626"/>
        <v>1</v>
      </c>
      <c r="AZ934" s="29">
        <f t="shared" si="626"/>
        <v>1</v>
      </c>
      <c r="BA934" s="29">
        <f t="shared" si="626"/>
        <v>1</v>
      </c>
      <c r="BB934" s="29">
        <f t="shared" si="626"/>
        <v>1</v>
      </c>
      <c r="BC934" s="29">
        <f t="shared" si="626"/>
        <v>1</v>
      </c>
      <c r="BD934" s="29">
        <f t="shared" si="626"/>
        <v>1</v>
      </c>
      <c r="BE934" s="29">
        <f t="shared" si="626"/>
        <v>1</v>
      </c>
      <c r="BF934" s="29">
        <f t="shared" si="626"/>
        <v>1</v>
      </c>
      <c r="BG934" s="29">
        <f t="shared" si="626"/>
        <v>1</v>
      </c>
      <c r="BH934" s="29">
        <f t="shared" si="626"/>
        <v>1</v>
      </c>
      <c r="BI934" s="29">
        <f t="shared" si="626"/>
        <v>1</v>
      </c>
      <c r="BJ934" s="29">
        <f t="shared" si="624"/>
        <v>1</v>
      </c>
      <c r="BN934" s="29">
        <f t="shared" si="585"/>
        <v>23</v>
      </c>
      <c r="BO934" s="29">
        <f t="shared" si="593"/>
        <v>10</v>
      </c>
    </row>
    <row r="935" spans="3:67" x14ac:dyDescent="0.25">
      <c r="C935" s="79">
        <f t="shared" si="586"/>
        <v>43871</v>
      </c>
      <c r="D935" s="29">
        <f t="shared" si="610"/>
        <v>2020</v>
      </c>
      <c r="E935" s="29">
        <f t="shared" si="587"/>
        <v>2</v>
      </c>
      <c r="F935" s="29">
        <f t="shared" si="588"/>
        <v>7</v>
      </c>
      <c r="G935" s="29">
        <f t="shared" si="589"/>
        <v>10</v>
      </c>
      <c r="H935" s="166" t="str">
        <f t="shared" si="590"/>
        <v>So</v>
      </c>
      <c r="I935" s="29">
        <f t="shared" si="591"/>
        <v>24</v>
      </c>
      <c r="J935" s="29">
        <f t="array" ref="J935">INDEX(Dienstplan!$F$6:$AJ$55,BN935,BO935)</f>
        <v>0</v>
      </c>
      <c r="K935" s="29">
        <f t="array" ref="K935">IF(OR(J935=Schichten!$B$3,J935=Schichten!$B$4),INDEX($D$98:$D$147,MATCH(CODE(J935),$H$98:$H$147,0)),IF(ISERROR(INDEX($D$98:$D$147,MATCH(J935,$A$98:$A$147,0))),0,INDEX($D$98:$D$147,MATCH(J935,$A$98:$A$147,0))))</f>
        <v>0</v>
      </c>
      <c r="L935" s="29">
        <f t="shared" ref="L935" si="643">L885</f>
        <v>0</v>
      </c>
      <c r="M935" s="29">
        <f t="shared" si="613"/>
        <v>0</v>
      </c>
      <c r="O935" s="29">
        <f t="shared" si="640"/>
        <v>0</v>
      </c>
      <c r="P935" s="29">
        <f t="shared" si="640"/>
        <v>0</v>
      </c>
      <c r="Q935" s="29">
        <f t="shared" si="640"/>
        <v>0</v>
      </c>
      <c r="R935" s="29">
        <f t="shared" si="640"/>
        <v>0</v>
      </c>
      <c r="S935" s="29">
        <f t="shared" si="640"/>
        <v>0</v>
      </c>
      <c r="T935" s="29">
        <f t="shared" si="640"/>
        <v>0</v>
      </c>
      <c r="U935" s="29">
        <f t="shared" si="640"/>
        <v>0</v>
      </c>
      <c r="V935" s="29">
        <f t="shared" si="640"/>
        <v>0</v>
      </c>
      <c r="W935" s="29">
        <f t="shared" si="640"/>
        <v>0</v>
      </c>
      <c r="X935" s="29">
        <f t="shared" si="640"/>
        <v>0</v>
      </c>
      <c r="Y935" s="29">
        <f t="shared" si="640"/>
        <v>1</v>
      </c>
      <c r="Z935" s="29">
        <f t="shared" si="640"/>
        <v>1</v>
      </c>
      <c r="AA935" s="29">
        <f t="shared" si="640"/>
        <v>1</v>
      </c>
      <c r="AB935" s="29">
        <f t="shared" si="640"/>
        <v>1</v>
      </c>
      <c r="AC935" s="29">
        <f t="shared" si="640"/>
        <v>1</v>
      </c>
      <c r="AD935" s="29">
        <f t="shared" si="640"/>
        <v>1</v>
      </c>
      <c r="AE935" s="29">
        <f t="shared" si="638"/>
        <v>1</v>
      </c>
      <c r="AF935" s="29">
        <f t="shared" si="638"/>
        <v>1</v>
      </c>
      <c r="AG935" s="29">
        <f t="shared" si="638"/>
        <v>1</v>
      </c>
      <c r="AH935" s="29">
        <f t="shared" si="638"/>
        <v>1</v>
      </c>
      <c r="AI935" s="29">
        <f t="shared" si="638"/>
        <v>1</v>
      </c>
      <c r="AJ935" s="29">
        <f t="shared" si="638"/>
        <v>1</v>
      </c>
      <c r="AK935" s="29">
        <f t="shared" si="638"/>
        <v>1</v>
      </c>
      <c r="AL935" s="29">
        <f t="shared" si="638"/>
        <v>1</v>
      </c>
      <c r="AM935" s="29">
        <f t="shared" si="638"/>
        <v>1</v>
      </c>
      <c r="AN935" s="29">
        <f t="shared" si="638"/>
        <v>1</v>
      </c>
      <c r="AO935" s="29">
        <f t="shared" si="638"/>
        <v>1</v>
      </c>
      <c r="AP935" s="29">
        <f t="shared" si="638"/>
        <v>1</v>
      </c>
      <c r="AQ935" s="29">
        <f t="shared" si="638"/>
        <v>1</v>
      </c>
      <c r="AR935" s="29">
        <f t="shared" si="638"/>
        <v>1</v>
      </c>
      <c r="AS935" s="29">
        <f t="shared" si="638"/>
        <v>1</v>
      </c>
      <c r="AT935" s="29">
        <f t="shared" si="626"/>
        <v>1</v>
      </c>
      <c r="AU935" s="29">
        <f t="shared" si="626"/>
        <v>1</v>
      </c>
      <c r="AV935" s="29">
        <f t="shared" si="626"/>
        <v>1</v>
      </c>
      <c r="AW935" s="29">
        <f t="shared" si="626"/>
        <v>1</v>
      </c>
      <c r="AX935" s="29">
        <f t="shared" si="626"/>
        <v>1</v>
      </c>
      <c r="AY935" s="29">
        <f t="shared" si="626"/>
        <v>1</v>
      </c>
      <c r="AZ935" s="29">
        <f t="shared" si="626"/>
        <v>1</v>
      </c>
      <c r="BA935" s="29">
        <f t="shared" si="626"/>
        <v>1</v>
      </c>
      <c r="BB935" s="29">
        <f t="shared" si="626"/>
        <v>1</v>
      </c>
      <c r="BC935" s="29">
        <f t="shared" si="626"/>
        <v>1</v>
      </c>
      <c r="BD935" s="29">
        <f t="shared" si="626"/>
        <v>1</v>
      </c>
      <c r="BE935" s="29">
        <f t="shared" si="626"/>
        <v>1</v>
      </c>
      <c r="BF935" s="29">
        <f t="shared" si="626"/>
        <v>1</v>
      </c>
      <c r="BG935" s="29">
        <f t="shared" si="626"/>
        <v>1</v>
      </c>
      <c r="BH935" s="29">
        <f t="shared" si="626"/>
        <v>1</v>
      </c>
      <c r="BI935" s="29">
        <f t="shared" ref="BI935:BJ950" si="644">IF($M$457,IF($J935=BI$461,1,0),0)</f>
        <v>1</v>
      </c>
      <c r="BJ935" s="29">
        <f t="shared" si="644"/>
        <v>1</v>
      </c>
      <c r="BN935" s="29">
        <f t="shared" si="585"/>
        <v>24</v>
      </c>
      <c r="BO935" s="29">
        <f t="shared" si="593"/>
        <v>10</v>
      </c>
    </row>
    <row r="936" spans="3:67" x14ac:dyDescent="0.25">
      <c r="C936" s="79">
        <f t="shared" si="586"/>
        <v>43871</v>
      </c>
      <c r="D936" s="29">
        <f t="shared" si="610"/>
        <v>2020</v>
      </c>
      <c r="E936" s="29">
        <f t="shared" si="587"/>
        <v>2</v>
      </c>
      <c r="F936" s="29">
        <f t="shared" si="588"/>
        <v>7</v>
      </c>
      <c r="G936" s="29">
        <f t="shared" si="589"/>
        <v>10</v>
      </c>
      <c r="H936" s="166" t="str">
        <f t="shared" si="590"/>
        <v>So</v>
      </c>
      <c r="I936" s="29">
        <f t="shared" si="591"/>
        <v>25</v>
      </c>
      <c r="J936" s="29">
        <f t="array" ref="J936">INDEX(Dienstplan!$F$6:$AJ$55,BN936,BO936)</f>
        <v>0</v>
      </c>
      <c r="K936" s="29">
        <f t="array" ref="K936">IF(OR(J936=Schichten!$B$3,J936=Schichten!$B$4),INDEX($D$98:$D$147,MATCH(CODE(J936),$H$98:$H$147,0)),IF(ISERROR(INDEX($D$98:$D$147,MATCH(J936,$A$98:$A$147,0))),0,INDEX($D$98:$D$147,MATCH(J936,$A$98:$A$147,0))))</f>
        <v>0</v>
      </c>
      <c r="L936" s="29">
        <f t="shared" ref="L936" si="645">L886</f>
        <v>0</v>
      </c>
      <c r="M936" s="29">
        <f t="shared" si="613"/>
        <v>0</v>
      </c>
      <c r="O936" s="29">
        <f t="shared" si="640"/>
        <v>0</v>
      </c>
      <c r="P936" s="29">
        <f t="shared" si="640"/>
        <v>0</v>
      </c>
      <c r="Q936" s="29">
        <f t="shared" si="640"/>
        <v>0</v>
      </c>
      <c r="R936" s="29">
        <f t="shared" si="640"/>
        <v>0</v>
      </c>
      <c r="S936" s="29">
        <f t="shared" si="640"/>
        <v>0</v>
      </c>
      <c r="T936" s="29">
        <f t="shared" si="640"/>
        <v>0</v>
      </c>
      <c r="U936" s="29">
        <f t="shared" si="640"/>
        <v>0</v>
      </c>
      <c r="V936" s="29">
        <f t="shared" si="640"/>
        <v>0</v>
      </c>
      <c r="W936" s="29">
        <f t="shared" si="640"/>
        <v>0</v>
      </c>
      <c r="X936" s="29">
        <f t="shared" si="640"/>
        <v>0</v>
      </c>
      <c r="Y936" s="29">
        <f t="shared" si="640"/>
        <v>1</v>
      </c>
      <c r="Z936" s="29">
        <f t="shared" si="640"/>
        <v>1</v>
      </c>
      <c r="AA936" s="29">
        <f t="shared" si="640"/>
        <v>1</v>
      </c>
      <c r="AB936" s="29">
        <f t="shared" si="640"/>
        <v>1</v>
      </c>
      <c r="AC936" s="29">
        <f t="shared" si="640"/>
        <v>1</v>
      </c>
      <c r="AD936" s="29">
        <f t="shared" si="640"/>
        <v>1</v>
      </c>
      <c r="AE936" s="29">
        <f t="shared" si="638"/>
        <v>1</v>
      </c>
      <c r="AF936" s="29">
        <f t="shared" si="638"/>
        <v>1</v>
      </c>
      <c r="AG936" s="29">
        <f t="shared" si="638"/>
        <v>1</v>
      </c>
      <c r="AH936" s="29">
        <f t="shared" si="638"/>
        <v>1</v>
      </c>
      <c r="AI936" s="29">
        <f t="shared" si="638"/>
        <v>1</v>
      </c>
      <c r="AJ936" s="29">
        <f t="shared" si="638"/>
        <v>1</v>
      </c>
      <c r="AK936" s="29">
        <f t="shared" si="638"/>
        <v>1</v>
      </c>
      <c r="AL936" s="29">
        <f t="shared" si="638"/>
        <v>1</v>
      </c>
      <c r="AM936" s="29">
        <f t="shared" si="638"/>
        <v>1</v>
      </c>
      <c r="AN936" s="29">
        <f t="shared" si="638"/>
        <v>1</v>
      </c>
      <c r="AO936" s="29">
        <f t="shared" si="638"/>
        <v>1</v>
      </c>
      <c r="AP936" s="29">
        <f t="shared" si="638"/>
        <v>1</v>
      </c>
      <c r="AQ936" s="29">
        <f t="shared" si="638"/>
        <v>1</v>
      </c>
      <c r="AR936" s="29">
        <f t="shared" si="638"/>
        <v>1</v>
      </c>
      <c r="AS936" s="29">
        <f t="shared" si="638"/>
        <v>1</v>
      </c>
      <c r="AT936" s="29">
        <f t="shared" ref="AT936:BI951" si="646">IF($M$457,IF($J936=AT$461,1,0),0)</f>
        <v>1</v>
      </c>
      <c r="AU936" s="29">
        <f t="shared" si="646"/>
        <v>1</v>
      </c>
      <c r="AV936" s="29">
        <f t="shared" si="646"/>
        <v>1</v>
      </c>
      <c r="AW936" s="29">
        <f t="shared" si="646"/>
        <v>1</v>
      </c>
      <c r="AX936" s="29">
        <f t="shared" si="646"/>
        <v>1</v>
      </c>
      <c r="AY936" s="29">
        <f t="shared" si="646"/>
        <v>1</v>
      </c>
      <c r="AZ936" s="29">
        <f t="shared" si="646"/>
        <v>1</v>
      </c>
      <c r="BA936" s="29">
        <f t="shared" si="646"/>
        <v>1</v>
      </c>
      <c r="BB936" s="29">
        <f t="shared" si="646"/>
        <v>1</v>
      </c>
      <c r="BC936" s="29">
        <f t="shared" si="646"/>
        <v>1</v>
      </c>
      <c r="BD936" s="29">
        <f t="shared" si="646"/>
        <v>1</v>
      </c>
      <c r="BE936" s="29">
        <f t="shared" si="646"/>
        <v>1</v>
      </c>
      <c r="BF936" s="29">
        <f t="shared" si="646"/>
        <v>1</v>
      </c>
      <c r="BG936" s="29">
        <f t="shared" si="646"/>
        <v>1</v>
      </c>
      <c r="BH936" s="29">
        <f t="shared" si="646"/>
        <v>1</v>
      </c>
      <c r="BI936" s="29">
        <f t="shared" si="646"/>
        <v>1</v>
      </c>
      <c r="BJ936" s="29">
        <f t="shared" si="644"/>
        <v>1</v>
      </c>
      <c r="BN936" s="29">
        <f t="shared" si="585"/>
        <v>25</v>
      </c>
      <c r="BO936" s="29">
        <f t="shared" si="593"/>
        <v>10</v>
      </c>
    </row>
    <row r="937" spans="3:67" x14ac:dyDescent="0.25">
      <c r="C937" s="79">
        <f t="shared" si="586"/>
        <v>43871</v>
      </c>
      <c r="D937" s="29">
        <f t="shared" si="610"/>
        <v>2020</v>
      </c>
      <c r="E937" s="29">
        <f t="shared" si="587"/>
        <v>2</v>
      </c>
      <c r="F937" s="29">
        <f t="shared" si="588"/>
        <v>7</v>
      </c>
      <c r="G937" s="29">
        <f t="shared" si="589"/>
        <v>10</v>
      </c>
      <c r="H937" s="166" t="str">
        <f t="shared" si="590"/>
        <v>So</v>
      </c>
      <c r="I937" s="29">
        <f t="shared" si="591"/>
        <v>26</v>
      </c>
      <c r="J937" s="29">
        <f t="array" ref="J937">INDEX(Dienstplan!$F$6:$AJ$55,BN937,BO937)</f>
        <v>0</v>
      </c>
      <c r="K937" s="29">
        <f t="array" ref="K937">IF(OR(J937=Schichten!$B$3,J937=Schichten!$B$4),INDEX($D$98:$D$147,MATCH(CODE(J937),$H$98:$H$147,0)),IF(ISERROR(INDEX($D$98:$D$147,MATCH(J937,$A$98:$A$147,0))),0,INDEX($D$98:$D$147,MATCH(J937,$A$98:$A$147,0))))</f>
        <v>0</v>
      </c>
      <c r="L937" s="29">
        <f t="shared" ref="L937" si="647">L887</f>
        <v>0</v>
      </c>
      <c r="M937" s="29">
        <f t="shared" si="613"/>
        <v>0</v>
      </c>
      <c r="O937" s="29">
        <f t="shared" si="640"/>
        <v>0</v>
      </c>
      <c r="P937" s="29">
        <f t="shared" si="640"/>
        <v>0</v>
      </c>
      <c r="Q937" s="29">
        <f t="shared" si="640"/>
        <v>0</v>
      </c>
      <c r="R937" s="29">
        <f t="shared" si="640"/>
        <v>0</v>
      </c>
      <c r="S937" s="29">
        <f t="shared" si="640"/>
        <v>0</v>
      </c>
      <c r="T937" s="29">
        <f t="shared" si="640"/>
        <v>0</v>
      </c>
      <c r="U937" s="29">
        <f t="shared" si="640"/>
        <v>0</v>
      </c>
      <c r="V937" s="29">
        <f t="shared" si="640"/>
        <v>0</v>
      </c>
      <c r="W937" s="29">
        <f t="shared" si="640"/>
        <v>0</v>
      </c>
      <c r="X937" s="29">
        <f t="shared" si="640"/>
        <v>0</v>
      </c>
      <c r="Y937" s="29">
        <f t="shared" si="640"/>
        <v>1</v>
      </c>
      <c r="Z937" s="29">
        <f t="shared" si="640"/>
        <v>1</v>
      </c>
      <c r="AA937" s="29">
        <f t="shared" si="640"/>
        <v>1</v>
      </c>
      <c r="AB937" s="29">
        <f t="shared" si="640"/>
        <v>1</v>
      </c>
      <c r="AC937" s="29">
        <f t="shared" si="640"/>
        <v>1</v>
      </c>
      <c r="AD937" s="29">
        <f t="shared" si="640"/>
        <v>1</v>
      </c>
      <c r="AE937" s="29">
        <f t="shared" si="638"/>
        <v>1</v>
      </c>
      <c r="AF937" s="29">
        <f t="shared" si="638"/>
        <v>1</v>
      </c>
      <c r="AG937" s="29">
        <f t="shared" si="638"/>
        <v>1</v>
      </c>
      <c r="AH937" s="29">
        <f t="shared" si="638"/>
        <v>1</v>
      </c>
      <c r="AI937" s="29">
        <f t="shared" si="638"/>
        <v>1</v>
      </c>
      <c r="AJ937" s="29">
        <f t="shared" si="638"/>
        <v>1</v>
      </c>
      <c r="AK937" s="29">
        <f t="shared" si="638"/>
        <v>1</v>
      </c>
      <c r="AL937" s="29">
        <f t="shared" si="638"/>
        <v>1</v>
      </c>
      <c r="AM937" s="29">
        <f t="shared" si="638"/>
        <v>1</v>
      </c>
      <c r="AN937" s="29">
        <f t="shared" si="638"/>
        <v>1</v>
      </c>
      <c r="AO937" s="29">
        <f t="shared" si="638"/>
        <v>1</v>
      </c>
      <c r="AP937" s="29">
        <f t="shared" si="638"/>
        <v>1</v>
      </c>
      <c r="AQ937" s="29">
        <f t="shared" si="638"/>
        <v>1</v>
      </c>
      <c r="AR937" s="29">
        <f t="shared" si="638"/>
        <v>1</v>
      </c>
      <c r="AS937" s="29">
        <f t="shared" si="638"/>
        <v>1</v>
      </c>
      <c r="AT937" s="29">
        <f t="shared" si="646"/>
        <v>1</v>
      </c>
      <c r="AU937" s="29">
        <f t="shared" si="646"/>
        <v>1</v>
      </c>
      <c r="AV937" s="29">
        <f t="shared" si="646"/>
        <v>1</v>
      </c>
      <c r="AW937" s="29">
        <f t="shared" si="646"/>
        <v>1</v>
      </c>
      <c r="AX937" s="29">
        <f t="shared" si="646"/>
        <v>1</v>
      </c>
      <c r="AY937" s="29">
        <f t="shared" si="646"/>
        <v>1</v>
      </c>
      <c r="AZ937" s="29">
        <f t="shared" si="646"/>
        <v>1</v>
      </c>
      <c r="BA937" s="29">
        <f t="shared" si="646"/>
        <v>1</v>
      </c>
      <c r="BB937" s="29">
        <f t="shared" si="646"/>
        <v>1</v>
      </c>
      <c r="BC937" s="29">
        <f t="shared" si="646"/>
        <v>1</v>
      </c>
      <c r="BD937" s="29">
        <f t="shared" si="646"/>
        <v>1</v>
      </c>
      <c r="BE937" s="29">
        <f t="shared" si="646"/>
        <v>1</v>
      </c>
      <c r="BF937" s="29">
        <f t="shared" si="646"/>
        <v>1</v>
      </c>
      <c r="BG937" s="29">
        <f t="shared" si="646"/>
        <v>1</v>
      </c>
      <c r="BH937" s="29">
        <f t="shared" si="646"/>
        <v>1</v>
      </c>
      <c r="BI937" s="29">
        <f t="shared" si="646"/>
        <v>1</v>
      </c>
      <c r="BJ937" s="29">
        <f t="shared" si="644"/>
        <v>1</v>
      </c>
      <c r="BN937" s="29">
        <f t="shared" si="585"/>
        <v>26</v>
      </c>
      <c r="BO937" s="29">
        <f t="shared" si="593"/>
        <v>10</v>
      </c>
    </row>
    <row r="938" spans="3:67" x14ac:dyDescent="0.25">
      <c r="C938" s="79">
        <f t="shared" si="586"/>
        <v>43871</v>
      </c>
      <c r="D938" s="29">
        <f t="shared" si="610"/>
        <v>2020</v>
      </c>
      <c r="E938" s="29">
        <f t="shared" si="587"/>
        <v>2</v>
      </c>
      <c r="F938" s="29">
        <f t="shared" si="588"/>
        <v>7</v>
      </c>
      <c r="G938" s="29">
        <f t="shared" si="589"/>
        <v>10</v>
      </c>
      <c r="H938" s="166" t="str">
        <f t="shared" si="590"/>
        <v>So</v>
      </c>
      <c r="I938" s="29">
        <f t="shared" si="591"/>
        <v>27</v>
      </c>
      <c r="J938" s="29">
        <f t="array" ref="J938">INDEX(Dienstplan!$F$6:$AJ$55,BN938,BO938)</f>
        <v>0</v>
      </c>
      <c r="K938" s="29">
        <f t="array" ref="K938">IF(OR(J938=Schichten!$B$3,J938=Schichten!$B$4),INDEX($D$98:$D$147,MATCH(CODE(J938),$H$98:$H$147,0)),IF(ISERROR(INDEX($D$98:$D$147,MATCH(J938,$A$98:$A$147,0))),0,INDEX($D$98:$D$147,MATCH(J938,$A$98:$A$147,0))))</f>
        <v>0</v>
      </c>
      <c r="L938" s="29">
        <f t="shared" ref="L938" si="648">L888</f>
        <v>0</v>
      </c>
      <c r="M938" s="29">
        <f t="shared" si="613"/>
        <v>0</v>
      </c>
      <c r="O938" s="29">
        <f t="shared" si="640"/>
        <v>0</v>
      </c>
      <c r="P938" s="29">
        <f t="shared" si="640"/>
        <v>0</v>
      </c>
      <c r="Q938" s="29">
        <f t="shared" si="640"/>
        <v>0</v>
      </c>
      <c r="R938" s="29">
        <f t="shared" si="640"/>
        <v>0</v>
      </c>
      <c r="S938" s="29">
        <f t="shared" si="640"/>
        <v>0</v>
      </c>
      <c r="T938" s="29">
        <f t="shared" si="640"/>
        <v>0</v>
      </c>
      <c r="U938" s="29">
        <f t="shared" si="640"/>
        <v>0</v>
      </c>
      <c r="V938" s="29">
        <f t="shared" si="640"/>
        <v>0</v>
      </c>
      <c r="W938" s="29">
        <f t="shared" si="640"/>
        <v>0</v>
      </c>
      <c r="X938" s="29">
        <f t="shared" si="640"/>
        <v>0</v>
      </c>
      <c r="Y938" s="29">
        <f t="shared" si="640"/>
        <v>1</v>
      </c>
      <c r="Z938" s="29">
        <f t="shared" si="640"/>
        <v>1</v>
      </c>
      <c r="AA938" s="29">
        <f t="shared" si="640"/>
        <v>1</v>
      </c>
      <c r="AB938" s="29">
        <f t="shared" si="640"/>
        <v>1</v>
      </c>
      <c r="AC938" s="29">
        <f t="shared" si="640"/>
        <v>1</v>
      </c>
      <c r="AD938" s="29">
        <f t="shared" si="640"/>
        <v>1</v>
      </c>
      <c r="AE938" s="29">
        <f t="shared" si="638"/>
        <v>1</v>
      </c>
      <c r="AF938" s="29">
        <f t="shared" si="638"/>
        <v>1</v>
      </c>
      <c r="AG938" s="29">
        <f t="shared" si="638"/>
        <v>1</v>
      </c>
      <c r="AH938" s="29">
        <f t="shared" si="638"/>
        <v>1</v>
      </c>
      <c r="AI938" s="29">
        <f t="shared" si="638"/>
        <v>1</v>
      </c>
      <c r="AJ938" s="29">
        <f t="shared" si="638"/>
        <v>1</v>
      </c>
      <c r="AK938" s="29">
        <f t="shared" si="638"/>
        <v>1</v>
      </c>
      <c r="AL938" s="29">
        <f t="shared" si="638"/>
        <v>1</v>
      </c>
      <c r="AM938" s="29">
        <f t="shared" si="638"/>
        <v>1</v>
      </c>
      <c r="AN938" s="29">
        <f t="shared" si="638"/>
        <v>1</v>
      </c>
      <c r="AO938" s="29">
        <f t="shared" si="638"/>
        <v>1</v>
      </c>
      <c r="AP938" s="29">
        <f t="shared" si="638"/>
        <v>1</v>
      </c>
      <c r="AQ938" s="29">
        <f t="shared" si="638"/>
        <v>1</v>
      </c>
      <c r="AR938" s="29">
        <f t="shared" si="638"/>
        <v>1</v>
      </c>
      <c r="AS938" s="29">
        <f t="shared" si="638"/>
        <v>1</v>
      </c>
      <c r="AT938" s="29">
        <f t="shared" si="646"/>
        <v>1</v>
      </c>
      <c r="AU938" s="29">
        <f t="shared" si="646"/>
        <v>1</v>
      </c>
      <c r="AV938" s="29">
        <f t="shared" si="646"/>
        <v>1</v>
      </c>
      <c r="AW938" s="29">
        <f t="shared" si="646"/>
        <v>1</v>
      </c>
      <c r="AX938" s="29">
        <f t="shared" si="646"/>
        <v>1</v>
      </c>
      <c r="AY938" s="29">
        <f t="shared" si="646"/>
        <v>1</v>
      </c>
      <c r="AZ938" s="29">
        <f t="shared" si="646"/>
        <v>1</v>
      </c>
      <c r="BA938" s="29">
        <f t="shared" si="646"/>
        <v>1</v>
      </c>
      <c r="BB938" s="29">
        <f t="shared" si="646"/>
        <v>1</v>
      </c>
      <c r="BC938" s="29">
        <f t="shared" si="646"/>
        <v>1</v>
      </c>
      <c r="BD938" s="29">
        <f t="shared" si="646"/>
        <v>1</v>
      </c>
      <c r="BE938" s="29">
        <f t="shared" si="646"/>
        <v>1</v>
      </c>
      <c r="BF938" s="29">
        <f t="shared" si="646"/>
        <v>1</v>
      </c>
      <c r="BG938" s="29">
        <f t="shared" si="646"/>
        <v>1</v>
      </c>
      <c r="BH938" s="29">
        <f t="shared" si="646"/>
        <v>1</v>
      </c>
      <c r="BI938" s="29">
        <f t="shared" si="646"/>
        <v>1</v>
      </c>
      <c r="BJ938" s="29">
        <f t="shared" si="644"/>
        <v>1</v>
      </c>
      <c r="BN938" s="29">
        <f t="shared" si="585"/>
        <v>27</v>
      </c>
      <c r="BO938" s="29">
        <f t="shared" si="593"/>
        <v>10</v>
      </c>
    </row>
    <row r="939" spans="3:67" x14ac:dyDescent="0.25">
      <c r="C939" s="79">
        <f t="shared" si="586"/>
        <v>43871</v>
      </c>
      <c r="D939" s="29">
        <f t="shared" si="610"/>
        <v>2020</v>
      </c>
      <c r="E939" s="29">
        <f t="shared" si="587"/>
        <v>2</v>
      </c>
      <c r="F939" s="29">
        <f t="shared" si="588"/>
        <v>7</v>
      </c>
      <c r="G939" s="29">
        <f t="shared" si="589"/>
        <v>10</v>
      </c>
      <c r="H939" s="166" t="str">
        <f t="shared" si="590"/>
        <v>So</v>
      </c>
      <c r="I939" s="29">
        <f t="shared" si="591"/>
        <v>28</v>
      </c>
      <c r="J939" s="29">
        <f t="array" ref="J939">INDEX(Dienstplan!$F$6:$AJ$55,BN939,BO939)</f>
        <v>0</v>
      </c>
      <c r="K939" s="29">
        <f t="array" ref="K939">IF(OR(J939=Schichten!$B$3,J939=Schichten!$B$4),INDEX($D$98:$D$147,MATCH(CODE(J939),$H$98:$H$147,0)),IF(ISERROR(INDEX($D$98:$D$147,MATCH(J939,$A$98:$A$147,0))),0,INDEX($D$98:$D$147,MATCH(J939,$A$98:$A$147,0))))</f>
        <v>0</v>
      </c>
      <c r="L939" s="29">
        <f t="shared" ref="L939" si="649">L889</f>
        <v>0</v>
      </c>
      <c r="M939" s="29">
        <f t="shared" si="613"/>
        <v>0</v>
      </c>
      <c r="O939" s="29">
        <f t="shared" si="640"/>
        <v>0</v>
      </c>
      <c r="P939" s="29">
        <f t="shared" si="640"/>
        <v>0</v>
      </c>
      <c r="Q939" s="29">
        <f t="shared" si="640"/>
        <v>0</v>
      </c>
      <c r="R939" s="29">
        <f t="shared" si="640"/>
        <v>0</v>
      </c>
      <c r="S939" s="29">
        <f t="shared" si="640"/>
        <v>0</v>
      </c>
      <c r="T939" s="29">
        <f t="shared" si="640"/>
        <v>0</v>
      </c>
      <c r="U939" s="29">
        <f t="shared" si="640"/>
        <v>0</v>
      </c>
      <c r="V939" s="29">
        <f t="shared" si="640"/>
        <v>0</v>
      </c>
      <c r="W939" s="29">
        <f t="shared" si="640"/>
        <v>0</v>
      </c>
      <c r="X939" s="29">
        <f t="shared" si="640"/>
        <v>0</v>
      </c>
      <c r="Y939" s="29">
        <f t="shared" si="640"/>
        <v>1</v>
      </c>
      <c r="Z939" s="29">
        <f t="shared" si="640"/>
        <v>1</v>
      </c>
      <c r="AA939" s="29">
        <f t="shared" si="640"/>
        <v>1</v>
      </c>
      <c r="AB939" s="29">
        <f t="shared" si="640"/>
        <v>1</v>
      </c>
      <c r="AC939" s="29">
        <f t="shared" si="640"/>
        <v>1</v>
      </c>
      <c r="AD939" s="29">
        <f t="shared" si="640"/>
        <v>1</v>
      </c>
      <c r="AE939" s="29">
        <f t="shared" si="638"/>
        <v>1</v>
      </c>
      <c r="AF939" s="29">
        <f t="shared" si="638"/>
        <v>1</v>
      </c>
      <c r="AG939" s="29">
        <f t="shared" si="638"/>
        <v>1</v>
      </c>
      <c r="AH939" s="29">
        <f t="shared" si="638"/>
        <v>1</v>
      </c>
      <c r="AI939" s="29">
        <f t="shared" si="638"/>
        <v>1</v>
      </c>
      <c r="AJ939" s="29">
        <f t="shared" si="638"/>
        <v>1</v>
      </c>
      <c r="AK939" s="29">
        <f t="shared" si="638"/>
        <v>1</v>
      </c>
      <c r="AL939" s="29">
        <f t="shared" si="638"/>
        <v>1</v>
      </c>
      <c r="AM939" s="29">
        <f t="shared" si="638"/>
        <v>1</v>
      </c>
      <c r="AN939" s="29">
        <f t="shared" si="638"/>
        <v>1</v>
      </c>
      <c r="AO939" s="29">
        <f t="shared" si="638"/>
        <v>1</v>
      </c>
      <c r="AP939" s="29">
        <f t="shared" si="638"/>
        <v>1</v>
      </c>
      <c r="AQ939" s="29">
        <f t="shared" si="638"/>
        <v>1</v>
      </c>
      <c r="AR939" s="29">
        <f t="shared" si="638"/>
        <v>1</v>
      </c>
      <c r="AS939" s="29">
        <f t="shared" si="638"/>
        <v>1</v>
      </c>
      <c r="AT939" s="29">
        <f t="shared" si="646"/>
        <v>1</v>
      </c>
      <c r="AU939" s="29">
        <f t="shared" si="646"/>
        <v>1</v>
      </c>
      <c r="AV939" s="29">
        <f t="shared" si="646"/>
        <v>1</v>
      </c>
      <c r="AW939" s="29">
        <f t="shared" si="646"/>
        <v>1</v>
      </c>
      <c r="AX939" s="29">
        <f t="shared" si="646"/>
        <v>1</v>
      </c>
      <c r="AY939" s="29">
        <f t="shared" si="646"/>
        <v>1</v>
      </c>
      <c r="AZ939" s="29">
        <f t="shared" si="646"/>
        <v>1</v>
      </c>
      <c r="BA939" s="29">
        <f t="shared" si="646"/>
        <v>1</v>
      </c>
      <c r="BB939" s="29">
        <f t="shared" si="646"/>
        <v>1</v>
      </c>
      <c r="BC939" s="29">
        <f t="shared" si="646"/>
        <v>1</v>
      </c>
      <c r="BD939" s="29">
        <f t="shared" si="646"/>
        <v>1</v>
      </c>
      <c r="BE939" s="29">
        <f t="shared" si="646"/>
        <v>1</v>
      </c>
      <c r="BF939" s="29">
        <f t="shared" si="646"/>
        <v>1</v>
      </c>
      <c r="BG939" s="29">
        <f t="shared" si="646"/>
        <v>1</v>
      </c>
      <c r="BH939" s="29">
        <f t="shared" si="646"/>
        <v>1</v>
      </c>
      <c r="BI939" s="29">
        <f t="shared" si="646"/>
        <v>1</v>
      </c>
      <c r="BJ939" s="29">
        <f t="shared" si="644"/>
        <v>1</v>
      </c>
      <c r="BN939" s="29">
        <f t="shared" si="585"/>
        <v>28</v>
      </c>
      <c r="BO939" s="29">
        <f t="shared" si="593"/>
        <v>10</v>
      </c>
    </row>
    <row r="940" spans="3:67" x14ac:dyDescent="0.25">
      <c r="C940" s="79">
        <f t="shared" si="586"/>
        <v>43871</v>
      </c>
      <c r="D940" s="29">
        <f t="shared" si="610"/>
        <v>2020</v>
      </c>
      <c r="E940" s="29">
        <f t="shared" si="587"/>
        <v>2</v>
      </c>
      <c r="F940" s="29">
        <f t="shared" si="588"/>
        <v>7</v>
      </c>
      <c r="G940" s="29">
        <f t="shared" si="589"/>
        <v>10</v>
      </c>
      <c r="H940" s="166" t="str">
        <f t="shared" si="590"/>
        <v>So</v>
      </c>
      <c r="I940" s="29">
        <f t="shared" si="591"/>
        <v>29</v>
      </c>
      <c r="J940" s="29">
        <f t="array" ref="J940">INDEX(Dienstplan!$F$6:$AJ$55,BN940,BO940)</f>
        <v>0</v>
      </c>
      <c r="K940" s="29">
        <f t="array" ref="K940">IF(OR(J940=Schichten!$B$3,J940=Schichten!$B$4),INDEX($D$98:$D$147,MATCH(CODE(J940),$H$98:$H$147,0)),IF(ISERROR(INDEX($D$98:$D$147,MATCH(J940,$A$98:$A$147,0))),0,INDEX($D$98:$D$147,MATCH(J940,$A$98:$A$147,0))))</f>
        <v>0</v>
      </c>
      <c r="L940" s="29">
        <f t="shared" ref="L940" si="650">L890</f>
        <v>0</v>
      </c>
      <c r="M940" s="29">
        <f t="shared" si="613"/>
        <v>0</v>
      </c>
      <c r="O940" s="29">
        <f t="shared" si="640"/>
        <v>0</v>
      </c>
      <c r="P940" s="29">
        <f t="shared" si="640"/>
        <v>0</v>
      </c>
      <c r="Q940" s="29">
        <f t="shared" si="640"/>
        <v>0</v>
      </c>
      <c r="R940" s="29">
        <f t="shared" si="640"/>
        <v>0</v>
      </c>
      <c r="S940" s="29">
        <f t="shared" si="640"/>
        <v>0</v>
      </c>
      <c r="T940" s="29">
        <f t="shared" si="640"/>
        <v>0</v>
      </c>
      <c r="U940" s="29">
        <f t="shared" si="640"/>
        <v>0</v>
      </c>
      <c r="V940" s="29">
        <f t="shared" si="640"/>
        <v>0</v>
      </c>
      <c r="W940" s="29">
        <f t="shared" si="640"/>
        <v>0</v>
      </c>
      <c r="X940" s="29">
        <f t="shared" si="640"/>
        <v>0</v>
      </c>
      <c r="Y940" s="29">
        <f t="shared" si="640"/>
        <v>1</v>
      </c>
      <c r="Z940" s="29">
        <f t="shared" si="640"/>
        <v>1</v>
      </c>
      <c r="AA940" s="29">
        <f t="shared" si="640"/>
        <v>1</v>
      </c>
      <c r="AB940" s="29">
        <f t="shared" si="640"/>
        <v>1</v>
      </c>
      <c r="AC940" s="29">
        <f t="shared" si="640"/>
        <v>1</v>
      </c>
      <c r="AD940" s="29">
        <f t="shared" si="640"/>
        <v>1</v>
      </c>
      <c r="AE940" s="29">
        <f t="shared" si="638"/>
        <v>1</v>
      </c>
      <c r="AF940" s="29">
        <f t="shared" si="638"/>
        <v>1</v>
      </c>
      <c r="AG940" s="29">
        <f t="shared" si="638"/>
        <v>1</v>
      </c>
      <c r="AH940" s="29">
        <f t="shared" si="638"/>
        <v>1</v>
      </c>
      <c r="AI940" s="29">
        <f t="shared" si="638"/>
        <v>1</v>
      </c>
      <c r="AJ940" s="29">
        <f t="shared" si="638"/>
        <v>1</v>
      </c>
      <c r="AK940" s="29">
        <f t="shared" si="638"/>
        <v>1</v>
      </c>
      <c r="AL940" s="29">
        <f t="shared" si="638"/>
        <v>1</v>
      </c>
      <c r="AM940" s="29">
        <f t="shared" si="638"/>
        <v>1</v>
      </c>
      <c r="AN940" s="29">
        <f t="shared" si="638"/>
        <v>1</v>
      </c>
      <c r="AO940" s="29">
        <f t="shared" si="638"/>
        <v>1</v>
      </c>
      <c r="AP940" s="29">
        <f t="shared" si="638"/>
        <v>1</v>
      </c>
      <c r="AQ940" s="29">
        <f t="shared" si="638"/>
        <v>1</v>
      </c>
      <c r="AR940" s="29">
        <f t="shared" si="638"/>
        <v>1</v>
      </c>
      <c r="AS940" s="29">
        <f t="shared" si="638"/>
        <v>1</v>
      </c>
      <c r="AT940" s="29">
        <f t="shared" si="646"/>
        <v>1</v>
      </c>
      <c r="AU940" s="29">
        <f t="shared" si="646"/>
        <v>1</v>
      </c>
      <c r="AV940" s="29">
        <f t="shared" si="646"/>
        <v>1</v>
      </c>
      <c r="AW940" s="29">
        <f t="shared" si="646"/>
        <v>1</v>
      </c>
      <c r="AX940" s="29">
        <f t="shared" si="646"/>
        <v>1</v>
      </c>
      <c r="AY940" s="29">
        <f t="shared" si="646"/>
        <v>1</v>
      </c>
      <c r="AZ940" s="29">
        <f t="shared" si="646"/>
        <v>1</v>
      </c>
      <c r="BA940" s="29">
        <f t="shared" si="646"/>
        <v>1</v>
      </c>
      <c r="BB940" s="29">
        <f t="shared" si="646"/>
        <v>1</v>
      </c>
      <c r="BC940" s="29">
        <f t="shared" si="646"/>
        <v>1</v>
      </c>
      <c r="BD940" s="29">
        <f t="shared" si="646"/>
        <v>1</v>
      </c>
      <c r="BE940" s="29">
        <f t="shared" si="646"/>
        <v>1</v>
      </c>
      <c r="BF940" s="29">
        <f t="shared" si="646"/>
        <v>1</v>
      </c>
      <c r="BG940" s="29">
        <f t="shared" si="646"/>
        <v>1</v>
      </c>
      <c r="BH940" s="29">
        <f t="shared" si="646"/>
        <v>1</v>
      </c>
      <c r="BI940" s="29">
        <f t="shared" si="646"/>
        <v>1</v>
      </c>
      <c r="BJ940" s="29">
        <f t="shared" si="644"/>
        <v>1</v>
      </c>
      <c r="BN940" s="29">
        <f t="shared" si="585"/>
        <v>29</v>
      </c>
      <c r="BO940" s="29">
        <f t="shared" si="593"/>
        <v>10</v>
      </c>
    </row>
    <row r="941" spans="3:67" x14ac:dyDescent="0.25">
      <c r="C941" s="79">
        <f t="shared" si="586"/>
        <v>43871</v>
      </c>
      <c r="D941" s="29">
        <f t="shared" si="610"/>
        <v>2020</v>
      </c>
      <c r="E941" s="29">
        <f t="shared" si="587"/>
        <v>2</v>
      </c>
      <c r="F941" s="29">
        <f t="shared" si="588"/>
        <v>7</v>
      </c>
      <c r="G941" s="29">
        <f t="shared" si="589"/>
        <v>10</v>
      </c>
      <c r="H941" s="166" t="str">
        <f t="shared" si="590"/>
        <v>So</v>
      </c>
      <c r="I941" s="29">
        <f t="shared" si="591"/>
        <v>30</v>
      </c>
      <c r="J941" s="29">
        <f t="array" ref="J941">INDEX(Dienstplan!$F$6:$AJ$55,BN941,BO941)</f>
        <v>0</v>
      </c>
      <c r="K941" s="29">
        <f t="array" ref="K941">IF(OR(J941=Schichten!$B$3,J941=Schichten!$B$4),INDEX($D$98:$D$147,MATCH(CODE(J941),$H$98:$H$147,0)),IF(ISERROR(INDEX($D$98:$D$147,MATCH(J941,$A$98:$A$147,0))),0,INDEX($D$98:$D$147,MATCH(J941,$A$98:$A$147,0))))</f>
        <v>0</v>
      </c>
      <c r="L941" s="29">
        <f t="shared" ref="L941" si="651">L891</f>
        <v>0</v>
      </c>
      <c r="M941" s="29">
        <f t="shared" si="613"/>
        <v>0</v>
      </c>
      <c r="O941" s="29">
        <f t="shared" si="640"/>
        <v>0</v>
      </c>
      <c r="P941" s="29">
        <f t="shared" si="640"/>
        <v>0</v>
      </c>
      <c r="Q941" s="29">
        <f t="shared" si="640"/>
        <v>0</v>
      </c>
      <c r="R941" s="29">
        <f t="shared" si="640"/>
        <v>0</v>
      </c>
      <c r="S941" s="29">
        <f t="shared" si="640"/>
        <v>0</v>
      </c>
      <c r="T941" s="29">
        <f t="shared" si="640"/>
        <v>0</v>
      </c>
      <c r="U941" s="29">
        <f t="shared" si="640"/>
        <v>0</v>
      </c>
      <c r="V941" s="29">
        <f t="shared" si="640"/>
        <v>0</v>
      </c>
      <c r="W941" s="29">
        <f t="shared" si="640"/>
        <v>0</v>
      </c>
      <c r="X941" s="29">
        <f t="shared" si="640"/>
        <v>0</v>
      </c>
      <c r="Y941" s="29">
        <f t="shared" si="640"/>
        <v>1</v>
      </c>
      <c r="Z941" s="29">
        <f t="shared" si="640"/>
        <v>1</v>
      </c>
      <c r="AA941" s="29">
        <f t="shared" si="640"/>
        <v>1</v>
      </c>
      <c r="AB941" s="29">
        <f t="shared" si="640"/>
        <v>1</v>
      </c>
      <c r="AC941" s="29">
        <f t="shared" si="640"/>
        <v>1</v>
      </c>
      <c r="AD941" s="29">
        <f t="shared" si="640"/>
        <v>1</v>
      </c>
      <c r="AE941" s="29">
        <f t="shared" si="638"/>
        <v>1</v>
      </c>
      <c r="AF941" s="29">
        <f t="shared" si="638"/>
        <v>1</v>
      </c>
      <c r="AG941" s="29">
        <f t="shared" si="638"/>
        <v>1</v>
      </c>
      <c r="AH941" s="29">
        <f t="shared" si="638"/>
        <v>1</v>
      </c>
      <c r="AI941" s="29">
        <f t="shared" si="638"/>
        <v>1</v>
      </c>
      <c r="AJ941" s="29">
        <f t="shared" si="638"/>
        <v>1</v>
      </c>
      <c r="AK941" s="29">
        <f t="shared" si="638"/>
        <v>1</v>
      </c>
      <c r="AL941" s="29">
        <f t="shared" si="638"/>
        <v>1</v>
      </c>
      <c r="AM941" s="29">
        <f t="shared" si="638"/>
        <v>1</v>
      </c>
      <c r="AN941" s="29">
        <f t="shared" si="638"/>
        <v>1</v>
      </c>
      <c r="AO941" s="29">
        <f t="shared" si="638"/>
        <v>1</v>
      </c>
      <c r="AP941" s="29">
        <f t="shared" si="638"/>
        <v>1</v>
      </c>
      <c r="AQ941" s="29">
        <f t="shared" si="638"/>
        <v>1</v>
      </c>
      <c r="AR941" s="29">
        <f t="shared" si="638"/>
        <v>1</v>
      </c>
      <c r="AS941" s="29">
        <f t="shared" si="638"/>
        <v>1</v>
      </c>
      <c r="AT941" s="29">
        <f t="shared" si="646"/>
        <v>1</v>
      </c>
      <c r="AU941" s="29">
        <f t="shared" si="646"/>
        <v>1</v>
      </c>
      <c r="AV941" s="29">
        <f t="shared" si="646"/>
        <v>1</v>
      </c>
      <c r="AW941" s="29">
        <f t="shared" si="646"/>
        <v>1</v>
      </c>
      <c r="AX941" s="29">
        <f t="shared" si="646"/>
        <v>1</v>
      </c>
      <c r="AY941" s="29">
        <f t="shared" si="646"/>
        <v>1</v>
      </c>
      <c r="AZ941" s="29">
        <f t="shared" si="646"/>
        <v>1</v>
      </c>
      <c r="BA941" s="29">
        <f t="shared" si="646"/>
        <v>1</v>
      </c>
      <c r="BB941" s="29">
        <f t="shared" si="646"/>
        <v>1</v>
      </c>
      <c r="BC941" s="29">
        <f t="shared" si="646"/>
        <v>1</v>
      </c>
      <c r="BD941" s="29">
        <f t="shared" si="646"/>
        <v>1</v>
      </c>
      <c r="BE941" s="29">
        <f t="shared" si="646"/>
        <v>1</v>
      </c>
      <c r="BF941" s="29">
        <f t="shared" si="646"/>
        <v>1</v>
      </c>
      <c r="BG941" s="29">
        <f t="shared" si="646"/>
        <v>1</v>
      </c>
      <c r="BH941" s="29">
        <f t="shared" si="646"/>
        <v>1</v>
      </c>
      <c r="BI941" s="29">
        <f t="shared" si="646"/>
        <v>1</v>
      </c>
      <c r="BJ941" s="29">
        <f t="shared" si="644"/>
        <v>1</v>
      </c>
      <c r="BN941" s="29">
        <f t="shared" si="585"/>
        <v>30</v>
      </c>
      <c r="BO941" s="29">
        <f t="shared" si="593"/>
        <v>10</v>
      </c>
    </row>
    <row r="942" spans="3:67" x14ac:dyDescent="0.25">
      <c r="C942" s="79">
        <f t="shared" si="586"/>
        <v>43871</v>
      </c>
      <c r="D942" s="29">
        <f t="shared" si="610"/>
        <v>2020</v>
      </c>
      <c r="E942" s="29">
        <f t="shared" si="587"/>
        <v>2</v>
      </c>
      <c r="F942" s="29">
        <f t="shared" si="588"/>
        <v>7</v>
      </c>
      <c r="G942" s="29">
        <f t="shared" si="589"/>
        <v>10</v>
      </c>
      <c r="H942" s="166" t="str">
        <f t="shared" si="590"/>
        <v>So</v>
      </c>
      <c r="I942" s="29">
        <f t="shared" si="591"/>
        <v>31</v>
      </c>
      <c r="J942" s="29">
        <f t="array" ref="J942">INDEX(Dienstplan!$F$6:$AJ$55,BN942,BO942)</f>
        <v>0</v>
      </c>
      <c r="K942" s="29">
        <f t="array" ref="K942">IF(OR(J942=Schichten!$B$3,J942=Schichten!$B$4),INDEX($D$98:$D$147,MATCH(CODE(J942),$H$98:$H$147,0)),IF(ISERROR(INDEX($D$98:$D$147,MATCH(J942,$A$98:$A$147,0))),0,INDEX($D$98:$D$147,MATCH(J942,$A$98:$A$147,0))))</f>
        <v>0</v>
      </c>
      <c r="L942" s="29">
        <f t="shared" ref="L942" si="652">L892</f>
        <v>0</v>
      </c>
      <c r="M942" s="29">
        <f t="shared" si="613"/>
        <v>0</v>
      </c>
      <c r="O942" s="29">
        <f t="shared" si="640"/>
        <v>0</v>
      </c>
      <c r="P942" s="29">
        <f t="shared" si="640"/>
        <v>0</v>
      </c>
      <c r="Q942" s="29">
        <f t="shared" si="640"/>
        <v>0</v>
      </c>
      <c r="R942" s="29">
        <f t="shared" si="640"/>
        <v>0</v>
      </c>
      <c r="S942" s="29">
        <f t="shared" si="640"/>
        <v>0</v>
      </c>
      <c r="T942" s="29">
        <f t="shared" si="640"/>
        <v>0</v>
      </c>
      <c r="U942" s="29">
        <f t="shared" si="640"/>
        <v>0</v>
      </c>
      <c r="V942" s="29">
        <f t="shared" si="640"/>
        <v>0</v>
      </c>
      <c r="W942" s="29">
        <f t="shared" si="640"/>
        <v>0</v>
      </c>
      <c r="X942" s="29">
        <f t="shared" si="640"/>
        <v>0</v>
      </c>
      <c r="Y942" s="29">
        <f t="shared" si="640"/>
        <v>1</v>
      </c>
      <c r="Z942" s="29">
        <f t="shared" si="640"/>
        <v>1</v>
      </c>
      <c r="AA942" s="29">
        <f t="shared" si="640"/>
        <v>1</v>
      </c>
      <c r="AB942" s="29">
        <f t="shared" si="640"/>
        <v>1</v>
      </c>
      <c r="AC942" s="29">
        <f t="shared" si="640"/>
        <v>1</v>
      </c>
      <c r="AD942" s="29">
        <f t="shared" si="640"/>
        <v>1</v>
      </c>
      <c r="AE942" s="29">
        <f t="shared" si="638"/>
        <v>1</v>
      </c>
      <c r="AF942" s="29">
        <f t="shared" si="638"/>
        <v>1</v>
      </c>
      <c r="AG942" s="29">
        <f t="shared" si="638"/>
        <v>1</v>
      </c>
      <c r="AH942" s="29">
        <f t="shared" si="638"/>
        <v>1</v>
      </c>
      <c r="AI942" s="29">
        <f t="shared" si="638"/>
        <v>1</v>
      </c>
      <c r="AJ942" s="29">
        <f t="shared" si="638"/>
        <v>1</v>
      </c>
      <c r="AK942" s="29">
        <f t="shared" si="638"/>
        <v>1</v>
      </c>
      <c r="AL942" s="29">
        <f t="shared" si="638"/>
        <v>1</v>
      </c>
      <c r="AM942" s="29">
        <f t="shared" si="638"/>
        <v>1</v>
      </c>
      <c r="AN942" s="29">
        <f t="shared" si="638"/>
        <v>1</v>
      </c>
      <c r="AO942" s="29">
        <f t="shared" si="638"/>
        <v>1</v>
      </c>
      <c r="AP942" s="29">
        <f t="shared" si="638"/>
        <v>1</v>
      </c>
      <c r="AQ942" s="29">
        <f t="shared" si="638"/>
        <v>1</v>
      </c>
      <c r="AR942" s="29">
        <f t="shared" si="638"/>
        <v>1</v>
      </c>
      <c r="AS942" s="29">
        <f t="shared" si="638"/>
        <v>1</v>
      </c>
      <c r="AT942" s="29">
        <f t="shared" si="646"/>
        <v>1</v>
      </c>
      <c r="AU942" s="29">
        <f t="shared" si="646"/>
        <v>1</v>
      </c>
      <c r="AV942" s="29">
        <f t="shared" si="646"/>
        <v>1</v>
      </c>
      <c r="AW942" s="29">
        <f t="shared" si="646"/>
        <v>1</v>
      </c>
      <c r="AX942" s="29">
        <f t="shared" si="646"/>
        <v>1</v>
      </c>
      <c r="AY942" s="29">
        <f t="shared" si="646"/>
        <v>1</v>
      </c>
      <c r="AZ942" s="29">
        <f t="shared" si="646"/>
        <v>1</v>
      </c>
      <c r="BA942" s="29">
        <f t="shared" si="646"/>
        <v>1</v>
      </c>
      <c r="BB942" s="29">
        <f t="shared" si="646"/>
        <v>1</v>
      </c>
      <c r="BC942" s="29">
        <f t="shared" si="646"/>
        <v>1</v>
      </c>
      <c r="BD942" s="29">
        <f t="shared" si="646"/>
        <v>1</v>
      </c>
      <c r="BE942" s="29">
        <f t="shared" si="646"/>
        <v>1</v>
      </c>
      <c r="BF942" s="29">
        <f t="shared" si="646"/>
        <v>1</v>
      </c>
      <c r="BG942" s="29">
        <f t="shared" si="646"/>
        <v>1</v>
      </c>
      <c r="BH942" s="29">
        <f t="shared" si="646"/>
        <v>1</v>
      </c>
      <c r="BI942" s="29">
        <f t="shared" si="646"/>
        <v>1</v>
      </c>
      <c r="BJ942" s="29">
        <f t="shared" si="644"/>
        <v>1</v>
      </c>
      <c r="BN942" s="29">
        <f t="shared" si="585"/>
        <v>31</v>
      </c>
      <c r="BO942" s="29">
        <f t="shared" si="593"/>
        <v>10</v>
      </c>
    </row>
    <row r="943" spans="3:67" x14ac:dyDescent="0.25">
      <c r="C943" s="79">
        <f t="shared" si="586"/>
        <v>43871</v>
      </c>
      <c r="D943" s="29">
        <f t="shared" si="610"/>
        <v>2020</v>
      </c>
      <c r="E943" s="29">
        <f t="shared" si="587"/>
        <v>2</v>
      </c>
      <c r="F943" s="29">
        <f t="shared" si="588"/>
        <v>7</v>
      </c>
      <c r="G943" s="29">
        <f t="shared" si="589"/>
        <v>10</v>
      </c>
      <c r="H943" s="166" t="str">
        <f t="shared" si="590"/>
        <v>So</v>
      </c>
      <c r="I943" s="29">
        <f t="shared" si="591"/>
        <v>32</v>
      </c>
      <c r="J943" s="29">
        <f t="array" ref="J943">INDEX(Dienstplan!$F$6:$AJ$55,BN943,BO943)</f>
        <v>0</v>
      </c>
      <c r="K943" s="29">
        <f t="array" ref="K943">IF(OR(J943=Schichten!$B$3,J943=Schichten!$B$4),INDEX($D$98:$D$147,MATCH(CODE(J943),$H$98:$H$147,0)),IF(ISERROR(INDEX($D$98:$D$147,MATCH(J943,$A$98:$A$147,0))),0,INDEX($D$98:$D$147,MATCH(J943,$A$98:$A$147,0))))</f>
        <v>0</v>
      </c>
      <c r="L943" s="29">
        <f t="shared" ref="L943" si="653">L893</f>
        <v>0</v>
      </c>
      <c r="M943" s="29">
        <f t="shared" si="613"/>
        <v>0</v>
      </c>
      <c r="O943" s="29">
        <f t="shared" si="640"/>
        <v>0</v>
      </c>
      <c r="P943" s="29">
        <f t="shared" si="640"/>
        <v>0</v>
      </c>
      <c r="Q943" s="29">
        <f t="shared" si="640"/>
        <v>0</v>
      </c>
      <c r="R943" s="29">
        <f t="shared" si="640"/>
        <v>0</v>
      </c>
      <c r="S943" s="29">
        <f t="shared" si="640"/>
        <v>0</v>
      </c>
      <c r="T943" s="29">
        <f t="shared" si="640"/>
        <v>0</v>
      </c>
      <c r="U943" s="29">
        <f t="shared" si="640"/>
        <v>0</v>
      </c>
      <c r="V943" s="29">
        <f t="shared" si="640"/>
        <v>0</v>
      </c>
      <c r="W943" s="29">
        <f t="shared" si="640"/>
        <v>0</v>
      </c>
      <c r="X943" s="29">
        <f t="shared" si="640"/>
        <v>0</v>
      </c>
      <c r="Y943" s="29">
        <f t="shared" si="640"/>
        <v>1</v>
      </c>
      <c r="Z943" s="29">
        <f t="shared" si="640"/>
        <v>1</v>
      </c>
      <c r="AA943" s="29">
        <f t="shared" si="640"/>
        <v>1</v>
      </c>
      <c r="AB943" s="29">
        <f t="shared" si="640"/>
        <v>1</v>
      </c>
      <c r="AC943" s="29">
        <f t="shared" si="640"/>
        <v>1</v>
      </c>
      <c r="AD943" s="29">
        <f t="shared" si="640"/>
        <v>1</v>
      </c>
      <c r="AE943" s="29">
        <f t="shared" si="638"/>
        <v>1</v>
      </c>
      <c r="AF943" s="29">
        <f t="shared" si="638"/>
        <v>1</v>
      </c>
      <c r="AG943" s="29">
        <f t="shared" si="638"/>
        <v>1</v>
      </c>
      <c r="AH943" s="29">
        <f t="shared" si="638"/>
        <v>1</v>
      </c>
      <c r="AI943" s="29">
        <f t="shared" si="638"/>
        <v>1</v>
      </c>
      <c r="AJ943" s="29">
        <f t="shared" si="638"/>
        <v>1</v>
      </c>
      <c r="AK943" s="29">
        <f t="shared" si="638"/>
        <v>1</v>
      </c>
      <c r="AL943" s="29">
        <f t="shared" si="638"/>
        <v>1</v>
      </c>
      <c r="AM943" s="29">
        <f t="shared" si="638"/>
        <v>1</v>
      </c>
      <c r="AN943" s="29">
        <f t="shared" si="638"/>
        <v>1</v>
      </c>
      <c r="AO943" s="29">
        <f t="shared" si="638"/>
        <v>1</v>
      </c>
      <c r="AP943" s="29">
        <f t="shared" si="638"/>
        <v>1</v>
      </c>
      <c r="AQ943" s="29">
        <f t="shared" si="638"/>
        <v>1</v>
      </c>
      <c r="AR943" s="29">
        <f t="shared" si="638"/>
        <v>1</v>
      </c>
      <c r="AS943" s="29">
        <f t="shared" si="638"/>
        <v>1</v>
      </c>
      <c r="AT943" s="29">
        <f t="shared" si="646"/>
        <v>1</v>
      </c>
      <c r="AU943" s="29">
        <f t="shared" si="646"/>
        <v>1</v>
      </c>
      <c r="AV943" s="29">
        <f t="shared" si="646"/>
        <v>1</v>
      </c>
      <c r="AW943" s="29">
        <f t="shared" si="646"/>
        <v>1</v>
      </c>
      <c r="AX943" s="29">
        <f t="shared" si="646"/>
        <v>1</v>
      </c>
      <c r="AY943" s="29">
        <f t="shared" si="646"/>
        <v>1</v>
      </c>
      <c r="AZ943" s="29">
        <f t="shared" si="646"/>
        <v>1</v>
      </c>
      <c r="BA943" s="29">
        <f t="shared" si="646"/>
        <v>1</v>
      </c>
      <c r="BB943" s="29">
        <f t="shared" si="646"/>
        <v>1</v>
      </c>
      <c r="BC943" s="29">
        <f t="shared" si="646"/>
        <v>1</v>
      </c>
      <c r="BD943" s="29">
        <f t="shared" si="646"/>
        <v>1</v>
      </c>
      <c r="BE943" s="29">
        <f t="shared" si="646"/>
        <v>1</v>
      </c>
      <c r="BF943" s="29">
        <f t="shared" si="646"/>
        <v>1</v>
      </c>
      <c r="BG943" s="29">
        <f t="shared" si="646"/>
        <v>1</v>
      </c>
      <c r="BH943" s="29">
        <f t="shared" si="646"/>
        <v>1</v>
      </c>
      <c r="BI943" s="29">
        <f t="shared" si="646"/>
        <v>1</v>
      </c>
      <c r="BJ943" s="29">
        <f t="shared" si="644"/>
        <v>1</v>
      </c>
      <c r="BN943" s="29">
        <f t="shared" si="585"/>
        <v>32</v>
      </c>
      <c r="BO943" s="29">
        <f t="shared" si="593"/>
        <v>10</v>
      </c>
    </row>
    <row r="944" spans="3:67" x14ac:dyDescent="0.25">
      <c r="C944" s="79">
        <f t="shared" si="586"/>
        <v>43871</v>
      </c>
      <c r="D944" s="29">
        <f t="shared" si="610"/>
        <v>2020</v>
      </c>
      <c r="E944" s="29">
        <f t="shared" si="587"/>
        <v>2</v>
      </c>
      <c r="F944" s="29">
        <f t="shared" si="588"/>
        <v>7</v>
      </c>
      <c r="G944" s="29">
        <f t="shared" si="589"/>
        <v>10</v>
      </c>
      <c r="H944" s="166" t="str">
        <f t="shared" si="590"/>
        <v>So</v>
      </c>
      <c r="I944" s="29">
        <f t="shared" si="591"/>
        <v>33</v>
      </c>
      <c r="J944" s="29">
        <f t="array" ref="J944">INDEX(Dienstplan!$F$6:$AJ$55,BN944,BO944)</f>
        <v>0</v>
      </c>
      <c r="K944" s="29">
        <f t="array" ref="K944">IF(OR(J944=Schichten!$B$3,J944=Schichten!$B$4),INDEX($D$98:$D$147,MATCH(CODE(J944),$H$98:$H$147,0)),IF(ISERROR(INDEX($D$98:$D$147,MATCH(J944,$A$98:$A$147,0))),0,INDEX($D$98:$D$147,MATCH(J944,$A$98:$A$147,0))))</f>
        <v>0</v>
      </c>
      <c r="L944" s="29">
        <f t="shared" ref="L944" si="654">L894</f>
        <v>0</v>
      </c>
      <c r="M944" s="29">
        <f t="shared" si="613"/>
        <v>0</v>
      </c>
      <c r="O944" s="29">
        <f t="shared" si="640"/>
        <v>0</v>
      </c>
      <c r="P944" s="29">
        <f t="shared" si="640"/>
        <v>0</v>
      </c>
      <c r="Q944" s="29">
        <f t="shared" si="640"/>
        <v>0</v>
      </c>
      <c r="R944" s="29">
        <f t="shared" si="640"/>
        <v>0</v>
      </c>
      <c r="S944" s="29">
        <f t="shared" si="640"/>
        <v>0</v>
      </c>
      <c r="T944" s="29">
        <f t="shared" si="640"/>
        <v>0</v>
      </c>
      <c r="U944" s="29">
        <f t="shared" si="640"/>
        <v>0</v>
      </c>
      <c r="V944" s="29">
        <f t="shared" si="640"/>
        <v>0</v>
      </c>
      <c r="W944" s="29">
        <f t="shared" si="640"/>
        <v>0</v>
      </c>
      <c r="X944" s="29">
        <f t="shared" si="640"/>
        <v>0</v>
      </c>
      <c r="Y944" s="29">
        <f t="shared" si="640"/>
        <v>1</v>
      </c>
      <c r="Z944" s="29">
        <f t="shared" si="640"/>
        <v>1</v>
      </c>
      <c r="AA944" s="29">
        <f t="shared" si="640"/>
        <v>1</v>
      </c>
      <c r="AB944" s="29">
        <f t="shared" si="640"/>
        <v>1</v>
      </c>
      <c r="AC944" s="29">
        <f t="shared" si="640"/>
        <v>1</v>
      </c>
      <c r="AD944" s="29">
        <f t="shared" si="640"/>
        <v>1</v>
      </c>
      <c r="AE944" s="29">
        <f t="shared" si="638"/>
        <v>1</v>
      </c>
      <c r="AF944" s="29">
        <f t="shared" si="638"/>
        <v>1</v>
      </c>
      <c r="AG944" s="29">
        <f t="shared" si="638"/>
        <v>1</v>
      </c>
      <c r="AH944" s="29">
        <f t="shared" si="638"/>
        <v>1</v>
      </c>
      <c r="AI944" s="29">
        <f t="shared" si="638"/>
        <v>1</v>
      </c>
      <c r="AJ944" s="29">
        <f t="shared" si="638"/>
        <v>1</v>
      </c>
      <c r="AK944" s="29">
        <f t="shared" si="638"/>
        <v>1</v>
      </c>
      <c r="AL944" s="29">
        <f t="shared" si="638"/>
        <v>1</v>
      </c>
      <c r="AM944" s="29">
        <f t="shared" si="638"/>
        <v>1</v>
      </c>
      <c r="AN944" s="29">
        <f t="shared" si="638"/>
        <v>1</v>
      </c>
      <c r="AO944" s="29">
        <f t="shared" si="638"/>
        <v>1</v>
      </c>
      <c r="AP944" s="29">
        <f t="shared" si="638"/>
        <v>1</v>
      </c>
      <c r="AQ944" s="29">
        <f t="shared" si="638"/>
        <v>1</v>
      </c>
      <c r="AR944" s="29">
        <f t="shared" si="638"/>
        <v>1</v>
      </c>
      <c r="AS944" s="29">
        <f t="shared" si="638"/>
        <v>1</v>
      </c>
      <c r="AT944" s="29">
        <f t="shared" si="646"/>
        <v>1</v>
      </c>
      <c r="AU944" s="29">
        <f t="shared" si="646"/>
        <v>1</v>
      </c>
      <c r="AV944" s="29">
        <f t="shared" si="646"/>
        <v>1</v>
      </c>
      <c r="AW944" s="29">
        <f t="shared" si="646"/>
        <v>1</v>
      </c>
      <c r="AX944" s="29">
        <f t="shared" si="646"/>
        <v>1</v>
      </c>
      <c r="AY944" s="29">
        <f t="shared" si="646"/>
        <v>1</v>
      </c>
      <c r="AZ944" s="29">
        <f t="shared" si="646"/>
        <v>1</v>
      </c>
      <c r="BA944" s="29">
        <f t="shared" si="646"/>
        <v>1</v>
      </c>
      <c r="BB944" s="29">
        <f t="shared" si="646"/>
        <v>1</v>
      </c>
      <c r="BC944" s="29">
        <f t="shared" si="646"/>
        <v>1</v>
      </c>
      <c r="BD944" s="29">
        <f t="shared" si="646"/>
        <v>1</v>
      </c>
      <c r="BE944" s="29">
        <f t="shared" si="646"/>
        <v>1</v>
      </c>
      <c r="BF944" s="29">
        <f t="shared" si="646"/>
        <v>1</v>
      </c>
      <c r="BG944" s="29">
        <f t="shared" si="646"/>
        <v>1</v>
      </c>
      <c r="BH944" s="29">
        <f t="shared" si="646"/>
        <v>1</v>
      </c>
      <c r="BI944" s="29">
        <f t="shared" si="646"/>
        <v>1</v>
      </c>
      <c r="BJ944" s="29">
        <f t="shared" si="644"/>
        <v>1</v>
      </c>
      <c r="BN944" s="29">
        <f t="shared" si="585"/>
        <v>33</v>
      </c>
      <c r="BO944" s="29">
        <f t="shared" si="593"/>
        <v>10</v>
      </c>
    </row>
    <row r="945" spans="3:67" x14ac:dyDescent="0.25">
      <c r="C945" s="79">
        <f t="shared" si="586"/>
        <v>43871</v>
      </c>
      <c r="D945" s="29">
        <f t="shared" si="610"/>
        <v>2020</v>
      </c>
      <c r="E945" s="29">
        <f t="shared" si="587"/>
        <v>2</v>
      </c>
      <c r="F945" s="29">
        <f t="shared" si="588"/>
        <v>7</v>
      </c>
      <c r="G945" s="29">
        <f t="shared" si="589"/>
        <v>10</v>
      </c>
      <c r="H945" s="166" t="str">
        <f t="shared" si="590"/>
        <v>So</v>
      </c>
      <c r="I945" s="29">
        <f t="shared" si="591"/>
        <v>34</v>
      </c>
      <c r="J945" s="29">
        <f t="array" ref="J945">INDEX(Dienstplan!$F$6:$AJ$55,BN945,BO945)</f>
        <v>0</v>
      </c>
      <c r="K945" s="29">
        <f t="array" ref="K945">IF(OR(J945=Schichten!$B$3,J945=Schichten!$B$4),INDEX($D$98:$D$147,MATCH(CODE(J945),$H$98:$H$147,0)),IF(ISERROR(INDEX($D$98:$D$147,MATCH(J945,$A$98:$A$147,0))),0,INDEX($D$98:$D$147,MATCH(J945,$A$98:$A$147,0))))</f>
        <v>0</v>
      </c>
      <c r="L945" s="29">
        <f t="shared" ref="L945" si="655">L895</f>
        <v>0</v>
      </c>
      <c r="M945" s="29">
        <f t="shared" si="613"/>
        <v>0</v>
      </c>
      <c r="O945" s="29">
        <f t="shared" si="640"/>
        <v>0</v>
      </c>
      <c r="P945" s="29">
        <f t="shared" si="640"/>
        <v>0</v>
      </c>
      <c r="Q945" s="29">
        <f t="shared" si="640"/>
        <v>0</v>
      </c>
      <c r="R945" s="29">
        <f t="shared" si="640"/>
        <v>0</v>
      </c>
      <c r="S945" s="29">
        <f t="shared" si="640"/>
        <v>0</v>
      </c>
      <c r="T945" s="29">
        <f t="shared" si="640"/>
        <v>0</v>
      </c>
      <c r="U945" s="29">
        <f t="shared" si="640"/>
        <v>0</v>
      </c>
      <c r="V945" s="29">
        <f t="shared" si="640"/>
        <v>0</v>
      </c>
      <c r="W945" s="29">
        <f t="shared" si="640"/>
        <v>0</v>
      </c>
      <c r="X945" s="29">
        <f t="shared" si="640"/>
        <v>0</v>
      </c>
      <c r="Y945" s="29">
        <f t="shared" si="640"/>
        <v>1</v>
      </c>
      <c r="Z945" s="29">
        <f t="shared" si="640"/>
        <v>1</v>
      </c>
      <c r="AA945" s="29">
        <f t="shared" si="640"/>
        <v>1</v>
      </c>
      <c r="AB945" s="29">
        <f t="shared" si="640"/>
        <v>1</v>
      </c>
      <c r="AC945" s="29">
        <f t="shared" si="640"/>
        <v>1</v>
      </c>
      <c r="AD945" s="29">
        <f t="shared" si="640"/>
        <v>1</v>
      </c>
      <c r="AE945" s="29">
        <f t="shared" si="638"/>
        <v>1</v>
      </c>
      <c r="AF945" s="29">
        <f t="shared" si="638"/>
        <v>1</v>
      </c>
      <c r="AG945" s="29">
        <f t="shared" si="638"/>
        <v>1</v>
      </c>
      <c r="AH945" s="29">
        <f t="shared" si="638"/>
        <v>1</v>
      </c>
      <c r="AI945" s="29">
        <f t="shared" si="638"/>
        <v>1</v>
      </c>
      <c r="AJ945" s="29">
        <f t="shared" si="638"/>
        <v>1</v>
      </c>
      <c r="AK945" s="29">
        <f t="shared" si="638"/>
        <v>1</v>
      </c>
      <c r="AL945" s="29">
        <f t="shared" si="638"/>
        <v>1</v>
      </c>
      <c r="AM945" s="29">
        <f t="shared" si="638"/>
        <v>1</v>
      </c>
      <c r="AN945" s="29">
        <f t="shared" si="638"/>
        <v>1</v>
      </c>
      <c r="AO945" s="29">
        <f t="shared" si="638"/>
        <v>1</v>
      </c>
      <c r="AP945" s="29">
        <f t="shared" si="638"/>
        <v>1</v>
      </c>
      <c r="AQ945" s="29">
        <f t="shared" si="638"/>
        <v>1</v>
      </c>
      <c r="AR945" s="29">
        <f t="shared" si="638"/>
        <v>1</v>
      </c>
      <c r="AS945" s="29">
        <f t="shared" si="638"/>
        <v>1</v>
      </c>
      <c r="AT945" s="29">
        <f t="shared" si="646"/>
        <v>1</v>
      </c>
      <c r="AU945" s="29">
        <f t="shared" si="646"/>
        <v>1</v>
      </c>
      <c r="AV945" s="29">
        <f t="shared" si="646"/>
        <v>1</v>
      </c>
      <c r="AW945" s="29">
        <f t="shared" si="646"/>
        <v>1</v>
      </c>
      <c r="AX945" s="29">
        <f t="shared" si="646"/>
        <v>1</v>
      </c>
      <c r="AY945" s="29">
        <f t="shared" si="646"/>
        <v>1</v>
      </c>
      <c r="AZ945" s="29">
        <f t="shared" si="646"/>
        <v>1</v>
      </c>
      <c r="BA945" s="29">
        <f t="shared" si="646"/>
        <v>1</v>
      </c>
      <c r="BB945" s="29">
        <f t="shared" si="646"/>
        <v>1</v>
      </c>
      <c r="BC945" s="29">
        <f t="shared" si="646"/>
        <v>1</v>
      </c>
      <c r="BD945" s="29">
        <f t="shared" si="646"/>
        <v>1</v>
      </c>
      <c r="BE945" s="29">
        <f t="shared" si="646"/>
        <v>1</v>
      </c>
      <c r="BF945" s="29">
        <f t="shared" si="646"/>
        <v>1</v>
      </c>
      <c r="BG945" s="29">
        <f t="shared" si="646"/>
        <v>1</v>
      </c>
      <c r="BH945" s="29">
        <f t="shared" si="646"/>
        <v>1</v>
      </c>
      <c r="BI945" s="29">
        <f t="shared" si="646"/>
        <v>1</v>
      </c>
      <c r="BJ945" s="29">
        <f t="shared" si="644"/>
        <v>1</v>
      </c>
      <c r="BN945" s="29">
        <f t="shared" si="585"/>
        <v>34</v>
      </c>
      <c r="BO945" s="29">
        <f t="shared" si="593"/>
        <v>10</v>
      </c>
    </row>
    <row r="946" spans="3:67" x14ac:dyDescent="0.25">
      <c r="C946" s="79">
        <f t="shared" si="586"/>
        <v>43871</v>
      </c>
      <c r="D946" s="29">
        <f t="shared" si="610"/>
        <v>2020</v>
      </c>
      <c r="E946" s="29">
        <f t="shared" si="587"/>
        <v>2</v>
      </c>
      <c r="F946" s="29">
        <f t="shared" si="588"/>
        <v>7</v>
      </c>
      <c r="G946" s="29">
        <f t="shared" si="589"/>
        <v>10</v>
      </c>
      <c r="H946" s="166" t="str">
        <f t="shared" si="590"/>
        <v>So</v>
      </c>
      <c r="I946" s="29">
        <f t="shared" si="591"/>
        <v>35</v>
      </c>
      <c r="J946" s="29">
        <f t="array" ref="J946">INDEX(Dienstplan!$F$6:$AJ$55,BN946,BO946)</f>
        <v>0</v>
      </c>
      <c r="K946" s="29">
        <f t="array" ref="K946">IF(OR(J946=Schichten!$B$3,J946=Schichten!$B$4),INDEX($D$98:$D$147,MATCH(CODE(J946),$H$98:$H$147,0)),IF(ISERROR(INDEX($D$98:$D$147,MATCH(J946,$A$98:$A$147,0))),0,INDEX($D$98:$D$147,MATCH(J946,$A$98:$A$147,0))))</f>
        <v>0</v>
      </c>
      <c r="L946" s="29">
        <f t="shared" ref="L946" si="656">L896</f>
        <v>0</v>
      </c>
      <c r="M946" s="29">
        <f t="shared" si="613"/>
        <v>0</v>
      </c>
      <c r="O946" s="29">
        <f t="shared" si="640"/>
        <v>0</v>
      </c>
      <c r="P946" s="29">
        <f t="shared" si="640"/>
        <v>0</v>
      </c>
      <c r="Q946" s="29">
        <f t="shared" si="640"/>
        <v>0</v>
      </c>
      <c r="R946" s="29">
        <f t="shared" si="640"/>
        <v>0</v>
      </c>
      <c r="S946" s="29">
        <f t="shared" si="640"/>
        <v>0</v>
      </c>
      <c r="T946" s="29">
        <f t="shared" si="640"/>
        <v>0</v>
      </c>
      <c r="U946" s="29">
        <f t="shared" si="640"/>
        <v>0</v>
      </c>
      <c r="V946" s="29">
        <f t="shared" si="640"/>
        <v>0</v>
      </c>
      <c r="W946" s="29">
        <f t="shared" si="640"/>
        <v>0</v>
      </c>
      <c r="X946" s="29">
        <f t="shared" si="640"/>
        <v>0</v>
      </c>
      <c r="Y946" s="29">
        <f t="shared" si="640"/>
        <v>1</v>
      </c>
      <c r="Z946" s="29">
        <f t="shared" si="640"/>
        <v>1</v>
      </c>
      <c r="AA946" s="29">
        <f t="shared" si="640"/>
        <v>1</v>
      </c>
      <c r="AB946" s="29">
        <f t="shared" si="640"/>
        <v>1</v>
      </c>
      <c r="AC946" s="29">
        <f t="shared" si="640"/>
        <v>1</v>
      </c>
      <c r="AD946" s="29">
        <f t="shared" si="640"/>
        <v>1</v>
      </c>
      <c r="AE946" s="29">
        <f t="shared" si="638"/>
        <v>1</v>
      </c>
      <c r="AF946" s="29">
        <f t="shared" si="638"/>
        <v>1</v>
      </c>
      <c r="AG946" s="29">
        <f t="shared" si="638"/>
        <v>1</v>
      </c>
      <c r="AH946" s="29">
        <f t="shared" si="638"/>
        <v>1</v>
      </c>
      <c r="AI946" s="29">
        <f t="shared" si="638"/>
        <v>1</v>
      </c>
      <c r="AJ946" s="29">
        <f t="shared" si="638"/>
        <v>1</v>
      </c>
      <c r="AK946" s="29">
        <f t="shared" si="638"/>
        <v>1</v>
      </c>
      <c r="AL946" s="29">
        <f t="shared" si="638"/>
        <v>1</v>
      </c>
      <c r="AM946" s="29">
        <f t="shared" si="638"/>
        <v>1</v>
      </c>
      <c r="AN946" s="29">
        <f t="shared" si="638"/>
        <v>1</v>
      </c>
      <c r="AO946" s="29">
        <f t="shared" si="638"/>
        <v>1</v>
      </c>
      <c r="AP946" s="29">
        <f t="shared" si="638"/>
        <v>1</v>
      </c>
      <c r="AQ946" s="29">
        <f t="shared" si="638"/>
        <v>1</v>
      </c>
      <c r="AR946" s="29">
        <f t="shared" si="638"/>
        <v>1</v>
      </c>
      <c r="AS946" s="29">
        <f t="shared" si="638"/>
        <v>1</v>
      </c>
      <c r="AT946" s="29">
        <f t="shared" si="646"/>
        <v>1</v>
      </c>
      <c r="AU946" s="29">
        <f t="shared" si="646"/>
        <v>1</v>
      </c>
      <c r="AV946" s="29">
        <f t="shared" si="646"/>
        <v>1</v>
      </c>
      <c r="AW946" s="29">
        <f t="shared" si="646"/>
        <v>1</v>
      </c>
      <c r="AX946" s="29">
        <f t="shared" si="646"/>
        <v>1</v>
      </c>
      <c r="AY946" s="29">
        <f t="shared" si="646"/>
        <v>1</v>
      </c>
      <c r="AZ946" s="29">
        <f t="shared" si="646"/>
        <v>1</v>
      </c>
      <c r="BA946" s="29">
        <f t="shared" si="646"/>
        <v>1</v>
      </c>
      <c r="BB946" s="29">
        <f t="shared" si="646"/>
        <v>1</v>
      </c>
      <c r="BC946" s="29">
        <f t="shared" si="646"/>
        <v>1</v>
      </c>
      <c r="BD946" s="29">
        <f t="shared" si="646"/>
        <v>1</v>
      </c>
      <c r="BE946" s="29">
        <f t="shared" si="646"/>
        <v>1</v>
      </c>
      <c r="BF946" s="29">
        <f t="shared" si="646"/>
        <v>1</v>
      </c>
      <c r="BG946" s="29">
        <f t="shared" si="646"/>
        <v>1</v>
      </c>
      <c r="BH946" s="29">
        <f t="shared" si="646"/>
        <v>1</v>
      </c>
      <c r="BI946" s="29">
        <f t="shared" si="646"/>
        <v>1</v>
      </c>
      <c r="BJ946" s="29">
        <f t="shared" si="644"/>
        <v>1</v>
      </c>
      <c r="BN946" s="29">
        <f t="shared" si="585"/>
        <v>35</v>
      </c>
      <c r="BO946" s="29">
        <f t="shared" si="593"/>
        <v>10</v>
      </c>
    </row>
    <row r="947" spans="3:67" x14ac:dyDescent="0.25">
      <c r="C947" s="79">
        <f t="shared" si="586"/>
        <v>43871</v>
      </c>
      <c r="D947" s="29">
        <f t="shared" si="610"/>
        <v>2020</v>
      </c>
      <c r="E947" s="29">
        <f t="shared" si="587"/>
        <v>2</v>
      </c>
      <c r="F947" s="29">
        <f t="shared" si="588"/>
        <v>7</v>
      </c>
      <c r="G947" s="29">
        <f t="shared" si="589"/>
        <v>10</v>
      </c>
      <c r="H947" s="166" t="str">
        <f t="shared" si="590"/>
        <v>So</v>
      </c>
      <c r="I947" s="29">
        <f t="shared" si="591"/>
        <v>36</v>
      </c>
      <c r="J947" s="29">
        <f t="array" ref="J947">INDEX(Dienstplan!$F$6:$AJ$55,BN947,BO947)</f>
        <v>0</v>
      </c>
      <c r="K947" s="29">
        <f t="array" ref="K947">IF(OR(J947=Schichten!$B$3,J947=Schichten!$B$4),INDEX($D$98:$D$147,MATCH(CODE(J947),$H$98:$H$147,0)),IF(ISERROR(INDEX($D$98:$D$147,MATCH(J947,$A$98:$A$147,0))),0,INDEX($D$98:$D$147,MATCH(J947,$A$98:$A$147,0))))</f>
        <v>0</v>
      </c>
      <c r="L947" s="29">
        <f t="shared" ref="L947" si="657">L897</f>
        <v>0</v>
      </c>
      <c r="M947" s="29">
        <f t="shared" si="613"/>
        <v>0</v>
      </c>
      <c r="O947" s="29">
        <f t="shared" si="640"/>
        <v>0</v>
      </c>
      <c r="P947" s="29">
        <f t="shared" si="640"/>
        <v>0</v>
      </c>
      <c r="Q947" s="29">
        <f t="shared" si="640"/>
        <v>0</v>
      </c>
      <c r="R947" s="29">
        <f t="shared" si="640"/>
        <v>0</v>
      </c>
      <c r="S947" s="29">
        <f t="shared" si="640"/>
        <v>0</v>
      </c>
      <c r="T947" s="29">
        <f t="shared" si="640"/>
        <v>0</v>
      </c>
      <c r="U947" s="29">
        <f t="shared" si="640"/>
        <v>0</v>
      </c>
      <c r="V947" s="29">
        <f t="shared" si="640"/>
        <v>0</v>
      </c>
      <c r="W947" s="29">
        <f t="shared" si="640"/>
        <v>0</v>
      </c>
      <c r="X947" s="29">
        <f t="shared" si="640"/>
        <v>0</v>
      </c>
      <c r="Y947" s="29">
        <f t="shared" si="640"/>
        <v>1</v>
      </c>
      <c r="Z947" s="29">
        <f t="shared" si="640"/>
        <v>1</v>
      </c>
      <c r="AA947" s="29">
        <f t="shared" si="640"/>
        <v>1</v>
      </c>
      <c r="AB947" s="29">
        <f t="shared" si="640"/>
        <v>1</v>
      </c>
      <c r="AC947" s="29">
        <f t="shared" si="640"/>
        <v>1</v>
      </c>
      <c r="AD947" s="29">
        <f t="shared" ref="AD947:AS962" si="658">IF($M$457,IF($J947=AD$461,1,0),0)</f>
        <v>1</v>
      </c>
      <c r="AE947" s="29">
        <f t="shared" si="658"/>
        <v>1</v>
      </c>
      <c r="AF947" s="29">
        <f t="shared" si="658"/>
        <v>1</v>
      </c>
      <c r="AG947" s="29">
        <f t="shared" si="658"/>
        <v>1</v>
      </c>
      <c r="AH947" s="29">
        <f t="shared" si="658"/>
        <v>1</v>
      </c>
      <c r="AI947" s="29">
        <f t="shared" si="658"/>
        <v>1</v>
      </c>
      <c r="AJ947" s="29">
        <f t="shared" si="658"/>
        <v>1</v>
      </c>
      <c r="AK947" s="29">
        <f t="shared" si="658"/>
        <v>1</v>
      </c>
      <c r="AL947" s="29">
        <f t="shared" si="658"/>
        <v>1</v>
      </c>
      <c r="AM947" s="29">
        <f t="shared" si="658"/>
        <v>1</v>
      </c>
      <c r="AN947" s="29">
        <f t="shared" si="658"/>
        <v>1</v>
      </c>
      <c r="AO947" s="29">
        <f t="shared" si="658"/>
        <v>1</v>
      </c>
      <c r="AP947" s="29">
        <f t="shared" si="658"/>
        <v>1</v>
      </c>
      <c r="AQ947" s="29">
        <f t="shared" si="658"/>
        <v>1</v>
      </c>
      <c r="AR947" s="29">
        <f t="shared" si="658"/>
        <v>1</v>
      </c>
      <c r="AS947" s="29">
        <f t="shared" si="658"/>
        <v>1</v>
      </c>
      <c r="AT947" s="29">
        <f t="shared" si="646"/>
        <v>1</v>
      </c>
      <c r="AU947" s="29">
        <f t="shared" si="646"/>
        <v>1</v>
      </c>
      <c r="AV947" s="29">
        <f t="shared" si="646"/>
        <v>1</v>
      </c>
      <c r="AW947" s="29">
        <f t="shared" si="646"/>
        <v>1</v>
      </c>
      <c r="AX947" s="29">
        <f t="shared" si="646"/>
        <v>1</v>
      </c>
      <c r="AY947" s="29">
        <f t="shared" si="646"/>
        <v>1</v>
      </c>
      <c r="AZ947" s="29">
        <f t="shared" si="646"/>
        <v>1</v>
      </c>
      <c r="BA947" s="29">
        <f t="shared" si="646"/>
        <v>1</v>
      </c>
      <c r="BB947" s="29">
        <f t="shared" si="646"/>
        <v>1</v>
      </c>
      <c r="BC947" s="29">
        <f t="shared" si="646"/>
        <v>1</v>
      </c>
      <c r="BD947" s="29">
        <f t="shared" si="646"/>
        <v>1</v>
      </c>
      <c r="BE947" s="29">
        <f t="shared" si="646"/>
        <v>1</v>
      </c>
      <c r="BF947" s="29">
        <f t="shared" si="646"/>
        <v>1</v>
      </c>
      <c r="BG947" s="29">
        <f t="shared" si="646"/>
        <v>1</v>
      </c>
      <c r="BH947" s="29">
        <f t="shared" si="646"/>
        <v>1</v>
      </c>
      <c r="BI947" s="29">
        <f t="shared" si="646"/>
        <v>1</v>
      </c>
      <c r="BJ947" s="29">
        <f t="shared" si="644"/>
        <v>1</v>
      </c>
      <c r="BN947" s="29">
        <f t="shared" si="585"/>
        <v>36</v>
      </c>
      <c r="BO947" s="29">
        <f t="shared" si="593"/>
        <v>10</v>
      </c>
    </row>
    <row r="948" spans="3:67" x14ac:dyDescent="0.25">
      <c r="C948" s="79">
        <f t="shared" si="586"/>
        <v>43871</v>
      </c>
      <c r="D948" s="29">
        <f t="shared" si="610"/>
        <v>2020</v>
      </c>
      <c r="E948" s="29">
        <f t="shared" si="587"/>
        <v>2</v>
      </c>
      <c r="F948" s="29">
        <f t="shared" si="588"/>
        <v>7</v>
      </c>
      <c r="G948" s="29">
        <f t="shared" si="589"/>
        <v>10</v>
      </c>
      <c r="H948" s="166" t="str">
        <f t="shared" si="590"/>
        <v>So</v>
      </c>
      <c r="I948" s="29">
        <f t="shared" si="591"/>
        <v>37</v>
      </c>
      <c r="J948" s="29">
        <f t="array" ref="J948">INDEX(Dienstplan!$F$6:$AJ$55,BN948,BO948)</f>
        <v>0</v>
      </c>
      <c r="K948" s="29">
        <f t="array" ref="K948">IF(OR(J948=Schichten!$B$3,J948=Schichten!$B$4),INDEX($D$98:$D$147,MATCH(CODE(J948),$H$98:$H$147,0)),IF(ISERROR(INDEX($D$98:$D$147,MATCH(J948,$A$98:$A$147,0))),0,INDEX($D$98:$D$147,MATCH(J948,$A$98:$A$147,0))))</f>
        <v>0</v>
      </c>
      <c r="L948" s="29">
        <f t="shared" ref="L948" si="659">L898</f>
        <v>0</v>
      </c>
      <c r="M948" s="29">
        <f t="shared" si="613"/>
        <v>0</v>
      </c>
      <c r="O948" s="29">
        <f t="shared" ref="O948:AD963" si="660">IF($M$457,IF($J948=O$461,1,0),0)</f>
        <v>0</v>
      </c>
      <c r="P948" s="29">
        <f t="shared" si="660"/>
        <v>0</v>
      </c>
      <c r="Q948" s="29">
        <f t="shared" si="660"/>
        <v>0</v>
      </c>
      <c r="R948" s="29">
        <f t="shared" si="660"/>
        <v>0</v>
      </c>
      <c r="S948" s="29">
        <f t="shared" si="660"/>
        <v>0</v>
      </c>
      <c r="T948" s="29">
        <f t="shared" si="660"/>
        <v>0</v>
      </c>
      <c r="U948" s="29">
        <f t="shared" si="660"/>
        <v>0</v>
      </c>
      <c r="V948" s="29">
        <f t="shared" si="660"/>
        <v>0</v>
      </c>
      <c r="W948" s="29">
        <f t="shared" si="660"/>
        <v>0</v>
      </c>
      <c r="X948" s="29">
        <f t="shared" si="660"/>
        <v>0</v>
      </c>
      <c r="Y948" s="29">
        <f t="shared" si="660"/>
        <v>1</v>
      </c>
      <c r="Z948" s="29">
        <f t="shared" si="660"/>
        <v>1</v>
      </c>
      <c r="AA948" s="29">
        <f t="shared" si="660"/>
        <v>1</v>
      </c>
      <c r="AB948" s="29">
        <f t="shared" si="660"/>
        <v>1</v>
      </c>
      <c r="AC948" s="29">
        <f t="shared" si="660"/>
        <v>1</v>
      </c>
      <c r="AD948" s="29">
        <f t="shared" si="660"/>
        <v>1</v>
      </c>
      <c r="AE948" s="29">
        <f t="shared" si="658"/>
        <v>1</v>
      </c>
      <c r="AF948" s="29">
        <f t="shared" si="658"/>
        <v>1</v>
      </c>
      <c r="AG948" s="29">
        <f t="shared" si="658"/>
        <v>1</v>
      </c>
      <c r="AH948" s="29">
        <f t="shared" si="658"/>
        <v>1</v>
      </c>
      <c r="AI948" s="29">
        <f t="shared" si="658"/>
        <v>1</v>
      </c>
      <c r="AJ948" s="29">
        <f t="shared" si="658"/>
        <v>1</v>
      </c>
      <c r="AK948" s="29">
        <f t="shared" si="658"/>
        <v>1</v>
      </c>
      <c r="AL948" s="29">
        <f t="shared" si="658"/>
        <v>1</v>
      </c>
      <c r="AM948" s="29">
        <f t="shared" si="658"/>
        <v>1</v>
      </c>
      <c r="AN948" s="29">
        <f t="shared" si="658"/>
        <v>1</v>
      </c>
      <c r="AO948" s="29">
        <f t="shared" si="658"/>
        <v>1</v>
      </c>
      <c r="AP948" s="29">
        <f t="shared" si="658"/>
        <v>1</v>
      </c>
      <c r="AQ948" s="29">
        <f t="shared" si="658"/>
        <v>1</v>
      </c>
      <c r="AR948" s="29">
        <f t="shared" si="658"/>
        <v>1</v>
      </c>
      <c r="AS948" s="29">
        <f t="shared" si="658"/>
        <v>1</v>
      </c>
      <c r="AT948" s="29">
        <f t="shared" si="646"/>
        <v>1</v>
      </c>
      <c r="AU948" s="29">
        <f t="shared" si="646"/>
        <v>1</v>
      </c>
      <c r="AV948" s="29">
        <f t="shared" si="646"/>
        <v>1</v>
      </c>
      <c r="AW948" s="29">
        <f t="shared" si="646"/>
        <v>1</v>
      </c>
      <c r="AX948" s="29">
        <f t="shared" si="646"/>
        <v>1</v>
      </c>
      <c r="AY948" s="29">
        <f t="shared" si="646"/>
        <v>1</v>
      </c>
      <c r="AZ948" s="29">
        <f t="shared" si="646"/>
        <v>1</v>
      </c>
      <c r="BA948" s="29">
        <f t="shared" si="646"/>
        <v>1</v>
      </c>
      <c r="BB948" s="29">
        <f t="shared" si="646"/>
        <v>1</v>
      </c>
      <c r="BC948" s="29">
        <f t="shared" si="646"/>
        <v>1</v>
      </c>
      <c r="BD948" s="29">
        <f t="shared" si="646"/>
        <v>1</v>
      </c>
      <c r="BE948" s="29">
        <f t="shared" si="646"/>
        <v>1</v>
      </c>
      <c r="BF948" s="29">
        <f t="shared" si="646"/>
        <v>1</v>
      </c>
      <c r="BG948" s="29">
        <f t="shared" si="646"/>
        <v>1</v>
      </c>
      <c r="BH948" s="29">
        <f t="shared" si="646"/>
        <v>1</v>
      </c>
      <c r="BI948" s="29">
        <f t="shared" si="646"/>
        <v>1</v>
      </c>
      <c r="BJ948" s="29">
        <f t="shared" si="644"/>
        <v>1</v>
      </c>
      <c r="BN948" s="29">
        <f t="shared" si="585"/>
        <v>37</v>
      </c>
      <c r="BO948" s="29">
        <f t="shared" si="593"/>
        <v>10</v>
      </c>
    </row>
    <row r="949" spans="3:67" x14ac:dyDescent="0.25">
      <c r="C949" s="79">
        <f t="shared" si="586"/>
        <v>43871</v>
      </c>
      <c r="D949" s="29">
        <f t="shared" si="610"/>
        <v>2020</v>
      </c>
      <c r="E949" s="29">
        <f t="shared" si="587"/>
        <v>2</v>
      </c>
      <c r="F949" s="29">
        <f t="shared" si="588"/>
        <v>7</v>
      </c>
      <c r="G949" s="29">
        <f t="shared" si="589"/>
        <v>10</v>
      </c>
      <c r="H949" s="166" t="str">
        <f t="shared" si="590"/>
        <v>So</v>
      </c>
      <c r="I949" s="29">
        <f t="shared" si="591"/>
        <v>38</v>
      </c>
      <c r="J949" s="29">
        <f t="array" ref="J949">INDEX(Dienstplan!$F$6:$AJ$55,BN949,BO949)</f>
        <v>0</v>
      </c>
      <c r="K949" s="29">
        <f t="array" ref="K949">IF(OR(J949=Schichten!$B$3,J949=Schichten!$B$4),INDEX($D$98:$D$147,MATCH(CODE(J949),$H$98:$H$147,0)),IF(ISERROR(INDEX($D$98:$D$147,MATCH(J949,$A$98:$A$147,0))),0,INDEX($D$98:$D$147,MATCH(J949,$A$98:$A$147,0))))</f>
        <v>0</v>
      </c>
      <c r="L949" s="29">
        <f t="shared" ref="L949" si="661">L899</f>
        <v>0</v>
      </c>
      <c r="M949" s="29">
        <f t="shared" si="613"/>
        <v>0</v>
      </c>
      <c r="O949" s="29">
        <f t="shared" si="660"/>
        <v>0</v>
      </c>
      <c r="P949" s="29">
        <f t="shared" si="660"/>
        <v>0</v>
      </c>
      <c r="Q949" s="29">
        <f t="shared" si="660"/>
        <v>0</v>
      </c>
      <c r="R949" s="29">
        <f t="shared" si="660"/>
        <v>0</v>
      </c>
      <c r="S949" s="29">
        <f t="shared" si="660"/>
        <v>0</v>
      </c>
      <c r="T949" s="29">
        <f t="shared" si="660"/>
        <v>0</v>
      </c>
      <c r="U949" s="29">
        <f t="shared" si="660"/>
        <v>0</v>
      </c>
      <c r="V949" s="29">
        <f t="shared" si="660"/>
        <v>0</v>
      </c>
      <c r="W949" s="29">
        <f t="shared" si="660"/>
        <v>0</v>
      </c>
      <c r="X949" s="29">
        <f t="shared" si="660"/>
        <v>0</v>
      </c>
      <c r="Y949" s="29">
        <f t="shared" si="660"/>
        <v>1</v>
      </c>
      <c r="Z949" s="29">
        <f t="shared" si="660"/>
        <v>1</v>
      </c>
      <c r="AA949" s="29">
        <f t="shared" si="660"/>
        <v>1</v>
      </c>
      <c r="AB949" s="29">
        <f t="shared" si="660"/>
        <v>1</v>
      </c>
      <c r="AC949" s="29">
        <f t="shared" si="660"/>
        <v>1</v>
      </c>
      <c r="AD949" s="29">
        <f t="shared" si="660"/>
        <v>1</v>
      </c>
      <c r="AE949" s="29">
        <f t="shared" si="658"/>
        <v>1</v>
      </c>
      <c r="AF949" s="29">
        <f t="shared" si="658"/>
        <v>1</v>
      </c>
      <c r="AG949" s="29">
        <f t="shared" si="658"/>
        <v>1</v>
      </c>
      <c r="AH949" s="29">
        <f t="shared" si="658"/>
        <v>1</v>
      </c>
      <c r="AI949" s="29">
        <f t="shared" si="658"/>
        <v>1</v>
      </c>
      <c r="AJ949" s="29">
        <f t="shared" si="658"/>
        <v>1</v>
      </c>
      <c r="AK949" s="29">
        <f t="shared" si="658"/>
        <v>1</v>
      </c>
      <c r="AL949" s="29">
        <f t="shared" si="658"/>
        <v>1</v>
      </c>
      <c r="AM949" s="29">
        <f t="shared" si="658"/>
        <v>1</v>
      </c>
      <c r="AN949" s="29">
        <f t="shared" si="658"/>
        <v>1</v>
      </c>
      <c r="AO949" s="29">
        <f t="shared" si="658"/>
        <v>1</v>
      </c>
      <c r="AP949" s="29">
        <f t="shared" si="658"/>
        <v>1</v>
      </c>
      <c r="AQ949" s="29">
        <f t="shared" si="658"/>
        <v>1</v>
      </c>
      <c r="AR949" s="29">
        <f t="shared" si="658"/>
        <v>1</v>
      </c>
      <c r="AS949" s="29">
        <f t="shared" si="658"/>
        <v>1</v>
      </c>
      <c r="AT949" s="29">
        <f t="shared" si="646"/>
        <v>1</v>
      </c>
      <c r="AU949" s="29">
        <f t="shared" si="646"/>
        <v>1</v>
      </c>
      <c r="AV949" s="29">
        <f t="shared" si="646"/>
        <v>1</v>
      </c>
      <c r="AW949" s="29">
        <f t="shared" si="646"/>
        <v>1</v>
      </c>
      <c r="AX949" s="29">
        <f t="shared" si="646"/>
        <v>1</v>
      </c>
      <c r="AY949" s="29">
        <f t="shared" si="646"/>
        <v>1</v>
      </c>
      <c r="AZ949" s="29">
        <f t="shared" si="646"/>
        <v>1</v>
      </c>
      <c r="BA949" s="29">
        <f t="shared" si="646"/>
        <v>1</v>
      </c>
      <c r="BB949" s="29">
        <f t="shared" si="646"/>
        <v>1</v>
      </c>
      <c r="BC949" s="29">
        <f t="shared" si="646"/>
        <v>1</v>
      </c>
      <c r="BD949" s="29">
        <f t="shared" si="646"/>
        <v>1</v>
      </c>
      <c r="BE949" s="29">
        <f t="shared" si="646"/>
        <v>1</v>
      </c>
      <c r="BF949" s="29">
        <f t="shared" si="646"/>
        <v>1</v>
      </c>
      <c r="BG949" s="29">
        <f t="shared" si="646"/>
        <v>1</v>
      </c>
      <c r="BH949" s="29">
        <f t="shared" si="646"/>
        <v>1</v>
      </c>
      <c r="BI949" s="29">
        <f t="shared" si="646"/>
        <v>1</v>
      </c>
      <c r="BJ949" s="29">
        <f t="shared" si="644"/>
        <v>1</v>
      </c>
      <c r="BN949" s="29">
        <f t="shared" si="585"/>
        <v>38</v>
      </c>
      <c r="BO949" s="29">
        <f t="shared" si="593"/>
        <v>10</v>
      </c>
    </row>
    <row r="950" spans="3:67" x14ac:dyDescent="0.25">
      <c r="C950" s="79">
        <f t="shared" si="586"/>
        <v>43871</v>
      </c>
      <c r="D950" s="29">
        <f t="shared" si="610"/>
        <v>2020</v>
      </c>
      <c r="E950" s="29">
        <f t="shared" si="587"/>
        <v>2</v>
      </c>
      <c r="F950" s="29">
        <f t="shared" si="588"/>
        <v>7</v>
      </c>
      <c r="G950" s="29">
        <f t="shared" si="589"/>
        <v>10</v>
      </c>
      <c r="H950" s="166" t="str">
        <f t="shared" si="590"/>
        <v>So</v>
      </c>
      <c r="I950" s="29">
        <f t="shared" si="591"/>
        <v>39</v>
      </c>
      <c r="J950" s="29">
        <f t="array" ref="J950">INDEX(Dienstplan!$F$6:$AJ$55,BN950,BO950)</f>
        <v>0</v>
      </c>
      <c r="K950" s="29">
        <f t="array" ref="K950">IF(OR(J950=Schichten!$B$3,J950=Schichten!$B$4),INDEX($D$98:$D$147,MATCH(CODE(J950),$H$98:$H$147,0)),IF(ISERROR(INDEX($D$98:$D$147,MATCH(J950,$A$98:$A$147,0))),0,INDEX($D$98:$D$147,MATCH(J950,$A$98:$A$147,0))))</f>
        <v>0</v>
      </c>
      <c r="L950" s="29">
        <f t="shared" ref="L950" si="662">L900</f>
        <v>0</v>
      </c>
      <c r="M950" s="29">
        <f t="shared" si="613"/>
        <v>0</v>
      </c>
      <c r="O950" s="29">
        <f t="shared" si="660"/>
        <v>0</v>
      </c>
      <c r="P950" s="29">
        <f t="shared" si="660"/>
        <v>0</v>
      </c>
      <c r="Q950" s="29">
        <f t="shared" si="660"/>
        <v>0</v>
      </c>
      <c r="R950" s="29">
        <f t="shared" si="660"/>
        <v>0</v>
      </c>
      <c r="S950" s="29">
        <f t="shared" si="660"/>
        <v>0</v>
      </c>
      <c r="T950" s="29">
        <f t="shared" si="660"/>
        <v>0</v>
      </c>
      <c r="U950" s="29">
        <f t="shared" si="660"/>
        <v>0</v>
      </c>
      <c r="V950" s="29">
        <f t="shared" si="660"/>
        <v>0</v>
      </c>
      <c r="W950" s="29">
        <f t="shared" si="660"/>
        <v>0</v>
      </c>
      <c r="X950" s="29">
        <f t="shared" si="660"/>
        <v>0</v>
      </c>
      <c r="Y950" s="29">
        <f t="shared" si="660"/>
        <v>1</v>
      </c>
      <c r="Z950" s="29">
        <f t="shared" si="660"/>
        <v>1</v>
      </c>
      <c r="AA950" s="29">
        <f t="shared" si="660"/>
        <v>1</v>
      </c>
      <c r="AB950" s="29">
        <f t="shared" si="660"/>
        <v>1</v>
      </c>
      <c r="AC950" s="29">
        <f t="shared" si="660"/>
        <v>1</v>
      </c>
      <c r="AD950" s="29">
        <f t="shared" si="660"/>
        <v>1</v>
      </c>
      <c r="AE950" s="29">
        <f t="shared" si="658"/>
        <v>1</v>
      </c>
      <c r="AF950" s="29">
        <f t="shared" si="658"/>
        <v>1</v>
      </c>
      <c r="AG950" s="29">
        <f t="shared" si="658"/>
        <v>1</v>
      </c>
      <c r="AH950" s="29">
        <f t="shared" si="658"/>
        <v>1</v>
      </c>
      <c r="AI950" s="29">
        <f t="shared" si="658"/>
        <v>1</v>
      </c>
      <c r="AJ950" s="29">
        <f t="shared" si="658"/>
        <v>1</v>
      </c>
      <c r="AK950" s="29">
        <f t="shared" si="658"/>
        <v>1</v>
      </c>
      <c r="AL950" s="29">
        <f t="shared" si="658"/>
        <v>1</v>
      </c>
      <c r="AM950" s="29">
        <f t="shared" si="658"/>
        <v>1</v>
      </c>
      <c r="AN950" s="29">
        <f t="shared" si="658"/>
        <v>1</v>
      </c>
      <c r="AO950" s="29">
        <f t="shared" si="658"/>
        <v>1</v>
      </c>
      <c r="AP950" s="29">
        <f t="shared" si="658"/>
        <v>1</v>
      </c>
      <c r="AQ950" s="29">
        <f t="shared" si="658"/>
        <v>1</v>
      </c>
      <c r="AR950" s="29">
        <f t="shared" si="658"/>
        <v>1</v>
      </c>
      <c r="AS950" s="29">
        <f t="shared" si="658"/>
        <v>1</v>
      </c>
      <c r="AT950" s="29">
        <f t="shared" si="646"/>
        <v>1</v>
      </c>
      <c r="AU950" s="29">
        <f t="shared" si="646"/>
        <v>1</v>
      </c>
      <c r="AV950" s="29">
        <f t="shared" si="646"/>
        <v>1</v>
      </c>
      <c r="AW950" s="29">
        <f t="shared" si="646"/>
        <v>1</v>
      </c>
      <c r="AX950" s="29">
        <f t="shared" si="646"/>
        <v>1</v>
      </c>
      <c r="AY950" s="29">
        <f t="shared" si="646"/>
        <v>1</v>
      </c>
      <c r="AZ950" s="29">
        <f t="shared" si="646"/>
        <v>1</v>
      </c>
      <c r="BA950" s="29">
        <f t="shared" si="646"/>
        <v>1</v>
      </c>
      <c r="BB950" s="29">
        <f t="shared" si="646"/>
        <v>1</v>
      </c>
      <c r="BC950" s="29">
        <f t="shared" si="646"/>
        <v>1</v>
      </c>
      <c r="BD950" s="29">
        <f t="shared" si="646"/>
        <v>1</v>
      </c>
      <c r="BE950" s="29">
        <f t="shared" si="646"/>
        <v>1</v>
      </c>
      <c r="BF950" s="29">
        <f t="shared" si="646"/>
        <v>1</v>
      </c>
      <c r="BG950" s="29">
        <f t="shared" si="646"/>
        <v>1</v>
      </c>
      <c r="BH950" s="29">
        <f t="shared" si="646"/>
        <v>1</v>
      </c>
      <c r="BI950" s="29">
        <f t="shared" si="646"/>
        <v>1</v>
      </c>
      <c r="BJ950" s="29">
        <f t="shared" si="644"/>
        <v>1</v>
      </c>
      <c r="BN950" s="29">
        <f t="shared" si="585"/>
        <v>39</v>
      </c>
      <c r="BO950" s="29">
        <f t="shared" si="593"/>
        <v>10</v>
      </c>
    </row>
    <row r="951" spans="3:67" x14ac:dyDescent="0.25">
      <c r="C951" s="79">
        <f t="shared" si="586"/>
        <v>43871</v>
      </c>
      <c r="D951" s="29">
        <f t="shared" si="610"/>
        <v>2020</v>
      </c>
      <c r="E951" s="29">
        <f t="shared" si="587"/>
        <v>2</v>
      </c>
      <c r="F951" s="29">
        <f t="shared" si="588"/>
        <v>7</v>
      </c>
      <c r="G951" s="29">
        <f t="shared" si="589"/>
        <v>10</v>
      </c>
      <c r="H951" s="166" t="str">
        <f t="shared" si="590"/>
        <v>So</v>
      </c>
      <c r="I951" s="29">
        <f t="shared" si="591"/>
        <v>40</v>
      </c>
      <c r="J951" s="29">
        <f t="array" ref="J951">INDEX(Dienstplan!$F$6:$AJ$55,BN951,BO951)</f>
        <v>0</v>
      </c>
      <c r="K951" s="29">
        <f t="array" ref="K951">IF(OR(J951=Schichten!$B$3,J951=Schichten!$B$4),INDEX($D$98:$D$147,MATCH(CODE(J951),$H$98:$H$147,0)),IF(ISERROR(INDEX($D$98:$D$147,MATCH(J951,$A$98:$A$147,0))),0,INDEX($D$98:$D$147,MATCH(J951,$A$98:$A$147,0))))</f>
        <v>0</v>
      </c>
      <c r="L951" s="29">
        <f t="shared" ref="L951" si="663">L901</f>
        <v>0</v>
      </c>
      <c r="M951" s="29">
        <f t="shared" si="613"/>
        <v>0</v>
      </c>
      <c r="O951" s="29">
        <f t="shared" si="660"/>
        <v>0</v>
      </c>
      <c r="P951" s="29">
        <f t="shared" si="660"/>
        <v>0</v>
      </c>
      <c r="Q951" s="29">
        <f t="shared" si="660"/>
        <v>0</v>
      </c>
      <c r="R951" s="29">
        <f t="shared" si="660"/>
        <v>0</v>
      </c>
      <c r="S951" s="29">
        <f t="shared" si="660"/>
        <v>0</v>
      </c>
      <c r="T951" s="29">
        <f t="shared" si="660"/>
        <v>0</v>
      </c>
      <c r="U951" s="29">
        <f t="shared" si="660"/>
        <v>0</v>
      </c>
      <c r="V951" s="29">
        <f t="shared" si="660"/>
        <v>0</v>
      </c>
      <c r="W951" s="29">
        <f t="shared" si="660"/>
        <v>0</v>
      </c>
      <c r="X951" s="29">
        <f t="shared" si="660"/>
        <v>0</v>
      </c>
      <c r="Y951" s="29">
        <f t="shared" si="660"/>
        <v>1</v>
      </c>
      <c r="Z951" s="29">
        <f t="shared" si="660"/>
        <v>1</v>
      </c>
      <c r="AA951" s="29">
        <f t="shared" si="660"/>
        <v>1</v>
      </c>
      <c r="AB951" s="29">
        <f t="shared" si="660"/>
        <v>1</v>
      </c>
      <c r="AC951" s="29">
        <f t="shared" si="660"/>
        <v>1</v>
      </c>
      <c r="AD951" s="29">
        <f t="shared" si="660"/>
        <v>1</v>
      </c>
      <c r="AE951" s="29">
        <f t="shared" si="658"/>
        <v>1</v>
      </c>
      <c r="AF951" s="29">
        <f t="shared" si="658"/>
        <v>1</v>
      </c>
      <c r="AG951" s="29">
        <f t="shared" si="658"/>
        <v>1</v>
      </c>
      <c r="AH951" s="29">
        <f t="shared" si="658"/>
        <v>1</v>
      </c>
      <c r="AI951" s="29">
        <f t="shared" si="658"/>
        <v>1</v>
      </c>
      <c r="AJ951" s="29">
        <f t="shared" si="658"/>
        <v>1</v>
      </c>
      <c r="AK951" s="29">
        <f t="shared" si="658"/>
        <v>1</v>
      </c>
      <c r="AL951" s="29">
        <f t="shared" si="658"/>
        <v>1</v>
      </c>
      <c r="AM951" s="29">
        <f t="shared" si="658"/>
        <v>1</v>
      </c>
      <c r="AN951" s="29">
        <f t="shared" si="658"/>
        <v>1</v>
      </c>
      <c r="AO951" s="29">
        <f t="shared" si="658"/>
        <v>1</v>
      </c>
      <c r="AP951" s="29">
        <f t="shared" si="658"/>
        <v>1</v>
      </c>
      <c r="AQ951" s="29">
        <f t="shared" si="658"/>
        <v>1</v>
      </c>
      <c r="AR951" s="29">
        <f t="shared" si="658"/>
        <v>1</v>
      </c>
      <c r="AS951" s="29">
        <f t="shared" si="658"/>
        <v>1</v>
      </c>
      <c r="AT951" s="29">
        <f t="shared" si="646"/>
        <v>1</v>
      </c>
      <c r="AU951" s="29">
        <f t="shared" si="646"/>
        <v>1</v>
      </c>
      <c r="AV951" s="29">
        <f t="shared" si="646"/>
        <v>1</v>
      </c>
      <c r="AW951" s="29">
        <f t="shared" si="646"/>
        <v>1</v>
      </c>
      <c r="AX951" s="29">
        <f t="shared" si="646"/>
        <v>1</v>
      </c>
      <c r="AY951" s="29">
        <f t="shared" si="646"/>
        <v>1</v>
      </c>
      <c r="AZ951" s="29">
        <f t="shared" si="646"/>
        <v>1</v>
      </c>
      <c r="BA951" s="29">
        <f t="shared" si="646"/>
        <v>1</v>
      </c>
      <c r="BB951" s="29">
        <f t="shared" si="646"/>
        <v>1</v>
      </c>
      <c r="BC951" s="29">
        <f t="shared" si="646"/>
        <v>1</v>
      </c>
      <c r="BD951" s="29">
        <f t="shared" si="646"/>
        <v>1</v>
      </c>
      <c r="BE951" s="29">
        <f t="shared" si="646"/>
        <v>1</v>
      </c>
      <c r="BF951" s="29">
        <f t="shared" si="646"/>
        <v>1</v>
      </c>
      <c r="BG951" s="29">
        <f t="shared" si="646"/>
        <v>1</v>
      </c>
      <c r="BH951" s="29">
        <f t="shared" si="646"/>
        <v>1</v>
      </c>
      <c r="BI951" s="29">
        <f t="shared" ref="BI951:BJ966" si="664">IF($M$457,IF($J951=BI$461,1,0),0)</f>
        <v>1</v>
      </c>
      <c r="BJ951" s="29">
        <f t="shared" si="664"/>
        <v>1</v>
      </c>
      <c r="BN951" s="29">
        <f t="shared" si="585"/>
        <v>40</v>
      </c>
      <c r="BO951" s="29">
        <f t="shared" si="593"/>
        <v>10</v>
      </c>
    </row>
    <row r="952" spans="3:67" x14ac:dyDescent="0.25">
      <c r="C952" s="79">
        <f t="shared" si="586"/>
        <v>43871</v>
      </c>
      <c r="D952" s="29">
        <f t="shared" si="610"/>
        <v>2020</v>
      </c>
      <c r="E952" s="29">
        <f t="shared" si="587"/>
        <v>2</v>
      </c>
      <c r="F952" s="29">
        <f t="shared" si="588"/>
        <v>7</v>
      </c>
      <c r="G952" s="29">
        <f t="shared" si="589"/>
        <v>10</v>
      </c>
      <c r="H952" s="166" t="str">
        <f t="shared" si="590"/>
        <v>So</v>
      </c>
      <c r="I952" s="29">
        <f t="shared" si="591"/>
        <v>41</v>
      </c>
      <c r="J952" s="29">
        <f t="array" ref="J952">INDEX(Dienstplan!$F$6:$AJ$55,BN952,BO952)</f>
        <v>0</v>
      </c>
      <c r="K952" s="29">
        <f t="array" ref="K952">IF(OR(J952=Schichten!$B$3,J952=Schichten!$B$4),INDEX($D$98:$D$147,MATCH(CODE(J952),$H$98:$H$147,0)),IF(ISERROR(INDEX($D$98:$D$147,MATCH(J952,$A$98:$A$147,0))),0,INDEX($D$98:$D$147,MATCH(J952,$A$98:$A$147,0))))</f>
        <v>0</v>
      </c>
      <c r="L952" s="29">
        <f t="shared" ref="L952" si="665">L902</f>
        <v>0</v>
      </c>
      <c r="M952" s="29">
        <f t="shared" si="613"/>
        <v>0</v>
      </c>
      <c r="O952" s="29">
        <f t="shared" si="660"/>
        <v>0</v>
      </c>
      <c r="P952" s="29">
        <f t="shared" si="660"/>
        <v>0</v>
      </c>
      <c r="Q952" s="29">
        <f t="shared" si="660"/>
        <v>0</v>
      </c>
      <c r="R952" s="29">
        <f t="shared" si="660"/>
        <v>0</v>
      </c>
      <c r="S952" s="29">
        <f t="shared" si="660"/>
        <v>0</v>
      </c>
      <c r="T952" s="29">
        <f t="shared" si="660"/>
        <v>0</v>
      </c>
      <c r="U952" s="29">
        <f t="shared" si="660"/>
        <v>0</v>
      </c>
      <c r="V952" s="29">
        <f t="shared" si="660"/>
        <v>0</v>
      </c>
      <c r="W952" s="29">
        <f t="shared" si="660"/>
        <v>0</v>
      </c>
      <c r="X952" s="29">
        <f t="shared" si="660"/>
        <v>0</v>
      </c>
      <c r="Y952" s="29">
        <f t="shared" si="660"/>
        <v>1</v>
      </c>
      <c r="Z952" s="29">
        <f t="shared" si="660"/>
        <v>1</v>
      </c>
      <c r="AA952" s="29">
        <f t="shared" si="660"/>
        <v>1</v>
      </c>
      <c r="AB952" s="29">
        <f t="shared" si="660"/>
        <v>1</v>
      </c>
      <c r="AC952" s="29">
        <f t="shared" si="660"/>
        <v>1</v>
      </c>
      <c r="AD952" s="29">
        <f t="shared" si="660"/>
        <v>1</v>
      </c>
      <c r="AE952" s="29">
        <f t="shared" si="658"/>
        <v>1</v>
      </c>
      <c r="AF952" s="29">
        <f t="shared" si="658"/>
        <v>1</v>
      </c>
      <c r="AG952" s="29">
        <f t="shared" si="658"/>
        <v>1</v>
      </c>
      <c r="AH952" s="29">
        <f t="shared" si="658"/>
        <v>1</v>
      </c>
      <c r="AI952" s="29">
        <f t="shared" si="658"/>
        <v>1</v>
      </c>
      <c r="AJ952" s="29">
        <f t="shared" si="658"/>
        <v>1</v>
      </c>
      <c r="AK952" s="29">
        <f t="shared" si="658"/>
        <v>1</v>
      </c>
      <c r="AL952" s="29">
        <f t="shared" si="658"/>
        <v>1</v>
      </c>
      <c r="AM952" s="29">
        <f t="shared" si="658"/>
        <v>1</v>
      </c>
      <c r="AN952" s="29">
        <f t="shared" si="658"/>
        <v>1</v>
      </c>
      <c r="AO952" s="29">
        <f t="shared" si="658"/>
        <v>1</v>
      </c>
      <c r="AP952" s="29">
        <f t="shared" si="658"/>
        <v>1</v>
      </c>
      <c r="AQ952" s="29">
        <f t="shared" si="658"/>
        <v>1</v>
      </c>
      <c r="AR952" s="29">
        <f t="shared" si="658"/>
        <v>1</v>
      </c>
      <c r="AS952" s="29">
        <f t="shared" si="658"/>
        <v>1</v>
      </c>
      <c r="AT952" s="29">
        <f t="shared" ref="AT952:BI967" si="666">IF($M$457,IF($J952=AT$461,1,0),0)</f>
        <v>1</v>
      </c>
      <c r="AU952" s="29">
        <f t="shared" si="666"/>
        <v>1</v>
      </c>
      <c r="AV952" s="29">
        <f t="shared" si="666"/>
        <v>1</v>
      </c>
      <c r="AW952" s="29">
        <f t="shared" si="666"/>
        <v>1</v>
      </c>
      <c r="AX952" s="29">
        <f t="shared" si="666"/>
        <v>1</v>
      </c>
      <c r="AY952" s="29">
        <f t="shared" si="666"/>
        <v>1</v>
      </c>
      <c r="AZ952" s="29">
        <f t="shared" si="666"/>
        <v>1</v>
      </c>
      <c r="BA952" s="29">
        <f t="shared" si="666"/>
        <v>1</v>
      </c>
      <c r="BB952" s="29">
        <f t="shared" si="666"/>
        <v>1</v>
      </c>
      <c r="BC952" s="29">
        <f t="shared" si="666"/>
        <v>1</v>
      </c>
      <c r="BD952" s="29">
        <f t="shared" si="666"/>
        <v>1</v>
      </c>
      <c r="BE952" s="29">
        <f t="shared" si="666"/>
        <v>1</v>
      </c>
      <c r="BF952" s="29">
        <f t="shared" si="666"/>
        <v>1</v>
      </c>
      <c r="BG952" s="29">
        <f t="shared" si="666"/>
        <v>1</v>
      </c>
      <c r="BH952" s="29">
        <f t="shared" si="666"/>
        <v>1</v>
      </c>
      <c r="BI952" s="29">
        <f t="shared" si="666"/>
        <v>1</v>
      </c>
      <c r="BJ952" s="29">
        <f t="shared" si="664"/>
        <v>1</v>
      </c>
      <c r="BN952" s="29">
        <f t="shared" si="585"/>
        <v>41</v>
      </c>
      <c r="BO952" s="29">
        <f t="shared" si="593"/>
        <v>10</v>
      </c>
    </row>
    <row r="953" spans="3:67" x14ac:dyDescent="0.25">
      <c r="C953" s="79">
        <f t="shared" si="586"/>
        <v>43871</v>
      </c>
      <c r="D953" s="29">
        <f t="shared" si="610"/>
        <v>2020</v>
      </c>
      <c r="E953" s="29">
        <f t="shared" si="587"/>
        <v>2</v>
      </c>
      <c r="F953" s="29">
        <f t="shared" si="588"/>
        <v>7</v>
      </c>
      <c r="G953" s="29">
        <f t="shared" si="589"/>
        <v>10</v>
      </c>
      <c r="H953" s="166" t="str">
        <f t="shared" si="590"/>
        <v>So</v>
      </c>
      <c r="I953" s="29">
        <f t="shared" si="591"/>
        <v>42</v>
      </c>
      <c r="J953" s="29">
        <f t="array" ref="J953">INDEX(Dienstplan!$F$6:$AJ$55,BN953,BO953)</f>
        <v>0</v>
      </c>
      <c r="K953" s="29">
        <f t="array" ref="K953">IF(OR(J953=Schichten!$B$3,J953=Schichten!$B$4),INDEX($D$98:$D$147,MATCH(CODE(J953),$H$98:$H$147,0)),IF(ISERROR(INDEX($D$98:$D$147,MATCH(J953,$A$98:$A$147,0))),0,INDEX($D$98:$D$147,MATCH(J953,$A$98:$A$147,0))))</f>
        <v>0</v>
      </c>
      <c r="L953" s="29">
        <f t="shared" ref="L953" si="667">L903</f>
        <v>0</v>
      </c>
      <c r="M953" s="29">
        <f t="shared" si="613"/>
        <v>0</v>
      </c>
      <c r="O953" s="29">
        <f t="shared" si="660"/>
        <v>0</v>
      </c>
      <c r="P953" s="29">
        <f t="shared" si="660"/>
        <v>0</v>
      </c>
      <c r="Q953" s="29">
        <f t="shared" si="660"/>
        <v>0</v>
      </c>
      <c r="R953" s="29">
        <f t="shared" si="660"/>
        <v>0</v>
      </c>
      <c r="S953" s="29">
        <f t="shared" si="660"/>
        <v>0</v>
      </c>
      <c r="T953" s="29">
        <f t="shared" si="660"/>
        <v>0</v>
      </c>
      <c r="U953" s="29">
        <f t="shared" si="660"/>
        <v>0</v>
      </c>
      <c r="V953" s="29">
        <f t="shared" si="660"/>
        <v>0</v>
      </c>
      <c r="W953" s="29">
        <f t="shared" si="660"/>
        <v>0</v>
      </c>
      <c r="X953" s="29">
        <f t="shared" si="660"/>
        <v>0</v>
      </c>
      <c r="Y953" s="29">
        <f t="shared" si="660"/>
        <v>1</v>
      </c>
      <c r="Z953" s="29">
        <f t="shared" si="660"/>
        <v>1</v>
      </c>
      <c r="AA953" s="29">
        <f t="shared" si="660"/>
        <v>1</v>
      </c>
      <c r="AB953" s="29">
        <f t="shared" si="660"/>
        <v>1</v>
      </c>
      <c r="AC953" s="29">
        <f t="shared" si="660"/>
        <v>1</v>
      </c>
      <c r="AD953" s="29">
        <f t="shared" si="660"/>
        <v>1</v>
      </c>
      <c r="AE953" s="29">
        <f t="shared" si="658"/>
        <v>1</v>
      </c>
      <c r="AF953" s="29">
        <f t="shared" si="658"/>
        <v>1</v>
      </c>
      <c r="AG953" s="29">
        <f t="shared" si="658"/>
        <v>1</v>
      </c>
      <c r="AH953" s="29">
        <f t="shared" si="658"/>
        <v>1</v>
      </c>
      <c r="AI953" s="29">
        <f t="shared" si="658"/>
        <v>1</v>
      </c>
      <c r="AJ953" s="29">
        <f t="shared" si="658"/>
        <v>1</v>
      </c>
      <c r="AK953" s="29">
        <f t="shared" si="658"/>
        <v>1</v>
      </c>
      <c r="AL953" s="29">
        <f t="shared" si="658"/>
        <v>1</v>
      </c>
      <c r="AM953" s="29">
        <f t="shared" si="658"/>
        <v>1</v>
      </c>
      <c r="AN953" s="29">
        <f t="shared" si="658"/>
        <v>1</v>
      </c>
      <c r="AO953" s="29">
        <f t="shared" si="658"/>
        <v>1</v>
      </c>
      <c r="AP953" s="29">
        <f t="shared" si="658"/>
        <v>1</v>
      </c>
      <c r="AQ953" s="29">
        <f t="shared" si="658"/>
        <v>1</v>
      </c>
      <c r="AR953" s="29">
        <f t="shared" si="658"/>
        <v>1</v>
      </c>
      <c r="AS953" s="29">
        <f t="shared" si="658"/>
        <v>1</v>
      </c>
      <c r="AT953" s="29">
        <f t="shared" si="666"/>
        <v>1</v>
      </c>
      <c r="AU953" s="29">
        <f t="shared" si="666"/>
        <v>1</v>
      </c>
      <c r="AV953" s="29">
        <f t="shared" si="666"/>
        <v>1</v>
      </c>
      <c r="AW953" s="29">
        <f t="shared" si="666"/>
        <v>1</v>
      </c>
      <c r="AX953" s="29">
        <f t="shared" si="666"/>
        <v>1</v>
      </c>
      <c r="AY953" s="29">
        <f t="shared" si="666"/>
        <v>1</v>
      </c>
      <c r="AZ953" s="29">
        <f t="shared" si="666"/>
        <v>1</v>
      </c>
      <c r="BA953" s="29">
        <f t="shared" si="666"/>
        <v>1</v>
      </c>
      <c r="BB953" s="29">
        <f t="shared" si="666"/>
        <v>1</v>
      </c>
      <c r="BC953" s="29">
        <f t="shared" si="666"/>
        <v>1</v>
      </c>
      <c r="BD953" s="29">
        <f t="shared" si="666"/>
        <v>1</v>
      </c>
      <c r="BE953" s="29">
        <f t="shared" si="666"/>
        <v>1</v>
      </c>
      <c r="BF953" s="29">
        <f t="shared" si="666"/>
        <v>1</v>
      </c>
      <c r="BG953" s="29">
        <f t="shared" si="666"/>
        <v>1</v>
      </c>
      <c r="BH953" s="29">
        <f t="shared" si="666"/>
        <v>1</v>
      </c>
      <c r="BI953" s="29">
        <f t="shared" si="666"/>
        <v>1</v>
      </c>
      <c r="BJ953" s="29">
        <f t="shared" si="664"/>
        <v>1</v>
      </c>
      <c r="BN953" s="29">
        <f t="shared" si="585"/>
        <v>42</v>
      </c>
      <c r="BO953" s="29">
        <f t="shared" si="593"/>
        <v>10</v>
      </c>
    </row>
    <row r="954" spans="3:67" x14ac:dyDescent="0.25">
      <c r="C954" s="79">
        <f t="shared" si="586"/>
        <v>43871</v>
      </c>
      <c r="D954" s="29">
        <f t="shared" si="610"/>
        <v>2020</v>
      </c>
      <c r="E954" s="29">
        <f t="shared" si="587"/>
        <v>2</v>
      </c>
      <c r="F954" s="29">
        <f t="shared" si="588"/>
        <v>7</v>
      </c>
      <c r="G954" s="29">
        <f t="shared" si="589"/>
        <v>10</v>
      </c>
      <c r="H954" s="166" t="str">
        <f t="shared" si="590"/>
        <v>So</v>
      </c>
      <c r="I954" s="29">
        <f t="shared" si="591"/>
        <v>43</v>
      </c>
      <c r="J954" s="29">
        <f t="array" ref="J954">INDEX(Dienstplan!$F$6:$AJ$55,BN954,BO954)</f>
        <v>0</v>
      </c>
      <c r="K954" s="29">
        <f t="array" ref="K954">IF(OR(J954=Schichten!$B$3,J954=Schichten!$B$4),INDEX($D$98:$D$147,MATCH(CODE(J954),$H$98:$H$147,0)),IF(ISERROR(INDEX($D$98:$D$147,MATCH(J954,$A$98:$A$147,0))),0,INDEX($D$98:$D$147,MATCH(J954,$A$98:$A$147,0))))</f>
        <v>0</v>
      </c>
      <c r="L954" s="29">
        <f t="shared" ref="L954" si="668">L904</f>
        <v>0</v>
      </c>
      <c r="M954" s="29">
        <f t="shared" si="613"/>
        <v>0</v>
      </c>
      <c r="O954" s="29">
        <f t="shared" si="660"/>
        <v>0</v>
      </c>
      <c r="P954" s="29">
        <f t="shared" si="660"/>
        <v>0</v>
      </c>
      <c r="Q954" s="29">
        <f t="shared" si="660"/>
        <v>0</v>
      </c>
      <c r="R954" s="29">
        <f t="shared" si="660"/>
        <v>0</v>
      </c>
      <c r="S954" s="29">
        <f t="shared" si="660"/>
        <v>0</v>
      </c>
      <c r="T954" s="29">
        <f t="shared" si="660"/>
        <v>0</v>
      </c>
      <c r="U954" s="29">
        <f t="shared" si="660"/>
        <v>0</v>
      </c>
      <c r="V954" s="29">
        <f t="shared" si="660"/>
        <v>0</v>
      </c>
      <c r="W954" s="29">
        <f t="shared" si="660"/>
        <v>0</v>
      </c>
      <c r="X954" s="29">
        <f t="shared" si="660"/>
        <v>0</v>
      </c>
      <c r="Y954" s="29">
        <f t="shared" si="660"/>
        <v>1</v>
      </c>
      <c r="Z954" s="29">
        <f t="shared" si="660"/>
        <v>1</v>
      </c>
      <c r="AA954" s="29">
        <f t="shared" si="660"/>
        <v>1</v>
      </c>
      <c r="AB954" s="29">
        <f t="shared" si="660"/>
        <v>1</v>
      </c>
      <c r="AC954" s="29">
        <f t="shared" si="660"/>
        <v>1</v>
      </c>
      <c r="AD954" s="29">
        <f t="shared" si="660"/>
        <v>1</v>
      </c>
      <c r="AE954" s="29">
        <f t="shared" si="658"/>
        <v>1</v>
      </c>
      <c r="AF954" s="29">
        <f t="shared" si="658"/>
        <v>1</v>
      </c>
      <c r="AG954" s="29">
        <f t="shared" si="658"/>
        <v>1</v>
      </c>
      <c r="AH954" s="29">
        <f t="shared" si="658"/>
        <v>1</v>
      </c>
      <c r="AI954" s="29">
        <f t="shared" si="658"/>
        <v>1</v>
      </c>
      <c r="AJ954" s="29">
        <f t="shared" si="658"/>
        <v>1</v>
      </c>
      <c r="AK954" s="29">
        <f t="shared" si="658"/>
        <v>1</v>
      </c>
      <c r="AL954" s="29">
        <f t="shared" si="658"/>
        <v>1</v>
      </c>
      <c r="AM954" s="29">
        <f t="shared" si="658"/>
        <v>1</v>
      </c>
      <c r="AN954" s="29">
        <f t="shared" si="658"/>
        <v>1</v>
      </c>
      <c r="AO954" s="29">
        <f t="shared" si="658"/>
        <v>1</v>
      </c>
      <c r="AP954" s="29">
        <f t="shared" si="658"/>
        <v>1</v>
      </c>
      <c r="AQ954" s="29">
        <f t="shared" si="658"/>
        <v>1</v>
      </c>
      <c r="AR954" s="29">
        <f t="shared" si="658"/>
        <v>1</v>
      </c>
      <c r="AS954" s="29">
        <f t="shared" si="658"/>
        <v>1</v>
      </c>
      <c r="AT954" s="29">
        <f t="shared" si="666"/>
        <v>1</v>
      </c>
      <c r="AU954" s="29">
        <f t="shared" si="666"/>
        <v>1</v>
      </c>
      <c r="AV954" s="29">
        <f t="shared" si="666"/>
        <v>1</v>
      </c>
      <c r="AW954" s="29">
        <f t="shared" si="666"/>
        <v>1</v>
      </c>
      <c r="AX954" s="29">
        <f t="shared" si="666"/>
        <v>1</v>
      </c>
      <c r="AY954" s="29">
        <f t="shared" si="666"/>
        <v>1</v>
      </c>
      <c r="AZ954" s="29">
        <f t="shared" si="666"/>
        <v>1</v>
      </c>
      <c r="BA954" s="29">
        <f t="shared" si="666"/>
        <v>1</v>
      </c>
      <c r="BB954" s="29">
        <f t="shared" si="666"/>
        <v>1</v>
      </c>
      <c r="BC954" s="29">
        <f t="shared" si="666"/>
        <v>1</v>
      </c>
      <c r="BD954" s="29">
        <f t="shared" si="666"/>
        <v>1</v>
      </c>
      <c r="BE954" s="29">
        <f t="shared" si="666"/>
        <v>1</v>
      </c>
      <c r="BF954" s="29">
        <f t="shared" si="666"/>
        <v>1</v>
      </c>
      <c r="BG954" s="29">
        <f t="shared" si="666"/>
        <v>1</v>
      </c>
      <c r="BH954" s="29">
        <f t="shared" si="666"/>
        <v>1</v>
      </c>
      <c r="BI954" s="29">
        <f t="shared" si="666"/>
        <v>1</v>
      </c>
      <c r="BJ954" s="29">
        <f t="shared" si="664"/>
        <v>1</v>
      </c>
      <c r="BN954" s="29">
        <f t="shared" si="585"/>
        <v>43</v>
      </c>
      <c r="BO954" s="29">
        <f t="shared" si="593"/>
        <v>10</v>
      </c>
    </row>
    <row r="955" spans="3:67" x14ac:dyDescent="0.25">
      <c r="C955" s="79">
        <f t="shared" si="586"/>
        <v>43871</v>
      </c>
      <c r="D955" s="29">
        <f t="shared" si="610"/>
        <v>2020</v>
      </c>
      <c r="E955" s="29">
        <f t="shared" si="587"/>
        <v>2</v>
      </c>
      <c r="F955" s="29">
        <f t="shared" si="588"/>
        <v>7</v>
      </c>
      <c r="G955" s="29">
        <f t="shared" si="589"/>
        <v>10</v>
      </c>
      <c r="H955" s="166" t="str">
        <f t="shared" si="590"/>
        <v>So</v>
      </c>
      <c r="I955" s="29">
        <f t="shared" si="591"/>
        <v>44</v>
      </c>
      <c r="J955" s="29">
        <f t="array" ref="J955">INDEX(Dienstplan!$F$6:$AJ$55,BN955,BO955)</f>
        <v>0</v>
      </c>
      <c r="K955" s="29">
        <f t="array" ref="K955">IF(OR(J955=Schichten!$B$3,J955=Schichten!$B$4),INDEX($D$98:$D$147,MATCH(CODE(J955),$H$98:$H$147,0)),IF(ISERROR(INDEX($D$98:$D$147,MATCH(J955,$A$98:$A$147,0))),0,INDEX($D$98:$D$147,MATCH(J955,$A$98:$A$147,0))))</f>
        <v>0</v>
      </c>
      <c r="L955" s="29">
        <f t="shared" ref="L955" si="669">L905</f>
        <v>0</v>
      </c>
      <c r="M955" s="29">
        <f t="shared" si="613"/>
        <v>0</v>
      </c>
      <c r="O955" s="29">
        <f t="shared" si="660"/>
        <v>0</v>
      </c>
      <c r="P955" s="29">
        <f t="shared" si="660"/>
        <v>0</v>
      </c>
      <c r="Q955" s="29">
        <f t="shared" si="660"/>
        <v>0</v>
      </c>
      <c r="R955" s="29">
        <f t="shared" si="660"/>
        <v>0</v>
      </c>
      <c r="S955" s="29">
        <f t="shared" si="660"/>
        <v>0</v>
      </c>
      <c r="T955" s="29">
        <f t="shared" si="660"/>
        <v>0</v>
      </c>
      <c r="U955" s="29">
        <f t="shared" si="660"/>
        <v>0</v>
      </c>
      <c r="V955" s="29">
        <f t="shared" si="660"/>
        <v>0</v>
      </c>
      <c r="W955" s="29">
        <f t="shared" si="660"/>
        <v>0</v>
      </c>
      <c r="X955" s="29">
        <f t="shared" si="660"/>
        <v>0</v>
      </c>
      <c r="Y955" s="29">
        <f t="shared" si="660"/>
        <v>1</v>
      </c>
      <c r="Z955" s="29">
        <f t="shared" si="660"/>
        <v>1</v>
      </c>
      <c r="AA955" s="29">
        <f t="shared" si="660"/>
        <v>1</v>
      </c>
      <c r="AB955" s="29">
        <f t="shared" si="660"/>
        <v>1</v>
      </c>
      <c r="AC955" s="29">
        <f t="shared" si="660"/>
        <v>1</v>
      </c>
      <c r="AD955" s="29">
        <f t="shared" si="660"/>
        <v>1</v>
      </c>
      <c r="AE955" s="29">
        <f t="shared" si="658"/>
        <v>1</v>
      </c>
      <c r="AF955" s="29">
        <f t="shared" si="658"/>
        <v>1</v>
      </c>
      <c r="AG955" s="29">
        <f t="shared" si="658"/>
        <v>1</v>
      </c>
      <c r="AH955" s="29">
        <f t="shared" si="658"/>
        <v>1</v>
      </c>
      <c r="AI955" s="29">
        <f t="shared" si="658"/>
        <v>1</v>
      </c>
      <c r="AJ955" s="29">
        <f t="shared" si="658"/>
        <v>1</v>
      </c>
      <c r="AK955" s="29">
        <f t="shared" si="658"/>
        <v>1</v>
      </c>
      <c r="AL955" s="29">
        <f t="shared" si="658"/>
        <v>1</v>
      </c>
      <c r="AM955" s="29">
        <f t="shared" si="658"/>
        <v>1</v>
      </c>
      <c r="AN955" s="29">
        <f t="shared" si="658"/>
        <v>1</v>
      </c>
      <c r="AO955" s="29">
        <f t="shared" si="658"/>
        <v>1</v>
      </c>
      <c r="AP955" s="29">
        <f t="shared" si="658"/>
        <v>1</v>
      </c>
      <c r="AQ955" s="29">
        <f t="shared" si="658"/>
        <v>1</v>
      </c>
      <c r="AR955" s="29">
        <f t="shared" si="658"/>
        <v>1</v>
      </c>
      <c r="AS955" s="29">
        <f t="shared" si="658"/>
        <v>1</v>
      </c>
      <c r="AT955" s="29">
        <f t="shared" si="666"/>
        <v>1</v>
      </c>
      <c r="AU955" s="29">
        <f t="shared" si="666"/>
        <v>1</v>
      </c>
      <c r="AV955" s="29">
        <f t="shared" si="666"/>
        <v>1</v>
      </c>
      <c r="AW955" s="29">
        <f t="shared" si="666"/>
        <v>1</v>
      </c>
      <c r="AX955" s="29">
        <f t="shared" si="666"/>
        <v>1</v>
      </c>
      <c r="AY955" s="29">
        <f t="shared" si="666"/>
        <v>1</v>
      </c>
      <c r="AZ955" s="29">
        <f t="shared" si="666"/>
        <v>1</v>
      </c>
      <c r="BA955" s="29">
        <f t="shared" si="666"/>
        <v>1</v>
      </c>
      <c r="BB955" s="29">
        <f t="shared" si="666"/>
        <v>1</v>
      </c>
      <c r="BC955" s="29">
        <f t="shared" si="666"/>
        <v>1</v>
      </c>
      <c r="BD955" s="29">
        <f t="shared" si="666"/>
        <v>1</v>
      </c>
      <c r="BE955" s="29">
        <f t="shared" si="666"/>
        <v>1</v>
      </c>
      <c r="BF955" s="29">
        <f t="shared" si="666"/>
        <v>1</v>
      </c>
      <c r="BG955" s="29">
        <f t="shared" si="666"/>
        <v>1</v>
      </c>
      <c r="BH955" s="29">
        <f t="shared" si="666"/>
        <v>1</v>
      </c>
      <c r="BI955" s="29">
        <f t="shared" si="666"/>
        <v>1</v>
      </c>
      <c r="BJ955" s="29">
        <f t="shared" si="664"/>
        <v>1</v>
      </c>
      <c r="BN955" s="29">
        <f t="shared" si="585"/>
        <v>44</v>
      </c>
      <c r="BO955" s="29">
        <f t="shared" si="593"/>
        <v>10</v>
      </c>
    </row>
    <row r="956" spans="3:67" x14ac:dyDescent="0.25">
      <c r="C956" s="79">
        <f t="shared" si="586"/>
        <v>43871</v>
      </c>
      <c r="D956" s="29">
        <f t="shared" si="610"/>
        <v>2020</v>
      </c>
      <c r="E956" s="29">
        <f t="shared" si="587"/>
        <v>2</v>
      </c>
      <c r="F956" s="29">
        <f t="shared" si="588"/>
        <v>7</v>
      </c>
      <c r="G956" s="29">
        <f t="shared" si="589"/>
        <v>10</v>
      </c>
      <c r="H956" s="166" t="str">
        <f t="shared" si="590"/>
        <v>So</v>
      </c>
      <c r="I956" s="29">
        <f t="shared" si="591"/>
        <v>45</v>
      </c>
      <c r="J956" s="29">
        <f t="array" ref="J956">INDEX(Dienstplan!$F$6:$AJ$55,BN956,BO956)</f>
        <v>0</v>
      </c>
      <c r="K956" s="29">
        <f t="array" ref="K956">IF(OR(J956=Schichten!$B$3,J956=Schichten!$B$4),INDEX($D$98:$D$147,MATCH(CODE(J956),$H$98:$H$147,0)),IF(ISERROR(INDEX($D$98:$D$147,MATCH(J956,$A$98:$A$147,0))),0,INDEX($D$98:$D$147,MATCH(J956,$A$98:$A$147,0))))</f>
        <v>0</v>
      </c>
      <c r="L956" s="29">
        <f t="shared" ref="L956" si="670">L906</f>
        <v>0</v>
      </c>
      <c r="M956" s="29">
        <f t="shared" si="613"/>
        <v>0</v>
      </c>
      <c r="O956" s="29">
        <f t="shared" si="660"/>
        <v>0</v>
      </c>
      <c r="P956" s="29">
        <f t="shared" si="660"/>
        <v>0</v>
      </c>
      <c r="Q956" s="29">
        <f t="shared" si="660"/>
        <v>0</v>
      </c>
      <c r="R956" s="29">
        <f t="shared" si="660"/>
        <v>0</v>
      </c>
      <c r="S956" s="29">
        <f t="shared" si="660"/>
        <v>0</v>
      </c>
      <c r="T956" s="29">
        <f t="shared" si="660"/>
        <v>0</v>
      </c>
      <c r="U956" s="29">
        <f t="shared" si="660"/>
        <v>0</v>
      </c>
      <c r="V956" s="29">
        <f t="shared" si="660"/>
        <v>0</v>
      </c>
      <c r="W956" s="29">
        <f t="shared" si="660"/>
        <v>0</v>
      </c>
      <c r="X956" s="29">
        <f t="shared" si="660"/>
        <v>0</v>
      </c>
      <c r="Y956" s="29">
        <f t="shared" si="660"/>
        <v>1</v>
      </c>
      <c r="Z956" s="29">
        <f t="shared" si="660"/>
        <v>1</v>
      </c>
      <c r="AA956" s="29">
        <f t="shared" si="660"/>
        <v>1</v>
      </c>
      <c r="AB956" s="29">
        <f t="shared" si="660"/>
        <v>1</v>
      </c>
      <c r="AC956" s="29">
        <f t="shared" si="660"/>
        <v>1</v>
      </c>
      <c r="AD956" s="29">
        <f t="shared" si="660"/>
        <v>1</v>
      </c>
      <c r="AE956" s="29">
        <f t="shared" si="658"/>
        <v>1</v>
      </c>
      <c r="AF956" s="29">
        <f t="shared" si="658"/>
        <v>1</v>
      </c>
      <c r="AG956" s="29">
        <f t="shared" si="658"/>
        <v>1</v>
      </c>
      <c r="AH956" s="29">
        <f t="shared" si="658"/>
        <v>1</v>
      </c>
      <c r="AI956" s="29">
        <f t="shared" si="658"/>
        <v>1</v>
      </c>
      <c r="AJ956" s="29">
        <f t="shared" si="658"/>
        <v>1</v>
      </c>
      <c r="AK956" s="29">
        <f t="shared" si="658"/>
        <v>1</v>
      </c>
      <c r="AL956" s="29">
        <f t="shared" si="658"/>
        <v>1</v>
      </c>
      <c r="AM956" s="29">
        <f t="shared" si="658"/>
        <v>1</v>
      </c>
      <c r="AN956" s="29">
        <f t="shared" si="658"/>
        <v>1</v>
      </c>
      <c r="AO956" s="29">
        <f t="shared" si="658"/>
        <v>1</v>
      </c>
      <c r="AP956" s="29">
        <f t="shared" si="658"/>
        <v>1</v>
      </c>
      <c r="AQ956" s="29">
        <f t="shared" si="658"/>
        <v>1</v>
      </c>
      <c r="AR956" s="29">
        <f t="shared" si="658"/>
        <v>1</v>
      </c>
      <c r="AS956" s="29">
        <f t="shared" si="658"/>
        <v>1</v>
      </c>
      <c r="AT956" s="29">
        <f t="shared" si="666"/>
        <v>1</v>
      </c>
      <c r="AU956" s="29">
        <f t="shared" si="666"/>
        <v>1</v>
      </c>
      <c r="AV956" s="29">
        <f t="shared" si="666"/>
        <v>1</v>
      </c>
      <c r="AW956" s="29">
        <f t="shared" si="666"/>
        <v>1</v>
      </c>
      <c r="AX956" s="29">
        <f t="shared" si="666"/>
        <v>1</v>
      </c>
      <c r="AY956" s="29">
        <f t="shared" si="666"/>
        <v>1</v>
      </c>
      <c r="AZ956" s="29">
        <f t="shared" si="666"/>
        <v>1</v>
      </c>
      <c r="BA956" s="29">
        <f t="shared" si="666"/>
        <v>1</v>
      </c>
      <c r="BB956" s="29">
        <f t="shared" si="666"/>
        <v>1</v>
      </c>
      <c r="BC956" s="29">
        <f t="shared" si="666"/>
        <v>1</v>
      </c>
      <c r="BD956" s="29">
        <f t="shared" si="666"/>
        <v>1</v>
      </c>
      <c r="BE956" s="29">
        <f t="shared" si="666"/>
        <v>1</v>
      </c>
      <c r="BF956" s="29">
        <f t="shared" si="666"/>
        <v>1</v>
      </c>
      <c r="BG956" s="29">
        <f t="shared" si="666"/>
        <v>1</v>
      </c>
      <c r="BH956" s="29">
        <f t="shared" si="666"/>
        <v>1</v>
      </c>
      <c r="BI956" s="29">
        <f t="shared" si="666"/>
        <v>1</v>
      </c>
      <c r="BJ956" s="29">
        <f t="shared" si="664"/>
        <v>1</v>
      </c>
      <c r="BN956" s="29">
        <f t="shared" si="585"/>
        <v>45</v>
      </c>
      <c r="BO956" s="29">
        <f t="shared" si="593"/>
        <v>10</v>
      </c>
    </row>
    <row r="957" spans="3:67" x14ac:dyDescent="0.25">
      <c r="C957" s="79">
        <f t="shared" si="586"/>
        <v>43871</v>
      </c>
      <c r="D957" s="29">
        <f t="shared" si="610"/>
        <v>2020</v>
      </c>
      <c r="E957" s="29">
        <f t="shared" si="587"/>
        <v>2</v>
      </c>
      <c r="F957" s="29">
        <f t="shared" si="588"/>
        <v>7</v>
      </c>
      <c r="G957" s="29">
        <f t="shared" si="589"/>
        <v>10</v>
      </c>
      <c r="H957" s="166" t="str">
        <f t="shared" si="590"/>
        <v>So</v>
      </c>
      <c r="I957" s="29">
        <f t="shared" si="591"/>
        <v>46</v>
      </c>
      <c r="J957" s="29">
        <f t="array" ref="J957">INDEX(Dienstplan!$F$6:$AJ$55,BN957,BO957)</f>
        <v>0</v>
      </c>
      <c r="K957" s="29">
        <f t="array" ref="K957">IF(OR(J957=Schichten!$B$3,J957=Schichten!$B$4),INDEX($D$98:$D$147,MATCH(CODE(J957),$H$98:$H$147,0)),IF(ISERROR(INDEX($D$98:$D$147,MATCH(J957,$A$98:$A$147,0))),0,INDEX($D$98:$D$147,MATCH(J957,$A$98:$A$147,0))))</f>
        <v>0</v>
      </c>
      <c r="L957" s="29">
        <f t="shared" ref="L957" si="671">L907</f>
        <v>0</v>
      </c>
      <c r="M957" s="29">
        <f t="shared" si="613"/>
        <v>0</v>
      </c>
      <c r="O957" s="29">
        <f t="shared" si="660"/>
        <v>0</v>
      </c>
      <c r="P957" s="29">
        <f t="shared" si="660"/>
        <v>0</v>
      </c>
      <c r="Q957" s="29">
        <f t="shared" si="660"/>
        <v>0</v>
      </c>
      <c r="R957" s="29">
        <f t="shared" si="660"/>
        <v>0</v>
      </c>
      <c r="S957" s="29">
        <f t="shared" si="660"/>
        <v>0</v>
      </c>
      <c r="T957" s="29">
        <f t="shared" si="660"/>
        <v>0</v>
      </c>
      <c r="U957" s="29">
        <f t="shared" si="660"/>
        <v>0</v>
      </c>
      <c r="V957" s="29">
        <f t="shared" si="660"/>
        <v>0</v>
      </c>
      <c r="W957" s="29">
        <f t="shared" si="660"/>
        <v>0</v>
      </c>
      <c r="X957" s="29">
        <f t="shared" si="660"/>
        <v>0</v>
      </c>
      <c r="Y957" s="29">
        <f t="shared" si="660"/>
        <v>1</v>
      </c>
      <c r="Z957" s="29">
        <f t="shared" si="660"/>
        <v>1</v>
      </c>
      <c r="AA957" s="29">
        <f t="shared" si="660"/>
        <v>1</v>
      </c>
      <c r="AB957" s="29">
        <f t="shared" si="660"/>
        <v>1</v>
      </c>
      <c r="AC957" s="29">
        <f t="shared" si="660"/>
        <v>1</v>
      </c>
      <c r="AD957" s="29">
        <f t="shared" si="660"/>
        <v>1</v>
      </c>
      <c r="AE957" s="29">
        <f t="shared" si="658"/>
        <v>1</v>
      </c>
      <c r="AF957" s="29">
        <f t="shared" si="658"/>
        <v>1</v>
      </c>
      <c r="AG957" s="29">
        <f t="shared" si="658"/>
        <v>1</v>
      </c>
      <c r="AH957" s="29">
        <f t="shared" si="658"/>
        <v>1</v>
      </c>
      <c r="AI957" s="29">
        <f t="shared" si="658"/>
        <v>1</v>
      </c>
      <c r="AJ957" s="29">
        <f t="shared" si="658"/>
        <v>1</v>
      </c>
      <c r="AK957" s="29">
        <f t="shared" si="658"/>
        <v>1</v>
      </c>
      <c r="AL957" s="29">
        <f t="shared" si="658"/>
        <v>1</v>
      </c>
      <c r="AM957" s="29">
        <f t="shared" si="658"/>
        <v>1</v>
      </c>
      <c r="AN957" s="29">
        <f t="shared" si="658"/>
        <v>1</v>
      </c>
      <c r="AO957" s="29">
        <f t="shared" si="658"/>
        <v>1</v>
      </c>
      <c r="AP957" s="29">
        <f t="shared" si="658"/>
        <v>1</v>
      </c>
      <c r="AQ957" s="29">
        <f t="shared" si="658"/>
        <v>1</v>
      </c>
      <c r="AR957" s="29">
        <f t="shared" si="658"/>
        <v>1</v>
      </c>
      <c r="AS957" s="29">
        <f t="shared" si="658"/>
        <v>1</v>
      </c>
      <c r="AT957" s="29">
        <f t="shared" si="666"/>
        <v>1</v>
      </c>
      <c r="AU957" s="29">
        <f t="shared" si="666"/>
        <v>1</v>
      </c>
      <c r="AV957" s="29">
        <f t="shared" si="666"/>
        <v>1</v>
      </c>
      <c r="AW957" s="29">
        <f t="shared" si="666"/>
        <v>1</v>
      </c>
      <c r="AX957" s="29">
        <f t="shared" si="666"/>
        <v>1</v>
      </c>
      <c r="AY957" s="29">
        <f t="shared" si="666"/>
        <v>1</v>
      </c>
      <c r="AZ957" s="29">
        <f t="shared" si="666"/>
        <v>1</v>
      </c>
      <c r="BA957" s="29">
        <f t="shared" si="666"/>
        <v>1</v>
      </c>
      <c r="BB957" s="29">
        <f t="shared" si="666"/>
        <v>1</v>
      </c>
      <c r="BC957" s="29">
        <f t="shared" si="666"/>
        <v>1</v>
      </c>
      <c r="BD957" s="29">
        <f t="shared" si="666"/>
        <v>1</v>
      </c>
      <c r="BE957" s="29">
        <f t="shared" si="666"/>
        <v>1</v>
      </c>
      <c r="BF957" s="29">
        <f t="shared" si="666"/>
        <v>1</v>
      </c>
      <c r="BG957" s="29">
        <f t="shared" si="666"/>
        <v>1</v>
      </c>
      <c r="BH957" s="29">
        <f t="shared" si="666"/>
        <v>1</v>
      </c>
      <c r="BI957" s="29">
        <f t="shared" si="666"/>
        <v>1</v>
      </c>
      <c r="BJ957" s="29">
        <f t="shared" si="664"/>
        <v>1</v>
      </c>
      <c r="BN957" s="29">
        <f t="shared" si="585"/>
        <v>46</v>
      </c>
      <c r="BO957" s="29">
        <f t="shared" si="593"/>
        <v>10</v>
      </c>
    </row>
    <row r="958" spans="3:67" x14ac:dyDescent="0.25">
      <c r="C958" s="79">
        <f t="shared" si="586"/>
        <v>43871</v>
      </c>
      <c r="D958" s="29">
        <f t="shared" si="610"/>
        <v>2020</v>
      </c>
      <c r="E958" s="29">
        <f t="shared" si="587"/>
        <v>2</v>
      </c>
      <c r="F958" s="29">
        <f t="shared" si="588"/>
        <v>7</v>
      </c>
      <c r="G958" s="29">
        <f t="shared" si="589"/>
        <v>10</v>
      </c>
      <c r="H958" s="166" t="str">
        <f t="shared" si="590"/>
        <v>So</v>
      </c>
      <c r="I958" s="29">
        <f t="shared" si="591"/>
        <v>47</v>
      </c>
      <c r="J958" s="29">
        <f t="array" ref="J958">INDEX(Dienstplan!$F$6:$AJ$55,BN958,BO958)</f>
        <v>0</v>
      </c>
      <c r="K958" s="29">
        <f t="array" ref="K958">IF(OR(J958=Schichten!$B$3,J958=Schichten!$B$4),INDEX($D$98:$D$147,MATCH(CODE(J958),$H$98:$H$147,0)),IF(ISERROR(INDEX($D$98:$D$147,MATCH(J958,$A$98:$A$147,0))),0,INDEX($D$98:$D$147,MATCH(J958,$A$98:$A$147,0))))</f>
        <v>0</v>
      </c>
      <c r="L958" s="29">
        <f t="shared" ref="L958" si="672">L908</f>
        <v>0</v>
      </c>
      <c r="M958" s="29">
        <f t="shared" si="613"/>
        <v>0</v>
      </c>
      <c r="O958" s="29">
        <f t="shared" si="660"/>
        <v>0</v>
      </c>
      <c r="P958" s="29">
        <f t="shared" si="660"/>
        <v>0</v>
      </c>
      <c r="Q958" s="29">
        <f t="shared" si="660"/>
        <v>0</v>
      </c>
      <c r="R958" s="29">
        <f t="shared" si="660"/>
        <v>0</v>
      </c>
      <c r="S958" s="29">
        <f t="shared" si="660"/>
        <v>0</v>
      </c>
      <c r="T958" s="29">
        <f t="shared" si="660"/>
        <v>0</v>
      </c>
      <c r="U958" s="29">
        <f t="shared" si="660"/>
        <v>0</v>
      </c>
      <c r="V958" s="29">
        <f t="shared" si="660"/>
        <v>0</v>
      </c>
      <c r="W958" s="29">
        <f t="shared" si="660"/>
        <v>0</v>
      </c>
      <c r="X958" s="29">
        <f t="shared" si="660"/>
        <v>0</v>
      </c>
      <c r="Y958" s="29">
        <f t="shared" si="660"/>
        <v>1</v>
      </c>
      <c r="Z958" s="29">
        <f t="shared" si="660"/>
        <v>1</v>
      </c>
      <c r="AA958" s="29">
        <f t="shared" si="660"/>
        <v>1</v>
      </c>
      <c r="AB958" s="29">
        <f t="shared" si="660"/>
        <v>1</v>
      </c>
      <c r="AC958" s="29">
        <f t="shared" si="660"/>
        <v>1</v>
      </c>
      <c r="AD958" s="29">
        <f t="shared" si="660"/>
        <v>1</v>
      </c>
      <c r="AE958" s="29">
        <f t="shared" si="658"/>
        <v>1</v>
      </c>
      <c r="AF958" s="29">
        <f t="shared" si="658"/>
        <v>1</v>
      </c>
      <c r="AG958" s="29">
        <f t="shared" si="658"/>
        <v>1</v>
      </c>
      <c r="AH958" s="29">
        <f t="shared" si="658"/>
        <v>1</v>
      </c>
      <c r="AI958" s="29">
        <f t="shared" si="658"/>
        <v>1</v>
      </c>
      <c r="AJ958" s="29">
        <f t="shared" si="658"/>
        <v>1</v>
      </c>
      <c r="AK958" s="29">
        <f t="shared" si="658"/>
        <v>1</v>
      </c>
      <c r="AL958" s="29">
        <f t="shared" si="658"/>
        <v>1</v>
      </c>
      <c r="AM958" s="29">
        <f t="shared" si="658"/>
        <v>1</v>
      </c>
      <c r="AN958" s="29">
        <f t="shared" si="658"/>
        <v>1</v>
      </c>
      <c r="AO958" s="29">
        <f t="shared" si="658"/>
        <v>1</v>
      </c>
      <c r="AP958" s="29">
        <f t="shared" si="658"/>
        <v>1</v>
      </c>
      <c r="AQ958" s="29">
        <f t="shared" si="658"/>
        <v>1</v>
      </c>
      <c r="AR958" s="29">
        <f t="shared" si="658"/>
        <v>1</v>
      </c>
      <c r="AS958" s="29">
        <f t="shared" si="658"/>
        <v>1</v>
      </c>
      <c r="AT958" s="29">
        <f t="shared" si="666"/>
        <v>1</v>
      </c>
      <c r="AU958" s="29">
        <f t="shared" si="666"/>
        <v>1</v>
      </c>
      <c r="AV958" s="29">
        <f t="shared" si="666"/>
        <v>1</v>
      </c>
      <c r="AW958" s="29">
        <f t="shared" si="666"/>
        <v>1</v>
      </c>
      <c r="AX958" s="29">
        <f t="shared" si="666"/>
        <v>1</v>
      </c>
      <c r="AY958" s="29">
        <f t="shared" si="666"/>
        <v>1</v>
      </c>
      <c r="AZ958" s="29">
        <f t="shared" si="666"/>
        <v>1</v>
      </c>
      <c r="BA958" s="29">
        <f t="shared" si="666"/>
        <v>1</v>
      </c>
      <c r="BB958" s="29">
        <f t="shared" si="666"/>
        <v>1</v>
      </c>
      <c r="BC958" s="29">
        <f t="shared" si="666"/>
        <v>1</v>
      </c>
      <c r="BD958" s="29">
        <f t="shared" si="666"/>
        <v>1</v>
      </c>
      <c r="BE958" s="29">
        <f t="shared" si="666"/>
        <v>1</v>
      </c>
      <c r="BF958" s="29">
        <f t="shared" si="666"/>
        <v>1</v>
      </c>
      <c r="BG958" s="29">
        <f t="shared" si="666"/>
        <v>1</v>
      </c>
      <c r="BH958" s="29">
        <f t="shared" si="666"/>
        <v>1</v>
      </c>
      <c r="BI958" s="29">
        <f t="shared" si="666"/>
        <v>1</v>
      </c>
      <c r="BJ958" s="29">
        <f t="shared" si="664"/>
        <v>1</v>
      </c>
      <c r="BN958" s="29">
        <f t="shared" si="585"/>
        <v>47</v>
      </c>
      <c r="BO958" s="29">
        <f t="shared" si="593"/>
        <v>10</v>
      </c>
    </row>
    <row r="959" spans="3:67" x14ac:dyDescent="0.25">
      <c r="C959" s="79">
        <f>C909+1</f>
        <v>43871</v>
      </c>
      <c r="D959" s="29">
        <f t="shared" si="610"/>
        <v>2020</v>
      </c>
      <c r="E959" s="29">
        <f t="shared" si="587"/>
        <v>2</v>
      </c>
      <c r="F959" s="29">
        <f t="shared" si="588"/>
        <v>7</v>
      </c>
      <c r="G959" s="29">
        <f t="shared" si="589"/>
        <v>10</v>
      </c>
      <c r="H959" s="166" t="str">
        <f t="shared" si="590"/>
        <v>So</v>
      </c>
      <c r="I959" s="29">
        <f>I909</f>
        <v>48</v>
      </c>
      <c r="J959" s="29">
        <f t="array" ref="J959">INDEX(Dienstplan!$F$6:$AJ$55,BN959,BO959)</f>
        <v>0</v>
      </c>
      <c r="K959" s="29">
        <f t="array" ref="K959">IF(OR(J959=Schichten!$B$3,J959=Schichten!$B$4),INDEX($D$98:$D$147,MATCH(CODE(J959),$H$98:$H$147,0)),IF(ISERROR(INDEX($D$98:$D$147,MATCH(J959,$A$98:$A$147,0))),0,INDEX($D$98:$D$147,MATCH(J959,$A$98:$A$147,0))))</f>
        <v>0</v>
      </c>
      <c r="L959" s="29">
        <f>L909</f>
        <v>0</v>
      </c>
      <c r="M959" s="29">
        <f t="shared" si="613"/>
        <v>0</v>
      </c>
      <c r="O959" s="29">
        <f t="shared" si="660"/>
        <v>0</v>
      </c>
      <c r="P959" s="29">
        <f t="shared" si="660"/>
        <v>0</v>
      </c>
      <c r="Q959" s="29">
        <f t="shared" si="660"/>
        <v>0</v>
      </c>
      <c r="R959" s="29">
        <f t="shared" si="660"/>
        <v>0</v>
      </c>
      <c r="S959" s="29">
        <f t="shared" si="660"/>
        <v>0</v>
      </c>
      <c r="T959" s="29">
        <f t="shared" si="660"/>
        <v>0</v>
      </c>
      <c r="U959" s="29">
        <f t="shared" si="660"/>
        <v>0</v>
      </c>
      <c r="V959" s="29">
        <f t="shared" si="660"/>
        <v>0</v>
      </c>
      <c r="W959" s="29">
        <f t="shared" si="660"/>
        <v>0</v>
      </c>
      <c r="X959" s="29">
        <f t="shared" si="660"/>
        <v>0</v>
      </c>
      <c r="Y959" s="29">
        <f t="shared" si="660"/>
        <v>1</v>
      </c>
      <c r="Z959" s="29">
        <f t="shared" si="660"/>
        <v>1</v>
      </c>
      <c r="AA959" s="29">
        <f t="shared" si="660"/>
        <v>1</v>
      </c>
      <c r="AB959" s="29">
        <f t="shared" si="660"/>
        <v>1</v>
      </c>
      <c r="AC959" s="29">
        <f t="shared" si="660"/>
        <v>1</v>
      </c>
      <c r="AD959" s="29">
        <f t="shared" si="660"/>
        <v>1</v>
      </c>
      <c r="AE959" s="29">
        <f t="shared" si="658"/>
        <v>1</v>
      </c>
      <c r="AF959" s="29">
        <f t="shared" si="658"/>
        <v>1</v>
      </c>
      <c r="AG959" s="29">
        <f t="shared" si="658"/>
        <v>1</v>
      </c>
      <c r="AH959" s="29">
        <f t="shared" si="658"/>
        <v>1</v>
      </c>
      <c r="AI959" s="29">
        <f t="shared" si="658"/>
        <v>1</v>
      </c>
      <c r="AJ959" s="29">
        <f t="shared" si="658"/>
        <v>1</v>
      </c>
      <c r="AK959" s="29">
        <f t="shared" si="658"/>
        <v>1</v>
      </c>
      <c r="AL959" s="29">
        <f t="shared" si="658"/>
        <v>1</v>
      </c>
      <c r="AM959" s="29">
        <f t="shared" si="658"/>
        <v>1</v>
      </c>
      <c r="AN959" s="29">
        <f t="shared" si="658"/>
        <v>1</v>
      </c>
      <c r="AO959" s="29">
        <f t="shared" si="658"/>
        <v>1</v>
      </c>
      <c r="AP959" s="29">
        <f t="shared" si="658"/>
        <v>1</v>
      </c>
      <c r="AQ959" s="29">
        <f t="shared" si="658"/>
        <v>1</v>
      </c>
      <c r="AR959" s="29">
        <f t="shared" si="658"/>
        <v>1</v>
      </c>
      <c r="AS959" s="29">
        <f t="shared" si="658"/>
        <v>1</v>
      </c>
      <c r="AT959" s="29">
        <f t="shared" si="666"/>
        <v>1</v>
      </c>
      <c r="AU959" s="29">
        <f t="shared" si="666"/>
        <v>1</v>
      </c>
      <c r="AV959" s="29">
        <f t="shared" si="666"/>
        <v>1</v>
      </c>
      <c r="AW959" s="29">
        <f t="shared" si="666"/>
        <v>1</v>
      </c>
      <c r="AX959" s="29">
        <f t="shared" si="666"/>
        <v>1</v>
      </c>
      <c r="AY959" s="29">
        <f t="shared" si="666"/>
        <v>1</v>
      </c>
      <c r="AZ959" s="29">
        <f t="shared" si="666"/>
        <v>1</v>
      </c>
      <c r="BA959" s="29">
        <f t="shared" si="666"/>
        <v>1</v>
      </c>
      <c r="BB959" s="29">
        <f t="shared" si="666"/>
        <v>1</v>
      </c>
      <c r="BC959" s="29">
        <f t="shared" si="666"/>
        <v>1</v>
      </c>
      <c r="BD959" s="29">
        <f t="shared" si="666"/>
        <v>1</v>
      </c>
      <c r="BE959" s="29">
        <f t="shared" si="666"/>
        <v>1</v>
      </c>
      <c r="BF959" s="29">
        <f t="shared" si="666"/>
        <v>1</v>
      </c>
      <c r="BG959" s="29">
        <f t="shared" si="666"/>
        <v>1</v>
      </c>
      <c r="BH959" s="29">
        <f t="shared" si="666"/>
        <v>1</v>
      </c>
      <c r="BI959" s="29">
        <f t="shared" si="666"/>
        <v>1</v>
      </c>
      <c r="BJ959" s="29">
        <f t="shared" si="664"/>
        <v>1</v>
      </c>
      <c r="BN959" s="29">
        <f t="shared" si="585"/>
        <v>48</v>
      </c>
      <c r="BO959" s="29">
        <f>BO909+1</f>
        <v>10</v>
      </c>
    </row>
    <row r="960" spans="3:67" x14ac:dyDescent="0.25">
      <c r="C960" s="79">
        <f t="shared" ref="C960:C1023" si="673">C910+1</f>
        <v>43871</v>
      </c>
      <c r="D960" s="29">
        <f t="shared" si="610"/>
        <v>2020</v>
      </c>
      <c r="E960" s="29">
        <f t="shared" si="587"/>
        <v>2</v>
      </c>
      <c r="F960" s="29">
        <f t="shared" si="588"/>
        <v>7</v>
      </c>
      <c r="G960" s="29">
        <f t="shared" si="589"/>
        <v>10</v>
      </c>
      <c r="H960" s="166" t="str">
        <f t="shared" si="590"/>
        <v>So</v>
      </c>
      <c r="I960" s="29">
        <f t="shared" ref="I960:I1023" si="674">I910</f>
        <v>49</v>
      </c>
      <c r="J960" s="29">
        <f t="array" ref="J960">INDEX(Dienstplan!$F$6:$AJ$55,BN960,BO960)</f>
        <v>0</v>
      </c>
      <c r="K960" s="29">
        <f t="array" ref="K960">IF(OR(J960=Schichten!$B$3,J960=Schichten!$B$4),INDEX($D$98:$D$147,MATCH(CODE(J960),$H$98:$H$147,0)),IF(ISERROR(INDEX($D$98:$D$147,MATCH(J960,$A$98:$A$147,0))),0,INDEX($D$98:$D$147,MATCH(J960,$A$98:$A$147,0))))</f>
        <v>0</v>
      </c>
      <c r="L960" s="29">
        <f t="shared" ref="L960" si="675">L910</f>
        <v>0</v>
      </c>
      <c r="M960" s="29">
        <f t="shared" si="613"/>
        <v>0</v>
      </c>
      <c r="O960" s="29">
        <f t="shared" si="660"/>
        <v>0</v>
      </c>
      <c r="P960" s="29">
        <f t="shared" si="660"/>
        <v>0</v>
      </c>
      <c r="Q960" s="29">
        <f t="shared" si="660"/>
        <v>0</v>
      </c>
      <c r="R960" s="29">
        <f t="shared" si="660"/>
        <v>0</v>
      </c>
      <c r="S960" s="29">
        <f t="shared" si="660"/>
        <v>0</v>
      </c>
      <c r="T960" s="29">
        <f t="shared" si="660"/>
        <v>0</v>
      </c>
      <c r="U960" s="29">
        <f t="shared" si="660"/>
        <v>0</v>
      </c>
      <c r="V960" s="29">
        <f t="shared" si="660"/>
        <v>0</v>
      </c>
      <c r="W960" s="29">
        <f t="shared" si="660"/>
        <v>0</v>
      </c>
      <c r="X960" s="29">
        <f t="shared" si="660"/>
        <v>0</v>
      </c>
      <c r="Y960" s="29">
        <f t="shared" si="660"/>
        <v>1</v>
      </c>
      <c r="Z960" s="29">
        <f t="shared" si="660"/>
        <v>1</v>
      </c>
      <c r="AA960" s="29">
        <f t="shared" si="660"/>
        <v>1</v>
      </c>
      <c r="AB960" s="29">
        <f t="shared" si="660"/>
        <v>1</v>
      </c>
      <c r="AC960" s="29">
        <f t="shared" si="660"/>
        <v>1</v>
      </c>
      <c r="AD960" s="29">
        <f t="shared" si="660"/>
        <v>1</v>
      </c>
      <c r="AE960" s="29">
        <f t="shared" si="658"/>
        <v>1</v>
      </c>
      <c r="AF960" s="29">
        <f t="shared" si="658"/>
        <v>1</v>
      </c>
      <c r="AG960" s="29">
        <f t="shared" si="658"/>
        <v>1</v>
      </c>
      <c r="AH960" s="29">
        <f t="shared" si="658"/>
        <v>1</v>
      </c>
      <c r="AI960" s="29">
        <f t="shared" si="658"/>
        <v>1</v>
      </c>
      <c r="AJ960" s="29">
        <f t="shared" si="658"/>
        <v>1</v>
      </c>
      <c r="AK960" s="29">
        <f t="shared" si="658"/>
        <v>1</v>
      </c>
      <c r="AL960" s="29">
        <f t="shared" si="658"/>
        <v>1</v>
      </c>
      <c r="AM960" s="29">
        <f t="shared" si="658"/>
        <v>1</v>
      </c>
      <c r="AN960" s="29">
        <f t="shared" si="658"/>
        <v>1</v>
      </c>
      <c r="AO960" s="29">
        <f t="shared" si="658"/>
        <v>1</v>
      </c>
      <c r="AP960" s="29">
        <f t="shared" si="658"/>
        <v>1</v>
      </c>
      <c r="AQ960" s="29">
        <f t="shared" si="658"/>
        <v>1</v>
      </c>
      <c r="AR960" s="29">
        <f t="shared" si="658"/>
        <v>1</v>
      </c>
      <c r="AS960" s="29">
        <f t="shared" si="658"/>
        <v>1</v>
      </c>
      <c r="AT960" s="29">
        <f t="shared" si="666"/>
        <v>1</v>
      </c>
      <c r="AU960" s="29">
        <f t="shared" si="666"/>
        <v>1</v>
      </c>
      <c r="AV960" s="29">
        <f t="shared" si="666"/>
        <v>1</v>
      </c>
      <c r="AW960" s="29">
        <f t="shared" si="666"/>
        <v>1</v>
      </c>
      <c r="AX960" s="29">
        <f t="shared" si="666"/>
        <v>1</v>
      </c>
      <c r="AY960" s="29">
        <f t="shared" si="666"/>
        <v>1</v>
      </c>
      <c r="AZ960" s="29">
        <f t="shared" si="666"/>
        <v>1</v>
      </c>
      <c r="BA960" s="29">
        <f t="shared" si="666"/>
        <v>1</v>
      </c>
      <c r="BB960" s="29">
        <f t="shared" si="666"/>
        <v>1</v>
      </c>
      <c r="BC960" s="29">
        <f t="shared" si="666"/>
        <v>1</v>
      </c>
      <c r="BD960" s="29">
        <f t="shared" si="666"/>
        <v>1</v>
      </c>
      <c r="BE960" s="29">
        <f t="shared" si="666"/>
        <v>1</v>
      </c>
      <c r="BF960" s="29">
        <f t="shared" si="666"/>
        <v>1</v>
      </c>
      <c r="BG960" s="29">
        <f t="shared" si="666"/>
        <v>1</v>
      </c>
      <c r="BH960" s="29">
        <f t="shared" si="666"/>
        <v>1</v>
      </c>
      <c r="BI960" s="29">
        <f t="shared" si="666"/>
        <v>1</v>
      </c>
      <c r="BJ960" s="29">
        <f t="shared" si="664"/>
        <v>1</v>
      </c>
      <c r="BN960" s="29">
        <f t="shared" ref="BN960:BN1023" si="676">BN910</f>
        <v>49</v>
      </c>
      <c r="BO960" s="29">
        <f t="shared" ref="BO960:BO1023" si="677">BO910+1</f>
        <v>10</v>
      </c>
    </row>
    <row r="961" spans="3:67" x14ac:dyDescent="0.25">
      <c r="C961" s="79">
        <f t="shared" si="673"/>
        <v>43871</v>
      </c>
      <c r="D961" s="29">
        <f t="shared" si="610"/>
        <v>2020</v>
      </c>
      <c r="E961" s="29">
        <f t="shared" ref="E961:E1024" si="678">MONTH(C961)</f>
        <v>2</v>
      </c>
      <c r="F961" s="29">
        <f t="shared" ref="F961:F1024" si="679">WEEKNUM(C961,2)</f>
        <v>7</v>
      </c>
      <c r="G961" s="29">
        <f t="shared" ref="G961:G1024" si="680">DAY(C961)</f>
        <v>10</v>
      </c>
      <c r="H961" s="166" t="str">
        <f t="shared" ref="H961:H1024" si="681">TEXT(WEEKDAY(C961,2),"TTT")</f>
        <v>So</v>
      </c>
      <c r="I961" s="29">
        <f t="shared" si="674"/>
        <v>50</v>
      </c>
      <c r="J961" s="29">
        <f t="array" ref="J961">INDEX(Dienstplan!$F$6:$AJ$55,BN961,BO961)</f>
        <v>0</v>
      </c>
      <c r="K961" s="29">
        <f t="array" ref="K961">IF(OR(J961=Schichten!$B$3,J961=Schichten!$B$4),INDEX($D$98:$D$147,MATCH(CODE(J961),$H$98:$H$147,0)),IF(ISERROR(INDEX($D$98:$D$147,MATCH(J961,$A$98:$A$147,0))),0,INDEX($D$98:$D$147,MATCH(J961,$A$98:$A$147,0))))</f>
        <v>0</v>
      </c>
      <c r="L961" s="29">
        <f t="shared" ref="L961" si="682">L911</f>
        <v>0</v>
      </c>
      <c r="M961" s="29">
        <f t="shared" si="613"/>
        <v>0</v>
      </c>
      <c r="O961" s="29">
        <f t="shared" si="660"/>
        <v>0</v>
      </c>
      <c r="P961" s="29">
        <f t="shared" si="660"/>
        <v>0</v>
      </c>
      <c r="Q961" s="29">
        <f t="shared" si="660"/>
        <v>0</v>
      </c>
      <c r="R961" s="29">
        <f t="shared" si="660"/>
        <v>0</v>
      </c>
      <c r="S961" s="29">
        <f t="shared" si="660"/>
        <v>0</v>
      </c>
      <c r="T961" s="29">
        <f t="shared" si="660"/>
        <v>0</v>
      </c>
      <c r="U961" s="29">
        <f t="shared" si="660"/>
        <v>0</v>
      </c>
      <c r="V961" s="29">
        <f t="shared" si="660"/>
        <v>0</v>
      </c>
      <c r="W961" s="29">
        <f t="shared" si="660"/>
        <v>0</v>
      </c>
      <c r="X961" s="29">
        <f t="shared" si="660"/>
        <v>0</v>
      </c>
      <c r="Y961" s="29">
        <f t="shared" si="660"/>
        <v>1</v>
      </c>
      <c r="Z961" s="29">
        <f t="shared" si="660"/>
        <v>1</v>
      </c>
      <c r="AA961" s="29">
        <f t="shared" si="660"/>
        <v>1</v>
      </c>
      <c r="AB961" s="29">
        <f t="shared" si="660"/>
        <v>1</v>
      </c>
      <c r="AC961" s="29">
        <f t="shared" si="660"/>
        <v>1</v>
      </c>
      <c r="AD961" s="29">
        <f t="shared" si="660"/>
        <v>1</v>
      </c>
      <c r="AE961" s="29">
        <f t="shared" si="658"/>
        <v>1</v>
      </c>
      <c r="AF961" s="29">
        <f t="shared" si="658"/>
        <v>1</v>
      </c>
      <c r="AG961" s="29">
        <f t="shared" si="658"/>
        <v>1</v>
      </c>
      <c r="AH961" s="29">
        <f t="shared" si="658"/>
        <v>1</v>
      </c>
      <c r="AI961" s="29">
        <f t="shared" si="658"/>
        <v>1</v>
      </c>
      <c r="AJ961" s="29">
        <f t="shared" si="658"/>
        <v>1</v>
      </c>
      <c r="AK961" s="29">
        <f t="shared" si="658"/>
        <v>1</v>
      </c>
      <c r="AL961" s="29">
        <f t="shared" si="658"/>
        <v>1</v>
      </c>
      <c r="AM961" s="29">
        <f t="shared" si="658"/>
        <v>1</v>
      </c>
      <c r="AN961" s="29">
        <f t="shared" si="658"/>
        <v>1</v>
      </c>
      <c r="AO961" s="29">
        <f t="shared" si="658"/>
        <v>1</v>
      </c>
      <c r="AP961" s="29">
        <f t="shared" si="658"/>
        <v>1</v>
      </c>
      <c r="AQ961" s="29">
        <f t="shared" si="658"/>
        <v>1</v>
      </c>
      <c r="AR961" s="29">
        <f t="shared" si="658"/>
        <v>1</v>
      </c>
      <c r="AS961" s="29">
        <f t="shared" si="658"/>
        <v>1</v>
      </c>
      <c r="AT961" s="29">
        <f t="shared" si="666"/>
        <v>1</v>
      </c>
      <c r="AU961" s="29">
        <f t="shared" si="666"/>
        <v>1</v>
      </c>
      <c r="AV961" s="29">
        <f t="shared" si="666"/>
        <v>1</v>
      </c>
      <c r="AW961" s="29">
        <f t="shared" si="666"/>
        <v>1</v>
      </c>
      <c r="AX961" s="29">
        <f t="shared" si="666"/>
        <v>1</v>
      </c>
      <c r="AY961" s="29">
        <f t="shared" si="666"/>
        <v>1</v>
      </c>
      <c r="AZ961" s="29">
        <f t="shared" si="666"/>
        <v>1</v>
      </c>
      <c r="BA961" s="29">
        <f t="shared" si="666"/>
        <v>1</v>
      </c>
      <c r="BB961" s="29">
        <f t="shared" si="666"/>
        <v>1</v>
      </c>
      <c r="BC961" s="29">
        <f t="shared" si="666"/>
        <v>1</v>
      </c>
      <c r="BD961" s="29">
        <f t="shared" si="666"/>
        <v>1</v>
      </c>
      <c r="BE961" s="29">
        <f t="shared" si="666"/>
        <v>1</v>
      </c>
      <c r="BF961" s="29">
        <f t="shared" si="666"/>
        <v>1</v>
      </c>
      <c r="BG961" s="29">
        <f t="shared" si="666"/>
        <v>1</v>
      </c>
      <c r="BH961" s="29">
        <f t="shared" si="666"/>
        <v>1</v>
      </c>
      <c r="BI961" s="29">
        <f t="shared" si="666"/>
        <v>1</v>
      </c>
      <c r="BJ961" s="29">
        <f t="shared" si="664"/>
        <v>1</v>
      </c>
      <c r="BN961" s="29">
        <f t="shared" si="676"/>
        <v>50</v>
      </c>
      <c r="BO961" s="29">
        <f t="shared" si="677"/>
        <v>10</v>
      </c>
    </row>
    <row r="962" spans="3:67" x14ac:dyDescent="0.25">
      <c r="C962" s="79">
        <f t="shared" si="673"/>
        <v>43872</v>
      </c>
      <c r="D962" s="29">
        <f t="shared" si="610"/>
        <v>2020</v>
      </c>
      <c r="E962" s="29">
        <f t="shared" si="678"/>
        <v>2</v>
      </c>
      <c r="F962" s="29">
        <f t="shared" si="679"/>
        <v>7</v>
      </c>
      <c r="G962" s="29">
        <f t="shared" si="680"/>
        <v>11</v>
      </c>
      <c r="H962" s="166" t="str">
        <f t="shared" si="681"/>
        <v>Mo</v>
      </c>
      <c r="I962" s="29">
        <f t="shared" si="674"/>
        <v>1</v>
      </c>
      <c r="J962" s="29">
        <f t="array" ref="J962">INDEX(Dienstplan!$F$6:$AJ$55,BN962,BO962)</f>
        <v>0</v>
      </c>
      <c r="K962" s="29">
        <f t="array" ref="K962">IF(OR(J962=Schichten!$B$3,J962=Schichten!$B$4),INDEX($D$98:$D$147,MATCH(CODE(J962),$H$98:$H$147,0)),IF(ISERROR(INDEX($D$98:$D$147,MATCH(J962,$A$98:$A$147,0))),0,INDEX($D$98:$D$147,MATCH(J962,$A$98:$A$147,0))))</f>
        <v>0</v>
      </c>
      <c r="L962" s="29">
        <f t="shared" ref="L962" si="683">L912</f>
        <v>1.1494252873563218E-2</v>
      </c>
      <c r="M962" s="29">
        <f t="shared" si="613"/>
        <v>0</v>
      </c>
      <c r="O962" s="29">
        <f t="shared" si="660"/>
        <v>0</v>
      </c>
      <c r="P962" s="29">
        <f t="shared" si="660"/>
        <v>0</v>
      </c>
      <c r="Q962" s="29">
        <f t="shared" si="660"/>
        <v>0</v>
      </c>
      <c r="R962" s="29">
        <f t="shared" si="660"/>
        <v>0</v>
      </c>
      <c r="S962" s="29">
        <f t="shared" si="660"/>
        <v>0</v>
      </c>
      <c r="T962" s="29">
        <f t="shared" si="660"/>
        <v>0</v>
      </c>
      <c r="U962" s="29">
        <f t="shared" si="660"/>
        <v>0</v>
      </c>
      <c r="V962" s="29">
        <f t="shared" si="660"/>
        <v>0</v>
      </c>
      <c r="W962" s="29">
        <f t="shared" si="660"/>
        <v>0</v>
      </c>
      <c r="X962" s="29">
        <f t="shared" si="660"/>
        <v>0</v>
      </c>
      <c r="Y962" s="29">
        <f t="shared" si="660"/>
        <v>1</v>
      </c>
      <c r="Z962" s="29">
        <f t="shared" si="660"/>
        <v>1</v>
      </c>
      <c r="AA962" s="29">
        <f t="shared" si="660"/>
        <v>1</v>
      </c>
      <c r="AB962" s="29">
        <f t="shared" si="660"/>
        <v>1</v>
      </c>
      <c r="AC962" s="29">
        <f t="shared" si="660"/>
        <v>1</v>
      </c>
      <c r="AD962" s="29">
        <f t="shared" si="660"/>
        <v>1</v>
      </c>
      <c r="AE962" s="29">
        <f t="shared" si="658"/>
        <v>1</v>
      </c>
      <c r="AF962" s="29">
        <f t="shared" si="658"/>
        <v>1</v>
      </c>
      <c r="AG962" s="29">
        <f t="shared" si="658"/>
        <v>1</v>
      </c>
      <c r="AH962" s="29">
        <f t="shared" si="658"/>
        <v>1</v>
      </c>
      <c r="AI962" s="29">
        <f t="shared" si="658"/>
        <v>1</v>
      </c>
      <c r="AJ962" s="29">
        <f t="shared" si="658"/>
        <v>1</v>
      </c>
      <c r="AK962" s="29">
        <f t="shared" si="658"/>
        <v>1</v>
      </c>
      <c r="AL962" s="29">
        <f t="shared" si="658"/>
        <v>1</v>
      </c>
      <c r="AM962" s="29">
        <f t="shared" si="658"/>
        <v>1</v>
      </c>
      <c r="AN962" s="29">
        <f t="shared" si="658"/>
        <v>1</v>
      </c>
      <c r="AO962" s="29">
        <f t="shared" si="658"/>
        <v>1</v>
      </c>
      <c r="AP962" s="29">
        <f t="shared" si="658"/>
        <v>1</v>
      </c>
      <c r="AQ962" s="29">
        <f t="shared" si="658"/>
        <v>1</v>
      </c>
      <c r="AR962" s="29">
        <f t="shared" si="658"/>
        <v>1</v>
      </c>
      <c r="AS962" s="29">
        <f t="shared" si="658"/>
        <v>1</v>
      </c>
      <c r="AT962" s="29">
        <f t="shared" si="666"/>
        <v>1</v>
      </c>
      <c r="AU962" s="29">
        <f t="shared" si="666"/>
        <v>1</v>
      </c>
      <c r="AV962" s="29">
        <f t="shared" si="666"/>
        <v>1</v>
      </c>
      <c r="AW962" s="29">
        <f t="shared" si="666"/>
        <v>1</v>
      </c>
      <c r="AX962" s="29">
        <f t="shared" si="666"/>
        <v>1</v>
      </c>
      <c r="AY962" s="29">
        <f t="shared" si="666"/>
        <v>1</v>
      </c>
      <c r="AZ962" s="29">
        <f t="shared" si="666"/>
        <v>1</v>
      </c>
      <c r="BA962" s="29">
        <f t="shared" si="666"/>
        <v>1</v>
      </c>
      <c r="BB962" s="29">
        <f t="shared" si="666"/>
        <v>1</v>
      </c>
      <c r="BC962" s="29">
        <f t="shared" si="666"/>
        <v>1</v>
      </c>
      <c r="BD962" s="29">
        <f t="shared" si="666"/>
        <v>1</v>
      </c>
      <c r="BE962" s="29">
        <f t="shared" si="666"/>
        <v>1</v>
      </c>
      <c r="BF962" s="29">
        <f t="shared" si="666"/>
        <v>1</v>
      </c>
      <c r="BG962" s="29">
        <f t="shared" si="666"/>
        <v>1</v>
      </c>
      <c r="BH962" s="29">
        <f t="shared" si="666"/>
        <v>1</v>
      </c>
      <c r="BI962" s="29">
        <f t="shared" si="666"/>
        <v>1</v>
      </c>
      <c r="BJ962" s="29">
        <f t="shared" si="664"/>
        <v>1</v>
      </c>
      <c r="BN962" s="29">
        <f t="shared" si="676"/>
        <v>1</v>
      </c>
      <c r="BO962" s="29">
        <f t="shared" si="677"/>
        <v>11</v>
      </c>
    </row>
    <row r="963" spans="3:67" x14ac:dyDescent="0.25">
      <c r="C963" s="79">
        <f t="shared" si="673"/>
        <v>43872</v>
      </c>
      <c r="D963" s="29">
        <f t="shared" si="610"/>
        <v>2020</v>
      </c>
      <c r="E963" s="29">
        <f t="shared" si="678"/>
        <v>2</v>
      </c>
      <c r="F963" s="29">
        <f t="shared" si="679"/>
        <v>7</v>
      </c>
      <c r="G963" s="29">
        <f t="shared" si="680"/>
        <v>11</v>
      </c>
      <c r="H963" s="166" t="str">
        <f t="shared" si="681"/>
        <v>Mo</v>
      </c>
      <c r="I963" s="29">
        <f t="shared" si="674"/>
        <v>2</v>
      </c>
      <c r="J963" s="29">
        <f t="array" ref="J963">INDEX(Dienstplan!$F$6:$AJ$55,BN963,BO963)</f>
        <v>0</v>
      </c>
      <c r="K963" s="29">
        <f t="array" ref="K963">IF(OR(J963=Schichten!$B$3,J963=Schichten!$B$4),INDEX($D$98:$D$147,MATCH(CODE(J963),$H$98:$H$147,0)),IF(ISERROR(INDEX($D$98:$D$147,MATCH(J963,$A$98:$A$147,0))),0,INDEX($D$98:$D$147,MATCH(J963,$A$98:$A$147,0))))</f>
        <v>0</v>
      </c>
      <c r="L963" s="29">
        <f t="shared" ref="L963" si="684">L913</f>
        <v>0</v>
      </c>
      <c r="M963" s="29">
        <f t="shared" si="613"/>
        <v>0</v>
      </c>
      <c r="O963" s="29">
        <f t="shared" si="660"/>
        <v>0</v>
      </c>
      <c r="P963" s="29">
        <f t="shared" si="660"/>
        <v>0</v>
      </c>
      <c r="Q963" s="29">
        <f t="shared" si="660"/>
        <v>0</v>
      </c>
      <c r="R963" s="29">
        <f t="shared" si="660"/>
        <v>0</v>
      </c>
      <c r="S963" s="29">
        <f t="shared" si="660"/>
        <v>0</v>
      </c>
      <c r="T963" s="29">
        <f t="shared" si="660"/>
        <v>0</v>
      </c>
      <c r="U963" s="29">
        <f t="shared" si="660"/>
        <v>0</v>
      </c>
      <c r="V963" s="29">
        <f t="shared" si="660"/>
        <v>0</v>
      </c>
      <c r="W963" s="29">
        <f t="shared" si="660"/>
        <v>0</v>
      </c>
      <c r="X963" s="29">
        <f t="shared" si="660"/>
        <v>0</v>
      </c>
      <c r="Y963" s="29">
        <f t="shared" si="660"/>
        <v>1</v>
      </c>
      <c r="Z963" s="29">
        <f t="shared" si="660"/>
        <v>1</v>
      </c>
      <c r="AA963" s="29">
        <f t="shared" si="660"/>
        <v>1</v>
      </c>
      <c r="AB963" s="29">
        <f t="shared" si="660"/>
        <v>1</v>
      </c>
      <c r="AC963" s="29">
        <f t="shared" si="660"/>
        <v>1</v>
      </c>
      <c r="AD963" s="29">
        <f t="shared" ref="AD963:AS978" si="685">IF($M$457,IF($J963=AD$461,1,0),0)</f>
        <v>1</v>
      </c>
      <c r="AE963" s="29">
        <f t="shared" si="685"/>
        <v>1</v>
      </c>
      <c r="AF963" s="29">
        <f t="shared" si="685"/>
        <v>1</v>
      </c>
      <c r="AG963" s="29">
        <f t="shared" si="685"/>
        <v>1</v>
      </c>
      <c r="AH963" s="29">
        <f t="shared" si="685"/>
        <v>1</v>
      </c>
      <c r="AI963" s="29">
        <f t="shared" si="685"/>
        <v>1</v>
      </c>
      <c r="AJ963" s="29">
        <f t="shared" si="685"/>
        <v>1</v>
      </c>
      <c r="AK963" s="29">
        <f t="shared" si="685"/>
        <v>1</v>
      </c>
      <c r="AL963" s="29">
        <f t="shared" si="685"/>
        <v>1</v>
      </c>
      <c r="AM963" s="29">
        <f t="shared" si="685"/>
        <v>1</v>
      </c>
      <c r="AN963" s="29">
        <f t="shared" si="685"/>
        <v>1</v>
      </c>
      <c r="AO963" s="29">
        <f t="shared" si="685"/>
        <v>1</v>
      </c>
      <c r="AP963" s="29">
        <f t="shared" si="685"/>
        <v>1</v>
      </c>
      <c r="AQ963" s="29">
        <f t="shared" si="685"/>
        <v>1</v>
      </c>
      <c r="AR963" s="29">
        <f t="shared" si="685"/>
        <v>1</v>
      </c>
      <c r="AS963" s="29">
        <f t="shared" si="685"/>
        <v>1</v>
      </c>
      <c r="AT963" s="29">
        <f t="shared" si="666"/>
        <v>1</v>
      </c>
      <c r="AU963" s="29">
        <f t="shared" si="666"/>
        <v>1</v>
      </c>
      <c r="AV963" s="29">
        <f t="shared" si="666"/>
        <v>1</v>
      </c>
      <c r="AW963" s="29">
        <f t="shared" si="666"/>
        <v>1</v>
      </c>
      <c r="AX963" s="29">
        <f t="shared" si="666"/>
        <v>1</v>
      </c>
      <c r="AY963" s="29">
        <f t="shared" si="666"/>
        <v>1</v>
      </c>
      <c r="AZ963" s="29">
        <f t="shared" si="666"/>
        <v>1</v>
      </c>
      <c r="BA963" s="29">
        <f t="shared" si="666"/>
        <v>1</v>
      </c>
      <c r="BB963" s="29">
        <f t="shared" si="666"/>
        <v>1</v>
      </c>
      <c r="BC963" s="29">
        <f t="shared" si="666"/>
        <v>1</v>
      </c>
      <c r="BD963" s="29">
        <f t="shared" si="666"/>
        <v>1</v>
      </c>
      <c r="BE963" s="29">
        <f t="shared" si="666"/>
        <v>1</v>
      </c>
      <c r="BF963" s="29">
        <f t="shared" si="666"/>
        <v>1</v>
      </c>
      <c r="BG963" s="29">
        <f t="shared" si="666"/>
        <v>1</v>
      </c>
      <c r="BH963" s="29">
        <f t="shared" si="666"/>
        <v>1</v>
      </c>
      <c r="BI963" s="29">
        <f t="shared" si="666"/>
        <v>1</v>
      </c>
      <c r="BJ963" s="29">
        <f t="shared" si="664"/>
        <v>1</v>
      </c>
      <c r="BN963" s="29">
        <f t="shared" si="676"/>
        <v>2</v>
      </c>
      <c r="BO963" s="29">
        <f t="shared" si="677"/>
        <v>11</v>
      </c>
    </row>
    <row r="964" spans="3:67" x14ac:dyDescent="0.25">
      <c r="C964" s="79">
        <f t="shared" si="673"/>
        <v>43872</v>
      </c>
      <c r="D964" s="29">
        <f t="shared" si="610"/>
        <v>2020</v>
      </c>
      <c r="E964" s="29">
        <f t="shared" si="678"/>
        <v>2</v>
      </c>
      <c r="F964" s="29">
        <f t="shared" si="679"/>
        <v>7</v>
      </c>
      <c r="G964" s="29">
        <f t="shared" si="680"/>
        <v>11</v>
      </c>
      <c r="H964" s="166" t="str">
        <f t="shared" si="681"/>
        <v>Mo</v>
      </c>
      <c r="I964" s="29">
        <f t="shared" si="674"/>
        <v>3</v>
      </c>
      <c r="J964" s="29">
        <f t="array" ref="J964">INDEX(Dienstplan!$F$6:$AJ$55,BN964,BO964)</f>
        <v>0</v>
      </c>
      <c r="K964" s="29">
        <f t="array" ref="K964">IF(OR(J964=Schichten!$B$3,J964=Schichten!$B$4),INDEX($D$98:$D$147,MATCH(CODE(J964),$H$98:$H$147,0)),IF(ISERROR(INDEX($D$98:$D$147,MATCH(J964,$A$98:$A$147,0))),0,INDEX($D$98:$D$147,MATCH(J964,$A$98:$A$147,0))))</f>
        <v>0</v>
      </c>
      <c r="L964" s="29">
        <f t="shared" ref="L964" si="686">L914</f>
        <v>0</v>
      </c>
      <c r="M964" s="29">
        <f t="shared" si="613"/>
        <v>0</v>
      </c>
      <c r="O964" s="29">
        <f t="shared" ref="O964:AD979" si="687">IF($M$457,IF($J964=O$461,1,0),0)</f>
        <v>0</v>
      </c>
      <c r="P964" s="29">
        <f t="shared" si="687"/>
        <v>0</v>
      </c>
      <c r="Q964" s="29">
        <f t="shared" si="687"/>
        <v>0</v>
      </c>
      <c r="R964" s="29">
        <f t="shared" si="687"/>
        <v>0</v>
      </c>
      <c r="S964" s="29">
        <f t="shared" si="687"/>
        <v>0</v>
      </c>
      <c r="T964" s="29">
        <f t="shared" si="687"/>
        <v>0</v>
      </c>
      <c r="U964" s="29">
        <f t="shared" si="687"/>
        <v>0</v>
      </c>
      <c r="V964" s="29">
        <f t="shared" si="687"/>
        <v>0</v>
      </c>
      <c r="W964" s="29">
        <f t="shared" si="687"/>
        <v>0</v>
      </c>
      <c r="X964" s="29">
        <f t="shared" si="687"/>
        <v>0</v>
      </c>
      <c r="Y964" s="29">
        <f t="shared" si="687"/>
        <v>1</v>
      </c>
      <c r="Z964" s="29">
        <f t="shared" si="687"/>
        <v>1</v>
      </c>
      <c r="AA964" s="29">
        <f t="shared" si="687"/>
        <v>1</v>
      </c>
      <c r="AB964" s="29">
        <f t="shared" si="687"/>
        <v>1</v>
      </c>
      <c r="AC964" s="29">
        <f t="shared" si="687"/>
        <v>1</v>
      </c>
      <c r="AD964" s="29">
        <f t="shared" si="687"/>
        <v>1</v>
      </c>
      <c r="AE964" s="29">
        <f t="shared" si="685"/>
        <v>1</v>
      </c>
      <c r="AF964" s="29">
        <f t="shared" si="685"/>
        <v>1</v>
      </c>
      <c r="AG964" s="29">
        <f t="shared" si="685"/>
        <v>1</v>
      </c>
      <c r="AH964" s="29">
        <f t="shared" si="685"/>
        <v>1</v>
      </c>
      <c r="AI964" s="29">
        <f t="shared" si="685"/>
        <v>1</v>
      </c>
      <c r="AJ964" s="29">
        <f t="shared" si="685"/>
        <v>1</v>
      </c>
      <c r="AK964" s="29">
        <f t="shared" si="685"/>
        <v>1</v>
      </c>
      <c r="AL964" s="29">
        <f t="shared" si="685"/>
        <v>1</v>
      </c>
      <c r="AM964" s="29">
        <f t="shared" si="685"/>
        <v>1</v>
      </c>
      <c r="AN964" s="29">
        <f t="shared" si="685"/>
        <v>1</v>
      </c>
      <c r="AO964" s="29">
        <f t="shared" si="685"/>
        <v>1</v>
      </c>
      <c r="AP964" s="29">
        <f t="shared" si="685"/>
        <v>1</v>
      </c>
      <c r="AQ964" s="29">
        <f t="shared" si="685"/>
        <v>1</v>
      </c>
      <c r="AR964" s="29">
        <f t="shared" si="685"/>
        <v>1</v>
      </c>
      <c r="AS964" s="29">
        <f t="shared" si="685"/>
        <v>1</v>
      </c>
      <c r="AT964" s="29">
        <f t="shared" si="666"/>
        <v>1</v>
      </c>
      <c r="AU964" s="29">
        <f t="shared" si="666"/>
        <v>1</v>
      </c>
      <c r="AV964" s="29">
        <f t="shared" si="666"/>
        <v>1</v>
      </c>
      <c r="AW964" s="29">
        <f t="shared" si="666"/>
        <v>1</v>
      </c>
      <c r="AX964" s="29">
        <f t="shared" si="666"/>
        <v>1</v>
      </c>
      <c r="AY964" s="29">
        <f t="shared" si="666"/>
        <v>1</v>
      </c>
      <c r="AZ964" s="29">
        <f t="shared" si="666"/>
        <v>1</v>
      </c>
      <c r="BA964" s="29">
        <f t="shared" si="666"/>
        <v>1</v>
      </c>
      <c r="BB964" s="29">
        <f t="shared" si="666"/>
        <v>1</v>
      </c>
      <c r="BC964" s="29">
        <f t="shared" si="666"/>
        <v>1</v>
      </c>
      <c r="BD964" s="29">
        <f t="shared" si="666"/>
        <v>1</v>
      </c>
      <c r="BE964" s="29">
        <f t="shared" si="666"/>
        <v>1</v>
      </c>
      <c r="BF964" s="29">
        <f t="shared" si="666"/>
        <v>1</v>
      </c>
      <c r="BG964" s="29">
        <f t="shared" si="666"/>
        <v>1</v>
      </c>
      <c r="BH964" s="29">
        <f t="shared" si="666"/>
        <v>1</v>
      </c>
      <c r="BI964" s="29">
        <f t="shared" si="666"/>
        <v>1</v>
      </c>
      <c r="BJ964" s="29">
        <f t="shared" si="664"/>
        <v>1</v>
      </c>
      <c r="BN964" s="29">
        <f t="shared" si="676"/>
        <v>3</v>
      </c>
      <c r="BO964" s="29">
        <f t="shared" si="677"/>
        <v>11</v>
      </c>
    </row>
    <row r="965" spans="3:67" x14ac:dyDescent="0.25">
      <c r="C965" s="79">
        <f t="shared" si="673"/>
        <v>43872</v>
      </c>
      <c r="D965" s="29">
        <f t="shared" si="610"/>
        <v>2020</v>
      </c>
      <c r="E965" s="29">
        <f t="shared" si="678"/>
        <v>2</v>
      </c>
      <c r="F965" s="29">
        <f t="shared" si="679"/>
        <v>7</v>
      </c>
      <c r="G965" s="29">
        <f t="shared" si="680"/>
        <v>11</v>
      </c>
      <c r="H965" s="166" t="str">
        <f t="shared" si="681"/>
        <v>Mo</v>
      </c>
      <c r="I965" s="29">
        <f t="shared" si="674"/>
        <v>4</v>
      </c>
      <c r="J965" s="29">
        <f t="array" ref="J965">INDEX(Dienstplan!$F$6:$AJ$55,BN965,BO965)</f>
        <v>0</v>
      </c>
      <c r="K965" s="29">
        <f t="array" ref="K965">IF(OR(J965=Schichten!$B$3,J965=Schichten!$B$4),INDEX($D$98:$D$147,MATCH(CODE(J965),$H$98:$H$147,0)),IF(ISERROR(INDEX($D$98:$D$147,MATCH(J965,$A$98:$A$147,0))),0,INDEX($D$98:$D$147,MATCH(J965,$A$98:$A$147,0))))</f>
        <v>0</v>
      </c>
      <c r="L965" s="29">
        <f t="shared" ref="L965" si="688">L915</f>
        <v>0</v>
      </c>
      <c r="M965" s="29">
        <f t="shared" si="613"/>
        <v>0</v>
      </c>
      <c r="O965" s="29">
        <f t="shared" si="687"/>
        <v>0</v>
      </c>
      <c r="P965" s="29">
        <f t="shared" si="687"/>
        <v>0</v>
      </c>
      <c r="Q965" s="29">
        <f t="shared" si="687"/>
        <v>0</v>
      </c>
      <c r="R965" s="29">
        <f t="shared" si="687"/>
        <v>0</v>
      </c>
      <c r="S965" s="29">
        <f t="shared" si="687"/>
        <v>0</v>
      </c>
      <c r="T965" s="29">
        <f t="shared" si="687"/>
        <v>0</v>
      </c>
      <c r="U965" s="29">
        <f t="shared" si="687"/>
        <v>0</v>
      </c>
      <c r="V965" s="29">
        <f t="shared" si="687"/>
        <v>0</v>
      </c>
      <c r="W965" s="29">
        <f t="shared" si="687"/>
        <v>0</v>
      </c>
      <c r="X965" s="29">
        <f t="shared" si="687"/>
        <v>0</v>
      </c>
      <c r="Y965" s="29">
        <f t="shared" si="687"/>
        <v>1</v>
      </c>
      <c r="Z965" s="29">
        <f t="shared" si="687"/>
        <v>1</v>
      </c>
      <c r="AA965" s="29">
        <f t="shared" si="687"/>
        <v>1</v>
      </c>
      <c r="AB965" s="29">
        <f t="shared" si="687"/>
        <v>1</v>
      </c>
      <c r="AC965" s="29">
        <f t="shared" si="687"/>
        <v>1</v>
      </c>
      <c r="AD965" s="29">
        <f t="shared" si="687"/>
        <v>1</v>
      </c>
      <c r="AE965" s="29">
        <f t="shared" si="685"/>
        <v>1</v>
      </c>
      <c r="AF965" s="29">
        <f t="shared" si="685"/>
        <v>1</v>
      </c>
      <c r="AG965" s="29">
        <f t="shared" si="685"/>
        <v>1</v>
      </c>
      <c r="AH965" s="29">
        <f t="shared" si="685"/>
        <v>1</v>
      </c>
      <c r="AI965" s="29">
        <f t="shared" si="685"/>
        <v>1</v>
      </c>
      <c r="AJ965" s="29">
        <f t="shared" si="685"/>
        <v>1</v>
      </c>
      <c r="AK965" s="29">
        <f t="shared" si="685"/>
        <v>1</v>
      </c>
      <c r="AL965" s="29">
        <f t="shared" si="685"/>
        <v>1</v>
      </c>
      <c r="AM965" s="29">
        <f t="shared" si="685"/>
        <v>1</v>
      </c>
      <c r="AN965" s="29">
        <f t="shared" si="685"/>
        <v>1</v>
      </c>
      <c r="AO965" s="29">
        <f t="shared" si="685"/>
        <v>1</v>
      </c>
      <c r="AP965" s="29">
        <f t="shared" si="685"/>
        <v>1</v>
      </c>
      <c r="AQ965" s="29">
        <f t="shared" si="685"/>
        <v>1</v>
      </c>
      <c r="AR965" s="29">
        <f t="shared" si="685"/>
        <v>1</v>
      </c>
      <c r="AS965" s="29">
        <f t="shared" si="685"/>
        <v>1</v>
      </c>
      <c r="AT965" s="29">
        <f t="shared" si="666"/>
        <v>1</v>
      </c>
      <c r="AU965" s="29">
        <f t="shared" si="666"/>
        <v>1</v>
      </c>
      <c r="AV965" s="29">
        <f t="shared" si="666"/>
        <v>1</v>
      </c>
      <c r="AW965" s="29">
        <f t="shared" si="666"/>
        <v>1</v>
      </c>
      <c r="AX965" s="29">
        <f t="shared" si="666"/>
        <v>1</v>
      </c>
      <c r="AY965" s="29">
        <f t="shared" si="666"/>
        <v>1</v>
      </c>
      <c r="AZ965" s="29">
        <f t="shared" si="666"/>
        <v>1</v>
      </c>
      <c r="BA965" s="29">
        <f t="shared" si="666"/>
        <v>1</v>
      </c>
      <c r="BB965" s="29">
        <f t="shared" si="666"/>
        <v>1</v>
      </c>
      <c r="BC965" s="29">
        <f t="shared" si="666"/>
        <v>1</v>
      </c>
      <c r="BD965" s="29">
        <f t="shared" si="666"/>
        <v>1</v>
      </c>
      <c r="BE965" s="29">
        <f t="shared" si="666"/>
        <v>1</v>
      </c>
      <c r="BF965" s="29">
        <f t="shared" si="666"/>
        <v>1</v>
      </c>
      <c r="BG965" s="29">
        <f t="shared" si="666"/>
        <v>1</v>
      </c>
      <c r="BH965" s="29">
        <f t="shared" si="666"/>
        <v>1</v>
      </c>
      <c r="BI965" s="29">
        <f t="shared" si="666"/>
        <v>1</v>
      </c>
      <c r="BJ965" s="29">
        <f t="shared" si="664"/>
        <v>1</v>
      </c>
      <c r="BN965" s="29">
        <f t="shared" si="676"/>
        <v>4</v>
      </c>
      <c r="BO965" s="29">
        <f t="shared" si="677"/>
        <v>11</v>
      </c>
    </row>
    <row r="966" spans="3:67" x14ac:dyDescent="0.25">
      <c r="C966" s="79">
        <f t="shared" si="673"/>
        <v>43872</v>
      </c>
      <c r="D966" s="29">
        <f t="shared" si="610"/>
        <v>2020</v>
      </c>
      <c r="E966" s="29">
        <f t="shared" si="678"/>
        <v>2</v>
      </c>
      <c r="F966" s="29">
        <f t="shared" si="679"/>
        <v>7</v>
      </c>
      <c r="G966" s="29">
        <f t="shared" si="680"/>
        <v>11</v>
      </c>
      <c r="H966" s="166" t="str">
        <f t="shared" si="681"/>
        <v>Mo</v>
      </c>
      <c r="I966" s="29">
        <f t="shared" si="674"/>
        <v>5</v>
      </c>
      <c r="J966" s="29">
        <f t="array" ref="J966">INDEX(Dienstplan!$F$6:$AJ$55,BN966,BO966)</f>
        <v>0</v>
      </c>
      <c r="K966" s="29">
        <f t="array" ref="K966">IF(OR(J966=Schichten!$B$3,J966=Schichten!$B$4),INDEX($D$98:$D$147,MATCH(CODE(J966),$H$98:$H$147,0)),IF(ISERROR(INDEX($D$98:$D$147,MATCH(J966,$A$98:$A$147,0))),0,INDEX($D$98:$D$147,MATCH(J966,$A$98:$A$147,0))))</f>
        <v>0</v>
      </c>
      <c r="L966" s="29">
        <f t="shared" ref="L966" si="689">L916</f>
        <v>0</v>
      </c>
      <c r="M966" s="29">
        <f t="shared" si="613"/>
        <v>0</v>
      </c>
      <c r="O966" s="29">
        <f t="shared" si="687"/>
        <v>0</v>
      </c>
      <c r="P966" s="29">
        <f t="shared" si="687"/>
        <v>0</v>
      </c>
      <c r="Q966" s="29">
        <f t="shared" si="687"/>
        <v>0</v>
      </c>
      <c r="R966" s="29">
        <f t="shared" si="687"/>
        <v>0</v>
      </c>
      <c r="S966" s="29">
        <f t="shared" si="687"/>
        <v>0</v>
      </c>
      <c r="T966" s="29">
        <f t="shared" si="687"/>
        <v>0</v>
      </c>
      <c r="U966" s="29">
        <f t="shared" si="687"/>
        <v>0</v>
      </c>
      <c r="V966" s="29">
        <f t="shared" si="687"/>
        <v>0</v>
      </c>
      <c r="W966" s="29">
        <f t="shared" si="687"/>
        <v>0</v>
      </c>
      <c r="X966" s="29">
        <f t="shared" si="687"/>
        <v>0</v>
      </c>
      <c r="Y966" s="29">
        <f t="shared" si="687"/>
        <v>1</v>
      </c>
      <c r="Z966" s="29">
        <f t="shared" si="687"/>
        <v>1</v>
      </c>
      <c r="AA966" s="29">
        <f t="shared" si="687"/>
        <v>1</v>
      </c>
      <c r="AB966" s="29">
        <f t="shared" si="687"/>
        <v>1</v>
      </c>
      <c r="AC966" s="29">
        <f t="shared" si="687"/>
        <v>1</v>
      </c>
      <c r="AD966" s="29">
        <f t="shared" si="687"/>
        <v>1</v>
      </c>
      <c r="AE966" s="29">
        <f t="shared" si="685"/>
        <v>1</v>
      </c>
      <c r="AF966" s="29">
        <f t="shared" si="685"/>
        <v>1</v>
      </c>
      <c r="AG966" s="29">
        <f t="shared" si="685"/>
        <v>1</v>
      </c>
      <c r="AH966" s="29">
        <f t="shared" si="685"/>
        <v>1</v>
      </c>
      <c r="AI966" s="29">
        <f t="shared" si="685"/>
        <v>1</v>
      </c>
      <c r="AJ966" s="29">
        <f t="shared" si="685"/>
        <v>1</v>
      </c>
      <c r="AK966" s="29">
        <f t="shared" si="685"/>
        <v>1</v>
      </c>
      <c r="AL966" s="29">
        <f t="shared" si="685"/>
        <v>1</v>
      </c>
      <c r="AM966" s="29">
        <f t="shared" si="685"/>
        <v>1</v>
      </c>
      <c r="AN966" s="29">
        <f t="shared" si="685"/>
        <v>1</v>
      </c>
      <c r="AO966" s="29">
        <f t="shared" si="685"/>
        <v>1</v>
      </c>
      <c r="AP966" s="29">
        <f t="shared" si="685"/>
        <v>1</v>
      </c>
      <c r="AQ966" s="29">
        <f t="shared" si="685"/>
        <v>1</v>
      </c>
      <c r="AR966" s="29">
        <f t="shared" si="685"/>
        <v>1</v>
      </c>
      <c r="AS966" s="29">
        <f t="shared" si="685"/>
        <v>1</v>
      </c>
      <c r="AT966" s="29">
        <f t="shared" si="666"/>
        <v>1</v>
      </c>
      <c r="AU966" s="29">
        <f t="shared" si="666"/>
        <v>1</v>
      </c>
      <c r="AV966" s="29">
        <f t="shared" si="666"/>
        <v>1</v>
      </c>
      <c r="AW966" s="29">
        <f t="shared" si="666"/>
        <v>1</v>
      </c>
      <c r="AX966" s="29">
        <f t="shared" si="666"/>
        <v>1</v>
      </c>
      <c r="AY966" s="29">
        <f t="shared" si="666"/>
        <v>1</v>
      </c>
      <c r="AZ966" s="29">
        <f t="shared" si="666"/>
        <v>1</v>
      </c>
      <c r="BA966" s="29">
        <f t="shared" si="666"/>
        <v>1</v>
      </c>
      <c r="BB966" s="29">
        <f t="shared" si="666"/>
        <v>1</v>
      </c>
      <c r="BC966" s="29">
        <f t="shared" si="666"/>
        <v>1</v>
      </c>
      <c r="BD966" s="29">
        <f t="shared" si="666"/>
        <v>1</v>
      </c>
      <c r="BE966" s="29">
        <f t="shared" si="666"/>
        <v>1</v>
      </c>
      <c r="BF966" s="29">
        <f t="shared" si="666"/>
        <v>1</v>
      </c>
      <c r="BG966" s="29">
        <f t="shared" si="666"/>
        <v>1</v>
      </c>
      <c r="BH966" s="29">
        <f t="shared" si="666"/>
        <v>1</v>
      </c>
      <c r="BI966" s="29">
        <f t="shared" si="666"/>
        <v>1</v>
      </c>
      <c r="BJ966" s="29">
        <f t="shared" si="664"/>
        <v>1</v>
      </c>
      <c r="BN966" s="29">
        <f t="shared" si="676"/>
        <v>5</v>
      </c>
      <c r="BO966" s="29">
        <f t="shared" si="677"/>
        <v>11</v>
      </c>
    </row>
    <row r="967" spans="3:67" x14ac:dyDescent="0.25">
      <c r="C967" s="79">
        <f t="shared" si="673"/>
        <v>43872</v>
      </c>
      <c r="D967" s="29">
        <f t="shared" si="610"/>
        <v>2020</v>
      </c>
      <c r="E967" s="29">
        <f t="shared" si="678"/>
        <v>2</v>
      </c>
      <c r="F967" s="29">
        <f t="shared" si="679"/>
        <v>7</v>
      </c>
      <c r="G967" s="29">
        <f t="shared" si="680"/>
        <v>11</v>
      </c>
      <c r="H967" s="166" t="str">
        <f t="shared" si="681"/>
        <v>Mo</v>
      </c>
      <c r="I967" s="29">
        <f t="shared" si="674"/>
        <v>6</v>
      </c>
      <c r="J967" s="29">
        <f t="array" ref="J967">INDEX(Dienstplan!$F$6:$AJ$55,BN967,BO967)</f>
        <v>0</v>
      </c>
      <c r="K967" s="29">
        <f t="array" ref="K967">IF(OR(J967=Schichten!$B$3,J967=Schichten!$B$4),INDEX($D$98:$D$147,MATCH(CODE(J967),$H$98:$H$147,0)),IF(ISERROR(INDEX($D$98:$D$147,MATCH(J967,$A$98:$A$147,0))),0,INDEX($D$98:$D$147,MATCH(J967,$A$98:$A$147,0))))</f>
        <v>0</v>
      </c>
      <c r="L967" s="29">
        <f t="shared" ref="L967" si="690">L917</f>
        <v>0</v>
      </c>
      <c r="M967" s="29">
        <f t="shared" si="613"/>
        <v>0</v>
      </c>
      <c r="O967" s="29">
        <f t="shared" si="687"/>
        <v>0</v>
      </c>
      <c r="P967" s="29">
        <f t="shared" si="687"/>
        <v>0</v>
      </c>
      <c r="Q967" s="29">
        <f t="shared" si="687"/>
        <v>0</v>
      </c>
      <c r="R967" s="29">
        <f t="shared" si="687"/>
        <v>0</v>
      </c>
      <c r="S967" s="29">
        <f t="shared" si="687"/>
        <v>0</v>
      </c>
      <c r="T967" s="29">
        <f t="shared" si="687"/>
        <v>0</v>
      </c>
      <c r="U967" s="29">
        <f t="shared" si="687"/>
        <v>0</v>
      </c>
      <c r="V967" s="29">
        <f t="shared" si="687"/>
        <v>0</v>
      </c>
      <c r="W967" s="29">
        <f t="shared" si="687"/>
        <v>0</v>
      </c>
      <c r="X967" s="29">
        <f t="shared" si="687"/>
        <v>0</v>
      </c>
      <c r="Y967" s="29">
        <f t="shared" si="687"/>
        <v>1</v>
      </c>
      <c r="Z967" s="29">
        <f t="shared" si="687"/>
        <v>1</v>
      </c>
      <c r="AA967" s="29">
        <f t="shared" si="687"/>
        <v>1</v>
      </c>
      <c r="AB967" s="29">
        <f t="shared" si="687"/>
        <v>1</v>
      </c>
      <c r="AC967" s="29">
        <f t="shared" si="687"/>
        <v>1</v>
      </c>
      <c r="AD967" s="29">
        <f t="shared" si="687"/>
        <v>1</v>
      </c>
      <c r="AE967" s="29">
        <f t="shared" si="685"/>
        <v>1</v>
      </c>
      <c r="AF967" s="29">
        <f t="shared" si="685"/>
        <v>1</v>
      </c>
      <c r="AG967" s="29">
        <f t="shared" si="685"/>
        <v>1</v>
      </c>
      <c r="AH967" s="29">
        <f t="shared" si="685"/>
        <v>1</v>
      </c>
      <c r="AI967" s="29">
        <f t="shared" si="685"/>
        <v>1</v>
      </c>
      <c r="AJ967" s="29">
        <f t="shared" si="685"/>
        <v>1</v>
      </c>
      <c r="AK967" s="29">
        <f t="shared" si="685"/>
        <v>1</v>
      </c>
      <c r="AL967" s="29">
        <f t="shared" si="685"/>
        <v>1</v>
      </c>
      <c r="AM967" s="29">
        <f t="shared" si="685"/>
        <v>1</v>
      </c>
      <c r="AN967" s="29">
        <f t="shared" si="685"/>
        <v>1</v>
      </c>
      <c r="AO967" s="29">
        <f t="shared" si="685"/>
        <v>1</v>
      </c>
      <c r="AP967" s="29">
        <f t="shared" si="685"/>
        <v>1</v>
      </c>
      <c r="AQ967" s="29">
        <f t="shared" si="685"/>
        <v>1</v>
      </c>
      <c r="AR967" s="29">
        <f t="shared" si="685"/>
        <v>1</v>
      </c>
      <c r="AS967" s="29">
        <f t="shared" si="685"/>
        <v>1</v>
      </c>
      <c r="AT967" s="29">
        <f t="shared" si="666"/>
        <v>1</v>
      </c>
      <c r="AU967" s="29">
        <f t="shared" si="666"/>
        <v>1</v>
      </c>
      <c r="AV967" s="29">
        <f t="shared" si="666"/>
        <v>1</v>
      </c>
      <c r="AW967" s="29">
        <f t="shared" si="666"/>
        <v>1</v>
      </c>
      <c r="AX967" s="29">
        <f t="shared" si="666"/>
        <v>1</v>
      </c>
      <c r="AY967" s="29">
        <f t="shared" si="666"/>
        <v>1</v>
      </c>
      <c r="AZ967" s="29">
        <f t="shared" si="666"/>
        <v>1</v>
      </c>
      <c r="BA967" s="29">
        <f t="shared" si="666"/>
        <v>1</v>
      </c>
      <c r="BB967" s="29">
        <f t="shared" si="666"/>
        <v>1</v>
      </c>
      <c r="BC967" s="29">
        <f t="shared" si="666"/>
        <v>1</v>
      </c>
      <c r="BD967" s="29">
        <f t="shared" si="666"/>
        <v>1</v>
      </c>
      <c r="BE967" s="29">
        <f t="shared" si="666"/>
        <v>1</v>
      </c>
      <c r="BF967" s="29">
        <f t="shared" si="666"/>
        <v>1</v>
      </c>
      <c r="BG967" s="29">
        <f t="shared" si="666"/>
        <v>1</v>
      </c>
      <c r="BH967" s="29">
        <f t="shared" si="666"/>
        <v>1</v>
      </c>
      <c r="BI967" s="29">
        <f t="shared" ref="BI967:BJ982" si="691">IF($M$457,IF($J967=BI$461,1,0),0)</f>
        <v>1</v>
      </c>
      <c r="BJ967" s="29">
        <f t="shared" si="691"/>
        <v>1</v>
      </c>
      <c r="BN967" s="29">
        <f t="shared" si="676"/>
        <v>6</v>
      </c>
      <c r="BO967" s="29">
        <f t="shared" si="677"/>
        <v>11</v>
      </c>
    </row>
    <row r="968" spans="3:67" x14ac:dyDescent="0.25">
      <c r="C968" s="79">
        <f t="shared" si="673"/>
        <v>43872</v>
      </c>
      <c r="D968" s="29">
        <f t="shared" si="610"/>
        <v>2020</v>
      </c>
      <c r="E968" s="29">
        <f t="shared" si="678"/>
        <v>2</v>
      </c>
      <c r="F968" s="29">
        <f t="shared" si="679"/>
        <v>7</v>
      </c>
      <c r="G968" s="29">
        <f t="shared" si="680"/>
        <v>11</v>
      </c>
      <c r="H968" s="166" t="str">
        <f t="shared" si="681"/>
        <v>Mo</v>
      </c>
      <c r="I968" s="29">
        <f t="shared" si="674"/>
        <v>7</v>
      </c>
      <c r="J968" s="29">
        <f t="array" ref="J968">INDEX(Dienstplan!$F$6:$AJ$55,BN968,BO968)</f>
        <v>0</v>
      </c>
      <c r="K968" s="29">
        <f t="array" ref="K968">IF(OR(J968=Schichten!$B$3,J968=Schichten!$B$4),INDEX($D$98:$D$147,MATCH(CODE(J968),$H$98:$H$147,0)),IF(ISERROR(INDEX($D$98:$D$147,MATCH(J968,$A$98:$A$147,0))),0,INDEX($D$98:$D$147,MATCH(J968,$A$98:$A$147,0))))</f>
        <v>0</v>
      </c>
      <c r="L968" s="29">
        <f t="shared" ref="L968" si="692">L918</f>
        <v>0</v>
      </c>
      <c r="M968" s="29">
        <f t="shared" si="613"/>
        <v>0</v>
      </c>
      <c r="O968" s="29">
        <f t="shared" si="687"/>
        <v>0</v>
      </c>
      <c r="P968" s="29">
        <f t="shared" si="687"/>
        <v>0</v>
      </c>
      <c r="Q968" s="29">
        <f t="shared" si="687"/>
        <v>0</v>
      </c>
      <c r="R968" s="29">
        <f t="shared" si="687"/>
        <v>0</v>
      </c>
      <c r="S968" s="29">
        <f t="shared" si="687"/>
        <v>0</v>
      </c>
      <c r="T968" s="29">
        <f t="shared" si="687"/>
        <v>0</v>
      </c>
      <c r="U968" s="29">
        <f t="shared" si="687"/>
        <v>0</v>
      </c>
      <c r="V968" s="29">
        <f t="shared" si="687"/>
        <v>0</v>
      </c>
      <c r="W968" s="29">
        <f t="shared" si="687"/>
        <v>0</v>
      </c>
      <c r="X968" s="29">
        <f t="shared" si="687"/>
        <v>0</v>
      </c>
      <c r="Y968" s="29">
        <f t="shared" si="687"/>
        <v>1</v>
      </c>
      <c r="Z968" s="29">
        <f t="shared" si="687"/>
        <v>1</v>
      </c>
      <c r="AA968" s="29">
        <f t="shared" si="687"/>
        <v>1</v>
      </c>
      <c r="AB968" s="29">
        <f t="shared" si="687"/>
        <v>1</v>
      </c>
      <c r="AC968" s="29">
        <f t="shared" si="687"/>
        <v>1</v>
      </c>
      <c r="AD968" s="29">
        <f t="shared" si="687"/>
        <v>1</v>
      </c>
      <c r="AE968" s="29">
        <f t="shared" si="685"/>
        <v>1</v>
      </c>
      <c r="AF968" s="29">
        <f t="shared" si="685"/>
        <v>1</v>
      </c>
      <c r="AG968" s="29">
        <f t="shared" si="685"/>
        <v>1</v>
      </c>
      <c r="AH968" s="29">
        <f t="shared" si="685"/>
        <v>1</v>
      </c>
      <c r="AI968" s="29">
        <f t="shared" si="685"/>
        <v>1</v>
      </c>
      <c r="AJ968" s="29">
        <f t="shared" si="685"/>
        <v>1</v>
      </c>
      <c r="AK968" s="29">
        <f t="shared" si="685"/>
        <v>1</v>
      </c>
      <c r="AL968" s="29">
        <f t="shared" si="685"/>
        <v>1</v>
      </c>
      <c r="AM968" s="29">
        <f t="shared" si="685"/>
        <v>1</v>
      </c>
      <c r="AN968" s="29">
        <f t="shared" si="685"/>
        <v>1</v>
      </c>
      <c r="AO968" s="29">
        <f t="shared" si="685"/>
        <v>1</v>
      </c>
      <c r="AP968" s="29">
        <f t="shared" si="685"/>
        <v>1</v>
      </c>
      <c r="AQ968" s="29">
        <f t="shared" si="685"/>
        <v>1</v>
      </c>
      <c r="AR968" s="29">
        <f t="shared" si="685"/>
        <v>1</v>
      </c>
      <c r="AS968" s="29">
        <f t="shared" si="685"/>
        <v>1</v>
      </c>
      <c r="AT968" s="29">
        <f t="shared" ref="AT968:BI983" si="693">IF($M$457,IF($J968=AT$461,1,0),0)</f>
        <v>1</v>
      </c>
      <c r="AU968" s="29">
        <f t="shared" si="693"/>
        <v>1</v>
      </c>
      <c r="AV968" s="29">
        <f t="shared" si="693"/>
        <v>1</v>
      </c>
      <c r="AW968" s="29">
        <f t="shared" si="693"/>
        <v>1</v>
      </c>
      <c r="AX968" s="29">
        <f t="shared" si="693"/>
        <v>1</v>
      </c>
      <c r="AY968" s="29">
        <f t="shared" si="693"/>
        <v>1</v>
      </c>
      <c r="AZ968" s="29">
        <f t="shared" si="693"/>
        <v>1</v>
      </c>
      <c r="BA968" s="29">
        <f t="shared" si="693"/>
        <v>1</v>
      </c>
      <c r="BB968" s="29">
        <f t="shared" si="693"/>
        <v>1</v>
      </c>
      <c r="BC968" s="29">
        <f t="shared" si="693"/>
        <v>1</v>
      </c>
      <c r="BD968" s="29">
        <f t="shared" si="693"/>
        <v>1</v>
      </c>
      <c r="BE968" s="29">
        <f t="shared" si="693"/>
        <v>1</v>
      </c>
      <c r="BF968" s="29">
        <f t="shared" si="693"/>
        <v>1</v>
      </c>
      <c r="BG968" s="29">
        <f t="shared" si="693"/>
        <v>1</v>
      </c>
      <c r="BH968" s="29">
        <f t="shared" si="693"/>
        <v>1</v>
      </c>
      <c r="BI968" s="29">
        <f t="shared" si="693"/>
        <v>1</v>
      </c>
      <c r="BJ968" s="29">
        <f t="shared" si="691"/>
        <v>1</v>
      </c>
      <c r="BN968" s="29">
        <f t="shared" si="676"/>
        <v>7</v>
      </c>
      <c r="BO968" s="29">
        <f t="shared" si="677"/>
        <v>11</v>
      </c>
    </row>
    <row r="969" spans="3:67" x14ac:dyDescent="0.25">
      <c r="C969" s="79">
        <f t="shared" si="673"/>
        <v>43872</v>
      </c>
      <c r="D969" s="29">
        <f t="shared" si="610"/>
        <v>2020</v>
      </c>
      <c r="E969" s="29">
        <f t="shared" si="678"/>
        <v>2</v>
      </c>
      <c r="F969" s="29">
        <f t="shared" si="679"/>
        <v>7</v>
      </c>
      <c r="G969" s="29">
        <f t="shared" si="680"/>
        <v>11</v>
      </c>
      <c r="H969" s="166" t="str">
        <f t="shared" si="681"/>
        <v>Mo</v>
      </c>
      <c r="I969" s="29">
        <f t="shared" si="674"/>
        <v>8</v>
      </c>
      <c r="J969" s="29">
        <f t="array" ref="J969">INDEX(Dienstplan!$F$6:$AJ$55,BN969,BO969)</f>
        <v>0</v>
      </c>
      <c r="K969" s="29">
        <f t="array" ref="K969">IF(OR(J969=Schichten!$B$3,J969=Schichten!$B$4),INDEX($D$98:$D$147,MATCH(CODE(J969),$H$98:$H$147,0)),IF(ISERROR(INDEX($D$98:$D$147,MATCH(J969,$A$98:$A$147,0))),0,INDEX($D$98:$D$147,MATCH(J969,$A$98:$A$147,0))))</f>
        <v>0</v>
      </c>
      <c r="L969" s="29">
        <f t="shared" ref="L969" si="694">L919</f>
        <v>0</v>
      </c>
      <c r="M969" s="29">
        <f t="shared" si="613"/>
        <v>0</v>
      </c>
      <c r="O969" s="29">
        <f t="shared" si="687"/>
        <v>0</v>
      </c>
      <c r="P969" s="29">
        <f t="shared" si="687"/>
        <v>0</v>
      </c>
      <c r="Q969" s="29">
        <f t="shared" si="687"/>
        <v>0</v>
      </c>
      <c r="R969" s="29">
        <f t="shared" si="687"/>
        <v>0</v>
      </c>
      <c r="S969" s="29">
        <f t="shared" si="687"/>
        <v>0</v>
      </c>
      <c r="T969" s="29">
        <f t="shared" si="687"/>
        <v>0</v>
      </c>
      <c r="U969" s="29">
        <f t="shared" si="687"/>
        <v>0</v>
      </c>
      <c r="V969" s="29">
        <f t="shared" si="687"/>
        <v>0</v>
      </c>
      <c r="W969" s="29">
        <f t="shared" si="687"/>
        <v>0</v>
      </c>
      <c r="X969" s="29">
        <f t="shared" si="687"/>
        <v>0</v>
      </c>
      <c r="Y969" s="29">
        <f t="shared" si="687"/>
        <v>1</v>
      </c>
      <c r="Z969" s="29">
        <f t="shared" si="687"/>
        <v>1</v>
      </c>
      <c r="AA969" s="29">
        <f t="shared" si="687"/>
        <v>1</v>
      </c>
      <c r="AB969" s="29">
        <f t="shared" si="687"/>
        <v>1</v>
      </c>
      <c r="AC969" s="29">
        <f t="shared" si="687"/>
        <v>1</v>
      </c>
      <c r="AD969" s="29">
        <f t="shared" si="687"/>
        <v>1</v>
      </c>
      <c r="AE969" s="29">
        <f t="shared" si="685"/>
        <v>1</v>
      </c>
      <c r="AF969" s="29">
        <f t="shared" si="685"/>
        <v>1</v>
      </c>
      <c r="AG969" s="29">
        <f t="shared" si="685"/>
        <v>1</v>
      </c>
      <c r="AH969" s="29">
        <f t="shared" si="685"/>
        <v>1</v>
      </c>
      <c r="AI969" s="29">
        <f t="shared" si="685"/>
        <v>1</v>
      </c>
      <c r="AJ969" s="29">
        <f t="shared" si="685"/>
        <v>1</v>
      </c>
      <c r="AK969" s="29">
        <f t="shared" si="685"/>
        <v>1</v>
      </c>
      <c r="AL969" s="29">
        <f t="shared" si="685"/>
        <v>1</v>
      </c>
      <c r="AM969" s="29">
        <f t="shared" si="685"/>
        <v>1</v>
      </c>
      <c r="AN969" s="29">
        <f t="shared" si="685"/>
        <v>1</v>
      </c>
      <c r="AO969" s="29">
        <f t="shared" si="685"/>
        <v>1</v>
      </c>
      <c r="AP969" s="29">
        <f t="shared" si="685"/>
        <v>1</v>
      </c>
      <c r="AQ969" s="29">
        <f t="shared" si="685"/>
        <v>1</v>
      </c>
      <c r="AR969" s="29">
        <f t="shared" si="685"/>
        <v>1</v>
      </c>
      <c r="AS969" s="29">
        <f t="shared" si="685"/>
        <v>1</v>
      </c>
      <c r="AT969" s="29">
        <f t="shared" si="693"/>
        <v>1</v>
      </c>
      <c r="AU969" s="29">
        <f t="shared" si="693"/>
        <v>1</v>
      </c>
      <c r="AV969" s="29">
        <f t="shared" si="693"/>
        <v>1</v>
      </c>
      <c r="AW969" s="29">
        <f t="shared" si="693"/>
        <v>1</v>
      </c>
      <c r="AX969" s="29">
        <f t="shared" si="693"/>
        <v>1</v>
      </c>
      <c r="AY969" s="29">
        <f t="shared" si="693"/>
        <v>1</v>
      </c>
      <c r="AZ969" s="29">
        <f t="shared" si="693"/>
        <v>1</v>
      </c>
      <c r="BA969" s="29">
        <f t="shared" si="693"/>
        <v>1</v>
      </c>
      <c r="BB969" s="29">
        <f t="shared" si="693"/>
        <v>1</v>
      </c>
      <c r="BC969" s="29">
        <f t="shared" si="693"/>
        <v>1</v>
      </c>
      <c r="BD969" s="29">
        <f t="shared" si="693"/>
        <v>1</v>
      </c>
      <c r="BE969" s="29">
        <f t="shared" si="693"/>
        <v>1</v>
      </c>
      <c r="BF969" s="29">
        <f t="shared" si="693"/>
        <v>1</v>
      </c>
      <c r="BG969" s="29">
        <f t="shared" si="693"/>
        <v>1</v>
      </c>
      <c r="BH969" s="29">
        <f t="shared" si="693"/>
        <v>1</v>
      </c>
      <c r="BI969" s="29">
        <f t="shared" si="693"/>
        <v>1</v>
      </c>
      <c r="BJ969" s="29">
        <f t="shared" si="691"/>
        <v>1</v>
      </c>
      <c r="BN969" s="29">
        <f t="shared" si="676"/>
        <v>8</v>
      </c>
      <c r="BO969" s="29">
        <f t="shared" si="677"/>
        <v>11</v>
      </c>
    </row>
    <row r="970" spans="3:67" x14ac:dyDescent="0.25">
      <c r="C970" s="79">
        <f t="shared" si="673"/>
        <v>43872</v>
      </c>
      <c r="D970" s="29">
        <f t="shared" si="610"/>
        <v>2020</v>
      </c>
      <c r="E970" s="29">
        <f t="shared" si="678"/>
        <v>2</v>
      </c>
      <c r="F970" s="29">
        <f t="shared" si="679"/>
        <v>7</v>
      </c>
      <c r="G970" s="29">
        <f t="shared" si="680"/>
        <v>11</v>
      </c>
      <c r="H970" s="166" t="str">
        <f t="shared" si="681"/>
        <v>Mo</v>
      </c>
      <c r="I970" s="29">
        <f t="shared" si="674"/>
        <v>9</v>
      </c>
      <c r="J970" s="29">
        <f t="array" ref="J970">INDEX(Dienstplan!$F$6:$AJ$55,BN970,BO970)</f>
        <v>0</v>
      </c>
      <c r="K970" s="29">
        <f t="array" ref="K970">IF(OR(J970=Schichten!$B$3,J970=Schichten!$B$4),INDEX($D$98:$D$147,MATCH(CODE(J970),$H$98:$H$147,0)),IF(ISERROR(INDEX($D$98:$D$147,MATCH(J970,$A$98:$A$147,0))),0,INDEX($D$98:$D$147,MATCH(J970,$A$98:$A$147,0))))</f>
        <v>0</v>
      </c>
      <c r="L970" s="29">
        <f t="shared" ref="L970" si="695">L920</f>
        <v>0</v>
      </c>
      <c r="M970" s="29">
        <f t="shared" si="613"/>
        <v>0</v>
      </c>
      <c r="O970" s="29">
        <f t="shared" si="687"/>
        <v>0</v>
      </c>
      <c r="P970" s="29">
        <f t="shared" si="687"/>
        <v>0</v>
      </c>
      <c r="Q970" s="29">
        <f t="shared" si="687"/>
        <v>0</v>
      </c>
      <c r="R970" s="29">
        <f t="shared" si="687"/>
        <v>0</v>
      </c>
      <c r="S970" s="29">
        <f t="shared" si="687"/>
        <v>0</v>
      </c>
      <c r="T970" s="29">
        <f t="shared" si="687"/>
        <v>0</v>
      </c>
      <c r="U970" s="29">
        <f t="shared" si="687"/>
        <v>0</v>
      </c>
      <c r="V970" s="29">
        <f t="shared" si="687"/>
        <v>0</v>
      </c>
      <c r="W970" s="29">
        <f t="shared" si="687"/>
        <v>0</v>
      </c>
      <c r="X970" s="29">
        <f t="shared" si="687"/>
        <v>0</v>
      </c>
      <c r="Y970" s="29">
        <f t="shared" si="687"/>
        <v>1</v>
      </c>
      <c r="Z970" s="29">
        <f t="shared" si="687"/>
        <v>1</v>
      </c>
      <c r="AA970" s="29">
        <f t="shared" si="687"/>
        <v>1</v>
      </c>
      <c r="AB970" s="29">
        <f t="shared" si="687"/>
        <v>1</v>
      </c>
      <c r="AC970" s="29">
        <f t="shared" si="687"/>
        <v>1</v>
      </c>
      <c r="AD970" s="29">
        <f t="shared" si="687"/>
        <v>1</v>
      </c>
      <c r="AE970" s="29">
        <f t="shared" si="685"/>
        <v>1</v>
      </c>
      <c r="AF970" s="29">
        <f t="shared" si="685"/>
        <v>1</v>
      </c>
      <c r="AG970" s="29">
        <f t="shared" si="685"/>
        <v>1</v>
      </c>
      <c r="AH970" s="29">
        <f t="shared" si="685"/>
        <v>1</v>
      </c>
      <c r="AI970" s="29">
        <f t="shared" si="685"/>
        <v>1</v>
      </c>
      <c r="AJ970" s="29">
        <f t="shared" si="685"/>
        <v>1</v>
      </c>
      <c r="AK970" s="29">
        <f t="shared" si="685"/>
        <v>1</v>
      </c>
      <c r="AL970" s="29">
        <f t="shared" si="685"/>
        <v>1</v>
      </c>
      <c r="AM970" s="29">
        <f t="shared" si="685"/>
        <v>1</v>
      </c>
      <c r="AN970" s="29">
        <f t="shared" si="685"/>
        <v>1</v>
      </c>
      <c r="AO970" s="29">
        <f t="shared" si="685"/>
        <v>1</v>
      </c>
      <c r="AP970" s="29">
        <f t="shared" si="685"/>
        <v>1</v>
      </c>
      <c r="AQ970" s="29">
        <f t="shared" si="685"/>
        <v>1</v>
      </c>
      <c r="AR970" s="29">
        <f t="shared" si="685"/>
        <v>1</v>
      </c>
      <c r="AS970" s="29">
        <f t="shared" si="685"/>
        <v>1</v>
      </c>
      <c r="AT970" s="29">
        <f t="shared" si="693"/>
        <v>1</v>
      </c>
      <c r="AU970" s="29">
        <f t="shared" si="693"/>
        <v>1</v>
      </c>
      <c r="AV970" s="29">
        <f t="shared" si="693"/>
        <v>1</v>
      </c>
      <c r="AW970" s="29">
        <f t="shared" si="693"/>
        <v>1</v>
      </c>
      <c r="AX970" s="29">
        <f t="shared" si="693"/>
        <v>1</v>
      </c>
      <c r="AY970" s="29">
        <f t="shared" si="693"/>
        <v>1</v>
      </c>
      <c r="AZ970" s="29">
        <f t="shared" si="693"/>
        <v>1</v>
      </c>
      <c r="BA970" s="29">
        <f t="shared" si="693"/>
        <v>1</v>
      </c>
      <c r="BB970" s="29">
        <f t="shared" si="693"/>
        <v>1</v>
      </c>
      <c r="BC970" s="29">
        <f t="shared" si="693"/>
        <v>1</v>
      </c>
      <c r="BD970" s="29">
        <f t="shared" si="693"/>
        <v>1</v>
      </c>
      <c r="BE970" s="29">
        <f t="shared" si="693"/>
        <v>1</v>
      </c>
      <c r="BF970" s="29">
        <f t="shared" si="693"/>
        <v>1</v>
      </c>
      <c r="BG970" s="29">
        <f t="shared" si="693"/>
        <v>1</v>
      </c>
      <c r="BH970" s="29">
        <f t="shared" si="693"/>
        <v>1</v>
      </c>
      <c r="BI970" s="29">
        <f t="shared" si="693"/>
        <v>1</v>
      </c>
      <c r="BJ970" s="29">
        <f t="shared" si="691"/>
        <v>1</v>
      </c>
      <c r="BN970" s="29">
        <f t="shared" si="676"/>
        <v>9</v>
      </c>
      <c r="BO970" s="29">
        <f t="shared" si="677"/>
        <v>11</v>
      </c>
    </row>
    <row r="971" spans="3:67" x14ac:dyDescent="0.25">
      <c r="C971" s="79">
        <f t="shared" si="673"/>
        <v>43872</v>
      </c>
      <c r="D971" s="29">
        <f t="shared" si="610"/>
        <v>2020</v>
      </c>
      <c r="E971" s="29">
        <f t="shared" si="678"/>
        <v>2</v>
      </c>
      <c r="F971" s="29">
        <f t="shared" si="679"/>
        <v>7</v>
      </c>
      <c r="G971" s="29">
        <f t="shared" si="680"/>
        <v>11</v>
      </c>
      <c r="H971" s="166" t="str">
        <f t="shared" si="681"/>
        <v>Mo</v>
      </c>
      <c r="I971" s="29">
        <f t="shared" si="674"/>
        <v>10</v>
      </c>
      <c r="J971" s="29">
        <f t="array" ref="J971">INDEX(Dienstplan!$F$6:$AJ$55,BN971,BO971)</f>
        <v>0</v>
      </c>
      <c r="K971" s="29">
        <f t="array" ref="K971">IF(OR(J971=Schichten!$B$3,J971=Schichten!$B$4),INDEX($D$98:$D$147,MATCH(CODE(J971),$H$98:$H$147,0)),IF(ISERROR(INDEX($D$98:$D$147,MATCH(J971,$A$98:$A$147,0))),0,INDEX($D$98:$D$147,MATCH(J971,$A$98:$A$147,0))))</f>
        <v>0</v>
      </c>
      <c r="L971" s="29">
        <f t="shared" ref="L971" si="696">L921</f>
        <v>0</v>
      </c>
      <c r="M971" s="29">
        <f t="shared" si="613"/>
        <v>0</v>
      </c>
      <c r="O971" s="29">
        <f t="shared" si="687"/>
        <v>0</v>
      </c>
      <c r="P971" s="29">
        <f t="shared" si="687"/>
        <v>0</v>
      </c>
      <c r="Q971" s="29">
        <f t="shared" si="687"/>
        <v>0</v>
      </c>
      <c r="R971" s="29">
        <f t="shared" si="687"/>
        <v>0</v>
      </c>
      <c r="S971" s="29">
        <f t="shared" si="687"/>
        <v>0</v>
      </c>
      <c r="T971" s="29">
        <f t="shared" si="687"/>
        <v>0</v>
      </c>
      <c r="U971" s="29">
        <f t="shared" si="687"/>
        <v>0</v>
      </c>
      <c r="V971" s="29">
        <f t="shared" si="687"/>
        <v>0</v>
      </c>
      <c r="W971" s="29">
        <f t="shared" si="687"/>
        <v>0</v>
      </c>
      <c r="X971" s="29">
        <f t="shared" si="687"/>
        <v>0</v>
      </c>
      <c r="Y971" s="29">
        <f t="shared" si="687"/>
        <v>1</v>
      </c>
      <c r="Z971" s="29">
        <f t="shared" si="687"/>
        <v>1</v>
      </c>
      <c r="AA971" s="29">
        <f t="shared" si="687"/>
        <v>1</v>
      </c>
      <c r="AB971" s="29">
        <f t="shared" si="687"/>
        <v>1</v>
      </c>
      <c r="AC971" s="29">
        <f t="shared" si="687"/>
        <v>1</v>
      </c>
      <c r="AD971" s="29">
        <f t="shared" si="687"/>
        <v>1</v>
      </c>
      <c r="AE971" s="29">
        <f t="shared" si="685"/>
        <v>1</v>
      </c>
      <c r="AF971" s="29">
        <f t="shared" si="685"/>
        <v>1</v>
      </c>
      <c r="AG971" s="29">
        <f t="shared" si="685"/>
        <v>1</v>
      </c>
      <c r="AH971" s="29">
        <f t="shared" si="685"/>
        <v>1</v>
      </c>
      <c r="AI971" s="29">
        <f t="shared" si="685"/>
        <v>1</v>
      </c>
      <c r="AJ971" s="29">
        <f t="shared" si="685"/>
        <v>1</v>
      </c>
      <c r="AK971" s="29">
        <f t="shared" si="685"/>
        <v>1</v>
      </c>
      <c r="AL971" s="29">
        <f t="shared" si="685"/>
        <v>1</v>
      </c>
      <c r="AM971" s="29">
        <f t="shared" si="685"/>
        <v>1</v>
      </c>
      <c r="AN971" s="29">
        <f t="shared" si="685"/>
        <v>1</v>
      </c>
      <c r="AO971" s="29">
        <f t="shared" si="685"/>
        <v>1</v>
      </c>
      <c r="AP971" s="29">
        <f t="shared" si="685"/>
        <v>1</v>
      </c>
      <c r="AQ971" s="29">
        <f t="shared" si="685"/>
        <v>1</v>
      </c>
      <c r="AR971" s="29">
        <f t="shared" si="685"/>
        <v>1</v>
      </c>
      <c r="AS971" s="29">
        <f t="shared" si="685"/>
        <v>1</v>
      </c>
      <c r="AT971" s="29">
        <f t="shared" si="693"/>
        <v>1</v>
      </c>
      <c r="AU971" s="29">
        <f t="shared" si="693"/>
        <v>1</v>
      </c>
      <c r="AV971" s="29">
        <f t="shared" si="693"/>
        <v>1</v>
      </c>
      <c r="AW971" s="29">
        <f t="shared" si="693"/>
        <v>1</v>
      </c>
      <c r="AX971" s="29">
        <f t="shared" si="693"/>
        <v>1</v>
      </c>
      <c r="AY971" s="29">
        <f t="shared" si="693"/>
        <v>1</v>
      </c>
      <c r="AZ971" s="29">
        <f t="shared" si="693"/>
        <v>1</v>
      </c>
      <c r="BA971" s="29">
        <f t="shared" si="693"/>
        <v>1</v>
      </c>
      <c r="BB971" s="29">
        <f t="shared" si="693"/>
        <v>1</v>
      </c>
      <c r="BC971" s="29">
        <f t="shared" si="693"/>
        <v>1</v>
      </c>
      <c r="BD971" s="29">
        <f t="shared" si="693"/>
        <v>1</v>
      </c>
      <c r="BE971" s="29">
        <f t="shared" si="693"/>
        <v>1</v>
      </c>
      <c r="BF971" s="29">
        <f t="shared" si="693"/>
        <v>1</v>
      </c>
      <c r="BG971" s="29">
        <f t="shared" si="693"/>
        <v>1</v>
      </c>
      <c r="BH971" s="29">
        <f t="shared" si="693"/>
        <v>1</v>
      </c>
      <c r="BI971" s="29">
        <f t="shared" si="693"/>
        <v>1</v>
      </c>
      <c r="BJ971" s="29">
        <f t="shared" si="691"/>
        <v>1</v>
      </c>
      <c r="BN971" s="29">
        <f t="shared" si="676"/>
        <v>10</v>
      </c>
      <c r="BO971" s="29">
        <f t="shared" si="677"/>
        <v>11</v>
      </c>
    </row>
    <row r="972" spans="3:67" x14ac:dyDescent="0.25">
      <c r="C972" s="79">
        <f t="shared" si="673"/>
        <v>43872</v>
      </c>
      <c r="D972" s="29">
        <f t="shared" si="610"/>
        <v>2020</v>
      </c>
      <c r="E972" s="29">
        <f t="shared" si="678"/>
        <v>2</v>
      </c>
      <c r="F972" s="29">
        <f t="shared" si="679"/>
        <v>7</v>
      </c>
      <c r="G972" s="29">
        <f t="shared" si="680"/>
        <v>11</v>
      </c>
      <c r="H972" s="166" t="str">
        <f t="shared" si="681"/>
        <v>Mo</v>
      </c>
      <c r="I972" s="29">
        <f t="shared" si="674"/>
        <v>11</v>
      </c>
      <c r="J972" s="29">
        <f t="array" ref="J972">INDEX(Dienstplan!$F$6:$AJ$55,BN972,BO972)</f>
        <v>0</v>
      </c>
      <c r="K972" s="29">
        <f t="array" ref="K972">IF(OR(J972=Schichten!$B$3,J972=Schichten!$B$4),INDEX($D$98:$D$147,MATCH(CODE(J972),$H$98:$H$147,0)),IF(ISERROR(INDEX($D$98:$D$147,MATCH(J972,$A$98:$A$147,0))),0,INDEX($D$98:$D$147,MATCH(J972,$A$98:$A$147,0))))</f>
        <v>0</v>
      </c>
      <c r="L972" s="29">
        <f t="shared" ref="L972" si="697">L922</f>
        <v>0</v>
      </c>
      <c r="M972" s="29">
        <f t="shared" si="613"/>
        <v>0</v>
      </c>
      <c r="O972" s="29">
        <f t="shared" si="687"/>
        <v>0</v>
      </c>
      <c r="P972" s="29">
        <f t="shared" si="687"/>
        <v>0</v>
      </c>
      <c r="Q972" s="29">
        <f t="shared" si="687"/>
        <v>0</v>
      </c>
      <c r="R972" s="29">
        <f t="shared" si="687"/>
        <v>0</v>
      </c>
      <c r="S972" s="29">
        <f t="shared" si="687"/>
        <v>0</v>
      </c>
      <c r="T972" s="29">
        <f t="shared" si="687"/>
        <v>0</v>
      </c>
      <c r="U972" s="29">
        <f t="shared" si="687"/>
        <v>0</v>
      </c>
      <c r="V972" s="29">
        <f t="shared" si="687"/>
        <v>0</v>
      </c>
      <c r="W972" s="29">
        <f t="shared" si="687"/>
        <v>0</v>
      </c>
      <c r="X972" s="29">
        <f t="shared" si="687"/>
        <v>0</v>
      </c>
      <c r="Y972" s="29">
        <f t="shared" si="687"/>
        <v>1</v>
      </c>
      <c r="Z972" s="29">
        <f t="shared" si="687"/>
        <v>1</v>
      </c>
      <c r="AA972" s="29">
        <f t="shared" si="687"/>
        <v>1</v>
      </c>
      <c r="AB972" s="29">
        <f t="shared" si="687"/>
        <v>1</v>
      </c>
      <c r="AC972" s="29">
        <f t="shared" si="687"/>
        <v>1</v>
      </c>
      <c r="AD972" s="29">
        <f t="shared" si="687"/>
        <v>1</v>
      </c>
      <c r="AE972" s="29">
        <f t="shared" si="685"/>
        <v>1</v>
      </c>
      <c r="AF972" s="29">
        <f t="shared" si="685"/>
        <v>1</v>
      </c>
      <c r="AG972" s="29">
        <f t="shared" si="685"/>
        <v>1</v>
      </c>
      <c r="AH972" s="29">
        <f t="shared" si="685"/>
        <v>1</v>
      </c>
      <c r="AI972" s="29">
        <f t="shared" si="685"/>
        <v>1</v>
      </c>
      <c r="AJ972" s="29">
        <f t="shared" si="685"/>
        <v>1</v>
      </c>
      <c r="AK972" s="29">
        <f t="shared" si="685"/>
        <v>1</v>
      </c>
      <c r="AL972" s="29">
        <f t="shared" si="685"/>
        <v>1</v>
      </c>
      <c r="AM972" s="29">
        <f t="shared" si="685"/>
        <v>1</v>
      </c>
      <c r="AN972" s="29">
        <f t="shared" si="685"/>
        <v>1</v>
      </c>
      <c r="AO972" s="29">
        <f t="shared" si="685"/>
        <v>1</v>
      </c>
      <c r="AP972" s="29">
        <f t="shared" si="685"/>
        <v>1</v>
      </c>
      <c r="AQ972" s="29">
        <f t="shared" si="685"/>
        <v>1</v>
      </c>
      <c r="AR972" s="29">
        <f t="shared" si="685"/>
        <v>1</v>
      </c>
      <c r="AS972" s="29">
        <f t="shared" si="685"/>
        <v>1</v>
      </c>
      <c r="AT972" s="29">
        <f t="shared" si="693"/>
        <v>1</v>
      </c>
      <c r="AU972" s="29">
        <f t="shared" si="693"/>
        <v>1</v>
      </c>
      <c r="AV972" s="29">
        <f t="shared" si="693"/>
        <v>1</v>
      </c>
      <c r="AW972" s="29">
        <f t="shared" si="693"/>
        <v>1</v>
      </c>
      <c r="AX972" s="29">
        <f t="shared" si="693"/>
        <v>1</v>
      </c>
      <c r="AY972" s="29">
        <f t="shared" si="693"/>
        <v>1</v>
      </c>
      <c r="AZ972" s="29">
        <f t="shared" si="693"/>
        <v>1</v>
      </c>
      <c r="BA972" s="29">
        <f t="shared" si="693"/>
        <v>1</v>
      </c>
      <c r="BB972" s="29">
        <f t="shared" si="693"/>
        <v>1</v>
      </c>
      <c r="BC972" s="29">
        <f t="shared" si="693"/>
        <v>1</v>
      </c>
      <c r="BD972" s="29">
        <f t="shared" si="693"/>
        <v>1</v>
      </c>
      <c r="BE972" s="29">
        <f t="shared" si="693"/>
        <v>1</v>
      </c>
      <c r="BF972" s="29">
        <f t="shared" si="693"/>
        <v>1</v>
      </c>
      <c r="BG972" s="29">
        <f t="shared" si="693"/>
        <v>1</v>
      </c>
      <c r="BH972" s="29">
        <f t="shared" si="693"/>
        <v>1</v>
      </c>
      <c r="BI972" s="29">
        <f t="shared" si="693"/>
        <v>1</v>
      </c>
      <c r="BJ972" s="29">
        <f t="shared" si="691"/>
        <v>1</v>
      </c>
      <c r="BN972" s="29">
        <f t="shared" si="676"/>
        <v>11</v>
      </c>
      <c r="BO972" s="29">
        <f t="shared" si="677"/>
        <v>11</v>
      </c>
    </row>
    <row r="973" spans="3:67" x14ac:dyDescent="0.25">
      <c r="C973" s="79">
        <f t="shared" si="673"/>
        <v>43872</v>
      </c>
      <c r="D973" s="29">
        <f t="shared" si="610"/>
        <v>2020</v>
      </c>
      <c r="E973" s="29">
        <f t="shared" si="678"/>
        <v>2</v>
      </c>
      <c r="F973" s="29">
        <f t="shared" si="679"/>
        <v>7</v>
      </c>
      <c r="G973" s="29">
        <f t="shared" si="680"/>
        <v>11</v>
      </c>
      <c r="H973" s="166" t="str">
        <f t="shared" si="681"/>
        <v>Mo</v>
      </c>
      <c r="I973" s="29">
        <f t="shared" si="674"/>
        <v>12</v>
      </c>
      <c r="J973" s="29">
        <f t="array" ref="J973">INDEX(Dienstplan!$F$6:$AJ$55,BN973,BO973)</f>
        <v>0</v>
      </c>
      <c r="K973" s="29">
        <f t="array" ref="K973">IF(OR(J973=Schichten!$B$3,J973=Schichten!$B$4),INDEX($D$98:$D$147,MATCH(CODE(J973),$H$98:$H$147,0)),IF(ISERROR(INDEX($D$98:$D$147,MATCH(J973,$A$98:$A$147,0))),0,INDEX($D$98:$D$147,MATCH(J973,$A$98:$A$147,0))))</f>
        <v>0</v>
      </c>
      <c r="L973" s="29">
        <f t="shared" ref="L973" si="698">L923</f>
        <v>0</v>
      </c>
      <c r="M973" s="29">
        <f t="shared" si="613"/>
        <v>0</v>
      </c>
      <c r="O973" s="29">
        <f t="shared" si="687"/>
        <v>0</v>
      </c>
      <c r="P973" s="29">
        <f t="shared" si="687"/>
        <v>0</v>
      </c>
      <c r="Q973" s="29">
        <f t="shared" si="687"/>
        <v>0</v>
      </c>
      <c r="R973" s="29">
        <f t="shared" si="687"/>
        <v>0</v>
      </c>
      <c r="S973" s="29">
        <f t="shared" si="687"/>
        <v>0</v>
      </c>
      <c r="T973" s="29">
        <f t="shared" si="687"/>
        <v>0</v>
      </c>
      <c r="U973" s="29">
        <f t="shared" si="687"/>
        <v>0</v>
      </c>
      <c r="V973" s="29">
        <f t="shared" si="687"/>
        <v>0</v>
      </c>
      <c r="W973" s="29">
        <f t="shared" si="687"/>
        <v>0</v>
      </c>
      <c r="X973" s="29">
        <f t="shared" si="687"/>
        <v>0</v>
      </c>
      <c r="Y973" s="29">
        <f t="shared" si="687"/>
        <v>1</v>
      </c>
      <c r="Z973" s="29">
        <f t="shared" si="687"/>
        <v>1</v>
      </c>
      <c r="AA973" s="29">
        <f t="shared" si="687"/>
        <v>1</v>
      </c>
      <c r="AB973" s="29">
        <f t="shared" si="687"/>
        <v>1</v>
      </c>
      <c r="AC973" s="29">
        <f t="shared" si="687"/>
        <v>1</v>
      </c>
      <c r="AD973" s="29">
        <f t="shared" si="687"/>
        <v>1</v>
      </c>
      <c r="AE973" s="29">
        <f t="shared" si="685"/>
        <v>1</v>
      </c>
      <c r="AF973" s="29">
        <f t="shared" si="685"/>
        <v>1</v>
      </c>
      <c r="AG973" s="29">
        <f t="shared" si="685"/>
        <v>1</v>
      </c>
      <c r="AH973" s="29">
        <f t="shared" si="685"/>
        <v>1</v>
      </c>
      <c r="AI973" s="29">
        <f t="shared" si="685"/>
        <v>1</v>
      </c>
      <c r="AJ973" s="29">
        <f t="shared" si="685"/>
        <v>1</v>
      </c>
      <c r="AK973" s="29">
        <f t="shared" si="685"/>
        <v>1</v>
      </c>
      <c r="AL973" s="29">
        <f t="shared" si="685"/>
        <v>1</v>
      </c>
      <c r="AM973" s="29">
        <f t="shared" si="685"/>
        <v>1</v>
      </c>
      <c r="AN973" s="29">
        <f t="shared" si="685"/>
        <v>1</v>
      </c>
      <c r="AO973" s="29">
        <f t="shared" si="685"/>
        <v>1</v>
      </c>
      <c r="AP973" s="29">
        <f t="shared" si="685"/>
        <v>1</v>
      </c>
      <c r="AQ973" s="29">
        <f t="shared" si="685"/>
        <v>1</v>
      </c>
      <c r="AR973" s="29">
        <f t="shared" si="685"/>
        <v>1</v>
      </c>
      <c r="AS973" s="29">
        <f t="shared" si="685"/>
        <v>1</v>
      </c>
      <c r="AT973" s="29">
        <f t="shared" si="693"/>
        <v>1</v>
      </c>
      <c r="AU973" s="29">
        <f t="shared" si="693"/>
        <v>1</v>
      </c>
      <c r="AV973" s="29">
        <f t="shared" si="693"/>
        <v>1</v>
      </c>
      <c r="AW973" s="29">
        <f t="shared" si="693"/>
        <v>1</v>
      </c>
      <c r="AX973" s="29">
        <f t="shared" si="693"/>
        <v>1</v>
      </c>
      <c r="AY973" s="29">
        <f t="shared" si="693"/>
        <v>1</v>
      </c>
      <c r="AZ973" s="29">
        <f t="shared" si="693"/>
        <v>1</v>
      </c>
      <c r="BA973" s="29">
        <f t="shared" si="693"/>
        <v>1</v>
      </c>
      <c r="BB973" s="29">
        <f t="shared" si="693"/>
        <v>1</v>
      </c>
      <c r="BC973" s="29">
        <f t="shared" si="693"/>
        <v>1</v>
      </c>
      <c r="BD973" s="29">
        <f t="shared" si="693"/>
        <v>1</v>
      </c>
      <c r="BE973" s="29">
        <f t="shared" si="693"/>
        <v>1</v>
      </c>
      <c r="BF973" s="29">
        <f t="shared" si="693"/>
        <v>1</v>
      </c>
      <c r="BG973" s="29">
        <f t="shared" si="693"/>
        <v>1</v>
      </c>
      <c r="BH973" s="29">
        <f t="shared" si="693"/>
        <v>1</v>
      </c>
      <c r="BI973" s="29">
        <f t="shared" si="693"/>
        <v>1</v>
      </c>
      <c r="BJ973" s="29">
        <f t="shared" si="691"/>
        <v>1</v>
      </c>
      <c r="BN973" s="29">
        <f t="shared" si="676"/>
        <v>12</v>
      </c>
      <c r="BO973" s="29">
        <f t="shared" si="677"/>
        <v>11</v>
      </c>
    </row>
    <row r="974" spans="3:67" x14ac:dyDescent="0.25">
      <c r="C974" s="79">
        <f t="shared" si="673"/>
        <v>43872</v>
      </c>
      <c r="D974" s="29">
        <f t="shared" ref="D974:D1037" si="699">YEAR(C974)</f>
        <v>2020</v>
      </c>
      <c r="E974" s="29">
        <f t="shared" si="678"/>
        <v>2</v>
      </c>
      <c r="F974" s="29">
        <f t="shared" si="679"/>
        <v>7</v>
      </c>
      <c r="G974" s="29">
        <f t="shared" si="680"/>
        <v>11</v>
      </c>
      <c r="H974" s="166" t="str">
        <f t="shared" si="681"/>
        <v>Mo</v>
      </c>
      <c r="I974" s="29">
        <f t="shared" si="674"/>
        <v>13</v>
      </c>
      <c r="J974" s="29">
        <f t="array" ref="J974">INDEX(Dienstplan!$F$6:$AJ$55,BN974,BO974)</f>
        <v>0</v>
      </c>
      <c r="K974" s="29">
        <f t="array" ref="K974">IF(OR(J974=Schichten!$B$3,J974=Schichten!$B$4),INDEX($D$98:$D$147,MATCH(CODE(J974),$H$98:$H$147,0)),IF(ISERROR(INDEX($D$98:$D$147,MATCH(J974,$A$98:$A$147,0))),0,INDEX($D$98:$D$147,MATCH(J974,$A$98:$A$147,0))))</f>
        <v>0</v>
      </c>
      <c r="L974" s="29">
        <f t="shared" ref="L974" si="700">L924</f>
        <v>0</v>
      </c>
      <c r="M974" s="29">
        <f t="shared" si="613"/>
        <v>0</v>
      </c>
      <c r="O974" s="29">
        <f t="shared" si="687"/>
        <v>0</v>
      </c>
      <c r="P974" s="29">
        <f t="shared" si="687"/>
        <v>0</v>
      </c>
      <c r="Q974" s="29">
        <f t="shared" si="687"/>
        <v>0</v>
      </c>
      <c r="R974" s="29">
        <f t="shared" si="687"/>
        <v>0</v>
      </c>
      <c r="S974" s="29">
        <f t="shared" si="687"/>
        <v>0</v>
      </c>
      <c r="T974" s="29">
        <f t="shared" si="687"/>
        <v>0</v>
      </c>
      <c r="U974" s="29">
        <f t="shared" si="687"/>
        <v>0</v>
      </c>
      <c r="V974" s="29">
        <f t="shared" si="687"/>
        <v>0</v>
      </c>
      <c r="W974" s="29">
        <f t="shared" si="687"/>
        <v>0</v>
      </c>
      <c r="X974" s="29">
        <f t="shared" si="687"/>
        <v>0</v>
      </c>
      <c r="Y974" s="29">
        <f t="shared" si="687"/>
        <v>1</v>
      </c>
      <c r="Z974" s="29">
        <f t="shared" si="687"/>
        <v>1</v>
      </c>
      <c r="AA974" s="29">
        <f t="shared" si="687"/>
        <v>1</v>
      </c>
      <c r="AB974" s="29">
        <f t="shared" si="687"/>
        <v>1</v>
      </c>
      <c r="AC974" s="29">
        <f t="shared" si="687"/>
        <v>1</v>
      </c>
      <c r="AD974" s="29">
        <f t="shared" si="687"/>
        <v>1</v>
      </c>
      <c r="AE974" s="29">
        <f t="shared" si="685"/>
        <v>1</v>
      </c>
      <c r="AF974" s="29">
        <f t="shared" si="685"/>
        <v>1</v>
      </c>
      <c r="AG974" s="29">
        <f t="shared" si="685"/>
        <v>1</v>
      </c>
      <c r="AH974" s="29">
        <f t="shared" si="685"/>
        <v>1</v>
      </c>
      <c r="AI974" s="29">
        <f t="shared" si="685"/>
        <v>1</v>
      </c>
      <c r="AJ974" s="29">
        <f t="shared" si="685"/>
        <v>1</v>
      </c>
      <c r="AK974" s="29">
        <f t="shared" si="685"/>
        <v>1</v>
      </c>
      <c r="AL974" s="29">
        <f t="shared" si="685"/>
        <v>1</v>
      </c>
      <c r="AM974" s="29">
        <f t="shared" si="685"/>
        <v>1</v>
      </c>
      <c r="AN974" s="29">
        <f t="shared" si="685"/>
        <v>1</v>
      </c>
      <c r="AO974" s="29">
        <f t="shared" si="685"/>
        <v>1</v>
      </c>
      <c r="AP974" s="29">
        <f t="shared" si="685"/>
        <v>1</v>
      </c>
      <c r="AQ974" s="29">
        <f t="shared" si="685"/>
        <v>1</v>
      </c>
      <c r="AR974" s="29">
        <f t="shared" si="685"/>
        <v>1</v>
      </c>
      <c r="AS974" s="29">
        <f t="shared" si="685"/>
        <v>1</v>
      </c>
      <c r="AT974" s="29">
        <f t="shared" si="693"/>
        <v>1</v>
      </c>
      <c r="AU974" s="29">
        <f t="shared" si="693"/>
        <v>1</v>
      </c>
      <c r="AV974" s="29">
        <f t="shared" si="693"/>
        <v>1</v>
      </c>
      <c r="AW974" s="29">
        <f t="shared" si="693"/>
        <v>1</v>
      </c>
      <c r="AX974" s="29">
        <f t="shared" si="693"/>
        <v>1</v>
      </c>
      <c r="AY974" s="29">
        <f t="shared" si="693"/>
        <v>1</v>
      </c>
      <c r="AZ974" s="29">
        <f t="shared" si="693"/>
        <v>1</v>
      </c>
      <c r="BA974" s="29">
        <f t="shared" si="693"/>
        <v>1</v>
      </c>
      <c r="BB974" s="29">
        <f t="shared" si="693"/>
        <v>1</v>
      </c>
      <c r="BC974" s="29">
        <f t="shared" si="693"/>
        <v>1</v>
      </c>
      <c r="BD974" s="29">
        <f t="shared" si="693"/>
        <v>1</v>
      </c>
      <c r="BE974" s="29">
        <f t="shared" si="693"/>
        <v>1</v>
      </c>
      <c r="BF974" s="29">
        <f t="shared" si="693"/>
        <v>1</v>
      </c>
      <c r="BG974" s="29">
        <f t="shared" si="693"/>
        <v>1</v>
      </c>
      <c r="BH974" s="29">
        <f t="shared" si="693"/>
        <v>1</v>
      </c>
      <c r="BI974" s="29">
        <f t="shared" si="693"/>
        <v>1</v>
      </c>
      <c r="BJ974" s="29">
        <f t="shared" si="691"/>
        <v>1</v>
      </c>
      <c r="BN974" s="29">
        <f t="shared" si="676"/>
        <v>13</v>
      </c>
      <c r="BO974" s="29">
        <f t="shared" si="677"/>
        <v>11</v>
      </c>
    </row>
    <row r="975" spans="3:67" x14ac:dyDescent="0.25">
      <c r="C975" s="79">
        <f t="shared" si="673"/>
        <v>43872</v>
      </c>
      <c r="D975" s="29">
        <f t="shared" si="699"/>
        <v>2020</v>
      </c>
      <c r="E975" s="29">
        <f t="shared" si="678"/>
        <v>2</v>
      </c>
      <c r="F975" s="29">
        <f t="shared" si="679"/>
        <v>7</v>
      </c>
      <c r="G975" s="29">
        <f t="shared" si="680"/>
        <v>11</v>
      </c>
      <c r="H975" s="166" t="str">
        <f t="shared" si="681"/>
        <v>Mo</v>
      </c>
      <c r="I975" s="29">
        <f t="shared" si="674"/>
        <v>14</v>
      </c>
      <c r="J975" s="29">
        <f t="array" ref="J975">INDEX(Dienstplan!$F$6:$AJ$55,BN975,BO975)</f>
        <v>0</v>
      </c>
      <c r="K975" s="29">
        <f t="array" ref="K975">IF(OR(J975=Schichten!$B$3,J975=Schichten!$B$4),INDEX($D$98:$D$147,MATCH(CODE(J975),$H$98:$H$147,0)),IF(ISERROR(INDEX($D$98:$D$147,MATCH(J975,$A$98:$A$147,0))),0,INDEX($D$98:$D$147,MATCH(J975,$A$98:$A$147,0))))</f>
        <v>0</v>
      </c>
      <c r="L975" s="29">
        <f t="shared" ref="L975" si="701">L925</f>
        <v>0</v>
      </c>
      <c r="M975" s="29">
        <f t="shared" ref="M975:M1038" si="702">IF($M$457,IF(CODE(J975)=$N$459,1,IF(CODE(J975)=$N$460,0.5,0)),0)</f>
        <v>0</v>
      </c>
      <c r="O975" s="29">
        <f t="shared" si="687"/>
        <v>0</v>
      </c>
      <c r="P975" s="29">
        <f t="shared" si="687"/>
        <v>0</v>
      </c>
      <c r="Q975" s="29">
        <f t="shared" si="687"/>
        <v>0</v>
      </c>
      <c r="R975" s="29">
        <f t="shared" si="687"/>
        <v>0</v>
      </c>
      <c r="S975" s="29">
        <f t="shared" si="687"/>
        <v>0</v>
      </c>
      <c r="T975" s="29">
        <f t="shared" si="687"/>
        <v>0</v>
      </c>
      <c r="U975" s="29">
        <f t="shared" si="687"/>
        <v>0</v>
      </c>
      <c r="V975" s="29">
        <f t="shared" si="687"/>
        <v>0</v>
      </c>
      <c r="W975" s="29">
        <f t="shared" si="687"/>
        <v>0</v>
      </c>
      <c r="X975" s="29">
        <f t="shared" si="687"/>
        <v>0</v>
      </c>
      <c r="Y975" s="29">
        <f t="shared" si="687"/>
        <v>1</v>
      </c>
      <c r="Z975" s="29">
        <f t="shared" si="687"/>
        <v>1</v>
      </c>
      <c r="AA975" s="29">
        <f t="shared" si="687"/>
        <v>1</v>
      </c>
      <c r="AB975" s="29">
        <f t="shared" si="687"/>
        <v>1</v>
      </c>
      <c r="AC975" s="29">
        <f t="shared" si="687"/>
        <v>1</v>
      </c>
      <c r="AD975" s="29">
        <f t="shared" si="687"/>
        <v>1</v>
      </c>
      <c r="AE975" s="29">
        <f t="shared" si="685"/>
        <v>1</v>
      </c>
      <c r="AF975" s="29">
        <f t="shared" si="685"/>
        <v>1</v>
      </c>
      <c r="AG975" s="29">
        <f t="shared" si="685"/>
        <v>1</v>
      </c>
      <c r="AH975" s="29">
        <f t="shared" si="685"/>
        <v>1</v>
      </c>
      <c r="AI975" s="29">
        <f t="shared" si="685"/>
        <v>1</v>
      </c>
      <c r="AJ975" s="29">
        <f t="shared" si="685"/>
        <v>1</v>
      </c>
      <c r="AK975" s="29">
        <f t="shared" si="685"/>
        <v>1</v>
      </c>
      <c r="AL975" s="29">
        <f t="shared" si="685"/>
        <v>1</v>
      </c>
      <c r="AM975" s="29">
        <f t="shared" si="685"/>
        <v>1</v>
      </c>
      <c r="AN975" s="29">
        <f t="shared" si="685"/>
        <v>1</v>
      </c>
      <c r="AO975" s="29">
        <f t="shared" si="685"/>
        <v>1</v>
      </c>
      <c r="AP975" s="29">
        <f t="shared" si="685"/>
        <v>1</v>
      </c>
      <c r="AQ975" s="29">
        <f t="shared" si="685"/>
        <v>1</v>
      </c>
      <c r="AR975" s="29">
        <f t="shared" si="685"/>
        <v>1</v>
      </c>
      <c r="AS975" s="29">
        <f t="shared" si="685"/>
        <v>1</v>
      </c>
      <c r="AT975" s="29">
        <f t="shared" si="693"/>
        <v>1</v>
      </c>
      <c r="AU975" s="29">
        <f t="shared" si="693"/>
        <v>1</v>
      </c>
      <c r="AV975" s="29">
        <f t="shared" si="693"/>
        <v>1</v>
      </c>
      <c r="AW975" s="29">
        <f t="shared" si="693"/>
        <v>1</v>
      </c>
      <c r="AX975" s="29">
        <f t="shared" si="693"/>
        <v>1</v>
      </c>
      <c r="AY975" s="29">
        <f t="shared" si="693"/>
        <v>1</v>
      </c>
      <c r="AZ975" s="29">
        <f t="shared" si="693"/>
        <v>1</v>
      </c>
      <c r="BA975" s="29">
        <f t="shared" si="693"/>
        <v>1</v>
      </c>
      <c r="BB975" s="29">
        <f t="shared" si="693"/>
        <v>1</v>
      </c>
      <c r="BC975" s="29">
        <f t="shared" si="693"/>
        <v>1</v>
      </c>
      <c r="BD975" s="29">
        <f t="shared" si="693"/>
        <v>1</v>
      </c>
      <c r="BE975" s="29">
        <f t="shared" si="693"/>
        <v>1</v>
      </c>
      <c r="BF975" s="29">
        <f t="shared" si="693"/>
        <v>1</v>
      </c>
      <c r="BG975" s="29">
        <f t="shared" si="693"/>
        <v>1</v>
      </c>
      <c r="BH975" s="29">
        <f t="shared" si="693"/>
        <v>1</v>
      </c>
      <c r="BI975" s="29">
        <f t="shared" si="693"/>
        <v>1</v>
      </c>
      <c r="BJ975" s="29">
        <f t="shared" si="691"/>
        <v>1</v>
      </c>
      <c r="BN975" s="29">
        <f t="shared" si="676"/>
        <v>14</v>
      </c>
      <c r="BO975" s="29">
        <f t="shared" si="677"/>
        <v>11</v>
      </c>
    </row>
    <row r="976" spans="3:67" x14ac:dyDescent="0.25">
      <c r="C976" s="79">
        <f t="shared" si="673"/>
        <v>43872</v>
      </c>
      <c r="D976" s="29">
        <f t="shared" si="699"/>
        <v>2020</v>
      </c>
      <c r="E976" s="29">
        <f t="shared" si="678"/>
        <v>2</v>
      </c>
      <c r="F976" s="29">
        <f t="shared" si="679"/>
        <v>7</v>
      </c>
      <c r="G976" s="29">
        <f t="shared" si="680"/>
        <v>11</v>
      </c>
      <c r="H976" s="166" t="str">
        <f t="shared" si="681"/>
        <v>Mo</v>
      </c>
      <c r="I976" s="29">
        <f t="shared" si="674"/>
        <v>15</v>
      </c>
      <c r="J976" s="29">
        <f t="array" ref="J976">INDEX(Dienstplan!$F$6:$AJ$55,BN976,BO976)</f>
        <v>0</v>
      </c>
      <c r="K976" s="29">
        <f t="array" ref="K976">IF(OR(J976=Schichten!$B$3,J976=Schichten!$B$4),INDEX($D$98:$D$147,MATCH(CODE(J976),$H$98:$H$147,0)),IF(ISERROR(INDEX($D$98:$D$147,MATCH(J976,$A$98:$A$147,0))),0,INDEX($D$98:$D$147,MATCH(J976,$A$98:$A$147,0))))</f>
        <v>0</v>
      </c>
      <c r="L976" s="29">
        <f t="shared" ref="L976" si="703">L926</f>
        <v>0</v>
      </c>
      <c r="M976" s="29">
        <f t="shared" si="702"/>
        <v>0</v>
      </c>
      <c r="O976" s="29">
        <f t="shared" si="687"/>
        <v>0</v>
      </c>
      <c r="P976" s="29">
        <f t="shared" si="687"/>
        <v>0</v>
      </c>
      <c r="Q976" s="29">
        <f t="shared" si="687"/>
        <v>0</v>
      </c>
      <c r="R976" s="29">
        <f t="shared" si="687"/>
        <v>0</v>
      </c>
      <c r="S976" s="29">
        <f t="shared" si="687"/>
        <v>0</v>
      </c>
      <c r="T976" s="29">
        <f t="shared" si="687"/>
        <v>0</v>
      </c>
      <c r="U976" s="29">
        <f t="shared" si="687"/>
        <v>0</v>
      </c>
      <c r="V976" s="29">
        <f t="shared" si="687"/>
        <v>0</v>
      </c>
      <c r="W976" s="29">
        <f t="shared" si="687"/>
        <v>0</v>
      </c>
      <c r="X976" s="29">
        <f t="shared" si="687"/>
        <v>0</v>
      </c>
      <c r="Y976" s="29">
        <f t="shared" si="687"/>
        <v>1</v>
      </c>
      <c r="Z976" s="29">
        <f t="shared" si="687"/>
        <v>1</v>
      </c>
      <c r="AA976" s="29">
        <f t="shared" si="687"/>
        <v>1</v>
      </c>
      <c r="AB976" s="29">
        <f t="shared" si="687"/>
        <v>1</v>
      </c>
      <c r="AC976" s="29">
        <f t="shared" si="687"/>
        <v>1</v>
      </c>
      <c r="AD976" s="29">
        <f t="shared" si="687"/>
        <v>1</v>
      </c>
      <c r="AE976" s="29">
        <f t="shared" si="685"/>
        <v>1</v>
      </c>
      <c r="AF976" s="29">
        <f t="shared" si="685"/>
        <v>1</v>
      </c>
      <c r="AG976" s="29">
        <f t="shared" si="685"/>
        <v>1</v>
      </c>
      <c r="AH976" s="29">
        <f t="shared" si="685"/>
        <v>1</v>
      </c>
      <c r="AI976" s="29">
        <f t="shared" si="685"/>
        <v>1</v>
      </c>
      <c r="AJ976" s="29">
        <f t="shared" si="685"/>
        <v>1</v>
      </c>
      <c r="AK976" s="29">
        <f t="shared" si="685"/>
        <v>1</v>
      </c>
      <c r="AL976" s="29">
        <f t="shared" si="685"/>
        <v>1</v>
      </c>
      <c r="AM976" s="29">
        <f t="shared" si="685"/>
        <v>1</v>
      </c>
      <c r="AN976" s="29">
        <f t="shared" si="685"/>
        <v>1</v>
      </c>
      <c r="AO976" s="29">
        <f t="shared" si="685"/>
        <v>1</v>
      </c>
      <c r="AP976" s="29">
        <f t="shared" si="685"/>
        <v>1</v>
      </c>
      <c r="AQ976" s="29">
        <f t="shared" si="685"/>
        <v>1</v>
      </c>
      <c r="AR976" s="29">
        <f t="shared" si="685"/>
        <v>1</v>
      </c>
      <c r="AS976" s="29">
        <f t="shared" si="685"/>
        <v>1</v>
      </c>
      <c r="AT976" s="29">
        <f t="shared" si="693"/>
        <v>1</v>
      </c>
      <c r="AU976" s="29">
        <f t="shared" si="693"/>
        <v>1</v>
      </c>
      <c r="AV976" s="29">
        <f t="shared" si="693"/>
        <v>1</v>
      </c>
      <c r="AW976" s="29">
        <f t="shared" si="693"/>
        <v>1</v>
      </c>
      <c r="AX976" s="29">
        <f t="shared" si="693"/>
        <v>1</v>
      </c>
      <c r="AY976" s="29">
        <f t="shared" si="693"/>
        <v>1</v>
      </c>
      <c r="AZ976" s="29">
        <f t="shared" si="693"/>
        <v>1</v>
      </c>
      <c r="BA976" s="29">
        <f t="shared" si="693"/>
        <v>1</v>
      </c>
      <c r="BB976" s="29">
        <f t="shared" si="693"/>
        <v>1</v>
      </c>
      <c r="BC976" s="29">
        <f t="shared" si="693"/>
        <v>1</v>
      </c>
      <c r="BD976" s="29">
        <f t="shared" si="693"/>
        <v>1</v>
      </c>
      <c r="BE976" s="29">
        <f t="shared" si="693"/>
        <v>1</v>
      </c>
      <c r="BF976" s="29">
        <f t="shared" si="693"/>
        <v>1</v>
      </c>
      <c r="BG976" s="29">
        <f t="shared" si="693"/>
        <v>1</v>
      </c>
      <c r="BH976" s="29">
        <f t="shared" si="693"/>
        <v>1</v>
      </c>
      <c r="BI976" s="29">
        <f t="shared" si="693"/>
        <v>1</v>
      </c>
      <c r="BJ976" s="29">
        <f t="shared" si="691"/>
        <v>1</v>
      </c>
      <c r="BN976" s="29">
        <f t="shared" si="676"/>
        <v>15</v>
      </c>
      <c r="BO976" s="29">
        <f t="shared" si="677"/>
        <v>11</v>
      </c>
    </row>
    <row r="977" spans="3:67" x14ac:dyDescent="0.25">
      <c r="C977" s="79">
        <f t="shared" si="673"/>
        <v>43872</v>
      </c>
      <c r="D977" s="29">
        <f t="shared" si="699"/>
        <v>2020</v>
      </c>
      <c r="E977" s="29">
        <f t="shared" si="678"/>
        <v>2</v>
      </c>
      <c r="F977" s="29">
        <f t="shared" si="679"/>
        <v>7</v>
      </c>
      <c r="G977" s="29">
        <f t="shared" si="680"/>
        <v>11</v>
      </c>
      <c r="H977" s="166" t="str">
        <f t="shared" si="681"/>
        <v>Mo</v>
      </c>
      <c r="I977" s="29">
        <f t="shared" si="674"/>
        <v>16</v>
      </c>
      <c r="J977" s="29">
        <f t="array" ref="J977">INDEX(Dienstplan!$F$6:$AJ$55,BN977,BO977)</f>
        <v>0</v>
      </c>
      <c r="K977" s="29">
        <f t="array" ref="K977">IF(OR(J977=Schichten!$B$3,J977=Schichten!$B$4),INDEX($D$98:$D$147,MATCH(CODE(J977),$H$98:$H$147,0)),IF(ISERROR(INDEX($D$98:$D$147,MATCH(J977,$A$98:$A$147,0))),0,INDEX($D$98:$D$147,MATCH(J977,$A$98:$A$147,0))))</f>
        <v>0</v>
      </c>
      <c r="L977" s="29">
        <f t="shared" ref="L977" si="704">L927</f>
        <v>0</v>
      </c>
      <c r="M977" s="29">
        <f t="shared" si="702"/>
        <v>0</v>
      </c>
      <c r="O977" s="29">
        <f t="shared" si="687"/>
        <v>0</v>
      </c>
      <c r="P977" s="29">
        <f t="shared" si="687"/>
        <v>0</v>
      </c>
      <c r="Q977" s="29">
        <f t="shared" si="687"/>
        <v>0</v>
      </c>
      <c r="R977" s="29">
        <f t="shared" si="687"/>
        <v>0</v>
      </c>
      <c r="S977" s="29">
        <f t="shared" si="687"/>
        <v>0</v>
      </c>
      <c r="T977" s="29">
        <f t="shared" si="687"/>
        <v>0</v>
      </c>
      <c r="U977" s="29">
        <f t="shared" si="687"/>
        <v>0</v>
      </c>
      <c r="V977" s="29">
        <f t="shared" si="687"/>
        <v>0</v>
      </c>
      <c r="W977" s="29">
        <f t="shared" si="687"/>
        <v>0</v>
      </c>
      <c r="X977" s="29">
        <f t="shared" si="687"/>
        <v>0</v>
      </c>
      <c r="Y977" s="29">
        <f t="shared" si="687"/>
        <v>1</v>
      </c>
      <c r="Z977" s="29">
        <f t="shared" si="687"/>
        <v>1</v>
      </c>
      <c r="AA977" s="29">
        <f t="shared" si="687"/>
        <v>1</v>
      </c>
      <c r="AB977" s="29">
        <f t="shared" si="687"/>
        <v>1</v>
      </c>
      <c r="AC977" s="29">
        <f t="shared" si="687"/>
        <v>1</v>
      </c>
      <c r="AD977" s="29">
        <f t="shared" si="687"/>
        <v>1</v>
      </c>
      <c r="AE977" s="29">
        <f t="shared" si="685"/>
        <v>1</v>
      </c>
      <c r="AF977" s="29">
        <f t="shared" si="685"/>
        <v>1</v>
      </c>
      <c r="AG977" s="29">
        <f t="shared" si="685"/>
        <v>1</v>
      </c>
      <c r="AH977" s="29">
        <f t="shared" si="685"/>
        <v>1</v>
      </c>
      <c r="AI977" s="29">
        <f t="shared" si="685"/>
        <v>1</v>
      </c>
      <c r="AJ977" s="29">
        <f t="shared" si="685"/>
        <v>1</v>
      </c>
      <c r="AK977" s="29">
        <f t="shared" si="685"/>
        <v>1</v>
      </c>
      <c r="AL977" s="29">
        <f t="shared" si="685"/>
        <v>1</v>
      </c>
      <c r="AM977" s="29">
        <f t="shared" si="685"/>
        <v>1</v>
      </c>
      <c r="AN977" s="29">
        <f t="shared" si="685"/>
        <v>1</v>
      </c>
      <c r="AO977" s="29">
        <f t="shared" si="685"/>
        <v>1</v>
      </c>
      <c r="AP977" s="29">
        <f t="shared" si="685"/>
        <v>1</v>
      </c>
      <c r="AQ977" s="29">
        <f t="shared" si="685"/>
        <v>1</v>
      </c>
      <c r="AR977" s="29">
        <f t="shared" si="685"/>
        <v>1</v>
      </c>
      <c r="AS977" s="29">
        <f t="shared" si="685"/>
        <v>1</v>
      </c>
      <c r="AT977" s="29">
        <f t="shared" si="693"/>
        <v>1</v>
      </c>
      <c r="AU977" s="29">
        <f t="shared" si="693"/>
        <v>1</v>
      </c>
      <c r="AV977" s="29">
        <f t="shared" si="693"/>
        <v>1</v>
      </c>
      <c r="AW977" s="29">
        <f t="shared" si="693"/>
        <v>1</v>
      </c>
      <c r="AX977" s="29">
        <f t="shared" si="693"/>
        <v>1</v>
      </c>
      <c r="AY977" s="29">
        <f t="shared" si="693"/>
        <v>1</v>
      </c>
      <c r="AZ977" s="29">
        <f t="shared" si="693"/>
        <v>1</v>
      </c>
      <c r="BA977" s="29">
        <f t="shared" si="693"/>
        <v>1</v>
      </c>
      <c r="BB977" s="29">
        <f t="shared" si="693"/>
        <v>1</v>
      </c>
      <c r="BC977" s="29">
        <f t="shared" si="693"/>
        <v>1</v>
      </c>
      <c r="BD977" s="29">
        <f t="shared" si="693"/>
        <v>1</v>
      </c>
      <c r="BE977" s="29">
        <f t="shared" si="693"/>
        <v>1</v>
      </c>
      <c r="BF977" s="29">
        <f t="shared" si="693"/>
        <v>1</v>
      </c>
      <c r="BG977" s="29">
        <f t="shared" si="693"/>
        <v>1</v>
      </c>
      <c r="BH977" s="29">
        <f t="shared" si="693"/>
        <v>1</v>
      </c>
      <c r="BI977" s="29">
        <f t="shared" si="693"/>
        <v>1</v>
      </c>
      <c r="BJ977" s="29">
        <f t="shared" si="691"/>
        <v>1</v>
      </c>
      <c r="BN977" s="29">
        <f t="shared" si="676"/>
        <v>16</v>
      </c>
      <c r="BO977" s="29">
        <f t="shared" si="677"/>
        <v>11</v>
      </c>
    </row>
    <row r="978" spans="3:67" x14ac:dyDescent="0.25">
      <c r="C978" s="79">
        <f t="shared" si="673"/>
        <v>43872</v>
      </c>
      <c r="D978" s="29">
        <f t="shared" si="699"/>
        <v>2020</v>
      </c>
      <c r="E978" s="29">
        <f t="shared" si="678"/>
        <v>2</v>
      </c>
      <c r="F978" s="29">
        <f t="shared" si="679"/>
        <v>7</v>
      </c>
      <c r="G978" s="29">
        <f t="shared" si="680"/>
        <v>11</v>
      </c>
      <c r="H978" s="166" t="str">
        <f t="shared" si="681"/>
        <v>Mo</v>
      </c>
      <c r="I978" s="29">
        <f t="shared" si="674"/>
        <v>17</v>
      </c>
      <c r="J978" s="29">
        <f t="array" ref="J978">INDEX(Dienstplan!$F$6:$AJ$55,BN978,BO978)</f>
        <v>0</v>
      </c>
      <c r="K978" s="29">
        <f t="array" ref="K978">IF(OR(J978=Schichten!$B$3,J978=Schichten!$B$4),INDEX($D$98:$D$147,MATCH(CODE(J978),$H$98:$H$147,0)),IF(ISERROR(INDEX($D$98:$D$147,MATCH(J978,$A$98:$A$147,0))),0,INDEX($D$98:$D$147,MATCH(J978,$A$98:$A$147,0))))</f>
        <v>0</v>
      </c>
      <c r="L978" s="29">
        <f t="shared" ref="L978" si="705">L928</f>
        <v>0</v>
      </c>
      <c r="M978" s="29">
        <f t="shared" si="702"/>
        <v>0</v>
      </c>
      <c r="O978" s="29">
        <f t="shared" si="687"/>
        <v>0</v>
      </c>
      <c r="P978" s="29">
        <f t="shared" si="687"/>
        <v>0</v>
      </c>
      <c r="Q978" s="29">
        <f t="shared" si="687"/>
        <v>0</v>
      </c>
      <c r="R978" s="29">
        <f t="shared" si="687"/>
        <v>0</v>
      </c>
      <c r="S978" s="29">
        <f t="shared" si="687"/>
        <v>0</v>
      </c>
      <c r="T978" s="29">
        <f t="shared" si="687"/>
        <v>0</v>
      </c>
      <c r="U978" s="29">
        <f t="shared" si="687"/>
        <v>0</v>
      </c>
      <c r="V978" s="29">
        <f t="shared" si="687"/>
        <v>0</v>
      </c>
      <c r="W978" s="29">
        <f t="shared" si="687"/>
        <v>0</v>
      </c>
      <c r="X978" s="29">
        <f t="shared" si="687"/>
        <v>0</v>
      </c>
      <c r="Y978" s="29">
        <f t="shared" si="687"/>
        <v>1</v>
      </c>
      <c r="Z978" s="29">
        <f t="shared" si="687"/>
        <v>1</v>
      </c>
      <c r="AA978" s="29">
        <f t="shared" si="687"/>
        <v>1</v>
      </c>
      <c r="AB978" s="29">
        <f t="shared" si="687"/>
        <v>1</v>
      </c>
      <c r="AC978" s="29">
        <f t="shared" si="687"/>
        <v>1</v>
      </c>
      <c r="AD978" s="29">
        <f t="shared" si="687"/>
        <v>1</v>
      </c>
      <c r="AE978" s="29">
        <f t="shared" si="685"/>
        <v>1</v>
      </c>
      <c r="AF978" s="29">
        <f t="shared" si="685"/>
        <v>1</v>
      </c>
      <c r="AG978" s="29">
        <f t="shared" si="685"/>
        <v>1</v>
      </c>
      <c r="AH978" s="29">
        <f t="shared" si="685"/>
        <v>1</v>
      </c>
      <c r="AI978" s="29">
        <f t="shared" si="685"/>
        <v>1</v>
      </c>
      <c r="AJ978" s="29">
        <f t="shared" si="685"/>
        <v>1</v>
      </c>
      <c r="AK978" s="29">
        <f t="shared" si="685"/>
        <v>1</v>
      </c>
      <c r="AL978" s="29">
        <f t="shared" si="685"/>
        <v>1</v>
      </c>
      <c r="AM978" s="29">
        <f t="shared" si="685"/>
        <v>1</v>
      </c>
      <c r="AN978" s="29">
        <f t="shared" si="685"/>
        <v>1</v>
      </c>
      <c r="AO978" s="29">
        <f t="shared" si="685"/>
        <v>1</v>
      </c>
      <c r="AP978" s="29">
        <f t="shared" si="685"/>
        <v>1</v>
      </c>
      <c r="AQ978" s="29">
        <f t="shared" si="685"/>
        <v>1</v>
      </c>
      <c r="AR978" s="29">
        <f t="shared" si="685"/>
        <v>1</v>
      </c>
      <c r="AS978" s="29">
        <f t="shared" si="685"/>
        <v>1</v>
      </c>
      <c r="AT978" s="29">
        <f t="shared" si="693"/>
        <v>1</v>
      </c>
      <c r="AU978" s="29">
        <f t="shared" si="693"/>
        <v>1</v>
      </c>
      <c r="AV978" s="29">
        <f t="shared" si="693"/>
        <v>1</v>
      </c>
      <c r="AW978" s="29">
        <f t="shared" si="693"/>
        <v>1</v>
      </c>
      <c r="AX978" s="29">
        <f t="shared" si="693"/>
        <v>1</v>
      </c>
      <c r="AY978" s="29">
        <f t="shared" si="693"/>
        <v>1</v>
      </c>
      <c r="AZ978" s="29">
        <f t="shared" si="693"/>
        <v>1</v>
      </c>
      <c r="BA978" s="29">
        <f t="shared" si="693"/>
        <v>1</v>
      </c>
      <c r="BB978" s="29">
        <f t="shared" si="693"/>
        <v>1</v>
      </c>
      <c r="BC978" s="29">
        <f t="shared" si="693"/>
        <v>1</v>
      </c>
      <c r="BD978" s="29">
        <f t="shared" si="693"/>
        <v>1</v>
      </c>
      <c r="BE978" s="29">
        <f t="shared" si="693"/>
        <v>1</v>
      </c>
      <c r="BF978" s="29">
        <f t="shared" si="693"/>
        <v>1</v>
      </c>
      <c r="BG978" s="29">
        <f t="shared" si="693"/>
        <v>1</v>
      </c>
      <c r="BH978" s="29">
        <f t="shared" si="693"/>
        <v>1</v>
      </c>
      <c r="BI978" s="29">
        <f t="shared" si="693"/>
        <v>1</v>
      </c>
      <c r="BJ978" s="29">
        <f t="shared" si="691"/>
        <v>1</v>
      </c>
      <c r="BN978" s="29">
        <f t="shared" si="676"/>
        <v>17</v>
      </c>
      <c r="BO978" s="29">
        <f t="shared" si="677"/>
        <v>11</v>
      </c>
    </row>
    <row r="979" spans="3:67" x14ac:dyDescent="0.25">
      <c r="C979" s="79">
        <f t="shared" si="673"/>
        <v>43872</v>
      </c>
      <c r="D979" s="29">
        <f t="shared" si="699"/>
        <v>2020</v>
      </c>
      <c r="E979" s="29">
        <f t="shared" si="678"/>
        <v>2</v>
      </c>
      <c r="F979" s="29">
        <f t="shared" si="679"/>
        <v>7</v>
      </c>
      <c r="G979" s="29">
        <f t="shared" si="680"/>
        <v>11</v>
      </c>
      <c r="H979" s="166" t="str">
        <f t="shared" si="681"/>
        <v>Mo</v>
      </c>
      <c r="I979" s="29">
        <f t="shared" si="674"/>
        <v>18</v>
      </c>
      <c r="J979" s="29">
        <f t="array" ref="J979">INDEX(Dienstplan!$F$6:$AJ$55,BN979,BO979)</f>
        <v>0</v>
      </c>
      <c r="K979" s="29">
        <f t="array" ref="K979">IF(OR(J979=Schichten!$B$3,J979=Schichten!$B$4),INDEX($D$98:$D$147,MATCH(CODE(J979),$H$98:$H$147,0)),IF(ISERROR(INDEX($D$98:$D$147,MATCH(J979,$A$98:$A$147,0))),0,INDEX($D$98:$D$147,MATCH(J979,$A$98:$A$147,0))))</f>
        <v>0</v>
      </c>
      <c r="L979" s="29">
        <f t="shared" ref="L979" si="706">L929</f>
        <v>0</v>
      </c>
      <c r="M979" s="29">
        <f t="shared" si="702"/>
        <v>0</v>
      </c>
      <c r="O979" s="29">
        <f t="shared" si="687"/>
        <v>0</v>
      </c>
      <c r="P979" s="29">
        <f t="shared" si="687"/>
        <v>0</v>
      </c>
      <c r="Q979" s="29">
        <f t="shared" si="687"/>
        <v>0</v>
      </c>
      <c r="R979" s="29">
        <f t="shared" si="687"/>
        <v>0</v>
      </c>
      <c r="S979" s="29">
        <f t="shared" si="687"/>
        <v>0</v>
      </c>
      <c r="T979" s="29">
        <f t="shared" si="687"/>
        <v>0</v>
      </c>
      <c r="U979" s="29">
        <f t="shared" si="687"/>
        <v>0</v>
      </c>
      <c r="V979" s="29">
        <f t="shared" si="687"/>
        <v>0</v>
      </c>
      <c r="W979" s="29">
        <f t="shared" si="687"/>
        <v>0</v>
      </c>
      <c r="X979" s="29">
        <f t="shared" si="687"/>
        <v>0</v>
      </c>
      <c r="Y979" s="29">
        <f t="shared" si="687"/>
        <v>1</v>
      </c>
      <c r="Z979" s="29">
        <f t="shared" si="687"/>
        <v>1</v>
      </c>
      <c r="AA979" s="29">
        <f t="shared" si="687"/>
        <v>1</v>
      </c>
      <c r="AB979" s="29">
        <f t="shared" si="687"/>
        <v>1</v>
      </c>
      <c r="AC979" s="29">
        <f t="shared" si="687"/>
        <v>1</v>
      </c>
      <c r="AD979" s="29">
        <f t="shared" ref="AD979:AS994" si="707">IF($M$457,IF($J979=AD$461,1,0),0)</f>
        <v>1</v>
      </c>
      <c r="AE979" s="29">
        <f t="shared" si="707"/>
        <v>1</v>
      </c>
      <c r="AF979" s="29">
        <f t="shared" si="707"/>
        <v>1</v>
      </c>
      <c r="AG979" s="29">
        <f t="shared" si="707"/>
        <v>1</v>
      </c>
      <c r="AH979" s="29">
        <f t="shared" si="707"/>
        <v>1</v>
      </c>
      <c r="AI979" s="29">
        <f t="shared" si="707"/>
        <v>1</v>
      </c>
      <c r="AJ979" s="29">
        <f t="shared" si="707"/>
        <v>1</v>
      </c>
      <c r="AK979" s="29">
        <f t="shared" si="707"/>
        <v>1</v>
      </c>
      <c r="AL979" s="29">
        <f t="shared" si="707"/>
        <v>1</v>
      </c>
      <c r="AM979" s="29">
        <f t="shared" si="707"/>
        <v>1</v>
      </c>
      <c r="AN979" s="29">
        <f t="shared" si="707"/>
        <v>1</v>
      </c>
      <c r="AO979" s="29">
        <f t="shared" si="707"/>
        <v>1</v>
      </c>
      <c r="AP979" s="29">
        <f t="shared" si="707"/>
        <v>1</v>
      </c>
      <c r="AQ979" s="29">
        <f t="shared" si="707"/>
        <v>1</v>
      </c>
      <c r="AR979" s="29">
        <f t="shared" si="707"/>
        <v>1</v>
      </c>
      <c r="AS979" s="29">
        <f t="shared" si="707"/>
        <v>1</v>
      </c>
      <c r="AT979" s="29">
        <f t="shared" si="693"/>
        <v>1</v>
      </c>
      <c r="AU979" s="29">
        <f t="shared" si="693"/>
        <v>1</v>
      </c>
      <c r="AV979" s="29">
        <f t="shared" si="693"/>
        <v>1</v>
      </c>
      <c r="AW979" s="29">
        <f t="shared" si="693"/>
        <v>1</v>
      </c>
      <c r="AX979" s="29">
        <f t="shared" si="693"/>
        <v>1</v>
      </c>
      <c r="AY979" s="29">
        <f t="shared" si="693"/>
        <v>1</v>
      </c>
      <c r="AZ979" s="29">
        <f t="shared" si="693"/>
        <v>1</v>
      </c>
      <c r="BA979" s="29">
        <f t="shared" si="693"/>
        <v>1</v>
      </c>
      <c r="BB979" s="29">
        <f t="shared" si="693"/>
        <v>1</v>
      </c>
      <c r="BC979" s="29">
        <f t="shared" si="693"/>
        <v>1</v>
      </c>
      <c r="BD979" s="29">
        <f t="shared" si="693"/>
        <v>1</v>
      </c>
      <c r="BE979" s="29">
        <f t="shared" si="693"/>
        <v>1</v>
      </c>
      <c r="BF979" s="29">
        <f t="shared" si="693"/>
        <v>1</v>
      </c>
      <c r="BG979" s="29">
        <f t="shared" si="693"/>
        <v>1</v>
      </c>
      <c r="BH979" s="29">
        <f t="shared" si="693"/>
        <v>1</v>
      </c>
      <c r="BI979" s="29">
        <f t="shared" si="693"/>
        <v>1</v>
      </c>
      <c r="BJ979" s="29">
        <f t="shared" si="691"/>
        <v>1</v>
      </c>
      <c r="BN979" s="29">
        <f t="shared" si="676"/>
        <v>18</v>
      </c>
      <c r="BO979" s="29">
        <f t="shared" si="677"/>
        <v>11</v>
      </c>
    </row>
    <row r="980" spans="3:67" x14ac:dyDescent="0.25">
      <c r="C980" s="79">
        <f t="shared" si="673"/>
        <v>43872</v>
      </c>
      <c r="D980" s="29">
        <f t="shared" si="699"/>
        <v>2020</v>
      </c>
      <c r="E980" s="29">
        <f t="shared" si="678"/>
        <v>2</v>
      </c>
      <c r="F980" s="29">
        <f t="shared" si="679"/>
        <v>7</v>
      </c>
      <c r="G980" s="29">
        <f t="shared" si="680"/>
        <v>11</v>
      </c>
      <c r="H980" s="166" t="str">
        <f t="shared" si="681"/>
        <v>Mo</v>
      </c>
      <c r="I980" s="29">
        <f t="shared" si="674"/>
        <v>19</v>
      </c>
      <c r="J980" s="29">
        <f t="array" ref="J980">INDEX(Dienstplan!$F$6:$AJ$55,BN980,BO980)</f>
        <v>0</v>
      </c>
      <c r="K980" s="29">
        <f t="array" ref="K980">IF(OR(J980=Schichten!$B$3,J980=Schichten!$B$4),INDEX($D$98:$D$147,MATCH(CODE(J980),$H$98:$H$147,0)),IF(ISERROR(INDEX($D$98:$D$147,MATCH(J980,$A$98:$A$147,0))),0,INDEX($D$98:$D$147,MATCH(J980,$A$98:$A$147,0))))</f>
        <v>0</v>
      </c>
      <c r="L980" s="29">
        <f t="shared" ref="L980" si="708">L930</f>
        <v>0</v>
      </c>
      <c r="M980" s="29">
        <f t="shared" si="702"/>
        <v>0</v>
      </c>
      <c r="O980" s="29">
        <f t="shared" ref="O980:AD995" si="709">IF($M$457,IF($J980=O$461,1,0),0)</f>
        <v>0</v>
      </c>
      <c r="P980" s="29">
        <f t="shared" si="709"/>
        <v>0</v>
      </c>
      <c r="Q980" s="29">
        <f t="shared" si="709"/>
        <v>0</v>
      </c>
      <c r="R980" s="29">
        <f t="shared" si="709"/>
        <v>0</v>
      </c>
      <c r="S980" s="29">
        <f t="shared" si="709"/>
        <v>0</v>
      </c>
      <c r="T980" s="29">
        <f t="shared" si="709"/>
        <v>0</v>
      </c>
      <c r="U980" s="29">
        <f t="shared" si="709"/>
        <v>0</v>
      </c>
      <c r="V980" s="29">
        <f t="shared" si="709"/>
        <v>0</v>
      </c>
      <c r="W980" s="29">
        <f t="shared" si="709"/>
        <v>0</v>
      </c>
      <c r="X980" s="29">
        <f t="shared" si="709"/>
        <v>0</v>
      </c>
      <c r="Y980" s="29">
        <f t="shared" si="709"/>
        <v>1</v>
      </c>
      <c r="Z980" s="29">
        <f t="shared" si="709"/>
        <v>1</v>
      </c>
      <c r="AA980" s="29">
        <f t="shared" si="709"/>
        <v>1</v>
      </c>
      <c r="AB980" s="29">
        <f t="shared" si="709"/>
        <v>1</v>
      </c>
      <c r="AC980" s="29">
        <f t="shared" si="709"/>
        <v>1</v>
      </c>
      <c r="AD980" s="29">
        <f t="shared" si="709"/>
        <v>1</v>
      </c>
      <c r="AE980" s="29">
        <f t="shared" si="707"/>
        <v>1</v>
      </c>
      <c r="AF980" s="29">
        <f t="shared" si="707"/>
        <v>1</v>
      </c>
      <c r="AG980" s="29">
        <f t="shared" si="707"/>
        <v>1</v>
      </c>
      <c r="AH980" s="29">
        <f t="shared" si="707"/>
        <v>1</v>
      </c>
      <c r="AI980" s="29">
        <f t="shared" si="707"/>
        <v>1</v>
      </c>
      <c r="AJ980" s="29">
        <f t="shared" si="707"/>
        <v>1</v>
      </c>
      <c r="AK980" s="29">
        <f t="shared" si="707"/>
        <v>1</v>
      </c>
      <c r="AL980" s="29">
        <f t="shared" si="707"/>
        <v>1</v>
      </c>
      <c r="AM980" s="29">
        <f t="shared" si="707"/>
        <v>1</v>
      </c>
      <c r="AN980" s="29">
        <f t="shared" si="707"/>
        <v>1</v>
      </c>
      <c r="AO980" s="29">
        <f t="shared" si="707"/>
        <v>1</v>
      </c>
      <c r="AP980" s="29">
        <f t="shared" si="707"/>
        <v>1</v>
      </c>
      <c r="AQ980" s="29">
        <f t="shared" si="707"/>
        <v>1</v>
      </c>
      <c r="AR980" s="29">
        <f t="shared" si="707"/>
        <v>1</v>
      </c>
      <c r="AS980" s="29">
        <f t="shared" si="707"/>
        <v>1</v>
      </c>
      <c r="AT980" s="29">
        <f t="shared" si="693"/>
        <v>1</v>
      </c>
      <c r="AU980" s="29">
        <f t="shared" si="693"/>
        <v>1</v>
      </c>
      <c r="AV980" s="29">
        <f t="shared" si="693"/>
        <v>1</v>
      </c>
      <c r="AW980" s="29">
        <f t="shared" si="693"/>
        <v>1</v>
      </c>
      <c r="AX980" s="29">
        <f t="shared" si="693"/>
        <v>1</v>
      </c>
      <c r="AY980" s="29">
        <f t="shared" si="693"/>
        <v>1</v>
      </c>
      <c r="AZ980" s="29">
        <f t="shared" si="693"/>
        <v>1</v>
      </c>
      <c r="BA980" s="29">
        <f t="shared" si="693"/>
        <v>1</v>
      </c>
      <c r="BB980" s="29">
        <f t="shared" si="693"/>
        <v>1</v>
      </c>
      <c r="BC980" s="29">
        <f t="shared" si="693"/>
        <v>1</v>
      </c>
      <c r="BD980" s="29">
        <f t="shared" si="693"/>
        <v>1</v>
      </c>
      <c r="BE980" s="29">
        <f t="shared" si="693"/>
        <v>1</v>
      </c>
      <c r="BF980" s="29">
        <f t="shared" si="693"/>
        <v>1</v>
      </c>
      <c r="BG980" s="29">
        <f t="shared" si="693"/>
        <v>1</v>
      </c>
      <c r="BH980" s="29">
        <f t="shared" si="693"/>
        <v>1</v>
      </c>
      <c r="BI980" s="29">
        <f t="shared" si="693"/>
        <v>1</v>
      </c>
      <c r="BJ980" s="29">
        <f t="shared" si="691"/>
        <v>1</v>
      </c>
      <c r="BN980" s="29">
        <f t="shared" si="676"/>
        <v>19</v>
      </c>
      <c r="BO980" s="29">
        <f t="shared" si="677"/>
        <v>11</v>
      </c>
    </row>
    <row r="981" spans="3:67" x14ac:dyDescent="0.25">
      <c r="C981" s="79">
        <f t="shared" si="673"/>
        <v>43872</v>
      </c>
      <c r="D981" s="29">
        <f t="shared" si="699"/>
        <v>2020</v>
      </c>
      <c r="E981" s="29">
        <f t="shared" si="678"/>
        <v>2</v>
      </c>
      <c r="F981" s="29">
        <f t="shared" si="679"/>
        <v>7</v>
      </c>
      <c r="G981" s="29">
        <f t="shared" si="680"/>
        <v>11</v>
      </c>
      <c r="H981" s="166" t="str">
        <f t="shared" si="681"/>
        <v>Mo</v>
      </c>
      <c r="I981" s="29">
        <f t="shared" si="674"/>
        <v>20</v>
      </c>
      <c r="J981" s="29">
        <f t="array" ref="J981">INDEX(Dienstplan!$F$6:$AJ$55,BN981,BO981)</f>
        <v>0</v>
      </c>
      <c r="K981" s="29">
        <f t="array" ref="K981">IF(OR(J981=Schichten!$B$3,J981=Schichten!$B$4),INDEX($D$98:$D$147,MATCH(CODE(J981),$H$98:$H$147,0)),IF(ISERROR(INDEX($D$98:$D$147,MATCH(J981,$A$98:$A$147,0))),0,INDEX($D$98:$D$147,MATCH(J981,$A$98:$A$147,0))))</f>
        <v>0</v>
      </c>
      <c r="L981" s="29">
        <f t="shared" ref="L981" si="710">L931</f>
        <v>0</v>
      </c>
      <c r="M981" s="29">
        <f t="shared" si="702"/>
        <v>0</v>
      </c>
      <c r="O981" s="29">
        <f t="shared" si="709"/>
        <v>0</v>
      </c>
      <c r="P981" s="29">
        <f t="shared" si="709"/>
        <v>0</v>
      </c>
      <c r="Q981" s="29">
        <f t="shared" si="709"/>
        <v>0</v>
      </c>
      <c r="R981" s="29">
        <f t="shared" si="709"/>
        <v>0</v>
      </c>
      <c r="S981" s="29">
        <f t="shared" si="709"/>
        <v>0</v>
      </c>
      <c r="T981" s="29">
        <f t="shared" si="709"/>
        <v>0</v>
      </c>
      <c r="U981" s="29">
        <f t="shared" si="709"/>
        <v>0</v>
      </c>
      <c r="V981" s="29">
        <f t="shared" si="709"/>
        <v>0</v>
      </c>
      <c r="W981" s="29">
        <f t="shared" si="709"/>
        <v>0</v>
      </c>
      <c r="X981" s="29">
        <f t="shared" si="709"/>
        <v>0</v>
      </c>
      <c r="Y981" s="29">
        <f t="shared" si="709"/>
        <v>1</v>
      </c>
      <c r="Z981" s="29">
        <f t="shared" si="709"/>
        <v>1</v>
      </c>
      <c r="AA981" s="29">
        <f t="shared" si="709"/>
        <v>1</v>
      </c>
      <c r="AB981" s="29">
        <f t="shared" si="709"/>
        <v>1</v>
      </c>
      <c r="AC981" s="29">
        <f t="shared" si="709"/>
        <v>1</v>
      </c>
      <c r="AD981" s="29">
        <f t="shared" si="709"/>
        <v>1</v>
      </c>
      <c r="AE981" s="29">
        <f t="shared" si="707"/>
        <v>1</v>
      </c>
      <c r="AF981" s="29">
        <f t="shared" si="707"/>
        <v>1</v>
      </c>
      <c r="AG981" s="29">
        <f t="shared" si="707"/>
        <v>1</v>
      </c>
      <c r="AH981" s="29">
        <f t="shared" si="707"/>
        <v>1</v>
      </c>
      <c r="AI981" s="29">
        <f t="shared" si="707"/>
        <v>1</v>
      </c>
      <c r="AJ981" s="29">
        <f t="shared" si="707"/>
        <v>1</v>
      </c>
      <c r="AK981" s="29">
        <f t="shared" si="707"/>
        <v>1</v>
      </c>
      <c r="AL981" s="29">
        <f t="shared" si="707"/>
        <v>1</v>
      </c>
      <c r="AM981" s="29">
        <f t="shared" si="707"/>
        <v>1</v>
      </c>
      <c r="AN981" s="29">
        <f t="shared" si="707"/>
        <v>1</v>
      </c>
      <c r="AO981" s="29">
        <f t="shared" si="707"/>
        <v>1</v>
      </c>
      <c r="AP981" s="29">
        <f t="shared" si="707"/>
        <v>1</v>
      </c>
      <c r="AQ981" s="29">
        <f t="shared" si="707"/>
        <v>1</v>
      </c>
      <c r="AR981" s="29">
        <f t="shared" si="707"/>
        <v>1</v>
      </c>
      <c r="AS981" s="29">
        <f t="shared" si="707"/>
        <v>1</v>
      </c>
      <c r="AT981" s="29">
        <f t="shared" si="693"/>
        <v>1</v>
      </c>
      <c r="AU981" s="29">
        <f t="shared" si="693"/>
        <v>1</v>
      </c>
      <c r="AV981" s="29">
        <f t="shared" si="693"/>
        <v>1</v>
      </c>
      <c r="AW981" s="29">
        <f t="shared" si="693"/>
        <v>1</v>
      </c>
      <c r="AX981" s="29">
        <f t="shared" si="693"/>
        <v>1</v>
      </c>
      <c r="AY981" s="29">
        <f t="shared" si="693"/>
        <v>1</v>
      </c>
      <c r="AZ981" s="29">
        <f t="shared" si="693"/>
        <v>1</v>
      </c>
      <c r="BA981" s="29">
        <f t="shared" si="693"/>
        <v>1</v>
      </c>
      <c r="BB981" s="29">
        <f t="shared" si="693"/>
        <v>1</v>
      </c>
      <c r="BC981" s="29">
        <f t="shared" si="693"/>
        <v>1</v>
      </c>
      <c r="BD981" s="29">
        <f t="shared" si="693"/>
        <v>1</v>
      </c>
      <c r="BE981" s="29">
        <f t="shared" si="693"/>
        <v>1</v>
      </c>
      <c r="BF981" s="29">
        <f t="shared" si="693"/>
        <v>1</v>
      </c>
      <c r="BG981" s="29">
        <f t="shared" si="693"/>
        <v>1</v>
      </c>
      <c r="BH981" s="29">
        <f t="shared" si="693"/>
        <v>1</v>
      </c>
      <c r="BI981" s="29">
        <f t="shared" si="693"/>
        <v>1</v>
      </c>
      <c r="BJ981" s="29">
        <f t="shared" si="691"/>
        <v>1</v>
      </c>
      <c r="BN981" s="29">
        <f t="shared" si="676"/>
        <v>20</v>
      </c>
      <c r="BO981" s="29">
        <f t="shared" si="677"/>
        <v>11</v>
      </c>
    </row>
    <row r="982" spans="3:67" x14ac:dyDescent="0.25">
      <c r="C982" s="79">
        <f t="shared" si="673"/>
        <v>43872</v>
      </c>
      <c r="D982" s="29">
        <f t="shared" si="699"/>
        <v>2020</v>
      </c>
      <c r="E982" s="29">
        <f t="shared" si="678"/>
        <v>2</v>
      </c>
      <c r="F982" s="29">
        <f t="shared" si="679"/>
        <v>7</v>
      </c>
      <c r="G982" s="29">
        <f t="shared" si="680"/>
        <v>11</v>
      </c>
      <c r="H982" s="166" t="str">
        <f t="shared" si="681"/>
        <v>Mo</v>
      </c>
      <c r="I982" s="29">
        <f t="shared" si="674"/>
        <v>21</v>
      </c>
      <c r="J982" s="29">
        <f t="array" ref="J982">INDEX(Dienstplan!$F$6:$AJ$55,BN982,BO982)</f>
        <v>0</v>
      </c>
      <c r="K982" s="29">
        <f t="array" ref="K982">IF(OR(J982=Schichten!$B$3,J982=Schichten!$B$4),INDEX($D$98:$D$147,MATCH(CODE(J982),$H$98:$H$147,0)),IF(ISERROR(INDEX($D$98:$D$147,MATCH(J982,$A$98:$A$147,0))),0,INDEX($D$98:$D$147,MATCH(J982,$A$98:$A$147,0))))</f>
        <v>0</v>
      </c>
      <c r="L982" s="29">
        <f t="shared" ref="L982" si="711">L932</f>
        <v>0</v>
      </c>
      <c r="M982" s="29">
        <f t="shared" si="702"/>
        <v>0</v>
      </c>
      <c r="O982" s="29">
        <f t="shared" si="709"/>
        <v>0</v>
      </c>
      <c r="P982" s="29">
        <f t="shared" si="709"/>
        <v>0</v>
      </c>
      <c r="Q982" s="29">
        <f t="shared" si="709"/>
        <v>0</v>
      </c>
      <c r="R982" s="29">
        <f t="shared" si="709"/>
        <v>0</v>
      </c>
      <c r="S982" s="29">
        <f t="shared" si="709"/>
        <v>0</v>
      </c>
      <c r="T982" s="29">
        <f t="shared" si="709"/>
        <v>0</v>
      </c>
      <c r="U982" s="29">
        <f t="shared" si="709"/>
        <v>0</v>
      </c>
      <c r="V982" s="29">
        <f t="shared" si="709"/>
        <v>0</v>
      </c>
      <c r="W982" s="29">
        <f t="shared" si="709"/>
        <v>0</v>
      </c>
      <c r="X982" s="29">
        <f t="shared" si="709"/>
        <v>0</v>
      </c>
      <c r="Y982" s="29">
        <f t="shared" si="709"/>
        <v>1</v>
      </c>
      <c r="Z982" s="29">
        <f t="shared" si="709"/>
        <v>1</v>
      </c>
      <c r="AA982" s="29">
        <f t="shared" si="709"/>
        <v>1</v>
      </c>
      <c r="AB982" s="29">
        <f t="shared" si="709"/>
        <v>1</v>
      </c>
      <c r="AC982" s="29">
        <f t="shared" si="709"/>
        <v>1</v>
      </c>
      <c r="AD982" s="29">
        <f t="shared" si="709"/>
        <v>1</v>
      </c>
      <c r="AE982" s="29">
        <f t="shared" si="707"/>
        <v>1</v>
      </c>
      <c r="AF982" s="29">
        <f t="shared" si="707"/>
        <v>1</v>
      </c>
      <c r="AG982" s="29">
        <f t="shared" si="707"/>
        <v>1</v>
      </c>
      <c r="AH982" s="29">
        <f t="shared" si="707"/>
        <v>1</v>
      </c>
      <c r="AI982" s="29">
        <f t="shared" si="707"/>
        <v>1</v>
      </c>
      <c r="AJ982" s="29">
        <f t="shared" si="707"/>
        <v>1</v>
      </c>
      <c r="AK982" s="29">
        <f t="shared" si="707"/>
        <v>1</v>
      </c>
      <c r="AL982" s="29">
        <f t="shared" si="707"/>
        <v>1</v>
      </c>
      <c r="AM982" s="29">
        <f t="shared" si="707"/>
        <v>1</v>
      </c>
      <c r="AN982" s="29">
        <f t="shared" si="707"/>
        <v>1</v>
      </c>
      <c r="AO982" s="29">
        <f t="shared" si="707"/>
        <v>1</v>
      </c>
      <c r="AP982" s="29">
        <f t="shared" si="707"/>
        <v>1</v>
      </c>
      <c r="AQ982" s="29">
        <f t="shared" si="707"/>
        <v>1</v>
      </c>
      <c r="AR982" s="29">
        <f t="shared" si="707"/>
        <v>1</v>
      </c>
      <c r="AS982" s="29">
        <f t="shared" si="707"/>
        <v>1</v>
      </c>
      <c r="AT982" s="29">
        <f t="shared" si="693"/>
        <v>1</v>
      </c>
      <c r="AU982" s="29">
        <f t="shared" si="693"/>
        <v>1</v>
      </c>
      <c r="AV982" s="29">
        <f t="shared" si="693"/>
        <v>1</v>
      </c>
      <c r="AW982" s="29">
        <f t="shared" si="693"/>
        <v>1</v>
      </c>
      <c r="AX982" s="29">
        <f t="shared" si="693"/>
        <v>1</v>
      </c>
      <c r="AY982" s="29">
        <f t="shared" si="693"/>
        <v>1</v>
      </c>
      <c r="AZ982" s="29">
        <f t="shared" si="693"/>
        <v>1</v>
      </c>
      <c r="BA982" s="29">
        <f t="shared" si="693"/>
        <v>1</v>
      </c>
      <c r="BB982" s="29">
        <f t="shared" si="693"/>
        <v>1</v>
      </c>
      <c r="BC982" s="29">
        <f t="shared" si="693"/>
        <v>1</v>
      </c>
      <c r="BD982" s="29">
        <f t="shared" si="693"/>
        <v>1</v>
      </c>
      <c r="BE982" s="29">
        <f t="shared" si="693"/>
        <v>1</v>
      </c>
      <c r="BF982" s="29">
        <f t="shared" si="693"/>
        <v>1</v>
      </c>
      <c r="BG982" s="29">
        <f t="shared" si="693"/>
        <v>1</v>
      </c>
      <c r="BH982" s="29">
        <f t="shared" si="693"/>
        <v>1</v>
      </c>
      <c r="BI982" s="29">
        <f t="shared" si="693"/>
        <v>1</v>
      </c>
      <c r="BJ982" s="29">
        <f t="shared" si="691"/>
        <v>1</v>
      </c>
      <c r="BN982" s="29">
        <f t="shared" si="676"/>
        <v>21</v>
      </c>
      <c r="BO982" s="29">
        <f t="shared" si="677"/>
        <v>11</v>
      </c>
    </row>
    <row r="983" spans="3:67" x14ac:dyDescent="0.25">
      <c r="C983" s="79">
        <f t="shared" si="673"/>
        <v>43872</v>
      </c>
      <c r="D983" s="29">
        <f t="shared" si="699"/>
        <v>2020</v>
      </c>
      <c r="E983" s="29">
        <f t="shared" si="678"/>
        <v>2</v>
      </c>
      <c r="F983" s="29">
        <f t="shared" si="679"/>
        <v>7</v>
      </c>
      <c r="G983" s="29">
        <f t="shared" si="680"/>
        <v>11</v>
      </c>
      <c r="H983" s="166" t="str">
        <f t="shared" si="681"/>
        <v>Mo</v>
      </c>
      <c r="I983" s="29">
        <f t="shared" si="674"/>
        <v>22</v>
      </c>
      <c r="J983" s="29">
        <f t="array" ref="J983">INDEX(Dienstplan!$F$6:$AJ$55,BN983,BO983)</f>
        <v>0</v>
      </c>
      <c r="K983" s="29">
        <f t="array" ref="K983">IF(OR(J983=Schichten!$B$3,J983=Schichten!$B$4),INDEX($D$98:$D$147,MATCH(CODE(J983),$H$98:$H$147,0)),IF(ISERROR(INDEX($D$98:$D$147,MATCH(J983,$A$98:$A$147,0))),0,INDEX($D$98:$D$147,MATCH(J983,$A$98:$A$147,0))))</f>
        <v>0</v>
      </c>
      <c r="L983" s="29">
        <f t="shared" ref="L983" si="712">L933</f>
        <v>0</v>
      </c>
      <c r="M983" s="29">
        <f t="shared" si="702"/>
        <v>0</v>
      </c>
      <c r="O983" s="29">
        <f t="shared" si="709"/>
        <v>0</v>
      </c>
      <c r="P983" s="29">
        <f t="shared" si="709"/>
        <v>0</v>
      </c>
      <c r="Q983" s="29">
        <f t="shared" si="709"/>
        <v>0</v>
      </c>
      <c r="R983" s="29">
        <f t="shared" si="709"/>
        <v>0</v>
      </c>
      <c r="S983" s="29">
        <f t="shared" si="709"/>
        <v>0</v>
      </c>
      <c r="T983" s="29">
        <f t="shared" si="709"/>
        <v>0</v>
      </c>
      <c r="U983" s="29">
        <f t="shared" si="709"/>
        <v>0</v>
      </c>
      <c r="V983" s="29">
        <f t="shared" si="709"/>
        <v>0</v>
      </c>
      <c r="W983" s="29">
        <f t="shared" si="709"/>
        <v>0</v>
      </c>
      <c r="X983" s="29">
        <f t="shared" si="709"/>
        <v>0</v>
      </c>
      <c r="Y983" s="29">
        <f t="shared" si="709"/>
        <v>1</v>
      </c>
      <c r="Z983" s="29">
        <f t="shared" si="709"/>
        <v>1</v>
      </c>
      <c r="AA983" s="29">
        <f t="shared" si="709"/>
        <v>1</v>
      </c>
      <c r="AB983" s="29">
        <f t="shared" si="709"/>
        <v>1</v>
      </c>
      <c r="AC983" s="29">
        <f t="shared" si="709"/>
        <v>1</v>
      </c>
      <c r="AD983" s="29">
        <f t="shared" si="709"/>
        <v>1</v>
      </c>
      <c r="AE983" s="29">
        <f t="shared" si="707"/>
        <v>1</v>
      </c>
      <c r="AF983" s="29">
        <f t="shared" si="707"/>
        <v>1</v>
      </c>
      <c r="AG983" s="29">
        <f t="shared" si="707"/>
        <v>1</v>
      </c>
      <c r="AH983" s="29">
        <f t="shared" si="707"/>
        <v>1</v>
      </c>
      <c r="AI983" s="29">
        <f t="shared" si="707"/>
        <v>1</v>
      </c>
      <c r="AJ983" s="29">
        <f t="shared" si="707"/>
        <v>1</v>
      </c>
      <c r="AK983" s="29">
        <f t="shared" si="707"/>
        <v>1</v>
      </c>
      <c r="AL983" s="29">
        <f t="shared" si="707"/>
        <v>1</v>
      </c>
      <c r="AM983" s="29">
        <f t="shared" si="707"/>
        <v>1</v>
      </c>
      <c r="AN983" s="29">
        <f t="shared" si="707"/>
        <v>1</v>
      </c>
      <c r="AO983" s="29">
        <f t="shared" si="707"/>
        <v>1</v>
      </c>
      <c r="AP983" s="29">
        <f t="shared" si="707"/>
        <v>1</v>
      </c>
      <c r="AQ983" s="29">
        <f t="shared" si="707"/>
        <v>1</v>
      </c>
      <c r="AR983" s="29">
        <f t="shared" si="707"/>
        <v>1</v>
      </c>
      <c r="AS983" s="29">
        <f t="shared" si="707"/>
        <v>1</v>
      </c>
      <c r="AT983" s="29">
        <f t="shared" si="693"/>
        <v>1</v>
      </c>
      <c r="AU983" s="29">
        <f t="shared" si="693"/>
        <v>1</v>
      </c>
      <c r="AV983" s="29">
        <f t="shared" si="693"/>
        <v>1</v>
      </c>
      <c r="AW983" s="29">
        <f t="shared" si="693"/>
        <v>1</v>
      </c>
      <c r="AX983" s="29">
        <f t="shared" si="693"/>
        <v>1</v>
      </c>
      <c r="AY983" s="29">
        <f t="shared" si="693"/>
        <v>1</v>
      </c>
      <c r="AZ983" s="29">
        <f t="shared" si="693"/>
        <v>1</v>
      </c>
      <c r="BA983" s="29">
        <f t="shared" si="693"/>
        <v>1</v>
      </c>
      <c r="BB983" s="29">
        <f t="shared" si="693"/>
        <v>1</v>
      </c>
      <c r="BC983" s="29">
        <f t="shared" si="693"/>
        <v>1</v>
      </c>
      <c r="BD983" s="29">
        <f t="shared" si="693"/>
        <v>1</v>
      </c>
      <c r="BE983" s="29">
        <f t="shared" si="693"/>
        <v>1</v>
      </c>
      <c r="BF983" s="29">
        <f t="shared" si="693"/>
        <v>1</v>
      </c>
      <c r="BG983" s="29">
        <f t="shared" si="693"/>
        <v>1</v>
      </c>
      <c r="BH983" s="29">
        <f t="shared" si="693"/>
        <v>1</v>
      </c>
      <c r="BI983" s="29">
        <f t="shared" ref="BI983:BJ998" si="713">IF($M$457,IF($J983=BI$461,1,0),0)</f>
        <v>1</v>
      </c>
      <c r="BJ983" s="29">
        <f t="shared" si="713"/>
        <v>1</v>
      </c>
      <c r="BN983" s="29">
        <f t="shared" si="676"/>
        <v>22</v>
      </c>
      <c r="BO983" s="29">
        <f t="shared" si="677"/>
        <v>11</v>
      </c>
    </row>
    <row r="984" spans="3:67" x14ac:dyDescent="0.25">
      <c r="C984" s="79">
        <f t="shared" si="673"/>
        <v>43872</v>
      </c>
      <c r="D984" s="29">
        <f t="shared" si="699"/>
        <v>2020</v>
      </c>
      <c r="E984" s="29">
        <f t="shared" si="678"/>
        <v>2</v>
      </c>
      <c r="F984" s="29">
        <f t="shared" si="679"/>
        <v>7</v>
      </c>
      <c r="G984" s="29">
        <f t="shared" si="680"/>
        <v>11</v>
      </c>
      <c r="H984" s="166" t="str">
        <f t="shared" si="681"/>
        <v>Mo</v>
      </c>
      <c r="I984" s="29">
        <f t="shared" si="674"/>
        <v>23</v>
      </c>
      <c r="J984" s="29">
        <f t="array" ref="J984">INDEX(Dienstplan!$F$6:$AJ$55,BN984,BO984)</f>
        <v>0</v>
      </c>
      <c r="K984" s="29">
        <f t="array" ref="K984">IF(OR(J984=Schichten!$B$3,J984=Schichten!$B$4),INDEX($D$98:$D$147,MATCH(CODE(J984),$H$98:$H$147,0)),IF(ISERROR(INDEX($D$98:$D$147,MATCH(J984,$A$98:$A$147,0))),0,INDEX($D$98:$D$147,MATCH(J984,$A$98:$A$147,0))))</f>
        <v>0</v>
      </c>
      <c r="L984" s="29">
        <f t="shared" ref="L984" si="714">L934</f>
        <v>0</v>
      </c>
      <c r="M984" s="29">
        <f t="shared" si="702"/>
        <v>0</v>
      </c>
      <c r="O984" s="29">
        <f t="shared" si="709"/>
        <v>0</v>
      </c>
      <c r="P984" s="29">
        <f t="shared" si="709"/>
        <v>0</v>
      </c>
      <c r="Q984" s="29">
        <f t="shared" si="709"/>
        <v>0</v>
      </c>
      <c r="R984" s="29">
        <f t="shared" si="709"/>
        <v>0</v>
      </c>
      <c r="S984" s="29">
        <f t="shared" si="709"/>
        <v>0</v>
      </c>
      <c r="T984" s="29">
        <f t="shared" si="709"/>
        <v>0</v>
      </c>
      <c r="U984" s="29">
        <f t="shared" si="709"/>
        <v>0</v>
      </c>
      <c r="V984" s="29">
        <f t="shared" si="709"/>
        <v>0</v>
      </c>
      <c r="W984" s="29">
        <f t="shared" si="709"/>
        <v>0</v>
      </c>
      <c r="X984" s="29">
        <f t="shared" si="709"/>
        <v>0</v>
      </c>
      <c r="Y984" s="29">
        <f t="shared" si="709"/>
        <v>1</v>
      </c>
      <c r="Z984" s="29">
        <f t="shared" si="709"/>
        <v>1</v>
      </c>
      <c r="AA984" s="29">
        <f t="shared" si="709"/>
        <v>1</v>
      </c>
      <c r="AB984" s="29">
        <f t="shared" si="709"/>
        <v>1</v>
      </c>
      <c r="AC984" s="29">
        <f t="shared" si="709"/>
        <v>1</v>
      </c>
      <c r="AD984" s="29">
        <f t="shared" si="709"/>
        <v>1</v>
      </c>
      <c r="AE984" s="29">
        <f t="shared" si="707"/>
        <v>1</v>
      </c>
      <c r="AF984" s="29">
        <f t="shared" si="707"/>
        <v>1</v>
      </c>
      <c r="AG984" s="29">
        <f t="shared" si="707"/>
        <v>1</v>
      </c>
      <c r="AH984" s="29">
        <f t="shared" si="707"/>
        <v>1</v>
      </c>
      <c r="AI984" s="29">
        <f t="shared" si="707"/>
        <v>1</v>
      </c>
      <c r="AJ984" s="29">
        <f t="shared" si="707"/>
        <v>1</v>
      </c>
      <c r="AK984" s="29">
        <f t="shared" si="707"/>
        <v>1</v>
      </c>
      <c r="AL984" s="29">
        <f t="shared" si="707"/>
        <v>1</v>
      </c>
      <c r="AM984" s="29">
        <f t="shared" si="707"/>
        <v>1</v>
      </c>
      <c r="AN984" s="29">
        <f t="shared" si="707"/>
        <v>1</v>
      </c>
      <c r="AO984" s="29">
        <f t="shared" si="707"/>
        <v>1</v>
      </c>
      <c r="AP984" s="29">
        <f t="shared" si="707"/>
        <v>1</v>
      </c>
      <c r="AQ984" s="29">
        <f t="shared" si="707"/>
        <v>1</v>
      </c>
      <c r="AR984" s="29">
        <f t="shared" si="707"/>
        <v>1</v>
      </c>
      <c r="AS984" s="29">
        <f t="shared" si="707"/>
        <v>1</v>
      </c>
      <c r="AT984" s="29">
        <f t="shared" ref="AT984:BI999" si="715">IF($M$457,IF($J984=AT$461,1,0),0)</f>
        <v>1</v>
      </c>
      <c r="AU984" s="29">
        <f t="shared" si="715"/>
        <v>1</v>
      </c>
      <c r="AV984" s="29">
        <f t="shared" si="715"/>
        <v>1</v>
      </c>
      <c r="AW984" s="29">
        <f t="shared" si="715"/>
        <v>1</v>
      </c>
      <c r="AX984" s="29">
        <f t="shared" si="715"/>
        <v>1</v>
      </c>
      <c r="AY984" s="29">
        <f t="shared" si="715"/>
        <v>1</v>
      </c>
      <c r="AZ984" s="29">
        <f t="shared" si="715"/>
        <v>1</v>
      </c>
      <c r="BA984" s="29">
        <f t="shared" si="715"/>
        <v>1</v>
      </c>
      <c r="BB984" s="29">
        <f t="shared" si="715"/>
        <v>1</v>
      </c>
      <c r="BC984" s="29">
        <f t="shared" si="715"/>
        <v>1</v>
      </c>
      <c r="BD984" s="29">
        <f t="shared" si="715"/>
        <v>1</v>
      </c>
      <c r="BE984" s="29">
        <f t="shared" si="715"/>
        <v>1</v>
      </c>
      <c r="BF984" s="29">
        <f t="shared" si="715"/>
        <v>1</v>
      </c>
      <c r="BG984" s="29">
        <f t="shared" si="715"/>
        <v>1</v>
      </c>
      <c r="BH984" s="29">
        <f t="shared" si="715"/>
        <v>1</v>
      </c>
      <c r="BI984" s="29">
        <f t="shared" si="715"/>
        <v>1</v>
      </c>
      <c r="BJ984" s="29">
        <f t="shared" si="713"/>
        <v>1</v>
      </c>
      <c r="BN984" s="29">
        <f t="shared" si="676"/>
        <v>23</v>
      </c>
      <c r="BO984" s="29">
        <f t="shared" si="677"/>
        <v>11</v>
      </c>
    </row>
    <row r="985" spans="3:67" x14ac:dyDescent="0.25">
      <c r="C985" s="79">
        <f t="shared" si="673"/>
        <v>43872</v>
      </c>
      <c r="D985" s="29">
        <f t="shared" si="699"/>
        <v>2020</v>
      </c>
      <c r="E985" s="29">
        <f t="shared" si="678"/>
        <v>2</v>
      </c>
      <c r="F985" s="29">
        <f t="shared" si="679"/>
        <v>7</v>
      </c>
      <c r="G985" s="29">
        <f t="shared" si="680"/>
        <v>11</v>
      </c>
      <c r="H985" s="166" t="str">
        <f t="shared" si="681"/>
        <v>Mo</v>
      </c>
      <c r="I985" s="29">
        <f t="shared" si="674"/>
        <v>24</v>
      </c>
      <c r="J985" s="29">
        <f t="array" ref="J985">INDEX(Dienstplan!$F$6:$AJ$55,BN985,BO985)</f>
        <v>0</v>
      </c>
      <c r="K985" s="29">
        <f t="array" ref="K985">IF(OR(J985=Schichten!$B$3,J985=Schichten!$B$4),INDEX($D$98:$D$147,MATCH(CODE(J985),$H$98:$H$147,0)),IF(ISERROR(INDEX($D$98:$D$147,MATCH(J985,$A$98:$A$147,0))),0,INDEX($D$98:$D$147,MATCH(J985,$A$98:$A$147,0))))</f>
        <v>0</v>
      </c>
      <c r="L985" s="29">
        <f t="shared" ref="L985" si="716">L935</f>
        <v>0</v>
      </c>
      <c r="M985" s="29">
        <f t="shared" si="702"/>
        <v>0</v>
      </c>
      <c r="O985" s="29">
        <f t="shared" si="709"/>
        <v>0</v>
      </c>
      <c r="P985" s="29">
        <f t="shared" si="709"/>
        <v>0</v>
      </c>
      <c r="Q985" s="29">
        <f t="shared" si="709"/>
        <v>0</v>
      </c>
      <c r="R985" s="29">
        <f t="shared" si="709"/>
        <v>0</v>
      </c>
      <c r="S985" s="29">
        <f t="shared" si="709"/>
        <v>0</v>
      </c>
      <c r="T985" s="29">
        <f t="shared" si="709"/>
        <v>0</v>
      </c>
      <c r="U985" s="29">
        <f t="shared" si="709"/>
        <v>0</v>
      </c>
      <c r="V985" s="29">
        <f t="shared" si="709"/>
        <v>0</v>
      </c>
      <c r="W985" s="29">
        <f t="shared" si="709"/>
        <v>0</v>
      </c>
      <c r="X985" s="29">
        <f t="shared" si="709"/>
        <v>0</v>
      </c>
      <c r="Y985" s="29">
        <f t="shared" si="709"/>
        <v>1</v>
      </c>
      <c r="Z985" s="29">
        <f t="shared" si="709"/>
        <v>1</v>
      </c>
      <c r="AA985" s="29">
        <f t="shared" si="709"/>
        <v>1</v>
      </c>
      <c r="AB985" s="29">
        <f t="shared" si="709"/>
        <v>1</v>
      </c>
      <c r="AC985" s="29">
        <f t="shared" si="709"/>
        <v>1</v>
      </c>
      <c r="AD985" s="29">
        <f t="shared" si="709"/>
        <v>1</v>
      </c>
      <c r="AE985" s="29">
        <f t="shared" si="707"/>
        <v>1</v>
      </c>
      <c r="AF985" s="29">
        <f t="shared" si="707"/>
        <v>1</v>
      </c>
      <c r="AG985" s="29">
        <f t="shared" si="707"/>
        <v>1</v>
      </c>
      <c r="AH985" s="29">
        <f t="shared" si="707"/>
        <v>1</v>
      </c>
      <c r="AI985" s="29">
        <f t="shared" si="707"/>
        <v>1</v>
      </c>
      <c r="AJ985" s="29">
        <f t="shared" si="707"/>
        <v>1</v>
      </c>
      <c r="AK985" s="29">
        <f t="shared" si="707"/>
        <v>1</v>
      </c>
      <c r="AL985" s="29">
        <f t="shared" si="707"/>
        <v>1</v>
      </c>
      <c r="AM985" s="29">
        <f t="shared" si="707"/>
        <v>1</v>
      </c>
      <c r="AN985" s="29">
        <f t="shared" si="707"/>
        <v>1</v>
      </c>
      <c r="AO985" s="29">
        <f t="shared" si="707"/>
        <v>1</v>
      </c>
      <c r="AP985" s="29">
        <f t="shared" si="707"/>
        <v>1</v>
      </c>
      <c r="AQ985" s="29">
        <f t="shared" si="707"/>
        <v>1</v>
      </c>
      <c r="AR985" s="29">
        <f t="shared" si="707"/>
        <v>1</v>
      </c>
      <c r="AS985" s="29">
        <f t="shared" si="707"/>
        <v>1</v>
      </c>
      <c r="AT985" s="29">
        <f t="shared" si="715"/>
        <v>1</v>
      </c>
      <c r="AU985" s="29">
        <f t="shared" si="715"/>
        <v>1</v>
      </c>
      <c r="AV985" s="29">
        <f t="shared" si="715"/>
        <v>1</v>
      </c>
      <c r="AW985" s="29">
        <f t="shared" si="715"/>
        <v>1</v>
      </c>
      <c r="AX985" s="29">
        <f t="shared" si="715"/>
        <v>1</v>
      </c>
      <c r="AY985" s="29">
        <f t="shared" si="715"/>
        <v>1</v>
      </c>
      <c r="AZ985" s="29">
        <f t="shared" si="715"/>
        <v>1</v>
      </c>
      <c r="BA985" s="29">
        <f t="shared" si="715"/>
        <v>1</v>
      </c>
      <c r="BB985" s="29">
        <f t="shared" si="715"/>
        <v>1</v>
      </c>
      <c r="BC985" s="29">
        <f t="shared" si="715"/>
        <v>1</v>
      </c>
      <c r="BD985" s="29">
        <f t="shared" si="715"/>
        <v>1</v>
      </c>
      <c r="BE985" s="29">
        <f t="shared" si="715"/>
        <v>1</v>
      </c>
      <c r="BF985" s="29">
        <f t="shared" si="715"/>
        <v>1</v>
      </c>
      <c r="BG985" s="29">
        <f t="shared" si="715"/>
        <v>1</v>
      </c>
      <c r="BH985" s="29">
        <f t="shared" si="715"/>
        <v>1</v>
      </c>
      <c r="BI985" s="29">
        <f t="shared" si="715"/>
        <v>1</v>
      </c>
      <c r="BJ985" s="29">
        <f t="shared" si="713"/>
        <v>1</v>
      </c>
      <c r="BN985" s="29">
        <f t="shared" si="676"/>
        <v>24</v>
      </c>
      <c r="BO985" s="29">
        <f t="shared" si="677"/>
        <v>11</v>
      </c>
    </row>
    <row r="986" spans="3:67" x14ac:dyDescent="0.25">
      <c r="C986" s="79">
        <f t="shared" si="673"/>
        <v>43872</v>
      </c>
      <c r="D986" s="29">
        <f t="shared" si="699"/>
        <v>2020</v>
      </c>
      <c r="E986" s="29">
        <f t="shared" si="678"/>
        <v>2</v>
      </c>
      <c r="F986" s="29">
        <f t="shared" si="679"/>
        <v>7</v>
      </c>
      <c r="G986" s="29">
        <f t="shared" si="680"/>
        <v>11</v>
      </c>
      <c r="H986" s="166" t="str">
        <f t="shared" si="681"/>
        <v>Mo</v>
      </c>
      <c r="I986" s="29">
        <f t="shared" si="674"/>
        <v>25</v>
      </c>
      <c r="J986" s="29">
        <f t="array" ref="J986">INDEX(Dienstplan!$F$6:$AJ$55,BN986,BO986)</f>
        <v>0</v>
      </c>
      <c r="K986" s="29">
        <f t="array" ref="K986">IF(OR(J986=Schichten!$B$3,J986=Schichten!$B$4),INDEX($D$98:$D$147,MATCH(CODE(J986),$H$98:$H$147,0)),IF(ISERROR(INDEX($D$98:$D$147,MATCH(J986,$A$98:$A$147,0))),0,INDEX($D$98:$D$147,MATCH(J986,$A$98:$A$147,0))))</f>
        <v>0</v>
      </c>
      <c r="L986" s="29">
        <f t="shared" ref="L986" si="717">L936</f>
        <v>0</v>
      </c>
      <c r="M986" s="29">
        <f t="shared" si="702"/>
        <v>0</v>
      </c>
      <c r="O986" s="29">
        <f t="shared" si="709"/>
        <v>0</v>
      </c>
      <c r="P986" s="29">
        <f t="shared" si="709"/>
        <v>0</v>
      </c>
      <c r="Q986" s="29">
        <f t="shared" si="709"/>
        <v>0</v>
      </c>
      <c r="R986" s="29">
        <f t="shared" si="709"/>
        <v>0</v>
      </c>
      <c r="S986" s="29">
        <f t="shared" si="709"/>
        <v>0</v>
      </c>
      <c r="T986" s="29">
        <f t="shared" si="709"/>
        <v>0</v>
      </c>
      <c r="U986" s="29">
        <f t="shared" si="709"/>
        <v>0</v>
      </c>
      <c r="V986" s="29">
        <f t="shared" si="709"/>
        <v>0</v>
      </c>
      <c r="W986" s="29">
        <f t="shared" si="709"/>
        <v>0</v>
      </c>
      <c r="X986" s="29">
        <f t="shared" si="709"/>
        <v>0</v>
      </c>
      <c r="Y986" s="29">
        <f t="shared" si="709"/>
        <v>1</v>
      </c>
      <c r="Z986" s="29">
        <f t="shared" si="709"/>
        <v>1</v>
      </c>
      <c r="AA986" s="29">
        <f t="shared" si="709"/>
        <v>1</v>
      </c>
      <c r="AB986" s="29">
        <f t="shared" si="709"/>
        <v>1</v>
      </c>
      <c r="AC986" s="29">
        <f t="shared" si="709"/>
        <v>1</v>
      </c>
      <c r="AD986" s="29">
        <f t="shared" si="709"/>
        <v>1</v>
      </c>
      <c r="AE986" s="29">
        <f t="shared" si="707"/>
        <v>1</v>
      </c>
      <c r="AF986" s="29">
        <f t="shared" si="707"/>
        <v>1</v>
      </c>
      <c r="AG986" s="29">
        <f t="shared" si="707"/>
        <v>1</v>
      </c>
      <c r="AH986" s="29">
        <f t="shared" si="707"/>
        <v>1</v>
      </c>
      <c r="AI986" s="29">
        <f t="shared" si="707"/>
        <v>1</v>
      </c>
      <c r="AJ986" s="29">
        <f t="shared" si="707"/>
        <v>1</v>
      </c>
      <c r="AK986" s="29">
        <f t="shared" si="707"/>
        <v>1</v>
      </c>
      <c r="AL986" s="29">
        <f t="shared" si="707"/>
        <v>1</v>
      </c>
      <c r="AM986" s="29">
        <f t="shared" si="707"/>
        <v>1</v>
      </c>
      <c r="AN986" s="29">
        <f t="shared" si="707"/>
        <v>1</v>
      </c>
      <c r="AO986" s="29">
        <f t="shared" si="707"/>
        <v>1</v>
      </c>
      <c r="AP986" s="29">
        <f t="shared" si="707"/>
        <v>1</v>
      </c>
      <c r="AQ986" s="29">
        <f t="shared" si="707"/>
        <v>1</v>
      </c>
      <c r="AR986" s="29">
        <f t="shared" si="707"/>
        <v>1</v>
      </c>
      <c r="AS986" s="29">
        <f t="shared" si="707"/>
        <v>1</v>
      </c>
      <c r="AT986" s="29">
        <f t="shared" si="715"/>
        <v>1</v>
      </c>
      <c r="AU986" s="29">
        <f t="shared" si="715"/>
        <v>1</v>
      </c>
      <c r="AV986" s="29">
        <f t="shared" si="715"/>
        <v>1</v>
      </c>
      <c r="AW986" s="29">
        <f t="shared" si="715"/>
        <v>1</v>
      </c>
      <c r="AX986" s="29">
        <f t="shared" si="715"/>
        <v>1</v>
      </c>
      <c r="AY986" s="29">
        <f t="shared" si="715"/>
        <v>1</v>
      </c>
      <c r="AZ986" s="29">
        <f t="shared" si="715"/>
        <v>1</v>
      </c>
      <c r="BA986" s="29">
        <f t="shared" si="715"/>
        <v>1</v>
      </c>
      <c r="BB986" s="29">
        <f t="shared" si="715"/>
        <v>1</v>
      </c>
      <c r="BC986" s="29">
        <f t="shared" si="715"/>
        <v>1</v>
      </c>
      <c r="BD986" s="29">
        <f t="shared" si="715"/>
        <v>1</v>
      </c>
      <c r="BE986" s="29">
        <f t="shared" si="715"/>
        <v>1</v>
      </c>
      <c r="BF986" s="29">
        <f t="shared" si="715"/>
        <v>1</v>
      </c>
      <c r="BG986" s="29">
        <f t="shared" si="715"/>
        <v>1</v>
      </c>
      <c r="BH986" s="29">
        <f t="shared" si="715"/>
        <v>1</v>
      </c>
      <c r="BI986" s="29">
        <f t="shared" si="715"/>
        <v>1</v>
      </c>
      <c r="BJ986" s="29">
        <f t="shared" si="713"/>
        <v>1</v>
      </c>
      <c r="BN986" s="29">
        <f t="shared" si="676"/>
        <v>25</v>
      </c>
      <c r="BO986" s="29">
        <f t="shared" si="677"/>
        <v>11</v>
      </c>
    </row>
    <row r="987" spans="3:67" x14ac:dyDescent="0.25">
      <c r="C987" s="79">
        <f t="shared" si="673"/>
        <v>43872</v>
      </c>
      <c r="D987" s="29">
        <f t="shared" si="699"/>
        <v>2020</v>
      </c>
      <c r="E987" s="29">
        <f t="shared" si="678"/>
        <v>2</v>
      </c>
      <c r="F987" s="29">
        <f t="shared" si="679"/>
        <v>7</v>
      </c>
      <c r="G987" s="29">
        <f t="shared" si="680"/>
        <v>11</v>
      </c>
      <c r="H987" s="166" t="str">
        <f t="shared" si="681"/>
        <v>Mo</v>
      </c>
      <c r="I987" s="29">
        <f t="shared" si="674"/>
        <v>26</v>
      </c>
      <c r="J987" s="29">
        <f t="array" ref="J987">INDEX(Dienstplan!$F$6:$AJ$55,BN987,BO987)</f>
        <v>0</v>
      </c>
      <c r="K987" s="29">
        <f t="array" ref="K987">IF(OR(J987=Schichten!$B$3,J987=Schichten!$B$4),INDEX($D$98:$D$147,MATCH(CODE(J987),$H$98:$H$147,0)),IF(ISERROR(INDEX($D$98:$D$147,MATCH(J987,$A$98:$A$147,0))),0,INDEX($D$98:$D$147,MATCH(J987,$A$98:$A$147,0))))</f>
        <v>0</v>
      </c>
      <c r="L987" s="29">
        <f t="shared" ref="L987" si="718">L937</f>
        <v>0</v>
      </c>
      <c r="M987" s="29">
        <f t="shared" si="702"/>
        <v>0</v>
      </c>
      <c r="O987" s="29">
        <f t="shared" si="709"/>
        <v>0</v>
      </c>
      <c r="P987" s="29">
        <f t="shared" si="709"/>
        <v>0</v>
      </c>
      <c r="Q987" s="29">
        <f t="shared" si="709"/>
        <v>0</v>
      </c>
      <c r="R987" s="29">
        <f t="shared" si="709"/>
        <v>0</v>
      </c>
      <c r="S987" s="29">
        <f t="shared" si="709"/>
        <v>0</v>
      </c>
      <c r="T987" s="29">
        <f t="shared" si="709"/>
        <v>0</v>
      </c>
      <c r="U987" s="29">
        <f t="shared" si="709"/>
        <v>0</v>
      </c>
      <c r="V987" s="29">
        <f t="shared" si="709"/>
        <v>0</v>
      </c>
      <c r="W987" s="29">
        <f t="shared" si="709"/>
        <v>0</v>
      </c>
      <c r="X987" s="29">
        <f t="shared" si="709"/>
        <v>0</v>
      </c>
      <c r="Y987" s="29">
        <f t="shared" si="709"/>
        <v>1</v>
      </c>
      <c r="Z987" s="29">
        <f t="shared" si="709"/>
        <v>1</v>
      </c>
      <c r="AA987" s="29">
        <f t="shared" si="709"/>
        <v>1</v>
      </c>
      <c r="AB987" s="29">
        <f t="shared" si="709"/>
        <v>1</v>
      </c>
      <c r="AC987" s="29">
        <f t="shared" si="709"/>
        <v>1</v>
      </c>
      <c r="AD987" s="29">
        <f t="shared" si="709"/>
        <v>1</v>
      </c>
      <c r="AE987" s="29">
        <f t="shared" si="707"/>
        <v>1</v>
      </c>
      <c r="AF987" s="29">
        <f t="shared" si="707"/>
        <v>1</v>
      </c>
      <c r="AG987" s="29">
        <f t="shared" si="707"/>
        <v>1</v>
      </c>
      <c r="AH987" s="29">
        <f t="shared" si="707"/>
        <v>1</v>
      </c>
      <c r="AI987" s="29">
        <f t="shared" si="707"/>
        <v>1</v>
      </c>
      <c r="AJ987" s="29">
        <f t="shared" si="707"/>
        <v>1</v>
      </c>
      <c r="AK987" s="29">
        <f t="shared" si="707"/>
        <v>1</v>
      </c>
      <c r="AL987" s="29">
        <f t="shared" si="707"/>
        <v>1</v>
      </c>
      <c r="AM987" s="29">
        <f t="shared" si="707"/>
        <v>1</v>
      </c>
      <c r="AN987" s="29">
        <f t="shared" si="707"/>
        <v>1</v>
      </c>
      <c r="AO987" s="29">
        <f t="shared" si="707"/>
        <v>1</v>
      </c>
      <c r="AP987" s="29">
        <f t="shared" si="707"/>
        <v>1</v>
      </c>
      <c r="AQ987" s="29">
        <f t="shared" si="707"/>
        <v>1</v>
      </c>
      <c r="AR987" s="29">
        <f t="shared" si="707"/>
        <v>1</v>
      </c>
      <c r="AS987" s="29">
        <f t="shared" si="707"/>
        <v>1</v>
      </c>
      <c r="AT987" s="29">
        <f t="shared" si="715"/>
        <v>1</v>
      </c>
      <c r="AU987" s="29">
        <f t="shared" si="715"/>
        <v>1</v>
      </c>
      <c r="AV987" s="29">
        <f t="shared" si="715"/>
        <v>1</v>
      </c>
      <c r="AW987" s="29">
        <f t="shared" si="715"/>
        <v>1</v>
      </c>
      <c r="AX987" s="29">
        <f t="shared" si="715"/>
        <v>1</v>
      </c>
      <c r="AY987" s="29">
        <f t="shared" si="715"/>
        <v>1</v>
      </c>
      <c r="AZ987" s="29">
        <f t="shared" si="715"/>
        <v>1</v>
      </c>
      <c r="BA987" s="29">
        <f t="shared" si="715"/>
        <v>1</v>
      </c>
      <c r="BB987" s="29">
        <f t="shared" si="715"/>
        <v>1</v>
      </c>
      <c r="BC987" s="29">
        <f t="shared" si="715"/>
        <v>1</v>
      </c>
      <c r="BD987" s="29">
        <f t="shared" si="715"/>
        <v>1</v>
      </c>
      <c r="BE987" s="29">
        <f t="shared" si="715"/>
        <v>1</v>
      </c>
      <c r="BF987" s="29">
        <f t="shared" si="715"/>
        <v>1</v>
      </c>
      <c r="BG987" s="29">
        <f t="shared" si="715"/>
        <v>1</v>
      </c>
      <c r="BH987" s="29">
        <f t="shared" si="715"/>
        <v>1</v>
      </c>
      <c r="BI987" s="29">
        <f t="shared" si="715"/>
        <v>1</v>
      </c>
      <c r="BJ987" s="29">
        <f t="shared" si="713"/>
        <v>1</v>
      </c>
      <c r="BN987" s="29">
        <f t="shared" si="676"/>
        <v>26</v>
      </c>
      <c r="BO987" s="29">
        <f t="shared" si="677"/>
        <v>11</v>
      </c>
    </row>
    <row r="988" spans="3:67" x14ac:dyDescent="0.25">
      <c r="C988" s="79">
        <f t="shared" si="673"/>
        <v>43872</v>
      </c>
      <c r="D988" s="29">
        <f t="shared" si="699"/>
        <v>2020</v>
      </c>
      <c r="E988" s="29">
        <f t="shared" si="678"/>
        <v>2</v>
      </c>
      <c r="F988" s="29">
        <f t="shared" si="679"/>
        <v>7</v>
      </c>
      <c r="G988" s="29">
        <f t="shared" si="680"/>
        <v>11</v>
      </c>
      <c r="H988" s="166" t="str">
        <f t="shared" si="681"/>
        <v>Mo</v>
      </c>
      <c r="I988" s="29">
        <f t="shared" si="674"/>
        <v>27</v>
      </c>
      <c r="J988" s="29">
        <f t="array" ref="J988">INDEX(Dienstplan!$F$6:$AJ$55,BN988,BO988)</f>
        <v>0</v>
      </c>
      <c r="K988" s="29">
        <f t="array" ref="K988">IF(OR(J988=Schichten!$B$3,J988=Schichten!$B$4),INDEX($D$98:$D$147,MATCH(CODE(J988),$H$98:$H$147,0)),IF(ISERROR(INDEX($D$98:$D$147,MATCH(J988,$A$98:$A$147,0))),0,INDEX($D$98:$D$147,MATCH(J988,$A$98:$A$147,0))))</f>
        <v>0</v>
      </c>
      <c r="L988" s="29">
        <f t="shared" ref="L988" si="719">L938</f>
        <v>0</v>
      </c>
      <c r="M988" s="29">
        <f t="shared" si="702"/>
        <v>0</v>
      </c>
      <c r="O988" s="29">
        <f t="shared" si="709"/>
        <v>0</v>
      </c>
      <c r="P988" s="29">
        <f t="shared" si="709"/>
        <v>0</v>
      </c>
      <c r="Q988" s="29">
        <f t="shared" si="709"/>
        <v>0</v>
      </c>
      <c r="R988" s="29">
        <f t="shared" si="709"/>
        <v>0</v>
      </c>
      <c r="S988" s="29">
        <f t="shared" si="709"/>
        <v>0</v>
      </c>
      <c r="T988" s="29">
        <f t="shared" si="709"/>
        <v>0</v>
      </c>
      <c r="U988" s="29">
        <f t="shared" si="709"/>
        <v>0</v>
      </c>
      <c r="V988" s="29">
        <f t="shared" si="709"/>
        <v>0</v>
      </c>
      <c r="W988" s="29">
        <f t="shared" si="709"/>
        <v>0</v>
      </c>
      <c r="X988" s="29">
        <f t="shared" si="709"/>
        <v>0</v>
      </c>
      <c r="Y988" s="29">
        <f t="shared" si="709"/>
        <v>1</v>
      </c>
      <c r="Z988" s="29">
        <f t="shared" si="709"/>
        <v>1</v>
      </c>
      <c r="AA988" s="29">
        <f t="shared" si="709"/>
        <v>1</v>
      </c>
      <c r="AB988" s="29">
        <f t="shared" si="709"/>
        <v>1</v>
      </c>
      <c r="AC988" s="29">
        <f t="shared" si="709"/>
        <v>1</v>
      </c>
      <c r="AD988" s="29">
        <f t="shared" si="709"/>
        <v>1</v>
      </c>
      <c r="AE988" s="29">
        <f t="shared" si="707"/>
        <v>1</v>
      </c>
      <c r="AF988" s="29">
        <f t="shared" si="707"/>
        <v>1</v>
      </c>
      <c r="AG988" s="29">
        <f t="shared" si="707"/>
        <v>1</v>
      </c>
      <c r="AH988" s="29">
        <f t="shared" si="707"/>
        <v>1</v>
      </c>
      <c r="AI988" s="29">
        <f t="shared" si="707"/>
        <v>1</v>
      </c>
      <c r="AJ988" s="29">
        <f t="shared" si="707"/>
        <v>1</v>
      </c>
      <c r="AK988" s="29">
        <f t="shared" si="707"/>
        <v>1</v>
      </c>
      <c r="AL988" s="29">
        <f t="shared" si="707"/>
        <v>1</v>
      </c>
      <c r="AM988" s="29">
        <f t="shared" si="707"/>
        <v>1</v>
      </c>
      <c r="AN988" s="29">
        <f t="shared" si="707"/>
        <v>1</v>
      </c>
      <c r="AO988" s="29">
        <f t="shared" si="707"/>
        <v>1</v>
      </c>
      <c r="AP988" s="29">
        <f t="shared" si="707"/>
        <v>1</v>
      </c>
      <c r="AQ988" s="29">
        <f t="shared" si="707"/>
        <v>1</v>
      </c>
      <c r="AR988" s="29">
        <f t="shared" si="707"/>
        <v>1</v>
      </c>
      <c r="AS988" s="29">
        <f t="shared" si="707"/>
        <v>1</v>
      </c>
      <c r="AT988" s="29">
        <f t="shared" si="715"/>
        <v>1</v>
      </c>
      <c r="AU988" s="29">
        <f t="shared" si="715"/>
        <v>1</v>
      </c>
      <c r="AV988" s="29">
        <f t="shared" si="715"/>
        <v>1</v>
      </c>
      <c r="AW988" s="29">
        <f t="shared" si="715"/>
        <v>1</v>
      </c>
      <c r="AX988" s="29">
        <f t="shared" si="715"/>
        <v>1</v>
      </c>
      <c r="AY988" s="29">
        <f t="shared" si="715"/>
        <v>1</v>
      </c>
      <c r="AZ988" s="29">
        <f t="shared" si="715"/>
        <v>1</v>
      </c>
      <c r="BA988" s="29">
        <f t="shared" si="715"/>
        <v>1</v>
      </c>
      <c r="BB988" s="29">
        <f t="shared" si="715"/>
        <v>1</v>
      </c>
      <c r="BC988" s="29">
        <f t="shared" si="715"/>
        <v>1</v>
      </c>
      <c r="BD988" s="29">
        <f t="shared" si="715"/>
        <v>1</v>
      </c>
      <c r="BE988" s="29">
        <f t="shared" si="715"/>
        <v>1</v>
      </c>
      <c r="BF988" s="29">
        <f t="shared" si="715"/>
        <v>1</v>
      </c>
      <c r="BG988" s="29">
        <f t="shared" si="715"/>
        <v>1</v>
      </c>
      <c r="BH988" s="29">
        <f t="shared" si="715"/>
        <v>1</v>
      </c>
      <c r="BI988" s="29">
        <f t="shared" si="715"/>
        <v>1</v>
      </c>
      <c r="BJ988" s="29">
        <f t="shared" si="713"/>
        <v>1</v>
      </c>
      <c r="BN988" s="29">
        <f t="shared" si="676"/>
        <v>27</v>
      </c>
      <c r="BO988" s="29">
        <f t="shared" si="677"/>
        <v>11</v>
      </c>
    </row>
    <row r="989" spans="3:67" x14ac:dyDescent="0.25">
      <c r="C989" s="79">
        <f t="shared" si="673"/>
        <v>43872</v>
      </c>
      <c r="D989" s="29">
        <f t="shared" si="699"/>
        <v>2020</v>
      </c>
      <c r="E989" s="29">
        <f t="shared" si="678"/>
        <v>2</v>
      </c>
      <c r="F989" s="29">
        <f t="shared" si="679"/>
        <v>7</v>
      </c>
      <c r="G989" s="29">
        <f t="shared" si="680"/>
        <v>11</v>
      </c>
      <c r="H989" s="166" t="str">
        <f t="shared" si="681"/>
        <v>Mo</v>
      </c>
      <c r="I989" s="29">
        <f t="shared" si="674"/>
        <v>28</v>
      </c>
      <c r="J989" s="29">
        <f t="array" ref="J989">INDEX(Dienstplan!$F$6:$AJ$55,BN989,BO989)</f>
        <v>0</v>
      </c>
      <c r="K989" s="29">
        <f t="array" ref="K989">IF(OR(J989=Schichten!$B$3,J989=Schichten!$B$4),INDEX($D$98:$D$147,MATCH(CODE(J989),$H$98:$H$147,0)),IF(ISERROR(INDEX($D$98:$D$147,MATCH(J989,$A$98:$A$147,0))),0,INDEX($D$98:$D$147,MATCH(J989,$A$98:$A$147,0))))</f>
        <v>0</v>
      </c>
      <c r="L989" s="29">
        <f t="shared" ref="L989" si="720">L939</f>
        <v>0</v>
      </c>
      <c r="M989" s="29">
        <f t="shared" si="702"/>
        <v>0</v>
      </c>
      <c r="O989" s="29">
        <f t="shared" si="709"/>
        <v>0</v>
      </c>
      <c r="P989" s="29">
        <f t="shared" si="709"/>
        <v>0</v>
      </c>
      <c r="Q989" s="29">
        <f t="shared" si="709"/>
        <v>0</v>
      </c>
      <c r="R989" s="29">
        <f t="shared" si="709"/>
        <v>0</v>
      </c>
      <c r="S989" s="29">
        <f t="shared" si="709"/>
        <v>0</v>
      </c>
      <c r="T989" s="29">
        <f t="shared" si="709"/>
        <v>0</v>
      </c>
      <c r="U989" s="29">
        <f t="shared" si="709"/>
        <v>0</v>
      </c>
      <c r="V989" s="29">
        <f t="shared" si="709"/>
        <v>0</v>
      </c>
      <c r="W989" s="29">
        <f t="shared" si="709"/>
        <v>0</v>
      </c>
      <c r="X989" s="29">
        <f t="shared" si="709"/>
        <v>0</v>
      </c>
      <c r="Y989" s="29">
        <f t="shared" si="709"/>
        <v>1</v>
      </c>
      <c r="Z989" s="29">
        <f t="shared" si="709"/>
        <v>1</v>
      </c>
      <c r="AA989" s="29">
        <f t="shared" si="709"/>
        <v>1</v>
      </c>
      <c r="AB989" s="29">
        <f t="shared" si="709"/>
        <v>1</v>
      </c>
      <c r="AC989" s="29">
        <f t="shared" si="709"/>
        <v>1</v>
      </c>
      <c r="AD989" s="29">
        <f t="shared" si="709"/>
        <v>1</v>
      </c>
      <c r="AE989" s="29">
        <f t="shared" si="707"/>
        <v>1</v>
      </c>
      <c r="AF989" s="29">
        <f t="shared" si="707"/>
        <v>1</v>
      </c>
      <c r="AG989" s="29">
        <f t="shared" si="707"/>
        <v>1</v>
      </c>
      <c r="AH989" s="29">
        <f t="shared" si="707"/>
        <v>1</v>
      </c>
      <c r="AI989" s="29">
        <f t="shared" si="707"/>
        <v>1</v>
      </c>
      <c r="AJ989" s="29">
        <f t="shared" si="707"/>
        <v>1</v>
      </c>
      <c r="AK989" s="29">
        <f t="shared" si="707"/>
        <v>1</v>
      </c>
      <c r="AL989" s="29">
        <f t="shared" si="707"/>
        <v>1</v>
      </c>
      <c r="AM989" s="29">
        <f t="shared" si="707"/>
        <v>1</v>
      </c>
      <c r="AN989" s="29">
        <f t="shared" si="707"/>
        <v>1</v>
      </c>
      <c r="AO989" s="29">
        <f t="shared" si="707"/>
        <v>1</v>
      </c>
      <c r="AP989" s="29">
        <f t="shared" si="707"/>
        <v>1</v>
      </c>
      <c r="AQ989" s="29">
        <f t="shared" si="707"/>
        <v>1</v>
      </c>
      <c r="AR989" s="29">
        <f t="shared" si="707"/>
        <v>1</v>
      </c>
      <c r="AS989" s="29">
        <f t="shared" si="707"/>
        <v>1</v>
      </c>
      <c r="AT989" s="29">
        <f t="shared" si="715"/>
        <v>1</v>
      </c>
      <c r="AU989" s="29">
        <f t="shared" si="715"/>
        <v>1</v>
      </c>
      <c r="AV989" s="29">
        <f t="shared" si="715"/>
        <v>1</v>
      </c>
      <c r="AW989" s="29">
        <f t="shared" si="715"/>
        <v>1</v>
      </c>
      <c r="AX989" s="29">
        <f t="shared" si="715"/>
        <v>1</v>
      </c>
      <c r="AY989" s="29">
        <f t="shared" si="715"/>
        <v>1</v>
      </c>
      <c r="AZ989" s="29">
        <f t="shared" si="715"/>
        <v>1</v>
      </c>
      <c r="BA989" s="29">
        <f t="shared" si="715"/>
        <v>1</v>
      </c>
      <c r="BB989" s="29">
        <f t="shared" si="715"/>
        <v>1</v>
      </c>
      <c r="BC989" s="29">
        <f t="shared" si="715"/>
        <v>1</v>
      </c>
      <c r="BD989" s="29">
        <f t="shared" si="715"/>
        <v>1</v>
      </c>
      <c r="BE989" s="29">
        <f t="shared" si="715"/>
        <v>1</v>
      </c>
      <c r="BF989" s="29">
        <f t="shared" si="715"/>
        <v>1</v>
      </c>
      <c r="BG989" s="29">
        <f t="shared" si="715"/>
        <v>1</v>
      </c>
      <c r="BH989" s="29">
        <f t="shared" si="715"/>
        <v>1</v>
      </c>
      <c r="BI989" s="29">
        <f t="shared" si="715"/>
        <v>1</v>
      </c>
      <c r="BJ989" s="29">
        <f t="shared" si="713"/>
        <v>1</v>
      </c>
      <c r="BN989" s="29">
        <f t="shared" si="676"/>
        <v>28</v>
      </c>
      <c r="BO989" s="29">
        <f t="shared" si="677"/>
        <v>11</v>
      </c>
    </row>
    <row r="990" spans="3:67" x14ac:dyDescent="0.25">
      <c r="C990" s="79">
        <f t="shared" si="673"/>
        <v>43872</v>
      </c>
      <c r="D990" s="29">
        <f t="shared" si="699"/>
        <v>2020</v>
      </c>
      <c r="E990" s="29">
        <f t="shared" si="678"/>
        <v>2</v>
      </c>
      <c r="F990" s="29">
        <f t="shared" si="679"/>
        <v>7</v>
      </c>
      <c r="G990" s="29">
        <f t="shared" si="680"/>
        <v>11</v>
      </c>
      <c r="H990" s="166" t="str">
        <f t="shared" si="681"/>
        <v>Mo</v>
      </c>
      <c r="I990" s="29">
        <f t="shared" si="674"/>
        <v>29</v>
      </c>
      <c r="J990" s="29">
        <f t="array" ref="J990">INDEX(Dienstplan!$F$6:$AJ$55,BN990,BO990)</f>
        <v>0</v>
      </c>
      <c r="K990" s="29">
        <f t="array" ref="K990">IF(OR(J990=Schichten!$B$3,J990=Schichten!$B$4),INDEX($D$98:$D$147,MATCH(CODE(J990),$H$98:$H$147,0)),IF(ISERROR(INDEX($D$98:$D$147,MATCH(J990,$A$98:$A$147,0))),0,INDEX($D$98:$D$147,MATCH(J990,$A$98:$A$147,0))))</f>
        <v>0</v>
      </c>
      <c r="L990" s="29">
        <f t="shared" ref="L990" si="721">L940</f>
        <v>0</v>
      </c>
      <c r="M990" s="29">
        <f t="shared" si="702"/>
        <v>0</v>
      </c>
      <c r="O990" s="29">
        <f t="shared" si="709"/>
        <v>0</v>
      </c>
      <c r="P990" s="29">
        <f t="shared" si="709"/>
        <v>0</v>
      </c>
      <c r="Q990" s="29">
        <f t="shared" si="709"/>
        <v>0</v>
      </c>
      <c r="R990" s="29">
        <f t="shared" si="709"/>
        <v>0</v>
      </c>
      <c r="S990" s="29">
        <f t="shared" si="709"/>
        <v>0</v>
      </c>
      <c r="T990" s="29">
        <f t="shared" si="709"/>
        <v>0</v>
      </c>
      <c r="U990" s="29">
        <f t="shared" si="709"/>
        <v>0</v>
      </c>
      <c r="V990" s="29">
        <f t="shared" si="709"/>
        <v>0</v>
      </c>
      <c r="W990" s="29">
        <f t="shared" si="709"/>
        <v>0</v>
      </c>
      <c r="X990" s="29">
        <f t="shared" si="709"/>
        <v>0</v>
      </c>
      <c r="Y990" s="29">
        <f t="shared" si="709"/>
        <v>1</v>
      </c>
      <c r="Z990" s="29">
        <f t="shared" si="709"/>
        <v>1</v>
      </c>
      <c r="AA990" s="29">
        <f t="shared" si="709"/>
        <v>1</v>
      </c>
      <c r="AB990" s="29">
        <f t="shared" si="709"/>
        <v>1</v>
      </c>
      <c r="AC990" s="29">
        <f t="shared" si="709"/>
        <v>1</v>
      </c>
      <c r="AD990" s="29">
        <f t="shared" si="709"/>
        <v>1</v>
      </c>
      <c r="AE990" s="29">
        <f t="shared" si="707"/>
        <v>1</v>
      </c>
      <c r="AF990" s="29">
        <f t="shared" si="707"/>
        <v>1</v>
      </c>
      <c r="AG990" s="29">
        <f t="shared" si="707"/>
        <v>1</v>
      </c>
      <c r="AH990" s="29">
        <f t="shared" si="707"/>
        <v>1</v>
      </c>
      <c r="AI990" s="29">
        <f t="shared" si="707"/>
        <v>1</v>
      </c>
      <c r="AJ990" s="29">
        <f t="shared" si="707"/>
        <v>1</v>
      </c>
      <c r="AK990" s="29">
        <f t="shared" si="707"/>
        <v>1</v>
      </c>
      <c r="AL990" s="29">
        <f t="shared" si="707"/>
        <v>1</v>
      </c>
      <c r="AM990" s="29">
        <f t="shared" si="707"/>
        <v>1</v>
      </c>
      <c r="AN990" s="29">
        <f t="shared" si="707"/>
        <v>1</v>
      </c>
      <c r="AO990" s="29">
        <f t="shared" si="707"/>
        <v>1</v>
      </c>
      <c r="AP990" s="29">
        <f t="shared" si="707"/>
        <v>1</v>
      </c>
      <c r="AQ990" s="29">
        <f t="shared" si="707"/>
        <v>1</v>
      </c>
      <c r="AR990" s="29">
        <f t="shared" si="707"/>
        <v>1</v>
      </c>
      <c r="AS990" s="29">
        <f t="shared" si="707"/>
        <v>1</v>
      </c>
      <c r="AT990" s="29">
        <f t="shared" si="715"/>
        <v>1</v>
      </c>
      <c r="AU990" s="29">
        <f t="shared" si="715"/>
        <v>1</v>
      </c>
      <c r="AV990" s="29">
        <f t="shared" si="715"/>
        <v>1</v>
      </c>
      <c r="AW990" s="29">
        <f t="shared" si="715"/>
        <v>1</v>
      </c>
      <c r="AX990" s="29">
        <f t="shared" si="715"/>
        <v>1</v>
      </c>
      <c r="AY990" s="29">
        <f t="shared" si="715"/>
        <v>1</v>
      </c>
      <c r="AZ990" s="29">
        <f t="shared" si="715"/>
        <v>1</v>
      </c>
      <c r="BA990" s="29">
        <f t="shared" si="715"/>
        <v>1</v>
      </c>
      <c r="BB990" s="29">
        <f t="shared" si="715"/>
        <v>1</v>
      </c>
      <c r="BC990" s="29">
        <f t="shared" si="715"/>
        <v>1</v>
      </c>
      <c r="BD990" s="29">
        <f t="shared" si="715"/>
        <v>1</v>
      </c>
      <c r="BE990" s="29">
        <f t="shared" si="715"/>
        <v>1</v>
      </c>
      <c r="BF990" s="29">
        <f t="shared" si="715"/>
        <v>1</v>
      </c>
      <c r="BG990" s="29">
        <f t="shared" si="715"/>
        <v>1</v>
      </c>
      <c r="BH990" s="29">
        <f t="shared" si="715"/>
        <v>1</v>
      </c>
      <c r="BI990" s="29">
        <f t="shared" si="715"/>
        <v>1</v>
      </c>
      <c r="BJ990" s="29">
        <f t="shared" si="713"/>
        <v>1</v>
      </c>
      <c r="BN990" s="29">
        <f t="shared" si="676"/>
        <v>29</v>
      </c>
      <c r="BO990" s="29">
        <f t="shared" si="677"/>
        <v>11</v>
      </c>
    </row>
    <row r="991" spans="3:67" x14ac:dyDescent="0.25">
      <c r="C991" s="79">
        <f t="shared" si="673"/>
        <v>43872</v>
      </c>
      <c r="D991" s="29">
        <f t="shared" si="699"/>
        <v>2020</v>
      </c>
      <c r="E991" s="29">
        <f t="shared" si="678"/>
        <v>2</v>
      </c>
      <c r="F991" s="29">
        <f t="shared" si="679"/>
        <v>7</v>
      </c>
      <c r="G991" s="29">
        <f t="shared" si="680"/>
        <v>11</v>
      </c>
      <c r="H991" s="166" t="str">
        <f t="shared" si="681"/>
        <v>Mo</v>
      </c>
      <c r="I991" s="29">
        <f t="shared" si="674"/>
        <v>30</v>
      </c>
      <c r="J991" s="29">
        <f t="array" ref="J991">INDEX(Dienstplan!$F$6:$AJ$55,BN991,BO991)</f>
        <v>0</v>
      </c>
      <c r="K991" s="29">
        <f t="array" ref="K991">IF(OR(J991=Schichten!$B$3,J991=Schichten!$B$4),INDEX($D$98:$D$147,MATCH(CODE(J991),$H$98:$H$147,0)),IF(ISERROR(INDEX($D$98:$D$147,MATCH(J991,$A$98:$A$147,0))),0,INDEX($D$98:$D$147,MATCH(J991,$A$98:$A$147,0))))</f>
        <v>0</v>
      </c>
      <c r="L991" s="29">
        <f t="shared" ref="L991" si="722">L941</f>
        <v>0</v>
      </c>
      <c r="M991" s="29">
        <f t="shared" si="702"/>
        <v>0</v>
      </c>
      <c r="O991" s="29">
        <f t="shared" si="709"/>
        <v>0</v>
      </c>
      <c r="P991" s="29">
        <f t="shared" si="709"/>
        <v>0</v>
      </c>
      <c r="Q991" s="29">
        <f t="shared" si="709"/>
        <v>0</v>
      </c>
      <c r="R991" s="29">
        <f t="shared" si="709"/>
        <v>0</v>
      </c>
      <c r="S991" s="29">
        <f t="shared" si="709"/>
        <v>0</v>
      </c>
      <c r="T991" s="29">
        <f t="shared" si="709"/>
        <v>0</v>
      </c>
      <c r="U991" s="29">
        <f t="shared" si="709"/>
        <v>0</v>
      </c>
      <c r="V991" s="29">
        <f t="shared" si="709"/>
        <v>0</v>
      </c>
      <c r="W991" s="29">
        <f t="shared" si="709"/>
        <v>0</v>
      </c>
      <c r="X991" s="29">
        <f t="shared" si="709"/>
        <v>0</v>
      </c>
      <c r="Y991" s="29">
        <f t="shared" si="709"/>
        <v>1</v>
      </c>
      <c r="Z991" s="29">
        <f t="shared" si="709"/>
        <v>1</v>
      </c>
      <c r="AA991" s="29">
        <f t="shared" si="709"/>
        <v>1</v>
      </c>
      <c r="AB991" s="29">
        <f t="shared" si="709"/>
        <v>1</v>
      </c>
      <c r="AC991" s="29">
        <f t="shared" si="709"/>
        <v>1</v>
      </c>
      <c r="AD991" s="29">
        <f t="shared" si="709"/>
        <v>1</v>
      </c>
      <c r="AE991" s="29">
        <f t="shared" si="707"/>
        <v>1</v>
      </c>
      <c r="AF991" s="29">
        <f t="shared" si="707"/>
        <v>1</v>
      </c>
      <c r="AG991" s="29">
        <f t="shared" si="707"/>
        <v>1</v>
      </c>
      <c r="AH991" s="29">
        <f t="shared" si="707"/>
        <v>1</v>
      </c>
      <c r="AI991" s="29">
        <f t="shared" si="707"/>
        <v>1</v>
      </c>
      <c r="AJ991" s="29">
        <f t="shared" si="707"/>
        <v>1</v>
      </c>
      <c r="AK991" s="29">
        <f t="shared" si="707"/>
        <v>1</v>
      </c>
      <c r="AL991" s="29">
        <f t="shared" si="707"/>
        <v>1</v>
      </c>
      <c r="AM991" s="29">
        <f t="shared" si="707"/>
        <v>1</v>
      </c>
      <c r="AN991" s="29">
        <f t="shared" si="707"/>
        <v>1</v>
      </c>
      <c r="AO991" s="29">
        <f t="shared" si="707"/>
        <v>1</v>
      </c>
      <c r="AP991" s="29">
        <f t="shared" si="707"/>
        <v>1</v>
      </c>
      <c r="AQ991" s="29">
        <f t="shared" si="707"/>
        <v>1</v>
      </c>
      <c r="AR991" s="29">
        <f t="shared" si="707"/>
        <v>1</v>
      </c>
      <c r="AS991" s="29">
        <f t="shared" si="707"/>
        <v>1</v>
      </c>
      <c r="AT991" s="29">
        <f t="shared" si="715"/>
        <v>1</v>
      </c>
      <c r="AU991" s="29">
        <f t="shared" si="715"/>
        <v>1</v>
      </c>
      <c r="AV991" s="29">
        <f t="shared" si="715"/>
        <v>1</v>
      </c>
      <c r="AW991" s="29">
        <f t="shared" si="715"/>
        <v>1</v>
      </c>
      <c r="AX991" s="29">
        <f t="shared" si="715"/>
        <v>1</v>
      </c>
      <c r="AY991" s="29">
        <f t="shared" si="715"/>
        <v>1</v>
      </c>
      <c r="AZ991" s="29">
        <f t="shared" si="715"/>
        <v>1</v>
      </c>
      <c r="BA991" s="29">
        <f t="shared" si="715"/>
        <v>1</v>
      </c>
      <c r="BB991" s="29">
        <f t="shared" si="715"/>
        <v>1</v>
      </c>
      <c r="BC991" s="29">
        <f t="shared" si="715"/>
        <v>1</v>
      </c>
      <c r="BD991" s="29">
        <f t="shared" si="715"/>
        <v>1</v>
      </c>
      <c r="BE991" s="29">
        <f t="shared" si="715"/>
        <v>1</v>
      </c>
      <c r="BF991" s="29">
        <f t="shared" si="715"/>
        <v>1</v>
      </c>
      <c r="BG991" s="29">
        <f t="shared" si="715"/>
        <v>1</v>
      </c>
      <c r="BH991" s="29">
        <f t="shared" si="715"/>
        <v>1</v>
      </c>
      <c r="BI991" s="29">
        <f t="shared" si="715"/>
        <v>1</v>
      </c>
      <c r="BJ991" s="29">
        <f t="shared" si="713"/>
        <v>1</v>
      </c>
      <c r="BN991" s="29">
        <f t="shared" si="676"/>
        <v>30</v>
      </c>
      <c r="BO991" s="29">
        <f t="shared" si="677"/>
        <v>11</v>
      </c>
    </row>
    <row r="992" spans="3:67" x14ac:dyDescent="0.25">
      <c r="C992" s="79">
        <f t="shared" si="673"/>
        <v>43872</v>
      </c>
      <c r="D992" s="29">
        <f t="shared" si="699"/>
        <v>2020</v>
      </c>
      <c r="E992" s="29">
        <f t="shared" si="678"/>
        <v>2</v>
      </c>
      <c r="F992" s="29">
        <f t="shared" si="679"/>
        <v>7</v>
      </c>
      <c r="G992" s="29">
        <f t="shared" si="680"/>
        <v>11</v>
      </c>
      <c r="H992" s="166" t="str">
        <f t="shared" si="681"/>
        <v>Mo</v>
      </c>
      <c r="I992" s="29">
        <f t="shared" si="674"/>
        <v>31</v>
      </c>
      <c r="J992" s="29">
        <f t="array" ref="J992">INDEX(Dienstplan!$F$6:$AJ$55,BN992,BO992)</f>
        <v>0</v>
      </c>
      <c r="K992" s="29">
        <f t="array" ref="K992">IF(OR(J992=Schichten!$B$3,J992=Schichten!$B$4),INDEX($D$98:$D$147,MATCH(CODE(J992),$H$98:$H$147,0)),IF(ISERROR(INDEX($D$98:$D$147,MATCH(J992,$A$98:$A$147,0))),0,INDEX($D$98:$D$147,MATCH(J992,$A$98:$A$147,0))))</f>
        <v>0</v>
      </c>
      <c r="L992" s="29">
        <f t="shared" ref="L992" si="723">L942</f>
        <v>0</v>
      </c>
      <c r="M992" s="29">
        <f t="shared" si="702"/>
        <v>0</v>
      </c>
      <c r="O992" s="29">
        <f t="shared" si="709"/>
        <v>0</v>
      </c>
      <c r="P992" s="29">
        <f t="shared" si="709"/>
        <v>0</v>
      </c>
      <c r="Q992" s="29">
        <f t="shared" si="709"/>
        <v>0</v>
      </c>
      <c r="R992" s="29">
        <f t="shared" si="709"/>
        <v>0</v>
      </c>
      <c r="S992" s="29">
        <f t="shared" si="709"/>
        <v>0</v>
      </c>
      <c r="T992" s="29">
        <f t="shared" si="709"/>
        <v>0</v>
      </c>
      <c r="U992" s="29">
        <f t="shared" si="709"/>
        <v>0</v>
      </c>
      <c r="V992" s="29">
        <f t="shared" si="709"/>
        <v>0</v>
      </c>
      <c r="W992" s="29">
        <f t="shared" si="709"/>
        <v>0</v>
      </c>
      <c r="X992" s="29">
        <f t="shared" si="709"/>
        <v>0</v>
      </c>
      <c r="Y992" s="29">
        <f t="shared" si="709"/>
        <v>1</v>
      </c>
      <c r="Z992" s="29">
        <f t="shared" si="709"/>
        <v>1</v>
      </c>
      <c r="AA992" s="29">
        <f t="shared" si="709"/>
        <v>1</v>
      </c>
      <c r="AB992" s="29">
        <f t="shared" si="709"/>
        <v>1</v>
      </c>
      <c r="AC992" s="29">
        <f t="shared" si="709"/>
        <v>1</v>
      </c>
      <c r="AD992" s="29">
        <f t="shared" si="709"/>
        <v>1</v>
      </c>
      <c r="AE992" s="29">
        <f t="shared" si="707"/>
        <v>1</v>
      </c>
      <c r="AF992" s="29">
        <f t="shared" si="707"/>
        <v>1</v>
      </c>
      <c r="AG992" s="29">
        <f t="shared" si="707"/>
        <v>1</v>
      </c>
      <c r="AH992" s="29">
        <f t="shared" si="707"/>
        <v>1</v>
      </c>
      <c r="AI992" s="29">
        <f t="shared" si="707"/>
        <v>1</v>
      </c>
      <c r="AJ992" s="29">
        <f t="shared" si="707"/>
        <v>1</v>
      </c>
      <c r="AK992" s="29">
        <f t="shared" si="707"/>
        <v>1</v>
      </c>
      <c r="AL992" s="29">
        <f t="shared" si="707"/>
        <v>1</v>
      </c>
      <c r="AM992" s="29">
        <f t="shared" si="707"/>
        <v>1</v>
      </c>
      <c r="AN992" s="29">
        <f t="shared" si="707"/>
        <v>1</v>
      </c>
      <c r="AO992" s="29">
        <f t="shared" si="707"/>
        <v>1</v>
      </c>
      <c r="AP992" s="29">
        <f t="shared" si="707"/>
        <v>1</v>
      </c>
      <c r="AQ992" s="29">
        <f t="shared" si="707"/>
        <v>1</v>
      </c>
      <c r="AR992" s="29">
        <f t="shared" si="707"/>
        <v>1</v>
      </c>
      <c r="AS992" s="29">
        <f t="shared" si="707"/>
        <v>1</v>
      </c>
      <c r="AT992" s="29">
        <f t="shared" si="715"/>
        <v>1</v>
      </c>
      <c r="AU992" s="29">
        <f t="shared" si="715"/>
        <v>1</v>
      </c>
      <c r="AV992" s="29">
        <f t="shared" si="715"/>
        <v>1</v>
      </c>
      <c r="AW992" s="29">
        <f t="shared" si="715"/>
        <v>1</v>
      </c>
      <c r="AX992" s="29">
        <f t="shared" si="715"/>
        <v>1</v>
      </c>
      <c r="AY992" s="29">
        <f t="shared" si="715"/>
        <v>1</v>
      </c>
      <c r="AZ992" s="29">
        <f t="shared" si="715"/>
        <v>1</v>
      </c>
      <c r="BA992" s="29">
        <f t="shared" si="715"/>
        <v>1</v>
      </c>
      <c r="BB992" s="29">
        <f t="shared" si="715"/>
        <v>1</v>
      </c>
      <c r="BC992" s="29">
        <f t="shared" si="715"/>
        <v>1</v>
      </c>
      <c r="BD992" s="29">
        <f t="shared" si="715"/>
        <v>1</v>
      </c>
      <c r="BE992" s="29">
        <f t="shared" si="715"/>
        <v>1</v>
      </c>
      <c r="BF992" s="29">
        <f t="shared" si="715"/>
        <v>1</v>
      </c>
      <c r="BG992" s="29">
        <f t="shared" si="715"/>
        <v>1</v>
      </c>
      <c r="BH992" s="29">
        <f t="shared" si="715"/>
        <v>1</v>
      </c>
      <c r="BI992" s="29">
        <f t="shared" si="715"/>
        <v>1</v>
      </c>
      <c r="BJ992" s="29">
        <f t="shared" si="713"/>
        <v>1</v>
      </c>
      <c r="BN992" s="29">
        <f t="shared" si="676"/>
        <v>31</v>
      </c>
      <c r="BO992" s="29">
        <f t="shared" si="677"/>
        <v>11</v>
      </c>
    </row>
    <row r="993" spans="3:67" x14ac:dyDescent="0.25">
      <c r="C993" s="79">
        <f t="shared" si="673"/>
        <v>43872</v>
      </c>
      <c r="D993" s="29">
        <f t="shared" si="699"/>
        <v>2020</v>
      </c>
      <c r="E993" s="29">
        <f t="shared" si="678"/>
        <v>2</v>
      </c>
      <c r="F993" s="29">
        <f t="shared" si="679"/>
        <v>7</v>
      </c>
      <c r="G993" s="29">
        <f t="shared" si="680"/>
        <v>11</v>
      </c>
      <c r="H993" s="166" t="str">
        <f t="shared" si="681"/>
        <v>Mo</v>
      </c>
      <c r="I993" s="29">
        <f t="shared" si="674"/>
        <v>32</v>
      </c>
      <c r="J993" s="29">
        <f t="array" ref="J993">INDEX(Dienstplan!$F$6:$AJ$55,BN993,BO993)</f>
        <v>0</v>
      </c>
      <c r="K993" s="29">
        <f t="array" ref="K993">IF(OR(J993=Schichten!$B$3,J993=Schichten!$B$4),INDEX($D$98:$D$147,MATCH(CODE(J993),$H$98:$H$147,0)),IF(ISERROR(INDEX($D$98:$D$147,MATCH(J993,$A$98:$A$147,0))),0,INDEX($D$98:$D$147,MATCH(J993,$A$98:$A$147,0))))</f>
        <v>0</v>
      </c>
      <c r="L993" s="29">
        <f t="shared" ref="L993" si="724">L943</f>
        <v>0</v>
      </c>
      <c r="M993" s="29">
        <f t="shared" si="702"/>
        <v>0</v>
      </c>
      <c r="O993" s="29">
        <f t="shared" si="709"/>
        <v>0</v>
      </c>
      <c r="P993" s="29">
        <f t="shared" si="709"/>
        <v>0</v>
      </c>
      <c r="Q993" s="29">
        <f t="shared" si="709"/>
        <v>0</v>
      </c>
      <c r="R993" s="29">
        <f t="shared" si="709"/>
        <v>0</v>
      </c>
      <c r="S993" s="29">
        <f t="shared" si="709"/>
        <v>0</v>
      </c>
      <c r="T993" s="29">
        <f t="shared" si="709"/>
        <v>0</v>
      </c>
      <c r="U993" s="29">
        <f t="shared" si="709"/>
        <v>0</v>
      </c>
      <c r="V993" s="29">
        <f t="shared" si="709"/>
        <v>0</v>
      </c>
      <c r="W993" s="29">
        <f t="shared" si="709"/>
        <v>0</v>
      </c>
      <c r="X993" s="29">
        <f t="shared" si="709"/>
        <v>0</v>
      </c>
      <c r="Y993" s="29">
        <f t="shared" si="709"/>
        <v>1</v>
      </c>
      <c r="Z993" s="29">
        <f t="shared" si="709"/>
        <v>1</v>
      </c>
      <c r="AA993" s="29">
        <f t="shared" si="709"/>
        <v>1</v>
      </c>
      <c r="AB993" s="29">
        <f t="shared" si="709"/>
        <v>1</v>
      </c>
      <c r="AC993" s="29">
        <f t="shared" si="709"/>
        <v>1</v>
      </c>
      <c r="AD993" s="29">
        <f t="shared" si="709"/>
        <v>1</v>
      </c>
      <c r="AE993" s="29">
        <f t="shared" si="707"/>
        <v>1</v>
      </c>
      <c r="AF993" s="29">
        <f t="shared" si="707"/>
        <v>1</v>
      </c>
      <c r="AG993" s="29">
        <f t="shared" si="707"/>
        <v>1</v>
      </c>
      <c r="AH993" s="29">
        <f t="shared" si="707"/>
        <v>1</v>
      </c>
      <c r="AI993" s="29">
        <f t="shared" si="707"/>
        <v>1</v>
      </c>
      <c r="AJ993" s="29">
        <f t="shared" si="707"/>
        <v>1</v>
      </c>
      <c r="AK993" s="29">
        <f t="shared" si="707"/>
        <v>1</v>
      </c>
      <c r="AL993" s="29">
        <f t="shared" si="707"/>
        <v>1</v>
      </c>
      <c r="AM993" s="29">
        <f t="shared" si="707"/>
        <v>1</v>
      </c>
      <c r="AN993" s="29">
        <f t="shared" si="707"/>
        <v>1</v>
      </c>
      <c r="AO993" s="29">
        <f t="shared" si="707"/>
        <v>1</v>
      </c>
      <c r="AP993" s="29">
        <f t="shared" si="707"/>
        <v>1</v>
      </c>
      <c r="AQ993" s="29">
        <f t="shared" si="707"/>
        <v>1</v>
      </c>
      <c r="AR993" s="29">
        <f t="shared" si="707"/>
        <v>1</v>
      </c>
      <c r="AS993" s="29">
        <f t="shared" si="707"/>
        <v>1</v>
      </c>
      <c r="AT993" s="29">
        <f t="shared" si="715"/>
        <v>1</v>
      </c>
      <c r="AU993" s="29">
        <f t="shared" si="715"/>
        <v>1</v>
      </c>
      <c r="AV993" s="29">
        <f t="shared" si="715"/>
        <v>1</v>
      </c>
      <c r="AW993" s="29">
        <f t="shared" si="715"/>
        <v>1</v>
      </c>
      <c r="AX993" s="29">
        <f t="shared" si="715"/>
        <v>1</v>
      </c>
      <c r="AY993" s="29">
        <f t="shared" si="715"/>
        <v>1</v>
      </c>
      <c r="AZ993" s="29">
        <f t="shared" si="715"/>
        <v>1</v>
      </c>
      <c r="BA993" s="29">
        <f t="shared" si="715"/>
        <v>1</v>
      </c>
      <c r="BB993" s="29">
        <f t="shared" si="715"/>
        <v>1</v>
      </c>
      <c r="BC993" s="29">
        <f t="shared" si="715"/>
        <v>1</v>
      </c>
      <c r="BD993" s="29">
        <f t="shared" si="715"/>
        <v>1</v>
      </c>
      <c r="BE993" s="29">
        <f t="shared" si="715"/>
        <v>1</v>
      </c>
      <c r="BF993" s="29">
        <f t="shared" si="715"/>
        <v>1</v>
      </c>
      <c r="BG993" s="29">
        <f t="shared" si="715"/>
        <v>1</v>
      </c>
      <c r="BH993" s="29">
        <f t="shared" si="715"/>
        <v>1</v>
      </c>
      <c r="BI993" s="29">
        <f t="shared" si="715"/>
        <v>1</v>
      </c>
      <c r="BJ993" s="29">
        <f t="shared" si="713"/>
        <v>1</v>
      </c>
      <c r="BN993" s="29">
        <f t="shared" si="676"/>
        <v>32</v>
      </c>
      <c r="BO993" s="29">
        <f t="shared" si="677"/>
        <v>11</v>
      </c>
    </row>
    <row r="994" spans="3:67" x14ac:dyDescent="0.25">
      <c r="C994" s="79">
        <f t="shared" si="673"/>
        <v>43872</v>
      </c>
      <c r="D994" s="29">
        <f t="shared" si="699"/>
        <v>2020</v>
      </c>
      <c r="E994" s="29">
        <f t="shared" si="678"/>
        <v>2</v>
      </c>
      <c r="F994" s="29">
        <f t="shared" si="679"/>
        <v>7</v>
      </c>
      <c r="G994" s="29">
        <f t="shared" si="680"/>
        <v>11</v>
      </c>
      <c r="H994" s="166" t="str">
        <f t="shared" si="681"/>
        <v>Mo</v>
      </c>
      <c r="I994" s="29">
        <f t="shared" si="674"/>
        <v>33</v>
      </c>
      <c r="J994" s="29">
        <f t="array" ref="J994">INDEX(Dienstplan!$F$6:$AJ$55,BN994,BO994)</f>
        <v>0</v>
      </c>
      <c r="K994" s="29">
        <f t="array" ref="K994">IF(OR(J994=Schichten!$B$3,J994=Schichten!$B$4),INDEX($D$98:$D$147,MATCH(CODE(J994),$H$98:$H$147,0)),IF(ISERROR(INDEX($D$98:$D$147,MATCH(J994,$A$98:$A$147,0))),0,INDEX($D$98:$D$147,MATCH(J994,$A$98:$A$147,0))))</f>
        <v>0</v>
      </c>
      <c r="L994" s="29">
        <f t="shared" ref="L994" si="725">L944</f>
        <v>0</v>
      </c>
      <c r="M994" s="29">
        <f t="shared" si="702"/>
        <v>0</v>
      </c>
      <c r="O994" s="29">
        <f t="shared" si="709"/>
        <v>0</v>
      </c>
      <c r="P994" s="29">
        <f t="shared" si="709"/>
        <v>0</v>
      </c>
      <c r="Q994" s="29">
        <f t="shared" si="709"/>
        <v>0</v>
      </c>
      <c r="R994" s="29">
        <f t="shared" si="709"/>
        <v>0</v>
      </c>
      <c r="S994" s="29">
        <f t="shared" si="709"/>
        <v>0</v>
      </c>
      <c r="T994" s="29">
        <f t="shared" si="709"/>
        <v>0</v>
      </c>
      <c r="U994" s="29">
        <f t="shared" si="709"/>
        <v>0</v>
      </c>
      <c r="V994" s="29">
        <f t="shared" si="709"/>
        <v>0</v>
      </c>
      <c r="W994" s="29">
        <f t="shared" si="709"/>
        <v>0</v>
      </c>
      <c r="X994" s="29">
        <f t="shared" si="709"/>
        <v>0</v>
      </c>
      <c r="Y994" s="29">
        <f t="shared" si="709"/>
        <v>1</v>
      </c>
      <c r="Z994" s="29">
        <f t="shared" si="709"/>
        <v>1</v>
      </c>
      <c r="AA994" s="29">
        <f t="shared" si="709"/>
        <v>1</v>
      </c>
      <c r="AB994" s="29">
        <f t="shared" si="709"/>
        <v>1</v>
      </c>
      <c r="AC994" s="29">
        <f t="shared" si="709"/>
        <v>1</v>
      </c>
      <c r="AD994" s="29">
        <f t="shared" si="709"/>
        <v>1</v>
      </c>
      <c r="AE994" s="29">
        <f t="shared" si="707"/>
        <v>1</v>
      </c>
      <c r="AF994" s="29">
        <f t="shared" si="707"/>
        <v>1</v>
      </c>
      <c r="AG994" s="29">
        <f t="shared" si="707"/>
        <v>1</v>
      </c>
      <c r="AH994" s="29">
        <f t="shared" si="707"/>
        <v>1</v>
      </c>
      <c r="AI994" s="29">
        <f t="shared" si="707"/>
        <v>1</v>
      </c>
      <c r="AJ994" s="29">
        <f t="shared" si="707"/>
        <v>1</v>
      </c>
      <c r="AK994" s="29">
        <f t="shared" si="707"/>
        <v>1</v>
      </c>
      <c r="AL994" s="29">
        <f t="shared" si="707"/>
        <v>1</v>
      </c>
      <c r="AM994" s="29">
        <f t="shared" si="707"/>
        <v>1</v>
      </c>
      <c r="AN994" s="29">
        <f t="shared" si="707"/>
        <v>1</v>
      </c>
      <c r="AO994" s="29">
        <f t="shared" si="707"/>
        <v>1</v>
      </c>
      <c r="AP994" s="29">
        <f t="shared" si="707"/>
        <v>1</v>
      </c>
      <c r="AQ994" s="29">
        <f t="shared" si="707"/>
        <v>1</v>
      </c>
      <c r="AR994" s="29">
        <f t="shared" si="707"/>
        <v>1</v>
      </c>
      <c r="AS994" s="29">
        <f t="shared" si="707"/>
        <v>1</v>
      </c>
      <c r="AT994" s="29">
        <f t="shared" si="715"/>
        <v>1</v>
      </c>
      <c r="AU994" s="29">
        <f t="shared" si="715"/>
        <v>1</v>
      </c>
      <c r="AV994" s="29">
        <f t="shared" si="715"/>
        <v>1</v>
      </c>
      <c r="AW994" s="29">
        <f t="shared" si="715"/>
        <v>1</v>
      </c>
      <c r="AX994" s="29">
        <f t="shared" si="715"/>
        <v>1</v>
      </c>
      <c r="AY994" s="29">
        <f t="shared" si="715"/>
        <v>1</v>
      </c>
      <c r="AZ994" s="29">
        <f t="shared" si="715"/>
        <v>1</v>
      </c>
      <c r="BA994" s="29">
        <f t="shared" si="715"/>
        <v>1</v>
      </c>
      <c r="BB994" s="29">
        <f t="shared" si="715"/>
        <v>1</v>
      </c>
      <c r="BC994" s="29">
        <f t="shared" si="715"/>
        <v>1</v>
      </c>
      <c r="BD994" s="29">
        <f t="shared" si="715"/>
        <v>1</v>
      </c>
      <c r="BE994" s="29">
        <f t="shared" si="715"/>
        <v>1</v>
      </c>
      <c r="BF994" s="29">
        <f t="shared" si="715"/>
        <v>1</v>
      </c>
      <c r="BG994" s="29">
        <f t="shared" si="715"/>
        <v>1</v>
      </c>
      <c r="BH994" s="29">
        <f t="shared" si="715"/>
        <v>1</v>
      </c>
      <c r="BI994" s="29">
        <f t="shared" si="715"/>
        <v>1</v>
      </c>
      <c r="BJ994" s="29">
        <f t="shared" si="713"/>
        <v>1</v>
      </c>
      <c r="BN994" s="29">
        <f t="shared" si="676"/>
        <v>33</v>
      </c>
      <c r="BO994" s="29">
        <f t="shared" si="677"/>
        <v>11</v>
      </c>
    </row>
    <row r="995" spans="3:67" x14ac:dyDescent="0.25">
      <c r="C995" s="79">
        <f t="shared" si="673"/>
        <v>43872</v>
      </c>
      <c r="D995" s="29">
        <f t="shared" si="699"/>
        <v>2020</v>
      </c>
      <c r="E995" s="29">
        <f t="shared" si="678"/>
        <v>2</v>
      </c>
      <c r="F995" s="29">
        <f t="shared" si="679"/>
        <v>7</v>
      </c>
      <c r="G995" s="29">
        <f t="shared" si="680"/>
        <v>11</v>
      </c>
      <c r="H995" s="166" t="str">
        <f t="shared" si="681"/>
        <v>Mo</v>
      </c>
      <c r="I995" s="29">
        <f t="shared" si="674"/>
        <v>34</v>
      </c>
      <c r="J995" s="29">
        <f t="array" ref="J995">INDEX(Dienstplan!$F$6:$AJ$55,BN995,BO995)</f>
        <v>0</v>
      </c>
      <c r="K995" s="29">
        <f t="array" ref="K995">IF(OR(J995=Schichten!$B$3,J995=Schichten!$B$4),INDEX($D$98:$D$147,MATCH(CODE(J995),$H$98:$H$147,0)),IF(ISERROR(INDEX($D$98:$D$147,MATCH(J995,$A$98:$A$147,0))),0,INDEX($D$98:$D$147,MATCH(J995,$A$98:$A$147,0))))</f>
        <v>0</v>
      </c>
      <c r="L995" s="29">
        <f t="shared" ref="L995" si="726">L945</f>
        <v>0</v>
      </c>
      <c r="M995" s="29">
        <f t="shared" si="702"/>
        <v>0</v>
      </c>
      <c r="O995" s="29">
        <f t="shared" si="709"/>
        <v>0</v>
      </c>
      <c r="P995" s="29">
        <f t="shared" si="709"/>
        <v>0</v>
      </c>
      <c r="Q995" s="29">
        <f t="shared" si="709"/>
        <v>0</v>
      </c>
      <c r="R995" s="29">
        <f t="shared" si="709"/>
        <v>0</v>
      </c>
      <c r="S995" s="29">
        <f t="shared" si="709"/>
        <v>0</v>
      </c>
      <c r="T995" s="29">
        <f t="shared" si="709"/>
        <v>0</v>
      </c>
      <c r="U995" s="29">
        <f t="shared" si="709"/>
        <v>0</v>
      </c>
      <c r="V995" s="29">
        <f t="shared" si="709"/>
        <v>0</v>
      </c>
      <c r="W995" s="29">
        <f t="shared" si="709"/>
        <v>0</v>
      </c>
      <c r="X995" s="29">
        <f t="shared" si="709"/>
        <v>0</v>
      </c>
      <c r="Y995" s="29">
        <f t="shared" si="709"/>
        <v>1</v>
      </c>
      <c r="Z995" s="29">
        <f t="shared" si="709"/>
        <v>1</v>
      </c>
      <c r="AA995" s="29">
        <f t="shared" si="709"/>
        <v>1</v>
      </c>
      <c r="AB995" s="29">
        <f t="shared" si="709"/>
        <v>1</v>
      </c>
      <c r="AC995" s="29">
        <f t="shared" si="709"/>
        <v>1</v>
      </c>
      <c r="AD995" s="29">
        <f t="shared" ref="AD995:AS1010" si="727">IF($M$457,IF($J995=AD$461,1,0),0)</f>
        <v>1</v>
      </c>
      <c r="AE995" s="29">
        <f t="shared" si="727"/>
        <v>1</v>
      </c>
      <c r="AF995" s="29">
        <f t="shared" si="727"/>
        <v>1</v>
      </c>
      <c r="AG995" s="29">
        <f t="shared" si="727"/>
        <v>1</v>
      </c>
      <c r="AH995" s="29">
        <f t="shared" si="727"/>
        <v>1</v>
      </c>
      <c r="AI995" s="29">
        <f t="shared" si="727"/>
        <v>1</v>
      </c>
      <c r="AJ995" s="29">
        <f t="shared" si="727"/>
        <v>1</v>
      </c>
      <c r="AK995" s="29">
        <f t="shared" si="727"/>
        <v>1</v>
      </c>
      <c r="AL995" s="29">
        <f t="shared" si="727"/>
        <v>1</v>
      </c>
      <c r="AM995" s="29">
        <f t="shared" si="727"/>
        <v>1</v>
      </c>
      <c r="AN995" s="29">
        <f t="shared" si="727"/>
        <v>1</v>
      </c>
      <c r="AO995" s="29">
        <f t="shared" si="727"/>
        <v>1</v>
      </c>
      <c r="AP995" s="29">
        <f t="shared" si="727"/>
        <v>1</v>
      </c>
      <c r="AQ995" s="29">
        <f t="shared" si="727"/>
        <v>1</v>
      </c>
      <c r="AR995" s="29">
        <f t="shared" si="727"/>
        <v>1</v>
      </c>
      <c r="AS995" s="29">
        <f t="shared" si="727"/>
        <v>1</v>
      </c>
      <c r="AT995" s="29">
        <f t="shared" si="715"/>
        <v>1</v>
      </c>
      <c r="AU995" s="29">
        <f t="shared" si="715"/>
        <v>1</v>
      </c>
      <c r="AV995" s="29">
        <f t="shared" si="715"/>
        <v>1</v>
      </c>
      <c r="AW995" s="29">
        <f t="shared" si="715"/>
        <v>1</v>
      </c>
      <c r="AX995" s="29">
        <f t="shared" si="715"/>
        <v>1</v>
      </c>
      <c r="AY995" s="29">
        <f t="shared" si="715"/>
        <v>1</v>
      </c>
      <c r="AZ995" s="29">
        <f t="shared" si="715"/>
        <v>1</v>
      </c>
      <c r="BA995" s="29">
        <f t="shared" si="715"/>
        <v>1</v>
      </c>
      <c r="BB995" s="29">
        <f t="shared" si="715"/>
        <v>1</v>
      </c>
      <c r="BC995" s="29">
        <f t="shared" si="715"/>
        <v>1</v>
      </c>
      <c r="BD995" s="29">
        <f t="shared" si="715"/>
        <v>1</v>
      </c>
      <c r="BE995" s="29">
        <f t="shared" si="715"/>
        <v>1</v>
      </c>
      <c r="BF995" s="29">
        <f t="shared" si="715"/>
        <v>1</v>
      </c>
      <c r="BG995" s="29">
        <f t="shared" si="715"/>
        <v>1</v>
      </c>
      <c r="BH995" s="29">
        <f t="shared" si="715"/>
        <v>1</v>
      </c>
      <c r="BI995" s="29">
        <f t="shared" si="715"/>
        <v>1</v>
      </c>
      <c r="BJ995" s="29">
        <f t="shared" si="713"/>
        <v>1</v>
      </c>
      <c r="BN995" s="29">
        <f t="shared" si="676"/>
        <v>34</v>
      </c>
      <c r="BO995" s="29">
        <f t="shared" si="677"/>
        <v>11</v>
      </c>
    </row>
    <row r="996" spans="3:67" x14ac:dyDescent="0.25">
      <c r="C996" s="79">
        <f t="shared" si="673"/>
        <v>43872</v>
      </c>
      <c r="D996" s="29">
        <f t="shared" si="699"/>
        <v>2020</v>
      </c>
      <c r="E996" s="29">
        <f t="shared" si="678"/>
        <v>2</v>
      </c>
      <c r="F996" s="29">
        <f t="shared" si="679"/>
        <v>7</v>
      </c>
      <c r="G996" s="29">
        <f t="shared" si="680"/>
        <v>11</v>
      </c>
      <c r="H996" s="166" t="str">
        <f t="shared" si="681"/>
        <v>Mo</v>
      </c>
      <c r="I996" s="29">
        <f t="shared" si="674"/>
        <v>35</v>
      </c>
      <c r="J996" s="29">
        <f t="array" ref="J996">INDEX(Dienstplan!$F$6:$AJ$55,BN996,BO996)</f>
        <v>0</v>
      </c>
      <c r="K996" s="29">
        <f t="array" ref="K996">IF(OR(J996=Schichten!$B$3,J996=Schichten!$B$4),INDEX($D$98:$D$147,MATCH(CODE(J996),$H$98:$H$147,0)),IF(ISERROR(INDEX($D$98:$D$147,MATCH(J996,$A$98:$A$147,0))),0,INDEX($D$98:$D$147,MATCH(J996,$A$98:$A$147,0))))</f>
        <v>0</v>
      </c>
      <c r="L996" s="29">
        <f t="shared" ref="L996" si="728">L946</f>
        <v>0</v>
      </c>
      <c r="M996" s="29">
        <f t="shared" si="702"/>
        <v>0</v>
      </c>
      <c r="O996" s="29">
        <f t="shared" ref="O996:AD1011" si="729">IF($M$457,IF($J996=O$461,1,0),0)</f>
        <v>0</v>
      </c>
      <c r="P996" s="29">
        <f t="shared" si="729"/>
        <v>0</v>
      </c>
      <c r="Q996" s="29">
        <f t="shared" si="729"/>
        <v>0</v>
      </c>
      <c r="R996" s="29">
        <f t="shared" si="729"/>
        <v>0</v>
      </c>
      <c r="S996" s="29">
        <f t="shared" si="729"/>
        <v>0</v>
      </c>
      <c r="T996" s="29">
        <f t="shared" si="729"/>
        <v>0</v>
      </c>
      <c r="U996" s="29">
        <f t="shared" si="729"/>
        <v>0</v>
      </c>
      <c r="V996" s="29">
        <f t="shared" si="729"/>
        <v>0</v>
      </c>
      <c r="W996" s="29">
        <f t="shared" si="729"/>
        <v>0</v>
      </c>
      <c r="X996" s="29">
        <f t="shared" si="729"/>
        <v>0</v>
      </c>
      <c r="Y996" s="29">
        <f t="shared" si="729"/>
        <v>1</v>
      </c>
      <c r="Z996" s="29">
        <f t="shared" si="729"/>
        <v>1</v>
      </c>
      <c r="AA996" s="29">
        <f t="shared" si="729"/>
        <v>1</v>
      </c>
      <c r="AB996" s="29">
        <f t="shared" si="729"/>
        <v>1</v>
      </c>
      <c r="AC996" s="29">
        <f t="shared" si="729"/>
        <v>1</v>
      </c>
      <c r="AD996" s="29">
        <f t="shared" si="729"/>
        <v>1</v>
      </c>
      <c r="AE996" s="29">
        <f t="shared" si="727"/>
        <v>1</v>
      </c>
      <c r="AF996" s="29">
        <f t="shared" si="727"/>
        <v>1</v>
      </c>
      <c r="AG996" s="29">
        <f t="shared" si="727"/>
        <v>1</v>
      </c>
      <c r="AH996" s="29">
        <f t="shared" si="727"/>
        <v>1</v>
      </c>
      <c r="AI996" s="29">
        <f t="shared" si="727"/>
        <v>1</v>
      </c>
      <c r="AJ996" s="29">
        <f t="shared" si="727"/>
        <v>1</v>
      </c>
      <c r="AK996" s="29">
        <f t="shared" si="727"/>
        <v>1</v>
      </c>
      <c r="AL996" s="29">
        <f t="shared" si="727"/>
        <v>1</v>
      </c>
      <c r="AM996" s="29">
        <f t="shared" si="727"/>
        <v>1</v>
      </c>
      <c r="AN996" s="29">
        <f t="shared" si="727"/>
        <v>1</v>
      </c>
      <c r="AO996" s="29">
        <f t="shared" si="727"/>
        <v>1</v>
      </c>
      <c r="AP996" s="29">
        <f t="shared" si="727"/>
        <v>1</v>
      </c>
      <c r="AQ996" s="29">
        <f t="shared" si="727"/>
        <v>1</v>
      </c>
      <c r="AR996" s="29">
        <f t="shared" si="727"/>
        <v>1</v>
      </c>
      <c r="AS996" s="29">
        <f t="shared" si="727"/>
        <v>1</v>
      </c>
      <c r="AT996" s="29">
        <f t="shared" si="715"/>
        <v>1</v>
      </c>
      <c r="AU996" s="29">
        <f t="shared" si="715"/>
        <v>1</v>
      </c>
      <c r="AV996" s="29">
        <f t="shared" si="715"/>
        <v>1</v>
      </c>
      <c r="AW996" s="29">
        <f t="shared" si="715"/>
        <v>1</v>
      </c>
      <c r="AX996" s="29">
        <f t="shared" si="715"/>
        <v>1</v>
      </c>
      <c r="AY996" s="29">
        <f t="shared" si="715"/>
        <v>1</v>
      </c>
      <c r="AZ996" s="29">
        <f t="shared" si="715"/>
        <v>1</v>
      </c>
      <c r="BA996" s="29">
        <f t="shared" si="715"/>
        <v>1</v>
      </c>
      <c r="BB996" s="29">
        <f t="shared" si="715"/>
        <v>1</v>
      </c>
      <c r="BC996" s="29">
        <f t="shared" si="715"/>
        <v>1</v>
      </c>
      <c r="BD996" s="29">
        <f t="shared" si="715"/>
        <v>1</v>
      </c>
      <c r="BE996" s="29">
        <f t="shared" si="715"/>
        <v>1</v>
      </c>
      <c r="BF996" s="29">
        <f t="shared" si="715"/>
        <v>1</v>
      </c>
      <c r="BG996" s="29">
        <f t="shared" si="715"/>
        <v>1</v>
      </c>
      <c r="BH996" s="29">
        <f t="shared" si="715"/>
        <v>1</v>
      </c>
      <c r="BI996" s="29">
        <f t="shared" si="715"/>
        <v>1</v>
      </c>
      <c r="BJ996" s="29">
        <f t="shared" si="713"/>
        <v>1</v>
      </c>
      <c r="BN996" s="29">
        <f t="shared" si="676"/>
        <v>35</v>
      </c>
      <c r="BO996" s="29">
        <f t="shared" si="677"/>
        <v>11</v>
      </c>
    </row>
    <row r="997" spans="3:67" x14ac:dyDescent="0.25">
      <c r="C997" s="79">
        <f t="shared" si="673"/>
        <v>43872</v>
      </c>
      <c r="D997" s="29">
        <f t="shared" si="699"/>
        <v>2020</v>
      </c>
      <c r="E997" s="29">
        <f t="shared" si="678"/>
        <v>2</v>
      </c>
      <c r="F997" s="29">
        <f t="shared" si="679"/>
        <v>7</v>
      </c>
      <c r="G997" s="29">
        <f t="shared" si="680"/>
        <v>11</v>
      </c>
      <c r="H997" s="166" t="str">
        <f t="shared" si="681"/>
        <v>Mo</v>
      </c>
      <c r="I997" s="29">
        <f t="shared" si="674"/>
        <v>36</v>
      </c>
      <c r="J997" s="29">
        <f t="array" ref="J997">INDEX(Dienstplan!$F$6:$AJ$55,BN997,BO997)</f>
        <v>0</v>
      </c>
      <c r="K997" s="29">
        <f t="array" ref="K997">IF(OR(J997=Schichten!$B$3,J997=Schichten!$B$4),INDEX($D$98:$D$147,MATCH(CODE(J997),$H$98:$H$147,0)),IF(ISERROR(INDEX($D$98:$D$147,MATCH(J997,$A$98:$A$147,0))),0,INDEX($D$98:$D$147,MATCH(J997,$A$98:$A$147,0))))</f>
        <v>0</v>
      </c>
      <c r="L997" s="29">
        <f t="shared" ref="L997" si="730">L947</f>
        <v>0</v>
      </c>
      <c r="M997" s="29">
        <f t="shared" si="702"/>
        <v>0</v>
      </c>
      <c r="O997" s="29">
        <f t="shared" si="729"/>
        <v>0</v>
      </c>
      <c r="P997" s="29">
        <f t="shared" si="729"/>
        <v>0</v>
      </c>
      <c r="Q997" s="29">
        <f t="shared" si="729"/>
        <v>0</v>
      </c>
      <c r="R997" s="29">
        <f t="shared" si="729"/>
        <v>0</v>
      </c>
      <c r="S997" s="29">
        <f t="shared" si="729"/>
        <v>0</v>
      </c>
      <c r="T997" s="29">
        <f t="shared" si="729"/>
        <v>0</v>
      </c>
      <c r="U997" s="29">
        <f t="shared" si="729"/>
        <v>0</v>
      </c>
      <c r="V997" s="29">
        <f t="shared" si="729"/>
        <v>0</v>
      </c>
      <c r="W997" s="29">
        <f t="shared" si="729"/>
        <v>0</v>
      </c>
      <c r="X997" s="29">
        <f t="shared" si="729"/>
        <v>0</v>
      </c>
      <c r="Y997" s="29">
        <f t="shared" si="729"/>
        <v>1</v>
      </c>
      <c r="Z997" s="29">
        <f t="shared" si="729"/>
        <v>1</v>
      </c>
      <c r="AA997" s="29">
        <f t="shared" si="729"/>
        <v>1</v>
      </c>
      <c r="AB997" s="29">
        <f t="shared" si="729"/>
        <v>1</v>
      </c>
      <c r="AC997" s="29">
        <f t="shared" si="729"/>
        <v>1</v>
      </c>
      <c r="AD997" s="29">
        <f t="shared" si="729"/>
        <v>1</v>
      </c>
      <c r="AE997" s="29">
        <f t="shared" si="727"/>
        <v>1</v>
      </c>
      <c r="AF997" s="29">
        <f t="shared" si="727"/>
        <v>1</v>
      </c>
      <c r="AG997" s="29">
        <f t="shared" si="727"/>
        <v>1</v>
      </c>
      <c r="AH997" s="29">
        <f t="shared" si="727"/>
        <v>1</v>
      </c>
      <c r="AI997" s="29">
        <f t="shared" si="727"/>
        <v>1</v>
      </c>
      <c r="AJ997" s="29">
        <f t="shared" si="727"/>
        <v>1</v>
      </c>
      <c r="AK997" s="29">
        <f t="shared" si="727"/>
        <v>1</v>
      </c>
      <c r="AL997" s="29">
        <f t="shared" si="727"/>
        <v>1</v>
      </c>
      <c r="AM997" s="29">
        <f t="shared" si="727"/>
        <v>1</v>
      </c>
      <c r="AN997" s="29">
        <f t="shared" si="727"/>
        <v>1</v>
      </c>
      <c r="AO997" s="29">
        <f t="shared" si="727"/>
        <v>1</v>
      </c>
      <c r="AP997" s="29">
        <f t="shared" si="727"/>
        <v>1</v>
      </c>
      <c r="AQ997" s="29">
        <f t="shared" si="727"/>
        <v>1</v>
      </c>
      <c r="AR997" s="29">
        <f t="shared" si="727"/>
        <v>1</v>
      </c>
      <c r="AS997" s="29">
        <f t="shared" si="727"/>
        <v>1</v>
      </c>
      <c r="AT997" s="29">
        <f t="shared" si="715"/>
        <v>1</v>
      </c>
      <c r="AU997" s="29">
        <f t="shared" si="715"/>
        <v>1</v>
      </c>
      <c r="AV997" s="29">
        <f t="shared" si="715"/>
        <v>1</v>
      </c>
      <c r="AW997" s="29">
        <f t="shared" si="715"/>
        <v>1</v>
      </c>
      <c r="AX997" s="29">
        <f t="shared" si="715"/>
        <v>1</v>
      </c>
      <c r="AY997" s="29">
        <f t="shared" si="715"/>
        <v>1</v>
      </c>
      <c r="AZ997" s="29">
        <f t="shared" si="715"/>
        <v>1</v>
      </c>
      <c r="BA997" s="29">
        <f t="shared" si="715"/>
        <v>1</v>
      </c>
      <c r="BB997" s="29">
        <f t="shared" si="715"/>
        <v>1</v>
      </c>
      <c r="BC997" s="29">
        <f t="shared" si="715"/>
        <v>1</v>
      </c>
      <c r="BD997" s="29">
        <f t="shared" si="715"/>
        <v>1</v>
      </c>
      <c r="BE997" s="29">
        <f t="shared" si="715"/>
        <v>1</v>
      </c>
      <c r="BF997" s="29">
        <f t="shared" si="715"/>
        <v>1</v>
      </c>
      <c r="BG997" s="29">
        <f t="shared" si="715"/>
        <v>1</v>
      </c>
      <c r="BH997" s="29">
        <f t="shared" si="715"/>
        <v>1</v>
      </c>
      <c r="BI997" s="29">
        <f t="shared" si="715"/>
        <v>1</v>
      </c>
      <c r="BJ997" s="29">
        <f t="shared" si="713"/>
        <v>1</v>
      </c>
      <c r="BN997" s="29">
        <f t="shared" si="676"/>
        <v>36</v>
      </c>
      <c r="BO997" s="29">
        <f t="shared" si="677"/>
        <v>11</v>
      </c>
    </row>
    <row r="998" spans="3:67" x14ac:dyDescent="0.25">
      <c r="C998" s="79">
        <f t="shared" si="673"/>
        <v>43872</v>
      </c>
      <c r="D998" s="29">
        <f t="shared" si="699"/>
        <v>2020</v>
      </c>
      <c r="E998" s="29">
        <f t="shared" si="678"/>
        <v>2</v>
      </c>
      <c r="F998" s="29">
        <f t="shared" si="679"/>
        <v>7</v>
      </c>
      <c r="G998" s="29">
        <f t="shared" si="680"/>
        <v>11</v>
      </c>
      <c r="H998" s="166" t="str">
        <f t="shared" si="681"/>
        <v>Mo</v>
      </c>
      <c r="I998" s="29">
        <f t="shared" si="674"/>
        <v>37</v>
      </c>
      <c r="J998" s="29">
        <f t="array" ref="J998">INDEX(Dienstplan!$F$6:$AJ$55,BN998,BO998)</f>
        <v>0</v>
      </c>
      <c r="K998" s="29">
        <f t="array" ref="K998">IF(OR(J998=Schichten!$B$3,J998=Schichten!$B$4),INDEX($D$98:$D$147,MATCH(CODE(J998),$H$98:$H$147,0)),IF(ISERROR(INDEX($D$98:$D$147,MATCH(J998,$A$98:$A$147,0))),0,INDEX($D$98:$D$147,MATCH(J998,$A$98:$A$147,0))))</f>
        <v>0</v>
      </c>
      <c r="L998" s="29">
        <f t="shared" ref="L998" si="731">L948</f>
        <v>0</v>
      </c>
      <c r="M998" s="29">
        <f t="shared" si="702"/>
        <v>0</v>
      </c>
      <c r="O998" s="29">
        <f t="shared" si="729"/>
        <v>0</v>
      </c>
      <c r="P998" s="29">
        <f t="shared" si="729"/>
        <v>0</v>
      </c>
      <c r="Q998" s="29">
        <f t="shared" si="729"/>
        <v>0</v>
      </c>
      <c r="R998" s="29">
        <f t="shared" si="729"/>
        <v>0</v>
      </c>
      <c r="S998" s="29">
        <f t="shared" si="729"/>
        <v>0</v>
      </c>
      <c r="T998" s="29">
        <f t="shared" si="729"/>
        <v>0</v>
      </c>
      <c r="U998" s="29">
        <f t="shared" si="729"/>
        <v>0</v>
      </c>
      <c r="V998" s="29">
        <f t="shared" si="729"/>
        <v>0</v>
      </c>
      <c r="W998" s="29">
        <f t="shared" si="729"/>
        <v>0</v>
      </c>
      <c r="X998" s="29">
        <f t="shared" si="729"/>
        <v>0</v>
      </c>
      <c r="Y998" s="29">
        <f t="shared" si="729"/>
        <v>1</v>
      </c>
      <c r="Z998" s="29">
        <f t="shared" si="729"/>
        <v>1</v>
      </c>
      <c r="AA998" s="29">
        <f t="shared" si="729"/>
        <v>1</v>
      </c>
      <c r="AB998" s="29">
        <f t="shared" si="729"/>
        <v>1</v>
      </c>
      <c r="AC998" s="29">
        <f t="shared" si="729"/>
        <v>1</v>
      </c>
      <c r="AD998" s="29">
        <f t="shared" si="729"/>
        <v>1</v>
      </c>
      <c r="AE998" s="29">
        <f t="shared" si="727"/>
        <v>1</v>
      </c>
      <c r="AF998" s="29">
        <f t="shared" si="727"/>
        <v>1</v>
      </c>
      <c r="AG998" s="29">
        <f t="shared" si="727"/>
        <v>1</v>
      </c>
      <c r="AH998" s="29">
        <f t="shared" si="727"/>
        <v>1</v>
      </c>
      <c r="AI998" s="29">
        <f t="shared" si="727"/>
        <v>1</v>
      </c>
      <c r="AJ998" s="29">
        <f t="shared" si="727"/>
        <v>1</v>
      </c>
      <c r="AK998" s="29">
        <f t="shared" si="727"/>
        <v>1</v>
      </c>
      <c r="AL998" s="29">
        <f t="shared" si="727"/>
        <v>1</v>
      </c>
      <c r="AM998" s="29">
        <f t="shared" si="727"/>
        <v>1</v>
      </c>
      <c r="AN998" s="29">
        <f t="shared" si="727"/>
        <v>1</v>
      </c>
      <c r="AO998" s="29">
        <f t="shared" si="727"/>
        <v>1</v>
      </c>
      <c r="AP998" s="29">
        <f t="shared" si="727"/>
        <v>1</v>
      </c>
      <c r="AQ998" s="29">
        <f t="shared" si="727"/>
        <v>1</v>
      </c>
      <c r="AR998" s="29">
        <f t="shared" si="727"/>
        <v>1</v>
      </c>
      <c r="AS998" s="29">
        <f t="shared" si="727"/>
        <v>1</v>
      </c>
      <c r="AT998" s="29">
        <f t="shared" si="715"/>
        <v>1</v>
      </c>
      <c r="AU998" s="29">
        <f t="shared" si="715"/>
        <v>1</v>
      </c>
      <c r="AV998" s="29">
        <f t="shared" si="715"/>
        <v>1</v>
      </c>
      <c r="AW998" s="29">
        <f t="shared" si="715"/>
        <v>1</v>
      </c>
      <c r="AX998" s="29">
        <f t="shared" si="715"/>
        <v>1</v>
      </c>
      <c r="AY998" s="29">
        <f t="shared" si="715"/>
        <v>1</v>
      </c>
      <c r="AZ998" s="29">
        <f t="shared" si="715"/>
        <v>1</v>
      </c>
      <c r="BA998" s="29">
        <f t="shared" si="715"/>
        <v>1</v>
      </c>
      <c r="BB998" s="29">
        <f t="shared" si="715"/>
        <v>1</v>
      </c>
      <c r="BC998" s="29">
        <f t="shared" si="715"/>
        <v>1</v>
      </c>
      <c r="BD998" s="29">
        <f t="shared" si="715"/>
        <v>1</v>
      </c>
      <c r="BE998" s="29">
        <f t="shared" si="715"/>
        <v>1</v>
      </c>
      <c r="BF998" s="29">
        <f t="shared" si="715"/>
        <v>1</v>
      </c>
      <c r="BG998" s="29">
        <f t="shared" si="715"/>
        <v>1</v>
      </c>
      <c r="BH998" s="29">
        <f t="shared" si="715"/>
        <v>1</v>
      </c>
      <c r="BI998" s="29">
        <f t="shared" si="715"/>
        <v>1</v>
      </c>
      <c r="BJ998" s="29">
        <f t="shared" si="713"/>
        <v>1</v>
      </c>
      <c r="BN998" s="29">
        <f t="shared" si="676"/>
        <v>37</v>
      </c>
      <c r="BO998" s="29">
        <f t="shared" si="677"/>
        <v>11</v>
      </c>
    </row>
    <row r="999" spans="3:67" x14ac:dyDescent="0.25">
      <c r="C999" s="79">
        <f t="shared" si="673"/>
        <v>43872</v>
      </c>
      <c r="D999" s="29">
        <f t="shared" si="699"/>
        <v>2020</v>
      </c>
      <c r="E999" s="29">
        <f t="shared" si="678"/>
        <v>2</v>
      </c>
      <c r="F999" s="29">
        <f t="shared" si="679"/>
        <v>7</v>
      </c>
      <c r="G999" s="29">
        <f t="shared" si="680"/>
        <v>11</v>
      </c>
      <c r="H999" s="166" t="str">
        <f t="shared" si="681"/>
        <v>Mo</v>
      </c>
      <c r="I999" s="29">
        <f t="shared" si="674"/>
        <v>38</v>
      </c>
      <c r="J999" s="29">
        <f t="array" ref="J999">INDEX(Dienstplan!$F$6:$AJ$55,BN999,BO999)</f>
        <v>0</v>
      </c>
      <c r="K999" s="29">
        <f t="array" ref="K999">IF(OR(J999=Schichten!$B$3,J999=Schichten!$B$4),INDEX($D$98:$D$147,MATCH(CODE(J999),$H$98:$H$147,0)),IF(ISERROR(INDEX($D$98:$D$147,MATCH(J999,$A$98:$A$147,0))),0,INDEX($D$98:$D$147,MATCH(J999,$A$98:$A$147,0))))</f>
        <v>0</v>
      </c>
      <c r="L999" s="29">
        <f t="shared" ref="L999" si="732">L949</f>
        <v>0</v>
      </c>
      <c r="M999" s="29">
        <f t="shared" si="702"/>
        <v>0</v>
      </c>
      <c r="O999" s="29">
        <f t="shared" si="729"/>
        <v>0</v>
      </c>
      <c r="P999" s="29">
        <f t="shared" si="729"/>
        <v>0</v>
      </c>
      <c r="Q999" s="29">
        <f t="shared" si="729"/>
        <v>0</v>
      </c>
      <c r="R999" s="29">
        <f t="shared" si="729"/>
        <v>0</v>
      </c>
      <c r="S999" s="29">
        <f t="shared" si="729"/>
        <v>0</v>
      </c>
      <c r="T999" s="29">
        <f t="shared" si="729"/>
        <v>0</v>
      </c>
      <c r="U999" s="29">
        <f t="shared" si="729"/>
        <v>0</v>
      </c>
      <c r="V999" s="29">
        <f t="shared" si="729"/>
        <v>0</v>
      </c>
      <c r="W999" s="29">
        <f t="shared" si="729"/>
        <v>0</v>
      </c>
      <c r="X999" s="29">
        <f t="shared" si="729"/>
        <v>0</v>
      </c>
      <c r="Y999" s="29">
        <f t="shared" si="729"/>
        <v>1</v>
      </c>
      <c r="Z999" s="29">
        <f t="shared" si="729"/>
        <v>1</v>
      </c>
      <c r="AA999" s="29">
        <f t="shared" si="729"/>
        <v>1</v>
      </c>
      <c r="AB999" s="29">
        <f t="shared" si="729"/>
        <v>1</v>
      </c>
      <c r="AC999" s="29">
        <f t="shared" si="729"/>
        <v>1</v>
      </c>
      <c r="AD999" s="29">
        <f t="shared" si="729"/>
        <v>1</v>
      </c>
      <c r="AE999" s="29">
        <f t="shared" si="727"/>
        <v>1</v>
      </c>
      <c r="AF999" s="29">
        <f t="shared" si="727"/>
        <v>1</v>
      </c>
      <c r="AG999" s="29">
        <f t="shared" si="727"/>
        <v>1</v>
      </c>
      <c r="AH999" s="29">
        <f t="shared" si="727"/>
        <v>1</v>
      </c>
      <c r="AI999" s="29">
        <f t="shared" si="727"/>
        <v>1</v>
      </c>
      <c r="AJ999" s="29">
        <f t="shared" si="727"/>
        <v>1</v>
      </c>
      <c r="AK999" s="29">
        <f t="shared" si="727"/>
        <v>1</v>
      </c>
      <c r="AL999" s="29">
        <f t="shared" si="727"/>
        <v>1</v>
      </c>
      <c r="AM999" s="29">
        <f t="shared" si="727"/>
        <v>1</v>
      </c>
      <c r="AN999" s="29">
        <f t="shared" si="727"/>
        <v>1</v>
      </c>
      <c r="AO999" s="29">
        <f t="shared" si="727"/>
        <v>1</v>
      </c>
      <c r="AP999" s="29">
        <f t="shared" si="727"/>
        <v>1</v>
      </c>
      <c r="AQ999" s="29">
        <f t="shared" si="727"/>
        <v>1</v>
      </c>
      <c r="AR999" s="29">
        <f t="shared" si="727"/>
        <v>1</v>
      </c>
      <c r="AS999" s="29">
        <f t="shared" si="727"/>
        <v>1</v>
      </c>
      <c r="AT999" s="29">
        <f t="shared" si="715"/>
        <v>1</v>
      </c>
      <c r="AU999" s="29">
        <f t="shared" si="715"/>
        <v>1</v>
      </c>
      <c r="AV999" s="29">
        <f t="shared" si="715"/>
        <v>1</v>
      </c>
      <c r="AW999" s="29">
        <f t="shared" si="715"/>
        <v>1</v>
      </c>
      <c r="AX999" s="29">
        <f t="shared" si="715"/>
        <v>1</v>
      </c>
      <c r="AY999" s="29">
        <f t="shared" si="715"/>
        <v>1</v>
      </c>
      <c r="AZ999" s="29">
        <f t="shared" si="715"/>
        <v>1</v>
      </c>
      <c r="BA999" s="29">
        <f t="shared" si="715"/>
        <v>1</v>
      </c>
      <c r="BB999" s="29">
        <f t="shared" si="715"/>
        <v>1</v>
      </c>
      <c r="BC999" s="29">
        <f t="shared" si="715"/>
        <v>1</v>
      </c>
      <c r="BD999" s="29">
        <f t="shared" si="715"/>
        <v>1</v>
      </c>
      <c r="BE999" s="29">
        <f t="shared" si="715"/>
        <v>1</v>
      </c>
      <c r="BF999" s="29">
        <f t="shared" si="715"/>
        <v>1</v>
      </c>
      <c r="BG999" s="29">
        <f t="shared" si="715"/>
        <v>1</v>
      </c>
      <c r="BH999" s="29">
        <f t="shared" si="715"/>
        <v>1</v>
      </c>
      <c r="BI999" s="29">
        <f t="shared" ref="BI999:BJ1014" si="733">IF($M$457,IF($J999=BI$461,1,0),0)</f>
        <v>1</v>
      </c>
      <c r="BJ999" s="29">
        <f t="shared" si="733"/>
        <v>1</v>
      </c>
      <c r="BN999" s="29">
        <f t="shared" si="676"/>
        <v>38</v>
      </c>
      <c r="BO999" s="29">
        <f t="shared" si="677"/>
        <v>11</v>
      </c>
    </row>
    <row r="1000" spans="3:67" x14ac:dyDescent="0.25">
      <c r="C1000" s="79">
        <f t="shared" si="673"/>
        <v>43872</v>
      </c>
      <c r="D1000" s="29">
        <f t="shared" si="699"/>
        <v>2020</v>
      </c>
      <c r="E1000" s="29">
        <f t="shared" si="678"/>
        <v>2</v>
      </c>
      <c r="F1000" s="29">
        <f t="shared" si="679"/>
        <v>7</v>
      </c>
      <c r="G1000" s="29">
        <f t="shared" si="680"/>
        <v>11</v>
      </c>
      <c r="H1000" s="166" t="str">
        <f t="shared" si="681"/>
        <v>Mo</v>
      </c>
      <c r="I1000" s="29">
        <f t="shared" si="674"/>
        <v>39</v>
      </c>
      <c r="J1000" s="29">
        <f t="array" ref="J1000">INDEX(Dienstplan!$F$6:$AJ$55,BN1000,BO1000)</f>
        <v>0</v>
      </c>
      <c r="K1000" s="29">
        <f t="array" ref="K1000">IF(OR(J1000=Schichten!$B$3,J1000=Schichten!$B$4),INDEX($D$98:$D$147,MATCH(CODE(J1000),$H$98:$H$147,0)),IF(ISERROR(INDEX($D$98:$D$147,MATCH(J1000,$A$98:$A$147,0))),0,INDEX($D$98:$D$147,MATCH(J1000,$A$98:$A$147,0))))</f>
        <v>0</v>
      </c>
      <c r="L1000" s="29">
        <f t="shared" ref="L1000" si="734">L950</f>
        <v>0</v>
      </c>
      <c r="M1000" s="29">
        <f t="shared" si="702"/>
        <v>0</v>
      </c>
      <c r="O1000" s="29">
        <f t="shared" si="729"/>
        <v>0</v>
      </c>
      <c r="P1000" s="29">
        <f t="shared" si="729"/>
        <v>0</v>
      </c>
      <c r="Q1000" s="29">
        <f t="shared" si="729"/>
        <v>0</v>
      </c>
      <c r="R1000" s="29">
        <f t="shared" si="729"/>
        <v>0</v>
      </c>
      <c r="S1000" s="29">
        <f t="shared" si="729"/>
        <v>0</v>
      </c>
      <c r="T1000" s="29">
        <f t="shared" si="729"/>
        <v>0</v>
      </c>
      <c r="U1000" s="29">
        <f t="shared" si="729"/>
        <v>0</v>
      </c>
      <c r="V1000" s="29">
        <f t="shared" si="729"/>
        <v>0</v>
      </c>
      <c r="W1000" s="29">
        <f t="shared" si="729"/>
        <v>0</v>
      </c>
      <c r="X1000" s="29">
        <f t="shared" si="729"/>
        <v>0</v>
      </c>
      <c r="Y1000" s="29">
        <f t="shared" si="729"/>
        <v>1</v>
      </c>
      <c r="Z1000" s="29">
        <f t="shared" si="729"/>
        <v>1</v>
      </c>
      <c r="AA1000" s="29">
        <f t="shared" si="729"/>
        <v>1</v>
      </c>
      <c r="AB1000" s="29">
        <f t="shared" si="729"/>
        <v>1</v>
      </c>
      <c r="AC1000" s="29">
        <f t="shared" si="729"/>
        <v>1</v>
      </c>
      <c r="AD1000" s="29">
        <f t="shared" si="729"/>
        <v>1</v>
      </c>
      <c r="AE1000" s="29">
        <f t="shared" si="727"/>
        <v>1</v>
      </c>
      <c r="AF1000" s="29">
        <f t="shared" si="727"/>
        <v>1</v>
      </c>
      <c r="AG1000" s="29">
        <f t="shared" si="727"/>
        <v>1</v>
      </c>
      <c r="AH1000" s="29">
        <f t="shared" si="727"/>
        <v>1</v>
      </c>
      <c r="AI1000" s="29">
        <f t="shared" si="727"/>
        <v>1</v>
      </c>
      <c r="AJ1000" s="29">
        <f t="shared" si="727"/>
        <v>1</v>
      </c>
      <c r="AK1000" s="29">
        <f t="shared" si="727"/>
        <v>1</v>
      </c>
      <c r="AL1000" s="29">
        <f t="shared" si="727"/>
        <v>1</v>
      </c>
      <c r="AM1000" s="29">
        <f t="shared" si="727"/>
        <v>1</v>
      </c>
      <c r="AN1000" s="29">
        <f t="shared" si="727"/>
        <v>1</v>
      </c>
      <c r="AO1000" s="29">
        <f t="shared" si="727"/>
        <v>1</v>
      </c>
      <c r="AP1000" s="29">
        <f t="shared" si="727"/>
        <v>1</v>
      </c>
      <c r="AQ1000" s="29">
        <f t="shared" si="727"/>
        <v>1</v>
      </c>
      <c r="AR1000" s="29">
        <f t="shared" si="727"/>
        <v>1</v>
      </c>
      <c r="AS1000" s="29">
        <f t="shared" si="727"/>
        <v>1</v>
      </c>
      <c r="AT1000" s="29">
        <f t="shared" ref="AT1000:BI1015" si="735">IF($M$457,IF($J1000=AT$461,1,0),0)</f>
        <v>1</v>
      </c>
      <c r="AU1000" s="29">
        <f t="shared" si="735"/>
        <v>1</v>
      </c>
      <c r="AV1000" s="29">
        <f t="shared" si="735"/>
        <v>1</v>
      </c>
      <c r="AW1000" s="29">
        <f t="shared" si="735"/>
        <v>1</v>
      </c>
      <c r="AX1000" s="29">
        <f t="shared" si="735"/>
        <v>1</v>
      </c>
      <c r="AY1000" s="29">
        <f t="shared" si="735"/>
        <v>1</v>
      </c>
      <c r="AZ1000" s="29">
        <f t="shared" si="735"/>
        <v>1</v>
      </c>
      <c r="BA1000" s="29">
        <f t="shared" si="735"/>
        <v>1</v>
      </c>
      <c r="BB1000" s="29">
        <f t="shared" si="735"/>
        <v>1</v>
      </c>
      <c r="BC1000" s="29">
        <f t="shared" si="735"/>
        <v>1</v>
      </c>
      <c r="BD1000" s="29">
        <f t="shared" si="735"/>
        <v>1</v>
      </c>
      <c r="BE1000" s="29">
        <f t="shared" si="735"/>
        <v>1</v>
      </c>
      <c r="BF1000" s="29">
        <f t="shared" si="735"/>
        <v>1</v>
      </c>
      <c r="BG1000" s="29">
        <f t="shared" si="735"/>
        <v>1</v>
      </c>
      <c r="BH1000" s="29">
        <f t="shared" si="735"/>
        <v>1</v>
      </c>
      <c r="BI1000" s="29">
        <f t="shared" si="735"/>
        <v>1</v>
      </c>
      <c r="BJ1000" s="29">
        <f t="shared" si="733"/>
        <v>1</v>
      </c>
      <c r="BN1000" s="29">
        <f t="shared" si="676"/>
        <v>39</v>
      </c>
      <c r="BO1000" s="29">
        <f t="shared" si="677"/>
        <v>11</v>
      </c>
    </row>
    <row r="1001" spans="3:67" x14ac:dyDescent="0.25">
      <c r="C1001" s="79">
        <f t="shared" si="673"/>
        <v>43872</v>
      </c>
      <c r="D1001" s="29">
        <f t="shared" si="699"/>
        <v>2020</v>
      </c>
      <c r="E1001" s="29">
        <f t="shared" si="678"/>
        <v>2</v>
      </c>
      <c r="F1001" s="29">
        <f t="shared" si="679"/>
        <v>7</v>
      </c>
      <c r="G1001" s="29">
        <f t="shared" si="680"/>
        <v>11</v>
      </c>
      <c r="H1001" s="166" t="str">
        <f t="shared" si="681"/>
        <v>Mo</v>
      </c>
      <c r="I1001" s="29">
        <f t="shared" si="674"/>
        <v>40</v>
      </c>
      <c r="J1001" s="29">
        <f t="array" ref="J1001">INDEX(Dienstplan!$F$6:$AJ$55,BN1001,BO1001)</f>
        <v>0</v>
      </c>
      <c r="K1001" s="29">
        <f t="array" ref="K1001">IF(OR(J1001=Schichten!$B$3,J1001=Schichten!$B$4),INDEX($D$98:$D$147,MATCH(CODE(J1001),$H$98:$H$147,0)),IF(ISERROR(INDEX($D$98:$D$147,MATCH(J1001,$A$98:$A$147,0))),0,INDEX($D$98:$D$147,MATCH(J1001,$A$98:$A$147,0))))</f>
        <v>0</v>
      </c>
      <c r="L1001" s="29">
        <f t="shared" ref="L1001" si="736">L951</f>
        <v>0</v>
      </c>
      <c r="M1001" s="29">
        <f t="shared" si="702"/>
        <v>0</v>
      </c>
      <c r="O1001" s="29">
        <f t="shared" si="729"/>
        <v>0</v>
      </c>
      <c r="P1001" s="29">
        <f t="shared" si="729"/>
        <v>0</v>
      </c>
      <c r="Q1001" s="29">
        <f t="shared" si="729"/>
        <v>0</v>
      </c>
      <c r="R1001" s="29">
        <f t="shared" si="729"/>
        <v>0</v>
      </c>
      <c r="S1001" s="29">
        <f t="shared" si="729"/>
        <v>0</v>
      </c>
      <c r="T1001" s="29">
        <f t="shared" si="729"/>
        <v>0</v>
      </c>
      <c r="U1001" s="29">
        <f t="shared" si="729"/>
        <v>0</v>
      </c>
      <c r="V1001" s="29">
        <f t="shared" si="729"/>
        <v>0</v>
      </c>
      <c r="W1001" s="29">
        <f t="shared" si="729"/>
        <v>0</v>
      </c>
      <c r="X1001" s="29">
        <f t="shared" si="729"/>
        <v>0</v>
      </c>
      <c r="Y1001" s="29">
        <f t="shared" si="729"/>
        <v>1</v>
      </c>
      <c r="Z1001" s="29">
        <f t="shared" si="729"/>
        <v>1</v>
      </c>
      <c r="AA1001" s="29">
        <f t="shared" si="729"/>
        <v>1</v>
      </c>
      <c r="AB1001" s="29">
        <f t="shared" si="729"/>
        <v>1</v>
      </c>
      <c r="AC1001" s="29">
        <f t="shared" si="729"/>
        <v>1</v>
      </c>
      <c r="AD1001" s="29">
        <f t="shared" si="729"/>
        <v>1</v>
      </c>
      <c r="AE1001" s="29">
        <f t="shared" si="727"/>
        <v>1</v>
      </c>
      <c r="AF1001" s="29">
        <f t="shared" si="727"/>
        <v>1</v>
      </c>
      <c r="AG1001" s="29">
        <f t="shared" si="727"/>
        <v>1</v>
      </c>
      <c r="AH1001" s="29">
        <f t="shared" si="727"/>
        <v>1</v>
      </c>
      <c r="AI1001" s="29">
        <f t="shared" si="727"/>
        <v>1</v>
      </c>
      <c r="AJ1001" s="29">
        <f t="shared" si="727"/>
        <v>1</v>
      </c>
      <c r="AK1001" s="29">
        <f t="shared" si="727"/>
        <v>1</v>
      </c>
      <c r="AL1001" s="29">
        <f t="shared" si="727"/>
        <v>1</v>
      </c>
      <c r="AM1001" s="29">
        <f t="shared" si="727"/>
        <v>1</v>
      </c>
      <c r="AN1001" s="29">
        <f t="shared" si="727"/>
        <v>1</v>
      </c>
      <c r="AO1001" s="29">
        <f t="shared" si="727"/>
        <v>1</v>
      </c>
      <c r="AP1001" s="29">
        <f t="shared" si="727"/>
        <v>1</v>
      </c>
      <c r="AQ1001" s="29">
        <f t="shared" si="727"/>
        <v>1</v>
      </c>
      <c r="AR1001" s="29">
        <f t="shared" si="727"/>
        <v>1</v>
      </c>
      <c r="AS1001" s="29">
        <f t="shared" si="727"/>
        <v>1</v>
      </c>
      <c r="AT1001" s="29">
        <f t="shared" si="735"/>
        <v>1</v>
      </c>
      <c r="AU1001" s="29">
        <f t="shared" si="735"/>
        <v>1</v>
      </c>
      <c r="AV1001" s="29">
        <f t="shared" si="735"/>
        <v>1</v>
      </c>
      <c r="AW1001" s="29">
        <f t="shared" si="735"/>
        <v>1</v>
      </c>
      <c r="AX1001" s="29">
        <f t="shared" si="735"/>
        <v>1</v>
      </c>
      <c r="AY1001" s="29">
        <f t="shared" si="735"/>
        <v>1</v>
      </c>
      <c r="AZ1001" s="29">
        <f t="shared" si="735"/>
        <v>1</v>
      </c>
      <c r="BA1001" s="29">
        <f t="shared" si="735"/>
        <v>1</v>
      </c>
      <c r="BB1001" s="29">
        <f t="shared" si="735"/>
        <v>1</v>
      </c>
      <c r="BC1001" s="29">
        <f t="shared" si="735"/>
        <v>1</v>
      </c>
      <c r="BD1001" s="29">
        <f t="shared" si="735"/>
        <v>1</v>
      </c>
      <c r="BE1001" s="29">
        <f t="shared" si="735"/>
        <v>1</v>
      </c>
      <c r="BF1001" s="29">
        <f t="shared" si="735"/>
        <v>1</v>
      </c>
      <c r="BG1001" s="29">
        <f t="shared" si="735"/>
        <v>1</v>
      </c>
      <c r="BH1001" s="29">
        <f t="shared" si="735"/>
        <v>1</v>
      </c>
      <c r="BI1001" s="29">
        <f t="shared" si="735"/>
        <v>1</v>
      </c>
      <c r="BJ1001" s="29">
        <f t="shared" si="733"/>
        <v>1</v>
      </c>
      <c r="BN1001" s="29">
        <f t="shared" si="676"/>
        <v>40</v>
      </c>
      <c r="BO1001" s="29">
        <f t="shared" si="677"/>
        <v>11</v>
      </c>
    </row>
    <row r="1002" spans="3:67" x14ac:dyDescent="0.25">
      <c r="C1002" s="79">
        <f t="shared" si="673"/>
        <v>43872</v>
      </c>
      <c r="D1002" s="29">
        <f t="shared" si="699"/>
        <v>2020</v>
      </c>
      <c r="E1002" s="29">
        <f t="shared" si="678"/>
        <v>2</v>
      </c>
      <c r="F1002" s="29">
        <f t="shared" si="679"/>
        <v>7</v>
      </c>
      <c r="G1002" s="29">
        <f t="shared" si="680"/>
        <v>11</v>
      </c>
      <c r="H1002" s="166" t="str">
        <f t="shared" si="681"/>
        <v>Mo</v>
      </c>
      <c r="I1002" s="29">
        <f t="shared" si="674"/>
        <v>41</v>
      </c>
      <c r="J1002" s="29">
        <f t="array" ref="J1002">INDEX(Dienstplan!$F$6:$AJ$55,BN1002,BO1002)</f>
        <v>0</v>
      </c>
      <c r="K1002" s="29">
        <f t="array" ref="K1002">IF(OR(J1002=Schichten!$B$3,J1002=Schichten!$B$4),INDEX($D$98:$D$147,MATCH(CODE(J1002),$H$98:$H$147,0)),IF(ISERROR(INDEX($D$98:$D$147,MATCH(J1002,$A$98:$A$147,0))),0,INDEX($D$98:$D$147,MATCH(J1002,$A$98:$A$147,0))))</f>
        <v>0</v>
      </c>
      <c r="L1002" s="29">
        <f t="shared" ref="L1002" si="737">L952</f>
        <v>0</v>
      </c>
      <c r="M1002" s="29">
        <f t="shared" si="702"/>
        <v>0</v>
      </c>
      <c r="O1002" s="29">
        <f t="shared" si="729"/>
        <v>0</v>
      </c>
      <c r="P1002" s="29">
        <f t="shared" si="729"/>
        <v>0</v>
      </c>
      <c r="Q1002" s="29">
        <f t="shared" si="729"/>
        <v>0</v>
      </c>
      <c r="R1002" s="29">
        <f t="shared" si="729"/>
        <v>0</v>
      </c>
      <c r="S1002" s="29">
        <f t="shared" si="729"/>
        <v>0</v>
      </c>
      <c r="T1002" s="29">
        <f t="shared" si="729"/>
        <v>0</v>
      </c>
      <c r="U1002" s="29">
        <f t="shared" si="729"/>
        <v>0</v>
      </c>
      <c r="V1002" s="29">
        <f t="shared" si="729"/>
        <v>0</v>
      </c>
      <c r="W1002" s="29">
        <f t="shared" si="729"/>
        <v>0</v>
      </c>
      <c r="X1002" s="29">
        <f t="shared" si="729"/>
        <v>0</v>
      </c>
      <c r="Y1002" s="29">
        <f t="shared" si="729"/>
        <v>1</v>
      </c>
      <c r="Z1002" s="29">
        <f t="shared" si="729"/>
        <v>1</v>
      </c>
      <c r="AA1002" s="29">
        <f t="shared" si="729"/>
        <v>1</v>
      </c>
      <c r="AB1002" s="29">
        <f t="shared" si="729"/>
        <v>1</v>
      </c>
      <c r="AC1002" s="29">
        <f t="shared" si="729"/>
        <v>1</v>
      </c>
      <c r="AD1002" s="29">
        <f t="shared" si="729"/>
        <v>1</v>
      </c>
      <c r="AE1002" s="29">
        <f t="shared" si="727"/>
        <v>1</v>
      </c>
      <c r="AF1002" s="29">
        <f t="shared" si="727"/>
        <v>1</v>
      </c>
      <c r="AG1002" s="29">
        <f t="shared" si="727"/>
        <v>1</v>
      </c>
      <c r="AH1002" s="29">
        <f t="shared" si="727"/>
        <v>1</v>
      </c>
      <c r="AI1002" s="29">
        <f t="shared" si="727"/>
        <v>1</v>
      </c>
      <c r="AJ1002" s="29">
        <f t="shared" si="727"/>
        <v>1</v>
      </c>
      <c r="AK1002" s="29">
        <f t="shared" si="727"/>
        <v>1</v>
      </c>
      <c r="AL1002" s="29">
        <f t="shared" si="727"/>
        <v>1</v>
      </c>
      <c r="AM1002" s="29">
        <f t="shared" si="727"/>
        <v>1</v>
      </c>
      <c r="AN1002" s="29">
        <f t="shared" si="727"/>
        <v>1</v>
      </c>
      <c r="AO1002" s="29">
        <f t="shared" si="727"/>
        <v>1</v>
      </c>
      <c r="AP1002" s="29">
        <f t="shared" si="727"/>
        <v>1</v>
      </c>
      <c r="AQ1002" s="29">
        <f t="shared" si="727"/>
        <v>1</v>
      </c>
      <c r="AR1002" s="29">
        <f t="shared" si="727"/>
        <v>1</v>
      </c>
      <c r="AS1002" s="29">
        <f t="shared" si="727"/>
        <v>1</v>
      </c>
      <c r="AT1002" s="29">
        <f t="shared" si="735"/>
        <v>1</v>
      </c>
      <c r="AU1002" s="29">
        <f t="shared" si="735"/>
        <v>1</v>
      </c>
      <c r="AV1002" s="29">
        <f t="shared" si="735"/>
        <v>1</v>
      </c>
      <c r="AW1002" s="29">
        <f t="shared" si="735"/>
        <v>1</v>
      </c>
      <c r="AX1002" s="29">
        <f t="shared" si="735"/>
        <v>1</v>
      </c>
      <c r="AY1002" s="29">
        <f t="shared" si="735"/>
        <v>1</v>
      </c>
      <c r="AZ1002" s="29">
        <f t="shared" si="735"/>
        <v>1</v>
      </c>
      <c r="BA1002" s="29">
        <f t="shared" si="735"/>
        <v>1</v>
      </c>
      <c r="BB1002" s="29">
        <f t="shared" si="735"/>
        <v>1</v>
      </c>
      <c r="BC1002" s="29">
        <f t="shared" si="735"/>
        <v>1</v>
      </c>
      <c r="BD1002" s="29">
        <f t="shared" si="735"/>
        <v>1</v>
      </c>
      <c r="BE1002" s="29">
        <f t="shared" si="735"/>
        <v>1</v>
      </c>
      <c r="BF1002" s="29">
        <f t="shared" si="735"/>
        <v>1</v>
      </c>
      <c r="BG1002" s="29">
        <f t="shared" si="735"/>
        <v>1</v>
      </c>
      <c r="BH1002" s="29">
        <f t="shared" si="735"/>
        <v>1</v>
      </c>
      <c r="BI1002" s="29">
        <f t="shared" si="735"/>
        <v>1</v>
      </c>
      <c r="BJ1002" s="29">
        <f t="shared" si="733"/>
        <v>1</v>
      </c>
      <c r="BN1002" s="29">
        <f t="shared" si="676"/>
        <v>41</v>
      </c>
      <c r="BO1002" s="29">
        <f t="shared" si="677"/>
        <v>11</v>
      </c>
    </row>
    <row r="1003" spans="3:67" x14ac:dyDescent="0.25">
      <c r="C1003" s="79">
        <f t="shared" si="673"/>
        <v>43872</v>
      </c>
      <c r="D1003" s="29">
        <f t="shared" si="699"/>
        <v>2020</v>
      </c>
      <c r="E1003" s="29">
        <f t="shared" si="678"/>
        <v>2</v>
      </c>
      <c r="F1003" s="29">
        <f t="shared" si="679"/>
        <v>7</v>
      </c>
      <c r="G1003" s="29">
        <f t="shared" si="680"/>
        <v>11</v>
      </c>
      <c r="H1003" s="166" t="str">
        <f t="shared" si="681"/>
        <v>Mo</v>
      </c>
      <c r="I1003" s="29">
        <f t="shared" si="674"/>
        <v>42</v>
      </c>
      <c r="J1003" s="29">
        <f t="array" ref="J1003">INDEX(Dienstplan!$F$6:$AJ$55,BN1003,BO1003)</f>
        <v>0</v>
      </c>
      <c r="K1003" s="29">
        <f t="array" ref="K1003">IF(OR(J1003=Schichten!$B$3,J1003=Schichten!$B$4),INDEX($D$98:$D$147,MATCH(CODE(J1003),$H$98:$H$147,0)),IF(ISERROR(INDEX($D$98:$D$147,MATCH(J1003,$A$98:$A$147,0))),0,INDEX($D$98:$D$147,MATCH(J1003,$A$98:$A$147,0))))</f>
        <v>0</v>
      </c>
      <c r="L1003" s="29">
        <f t="shared" ref="L1003" si="738">L953</f>
        <v>0</v>
      </c>
      <c r="M1003" s="29">
        <f t="shared" si="702"/>
        <v>0</v>
      </c>
      <c r="O1003" s="29">
        <f t="shared" si="729"/>
        <v>0</v>
      </c>
      <c r="P1003" s="29">
        <f t="shared" si="729"/>
        <v>0</v>
      </c>
      <c r="Q1003" s="29">
        <f t="shared" si="729"/>
        <v>0</v>
      </c>
      <c r="R1003" s="29">
        <f t="shared" si="729"/>
        <v>0</v>
      </c>
      <c r="S1003" s="29">
        <f t="shared" si="729"/>
        <v>0</v>
      </c>
      <c r="T1003" s="29">
        <f t="shared" si="729"/>
        <v>0</v>
      </c>
      <c r="U1003" s="29">
        <f t="shared" si="729"/>
        <v>0</v>
      </c>
      <c r="V1003" s="29">
        <f t="shared" si="729"/>
        <v>0</v>
      </c>
      <c r="W1003" s="29">
        <f t="shared" si="729"/>
        <v>0</v>
      </c>
      <c r="X1003" s="29">
        <f t="shared" si="729"/>
        <v>0</v>
      </c>
      <c r="Y1003" s="29">
        <f t="shared" si="729"/>
        <v>1</v>
      </c>
      <c r="Z1003" s="29">
        <f t="shared" si="729"/>
        <v>1</v>
      </c>
      <c r="AA1003" s="29">
        <f t="shared" si="729"/>
        <v>1</v>
      </c>
      <c r="AB1003" s="29">
        <f t="shared" si="729"/>
        <v>1</v>
      </c>
      <c r="AC1003" s="29">
        <f t="shared" si="729"/>
        <v>1</v>
      </c>
      <c r="AD1003" s="29">
        <f t="shared" si="729"/>
        <v>1</v>
      </c>
      <c r="AE1003" s="29">
        <f t="shared" si="727"/>
        <v>1</v>
      </c>
      <c r="AF1003" s="29">
        <f t="shared" si="727"/>
        <v>1</v>
      </c>
      <c r="AG1003" s="29">
        <f t="shared" si="727"/>
        <v>1</v>
      </c>
      <c r="AH1003" s="29">
        <f t="shared" si="727"/>
        <v>1</v>
      </c>
      <c r="AI1003" s="29">
        <f t="shared" si="727"/>
        <v>1</v>
      </c>
      <c r="AJ1003" s="29">
        <f t="shared" si="727"/>
        <v>1</v>
      </c>
      <c r="AK1003" s="29">
        <f t="shared" si="727"/>
        <v>1</v>
      </c>
      <c r="AL1003" s="29">
        <f t="shared" si="727"/>
        <v>1</v>
      </c>
      <c r="AM1003" s="29">
        <f t="shared" si="727"/>
        <v>1</v>
      </c>
      <c r="AN1003" s="29">
        <f t="shared" si="727"/>
        <v>1</v>
      </c>
      <c r="AO1003" s="29">
        <f t="shared" si="727"/>
        <v>1</v>
      </c>
      <c r="AP1003" s="29">
        <f t="shared" si="727"/>
        <v>1</v>
      </c>
      <c r="AQ1003" s="29">
        <f t="shared" si="727"/>
        <v>1</v>
      </c>
      <c r="AR1003" s="29">
        <f t="shared" si="727"/>
        <v>1</v>
      </c>
      <c r="AS1003" s="29">
        <f t="shared" si="727"/>
        <v>1</v>
      </c>
      <c r="AT1003" s="29">
        <f t="shared" si="735"/>
        <v>1</v>
      </c>
      <c r="AU1003" s="29">
        <f t="shared" si="735"/>
        <v>1</v>
      </c>
      <c r="AV1003" s="29">
        <f t="shared" si="735"/>
        <v>1</v>
      </c>
      <c r="AW1003" s="29">
        <f t="shared" si="735"/>
        <v>1</v>
      </c>
      <c r="AX1003" s="29">
        <f t="shared" si="735"/>
        <v>1</v>
      </c>
      <c r="AY1003" s="29">
        <f t="shared" si="735"/>
        <v>1</v>
      </c>
      <c r="AZ1003" s="29">
        <f t="shared" si="735"/>
        <v>1</v>
      </c>
      <c r="BA1003" s="29">
        <f t="shared" si="735"/>
        <v>1</v>
      </c>
      <c r="BB1003" s="29">
        <f t="shared" si="735"/>
        <v>1</v>
      </c>
      <c r="BC1003" s="29">
        <f t="shared" si="735"/>
        <v>1</v>
      </c>
      <c r="BD1003" s="29">
        <f t="shared" si="735"/>
        <v>1</v>
      </c>
      <c r="BE1003" s="29">
        <f t="shared" si="735"/>
        <v>1</v>
      </c>
      <c r="BF1003" s="29">
        <f t="shared" si="735"/>
        <v>1</v>
      </c>
      <c r="BG1003" s="29">
        <f t="shared" si="735"/>
        <v>1</v>
      </c>
      <c r="BH1003" s="29">
        <f t="shared" si="735"/>
        <v>1</v>
      </c>
      <c r="BI1003" s="29">
        <f t="shared" si="735"/>
        <v>1</v>
      </c>
      <c r="BJ1003" s="29">
        <f t="shared" si="733"/>
        <v>1</v>
      </c>
      <c r="BN1003" s="29">
        <f t="shared" si="676"/>
        <v>42</v>
      </c>
      <c r="BO1003" s="29">
        <f t="shared" si="677"/>
        <v>11</v>
      </c>
    </row>
    <row r="1004" spans="3:67" x14ac:dyDescent="0.25">
      <c r="C1004" s="79">
        <f t="shared" si="673"/>
        <v>43872</v>
      </c>
      <c r="D1004" s="29">
        <f t="shared" si="699"/>
        <v>2020</v>
      </c>
      <c r="E1004" s="29">
        <f t="shared" si="678"/>
        <v>2</v>
      </c>
      <c r="F1004" s="29">
        <f t="shared" si="679"/>
        <v>7</v>
      </c>
      <c r="G1004" s="29">
        <f t="shared" si="680"/>
        <v>11</v>
      </c>
      <c r="H1004" s="166" t="str">
        <f t="shared" si="681"/>
        <v>Mo</v>
      </c>
      <c r="I1004" s="29">
        <f t="shared" si="674"/>
        <v>43</v>
      </c>
      <c r="J1004" s="29">
        <f t="array" ref="J1004">INDEX(Dienstplan!$F$6:$AJ$55,BN1004,BO1004)</f>
        <v>0</v>
      </c>
      <c r="K1004" s="29">
        <f t="array" ref="K1004">IF(OR(J1004=Schichten!$B$3,J1004=Schichten!$B$4),INDEX($D$98:$D$147,MATCH(CODE(J1004),$H$98:$H$147,0)),IF(ISERROR(INDEX($D$98:$D$147,MATCH(J1004,$A$98:$A$147,0))),0,INDEX($D$98:$D$147,MATCH(J1004,$A$98:$A$147,0))))</f>
        <v>0</v>
      </c>
      <c r="L1004" s="29">
        <f t="shared" ref="L1004" si="739">L954</f>
        <v>0</v>
      </c>
      <c r="M1004" s="29">
        <f t="shared" si="702"/>
        <v>0</v>
      </c>
      <c r="O1004" s="29">
        <f t="shared" si="729"/>
        <v>0</v>
      </c>
      <c r="P1004" s="29">
        <f t="shared" si="729"/>
        <v>0</v>
      </c>
      <c r="Q1004" s="29">
        <f t="shared" si="729"/>
        <v>0</v>
      </c>
      <c r="R1004" s="29">
        <f t="shared" si="729"/>
        <v>0</v>
      </c>
      <c r="S1004" s="29">
        <f t="shared" si="729"/>
        <v>0</v>
      </c>
      <c r="T1004" s="29">
        <f t="shared" si="729"/>
        <v>0</v>
      </c>
      <c r="U1004" s="29">
        <f t="shared" si="729"/>
        <v>0</v>
      </c>
      <c r="V1004" s="29">
        <f t="shared" si="729"/>
        <v>0</v>
      </c>
      <c r="W1004" s="29">
        <f t="shared" si="729"/>
        <v>0</v>
      </c>
      <c r="X1004" s="29">
        <f t="shared" si="729"/>
        <v>0</v>
      </c>
      <c r="Y1004" s="29">
        <f t="shared" si="729"/>
        <v>1</v>
      </c>
      <c r="Z1004" s="29">
        <f t="shared" si="729"/>
        <v>1</v>
      </c>
      <c r="AA1004" s="29">
        <f t="shared" si="729"/>
        <v>1</v>
      </c>
      <c r="AB1004" s="29">
        <f t="shared" si="729"/>
        <v>1</v>
      </c>
      <c r="AC1004" s="29">
        <f t="shared" si="729"/>
        <v>1</v>
      </c>
      <c r="AD1004" s="29">
        <f t="shared" si="729"/>
        <v>1</v>
      </c>
      <c r="AE1004" s="29">
        <f t="shared" si="727"/>
        <v>1</v>
      </c>
      <c r="AF1004" s="29">
        <f t="shared" si="727"/>
        <v>1</v>
      </c>
      <c r="AG1004" s="29">
        <f t="shared" si="727"/>
        <v>1</v>
      </c>
      <c r="AH1004" s="29">
        <f t="shared" si="727"/>
        <v>1</v>
      </c>
      <c r="AI1004" s="29">
        <f t="shared" si="727"/>
        <v>1</v>
      </c>
      <c r="AJ1004" s="29">
        <f t="shared" si="727"/>
        <v>1</v>
      </c>
      <c r="AK1004" s="29">
        <f t="shared" si="727"/>
        <v>1</v>
      </c>
      <c r="AL1004" s="29">
        <f t="shared" si="727"/>
        <v>1</v>
      </c>
      <c r="AM1004" s="29">
        <f t="shared" si="727"/>
        <v>1</v>
      </c>
      <c r="AN1004" s="29">
        <f t="shared" si="727"/>
        <v>1</v>
      </c>
      <c r="AO1004" s="29">
        <f t="shared" si="727"/>
        <v>1</v>
      </c>
      <c r="AP1004" s="29">
        <f t="shared" si="727"/>
        <v>1</v>
      </c>
      <c r="AQ1004" s="29">
        <f t="shared" si="727"/>
        <v>1</v>
      </c>
      <c r="AR1004" s="29">
        <f t="shared" si="727"/>
        <v>1</v>
      </c>
      <c r="AS1004" s="29">
        <f t="shared" si="727"/>
        <v>1</v>
      </c>
      <c r="AT1004" s="29">
        <f t="shared" si="735"/>
        <v>1</v>
      </c>
      <c r="AU1004" s="29">
        <f t="shared" si="735"/>
        <v>1</v>
      </c>
      <c r="AV1004" s="29">
        <f t="shared" si="735"/>
        <v>1</v>
      </c>
      <c r="AW1004" s="29">
        <f t="shared" si="735"/>
        <v>1</v>
      </c>
      <c r="AX1004" s="29">
        <f t="shared" si="735"/>
        <v>1</v>
      </c>
      <c r="AY1004" s="29">
        <f t="shared" si="735"/>
        <v>1</v>
      </c>
      <c r="AZ1004" s="29">
        <f t="shared" si="735"/>
        <v>1</v>
      </c>
      <c r="BA1004" s="29">
        <f t="shared" si="735"/>
        <v>1</v>
      </c>
      <c r="BB1004" s="29">
        <f t="shared" si="735"/>
        <v>1</v>
      </c>
      <c r="BC1004" s="29">
        <f t="shared" si="735"/>
        <v>1</v>
      </c>
      <c r="BD1004" s="29">
        <f t="shared" si="735"/>
        <v>1</v>
      </c>
      <c r="BE1004" s="29">
        <f t="shared" si="735"/>
        <v>1</v>
      </c>
      <c r="BF1004" s="29">
        <f t="shared" si="735"/>
        <v>1</v>
      </c>
      <c r="BG1004" s="29">
        <f t="shared" si="735"/>
        <v>1</v>
      </c>
      <c r="BH1004" s="29">
        <f t="shared" si="735"/>
        <v>1</v>
      </c>
      <c r="BI1004" s="29">
        <f t="shared" si="735"/>
        <v>1</v>
      </c>
      <c r="BJ1004" s="29">
        <f t="shared" si="733"/>
        <v>1</v>
      </c>
      <c r="BN1004" s="29">
        <f t="shared" si="676"/>
        <v>43</v>
      </c>
      <c r="BO1004" s="29">
        <f t="shared" si="677"/>
        <v>11</v>
      </c>
    </row>
    <row r="1005" spans="3:67" x14ac:dyDescent="0.25">
      <c r="C1005" s="79">
        <f t="shared" si="673"/>
        <v>43872</v>
      </c>
      <c r="D1005" s="29">
        <f t="shared" si="699"/>
        <v>2020</v>
      </c>
      <c r="E1005" s="29">
        <f t="shared" si="678"/>
        <v>2</v>
      </c>
      <c r="F1005" s="29">
        <f t="shared" si="679"/>
        <v>7</v>
      </c>
      <c r="G1005" s="29">
        <f t="shared" si="680"/>
        <v>11</v>
      </c>
      <c r="H1005" s="166" t="str">
        <f t="shared" si="681"/>
        <v>Mo</v>
      </c>
      <c r="I1005" s="29">
        <f t="shared" si="674"/>
        <v>44</v>
      </c>
      <c r="J1005" s="29">
        <f t="array" ref="J1005">INDEX(Dienstplan!$F$6:$AJ$55,BN1005,BO1005)</f>
        <v>0</v>
      </c>
      <c r="K1005" s="29">
        <f t="array" ref="K1005">IF(OR(J1005=Schichten!$B$3,J1005=Schichten!$B$4),INDEX($D$98:$D$147,MATCH(CODE(J1005),$H$98:$H$147,0)),IF(ISERROR(INDEX($D$98:$D$147,MATCH(J1005,$A$98:$A$147,0))),0,INDEX($D$98:$D$147,MATCH(J1005,$A$98:$A$147,0))))</f>
        <v>0</v>
      </c>
      <c r="L1005" s="29">
        <f t="shared" ref="L1005" si="740">L955</f>
        <v>0</v>
      </c>
      <c r="M1005" s="29">
        <f t="shared" si="702"/>
        <v>0</v>
      </c>
      <c r="O1005" s="29">
        <f t="shared" si="729"/>
        <v>0</v>
      </c>
      <c r="P1005" s="29">
        <f t="shared" si="729"/>
        <v>0</v>
      </c>
      <c r="Q1005" s="29">
        <f t="shared" si="729"/>
        <v>0</v>
      </c>
      <c r="R1005" s="29">
        <f t="shared" si="729"/>
        <v>0</v>
      </c>
      <c r="S1005" s="29">
        <f t="shared" si="729"/>
        <v>0</v>
      </c>
      <c r="T1005" s="29">
        <f t="shared" si="729"/>
        <v>0</v>
      </c>
      <c r="U1005" s="29">
        <f t="shared" si="729"/>
        <v>0</v>
      </c>
      <c r="V1005" s="29">
        <f t="shared" si="729"/>
        <v>0</v>
      </c>
      <c r="W1005" s="29">
        <f t="shared" si="729"/>
        <v>0</v>
      </c>
      <c r="X1005" s="29">
        <f t="shared" si="729"/>
        <v>0</v>
      </c>
      <c r="Y1005" s="29">
        <f t="shared" si="729"/>
        <v>1</v>
      </c>
      <c r="Z1005" s="29">
        <f t="shared" si="729"/>
        <v>1</v>
      </c>
      <c r="AA1005" s="29">
        <f t="shared" si="729"/>
        <v>1</v>
      </c>
      <c r="AB1005" s="29">
        <f t="shared" si="729"/>
        <v>1</v>
      </c>
      <c r="AC1005" s="29">
        <f t="shared" si="729"/>
        <v>1</v>
      </c>
      <c r="AD1005" s="29">
        <f t="shared" si="729"/>
        <v>1</v>
      </c>
      <c r="AE1005" s="29">
        <f t="shared" si="727"/>
        <v>1</v>
      </c>
      <c r="AF1005" s="29">
        <f t="shared" si="727"/>
        <v>1</v>
      </c>
      <c r="AG1005" s="29">
        <f t="shared" si="727"/>
        <v>1</v>
      </c>
      <c r="AH1005" s="29">
        <f t="shared" si="727"/>
        <v>1</v>
      </c>
      <c r="AI1005" s="29">
        <f t="shared" si="727"/>
        <v>1</v>
      </c>
      <c r="AJ1005" s="29">
        <f t="shared" si="727"/>
        <v>1</v>
      </c>
      <c r="AK1005" s="29">
        <f t="shared" si="727"/>
        <v>1</v>
      </c>
      <c r="AL1005" s="29">
        <f t="shared" si="727"/>
        <v>1</v>
      </c>
      <c r="AM1005" s="29">
        <f t="shared" si="727"/>
        <v>1</v>
      </c>
      <c r="AN1005" s="29">
        <f t="shared" si="727"/>
        <v>1</v>
      </c>
      <c r="AO1005" s="29">
        <f t="shared" si="727"/>
        <v>1</v>
      </c>
      <c r="AP1005" s="29">
        <f t="shared" si="727"/>
        <v>1</v>
      </c>
      <c r="AQ1005" s="29">
        <f t="shared" si="727"/>
        <v>1</v>
      </c>
      <c r="AR1005" s="29">
        <f t="shared" si="727"/>
        <v>1</v>
      </c>
      <c r="AS1005" s="29">
        <f t="shared" si="727"/>
        <v>1</v>
      </c>
      <c r="AT1005" s="29">
        <f t="shared" si="735"/>
        <v>1</v>
      </c>
      <c r="AU1005" s="29">
        <f t="shared" si="735"/>
        <v>1</v>
      </c>
      <c r="AV1005" s="29">
        <f t="shared" si="735"/>
        <v>1</v>
      </c>
      <c r="AW1005" s="29">
        <f t="shared" si="735"/>
        <v>1</v>
      </c>
      <c r="AX1005" s="29">
        <f t="shared" si="735"/>
        <v>1</v>
      </c>
      <c r="AY1005" s="29">
        <f t="shared" si="735"/>
        <v>1</v>
      </c>
      <c r="AZ1005" s="29">
        <f t="shared" si="735"/>
        <v>1</v>
      </c>
      <c r="BA1005" s="29">
        <f t="shared" si="735"/>
        <v>1</v>
      </c>
      <c r="BB1005" s="29">
        <f t="shared" si="735"/>
        <v>1</v>
      </c>
      <c r="BC1005" s="29">
        <f t="shared" si="735"/>
        <v>1</v>
      </c>
      <c r="BD1005" s="29">
        <f t="shared" si="735"/>
        <v>1</v>
      </c>
      <c r="BE1005" s="29">
        <f t="shared" si="735"/>
        <v>1</v>
      </c>
      <c r="BF1005" s="29">
        <f t="shared" si="735"/>
        <v>1</v>
      </c>
      <c r="BG1005" s="29">
        <f t="shared" si="735"/>
        <v>1</v>
      </c>
      <c r="BH1005" s="29">
        <f t="shared" si="735"/>
        <v>1</v>
      </c>
      <c r="BI1005" s="29">
        <f t="shared" si="735"/>
        <v>1</v>
      </c>
      <c r="BJ1005" s="29">
        <f t="shared" si="733"/>
        <v>1</v>
      </c>
      <c r="BN1005" s="29">
        <f t="shared" si="676"/>
        <v>44</v>
      </c>
      <c r="BO1005" s="29">
        <f t="shared" si="677"/>
        <v>11</v>
      </c>
    </row>
    <row r="1006" spans="3:67" x14ac:dyDescent="0.25">
      <c r="C1006" s="79">
        <f t="shared" si="673"/>
        <v>43872</v>
      </c>
      <c r="D1006" s="29">
        <f t="shared" si="699"/>
        <v>2020</v>
      </c>
      <c r="E1006" s="29">
        <f t="shared" si="678"/>
        <v>2</v>
      </c>
      <c r="F1006" s="29">
        <f t="shared" si="679"/>
        <v>7</v>
      </c>
      <c r="G1006" s="29">
        <f t="shared" si="680"/>
        <v>11</v>
      </c>
      <c r="H1006" s="166" t="str">
        <f t="shared" si="681"/>
        <v>Mo</v>
      </c>
      <c r="I1006" s="29">
        <f t="shared" si="674"/>
        <v>45</v>
      </c>
      <c r="J1006" s="29">
        <f t="array" ref="J1006">INDEX(Dienstplan!$F$6:$AJ$55,BN1006,BO1006)</f>
        <v>0</v>
      </c>
      <c r="K1006" s="29">
        <f t="array" ref="K1006">IF(OR(J1006=Schichten!$B$3,J1006=Schichten!$B$4),INDEX($D$98:$D$147,MATCH(CODE(J1006),$H$98:$H$147,0)),IF(ISERROR(INDEX($D$98:$D$147,MATCH(J1006,$A$98:$A$147,0))),0,INDEX($D$98:$D$147,MATCH(J1006,$A$98:$A$147,0))))</f>
        <v>0</v>
      </c>
      <c r="L1006" s="29">
        <f t="shared" ref="L1006" si="741">L956</f>
        <v>0</v>
      </c>
      <c r="M1006" s="29">
        <f t="shared" si="702"/>
        <v>0</v>
      </c>
      <c r="O1006" s="29">
        <f t="shared" si="729"/>
        <v>0</v>
      </c>
      <c r="P1006" s="29">
        <f t="shared" si="729"/>
        <v>0</v>
      </c>
      <c r="Q1006" s="29">
        <f t="shared" si="729"/>
        <v>0</v>
      </c>
      <c r="R1006" s="29">
        <f t="shared" si="729"/>
        <v>0</v>
      </c>
      <c r="S1006" s="29">
        <f t="shared" si="729"/>
        <v>0</v>
      </c>
      <c r="T1006" s="29">
        <f t="shared" si="729"/>
        <v>0</v>
      </c>
      <c r="U1006" s="29">
        <f t="shared" si="729"/>
        <v>0</v>
      </c>
      <c r="V1006" s="29">
        <f t="shared" si="729"/>
        <v>0</v>
      </c>
      <c r="W1006" s="29">
        <f t="shared" si="729"/>
        <v>0</v>
      </c>
      <c r="X1006" s="29">
        <f t="shared" si="729"/>
        <v>0</v>
      </c>
      <c r="Y1006" s="29">
        <f t="shared" si="729"/>
        <v>1</v>
      </c>
      <c r="Z1006" s="29">
        <f t="shared" si="729"/>
        <v>1</v>
      </c>
      <c r="AA1006" s="29">
        <f t="shared" si="729"/>
        <v>1</v>
      </c>
      <c r="AB1006" s="29">
        <f t="shared" si="729"/>
        <v>1</v>
      </c>
      <c r="AC1006" s="29">
        <f t="shared" si="729"/>
        <v>1</v>
      </c>
      <c r="AD1006" s="29">
        <f t="shared" si="729"/>
        <v>1</v>
      </c>
      <c r="AE1006" s="29">
        <f t="shared" si="727"/>
        <v>1</v>
      </c>
      <c r="AF1006" s="29">
        <f t="shared" si="727"/>
        <v>1</v>
      </c>
      <c r="AG1006" s="29">
        <f t="shared" si="727"/>
        <v>1</v>
      </c>
      <c r="AH1006" s="29">
        <f t="shared" si="727"/>
        <v>1</v>
      </c>
      <c r="AI1006" s="29">
        <f t="shared" si="727"/>
        <v>1</v>
      </c>
      <c r="AJ1006" s="29">
        <f t="shared" si="727"/>
        <v>1</v>
      </c>
      <c r="AK1006" s="29">
        <f t="shared" si="727"/>
        <v>1</v>
      </c>
      <c r="AL1006" s="29">
        <f t="shared" si="727"/>
        <v>1</v>
      </c>
      <c r="AM1006" s="29">
        <f t="shared" si="727"/>
        <v>1</v>
      </c>
      <c r="AN1006" s="29">
        <f t="shared" si="727"/>
        <v>1</v>
      </c>
      <c r="AO1006" s="29">
        <f t="shared" si="727"/>
        <v>1</v>
      </c>
      <c r="AP1006" s="29">
        <f t="shared" si="727"/>
        <v>1</v>
      </c>
      <c r="AQ1006" s="29">
        <f t="shared" si="727"/>
        <v>1</v>
      </c>
      <c r="AR1006" s="29">
        <f t="shared" si="727"/>
        <v>1</v>
      </c>
      <c r="AS1006" s="29">
        <f t="shared" si="727"/>
        <v>1</v>
      </c>
      <c r="AT1006" s="29">
        <f t="shared" si="735"/>
        <v>1</v>
      </c>
      <c r="AU1006" s="29">
        <f t="shared" si="735"/>
        <v>1</v>
      </c>
      <c r="AV1006" s="29">
        <f t="shared" si="735"/>
        <v>1</v>
      </c>
      <c r="AW1006" s="29">
        <f t="shared" si="735"/>
        <v>1</v>
      </c>
      <c r="AX1006" s="29">
        <f t="shared" si="735"/>
        <v>1</v>
      </c>
      <c r="AY1006" s="29">
        <f t="shared" si="735"/>
        <v>1</v>
      </c>
      <c r="AZ1006" s="29">
        <f t="shared" si="735"/>
        <v>1</v>
      </c>
      <c r="BA1006" s="29">
        <f t="shared" si="735"/>
        <v>1</v>
      </c>
      <c r="BB1006" s="29">
        <f t="shared" si="735"/>
        <v>1</v>
      </c>
      <c r="BC1006" s="29">
        <f t="shared" si="735"/>
        <v>1</v>
      </c>
      <c r="BD1006" s="29">
        <f t="shared" si="735"/>
        <v>1</v>
      </c>
      <c r="BE1006" s="29">
        <f t="shared" si="735"/>
        <v>1</v>
      </c>
      <c r="BF1006" s="29">
        <f t="shared" si="735"/>
        <v>1</v>
      </c>
      <c r="BG1006" s="29">
        <f t="shared" si="735"/>
        <v>1</v>
      </c>
      <c r="BH1006" s="29">
        <f t="shared" si="735"/>
        <v>1</v>
      </c>
      <c r="BI1006" s="29">
        <f t="shared" si="735"/>
        <v>1</v>
      </c>
      <c r="BJ1006" s="29">
        <f t="shared" si="733"/>
        <v>1</v>
      </c>
      <c r="BN1006" s="29">
        <f t="shared" si="676"/>
        <v>45</v>
      </c>
      <c r="BO1006" s="29">
        <f t="shared" si="677"/>
        <v>11</v>
      </c>
    </row>
    <row r="1007" spans="3:67" x14ac:dyDescent="0.25">
      <c r="C1007" s="79">
        <f t="shared" si="673"/>
        <v>43872</v>
      </c>
      <c r="D1007" s="29">
        <f t="shared" si="699"/>
        <v>2020</v>
      </c>
      <c r="E1007" s="29">
        <f t="shared" si="678"/>
        <v>2</v>
      </c>
      <c r="F1007" s="29">
        <f t="shared" si="679"/>
        <v>7</v>
      </c>
      <c r="G1007" s="29">
        <f t="shared" si="680"/>
        <v>11</v>
      </c>
      <c r="H1007" s="166" t="str">
        <f t="shared" si="681"/>
        <v>Mo</v>
      </c>
      <c r="I1007" s="29">
        <f t="shared" si="674"/>
        <v>46</v>
      </c>
      <c r="J1007" s="29">
        <f t="array" ref="J1007">INDEX(Dienstplan!$F$6:$AJ$55,BN1007,BO1007)</f>
        <v>0</v>
      </c>
      <c r="K1007" s="29">
        <f t="array" ref="K1007">IF(OR(J1007=Schichten!$B$3,J1007=Schichten!$B$4),INDEX($D$98:$D$147,MATCH(CODE(J1007),$H$98:$H$147,0)),IF(ISERROR(INDEX($D$98:$D$147,MATCH(J1007,$A$98:$A$147,0))),0,INDEX($D$98:$D$147,MATCH(J1007,$A$98:$A$147,0))))</f>
        <v>0</v>
      </c>
      <c r="L1007" s="29">
        <f t="shared" ref="L1007" si="742">L957</f>
        <v>0</v>
      </c>
      <c r="M1007" s="29">
        <f t="shared" si="702"/>
        <v>0</v>
      </c>
      <c r="O1007" s="29">
        <f t="shared" si="729"/>
        <v>0</v>
      </c>
      <c r="P1007" s="29">
        <f t="shared" si="729"/>
        <v>0</v>
      </c>
      <c r="Q1007" s="29">
        <f t="shared" si="729"/>
        <v>0</v>
      </c>
      <c r="R1007" s="29">
        <f t="shared" si="729"/>
        <v>0</v>
      </c>
      <c r="S1007" s="29">
        <f t="shared" si="729"/>
        <v>0</v>
      </c>
      <c r="T1007" s="29">
        <f t="shared" si="729"/>
        <v>0</v>
      </c>
      <c r="U1007" s="29">
        <f t="shared" si="729"/>
        <v>0</v>
      </c>
      <c r="V1007" s="29">
        <f t="shared" si="729"/>
        <v>0</v>
      </c>
      <c r="W1007" s="29">
        <f t="shared" si="729"/>
        <v>0</v>
      </c>
      <c r="X1007" s="29">
        <f t="shared" si="729"/>
        <v>0</v>
      </c>
      <c r="Y1007" s="29">
        <f t="shared" si="729"/>
        <v>1</v>
      </c>
      <c r="Z1007" s="29">
        <f t="shared" si="729"/>
        <v>1</v>
      </c>
      <c r="AA1007" s="29">
        <f t="shared" si="729"/>
        <v>1</v>
      </c>
      <c r="AB1007" s="29">
        <f t="shared" si="729"/>
        <v>1</v>
      </c>
      <c r="AC1007" s="29">
        <f t="shared" si="729"/>
        <v>1</v>
      </c>
      <c r="AD1007" s="29">
        <f t="shared" si="729"/>
        <v>1</v>
      </c>
      <c r="AE1007" s="29">
        <f t="shared" si="727"/>
        <v>1</v>
      </c>
      <c r="AF1007" s="29">
        <f t="shared" si="727"/>
        <v>1</v>
      </c>
      <c r="AG1007" s="29">
        <f t="shared" si="727"/>
        <v>1</v>
      </c>
      <c r="AH1007" s="29">
        <f t="shared" si="727"/>
        <v>1</v>
      </c>
      <c r="AI1007" s="29">
        <f t="shared" si="727"/>
        <v>1</v>
      </c>
      <c r="AJ1007" s="29">
        <f t="shared" si="727"/>
        <v>1</v>
      </c>
      <c r="AK1007" s="29">
        <f t="shared" si="727"/>
        <v>1</v>
      </c>
      <c r="AL1007" s="29">
        <f t="shared" si="727"/>
        <v>1</v>
      </c>
      <c r="AM1007" s="29">
        <f t="shared" si="727"/>
        <v>1</v>
      </c>
      <c r="AN1007" s="29">
        <f t="shared" si="727"/>
        <v>1</v>
      </c>
      <c r="AO1007" s="29">
        <f t="shared" si="727"/>
        <v>1</v>
      </c>
      <c r="AP1007" s="29">
        <f t="shared" si="727"/>
        <v>1</v>
      </c>
      <c r="AQ1007" s="29">
        <f t="shared" si="727"/>
        <v>1</v>
      </c>
      <c r="AR1007" s="29">
        <f t="shared" si="727"/>
        <v>1</v>
      </c>
      <c r="AS1007" s="29">
        <f t="shared" si="727"/>
        <v>1</v>
      </c>
      <c r="AT1007" s="29">
        <f t="shared" si="735"/>
        <v>1</v>
      </c>
      <c r="AU1007" s="29">
        <f t="shared" si="735"/>
        <v>1</v>
      </c>
      <c r="AV1007" s="29">
        <f t="shared" si="735"/>
        <v>1</v>
      </c>
      <c r="AW1007" s="29">
        <f t="shared" si="735"/>
        <v>1</v>
      </c>
      <c r="AX1007" s="29">
        <f t="shared" si="735"/>
        <v>1</v>
      </c>
      <c r="AY1007" s="29">
        <f t="shared" si="735"/>
        <v>1</v>
      </c>
      <c r="AZ1007" s="29">
        <f t="shared" si="735"/>
        <v>1</v>
      </c>
      <c r="BA1007" s="29">
        <f t="shared" si="735"/>
        <v>1</v>
      </c>
      <c r="BB1007" s="29">
        <f t="shared" si="735"/>
        <v>1</v>
      </c>
      <c r="BC1007" s="29">
        <f t="shared" si="735"/>
        <v>1</v>
      </c>
      <c r="BD1007" s="29">
        <f t="shared" si="735"/>
        <v>1</v>
      </c>
      <c r="BE1007" s="29">
        <f t="shared" si="735"/>
        <v>1</v>
      </c>
      <c r="BF1007" s="29">
        <f t="shared" si="735"/>
        <v>1</v>
      </c>
      <c r="BG1007" s="29">
        <f t="shared" si="735"/>
        <v>1</v>
      </c>
      <c r="BH1007" s="29">
        <f t="shared" si="735"/>
        <v>1</v>
      </c>
      <c r="BI1007" s="29">
        <f t="shared" si="735"/>
        <v>1</v>
      </c>
      <c r="BJ1007" s="29">
        <f t="shared" si="733"/>
        <v>1</v>
      </c>
      <c r="BN1007" s="29">
        <f t="shared" si="676"/>
        <v>46</v>
      </c>
      <c r="BO1007" s="29">
        <f t="shared" si="677"/>
        <v>11</v>
      </c>
    </row>
    <row r="1008" spans="3:67" x14ac:dyDescent="0.25">
      <c r="C1008" s="79">
        <f t="shared" si="673"/>
        <v>43872</v>
      </c>
      <c r="D1008" s="29">
        <f t="shared" si="699"/>
        <v>2020</v>
      </c>
      <c r="E1008" s="29">
        <f t="shared" si="678"/>
        <v>2</v>
      </c>
      <c r="F1008" s="29">
        <f t="shared" si="679"/>
        <v>7</v>
      </c>
      <c r="G1008" s="29">
        <f t="shared" si="680"/>
        <v>11</v>
      </c>
      <c r="H1008" s="166" t="str">
        <f t="shared" si="681"/>
        <v>Mo</v>
      </c>
      <c r="I1008" s="29">
        <f t="shared" si="674"/>
        <v>47</v>
      </c>
      <c r="J1008" s="29">
        <f t="array" ref="J1008">INDEX(Dienstplan!$F$6:$AJ$55,BN1008,BO1008)</f>
        <v>0</v>
      </c>
      <c r="K1008" s="29">
        <f t="array" ref="K1008">IF(OR(J1008=Schichten!$B$3,J1008=Schichten!$B$4),INDEX($D$98:$D$147,MATCH(CODE(J1008),$H$98:$H$147,0)),IF(ISERROR(INDEX($D$98:$D$147,MATCH(J1008,$A$98:$A$147,0))),0,INDEX($D$98:$D$147,MATCH(J1008,$A$98:$A$147,0))))</f>
        <v>0</v>
      </c>
      <c r="L1008" s="29">
        <f t="shared" ref="L1008" si="743">L958</f>
        <v>0</v>
      </c>
      <c r="M1008" s="29">
        <f t="shared" si="702"/>
        <v>0</v>
      </c>
      <c r="O1008" s="29">
        <f t="shared" si="729"/>
        <v>0</v>
      </c>
      <c r="P1008" s="29">
        <f t="shared" si="729"/>
        <v>0</v>
      </c>
      <c r="Q1008" s="29">
        <f t="shared" si="729"/>
        <v>0</v>
      </c>
      <c r="R1008" s="29">
        <f t="shared" si="729"/>
        <v>0</v>
      </c>
      <c r="S1008" s="29">
        <f t="shared" si="729"/>
        <v>0</v>
      </c>
      <c r="T1008" s="29">
        <f t="shared" si="729"/>
        <v>0</v>
      </c>
      <c r="U1008" s="29">
        <f t="shared" si="729"/>
        <v>0</v>
      </c>
      <c r="V1008" s="29">
        <f t="shared" si="729"/>
        <v>0</v>
      </c>
      <c r="W1008" s="29">
        <f t="shared" si="729"/>
        <v>0</v>
      </c>
      <c r="X1008" s="29">
        <f t="shared" si="729"/>
        <v>0</v>
      </c>
      <c r="Y1008" s="29">
        <f t="shared" si="729"/>
        <v>1</v>
      </c>
      <c r="Z1008" s="29">
        <f t="shared" si="729"/>
        <v>1</v>
      </c>
      <c r="AA1008" s="29">
        <f t="shared" si="729"/>
        <v>1</v>
      </c>
      <c r="AB1008" s="29">
        <f t="shared" si="729"/>
        <v>1</v>
      </c>
      <c r="AC1008" s="29">
        <f t="shared" si="729"/>
        <v>1</v>
      </c>
      <c r="AD1008" s="29">
        <f t="shared" si="729"/>
        <v>1</v>
      </c>
      <c r="AE1008" s="29">
        <f t="shared" si="727"/>
        <v>1</v>
      </c>
      <c r="AF1008" s="29">
        <f t="shared" si="727"/>
        <v>1</v>
      </c>
      <c r="AG1008" s="29">
        <f t="shared" si="727"/>
        <v>1</v>
      </c>
      <c r="AH1008" s="29">
        <f t="shared" si="727"/>
        <v>1</v>
      </c>
      <c r="AI1008" s="29">
        <f t="shared" si="727"/>
        <v>1</v>
      </c>
      <c r="AJ1008" s="29">
        <f t="shared" si="727"/>
        <v>1</v>
      </c>
      <c r="AK1008" s="29">
        <f t="shared" si="727"/>
        <v>1</v>
      </c>
      <c r="AL1008" s="29">
        <f t="shared" si="727"/>
        <v>1</v>
      </c>
      <c r="AM1008" s="29">
        <f t="shared" si="727"/>
        <v>1</v>
      </c>
      <c r="AN1008" s="29">
        <f t="shared" si="727"/>
        <v>1</v>
      </c>
      <c r="AO1008" s="29">
        <f t="shared" si="727"/>
        <v>1</v>
      </c>
      <c r="AP1008" s="29">
        <f t="shared" si="727"/>
        <v>1</v>
      </c>
      <c r="AQ1008" s="29">
        <f t="shared" si="727"/>
        <v>1</v>
      </c>
      <c r="AR1008" s="29">
        <f t="shared" si="727"/>
        <v>1</v>
      </c>
      <c r="AS1008" s="29">
        <f t="shared" si="727"/>
        <v>1</v>
      </c>
      <c r="AT1008" s="29">
        <f t="shared" si="735"/>
        <v>1</v>
      </c>
      <c r="AU1008" s="29">
        <f t="shared" si="735"/>
        <v>1</v>
      </c>
      <c r="AV1008" s="29">
        <f t="shared" si="735"/>
        <v>1</v>
      </c>
      <c r="AW1008" s="29">
        <f t="shared" si="735"/>
        <v>1</v>
      </c>
      <c r="AX1008" s="29">
        <f t="shared" si="735"/>
        <v>1</v>
      </c>
      <c r="AY1008" s="29">
        <f t="shared" si="735"/>
        <v>1</v>
      </c>
      <c r="AZ1008" s="29">
        <f t="shared" si="735"/>
        <v>1</v>
      </c>
      <c r="BA1008" s="29">
        <f t="shared" si="735"/>
        <v>1</v>
      </c>
      <c r="BB1008" s="29">
        <f t="shared" si="735"/>
        <v>1</v>
      </c>
      <c r="BC1008" s="29">
        <f t="shared" si="735"/>
        <v>1</v>
      </c>
      <c r="BD1008" s="29">
        <f t="shared" si="735"/>
        <v>1</v>
      </c>
      <c r="BE1008" s="29">
        <f t="shared" si="735"/>
        <v>1</v>
      </c>
      <c r="BF1008" s="29">
        <f t="shared" si="735"/>
        <v>1</v>
      </c>
      <c r="BG1008" s="29">
        <f t="shared" si="735"/>
        <v>1</v>
      </c>
      <c r="BH1008" s="29">
        <f t="shared" si="735"/>
        <v>1</v>
      </c>
      <c r="BI1008" s="29">
        <f t="shared" si="735"/>
        <v>1</v>
      </c>
      <c r="BJ1008" s="29">
        <f t="shared" si="733"/>
        <v>1</v>
      </c>
      <c r="BN1008" s="29">
        <f t="shared" si="676"/>
        <v>47</v>
      </c>
      <c r="BO1008" s="29">
        <f t="shared" si="677"/>
        <v>11</v>
      </c>
    </row>
    <row r="1009" spans="3:67" x14ac:dyDescent="0.25">
      <c r="C1009" s="79">
        <f t="shared" si="673"/>
        <v>43872</v>
      </c>
      <c r="D1009" s="29">
        <f t="shared" si="699"/>
        <v>2020</v>
      </c>
      <c r="E1009" s="29">
        <f t="shared" si="678"/>
        <v>2</v>
      </c>
      <c r="F1009" s="29">
        <f t="shared" si="679"/>
        <v>7</v>
      </c>
      <c r="G1009" s="29">
        <f t="shared" si="680"/>
        <v>11</v>
      </c>
      <c r="H1009" s="166" t="str">
        <f t="shared" si="681"/>
        <v>Mo</v>
      </c>
      <c r="I1009" s="29">
        <f t="shared" si="674"/>
        <v>48</v>
      </c>
      <c r="J1009" s="29">
        <f t="array" ref="J1009">INDEX(Dienstplan!$F$6:$AJ$55,BN1009,BO1009)</f>
        <v>0</v>
      </c>
      <c r="K1009" s="29">
        <f t="array" ref="K1009">IF(OR(J1009=Schichten!$B$3,J1009=Schichten!$B$4),INDEX($D$98:$D$147,MATCH(CODE(J1009),$H$98:$H$147,0)),IF(ISERROR(INDEX($D$98:$D$147,MATCH(J1009,$A$98:$A$147,0))),0,INDEX($D$98:$D$147,MATCH(J1009,$A$98:$A$147,0))))</f>
        <v>0</v>
      </c>
      <c r="L1009" s="29">
        <f t="shared" ref="L1009" si="744">L959</f>
        <v>0</v>
      </c>
      <c r="M1009" s="29">
        <f t="shared" si="702"/>
        <v>0</v>
      </c>
      <c r="O1009" s="29">
        <f t="shared" si="729"/>
        <v>0</v>
      </c>
      <c r="P1009" s="29">
        <f t="shared" si="729"/>
        <v>0</v>
      </c>
      <c r="Q1009" s="29">
        <f t="shared" si="729"/>
        <v>0</v>
      </c>
      <c r="R1009" s="29">
        <f t="shared" si="729"/>
        <v>0</v>
      </c>
      <c r="S1009" s="29">
        <f t="shared" si="729"/>
        <v>0</v>
      </c>
      <c r="T1009" s="29">
        <f t="shared" si="729"/>
        <v>0</v>
      </c>
      <c r="U1009" s="29">
        <f t="shared" si="729"/>
        <v>0</v>
      </c>
      <c r="V1009" s="29">
        <f t="shared" si="729"/>
        <v>0</v>
      </c>
      <c r="W1009" s="29">
        <f t="shared" si="729"/>
        <v>0</v>
      </c>
      <c r="X1009" s="29">
        <f t="shared" si="729"/>
        <v>0</v>
      </c>
      <c r="Y1009" s="29">
        <f t="shared" si="729"/>
        <v>1</v>
      </c>
      <c r="Z1009" s="29">
        <f t="shared" si="729"/>
        <v>1</v>
      </c>
      <c r="AA1009" s="29">
        <f t="shared" si="729"/>
        <v>1</v>
      </c>
      <c r="AB1009" s="29">
        <f t="shared" si="729"/>
        <v>1</v>
      </c>
      <c r="AC1009" s="29">
        <f t="shared" si="729"/>
        <v>1</v>
      </c>
      <c r="AD1009" s="29">
        <f t="shared" si="729"/>
        <v>1</v>
      </c>
      <c r="AE1009" s="29">
        <f t="shared" si="727"/>
        <v>1</v>
      </c>
      <c r="AF1009" s="29">
        <f t="shared" si="727"/>
        <v>1</v>
      </c>
      <c r="AG1009" s="29">
        <f t="shared" si="727"/>
        <v>1</v>
      </c>
      <c r="AH1009" s="29">
        <f t="shared" si="727"/>
        <v>1</v>
      </c>
      <c r="AI1009" s="29">
        <f t="shared" si="727"/>
        <v>1</v>
      </c>
      <c r="AJ1009" s="29">
        <f t="shared" si="727"/>
        <v>1</v>
      </c>
      <c r="AK1009" s="29">
        <f t="shared" si="727"/>
        <v>1</v>
      </c>
      <c r="AL1009" s="29">
        <f t="shared" si="727"/>
        <v>1</v>
      </c>
      <c r="AM1009" s="29">
        <f t="shared" si="727"/>
        <v>1</v>
      </c>
      <c r="AN1009" s="29">
        <f t="shared" si="727"/>
        <v>1</v>
      </c>
      <c r="AO1009" s="29">
        <f t="shared" si="727"/>
        <v>1</v>
      </c>
      <c r="AP1009" s="29">
        <f t="shared" si="727"/>
        <v>1</v>
      </c>
      <c r="AQ1009" s="29">
        <f t="shared" si="727"/>
        <v>1</v>
      </c>
      <c r="AR1009" s="29">
        <f t="shared" si="727"/>
        <v>1</v>
      </c>
      <c r="AS1009" s="29">
        <f t="shared" si="727"/>
        <v>1</v>
      </c>
      <c r="AT1009" s="29">
        <f t="shared" si="735"/>
        <v>1</v>
      </c>
      <c r="AU1009" s="29">
        <f t="shared" si="735"/>
        <v>1</v>
      </c>
      <c r="AV1009" s="29">
        <f t="shared" si="735"/>
        <v>1</v>
      </c>
      <c r="AW1009" s="29">
        <f t="shared" si="735"/>
        <v>1</v>
      </c>
      <c r="AX1009" s="29">
        <f t="shared" si="735"/>
        <v>1</v>
      </c>
      <c r="AY1009" s="29">
        <f t="shared" si="735"/>
        <v>1</v>
      </c>
      <c r="AZ1009" s="29">
        <f t="shared" si="735"/>
        <v>1</v>
      </c>
      <c r="BA1009" s="29">
        <f t="shared" si="735"/>
        <v>1</v>
      </c>
      <c r="BB1009" s="29">
        <f t="shared" si="735"/>
        <v>1</v>
      </c>
      <c r="BC1009" s="29">
        <f t="shared" si="735"/>
        <v>1</v>
      </c>
      <c r="BD1009" s="29">
        <f t="shared" si="735"/>
        <v>1</v>
      </c>
      <c r="BE1009" s="29">
        <f t="shared" si="735"/>
        <v>1</v>
      </c>
      <c r="BF1009" s="29">
        <f t="shared" si="735"/>
        <v>1</v>
      </c>
      <c r="BG1009" s="29">
        <f t="shared" si="735"/>
        <v>1</v>
      </c>
      <c r="BH1009" s="29">
        <f t="shared" si="735"/>
        <v>1</v>
      </c>
      <c r="BI1009" s="29">
        <f t="shared" si="735"/>
        <v>1</v>
      </c>
      <c r="BJ1009" s="29">
        <f t="shared" si="733"/>
        <v>1</v>
      </c>
      <c r="BN1009" s="29">
        <f t="shared" si="676"/>
        <v>48</v>
      </c>
      <c r="BO1009" s="29">
        <f t="shared" si="677"/>
        <v>11</v>
      </c>
    </row>
    <row r="1010" spans="3:67" x14ac:dyDescent="0.25">
      <c r="C1010" s="79">
        <f t="shared" si="673"/>
        <v>43872</v>
      </c>
      <c r="D1010" s="29">
        <f t="shared" si="699"/>
        <v>2020</v>
      </c>
      <c r="E1010" s="29">
        <f t="shared" si="678"/>
        <v>2</v>
      </c>
      <c r="F1010" s="29">
        <f t="shared" si="679"/>
        <v>7</v>
      </c>
      <c r="G1010" s="29">
        <f t="shared" si="680"/>
        <v>11</v>
      </c>
      <c r="H1010" s="166" t="str">
        <f t="shared" si="681"/>
        <v>Mo</v>
      </c>
      <c r="I1010" s="29">
        <f t="shared" si="674"/>
        <v>49</v>
      </c>
      <c r="J1010" s="29">
        <f t="array" ref="J1010">INDEX(Dienstplan!$F$6:$AJ$55,BN1010,BO1010)</f>
        <v>0</v>
      </c>
      <c r="K1010" s="29">
        <f t="array" ref="K1010">IF(OR(J1010=Schichten!$B$3,J1010=Schichten!$B$4),INDEX($D$98:$D$147,MATCH(CODE(J1010),$H$98:$H$147,0)),IF(ISERROR(INDEX($D$98:$D$147,MATCH(J1010,$A$98:$A$147,0))),0,INDEX($D$98:$D$147,MATCH(J1010,$A$98:$A$147,0))))</f>
        <v>0</v>
      </c>
      <c r="L1010" s="29">
        <f t="shared" ref="L1010" si="745">L960</f>
        <v>0</v>
      </c>
      <c r="M1010" s="29">
        <f t="shared" si="702"/>
        <v>0</v>
      </c>
      <c r="O1010" s="29">
        <f t="shared" si="729"/>
        <v>0</v>
      </c>
      <c r="P1010" s="29">
        <f t="shared" si="729"/>
        <v>0</v>
      </c>
      <c r="Q1010" s="29">
        <f t="shared" si="729"/>
        <v>0</v>
      </c>
      <c r="R1010" s="29">
        <f t="shared" si="729"/>
        <v>0</v>
      </c>
      <c r="S1010" s="29">
        <f t="shared" si="729"/>
        <v>0</v>
      </c>
      <c r="T1010" s="29">
        <f t="shared" si="729"/>
        <v>0</v>
      </c>
      <c r="U1010" s="29">
        <f t="shared" si="729"/>
        <v>0</v>
      </c>
      <c r="V1010" s="29">
        <f t="shared" si="729"/>
        <v>0</v>
      </c>
      <c r="W1010" s="29">
        <f t="shared" si="729"/>
        <v>0</v>
      </c>
      <c r="X1010" s="29">
        <f t="shared" si="729"/>
        <v>0</v>
      </c>
      <c r="Y1010" s="29">
        <f t="shared" si="729"/>
        <v>1</v>
      </c>
      <c r="Z1010" s="29">
        <f t="shared" si="729"/>
        <v>1</v>
      </c>
      <c r="AA1010" s="29">
        <f t="shared" si="729"/>
        <v>1</v>
      </c>
      <c r="AB1010" s="29">
        <f t="shared" si="729"/>
        <v>1</v>
      </c>
      <c r="AC1010" s="29">
        <f t="shared" si="729"/>
        <v>1</v>
      </c>
      <c r="AD1010" s="29">
        <f t="shared" si="729"/>
        <v>1</v>
      </c>
      <c r="AE1010" s="29">
        <f t="shared" si="727"/>
        <v>1</v>
      </c>
      <c r="AF1010" s="29">
        <f t="shared" si="727"/>
        <v>1</v>
      </c>
      <c r="AG1010" s="29">
        <f t="shared" si="727"/>
        <v>1</v>
      </c>
      <c r="AH1010" s="29">
        <f t="shared" si="727"/>
        <v>1</v>
      </c>
      <c r="AI1010" s="29">
        <f t="shared" si="727"/>
        <v>1</v>
      </c>
      <c r="AJ1010" s="29">
        <f t="shared" si="727"/>
        <v>1</v>
      </c>
      <c r="AK1010" s="29">
        <f t="shared" si="727"/>
        <v>1</v>
      </c>
      <c r="AL1010" s="29">
        <f t="shared" si="727"/>
        <v>1</v>
      </c>
      <c r="AM1010" s="29">
        <f t="shared" si="727"/>
        <v>1</v>
      </c>
      <c r="AN1010" s="29">
        <f t="shared" si="727"/>
        <v>1</v>
      </c>
      <c r="AO1010" s="29">
        <f t="shared" si="727"/>
        <v>1</v>
      </c>
      <c r="AP1010" s="29">
        <f t="shared" si="727"/>
        <v>1</v>
      </c>
      <c r="AQ1010" s="29">
        <f t="shared" si="727"/>
        <v>1</v>
      </c>
      <c r="AR1010" s="29">
        <f t="shared" si="727"/>
        <v>1</v>
      </c>
      <c r="AS1010" s="29">
        <f t="shared" si="727"/>
        <v>1</v>
      </c>
      <c r="AT1010" s="29">
        <f t="shared" si="735"/>
        <v>1</v>
      </c>
      <c r="AU1010" s="29">
        <f t="shared" si="735"/>
        <v>1</v>
      </c>
      <c r="AV1010" s="29">
        <f t="shared" si="735"/>
        <v>1</v>
      </c>
      <c r="AW1010" s="29">
        <f t="shared" si="735"/>
        <v>1</v>
      </c>
      <c r="AX1010" s="29">
        <f t="shared" si="735"/>
        <v>1</v>
      </c>
      <c r="AY1010" s="29">
        <f t="shared" si="735"/>
        <v>1</v>
      </c>
      <c r="AZ1010" s="29">
        <f t="shared" si="735"/>
        <v>1</v>
      </c>
      <c r="BA1010" s="29">
        <f t="shared" si="735"/>
        <v>1</v>
      </c>
      <c r="BB1010" s="29">
        <f t="shared" si="735"/>
        <v>1</v>
      </c>
      <c r="BC1010" s="29">
        <f t="shared" si="735"/>
        <v>1</v>
      </c>
      <c r="BD1010" s="29">
        <f t="shared" si="735"/>
        <v>1</v>
      </c>
      <c r="BE1010" s="29">
        <f t="shared" si="735"/>
        <v>1</v>
      </c>
      <c r="BF1010" s="29">
        <f t="shared" si="735"/>
        <v>1</v>
      </c>
      <c r="BG1010" s="29">
        <f t="shared" si="735"/>
        <v>1</v>
      </c>
      <c r="BH1010" s="29">
        <f t="shared" si="735"/>
        <v>1</v>
      </c>
      <c r="BI1010" s="29">
        <f t="shared" si="735"/>
        <v>1</v>
      </c>
      <c r="BJ1010" s="29">
        <f t="shared" si="733"/>
        <v>1</v>
      </c>
      <c r="BN1010" s="29">
        <f t="shared" si="676"/>
        <v>49</v>
      </c>
      <c r="BO1010" s="29">
        <f t="shared" si="677"/>
        <v>11</v>
      </c>
    </row>
    <row r="1011" spans="3:67" x14ac:dyDescent="0.25">
      <c r="C1011" s="79">
        <f t="shared" si="673"/>
        <v>43872</v>
      </c>
      <c r="D1011" s="29">
        <f t="shared" si="699"/>
        <v>2020</v>
      </c>
      <c r="E1011" s="29">
        <f t="shared" si="678"/>
        <v>2</v>
      </c>
      <c r="F1011" s="29">
        <f t="shared" si="679"/>
        <v>7</v>
      </c>
      <c r="G1011" s="29">
        <f t="shared" si="680"/>
        <v>11</v>
      </c>
      <c r="H1011" s="166" t="str">
        <f t="shared" si="681"/>
        <v>Mo</v>
      </c>
      <c r="I1011" s="29">
        <f t="shared" si="674"/>
        <v>50</v>
      </c>
      <c r="J1011" s="29">
        <f t="array" ref="J1011">INDEX(Dienstplan!$F$6:$AJ$55,BN1011,BO1011)</f>
        <v>0</v>
      </c>
      <c r="K1011" s="29">
        <f t="array" ref="K1011">IF(OR(J1011=Schichten!$B$3,J1011=Schichten!$B$4),INDEX($D$98:$D$147,MATCH(CODE(J1011),$H$98:$H$147,0)),IF(ISERROR(INDEX($D$98:$D$147,MATCH(J1011,$A$98:$A$147,0))),0,INDEX($D$98:$D$147,MATCH(J1011,$A$98:$A$147,0))))</f>
        <v>0</v>
      </c>
      <c r="L1011" s="29">
        <f t="shared" ref="L1011" si="746">L961</f>
        <v>0</v>
      </c>
      <c r="M1011" s="29">
        <f t="shared" si="702"/>
        <v>0</v>
      </c>
      <c r="O1011" s="29">
        <f t="shared" si="729"/>
        <v>0</v>
      </c>
      <c r="P1011" s="29">
        <f t="shared" si="729"/>
        <v>0</v>
      </c>
      <c r="Q1011" s="29">
        <f t="shared" si="729"/>
        <v>0</v>
      </c>
      <c r="R1011" s="29">
        <f t="shared" si="729"/>
        <v>0</v>
      </c>
      <c r="S1011" s="29">
        <f t="shared" si="729"/>
        <v>0</v>
      </c>
      <c r="T1011" s="29">
        <f t="shared" si="729"/>
        <v>0</v>
      </c>
      <c r="U1011" s="29">
        <f t="shared" si="729"/>
        <v>0</v>
      </c>
      <c r="V1011" s="29">
        <f t="shared" si="729"/>
        <v>0</v>
      </c>
      <c r="W1011" s="29">
        <f t="shared" si="729"/>
        <v>0</v>
      </c>
      <c r="X1011" s="29">
        <f t="shared" si="729"/>
        <v>0</v>
      </c>
      <c r="Y1011" s="29">
        <f t="shared" si="729"/>
        <v>1</v>
      </c>
      <c r="Z1011" s="29">
        <f t="shared" si="729"/>
        <v>1</v>
      </c>
      <c r="AA1011" s="29">
        <f t="shared" si="729"/>
        <v>1</v>
      </c>
      <c r="AB1011" s="29">
        <f t="shared" si="729"/>
        <v>1</v>
      </c>
      <c r="AC1011" s="29">
        <f t="shared" si="729"/>
        <v>1</v>
      </c>
      <c r="AD1011" s="29">
        <f t="shared" ref="AD1011:AS1026" si="747">IF($M$457,IF($J1011=AD$461,1,0),0)</f>
        <v>1</v>
      </c>
      <c r="AE1011" s="29">
        <f t="shared" si="747"/>
        <v>1</v>
      </c>
      <c r="AF1011" s="29">
        <f t="shared" si="747"/>
        <v>1</v>
      </c>
      <c r="AG1011" s="29">
        <f t="shared" si="747"/>
        <v>1</v>
      </c>
      <c r="AH1011" s="29">
        <f t="shared" si="747"/>
        <v>1</v>
      </c>
      <c r="AI1011" s="29">
        <f t="shared" si="747"/>
        <v>1</v>
      </c>
      <c r="AJ1011" s="29">
        <f t="shared" si="747"/>
        <v>1</v>
      </c>
      <c r="AK1011" s="29">
        <f t="shared" si="747"/>
        <v>1</v>
      </c>
      <c r="AL1011" s="29">
        <f t="shared" si="747"/>
        <v>1</v>
      </c>
      <c r="AM1011" s="29">
        <f t="shared" si="747"/>
        <v>1</v>
      </c>
      <c r="AN1011" s="29">
        <f t="shared" si="747"/>
        <v>1</v>
      </c>
      <c r="AO1011" s="29">
        <f t="shared" si="747"/>
        <v>1</v>
      </c>
      <c r="AP1011" s="29">
        <f t="shared" si="747"/>
        <v>1</v>
      </c>
      <c r="AQ1011" s="29">
        <f t="shared" si="747"/>
        <v>1</v>
      </c>
      <c r="AR1011" s="29">
        <f t="shared" si="747"/>
        <v>1</v>
      </c>
      <c r="AS1011" s="29">
        <f t="shared" si="747"/>
        <v>1</v>
      </c>
      <c r="AT1011" s="29">
        <f t="shared" si="735"/>
        <v>1</v>
      </c>
      <c r="AU1011" s="29">
        <f t="shared" si="735"/>
        <v>1</v>
      </c>
      <c r="AV1011" s="29">
        <f t="shared" si="735"/>
        <v>1</v>
      </c>
      <c r="AW1011" s="29">
        <f t="shared" si="735"/>
        <v>1</v>
      </c>
      <c r="AX1011" s="29">
        <f t="shared" si="735"/>
        <v>1</v>
      </c>
      <c r="AY1011" s="29">
        <f t="shared" si="735"/>
        <v>1</v>
      </c>
      <c r="AZ1011" s="29">
        <f t="shared" si="735"/>
        <v>1</v>
      </c>
      <c r="BA1011" s="29">
        <f t="shared" si="735"/>
        <v>1</v>
      </c>
      <c r="BB1011" s="29">
        <f t="shared" si="735"/>
        <v>1</v>
      </c>
      <c r="BC1011" s="29">
        <f t="shared" si="735"/>
        <v>1</v>
      </c>
      <c r="BD1011" s="29">
        <f t="shared" si="735"/>
        <v>1</v>
      </c>
      <c r="BE1011" s="29">
        <f t="shared" si="735"/>
        <v>1</v>
      </c>
      <c r="BF1011" s="29">
        <f t="shared" si="735"/>
        <v>1</v>
      </c>
      <c r="BG1011" s="29">
        <f t="shared" si="735"/>
        <v>1</v>
      </c>
      <c r="BH1011" s="29">
        <f t="shared" si="735"/>
        <v>1</v>
      </c>
      <c r="BI1011" s="29">
        <f t="shared" si="735"/>
        <v>1</v>
      </c>
      <c r="BJ1011" s="29">
        <f t="shared" si="733"/>
        <v>1</v>
      </c>
      <c r="BN1011" s="29">
        <f t="shared" si="676"/>
        <v>50</v>
      </c>
      <c r="BO1011" s="29">
        <f t="shared" si="677"/>
        <v>11</v>
      </c>
    </row>
    <row r="1012" spans="3:67" x14ac:dyDescent="0.25">
      <c r="C1012" s="79">
        <f t="shared" si="673"/>
        <v>43873</v>
      </c>
      <c r="D1012" s="29">
        <f t="shared" si="699"/>
        <v>2020</v>
      </c>
      <c r="E1012" s="29">
        <f t="shared" si="678"/>
        <v>2</v>
      </c>
      <c r="F1012" s="29">
        <f t="shared" si="679"/>
        <v>7</v>
      </c>
      <c r="G1012" s="29">
        <f t="shared" si="680"/>
        <v>12</v>
      </c>
      <c r="H1012" s="166" t="str">
        <f t="shared" si="681"/>
        <v>Di</v>
      </c>
      <c r="I1012" s="29">
        <f t="shared" si="674"/>
        <v>1</v>
      </c>
      <c r="J1012" s="29">
        <f t="array" ref="J1012">INDEX(Dienstplan!$F$6:$AJ$55,BN1012,BO1012)</f>
        <v>0</v>
      </c>
      <c r="K1012" s="29">
        <f t="array" ref="K1012">IF(OR(J1012=Schichten!$B$3,J1012=Schichten!$B$4),INDEX($D$98:$D$147,MATCH(CODE(J1012),$H$98:$H$147,0)),IF(ISERROR(INDEX($D$98:$D$147,MATCH(J1012,$A$98:$A$147,0))),0,INDEX($D$98:$D$147,MATCH(J1012,$A$98:$A$147,0))))</f>
        <v>0</v>
      </c>
      <c r="L1012" s="29">
        <f t="shared" ref="L1012" si="748">L962</f>
        <v>1.1494252873563218E-2</v>
      </c>
      <c r="M1012" s="29">
        <f t="shared" si="702"/>
        <v>0</v>
      </c>
      <c r="O1012" s="29">
        <f t="shared" ref="O1012:AD1027" si="749">IF($M$457,IF($J1012=O$461,1,0),0)</f>
        <v>0</v>
      </c>
      <c r="P1012" s="29">
        <f t="shared" si="749"/>
        <v>0</v>
      </c>
      <c r="Q1012" s="29">
        <f t="shared" si="749"/>
        <v>0</v>
      </c>
      <c r="R1012" s="29">
        <f t="shared" si="749"/>
        <v>0</v>
      </c>
      <c r="S1012" s="29">
        <f t="shared" si="749"/>
        <v>0</v>
      </c>
      <c r="T1012" s="29">
        <f t="shared" si="749"/>
        <v>0</v>
      </c>
      <c r="U1012" s="29">
        <f t="shared" si="749"/>
        <v>0</v>
      </c>
      <c r="V1012" s="29">
        <f t="shared" si="749"/>
        <v>0</v>
      </c>
      <c r="W1012" s="29">
        <f t="shared" si="749"/>
        <v>0</v>
      </c>
      <c r="X1012" s="29">
        <f t="shared" si="749"/>
        <v>0</v>
      </c>
      <c r="Y1012" s="29">
        <f t="shared" si="749"/>
        <v>1</v>
      </c>
      <c r="Z1012" s="29">
        <f t="shared" si="749"/>
        <v>1</v>
      </c>
      <c r="AA1012" s="29">
        <f t="shared" si="749"/>
        <v>1</v>
      </c>
      <c r="AB1012" s="29">
        <f t="shared" si="749"/>
        <v>1</v>
      </c>
      <c r="AC1012" s="29">
        <f t="shared" si="749"/>
        <v>1</v>
      </c>
      <c r="AD1012" s="29">
        <f t="shared" si="749"/>
        <v>1</v>
      </c>
      <c r="AE1012" s="29">
        <f t="shared" si="747"/>
        <v>1</v>
      </c>
      <c r="AF1012" s="29">
        <f t="shared" si="747"/>
        <v>1</v>
      </c>
      <c r="AG1012" s="29">
        <f t="shared" si="747"/>
        <v>1</v>
      </c>
      <c r="AH1012" s="29">
        <f t="shared" si="747"/>
        <v>1</v>
      </c>
      <c r="AI1012" s="29">
        <f t="shared" si="747"/>
        <v>1</v>
      </c>
      <c r="AJ1012" s="29">
        <f t="shared" si="747"/>
        <v>1</v>
      </c>
      <c r="AK1012" s="29">
        <f t="shared" si="747"/>
        <v>1</v>
      </c>
      <c r="AL1012" s="29">
        <f t="shared" si="747"/>
        <v>1</v>
      </c>
      <c r="AM1012" s="29">
        <f t="shared" si="747"/>
        <v>1</v>
      </c>
      <c r="AN1012" s="29">
        <f t="shared" si="747"/>
        <v>1</v>
      </c>
      <c r="AO1012" s="29">
        <f t="shared" si="747"/>
        <v>1</v>
      </c>
      <c r="AP1012" s="29">
        <f t="shared" si="747"/>
        <v>1</v>
      </c>
      <c r="AQ1012" s="29">
        <f t="shared" si="747"/>
        <v>1</v>
      </c>
      <c r="AR1012" s="29">
        <f t="shared" si="747"/>
        <v>1</v>
      </c>
      <c r="AS1012" s="29">
        <f t="shared" si="747"/>
        <v>1</v>
      </c>
      <c r="AT1012" s="29">
        <f t="shared" si="735"/>
        <v>1</v>
      </c>
      <c r="AU1012" s="29">
        <f t="shared" si="735"/>
        <v>1</v>
      </c>
      <c r="AV1012" s="29">
        <f t="shared" si="735"/>
        <v>1</v>
      </c>
      <c r="AW1012" s="29">
        <f t="shared" si="735"/>
        <v>1</v>
      </c>
      <c r="AX1012" s="29">
        <f t="shared" si="735"/>
        <v>1</v>
      </c>
      <c r="AY1012" s="29">
        <f t="shared" si="735"/>
        <v>1</v>
      </c>
      <c r="AZ1012" s="29">
        <f t="shared" si="735"/>
        <v>1</v>
      </c>
      <c r="BA1012" s="29">
        <f t="shared" si="735"/>
        <v>1</v>
      </c>
      <c r="BB1012" s="29">
        <f t="shared" si="735"/>
        <v>1</v>
      </c>
      <c r="BC1012" s="29">
        <f t="shared" si="735"/>
        <v>1</v>
      </c>
      <c r="BD1012" s="29">
        <f t="shared" si="735"/>
        <v>1</v>
      </c>
      <c r="BE1012" s="29">
        <f t="shared" si="735"/>
        <v>1</v>
      </c>
      <c r="BF1012" s="29">
        <f t="shared" si="735"/>
        <v>1</v>
      </c>
      <c r="BG1012" s="29">
        <f t="shared" si="735"/>
        <v>1</v>
      </c>
      <c r="BH1012" s="29">
        <f t="shared" si="735"/>
        <v>1</v>
      </c>
      <c r="BI1012" s="29">
        <f t="shared" si="735"/>
        <v>1</v>
      </c>
      <c r="BJ1012" s="29">
        <f t="shared" si="733"/>
        <v>1</v>
      </c>
      <c r="BN1012" s="29">
        <f t="shared" si="676"/>
        <v>1</v>
      </c>
      <c r="BO1012" s="29">
        <f t="shared" si="677"/>
        <v>12</v>
      </c>
    </row>
    <row r="1013" spans="3:67" x14ac:dyDescent="0.25">
      <c r="C1013" s="79">
        <f t="shared" si="673"/>
        <v>43873</v>
      </c>
      <c r="D1013" s="29">
        <f t="shared" si="699"/>
        <v>2020</v>
      </c>
      <c r="E1013" s="29">
        <f t="shared" si="678"/>
        <v>2</v>
      </c>
      <c r="F1013" s="29">
        <f t="shared" si="679"/>
        <v>7</v>
      </c>
      <c r="G1013" s="29">
        <f t="shared" si="680"/>
        <v>12</v>
      </c>
      <c r="H1013" s="166" t="str">
        <f t="shared" si="681"/>
        <v>Di</v>
      </c>
      <c r="I1013" s="29">
        <f t="shared" si="674"/>
        <v>2</v>
      </c>
      <c r="J1013" s="29">
        <f t="array" ref="J1013">INDEX(Dienstplan!$F$6:$AJ$55,BN1013,BO1013)</f>
        <v>0</v>
      </c>
      <c r="K1013" s="29">
        <f t="array" ref="K1013">IF(OR(J1013=Schichten!$B$3,J1013=Schichten!$B$4),INDEX($D$98:$D$147,MATCH(CODE(J1013),$H$98:$H$147,0)),IF(ISERROR(INDEX($D$98:$D$147,MATCH(J1013,$A$98:$A$147,0))),0,INDEX($D$98:$D$147,MATCH(J1013,$A$98:$A$147,0))))</f>
        <v>0</v>
      </c>
      <c r="L1013" s="29">
        <f t="shared" ref="L1013" si="750">L963</f>
        <v>0</v>
      </c>
      <c r="M1013" s="29">
        <f t="shared" si="702"/>
        <v>0</v>
      </c>
      <c r="O1013" s="29">
        <f t="shared" si="749"/>
        <v>0</v>
      </c>
      <c r="P1013" s="29">
        <f t="shared" si="749"/>
        <v>0</v>
      </c>
      <c r="Q1013" s="29">
        <f t="shared" si="749"/>
        <v>0</v>
      </c>
      <c r="R1013" s="29">
        <f t="shared" si="749"/>
        <v>0</v>
      </c>
      <c r="S1013" s="29">
        <f t="shared" si="749"/>
        <v>0</v>
      </c>
      <c r="T1013" s="29">
        <f t="shared" si="749"/>
        <v>0</v>
      </c>
      <c r="U1013" s="29">
        <f t="shared" si="749"/>
        <v>0</v>
      </c>
      <c r="V1013" s="29">
        <f t="shared" si="749"/>
        <v>0</v>
      </c>
      <c r="W1013" s="29">
        <f t="shared" si="749"/>
        <v>0</v>
      </c>
      <c r="X1013" s="29">
        <f t="shared" si="749"/>
        <v>0</v>
      </c>
      <c r="Y1013" s="29">
        <f t="shared" si="749"/>
        <v>1</v>
      </c>
      <c r="Z1013" s="29">
        <f t="shared" si="749"/>
        <v>1</v>
      </c>
      <c r="AA1013" s="29">
        <f t="shared" si="749"/>
        <v>1</v>
      </c>
      <c r="AB1013" s="29">
        <f t="shared" si="749"/>
        <v>1</v>
      </c>
      <c r="AC1013" s="29">
        <f t="shared" si="749"/>
        <v>1</v>
      </c>
      <c r="AD1013" s="29">
        <f t="shared" si="749"/>
        <v>1</v>
      </c>
      <c r="AE1013" s="29">
        <f t="shared" si="747"/>
        <v>1</v>
      </c>
      <c r="AF1013" s="29">
        <f t="shared" si="747"/>
        <v>1</v>
      </c>
      <c r="AG1013" s="29">
        <f t="shared" si="747"/>
        <v>1</v>
      </c>
      <c r="AH1013" s="29">
        <f t="shared" si="747"/>
        <v>1</v>
      </c>
      <c r="AI1013" s="29">
        <f t="shared" si="747"/>
        <v>1</v>
      </c>
      <c r="AJ1013" s="29">
        <f t="shared" si="747"/>
        <v>1</v>
      </c>
      <c r="AK1013" s="29">
        <f t="shared" si="747"/>
        <v>1</v>
      </c>
      <c r="AL1013" s="29">
        <f t="shared" si="747"/>
        <v>1</v>
      </c>
      <c r="AM1013" s="29">
        <f t="shared" si="747"/>
        <v>1</v>
      </c>
      <c r="AN1013" s="29">
        <f t="shared" si="747"/>
        <v>1</v>
      </c>
      <c r="AO1013" s="29">
        <f t="shared" si="747"/>
        <v>1</v>
      </c>
      <c r="AP1013" s="29">
        <f t="shared" si="747"/>
        <v>1</v>
      </c>
      <c r="AQ1013" s="29">
        <f t="shared" si="747"/>
        <v>1</v>
      </c>
      <c r="AR1013" s="29">
        <f t="shared" si="747"/>
        <v>1</v>
      </c>
      <c r="AS1013" s="29">
        <f t="shared" si="747"/>
        <v>1</v>
      </c>
      <c r="AT1013" s="29">
        <f t="shared" si="735"/>
        <v>1</v>
      </c>
      <c r="AU1013" s="29">
        <f t="shared" si="735"/>
        <v>1</v>
      </c>
      <c r="AV1013" s="29">
        <f t="shared" si="735"/>
        <v>1</v>
      </c>
      <c r="AW1013" s="29">
        <f t="shared" si="735"/>
        <v>1</v>
      </c>
      <c r="AX1013" s="29">
        <f t="shared" si="735"/>
        <v>1</v>
      </c>
      <c r="AY1013" s="29">
        <f t="shared" si="735"/>
        <v>1</v>
      </c>
      <c r="AZ1013" s="29">
        <f t="shared" si="735"/>
        <v>1</v>
      </c>
      <c r="BA1013" s="29">
        <f t="shared" si="735"/>
        <v>1</v>
      </c>
      <c r="BB1013" s="29">
        <f t="shared" si="735"/>
        <v>1</v>
      </c>
      <c r="BC1013" s="29">
        <f t="shared" si="735"/>
        <v>1</v>
      </c>
      <c r="BD1013" s="29">
        <f t="shared" si="735"/>
        <v>1</v>
      </c>
      <c r="BE1013" s="29">
        <f t="shared" si="735"/>
        <v>1</v>
      </c>
      <c r="BF1013" s="29">
        <f t="shared" si="735"/>
        <v>1</v>
      </c>
      <c r="BG1013" s="29">
        <f t="shared" si="735"/>
        <v>1</v>
      </c>
      <c r="BH1013" s="29">
        <f t="shared" si="735"/>
        <v>1</v>
      </c>
      <c r="BI1013" s="29">
        <f t="shared" si="735"/>
        <v>1</v>
      </c>
      <c r="BJ1013" s="29">
        <f t="shared" si="733"/>
        <v>1</v>
      </c>
      <c r="BN1013" s="29">
        <f t="shared" si="676"/>
        <v>2</v>
      </c>
      <c r="BO1013" s="29">
        <f t="shared" si="677"/>
        <v>12</v>
      </c>
    </row>
    <row r="1014" spans="3:67" x14ac:dyDescent="0.25">
      <c r="C1014" s="79">
        <f t="shared" si="673"/>
        <v>43873</v>
      </c>
      <c r="D1014" s="29">
        <f t="shared" si="699"/>
        <v>2020</v>
      </c>
      <c r="E1014" s="29">
        <f t="shared" si="678"/>
        <v>2</v>
      </c>
      <c r="F1014" s="29">
        <f t="shared" si="679"/>
        <v>7</v>
      </c>
      <c r="G1014" s="29">
        <f t="shared" si="680"/>
        <v>12</v>
      </c>
      <c r="H1014" s="166" t="str">
        <f t="shared" si="681"/>
        <v>Di</v>
      </c>
      <c r="I1014" s="29">
        <f t="shared" si="674"/>
        <v>3</v>
      </c>
      <c r="J1014" s="29">
        <f t="array" ref="J1014">INDEX(Dienstplan!$F$6:$AJ$55,BN1014,BO1014)</f>
        <v>0</v>
      </c>
      <c r="K1014" s="29">
        <f t="array" ref="K1014">IF(OR(J1014=Schichten!$B$3,J1014=Schichten!$B$4),INDEX($D$98:$D$147,MATCH(CODE(J1014),$H$98:$H$147,0)),IF(ISERROR(INDEX($D$98:$D$147,MATCH(J1014,$A$98:$A$147,0))),0,INDEX($D$98:$D$147,MATCH(J1014,$A$98:$A$147,0))))</f>
        <v>0</v>
      </c>
      <c r="L1014" s="29">
        <f t="shared" ref="L1014" si="751">L964</f>
        <v>0</v>
      </c>
      <c r="M1014" s="29">
        <f t="shared" si="702"/>
        <v>0</v>
      </c>
      <c r="O1014" s="29">
        <f t="shared" si="749"/>
        <v>0</v>
      </c>
      <c r="P1014" s="29">
        <f t="shared" si="749"/>
        <v>0</v>
      </c>
      <c r="Q1014" s="29">
        <f t="shared" si="749"/>
        <v>0</v>
      </c>
      <c r="R1014" s="29">
        <f t="shared" si="749"/>
        <v>0</v>
      </c>
      <c r="S1014" s="29">
        <f t="shared" si="749"/>
        <v>0</v>
      </c>
      <c r="T1014" s="29">
        <f t="shared" si="749"/>
        <v>0</v>
      </c>
      <c r="U1014" s="29">
        <f t="shared" si="749"/>
        <v>0</v>
      </c>
      <c r="V1014" s="29">
        <f t="shared" si="749"/>
        <v>0</v>
      </c>
      <c r="W1014" s="29">
        <f t="shared" si="749"/>
        <v>0</v>
      </c>
      <c r="X1014" s="29">
        <f t="shared" si="749"/>
        <v>0</v>
      </c>
      <c r="Y1014" s="29">
        <f t="shared" si="749"/>
        <v>1</v>
      </c>
      <c r="Z1014" s="29">
        <f t="shared" si="749"/>
        <v>1</v>
      </c>
      <c r="AA1014" s="29">
        <f t="shared" si="749"/>
        <v>1</v>
      </c>
      <c r="AB1014" s="29">
        <f t="shared" si="749"/>
        <v>1</v>
      </c>
      <c r="AC1014" s="29">
        <f t="shared" si="749"/>
        <v>1</v>
      </c>
      <c r="AD1014" s="29">
        <f t="shared" si="749"/>
        <v>1</v>
      </c>
      <c r="AE1014" s="29">
        <f t="shared" si="747"/>
        <v>1</v>
      </c>
      <c r="AF1014" s="29">
        <f t="shared" si="747"/>
        <v>1</v>
      </c>
      <c r="AG1014" s="29">
        <f t="shared" si="747"/>
        <v>1</v>
      </c>
      <c r="AH1014" s="29">
        <f t="shared" si="747"/>
        <v>1</v>
      </c>
      <c r="AI1014" s="29">
        <f t="shared" si="747"/>
        <v>1</v>
      </c>
      <c r="AJ1014" s="29">
        <f t="shared" si="747"/>
        <v>1</v>
      </c>
      <c r="AK1014" s="29">
        <f t="shared" si="747"/>
        <v>1</v>
      </c>
      <c r="AL1014" s="29">
        <f t="shared" si="747"/>
        <v>1</v>
      </c>
      <c r="AM1014" s="29">
        <f t="shared" si="747"/>
        <v>1</v>
      </c>
      <c r="AN1014" s="29">
        <f t="shared" si="747"/>
        <v>1</v>
      </c>
      <c r="AO1014" s="29">
        <f t="shared" si="747"/>
        <v>1</v>
      </c>
      <c r="AP1014" s="29">
        <f t="shared" si="747"/>
        <v>1</v>
      </c>
      <c r="AQ1014" s="29">
        <f t="shared" si="747"/>
        <v>1</v>
      </c>
      <c r="AR1014" s="29">
        <f t="shared" si="747"/>
        <v>1</v>
      </c>
      <c r="AS1014" s="29">
        <f t="shared" si="747"/>
        <v>1</v>
      </c>
      <c r="AT1014" s="29">
        <f t="shared" si="735"/>
        <v>1</v>
      </c>
      <c r="AU1014" s="29">
        <f t="shared" si="735"/>
        <v>1</v>
      </c>
      <c r="AV1014" s="29">
        <f t="shared" si="735"/>
        <v>1</v>
      </c>
      <c r="AW1014" s="29">
        <f t="shared" si="735"/>
        <v>1</v>
      </c>
      <c r="AX1014" s="29">
        <f t="shared" si="735"/>
        <v>1</v>
      </c>
      <c r="AY1014" s="29">
        <f t="shared" si="735"/>
        <v>1</v>
      </c>
      <c r="AZ1014" s="29">
        <f t="shared" si="735"/>
        <v>1</v>
      </c>
      <c r="BA1014" s="29">
        <f t="shared" si="735"/>
        <v>1</v>
      </c>
      <c r="BB1014" s="29">
        <f t="shared" si="735"/>
        <v>1</v>
      </c>
      <c r="BC1014" s="29">
        <f t="shared" si="735"/>
        <v>1</v>
      </c>
      <c r="BD1014" s="29">
        <f t="shared" si="735"/>
        <v>1</v>
      </c>
      <c r="BE1014" s="29">
        <f t="shared" si="735"/>
        <v>1</v>
      </c>
      <c r="BF1014" s="29">
        <f t="shared" si="735"/>
        <v>1</v>
      </c>
      <c r="BG1014" s="29">
        <f t="shared" si="735"/>
        <v>1</v>
      </c>
      <c r="BH1014" s="29">
        <f t="shared" si="735"/>
        <v>1</v>
      </c>
      <c r="BI1014" s="29">
        <f t="shared" si="735"/>
        <v>1</v>
      </c>
      <c r="BJ1014" s="29">
        <f t="shared" si="733"/>
        <v>1</v>
      </c>
      <c r="BN1014" s="29">
        <f t="shared" si="676"/>
        <v>3</v>
      </c>
      <c r="BO1014" s="29">
        <f t="shared" si="677"/>
        <v>12</v>
      </c>
    </row>
    <row r="1015" spans="3:67" x14ac:dyDescent="0.25">
      <c r="C1015" s="79">
        <f t="shared" si="673"/>
        <v>43873</v>
      </c>
      <c r="D1015" s="29">
        <f t="shared" si="699"/>
        <v>2020</v>
      </c>
      <c r="E1015" s="29">
        <f t="shared" si="678"/>
        <v>2</v>
      </c>
      <c r="F1015" s="29">
        <f t="shared" si="679"/>
        <v>7</v>
      </c>
      <c r="G1015" s="29">
        <f t="shared" si="680"/>
        <v>12</v>
      </c>
      <c r="H1015" s="166" t="str">
        <f t="shared" si="681"/>
        <v>Di</v>
      </c>
      <c r="I1015" s="29">
        <f t="shared" si="674"/>
        <v>4</v>
      </c>
      <c r="J1015" s="29">
        <f t="array" ref="J1015">INDEX(Dienstplan!$F$6:$AJ$55,BN1015,BO1015)</f>
        <v>0</v>
      </c>
      <c r="K1015" s="29">
        <f t="array" ref="K1015">IF(OR(J1015=Schichten!$B$3,J1015=Schichten!$B$4),INDEX($D$98:$D$147,MATCH(CODE(J1015),$H$98:$H$147,0)),IF(ISERROR(INDEX($D$98:$D$147,MATCH(J1015,$A$98:$A$147,0))),0,INDEX($D$98:$D$147,MATCH(J1015,$A$98:$A$147,0))))</f>
        <v>0</v>
      </c>
      <c r="L1015" s="29">
        <f t="shared" ref="L1015" si="752">L965</f>
        <v>0</v>
      </c>
      <c r="M1015" s="29">
        <f t="shared" si="702"/>
        <v>0</v>
      </c>
      <c r="O1015" s="29">
        <f t="shared" si="749"/>
        <v>0</v>
      </c>
      <c r="P1015" s="29">
        <f t="shared" si="749"/>
        <v>0</v>
      </c>
      <c r="Q1015" s="29">
        <f t="shared" si="749"/>
        <v>0</v>
      </c>
      <c r="R1015" s="29">
        <f t="shared" si="749"/>
        <v>0</v>
      </c>
      <c r="S1015" s="29">
        <f t="shared" si="749"/>
        <v>0</v>
      </c>
      <c r="T1015" s="29">
        <f t="shared" si="749"/>
        <v>0</v>
      </c>
      <c r="U1015" s="29">
        <f t="shared" si="749"/>
        <v>0</v>
      </c>
      <c r="V1015" s="29">
        <f t="shared" si="749"/>
        <v>0</v>
      </c>
      <c r="W1015" s="29">
        <f t="shared" si="749"/>
        <v>0</v>
      </c>
      <c r="X1015" s="29">
        <f t="shared" si="749"/>
        <v>0</v>
      </c>
      <c r="Y1015" s="29">
        <f t="shared" si="749"/>
        <v>1</v>
      </c>
      <c r="Z1015" s="29">
        <f t="shared" si="749"/>
        <v>1</v>
      </c>
      <c r="AA1015" s="29">
        <f t="shared" si="749"/>
        <v>1</v>
      </c>
      <c r="AB1015" s="29">
        <f t="shared" si="749"/>
        <v>1</v>
      </c>
      <c r="AC1015" s="29">
        <f t="shared" si="749"/>
        <v>1</v>
      </c>
      <c r="AD1015" s="29">
        <f t="shared" si="749"/>
        <v>1</v>
      </c>
      <c r="AE1015" s="29">
        <f t="shared" si="747"/>
        <v>1</v>
      </c>
      <c r="AF1015" s="29">
        <f t="shared" si="747"/>
        <v>1</v>
      </c>
      <c r="AG1015" s="29">
        <f t="shared" si="747"/>
        <v>1</v>
      </c>
      <c r="AH1015" s="29">
        <f t="shared" si="747"/>
        <v>1</v>
      </c>
      <c r="AI1015" s="29">
        <f t="shared" si="747"/>
        <v>1</v>
      </c>
      <c r="AJ1015" s="29">
        <f t="shared" si="747"/>
        <v>1</v>
      </c>
      <c r="AK1015" s="29">
        <f t="shared" si="747"/>
        <v>1</v>
      </c>
      <c r="AL1015" s="29">
        <f t="shared" si="747"/>
        <v>1</v>
      </c>
      <c r="AM1015" s="29">
        <f t="shared" si="747"/>
        <v>1</v>
      </c>
      <c r="AN1015" s="29">
        <f t="shared" si="747"/>
        <v>1</v>
      </c>
      <c r="AO1015" s="29">
        <f t="shared" si="747"/>
        <v>1</v>
      </c>
      <c r="AP1015" s="29">
        <f t="shared" si="747"/>
        <v>1</v>
      </c>
      <c r="AQ1015" s="29">
        <f t="shared" si="747"/>
        <v>1</v>
      </c>
      <c r="AR1015" s="29">
        <f t="shared" si="747"/>
        <v>1</v>
      </c>
      <c r="AS1015" s="29">
        <f t="shared" si="747"/>
        <v>1</v>
      </c>
      <c r="AT1015" s="29">
        <f t="shared" si="735"/>
        <v>1</v>
      </c>
      <c r="AU1015" s="29">
        <f t="shared" si="735"/>
        <v>1</v>
      </c>
      <c r="AV1015" s="29">
        <f t="shared" si="735"/>
        <v>1</v>
      </c>
      <c r="AW1015" s="29">
        <f t="shared" si="735"/>
        <v>1</v>
      </c>
      <c r="AX1015" s="29">
        <f t="shared" si="735"/>
        <v>1</v>
      </c>
      <c r="AY1015" s="29">
        <f t="shared" si="735"/>
        <v>1</v>
      </c>
      <c r="AZ1015" s="29">
        <f t="shared" si="735"/>
        <v>1</v>
      </c>
      <c r="BA1015" s="29">
        <f t="shared" si="735"/>
        <v>1</v>
      </c>
      <c r="BB1015" s="29">
        <f t="shared" si="735"/>
        <v>1</v>
      </c>
      <c r="BC1015" s="29">
        <f t="shared" si="735"/>
        <v>1</v>
      </c>
      <c r="BD1015" s="29">
        <f t="shared" si="735"/>
        <v>1</v>
      </c>
      <c r="BE1015" s="29">
        <f t="shared" si="735"/>
        <v>1</v>
      </c>
      <c r="BF1015" s="29">
        <f t="shared" si="735"/>
        <v>1</v>
      </c>
      <c r="BG1015" s="29">
        <f t="shared" si="735"/>
        <v>1</v>
      </c>
      <c r="BH1015" s="29">
        <f t="shared" si="735"/>
        <v>1</v>
      </c>
      <c r="BI1015" s="29">
        <f t="shared" ref="BI1015:BJ1030" si="753">IF($M$457,IF($J1015=BI$461,1,0),0)</f>
        <v>1</v>
      </c>
      <c r="BJ1015" s="29">
        <f t="shared" si="753"/>
        <v>1</v>
      </c>
      <c r="BN1015" s="29">
        <f t="shared" si="676"/>
        <v>4</v>
      </c>
      <c r="BO1015" s="29">
        <f t="shared" si="677"/>
        <v>12</v>
      </c>
    </row>
    <row r="1016" spans="3:67" x14ac:dyDescent="0.25">
      <c r="C1016" s="79">
        <f t="shared" si="673"/>
        <v>43873</v>
      </c>
      <c r="D1016" s="29">
        <f t="shared" si="699"/>
        <v>2020</v>
      </c>
      <c r="E1016" s="29">
        <f t="shared" si="678"/>
        <v>2</v>
      </c>
      <c r="F1016" s="29">
        <f t="shared" si="679"/>
        <v>7</v>
      </c>
      <c r="G1016" s="29">
        <f t="shared" si="680"/>
        <v>12</v>
      </c>
      <c r="H1016" s="166" t="str">
        <f t="shared" si="681"/>
        <v>Di</v>
      </c>
      <c r="I1016" s="29">
        <f t="shared" si="674"/>
        <v>5</v>
      </c>
      <c r="J1016" s="29">
        <f t="array" ref="J1016">INDEX(Dienstplan!$F$6:$AJ$55,BN1016,BO1016)</f>
        <v>0</v>
      </c>
      <c r="K1016" s="29">
        <f t="array" ref="K1016">IF(OR(J1016=Schichten!$B$3,J1016=Schichten!$B$4),INDEX($D$98:$D$147,MATCH(CODE(J1016),$H$98:$H$147,0)),IF(ISERROR(INDEX($D$98:$D$147,MATCH(J1016,$A$98:$A$147,0))),0,INDEX($D$98:$D$147,MATCH(J1016,$A$98:$A$147,0))))</f>
        <v>0</v>
      </c>
      <c r="L1016" s="29">
        <f t="shared" ref="L1016" si="754">L966</f>
        <v>0</v>
      </c>
      <c r="M1016" s="29">
        <f t="shared" si="702"/>
        <v>0</v>
      </c>
      <c r="O1016" s="29">
        <f t="shared" si="749"/>
        <v>0</v>
      </c>
      <c r="P1016" s="29">
        <f t="shared" si="749"/>
        <v>0</v>
      </c>
      <c r="Q1016" s="29">
        <f t="shared" si="749"/>
        <v>0</v>
      </c>
      <c r="R1016" s="29">
        <f t="shared" si="749"/>
        <v>0</v>
      </c>
      <c r="S1016" s="29">
        <f t="shared" si="749"/>
        <v>0</v>
      </c>
      <c r="T1016" s="29">
        <f t="shared" si="749"/>
        <v>0</v>
      </c>
      <c r="U1016" s="29">
        <f t="shared" si="749"/>
        <v>0</v>
      </c>
      <c r="V1016" s="29">
        <f t="shared" si="749"/>
        <v>0</v>
      </c>
      <c r="W1016" s="29">
        <f t="shared" si="749"/>
        <v>0</v>
      </c>
      <c r="X1016" s="29">
        <f t="shared" si="749"/>
        <v>0</v>
      </c>
      <c r="Y1016" s="29">
        <f t="shared" si="749"/>
        <v>1</v>
      </c>
      <c r="Z1016" s="29">
        <f t="shared" si="749"/>
        <v>1</v>
      </c>
      <c r="AA1016" s="29">
        <f t="shared" si="749"/>
        <v>1</v>
      </c>
      <c r="AB1016" s="29">
        <f t="shared" si="749"/>
        <v>1</v>
      </c>
      <c r="AC1016" s="29">
        <f t="shared" si="749"/>
        <v>1</v>
      </c>
      <c r="AD1016" s="29">
        <f t="shared" si="749"/>
        <v>1</v>
      </c>
      <c r="AE1016" s="29">
        <f t="shared" si="747"/>
        <v>1</v>
      </c>
      <c r="AF1016" s="29">
        <f t="shared" si="747"/>
        <v>1</v>
      </c>
      <c r="AG1016" s="29">
        <f t="shared" si="747"/>
        <v>1</v>
      </c>
      <c r="AH1016" s="29">
        <f t="shared" si="747"/>
        <v>1</v>
      </c>
      <c r="AI1016" s="29">
        <f t="shared" si="747"/>
        <v>1</v>
      </c>
      <c r="AJ1016" s="29">
        <f t="shared" si="747"/>
        <v>1</v>
      </c>
      <c r="AK1016" s="29">
        <f t="shared" si="747"/>
        <v>1</v>
      </c>
      <c r="AL1016" s="29">
        <f t="shared" si="747"/>
        <v>1</v>
      </c>
      <c r="AM1016" s="29">
        <f t="shared" si="747"/>
        <v>1</v>
      </c>
      <c r="AN1016" s="29">
        <f t="shared" si="747"/>
        <v>1</v>
      </c>
      <c r="AO1016" s="29">
        <f t="shared" si="747"/>
        <v>1</v>
      </c>
      <c r="AP1016" s="29">
        <f t="shared" si="747"/>
        <v>1</v>
      </c>
      <c r="AQ1016" s="29">
        <f t="shared" si="747"/>
        <v>1</v>
      </c>
      <c r="AR1016" s="29">
        <f t="shared" si="747"/>
        <v>1</v>
      </c>
      <c r="AS1016" s="29">
        <f t="shared" si="747"/>
        <v>1</v>
      </c>
      <c r="AT1016" s="29">
        <f t="shared" ref="AT1016:BI1031" si="755">IF($M$457,IF($J1016=AT$461,1,0),0)</f>
        <v>1</v>
      </c>
      <c r="AU1016" s="29">
        <f t="shared" si="755"/>
        <v>1</v>
      </c>
      <c r="AV1016" s="29">
        <f t="shared" si="755"/>
        <v>1</v>
      </c>
      <c r="AW1016" s="29">
        <f t="shared" si="755"/>
        <v>1</v>
      </c>
      <c r="AX1016" s="29">
        <f t="shared" si="755"/>
        <v>1</v>
      </c>
      <c r="AY1016" s="29">
        <f t="shared" si="755"/>
        <v>1</v>
      </c>
      <c r="AZ1016" s="29">
        <f t="shared" si="755"/>
        <v>1</v>
      </c>
      <c r="BA1016" s="29">
        <f t="shared" si="755"/>
        <v>1</v>
      </c>
      <c r="BB1016" s="29">
        <f t="shared" si="755"/>
        <v>1</v>
      </c>
      <c r="BC1016" s="29">
        <f t="shared" si="755"/>
        <v>1</v>
      </c>
      <c r="BD1016" s="29">
        <f t="shared" si="755"/>
        <v>1</v>
      </c>
      <c r="BE1016" s="29">
        <f t="shared" si="755"/>
        <v>1</v>
      </c>
      <c r="BF1016" s="29">
        <f t="shared" si="755"/>
        <v>1</v>
      </c>
      <c r="BG1016" s="29">
        <f t="shared" si="755"/>
        <v>1</v>
      </c>
      <c r="BH1016" s="29">
        <f t="shared" si="755"/>
        <v>1</v>
      </c>
      <c r="BI1016" s="29">
        <f t="shared" si="755"/>
        <v>1</v>
      </c>
      <c r="BJ1016" s="29">
        <f t="shared" si="753"/>
        <v>1</v>
      </c>
      <c r="BN1016" s="29">
        <f t="shared" si="676"/>
        <v>5</v>
      </c>
      <c r="BO1016" s="29">
        <f t="shared" si="677"/>
        <v>12</v>
      </c>
    </row>
    <row r="1017" spans="3:67" x14ac:dyDescent="0.25">
      <c r="C1017" s="79">
        <f t="shared" si="673"/>
        <v>43873</v>
      </c>
      <c r="D1017" s="29">
        <f t="shared" si="699"/>
        <v>2020</v>
      </c>
      <c r="E1017" s="29">
        <f t="shared" si="678"/>
        <v>2</v>
      </c>
      <c r="F1017" s="29">
        <f t="shared" si="679"/>
        <v>7</v>
      </c>
      <c r="G1017" s="29">
        <f t="shared" si="680"/>
        <v>12</v>
      </c>
      <c r="H1017" s="166" t="str">
        <f t="shared" si="681"/>
        <v>Di</v>
      </c>
      <c r="I1017" s="29">
        <f t="shared" si="674"/>
        <v>6</v>
      </c>
      <c r="J1017" s="29">
        <f t="array" ref="J1017">INDEX(Dienstplan!$F$6:$AJ$55,BN1017,BO1017)</f>
        <v>0</v>
      </c>
      <c r="K1017" s="29">
        <f t="array" ref="K1017">IF(OR(J1017=Schichten!$B$3,J1017=Schichten!$B$4),INDEX($D$98:$D$147,MATCH(CODE(J1017),$H$98:$H$147,0)),IF(ISERROR(INDEX($D$98:$D$147,MATCH(J1017,$A$98:$A$147,0))),0,INDEX($D$98:$D$147,MATCH(J1017,$A$98:$A$147,0))))</f>
        <v>0</v>
      </c>
      <c r="L1017" s="29">
        <f t="shared" ref="L1017" si="756">L967</f>
        <v>0</v>
      </c>
      <c r="M1017" s="29">
        <f t="shared" si="702"/>
        <v>0</v>
      </c>
      <c r="O1017" s="29">
        <f t="shared" si="749"/>
        <v>0</v>
      </c>
      <c r="P1017" s="29">
        <f t="shared" si="749"/>
        <v>0</v>
      </c>
      <c r="Q1017" s="29">
        <f t="shared" si="749"/>
        <v>0</v>
      </c>
      <c r="R1017" s="29">
        <f t="shared" si="749"/>
        <v>0</v>
      </c>
      <c r="S1017" s="29">
        <f t="shared" si="749"/>
        <v>0</v>
      </c>
      <c r="T1017" s="29">
        <f t="shared" si="749"/>
        <v>0</v>
      </c>
      <c r="U1017" s="29">
        <f t="shared" si="749"/>
        <v>0</v>
      </c>
      <c r="V1017" s="29">
        <f t="shared" si="749"/>
        <v>0</v>
      </c>
      <c r="W1017" s="29">
        <f t="shared" si="749"/>
        <v>0</v>
      </c>
      <c r="X1017" s="29">
        <f t="shared" si="749"/>
        <v>0</v>
      </c>
      <c r="Y1017" s="29">
        <f t="shared" si="749"/>
        <v>1</v>
      </c>
      <c r="Z1017" s="29">
        <f t="shared" si="749"/>
        <v>1</v>
      </c>
      <c r="AA1017" s="29">
        <f t="shared" si="749"/>
        <v>1</v>
      </c>
      <c r="AB1017" s="29">
        <f t="shared" si="749"/>
        <v>1</v>
      </c>
      <c r="AC1017" s="29">
        <f t="shared" si="749"/>
        <v>1</v>
      </c>
      <c r="AD1017" s="29">
        <f t="shared" si="749"/>
        <v>1</v>
      </c>
      <c r="AE1017" s="29">
        <f t="shared" si="747"/>
        <v>1</v>
      </c>
      <c r="AF1017" s="29">
        <f t="shared" si="747"/>
        <v>1</v>
      </c>
      <c r="AG1017" s="29">
        <f t="shared" si="747"/>
        <v>1</v>
      </c>
      <c r="AH1017" s="29">
        <f t="shared" si="747"/>
        <v>1</v>
      </c>
      <c r="AI1017" s="29">
        <f t="shared" si="747"/>
        <v>1</v>
      </c>
      <c r="AJ1017" s="29">
        <f t="shared" si="747"/>
        <v>1</v>
      </c>
      <c r="AK1017" s="29">
        <f t="shared" si="747"/>
        <v>1</v>
      </c>
      <c r="AL1017" s="29">
        <f t="shared" si="747"/>
        <v>1</v>
      </c>
      <c r="AM1017" s="29">
        <f t="shared" si="747"/>
        <v>1</v>
      </c>
      <c r="AN1017" s="29">
        <f t="shared" si="747"/>
        <v>1</v>
      </c>
      <c r="AO1017" s="29">
        <f t="shared" si="747"/>
        <v>1</v>
      </c>
      <c r="AP1017" s="29">
        <f t="shared" si="747"/>
        <v>1</v>
      </c>
      <c r="AQ1017" s="29">
        <f t="shared" si="747"/>
        <v>1</v>
      </c>
      <c r="AR1017" s="29">
        <f t="shared" si="747"/>
        <v>1</v>
      </c>
      <c r="AS1017" s="29">
        <f t="shared" si="747"/>
        <v>1</v>
      </c>
      <c r="AT1017" s="29">
        <f t="shared" si="755"/>
        <v>1</v>
      </c>
      <c r="AU1017" s="29">
        <f t="shared" si="755"/>
        <v>1</v>
      </c>
      <c r="AV1017" s="29">
        <f t="shared" si="755"/>
        <v>1</v>
      </c>
      <c r="AW1017" s="29">
        <f t="shared" si="755"/>
        <v>1</v>
      </c>
      <c r="AX1017" s="29">
        <f t="shared" si="755"/>
        <v>1</v>
      </c>
      <c r="AY1017" s="29">
        <f t="shared" si="755"/>
        <v>1</v>
      </c>
      <c r="AZ1017" s="29">
        <f t="shared" si="755"/>
        <v>1</v>
      </c>
      <c r="BA1017" s="29">
        <f t="shared" si="755"/>
        <v>1</v>
      </c>
      <c r="BB1017" s="29">
        <f t="shared" si="755"/>
        <v>1</v>
      </c>
      <c r="BC1017" s="29">
        <f t="shared" si="755"/>
        <v>1</v>
      </c>
      <c r="BD1017" s="29">
        <f t="shared" si="755"/>
        <v>1</v>
      </c>
      <c r="BE1017" s="29">
        <f t="shared" si="755"/>
        <v>1</v>
      </c>
      <c r="BF1017" s="29">
        <f t="shared" si="755"/>
        <v>1</v>
      </c>
      <c r="BG1017" s="29">
        <f t="shared" si="755"/>
        <v>1</v>
      </c>
      <c r="BH1017" s="29">
        <f t="shared" si="755"/>
        <v>1</v>
      </c>
      <c r="BI1017" s="29">
        <f t="shared" si="755"/>
        <v>1</v>
      </c>
      <c r="BJ1017" s="29">
        <f t="shared" si="753"/>
        <v>1</v>
      </c>
      <c r="BN1017" s="29">
        <f t="shared" si="676"/>
        <v>6</v>
      </c>
      <c r="BO1017" s="29">
        <f t="shared" si="677"/>
        <v>12</v>
      </c>
    </row>
    <row r="1018" spans="3:67" x14ac:dyDescent="0.25">
      <c r="C1018" s="79">
        <f t="shared" si="673"/>
        <v>43873</v>
      </c>
      <c r="D1018" s="29">
        <f t="shared" si="699"/>
        <v>2020</v>
      </c>
      <c r="E1018" s="29">
        <f t="shared" si="678"/>
        <v>2</v>
      </c>
      <c r="F1018" s="29">
        <f t="shared" si="679"/>
        <v>7</v>
      </c>
      <c r="G1018" s="29">
        <f t="shared" si="680"/>
        <v>12</v>
      </c>
      <c r="H1018" s="166" t="str">
        <f t="shared" si="681"/>
        <v>Di</v>
      </c>
      <c r="I1018" s="29">
        <f t="shared" si="674"/>
        <v>7</v>
      </c>
      <c r="J1018" s="29">
        <f t="array" ref="J1018">INDEX(Dienstplan!$F$6:$AJ$55,BN1018,BO1018)</f>
        <v>0</v>
      </c>
      <c r="K1018" s="29">
        <f t="array" ref="K1018">IF(OR(J1018=Schichten!$B$3,J1018=Schichten!$B$4),INDEX($D$98:$D$147,MATCH(CODE(J1018),$H$98:$H$147,0)),IF(ISERROR(INDEX($D$98:$D$147,MATCH(J1018,$A$98:$A$147,0))),0,INDEX($D$98:$D$147,MATCH(J1018,$A$98:$A$147,0))))</f>
        <v>0</v>
      </c>
      <c r="L1018" s="29">
        <f t="shared" ref="L1018" si="757">L968</f>
        <v>0</v>
      </c>
      <c r="M1018" s="29">
        <f t="shared" si="702"/>
        <v>0</v>
      </c>
      <c r="O1018" s="29">
        <f t="shared" si="749"/>
        <v>0</v>
      </c>
      <c r="P1018" s="29">
        <f t="shared" si="749"/>
        <v>0</v>
      </c>
      <c r="Q1018" s="29">
        <f t="shared" si="749"/>
        <v>0</v>
      </c>
      <c r="R1018" s="29">
        <f t="shared" si="749"/>
        <v>0</v>
      </c>
      <c r="S1018" s="29">
        <f t="shared" si="749"/>
        <v>0</v>
      </c>
      <c r="T1018" s="29">
        <f t="shared" si="749"/>
        <v>0</v>
      </c>
      <c r="U1018" s="29">
        <f t="shared" si="749"/>
        <v>0</v>
      </c>
      <c r="V1018" s="29">
        <f t="shared" si="749"/>
        <v>0</v>
      </c>
      <c r="W1018" s="29">
        <f t="shared" si="749"/>
        <v>0</v>
      </c>
      <c r="X1018" s="29">
        <f t="shared" si="749"/>
        <v>0</v>
      </c>
      <c r="Y1018" s="29">
        <f t="shared" si="749"/>
        <v>1</v>
      </c>
      <c r="Z1018" s="29">
        <f t="shared" si="749"/>
        <v>1</v>
      </c>
      <c r="AA1018" s="29">
        <f t="shared" si="749"/>
        <v>1</v>
      </c>
      <c r="AB1018" s="29">
        <f t="shared" si="749"/>
        <v>1</v>
      </c>
      <c r="AC1018" s="29">
        <f t="shared" si="749"/>
        <v>1</v>
      </c>
      <c r="AD1018" s="29">
        <f t="shared" si="749"/>
        <v>1</v>
      </c>
      <c r="AE1018" s="29">
        <f t="shared" si="747"/>
        <v>1</v>
      </c>
      <c r="AF1018" s="29">
        <f t="shared" si="747"/>
        <v>1</v>
      </c>
      <c r="AG1018" s="29">
        <f t="shared" si="747"/>
        <v>1</v>
      </c>
      <c r="AH1018" s="29">
        <f t="shared" si="747"/>
        <v>1</v>
      </c>
      <c r="AI1018" s="29">
        <f t="shared" si="747"/>
        <v>1</v>
      </c>
      <c r="AJ1018" s="29">
        <f t="shared" si="747"/>
        <v>1</v>
      </c>
      <c r="AK1018" s="29">
        <f t="shared" si="747"/>
        <v>1</v>
      </c>
      <c r="AL1018" s="29">
        <f t="shared" si="747"/>
        <v>1</v>
      </c>
      <c r="AM1018" s="29">
        <f t="shared" si="747"/>
        <v>1</v>
      </c>
      <c r="AN1018" s="29">
        <f t="shared" si="747"/>
        <v>1</v>
      </c>
      <c r="AO1018" s="29">
        <f t="shared" si="747"/>
        <v>1</v>
      </c>
      <c r="AP1018" s="29">
        <f t="shared" si="747"/>
        <v>1</v>
      </c>
      <c r="AQ1018" s="29">
        <f t="shared" si="747"/>
        <v>1</v>
      </c>
      <c r="AR1018" s="29">
        <f t="shared" si="747"/>
        <v>1</v>
      </c>
      <c r="AS1018" s="29">
        <f t="shared" si="747"/>
        <v>1</v>
      </c>
      <c r="AT1018" s="29">
        <f t="shared" si="755"/>
        <v>1</v>
      </c>
      <c r="AU1018" s="29">
        <f t="shared" si="755"/>
        <v>1</v>
      </c>
      <c r="AV1018" s="29">
        <f t="shared" si="755"/>
        <v>1</v>
      </c>
      <c r="AW1018" s="29">
        <f t="shared" si="755"/>
        <v>1</v>
      </c>
      <c r="AX1018" s="29">
        <f t="shared" si="755"/>
        <v>1</v>
      </c>
      <c r="AY1018" s="29">
        <f t="shared" si="755"/>
        <v>1</v>
      </c>
      <c r="AZ1018" s="29">
        <f t="shared" si="755"/>
        <v>1</v>
      </c>
      <c r="BA1018" s="29">
        <f t="shared" si="755"/>
        <v>1</v>
      </c>
      <c r="BB1018" s="29">
        <f t="shared" si="755"/>
        <v>1</v>
      </c>
      <c r="BC1018" s="29">
        <f t="shared" si="755"/>
        <v>1</v>
      </c>
      <c r="BD1018" s="29">
        <f t="shared" si="755"/>
        <v>1</v>
      </c>
      <c r="BE1018" s="29">
        <f t="shared" si="755"/>
        <v>1</v>
      </c>
      <c r="BF1018" s="29">
        <f t="shared" si="755"/>
        <v>1</v>
      </c>
      <c r="BG1018" s="29">
        <f t="shared" si="755"/>
        <v>1</v>
      </c>
      <c r="BH1018" s="29">
        <f t="shared" si="755"/>
        <v>1</v>
      </c>
      <c r="BI1018" s="29">
        <f t="shared" si="755"/>
        <v>1</v>
      </c>
      <c r="BJ1018" s="29">
        <f t="shared" si="753"/>
        <v>1</v>
      </c>
      <c r="BN1018" s="29">
        <f t="shared" si="676"/>
        <v>7</v>
      </c>
      <c r="BO1018" s="29">
        <f t="shared" si="677"/>
        <v>12</v>
      </c>
    </row>
    <row r="1019" spans="3:67" x14ac:dyDescent="0.25">
      <c r="C1019" s="79">
        <f t="shared" si="673"/>
        <v>43873</v>
      </c>
      <c r="D1019" s="29">
        <f t="shared" si="699"/>
        <v>2020</v>
      </c>
      <c r="E1019" s="29">
        <f t="shared" si="678"/>
        <v>2</v>
      </c>
      <c r="F1019" s="29">
        <f t="shared" si="679"/>
        <v>7</v>
      </c>
      <c r="G1019" s="29">
        <f t="shared" si="680"/>
        <v>12</v>
      </c>
      <c r="H1019" s="166" t="str">
        <f t="shared" si="681"/>
        <v>Di</v>
      </c>
      <c r="I1019" s="29">
        <f t="shared" si="674"/>
        <v>8</v>
      </c>
      <c r="J1019" s="29">
        <f t="array" ref="J1019">INDEX(Dienstplan!$F$6:$AJ$55,BN1019,BO1019)</f>
        <v>0</v>
      </c>
      <c r="K1019" s="29">
        <f t="array" ref="K1019">IF(OR(J1019=Schichten!$B$3,J1019=Schichten!$B$4),INDEX($D$98:$D$147,MATCH(CODE(J1019),$H$98:$H$147,0)),IF(ISERROR(INDEX($D$98:$D$147,MATCH(J1019,$A$98:$A$147,0))),0,INDEX($D$98:$D$147,MATCH(J1019,$A$98:$A$147,0))))</f>
        <v>0</v>
      </c>
      <c r="L1019" s="29">
        <f t="shared" ref="L1019" si="758">L969</f>
        <v>0</v>
      </c>
      <c r="M1019" s="29">
        <f t="shared" si="702"/>
        <v>0</v>
      </c>
      <c r="O1019" s="29">
        <f t="shared" si="749"/>
        <v>0</v>
      </c>
      <c r="P1019" s="29">
        <f t="shared" si="749"/>
        <v>0</v>
      </c>
      <c r="Q1019" s="29">
        <f t="shared" si="749"/>
        <v>0</v>
      </c>
      <c r="R1019" s="29">
        <f t="shared" si="749"/>
        <v>0</v>
      </c>
      <c r="S1019" s="29">
        <f t="shared" si="749"/>
        <v>0</v>
      </c>
      <c r="T1019" s="29">
        <f t="shared" si="749"/>
        <v>0</v>
      </c>
      <c r="U1019" s="29">
        <f t="shared" si="749"/>
        <v>0</v>
      </c>
      <c r="V1019" s="29">
        <f t="shared" si="749"/>
        <v>0</v>
      </c>
      <c r="W1019" s="29">
        <f t="shared" si="749"/>
        <v>0</v>
      </c>
      <c r="X1019" s="29">
        <f t="shared" si="749"/>
        <v>0</v>
      </c>
      <c r="Y1019" s="29">
        <f t="shared" si="749"/>
        <v>1</v>
      </c>
      <c r="Z1019" s="29">
        <f t="shared" si="749"/>
        <v>1</v>
      </c>
      <c r="AA1019" s="29">
        <f t="shared" si="749"/>
        <v>1</v>
      </c>
      <c r="AB1019" s="29">
        <f t="shared" si="749"/>
        <v>1</v>
      </c>
      <c r="AC1019" s="29">
        <f t="shared" si="749"/>
        <v>1</v>
      </c>
      <c r="AD1019" s="29">
        <f t="shared" si="749"/>
        <v>1</v>
      </c>
      <c r="AE1019" s="29">
        <f t="shared" si="747"/>
        <v>1</v>
      </c>
      <c r="AF1019" s="29">
        <f t="shared" si="747"/>
        <v>1</v>
      </c>
      <c r="AG1019" s="29">
        <f t="shared" si="747"/>
        <v>1</v>
      </c>
      <c r="AH1019" s="29">
        <f t="shared" si="747"/>
        <v>1</v>
      </c>
      <c r="AI1019" s="29">
        <f t="shared" si="747"/>
        <v>1</v>
      </c>
      <c r="AJ1019" s="29">
        <f t="shared" si="747"/>
        <v>1</v>
      </c>
      <c r="AK1019" s="29">
        <f t="shared" si="747"/>
        <v>1</v>
      </c>
      <c r="AL1019" s="29">
        <f t="shared" si="747"/>
        <v>1</v>
      </c>
      <c r="AM1019" s="29">
        <f t="shared" si="747"/>
        <v>1</v>
      </c>
      <c r="AN1019" s="29">
        <f t="shared" si="747"/>
        <v>1</v>
      </c>
      <c r="AO1019" s="29">
        <f t="shared" si="747"/>
        <v>1</v>
      </c>
      <c r="AP1019" s="29">
        <f t="shared" si="747"/>
        <v>1</v>
      </c>
      <c r="AQ1019" s="29">
        <f t="shared" si="747"/>
        <v>1</v>
      </c>
      <c r="AR1019" s="29">
        <f t="shared" si="747"/>
        <v>1</v>
      </c>
      <c r="AS1019" s="29">
        <f t="shared" si="747"/>
        <v>1</v>
      </c>
      <c r="AT1019" s="29">
        <f t="shared" si="755"/>
        <v>1</v>
      </c>
      <c r="AU1019" s="29">
        <f t="shared" si="755"/>
        <v>1</v>
      </c>
      <c r="AV1019" s="29">
        <f t="shared" si="755"/>
        <v>1</v>
      </c>
      <c r="AW1019" s="29">
        <f t="shared" si="755"/>
        <v>1</v>
      </c>
      <c r="AX1019" s="29">
        <f t="shared" si="755"/>
        <v>1</v>
      </c>
      <c r="AY1019" s="29">
        <f t="shared" si="755"/>
        <v>1</v>
      </c>
      <c r="AZ1019" s="29">
        <f t="shared" si="755"/>
        <v>1</v>
      </c>
      <c r="BA1019" s="29">
        <f t="shared" si="755"/>
        <v>1</v>
      </c>
      <c r="BB1019" s="29">
        <f t="shared" si="755"/>
        <v>1</v>
      </c>
      <c r="BC1019" s="29">
        <f t="shared" si="755"/>
        <v>1</v>
      </c>
      <c r="BD1019" s="29">
        <f t="shared" si="755"/>
        <v>1</v>
      </c>
      <c r="BE1019" s="29">
        <f t="shared" si="755"/>
        <v>1</v>
      </c>
      <c r="BF1019" s="29">
        <f t="shared" si="755"/>
        <v>1</v>
      </c>
      <c r="BG1019" s="29">
        <f t="shared" si="755"/>
        <v>1</v>
      </c>
      <c r="BH1019" s="29">
        <f t="shared" si="755"/>
        <v>1</v>
      </c>
      <c r="BI1019" s="29">
        <f t="shared" si="755"/>
        <v>1</v>
      </c>
      <c r="BJ1019" s="29">
        <f t="shared" si="753"/>
        <v>1</v>
      </c>
      <c r="BN1019" s="29">
        <f t="shared" si="676"/>
        <v>8</v>
      </c>
      <c r="BO1019" s="29">
        <f t="shared" si="677"/>
        <v>12</v>
      </c>
    </row>
    <row r="1020" spans="3:67" x14ac:dyDescent="0.25">
      <c r="C1020" s="79">
        <f t="shared" si="673"/>
        <v>43873</v>
      </c>
      <c r="D1020" s="29">
        <f t="shared" si="699"/>
        <v>2020</v>
      </c>
      <c r="E1020" s="29">
        <f t="shared" si="678"/>
        <v>2</v>
      </c>
      <c r="F1020" s="29">
        <f t="shared" si="679"/>
        <v>7</v>
      </c>
      <c r="G1020" s="29">
        <f t="shared" si="680"/>
        <v>12</v>
      </c>
      <c r="H1020" s="166" t="str">
        <f t="shared" si="681"/>
        <v>Di</v>
      </c>
      <c r="I1020" s="29">
        <f t="shared" si="674"/>
        <v>9</v>
      </c>
      <c r="J1020" s="29">
        <f t="array" ref="J1020">INDEX(Dienstplan!$F$6:$AJ$55,BN1020,BO1020)</f>
        <v>0</v>
      </c>
      <c r="K1020" s="29">
        <f t="array" ref="K1020">IF(OR(J1020=Schichten!$B$3,J1020=Schichten!$B$4),INDEX($D$98:$D$147,MATCH(CODE(J1020),$H$98:$H$147,0)),IF(ISERROR(INDEX($D$98:$D$147,MATCH(J1020,$A$98:$A$147,0))),0,INDEX($D$98:$D$147,MATCH(J1020,$A$98:$A$147,0))))</f>
        <v>0</v>
      </c>
      <c r="L1020" s="29">
        <f t="shared" ref="L1020" si="759">L970</f>
        <v>0</v>
      </c>
      <c r="M1020" s="29">
        <f t="shared" si="702"/>
        <v>0</v>
      </c>
      <c r="O1020" s="29">
        <f t="shared" si="749"/>
        <v>0</v>
      </c>
      <c r="P1020" s="29">
        <f t="shared" si="749"/>
        <v>0</v>
      </c>
      <c r="Q1020" s="29">
        <f t="shared" si="749"/>
        <v>0</v>
      </c>
      <c r="R1020" s="29">
        <f t="shared" si="749"/>
        <v>0</v>
      </c>
      <c r="S1020" s="29">
        <f t="shared" si="749"/>
        <v>0</v>
      </c>
      <c r="T1020" s="29">
        <f t="shared" si="749"/>
        <v>0</v>
      </c>
      <c r="U1020" s="29">
        <f t="shared" si="749"/>
        <v>0</v>
      </c>
      <c r="V1020" s="29">
        <f t="shared" si="749"/>
        <v>0</v>
      </c>
      <c r="W1020" s="29">
        <f t="shared" si="749"/>
        <v>0</v>
      </c>
      <c r="X1020" s="29">
        <f t="shared" si="749"/>
        <v>0</v>
      </c>
      <c r="Y1020" s="29">
        <f t="shared" si="749"/>
        <v>1</v>
      </c>
      <c r="Z1020" s="29">
        <f t="shared" si="749"/>
        <v>1</v>
      </c>
      <c r="AA1020" s="29">
        <f t="shared" si="749"/>
        <v>1</v>
      </c>
      <c r="AB1020" s="29">
        <f t="shared" si="749"/>
        <v>1</v>
      </c>
      <c r="AC1020" s="29">
        <f t="shared" si="749"/>
        <v>1</v>
      </c>
      <c r="AD1020" s="29">
        <f t="shared" si="749"/>
        <v>1</v>
      </c>
      <c r="AE1020" s="29">
        <f t="shared" si="747"/>
        <v>1</v>
      </c>
      <c r="AF1020" s="29">
        <f t="shared" si="747"/>
        <v>1</v>
      </c>
      <c r="AG1020" s="29">
        <f t="shared" si="747"/>
        <v>1</v>
      </c>
      <c r="AH1020" s="29">
        <f t="shared" si="747"/>
        <v>1</v>
      </c>
      <c r="AI1020" s="29">
        <f t="shared" si="747"/>
        <v>1</v>
      </c>
      <c r="AJ1020" s="29">
        <f t="shared" si="747"/>
        <v>1</v>
      </c>
      <c r="AK1020" s="29">
        <f t="shared" si="747"/>
        <v>1</v>
      </c>
      <c r="AL1020" s="29">
        <f t="shared" si="747"/>
        <v>1</v>
      </c>
      <c r="AM1020" s="29">
        <f t="shared" si="747"/>
        <v>1</v>
      </c>
      <c r="AN1020" s="29">
        <f t="shared" si="747"/>
        <v>1</v>
      </c>
      <c r="AO1020" s="29">
        <f t="shared" si="747"/>
        <v>1</v>
      </c>
      <c r="AP1020" s="29">
        <f t="shared" si="747"/>
        <v>1</v>
      </c>
      <c r="AQ1020" s="29">
        <f t="shared" si="747"/>
        <v>1</v>
      </c>
      <c r="AR1020" s="29">
        <f t="shared" si="747"/>
        <v>1</v>
      </c>
      <c r="AS1020" s="29">
        <f t="shared" si="747"/>
        <v>1</v>
      </c>
      <c r="AT1020" s="29">
        <f t="shared" si="755"/>
        <v>1</v>
      </c>
      <c r="AU1020" s="29">
        <f t="shared" si="755"/>
        <v>1</v>
      </c>
      <c r="AV1020" s="29">
        <f t="shared" si="755"/>
        <v>1</v>
      </c>
      <c r="AW1020" s="29">
        <f t="shared" si="755"/>
        <v>1</v>
      </c>
      <c r="AX1020" s="29">
        <f t="shared" si="755"/>
        <v>1</v>
      </c>
      <c r="AY1020" s="29">
        <f t="shared" si="755"/>
        <v>1</v>
      </c>
      <c r="AZ1020" s="29">
        <f t="shared" si="755"/>
        <v>1</v>
      </c>
      <c r="BA1020" s="29">
        <f t="shared" si="755"/>
        <v>1</v>
      </c>
      <c r="BB1020" s="29">
        <f t="shared" si="755"/>
        <v>1</v>
      </c>
      <c r="BC1020" s="29">
        <f t="shared" si="755"/>
        <v>1</v>
      </c>
      <c r="BD1020" s="29">
        <f t="shared" si="755"/>
        <v>1</v>
      </c>
      <c r="BE1020" s="29">
        <f t="shared" si="755"/>
        <v>1</v>
      </c>
      <c r="BF1020" s="29">
        <f t="shared" si="755"/>
        <v>1</v>
      </c>
      <c r="BG1020" s="29">
        <f t="shared" si="755"/>
        <v>1</v>
      </c>
      <c r="BH1020" s="29">
        <f t="shared" si="755"/>
        <v>1</v>
      </c>
      <c r="BI1020" s="29">
        <f t="shared" si="755"/>
        <v>1</v>
      </c>
      <c r="BJ1020" s="29">
        <f t="shared" si="753"/>
        <v>1</v>
      </c>
      <c r="BN1020" s="29">
        <f t="shared" si="676"/>
        <v>9</v>
      </c>
      <c r="BO1020" s="29">
        <f t="shared" si="677"/>
        <v>12</v>
      </c>
    </row>
    <row r="1021" spans="3:67" x14ac:dyDescent="0.25">
      <c r="C1021" s="79">
        <f t="shared" si="673"/>
        <v>43873</v>
      </c>
      <c r="D1021" s="29">
        <f t="shared" si="699"/>
        <v>2020</v>
      </c>
      <c r="E1021" s="29">
        <f t="shared" si="678"/>
        <v>2</v>
      </c>
      <c r="F1021" s="29">
        <f t="shared" si="679"/>
        <v>7</v>
      </c>
      <c r="G1021" s="29">
        <f t="shared" si="680"/>
        <v>12</v>
      </c>
      <c r="H1021" s="166" t="str">
        <f t="shared" si="681"/>
        <v>Di</v>
      </c>
      <c r="I1021" s="29">
        <f t="shared" si="674"/>
        <v>10</v>
      </c>
      <c r="J1021" s="29">
        <f t="array" ref="J1021">INDEX(Dienstplan!$F$6:$AJ$55,BN1021,BO1021)</f>
        <v>0</v>
      </c>
      <c r="K1021" s="29">
        <f t="array" ref="K1021">IF(OR(J1021=Schichten!$B$3,J1021=Schichten!$B$4),INDEX($D$98:$D$147,MATCH(CODE(J1021),$H$98:$H$147,0)),IF(ISERROR(INDEX($D$98:$D$147,MATCH(J1021,$A$98:$A$147,0))),0,INDEX($D$98:$D$147,MATCH(J1021,$A$98:$A$147,0))))</f>
        <v>0</v>
      </c>
      <c r="L1021" s="29">
        <f t="shared" ref="L1021" si="760">L971</f>
        <v>0</v>
      </c>
      <c r="M1021" s="29">
        <f t="shared" si="702"/>
        <v>0</v>
      </c>
      <c r="O1021" s="29">
        <f t="shared" si="749"/>
        <v>0</v>
      </c>
      <c r="P1021" s="29">
        <f t="shared" si="749"/>
        <v>0</v>
      </c>
      <c r="Q1021" s="29">
        <f t="shared" si="749"/>
        <v>0</v>
      </c>
      <c r="R1021" s="29">
        <f t="shared" si="749"/>
        <v>0</v>
      </c>
      <c r="S1021" s="29">
        <f t="shared" si="749"/>
        <v>0</v>
      </c>
      <c r="T1021" s="29">
        <f t="shared" si="749"/>
        <v>0</v>
      </c>
      <c r="U1021" s="29">
        <f t="shared" si="749"/>
        <v>0</v>
      </c>
      <c r="V1021" s="29">
        <f t="shared" si="749"/>
        <v>0</v>
      </c>
      <c r="W1021" s="29">
        <f t="shared" si="749"/>
        <v>0</v>
      </c>
      <c r="X1021" s="29">
        <f t="shared" si="749"/>
        <v>0</v>
      </c>
      <c r="Y1021" s="29">
        <f t="shared" si="749"/>
        <v>1</v>
      </c>
      <c r="Z1021" s="29">
        <f t="shared" si="749"/>
        <v>1</v>
      </c>
      <c r="AA1021" s="29">
        <f t="shared" si="749"/>
        <v>1</v>
      </c>
      <c r="AB1021" s="29">
        <f t="shared" si="749"/>
        <v>1</v>
      </c>
      <c r="AC1021" s="29">
        <f t="shared" si="749"/>
        <v>1</v>
      </c>
      <c r="AD1021" s="29">
        <f t="shared" si="749"/>
        <v>1</v>
      </c>
      <c r="AE1021" s="29">
        <f t="shared" si="747"/>
        <v>1</v>
      </c>
      <c r="AF1021" s="29">
        <f t="shared" si="747"/>
        <v>1</v>
      </c>
      <c r="AG1021" s="29">
        <f t="shared" si="747"/>
        <v>1</v>
      </c>
      <c r="AH1021" s="29">
        <f t="shared" si="747"/>
        <v>1</v>
      </c>
      <c r="AI1021" s="29">
        <f t="shared" si="747"/>
        <v>1</v>
      </c>
      <c r="AJ1021" s="29">
        <f t="shared" si="747"/>
        <v>1</v>
      </c>
      <c r="AK1021" s="29">
        <f t="shared" si="747"/>
        <v>1</v>
      </c>
      <c r="AL1021" s="29">
        <f t="shared" si="747"/>
        <v>1</v>
      </c>
      <c r="AM1021" s="29">
        <f t="shared" si="747"/>
        <v>1</v>
      </c>
      <c r="AN1021" s="29">
        <f t="shared" si="747"/>
        <v>1</v>
      </c>
      <c r="AO1021" s="29">
        <f t="shared" si="747"/>
        <v>1</v>
      </c>
      <c r="AP1021" s="29">
        <f t="shared" si="747"/>
        <v>1</v>
      </c>
      <c r="AQ1021" s="29">
        <f t="shared" si="747"/>
        <v>1</v>
      </c>
      <c r="AR1021" s="29">
        <f t="shared" si="747"/>
        <v>1</v>
      </c>
      <c r="AS1021" s="29">
        <f t="shared" si="747"/>
        <v>1</v>
      </c>
      <c r="AT1021" s="29">
        <f t="shared" si="755"/>
        <v>1</v>
      </c>
      <c r="AU1021" s="29">
        <f t="shared" si="755"/>
        <v>1</v>
      </c>
      <c r="AV1021" s="29">
        <f t="shared" si="755"/>
        <v>1</v>
      </c>
      <c r="AW1021" s="29">
        <f t="shared" si="755"/>
        <v>1</v>
      </c>
      <c r="AX1021" s="29">
        <f t="shared" si="755"/>
        <v>1</v>
      </c>
      <c r="AY1021" s="29">
        <f t="shared" si="755"/>
        <v>1</v>
      </c>
      <c r="AZ1021" s="29">
        <f t="shared" si="755"/>
        <v>1</v>
      </c>
      <c r="BA1021" s="29">
        <f t="shared" si="755"/>
        <v>1</v>
      </c>
      <c r="BB1021" s="29">
        <f t="shared" si="755"/>
        <v>1</v>
      </c>
      <c r="BC1021" s="29">
        <f t="shared" si="755"/>
        <v>1</v>
      </c>
      <c r="BD1021" s="29">
        <f t="shared" si="755"/>
        <v>1</v>
      </c>
      <c r="BE1021" s="29">
        <f t="shared" si="755"/>
        <v>1</v>
      </c>
      <c r="BF1021" s="29">
        <f t="shared" si="755"/>
        <v>1</v>
      </c>
      <c r="BG1021" s="29">
        <f t="shared" si="755"/>
        <v>1</v>
      </c>
      <c r="BH1021" s="29">
        <f t="shared" si="755"/>
        <v>1</v>
      </c>
      <c r="BI1021" s="29">
        <f t="shared" si="755"/>
        <v>1</v>
      </c>
      <c r="BJ1021" s="29">
        <f t="shared" si="753"/>
        <v>1</v>
      </c>
      <c r="BN1021" s="29">
        <f t="shared" si="676"/>
        <v>10</v>
      </c>
      <c r="BO1021" s="29">
        <f t="shared" si="677"/>
        <v>12</v>
      </c>
    </row>
    <row r="1022" spans="3:67" x14ac:dyDescent="0.25">
      <c r="C1022" s="79">
        <f t="shared" si="673"/>
        <v>43873</v>
      </c>
      <c r="D1022" s="29">
        <f t="shared" si="699"/>
        <v>2020</v>
      </c>
      <c r="E1022" s="29">
        <f t="shared" si="678"/>
        <v>2</v>
      </c>
      <c r="F1022" s="29">
        <f t="shared" si="679"/>
        <v>7</v>
      </c>
      <c r="G1022" s="29">
        <f t="shared" si="680"/>
        <v>12</v>
      </c>
      <c r="H1022" s="166" t="str">
        <f t="shared" si="681"/>
        <v>Di</v>
      </c>
      <c r="I1022" s="29">
        <f t="shared" si="674"/>
        <v>11</v>
      </c>
      <c r="J1022" s="29">
        <f t="array" ref="J1022">INDEX(Dienstplan!$F$6:$AJ$55,BN1022,BO1022)</f>
        <v>0</v>
      </c>
      <c r="K1022" s="29">
        <f t="array" ref="K1022">IF(OR(J1022=Schichten!$B$3,J1022=Schichten!$B$4),INDEX($D$98:$D$147,MATCH(CODE(J1022),$H$98:$H$147,0)),IF(ISERROR(INDEX($D$98:$D$147,MATCH(J1022,$A$98:$A$147,0))),0,INDEX($D$98:$D$147,MATCH(J1022,$A$98:$A$147,0))))</f>
        <v>0</v>
      </c>
      <c r="L1022" s="29">
        <f t="shared" ref="L1022" si="761">L972</f>
        <v>0</v>
      </c>
      <c r="M1022" s="29">
        <f t="shared" si="702"/>
        <v>0</v>
      </c>
      <c r="O1022" s="29">
        <f t="shared" si="749"/>
        <v>0</v>
      </c>
      <c r="P1022" s="29">
        <f t="shared" si="749"/>
        <v>0</v>
      </c>
      <c r="Q1022" s="29">
        <f t="shared" si="749"/>
        <v>0</v>
      </c>
      <c r="R1022" s="29">
        <f t="shared" si="749"/>
        <v>0</v>
      </c>
      <c r="S1022" s="29">
        <f t="shared" si="749"/>
        <v>0</v>
      </c>
      <c r="T1022" s="29">
        <f t="shared" si="749"/>
        <v>0</v>
      </c>
      <c r="U1022" s="29">
        <f t="shared" si="749"/>
        <v>0</v>
      </c>
      <c r="V1022" s="29">
        <f t="shared" si="749"/>
        <v>0</v>
      </c>
      <c r="W1022" s="29">
        <f t="shared" si="749"/>
        <v>0</v>
      </c>
      <c r="X1022" s="29">
        <f t="shared" si="749"/>
        <v>0</v>
      </c>
      <c r="Y1022" s="29">
        <f t="shared" si="749"/>
        <v>1</v>
      </c>
      <c r="Z1022" s="29">
        <f t="shared" si="749"/>
        <v>1</v>
      </c>
      <c r="AA1022" s="29">
        <f t="shared" si="749"/>
        <v>1</v>
      </c>
      <c r="AB1022" s="29">
        <f t="shared" si="749"/>
        <v>1</v>
      </c>
      <c r="AC1022" s="29">
        <f t="shared" si="749"/>
        <v>1</v>
      </c>
      <c r="AD1022" s="29">
        <f t="shared" si="749"/>
        <v>1</v>
      </c>
      <c r="AE1022" s="29">
        <f t="shared" si="747"/>
        <v>1</v>
      </c>
      <c r="AF1022" s="29">
        <f t="shared" si="747"/>
        <v>1</v>
      </c>
      <c r="AG1022" s="29">
        <f t="shared" si="747"/>
        <v>1</v>
      </c>
      <c r="AH1022" s="29">
        <f t="shared" si="747"/>
        <v>1</v>
      </c>
      <c r="AI1022" s="29">
        <f t="shared" si="747"/>
        <v>1</v>
      </c>
      <c r="AJ1022" s="29">
        <f t="shared" si="747"/>
        <v>1</v>
      </c>
      <c r="AK1022" s="29">
        <f t="shared" si="747"/>
        <v>1</v>
      </c>
      <c r="AL1022" s="29">
        <f t="shared" si="747"/>
        <v>1</v>
      </c>
      <c r="AM1022" s="29">
        <f t="shared" si="747"/>
        <v>1</v>
      </c>
      <c r="AN1022" s="29">
        <f t="shared" si="747"/>
        <v>1</v>
      </c>
      <c r="AO1022" s="29">
        <f t="shared" si="747"/>
        <v>1</v>
      </c>
      <c r="AP1022" s="29">
        <f t="shared" si="747"/>
        <v>1</v>
      </c>
      <c r="AQ1022" s="29">
        <f t="shared" si="747"/>
        <v>1</v>
      </c>
      <c r="AR1022" s="29">
        <f t="shared" si="747"/>
        <v>1</v>
      </c>
      <c r="AS1022" s="29">
        <f t="shared" si="747"/>
        <v>1</v>
      </c>
      <c r="AT1022" s="29">
        <f t="shared" si="755"/>
        <v>1</v>
      </c>
      <c r="AU1022" s="29">
        <f t="shared" si="755"/>
        <v>1</v>
      </c>
      <c r="AV1022" s="29">
        <f t="shared" si="755"/>
        <v>1</v>
      </c>
      <c r="AW1022" s="29">
        <f t="shared" si="755"/>
        <v>1</v>
      </c>
      <c r="AX1022" s="29">
        <f t="shared" si="755"/>
        <v>1</v>
      </c>
      <c r="AY1022" s="29">
        <f t="shared" si="755"/>
        <v>1</v>
      </c>
      <c r="AZ1022" s="29">
        <f t="shared" si="755"/>
        <v>1</v>
      </c>
      <c r="BA1022" s="29">
        <f t="shared" si="755"/>
        <v>1</v>
      </c>
      <c r="BB1022" s="29">
        <f t="shared" si="755"/>
        <v>1</v>
      </c>
      <c r="BC1022" s="29">
        <f t="shared" si="755"/>
        <v>1</v>
      </c>
      <c r="BD1022" s="29">
        <f t="shared" si="755"/>
        <v>1</v>
      </c>
      <c r="BE1022" s="29">
        <f t="shared" si="755"/>
        <v>1</v>
      </c>
      <c r="BF1022" s="29">
        <f t="shared" si="755"/>
        <v>1</v>
      </c>
      <c r="BG1022" s="29">
        <f t="shared" si="755"/>
        <v>1</v>
      </c>
      <c r="BH1022" s="29">
        <f t="shared" si="755"/>
        <v>1</v>
      </c>
      <c r="BI1022" s="29">
        <f t="shared" si="755"/>
        <v>1</v>
      </c>
      <c r="BJ1022" s="29">
        <f t="shared" si="753"/>
        <v>1</v>
      </c>
      <c r="BN1022" s="29">
        <f t="shared" si="676"/>
        <v>11</v>
      </c>
      <c r="BO1022" s="29">
        <f t="shared" si="677"/>
        <v>12</v>
      </c>
    </row>
    <row r="1023" spans="3:67" x14ac:dyDescent="0.25">
      <c r="C1023" s="79">
        <f t="shared" si="673"/>
        <v>43873</v>
      </c>
      <c r="D1023" s="29">
        <f t="shared" si="699"/>
        <v>2020</v>
      </c>
      <c r="E1023" s="29">
        <f t="shared" si="678"/>
        <v>2</v>
      </c>
      <c r="F1023" s="29">
        <f t="shared" si="679"/>
        <v>7</v>
      </c>
      <c r="G1023" s="29">
        <f t="shared" si="680"/>
        <v>12</v>
      </c>
      <c r="H1023" s="166" t="str">
        <f t="shared" si="681"/>
        <v>Di</v>
      </c>
      <c r="I1023" s="29">
        <f t="shared" si="674"/>
        <v>12</v>
      </c>
      <c r="J1023" s="29">
        <f t="array" ref="J1023">INDEX(Dienstplan!$F$6:$AJ$55,BN1023,BO1023)</f>
        <v>0</v>
      </c>
      <c r="K1023" s="29">
        <f t="array" ref="K1023">IF(OR(J1023=Schichten!$B$3,J1023=Schichten!$B$4),INDEX($D$98:$D$147,MATCH(CODE(J1023),$H$98:$H$147,0)),IF(ISERROR(INDEX($D$98:$D$147,MATCH(J1023,$A$98:$A$147,0))),0,INDEX($D$98:$D$147,MATCH(J1023,$A$98:$A$147,0))))</f>
        <v>0</v>
      </c>
      <c r="L1023" s="29">
        <f t="shared" ref="L1023" si="762">L973</f>
        <v>0</v>
      </c>
      <c r="M1023" s="29">
        <f t="shared" si="702"/>
        <v>0</v>
      </c>
      <c r="O1023" s="29">
        <f t="shared" si="749"/>
        <v>0</v>
      </c>
      <c r="P1023" s="29">
        <f t="shared" si="749"/>
        <v>0</v>
      </c>
      <c r="Q1023" s="29">
        <f t="shared" si="749"/>
        <v>0</v>
      </c>
      <c r="R1023" s="29">
        <f t="shared" si="749"/>
        <v>0</v>
      </c>
      <c r="S1023" s="29">
        <f t="shared" si="749"/>
        <v>0</v>
      </c>
      <c r="T1023" s="29">
        <f t="shared" si="749"/>
        <v>0</v>
      </c>
      <c r="U1023" s="29">
        <f t="shared" si="749"/>
        <v>0</v>
      </c>
      <c r="V1023" s="29">
        <f t="shared" si="749"/>
        <v>0</v>
      </c>
      <c r="W1023" s="29">
        <f t="shared" si="749"/>
        <v>0</v>
      </c>
      <c r="X1023" s="29">
        <f t="shared" si="749"/>
        <v>0</v>
      </c>
      <c r="Y1023" s="29">
        <f t="shared" si="749"/>
        <v>1</v>
      </c>
      <c r="Z1023" s="29">
        <f t="shared" si="749"/>
        <v>1</v>
      </c>
      <c r="AA1023" s="29">
        <f t="shared" si="749"/>
        <v>1</v>
      </c>
      <c r="AB1023" s="29">
        <f t="shared" si="749"/>
        <v>1</v>
      </c>
      <c r="AC1023" s="29">
        <f t="shared" si="749"/>
        <v>1</v>
      </c>
      <c r="AD1023" s="29">
        <f t="shared" si="749"/>
        <v>1</v>
      </c>
      <c r="AE1023" s="29">
        <f t="shared" si="747"/>
        <v>1</v>
      </c>
      <c r="AF1023" s="29">
        <f t="shared" si="747"/>
        <v>1</v>
      </c>
      <c r="AG1023" s="29">
        <f t="shared" si="747"/>
        <v>1</v>
      </c>
      <c r="AH1023" s="29">
        <f t="shared" si="747"/>
        <v>1</v>
      </c>
      <c r="AI1023" s="29">
        <f t="shared" si="747"/>
        <v>1</v>
      </c>
      <c r="AJ1023" s="29">
        <f t="shared" si="747"/>
        <v>1</v>
      </c>
      <c r="AK1023" s="29">
        <f t="shared" si="747"/>
        <v>1</v>
      </c>
      <c r="AL1023" s="29">
        <f t="shared" si="747"/>
        <v>1</v>
      </c>
      <c r="AM1023" s="29">
        <f t="shared" si="747"/>
        <v>1</v>
      </c>
      <c r="AN1023" s="29">
        <f t="shared" si="747"/>
        <v>1</v>
      </c>
      <c r="AO1023" s="29">
        <f t="shared" si="747"/>
        <v>1</v>
      </c>
      <c r="AP1023" s="29">
        <f t="shared" si="747"/>
        <v>1</v>
      </c>
      <c r="AQ1023" s="29">
        <f t="shared" si="747"/>
        <v>1</v>
      </c>
      <c r="AR1023" s="29">
        <f t="shared" si="747"/>
        <v>1</v>
      </c>
      <c r="AS1023" s="29">
        <f t="shared" si="747"/>
        <v>1</v>
      </c>
      <c r="AT1023" s="29">
        <f t="shared" si="755"/>
        <v>1</v>
      </c>
      <c r="AU1023" s="29">
        <f t="shared" si="755"/>
        <v>1</v>
      </c>
      <c r="AV1023" s="29">
        <f t="shared" si="755"/>
        <v>1</v>
      </c>
      <c r="AW1023" s="29">
        <f t="shared" si="755"/>
        <v>1</v>
      </c>
      <c r="AX1023" s="29">
        <f t="shared" si="755"/>
        <v>1</v>
      </c>
      <c r="AY1023" s="29">
        <f t="shared" si="755"/>
        <v>1</v>
      </c>
      <c r="AZ1023" s="29">
        <f t="shared" si="755"/>
        <v>1</v>
      </c>
      <c r="BA1023" s="29">
        <f t="shared" si="755"/>
        <v>1</v>
      </c>
      <c r="BB1023" s="29">
        <f t="shared" si="755"/>
        <v>1</v>
      </c>
      <c r="BC1023" s="29">
        <f t="shared" si="755"/>
        <v>1</v>
      </c>
      <c r="BD1023" s="29">
        <f t="shared" si="755"/>
        <v>1</v>
      </c>
      <c r="BE1023" s="29">
        <f t="shared" si="755"/>
        <v>1</v>
      </c>
      <c r="BF1023" s="29">
        <f t="shared" si="755"/>
        <v>1</v>
      </c>
      <c r="BG1023" s="29">
        <f t="shared" si="755"/>
        <v>1</v>
      </c>
      <c r="BH1023" s="29">
        <f t="shared" si="755"/>
        <v>1</v>
      </c>
      <c r="BI1023" s="29">
        <f t="shared" si="755"/>
        <v>1</v>
      </c>
      <c r="BJ1023" s="29">
        <f t="shared" si="753"/>
        <v>1</v>
      </c>
      <c r="BN1023" s="29">
        <f t="shared" si="676"/>
        <v>12</v>
      </c>
      <c r="BO1023" s="29">
        <f t="shared" si="677"/>
        <v>12</v>
      </c>
    </row>
    <row r="1024" spans="3:67" x14ac:dyDescent="0.25">
      <c r="C1024" s="79">
        <f t="shared" ref="C1024:C1087" si="763">C974+1</f>
        <v>43873</v>
      </c>
      <c r="D1024" s="29">
        <f t="shared" si="699"/>
        <v>2020</v>
      </c>
      <c r="E1024" s="29">
        <f t="shared" si="678"/>
        <v>2</v>
      </c>
      <c r="F1024" s="29">
        <f t="shared" si="679"/>
        <v>7</v>
      </c>
      <c r="G1024" s="29">
        <f t="shared" si="680"/>
        <v>12</v>
      </c>
      <c r="H1024" s="166" t="str">
        <f t="shared" si="681"/>
        <v>Di</v>
      </c>
      <c r="I1024" s="29">
        <f t="shared" ref="I1024:I1087" si="764">I974</f>
        <v>13</v>
      </c>
      <c r="J1024" s="29">
        <f t="array" ref="J1024">INDEX(Dienstplan!$F$6:$AJ$55,BN1024,BO1024)</f>
        <v>0</v>
      </c>
      <c r="K1024" s="29">
        <f t="array" ref="K1024">IF(OR(J1024=Schichten!$B$3,J1024=Schichten!$B$4),INDEX($D$98:$D$147,MATCH(CODE(J1024),$H$98:$H$147,0)),IF(ISERROR(INDEX($D$98:$D$147,MATCH(J1024,$A$98:$A$147,0))),0,INDEX($D$98:$D$147,MATCH(J1024,$A$98:$A$147,0))))</f>
        <v>0</v>
      </c>
      <c r="L1024" s="29">
        <f t="shared" ref="L1024" si="765">L974</f>
        <v>0</v>
      </c>
      <c r="M1024" s="29">
        <f t="shared" si="702"/>
        <v>0</v>
      </c>
      <c r="O1024" s="29">
        <f t="shared" si="749"/>
        <v>0</v>
      </c>
      <c r="P1024" s="29">
        <f t="shared" si="749"/>
        <v>0</v>
      </c>
      <c r="Q1024" s="29">
        <f t="shared" si="749"/>
        <v>0</v>
      </c>
      <c r="R1024" s="29">
        <f t="shared" si="749"/>
        <v>0</v>
      </c>
      <c r="S1024" s="29">
        <f t="shared" si="749"/>
        <v>0</v>
      </c>
      <c r="T1024" s="29">
        <f t="shared" si="749"/>
        <v>0</v>
      </c>
      <c r="U1024" s="29">
        <f t="shared" si="749"/>
        <v>0</v>
      </c>
      <c r="V1024" s="29">
        <f t="shared" si="749"/>
        <v>0</v>
      </c>
      <c r="W1024" s="29">
        <f t="shared" si="749"/>
        <v>0</v>
      </c>
      <c r="X1024" s="29">
        <f t="shared" si="749"/>
        <v>0</v>
      </c>
      <c r="Y1024" s="29">
        <f t="shared" si="749"/>
        <v>1</v>
      </c>
      <c r="Z1024" s="29">
        <f t="shared" si="749"/>
        <v>1</v>
      </c>
      <c r="AA1024" s="29">
        <f t="shared" si="749"/>
        <v>1</v>
      </c>
      <c r="AB1024" s="29">
        <f t="shared" si="749"/>
        <v>1</v>
      </c>
      <c r="AC1024" s="29">
        <f t="shared" si="749"/>
        <v>1</v>
      </c>
      <c r="AD1024" s="29">
        <f t="shared" si="749"/>
        <v>1</v>
      </c>
      <c r="AE1024" s="29">
        <f t="shared" si="747"/>
        <v>1</v>
      </c>
      <c r="AF1024" s="29">
        <f t="shared" si="747"/>
        <v>1</v>
      </c>
      <c r="AG1024" s="29">
        <f t="shared" si="747"/>
        <v>1</v>
      </c>
      <c r="AH1024" s="29">
        <f t="shared" si="747"/>
        <v>1</v>
      </c>
      <c r="AI1024" s="29">
        <f t="shared" si="747"/>
        <v>1</v>
      </c>
      <c r="AJ1024" s="29">
        <f t="shared" si="747"/>
        <v>1</v>
      </c>
      <c r="AK1024" s="29">
        <f t="shared" si="747"/>
        <v>1</v>
      </c>
      <c r="AL1024" s="29">
        <f t="shared" si="747"/>
        <v>1</v>
      </c>
      <c r="AM1024" s="29">
        <f t="shared" si="747"/>
        <v>1</v>
      </c>
      <c r="AN1024" s="29">
        <f t="shared" si="747"/>
        <v>1</v>
      </c>
      <c r="AO1024" s="29">
        <f t="shared" si="747"/>
        <v>1</v>
      </c>
      <c r="AP1024" s="29">
        <f t="shared" si="747"/>
        <v>1</v>
      </c>
      <c r="AQ1024" s="29">
        <f t="shared" si="747"/>
        <v>1</v>
      </c>
      <c r="AR1024" s="29">
        <f t="shared" si="747"/>
        <v>1</v>
      </c>
      <c r="AS1024" s="29">
        <f t="shared" si="747"/>
        <v>1</v>
      </c>
      <c r="AT1024" s="29">
        <f t="shared" si="755"/>
        <v>1</v>
      </c>
      <c r="AU1024" s="29">
        <f t="shared" si="755"/>
        <v>1</v>
      </c>
      <c r="AV1024" s="29">
        <f t="shared" si="755"/>
        <v>1</v>
      </c>
      <c r="AW1024" s="29">
        <f t="shared" si="755"/>
        <v>1</v>
      </c>
      <c r="AX1024" s="29">
        <f t="shared" si="755"/>
        <v>1</v>
      </c>
      <c r="AY1024" s="29">
        <f t="shared" si="755"/>
        <v>1</v>
      </c>
      <c r="AZ1024" s="29">
        <f t="shared" si="755"/>
        <v>1</v>
      </c>
      <c r="BA1024" s="29">
        <f t="shared" si="755"/>
        <v>1</v>
      </c>
      <c r="BB1024" s="29">
        <f t="shared" si="755"/>
        <v>1</v>
      </c>
      <c r="BC1024" s="29">
        <f t="shared" si="755"/>
        <v>1</v>
      </c>
      <c r="BD1024" s="29">
        <f t="shared" si="755"/>
        <v>1</v>
      </c>
      <c r="BE1024" s="29">
        <f t="shared" si="755"/>
        <v>1</v>
      </c>
      <c r="BF1024" s="29">
        <f t="shared" si="755"/>
        <v>1</v>
      </c>
      <c r="BG1024" s="29">
        <f t="shared" si="755"/>
        <v>1</v>
      </c>
      <c r="BH1024" s="29">
        <f t="shared" si="755"/>
        <v>1</v>
      </c>
      <c r="BI1024" s="29">
        <f t="shared" si="755"/>
        <v>1</v>
      </c>
      <c r="BJ1024" s="29">
        <f t="shared" si="753"/>
        <v>1</v>
      </c>
      <c r="BN1024" s="29">
        <f t="shared" ref="BN1024:BN1087" si="766">BN974</f>
        <v>13</v>
      </c>
      <c r="BO1024" s="29">
        <f t="shared" ref="BO1024:BO1087" si="767">BO974+1</f>
        <v>12</v>
      </c>
    </row>
    <row r="1025" spans="3:67" x14ac:dyDescent="0.25">
      <c r="C1025" s="79">
        <f t="shared" si="763"/>
        <v>43873</v>
      </c>
      <c r="D1025" s="29">
        <f t="shared" si="699"/>
        <v>2020</v>
      </c>
      <c r="E1025" s="29">
        <f t="shared" ref="E1025:E1088" si="768">MONTH(C1025)</f>
        <v>2</v>
      </c>
      <c r="F1025" s="29">
        <f t="shared" ref="F1025:F1088" si="769">WEEKNUM(C1025,2)</f>
        <v>7</v>
      </c>
      <c r="G1025" s="29">
        <f t="shared" ref="G1025:G1088" si="770">DAY(C1025)</f>
        <v>12</v>
      </c>
      <c r="H1025" s="166" t="str">
        <f t="shared" ref="H1025:H1088" si="771">TEXT(WEEKDAY(C1025,2),"TTT")</f>
        <v>Di</v>
      </c>
      <c r="I1025" s="29">
        <f t="shared" si="764"/>
        <v>14</v>
      </c>
      <c r="J1025" s="29">
        <f t="array" ref="J1025">INDEX(Dienstplan!$F$6:$AJ$55,BN1025,BO1025)</f>
        <v>0</v>
      </c>
      <c r="K1025" s="29">
        <f t="array" ref="K1025">IF(OR(J1025=Schichten!$B$3,J1025=Schichten!$B$4),INDEX($D$98:$D$147,MATCH(CODE(J1025),$H$98:$H$147,0)),IF(ISERROR(INDEX($D$98:$D$147,MATCH(J1025,$A$98:$A$147,0))),0,INDEX($D$98:$D$147,MATCH(J1025,$A$98:$A$147,0))))</f>
        <v>0</v>
      </c>
      <c r="L1025" s="29">
        <f t="shared" ref="L1025" si="772">L975</f>
        <v>0</v>
      </c>
      <c r="M1025" s="29">
        <f t="shared" si="702"/>
        <v>0</v>
      </c>
      <c r="O1025" s="29">
        <f t="shared" si="749"/>
        <v>0</v>
      </c>
      <c r="P1025" s="29">
        <f t="shared" si="749"/>
        <v>0</v>
      </c>
      <c r="Q1025" s="29">
        <f t="shared" si="749"/>
        <v>0</v>
      </c>
      <c r="R1025" s="29">
        <f t="shared" si="749"/>
        <v>0</v>
      </c>
      <c r="S1025" s="29">
        <f t="shared" si="749"/>
        <v>0</v>
      </c>
      <c r="T1025" s="29">
        <f t="shared" si="749"/>
        <v>0</v>
      </c>
      <c r="U1025" s="29">
        <f t="shared" si="749"/>
        <v>0</v>
      </c>
      <c r="V1025" s="29">
        <f t="shared" si="749"/>
        <v>0</v>
      </c>
      <c r="W1025" s="29">
        <f t="shared" si="749"/>
        <v>0</v>
      </c>
      <c r="X1025" s="29">
        <f t="shared" si="749"/>
        <v>0</v>
      </c>
      <c r="Y1025" s="29">
        <f t="shared" si="749"/>
        <v>1</v>
      </c>
      <c r="Z1025" s="29">
        <f t="shared" si="749"/>
        <v>1</v>
      </c>
      <c r="AA1025" s="29">
        <f t="shared" si="749"/>
        <v>1</v>
      </c>
      <c r="AB1025" s="29">
        <f t="shared" si="749"/>
        <v>1</v>
      </c>
      <c r="AC1025" s="29">
        <f t="shared" si="749"/>
        <v>1</v>
      </c>
      <c r="AD1025" s="29">
        <f t="shared" si="749"/>
        <v>1</v>
      </c>
      <c r="AE1025" s="29">
        <f t="shared" si="747"/>
        <v>1</v>
      </c>
      <c r="AF1025" s="29">
        <f t="shared" si="747"/>
        <v>1</v>
      </c>
      <c r="AG1025" s="29">
        <f t="shared" si="747"/>
        <v>1</v>
      </c>
      <c r="AH1025" s="29">
        <f t="shared" si="747"/>
        <v>1</v>
      </c>
      <c r="AI1025" s="29">
        <f t="shared" si="747"/>
        <v>1</v>
      </c>
      <c r="AJ1025" s="29">
        <f t="shared" si="747"/>
        <v>1</v>
      </c>
      <c r="AK1025" s="29">
        <f t="shared" si="747"/>
        <v>1</v>
      </c>
      <c r="AL1025" s="29">
        <f t="shared" si="747"/>
        <v>1</v>
      </c>
      <c r="AM1025" s="29">
        <f t="shared" si="747"/>
        <v>1</v>
      </c>
      <c r="AN1025" s="29">
        <f t="shared" si="747"/>
        <v>1</v>
      </c>
      <c r="AO1025" s="29">
        <f t="shared" si="747"/>
        <v>1</v>
      </c>
      <c r="AP1025" s="29">
        <f t="shared" si="747"/>
        <v>1</v>
      </c>
      <c r="AQ1025" s="29">
        <f t="shared" si="747"/>
        <v>1</v>
      </c>
      <c r="AR1025" s="29">
        <f t="shared" si="747"/>
        <v>1</v>
      </c>
      <c r="AS1025" s="29">
        <f t="shared" si="747"/>
        <v>1</v>
      </c>
      <c r="AT1025" s="29">
        <f t="shared" si="755"/>
        <v>1</v>
      </c>
      <c r="AU1025" s="29">
        <f t="shared" si="755"/>
        <v>1</v>
      </c>
      <c r="AV1025" s="29">
        <f t="shared" si="755"/>
        <v>1</v>
      </c>
      <c r="AW1025" s="29">
        <f t="shared" si="755"/>
        <v>1</v>
      </c>
      <c r="AX1025" s="29">
        <f t="shared" si="755"/>
        <v>1</v>
      </c>
      <c r="AY1025" s="29">
        <f t="shared" si="755"/>
        <v>1</v>
      </c>
      <c r="AZ1025" s="29">
        <f t="shared" si="755"/>
        <v>1</v>
      </c>
      <c r="BA1025" s="29">
        <f t="shared" si="755"/>
        <v>1</v>
      </c>
      <c r="BB1025" s="29">
        <f t="shared" si="755"/>
        <v>1</v>
      </c>
      <c r="BC1025" s="29">
        <f t="shared" si="755"/>
        <v>1</v>
      </c>
      <c r="BD1025" s="29">
        <f t="shared" si="755"/>
        <v>1</v>
      </c>
      <c r="BE1025" s="29">
        <f t="shared" si="755"/>
        <v>1</v>
      </c>
      <c r="BF1025" s="29">
        <f t="shared" si="755"/>
        <v>1</v>
      </c>
      <c r="BG1025" s="29">
        <f t="shared" si="755"/>
        <v>1</v>
      </c>
      <c r="BH1025" s="29">
        <f t="shared" si="755"/>
        <v>1</v>
      </c>
      <c r="BI1025" s="29">
        <f t="shared" si="755"/>
        <v>1</v>
      </c>
      <c r="BJ1025" s="29">
        <f t="shared" si="753"/>
        <v>1</v>
      </c>
      <c r="BN1025" s="29">
        <f t="shared" si="766"/>
        <v>14</v>
      </c>
      <c r="BO1025" s="29">
        <f t="shared" si="767"/>
        <v>12</v>
      </c>
    </row>
    <row r="1026" spans="3:67" x14ac:dyDescent="0.25">
      <c r="C1026" s="79">
        <f t="shared" si="763"/>
        <v>43873</v>
      </c>
      <c r="D1026" s="29">
        <f t="shared" si="699"/>
        <v>2020</v>
      </c>
      <c r="E1026" s="29">
        <f t="shared" si="768"/>
        <v>2</v>
      </c>
      <c r="F1026" s="29">
        <f t="shared" si="769"/>
        <v>7</v>
      </c>
      <c r="G1026" s="29">
        <f t="shared" si="770"/>
        <v>12</v>
      </c>
      <c r="H1026" s="166" t="str">
        <f t="shared" si="771"/>
        <v>Di</v>
      </c>
      <c r="I1026" s="29">
        <f t="shared" si="764"/>
        <v>15</v>
      </c>
      <c r="J1026" s="29">
        <f t="array" ref="J1026">INDEX(Dienstplan!$F$6:$AJ$55,BN1026,BO1026)</f>
        <v>0</v>
      </c>
      <c r="K1026" s="29">
        <f t="array" ref="K1026">IF(OR(J1026=Schichten!$B$3,J1026=Schichten!$B$4),INDEX($D$98:$D$147,MATCH(CODE(J1026),$H$98:$H$147,0)),IF(ISERROR(INDEX($D$98:$D$147,MATCH(J1026,$A$98:$A$147,0))),0,INDEX($D$98:$D$147,MATCH(J1026,$A$98:$A$147,0))))</f>
        <v>0</v>
      </c>
      <c r="L1026" s="29">
        <f t="shared" ref="L1026" si="773">L976</f>
        <v>0</v>
      </c>
      <c r="M1026" s="29">
        <f t="shared" si="702"/>
        <v>0</v>
      </c>
      <c r="O1026" s="29">
        <f t="shared" si="749"/>
        <v>0</v>
      </c>
      <c r="P1026" s="29">
        <f t="shared" si="749"/>
        <v>0</v>
      </c>
      <c r="Q1026" s="29">
        <f t="shared" si="749"/>
        <v>0</v>
      </c>
      <c r="R1026" s="29">
        <f t="shared" si="749"/>
        <v>0</v>
      </c>
      <c r="S1026" s="29">
        <f t="shared" si="749"/>
        <v>0</v>
      </c>
      <c r="T1026" s="29">
        <f t="shared" si="749"/>
        <v>0</v>
      </c>
      <c r="U1026" s="29">
        <f t="shared" si="749"/>
        <v>0</v>
      </c>
      <c r="V1026" s="29">
        <f t="shared" si="749"/>
        <v>0</v>
      </c>
      <c r="W1026" s="29">
        <f t="shared" si="749"/>
        <v>0</v>
      </c>
      <c r="X1026" s="29">
        <f t="shared" si="749"/>
        <v>0</v>
      </c>
      <c r="Y1026" s="29">
        <f t="shared" si="749"/>
        <v>1</v>
      </c>
      <c r="Z1026" s="29">
        <f t="shared" si="749"/>
        <v>1</v>
      </c>
      <c r="AA1026" s="29">
        <f t="shared" si="749"/>
        <v>1</v>
      </c>
      <c r="AB1026" s="29">
        <f t="shared" si="749"/>
        <v>1</v>
      </c>
      <c r="AC1026" s="29">
        <f t="shared" si="749"/>
        <v>1</v>
      </c>
      <c r="AD1026" s="29">
        <f t="shared" si="749"/>
        <v>1</v>
      </c>
      <c r="AE1026" s="29">
        <f t="shared" si="747"/>
        <v>1</v>
      </c>
      <c r="AF1026" s="29">
        <f t="shared" si="747"/>
        <v>1</v>
      </c>
      <c r="AG1026" s="29">
        <f t="shared" si="747"/>
        <v>1</v>
      </c>
      <c r="AH1026" s="29">
        <f t="shared" si="747"/>
        <v>1</v>
      </c>
      <c r="AI1026" s="29">
        <f t="shared" si="747"/>
        <v>1</v>
      </c>
      <c r="AJ1026" s="29">
        <f t="shared" si="747"/>
        <v>1</v>
      </c>
      <c r="AK1026" s="29">
        <f t="shared" si="747"/>
        <v>1</v>
      </c>
      <c r="AL1026" s="29">
        <f t="shared" si="747"/>
        <v>1</v>
      </c>
      <c r="AM1026" s="29">
        <f t="shared" si="747"/>
        <v>1</v>
      </c>
      <c r="AN1026" s="29">
        <f t="shared" si="747"/>
        <v>1</v>
      </c>
      <c r="AO1026" s="29">
        <f t="shared" si="747"/>
        <v>1</v>
      </c>
      <c r="AP1026" s="29">
        <f t="shared" si="747"/>
        <v>1</v>
      </c>
      <c r="AQ1026" s="29">
        <f t="shared" si="747"/>
        <v>1</v>
      </c>
      <c r="AR1026" s="29">
        <f t="shared" si="747"/>
        <v>1</v>
      </c>
      <c r="AS1026" s="29">
        <f t="shared" si="747"/>
        <v>1</v>
      </c>
      <c r="AT1026" s="29">
        <f t="shared" si="755"/>
        <v>1</v>
      </c>
      <c r="AU1026" s="29">
        <f t="shared" si="755"/>
        <v>1</v>
      </c>
      <c r="AV1026" s="29">
        <f t="shared" si="755"/>
        <v>1</v>
      </c>
      <c r="AW1026" s="29">
        <f t="shared" si="755"/>
        <v>1</v>
      </c>
      <c r="AX1026" s="29">
        <f t="shared" si="755"/>
        <v>1</v>
      </c>
      <c r="AY1026" s="29">
        <f t="shared" si="755"/>
        <v>1</v>
      </c>
      <c r="AZ1026" s="29">
        <f t="shared" si="755"/>
        <v>1</v>
      </c>
      <c r="BA1026" s="29">
        <f t="shared" si="755"/>
        <v>1</v>
      </c>
      <c r="BB1026" s="29">
        <f t="shared" si="755"/>
        <v>1</v>
      </c>
      <c r="BC1026" s="29">
        <f t="shared" si="755"/>
        <v>1</v>
      </c>
      <c r="BD1026" s="29">
        <f t="shared" si="755"/>
        <v>1</v>
      </c>
      <c r="BE1026" s="29">
        <f t="shared" si="755"/>
        <v>1</v>
      </c>
      <c r="BF1026" s="29">
        <f t="shared" si="755"/>
        <v>1</v>
      </c>
      <c r="BG1026" s="29">
        <f t="shared" si="755"/>
        <v>1</v>
      </c>
      <c r="BH1026" s="29">
        <f t="shared" si="755"/>
        <v>1</v>
      </c>
      <c r="BI1026" s="29">
        <f t="shared" si="755"/>
        <v>1</v>
      </c>
      <c r="BJ1026" s="29">
        <f t="shared" si="753"/>
        <v>1</v>
      </c>
      <c r="BN1026" s="29">
        <f t="shared" si="766"/>
        <v>15</v>
      </c>
      <c r="BO1026" s="29">
        <f t="shared" si="767"/>
        <v>12</v>
      </c>
    </row>
    <row r="1027" spans="3:67" x14ac:dyDescent="0.25">
      <c r="C1027" s="79">
        <f t="shared" si="763"/>
        <v>43873</v>
      </c>
      <c r="D1027" s="29">
        <f t="shared" si="699"/>
        <v>2020</v>
      </c>
      <c r="E1027" s="29">
        <f t="shared" si="768"/>
        <v>2</v>
      </c>
      <c r="F1027" s="29">
        <f t="shared" si="769"/>
        <v>7</v>
      </c>
      <c r="G1027" s="29">
        <f t="shared" si="770"/>
        <v>12</v>
      </c>
      <c r="H1027" s="166" t="str">
        <f t="shared" si="771"/>
        <v>Di</v>
      </c>
      <c r="I1027" s="29">
        <f t="shared" si="764"/>
        <v>16</v>
      </c>
      <c r="J1027" s="29">
        <f t="array" ref="J1027">INDEX(Dienstplan!$F$6:$AJ$55,BN1027,BO1027)</f>
        <v>0</v>
      </c>
      <c r="K1027" s="29">
        <f t="array" ref="K1027">IF(OR(J1027=Schichten!$B$3,J1027=Schichten!$B$4),INDEX($D$98:$D$147,MATCH(CODE(J1027),$H$98:$H$147,0)),IF(ISERROR(INDEX($D$98:$D$147,MATCH(J1027,$A$98:$A$147,0))),0,INDEX($D$98:$D$147,MATCH(J1027,$A$98:$A$147,0))))</f>
        <v>0</v>
      </c>
      <c r="L1027" s="29">
        <f t="shared" ref="L1027" si="774">L977</f>
        <v>0</v>
      </c>
      <c r="M1027" s="29">
        <f t="shared" si="702"/>
        <v>0</v>
      </c>
      <c r="O1027" s="29">
        <f t="shared" si="749"/>
        <v>0</v>
      </c>
      <c r="P1027" s="29">
        <f t="shared" si="749"/>
        <v>0</v>
      </c>
      <c r="Q1027" s="29">
        <f t="shared" si="749"/>
        <v>0</v>
      </c>
      <c r="R1027" s="29">
        <f t="shared" si="749"/>
        <v>0</v>
      </c>
      <c r="S1027" s="29">
        <f t="shared" si="749"/>
        <v>0</v>
      </c>
      <c r="T1027" s="29">
        <f t="shared" si="749"/>
        <v>0</v>
      </c>
      <c r="U1027" s="29">
        <f t="shared" si="749"/>
        <v>0</v>
      </c>
      <c r="V1027" s="29">
        <f t="shared" si="749"/>
        <v>0</v>
      </c>
      <c r="W1027" s="29">
        <f t="shared" si="749"/>
        <v>0</v>
      </c>
      <c r="X1027" s="29">
        <f t="shared" si="749"/>
        <v>0</v>
      </c>
      <c r="Y1027" s="29">
        <f t="shared" si="749"/>
        <v>1</v>
      </c>
      <c r="Z1027" s="29">
        <f t="shared" si="749"/>
        <v>1</v>
      </c>
      <c r="AA1027" s="29">
        <f t="shared" si="749"/>
        <v>1</v>
      </c>
      <c r="AB1027" s="29">
        <f t="shared" si="749"/>
        <v>1</v>
      </c>
      <c r="AC1027" s="29">
        <f t="shared" si="749"/>
        <v>1</v>
      </c>
      <c r="AD1027" s="29">
        <f t="shared" ref="AD1027:AS1042" si="775">IF($M$457,IF($J1027=AD$461,1,0),0)</f>
        <v>1</v>
      </c>
      <c r="AE1027" s="29">
        <f t="shared" si="775"/>
        <v>1</v>
      </c>
      <c r="AF1027" s="29">
        <f t="shared" si="775"/>
        <v>1</v>
      </c>
      <c r="AG1027" s="29">
        <f t="shared" si="775"/>
        <v>1</v>
      </c>
      <c r="AH1027" s="29">
        <f t="shared" si="775"/>
        <v>1</v>
      </c>
      <c r="AI1027" s="29">
        <f t="shared" si="775"/>
        <v>1</v>
      </c>
      <c r="AJ1027" s="29">
        <f t="shared" si="775"/>
        <v>1</v>
      </c>
      <c r="AK1027" s="29">
        <f t="shared" si="775"/>
        <v>1</v>
      </c>
      <c r="AL1027" s="29">
        <f t="shared" si="775"/>
        <v>1</v>
      </c>
      <c r="AM1027" s="29">
        <f t="shared" si="775"/>
        <v>1</v>
      </c>
      <c r="AN1027" s="29">
        <f t="shared" si="775"/>
        <v>1</v>
      </c>
      <c r="AO1027" s="29">
        <f t="shared" si="775"/>
        <v>1</v>
      </c>
      <c r="AP1027" s="29">
        <f t="shared" si="775"/>
        <v>1</v>
      </c>
      <c r="AQ1027" s="29">
        <f t="shared" si="775"/>
        <v>1</v>
      </c>
      <c r="AR1027" s="29">
        <f t="shared" si="775"/>
        <v>1</v>
      </c>
      <c r="AS1027" s="29">
        <f t="shared" si="775"/>
        <v>1</v>
      </c>
      <c r="AT1027" s="29">
        <f t="shared" si="755"/>
        <v>1</v>
      </c>
      <c r="AU1027" s="29">
        <f t="shared" si="755"/>
        <v>1</v>
      </c>
      <c r="AV1027" s="29">
        <f t="shared" si="755"/>
        <v>1</v>
      </c>
      <c r="AW1027" s="29">
        <f t="shared" si="755"/>
        <v>1</v>
      </c>
      <c r="AX1027" s="29">
        <f t="shared" si="755"/>
        <v>1</v>
      </c>
      <c r="AY1027" s="29">
        <f t="shared" si="755"/>
        <v>1</v>
      </c>
      <c r="AZ1027" s="29">
        <f t="shared" si="755"/>
        <v>1</v>
      </c>
      <c r="BA1027" s="29">
        <f t="shared" si="755"/>
        <v>1</v>
      </c>
      <c r="BB1027" s="29">
        <f t="shared" si="755"/>
        <v>1</v>
      </c>
      <c r="BC1027" s="29">
        <f t="shared" si="755"/>
        <v>1</v>
      </c>
      <c r="BD1027" s="29">
        <f t="shared" si="755"/>
        <v>1</v>
      </c>
      <c r="BE1027" s="29">
        <f t="shared" si="755"/>
        <v>1</v>
      </c>
      <c r="BF1027" s="29">
        <f t="shared" si="755"/>
        <v>1</v>
      </c>
      <c r="BG1027" s="29">
        <f t="shared" si="755"/>
        <v>1</v>
      </c>
      <c r="BH1027" s="29">
        <f t="shared" si="755"/>
        <v>1</v>
      </c>
      <c r="BI1027" s="29">
        <f t="shared" si="755"/>
        <v>1</v>
      </c>
      <c r="BJ1027" s="29">
        <f t="shared" si="753"/>
        <v>1</v>
      </c>
      <c r="BN1027" s="29">
        <f t="shared" si="766"/>
        <v>16</v>
      </c>
      <c r="BO1027" s="29">
        <f t="shared" si="767"/>
        <v>12</v>
      </c>
    </row>
    <row r="1028" spans="3:67" x14ac:dyDescent="0.25">
      <c r="C1028" s="79">
        <f t="shared" si="763"/>
        <v>43873</v>
      </c>
      <c r="D1028" s="29">
        <f t="shared" si="699"/>
        <v>2020</v>
      </c>
      <c r="E1028" s="29">
        <f t="shared" si="768"/>
        <v>2</v>
      </c>
      <c r="F1028" s="29">
        <f t="shared" si="769"/>
        <v>7</v>
      </c>
      <c r="G1028" s="29">
        <f t="shared" si="770"/>
        <v>12</v>
      </c>
      <c r="H1028" s="166" t="str">
        <f t="shared" si="771"/>
        <v>Di</v>
      </c>
      <c r="I1028" s="29">
        <f t="shared" si="764"/>
        <v>17</v>
      </c>
      <c r="J1028" s="29">
        <f t="array" ref="J1028">INDEX(Dienstplan!$F$6:$AJ$55,BN1028,BO1028)</f>
        <v>0</v>
      </c>
      <c r="K1028" s="29">
        <f t="array" ref="K1028">IF(OR(J1028=Schichten!$B$3,J1028=Schichten!$B$4),INDEX($D$98:$D$147,MATCH(CODE(J1028),$H$98:$H$147,0)),IF(ISERROR(INDEX($D$98:$D$147,MATCH(J1028,$A$98:$A$147,0))),0,INDEX($D$98:$D$147,MATCH(J1028,$A$98:$A$147,0))))</f>
        <v>0</v>
      </c>
      <c r="L1028" s="29">
        <f t="shared" ref="L1028" si="776">L978</f>
        <v>0</v>
      </c>
      <c r="M1028" s="29">
        <f t="shared" si="702"/>
        <v>0</v>
      </c>
      <c r="O1028" s="29">
        <f t="shared" ref="O1028:AD1043" si="777">IF($M$457,IF($J1028=O$461,1,0),0)</f>
        <v>0</v>
      </c>
      <c r="P1028" s="29">
        <f t="shared" si="777"/>
        <v>0</v>
      </c>
      <c r="Q1028" s="29">
        <f t="shared" si="777"/>
        <v>0</v>
      </c>
      <c r="R1028" s="29">
        <f t="shared" si="777"/>
        <v>0</v>
      </c>
      <c r="S1028" s="29">
        <f t="shared" si="777"/>
        <v>0</v>
      </c>
      <c r="T1028" s="29">
        <f t="shared" si="777"/>
        <v>0</v>
      </c>
      <c r="U1028" s="29">
        <f t="shared" si="777"/>
        <v>0</v>
      </c>
      <c r="V1028" s="29">
        <f t="shared" si="777"/>
        <v>0</v>
      </c>
      <c r="W1028" s="29">
        <f t="shared" si="777"/>
        <v>0</v>
      </c>
      <c r="X1028" s="29">
        <f t="shared" si="777"/>
        <v>0</v>
      </c>
      <c r="Y1028" s="29">
        <f t="shared" si="777"/>
        <v>1</v>
      </c>
      <c r="Z1028" s="29">
        <f t="shared" si="777"/>
        <v>1</v>
      </c>
      <c r="AA1028" s="29">
        <f t="shared" si="777"/>
        <v>1</v>
      </c>
      <c r="AB1028" s="29">
        <f t="shared" si="777"/>
        <v>1</v>
      </c>
      <c r="AC1028" s="29">
        <f t="shared" si="777"/>
        <v>1</v>
      </c>
      <c r="AD1028" s="29">
        <f t="shared" si="777"/>
        <v>1</v>
      </c>
      <c r="AE1028" s="29">
        <f t="shared" si="775"/>
        <v>1</v>
      </c>
      <c r="AF1028" s="29">
        <f t="shared" si="775"/>
        <v>1</v>
      </c>
      <c r="AG1028" s="29">
        <f t="shared" si="775"/>
        <v>1</v>
      </c>
      <c r="AH1028" s="29">
        <f t="shared" si="775"/>
        <v>1</v>
      </c>
      <c r="AI1028" s="29">
        <f t="shared" si="775"/>
        <v>1</v>
      </c>
      <c r="AJ1028" s="29">
        <f t="shared" si="775"/>
        <v>1</v>
      </c>
      <c r="AK1028" s="29">
        <f t="shared" si="775"/>
        <v>1</v>
      </c>
      <c r="AL1028" s="29">
        <f t="shared" si="775"/>
        <v>1</v>
      </c>
      <c r="AM1028" s="29">
        <f t="shared" si="775"/>
        <v>1</v>
      </c>
      <c r="AN1028" s="29">
        <f t="shared" si="775"/>
        <v>1</v>
      </c>
      <c r="AO1028" s="29">
        <f t="shared" si="775"/>
        <v>1</v>
      </c>
      <c r="AP1028" s="29">
        <f t="shared" si="775"/>
        <v>1</v>
      </c>
      <c r="AQ1028" s="29">
        <f t="shared" si="775"/>
        <v>1</v>
      </c>
      <c r="AR1028" s="29">
        <f t="shared" si="775"/>
        <v>1</v>
      </c>
      <c r="AS1028" s="29">
        <f t="shared" si="775"/>
        <v>1</v>
      </c>
      <c r="AT1028" s="29">
        <f t="shared" si="755"/>
        <v>1</v>
      </c>
      <c r="AU1028" s="29">
        <f t="shared" si="755"/>
        <v>1</v>
      </c>
      <c r="AV1028" s="29">
        <f t="shared" si="755"/>
        <v>1</v>
      </c>
      <c r="AW1028" s="29">
        <f t="shared" si="755"/>
        <v>1</v>
      </c>
      <c r="AX1028" s="29">
        <f t="shared" si="755"/>
        <v>1</v>
      </c>
      <c r="AY1028" s="29">
        <f t="shared" si="755"/>
        <v>1</v>
      </c>
      <c r="AZ1028" s="29">
        <f t="shared" si="755"/>
        <v>1</v>
      </c>
      <c r="BA1028" s="29">
        <f t="shared" si="755"/>
        <v>1</v>
      </c>
      <c r="BB1028" s="29">
        <f t="shared" si="755"/>
        <v>1</v>
      </c>
      <c r="BC1028" s="29">
        <f t="shared" si="755"/>
        <v>1</v>
      </c>
      <c r="BD1028" s="29">
        <f t="shared" si="755"/>
        <v>1</v>
      </c>
      <c r="BE1028" s="29">
        <f t="shared" si="755"/>
        <v>1</v>
      </c>
      <c r="BF1028" s="29">
        <f t="shared" si="755"/>
        <v>1</v>
      </c>
      <c r="BG1028" s="29">
        <f t="shared" si="755"/>
        <v>1</v>
      </c>
      <c r="BH1028" s="29">
        <f t="shared" si="755"/>
        <v>1</v>
      </c>
      <c r="BI1028" s="29">
        <f t="shared" si="755"/>
        <v>1</v>
      </c>
      <c r="BJ1028" s="29">
        <f t="shared" si="753"/>
        <v>1</v>
      </c>
      <c r="BN1028" s="29">
        <f t="shared" si="766"/>
        <v>17</v>
      </c>
      <c r="BO1028" s="29">
        <f t="shared" si="767"/>
        <v>12</v>
      </c>
    </row>
    <row r="1029" spans="3:67" x14ac:dyDescent="0.25">
      <c r="C1029" s="79">
        <f t="shared" si="763"/>
        <v>43873</v>
      </c>
      <c r="D1029" s="29">
        <f t="shared" si="699"/>
        <v>2020</v>
      </c>
      <c r="E1029" s="29">
        <f t="shared" si="768"/>
        <v>2</v>
      </c>
      <c r="F1029" s="29">
        <f t="shared" si="769"/>
        <v>7</v>
      </c>
      <c r="G1029" s="29">
        <f t="shared" si="770"/>
        <v>12</v>
      </c>
      <c r="H1029" s="166" t="str">
        <f t="shared" si="771"/>
        <v>Di</v>
      </c>
      <c r="I1029" s="29">
        <f t="shared" si="764"/>
        <v>18</v>
      </c>
      <c r="J1029" s="29">
        <f t="array" ref="J1029">INDEX(Dienstplan!$F$6:$AJ$55,BN1029,BO1029)</f>
        <v>0</v>
      </c>
      <c r="K1029" s="29">
        <f t="array" ref="K1029">IF(OR(J1029=Schichten!$B$3,J1029=Schichten!$B$4),INDEX($D$98:$D$147,MATCH(CODE(J1029),$H$98:$H$147,0)),IF(ISERROR(INDEX($D$98:$D$147,MATCH(J1029,$A$98:$A$147,0))),0,INDEX($D$98:$D$147,MATCH(J1029,$A$98:$A$147,0))))</f>
        <v>0</v>
      </c>
      <c r="L1029" s="29">
        <f t="shared" ref="L1029" si="778">L979</f>
        <v>0</v>
      </c>
      <c r="M1029" s="29">
        <f t="shared" si="702"/>
        <v>0</v>
      </c>
      <c r="O1029" s="29">
        <f t="shared" si="777"/>
        <v>0</v>
      </c>
      <c r="P1029" s="29">
        <f t="shared" si="777"/>
        <v>0</v>
      </c>
      <c r="Q1029" s="29">
        <f t="shared" si="777"/>
        <v>0</v>
      </c>
      <c r="R1029" s="29">
        <f t="shared" si="777"/>
        <v>0</v>
      </c>
      <c r="S1029" s="29">
        <f t="shared" si="777"/>
        <v>0</v>
      </c>
      <c r="T1029" s="29">
        <f t="shared" si="777"/>
        <v>0</v>
      </c>
      <c r="U1029" s="29">
        <f t="shared" si="777"/>
        <v>0</v>
      </c>
      <c r="V1029" s="29">
        <f t="shared" si="777"/>
        <v>0</v>
      </c>
      <c r="W1029" s="29">
        <f t="shared" si="777"/>
        <v>0</v>
      </c>
      <c r="X1029" s="29">
        <f t="shared" si="777"/>
        <v>0</v>
      </c>
      <c r="Y1029" s="29">
        <f t="shared" si="777"/>
        <v>1</v>
      </c>
      <c r="Z1029" s="29">
        <f t="shared" si="777"/>
        <v>1</v>
      </c>
      <c r="AA1029" s="29">
        <f t="shared" si="777"/>
        <v>1</v>
      </c>
      <c r="AB1029" s="29">
        <f t="shared" si="777"/>
        <v>1</v>
      </c>
      <c r="AC1029" s="29">
        <f t="shared" si="777"/>
        <v>1</v>
      </c>
      <c r="AD1029" s="29">
        <f t="shared" si="777"/>
        <v>1</v>
      </c>
      <c r="AE1029" s="29">
        <f t="shared" si="775"/>
        <v>1</v>
      </c>
      <c r="AF1029" s="29">
        <f t="shared" si="775"/>
        <v>1</v>
      </c>
      <c r="AG1029" s="29">
        <f t="shared" si="775"/>
        <v>1</v>
      </c>
      <c r="AH1029" s="29">
        <f t="shared" si="775"/>
        <v>1</v>
      </c>
      <c r="AI1029" s="29">
        <f t="shared" si="775"/>
        <v>1</v>
      </c>
      <c r="AJ1029" s="29">
        <f t="shared" si="775"/>
        <v>1</v>
      </c>
      <c r="AK1029" s="29">
        <f t="shared" si="775"/>
        <v>1</v>
      </c>
      <c r="AL1029" s="29">
        <f t="shared" si="775"/>
        <v>1</v>
      </c>
      <c r="AM1029" s="29">
        <f t="shared" si="775"/>
        <v>1</v>
      </c>
      <c r="AN1029" s="29">
        <f t="shared" si="775"/>
        <v>1</v>
      </c>
      <c r="AO1029" s="29">
        <f t="shared" si="775"/>
        <v>1</v>
      </c>
      <c r="AP1029" s="29">
        <f t="shared" si="775"/>
        <v>1</v>
      </c>
      <c r="AQ1029" s="29">
        <f t="shared" si="775"/>
        <v>1</v>
      </c>
      <c r="AR1029" s="29">
        <f t="shared" si="775"/>
        <v>1</v>
      </c>
      <c r="AS1029" s="29">
        <f t="shared" si="775"/>
        <v>1</v>
      </c>
      <c r="AT1029" s="29">
        <f t="shared" si="755"/>
        <v>1</v>
      </c>
      <c r="AU1029" s="29">
        <f t="shared" si="755"/>
        <v>1</v>
      </c>
      <c r="AV1029" s="29">
        <f t="shared" si="755"/>
        <v>1</v>
      </c>
      <c r="AW1029" s="29">
        <f t="shared" si="755"/>
        <v>1</v>
      </c>
      <c r="AX1029" s="29">
        <f t="shared" si="755"/>
        <v>1</v>
      </c>
      <c r="AY1029" s="29">
        <f t="shared" si="755"/>
        <v>1</v>
      </c>
      <c r="AZ1029" s="29">
        <f t="shared" si="755"/>
        <v>1</v>
      </c>
      <c r="BA1029" s="29">
        <f t="shared" si="755"/>
        <v>1</v>
      </c>
      <c r="BB1029" s="29">
        <f t="shared" si="755"/>
        <v>1</v>
      </c>
      <c r="BC1029" s="29">
        <f t="shared" si="755"/>
        <v>1</v>
      </c>
      <c r="BD1029" s="29">
        <f t="shared" si="755"/>
        <v>1</v>
      </c>
      <c r="BE1029" s="29">
        <f t="shared" si="755"/>
        <v>1</v>
      </c>
      <c r="BF1029" s="29">
        <f t="shared" si="755"/>
        <v>1</v>
      </c>
      <c r="BG1029" s="29">
        <f t="shared" si="755"/>
        <v>1</v>
      </c>
      <c r="BH1029" s="29">
        <f t="shared" si="755"/>
        <v>1</v>
      </c>
      <c r="BI1029" s="29">
        <f t="shared" si="755"/>
        <v>1</v>
      </c>
      <c r="BJ1029" s="29">
        <f t="shared" si="753"/>
        <v>1</v>
      </c>
      <c r="BN1029" s="29">
        <f t="shared" si="766"/>
        <v>18</v>
      </c>
      <c r="BO1029" s="29">
        <f t="shared" si="767"/>
        <v>12</v>
      </c>
    </row>
    <row r="1030" spans="3:67" x14ac:dyDescent="0.25">
      <c r="C1030" s="79">
        <f t="shared" si="763"/>
        <v>43873</v>
      </c>
      <c r="D1030" s="29">
        <f t="shared" si="699"/>
        <v>2020</v>
      </c>
      <c r="E1030" s="29">
        <f t="shared" si="768"/>
        <v>2</v>
      </c>
      <c r="F1030" s="29">
        <f t="shared" si="769"/>
        <v>7</v>
      </c>
      <c r="G1030" s="29">
        <f t="shared" si="770"/>
        <v>12</v>
      </c>
      <c r="H1030" s="166" t="str">
        <f t="shared" si="771"/>
        <v>Di</v>
      </c>
      <c r="I1030" s="29">
        <f t="shared" si="764"/>
        <v>19</v>
      </c>
      <c r="J1030" s="29">
        <f t="array" ref="J1030">INDEX(Dienstplan!$F$6:$AJ$55,BN1030,BO1030)</f>
        <v>0</v>
      </c>
      <c r="K1030" s="29">
        <f t="array" ref="K1030">IF(OR(J1030=Schichten!$B$3,J1030=Schichten!$B$4),INDEX($D$98:$D$147,MATCH(CODE(J1030),$H$98:$H$147,0)),IF(ISERROR(INDEX($D$98:$D$147,MATCH(J1030,$A$98:$A$147,0))),0,INDEX($D$98:$D$147,MATCH(J1030,$A$98:$A$147,0))))</f>
        <v>0</v>
      </c>
      <c r="L1030" s="29">
        <f t="shared" ref="L1030" si="779">L980</f>
        <v>0</v>
      </c>
      <c r="M1030" s="29">
        <f t="shared" si="702"/>
        <v>0</v>
      </c>
      <c r="O1030" s="29">
        <f t="shared" si="777"/>
        <v>0</v>
      </c>
      <c r="P1030" s="29">
        <f t="shared" si="777"/>
        <v>0</v>
      </c>
      <c r="Q1030" s="29">
        <f t="shared" si="777"/>
        <v>0</v>
      </c>
      <c r="R1030" s="29">
        <f t="shared" si="777"/>
        <v>0</v>
      </c>
      <c r="S1030" s="29">
        <f t="shared" si="777"/>
        <v>0</v>
      </c>
      <c r="T1030" s="29">
        <f t="shared" si="777"/>
        <v>0</v>
      </c>
      <c r="U1030" s="29">
        <f t="shared" si="777"/>
        <v>0</v>
      </c>
      <c r="V1030" s="29">
        <f t="shared" si="777"/>
        <v>0</v>
      </c>
      <c r="W1030" s="29">
        <f t="shared" si="777"/>
        <v>0</v>
      </c>
      <c r="X1030" s="29">
        <f t="shared" si="777"/>
        <v>0</v>
      </c>
      <c r="Y1030" s="29">
        <f t="shared" si="777"/>
        <v>1</v>
      </c>
      <c r="Z1030" s="29">
        <f t="shared" si="777"/>
        <v>1</v>
      </c>
      <c r="AA1030" s="29">
        <f t="shared" si="777"/>
        <v>1</v>
      </c>
      <c r="AB1030" s="29">
        <f t="shared" si="777"/>
        <v>1</v>
      </c>
      <c r="AC1030" s="29">
        <f t="shared" si="777"/>
        <v>1</v>
      </c>
      <c r="AD1030" s="29">
        <f t="shared" si="777"/>
        <v>1</v>
      </c>
      <c r="AE1030" s="29">
        <f t="shared" si="775"/>
        <v>1</v>
      </c>
      <c r="AF1030" s="29">
        <f t="shared" si="775"/>
        <v>1</v>
      </c>
      <c r="AG1030" s="29">
        <f t="shared" si="775"/>
        <v>1</v>
      </c>
      <c r="AH1030" s="29">
        <f t="shared" si="775"/>
        <v>1</v>
      </c>
      <c r="AI1030" s="29">
        <f t="shared" si="775"/>
        <v>1</v>
      </c>
      <c r="AJ1030" s="29">
        <f t="shared" si="775"/>
        <v>1</v>
      </c>
      <c r="AK1030" s="29">
        <f t="shared" si="775"/>
        <v>1</v>
      </c>
      <c r="AL1030" s="29">
        <f t="shared" si="775"/>
        <v>1</v>
      </c>
      <c r="AM1030" s="29">
        <f t="shared" si="775"/>
        <v>1</v>
      </c>
      <c r="AN1030" s="29">
        <f t="shared" si="775"/>
        <v>1</v>
      </c>
      <c r="AO1030" s="29">
        <f t="shared" si="775"/>
        <v>1</v>
      </c>
      <c r="AP1030" s="29">
        <f t="shared" si="775"/>
        <v>1</v>
      </c>
      <c r="AQ1030" s="29">
        <f t="shared" si="775"/>
        <v>1</v>
      </c>
      <c r="AR1030" s="29">
        <f t="shared" si="775"/>
        <v>1</v>
      </c>
      <c r="AS1030" s="29">
        <f t="shared" si="775"/>
        <v>1</v>
      </c>
      <c r="AT1030" s="29">
        <f t="shared" si="755"/>
        <v>1</v>
      </c>
      <c r="AU1030" s="29">
        <f t="shared" si="755"/>
        <v>1</v>
      </c>
      <c r="AV1030" s="29">
        <f t="shared" si="755"/>
        <v>1</v>
      </c>
      <c r="AW1030" s="29">
        <f t="shared" si="755"/>
        <v>1</v>
      </c>
      <c r="AX1030" s="29">
        <f t="shared" si="755"/>
        <v>1</v>
      </c>
      <c r="AY1030" s="29">
        <f t="shared" si="755"/>
        <v>1</v>
      </c>
      <c r="AZ1030" s="29">
        <f t="shared" si="755"/>
        <v>1</v>
      </c>
      <c r="BA1030" s="29">
        <f t="shared" si="755"/>
        <v>1</v>
      </c>
      <c r="BB1030" s="29">
        <f t="shared" si="755"/>
        <v>1</v>
      </c>
      <c r="BC1030" s="29">
        <f t="shared" si="755"/>
        <v>1</v>
      </c>
      <c r="BD1030" s="29">
        <f t="shared" si="755"/>
        <v>1</v>
      </c>
      <c r="BE1030" s="29">
        <f t="shared" si="755"/>
        <v>1</v>
      </c>
      <c r="BF1030" s="29">
        <f t="shared" si="755"/>
        <v>1</v>
      </c>
      <c r="BG1030" s="29">
        <f t="shared" si="755"/>
        <v>1</v>
      </c>
      <c r="BH1030" s="29">
        <f t="shared" si="755"/>
        <v>1</v>
      </c>
      <c r="BI1030" s="29">
        <f t="shared" si="755"/>
        <v>1</v>
      </c>
      <c r="BJ1030" s="29">
        <f t="shared" si="753"/>
        <v>1</v>
      </c>
      <c r="BN1030" s="29">
        <f t="shared" si="766"/>
        <v>19</v>
      </c>
      <c r="BO1030" s="29">
        <f t="shared" si="767"/>
        <v>12</v>
      </c>
    </row>
    <row r="1031" spans="3:67" x14ac:dyDescent="0.25">
      <c r="C1031" s="79">
        <f t="shared" si="763"/>
        <v>43873</v>
      </c>
      <c r="D1031" s="29">
        <f t="shared" si="699"/>
        <v>2020</v>
      </c>
      <c r="E1031" s="29">
        <f t="shared" si="768"/>
        <v>2</v>
      </c>
      <c r="F1031" s="29">
        <f t="shared" si="769"/>
        <v>7</v>
      </c>
      <c r="G1031" s="29">
        <f t="shared" si="770"/>
        <v>12</v>
      </c>
      <c r="H1031" s="166" t="str">
        <f t="shared" si="771"/>
        <v>Di</v>
      </c>
      <c r="I1031" s="29">
        <f t="shared" si="764"/>
        <v>20</v>
      </c>
      <c r="J1031" s="29">
        <f t="array" ref="J1031">INDEX(Dienstplan!$F$6:$AJ$55,BN1031,BO1031)</f>
        <v>0</v>
      </c>
      <c r="K1031" s="29">
        <f t="array" ref="K1031">IF(OR(J1031=Schichten!$B$3,J1031=Schichten!$B$4),INDEX($D$98:$D$147,MATCH(CODE(J1031),$H$98:$H$147,0)),IF(ISERROR(INDEX($D$98:$D$147,MATCH(J1031,$A$98:$A$147,0))),0,INDEX($D$98:$D$147,MATCH(J1031,$A$98:$A$147,0))))</f>
        <v>0</v>
      </c>
      <c r="L1031" s="29">
        <f t="shared" ref="L1031" si="780">L981</f>
        <v>0</v>
      </c>
      <c r="M1031" s="29">
        <f t="shared" si="702"/>
        <v>0</v>
      </c>
      <c r="O1031" s="29">
        <f t="shared" si="777"/>
        <v>0</v>
      </c>
      <c r="P1031" s="29">
        <f t="shared" si="777"/>
        <v>0</v>
      </c>
      <c r="Q1031" s="29">
        <f t="shared" si="777"/>
        <v>0</v>
      </c>
      <c r="R1031" s="29">
        <f t="shared" si="777"/>
        <v>0</v>
      </c>
      <c r="S1031" s="29">
        <f t="shared" si="777"/>
        <v>0</v>
      </c>
      <c r="T1031" s="29">
        <f t="shared" si="777"/>
        <v>0</v>
      </c>
      <c r="U1031" s="29">
        <f t="shared" si="777"/>
        <v>0</v>
      </c>
      <c r="V1031" s="29">
        <f t="shared" si="777"/>
        <v>0</v>
      </c>
      <c r="W1031" s="29">
        <f t="shared" si="777"/>
        <v>0</v>
      </c>
      <c r="X1031" s="29">
        <f t="shared" si="777"/>
        <v>0</v>
      </c>
      <c r="Y1031" s="29">
        <f t="shared" si="777"/>
        <v>1</v>
      </c>
      <c r="Z1031" s="29">
        <f t="shared" si="777"/>
        <v>1</v>
      </c>
      <c r="AA1031" s="29">
        <f t="shared" si="777"/>
        <v>1</v>
      </c>
      <c r="AB1031" s="29">
        <f t="shared" si="777"/>
        <v>1</v>
      </c>
      <c r="AC1031" s="29">
        <f t="shared" si="777"/>
        <v>1</v>
      </c>
      <c r="AD1031" s="29">
        <f t="shared" si="777"/>
        <v>1</v>
      </c>
      <c r="AE1031" s="29">
        <f t="shared" si="775"/>
        <v>1</v>
      </c>
      <c r="AF1031" s="29">
        <f t="shared" si="775"/>
        <v>1</v>
      </c>
      <c r="AG1031" s="29">
        <f t="shared" si="775"/>
        <v>1</v>
      </c>
      <c r="AH1031" s="29">
        <f t="shared" si="775"/>
        <v>1</v>
      </c>
      <c r="AI1031" s="29">
        <f t="shared" si="775"/>
        <v>1</v>
      </c>
      <c r="AJ1031" s="29">
        <f t="shared" si="775"/>
        <v>1</v>
      </c>
      <c r="AK1031" s="29">
        <f t="shared" si="775"/>
        <v>1</v>
      </c>
      <c r="AL1031" s="29">
        <f t="shared" si="775"/>
        <v>1</v>
      </c>
      <c r="AM1031" s="29">
        <f t="shared" si="775"/>
        <v>1</v>
      </c>
      <c r="AN1031" s="29">
        <f t="shared" si="775"/>
        <v>1</v>
      </c>
      <c r="AO1031" s="29">
        <f t="shared" si="775"/>
        <v>1</v>
      </c>
      <c r="AP1031" s="29">
        <f t="shared" si="775"/>
        <v>1</v>
      </c>
      <c r="AQ1031" s="29">
        <f t="shared" si="775"/>
        <v>1</v>
      </c>
      <c r="AR1031" s="29">
        <f t="shared" si="775"/>
        <v>1</v>
      </c>
      <c r="AS1031" s="29">
        <f t="shared" si="775"/>
        <v>1</v>
      </c>
      <c r="AT1031" s="29">
        <f t="shared" si="755"/>
        <v>1</v>
      </c>
      <c r="AU1031" s="29">
        <f t="shared" si="755"/>
        <v>1</v>
      </c>
      <c r="AV1031" s="29">
        <f t="shared" si="755"/>
        <v>1</v>
      </c>
      <c r="AW1031" s="29">
        <f t="shared" si="755"/>
        <v>1</v>
      </c>
      <c r="AX1031" s="29">
        <f t="shared" si="755"/>
        <v>1</v>
      </c>
      <c r="AY1031" s="29">
        <f t="shared" si="755"/>
        <v>1</v>
      </c>
      <c r="AZ1031" s="29">
        <f t="shared" si="755"/>
        <v>1</v>
      </c>
      <c r="BA1031" s="29">
        <f t="shared" si="755"/>
        <v>1</v>
      </c>
      <c r="BB1031" s="29">
        <f t="shared" si="755"/>
        <v>1</v>
      </c>
      <c r="BC1031" s="29">
        <f t="shared" si="755"/>
        <v>1</v>
      </c>
      <c r="BD1031" s="29">
        <f t="shared" si="755"/>
        <v>1</v>
      </c>
      <c r="BE1031" s="29">
        <f t="shared" si="755"/>
        <v>1</v>
      </c>
      <c r="BF1031" s="29">
        <f t="shared" si="755"/>
        <v>1</v>
      </c>
      <c r="BG1031" s="29">
        <f t="shared" si="755"/>
        <v>1</v>
      </c>
      <c r="BH1031" s="29">
        <f t="shared" si="755"/>
        <v>1</v>
      </c>
      <c r="BI1031" s="29">
        <f t="shared" ref="BI1031:BJ1046" si="781">IF($M$457,IF($J1031=BI$461,1,0),0)</f>
        <v>1</v>
      </c>
      <c r="BJ1031" s="29">
        <f t="shared" si="781"/>
        <v>1</v>
      </c>
      <c r="BN1031" s="29">
        <f t="shared" si="766"/>
        <v>20</v>
      </c>
      <c r="BO1031" s="29">
        <f t="shared" si="767"/>
        <v>12</v>
      </c>
    </row>
    <row r="1032" spans="3:67" x14ac:dyDescent="0.25">
      <c r="C1032" s="79">
        <f t="shared" si="763"/>
        <v>43873</v>
      </c>
      <c r="D1032" s="29">
        <f t="shared" si="699"/>
        <v>2020</v>
      </c>
      <c r="E1032" s="29">
        <f t="shared" si="768"/>
        <v>2</v>
      </c>
      <c r="F1032" s="29">
        <f t="shared" si="769"/>
        <v>7</v>
      </c>
      <c r="G1032" s="29">
        <f t="shared" si="770"/>
        <v>12</v>
      </c>
      <c r="H1032" s="166" t="str">
        <f t="shared" si="771"/>
        <v>Di</v>
      </c>
      <c r="I1032" s="29">
        <f t="shared" si="764"/>
        <v>21</v>
      </c>
      <c r="J1032" s="29">
        <f t="array" ref="J1032">INDEX(Dienstplan!$F$6:$AJ$55,BN1032,BO1032)</f>
        <v>0</v>
      </c>
      <c r="K1032" s="29">
        <f t="array" ref="K1032">IF(OR(J1032=Schichten!$B$3,J1032=Schichten!$B$4),INDEX($D$98:$D$147,MATCH(CODE(J1032),$H$98:$H$147,0)),IF(ISERROR(INDEX($D$98:$D$147,MATCH(J1032,$A$98:$A$147,0))),0,INDEX($D$98:$D$147,MATCH(J1032,$A$98:$A$147,0))))</f>
        <v>0</v>
      </c>
      <c r="L1032" s="29">
        <f t="shared" ref="L1032" si="782">L982</f>
        <v>0</v>
      </c>
      <c r="M1032" s="29">
        <f t="shared" si="702"/>
        <v>0</v>
      </c>
      <c r="O1032" s="29">
        <f t="shared" si="777"/>
        <v>0</v>
      </c>
      <c r="P1032" s="29">
        <f t="shared" si="777"/>
        <v>0</v>
      </c>
      <c r="Q1032" s="29">
        <f t="shared" si="777"/>
        <v>0</v>
      </c>
      <c r="R1032" s="29">
        <f t="shared" si="777"/>
        <v>0</v>
      </c>
      <c r="S1032" s="29">
        <f t="shared" si="777"/>
        <v>0</v>
      </c>
      <c r="T1032" s="29">
        <f t="shared" si="777"/>
        <v>0</v>
      </c>
      <c r="U1032" s="29">
        <f t="shared" si="777"/>
        <v>0</v>
      </c>
      <c r="V1032" s="29">
        <f t="shared" si="777"/>
        <v>0</v>
      </c>
      <c r="W1032" s="29">
        <f t="shared" si="777"/>
        <v>0</v>
      </c>
      <c r="X1032" s="29">
        <f t="shared" si="777"/>
        <v>0</v>
      </c>
      <c r="Y1032" s="29">
        <f t="shared" si="777"/>
        <v>1</v>
      </c>
      <c r="Z1032" s="29">
        <f t="shared" si="777"/>
        <v>1</v>
      </c>
      <c r="AA1032" s="29">
        <f t="shared" si="777"/>
        <v>1</v>
      </c>
      <c r="AB1032" s="29">
        <f t="shared" si="777"/>
        <v>1</v>
      </c>
      <c r="AC1032" s="29">
        <f t="shared" si="777"/>
        <v>1</v>
      </c>
      <c r="AD1032" s="29">
        <f t="shared" si="777"/>
        <v>1</v>
      </c>
      <c r="AE1032" s="29">
        <f t="shared" si="775"/>
        <v>1</v>
      </c>
      <c r="AF1032" s="29">
        <f t="shared" si="775"/>
        <v>1</v>
      </c>
      <c r="AG1032" s="29">
        <f t="shared" si="775"/>
        <v>1</v>
      </c>
      <c r="AH1032" s="29">
        <f t="shared" si="775"/>
        <v>1</v>
      </c>
      <c r="AI1032" s="29">
        <f t="shared" si="775"/>
        <v>1</v>
      </c>
      <c r="AJ1032" s="29">
        <f t="shared" si="775"/>
        <v>1</v>
      </c>
      <c r="AK1032" s="29">
        <f t="shared" si="775"/>
        <v>1</v>
      </c>
      <c r="AL1032" s="29">
        <f t="shared" si="775"/>
        <v>1</v>
      </c>
      <c r="AM1032" s="29">
        <f t="shared" si="775"/>
        <v>1</v>
      </c>
      <c r="AN1032" s="29">
        <f t="shared" si="775"/>
        <v>1</v>
      </c>
      <c r="AO1032" s="29">
        <f t="shared" si="775"/>
        <v>1</v>
      </c>
      <c r="AP1032" s="29">
        <f t="shared" si="775"/>
        <v>1</v>
      </c>
      <c r="AQ1032" s="29">
        <f t="shared" si="775"/>
        <v>1</v>
      </c>
      <c r="AR1032" s="29">
        <f t="shared" si="775"/>
        <v>1</v>
      </c>
      <c r="AS1032" s="29">
        <f t="shared" si="775"/>
        <v>1</v>
      </c>
      <c r="AT1032" s="29">
        <f t="shared" ref="AT1032:BI1047" si="783">IF($M$457,IF($J1032=AT$461,1,0),0)</f>
        <v>1</v>
      </c>
      <c r="AU1032" s="29">
        <f t="shared" si="783"/>
        <v>1</v>
      </c>
      <c r="AV1032" s="29">
        <f t="shared" si="783"/>
        <v>1</v>
      </c>
      <c r="AW1032" s="29">
        <f t="shared" si="783"/>
        <v>1</v>
      </c>
      <c r="AX1032" s="29">
        <f t="shared" si="783"/>
        <v>1</v>
      </c>
      <c r="AY1032" s="29">
        <f t="shared" si="783"/>
        <v>1</v>
      </c>
      <c r="AZ1032" s="29">
        <f t="shared" si="783"/>
        <v>1</v>
      </c>
      <c r="BA1032" s="29">
        <f t="shared" si="783"/>
        <v>1</v>
      </c>
      <c r="BB1032" s="29">
        <f t="shared" si="783"/>
        <v>1</v>
      </c>
      <c r="BC1032" s="29">
        <f t="shared" si="783"/>
        <v>1</v>
      </c>
      <c r="BD1032" s="29">
        <f t="shared" si="783"/>
        <v>1</v>
      </c>
      <c r="BE1032" s="29">
        <f t="shared" si="783"/>
        <v>1</v>
      </c>
      <c r="BF1032" s="29">
        <f t="shared" si="783"/>
        <v>1</v>
      </c>
      <c r="BG1032" s="29">
        <f t="shared" si="783"/>
        <v>1</v>
      </c>
      <c r="BH1032" s="29">
        <f t="shared" si="783"/>
        <v>1</v>
      </c>
      <c r="BI1032" s="29">
        <f t="shared" si="783"/>
        <v>1</v>
      </c>
      <c r="BJ1032" s="29">
        <f t="shared" si="781"/>
        <v>1</v>
      </c>
      <c r="BN1032" s="29">
        <f t="shared" si="766"/>
        <v>21</v>
      </c>
      <c r="BO1032" s="29">
        <f t="shared" si="767"/>
        <v>12</v>
      </c>
    </row>
    <row r="1033" spans="3:67" x14ac:dyDescent="0.25">
      <c r="C1033" s="79">
        <f t="shared" si="763"/>
        <v>43873</v>
      </c>
      <c r="D1033" s="29">
        <f t="shared" si="699"/>
        <v>2020</v>
      </c>
      <c r="E1033" s="29">
        <f t="shared" si="768"/>
        <v>2</v>
      </c>
      <c r="F1033" s="29">
        <f t="shared" si="769"/>
        <v>7</v>
      </c>
      <c r="G1033" s="29">
        <f t="shared" si="770"/>
        <v>12</v>
      </c>
      <c r="H1033" s="166" t="str">
        <f t="shared" si="771"/>
        <v>Di</v>
      </c>
      <c r="I1033" s="29">
        <f t="shared" si="764"/>
        <v>22</v>
      </c>
      <c r="J1033" s="29">
        <f t="array" ref="J1033">INDEX(Dienstplan!$F$6:$AJ$55,BN1033,BO1033)</f>
        <v>0</v>
      </c>
      <c r="K1033" s="29">
        <f t="array" ref="K1033">IF(OR(J1033=Schichten!$B$3,J1033=Schichten!$B$4),INDEX($D$98:$D$147,MATCH(CODE(J1033),$H$98:$H$147,0)),IF(ISERROR(INDEX($D$98:$D$147,MATCH(J1033,$A$98:$A$147,0))),0,INDEX($D$98:$D$147,MATCH(J1033,$A$98:$A$147,0))))</f>
        <v>0</v>
      </c>
      <c r="L1033" s="29">
        <f t="shared" ref="L1033" si="784">L983</f>
        <v>0</v>
      </c>
      <c r="M1033" s="29">
        <f t="shared" si="702"/>
        <v>0</v>
      </c>
      <c r="O1033" s="29">
        <f t="shared" si="777"/>
        <v>0</v>
      </c>
      <c r="P1033" s="29">
        <f t="shared" si="777"/>
        <v>0</v>
      </c>
      <c r="Q1033" s="29">
        <f t="shared" si="777"/>
        <v>0</v>
      </c>
      <c r="R1033" s="29">
        <f t="shared" si="777"/>
        <v>0</v>
      </c>
      <c r="S1033" s="29">
        <f t="shared" si="777"/>
        <v>0</v>
      </c>
      <c r="T1033" s="29">
        <f t="shared" si="777"/>
        <v>0</v>
      </c>
      <c r="U1033" s="29">
        <f t="shared" si="777"/>
        <v>0</v>
      </c>
      <c r="V1033" s="29">
        <f t="shared" si="777"/>
        <v>0</v>
      </c>
      <c r="W1033" s="29">
        <f t="shared" si="777"/>
        <v>0</v>
      </c>
      <c r="X1033" s="29">
        <f t="shared" si="777"/>
        <v>0</v>
      </c>
      <c r="Y1033" s="29">
        <f t="shared" si="777"/>
        <v>1</v>
      </c>
      <c r="Z1033" s="29">
        <f t="shared" si="777"/>
        <v>1</v>
      </c>
      <c r="AA1033" s="29">
        <f t="shared" si="777"/>
        <v>1</v>
      </c>
      <c r="AB1033" s="29">
        <f t="shared" si="777"/>
        <v>1</v>
      </c>
      <c r="AC1033" s="29">
        <f t="shared" si="777"/>
        <v>1</v>
      </c>
      <c r="AD1033" s="29">
        <f t="shared" si="777"/>
        <v>1</v>
      </c>
      <c r="AE1033" s="29">
        <f t="shared" si="775"/>
        <v>1</v>
      </c>
      <c r="AF1033" s="29">
        <f t="shared" si="775"/>
        <v>1</v>
      </c>
      <c r="AG1033" s="29">
        <f t="shared" si="775"/>
        <v>1</v>
      </c>
      <c r="AH1033" s="29">
        <f t="shared" si="775"/>
        <v>1</v>
      </c>
      <c r="AI1033" s="29">
        <f t="shared" si="775"/>
        <v>1</v>
      </c>
      <c r="AJ1033" s="29">
        <f t="shared" si="775"/>
        <v>1</v>
      </c>
      <c r="AK1033" s="29">
        <f t="shared" si="775"/>
        <v>1</v>
      </c>
      <c r="AL1033" s="29">
        <f t="shared" si="775"/>
        <v>1</v>
      </c>
      <c r="AM1033" s="29">
        <f t="shared" si="775"/>
        <v>1</v>
      </c>
      <c r="AN1033" s="29">
        <f t="shared" si="775"/>
        <v>1</v>
      </c>
      <c r="AO1033" s="29">
        <f t="shared" si="775"/>
        <v>1</v>
      </c>
      <c r="AP1033" s="29">
        <f t="shared" si="775"/>
        <v>1</v>
      </c>
      <c r="AQ1033" s="29">
        <f t="shared" si="775"/>
        <v>1</v>
      </c>
      <c r="AR1033" s="29">
        <f t="shared" si="775"/>
        <v>1</v>
      </c>
      <c r="AS1033" s="29">
        <f t="shared" si="775"/>
        <v>1</v>
      </c>
      <c r="AT1033" s="29">
        <f t="shared" si="783"/>
        <v>1</v>
      </c>
      <c r="AU1033" s="29">
        <f t="shared" si="783"/>
        <v>1</v>
      </c>
      <c r="AV1033" s="29">
        <f t="shared" si="783"/>
        <v>1</v>
      </c>
      <c r="AW1033" s="29">
        <f t="shared" si="783"/>
        <v>1</v>
      </c>
      <c r="AX1033" s="29">
        <f t="shared" si="783"/>
        <v>1</v>
      </c>
      <c r="AY1033" s="29">
        <f t="shared" si="783"/>
        <v>1</v>
      </c>
      <c r="AZ1033" s="29">
        <f t="shared" si="783"/>
        <v>1</v>
      </c>
      <c r="BA1033" s="29">
        <f t="shared" si="783"/>
        <v>1</v>
      </c>
      <c r="BB1033" s="29">
        <f t="shared" si="783"/>
        <v>1</v>
      </c>
      <c r="BC1033" s="29">
        <f t="shared" si="783"/>
        <v>1</v>
      </c>
      <c r="BD1033" s="29">
        <f t="shared" si="783"/>
        <v>1</v>
      </c>
      <c r="BE1033" s="29">
        <f t="shared" si="783"/>
        <v>1</v>
      </c>
      <c r="BF1033" s="29">
        <f t="shared" si="783"/>
        <v>1</v>
      </c>
      <c r="BG1033" s="29">
        <f t="shared" si="783"/>
        <v>1</v>
      </c>
      <c r="BH1033" s="29">
        <f t="shared" si="783"/>
        <v>1</v>
      </c>
      <c r="BI1033" s="29">
        <f t="shared" si="783"/>
        <v>1</v>
      </c>
      <c r="BJ1033" s="29">
        <f t="shared" si="781"/>
        <v>1</v>
      </c>
      <c r="BN1033" s="29">
        <f t="shared" si="766"/>
        <v>22</v>
      </c>
      <c r="BO1033" s="29">
        <f t="shared" si="767"/>
        <v>12</v>
      </c>
    </row>
    <row r="1034" spans="3:67" x14ac:dyDescent="0.25">
      <c r="C1034" s="79">
        <f t="shared" si="763"/>
        <v>43873</v>
      </c>
      <c r="D1034" s="29">
        <f t="shared" si="699"/>
        <v>2020</v>
      </c>
      <c r="E1034" s="29">
        <f t="shared" si="768"/>
        <v>2</v>
      </c>
      <c r="F1034" s="29">
        <f t="shared" si="769"/>
        <v>7</v>
      </c>
      <c r="G1034" s="29">
        <f t="shared" si="770"/>
        <v>12</v>
      </c>
      <c r="H1034" s="166" t="str">
        <f t="shared" si="771"/>
        <v>Di</v>
      </c>
      <c r="I1034" s="29">
        <f t="shared" si="764"/>
        <v>23</v>
      </c>
      <c r="J1034" s="29">
        <f t="array" ref="J1034">INDEX(Dienstplan!$F$6:$AJ$55,BN1034,BO1034)</f>
        <v>0</v>
      </c>
      <c r="K1034" s="29">
        <f t="array" ref="K1034">IF(OR(J1034=Schichten!$B$3,J1034=Schichten!$B$4),INDEX($D$98:$D$147,MATCH(CODE(J1034),$H$98:$H$147,0)),IF(ISERROR(INDEX($D$98:$D$147,MATCH(J1034,$A$98:$A$147,0))),0,INDEX($D$98:$D$147,MATCH(J1034,$A$98:$A$147,0))))</f>
        <v>0</v>
      </c>
      <c r="L1034" s="29">
        <f t="shared" ref="L1034" si="785">L984</f>
        <v>0</v>
      </c>
      <c r="M1034" s="29">
        <f t="shared" si="702"/>
        <v>0</v>
      </c>
      <c r="O1034" s="29">
        <f t="shared" si="777"/>
        <v>0</v>
      </c>
      <c r="P1034" s="29">
        <f t="shared" si="777"/>
        <v>0</v>
      </c>
      <c r="Q1034" s="29">
        <f t="shared" si="777"/>
        <v>0</v>
      </c>
      <c r="R1034" s="29">
        <f t="shared" si="777"/>
        <v>0</v>
      </c>
      <c r="S1034" s="29">
        <f t="shared" si="777"/>
        <v>0</v>
      </c>
      <c r="T1034" s="29">
        <f t="shared" si="777"/>
        <v>0</v>
      </c>
      <c r="U1034" s="29">
        <f t="shared" si="777"/>
        <v>0</v>
      </c>
      <c r="V1034" s="29">
        <f t="shared" si="777"/>
        <v>0</v>
      </c>
      <c r="W1034" s="29">
        <f t="shared" si="777"/>
        <v>0</v>
      </c>
      <c r="X1034" s="29">
        <f t="shared" si="777"/>
        <v>0</v>
      </c>
      <c r="Y1034" s="29">
        <f t="shared" si="777"/>
        <v>1</v>
      </c>
      <c r="Z1034" s="29">
        <f t="shared" si="777"/>
        <v>1</v>
      </c>
      <c r="AA1034" s="29">
        <f t="shared" si="777"/>
        <v>1</v>
      </c>
      <c r="AB1034" s="29">
        <f t="shared" si="777"/>
        <v>1</v>
      </c>
      <c r="AC1034" s="29">
        <f t="shared" si="777"/>
        <v>1</v>
      </c>
      <c r="AD1034" s="29">
        <f t="shared" si="777"/>
        <v>1</v>
      </c>
      <c r="AE1034" s="29">
        <f t="shared" si="775"/>
        <v>1</v>
      </c>
      <c r="AF1034" s="29">
        <f t="shared" si="775"/>
        <v>1</v>
      </c>
      <c r="AG1034" s="29">
        <f t="shared" si="775"/>
        <v>1</v>
      </c>
      <c r="AH1034" s="29">
        <f t="shared" si="775"/>
        <v>1</v>
      </c>
      <c r="AI1034" s="29">
        <f t="shared" si="775"/>
        <v>1</v>
      </c>
      <c r="AJ1034" s="29">
        <f t="shared" si="775"/>
        <v>1</v>
      </c>
      <c r="AK1034" s="29">
        <f t="shared" si="775"/>
        <v>1</v>
      </c>
      <c r="AL1034" s="29">
        <f t="shared" si="775"/>
        <v>1</v>
      </c>
      <c r="AM1034" s="29">
        <f t="shared" si="775"/>
        <v>1</v>
      </c>
      <c r="AN1034" s="29">
        <f t="shared" si="775"/>
        <v>1</v>
      </c>
      <c r="AO1034" s="29">
        <f t="shared" si="775"/>
        <v>1</v>
      </c>
      <c r="AP1034" s="29">
        <f t="shared" si="775"/>
        <v>1</v>
      </c>
      <c r="AQ1034" s="29">
        <f t="shared" si="775"/>
        <v>1</v>
      </c>
      <c r="AR1034" s="29">
        <f t="shared" si="775"/>
        <v>1</v>
      </c>
      <c r="AS1034" s="29">
        <f t="shared" si="775"/>
        <v>1</v>
      </c>
      <c r="AT1034" s="29">
        <f t="shared" si="783"/>
        <v>1</v>
      </c>
      <c r="AU1034" s="29">
        <f t="shared" si="783"/>
        <v>1</v>
      </c>
      <c r="AV1034" s="29">
        <f t="shared" si="783"/>
        <v>1</v>
      </c>
      <c r="AW1034" s="29">
        <f t="shared" si="783"/>
        <v>1</v>
      </c>
      <c r="AX1034" s="29">
        <f t="shared" si="783"/>
        <v>1</v>
      </c>
      <c r="AY1034" s="29">
        <f t="shared" si="783"/>
        <v>1</v>
      </c>
      <c r="AZ1034" s="29">
        <f t="shared" si="783"/>
        <v>1</v>
      </c>
      <c r="BA1034" s="29">
        <f t="shared" si="783"/>
        <v>1</v>
      </c>
      <c r="BB1034" s="29">
        <f t="shared" si="783"/>
        <v>1</v>
      </c>
      <c r="BC1034" s="29">
        <f t="shared" si="783"/>
        <v>1</v>
      </c>
      <c r="BD1034" s="29">
        <f t="shared" si="783"/>
        <v>1</v>
      </c>
      <c r="BE1034" s="29">
        <f t="shared" si="783"/>
        <v>1</v>
      </c>
      <c r="BF1034" s="29">
        <f t="shared" si="783"/>
        <v>1</v>
      </c>
      <c r="BG1034" s="29">
        <f t="shared" si="783"/>
        <v>1</v>
      </c>
      <c r="BH1034" s="29">
        <f t="shared" si="783"/>
        <v>1</v>
      </c>
      <c r="BI1034" s="29">
        <f t="shared" si="783"/>
        <v>1</v>
      </c>
      <c r="BJ1034" s="29">
        <f t="shared" si="781"/>
        <v>1</v>
      </c>
      <c r="BN1034" s="29">
        <f t="shared" si="766"/>
        <v>23</v>
      </c>
      <c r="BO1034" s="29">
        <f t="shared" si="767"/>
        <v>12</v>
      </c>
    </row>
    <row r="1035" spans="3:67" x14ac:dyDescent="0.25">
      <c r="C1035" s="79">
        <f t="shared" si="763"/>
        <v>43873</v>
      </c>
      <c r="D1035" s="29">
        <f t="shared" si="699"/>
        <v>2020</v>
      </c>
      <c r="E1035" s="29">
        <f t="shared" si="768"/>
        <v>2</v>
      </c>
      <c r="F1035" s="29">
        <f t="shared" si="769"/>
        <v>7</v>
      </c>
      <c r="G1035" s="29">
        <f t="shared" si="770"/>
        <v>12</v>
      </c>
      <c r="H1035" s="166" t="str">
        <f t="shared" si="771"/>
        <v>Di</v>
      </c>
      <c r="I1035" s="29">
        <f t="shared" si="764"/>
        <v>24</v>
      </c>
      <c r="J1035" s="29">
        <f t="array" ref="J1035">INDEX(Dienstplan!$F$6:$AJ$55,BN1035,BO1035)</f>
        <v>0</v>
      </c>
      <c r="K1035" s="29">
        <f t="array" ref="K1035">IF(OR(J1035=Schichten!$B$3,J1035=Schichten!$B$4),INDEX($D$98:$D$147,MATCH(CODE(J1035),$H$98:$H$147,0)),IF(ISERROR(INDEX($D$98:$D$147,MATCH(J1035,$A$98:$A$147,0))),0,INDEX($D$98:$D$147,MATCH(J1035,$A$98:$A$147,0))))</f>
        <v>0</v>
      </c>
      <c r="L1035" s="29">
        <f t="shared" ref="L1035" si="786">L985</f>
        <v>0</v>
      </c>
      <c r="M1035" s="29">
        <f t="shared" si="702"/>
        <v>0</v>
      </c>
      <c r="O1035" s="29">
        <f t="shared" si="777"/>
        <v>0</v>
      </c>
      <c r="P1035" s="29">
        <f t="shared" si="777"/>
        <v>0</v>
      </c>
      <c r="Q1035" s="29">
        <f t="shared" si="777"/>
        <v>0</v>
      </c>
      <c r="R1035" s="29">
        <f t="shared" si="777"/>
        <v>0</v>
      </c>
      <c r="S1035" s="29">
        <f t="shared" si="777"/>
        <v>0</v>
      </c>
      <c r="T1035" s="29">
        <f t="shared" si="777"/>
        <v>0</v>
      </c>
      <c r="U1035" s="29">
        <f t="shared" si="777"/>
        <v>0</v>
      </c>
      <c r="V1035" s="29">
        <f t="shared" si="777"/>
        <v>0</v>
      </c>
      <c r="W1035" s="29">
        <f t="shared" si="777"/>
        <v>0</v>
      </c>
      <c r="X1035" s="29">
        <f t="shared" si="777"/>
        <v>0</v>
      </c>
      <c r="Y1035" s="29">
        <f t="shared" si="777"/>
        <v>1</v>
      </c>
      <c r="Z1035" s="29">
        <f t="shared" si="777"/>
        <v>1</v>
      </c>
      <c r="AA1035" s="29">
        <f t="shared" si="777"/>
        <v>1</v>
      </c>
      <c r="AB1035" s="29">
        <f t="shared" si="777"/>
        <v>1</v>
      </c>
      <c r="AC1035" s="29">
        <f t="shared" si="777"/>
        <v>1</v>
      </c>
      <c r="AD1035" s="29">
        <f t="shared" si="777"/>
        <v>1</v>
      </c>
      <c r="AE1035" s="29">
        <f t="shared" si="775"/>
        <v>1</v>
      </c>
      <c r="AF1035" s="29">
        <f t="shared" si="775"/>
        <v>1</v>
      </c>
      <c r="AG1035" s="29">
        <f t="shared" si="775"/>
        <v>1</v>
      </c>
      <c r="AH1035" s="29">
        <f t="shared" si="775"/>
        <v>1</v>
      </c>
      <c r="AI1035" s="29">
        <f t="shared" si="775"/>
        <v>1</v>
      </c>
      <c r="AJ1035" s="29">
        <f t="shared" si="775"/>
        <v>1</v>
      </c>
      <c r="AK1035" s="29">
        <f t="shared" si="775"/>
        <v>1</v>
      </c>
      <c r="AL1035" s="29">
        <f t="shared" si="775"/>
        <v>1</v>
      </c>
      <c r="AM1035" s="29">
        <f t="shared" si="775"/>
        <v>1</v>
      </c>
      <c r="AN1035" s="29">
        <f t="shared" si="775"/>
        <v>1</v>
      </c>
      <c r="AO1035" s="29">
        <f t="shared" si="775"/>
        <v>1</v>
      </c>
      <c r="AP1035" s="29">
        <f t="shared" si="775"/>
        <v>1</v>
      </c>
      <c r="AQ1035" s="29">
        <f t="shared" si="775"/>
        <v>1</v>
      </c>
      <c r="AR1035" s="29">
        <f t="shared" si="775"/>
        <v>1</v>
      </c>
      <c r="AS1035" s="29">
        <f t="shared" si="775"/>
        <v>1</v>
      </c>
      <c r="AT1035" s="29">
        <f t="shared" si="783"/>
        <v>1</v>
      </c>
      <c r="AU1035" s="29">
        <f t="shared" si="783"/>
        <v>1</v>
      </c>
      <c r="AV1035" s="29">
        <f t="shared" si="783"/>
        <v>1</v>
      </c>
      <c r="AW1035" s="29">
        <f t="shared" si="783"/>
        <v>1</v>
      </c>
      <c r="AX1035" s="29">
        <f t="shared" si="783"/>
        <v>1</v>
      </c>
      <c r="AY1035" s="29">
        <f t="shared" si="783"/>
        <v>1</v>
      </c>
      <c r="AZ1035" s="29">
        <f t="shared" si="783"/>
        <v>1</v>
      </c>
      <c r="BA1035" s="29">
        <f t="shared" si="783"/>
        <v>1</v>
      </c>
      <c r="BB1035" s="29">
        <f t="shared" si="783"/>
        <v>1</v>
      </c>
      <c r="BC1035" s="29">
        <f t="shared" si="783"/>
        <v>1</v>
      </c>
      <c r="BD1035" s="29">
        <f t="shared" si="783"/>
        <v>1</v>
      </c>
      <c r="BE1035" s="29">
        <f t="shared" si="783"/>
        <v>1</v>
      </c>
      <c r="BF1035" s="29">
        <f t="shared" si="783"/>
        <v>1</v>
      </c>
      <c r="BG1035" s="29">
        <f t="shared" si="783"/>
        <v>1</v>
      </c>
      <c r="BH1035" s="29">
        <f t="shared" si="783"/>
        <v>1</v>
      </c>
      <c r="BI1035" s="29">
        <f t="shared" si="783"/>
        <v>1</v>
      </c>
      <c r="BJ1035" s="29">
        <f t="shared" si="781"/>
        <v>1</v>
      </c>
      <c r="BN1035" s="29">
        <f t="shared" si="766"/>
        <v>24</v>
      </c>
      <c r="BO1035" s="29">
        <f t="shared" si="767"/>
        <v>12</v>
      </c>
    </row>
    <row r="1036" spans="3:67" x14ac:dyDescent="0.25">
      <c r="C1036" s="79">
        <f t="shared" si="763"/>
        <v>43873</v>
      </c>
      <c r="D1036" s="29">
        <f t="shared" si="699"/>
        <v>2020</v>
      </c>
      <c r="E1036" s="29">
        <f t="shared" si="768"/>
        <v>2</v>
      </c>
      <c r="F1036" s="29">
        <f t="shared" si="769"/>
        <v>7</v>
      </c>
      <c r="G1036" s="29">
        <f t="shared" si="770"/>
        <v>12</v>
      </c>
      <c r="H1036" s="166" t="str">
        <f t="shared" si="771"/>
        <v>Di</v>
      </c>
      <c r="I1036" s="29">
        <f t="shared" si="764"/>
        <v>25</v>
      </c>
      <c r="J1036" s="29">
        <f t="array" ref="J1036">INDEX(Dienstplan!$F$6:$AJ$55,BN1036,BO1036)</f>
        <v>0</v>
      </c>
      <c r="K1036" s="29">
        <f t="array" ref="K1036">IF(OR(J1036=Schichten!$B$3,J1036=Schichten!$B$4),INDEX($D$98:$D$147,MATCH(CODE(J1036),$H$98:$H$147,0)),IF(ISERROR(INDEX($D$98:$D$147,MATCH(J1036,$A$98:$A$147,0))),0,INDEX($D$98:$D$147,MATCH(J1036,$A$98:$A$147,0))))</f>
        <v>0</v>
      </c>
      <c r="L1036" s="29">
        <f t="shared" ref="L1036" si="787">L986</f>
        <v>0</v>
      </c>
      <c r="M1036" s="29">
        <f t="shared" si="702"/>
        <v>0</v>
      </c>
      <c r="O1036" s="29">
        <f t="shared" si="777"/>
        <v>0</v>
      </c>
      <c r="P1036" s="29">
        <f t="shared" si="777"/>
        <v>0</v>
      </c>
      <c r="Q1036" s="29">
        <f t="shared" si="777"/>
        <v>0</v>
      </c>
      <c r="R1036" s="29">
        <f t="shared" si="777"/>
        <v>0</v>
      </c>
      <c r="S1036" s="29">
        <f t="shared" si="777"/>
        <v>0</v>
      </c>
      <c r="T1036" s="29">
        <f t="shared" si="777"/>
        <v>0</v>
      </c>
      <c r="U1036" s="29">
        <f t="shared" si="777"/>
        <v>0</v>
      </c>
      <c r="V1036" s="29">
        <f t="shared" si="777"/>
        <v>0</v>
      </c>
      <c r="W1036" s="29">
        <f t="shared" si="777"/>
        <v>0</v>
      </c>
      <c r="X1036" s="29">
        <f t="shared" si="777"/>
        <v>0</v>
      </c>
      <c r="Y1036" s="29">
        <f t="shared" si="777"/>
        <v>1</v>
      </c>
      <c r="Z1036" s="29">
        <f t="shared" si="777"/>
        <v>1</v>
      </c>
      <c r="AA1036" s="29">
        <f t="shared" si="777"/>
        <v>1</v>
      </c>
      <c r="AB1036" s="29">
        <f t="shared" si="777"/>
        <v>1</v>
      </c>
      <c r="AC1036" s="29">
        <f t="shared" si="777"/>
        <v>1</v>
      </c>
      <c r="AD1036" s="29">
        <f t="shared" si="777"/>
        <v>1</v>
      </c>
      <c r="AE1036" s="29">
        <f t="shared" si="775"/>
        <v>1</v>
      </c>
      <c r="AF1036" s="29">
        <f t="shared" si="775"/>
        <v>1</v>
      </c>
      <c r="AG1036" s="29">
        <f t="shared" si="775"/>
        <v>1</v>
      </c>
      <c r="AH1036" s="29">
        <f t="shared" si="775"/>
        <v>1</v>
      </c>
      <c r="AI1036" s="29">
        <f t="shared" si="775"/>
        <v>1</v>
      </c>
      <c r="AJ1036" s="29">
        <f t="shared" si="775"/>
        <v>1</v>
      </c>
      <c r="AK1036" s="29">
        <f t="shared" si="775"/>
        <v>1</v>
      </c>
      <c r="AL1036" s="29">
        <f t="shared" si="775"/>
        <v>1</v>
      </c>
      <c r="AM1036" s="29">
        <f t="shared" si="775"/>
        <v>1</v>
      </c>
      <c r="AN1036" s="29">
        <f t="shared" si="775"/>
        <v>1</v>
      </c>
      <c r="AO1036" s="29">
        <f t="shared" si="775"/>
        <v>1</v>
      </c>
      <c r="AP1036" s="29">
        <f t="shared" si="775"/>
        <v>1</v>
      </c>
      <c r="AQ1036" s="29">
        <f t="shared" si="775"/>
        <v>1</v>
      </c>
      <c r="AR1036" s="29">
        <f t="shared" si="775"/>
        <v>1</v>
      </c>
      <c r="AS1036" s="29">
        <f t="shared" si="775"/>
        <v>1</v>
      </c>
      <c r="AT1036" s="29">
        <f t="shared" si="783"/>
        <v>1</v>
      </c>
      <c r="AU1036" s="29">
        <f t="shared" si="783"/>
        <v>1</v>
      </c>
      <c r="AV1036" s="29">
        <f t="shared" si="783"/>
        <v>1</v>
      </c>
      <c r="AW1036" s="29">
        <f t="shared" si="783"/>
        <v>1</v>
      </c>
      <c r="AX1036" s="29">
        <f t="shared" si="783"/>
        <v>1</v>
      </c>
      <c r="AY1036" s="29">
        <f t="shared" si="783"/>
        <v>1</v>
      </c>
      <c r="AZ1036" s="29">
        <f t="shared" si="783"/>
        <v>1</v>
      </c>
      <c r="BA1036" s="29">
        <f t="shared" si="783"/>
        <v>1</v>
      </c>
      <c r="BB1036" s="29">
        <f t="shared" si="783"/>
        <v>1</v>
      </c>
      <c r="BC1036" s="29">
        <f t="shared" si="783"/>
        <v>1</v>
      </c>
      <c r="BD1036" s="29">
        <f t="shared" si="783"/>
        <v>1</v>
      </c>
      <c r="BE1036" s="29">
        <f t="shared" si="783"/>
        <v>1</v>
      </c>
      <c r="BF1036" s="29">
        <f t="shared" si="783"/>
        <v>1</v>
      </c>
      <c r="BG1036" s="29">
        <f t="shared" si="783"/>
        <v>1</v>
      </c>
      <c r="BH1036" s="29">
        <f t="shared" si="783"/>
        <v>1</v>
      </c>
      <c r="BI1036" s="29">
        <f t="shared" si="783"/>
        <v>1</v>
      </c>
      <c r="BJ1036" s="29">
        <f t="shared" si="781"/>
        <v>1</v>
      </c>
      <c r="BN1036" s="29">
        <f t="shared" si="766"/>
        <v>25</v>
      </c>
      <c r="BO1036" s="29">
        <f t="shared" si="767"/>
        <v>12</v>
      </c>
    </row>
    <row r="1037" spans="3:67" x14ac:dyDescent="0.25">
      <c r="C1037" s="79">
        <f t="shared" si="763"/>
        <v>43873</v>
      </c>
      <c r="D1037" s="29">
        <f t="shared" si="699"/>
        <v>2020</v>
      </c>
      <c r="E1037" s="29">
        <f t="shared" si="768"/>
        <v>2</v>
      </c>
      <c r="F1037" s="29">
        <f t="shared" si="769"/>
        <v>7</v>
      </c>
      <c r="G1037" s="29">
        <f t="shared" si="770"/>
        <v>12</v>
      </c>
      <c r="H1037" s="166" t="str">
        <f t="shared" si="771"/>
        <v>Di</v>
      </c>
      <c r="I1037" s="29">
        <f t="shared" si="764"/>
        <v>26</v>
      </c>
      <c r="J1037" s="29">
        <f t="array" ref="J1037">INDEX(Dienstplan!$F$6:$AJ$55,BN1037,BO1037)</f>
        <v>0</v>
      </c>
      <c r="K1037" s="29">
        <f t="array" ref="K1037">IF(OR(J1037=Schichten!$B$3,J1037=Schichten!$B$4),INDEX($D$98:$D$147,MATCH(CODE(J1037),$H$98:$H$147,0)),IF(ISERROR(INDEX($D$98:$D$147,MATCH(J1037,$A$98:$A$147,0))),0,INDEX($D$98:$D$147,MATCH(J1037,$A$98:$A$147,0))))</f>
        <v>0</v>
      </c>
      <c r="L1037" s="29">
        <f t="shared" ref="L1037" si="788">L987</f>
        <v>0</v>
      </c>
      <c r="M1037" s="29">
        <f t="shared" si="702"/>
        <v>0</v>
      </c>
      <c r="O1037" s="29">
        <f t="shared" si="777"/>
        <v>0</v>
      </c>
      <c r="P1037" s="29">
        <f t="shared" si="777"/>
        <v>0</v>
      </c>
      <c r="Q1037" s="29">
        <f t="shared" si="777"/>
        <v>0</v>
      </c>
      <c r="R1037" s="29">
        <f t="shared" si="777"/>
        <v>0</v>
      </c>
      <c r="S1037" s="29">
        <f t="shared" si="777"/>
        <v>0</v>
      </c>
      <c r="T1037" s="29">
        <f t="shared" si="777"/>
        <v>0</v>
      </c>
      <c r="U1037" s="29">
        <f t="shared" si="777"/>
        <v>0</v>
      </c>
      <c r="V1037" s="29">
        <f t="shared" si="777"/>
        <v>0</v>
      </c>
      <c r="W1037" s="29">
        <f t="shared" si="777"/>
        <v>0</v>
      </c>
      <c r="X1037" s="29">
        <f t="shared" si="777"/>
        <v>0</v>
      </c>
      <c r="Y1037" s="29">
        <f t="shared" si="777"/>
        <v>1</v>
      </c>
      <c r="Z1037" s="29">
        <f t="shared" si="777"/>
        <v>1</v>
      </c>
      <c r="AA1037" s="29">
        <f t="shared" si="777"/>
        <v>1</v>
      </c>
      <c r="AB1037" s="29">
        <f t="shared" si="777"/>
        <v>1</v>
      </c>
      <c r="AC1037" s="29">
        <f t="shared" si="777"/>
        <v>1</v>
      </c>
      <c r="AD1037" s="29">
        <f t="shared" si="777"/>
        <v>1</v>
      </c>
      <c r="AE1037" s="29">
        <f t="shared" si="775"/>
        <v>1</v>
      </c>
      <c r="AF1037" s="29">
        <f t="shared" si="775"/>
        <v>1</v>
      </c>
      <c r="AG1037" s="29">
        <f t="shared" si="775"/>
        <v>1</v>
      </c>
      <c r="AH1037" s="29">
        <f t="shared" si="775"/>
        <v>1</v>
      </c>
      <c r="AI1037" s="29">
        <f t="shared" si="775"/>
        <v>1</v>
      </c>
      <c r="AJ1037" s="29">
        <f t="shared" si="775"/>
        <v>1</v>
      </c>
      <c r="AK1037" s="29">
        <f t="shared" si="775"/>
        <v>1</v>
      </c>
      <c r="AL1037" s="29">
        <f t="shared" si="775"/>
        <v>1</v>
      </c>
      <c r="AM1037" s="29">
        <f t="shared" si="775"/>
        <v>1</v>
      </c>
      <c r="AN1037" s="29">
        <f t="shared" si="775"/>
        <v>1</v>
      </c>
      <c r="AO1037" s="29">
        <f t="shared" si="775"/>
        <v>1</v>
      </c>
      <c r="AP1037" s="29">
        <f t="shared" si="775"/>
        <v>1</v>
      </c>
      <c r="AQ1037" s="29">
        <f t="shared" si="775"/>
        <v>1</v>
      </c>
      <c r="AR1037" s="29">
        <f t="shared" si="775"/>
        <v>1</v>
      </c>
      <c r="AS1037" s="29">
        <f t="shared" si="775"/>
        <v>1</v>
      </c>
      <c r="AT1037" s="29">
        <f t="shared" si="783"/>
        <v>1</v>
      </c>
      <c r="AU1037" s="29">
        <f t="shared" si="783"/>
        <v>1</v>
      </c>
      <c r="AV1037" s="29">
        <f t="shared" si="783"/>
        <v>1</v>
      </c>
      <c r="AW1037" s="29">
        <f t="shared" si="783"/>
        <v>1</v>
      </c>
      <c r="AX1037" s="29">
        <f t="shared" si="783"/>
        <v>1</v>
      </c>
      <c r="AY1037" s="29">
        <f t="shared" si="783"/>
        <v>1</v>
      </c>
      <c r="AZ1037" s="29">
        <f t="shared" si="783"/>
        <v>1</v>
      </c>
      <c r="BA1037" s="29">
        <f t="shared" si="783"/>
        <v>1</v>
      </c>
      <c r="BB1037" s="29">
        <f t="shared" si="783"/>
        <v>1</v>
      </c>
      <c r="BC1037" s="29">
        <f t="shared" si="783"/>
        <v>1</v>
      </c>
      <c r="BD1037" s="29">
        <f t="shared" si="783"/>
        <v>1</v>
      </c>
      <c r="BE1037" s="29">
        <f t="shared" si="783"/>
        <v>1</v>
      </c>
      <c r="BF1037" s="29">
        <f t="shared" si="783"/>
        <v>1</v>
      </c>
      <c r="BG1037" s="29">
        <f t="shared" si="783"/>
        <v>1</v>
      </c>
      <c r="BH1037" s="29">
        <f t="shared" si="783"/>
        <v>1</v>
      </c>
      <c r="BI1037" s="29">
        <f t="shared" si="783"/>
        <v>1</v>
      </c>
      <c r="BJ1037" s="29">
        <f t="shared" si="781"/>
        <v>1</v>
      </c>
      <c r="BN1037" s="29">
        <f t="shared" si="766"/>
        <v>26</v>
      </c>
      <c r="BO1037" s="29">
        <f t="shared" si="767"/>
        <v>12</v>
      </c>
    </row>
    <row r="1038" spans="3:67" x14ac:dyDescent="0.25">
      <c r="C1038" s="79">
        <f t="shared" si="763"/>
        <v>43873</v>
      </c>
      <c r="D1038" s="29">
        <f t="shared" ref="D1038:D1101" si="789">YEAR(C1038)</f>
        <v>2020</v>
      </c>
      <c r="E1038" s="29">
        <f t="shared" si="768"/>
        <v>2</v>
      </c>
      <c r="F1038" s="29">
        <f t="shared" si="769"/>
        <v>7</v>
      </c>
      <c r="G1038" s="29">
        <f t="shared" si="770"/>
        <v>12</v>
      </c>
      <c r="H1038" s="166" t="str">
        <f t="shared" si="771"/>
        <v>Di</v>
      </c>
      <c r="I1038" s="29">
        <f t="shared" si="764"/>
        <v>27</v>
      </c>
      <c r="J1038" s="29">
        <f t="array" ref="J1038">INDEX(Dienstplan!$F$6:$AJ$55,BN1038,BO1038)</f>
        <v>0</v>
      </c>
      <c r="K1038" s="29">
        <f t="array" ref="K1038">IF(OR(J1038=Schichten!$B$3,J1038=Schichten!$B$4),INDEX($D$98:$D$147,MATCH(CODE(J1038),$H$98:$H$147,0)),IF(ISERROR(INDEX($D$98:$D$147,MATCH(J1038,$A$98:$A$147,0))),0,INDEX($D$98:$D$147,MATCH(J1038,$A$98:$A$147,0))))</f>
        <v>0</v>
      </c>
      <c r="L1038" s="29">
        <f t="shared" ref="L1038" si="790">L988</f>
        <v>0</v>
      </c>
      <c r="M1038" s="29">
        <f t="shared" si="702"/>
        <v>0</v>
      </c>
      <c r="O1038" s="29">
        <f t="shared" si="777"/>
        <v>0</v>
      </c>
      <c r="P1038" s="29">
        <f t="shared" si="777"/>
        <v>0</v>
      </c>
      <c r="Q1038" s="29">
        <f t="shared" si="777"/>
        <v>0</v>
      </c>
      <c r="R1038" s="29">
        <f t="shared" si="777"/>
        <v>0</v>
      </c>
      <c r="S1038" s="29">
        <f t="shared" si="777"/>
        <v>0</v>
      </c>
      <c r="T1038" s="29">
        <f t="shared" si="777"/>
        <v>0</v>
      </c>
      <c r="U1038" s="29">
        <f t="shared" si="777"/>
        <v>0</v>
      </c>
      <c r="V1038" s="29">
        <f t="shared" si="777"/>
        <v>0</v>
      </c>
      <c r="W1038" s="29">
        <f t="shared" si="777"/>
        <v>0</v>
      </c>
      <c r="X1038" s="29">
        <f t="shared" si="777"/>
        <v>0</v>
      </c>
      <c r="Y1038" s="29">
        <f t="shared" si="777"/>
        <v>1</v>
      </c>
      <c r="Z1038" s="29">
        <f t="shared" si="777"/>
        <v>1</v>
      </c>
      <c r="AA1038" s="29">
        <f t="shared" si="777"/>
        <v>1</v>
      </c>
      <c r="AB1038" s="29">
        <f t="shared" si="777"/>
        <v>1</v>
      </c>
      <c r="AC1038" s="29">
        <f t="shared" si="777"/>
        <v>1</v>
      </c>
      <c r="AD1038" s="29">
        <f t="shared" si="777"/>
        <v>1</v>
      </c>
      <c r="AE1038" s="29">
        <f t="shared" si="775"/>
        <v>1</v>
      </c>
      <c r="AF1038" s="29">
        <f t="shared" si="775"/>
        <v>1</v>
      </c>
      <c r="AG1038" s="29">
        <f t="shared" si="775"/>
        <v>1</v>
      </c>
      <c r="AH1038" s="29">
        <f t="shared" si="775"/>
        <v>1</v>
      </c>
      <c r="AI1038" s="29">
        <f t="shared" si="775"/>
        <v>1</v>
      </c>
      <c r="AJ1038" s="29">
        <f t="shared" si="775"/>
        <v>1</v>
      </c>
      <c r="AK1038" s="29">
        <f t="shared" si="775"/>
        <v>1</v>
      </c>
      <c r="AL1038" s="29">
        <f t="shared" si="775"/>
        <v>1</v>
      </c>
      <c r="AM1038" s="29">
        <f t="shared" si="775"/>
        <v>1</v>
      </c>
      <c r="AN1038" s="29">
        <f t="shared" si="775"/>
        <v>1</v>
      </c>
      <c r="AO1038" s="29">
        <f t="shared" si="775"/>
        <v>1</v>
      </c>
      <c r="AP1038" s="29">
        <f t="shared" si="775"/>
        <v>1</v>
      </c>
      <c r="AQ1038" s="29">
        <f t="shared" si="775"/>
        <v>1</v>
      </c>
      <c r="AR1038" s="29">
        <f t="shared" si="775"/>
        <v>1</v>
      </c>
      <c r="AS1038" s="29">
        <f t="shared" si="775"/>
        <v>1</v>
      </c>
      <c r="AT1038" s="29">
        <f t="shared" si="783"/>
        <v>1</v>
      </c>
      <c r="AU1038" s="29">
        <f t="shared" si="783"/>
        <v>1</v>
      </c>
      <c r="AV1038" s="29">
        <f t="shared" si="783"/>
        <v>1</v>
      </c>
      <c r="AW1038" s="29">
        <f t="shared" si="783"/>
        <v>1</v>
      </c>
      <c r="AX1038" s="29">
        <f t="shared" si="783"/>
        <v>1</v>
      </c>
      <c r="AY1038" s="29">
        <f t="shared" si="783"/>
        <v>1</v>
      </c>
      <c r="AZ1038" s="29">
        <f t="shared" si="783"/>
        <v>1</v>
      </c>
      <c r="BA1038" s="29">
        <f t="shared" si="783"/>
        <v>1</v>
      </c>
      <c r="BB1038" s="29">
        <f t="shared" si="783"/>
        <v>1</v>
      </c>
      <c r="BC1038" s="29">
        <f t="shared" si="783"/>
        <v>1</v>
      </c>
      <c r="BD1038" s="29">
        <f t="shared" si="783"/>
        <v>1</v>
      </c>
      <c r="BE1038" s="29">
        <f t="shared" si="783"/>
        <v>1</v>
      </c>
      <c r="BF1038" s="29">
        <f t="shared" si="783"/>
        <v>1</v>
      </c>
      <c r="BG1038" s="29">
        <f t="shared" si="783"/>
        <v>1</v>
      </c>
      <c r="BH1038" s="29">
        <f t="shared" si="783"/>
        <v>1</v>
      </c>
      <c r="BI1038" s="29">
        <f t="shared" si="783"/>
        <v>1</v>
      </c>
      <c r="BJ1038" s="29">
        <f t="shared" si="781"/>
        <v>1</v>
      </c>
      <c r="BN1038" s="29">
        <f t="shared" si="766"/>
        <v>27</v>
      </c>
      <c r="BO1038" s="29">
        <f t="shared" si="767"/>
        <v>12</v>
      </c>
    </row>
    <row r="1039" spans="3:67" x14ac:dyDescent="0.25">
      <c r="C1039" s="79">
        <f t="shared" si="763"/>
        <v>43873</v>
      </c>
      <c r="D1039" s="29">
        <f t="shared" si="789"/>
        <v>2020</v>
      </c>
      <c r="E1039" s="29">
        <f t="shared" si="768"/>
        <v>2</v>
      </c>
      <c r="F1039" s="29">
        <f t="shared" si="769"/>
        <v>7</v>
      </c>
      <c r="G1039" s="29">
        <f t="shared" si="770"/>
        <v>12</v>
      </c>
      <c r="H1039" s="166" t="str">
        <f t="shared" si="771"/>
        <v>Di</v>
      </c>
      <c r="I1039" s="29">
        <f t="shared" si="764"/>
        <v>28</v>
      </c>
      <c r="J1039" s="29">
        <f t="array" ref="J1039">INDEX(Dienstplan!$F$6:$AJ$55,BN1039,BO1039)</f>
        <v>0</v>
      </c>
      <c r="K1039" s="29">
        <f t="array" ref="K1039">IF(OR(J1039=Schichten!$B$3,J1039=Schichten!$B$4),INDEX($D$98:$D$147,MATCH(CODE(J1039),$H$98:$H$147,0)),IF(ISERROR(INDEX($D$98:$D$147,MATCH(J1039,$A$98:$A$147,0))),0,INDEX($D$98:$D$147,MATCH(J1039,$A$98:$A$147,0))))</f>
        <v>0</v>
      </c>
      <c r="L1039" s="29">
        <f t="shared" ref="L1039" si="791">L989</f>
        <v>0</v>
      </c>
      <c r="M1039" s="29">
        <f t="shared" ref="M1039:M1102" si="792">IF($M$457,IF(CODE(J1039)=$N$459,1,IF(CODE(J1039)=$N$460,0.5,0)),0)</f>
        <v>0</v>
      </c>
      <c r="O1039" s="29">
        <f t="shared" si="777"/>
        <v>0</v>
      </c>
      <c r="P1039" s="29">
        <f t="shared" si="777"/>
        <v>0</v>
      </c>
      <c r="Q1039" s="29">
        <f t="shared" si="777"/>
        <v>0</v>
      </c>
      <c r="R1039" s="29">
        <f t="shared" si="777"/>
        <v>0</v>
      </c>
      <c r="S1039" s="29">
        <f t="shared" si="777"/>
        <v>0</v>
      </c>
      <c r="T1039" s="29">
        <f t="shared" si="777"/>
        <v>0</v>
      </c>
      <c r="U1039" s="29">
        <f t="shared" si="777"/>
        <v>0</v>
      </c>
      <c r="V1039" s="29">
        <f t="shared" si="777"/>
        <v>0</v>
      </c>
      <c r="W1039" s="29">
        <f t="shared" si="777"/>
        <v>0</v>
      </c>
      <c r="X1039" s="29">
        <f t="shared" si="777"/>
        <v>0</v>
      </c>
      <c r="Y1039" s="29">
        <f t="shared" si="777"/>
        <v>1</v>
      </c>
      <c r="Z1039" s="29">
        <f t="shared" si="777"/>
        <v>1</v>
      </c>
      <c r="AA1039" s="29">
        <f t="shared" si="777"/>
        <v>1</v>
      </c>
      <c r="AB1039" s="29">
        <f t="shared" si="777"/>
        <v>1</v>
      </c>
      <c r="AC1039" s="29">
        <f t="shared" si="777"/>
        <v>1</v>
      </c>
      <c r="AD1039" s="29">
        <f t="shared" si="777"/>
        <v>1</v>
      </c>
      <c r="AE1039" s="29">
        <f t="shared" si="775"/>
        <v>1</v>
      </c>
      <c r="AF1039" s="29">
        <f t="shared" si="775"/>
        <v>1</v>
      </c>
      <c r="AG1039" s="29">
        <f t="shared" si="775"/>
        <v>1</v>
      </c>
      <c r="AH1039" s="29">
        <f t="shared" si="775"/>
        <v>1</v>
      </c>
      <c r="AI1039" s="29">
        <f t="shared" si="775"/>
        <v>1</v>
      </c>
      <c r="AJ1039" s="29">
        <f t="shared" si="775"/>
        <v>1</v>
      </c>
      <c r="AK1039" s="29">
        <f t="shared" si="775"/>
        <v>1</v>
      </c>
      <c r="AL1039" s="29">
        <f t="shared" si="775"/>
        <v>1</v>
      </c>
      <c r="AM1039" s="29">
        <f t="shared" si="775"/>
        <v>1</v>
      </c>
      <c r="AN1039" s="29">
        <f t="shared" si="775"/>
        <v>1</v>
      </c>
      <c r="AO1039" s="29">
        <f t="shared" si="775"/>
        <v>1</v>
      </c>
      <c r="AP1039" s="29">
        <f t="shared" si="775"/>
        <v>1</v>
      </c>
      <c r="AQ1039" s="29">
        <f t="shared" si="775"/>
        <v>1</v>
      </c>
      <c r="AR1039" s="29">
        <f t="shared" si="775"/>
        <v>1</v>
      </c>
      <c r="AS1039" s="29">
        <f t="shared" si="775"/>
        <v>1</v>
      </c>
      <c r="AT1039" s="29">
        <f t="shared" si="783"/>
        <v>1</v>
      </c>
      <c r="AU1039" s="29">
        <f t="shared" si="783"/>
        <v>1</v>
      </c>
      <c r="AV1039" s="29">
        <f t="shared" si="783"/>
        <v>1</v>
      </c>
      <c r="AW1039" s="29">
        <f t="shared" si="783"/>
        <v>1</v>
      </c>
      <c r="AX1039" s="29">
        <f t="shared" si="783"/>
        <v>1</v>
      </c>
      <c r="AY1039" s="29">
        <f t="shared" si="783"/>
        <v>1</v>
      </c>
      <c r="AZ1039" s="29">
        <f t="shared" si="783"/>
        <v>1</v>
      </c>
      <c r="BA1039" s="29">
        <f t="shared" si="783"/>
        <v>1</v>
      </c>
      <c r="BB1039" s="29">
        <f t="shared" si="783"/>
        <v>1</v>
      </c>
      <c r="BC1039" s="29">
        <f t="shared" si="783"/>
        <v>1</v>
      </c>
      <c r="BD1039" s="29">
        <f t="shared" si="783"/>
        <v>1</v>
      </c>
      <c r="BE1039" s="29">
        <f t="shared" si="783"/>
        <v>1</v>
      </c>
      <c r="BF1039" s="29">
        <f t="shared" si="783"/>
        <v>1</v>
      </c>
      <c r="BG1039" s="29">
        <f t="shared" si="783"/>
        <v>1</v>
      </c>
      <c r="BH1039" s="29">
        <f t="shared" si="783"/>
        <v>1</v>
      </c>
      <c r="BI1039" s="29">
        <f t="shared" si="783"/>
        <v>1</v>
      </c>
      <c r="BJ1039" s="29">
        <f t="shared" si="781"/>
        <v>1</v>
      </c>
      <c r="BN1039" s="29">
        <f t="shared" si="766"/>
        <v>28</v>
      </c>
      <c r="BO1039" s="29">
        <f t="shared" si="767"/>
        <v>12</v>
      </c>
    </row>
    <row r="1040" spans="3:67" x14ac:dyDescent="0.25">
      <c r="C1040" s="79">
        <f t="shared" si="763"/>
        <v>43873</v>
      </c>
      <c r="D1040" s="29">
        <f t="shared" si="789"/>
        <v>2020</v>
      </c>
      <c r="E1040" s="29">
        <f t="shared" si="768"/>
        <v>2</v>
      </c>
      <c r="F1040" s="29">
        <f t="shared" si="769"/>
        <v>7</v>
      </c>
      <c r="G1040" s="29">
        <f t="shared" si="770"/>
        <v>12</v>
      </c>
      <c r="H1040" s="166" t="str">
        <f t="shared" si="771"/>
        <v>Di</v>
      </c>
      <c r="I1040" s="29">
        <f t="shared" si="764"/>
        <v>29</v>
      </c>
      <c r="J1040" s="29">
        <f t="array" ref="J1040">INDEX(Dienstplan!$F$6:$AJ$55,BN1040,BO1040)</f>
        <v>0</v>
      </c>
      <c r="K1040" s="29">
        <f t="array" ref="K1040">IF(OR(J1040=Schichten!$B$3,J1040=Schichten!$B$4),INDEX($D$98:$D$147,MATCH(CODE(J1040),$H$98:$H$147,0)),IF(ISERROR(INDEX($D$98:$D$147,MATCH(J1040,$A$98:$A$147,0))),0,INDEX($D$98:$D$147,MATCH(J1040,$A$98:$A$147,0))))</f>
        <v>0</v>
      </c>
      <c r="L1040" s="29">
        <f t="shared" ref="L1040" si="793">L990</f>
        <v>0</v>
      </c>
      <c r="M1040" s="29">
        <f t="shared" si="792"/>
        <v>0</v>
      </c>
      <c r="O1040" s="29">
        <f t="shared" si="777"/>
        <v>0</v>
      </c>
      <c r="P1040" s="29">
        <f t="shared" si="777"/>
        <v>0</v>
      </c>
      <c r="Q1040" s="29">
        <f t="shared" si="777"/>
        <v>0</v>
      </c>
      <c r="R1040" s="29">
        <f t="shared" si="777"/>
        <v>0</v>
      </c>
      <c r="S1040" s="29">
        <f t="shared" si="777"/>
        <v>0</v>
      </c>
      <c r="T1040" s="29">
        <f t="shared" si="777"/>
        <v>0</v>
      </c>
      <c r="U1040" s="29">
        <f t="shared" si="777"/>
        <v>0</v>
      </c>
      <c r="V1040" s="29">
        <f t="shared" si="777"/>
        <v>0</v>
      </c>
      <c r="W1040" s="29">
        <f t="shared" si="777"/>
        <v>0</v>
      </c>
      <c r="X1040" s="29">
        <f t="shared" si="777"/>
        <v>0</v>
      </c>
      <c r="Y1040" s="29">
        <f t="shared" si="777"/>
        <v>1</v>
      </c>
      <c r="Z1040" s="29">
        <f t="shared" si="777"/>
        <v>1</v>
      </c>
      <c r="AA1040" s="29">
        <f t="shared" si="777"/>
        <v>1</v>
      </c>
      <c r="AB1040" s="29">
        <f t="shared" si="777"/>
        <v>1</v>
      </c>
      <c r="AC1040" s="29">
        <f t="shared" si="777"/>
        <v>1</v>
      </c>
      <c r="AD1040" s="29">
        <f t="shared" si="777"/>
        <v>1</v>
      </c>
      <c r="AE1040" s="29">
        <f t="shared" si="775"/>
        <v>1</v>
      </c>
      <c r="AF1040" s="29">
        <f t="shared" si="775"/>
        <v>1</v>
      </c>
      <c r="AG1040" s="29">
        <f t="shared" si="775"/>
        <v>1</v>
      </c>
      <c r="AH1040" s="29">
        <f t="shared" si="775"/>
        <v>1</v>
      </c>
      <c r="AI1040" s="29">
        <f t="shared" si="775"/>
        <v>1</v>
      </c>
      <c r="AJ1040" s="29">
        <f t="shared" si="775"/>
        <v>1</v>
      </c>
      <c r="AK1040" s="29">
        <f t="shared" si="775"/>
        <v>1</v>
      </c>
      <c r="AL1040" s="29">
        <f t="shared" si="775"/>
        <v>1</v>
      </c>
      <c r="AM1040" s="29">
        <f t="shared" si="775"/>
        <v>1</v>
      </c>
      <c r="AN1040" s="29">
        <f t="shared" si="775"/>
        <v>1</v>
      </c>
      <c r="AO1040" s="29">
        <f t="shared" si="775"/>
        <v>1</v>
      </c>
      <c r="AP1040" s="29">
        <f t="shared" si="775"/>
        <v>1</v>
      </c>
      <c r="AQ1040" s="29">
        <f t="shared" si="775"/>
        <v>1</v>
      </c>
      <c r="AR1040" s="29">
        <f t="shared" si="775"/>
        <v>1</v>
      </c>
      <c r="AS1040" s="29">
        <f t="shared" si="775"/>
        <v>1</v>
      </c>
      <c r="AT1040" s="29">
        <f t="shared" si="783"/>
        <v>1</v>
      </c>
      <c r="AU1040" s="29">
        <f t="shared" si="783"/>
        <v>1</v>
      </c>
      <c r="AV1040" s="29">
        <f t="shared" si="783"/>
        <v>1</v>
      </c>
      <c r="AW1040" s="29">
        <f t="shared" si="783"/>
        <v>1</v>
      </c>
      <c r="AX1040" s="29">
        <f t="shared" si="783"/>
        <v>1</v>
      </c>
      <c r="AY1040" s="29">
        <f t="shared" si="783"/>
        <v>1</v>
      </c>
      <c r="AZ1040" s="29">
        <f t="shared" si="783"/>
        <v>1</v>
      </c>
      <c r="BA1040" s="29">
        <f t="shared" si="783"/>
        <v>1</v>
      </c>
      <c r="BB1040" s="29">
        <f t="shared" si="783"/>
        <v>1</v>
      </c>
      <c r="BC1040" s="29">
        <f t="shared" si="783"/>
        <v>1</v>
      </c>
      <c r="BD1040" s="29">
        <f t="shared" si="783"/>
        <v>1</v>
      </c>
      <c r="BE1040" s="29">
        <f t="shared" si="783"/>
        <v>1</v>
      </c>
      <c r="BF1040" s="29">
        <f t="shared" si="783"/>
        <v>1</v>
      </c>
      <c r="BG1040" s="29">
        <f t="shared" si="783"/>
        <v>1</v>
      </c>
      <c r="BH1040" s="29">
        <f t="shared" si="783"/>
        <v>1</v>
      </c>
      <c r="BI1040" s="29">
        <f t="shared" si="783"/>
        <v>1</v>
      </c>
      <c r="BJ1040" s="29">
        <f t="shared" si="781"/>
        <v>1</v>
      </c>
      <c r="BN1040" s="29">
        <f t="shared" si="766"/>
        <v>29</v>
      </c>
      <c r="BO1040" s="29">
        <f t="shared" si="767"/>
        <v>12</v>
      </c>
    </row>
    <row r="1041" spans="3:67" x14ac:dyDescent="0.25">
      <c r="C1041" s="79">
        <f t="shared" si="763"/>
        <v>43873</v>
      </c>
      <c r="D1041" s="29">
        <f t="shared" si="789"/>
        <v>2020</v>
      </c>
      <c r="E1041" s="29">
        <f t="shared" si="768"/>
        <v>2</v>
      </c>
      <c r="F1041" s="29">
        <f t="shared" si="769"/>
        <v>7</v>
      </c>
      <c r="G1041" s="29">
        <f t="shared" si="770"/>
        <v>12</v>
      </c>
      <c r="H1041" s="166" t="str">
        <f t="shared" si="771"/>
        <v>Di</v>
      </c>
      <c r="I1041" s="29">
        <f t="shared" si="764"/>
        <v>30</v>
      </c>
      <c r="J1041" s="29">
        <f t="array" ref="J1041">INDEX(Dienstplan!$F$6:$AJ$55,BN1041,BO1041)</f>
        <v>0</v>
      </c>
      <c r="K1041" s="29">
        <f t="array" ref="K1041">IF(OR(J1041=Schichten!$B$3,J1041=Schichten!$B$4),INDEX($D$98:$D$147,MATCH(CODE(J1041),$H$98:$H$147,0)),IF(ISERROR(INDEX($D$98:$D$147,MATCH(J1041,$A$98:$A$147,0))),0,INDEX($D$98:$D$147,MATCH(J1041,$A$98:$A$147,0))))</f>
        <v>0</v>
      </c>
      <c r="L1041" s="29">
        <f t="shared" ref="L1041" si="794">L991</f>
        <v>0</v>
      </c>
      <c r="M1041" s="29">
        <f t="shared" si="792"/>
        <v>0</v>
      </c>
      <c r="O1041" s="29">
        <f t="shared" si="777"/>
        <v>0</v>
      </c>
      <c r="P1041" s="29">
        <f t="shared" si="777"/>
        <v>0</v>
      </c>
      <c r="Q1041" s="29">
        <f t="shared" si="777"/>
        <v>0</v>
      </c>
      <c r="R1041" s="29">
        <f t="shared" si="777"/>
        <v>0</v>
      </c>
      <c r="S1041" s="29">
        <f t="shared" si="777"/>
        <v>0</v>
      </c>
      <c r="T1041" s="29">
        <f t="shared" si="777"/>
        <v>0</v>
      </c>
      <c r="U1041" s="29">
        <f t="shared" si="777"/>
        <v>0</v>
      </c>
      <c r="V1041" s="29">
        <f t="shared" si="777"/>
        <v>0</v>
      </c>
      <c r="W1041" s="29">
        <f t="shared" si="777"/>
        <v>0</v>
      </c>
      <c r="X1041" s="29">
        <f t="shared" si="777"/>
        <v>0</v>
      </c>
      <c r="Y1041" s="29">
        <f t="shared" si="777"/>
        <v>1</v>
      </c>
      <c r="Z1041" s="29">
        <f t="shared" si="777"/>
        <v>1</v>
      </c>
      <c r="AA1041" s="29">
        <f t="shared" si="777"/>
        <v>1</v>
      </c>
      <c r="AB1041" s="29">
        <f t="shared" si="777"/>
        <v>1</v>
      </c>
      <c r="AC1041" s="29">
        <f t="shared" si="777"/>
        <v>1</v>
      </c>
      <c r="AD1041" s="29">
        <f t="shared" si="777"/>
        <v>1</v>
      </c>
      <c r="AE1041" s="29">
        <f t="shared" si="775"/>
        <v>1</v>
      </c>
      <c r="AF1041" s="29">
        <f t="shared" si="775"/>
        <v>1</v>
      </c>
      <c r="AG1041" s="29">
        <f t="shared" si="775"/>
        <v>1</v>
      </c>
      <c r="AH1041" s="29">
        <f t="shared" si="775"/>
        <v>1</v>
      </c>
      <c r="AI1041" s="29">
        <f t="shared" si="775"/>
        <v>1</v>
      </c>
      <c r="AJ1041" s="29">
        <f t="shared" si="775"/>
        <v>1</v>
      </c>
      <c r="AK1041" s="29">
        <f t="shared" si="775"/>
        <v>1</v>
      </c>
      <c r="AL1041" s="29">
        <f t="shared" si="775"/>
        <v>1</v>
      </c>
      <c r="AM1041" s="29">
        <f t="shared" si="775"/>
        <v>1</v>
      </c>
      <c r="AN1041" s="29">
        <f t="shared" si="775"/>
        <v>1</v>
      </c>
      <c r="AO1041" s="29">
        <f t="shared" si="775"/>
        <v>1</v>
      </c>
      <c r="AP1041" s="29">
        <f t="shared" si="775"/>
        <v>1</v>
      </c>
      <c r="AQ1041" s="29">
        <f t="shared" si="775"/>
        <v>1</v>
      </c>
      <c r="AR1041" s="29">
        <f t="shared" si="775"/>
        <v>1</v>
      </c>
      <c r="AS1041" s="29">
        <f t="shared" si="775"/>
        <v>1</v>
      </c>
      <c r="AT1041" s="29">
        <f t="shared" si="783"/>
        <v>1</v>
      </c>
      <c r="AU1041" s="29">
        <f t="shared" si="783"/>
        <v>1</v>
      </c>
      <c r="AV1041" s="29">
        <f t="shared" si="783"/>
        <v>1</v>
      </c>
      <c r="AW1041" s="29">
        <f t="shared" si="783"/>
        <v>1</v>
      </c>
      <c r="AX1041" s="29">
        <f t="shared" si="783"/>
        <v>1</v>
      </c>
      <c r="AY1041" s="29">
        <f t="shared" si="783"/>
        <v>1</v>
      </c>
      <c r="AZ1041" s="29">
        <f t="shared" si="783"/>
        <v>1</v>
      </c>
      <c r="BA1041" s="29">
        <f t="shared" si="783"/>
        <v>1</v>
      </c>
      <c r="BB1041" s="29">
        <f t="shared" si="783"/>
        <v>1</v>
      </c>
      <c r="BC1041" s="29">
        <f t="shared" si="783"/>
        <v>1</v>
      </c>
      <c r="BD1041" s="29">
        <f t="shared" si="783"/>
        <v>1</v>
      </c>
      <c r="BE1041" s="29">
        <f t="shared" si="783"/>
        <v>1</v>
      </c>
      <c r="BF1041" s="29">
        <f t="shared" si="783"/>
        <v>1</v>
      </c>
      <c r="BG1041" s="29">
        <f t="shared" si="783"/>
        <v>1</v>
      </c>
      <c r="BH1041" s="29">
        <f t="shared" si="783"/>
        <v>1</v>
      </c>
      <c r="BI1041" s="29">
        <f t="shared" si="783"/>
        <v>1</v>
      </c>
      <c r="BJ1041" s="29">
        <f t="shared" si="781"/>
        <v>1</v>
      </c>
      <c r="BN1041" s="29">
        <f t="shared" si="766"/>
        <v>30</v>
      </c>
      <c r="BO1041" s="29">
        <f t="shared" si="767"/>
        <v>12</v>
      </c>
    </row>
    <row r="1042" spans="3:67" x14ac:dyDescent="0.25">
      <c r="C1042" s="79">
        <f t="shared" si="763"/>
        <v>43873</v>
      </c>
      <c r="D1042" s="29">
        <f t="shared" si="789"/>
        <v>2020</v>
      </c>
      <c r="E1042" s="29">
        <f t="shared" si="768"/>
        <v>2</v>
      </c>
      <c r="F1042" s="29">
        <f t="shared" si="769"/>
        <v>7</v>
      </c>
      <c r="G1042" s="29">
        <f t="shared" si="770"/>
        <v>12</v>
      </c>
      <c r="H1042" s="166" t="str">
        <f t="shared" si="771"/>
        <v>Di</v>
      </c>
      <c r="I1042" s="29">
        <f t="shared" si="764"/>
        <v>31</v>
      </c>
      <c r="J1042" s="29">
        <f t="array" ref="J1042">INDEX(Dienstplan!$F$6:$AJ$55,BN1042,BO1042)</f>
        <v>0</v>
      </c>
      <c r="K1042" s="29">
        <f t="array" ref="K1042">IF(OR(J1042=Schichten!$B$3,J1042=Schichten!$B$4),INDEX($D$98:$D$147,MATCH(CODE(J1042),$H$98:$H$147,0)),IF(ISERROR(INDEX($D$98:$D$147,MATCH(J1042,$A$98:$A$147,0))),0,INDEX($D$98:$D$147,MATCH(J1042,$A$98:$A$147,0))))</f>
        <v>0</v>
      </c>
      <c r="L1042" s="29">
        <f t="shared" ref="L1042" si="795">L992</f>
        <v>0</v>
      </c>
      <c r="M1042" s="29">
        <f t="shared" si="792"/>
        <v>0</v>
      </c>
      <c r="O1042" s="29">
        <f t="shared" si="777"/>
        <v>0</v>
      </c>
      <c r="P1042" s="29">
        <f t="shared" si="777"/>
        <v>0</v>
      </c>
      <c r="Q1042" s="29">
        <f t="shared" si="777"/>
        <v>0</v>
      </c>
      <c r="R1042" s="29">
        <f t="shared" si="777"/>
        <v>0</v>
      </c>
      <c r="S1042" s="29">
        <f t="shared" si="777"/>
        <v>0</v>
      </c>
      <c r="T1042" s="29">
        <f t="shared" si="777"/>
        <v>0</v>
      </c>
      <c r="U1042" s="29">
        <f t="shared" si="777"/>
        <v>0</v>
      </c>
      <c r="V1042" s="29">
        <f t="shared" si="777"/>
        <v>0</v>
      </c>
      <c r="W1042" s="29">
        <f t="shared" si="777"/>
        <v>0</v>
      </c>
      <c r="X1042" s="29">
        <f t="shared" si="777"/>
        <v>0</v>
      </c>
      <c r="Y1042" s="29">
        <f t="shared" si="777"/>
        <v>1</v>
      </c>
      <c r="Z1042" s="29">
        <f t="shared" si="777"/>
        <v>1</v>
      </c>
      <c r="AA1042" s="29">
        <f t="shared" si="777"/>
        <v>1</v>
      </c>
      <c r="AB1042" s="29">
        <f t="shared" si="777"/>
        <v>1</v>
      </c>
      <c r="AC1042" s="29">
        <f t="shared" si="777"/>
        <v>1</v>
      </c>
      <c r="AD1042" s="29">
        <f t="shared" si="777"/>
        <v>1</v>
      </c>
      <c r="AE1042" s="29">
        <f t="shared" si="775"/>
        <v>1</v>
      </c>
      <c r="AF1042" s="29">
        <f t="shared" si="775"/>
        <v>1</v>
      </c>
      <c r="AG1042" s="29">
        <f t="shared" si="775"/>
        <v>1</v>
      </c>
      <c r="AH1042" s="29">
        <f t="shared" si="775"/>
        <v>1</v>
      </c>
      <c r="AI1042" s="29">
        <f t="shared" si="775"/>
        <v>1</v>
      </c>
      <c r="AJ1042" s="29">
        <f t="shared" si="775"/>
        <v>1</v>
      </c>
      <c r="AK1042" s="29">
        <f t="shared" si="775"/>
        <v>1</v>
      </c>
      <c r="AL1042" s="29">
        <f t="shared" si="775"/>
        <v>1</v>
      </c>
      <c r="AM1042" s="29">
        <f t="shared" si="775"/>
        <v>1</v>
      </c>
      <c r="AN1042" s="29">
        <f t="shared" si="775"/>
        <v>1</v>
      </c>
      <c r="AO1042" s="29">
        <f t="shared" si="775"/>
        <v>1</v>
      </c>
      <c r="AP1042" s="29">
        <f t="shared" si="775"/>
        <v>1</v>
      </c>
      <c r="AQ1042" s="29">
        <f t="shared" si="775"/>
        <v>1</v>
      </c>
      <c r="AR1042" s="29">
        <f t="shared" si="775"/>
        <v>1</v>
      </c>
      <c r="AS1042" s="29">
        <f t="shared" si="775"/>
        <v>1</v>
      </c>
      <c r="AT1042" s="29">
        <f t="shared" si="783"/>
        <v>1</v>
      </c>
      <c r="AU1042" s="29">
        <f t="shared" si="783"/>
        <v>1</v>
      </c>
      <c r="AV1042" s="29">
        <f t="shared" si="783"/>
        <v>1</v>
      </c>
      <c r="AW1042" s="29">
        <f t="shared" si="783"/>
        <v>1</v>
      </c>
      <c r="AX1042" s="29">
        <f t="shared" si="783"/>
        <v>1</v>
      </c>
      <c r="AY1042" s="29">
        <f t="shared" si="783"/>
        <v>1</v>
      </c>
      <c r="AZ1042" s="29">
        <f t="shared" si="783"/>
        <v>1</v>
      </c>
      <c r="BA1042" s="29">
        <f t="shared" si="783"/>
        <v>1</v>
      </c>
      <c r="BB1042" s="29">
        <f t="shared" si="783"/>
        <v>1</v>
      </c>
      <c r="BC1042" s="29">
        <f t="shared" si="783"/>
        <v>1</v>
      </c>
      <c r="BD1042" s="29">
        <f t="shared" si="783"/>
        <v>1</v>
      </c>
      <c r="BE1042" s="29">
        <f t="shared" si="783"/>
        <v>1</v>
      </c>
      <c r="BF1042" s="29">
        <f t="shared" si="783"/>
        <v>1</v>
      </c>
      <c r="BG1042" s="29">
        <f t="shared" si="783"/>
        <v>1</v>
      </c>
      <c r="BH1042" s="29">
        <f t="shared" si="783"/>
        <v>1</v>
      </c>
      <c r="BI1042" s="29">
        <f t="shared" si="783"/>
        <v>1</v>
      </c>
      <c r="BJ1042" s="29">
        <f t="shared" si="781"/>
        <v>1</v>
      </c>
      <c r="BN1042" s="29">
        <f t="shared" si="766"/>
        <v>31</v>
      </c>
      <c r="BO1042" s="29">
        <f t="shared" si="767"/>
        <v>12</v>
      </c>
    </row>
    <row r="1043" spans="3:67" x14ac:dyDescent="0.25">
      <c r="C1043" s="79">
        <f t="shared" si="763"/>
        <v>43873</v>
      </c>
      <c r="D1043" s="29">
        <f t="shared" si="789"/>
        <v>2020</v>
      </c>
      <c r="E1043" s="29">
        <f t="shared" si="768"/>
        <v>2</v>
      </c>
      <c r="F1043" s="29">
        <f t="shared" si="769"/>
        <v>7</v>
      </c>
      <c r="G1043" s="29">
        <f t="shared" si="770"/>
        <v>12</v>
      </c>
      <c r="H1043" s="166" t="str">
        <f t="shared" si="771"/>
        <v>Di</v>
      </c>
      <c r="I1043" s="29">
        <f t="shared" si="764"/>
        <v>32</v>
      </c>
      <c r="J1043" s="29">
        <f t="array" ref="J1043">INDEX(Dienstplan!$F$6:$AJ$55,BN1043,BO1043)</f>
        <v>0</v>
      </c>
      <c r="K1043" s="29">
        <f t="array" ref="K1043">IF(OR(J1043=Schichten!$B$3,J1043=Schichten!$B$4),INDEX($D$98:$D$147,MATCH(CODE(J1043),$H$98:$H$147,0)),IF(ISERROR(INDEX($D$98:$D$147,MATCH(J1043,$A$98:$A$147,0))),0,INDEX($D$98:$D$147,MATCH(J1043,$A$98:$A$147,0))))</f>
        <v>0</v>
      </c>
      <c r="L1043" s="29">
        <f t="shared" ref="L1043" si="796">L993</f>
        <v>0</v>
      </c>
      <c r="M1043" s="29">
        <f t="shared" si="792"/>
        <v>0</v>
      </c>
      <c r="O1043" s="29">
        <f t="shared" si="777"/>
        <v>0</v>
      </c>
      <c r="P1043" s="29">
        <f t="shared" si="777"/>
        <v>0</v>
      </c>
      <c r="Q1043" s="29">
        <f t="shared" si="777"/>
        <v>0</v>
      </c>
      <c r="R1043" s="29">
        <f t="shared" si="777"/>
        <v>0</v>
      </c>
      <c r="S1043" s="29">
        <f t="shared" si="777"/>
        <v>0</v>
      </c>
      <c r="T1043" s="29">
        <f t="shared" si="777"/>
        <v>0</v>
      </c>
      <c r="U1043" s="29">
        <f t="shared" si="777"/>
        <v>0</v>
      </c>
      <c r="V1043" s="29">
        <f t="shared" si="777"/>
        <v>0</v>
      </c>
      <c r="W1043" s="29">
        <f t="shared" si="777"/>
        <v>0</v>
      </c>
      <c r="X1043" s="29">
        <f t="shared" si="777"/>
        <v>0</v>
      </c>
      <c r="Y1043" s="29">
        <f t="shared" si="777"/>
        <v>1</v>
      </c>
      <c r="Z1043" s="29">
        <f t="shared" si="777"/>
        <v>1</v>
      </c>
      <c r="AA1043" s="29">
        <f t="shared" si="777"/>
        <v>1</v>
      </c>
      <c r="AB1043" s="29">
        <f t="shared" si="777"/>
        <v>1</v>
      </c>
      <c r="AC1043" s="29">
        <f t="shared" si="777"/>
        <v>1</v>
      </c>
      <c r="AD1043" s="29">
        <f t="shared" ref="AD1043:AS1058" si="797">IF($M$457,IF($J1043=AD$461,1,0),0)</f>
        <v>1</v>
      </c>
      <c r="AE1043" s="29">
        <f t="shared" si="797"/>
        <v>1</v>
      </c>
      <c r="AF1043" s="29">
        <f t="shared" si="797"/>
        <v>1</v>
      </c>
      <c r="AG1043" s="29">
        <f t="shared" si="797"/>
        <v>1</v>
      </c>
      <c r="AH1043" s="29">
        <f t="shared" si="797"/>
        <v>1</v>
      </c>
      <c r="AI1043" s="29">
        <f t="shared" si="797"/>
        <v>1</v>
      </c>
      <c r="AJ1043" s="29">
        <f t="shared" si="797"/>
        <v>1</v>
      </c>
      <c r="AK1043" s="29">
        <f t="shared" si="797"/>
        <v>1</v>
      </c>
      <c r="AL1043" s="29">
        <f t="shared" si="797"/>
        <v>1</v>
      </c>
      <c r="AM1043" s="29">
        <f t="shared" si="797"/>
        <v>1</v>
      </c>
      <c r="AN1043" s="29">
        <f t="shared" si="797"/>
        <v>1</v>
      </c>
      <c r="AO1043" s="29">
        <f t="shared" si="797"/>
        <v>1</v>
      </c>
      <c r="AP1043" s="29">
        <f t="shared" si="797"/>
        <v>1</v>
      </c>
      <c r="AQ1043" s="29">
        <f t="shared" si="797"/>
        <v>1</v>
      </c>
      <c r="AR1043" s="29">
        <f t="shared" si="797"/>
        <v>1</v>
      </c>
      <c r="AS1043" s="29">
        <f t="shared" si="797"/>
        <v>1</v>
      </c>
      <c r="AT1043" s="29">
        <f t="shared" si="783"/>
        <v>1</v>
      </c>
      <c r="AU1043" s="29">
        <f t="shared" si="783"/>
        <v>1</v>
      </c>
      <c r="AV1043" s="29">
        <f t="shared" si="783"/>
        <v>1</v>
      </c>
      <c r="AW1043" s="29">
        <f t="shared" si="783"/>
        <v>1</v>
      </c>
      <c r="AX1043" s="29">
        <f t="shared" si="783"/>
        <v>1</v>
      </c>
      <c r="AY1043" s="29">
        <f t="shared" si="783"/>
        <v>1</v>
      </c>
      <c r="AZ1043" s="29">
        <f t="shared" si="783"/>
        <v>1</v>
      </c>
      <c r="BA1043" s="29">
        <f t="shared" si="783"/>
        <v>1</v>
      </c>
      <c r="BB1043" s="29">
        <f t="shared" si="783"/>
        <v>1</v>
      </c>
      <c r="BC1043" s="29">
        <f t="shared" si="783"/>
        <v>1</v>
      </c>
      <c r="BD1043" s="29">
        <f t="shared" si="783"/>
        <v>1</v>
      </c>
      <c r="BE1043" s="29">
        <f t="shared" si="783"/>
        <v>1</v>
      </c>
      <c r="BF1043" s="29">
        <f t="shared" si="783"/>
        <v>1</v>
      </c>
      <c r="BG1043" s="29">
        <f t="shared" si="783"/>
        <v>1</v>
      </c>
      <c r="BH1043" s="29">
        <f t="shared" si="783"/>
        <v>1</v>
      </c>
      <c r="BI1043" s="29">
        <f t="shared" si="783"/>
        <v>1</v>
      </c>
      <c r="BJ1043" s="29">
        <f t="shared" si="781"/>
        <v>1</v>
      </c>
      <c r="BN1043" s="29">
        <f t="shared" si="766"/>
        <v>32</v>
      </c>
      <c r="BO1043" s="29">
        <f t="shared" si="767"/>
        <v>12</v>
      </c>
    </row>
    <row r="1044" spans="3:67" x14ac:dyDescent="0.25">
      <c r="C1044" s="79">
        <f t="shared" si="763"/>
        <v>43873</v>
      </c>
      <c r="D1044" s="29">
        <f t="shared" si="789"/>
        <v>2020</v>
      </c>
      <c r="E1044" s="29">
        <f t="shared" si="768"/>
        <v>2</v>
      </c>
      <c r="F1044" s="29">
        <f t="shared" si="769"/>
        <v>7</v>
      </c>
      <c r="G1044" s="29">
        <f t="shared" si="770"/>
        <v>12</v>
      </c>
      <c r="H1044" s="166" t="str">
        <f t="shared" si="771"/>
        <v>Di</v>
      </c>
      <c r="I1044" s="29">
        <f t="shared" si="764"/>
        <v>33</v>
      </c>
      <c r="J1044" s="29">
        <f t="array" ref="J1044">INDEX(Dienstplan!$F$6:$AJ$55,BN1044,BO1044)</f>
        <v>0</v>
      </c>
      <c r="K1044" s="29">
        <f t="array" ref="K1044">IF(OR(J1044=Schichten!$B$3,J1044=Schichten!$B$4),INDEX($D$98:$D$147,MATCH(CODE(J1044),$H$98:$H$147,0)),IF(ISERROR(INDEX($D$98:$D$147,MATCH(J1044,$A$98:$A$147,0))),0,INDEX($D$98:$D$147,MATCH(J1044,$A$98:$A$147,0))))</f>
        <v>0</v>
      </c>
      <c r="L1044" s="29">
        <f t="shared" ref="L1044" si="798">L994</f>
        <v>0</v>
      </c>
      <c r="M1044" s="29">
        <f t="shared" si="792"/>
        <v>0</v>
      </c>
      <c r="O1044" s="29">
        <f t="shared" ref="O1044:AD1059" si="799">IF($M$457,IF($J1044=O$461,1,0),0)</f>
        <v>0</v>
      </c>
      <c r="P1044" s="29">
        <f t="shared" si="799"/>
        <v>0</v>
      </c>
      <c r="Q1044" s="29">
        <f t="shared" si="799"/>
        <v>0</v>
      </c>
      <c r="R1044" s="29">
        <f t="shared" si="799"/>
        <v>0</v>
      </c>
      <c r="S1044" s="29">
        <f t="shared" si="799"/>
        <v>0</v>
      </c>
      <c r="T1044" s="29">
        <f t="shared" si="799"/>
        <v>0</v>
      </c>
      <c r="U1044" s="29">
        <f t="shared" si="799"/>
        <v>0</v>
      </c>
      <c r="V1044" s="29">
        <f t="shared" si="799"/>
        <v>0</v>
      </c>
      <c r="W1044" s="29">
        <f t="shared" si="799"/>
        <v>0</v>
      </c>
      <c r="X1044" s="29">
        <f t="shared" si="799"/>
        <v>0</v>
      </c>
      <c r="Y1044" s="29">
        <f t="shared" si="799"/>
        <v>1</v>
      </c>
      <c r="Z1044" s="29">
        <f t="shared" si="799"/>
        <v>1</v>
      </c>
      <c r="AA1044" s="29">
        <f t="shared" si="799"/>
        <v>1</v>
      </c>
      <c r="AB1044" s="29">
        <f t="shared" si="799"/>
        <v>1</v>
      </c>
      <c r="AC1044" s="29">
        <f t="shared" si="799"/>
        <v>1</v>
      </c>
      <c r="AD1044" s="29">
        <f t="shared" si="799"/>
        <v>1</v>
      </c>
      <c r="AE1044" s="29">
        <f t="shared" si="797"/>
        <v>1</v>
      </c>
      <c r="AF1044" s="29">
        <f t="shared" si="797"/>
        <v>1</v>
      </c>
      <c r="AG1044" s="29">
        <f t="shared" si="797"/>
        <v>1</v>
      </c>
      <c r="AH1044" s="29">
        <f t="shared" si="797"/>
        <v>1</v>
      </c>
      <c r="AI1044" s="29">
        <f t="shared" si="797"/>
        <v>1</v>
      </c>
      <c r="AJ1044" s="29">
        <f t="shared" si="797"/>
        <v>1</v>
      </c>
      <c r="AK1044" s="29">
        <f t="shared" si="797"/>
        <v>1</v>
      </c>
      <c r="AL1044" s="29">
        <f t="shared" si="797"/>
        <v>1</v>
      </c>
      <c r="AM1044" s="29">
        <f t="shared" si="797"/>
        <v>1</v>
      </c>
      <c r="AN1044" s="29">
        <f t="shared" si="797"/>
        <v>1</v>
      </c>
      <c r="AO1044" s="29">
        <f t="shared" si="797"/>
        <v>1</v>
      </c>
      <c r="AP1044" s="29">
        <f t="shared" si="797"/>
        <v>1</v>
      </c>
      <c r="AQ1044" s="29">
        <f t="shared" si="797"/>
        <v>1</v>
      </c>
      <c r="AR1044" s="29">
        <f t="shared" si="797"/>
        <v>1</v>
      </c>
      <c r="AS1044" s="29">
        <f t="shared" si="797"/>
        <v>1</v>
      </c>
      <c r="AT1044" s="29">
        <f t="shared" si="783"/>
        <v>1</v>
      </c>
      <c r="AU1044" s="29">
        <f t="shared" si="783"/>
        <v>1</v>
      </c>
      <c r="AV1044" s="29">
        <f t="shared" si="783"/>
        <v>1</v>
      </c>
      <c r="AW1044" s="29">
        <f t="shared" si="783"/>
        <v>1</v>
      </c>
      <c r="AX1044" s="29">
        <f t="shared" si="783"/>
        <v>1</v>
      </c>
      <c r="AY1044" s="29">
        <f t="shared" si="783"/>
        <v>1</v>
      </c>
      <c r="AZ1044" s="29">
        <f t="shared" si="783"/>
        <v>1</v>
      </c>
      <c r="BA1044" s="29">
        <f t="shared" si="783"/>
        <v>1</v>
      </c>
      <c r="BB1044" s="29">
        <f t="shared" si="783"/>
        <v>1</v>
      </c>
      <c r="BC1044" s="29">
        <f t="shared" si="783"/>
        <v>1</v>
      </c>
      <c r="BD1044" s="29">
        <f t="shared" si="783"/>
        <v>1</v>
      </c>
      <c r="BE1044" s="29">
        <f t="shared" si="783"/>
        <v>1</v>
      </c>
      <c r="BF1044" s="29">
        <f t="shared" si="783"/>
        <v>1</v>
      </c>
      <c r="BG1044" s="29">
        <f t="shared" si="783"/>
        <v>1</v>
      </c>
      <c r="BH1044" s="29">
        <f t="shared" si="783"/>
        <v>1</v>
      </c>
      <c r="BI1044" s="29">
        <f t="shared" si="783"/>
        <v>1</v>
      </c>
      <c r="BJ1044" s="29">
        <f t="shared" si="781"/>
        <v>1</v>
      </c>
      <c r="BN1044" s="29">
        <f t="shared" si="766"/>
        <v>33</v>
      </c>
      <c r="BO1044" s="29">
        <f t="shared" si="767"/>
        <v>12</v>
      </c>
    </row>
    <row r="1045" spans="3:67" x14ac:dyDescent="0.25">
      <c r="C1045" s="79">
        <f t="shared" si="763"/>
        <v>43873</v>
      </c>
      <c r="D1045" s="29">
        <f t="shared" si="789"/>
        <v>2020</v>
      </c>
      <c r="E1045" s="29">
        <f t="shared" si="768"/>
        <v>2</v>
      </c>
      <c r="F1045" s="29">
        <f t="shared" si="769"/>
        <v>7</v>
      </c>
      <c r="G1045" s="29">
        <f t="shared" si="770"/>
        <v>12</v>
      </c>
      <c r="H1045" s="166" t="str">
        <f t="shared" si="771"/>
        <v>Di</v>
      </c>
      <c r="I1045" s="29">
        <f t="shared" si="764"/>
        <v>34</v>
      </c>
      <c r="J1045" s="29">
        <f t="array" ref="J1045">INDEX(Dienstplan!$F$6:$AJ$55,BN1045,BO1045)</f>
        <v>0</v>
      </c>
      <c r="K1045" s="29">
        <f t="array" ref="K1045">IF(OR(J1045=Schichten!$B$3,J1045=Schichten!$B$4),INDEX($D$98:$D$147,MATCH(CODE(J1045),$H$98:$H$147,0)),IF(ISERROR(INDEX($D$98:$D$147,MATCH(J1045,$A$98:$A$147,0))),0,INDEX($D$98:$D$147,MATCH(J1045,$A$98:$A$147,0))))</f>
        <v>0</v>
      </c>
      <c r="L1045" s="29">
        <f t="shared" ref="L1045" si="800">L995</f>
        <v>0</v>
      </c>
      <c r="M1045" s="29">
        <f t="shared" si="792"/>
        <v>0</v>
      </c>
      <c r="O1045" s="29">
        <f t="shared" si="799"/>
        <v>0</v>
      </c>
      <c r="P1045" s="29">
        <f t="shared" si="799"/>
        <v>0</v>
      </c>
      <c r="Q1045" s="29">
        <f t="shared" si="799"/>
        <v>0</v>
      </c>
      <c r="R1045" s="29">
        <f t="shared" si="799"/>
        <v>0</v>
      </c>
      <c r="S1045" s="29">
        <f t="shared" si="799"/>
        <v>0</v>
      </c>
      <c r="T1045" s="29">
        <f t="shared" si="799"/>
        <v>0</v>
      </c>
      <c r="U1045" s="29">
        <f t="shared" si="799"/>
        <v>0</v>
      </c>
      <c r="V1045" s="29">
        <f t="shared" si="799"/>
        <v>0</v>
      </c>
      <c r="W1045" s="29">
        <f t="shared" si="799"/>
        <v>0</v>
      </c>
      <c r="X1045" s="29">
        <f t="shared" si="799"/>
        <v>0</v>
      </c>
      <c r="Y1045" s="29">
        <f t="shared" si="799"/>
        <v>1</v>
      </c>
      <c r="Z1045" s="29">
        <f t="shared" si="799"/>
        <v>1</v>
      </c>
      <c r="AA1045" s="29">
        <f t="shared" si="799"/>
        <v>1</v>
      </c>
      <c r="AB1045" s="29">
        <f t="shared" si="799"/>
        <v>1</v>
      </c>
      <c r="AC1045" s="29">
        <f t="shared" si="799"/>
        <v>1</v>
      </c>
      <c r="AD1045" s="29">
        <f t="shared" si="799"/>
        <v>1</v>
      </c>
      <c r="AE1045" s="29">
        <f t="shared" si="797"/>
        <v>1</v>
      </c>
      <c r="AF1045" s="29">
        <f t="shared" si="797"/>
        <v>1</v>
      </c>
      <c r="AG1045" s="29">
        <f t="shared" si="797"/>
        <v>1</v>
      </c>
      <c r="AH1045" s="29">
        <f t="shared" si="797"/>
        <v>1</v>
      </c>
      <c r="AI1045" s="29">
        <f t="shared" si="797"/>
        <v>1</v>
      </c>
      <c r="AJ1045" s="29">
        <f t="shared" si="797"/>
        <v>1</v>
      </c>
      <c r="AK1045" s="29">
        <f t="shared" si="797"/>
        <v>1</v>
      </c>
      <c r="AL1045" s="29">
        <f t="shared" si="797"/>
        <v>1</v>
      </c>
      <c r="AM1045" s="29">
        <f t="shared" si="797"/>
        <v>1</v>
      </c>
      <c r="AN1045" s="29">
        <f t="shared" si="797"/>
        <v>1</v>
      </c>
      <c r="AO1045" s="29">
        <f t="shared" si="797"/>
        <v>1</v>
      </c>
      <c r="AP1045" s="29">
        <f t="shared" si="797"/>
        <v>1</v>
      </c>
      <c r="AQ1045" s="29">
        <f t="shared" si="797"/>
        <v>1</v>
      </c>
      <c r="AR1045" s="29">
        <f t="shared" si="797"/>
        <v>1</v>
      </c>
      <c r="AS1045" s="29">
        <f t="shared" si="797"/>
        <v>1</v>
      </c>
      <c r="AT1045" s="29">
        <f t="shared" si="783"/>
        <v>1</v>
      </c>
      <c r="AU1045" s="29">
        <f t="shared" si="783"/>
        <v>1</v>
      </c>
      <c r="AV1045" s="29">
        <f t="shared" si="783"/>
        <v>1</v>
      </c>
      <c r="AW1045" s="29">
        <f t="shared" si="783"/>
        <v>1</v>
      </c>
      <c r="AX1045" s="29">
        <f t="shared" si="783"/>
        <v>1</v>
      </c>
      <c r="AY1045" s="29">
        <f t="shared" si="783"/>
        <v>1</v>
      </c>
      <c r="AZ1045" s="29">
        <f t="shared" si="783"/>
        <v>1</v>
      </c>
      <c r="BA1045" s="29">
        <f t="shared" si="783"/>
        <v>1</v>
      </c>
      <c r="BB1045" s="29">
        <f t="shared" si="783"/>
        <v>1</v>
      </c>
      <c r="BC1045" s="29">
        <f t="shared" si="783"/>
        <v>1</v>
      </c>
      <c r="BD1045" s="29">
        <f t="shared" si="783"/>
        <v>1</v>
      </c>
      <c r="BE1045" s="29">
        <f t="shared" si="783"/>
        <v>1</v>
      </c>
      <c r="BF1045" s="29">
        <f t="shared" si="783"/>
        <v>1</v>
      </c>
      <c r="BG1045" s="29">
        <f t="shared" si="783"/>
        <v>1</v>
      </c>
      <c r="BH1045" s="29">
        <f t="shared" si="783"/>
        <v>1</v>
      </c>
      <c r="BI1045" s="29">
        <f t="shared" si="783"/>
        <v>1</v>
      </c>
      <c r="BJ1045" s="29">
        <f t="shared" si="781"/>
        <v>1</v>
      </c>
      <c r="BN1045" s="29">
        <f t="shared" si="766"/>
        <v>34</v>
      </c>
      <c r="BO1045" s="29">
        <f t="shared" si="767"/>
        <v>12</v>
      </c>
    </row>
    <row r="1046" spans="3:67" x14ac:dyDescent="0.25">
      <c r="C1046" s="79">
        <f t="shared" si="763"/>
        <v>43873</v>
      </c>
      <c r="D1046" s="29">
        <f t="shared" si="789"/>
        <v>2020</v>
      </c>
      <c r="E1046" s="29">
        <f t="shared" si="768"/>
        <v>2</v>
      </c>
      <c r="F1046" s="29">
        <f t="shared" si="769"/>
        <v>7</v>
      </c>
      <c r="G1046" s="29">
        <f t="shared" si="770"/>
        <v>12</v>
      </c>
      <c r="H1046" s="166" t="str">
        <f t="shared" si="771"/>
        <v>Di</v>
      </c>
      <c r="I1046" s="29">
        <f t="shared" si="764"/>
        <v>35</v>
      </c>
      <c r="J1046" s="29">
        <f t="array" ref="J1046">INDEX(Dienstplan!$F$6:$AJ$55,BN1046,BO1046)</f>
        <v>0</v>
      </c>
      <c r="K1046" s="29">
        <f t="array" ref="K1046">IF(OR(J1046=Schichten!$B$3,J1046=Schichten!$B$4),INDEX($D$98:$D$147,MATCH(CODE(J1046),$H$98:$H$147,0)),IF(ISERROR(INDEX($D$98:$D$147,MATCH(J1046,$A$98:$A$147,0))),0,INDEX($D$98:$D$147,MATCH(J1046,$A$98:$A$147,0))))</f>
        <v>0</v>
      </c>
      <c r="L1046" s="29">
        <f t="shared" ref="L1046" si="801">L996</f>
        <v>0</v>
      </c>
      <c r="M1046" s="29">
        <f t="shared" si="792"/>
        <v>0</v>
      </c>
      <c r="O1046" s="29">
        <f t="shared" si="799"/>
        <v>0</v>
      </c>
      <c r="P1046" s="29">
        <f t="shared" si="799"/>
        <v>0</v>
      </c>
      <c r="Q1046" s="29">
        <f t="shared" si="799"/>
        <v>0</v>
      </c>
      <c r="R1046" s="29">
        <f t="shared" si="799"/>
        <v>0</v>
      </c>
      <c r="S1046" s="29">
        <f t="shared" si="799"/>
        <v>0</v>
      </c>
      <c r="T1046" s="29">
        <f t="shared" si="799"/>
        <v>0</v>
      </c>
      <c r="U1046" s="29">
        <f t="shared" si="799"/>
        <v>0</v>
      </c>
      <c r="V1046" s="29">
        <f t="shared" si="799"/>
        <v>0</v>
      </c>
      <c r="W1046" s="29">
        <f t="shared" si="799"/>
        <v>0</v>
      </c>
      <c r="X1046" s="29">
        <f t="shared" si="799"/>
        <v>0</v>
      </c>
      <c r="Y1046" s="29">
        <f t="shared" si="799"/>
        <v>1</v>
      </c>
      <c r="Z1046" s="29">
        <f t="shared" si="799"/>
        <v>1</v>
      </c>
      <c r="AA1046" s="29">
        <f t="shared" si="799"/>
        <v>1</v>
      </c>
      <c r="AB1046" s="29">
        <f t="shared" si="799"/>
        <v>1</v>
      </c>
      <c r="AC1046" s="29">
        <f t="shared" si="799"/>
        <v>1</v>
      </c>
      <c r="AD1046" s="29">
        <f t="shared" si="799"/>
        <v>1</v>
      </c>
      <c r="AE1046" s="29">
        <f t="shared" si="797"/>
        <v>1</v>
      </c>
      <c r="AF1046" s="29">
        <f t="shared" si="797"/>
        <v>1</v>
      </c>
      <c r="AG1046" s="29">
        <f t="shared" si="797"/>
        <v>1</v>
      </c>
      <c r="AH1046" s="29">
        <f t="shared" si="797"/>
        <v>1</v>
      </c>
      <c r="AI1046" s="29">
        <f t="shared" si="797"/>
        <v>1</v>
      </c>
      <c r="AJ1046" s="29">
        <f t="shared" si="797"/>
        <v>1</v>
      </c>
      <c r="AK1046" s="29">
        <f t="shared" si="797"/>
        <v>1</v>
      </c>
      <c r="AL1046" s="29">
        <f t="shared" si="797"/>
        <v>1</v>
      </c>
      <c r="AM1046" s="29">
        <f t="shared" si="797"/>
        <v>1</v>
      </c>
      <c r="AN1046" s="29">
        <f t="shared" si="797"/>
        <v>1</v>
      </c>
      <c r="AO1046" s="29">
        <f t="shared" si="797"/>
        <v>1</v>
      </c>
      <c r="AP1046" s="29">
        <f t="shared" si="797"/>
        <v>1</v>
      </c>
      <c r="AQ1046" s="29">
        <f t="shared" si="797"/>
        <v>1</v>
      </c>
      <c r="AR1046" s="29">
        <f t="shared" si="797"/>
        <v>1</v>
      </c>
      <c r="AS1046" s="29">
        <f t="shared" si="797"/>
        <v>1</v>
      </c>
      <c r="AT1046" s="29">
        <f t="shared" si="783"/>
        <v>1</v>
      </c>
      <c r="AU1046" s="29">
        <f t="shared" si="783"/>
        <v>1</v>
      </c>
      <c r="AV1046" s="29">
        <f t="shared" si="783"/>
        <v>1</v>
      </c>
      <c r="AW1046" s="29">
        <f t="shared" si="783"/>
        <v>1</v>
      </c>
      <c r="AX1046" s="29">
        <f t="shared" si="783"/>
        <v>1</v>
      </c>
      <c r="AY1046" s="29">
        <f t="shared" si="783"/>
        <v>1</v>
      </c>
      <c r="AZ1046" s="29">
        <f t="shared" si="783"/>
        <v>1</v>
      </c>
      <c r="BA1046" s="29">
        <f t="shared" si="783"/>
        <v>1</v>
      </c>
      <c r="BB1046" s="29">
        <f t="shared" si="783"/>
        <v>1</v>
      </c>
      <c r="BC1046" s="29">
        <f t="shared" si="783"/>
        <v>1</v>
      </c>
      <c r="BD1046" s="29">
        <f t="shared" si="783"/>
        <v>1</v>
      </c>
      <c r="BE1046" s="29">
        <f t="shared" si="783"/>
        <v>1</v>
      </c>
      <c r="BF1046" s="29">
        <f t="shared" si="783"/>
        <v>1</v>
      </c>
      <c r="BG1046" s="29">
        <f t="shared" si="783"/>
        <v>1</v>
      </c>
      <c r="BH1046" s="29">
        <f t="shared" si="783"/>
        <v>1</v>
      </c>
      <c r="BI1046" s="29">
        <f t="shared" si="783"/>
        <v>1</v>
      </c>
      <c r="BJ1046" s="29">
        <f t="shared" si="781"/>
        <v>1</v>
      </c>
      <c r="BN1046" s="29">
        <f t="shared" si="766"/>
        <v>35</v>
      </c>
      <c r="BO1046" s="29">
        <f t="shared" si="767"/>
        <v>12</v>
      </c>
    </row>
    <row r="1047" spans="3:67" x14ac:dyDescent="0.25">
      <c r="C1047" s="79">
        <f t="shared" si="763"/>
        <v>43873</v>
      </c>
      <c r="D1047" s="29">
        <f t="shared" si="789"/>
        <v>2020</v>
      </c>
      <c r="E1047" s="29">
        <f t="shared" si="768"/>
        <v>2</v>
      </c>
      <c r="F1047" s="29">
        <f t="shared" si="769"/>
        <v>7</v>
      </c>
      <c r="G1047" s="29">
        <f t="shared" si="770"/>
        <v>12</v>
      </c>
      <c r="H1047" s="166" t="str">
        <f t="shared" si="771"/>
        <v>Di</v>
      </c>
      <c r="I1047" s="29">
        <f t="shared" si="764"/>
        <v>36</v>
      </c>
      <c r="J1047" s="29">
        <f t="array" ref="J1047">INDEX(Dienstplan!$F$6:$AJ$55,BN1047,BO1047)</f>
        <v>0</v>
      </c>
      <c r="K1047" s="29">
        <f t="array" ref="K1047">IF(OR(J1047=Schichten!$B$3,J1047=Schichten!$B$4),INDEX($D$98:$D$147,MATCH(CODE(J1047),$H$98:$H$147,0)),IF(ISERROR(INDEX($D$98:$D$147,MATCH(J1047,$A$98:$A$147,0))),0,INDEX($D$98:$D$147,MATCH(J1047,$A$98:$A$147,0))))</f>
        <v>0</v>
      </c>
      <c r="L1047" s="29">
        <f t="shared" ref="L1047" si="802">L997</f>
        <v>0</v>
      </c>
      <c r="M1047" s="29">
        <f t="shared" si="792"/>
        <v>0</v>
      </c>
      <c r="O1047" s="29">
        <f t="shared" si="799"/>
        <v>0</v>
      </c>
      <c r="P1047" s="29">
        <f t="shared" si="799"/>
        <v>0</v>
      </c>
      <c r="Q1047" s="29">
        <f t="shared" si="799"/>
        <v>0</v>
      </c>
      <c r="R1047" s="29">
        <f t="shared" si="799"/>
        <v>0</v>
      </c>
      <c r="S1047" s="29">
        <f t="shared" si="799"/>
        <v>0</v>
      </c>
      <c r="T1047" s="29">
        <f t="shared" si="799"/>
        <v>0</v>
      </c>
      <c r="U1047" s="29">
        <f t="shared" si="799"/>
        <v>0</v>
      </c>
      <c r="V1047" s="29">
        <f t="shared" si="799"/>
        <v>0</v>
      </c>
      <c r="W1047" s="29">
        <f t="shared" si="799"/>
        <v>0</v>
      </c>
      <c r="X1047" s="29">
        <f t="shared" si="799"/>
        <v>0</v>
      </c>
      <c r="Y1047" s="29">
        <f t="shared" si="799"/>
        <v>1</v>
      </c>
      <c r="Z1047" s="29">
        <f t="shared" si="799"/>
        <v>1</v>
      </c>
      <c r="AA1047" s="29">
        <f t="shared" si="799"/>
        <v>1</v>
      </c>
      <c r="AB1047" s="29">
        <f t="shared" si="799"/>
        <v>1</v>
      </c>
      <c r="AC1047" s="29">
        <f t="shared" si="799"/>
        <v>1</v>
      </c>
      <c r="AD1047" s="29">
        <f t="shared" si="799"/>
        <v>1</v>
      </c>
      <c r="AE1047" s="29">
        <f t="shared" si="797"/>
        <v>1</v>
      </c>
      <c r="AF1047" s="29">
        <f t="shared" si="797"/>
        <v>1</v>
      </c>
      <c r="AG1047" s="29">
        <f t="shared" si="797"/>
        <v>1</v>
      </c>
      <c r="AH1047" s="29">
        <f t="shared" si="797"/>
        <v>1</v>
      </c>
      <c r="AI1047" s="29">
        <f t="shared" si="797"/>
        <v>1</v>
      </c>
      <c r="AJ1047" s="29">
        <f t="shared" si="797"/>
        <v>1</v>
      </c>
      <c r="AK1047" s="29">
        <f t="shared" si="797"/>
        <v>1</v>
      </c>
      <c r="AL1047" s="29">
        <f t="shared" si="797"/>
        <v>1</v>
      </c>
      <c r="AM1047" s="29">
        <f t="shared" si="797"/>
        <v>1</v>
      </c>
      <c r="AN1047" s="29">
        <f t="shared" si="797"/>
        <v>1</v>
      </c>
      <c r="AO1047" s="29">
        <f t="shared" si="797"/>
        <v>1</v>
      </c>
      <c r="AP1047" s="29">
        <f t="shared" si="797"/>
        <v>1</v>
      </c>
      <c r="AQ1047" s="29">
        <f t="shared" si="797"/>
        <v>1</v>
      </c>
      <c r="AR1047" s="29">
        <f t="shared" si="797"/>
        <v>1</v>
      </c>
      <c r="AS1047" s="29">
        <f t="shared" si="797"/>
        <v>1</v>
      </c>
      <c r="AT1047" s="29">
        <f t="shared" si="783"/>
        <v>1</v>
      </c>
      <c r="AU1047" s="29">
        <f t="shared" si="783"/>
        <v>1</v>
      </c>
      <c r="AV1047" s="29">
        <f t="shared" si="783"/>
        <v>1</v>
      </c>
      <c r="AW1047" s="29">
        <f t="shared" si="783"/>
        <v>1</v>
      </c>
      <c r="AX1047" s="29">
        <f t="shared" si="783"/>
        <v>1</v>
      </c>
      <c r="AY1047" s="29">
        <f t="shared" si="783"/>
        <v>1</v>
      </c>
      <c r="AZ1047" s="29">
        <f t="shared" si="783"/>
        <v>1</v>
      </c>
      <c r="BA1047" s="29">
        <f t="shared" si="783"/>
        <v>1</v>
      </c>
      <c r="BB1047" s="29">
        <f t="shared" si="783"/>
        <v>1</v>
      </c>
      <c r="BC1047" s="29">
        <f t="shared" si="783"/>
        <v>1</v>
      </c>
      <c r="BD1047" s="29">
        <f t="shared" si="783"/>
        <v>1</v>
      </c>
      <c r="BE1047" s="29">
        <f t="shared" si="783"/>
        <v>1</v>
      </c>
      <c r="BF1047" s="29">
        <f t="shared" si="783"/>
        <v>1</v>
      </c>
      <c r="BG1047" s="29">
        <f t="shared" si="783"/>
        <v>1</v>
      </c>
      <c r="BH1047" s="29">
        <f t="shared" si="783"/>
        <v>1</v>
      </c>
      <c r="BI1047" s="29">
        <f t="shared" ref="BI1047:BJ1062" si="803">IF($M$457,IF($J1047=BI$461,1,0),0)</f>
        <v>1</v>
      </c>
      <c r="BJ1047" s="29">
        <f t="shared" si="803"/>
        <v>1</v>
      </c>
      <c r="BN1047" s="29">
        <f t="shared" si="766"/>
        <v>36</v>
      </c>
      <c r="BO1047" s="29">
        <f t="shared" si="767"/>
        <v>12</v>
      </c>
    </row>
    <row r="1048" spans="3:67" x14ac:dyDescent="0.25">
      <c r="C1048" s="79">
        <f t="shared" si="763"/>
        <v>43873</v>
      </c>
      <c r="D1048" s="29">
        <f t="shared" si="789"/>
        <v>2020</v>
      </c>
      <c r="E1048" s="29">
        <f t="shared" si="768"/>
        <v>2</v>
      </c>
      <c r="F1048" s="29">
        <f t="shared" si="769"/>
        <v>7</v>
      </c>
      <c r="G1048" s="29">
        <f t="shared" si="770"/>
        <v>12</v>
      </c>
      <c r="H1048" s="166" t="str">
        <f t="shared" si="771"/>
        <v>Di</v>
      </c>
      <c r="I1048" s="29">
        <f t="shared" si="764"/>
        <v>37</v>
      </c>
      <c r="J1048" s="29">
        <f t="array" ref="J1048">INDEX(Dienstplan!$F$6:$AJ$55,BN1048,BO1048)</f>
        <v>0</v>
      </c>
      <c r="K1048" s="29">
        <f t="array" ref="K1048">IF(OR(J1048=Schichten!$B$3,J1048=Schichten!$B$4),INDEX($D$98:$D$147,MATCH(CODE(J1048),$H$98:$H$147,0)),IF(ISERROR(INDEX($D$98:$D$147,MATCH(J1048,$A$98:$A$147,0))),0,INDEX($D$98:$D$147,MATCH(J1048,$A$98:$A$147,0))))</f>
        <v>0</v>
      </c>
      <c r="L1048" s="29">
        <f t="shared" ref="L1048" si="804">L998</f>
        <v>0</v>
      </c>
      <c r="M1048" s="29">
        <f t="shared" si="792"/>
        <v>0</v>
      </c>
      <c r="O1048" s="29">
        <f t="shared" si="799"/>
        <v>0</v>
      </c>
      <c r="P1048" s="29">
        <f t="shared" si="799"/>
        <v>0</v>
      </c>
      <c r="Q1048" s="29">
        <f t="shared" si="799"/>
        <v>0</v>
      </c>
      <c r="R1048" s="29">
        <f t="shared" si="799"/>
        <v>0</v>
      </c>
      <c r="S1048" s="29">
        <f t="shared" si="799"/>
        <v>0</v>
      </c>
      <c r="T1048" s="29">
        <f t="shared" si="799"/>
        <v>0</v>
      </c>
      <c r="U1048" s="29">
        <f t="shared" si="799"/>
        <v>0</v>
      </c>
      <c r="V1048" s="29">
        <f t="shared" si="799"/>
        <v>0</v>
      </c>
      <c r="W1048" s="29">
        <f t="shared" si="799"/>
        <v>0</v>
      </c>
      <c r="X1048" s="29">
        <f t="shared" si="799"/>
        <v>0</v>
      </c>
      <c r="Y1048" s="29">
        <f t="shared" si="799"/>
        <v>1</v>
      </c>
      <c r="Z1048" s="29">
        <f t="shared" si="799"/>
        <v>1</v>
      </c>
      <c r="AA1048" s="29">
        <f t="shared" si="799"/>
        <v>1</v>
      </c>
      <c r="AB1048" s="29">
        <f t="shared" si="799"/>
        <v>1</v>
      </c>
      <c r="AC1048" s="29">
        <f t="shared" si="799"/>
        <v>1</v>
      </c>
      <c r="AD1048" s="29">
        <f t="shared" si="799"/>
        <v>1</v>
      </c>
      <c r="AE1048" s="29">
        <f t="shared" si="797"/>
        <v>1</v>
      </c>
      <c r="AF1048" s="29">
        <f t="shared" si="797"/>
        <v>1</v>
      </c>
      <c r="AG1048" s="29">
        <f t="shared" si="797"/>
        <v>1</v>
      </c>
      <c r="AH1048" s="29">
        <f t="shared" si="797"/>
        <v>1</v>
      </c>
      <c r="AI1048" s="29">
        <f t="shared" si="797"/>
        <v>1</v>
      </c>
      <c r="AJ1048" s="29">
        <f t="shared" si="797"/>
        <v>1</v>
      </c>
      <c r="AK1048" s="29">
        <f t="shared" si="797"/>
        <v>1</v>
      </c>
      <c r="AL1048" s="29">
        <f t="shared" si="797"/>
        <v>1</v>
      </c>
      <c r="AM1048" s="29">
        <f t="shared" si="797"/>
        <v>1</v>
      </c>
      <c r="AN1048" s="29">
        <f t="shared" si="797"/>
        <v>1</v>
      </c>
      <c r="AO1048" s="29">
        <f t="shared" si="797"/>
        <v>1</v>
      </c>
      <c r="AP1048" s="29">
        <f t="shared" si="797"/>
        <v>1</v>
      </c>
      <c r="AQ1048" s="29">
        <f t="shared" si="797"/>
        <v>1</v>
      </c>
      <c r="AR1048" s="29">
        <f t="shared" si="797"/>
        <v>1</v>
      </c>
      <c r="AS1048" s="29">
        <f t="shared" si="797"/>
        <v>1</v>
      </c>
      <c r="AT1048" s="29">
        <f t="shared" ref="AT1048:BI1063" si="805">IF($M$457,IF($J1048=AT$461,1,0),0)</f>
        <v>1</v>
      </c>
      <c r="AU1048" s="29">
        <f t="shared" si="805"/>
        <v>1</v>
      </c>
      <c r="AV1048" s="29">
        <f t="shared" si="805"/>
        <v>1</v>
      </c>
      <c r="AW1048" s="29">
        <f t="shared" si="805"/>
        <v>1</v>
      </c>
      <c r="AX1048" s="29">
        <f t="shared" si="805"/>
        <v>1</v>
      </c>
      <c r="AY1048" s="29">
        <f t="shared" si="805"/>
        <v>1</v>
      </c>
      <c r="AZ1048" s="29">
        <f t="shared" si="805"/>
        <v>1</v>
      </c>
      <c r="BA1048" s="29">
        <f t="shared" si="805"/>
        <v>1</v>
      </c>
      <c r="BB1048" s="29">
        <f t="shared" si="805"/>
        <v>1</v>
      </c>
      <c r="BC1048" s="29">
        <f t="shared" si="805"/>
        <v>1</v>
      </c>
      <c r="BD1048" s="29">
        <f t="shared" si="805"/>
        <v>1</v>
      </c>
      <c r="BE1048" s="29">
        <f t="shared" si="805"/>
        <v>1</v>
      </c>
      <c r="BF1048" s="29">
        <f t="shared" si="805"/>
        <v>1</v>
      </c>
      <c r="BG1048" s="29">
        <f t="shared" si="805"/>
        <v>1</v>
      </c>
      <c r="BH1048" s="29">
        <f t="shared" si="805"/>
        <v>1</v>
      </c>
      <c r="BI1048" s="29">
        <f t="shared" si="805"/>
        <v>1</v>
      </c>
      <c r="BJ1048" s="29">
        <f t="shared" si="803"/>
        <v>1</v>
      </c>
      <c r="BN1048" s="29">
        <f t="shared" si="766"/>
        <v>37</v>
      </c>
      <c r="BO1048" s="29">
        <f t="shared" si="767"/>
        <v>12</v>
      </c>
    </row>
    <row r="1049" spans="3:67" x14ac:dyDescent="0.25">
      <c r="C1049" s="79">
        <f t="shared" si="763"/>
        <v>43873</v>
      </c>
      <c r="D1049" s="29">
        <f t="shared" si="789"/>
        <v>2020</v>
      </c>
      <c r="E1049" s="29">
        <f t="shared" si="768"/>
        <v>2</v>
      </c>
      <c r="F1049" s="29">
        <f t="shared" si="769"/>
        <v>7</v>
      </c>
      <c r="G1049" s="29">
        <f t="shared" si="770"/>
        <v>12</v>
      </c>
      <c r="H1049" s="166" t="str">
        <f t="shared" si="771"/>
        <v>Di</v>
      </c>
      <c r="I1049" s="29">
        <f t="shared" si="764"/>
        <v>38</v>
      </c>
      <c r="J1049" s="29">
        <f t="array" ref="J1049">INDEX(Dienstplan!$F$6:$AJ$55,BN1049,BO1049)</f>
        <v>0</v>
      </c>
      <c r="K1049" s="29">
        <f t="array" ref="K1049">IF(OR(J1049=Schichten!$B$3,J1049=Schichten!$B$4),INDEX($D$98:$D$147,MATCH(CODE(J1049),$H$98:$H$147,0)),IF(ISERROR(INDEX($D$98:$D$147,MATCH(J1049,$A$98:$A$147,0))),0,INDEX($D$98:$D$147,MATCH(J1049,$A$98:$A$147,0))))</f>
        <v>0</v>
      </c>
      <c r="L1049" s="29">
        <f t="shared" ref="L1049" si="806">L999</f>
        <v>0</v>
      </c>
      <c r="M1049" s="29">
        <f t="shared" si="792"/>
        <v>0</v>
      </c>
      <c r="O1049" s="29">
        <f t="shared" si="799"/>
        <v>0</v>
      </c>
      <c r="P1049" s="29">
        <f t="shared" si="799"/>
        <v>0</v>
      </c>
      <c r="Q1049" s="29">
        <f t="shared" si="799"/>
        <v>0</v>
      </c>
      <c r="R1049" s="29">
        <f t="shared" si="799"/>
        <v>0</v>
      </c>
      <c r="S1049" s="29">
        <f t="shared" si="799"/>
        <v>0</v>
      </c>
      <c r="T1049" s="29">
        <f t="shared" si="799"/>
        <v>0</v>
      </c>
      <c r="U1049" s="29">
        <f t="shared" si="799"/>
        <v>0</v>
      </c>
      <c r="V1049" s="29">
        <f t="shared" si="799"/>
        <v>0</v>
      </c>
      <c r="W1049" s="29">
        <f t="shared" si="799"/>
        <v>0</v>
      </c>
      <c r="X1049" s="29">
        <f t="shared" si="799"/>
        <v>0</v>
      </c>
      <c r="Y1049" s="29">
        <f t="shared" si="799"/>
        <v>1</v>
      </c>
      <c r="Z1049" s="29">
        <f t="shared" si="799"/>
        <v>1</v>
      </c>
      <c r="AA1049" s="29">
        <f t="shared" si="799"/>
        <v>1</v>
      </c>
      <c r="AB1049" s="29">
        <f t="shared" si="799"/>
        <v>1</v>
      </c>
      <c r="AC1049" s="29">
        <f t="shared" si="799"/>
        <v>1</v>
      </c>
      <c r="AD1049" s="29">
        <f t="shared" si="799"/>
        <v>1</v>
      </c>
      <c r="AE1049" s="29">
        <f t="shared" si="797"/>
        <v>1</v>
      </c>
      <c r="AF1049" s="29">
        <f t="shared" si="797"/>
        <v>1</v>
      </c>
      <c r="AG1049" s="29">
        <f t="shared" si="797"/>
        <v>1</v>
      </c>
      <c r="AH1049" s="29">
        <f t="shared" si="797"/>
        <v>1</v>
      </c>
      <c r="AI1049" s="29">
        <f t="shared" si="797"/>
        <v>1</v>
      </c>
      <c r="AJ1049" s="29">
        <f t="shared" si="797"/>
        <v>1</v>
      </c>
      <c r="AK1049" s="29">
        <f t="shared" si="797"/>
        <v>1</v>
      </c>
      <c r="AL1049" s="29">
        <f t="shared" si="797"/>
        <v>1</v>
      </c>
      <c r="AM1049" s="29">
        <f t="shared" si="797"/>
        <v>1</v>
      </c>
      <c r="AN1049" s="29">
        <f t="shared" si="797"/>
        <v>1</v>
      </c>
      <c r="AO1049" s="29">
        <f t="shared" si="797"/>
        <v>1</v>
      </c>
      <c r="AP1049" s="29">
        <f t="shared" si="797"/>
        <v>1</v>
      </c>
      <c r="AQ1049" s="29">
        <f t="shared" si="797"/>
        <v>1</v>
      </c>
      <c r="AR1049" s="29">
        <f t="shared" si="797"/>
        <v>1</v>
      </c>
      <c r="AS1049" s="29">
        <f t="shared" si="797"/>
        <v>1</v>
      </c>
      <c r="AT1049" s="29">
        <f t="shared" si="805"/>
        <v>1</v>
      </c>
      <c r="AU1049" s="29">
        <f t="shared" si="805"/>
        <v>1</v>
      </c>
      <c r="AV1049" s="29">
        <f t="shared" si="805"/>
        <v>1</v>
      </c>
      <c r="AW1049" s="29">
        <f t="shared" si="805"/>
        <v>1</v>
      </c>
      <c r="AX1049" s="29">
        <f t="shared" si="805"/>
        <v>1</v>
      </c>
      <c r="AY1049" s="29">
        <f t="shared" si="805"/>
        <v>1</v>
      </c>
      <c r="AZ1049" s="29">
        <f t="shared" si="805"/>
        <v>1</v>
      </c>
      <c r="BA1049" s="29">
        <f t="shared" si="805"/>
        <v>1</v>
      </c>
      <c r="BB1049" s="29">
        <f t="shared" si="805"/>
        <v>1</v>
      </c>
      <c r="BC1049" s="29">
        <f t="shared" si="805"/>
        <v>1</v>
      </c>
      <c r="BD1049" s="29">
        <f t="shared" si="805"/>
        <v>1</v>
      </c>
      <c r="BE1049" s="29">
        <f t="shared" si="805"/>
        <v>1</v>
      </c>
      <c r="BF1049" s="29">
        <f t="shared" si="805"/>
        <v>1</v>
      </c>
      <c r="BG1049" s="29">
        <f t="shared" si="805"/>
        <v>1</v>
      </c>
      <c r="BH1049" s="29">
        <f t="shared" si="805"/>
        <v>1</v>
      </c>
      <c r="BI1049" s="29">
        <f t="shared" si="805"/>
        <v>1</v>
      </c>
      <c r="BJ1049" s="29">
        <f t="shared" si="803"/>
        <v>1</v>
      </c>
      <c r="BN1049" s="29">
        <f t="shared" si="766"/>
        <v>38</v>
      </c>
      <c r="BO1049" s="29">
        <f t="shared" si="767"/>
        <v>12</v>
      </c>
    </row>
    <row r="1050" spans="3:67" x14ac:dyDescent="0.25">
      <c r="C1050" s="79">
        <f t="shared" si="763"/>
        <v>43873</v>
      </c>
      <c r="D1050" s="29">
        <f t="shared" si="789"/>
        <v>2020</v>
      </c>
      <c r="E1050" s="29">
        <f t="shared" si="768"/>
        <v>2</v>
      </c>
      <c r="F1050" s="29">
        <f t="shared" si="769"/>
        <v>7</v>
      </c>
      <c r="G1050" s="29">
        <f t="shared" si="770"/>
        <v>12</v>
      </c>
      <c r="H1050" s="166" t="str">
        <f t="shared" si="771"/>
        <v>Di</v>
      </c>
      <c r="I1050" s="29">
        <f t="shared" si="764"/>
        <v>39</v>
      </c>
      <c r="J1050" s="29">
        <f t="array" ref="J1050">INDEX(Dienstplan!$F$6:$AJ$55,BN1050,BO1050)</f>
        <v>0</v>
      </c>
      <c r="K1050" s="29">
        <f t="array" ref="K1050">IF(OR(J1050=Schichten!$B$3,J1050=Schichten!$B$4),INDEX($D$98:$D$147,MATCH(CODE(J1050),$H$98:$H$147,0)),IF(ISERROR(INDEX($D$98:$D$147,MATCH(J1050,$A$98:$A$147,0))),0,INDEX($D$98:$D$147,MATCH(J1050,$A$98:$A$147,0))))</f>
        <v>0</v>
      </c>
      <c r="L1050" s="29">
        <f t="shared" ref="L1050" si="807">L1000</f>
        <v>0</v>
      </c>
      <c r="M1050" s="29">
        <f t="shared" si="792"/>
        <v>0</v>
      </c>
      <c r="O1050" s="29">
        <f t="shared" si="799"/>
        <v>0</v>
      </c>
      <c r="P1050" s="29">
        <f t="shared" si="799"/>
        <v>0</v>
      </c>
      <c r="Q1050" s="29">
        <f t="shared" si="799"/>
        <v>0</v>
      </c>
      <c r="R1050" s="29">
        <f t="shared" si="799"/>
        <v>0</v>
      </c>
      <c r="S1050" s="29">
        <f t="shared" si="799"/>
        <v>0</v>
      </c>
      <c r="T1050" s="29">
        <f t="shared" si="799"/>
        <v>0</v>
      </c>
      <c r="U1050" s="29">
        <f t="shared" si="799"/>
        <v>0</v>
      </c>
      <c r="V1050" s="29">
        <f t="shared" si="799"/>
        <v>0</v>
      </c>
      <c r="W1050" s="29">
        <f t="shared" si="799"/>
        <v>0</v>
      </c>
      <c r="X1050" s="29">
        <f t="shared" si="799"/>
        <v>0</v>
      </c>
      <c r="Y1050" s="29">
        <f t="shared" si="799"/>
        <v>1</v>
      </c>
      <c r="Z1050" s="29">
        <f t="shared" si="799"/>
        <v>1</v>
      </c>
      <c r="AA1050" s="29">
        <f t="shared" si="799"/>
        <v>1</v>
      </c>
      <c r="AB1050" s="29">
        <f t="shared" si="799"/>
        <v>1</v>
      </c>
      <c r="AC1050" s="29">
        <f t="shared" si="799"/>
        <v>1</v>
      </c>
      <c r="AD1050" s="29">
        <f t="shared" si="799"/>
        <v>1</v>
      </c>
      <c r="AE1050" s="29">
        <f t="shared" si="797"/>
        <v>1</v>
      </c>
      <c r="AF1050" s="29">
        <f t="shared" si="797"/>
        <v>1</v>
      </c>
      <c r="AG1050" s="29">
        <f t="shared" si="797"/>
        <v>1</v>
      </c>
      <c r="AH1050" s="29">
        <f t="shared" si="797"/>
        <v>1</v>
      </c>
      <c r="AI1050" s="29">
        <f t="shared" si="797"/>
        <v>1</v>
      </c>
      <c r="AJ1050" s="29">
        <f t="shared" si="797"/>
        <v>1</v>
      </c>
      <c r="AK1050" s="29">
        <f t="shared" si="797"/>
        <v>1</v>
      </c>
      <c r="AL1050" s="29">
        <f t="shared" si="797"/>
        <v>1</v>
      </c>
      <c r="AM1050" s="29">
        <f t="shared" si="797"/>
        <v>1</v>
      </c>
      <c r="AN1050" s="29">
        <f t="shared" si="797"/>
        <v>1</v>
      </c>
      <c r="AO1050" s="29">
        <f t="shared" si="797"/>
        <v>1</v>
      </c>
      <c r="AP1050" s="29">
        <f t="shared" si="797"/>
        <v>1</v>
      </c>
      <c r="AQ1050" s="29">
        <f t="shared" si="797"/>
        <v>1</v>
      </c>
      <c r="AR1050" s="29">
        <f t="shared" si="797"/>
        <v>1</v>
      </c>
      <c r="AS1050" s="29">
        <f t="shared" si="797"/>
        <v>1</v>
      </c>
      <c r="AT1050" s="29">
        <f t="shared" si="805"/>
        <v>1</v>
      </c>
      <c r="AU1050" s="29">
        <f t="shared" si="805"/>
        <v>1</v>
      </c>
      <c r="AV1050" s="29">
        <f t="shared" si="805"/>
        <v>1</v>
      </c>
      <c r="AW1050" s="29">
        <f t="shared" si="805"/>
        <v>1</v>
      </c>
      <c r="AX1050" s="29">
        <f t="shared" si="805"/>
        <v>1</v>
      </c>
      <c r="AY1050" s="29">
        <f t="shared" si="805"/>
        <v>1</v>
      </c>
      <c r="AZ1050" s="29">
        <f t="shared" si="805"/>
        <v>1</v>
      </c>
      <c r="BA1050" s="29">
        <f t="shared" si="805"/>
        <v>1</v>
      </c>
      <c r="BB1050" s="29">
        <f t="shared" si="805"/>
        <v>1</v>
      </c>
      <c r="BC1050" s="29">
        <f t="shared" si="805"/>
        <v>1</v>
      </c>
      <c r="BD1050" s="29">
        <f t="shared" si="805"/>
        <v>1</v>
      </c>
      <c r="BE1050" s="29">
        <f t="shared" si="805"/>
        <v>1</v>
      </c>
      <c r="BF1050" s="29">
        <f t="shared" si="805"/>
        <v>1</v>
      </c>
      <c r="BG1050" s="29">
        <f t="shared" si="805"/>
        <v>1</v>
      </c>
      <c r="BH1050" s="29">
        <f t="shared" si="805"/>
        <v>1</v>
      </c>
      <c r="BI1050" s="29">
        <f t="shared" si="805"/>
        <v>1</v>
      </c>
      <c r="BJ1050" s="29">
        <f t="shared" si="803"/>
        <v>1</v>
      </c>
      <c r="BN1050" s="29">
        <f t="shared" si="766"/>
        <v>39</v>
      </c>
      <c r="BO1050" s="29">
        <f t="shared" si="767"/>
        <v>12</v>
      </c>
    </row>
    <row r="1051" spans="3:67" x14ac:dyDescent="0.25">
      <c r="C1051" s="79">
        <f t="shared" si="763"/>
        <v>43873</v>
      </c>
      <c r="D1051" s="29">
        <f t="shared" si="789"/>
        <v>2020</v>
      </c>
      <c r="E1051" s="29">
        <f t="shared" si="768"/>
        <v>2</v>
      </c>
      <c r="F1051" s="29">
        <f t="shared" si="769"/>
        <v>7</v>
      </c>
      <c r="G1051" s="29">
        <f t="shared" si="770"/>
        <v>12</v>
      </c>
      <c r="H1051" s="166" t="str">
        <f t="shared" si="771"/>
        <v>Di</v>
      </c>
      <c r="I1051" s="29">
        <f t="shared" si="764"/>
        <v>40</v>
      </c>
      <c r="J1051" s="29">
        <f t="array" ref="J1051">INDEX(Dienstplan!$F$6:$AJ$55,BN1051,BO1051)</f>
        <v>0</v>
      </c>
      <c r="K1051" s="29">
        <f t="array" ref="K1051">IF(OR(J1051=Schichten!$B$3,J1051=Schichten!$B$4),INDEX($D$98:$D$147,MATCH(CODE(J1051),$H$98:$H$147,0)),IF(ISERROR(INDEX($D$98:$D$147,MATCH(J1051,$A$98:$A$147,0))),0,INDEX($D$98:$D$147,MATCH(J1051,$A$98:$A$147,0))))</f>
        <v>0</v>
      </c>
      <c r="L1051" s="29">
        <f t="shared" ref="L1051" si="808">L1001</f>
        <v>0</v>
      </c>
      <c r="M1051" s="29">
        <f t="shared" si="792"/>
        <v>0</v>
      </c>
      <c r="O1051" s="29">
        <f t="shared" si="799"/>
        <v>0</v>
      </c>
      <c r="P1051" s="29">
        <f t="shared" si="799"/>
        <v>0</v>
      </c>
      <c r="Q1051" s="29">
        <f t="shared" si="799"/>
        <v>0</v>
      </c>
      <c r="R1051" s="29">
        <f t="shared" si="799"/>
        <v>0</v>
      </c>
      <c r="S1051" s="29">
        <f t="shared" si="799"/>
        <v>0</v>
      </c>
      <c r="T1051" s="29">
        <f t="shared" si="799"/>
        <v>0</v>
      </c>
      <c r="U1051" s="29">
        <f t="shared" si="799"/>
        <v>0</v>
      </c>
      <c r="V1051" s="29">
        <f t="shared" si="799"/>
        <v>0</v>
      </c>
      <c r="W1051" s="29">
        <f t="shared" si="799"/>
        <v>0</v>
      </c>
      <c r="X1051" s="29">
        <f t="shared" si="799"/>
        <v>0</v>
      </c>
      <c r="Y1051" s="29">
        <f t="shared" si="799"/>
        <v>1</v>
      </c>
      <c r="Z1051" s="29">
        <f t="shared" si="799"/>
        <v>1</v>
      </c>
      <c r="AA1051" s="29">
        <f t="shared" si="799"/>
        <v>1</v>
      </c>
      <c r="AB1051" s="29">
        <f t="shared" si="799"/>
        <v>1</v>
      </c>
      <c r="AC1051" s="29">
        <f t="shared" si="799"/>
        <v>1</v>
      </c>
      <c r="AD1051" s="29">
        <f t="shared" si="799"/>
        <v>1</v>
      </c>
      <c r="AE1051" s="29">
        <f t="shared" si="797"/>
        <v>1</v>
      </c>
      <c r="AF1051" s="29">
        <f t="shared" si="797"/>
        <v>1</v>
      </c>
      <c r="AG1051" s="29">
        <f t="shared" si="797"/>
        <v>1</v>
      </c>
      <c r="AH1051" s="29">
        <f t="shared" si="797"/>
        <v>1</v>
      </c>
      <c r="AI1051" s="29">
        <f t="shared" si="797"/>
        <v>1</v>
      </c>
      <c r="AJ1051" s="29">
        <f t="shared" si="797"/>
        <v>1</v>
      </c>
      <c r="AK1051" s="29">
        <f t="shared" si="797"/>
        <v>1</v>
      </c>
      <c r="AL1051" s="29">
        <f t="shared" si="797"/>
        <v>1</v>
      </c>
      <c r="AM1051" s="29">
        <f t="shared" si="797"/>
        <v>1</v>
      </c>
      <c r="AN1051" s="29">
        <f t="shared" si="797"/>
        <v>1</v>
      </c>
      <c r="AO1051" s="29">
        <f t="shared" si="797"/>
        <v>1</v>
      </c>
      <c r="AP1051" s="29">
        <f t="shared" si="797"/>
        <v>1</v>
      </c>
      <c r="AQ1051" s="29">
        <f t="shared" si="797"/>
        <v>1</v>
      </c>
      <c r="AR1051" s="29">
        <f t="shared" si="797"/>
        <v>1</v>
      </c>
      <c r="AS1051" s="29">
        <f t="shared" si="797"/>
        <v>1</v>
      </c>
      <c r="AT1051" s="29">
        <f t="shared" si="805"/>
        <v>1</v>
      </c>
      <c r="AU1051" s="29">
        <f t="shared" si="805"/>
        <v>1</v>
      </c>
      <c r="AV1051" s="29">
        <f t="shared" si="805"/>
        <v>1</v>
      </c>
      <c r="AW1051" s="29">
        <f t="shared" si="805"/>
        <v>1</v>
      </c>
      <c r="AX1051" s="29">
        <f t="shared" si="805"/>
        <v>1</v>
      </c>
      <c r="AY1051" s="29">
        <f t="shared" si="805"/>
        <v>1</v>
      </c>
      <c r="AZ1051" s="29">
        <f t="shared" si="805"/>
        <v>1</v>
      </c>
      <c r="BA1051" s="29">
        <f t="shared" si="805"/>
        <v>1</v>
      </c>
      <c r="BB1051" s="29">
        <f t="shared" si="805"/>
        <v>1</v>
      </c>
      <c r="BC1051" s="29">
        <f t="shared" si="805"/>
        <v>1</v>
      </c>
      <c r="BD1051" s="29">
        <f t="shared" si="805"/>
        <v>1</v>
      </c>
      <c r="BE1051" s="29">
        <f t="shared" si="805"/>
        <v>1</v>
      </c>
      <c r="BF1051" s="29">
        <f t="shared" si="805"/>
        <v>1</v>
      </c>
      <c r="BG1051" s="29">
        <f t="shared" si="805"/>
        <v>1</v>
      </c>
      <c r="BH1051" s="29">
        <f t="shared" si="805"/>
        <v>1</v>
      </c>
      <c r="BI1051" s="29">
        <f t="shared" si="805"/>
        <v>1</v>
      </c>
      <c r="BJ1051" s="29">
        <f t="shared" si="803"/>
        <v>1</v>
      </c>
      <c r="BN1051" s="29">
        <f t="shared" si="766"/>
        <v>40</v>
      </c>
      <c r="BO1051" s="29">
        <f t="shared" si="767"/>
        <v>12</v>
      </c>
    </row>
    <row r="1052" spans="3:67" x14ac:dyDescent="0.25">
      <c r="C1052" s="79">
        <f t="shared" si="763"/>
        <v>43873</v>
      </c>
      <c r="D1052" s="29">
        <f t="shared" si="789"/>
        <v>2020</v>
      </c>
      <c r="E1052" s="29">
        <f t="shared" si="768"/>
        <v>2</v>
      </c>
      <c r="F1052" s="29">
        <f t="shared" si="769"/>
        <v>7</v>
      </c>
      <c r="G1052" s="29">
        <f t="shared" si="770"/>
        <v>12</v>
      </c>
      <c r="H1052" s="166" t="str">
        <f t="shared" si="771"/>
        <v>Di</v>
      </c>
      <c r="I1052" s="29">
        <f t="shared" si="764"/>
        <v>41</v>
      </c>
      <c r="J1052" s="29">
        <f t="array" ref="J1052">INDEX(Dienstplan!$F$6:$AJ$55,BN1052,BO1052)</f>
        <v>0</v>
      </c>
      <c r="K1052" s="29">
        <f t="array" ref="K1052">IF(OR(J1052=Schichten!$B$3,J1052=Schichten!$B$4),INDEX($D$98:$D$147,MATCH(CODE(J1052),$H$98:$H$147,0)),IF(ISERROR(INDEX($D$98:$D$147,MATCH(J1052,$A$98:$A$147,0))),0,INDEX($D$98:$D$147,MATCH(J1052,$A$98:$A$147,0))))</f>
        <v>0</v>
      </c>
      <c r="L1052" s="29">
        <f t="shared" ref="L1052" si="809">L1002</f>
        <v>0</v>
      </c>
      <c r="M1052" s="29">
        <f t="shared" si="792"/>
        <v>0</v>
      </c>
      <c r="O1052" s="29">
        <f t="shared" si="799"/>
        <v>0</v>
      </c>
      <c r="P1052" s="29">
        <f t="shared" si="799"/>
        <v>0</v>
      </c>
      <c r="Q1052" s="29">
        <f t="shared" si="799"/>
        <v>0</v>
      </c>
      <c r="R1052" s="29">
        <f t="shared" si="799"/>
        <v>0</v>
      </c>
      <c r="S1052" s="29">
        <f t="shared" si="799"/>
        <v>0</v>
      </c>
      <c r="T1052" s="29">
        <f t="shared" si="799"/>
        <v>0</v>
      </c>
      <c r="U1052" s="29">
        <f t="shared" si="799"/>
        <v>0</v>
      </c>
      <c r="V1052" s="29">
        <f t="shared" si="799"/>
        <v>0</v>
      </c>
      <c r="W1052" s="29">
        <f t="shared" si="799"/>
        <v>0</v>
      </c>
      <c r="X1052" s="29">
        <f t="shared" si="799"/>
        <v>0</v>
      </c>
      <c r="Y1052" s="29">
        <f t="shared" si="799"/>
        <v>1</v>
      </c>
      <c r="Z1052" s="29">
        <f t="shared" si="799"/>
        <v>1</v>
      </c>
      <c r="AA1052" s="29">
        <f t="shared" si="799"/>
        <v>1</v>
      </c>
      <c r="AB1052" s="29">
        <f t="shared" si="799"/>
        <v>1</v>
      </c>
      <c r="AC1052" s="29">
        <f t="shared" si="799"/>
        <v>1</v>
      </c>
      <c r="AD1052" s="29">
        <f t="shared" si="799"/>
        <v>1</v>
      </c>
      <c r="AE1052" s="29">
        <f t="shared" si="797"/>
        <v>1</v>
      </c>
      <c r="AF1052" s="29">
        <f t="shared" si="797"/>
        <v>1</v>
      </c>
      <c r="AG1052" s="29">
        <f t="shared" si="797"/>
        <v>1</v>
      </c>
      <c r="AH1052" s="29">
        <f t="shared" si="797"/>
        <v>1</v>
      </c>
      <c r="AI1052" s="29">
        <f t="shared" si="797"/>
        <v>1</v>
      </c>
      <c r="AJ1052" s="29">
        <f t="shared" si="797"/>
        <v>1</v>
      </c>
      <c r="AK1052" s="29">
        <f t="shared" si="797"/>
        <v>1</v>
      </c>
      <c r="AL1052" s="29">
        <f t="shared" si="797"/>
        <v>1</v>
      </c>
      <c r="AM1052" s="29">
        <f t="shared" si="797"/>
        <v>1</v>
      </c>
      <c r="AN1052" s="29">
        <f t="shared" si="797"/>
        <v>1</v>
      </c>
      <c r="AO1052" s="29">
        <f t="shared" si="797"/>
        <v>1</v>
      </c>
      <c r="AP1052" s="29">
        <f t="shared" si="797"/>
        <v>1</v>
      </c>
      <c r="AQ1052" s="29">
        <f t="shared" si="797"/>
        <v>1</v>
      </c>
      <c r="AR1052" s="29">
        <f t="shared" si="797"/>
        <v>1</v>
      </c>
      <c r="AS1052" s="29">
        <f t="shared" si="797"/>
        <v>1</v>
      </c>
      <c r="AT1052" s="29">
        <f t="shared" si="805"/>
        <v>1</v>
      </c>
      <c r="AU1052" s="29">
        <f t="shared" si="805"/>
        <v>1</v>
      </c>
      <c r="AV1052" s="29">
        <f t="shared" si="805"/>
        <v>1</v>
      </c>
      <c r="AW1052" s="29">
        <f t="shared" si="805"/>
        <v>1</v>
      </c>
      <c r="AX1052" s="29">
        <f t="shared" si="805"/>
        <v>1</v>
      </c>
      <c r="AY1052" s="29">
        <f t="shared" si="805"/>
        <v>1</v>
      </c>
      <c r="AZ1052" s="29">
        <f t="shared" si="805"/>
        <v>1</v>
      </c>
      <c r="BA1052" s="29">
        <f t="shared" si="805"/>
        <v>1</v>
      </c>
      <c r="BB1052" s="29">
        <f t="shared" si="805"/>
        <v>1</v>
      </c>
      <c r="BC1052" s="29">
        <f t="shared" si="805"/>
        <v>1</v>
      </c>
      <c r="BD1052" s="29">
        <f t="shared" si="805"/>
        <v>1</v>
      </c>
      <c r="BE1052" s="29">
        <f t="shared" si="805"/>
        <v>1</v>
      </c>
      <c r="BF1052" s="29">
        <f t="shared" si="805"/>
        <v>1</v>
      </c>
      <c r="BG1052" s="29">
        <f t="shared" si="805"/>
        <v>1</v>
      </c>
      <c r="BH1052" s="29">
        <f t="shared" si="805"/>
        <v>1</v>
      </c>
      <c r="BI1052" s="29">
        <f t="shared" si="805"/>
        <v>1</v>
      </c>
      <c r="BJ1052" s="29">
        <f t="shared" si="803"/>
        <v>1</v>
      </c>
      <c r="BN1052" s="29">
        <f t="shared" si="766"/>
        <v>41</v>
      </c>
      <c r="BO1052" s="29">
        <f t="shared" si="767"/>
        <v>12</v>
      </c>
    </row>
    <row r="1053" spans="3:67" x14ac:dyDescent="0.25">
      <c r="C1053" s="79">
        <f t="shared" si="763"/>
        <v>43873</v>
      </c>
      <c r="D1053" s="29">
        <f t="shared" si="789"/>
        <v>2020</v>
      </c>
      <c r="E1053" s="29">
        <f t="shared" si="768"/>
        <v>2</v>
      </c>
      <c r="F1053" s="29">
        <f t="shared" si="769"/>
        <v>7</v>
      </c>
      <c r="G1053" s="29">
        <f t="shared" si="770"/>
        <v>12</v>
      </c>
      <c r="H1053" s="166" t="str">
        <f t="shared" si="771"/>
        <v>Di</v>
      </c>
      <c r="I1053" s="29">
        <f t="shared" si="764"/>
        <v>42</v>
      </c>
      <c r="J1053" s="29">
        <f t="array" ref="J1053">INDEX(Dienstplan!$F$6:$AJ$55,BN1053,BO1053)</f>
        <v>0</v>
      </c>
      <c r="K1053" s="29">
        <f t="array" ref="K1053">IF(OR(J1053=Schichten!$B$3,J1053=Schichten!$B$4),INDEX($D$98:$D$147,MATCH(CODE(J1053),$H$98:$H$147,0)),IF(ISERROR(INDEX($D$98:$D$147,MATCH(J1053,$A$98:$A$147,0))),0,INDEX($D$98:$D$147,MATCH(J1053,$A$98:$A$147,0))))</f>
        <v>0</v>
      </c>
      <c r="L1053" s="29">
        <f t="shared" ref="L1053" si="810">L1003</f>
        <v>0</v>
      </c>
      <c r="M1053" s="29">
        <f t="shared" si="792"/>
        <v>0</v>
      </c>
      <c r="O1053" s="29">
        <f t="shared" si="799"/>
        <v>0</v>
      </c>
      <c r="P1053" s="29">
        <f t="shared" si="799"/>
        <v>0</v>
      </c>
      <c r="Q1053" s="29">
        <f t="shared" si="799"/>
        <v>0</v>
      </c>
      <c r="R1053" s="29">
        <f t="shared" si="799"/>
        <v>0</v>
      </c>
      <c r="S1053" s="29">
        <f t="shared" si="799"/>
        <v>0</v>
      </c>
      <c r="T1053" s="29">
        <f t="shared" si="799"/>
        <v>0</v>
      </c>
      <c r="U1053" s="29">
        <f t="shared" si="799"/>
        <v>0</v>
      </c>
      <c r="V1053" s="29">
        <f t="shared" si="799"/>
        <v>0</v>
      </c>
      <c r="W1053" s="29">
        <f t="shared" si="799"/>
        <v>0</v>
      </c>
      <c r="X1053" s="29">
        <f t="shared" si="799"/>
        <v>0</v>
      </c>
      <c r="Y1053" s="29">
        <f t="shared" si="799"/>
        <v>1</v>
      </c>
      <c r="Z1053" s="29">
        <f t="shared" si="799"/>
        <v>1</v>
      </c>
      <c r="AA1053" s="29">
        <f t="shared" si="799"/>
        <v>1</v>
      </c>
      <c r="AB1053" s="29">
        <f t="shared" si="799"/>
        <v>1</v>
      </c>
      <c r="AC1053" s="29">
        <f t="shared" si="799"/>
        <v>1</v>
      </c>
      <c r="AD1053" s="29">
        <f t="shared" si="799"/>
        <v>1</v>
      </c>
      <c r="AE1053" s="29">
        <f t="shared" si="797"/>
        <v>1</v>
      </c>
      <c r="AF1053" s="29">
        <f t="shared" si="797"/>
        <v>1</v>
      </c>
      <c r="AG1053" s="29">
        <f t="shared" si="797"/>
        <v>1</v>
      </c>
      <c r="AH1053" s="29">
        <f t="shared" si="797"/>
        <v>1</v>
      </c>
      <c r="AI1053" s="29">
        <f t="shared" si="797"/>
        <v>1</v>
      </c>
      <c r="AJ1053" s="29">
        <f t="shared" si="797"/>
        <v>1</v>
      </c>
      <c r="AK1053" s="29">
        <f t="shared" si="797"/>
        <v>1</v>
      </c>
      <c r="AL1053" s="29">
        <f t="shared" si="797"/>
        <v>1</v>
      </c>
      <c r="AM1053" s="29">
        <f t="shared" si="797"/>
        <v>1</v>
      </c>
      <c r="AN1053" s="29">
        <f t="shared" si="797"/>
        <v>1</v>
      </c>
      <c r="AO1053" s="29">
        <f t="shared" si="797"/>
        <v>1</v>
      </c>
      <c r="AP1053" s="29">
        <f t="shared" si="797"/>
        <v>1</v>
      </c>
      <c r="AQ1053" s="29">
        <f t="shared" si="797"/>
        <v>1</v>
      </c>
      <c r="AR1053" s="29">
        <f t="shared" si="797"/>
        <v>1</v>
      </c>
      <c r="AS1053" s="29">
        <f t="shared" si="797"/>
        <v>1</v>
      </c>
      <c r="AT1053" s="29">
        <f t="shared" si="805"/>
        <v>1</v>
      </c>
      <c r="AU1053" s="29">
        <f t="shared" si="805"/>
        <v>1</v>
      </c>
      <c r="AV1053" s="29">
        <f t="shared" si="805"/>
        <v>1</v>
      </c>
      <c r="AW1053" s="29">
        <f t="shared" si="805"/>
        <v>1</v>
      </c>
      <c r="AX1053" s="29">
        <f t="shared" si="805"/>
        <v>1</v>
      </c>
      <c r="AY1053" s="29">
        <f t="shared" si="805"/>
        <v>1</v>
      </c>
      <c r="AZ1053" s="29">
        <f t="shared" si="805"/>
        <v>1</v>
      </c>
      <c r="BA1053" s="29">
        <f t="shared" si="805"/>
        <v>1</v>
      </c>
      <c r="BB1053" s="29">
        <f t="shared" si="805"/>
        <v>1</v>
      </c>
      <c r="BC1053" s="29">
        <f t="shared" si="805"/>
        <v>1</v>
      </c>
      <c r="BD1053" s="29">
        <f t="shared" si="805"/>
        <v>1</v>
      </c>
      <c r="BE1053" s="29">
        <f t="shared" si="805"/>
        <v>1</v>
      </c>
      <c r="BF1053" s="29">
        <f t="shared" si="805"/>
        <v>1</v>
      </c>
      <c r="BG1053" s="29">
        <f t="shared" si="805"/>
        <v>1</v>
      </c>
      <c r="BH1053" s="29">
        <f t="shared" si="805"/>
        <v>1</v>
      </c>
      <c r="BI1053" s="29">
        <f t="shared" si="805"/>
        <v>1</v>
      </c>
      <c r="BJ1053" s="29">
        <f t="shared" si="803"/>
        <v>1</v>
      </c>
      <c r="BN1053" s="29">
        <f t="shared" si="766"/>
        <v>42</v>
      </c>
      <c r="BO1053" s="29">
        <f t="shared" si="767"/>
        <v>12</v>
      </c>
    </row>
    <row r="1054" spans="3:67" x14ac:dyDescent="0.25">
      <c r="C1054" s="79">
        <f t="shared" si="763"/>
        <v>43873</v>
      </c>
      <c r="D1054" s="29">
        <f t="shared" si="789"/>
        <v>2020</v>
      </c>
      <c r="E1054" s="29">
        <f t="shared" si="768"/>
        <v>2</v>
      </c>
      <c r="F1054" s="29">
        <f t="shared" si="769"/>
        <v>7</v>
      </c>
      <c r="G1054" s="29">
        <f t="shared" si="770"/>
        <v>12</v>
      </c>
      <c r="H1054" s="166" t="str">
        <f t="shared" si="771"/>
        <v>Di</v>
      </c>
      <c r="I1054" s="29">
        <f t="shared" si="764"/>
        <v>43</v>
      </c>
      <c r="J1054" s="29">
        <f t="array" ref="J1054">INDEX(Dienstplan!$F$6:$AJ$55,BN1054,BO1054)</f>
        <v>0</v>
      </c>
      <c r="K1054" s="29">
        <f t="array" ref="K1054">IF(OR(J1054=Schichten!$B$3,J1054=Schichten!$B$4),INDEX($D$98:$D$147,MATCH(CODE(J1054),$H$98:$H$147,0)),IF(ISERROR(INDEX($D$98:$D$147,MATCH(J1054,$A$98:$A$147,0))),0,INDEX($D$98:$D$147,MATCH(J1054,$A$98:$A$147,0))))</f>
        <v>0</v>
      </c>
      <c r="L1054" s="29">
        <f t="shared" ref="L1054" si="811">L1004</f>
        <v>0</v>
      </c>
      <c r="M1054" s="29">
        <f t="shared" si="792"/>
        <v>0</v>
      </c>
      <c r="O1054" s="29">
        <f t="shared" si="799"/>
        <v>0</v>
      </c>
      <c r="P1054" s="29">
        <f t="shared" si="799"/>
        <v>0</v>
      </c>
      <c r="Q1054" s="29">
        <f t="shared" si="799"/>
        <v>0</v>
      </c>
      <c r="R1054" s="29">
        <f t="shared" si="799"/>
        <v>0</v>
      </c>
      <c r="S1054" s="29">
        <f t="shared" si="799"/>
        <v>0</v>
      </c>
      <c r="T1054" s="29">
        <f t="shared" si="799"/>
        <v>0</v>
      </c>
      <c r="U1054" s="29">
        <f t="shared" si="799"/>
        <v>0</v>
      </c>
      <c r="V1054" s="29">
        <f t="shared" si="799"/>
        <v>0</v>
      </c>
      <c r="W1054" s="29">
        <f t="shared" si="799"/>
        <v>0</v>
      </c>
      <c r="X1054" s="29">
        <f t="shared" si="799"/>
        <v>0</v>
      </c>
      <c r="Y1054" s="29">
        <f t="shared" si="799"/>
        <v>1</v>
      </c>
      <c r="Z1054" s="29">
        <f t="shared" si="799"/>
        <v>1</v>
      </c>
      <c r="AA1054" s="29">
        <f t="shared" si="799"/>
        <v>1</v>
      </c>
      <c r="AB1054" s="29">
        <f t="shared" si="799"/>
        <v>1</v>
      </c>
      <c r="AC1054" s="29">
        <f t="shared" si="799"/>
        <v>1</v>
      </c>
      <c r="AD1054" s="29">
        <f t="shared" si="799"/>
        <v>1</v>
      </c>
      <c r="AE1054" s="29">
        <f t="shared" si="797"/>
        <v>1</v>
      </c>
      <c r="AF1054" s="29">
        <f t="shared" si="797"/>
        <v>1</v>
      </c>
      <c r="AG1054" s="29">
        <f t="shared" si="797"/>
        <v>1</v>
      </c>
      <c r="AH1054" s="29">
        <f t="shared" si="797"/>
        <v>1</v>
      </c>
      <c r="AI1054" s="29">
        <f t="shared" si="797"/>
        <v>1</v>
      </c>
      <c r="AJ1054" s="29">
        <f t="shared" si="797"/>
        <v>1</v>
      </c>
      <c r="AK1054" s="29">
        <f t="shared" si="797"/>
        <v>1</v>
      </c>
      <c r="AL1054" s="29">
        <f t="shared" si="797"/>
        <v>1</v>
      </c>
      <c r="AM1054" s="29">
        <f t="shared" si="797"/>
        <v>1</v>
      </c>
      <c r="AN1054" s="29">
        <f t="shared" si="797"/>
        <v>1</v>
      </c>
      <c r="AO1054" s="29">
        <f t="shared" si="797"/>
        <v>1</v>
      </c>
      <c r="AP1054" s="29">
        <f t="shared" si="797"/>
        <v>1</v>
      </c>
      <c r="AQ1054" s="29">
        <f t="shared" si="797"/>
        <v>1</v>
      </c>
      <c r="AR1054" s="29">
        <f t="shared" si="797"/>
        <v>1</v>
      </c>
      <c r="AS1054" s="29">
        <f t="shared" si="797"/>
        <v>1</v>
      </c>
      <c r="AT1054" s="29">
        <f t="shared" si="805"/>
        <v>1</v>
      </c>
      <c r="AU1054" s="29">
        <f t="shared" si="805"/>
        <v>1</v>
      </c>
      <c r="AV1054" s="29">
        <f t="shared" si="805"/>
        <v>1</v>
      </c>
      <c r="AW1054" s="29">
        <f t="shared" si="805"/>
        <v>1</v>
      </c>
      <c r="AX1054" s="29">
        <f t="shared" si="805"/>
        <v>1</v>
      </c>
      <c r="AY1054" s="29">
        <f t="shared" si="805"/>
        <v>1</v>
      </c>
      <c r="AZ1054" s="29">
        <f t="shared" si="805"/>
        <v>1</v>
      </c>
      <c r="BA1054" s="29">
        <f t="shared" si="805"/>
        <v>1</v>
      </c>
      <c r="BB1054" s="29">
        <f t="shared" si="805"/>
        <v>1</v>
      </c>
      <c r="BC1054" s="29">
        <f t="shared" si="805"/>
        <v>1</v>
      </c>
      <c r="BD1054" s="29">
        <f t="shared" si="805"/>
        <v>1</v>
      </c>
      <c r="BE1054" s="29">
        <f t="shared" si="805"/>
        <v>1</v>
      </c>
      <c r="BF1054" s="29">
        <f t="shared" si="805"/>
        <v>1</v>
      </c>
      <c r="BG1054" s="29">
        <f t="shared" si="805"/>
        <v>1</v>
      </c>
      <c r="BH1054" s="29">
        <f t="shared" si="805"/>
        <v>1</v>
      </c>
      <c r="BI1054" s="29">
        <f t="shared" si="805"/>
        <v>1</v>
      </c>
      <c r="BJ1054" s="29">
        <f t="shared" si="803"/>
        <v>1</v>
      </c>
      <c r="BN1054" s="29">
        <f t="shared" si="766"/>
        <v>43</v>
      </c>
      <c r="BO1054" s="29">
        <f t="shared" si="767"/>
        <v>12</v>
      </c>
    </row>
    <row r="1055" spans="3:67" x14ac:dyDescent="0.25">
      <c r="C1055" s="79">
        <f t="shared" si="763"/>
        <v>43873</v>
      </c>
      <c r="D1055" s="29">
        <f t="shared" si="789"/>
        <v>2020</v>
      </c>
      <c r="E1055" s="29">
        <f t="shared" si="768"/>
        <v>2</v>
      </c>
      <c r="F1055" s="29">
        <f t="shared" si="769"/>
        <v>7</v>
      </c>
      <c r="G1055" s="29">
        <f t="shared" si="770"/>
        <v>12</v>
      </c>
      <c r="H1055" s="166" t="str">
        <f t="shared" si="771"/>
        <v>Di</v>
      </c>
      <c r="I1055" s="29">
        <f t="shared" si="764"/>
        <v>44</v>
      </c>
      <c r="J1055" s="29">
        <f t="array" ref="J1055">INDEX(Dienstplan!$F$6:$AJ$55,BN1055,BO1055)</f>
        <v>0</v>
      </c>
      <c r="K1055" s="29">
        <f t="array" ref="K1055">IF(OR(J1055=Schichten!$B$3,J1055=Schichten!$B$4),INDEX($D$98:$D$147,MATCH(CODE(J1055),$H$98:$H$147,0)),IF(ISERROR(INDEX($D$98:$D$147,MATCH(J1055,$A$98:$A$147,0))),0,INDEX($D$98:$D$147,MATCH(J1055,$A$98:$A$147,0))))</f>
        <v>0</v>
      </c>
      <c r="L1055" s="29">
        <f t="shared" ref="L1055" si="812">L1005</f>
        <v>0</v>
      </c>
      <c r="M1055" s="29">
        <f t="shared" si="792"/>
        <v>0</v>
      </c>
      <c r="O1055" s="29">
        <f t="shared" si="799"/>
        <v>0</v>
      </c>
      <c r="P1055" s="29">
        <f t="shared" si="799"/>
        <v>0</v>
      </c>
      <c r="Q1055" s="29">
        <f t="shared" si="799"/>
        <v>0</v>
      </c>
      <c r="R1055" s="29">
        <f t="shared" si="799"/>
        <v>0</v>
      </c>
      <c r="S1055" s="29">
        <f t="shared" si="799"/>
        <v>0</v>
      </c>
      <c r="T1055" s="29">
        <f t="shared" si="799"/>
        <v>0</v>
      </c>
      <c r="U1055" s="29">
        <f t="shared" si="799"/>
        <v>0</v>
      </c>
      <c r="V1055" s="29">
        <f t="shared" si="799"/>
        <v>0</v>
      </c>
      <c r="W1055" s="29">
        <f t="shared" si="799"/>
        <v>0</v>
      </c>
      <c r="X1055" s="29">
        <f t="shared" si="799"/>
        <v>0</v>
      </c>
      <c r="Y1055" s="29">
        <f t="shared" si="799"/>
        <v>1</v>
      </c>
      <c r="Z1055" s="29">
        <f t="shared" si="799"/>
        <v>1</v>
      </c>
      <c r="AA1055" s="29">
        <f t="shared" si="799"/>
        <v>1</v>
      </c>
      <c r="AB1055" s="29">
        <f t="shared" si="799"/>
        <v>1</v>
      </c>
      <c r="AC1055" s="29">
        <f t="shared" si="799"/>
        <v>1</v>
      </c>
      <c r="AD1055" s="29">
        <f t="shared" si="799"/>
        <v>1</v>
      </c>
      <c r="AE1055" s="29">
        <f t="shared" si="797"/>
        <v>1</v>
      </c>
      <c r="AF1055" s="29">
        <f t="shared" si="797"/>
        <v>1</v>
      </c>
      <c r="AG1055" s="29">
        <f t="shared" si="797"/>
        <v>1</v>
      </c>
      <c r="AH1055" s="29">
        <f t="shared" si="797"/>
        <v>1</v>
      </c>
      <c r="AI1055" s="29">
        <f t="shared" si="797"/>
        <v>1</v>
      </c>
      <c r="AJ1055" s="29">
        <f t="shared" si="797"/>
        <v>1</v>
      </c>
      <c r="AK1055" s="29">
        <f t="shared" si="797"/>
        <v>1</v>
      </c>
      <c r="AL1055" s="29">
        <f t="shared" si="797"/>
        <v>1</v>
      </c>
      <c r="AM1055" s="29">
        <f t="shared" si="797"/>
        <v>1</v>
      </c>
      <c r="AN1055" s="29">
        <f t="shared" si="797"/>
        <v>1</v>
      </c>
      <c r="AO1055" s="29">
        <f t="shared" si="797"/>
        <v>1</v>
      </c>
      <c r="AP1055" s="29">
        <f t="shared" si="797"/>
        <v>1</v>
      </c>
      <c r="AQ1055" s="29">
        <f t="shared" si="797"/>
        <v>1</v>
      </c>
      <c r="AR1055" s="29">
        <f t="shared" si="797"/>
        <v>1</v>
      </c>
      <c r="AS1055" s="29">
        <f t="shared" si="797"/>
        <v>1</v>
      </c>
      <c r="AT1055" s="29">
        <f t="shared" si="805"/>
        <v>1</v>
      </c>
      <c r="AU1055" s="29">
        <f t="shared" si="805"/>
        <v>1</v>
      </c>
      <c r="AV1055" s="29">
        <f t="shared" si="805"/>
        <v>1</v>
      </c>
      <c r="AW1055" s="29">
        <f t="shared" si="805"/>
        <v>1</v>
      </c>
      <c r="AX1055" s="29">
        <f t="shared" si="805"/>
        <v>1</v>
      </c>
      <c r="AY1055" s="29">
        <f t="shared" si="805"/>
        <v>1</v>
      </c>
      <c r="AZ1055" s="29">
        <f t="shared" si="805"/>
        <v>1</v>
      </c>
      <c r="BA1055" s="29">
        <f t="shared" si="805"/>
        <v>1</v>
      </c>
      <c r="BB1055" s="29">
        <f t="shared" si="805"/>
        <v>1</v>
      </c>
      <c r="BC1055" s="29">
        <f t="shared" si="805"/>
        <v>1</v>
      </c>
      <c r="BD1055" s="29">
        <f t="shared" si="805"/>
        <v>1</v>
      </c>
      <c r="BE1055" s="29">
        <f t="shared" si="805"/>
        <v>1</v>
      </c>
      <c r="BF1055" s="29">
        <f t="shared" si="805"/>
        <v>1</v>
      </c>
      <c r="BG1055" s="29">
        <f t="shared" si="805"/>
        <v>1</v>
      </c>
      <c r="BH1055" s="29">
        <f t="shared" si="805"/>
        <v>1</v>
      </c>
      <c r="BI1055" s="29">
        <f t="shared" si="805"/>
        <v>1</v>
      </c>
      <c r="BJ1055" s="29">
        <f t="shared" si="803"/>
        <v>1</v>
      </c>
      <c r="BN1055" s="29">
        <f t="shared" si="766"/>
        <v>44</v>
      </c>
      <c r="BO1055" s="29">
        <f t="shared" si="767"/>
        <v>12</v>
      </c>
    </row>
    <row r="1056" spans="3:67" x14ac:dyDescent="0.25">
      <c r="C1056" s="79">
        <f t="shared" si="763"/>
        <v>43873</v>
      </c>
      <c r="D1056" s="29">
        <f t="shared" si="789"/>
        <v>2020</v>
      </c>
      <c r="E1056" s="29">
        <f t="shared" si="768"/>
        <v>2</v>
      </c>
      <c r="F1056" s="29">
        <f t="shared" si="769"/>
        <v>7</v>
      </c>
      <c r="G1056" s="29">
        <f t="shared" si="770"/>
        <v>12</v>
      </c>
      <c r="H1056" s="166" t="str">
        <f t="shared" si="771"/>
        <v>Di</v>
      </c>
      <c r="I1056" s="29">
        <f t="shared" si="764"/>
        <v>45</v>
      </c>
      <c r="J1056" s="29">
        <f t="array" ref="J1056">INDEX(Dienstplan!$F$6:$AJ$55,BN1056,BO1056)</f>
        <v>0</v>
      </c>
      <c r="K1056" s="29">
        <f t="array" ref="K1056">IF(OR(J1056=Schichten!$B$3,J1056=Schichten!$B$4),INDEX($D$98:$D$147,MATCH(CODE(J1056),$H$98:$H$147,0)),IF(ISERROR(INDEX($D$98:$D$147,MATCH(J1056,$A$98:$A$147,0))),0,INDEX($D$98:$D$147,MATCH(J1056,$A$98:$A$147,0))))</f>
        <v>0</v>
      </c>
      <c r="L1056" s="29">
        <f t="shared" ref="L1056" si="813">L1006</f>
        <v>0</v>
      </c>
      <c r="M1056" s="29">
        <f t="shared" si="792"/>
        <v>0</v>
      </c>
      <c r="O1056" s="29">
        <f t="shared" si="799"/>
        <v>0</v>
      </c>
      <c r="P1056" s="29">
        <f t="shared" si="799"/>
        <v>0</v>
      </c>
      <c r="Q1056" s="29">
        <f t="shared" si="799"/>
        <v>0</v>
      </c>
      <c r="R1056" s="29">
        <f t="shared" si="799"/>
        <v>0</v>
      </c>
      <c r="S1056" s="29">
        <f t="shared" si="799"/>
        <v>0</v>
      </c>
      <c r="T1056" s="29">
        <f t="shared" si="799"/>
        <v>0</v>
      </c>
      <c r="U1056" s="29">
        <f t="shared" si="799"/>
        <v>0</v>
      </c>
      <c r="V1056" s="29">
        <f t="shared" si="799"/>
        <v>0</v>
      </c>
      <c r="W1056" s="29">
        <f t="shared" si="799"/>
        <v>0</v>
      </c>
      <c r="X1056" s="29">
        <f t="shared" si="799"/>
        <v>0</v>
      </c>
      <c r="Y1056" s="29">
        <f t="shared" si="799"/>
        <v>1</v>
      </c>
      <c r="Z1056" s="29">
        <f t="shared" si="799"/>
        <v>1</v>
      </c>
      <c r="AA1056" s="29">
        <f t="shared" si="799"/>
        <v>1</v>
      </c>
      <c r="AB1056" s="29">
        <f t="shared" si="799"/>
        <v>1</v>
      </c>
      <c r="AC1056" s="29">
        <f t="shared" si="799"/>
        <v>1</v>
      </c>
      <c r="AD1056" s="29">
        <f t="shared" si="799"/>
        <v>1</v>
      </c>
      <c r="AE1056" s="29">
        <f t="shared" si="797"/>
        <v>1</v>
      </c>
      <c r="AF1056" s="29">
        <f t="shared" si="797"/>
        <v>1</v>
      </c>
      <c r="AG1056" s="29">
        <f t="shared" si="797"/>
        <v>1</v>
      </c>
      <c r="AH1056" s="29">
        <f t="shared" si="797"/>
        <v>1</v>
      </c>
      <c r="AI1056" s="29">
        <f t="shared" si="797"/>
        <v>1</v>
      </c>
      <c r="AJ1056" s="29">
        <f t="shared" si="797"/>
        <v>1</v>
      </c>
      <c r="AK1056" s="29">
        <f t="shared" si="797"/>
        <v>1</v>
      </c>
      <c r="AL1056" s="29">
        <f t="shared" si="797"/>
        <v>1</v>
      </c>
      <c r="AM1056" s="29">
        <f t="shared" si="797"/>
        <v>1</v>
      </c>
      <c r="AN1056" s="29">
        <f t="shared" si="797"/>
        <v>1</v>
      </c>
      <c r="AO1056" s="29">
        <f t="shared" si="797"/>
        <v>1</v>
      </c>
      <c r="AP1056" s="29">
        <f t="shared" si="797"/>
        <v>1</v>
      </c>
      <c r="AQ1056" s="29">
        <f t="shared" si="797"/>
        <v>1</v>
      </c>
      <c r="AR1056" s="29">
        <f t="shared" si="797"/>
        <v>1</v>
      </c>
      <c r="AS1056" s="29">
        <f t="shared" si="797"/>
        <v>1</v>
      </c>
      <c r="AT1056" s="29">
        <f t="shared" si="805"/>
        <v>1</v>
      </c>
      <c r="AU1056" s="29">
        <f t="shared" si="805"/>
        <v>1</v>
      </c>
      <c r="AV1056" s="29">
        <f t="shared" si="805"/>
        <v>1</v>
      </c>
      <c r="AW1056" s="29">
        <f t="shared" si="805"/>
        <v>1</v>
      </c>
      <c r="AX1056" s="29">
        <f t="shared" si="805"/>
        <v>1</v>
      </c>
      <c r="AY1056" s="29">
        <f t="shared" si="805"/>
        <v>1</v>
      </c>
      <c r="AZ1056" s="29">
        <f t="shared" si="805"/>
        <v>1</v>
      </c>
      <c r="BA1056" s="29">
        <f t="shared" si="805"/>
        <v>1</v>
      </c>
      <c r="BB1056" s="29">
        <f t="shared" si="805"/>
        <v>1</v>
      </c>
      <c r="BC1056" s="29">
        <f t="shared" si="805"/>
        <v>1</v>
      </c>
      <c r="BD1056" s="29">
        <f t="shared" si="805"/>
        <v>1</v>
      </c>
      <c r="BE1056" s="29">
        <f t="shared" si="805"/>
        <v>1</v>
      </c>
      <c r="BF1056" s="29">
        <f t="shared" si="805"/>
        <v>1</v>
      </c>
      <c r="BG1056" s="29">
        <f t="shared" si="805"/>
        <v>1</v>
      </c>
      <c r="BH1056" s="29">
        <f t="shared" si="805"/>
        <v>1</v>
      </c>
      <c r="BI1056" s="29">
        <f t="shared" si="805"/>
        <v>1</v>
      </c>
      <c r="BJ1056" s="29">
        <f t="shared" si="803"/>
        <v>1</v>
      </c>
      <c r="BN1056" s="29">
        <f t="shared" si="766"/>
        <v>45</v>
      </c>
      <c r="BO1056" s="29">
        <f t="shared" si="767"/>
        <v>12</v>
      </c>
    </row>
    <row r="1057" spans="3:67" x14ac:dyDescent="0.25">
      <c r="C1057" s="79">
        <f t="shared" si="763"/>
        <v>43873</v>
      </c>
      <c r="D1057" s="29">
        <f t="shared" si="789"/>
        <v>2020</v>
      </c>
      <c r="E1057" s="29">
        <f t="shared" si="768"/>
        <v>2</v>
      </c>
      <c r="F1057" s="29">
        <f t="shared" si="769"/>
        <v>7</v>
      </c>
      <c r="G1057" s="29">
        <f t="shared" si="770"/>
        <v>12</v>
      </c>
      <c r="H1057" s="166" t="str">
        <f t="shared" si="771"/>
        <v>Di</v>
      </c>
      <c r="I1057" s="29">
        <f t="shared" si="764"/>
        <v>46</v>
      </c>
      <c r="J1057" s="29">
        <f t="array" ref="J1057">INDEX(Dienstplan!$F$6:$AJ$55,BN1057,BO1057)</f>
        <v>0</v>
      </c>
      <c r="K1057" s="29">
        <f t="array" ref="K1057">IF(OR(J1057=Schichten!$B$3,J1057=Schichten!$B$4),INDEX($D$98:$D$147,MATCH(CODE(J1057),$H$98:$H$147,0)),IF(ISERROR(INDEX($D$98:$D$147,MATCH(J1057,$A$98:$A$147,0))),0,INDEX($D$98:$D$147,MATCH(J1057,$A$98:$A$147,0))))</f>
        <v>0</v>
      </c>
      <c r="L1057" s="29">
        <f t="shared" ref="L1057" si="814">L1007</f>
        <v>0</v>
      </c>
      <c r="M1057" s="29">
        <f t="shared" si="792"/>
        <v>0</v>
      </c>
      <c r="O1057" s="29">
        <f t="shared" si="799"/>
        <v>0</v>
      </c>
      <c r="P1057" s="29">
        <f t="shared" si="799"/>
        <v>0</v>
      </c>
      <c r="Q1057" s="29">
        <f t="shared" si="799"/>
        <v>0</v>
      </c>
      <c r="R1057" s="29">
        <f t="shared" si="799"/>
        <v>0</v>
      </c>
      <c r="S1057" s="29">
        <f t="shared" si="799"/>
        <v>0</v>
      </c>
      <c r="T1057" s="29">
        <f t="shared" si="799"/>
        <v>0</v>
      </c>
      <c r="U1057" s="29">
        <f t="shared" si="799"/>
        <v>0</v>
      </c>
      <c r="V1057" s="29">
        <f t="shared" si="799"/>
        <v>0</v>
      </c>
      <c r="W1057" s="29">
        <f t="shared" si="799"/>
        <v>0</v>
      </c>
      <c r="X1057" s="29">
        <f t="shared" si="799"/>
        <v>0</v>
      </c>
      <c r="Y1057" s="29">
        <f t="shared" si="799"/>
        <v>1</v>
      </c>
      <c r="Z1057" s="29">
        <f t="shared" si="799"/>
        <v>1</v>
      </c>
      <c r="AA1057" s="29">
        <f t="shared" si="799"/>
        <v>1</v>
      </c>
      <c r="AB1057" s="29">
        <f t="shared" si="799"/>
        <v>1</v>
      </c>
      <c r="AC1057" s="29">
        <f t="shared" si="799"/>
        <v>1</v>
      </c>
      <c r="AD1057" s="29">
        <f t="shared" si="799"/>
        <v>1</v>
      </c>
      <c r="AE1057" s="29">
        <f t="shared" si="797"/>
        <v>1</v>
      </c>
      <c r="AF1057" s="29">
        <f t="shared" si="797"/>
        <v>1</v>
      </c>
      <c r="AG1057" s="29">
        <f t="shared" si="797"/>
        <v>1</v>
      </c>
      <c r="AH1057" s="29">
        <f t="shared" si="797"/>
        <v>1</v>
      </c>
      <c r="AI1057" s="29">
        <f t="shared" si="797"/>
        <v>1</v>
      </c>
      <c r="AJ1057" s="29">
        <f t="shared" si="797"/>
        <v>1</v>
      </c>
      <c r="AK1057" s="29">
        <f t="shared" si="797"/>
        <v>1</v>
      </c>
      <c r="AL1057" s="29">
        <f t="shared" si="797"/>
        <v>1</v>
      </c>
      <c r="AM1057" s="29">
        <f t="shared" si="797"/>
        <v>1</v>
      </c>
      <c r="AN1057" s="29">
        <f t="shared" si="797"/>
        <v>1</v>
      </c>
      <c r="AO1057" s="29">
        <f t="shared" si="797"/>
        <v>1</v>
      </c>
      <c r="AP1057" s="29">
        <f t="shared" si="797"/>
        <v>1</v>
      </c>
      <c r="AQ1057" s="29">
        <f t="shared" si="797"/>
        <v>1</v>
      </c>
      <c r="AR1057" s="29">
        <f t="shared" si="797"/>
        <v>1</v>
      </c>
      <c r="AS1057" s="29">
        <f t="shared" si="797"/>
        <v>1</v>
      </c>
      <c r="AT1057" s="29">
        <f t="shared" si="805"/>
        <v>1</v>
      </c>
      <c r="AU1057" s="29">
        <f t="shared" si="805"/>
        <v>1</v>
      </c>
      <c r="AV1057" s="29">
        <f t="shared" si="805"/>
        <v>1</v>
      </c>
      <c r="AW1057" s="29">
        <f t="shared" si="805"/>
        <v>1</v>
      </c>
      <c r="AX1057" s="29">
        <f t="shared" si="805"/>
        <v>1</v>
      </c>
      <c r="AY1057" s="29">
        <f t="shared" si="805"/>
        <v>1</v>
      </c>
      <c r="AZ1057" s="29">
        <f t="shared" si="805"/>
        <v>1</v>
      </c>
      <c r="BA1057" s="29">
        <f t="shared" si="805"/>
        <v>1</v>
      </c>
      <c r="BB1057" s="29">
        <f t="shared" si="805"/>
        <v>1</v>
      </c>
      <c r="BC1057" s="29">
        <f t="shared" si="805"/>
        <v>1</v>
      </c>
      <c r="BD1057" s="29">
        <f t="shared" si="805"/>
        <v>1</v>
      </c>
      <c r="BE1057" s="29">
        <f t="shared" si="805"/>
        <v>1</v>
      </c>
      <c r="BF1057" s="29">
        <f t="shared" si="805"/>
        <v>1</v>
      </c>
      <c r="BG1057" s="29">
        <f t="shared" si="805"/>
        <v>1</v>
      </c>
      <c r="BH1057" s="29">
        <f t="shared" si="805"/>
        <v>1</v>
      </c>
      <c r="BI1057" s="29">
        <f t="shared" si="805"/>
        <v>1</v>
      </c>
      <c r="BJ1057" s="29">
        <f t="shared" si="803"/>
        <v>1</v>
      </c>
      <c r="BN1057" s="29">
        <f t="shared" si="766"/>
        <v>46</v>
      </c>
      <c r="BO1057" s="29">
        <f t="shared" si="767"/>
        <v>12</v>
      </c>
    </row>
    <row r="1058" spans="3:67" x14ac:dyDescent="0.25">
      <c r="C1058" s="79">
        <f t="shared" si="763"/>
        <v>43873</v>
      </c>
      <c r="D1058" s="29">
        <f t="shared" si="789"/>
        <v>2020</v>
      </c>
      <c r="E1058" s="29">
        <f t="shared" si="768"/>
        <v>2</v>
      </c>
      <c r="F1058" s="29">
        <f t="shared" si="769"/>
        <v>7</v>
      </c>
      <c r="G1058" s="29">
        <f t="shared" si="770"/>
        <v>12</v>
      </c>
      <c r="H1058" s="166" t="str">
        <f t="shared" si="771"/>
        <v>Di</v>
      </c>
      <c r="I1058" s="29">
        <f t="shared" si="764"/>
        <v>47</v>
      </c>
      <c r="J1058" s="29">
        <f t="array" ref="J1058">INDEX(Dienstplan!$F$6:$AJ$55,BN1058,BO1058)</f>
        <v>0</v>
      </c>
      <c r="K1058" s="29">
        <f t="array" ref="K1058">IF(OR(J1058=Schichten!$B$3,J1058=Schichten!$B$4),INDEX($D$98:$D$147,MATCH(CODE(J1058),$H$98:$H$147,0)),IF(ISERROR(INDEX($D$98:$D$147,MATCH(J1058,$A$98:$A$147,0))),0,INDEX($D$98:$D$147,MATCH(J1058,$A$98:$A$147,0))))</f>
        <v>0</v>
      </c>
      <c r="L1058" s="29">
        <f t="shared" ref="L1058" si="815">L1008</f>
        <v>0</v>
      </c>
      <c r="M1058" s="29">
        <f t="shared" si="792"/>
        <v>0</v>
      </c>
      <c r="O1058" s="29">
        <f t="shared" si="799"/>
        <v>0</v>
      </c>
      <c r="P1058" s="29">
        <f t="shared" si="799"/>
        <v>0</v>
      </c>
      <c r="Q1058" s="29">
        <f t="shared" si="799"/>
        <v>0</v>
      </c>
      <c r="R1058" s="29">
        <f t="shared" si="799"/>
        <v>0</v>
      </c>
      <c r="S1058" s="29">
        <f t="shared" si="799"/>
        <v>0</v>
      </c>
      <c r="T1058" s="29">
        <f t="shared" si="799"/>
        <v>0</v>
      </c>
      <c r="U1058" s="29">
        <f t="shared" si="799"/>
        <v>0</v>
      </c>
      <c r="V1058" s="29">
        <f t="shared" si="799"/>
        <v>0</v>
      </c>
      <c r="W1058" s="29">
        <f t="shared" si="799"/>
        <v>0</v>
      </c>
      <c r="X1058" s="29">
        <f t="shared" si="799"/>
        <v>0</v>
      </c>
      <c r="Y1058" s="29">
        <f t="shared" si="799"/>
        <v>1</v>
      </c>
      <c r="Z1058" s="29">
        <f t="shared" si="799"/>
        <v>1</v>
      </c>
      <c r="AA1058" s="29">
        <f t="shared" si="799"/>
        <v>1</v>
      </c>
      <c r="AB1058" s="29">
        <f t="shared" si="799"/>
        <v>1</v>
      </c>
      <c r="AC1058" s="29">
        <f t="shared" si="799"/>
        <v>1</v>
      </c>
      <c r="AD1058" s="29">
        <f t="shared" si="799"/>
        <v>1</v>
      </c>
      <c r="AE1058" s="29">
        <f t="shared" si="797"/>
        <v>1</v>
      </c>
      <c r="AF1058" s="29">
        <f t="shared" si="797"/>
        <v>1</v>
      </c>
      <c r="AG1058" s="29">
        <f t="shared" si="797"/>
        <v>1</v>
      </c>
      <c r="AH1058" s="29">
        <f t="shared" si="797"/>
        <v>1</v>
      </c>
      <c r="AI1058" s="29">
        <f t="shared" si="797"/>
        <v>1</v>
      </c>
      <c r="AJ1058" s="29">
        <f t="shared" si="797"/>
        <v>1</v>
      </c>
      <c r="AK1058" s="29">
        <f t="shared" si="797"/>
        <v>1</v>
      </c>
      <c r="AL1058" s="29">
        <f t="shared" si="797"/>
        <v>1</v>
      </c>
      <c r="AM1058" s="29">
        <f t="shared" si="797"/>
        <v>1</v>
      </c>
      <c r="AN1058" s="29">
        <f t="shared" si="797"/>
        <v>1</v>
      </c>
      <c r="AO1058" s="29">
        <f t="shared" si="797"/>
        <v>1</v>
      </c>
      <c r="AP1058" s="29">
        <f t="shared" si="797"/>
        <v>1</v>
      </c>
      <c r="AQ1058" s="29">
        <f t="shared" si="797"/>
        <v>1</v>
      </c>
      <c r="AR1058" s="29">
        <f t="shared" si="797"/>
        <v>1</v>
      </c>
      <c r="AS1058" s="29">
        <f t="shared" si="797"/>
        <v>1</v>
      </c>
      <c r="AT1058" s="29">
        <f t="shared" si="805"/>
        <v>1</v>
      </c>
      <c r="AU1058" s="29">
        <f t="shared" si="805"/>
        <v>1</v>
      </c>
      <c r="AV1058" s="29">
        <f t="shared" si="805"/>
        <v>1</v>
      </c>
      <c r="AW1058" s="29">
        <f t="shared" si="805"/>
        <v>1</v>
      </c>
      <c r="AX1058" s="29">
        <f t="shared" si="805"/>
        <v>1</v>
      </c>
      <c r="AY1058" s="29">
        <f t="shared" si="805"/>
        <v>1</v>
      </c>
      <c r="AZ1058" s="29">
        <f t="shared" si="805"/>
        <v>1</v>
      </c>
      <c r="BA1058" s="29">
        <f t="shared" si="805"/>
        <v>1</v>
      </c>
      <c r="BB1058" s="29">
        <f t="shared" si="805"/>
        <v>1</v>
      </c>
      <c r="BC1058" s="29">
        <f t="shared" si="805"/>
        <v>1</v>
      </c>
      <c r="BD1058" s="29">
        <f t="shared" si="805"/>
        <v>1</v>
      </c>
      <c r="BE1058" s="29">
        <f t="shared" si="805"/>
        <v>1</v>
      </c>
      <c r="BF1058" s="29">
        <f t="shared" si="805"/>
        <v>1</v>
      </c>
      <c r="BG1058" s="29">
        <f t="shared" si="805"/>
        <v>1</v>
      </c>
      <c r="BH1058" s="29">
        <f t="shared" si="805"/>
        <v>1</v>
      </c>
      <c r="BI1058" s="29">
        <f t="shared" si="805"/>
        <v>1</v>
      </c>
      <c r="BJ1058" s="29">
        <f t="shared" si="803"/>
        <v>1</v>
      </c>
      <c r="BN1058" s="29">
        <f t="shared" si="766"/>
        <v>47</v>
      </c>
      <c r="BO1058" s="29">
        <f t="shared" si="767"/>
        <v>12</v>
      </c>
    </row>
    <row r="1059" spans="3:67" x14ac:dyDescent="0.25">
      <c r="C1059" s="79">
        <f t="shared" si="763"/>
        <v>43873</v>
      </c>
      <c r="D1059" s="29">
        <f t="shared" si="789"/>
        <v>2020</v>
      </c>
      <c r="E1059" s="29">
        <f t="shared" si="768"/>
        <v>2</v>
      </c>
      <c r="F1059" s="29">
        <f t="shared" si="769"/>
        <v>7</v>
      </c>
      <c r="G1059" s="29">
        <f t="shared" si="770"/>
        <v>12</v>
      </c>
      <c r="H1059" s="166" t="str">
        <f t="shared" si="771"/>
        <v>Di</v>
      </c>
      <c r="I1059" s="29">
        <f t="shared" si="764"/>
        <v>48</v>
      </c>
      <c r="J1059" s="29">
        <f t="array" ref="J1059">INDEX(Dienstplan!$F$6:$AJ$55,BN1059,BO1059)</f>
        <v>0</v>
      </c>
      <c r="K1059" s="29">
        <f t="array" ref="K1059">IF(OR(J1059=Schichten!$B$3,J1059=Schichten!$B$4),INDEX($D$98:$D$147,MATCH(CODE(J1059),$H$98:$H$147,0)),IF(ISERROR(INDEX($D$98:$D$147,MATCH(J1059,$A$98:$A$147,0))),0,INDEX($D$98:$D$147,MATCH(J1059,$A$98:$A$147,0))))</f>
        <v>0</v>
      </c>
      <c r="L1059" s="29">
        <f t="shared" ref="L1059" si="816">L1009</f>
        <v>0</v>
      </c>
      <c r="M1059" s="29">
        <f t="shared" si="792"/>
        <v>0</v>
      </c>
      <c r="O1059" s="29">
        <f t="shared" si="799"/>
        <v>0</v>
      </c>
      <c r="P1059" s="29">
        <f t="shared" si="799"/>
        <v>0</v>
      </c>
      <c r="Q1059" s="29">
        <f t="shared" si="799"/>
        <v>0</v>
      </c>
      <c r="R1059" s="29">
        <f t="shared" si="799"/>
        <v>0</v>
      </c>
      <c r="S1059" s="29">
        <f t="shared" si="799"/>
        <v>0</v>
      </c>
      <c r="T1059" s="29">
        <f t="shared" si="799"/>
        <v>0</v>
      </c>
      <c r="U1059" s="29">
        <f t="shared" si="799"/>
        <v>0</v>
      </c>
      <c r="V1059" s="29">
        <f t="shared" si="799"/>
        <v>0</v>
      </c>
      <c r="W1059" s="29">
        <f t="shared" si="799"/>
        <v>0</v>
      </c>
      <c r="X1059" s="29">
        <f t="shared" si="799"/>
        <v>0</v>
      </c>
      <c r="Y1059" s="29">
        <f t="shared" si="799"/>
        <v>1</v>
      </c>
      <c r="Z1059" s="29">
        <f t="shared" si="799"/>
        <v>1</v>
      </c>
      <c r="AA1059" s="29">
        <f t="shared" si="799"/>
        <v>1</v>
      </c>
      <c r="AB1059" s="29">
        <f t="shared" si="799"/>
        <v>1</v>
      </c>
      <c r="AC1059" s="29">
        <f t="shared" si="799"/>
        <v>1</v>
      </c>
      <c r="AD1059" s="29">
        <f t="shared" ref="AD1059:AS1074" si="817">IF($M$457,IF($J1059=AD$461,1,0),0)</f>
        <v>1</v>
      </c>
      <c r="AE1059" s="29">
        <f t="shared" si="817"/>
        <v>1</v>
      </c>
      <c r="AF1059" s="29">
        <f t="shared" si="817"/>
        <v>1</v>
      </c>
      <c r="AG1059" s="29">
        <f t="shared" si="817"/>
        <v>1</v>
      </c>
      <c r="AH1059" s="29">
        <f t="shared" si="817"/>
        <v>1</v>
      </c>
      <c r="AI1059" s="29">
        <f t="shared" si="817"/>
        <v>1</v>
      </c>
      <c r="AJ1059" s="29">
        <f t="shared" si="817"/>
        <v>1</v>
      </c>
      <c r="AK1059" s="29">
        <f t="shared" si="817"/>
        <v>1</v>
      </c>
      <c r="AL1059" s="29">
        <f t="shared" si="817"/>
        <v>1</v>
      </c>
      <c r="AM1059" s="29">
        <f t="shared" si="817"/>
        <v>1</v>
      </c>
      <c r="AN1059" s="29">
        <f t="shared" si="817"/>
        <v>1</v>
      </c>
      <c r="AO1059" s="29">
        <f t="shared" si="817"/>
        <v>1</v>
      </c>
      <c r="AP1059" s="29">
        <f t="shared" si="817"/>
        <v>1</v>
      </c>
      <c r="AQ1059" s="29">
        <f t="shared" si="817"/>
        <v>1</v>
      </c>
      <c r="AR1059" s="29">
        <f t="shared" si="817"/>
        <v>1</v>
      </c>
      <c r="AS1059" s="29">
        <f t="shared" si="817"/>
        <v>1</v>
      </c>
      <c r="AT1059" s="29">
        <f t="shared" si="805"/>
        <v>1</v>
      </c>
      <c r="AU1059" s="29">
        <f t="shared" si="805"/>
        <v>1</v>
      </c>
      <c r="AV1059" s="29">
        <f t="shared" si="805"/>
        <v>1</v>
      </c>
      <c r="AW1059" s="29">
        <f t="shared" si="805"/>
        <v>1</v>
      </c>
      <c r="AX1059" s="29">
        <f t="shared" si="805"/>
        <v>1</v>
      </c>
      <c r="AY1059" s="29">
        <f t="shared" si="805"/>
        <v>1</v>
      </c>
      <c r="AZ1059" s="29">
        <f t="shared" si="805"/>
        <v>1</v>
      </c>
      <c r="BA1059" s="29">
        <f t="shared" si="805"/>
        <v>1</v>
      </c>
      <c r="BB1059" s="29">
        <f t="shared" si="805"/>
        <v>1</v>
      </c>
      <c r="BC1059" s="29">
        <f t="shared" si="805"/>
        <v>1</v>
      </c>
      <c r="BD1059" s="29">
        <f t="shared" si="805"/>
        <v>1</v>
      </c>
      <c r="BE1059" s="29">
        <f t="shared" si="805"/>
        <v>1</v>
      </c>
      <c r="BF1059" s="29">
        <f t="shared" si="805"/>
        <v>1</v>
      </c>
      <c r="BG1059" s="29">
        <f t="shared" si="805"/>
        <v>1</v>
      </c>
      <c r="BH1059" s="29">
        <f t="shared" si="805"/>
        <v>1</v>
      </c>
      <c r="BI1059" s="29">
        <f t="shared" si="805"/>
        <v>1</v>
      </c>
      <c r="BJ1059" s="29">
        <f t="shared" si="803"/>
        <v>1</v>
      </c>
      <c r="BN1059" s="29">
        <f t="shared" si="766"/>
        <v>48</v>
      </c>
      <c r="BO1059" s="29">
        <f t="shared" si="767"/>
        <v>12</v>
      </c>
    </row>
    <row r="1060" spans="3:67" x14ac:dyDescent="0.25">
      <c r="C1060" s="79">
        <f t="shared" si="763"/>
        <v>43873</v>
      </c>
      <c r="D1060" s="29">
        <f t="shared" si="789"/>
        <v>2020</v>
      </c>
      <c r="E1060" s="29">
        <f t="shared" si="768"/>
        <v>2</v>
      </c>
      <c r="F1060" s="29">
        <f t="shared" si="769"/>
        <v>7</v>
      </c>
      <c r="G1060" s="29">
        <f t="shared" si="770"/>
        <v>12</v>
      </c>
      <c r="H1060" s="166" t="str">
        <f t="shared" si="771"/>
        <v>Di</v>
      </c>
      <c r="I1060" s="29">
        <f t="shared" si="764"/>
        <v>49</v>
      </c>
      <c r="J1060" s="29">
        <f t="array" ref="J1060">INDEX(Dienstplan!$F$6:$AJ$55,BN1060,BO1060)</f>
        <v>0</v>
      </c>
      <c r="K1060" s="29">
        <f t="array" ref="K1060">IF(OR(J1060=Schichten!$B$3,J1060=Schichten!$B$4),INDEX($D$98:$D$147,MATCH(CODE(J1060),$H$98:$H$147,0)),IF(ISERROR(INDEX($D$98:$D$147,MATCH(J1060,$A$98:$A$147,0))),0,INDEX($D$98:$D$147,MATCH(J1060,$A$98:$A$147,0))))</f>
        <v>0</v>
      </c>
      <c r="L1060" s="29">
        <f t="shared" ref="L1060" si="818">L1010</f>
        <v>0</v>
      </c>
      <c r="M1060" s="29">
        <f t="shared" si="792"/>
        <v>0</v>
      </c>
      <c r="O1060" s="29">
        <f t="shared" ref="O1060:AD1075" si="819">IF($M$457,IF($J1060=O$461,1,0),0)</f>
        <v>0</v>
      </c>
      <c r="P1060" s="29">
        <f t="shared" si="819"/>
        <v>0</v>
      </c>
      <c r="Q1060" s="29">
        <f t="shared" si="819"/>
        <v>0</v>
      </c>
      <c r="R1060" s="29">
        <f t="shared" si="819"/>
        <v>0</v>
      </c>
      <c r="S1060" s="29">
        <f t="shared" si="819"/>
        <v>0</v>
      </c>
      <c r="T1060" s="29">
        <f t="shared" si="819"/>
        <v>0</v>
      </c>
      <c r="U1060" s="29">
        <f t="shared" si="819"/>
        <v>0</v>
      </c>
      <c r="V1060" s="29">
        <f t="shared" si="819"/>
        <v>0</v>
      </c>
      <c r="W1060" s="29">
        <f t="shared" si="819"/>
        <v>0</v>
      </c>
      <c r="X1060" s="29">
        <f t="shared" si="819"/>
        <v>0</v>
      </c>
      <c r="Y1060" s="29">
        <f t="shared" si="819"/>
        <v>1</v>
      </c>
      <c r="Z1060" s="29">
        <f t="shared" si="819"/>
        <v>1</v>
      </c>
      <c r="AA1060" s="29">
        <f t="shared" si="819"/>
        <v>1</v>
      </c>
      <c r="AB1060" s="29">
        <f t="shared" si="819"/>
        <v>1</v>
      </c>
      <c r="AC1060" s="29">
        <f t="shared" si="819"/>
        <v>1</v>
      </c>
      <c r="AD1060" s="29">
        <f t="shared" si="819"/>
        <v>1</v>
      </c>
      <c r="AE1060" s="29">
        <f t="shared" si="817"/>
        <v>1</v>
      </c>
      <c r="AF1060" s="29">
        <f t="shared" si="817"/>
        <v>1</v>
      </c>
      <c r="AG1060" s="29">
        <f t="shared" si="817"/>
        <v>1</v>
      </c>
      <c r="AH1060" s="29">
        <f t="shared" si="817"/>
        <v>1</v>
      </c>
      <c r="AI1060" s="29">
        <f t="shared" si="817"/>
        <v>1</v>
      </c>
      <c r="AJ1060" s="29">
        <f t="shared" si="817"/>
        <v>1</v>
      </c>
      <c r="AK1060" s="29">
        <f t="shared" si="817"/>
        <v>1</v>
      </c>
      <c r="AL1060" s="29">
        <f t="shared" si="817"/>
        <v>1</v>
      </c>
      <c r="AM1060" s="29">
        <f t="shared" si="817"/>
        <v>1</v>
      </c>
      <c r="AN1060" s="29">
        <f t="shared" si="817"/>
        <v>1</v>
      </c>
      <c r="AO1060" s="29">
        <f t="shared" si="817"/>
        <v>1</v>
      </c>
      <c r="AP1060" s="29">
        <f t="shared" si="817"/>
        <v>1</v>
      </c>
      <c r="AQ1060" s="29">
        <f t="shared" si="817"/>
        <v>1</v>
      </c>
      <c r="AR1060" s="29">
        <f t="shared" si="817"/>
        <v>1</v>
      </c>
      <c r="AS1060" s="29">
        <f t="shared" si="817"/>
        <v>1</v>
      </c>
      <c r="AT1060" s="29">
        <f t="shared" si="805"/>
        <v>1</v>
      </c>
      <c r="AU1060" s="29">
        <f t="shared" si="805"/>
        <v>1</v>
      </c>
      <c r="AV1060" s="29">
        <f t="shared" si="805"/>
        <v>1</v>
      </c>
      <c r="AW1060" s="29">
        <f t="shared" si="805"/>
        <v>1</v>
      </c>
      <c r="AX1060" s="29">
        <f t="shared" si="805"/>
        <v>1</v>
      </c>
      <c r="AY1060" s="29">
        <f t="shared" si="805"/>
        <v>1</v>
      </c>
      <c r="AZ1060" s="29">
        <f t="shared" si="805"/>
        <v>1</v>
      </c>
      <c r="BA1060" s="29">
        <f t="shared" si="805"/>
        <v>1</v>
      </c>
      <c r="BB1060" s="29">
        <f t="shared" si="805"/>
        <v>1</v>
      </c>
      <c r="BC1060" s="29">
        <f t="shared" si="805"/>
        <v>1</v>
      </c>
      <c r="BD1060" s="29">
        <f t="shared" si="805"/>
        <v>1</v>
      </c>
      <c r="BE1060" s="29">
        <f t="shared" si="805"/>
        <v>1</v>
      </c>
      <c r="BF1060" s="29">
        <f t="shared" si="805"/>
        <v>1</v>
      </c>
      <c r="BG1060" s="29">
        <f t="shared" si="805"/>
        <v>1</v>
      </c>
      <c r="BH1060" s="29">
        <f t="shared" si="805"/>
        <v>1</v>
      </c>
      <c r="BI1060" s="29">
        <f t="shared" si="805"/>
        <v>1</v>
      </c>
      <c r="BJ1060" s="29">
        <f t="shared" si="803"/>
        <v>1</v>
      </c>
      <c r="BN1060" s="29">
        <f t="shared" si="766"/>
        <v>49</v>
      </c>
      <c r="BO1060" s="29">
        <f t="shared" si="767"/>
        <v>12</v>
      </c>
    </row>
    <row r="1061" spans="3:67" x14ac:dyDescent="0.25">
      <c r="C1061" s="79">
        <f t="shared" si="763"/>
        <v>43873</v>
      </c>
      <c r="D1061" s="29">
        <f t="shared" si="789"/>
        <v>2020</v>
      </c>
      <c r="E1061" s="29">
        <f t="shared" si="768"/>
        <v>2</v>
      </c>
      <c r="F1061" s="29">
        <f t="shared" si="769"/>
        <v>7</v>
      </c>
      <c r="G1061" s="29">
        <f t="shared" si="770"/>
        <v>12</v>
      </c>
      <c r="H1061" s="166" t="str">
        <f t="shared" si="771"/>
        <v>Di</v>
      </c>
      <c r="I1061" s="29">
        <f t="shared" si="764"/>
        <v>50</v>
      </c>
      <c r="J1061" s="29">
        <f t="array" ref="J1061">INDEX(Dienstplan!$F$6:$AJ$55,BN1061,BO1061)</f>
        <v>0</v>
      </c>
      <c r="K1061" s="29">
        <f t="array" ref="K1061">IF(OR(J1061=Schichten!$B$3,J1061=Schichten!$B$4),INDEX($D$98:$D$147,MATCH(CODE(J1061),$H$98:$H$147,0)),IF(ISERROR(INDEX($D$98:$D$147,MATCH(J1061,$A$98:$A$147,0))),0,INDEX($D$98:$D$147,MATCH(J1061,$A$98:$A$147,0))))</f>
        <v>0</v>
      </c>
      <c r="L1061" s="29">
        <f t="shared" ref="L1061" si="820">L1011</f>
        <v>0</v>
      </c>
      <c r="M1061" s="29">
        <f t="shared" si="792"/>
        <v>0</v>
      </c>
      <c r="O1061" s="29">
        <f t="shared" si="819"/>
        <v>0</v>
      </c>
      <c r="P1061" s="29">
        <f t="shared" si="819"/>
        <v>0</v>
      </c>
      <c r="Q1061" s="29">
        <f t="shared" si="819"/>
        <v>0</v>
      </c>
      <c r="R1061" s="29">
        <f t="shared" si="819"/>
        <v>0</v>
      </c>
      <c r="S1061" s="29">
        <f t="shared" si="819"/>
        <v>0</v>
      </c>
      <c r="T1061" s="29">
        <f t="shared" si="819"/>
        <v>0</v>
      </c>
      <c r="U1061" s="29">
        <f t="shared" si="819"/>
        <v>0</v>
      </c>
      <c r="V1061" s="29">
        <f t="shared" si="819"/>
        <v>0</v>
      </c>
      <c r="W1061" s="29">
        <f t="shared" si="819"/>
        <v>0</v>
      </c>
      <c r="X1061" s="29">
        <f t="shared" si="819"/>
        <v>0</v>
      </c>
      <c r="Y1061" s="29">
        <f t="shared" si="819"/>
        <v>1</v>
      </c>
      <c r="Z1061" s="29">
        <f t="shared" si="819"/>
        <v>1</v>
      </c>
      <c r="AA1061" s="29">
        <f t="shared" si="819"/>
        <v>1</v>
      </c>
      <c r="AB1061" s="29">
        <f t="shared" si="819"/>
        <v>1</v>
      </c>
      <c r="AC1061" s="29">
        <f t="shared" si="819"/>
        <v>1</v>
      </c>
      <c r="AD1061" s="29">
        <f t="shared" si="819"/>
        <v>1</v>
      </c>
      <c r="AE1061" s="29">
        <f t="shared" si="817"/>
        <v>1</v>
      </c>
      <c r="AF1061" s="29">
        <f t="shared" si="817"/>
        <v>1</v>
      </c>
      <c r="AG1061" s="29">
        <f t="shared" si="817"/>
        <v>1</v>
      </c>
      <c r="AH1061" s="29">
        <f t="shared" si="817"/>
        <v>1</v>
      </c>
      <c r="AI1061" s="29">
        <f t="shared" si="817"/>
        <v>1</v>
      </c>
      <c r="AJ1061" s="29">
        <f t="shared" si="817"/>
        <v>1</v>
      </c>
      <c r="AK1061" s="29">
        <f t="shared" si="817"/>
        <v>1</v>
      </c>
      <c r="AL1061" s="29">
        <f t="shared" si="817"/>
        <v>1</v>
      </c>
      <c r="AM1061" s="29">
        <f t="shared" si="817"/>
        <v>1</v>
      </c>
      <c r="AN1061" s="29">
        <f t="shared" si="817"/>
        <v>1</v>
      </c>
      <c r="AO1061" s="29">
        <f t="shared" si="817"/>
        <v>1</v>
      </c>
      <c r="AP1061" s="29">
        <f t="shared" si="817"/>
        <v>1</v>
      </c>
      <c r="AQ1061" s="29">
        <f t="shared" si="817"/>
        <v>1</v>
      </c>
      <c r="AR1061" s="29">
        <f t="shared" si="817"/>
        <v>1</v>
      </c>
      <c r="AS1061" s="29">
        <f t="shared" si="817"/>
        <v>1</v>
      </c>
      <c r="AT1061" s="29">
        <f t="shared" si="805"/>
        <v>1</v>
      </c>
      <c r="AU1061" s="29">
        <f t="shared" si="805"/>
        <v>1</v>
      </c>
      <c r="AV1061" s="29">
        <f t="shared" si="805"/>
        <v>1</v>
      </c>
      <c r="AW1061" s="29">
        <f t="shared" si="805"/>
        <v>1</v>
      </c>
      <c r="AX1061" s="29">
        <f t="shared" si="805"/>
        <v>1</v>
      </c>
      <c r="AY1061" s="29">
        <f t="shared" si="805"/>
        <v>1</v>
      </c>
      <c r="AZ1061" s="29">
        <f t="shared" si="805"/>
        <v>1</v>
      </c>
      <c r="BA1061" s="29">
        <f t="shared" si="805"/>
        <v>1</v>
      </c>
      <c r="BB1061" s="29">
        <f t="shared" si="805"/>
        <v>1</v>
      </c>
      <c r="BC1061" s="29">
        <f t="shared" si="805"/>
        <v>1</v>
      </c>
      <c r="BD1061" s="29">
        <f t="shared" si="805"/>
        <v>1</v>
      </c>
      <c r="BE1061" s="29">
        <f t="shared" si="805"/>
        <v>1</v>
      </c>
      <c r="BF1061" s="29">
        <f t="shared" si="805"/>
        <v>1</v>
      </c>
      <c r="BG1061" s="29">
        <f t="shared" si="805"/>
        <v>1</v>
      </c>
      <c r="BH1061" s="29">
        <f t="shared" si="805"/>
        <v>1</v>
      </c>
      <c r="BI1061" s="29">
        <f t="shared" si="805"/>
        <v>1</v>
      </c>
      <c r="BJ1061" s="29">
        <f t="shared" si="803"/>
        <v>1</v>
      </c>
      <c r="BN1061" s="29">
        <f t="shared" si="766"/>
        <v>50</v>
      </c>
      <c r="BO1061" s="29">
        <f t="shared" si="767"/>
        <v>12</v>
      </c>
    </row>
    <row r="1062" spans="3:67" x14ac:dyDescent="0.25">
      <c r="C1062" s="79">
        <f t="shared" si="763"/>
        <v>43874</v>
      </c>
      <c r="D1062" s="29">
        <f t="shared" si="789"/>
        <v>2020</v>
      </c>
      <c r="E1062" s="29">
        <f t="shared" si="768"/>
        <v>2</v>
      </c>
      <c r="F1062" s="29">
        <f t="shared" si="769"/>
        <v>7</v>
      </c>
      <c r="G1062" s="29">
        <f t="shared" si="770"/>
        <v>13</v>
      </c>
      <c r="H1062" s="166" t="str">
        <f t="shared" si="771"/>
        <v>Mi</v>
      </c>
      <c r="I1062" s="29">
        <f t="shared" si="764"/>
        <v>1</v>
      </c>
      <c r="J1062" s="29">
        <f t="array" ref="J1062">INDEX(Dienstplan!$F$6:$AJ$55,BN1062,BO1062)</f>
        <v>0</v>
      </c>
      <c r="K1062" s="29">
        <f t="array" ref="K1062">IF(OR(J1062=Schichten!$B$3,J1062=Schichten!$B$4),INDEX($D$98:$D$147,MATCH(CODE(J1062),$H$98:$H$147,0)),IF(ISERROR(INDEX($D$98:$D$147,MATCH(J1062,$A$98:$A$147,0))),0,INDEX($D$98:$D$147,MATCH(J1062,$A$98:$A$147,0))))</f>
        <v>0</v>
      </c>
      <c r="L1062" s="29">
        <f t="shared" ref="L1062" si="821">L1012</f>
        <v>1.1494252873563218E-2</v>
      </c>
      <c r="M1062" s="29">
        <f t="shared" si="792"/>
        <v>0</v>
      </c>
      <c r="O1062" s="29">
        <f t="shared" si="819"/>
        <v>0</v>
      </c>
      <c r="P1062" s="29">
        <f t="shared" si="819"/>
        <v>0</v>
      </c>
      <c r="Q1062" s="29">
        <f t="shared" si="819"/>
        <v>0</v>
      </c>
      <c r="R1062" s="29">
        <f t="shared" si="819"/>
        <v>0</v>
      </c>
      <c r="S1062" s="29">
        <f t="shared" si="819"/>
        <v>0</v>
      </c>
      <c r="T1062" s="29">
        <f t="shared" si="819"/>
        <v>0</v>
      </c>
      <c r="U1062" s="29">
        <f t="shared" si="819"/>
        <v>0</v>
      </c>
      <c r="V1062" s="29">
        <f t="shared" si="819"/>
        <v>0</v>
      </c>
      <c r="W1062" s="29">
        <f t="shared" si="819"/>
        <v>0</v>
      </c>
      <c r="X1062" s="29">
        <f t="shared" si="819"/>
        <v>0</v>
      </c>
      <c r="Y1062" s="29">
        <f t="shared" si="819"/>
        <v>1</v>
      </c>
      <c r="Z1062" s="29">
        <f t="shared" si="819"/>
        <v>1</v>
      </c>
      <c r="AA1062" s="29">
        <f t="shared" si="819"/>
        <v>1</v>
      </c>
      <c r="AB1062" s="29">
        <f t="shared" si="819"/>
        <v>1</v>
      </c>
      <c r="AC1062" s="29">
        <f t="shared" si="819"/>
        <v>1</v>
      </c>
      <c r="AD1062" s="29">
        <f t="shared" si="819"/>
        <v>1</v>
      </c>
      <c r="AE1062" s="29">
        <f t="shared" si="817"/>
        <v>1</v>
      </c>
      <c r="AF1062" s="29">
        <f t="shared" si="817"/>
        <v>1</v>
      </c>
      <c r="AG1062" s="29">
        <f t="shared" si="817"/>
        <v>1</v>
      </c>
      <c r="AH1062" s="29">
        <f t="shared" si="817"/>
        <v>1</v>
      </c>
      <c r="AI1062" s="29">
        <f t="shared" si="817"/>
        <v>1</v>
      </c>
      <c r="AJ1062" s="29">
        <f t="shared" si="817"/>
        <v>1</v>
      </c>
      <c r="AK1062" s="29">
        <f t="shared" si="817"/>
        <v>1</v>
      </c>
      <c r="AL1062" s="29">
        <f t="shared" si="817"/>
        <v>1</v>
      </c>
      <c r="AM1062" s="29">
        <f t="shared" si="817"/>
        <v>1</v>
      </c>
      <c r="AN1062" s="29">
        <f t="shared" si="817"/>
        <v>1</v>
      </c>
      <c r="AO1062" s="29">
        <f t="shared" si="817"/>
        <v>1</v>
      </c>
      <c r="AP1062" s="29">
        <f t="shared" si="817"/>
        <v>1</v>
      </c>
      <c r="AQ1062" s="29">
        <f t="shared" si="817"/>
        <v>1</v>
      </c>
      <c r="AR1062" s="29">
        <f t="shared" si="817"/>
        <v>1</v>
      </c>
      <c r="AS1062" s="29">
        <f t="shared" si="817"/>
        <v>1</v>
      </c>
      <c r="AT1062" s="29">
        <f t="shared" si="805"/>
        <v>1</v>
      </c>
      <c r="AU1062" s="29">
        <f t="shared" si="805"/>
        <v>1</v>
      </c>
      <c r="AV1062" s="29">
        <f t="shared" si="805"/>
        <v>1</v>
      </c>
      <c r="AW1062" s="29">
        <f t="shared" si="805"/>
        <v>1</v>
      </c>
      <c r="AX1062" s="29">
        <f t="shared" si="805"/>
        <v>1</v>
      </c>
      <c r="AY1062" s="29">
        <f t="shared" si="805"/>
        <v>1</v>
      </c>
      <c r="AZ1062" s="29">
        <f t="shared" si="805"/>
        <v>1</v>
      </c>
      <c r="BA1062" s="29">
        <f t="shared" si="805"/>
        <v>1</v>
      </c>
      <c r="BB1062" s="29">
        <f t="shared" si="805"/>
        <v>1</v>
      </c>
      <c r="BC1062" s="29">
        <f t="shared" si="805"/>
        <v>1</v>
      </c>
      <c r="BD1062" s="29">
        <f t="shared" si="805"/>
        <v>1</v>
      </c>
      <c r="BE1062" s="29">
        <f t="shared" si="805"/>
        <v>1</v>
      </c>
      <c r="BF1062" s="29">
        <f t="shared" si="805"/>
        <v>1</v>
      </c>
      <c r="BG1062" s="29">
        <f t="shared" si="805"/>
        <v>1</v>
      </c>
      <c r="BH1062" s="29">
        <f t="shared" si="805"/>
        <v>1</v>
      </c>
      <c r="BI1062" s="29">
        <f t="shared" si="805"/>
        <v>1</v>
      </c>
      <c r="BJ1062" s="29">
        <f t="shared" si="803"/>
        <v>1</v>
      </c>
      <c r="BN1062" s="29">
        <f t="shared" si="766"/>
        <v>1</v>
      </c>
      <c r="BO1062" s="29">
        <f t="shared" si="767"/>
        <v>13</v>
      </c>
    </row>
    <row r="1063" spans="3:67" x14ac:dyDescent="0.25">
      <c r="C1063" s="79">
        <f t="shared" si="763"/>
        <v>43874</v>
      </c>
      <c r="D1063" s="29">
        <f t="shared" si="789"/>
        <v>2020</v>
      </c>
      <c r="E1063" s="29">
        <f t="shared" si="768"/>
        <v>2</v>
      </c>
      <c r="F1063" s="29">
        <f t="shared" si="769"/>
        <v>7</v>
      </c>
      <c r="G1063" s="29">
        <f t="shared" si="770"/>
        <v>13</v>
      </c>
      <c r="H1063" s="166" t="str">
        <f t="shared" si="771"/>
        <v>Mi</v>
      </c>
      <c r="I1063" s="29">
        <f t="shared" si="764"/>
        <v>2</v>
      </c>
      <c r="J1063" s="29">
        <f t="array" ref="J1063">INDEX(Dienstplan!$F$6:$AJ$55,BN1063,BO1063)</f>
        <v>0</v>
      </c>
      <c r="K1063" s="29">
        <f t="array" ref="K1063">IF(OR(J1063=Schichten!$B$3,J1063=Schichten!$B$4),INDEX($D$98:$D$147,MATCH(CODE(J1063),$H$98:$H$147,0)),IF(ISERROR(INDEX($D$98:$D$147,MATCH(J1063,$A$98:$A$147,0))),0,INDEX($D$98:$D$147,MATCH(J1063,$A$98:$A$147,0))))</f>
        <v>0</v>
      </c>
      <c r="L1063" s="29">
        <f t="shared" ref="L1063" si="822">L1013</f>
        <v>0</v>
      </c>
      <c r="M1063" s="29">
        <f t="shared" si="792"/>
        <v>0</v>
      </c>
      <c r="O1063" s="29">
        <f t="shared" si="819"/>
        <v>0</v>
      </c>
      <c r="P1063" s="29">
        <f t="shared" si="819"/>
        <v>0</v>
      </c>
      <c r="Q1063" s="29">
        <f t="shared" si="819"/>
        <v>0</v>
      </c>
      <c r="R1063" s="29">
        <f t="shared" si="819"/>
        <v>0</v>
      </c>
      <c r="S1063" s="29">
        <f t="shared" si="819"/>
        <v>0</v>
      </c>
      <c r="T1063" s="29">
        <f t="shared" si="819"/>
        <v>0</v>
      </c>
      <c r="U1063" s="29">
        <f t="shared" si="819"/>
        <v>0</v>
      </c>
      <c r="V1063" s="29">
        <f t="shared" si="819"/>
        <v>0</v>
      </c>
      <c r="W1063" s="29">
        <f t="shared" si="819"/>
        <v>0</v>
      </c>
      <c r="X1063" s="29">
        <f t="shared" si="819"/>
        <v>0</v>
      </c>
      <c r="Y1063" s="29">
        <f t="shared" si="819"/>
        <v>1</v>
      </c>
      <c r="Z1063" s="29">
        <f t="shared" si="819"/>
        <v>1</v>
      </c>
      <c r="AA1063" s="29">
        <f t="shared" si="819"/>
        <v>1</v>
      </c>
      <c r="AB1063" s="29">
        <f t="shared" si="819"/>
        <v>1</v>
      </c>
      <c r="AC1063" s="29">
        <f t="shared" si="819"/>
        <v>1</v>
      </c>
      <c r="AD1063" s="29">
        <f t="shared" si="819"/>
        <v>1</v>
      </c>
      <c r="AE1063" s="29">
        <f t="shared" si="817"/>
        <v>1</v>
      </c>
      <c r="AF1063" s="29">
        <f t="shared" si="817"/>
        <v>1</v>
      </c>
      <c r="AG1063" s="29">
        <f t="shared" si="817"/>
        <v>1</v>
      </c>
      <c r="AH1063" s="29">
        <f t="shared" si="817"/>
        <v>1</v>
      </c>
      <c r="AI1063" s="29">
        <f t="shared" si="817"/>
        <v>1</v>
      </c>
      <c r="AJ1063" s="29">
        <f t="shared" si="817"/>
        <v>1</v>
      </c>
      <c r="AK1063" s="29">
        <f t="shared" si="817"/>
        <v>1</v>
      </c>
      <c r="AL1063" s="29">
        <f t="shared" si="817"/>
        <v>1</v>
      </c>
      <c r="AM1063" s="29">
        <f t="shared" si="817"/>
        <v>1</v>
      </c>
      <c r="AN1063" s="29">
        <f t="shared" si="817"/>
        <v>1</v>
      </c>
      <c r="AO1063" s="29">
        <f t="shared" si="817"/>
        <v>1</v>
      </c>
      <c r="AP1063" s="29">
        <f t="shared" si="817"/>
        <v>1</v>
      </c>
      <c r="AQ1063" s="29">
        <f t="shared" si="817"/>
        <v>1</v>
      </c>
      <c r="AR1063" s="29">
        <f t="shared" si="817"/>
        <v>1</v>
      </c>
      <c r="AS1063" s="29">
        <f t="shared" si="817"/>
        <v>1</v>
      </c>
      <c r="AT1063" s="29">
        <f t="shared" si="805"/>
        <v>1</v>
      </c>
      <c r="AU1063" s="29">
        <f t="shared" si="805"/>
        <v>1</v>
      </c>
      <c r="AV1063" s="29">
        <f t="shared" si="805"/>
        <v>1</v>
      </c>
      <c r="AW1063" s="29">
        <f t="shared" si="805"/>
        <v>1</v>
      </c>
      <c r="AX1063" s="29">
        <f t="shared" si="805"/>
        <v>1</v>
      </c>
      <c r="AY1063" s="29">
        <f t="shared" si="805"/>
        <v>1</v>
      </c>
      <c r="AZ1063" s="29">
        <f t="shared" si="805"/>
        <v>1</v>
      </c>
      <c r="BA1063" s="29">
        <f t="shared" si="805"/>
        <v>1</v>
      </c>
      <c r="BB1063" s="29">
        <f t="shared" si="805"/>
        <v>1</v>
      </c>
      <c r="BC1063" s="29">
        <f t="shared" si="805"/>
        <v>1</v>
      </c>
      <c r="BD1063" s="29">
        <f t="shared" si="805"/>
        <v>1</v>
      </c>
      <c r="BE1063" s="29">
        <f t="shared" si="805"/>
        <v>1</v>
      </c>
      <c r="BF1063" s="29">
        <f t="shared" si="805"/>
        <v>1</v>
      </c>
      <c r="BG1063" s="29">
        <f t="shared" si="805"/>
        <v>1</v>
      </c>
      <c r="BH1063" s="29">
        <f t="shared" si="805"/>
        <v>1</v>
      </c>
      <c r="BI1063" s="29">
        <f t="shared" ref="BI1063:BJ1078" si="823">IF($M$457,IF($J1063=BI$461,1,0),0)</f>
        <v>1</v>
      </c>
      <c r="BJ1063" s="29">
        <f t="shared" si="823"/>
        <v>1</v>
      </c>
      <c r="BN1063" s="29">
        <f t="shared" si="766"/>
        <v>2</v>
      </c>
      <c r="BO1063" s="29">
        <f t="shared" si="767"/>
        <v>13</v>
      </c>
    </row>
    <row r="1064" spans="3:67" x14ac:dyDescent="0.25">
      <c r="C1064" s="79">
        <f t="shared" si="763"/>
        <v>43874</v>
      </c>
      <c r="D1064" s="29">
        <f t="shared" si="789"/>
        <v>2020</v>
      </c>
      <c r="E1064" s="29">
        <f t="shared" si="768"/>
        <v>2</v>
      </c>
      <c r="F1064" s="29">
        <f t="shared" si="769"/>
        <v>7</v>
      </c>
      <c r="G1064" s="29">
        <f t="shared" si="770"/>
        <v>13</v>
      </c>
      <c r="H1064" s="166" t="str">
        <f t="shared" si="771"/>
        <v>Mi</v>
      </c>
      <c r="I1064" s="29">
        <f t="shared" si="764"/>
        <v>3</v>
      </c>
      <c r="J1064" s="29">
        <f t="array" ref="J1064">INDEX(Dienstplan!$F$6:$AJ$55,BN1064,BO1064)</f>
        <v>0</v>
      </c>
      <c r="K1064" s="29">
        <f t="array" ref="K1064">IF(OR(J1064=Schichten!$B$3,J1064=Schichten!$B$4),INDEX($D$98:$D$147,MATCH(CODE(J1064),$H$98:$H$147,0)),IF(ISERROR(INDEX($D$98:$D$147,MATCH(J1064,$A$98:$A$147,0))),0,INDEX($D$98:$D$147,MATCH(J1064,$A$98:$A$147,0))))</f>
        <v>0</v>
      </c>
      <c r="L1064" s="29">
        <f t="shared" ref="L1064" si="824">L1014</f>
        <v>0</v>
      </c>
      <c r="M1064" s="29">
        <f t="shared" si="792"/>
        <v>0</v>
      </c>
      <c r="O1064" s="29">
        <f t="shared" si="819"/>
        <v>0</v>
      </c>
      <c r="P1064" s="29">
        <f t="shared" si="819"/>
        <v>0</v>
      </c>
      <c r="Q1064" s="29">
        <f t="shared" si="819"/>
        <v>0</v>
      </c>
      <c r="R1064" s="29">
        <f t="shared" si="819"/>
        <v>0</v>
      </c>
      <c r="S1064" s="29">
        <f t="shared" si="819"/>
        <v>0</v>
      </c>
      <c r="T1064" s="29">
        <f t="shared" si="819"/>
        <v>0</v>
      </c>
      <c r="U1064" s="29">
        <f t="shared" si="819"/>
        <v>0</v>
      </c>
      <c r="V1064" s="29">
        <f t="shared" si="819"/>
        <v>0</v>
      </c>
      <c r="W1064" s="29">
        <f t="shared" si="819"/>
        <v>0</v>
      </c>
      <c r="X1064" s="29">
        <f t="shared" si="819"/>
        <v>0</v>
      </c>
      <c r="Y1064" s="29">
        <f t="shared" si="819"/>
        <v>1</v>
      </c>
      <c r="Z1064" s="29">
        <f t="shared" si="819"/>
        <v>1</v>
      </c>
      <c r="AA1064" s="29">
        <f t="shared" si="819"/>
        <v>1</v>
      </c>
      <c r="AB1064" s="29">
        <f t="shared" si="819"/>
        <v>1</v>
      </c>
      <c r="AC1064" s="29">
        <f t="shared" si="819"/>
        <v>1</v>
      </c>
      <c r="AD1064" s="29">
        <f t="shared" si="819"/>
        <v>1</v>
      </c>
      <c r="AE1064" s="29">
        <f t="shared" si="817"/>
        <v>1</v>
      </c>
      <c r="AF1064" s="29">
        <f t="shared" si="817"/>
        <v>1</v>
      </c>
      <c r="AG1064" s="29">
        <f t="shared" si="817"/>
        <v>1</v>
      </c>
      <c r="AH1064" s="29">
        <f t="shared" si="817"/>
        <v>1</v>
      </c>
      <c r="AI1064" s="29">
        <f t="shared" si="817"/>
        <v>1</v>
      </c>
      <c r="AJ1064" s="29">
        <f t="shared" si="817"/>
        <v>1</v>
      </c>
      <c r="AK1064" s="29">
        <f t="shared" si="817"/>
        <v>1</v>
      </c>
      <c r="AL1064" s="29">
        <f t="shared" si="817"/>
        <v>1</v>
      </c>
      <c r="AM1064" s="29">
        <f t="shared" si="817"/>
        <v>1</v>
      </c>
      <c r="AN1064" s="29">
        <f t="shared" si="817"/>
        <v>1</v>
      </c>
      <c r="AO1064" s="29">
        <f t="shared" si="817"/>
        <v>1</v>
      </c>
      <c r="AP1064" s="29">
        <f t="shared" si="817"/>
        <v>1</v>
      </c>
      <c r="AQ1064" s="29">
        <f t="shared" si="817"/>
        <v>1</v>
      </c>
      <c r="AR1064" s="29">
        <f t="shared" si="817"/>
        <v>1</v>
      </c>
      <c r="AS1064" s="29">
        <f t="shared" si="817"/>
        <v>1</v>
      </c>
      <c r="AT1064" s="29">
        <f t="shared" ref="AT1064:BI1079" si="825">IF($M$457,IF($J1064=AT$461,1,0),0)</f>
        <v>1</v>
      </c>
      <c r="AU1064" s="29">
        <f t="shared" si="825"/>
        <v>1</v>
      </c>
      <c r="AV1064" s="29">
        <f t="shared" si="825"/>
        <v>1</v>
      </c>
      <c r="AW1064" s="29">
        <f t="shared" si="825"/>
        <v>1</v>
      </c>
      <c r="AX1064" s="29">
        <f t="shared" si="825"/>
        <v>1</v>
      </c>
      <c r="AY1064" s="29">
        <f t="shared" si="825"/>
        <v>1</v>
      </c>
      <c r="AZ1064" s="29">
        <f t="shared" si="825"/>
        <v>1</v>
      </c>
      <c r="BA1064" s="29">
        <f t="shared" si="825"/>
        <v>1</v>
      </c>
      <c r="BB1064" s="29">
        <f t="shared" si="825"/>
        <v>1</v>
      </c>
      <c r="BC1064" s="29">
        <f t="shared" si="825"/>
        <v>1</v>
      </c>
      <c r="BD1064" s="29">
        <f t="shared" si="825"/>
        <v>1</v>
      </c>
      <c r="BE1064" s="29">
        <f t="shared" si="825"/>
        <v>1</v>
      </c>
      <c r="BF1064" s="29">
        <f t="shared" si="825"/>
        <v>1</v>
      </c>
      <c r="BG1064" s="29">
        <f t="shared" si="825"/>
        <v>1</v>
      </c>
      <c r="BH1064" s="29">
        <f t="shared" si="825"/>
        <v>1</v>
      </c>
      <c r="BI1064" s="29">
        <f t="shared" si="825"/>
        <v>1</v>
      </c>
      <c r="BJ1064" s="29">
        <f t="shared" si="823"/>
        <v>1</v>
      </c>
      <c r="BN1064" s="29">
        <f t="shared" si="766"/>
        <v>3</v>
      </c>
      <c r="BO1064" s="29">
        <f t="shared" si="767"/>
        <v>13</v>
      </c>
    </row>
    <row r="1065" spans="3:67" x14ac:dyDescent="0.25">
      <c r="C1065" s="79">
        <f t="shared" si="763"/>
        <v>43874</v>
      </c>
      <c r="D1065" s="29">
        <f t="shared" si="789"/>
        <v>2020</v>
      </c>
      <c r="E1065" s="29">
        <f t="shared" si="768"/>
        <v>2</v>
      </c>
      <c r="F1065" s="29">
        <f t="shared" si="769"/>
        <v>7</v>
      </c>
      <c r="G1065" s="29">
        <f t="shared" si="770"/>
        <v>13</v>
      </c>
      <c r="H1065" s="166" t="str">
        <f t="shared" si="771"/>
        <v>Mi</v>
      </c>
      <c r="I1065" s="29">
        <f t="shared" si="764"/>
        <v>4</v>
      </c>
      <c r="J1065" s="29">
        <f t="array" ref="J1065">INDEX(Dienstplan!$F$6:$AJ$55,BN1065,BO1065)</f>
        <v>0</v>
      </c>
      <c r="K1065" s="29">
        <f t="array" ref="K1065">IF(OR(J1065=Schichten!$B$3,J1065=Schichten!$B$4),INDEX($D$98:$D$147,MATCH(CODE(J1065),$H$98:$H$147,0)),IF(ISERROR(INDEX($D$98:$D$147,MATCH(J1065,$A$98:$A$147,0))),0,INDEX($D$98:$D$147,MATCH(J1065,$A$98:$A$147,0))))</f>
        <v>0</v>
      </c>
      <c r="L1065" s="29">
        <f t="shared" ref="L1065" si="826">L1015</f>
        <v>0</v>
      </c>
      <c r="M1065" s="29">
        <f t="shared" si="792"/>
        <v>0</v>
      </c>
      <c r="O1065" s="29">
        <f t="shared" si="819"/>
        <v>0</v>
      </c>
      <c r="P1065" s="29">
        <f t="shared" si="819"/>
        <v>0</v>
      </c>
      <c r="Q1065" s="29">
        <f t="shared" si="819"/>
        <v>0</v>
      </c>
      <c r="R1065" s="29">
        <f t="shared" si="819"/>
        <v>0</v>
      </c>
      <c r="S1065" s="29">
        <f t="shared" si="819"/>
        <v>0</v>
      </c>
      <c r="T1065" s="29">
        <f t="shared" si="819"/>
        <v>0</v>
      </c>
      <c r="U1065" s="29">
        <f t="shared" si="819"/>
        <v>0</v>
      </c>
      <c r="V1065" s="29">
        <f t="shared" si="819"/>
        <v>0</v>
      </c>
      <c r="W1065" s="29">
        <f t="shared" si="819"/>
        <v>0</v>
      </c>
      <c r="X1065" s="29">
        <f t="shared" si="819"/>
        <v>0</v>
      </c>
      <c r="Y1065" s="29">
        <f t="shared" si="819"/>
        <v>1</v>
      </c>
      <c r="Z1065" s="29">
        <f t="shared" si="819"/>
        <v>1</v>
      </c>
      <c r="AA1065" s="29">
        <f t="shared" si="819"/>
        <v>1</v>
      </c>
      <c r="AB1065" s="29">
        <f t="shared" si="819"/>
        <v>1</v>
      </c>
      <c r="AC1065" s="29">
        <f t="shared" si="819"/>
        <v>1</v>
      </c>
      <c r="AD1065" s="29">
        <f t="shared" si="819"/>
        <v>1</v>
      </c>
      <c r="AE1065" s="29">
        <f t="shared" si="817"/>
        <v>1</v>
      </c>
      <c r="AF1065" s="29">
        <f t="shared" si="817"/>
        <v>1</v>
      </c>
      <c r="AG1065" s="29">
        <f t="shared" si="817"/>
        <v>1</v>
      </c>
      <c r="AH1065" s="29">
        <f t="shared" si="817"/>
        <v>1</v>
      </c>
      <c r="AI1065" s="29">
        <f t="shared" si="817"/>
        <v>1</v>
      </c>
      <c r="AJ1065" s="29">
        <f t="shared" si="817"/>
        <v>1</v>
      </c>
      <c r="AK1065" s="29">
        <f t="shared" si="817"/>
        <v>1</v>
      </c>
      <c r="AL1065" s="29">
        <f t="shared" si="817"/>
        <v>1</v>
      </c>
      <c r="AM1065" s="29">
        <f t="shared" si="817"/>
        <v>1</v>
      </c>
      <c r="AN1065" s="29">
        <f t="shared" si="817"/>
        <v>1</v>
      </c>
      <c r="AO1065" s="29">
        <f t="shared" si="817"/>
        <v>1</v>
      </c>
      <c r="AP1065" s="29">
        <f t="shared" si="817"/>
        <v>1</v>
      </c>
      <c r="AQ1065" s="29">
        <f t="shared" si="817"/>
        <v>1</v>
      </c>
      <c r="AR1065" s="29">
        <f t="shared" si="817"/>
        <v>1</v>
      </c>
      <c r="AS1065" s="29">
        <f t="shared" si="817"/>
        <v>1</v>
      </c>
      <c r="AT1065" s="29">
        <f t="shared" si="825"/>
        <v>1</v>
      </c>
      <c r="AU1065" s="29">
        <f t="shared" si="825"/>
        <v>1</v>
      </c>
      <c r="AV1065" s="29">
        <f t="shared" si="825"/>
        <v>1</v>
      </c>
      <c r="AW1065" s="29">
        <f t="shared" si="825"/>
        <v>1</v>
      </c>
      <c r="AX1065" s="29">
        <f t="shared" si="825"/>
        <v>1</v>
      </c>
      <c r="AY1065" s="29">
        <f t="shared" si="825"/>
        <v>1</v>
      </c>
      <c r="AZ1065" s="29">
        <f t="shared" si="825"/>
        <v>1</v>
      </c>
      <c r="BA1065" s="29">
        <f t="shared" si="825"/>
        <v>1</v>
      </c>
      <c r="BB1065" s="29">
        <f t="shared" si="825"/>
        <v>1</v>
      </c>
      <c r="BC1065" s="29">
        <f t="shared" si="825"/>
        <v>1</v>
      </c>
      <c r="BD1065" s="29">
        <f t="shared" si="825"/>
        <v>1</v>
      </c>
      <c r="BE1065" s="29">
        <f t="shared" si="825"/>
        <v>1</v>
      </c>
      <c r="BF1065" s="29">
        <f t="shared" si="825"/>
        <v>1</v>
      </c>
      <c r="BG1065" s="29">
        <f t="shared" si="825"/>
        <v>1</v>
      </c>
      <c r="BH1065" s="29">
        <f t="shared" si="825"/>
        <v>1</v>
      </c>
      <c r="BI1065" s="29">
        <f t="shared" si="825"/>
        <v>1</v>
      </c>
      <c r="BJ1065" s="29">
        <f t="shared" si="823"/>
        <v>1</v>
      </c>
      <c r="BN1065" s="29">
        <f t="shared" si="766"/>
        <v>4</v>
      </c>
      <c r="BO1065" s="29">
        <f t="shared" si="767"/>
        <v>13</v>
      </c>
    </row>
    <row r="1066" spans="3:67" x14ac:dyDescent="0.25">
      <c r="C1066" s="79">
        <f t="shared" si="763"/>
        <v>43874</v>
      </c>
      <c r="D1066" s="29">
        <f t="shared" si="789"/>
        <v>2020</v>
      </c>
      <c r="E1066" s="29">
        <f t="shared" si="768"/>
        <v>2</v>
      </c>
      <c r="F1066" s="29">
        <f t="shared" si="769"/>
        <v>7</v>
      </c>
      <c r="G1066" s="29">
        <f t="shared" si="770"/>
        <v>13</v>
      </c>
      <c r="H1066" s="166" t="str">
        <f t="shared" si="771"/>
        <v>Mi</v>
      </c>
      <c r="I1066" s="29">
        <f t="shared" si="764"/>
        <v>5</v>
      </c>
      <c r="J1066" s="29">
        <f t="array" ref="J1066">INDEX(Dienstplan!$F$6:$AJ$55,BN1066,BO1066)</f>
        <v>0</v>
      </c>
      <c r="K1066" s="29">
        <f t="array" ref="K1066">IF(OR(J1066=Schichten!$B$3,J1066=Schichten!$B$4),INDEX($D$98:$D$147,MATCH(CODE(J1066),$H$98:$H$147,0)),IF(ISERROR(INDEX($D$98:$D$147,MATCH(J1066,$A$98:$A$147,0))),0,INDEX($D$98:$D$147,MATCH(J1066,$A$98:$A$147,0))))</f>
        <v>0</v>
      </c>
      <c r="L1066" s="29">
        <f t="shared" ref="L1066" si="827">L1016</f>
        <v>0</v>
      </c>
      <c r="M1066" s="29">
        <f t="shared" si="792"/>
        <v>0</v>
      </c>
      <c r="O1066" s="29">
        <f t="shared" si="819"/>
        <v>0</v>
      </c>
      <c r="P1066" s="29">
        <f t="shared" si="819"/>
        <v>0</v>
      </c>
      <c r="Q1066" s="29">
        <f t="shared" si="819"/>
        <v>0</v>
      </c>
      <c r="R1066" s="29">
        <f t="shared" si="819"/>
        <v>0</v>
      </c>
      <c r="S1066" s="29">
        <f t="shared" si="819"/>
        <v>0</v>
      </c>
      <c r="T1066" s="29">
        <f t="shared" si="819"/>
        <v>0</v>
      </c>
      <c r="U1066" s="29">
        <f t="shared" si="819"/>
        <v>0</v>
      </c>
      <c r="V1066" s="29">
        <f t="shared" si="819"/>
        <v>0</v>
      </c>
      <c r="W1066" s="29">
        <f t="shared" si="819"/>
        <v>0</v>
      </c>
      <c r="X1066" s="29">
        <f t="shared" si="819"/>
        <v>0</v>
      </c>
      <c r="Y1066" s="29">
        <f t="shared" si="819"/>
        <v>1</v>
      </c>
      <c r="Z1066" s="29">
        <f t="shared" si="819"/>
        <v>1</v>
      </c>
      <c r="AA1066" s="29">
        <f t="shared" si="819"/>
        <v>1</v>
      </c>
      <c r="AB1066" s="29">
        <f t="shared" si="819"/>
        <v>1</v>
      </c>
      <c r="AC1066" s="29">
        <f t="shared" si="819"/>
        <v>1</v>
      </c>
      <c r="AD1066" s="29">
        <f t="shared" si="819"/>
        <v>1</v>
      </c>
      <c r="AE1066" s="29">
        <f t="shared" si="817"/>
        <v>1</v>
      </c>
      <c r="AF1066" s="29">
        <f t="shared" si="817"/>
        <v>1</v>
      </c>
      <c r="AG1066" s="29">
        <f t="shared" si="817"/>
        <v>1</v>
      </c>
      <c r="AH1066" s="29">
        <f t="shared" si="817"/>
        <v>1</v>
      </c>
      <c r="AI1066" s="29">
        <f t="shared" si="817"/>
        <v>1</v>
      </c>
      <c r="AJ1066" s="29">
        <f t="shared" si="817"/>
        <v>1</v>
      </c>
      <c r="AK1066" s="29">
        <f t="shared" si="817"/>
        <v>1</v>
      </c>
      <c r="AL1066" s="29">
        <f t="shared" si="817"/>
        <v>1</v>
      </c>
      <c r="AM1066" s="29">
        <f t="shared" si="817"/>
        <v>1</v>
      </c>
      <c r="AN1066" s="29">
        <f t="shared" si="817"/>
        <v>1</v>
      </c>
      <c r="AO1066" s="29">
        <f t="shared" si="817"/>
        <v>1</v>
      </c>
      <c r="AP1066" s="29">
        <f t="shared" si="817"/>
        <v>1</v>
      </c>
      <c r="AQ1066" s="29">
        <f t="shared" si="817"/>
        <v>1</v>
      </c>
      <c r="AR1066" s="29">
        <f t="shared" si="817"/>
        <v>1</v>
      </c>
      <c r="AS1066" s="29">
        <f t="shared" si="817"/>
        <v>1</v>
      </c>
      <c r="AT1066" s="29">
        <f t="shared" si="825"/>
        <v>1</v>
      </c>
      <c r="AU1066" s="29">
        <f t="shared" si="825"/>
        <v>1</v>
      </c>
      <c r="AV1066" s="29">
        <f t="shared" si="825"/>
        <v>1</v>
      </c>
      <c r="AW1066" s="29">
        <f t="shared" si="825"/>
        <v>1</v>
      </c>
      <c r="AX1066" s="29">
        <f t="shared" si="825"/>
        <v>1</v>
      </c>
      <c r="AY1066" s="29">
        <f t="shared" si="825"/>
        <v>1</v>
      </c>
      <c r="AZ1066" s="29">
        <f t="shared" si="825"/>
        <v>1</v>
      </c>
      <c r="BA1066" s="29">
        <f t="shared" si="825"/>
        <v>1</v>
      </c>
      <c r="BB1066" s="29">
        <f t="shared" si="825"/>
        <v>1</v>
      </c>
      <c r="BC1066" s="29">
        <f t="shared" si="825"/>
        <v>1</v>
      </c>
      <c r="BD1066" s="29">
        <f t="shared" si="825"/>
        <v>1</v>
      </c>
      <c r="BE1066" s="29">
        <f t="shared" si="825"/>
        <v>1</v>
      </c>
      <c r="BF1066" s="29">
        <f t="shared" si="825"/>
        <v>1</v>
      </c>
      <c r="BG1066" s="29">
        <f t="shared" si="825"/>
        <v>1</v>
      </c>
      <c r="BH1066" s="29">
        <f t="shared" si="825"/>
        <v>1</v>
      </c>
      <c r="BI1066" s="29">
        <f t="shared" si="825"/>
        <v>1</v>
      </c>
      <c r="BJ1066" s="29">
        <f t="shared" si="823"/>
        <v>1</v>
      </c>
      <c r="BN1066" s="29">
        <f t="shared" si="766"/>
        <v>5</v>
      </c>
      <c r="BO1066" s="29">
        <f t="shared" si="767"/>
        <v>13</v>
      </c>
    </row>
    <row r="1067" spans="3:67" x14ac:dyDescent="0.25">
      <c r="C1067" s="79">
        <f t="shared" si="763"/>
        <v>43874</v>
      </c>
      <c r="D1067" s="29">
        <f t="shared" si="789"/>
        <v>2020</v>
      </c>
      <c r="E1067" s="29">
        <f t="shared" si="768"/>
        <v>2</v>
      </c>
      <c r="F1067" s="29">
        <f t="shared" si="769"/>
        <v>7</v>
      </c>
      <c r="G1067" s="29">
        <f t="shared" si="770"/>
        <v>13</v>
      </c>
      <c r="H1067" s="166" t="str">
        <f t="shared" si="771"/>
        <v>Mi</v>
      </c>
      <c r="I1067" s="29">
        <f t="shared" si="764"/>
        <v>6</v>
      </c>
      <c r="J1067" s="29">
        <f t="array" ref="J1067">INDEX(Dienstplan!$F$6:$AJ$55,BN1067,BO1067)</f>
        <v>0</v>
      </c>
      <c r="K1067" s="29">
        <f t="array" ref="K1067">IF(OR(J1067=Schichten!$B$3,J1067=Schichten!$B$4),INDEX($D$98:$D$147,MATCH(CODE(J1067),$H$98:$H$147,0)),IF(ISERROR(INDEX($D$98:$D$147,MATCH(J1067,$A$98:$A$147,0))),0,INDEX($D$98:$D$147,MATCH(J1067,$A$98:$A$147,0))))</f>
        <v>0</v>
      </c>
      <c r="L1067" s="29">
        <f t="shared" ref="L1067" si="828">L1017</f>
        <v>0</v>
      </c>
      <c r="M1067" s="29">
        <f t="shared" si="792"/>
        <v>0</v>
      </c>
      <c r="O1067" s="29">
        <f t="shared" si="819"/>
        <v>0</v>
      </c>
      <c r="P1067" s="29">
        <f t="shared" si="819"/>
        <v>0</v>
      </c>
      <c r="Q1067" s="29">
        <f t="shared" si="819"/>
        <v>0</v>
      </c>
      <c r="R1067" s="29">
        <f t="shared" si="819"/>
        <v>0</v>
      </c>
      <c r="S1067" s="29">
        <f t="shared" si="819"/>
        <v>0</v>
      </c>
      <c r="T1067" s="29">
        <f t="shared" si="819"/>
        <v>0</v>
      </c>
      <c r="U1067" s="29">
        <f t="shared" si="819"/>
        <v>0</v>
      </c>
      <c r="V1067" s="29">
        <f t="shared" si="819"/>
        <v>0</v>
      </c>
      <c r="W1067" s="29">
        <f t="shared" si="819"/>
        <v>0</v>
      </c>
      <c r="X1067" s="29">
        <f t="shared" si="819"/>
        <v>0</v>
      </c>
      <c r="Y1067" s="29">
        <f t="shared" si="819"/>
        <v>1</v>
      </c>
      <c r="Z1067" s="29">
        <f t="shared" si="819"/>
        <v>1</v>
      </c>
      <c r="AA1067" s="29">
        <f t="shared" si="819"/>
        <v>1</v>
      </c>
      <c r="AB1067" s="29">
        <f t="shared" si="819"/>
        <v>1</v>
      </c>
      <c r="AC1067" s="29">
        <f t="shared" si="819"/>
        <v>1</v>
      </c>
      <c r="AD1067" s="29">
        <f t="shared" si="819"/>
        <v>1</v>
      </c>
      <c r="AE1067" s="29">
        <f t="shared" si="817"/>
        <v>1</v>
      </c>
      <c r="AF1067" s="29">
        <f t="shared" si="817"/>
        <v>1</v>
      </c>
      <c r="AG1067" s="29">
        <f t="shared" si="817"/>
        <v>1</v>
      </c>
      <c r="AH1067" s="29">
        <f t="shared" si="817"/>
        <v>1</v>
      </c>
      <c r="AI1067" s="29">
        <f t="shared" si="817"/>
        <v>1</v>
      </c>
      <c r="AJ1067" s="29">
        <f t="shared" si="817"/>
        <v>1</v>
      </c>
      <c r="AK1067" s="29">
        <f t="shared" si="817"/>
        <v>1</v>
      </c>
      <c r="AL1067" s="29">
        <f t="shared" si="817"/>
        <v>1</v>
      </c>
      <c r="AM1067" s="29">
        <f t="shared" si="817"/>
        <v>1</v>
      </c>
      <c r="AN1067" s="29">
        <f t="shared" si="817"/>
        <v>1</v>
      </c>
      <c r="AO1067" s="29">
        <f t="shared" si="817"/>
        <v>1</v>
      </c>
      <c r="AP1067" s="29">
        <f t="shared" si="817"/>
        <v>1</v>
      </c>
      <c r="AQ1067" s="29">
        <f t="shared" si="817"/>
        <v>1</v>
      </c>
      <c r="AR1067" s="29">
        <f t="shared" si="817"/>
        <v>1</v>
      </c>
      <c r="AS1067" s="29">
        <f t="shared" si="817"/>
        <v>1</v>
      </c>
      <c r="AT1067" s="29">
        <f t="shared" si="825"/>
        <v>1</v>
      </c>
      <c r="AU1067" s="29">
        <f t="shared" si="825"/>
        <v>1</v>
      </c>
      <c r="AV1067" s="29">
        <f t="shared" si="825"/>
        <v>1</v>
      </c>
      <c r="AW1067" s="29">
        <f t="shared" si="825"/>
        <v>1</v>
      </c>
      <c r="AX1067" s="29">
        <f t="shared" si="825"/>
        <v>1</v>
      </c>
      <c r="AY1067" s="29">
        <f t="shared" si="825"/>
        <v>1</v>
      </c>
      <c r="AZ1067" s="29">
        <f t="shared" si="825"/>
        <v>1</v>
      </c>
      <c r="BA1067" s="29">
        <f t="shared" si="825"/>
        <v>1</v>
      </c>
      <c r="BB1067" s="29">
        <f t="shared" si="825"/>
        <v>1</v>
      </c>
      <c r="BC1067" s="29">
        <f t="shared" si="825"/>
        <v>1</v>
      </c>
      <c r="BD1067" s="29">
        <f t="shared" si="825"/>
        <v>1</v>
      </c>
      <c r="BE1067" s="29">
        <f t="shared" si="825"/>
        <v>1</v>
      </c>
      <c r="BF1067" s="29">
        <f t="shared" si="825"/>
        <v>1</v>
      </c>
      <c r="BG1067" s="29">
        <f t="shared" si="825"/>
        <v>1</v>
      </c>
      <c r="BH1067" s="29">
        <f t="shared" si="825"/>
        <v>1</v>
      </c>
      <c r="BI1067" s="29">
        <f t="shared" si="825"/>
        <v>1</v>
      </c>
      <c r="BJ1067" s="29">
        <f t="shared" si="823"/>
        <v>1</v>
      </c>
      <c r="BN1067" s="29">
        <f t="shared" si="766"/>
        <v>6</v>
      </c>
      <c r="BO1067" s="29">
        <f t="shared" si="767"/>
        <v>13</v>
      </c>
    </row>
    <row r="1068" spans="3:67" x14ac:dyDescent="0.25">
      <c r="C1068" s="79">
        <f t="shared" si="763"/>
        <v>43874</v>
      </c>
      <c r="D1068" s="29">
        <f t="shared" si="789"/>
        <v>2020</v>
      </c>
      <c r="E1068" s="29">
        <f t="shared" si="768"/>
        <v>2</v>
      </c>
      <c r="F1068" s="29">
        <f t="shared" si="769"/>
        <v>7</v>
      </c>
      <c r="G1068" s="29">
        <f t="shared" si="770"/>
        <v>13</v>
      </c>
      <c r="H1068" s="166" t="str">
        <f t="shared" si="771"/>
        <v>Mi</v>
      </c>
      <c r="I1068" s="29">
        <f t="shared" si="764"/>
        <v>7</v>
      </c>
      <c r="J1068" s="29">
        <f t="array" ref="J1068">INDEX(Dienstplan!$F$6:$AJ$55,BN1068,BO1068)</f>
        <v>0</v>
      </c>
      <c r="K1068" s="29">
        <f t="array" ref="K1068">IF(OR(J1068=Schichten!$B$3,J1068=Schichten!$B$4),INDEX($D$98:$D$147,MATCH(CODE(J1068),$H$98:$H$147,0)),IF(ISERROR(INDEX($D$98:$D$147,MATCH(J1068,$A$98:$A$147,0))),0,INDEX($D$98:$D$147,MATCH(J1068,$A$98:$A$147,0))))</f>
        <v>0</v>
      </c>
      <c r="L1068" s="29">
        <f t="shared" ref="L1068" si="829">L1018</f>
        <v>0</v>
      </c>
      <c r="M1068" s="29">
        <f t="shared" si="792"/>
        <v>0</v>
      </c>
      <c r="O1068" s="29">
        <f t="shared" si="819"/>
        <v>0</v>
      </c>
      <c r="P1068" s="29">
        <f t="shared" si="819"/>
        <v>0</v>
      </c>
      <c r="Q1068" s="29">
        <f t="shared" si="819"/>
        <v>0</v>
      </c>
      <c r="R1068" s="29">
        <f t="shared" si="819"/>
        <v>0</v>
      </c>
      <c r="S1068" s="29">
        <f t="shared" si="819"/>
        <v>0</v>
      </c>
      <c r="T1068" s="29">
        <f t="shared" si="819"/>
        <v>0</v>
      </c>
      <c r="U1068" s="29">
        <f t="shared" si="819"/>
        <v>0</v>
      </c>
      <c r="V1068" s="29">
        <f t="shared" si="819"/>
        <v>0</v>
      </c>
      <c r="W1068" s="29">
        <f t="shared" si="819"/>
        <v>0</v>
      </c>
      <c r="X1068" s="29">
        <f t="shared" si="819"/>
        <v>0</v>
      </c>
      <c r="Y1068" s="29">
        <f t="shared" si="819"/>
        <v>1</v>
      </c>
      <c r="Z1068" s="29">
        <f t="shared" si="819"/>
        <v>1</v>
      </c>
      <c r="AA1068" s="29">
        <f t="shared" si="819"/>
        <v>1</v>
      </c>
      <c r="AB1068" s="29">
        <f t="shared" si="819"/>
        <v>1</v>
      </c>
      <c r="AC1068" s="29">
        <f t="shared" si="819"/>
        <v>1</v>
      </c>
      <c r="AD1068" s="29">
        <f t="shared" si="819"/>
        <v>1</v>
      </c>
      <c r="AE1068" s="29">
        <f t="shared" si="817"/>
        <v>1</v>
      </c>
      <c r="AF1068" s="29">
        <f t="shared" si="817"/>
        <v>1</v>
      </c>
      <c r="AG1068" s="29">
        <f t="shared" si="817"/>
        <v>1</v>
      </c>
      <c r="AH1068" s="29">
        <f t="shared" si="817"/>
        <v>1</v>
      </c>
      <c r="AI1068" s="29">
        <f t="shared" si="817"/>
        <v>1</v>
      </c>
      <c r="AJ1068" s="29">
        <f t="shared" si="817"/>
        <v>1</v>
      </c>
      <c r="AK1068" s="29">
        <f t="shared" si="817"/>
        <v>1</v>
      </c>
      <c r="AL1068" s="29">
        <f t="shared" si="817"/>
        <v>1</v>
      </c>
      <c r="AM1068" s="29">
        <f t="shared" si="817"/>
        <v>1</v>
      </c>
      <c r="AN1068" s="29">
        <f t="shared" si="817"/>
        <v>1</v>
      </c>
      <c r="AO1068" s="29">
        <f t="shared" si="817"/>
        <v>1</v>
      </c>
      <c r="AP1068" s="29">
        <f t="shared" si="817"/>
        <v>1</v>
      </c>
      <c r="AQ1068" s="29">
        <f t="shared" si="817"/>
        <v>1</v>
      </c>
      <c r="AR1068" s="29">
        <f t="shared" si="817"/>
        <v>1</v>
      </c>
      <c r="AS1068" s="29">
        <f t="shared" si="817"/>
        <v>1</v>
      </c>
      <c r="AT1068" s="29">
        <f t="shared" si="825"/>
        <v>1</v>
      </c>
      <c r="AU1068" s="29">
        <f t="shared" si="825"/>
        <v>1</v>
      </c>
      <c r="AV1068" s="29">
        <f t="shared" si="825"/>
        <v>1</v>
      </c>
      <c r="AW1068" s="29">
        <f t="shared" si="825"/>
        <v>1</v>
      </c>
      <c r="AX1068" s="29">
        <f t="shared" si="825"/>
        <v>1</v>
      </c>
      <c r="AY1068" s="29">
        <f t="shared" si="825"/>
        <v>1</v>
      </c>
      <c r="AZ1068" s="29">
        <f t="shared" si="825"/>
        <v>1</v>
      </c>
      <c r="BA1068" s="29">
        <f t="shared" si="825"/>
        <v>1</v>
      </c>
      <c r="BB1068" s="29">
        <f t="shared" si="825"/>
        <v>1</v>
      </c>
      <c r="BC1068" s="29">
        <f t="shared" si="825"/>
        <v>1</v>
      </c>
      <c r="BD1068" s="29">
        <f t="shared" si="825"/>
        <v>1</v>
      </c>
      <c r="BE1068" s="29">
        <f t="shared" si="825"/>
        <v>1</v>
      </c>
      <c r="BF1068" s="29">
        <f t="shared" si="825"/>
        <v>1</v>
      </c>
      <c r="BG1068" s="29">
        <f t="shared" si="825"/>
        <v>1</v>
      </c>
      <c r="BH1068" s="29">
        <f t="shared" si="825"/>
        <v>1</v>
      </c>
      <c r="BI1068" s="29">
        <f t="shared" si="825"/>
        <v>1</v>
      </c>
      <c r="BJ1068" s="29">
        <f t="shared" si="823"/>
        <v>1</v>
      </c>
      <c r="BN1068" s="29">
        <f t="shared" si="766"/>
        <v>7</v>
      </c>
      <c r="BO1068" s="29">
        <f t="shared" si="767"/>
        <v>13</v>
      </c>
    </row>
    <row r="1069" spans="3:67" x14ac:dyDescent="0.25">
      <c r="C1069" s="79">
        <f t="shared" si="763"/>
        <v>43874</v>
      </c>
      <c r="D1069" s="29">
        <f t="shared" si="789"/>
        <v>2020</v>
      </c>
      <c r="E1069" s="29">
        <f t="shared" si="768"/>
        <v>2</v>
      </c>
      <c r="F1069" s="29">
        <f t="shared" si="769"/>
        <v>7</v>
      </c>
      <c r="G1069" s="29">
        <f t="shared" si="770"/>
        <v>13</v>
      </c>
      <c r="H1069" s="166" t="str">
        <f t="shared" si="771"/>
        <v>Mi</v>
      </c>
      <c r="I1069" s="29">
        <f t="shared" si="764"/>
        <v>8</v>
      </c>
      <c r="J1069" s="29">
        <f t="array" ref="J1069">INDEX(Dienstplan!$F$6:$AJ$55,BN1069,BO1069)</f>
        <v>0</v>
      </c>
      <c r="K1069" s="29">
        <f t="array" ref="K1069">IF(OR(J1069=Schichten!$B$3,J1069=Schichten!$B$4),INDEX($D$98:$D$147,MATCH(CODE(J1069),$H$98:$H$147,0)),IF(ISERROR(INDEX($D$98:$D$147,MATCH(J1069,$A$98:$A$147,0))),0,INDEX($D$98:$D$147,MATCH(J1069,$A$98:$A$147,0))))</f>
        <v>0</v>
      </c>
      <c r="L1069" s="29">
        <f t="shared" ref="L1069" si="830">L1019</f>
        <v>0</v>
      </c>
      <c r="M1069" s="29">
        <f t="shared" si="792"/>
        <v>0</v>
      </c>
      <c r="O1069" s="29">
        <f t="shared" si="819"/>
        <v>0</v>
      </c>
      <c r="P1069" s="29">
        <f t="shared" si="819"/>
        <v>0</v>
      </c>
      <c r="Q1069" s="29">
        <f t="shared" si="819"/>
        <v>0</v>
      </c>
      <c r="R1069" s="29">
        <f t="shared" si="819"/>
        <v>0</v>
      </c>
      <c r="S1069" s="29">
        <f t="shared" si="819"/>
        <v>0</v>
      </c>
      <c r="T1069" s="29">
        <f t="shared" si="819"/>
        <v>0</v>
      </c>
      <c r="U1069" s="29">
        <f t="shared" si="819"/>
        <v>0</v>
      </c>
      <c r="V1069" s="29">
        <f t="shared" si="819"/>
        <v>0</v>
      </c>
      <c r="W1069" s="29">
        <f t="shared" si="819"/>
        <v>0</v>
      </c>
      <c r="X1069" s="29">
        <f t="shared" si="819"/>
        <v>0</v>
      </c>
      <c r="Y1069" s="29">
        <f t="shared" si="819"/>
        <v>1</v>
      </c>
      <c r="Z1069" s="29">
        <f t="shared" si="819"/>
        <v>1</v>
      </c>
      <c r="AA1069" s="29">
        <f t="shared" si="819"/>
        <v>1</v>
      </c>
      <c r="AB1069" s="29">
        <f t="shared" si="819"/>
        <v>1</v>
      </c>
      <c r="AC1069" s="29">
        <f t="shared" si="819"/>
        <v>1</v>
      </c>
      <c r="AD1069" s="29">
        <f t="shared" si="819"/>
        <v>1</v>
      </c>
      <c r="AE1069" s="29">
        <f t="shared" si="817"/>
        <v>1</v>
      </c>
      <c r="AF1069" s="29">
        <f t="shared" si="817"/>
        <v>1</v>
      </c>
      <c r="AG1069" s="29">
        <f t="shared" si="817"/>
        <v>1</v>
      </c>
      <c r="AH1069" s="29">
        <f t="shared" si="817"/>
        <v>1</v>
      </c>
      <c r="AI1069" s="29">
        <f t="shared" si="817"/>
        <v>1</v>
      </c>
      <c r="AJ1069" s="29">
        <f t="shared" si="817"/>
        <v>1</v>
      </c>
      <c r="AK1069" s="29">
        <f t="shared" si="817"/>
        <v>1</v>
      </c>
      <c r="AL1069" s="29">
        <f t="shared" si="817"/>
        <v>1</v>
      </c>
      <c r="AM1069" s="29">
        <f t="shared" si="817"/>
        <v>1</v>
      </c>
      <c r="AN1069" s="29">
        <f t="shared" si="817"/>
        <v>1</v>
      </c>
      <c r="AO1069" s="29">
        <f t="shared" si="817"/>
        <v>1</v>
      </c>
      <c r="AP1069" s="29">
        <f t="shared" si="817"/>
        <v>1</v>
      </c>
      <c r="AQ1069" s="29">
        <f t="shared" si="817"/>
        <v>1</v>
      </c>
      <c r="AR1069" s="29">
        <f t="shared" si="817"/>
        <v>1</v>
      </c>
      <c r="AS1069" s="29">
        <f t="shared" si="817"/>
        <v>1</v>
      </c>
      <c r="AT1069" s="29">
        <f t="shared" si="825"/>
        <v>1</v>
      </c>
      <c r="AU1069" s="29">
        <f t="shared" si="825"/>
        <v>1</v>
      </c>
      <c r="AV1069" s="29">
        <f t="shared" si="825"/>
        <v>1</v>
      </c>
      <c r="AW1069" s="29">
        <f t="shared" si="825"/>
        <v>1</v>
      </c>
      <c r="AX1069" s="29">
        <f t="shared" si="825"/>
        <v>1</v>
      </c>
      <c r="AY1069" s="29">
        <f t="shared" si="825"/>
        <v>1</v>
      </c>
      <c r="AZ1069" s="29">
        <f t="shared" si="825"/>
        <v>1</v>
      </c>
      <c r="BA1069" s="29">
        <f t="shared" si="825"/>
        <v>1</v>
      </c>
      <c r="BB1069" s="29">
        <f t="shared" si="825"/>
        <v>1</v>
      </c>
      <c r="BC1069" s="29">
        <f t="shared" si="825"/>
        <v>1</v>
      </c>
      <c r="BD1069" s="29">
        <f t="shared" si="825"/>
        <v>1</v>
      </c>
      <c r="BE1069" s="29">
        <f t="shared" si="825"/>
        <v>1</v>
      </c>
      <c r="BF1069" s="29">
        <f t="shared" si="825"/>
        <v>1</v>
      </c>
      <c r="BG1069" s="29">
        <f t="shared" si="825"/>
        <v>1</v>
      </c>
      <c r="BH1069" s="29">
        <f t="shared" si="825"/>
        <v>1</v>
      </c>
      <c r="BI1069" s="29">
        <f t="shared" si="825"/>
        <v>1</v>
      </c>
      <c r="BJ1069" s="29">
        <f t="shared" si="823"/>
        <v>1</v>
      </c>
      <c r="BN1069" s="29">
        <f t="shared" si="766"/>
        <v>8</v>
      </c>
      <c r="BO1069" s="29">
        <f t="shared" si="767"/>
        <v>13</v>
      </c>
    </row>
    <row r="1070" spans="3:67" x14ac:dyDescent="0.25">
      <c r="C1070" s="79">
        <f t="shared" si="763"/>
        <v>43874</v>
      </c>
      <c r="D1070" s="29">
        <f t="shared" si="789"/>
        <v>2020</v>
      </c>
      <c r="E1070" s="29">
        <f t="shared" si="768"/>
        <v>2</v>
      </c>
      <c r="F1070" s="29">
        <f t="shared" si="769"/>
        <v>7</v>
      </c>
      <c r="G1070" s="29">
        <f t="shared" si="770"/>
        <v>13</v>
      </c>
      <c r="H1070" s="166" t="str">
        <f t="shared" si="771"/>
        <v>Mi</v>
      </c>
      <c r="I1070" s="29">
        <f t="shared" si="764"/>
        <v>9</v>
      </c>
      <c r="J1070" s="29">
        <f t="array" ref="J1070">INDEX(Dienstplan!$F$6:$AJ$55,BN1070,BO1070)</f>
        <v>0</v>
      </c>
      <c r="K1070" s="29">
        <f t="array" ref="K1070">IF(OR(J1070=Schichten!$B$3,J1070=Schichten!$B$4),INDEX($D$98:$D$147,MATCH(CODE(J1070),$H$98:$H$147,0)),IF(ISERROR(INDEX($D$98:$D$147,MATCH(J1070,$A$98:$A$147,0))),0,INDEX($D$98:$D$147,MATCH(J1070,$A$98:$A$147,0))))</f>
        <v>0</v>
      </c>
      <c r="L1070" s="29">
        <f t="shared" ref="L1070" si="831">L1020</f>
        <v>0</v>
      </c>
      <c r="M1070" s="29">
        <f t="shared" si="792"/>
        <v>0</v>
      </c>
      <c r="O1070" s="29">
        <f t="shared" si="819"/>
        <v>0</v>
      </c>
      <c r="P1070" s="29">
        <f t="shared" si="819"/>
        <v>0</v>
      </c>
      <c r="Q1070" s="29">
        <f t="shared" si="819"/>
        <v>0</v>
      </c>
      <c r="R1070" s="29">
        <f t="shared" si="819"/>
        <v>0</v>
      </c>
      <c r="S1070" s="29">
        <f t="shared" si="819"/>
        <v>0</v>
      </c>
      <c r="T1070" s="29">
        <f t="shared" si="819"/>
        <v>0</v>
      </c>
      <c r="U1070" s="29">
        <f t="shared" si="819"/>
        <v>0</v>
      </c>
      <c r="V1070" s="29">
        <f t="shared" si="819"/>
        <v>0</v>
      </c>
      <c r="W1070" s="29">
        <f t="shared" si="819"/>
        <v>0</v>
      </c>
      <c r="X1070" s="29">
        <f t="shared" si="819"/>
        <v>0</v>
      </c>
      <c r="Y1070" s="29">
        <f t="shared" si="819"/>
        <v>1</v>
      </c>
      <c r="Z1070" s="29">
        <f t="shared" si="819"/>
        <v>1</v>
      </c>
      <c r="AA1070" s="29">
        <f t="shared" si="819"/>
        <v>1</v>
      </c>
      <c r="AB1070" s="29">
        <f t="shared" si="819"/>
        <v>1</v>
      </c>
      <c r="AC1070" s="29">
        <f t="shared" si="819"/>
        <v>1</v>
      </c>
      <c r="AD1070" s="29">
        <f t="shared" si="819"/>
        <v>1</v>
      </c>
      <c r="AE1070" s="29">
        <f t="shared" si="817"/>
        <v>1</v>
      </c>
      <c r="AF1070" s="29">
        <f t="shared" si="817"/>
        <v>1</v>
      </c>
      <c r="AG1070" s="29">
        <f t="shared" si="817"/>
        <v>1</v>
      </c>
      <c r="AH1070" s="29">
        <f t="shared" si="817"/>
        <v>1</v>
      </c>
      <c r="AI1070" s="29">
        <f t="shared" si="817"/>
        <v>1</v>
      </c>
      <c r="AJ1070" s="29">
        <f t="shared" si="817"/>
        <v>1</v>
      </c>
      <c r="AK1070" s="29">
        <f t="shared" si="817"/>
        <v>1</v>
      </c>
      <c r="AL1070" s="29">
        <f t="shared" si="817"/>
        <v>1</v>
      </c>
      <c r="AM1070" s="29">
        <f t="shared" si="817"/>
        <v>1</v>
      </c>
      <c r="AN1070" s="29">
        <f t="shared" si="817"/>
        <v>1</v>
      </c>
      <c r="AO1070" s="29">
        <f t="shared" si="817"/>
        <v>1</v>
      </c>
      <c r="AP1070" s="29">
        <f t="shared" si="817"/>
        <v>1</v>
      </c>
      <c r="AQ1070" s="29">
        <f t="shared" si="817"/>
        <v>1</v>
      </c>
      <c r="AR1070" s="29">
        <f t="shared" si="817"/>
        <v>1</v>
      </c>
      <c r="AS1070" s="29">
        <f t="shared" si="817"/>
        <v>1</v>
      </c>
      <c r="AT1070" s="29">
        <f t="shared" si="825"/>
        <v>1</v>
      </c>
      <c r="AU1070" s="29">
        <f t="shared" si="825"/>
        <v>1</v>
      </c>
      <c r="AV1070" s="29">
        <f t="shared" si="825"/>
        <v>1</v>
      </c>
      <c r="AW1070" s="29">
        <f t="shared" si="825"/>
        <v>1</v>
      </c>
      <c r="AX1070" s="29">
        <f t="shared" si="825"/>
        <v>1</v>
      </c>
      <c r="AY1070" s="29">
        <f t="shared" si="825"/>
        <v>1</v>
      </c>
      <c r="AZ1070" s="29">
        <f t="shared" si="825"/>
        <v>1</v>
      </c>
      <c r="BA1070" s="29">
        <f t="shared" si="825"/>
        <v>1</v>
      </c>
      <c r="BB1070" s="29">
        <f t="shared" si="825"/>
        <v>1</v>
      </c>
      <c r="BC1070" s="29">
        <f t="shared" si="825"/>
        <v>1</v>
      </c>
      <c r="BD1070" s="29">
        <f t="shared" si="825"/>
        <v>1</v>
      </c>
      <c r="BE1070" s="29">
        <f t="shared" si="825"/>
        <v>1</v>
      </c>
      <c r="BF1070" s="29">
        <f t="shared" si="825"/>
        <v>1</v>
      </c>
      <c r="BG1070" s="29">
        <f t="shared" si="825"/>
        <v>1</v>
      </c>
      <c r="BH1070" s="29">
        <f t="shared" si="825"/>
        <v>1</v>
      </c>
      <c r="BI1070" s="29">
        <f t="shared" si="825"/>
        <v>1</v>
      </c>
      <c r="BJ1070" s="29">
        <f t="shared" si="823"/>
        <v>1</v>
      </c>
      <c r="BN1070" s="29">
        <f t="shared" si="766"/>
        <v>9</v>
      </c>
      <c r="BO1070" s="29">
        <f t="shared" si="767"/>
        <v>13</v>
      </c>
    </row>
    <row r="1071" spans="3:67" x14ac:dyDescent="0.25">
      <c r="C1071" s="79">
        <f t="shared" si="763"/>
        <v>43874</v>
      </c>
      <c r="D1071" s="29">
        <f t="shared" si="789"/>
        <v>2020</v>
      </c>
      <c r="E1071" s="29">
        <f t="shared" si="768"/>
        <v>2</v>
      </c>
      <c r="F1071" s="29">
        <f t="shared" si="769"/>
        <v>7</v>
      </c>
      <c r="G1071" s="29">
        <f t="shared" si="770"/>
        <v>13</v>
      </c>
      <c r="H1071" s="166" t="str">
        <f t="shared" si="771"/>
        <v>Mi</v>
      </c>
      <c r="I1071" s="29">
        <f t="shared" si="764"/>
        <v>10</v>
      </c>
      <c r="J1071" s="29" t="str">
        <f t="array" ref="J1071">INDEX(Dienstplan!$F$6:$AJ$55,BN1071,BO1071)</f>
        <v>S9</v>
      </c>
      <c r="K1071" s="29">
        <f t="array" ref="K1071">IF(OR(J1071=Schichten!$B$3,J1071=Schichten!$B$4),INDEX($D$98:$D$147,MATCH(CODE(J1071),$H$98:$H$147,0)),IF(ISERROR(INDEX($D$98:$D$147,MATCH(J1071,$A$98:$A$147,0))),0,INDEX($D$98:$D$147,MATCH(J1071,$A$98:$A$147,0))))</f>
        <v>8</v>
      </c>
      <c r="L1071" s="29">
        <f t="shared" ref="L1071" si="832">L1021</f>
        <v>0</v>
      </c>
      <c r="M1071" s="29">
        <f t="shared" si="792"/>
        <v>0</v>
      </c>
      <c r="O1071" s="29">
        <f t="shared" si="819"/>
        <v>0</v>
      </c>
      <c r="P1071" s="29">
        <f t="shared" si="819"/>
        <v>0</v>
      </c>
      <c r="Q1071" s="29">
        <f t="shared" si="819"/>
        <v>1</v>
      </c>
      <c r="R1071" s="29">
        <f t="shared" si="819"/>
        <v>0</v>
      </c>
      <c r="S1071" s="29">
        <f t="shared" si="819"/>
        <v>0</v>
      </c>
      <c r="T1071" s="29">
        <f t="shared" si="819"/>
        <v>0</v>
      </c>
      <c r="U1071" s="29">
        <f t="shared" si="819"/>
        <v>0</v>
      </c>
      <c r="V1071" s="29">
        <f t="shared" si="819"/>
        <v>0</v>
      </c>
      <c r="W1071" s="29">
        <f t="shared" si="819"/>
        <v>0</v>
      </c>
      <c r="X1071" s="29">
        <f t="shared" si="819"/>
        <v>0</v>
      </c>
      <c r="Y1071" s="29">
        <f t="shared" si="819"/>
        <v>0</v>
      </c>
      <c r="Z1071" s="29">
        <f t="shared" si="819"/>
        <v>0</v>
      </c>
      <c r="AA1071" s="29">
        <f t="shared" si="819"/>
        <v>0</v>
      </c>
      <c r="AB1071" s="29">
        <f t="shared" si="819"/>
        <v>0</v>
      </c>
      <c r="AC1071" s="29">
        <f t="shared" si="819"/>
        <v>0</v>
      </c>
      <c r="AD1071" s="29">
        <f t="shared" si="819"/>
        <v>0</v>
      </c>
      <c r="AE1071" s="29">
        <f t="shared" si="817"/>
        <v>0</v>
      </c>
      <c r="AF1071" s="29">
        <f t="shared" si="817"/>
        <v>0</v>
      </c>
      <c r="AG1071" s="29">
        <f t="shared" si="817"/>
        <v>0</v>
      </c>
      <c r="AH1071" s="29">
        <f t="shared" si="817"/>
        <v>0</v>
      </c>
      <c r="AI1071" s="29">
        <f t="shared" si="817"/>
        <v>0</v>
      </c>
      <c r="AJ1071" s="29">
        <f t="shared" si="817"/>
        <v>0</v>
      </c>
      <c r="AK1071" s="29">
        <f t="shared" si="817"/>
        <v>0</v>
      </c>
      <c r="AL1071" s="29">
        <f t="shared" si="817"/>
        <v>0</v>
      </c>
      <c r="AM1071" s="29">
        <f t="shared" si="817"/>
        <v>0</v>
      </c>
      <c r="AN1071" s="29">
        <f t="shared" si="817"/>
        <v>0</v>
      </c>
      <c r="AO1071" s="29">
        <f t="shared" si="817"/>
        <v>0</v>
      </c>
      <c r="AP1071" s="29">
        <f t="shared" si="817"/>
        <v>0</v>
      </c>
      <c r="AQ1071" s="29">
        <f t="shared" si="817"/>
        <v>0</v>
      </c>
      <c r="AR1071" s="29">
        <f t="shared" si="817"/>
        <v>0</v>
      </c>
      <c r="AS1071" s="29">
        <f t="shared" si="817"/>
        <v>0</v>
      </c>
      <c r="AT1071" s="29">
        <f t="shared" si="825"/>
        <v>0</v>
      </c>
      <c r="AU1071" s="29">
        <f t="shared" si="825"/>
        <v>0</v>
      </c>
      <c r="AV1071" s="29">
        <f t="shared" si="825"/>
        <v>0</v>
      </c>
      <c r="AW1071" s="29">
        <f t="shared" si="825"/>
        <v>0</v>
      </c>
      <c r="AX1071" s="29">
        <f t="shared" si="825"/>
        <v>0</v>
      </c>
      <c r="AY1071" s="29">
        <f t="shared" si="825"/>
        <v>0</v>
      </c>
      <c r="AZ1071" s="29">
        <f t="shared" si="825"/>
        <v>0</v>
      </c>
      <c r="BA1071" s="29">
        <f t="shared" si="825"/>
        <v>0</v>
      </c>
      <c r="BB1071" s="29">
        <f t="shared" si="825"/>
        <v>0</v>
      </c>
      <c r="BC1071" s="29">
        <f t="shared" si="825"/>
        <v>0</v>
      </c>
      <c r="BD1071" s="29">
        <f t="shared" si="825"/>
        <v>0</v>
      </c>
      <c r="BE1071" s="29">
        <f t="shared" si="825"/>
        <v>0</v>
      </c>
      <c r="BF1071" s="29">
        <f t="shared" si="825"/>
        <v>0</v>
      </c>
      <c r="BG1071" s="29">
        <f t="shared" si="825"/>
        <v>0</v>
      </c>
      <c r="BH1071" s="29">
        <f t="shared" si="825"/>
        <v>0</v>
      </c>
      <c r="BI1071" s="29">
        <f t="shared" si="825"/>
        <v>0</v>
      </c>
      <c r="BJ1071" s="29">
        <f t="shared" si="823"/>
        <v>0</v>
      </c>
      <c r="BN1071" s="29">
        <f t="shared" si="766"/>
        <v>10</v>
      </c>
      <c r="BO1071" s="29">
        <f t="shared" si="767"/>
        <v>13</v>
      </c>
    </row>
    <row r="1072" spans="3:67" x14ac:dyDescent="0.25">
      <c r="C1072" s="79">
        <f t="shared" si="763"/>
        <v>43874</v>
      </c>
      <c r="D1072" s="29">
        <f t="shared" si="789"/>
        <v>2020</v>
      </c>
      <c r="E1072" s="29">
        <f t="shared" si="768"/>
        <v>2</v>
      </c>
      <c r="F1072" s="29">
        <f t="shared" si="769"/>
        <v>7</v>
      </c>
      <c r="G1072" s="29">
        <f t="shared" si="770"/>
        <v>13</v>
      </c>
      <c r="H1072" s="166" t="str">
        <f t="shared" si="771"/>
        <v>Mi</v>
      </c>
      <c r="I1072" s="29">
        <f t="shared" si="764"/>
        <v>11</v>
      </c>
      <c r="J1072" s="29" t="str">
        <f t="array" ref="J1072">INDEX(Dienstplan!$F$6:$AJ$55,BN1072,BO1072)</f>
        <v>S7</v>
      </c>
      <c r="K1072" s="29">
        <f t="array" ref="K1072">IF(OR(J1072=Schichten!$B$3,J1072=Schichten!$B$4),INDEX($D$98:$D$147,MATCH(CODE(J1072),$H$98:$H$147,0)),IF(ISERROR(INDEX($D$98:$D$147,MATCH(J1072,$A$98:$A$147,0))),0,INDEX($D$98:$D$147,MATCH(J1072,$A$98:$A$147,0))))</f>
        <v>6</v>
      </c>
      <c r="L1072" s="29">
        <f t="shared" ref="L1072" si="833">L1022</f>
        <v>0</v>
      </c>
      <c r="M1072" s="29">
        <f t="shared" si="792"/>
        <v>0</v>
      </c>
      <c r="O1072" s="29">
        <f t="shared" si="819"/>
        <v>0</v>
      </c>
      <c r="P1072" s="29">
        <f t="shared" si="819"/>
        <v>0</v>
      </c>
      <c r="Q1072" s="29">
        <f t="shared" si="819"/>
        <v>0</v>
      </c>
      <c r="R1072" s="29">
        <f t="shared" si="819"/>
        <v>1</v>
      </c>
      <c r="S1072" s="29">
        <f t="shared" si="819"/>
        <v>0</v>
      </c>
      <c r="T1072" s="29">
        <f t="shared" si="819"/>
        <v>0</v>
      </c>
      <c r="U1072" s="29">
        <f t="shared" si="819"/>
        <v>0</v>
      </c>
      <c r="V1072" s="29">
        <f t="shared" si="819"/>
        <v>0</v>
      </c>
      <c r="W1072" s="29">
        <f t="shared" si="819"/>
        <v>0</v>
      </c>
      <c r="X1072" s="29">
        <f t="shared" si="819"/>
        <v>0</v>
      </c>
      <c r="Y1072" s="29">
        <f t="shared" si="819"/>
        <v>0</v>
      </c>
      <c r="Z1072" s="29">
        <f t="shared" si="819"/>
        <v>0</v>
      </c>
      <c r="AA1072" s="29">
        <f t="shared" si="819"/>
        <v>0</v>
      </c>
      <c r="AB1072" s="29">
        <f t="shared" si="819"/>
        <v>0</v>
      </c>
      <c r="AC1072" s="29">
        <f t="shared" si="819"/>
        <v>0</v>
      </c>
      <c r="AD1072" s="29">
        <f t="shared" si="819"/>
        <v>0</v>
      </c>
      <c r="AE1072" s="29">
        <f t="shared" si="817"/>
        <v>0</v>
      </c>
      <c r="AF1072" s="29">
        <f t="shared" si="817"/>
        <v>0</v>
      </c>
      <c r="AG1072" s="29">
        <f t="shared" si="817"/>
        <v>0</v>
      </c>
      <c r="AH1072" s="29">
        <f t="shared" si="817"/>
        <v>0</v>
      </c>
      <c r="AI1072" s="29">
        <f t="shared" si="817"/>
        <v>0</v>
      </c>
      <c r="AJ1072" s="29">
        <f t="shared" si="817"/>
        <v>0</v>
      </c>
      <c r="AK1072" s="29">
        <f t="shared" si="817"/>
        <v>0</v>
      </c>
      <c r="AL1072" s="29">
        <f t="shared" si="817"/>
        <v>0</v>
      </c>
      <c r="AM1072" s="29">
        <f t="shared" si="817"/>
        <v>0</v>
      </c>
      <c r="AN1072" s="29">
        <f t="shared" si="817"/>
        <v>0</v>
      </c>
      <c r="AO1072" s="29">
        <f t="shared" si="817"/>
        <v>0</v>
      </c>
      <c r="AP1072" s="29">
        <f t="shared" si="817"/>
        <v>0</v>
      </c>
      <c r="AQ1072" s="29">
        <f t="shared" si="817"/>
        <v>0</v>
      </c>
      <c r="AR1072" s="29">
        <f t="shared" si="817"/>
        <v>0</v>
      </c>
      <c r="AS1072" s="29">
        <f t="shared" si="817"/>
        <v>0</v>
      </c>
      <c r="AT1072" s="29">
        <f t="shared" si="825"/>
        <v>0</v>
      </c>
      <c r="AU1072" s="29">
        <f t="shared" si="825"/>
        <v>0</v>
      </c>
      <c r="AV1072" s="29">
        <f t="shared" si="825"/>
        <v>0</v>
      </c>
      <c r="AW1072" s="29">
        <f t="shared" si="825"/>
        <v>0</v>
      </c>
      <c r="AX1072" s="29">
        <f t="shared" si="825"/>
        <v>0</v>
      </c>
      <c r="AY1072" s="29">
        <f t="shared" si="825"/>
        <v>0</v>
      </c>
      <c r="AZ1072" s="29">
        <f t="shared" si="825"/>
        <v>0</v>
      </c>
      <c r="BA1072" s="29">
        <f t="shared" si="825"/>
        <v>0</v>
      </c>
      <c r="BB1072" s="29">
        <f t="shared" si="825"/>
        <v>0</v>
      </c>
      <c r="BC1072" s="29">
        <f t="shared" si="825"/>
        <v>0</v>
      </c>
      <c r="BD1072" s="29">
        <f t="shared" si="825"/>
        <v>0</v>
      </c>
      <c r="BE1072" s="29">
        <f t="shared" si="825"/>
        <v>0</v>
      </c>
      <c r="BF1072" s="29">
        <f t="shared" si="825"/>
        <v>0</v>
      </c>
      <c r="BG1072" s="29">
        <f t="shared" si="825"/>
        <v>0</v>
      </c>
      <c r="BH1072" s="29">
        <f t="shared" si="825"/>
        <v>0</v>
      </c>
      <c r="BI1072" s="29">
        <f t="shared" si="825"/>
        <v>0</v>
      </c>
      <c r="BJ1072" s="29">
        <f t="shared" si="823"/>
        <v>0</v>
      </c>
      <c r="BN1072" s="29">
        <f t="shared" si="766"/>
        <v>11</v>
      </c>
      <c r="BO1072" s="29">
        <f t="shared" si="767"/>
        <v>13</v>
      </c>
    </row>
    <row r="1073" spans="3:67" x14ac:dyDescent="0.25">
      <c r="C1073" s="79">
        <f t="shared" si="763"/>
        <v>43874</v>
      </c>
      <c r="D1073" s="29">
        <f t="shared" si="789"/>
        <v>2020</v>
      </c>
      <c r="E1073" s="29">
        <f t="shared" si="768"/>
        <v>2</v>
      </c>
      <c r="F1073" s="29">
        <f t="shared" si="769"/>
        <v>7</v>
      </c>
      <c r="G1073" s="29">
        <f t="shared" si="770"/>
        <v>13</v>
      </c>
      <c r="H1073" s="166" t="str">
        <f t="shared" si="771"/>
        <v>Mi</v>
      </c>
      <c r="I1073" s="29">
        <f t="shared" si="764"/>
        <v>12</v>
      </c>
      <c r="J1073" s="29" t="str">
        <f t="array" ref="J1073">INDEX(Dienstplan!$F$6:$AJ$55,BN1073,BO1073)</f>
        <v>ND</v>
      </c>
      <c r="K1073" s="29">
        <f t="array" ref="K1073">IF(OR(J1073=Schichten!$B$3,J1073=Schichten!$B$4),INDEX($D$98:$D$147,MATCH(CODE(J1073),$H$98:$H$147,0)),IF(ISERROR(INDEX($D$98:$D$147,MATCH(J1073,$A$98:$A$147,0))),0,INDEX($D$98:$D$147,MATCH(J1073,$A$98:$A$147,0))))</f>
        <v>10</v>
      </c>
      <c r="L1073" s="29">
        <f t="shared" ref="L1073" si="834">L1023</f>
        <v>0</v>
      </c>
      <c r="M1073" s="29">
        <f t="shared" si="792"/>
        <v>0</v>
      </c>
      <c r="O1073" s="29">
        <f t="shared" si="819"/>
        <v>0</v>
      </c>
      <c r="P1073" s="29">
        <f t="shared" si="819"/>
        <v>0</v>
      </c>
      <c r="Q1073" s="29">
        <f t="shared" si="819"/>
        <v>0</v>
      </c>
      <c r="R1073" s="29">
        <f t="shared" si="819"/>
        <v>0</v>
      </c>
      <c r="S1073" s="29">
        <f t="shared" si="819"/>
        <v>1</v>
      </c>
      <c r="T1073" s="29">
        <f t="shared" si="819"/>
        <v>0</v>
      </c>
      <c r="U1073" s="29">
        <f t="shared" si="819"/>
        <v>0</v>
      </c>
      <c r="V1073" s="29">
        <f t="shared" si="819"/>
        <v>0</v>
      </c>
      <c r="W1073" s="29">
        <f t="shared" si="819"/>
        <v>0</v>
      </c>
      <c r="X1073" s="29">
        <f t="shared" si="819"/>
        <v>0</v>
      </c>
      <c r="Y1073" s="29">
        <f t="shared" si="819"/>
        <v>0</v>
      </c>
      <c r="Z1073" s="29">
        <f t="shared" si="819"/>
        <v>0</v>
      </c>
      <c r="AA1073" s="29">
        <f t="shared" si="819"/>
        <v>0</v>
      </c>
      <c r="AB1073" s="29">
        <f t="shared" si="819"/>
        <v>0</v>
      </c>
      <c r="AC1073" s="29">
        <f t="shared" si="819"/>
        <v>0</v>
      </c>
      <c r="AD1073" s="29">
        <f t="shared" si="819"/>
        <v>0</v>
      </c>
      <c r="AE1073" s="29">
        <f t="shared" si="817"/>
        <v>0</v>
      </c>
      <c r="AF1073" s="29">
        <f t="shared" si="817"/>
        <v>0</v>
      </c>
      <c r="AG1073" s="29">
        <f t="shared" si="817"/>
        <v>0</v>
      </c>
      <c r="AH1073" s="29">
        <f t="shared" si="817"/>
        <v>0</v>
      </c>
      <c r="AI1073" s="29">
        <f t="shared" si="817"/>
        <v>0</v>
      </c>
      <c r="AJ1073" s="29">
        <f t="shared" si="817"/>
        <v>0</v>
      </c>
      <c r="AK1073" s="29">
        <f t="shared" si="817"/>
        <v>0</v>
      </c>
      <c r="AL1073" s="29">
        <f t="shared" si="817"/>
        <v>0</v>
      </c>
      <c r="AM1073" s="29">
        <f t="shared" si="817"/>
        <v>0</v>
      </c>
      <c r="AN1073" s="29">
        <f t="shared" si="817"/>
        <v>0</v>
      </c>
      <c r="AO1073" s="29">
        <f t="shared" si="817"/>
        <v>0</v>
      </c>
      <c r="AP1073" s="29">
        <f t="shared" si="817"/>
        <v>0</v>
      </c>
      <c r="AQ1073" s="29">
        <f t="shared" si="817"/>
        <v>0</v>
      </c>
      <c r="AR1073" s="29">
        <f t="shared" si="817"/>
        <v>0</v>
      </c>
      <c r="AS1073" s="29">
        <f t="shared" si="817"/>
        <v>0</v>
      </c>
      <c r="AT1073" s="29">
        <f t="shared" si="825"/>
        <v>0</v>
      </c>
      <c r="AU1073" s="29">
        <f t="shared" si="825"/>
        <v>0</v>
      </c>
      <c r="AV1073" s="29">
        <f t="shared" si="825"/>
        <v>0</v>
      </c>
      <c r="AW1073" s="29">
        <f t="shared" si="825"/>
        <v>0</v>
      </c>
      <c r="AX1073" s="29">
        <f t="shared" si="825"/>
        <v>0</v>
      </c>
      <c r="AY1073" s="29">
        <f t="shared" si="825"/>
        <v>0</v>
      </c>
      <c r="AZ1073" s="29">
        <f t="shared" si="825"/>
        <v>0</v>
      </c>
      <c r="BA1073" s="29">
        <f t="shared" si="825"/>
        <v>0</v>
      </c>
      <c r="BB1073" s="29">
        <f t="shared" si="825"/>
        <v>0</v>
      </c>
      <c r="BC1073" s="29">
        <f t="shared" si="825"/>
        <v>0</v>
      </c>
      <c r="BD1073" s="29">
        <f t="shared" si="825"/>
        <v>0</v>
      </c>
      <c r="BE1073" s="29">
        <f t="shared" si="825"/>
        <v>0</v>
      </c>
      <c r="BF1073" s="29">
        <f t="shared" si="825"/>
        <v>0</v>
      </c>
      <c r="BG1073" s="29">
        <f t="shared" si="825"/>
        <v>0</v>
      </c>
      <c r="BH1073" s="29">
        <f t="shared" si="825"/>
        <v>0</v>
      </c>
      <c r="BI1073" s="29">
        <f t="shared" si="825"/>
        <v>0</v>
      </c>
      <c r="BJ1073" s="29">
        <f t="shared" si="823"/>
        <v>0</v>
      </c>
      <c r="BN1073" s="29">
        <f t="shared" si="766"/>
        <v>12</v>
      </c>
      <c r="BO1073" s="29">
        <f t="shared" si="767"/>
        <v>13</v>
      </c>
    </row>
    <row r="1074" spans="3:67" x14ac:dyDescent="0.25">
      <c r="C1074" s="79">
        <f t="shared" si="763"/>
        <v>43874</v>
      </c>
      <c r="D1074" s="29">
        <f t="shared" si="789"/>
        <v>2020</v>
      </c>
      <c r="E1074" s="29">
        <f t="shared" si="768"/>
        <v>2</v>
      </c>
      <c r="F1074" s="29">
        <f t="shared" si="769"/>
        <v>7</v>
      </c>
      <c r="G1074" s="29">
        <f t="shared" si="770"/>
        <v>13</v>
      </c>
      <c r="H1074" s="166" t="str">
        <f t="shared" si="771"/>
        <v>Mi</v>
      </c>
      <c r="I1074" s="29">
        <f t="shared" si="764"/>
        <v>13</v>
      </c>
      <c r="J1074" s="29">
        <f t="array" ref="J1074">INDEX(Dienstplan!$F$6:$AJ$55,BN1074,BO1074)</f>
        <v>0</v>
      </c>
      <c r="K1074" s="29">
        <f t="array" ref="K1074">IF(OR(J1074=Schichten!$B$3,J1074=Schichten!$B$4),INDEX($D$98:$D$147,MATCH(CODE(J1074),$H$98:$H$147,0)),IF(ISERROR(INDEX($D$98:$D$147,MATCH(J1074,$A$98:$A$147,0))),0,INDEX($D$98:$D$147,MATCH(J1074,$A$98:$A$147,0))))</f>
        <v>0</v>
      </c>
      <c r="L1074" s="29">
        <f t="shared" ref="L1074" si="835">L1024</f>
        <v>0</v>
      </c>
      <c r="M1074" s="29">
        <f t="shared" si="792"/>
        <v>0</v>
      </c>
      <c r="O1074" s="29">
        <f t="shared" si="819"/>
        <v>0</v>
      </c>
      <c r="P1074" s="29">
        <f t="shared" si="819"/>
        <v>0</v>
      </c>
      <c r="Q1074" s="29">
        <f t="shared" si="819"/>
        <v>0</v>
      </c>
      <c r="R1074" s="29">
        <f t="shared" si="819"/>
        <v>0</v>
      </c>
      <c r="S1074" s="29">
        <f t="shared" si="819"/>
        <v>0</v>
      </c>
      <c r="T1074" s="29">
        <f t="shared" si="819"/>
        <v>0</v>
      </c>
      <c r="U1074" s="29">
        <f t="shared" si="819"/>
        <v>0</v>
      </c>
      <c r="V1074" s="29">
        <f t="shared" si="819"/>
        <v>0</v>
      </c>
      <c r="W1074" s="29">
        <f t="shared" si="819"/>
        <v>0</v>
      </c>
      <c r="X1074" s="29">
        <f t="shared" si="819"/>
        <v>0</v>
      </c>
      <c r="Y1074" s="29">
        <f t="shared" si="819"/>
        <v>1</v>
      </c>
      <c r="Z1074" s="29">
        <f t="shared" si="819"/>
        <v>1</v>
      </c>
      <c r="AA1074" s="29">
        <f t="shared" si="819"/>
        <v>1</v>
      </c>
      <c r="AB1074" s="29">
        <f t="shared" si="819"/>
        <v>1</v>
      </c>
      <c r="AC1074" s="29">
        <f t="shared" si="819"/>
        <v>1</v>
      </c>
      <c r="AD1074" s="29">
        <f t="shared" si="819"/>
        <v>1</v>
      </c>
      <c r="AE1074" s="29">
        <f t="shared" si="817"/>
        <v>1</v>
      </c>
      <c r="AF1074" s="29">
        <f t="shared" si="817"/>
        <v>1</v>
      </c>
      <c r="AG1074" s="29">
        <f t="shared" si="817"/>
        <v>1</v>
      </c>
      <c r="AH1074" s="29">
        <f t="shared" si="817"/>
        <v>1</v>
      </c>
      <c r="AI1074" s="29">
        <f t="shared" si="817"/>
        <v>1</v>
      </c>
      <c r="AJ1074" s="29">
        <f t="shared" si="817"/>
        <v>1</v>
      </c>
      <c r="AK1074" s="29">
        <f t="shared" si="817"/>
        <v>1</v>
      </c>
      <c r="AL1074" s="29">
        <f t="shared" si="817"/>
        <v>1</v>
      </c>
      <c r="AM1074" s="29">
        <f t="shared" si="817"/>
        <v>1</v>
      </c>
      <c r="AN1074" s="29">
        <f t="shared" si="817"/>
        <v>1</v>
      </c>
      <c r="AO1074" s="29">
        <f t="shared" si="817"/>
        <v>1</v>
      </c>
      <c r="AP1074" s="29">
        <f t="shared" si="817"/>
        <v>1</v>
      </c>
      <c r="AQ1074" s="29">
        <f t="shared" si="817"/>
        <v>1</v>
      </c>
      <c r="AR1074" s="29">
        <f t="shared" si="817"/>
        <v>1</v>
      </c>
      <c r="AS1074" s="29">
        <f t="shared" si="817"/>
        <v>1</v>
      </c>
      <c r="AT1074" s="29">
        <f t="shared" si="825"/>
        <v>1</v>
      </c>
      <c r="AU1074" s="29">
        <f t="shared" si="825"/>
        <v>1</v>
      </c>
      <c r="AV1074" s="29">
        <f t="shared" si="825"/>
        <v>1</v>
      </c>
      <c r="AW1074" s="29">
        <f t="shared" si="825"/>
        <v>1</v>
      </c>
      <c r="AX1074" s="29">
        <f t="shared" si="825"/>
        <v>1</v>
      </c>
      <c r="AY1074" s="29">
        <f t="shared" si="825"/>
        <v>1</v>
      </c>
      <c r="AZ1074" s="29">
        <f t="shared" si="825"/>
        <v>1</v>
      </c>
      <c r="BA1074" s="29">
        <f t="shared" si="825"/>
        <v>1</v>
      </c>
      <c r="BB1074" s="29">
        <f t="shared" si="825"/>
        <v>1</v>
      </c>
      <c r="BC1074" s="29">
        <f t="shared" si="825"/>
        <v>1</v>
      </c>
      <c r="BD1074" s="29">
        <f t="shared" si="825"/>
        <v>1</v>
      </c>
      <c r="BE1074" s="29">
        <f t="shared" si="825"/>
        <v>1</v>
      </c>
      <c r="BF1074" s="29">
        <f t="shared" si="825"/>
        <v>1</v>
      </c>
      <c r="BG1074" s="29">
        <f t="shared" si="825"/>
        <v>1</v>
      </c>
      <c r="BH1074" s="29">
        <f t="shared" si="825"/>
        <v>1</v>
      </c>
      <c r="BI1074" s="29">
        <f t="shared" si="825"/>
        <v>1</v>
      </c>
      <c r="BJ1074" s="29">
        <f t="shared" si="823"/>
        <v>1</v>
      </c>
      <c r="BN1074" s="29">
        <f t="shared" si="766"/>
        <v>13</v>
      </c>
      <c r="BO1074" s="29">
        <f t="shared" si="767"/>
        <v>13</v>
      </c>
    </row>
    <row r="1075" spans="3:67" x14ac:dyDescent="0.25">
      <c r="C1075" s="79">
        <f t="shared" si="763"/>
        <v>43874</v>
      </c>
      <c r="D1075" s="29">
        <f t="shared" si="789"/>
        <v>2020</v>
      </c>
      <c r="E1075" s="29">
        <f t="shared" si="768"/>
        <v>2</v>
      </c>
      <c r="F1075" s="29">
        <f t="shared" si="769"/>
        <v>7</v>
      </c>
      <c r="G1075" s="29">
        <f t="shared" si="770"/>
        <v>13</v>
      </c>
      <c r="H1075" s="166" t="str">
        <f t="shared" si="771"/>
        <v>Mi</v>
      </c>
      <c r="I1075" s="29">
        <f t="shared" si="764"/>
        <v>14</v>
      </c>
      <c r="J1075" s="29">
        <f t="array" ref="J1075">INDEX(Dienstplan!$F$6:$AJ$55,BN1075,BO1075)</f>
        <v>0</v>
      </c>
      <c r="K1075" s="29">
        <f t="array" ref="K1075">IF(OR(J1075=Schichten!$B$3,J1075=Schichten!$B$4),INDEX($D$98:$D$147,MATCH(CODE(J1075),$H$98:$H$147,0)),IF(ISERROR(INDEX($D$98:$D$147,MATCH(J1075,$A$98:$A$147,0))),0,INDEX($D$98:$D$147,MATCH(J1075,$A$98:$A$147,0))))</f>
        <v>0</v>
      </c>
      <c r="L1075" s="29">
        <f t="shared" ref="L1075" si="836">L1025</f>
        <v>0</v>
      </c>
      <c r="M1075" s="29">
        <f t="shared" si="792"/>
        <v>0</v>
      </c>
      <c r="O1075" s="29">
        <f t="shared" si="819"/>
        <v>0</v>
      </c>
      <c r="P1075" s="29">
        <f t="shared" si="819"/>
        <v>0</v>
      </c>
      <c r="Q1075" s="29">
        <f t="shared" si="819"/>
        <v>0</v>
      </c>
      <c r="R1075" s="29">
        <f t="shared" si="819"/>
        <v>0</v>
      </c>
      <c r="S1075" s="29">
        <f t="shared" si="819"/>
        <v>0</v>
      </c>
      <c r="T1075" s="29">
        <f t="shared" si="819"/>
        <v>0</v>
      </c>
      <c r="U1075" s="29">
        <f t="shared" si="819"/>
        <v>0</v>
      </c>
      <c r="V1075" s="29">
        <f t="shared" si="819"/>
        <v>0</v>
      </c>
      <c r="W1075" s="29">
        <f t="shared" si="819"/>
        <v>0</v>
      </c>
      <c r="X1075" s="29">
        <f t="shared" si="819"/>
        <v>0</v>
      </c>
      <c r="Y1075" s="29">
        <f t="shared" si="819"/>
        <v>1</v>
      </c>
      <c r="Z1075" s="29">
        <f t="shared" si="819"/>
        <v>1</v>
      </c>
      <c r="AA1075" s="29">
        <f t="shared" si="819"/>
        <v>1</v>
      </c>
      <c r="AB1075" s="29">
        <f t="shared" si="819"/>
        <v>1</v>
      </c>
      <c r="AC1075" s="29">
        <f t="shared" si="819"/>
        <v>1</v>
      </c>
      <c r="AD1075" s="29">
        <f t="shared" ref="AD1075:AS1090" si="837">IF($M$457,IF($J1075=AD$461,1,0),0)</f>
        <v>1</v>
      </c>
      <c r="AE1075" s="29">
        <f t="shared" si="837"/>
        <v>1</v>
      </c>
      <c r="AF1075" s="29">
        <f t="shared" si="837"/>
        <v>1</v>
      </c>
      <c r="AG1075" s="29">
        <f t="shared" si="837"/>
        <v>1</v>
      </c>
      <c r="AH1075" s="29">
        <f t="shared" si="837"/>
        <v>1</v>
      </c>
      <c r="AI1075" s="29">
        <f t="shared" si="837"/>
        <v>1</v>
      </c>
      <c r="AJ1075" s="29">
        <f t="shared" si="837"/>
        <v>1</v>
      </c>
      <c r="AK1075" s="29">
        <f t="shared" si="837"/>
        <v>1</v>
      </c>
      <c r="AL1075" s="29">
        <f t="shared" si="837"/>
        <v>1</v>
      </c>
      <c r="AM1075" s="29">
        <f t="shared" si="837"/>
        <v>1</v>
      </c>
      <c r="AN1075" s="29">
        <f t="shared" si="837"/>
        <v>1</v>
      </c>
      <c r="AO1075" s="29">
        <f t="shared" si="837"/>
        <v>1</v>
      </c>
      <c r="AP1075" s="29">
        <f t="shared" si="837"/>
        <v>1</v>
      </c>
      <c r="AQ1075" s="29">
        <f t="shared" si="837"/>
        <v>1</v>
      </c>
      <c r="AR1075" s="29">
        <f t="shared" si="837"/>
        <v>1</v>
      </c>
      <c r="AS1075" s="29">
        <f t="shared" si="837"/>
        <v>1</v>
      </c>
      <c r="AT1075" s="29">
        <f t="shared" si="825"/>
        <v>1</v>
      </c>
      <c r="AU1075" s="29">
        <f t="shared" si="825"/>
        <v>1</v>
      </c>
      <c r="AV1075" s="29">
        <f t="shared" si="825"/>
        <v>1</v>
      </c>
      <c r="AW1075" s="29">
        <f t="shared" si="825"/>
        <v>1</v>
      </c>
      <c r="AX1075" s="29">
        <f t="shared" si="825"/>
        <v>1</v>
      </c>
      <c r="AY1075" s="29">
        <f t="shared" si="825"/>
        <v>1</v>
      </c>
      <c r="AZ1075" s="29">
        <f t="shared" si="825"/>
        <v>1</v>
      </c>
      <c r="BA1075" s="29">
        <f t="shared" si="825"/>
        <v>1</v>
      </c>
      <c r="BB1075" s="29">
        <f t="shared" si="825"/>
        <v>1</v>
      </c>
      <c r="BC1075" s="29">
        <f t="shared" si="825"/>
        <v>1</v>
      </c>
      <c r="BD1075" s="29">
        <f t="shared" si="825"/>
        <v>1</v>
      </c>
      <c r="BE1075" s="29">
        <f t="shared" si="825"/>
        <v>1</v>
      </c>
      <c r="BF1075" s="29">
        <f t="shared" si="825"/>
        <v>1</v>
      </c>
      <c r="BG1075" s="29">
        <f t="shared" si="825"/>
        <v>1</v>
      </c>
      <c r="BH1075" s="29">
        <f t="shared" si="825"/>
        <v>1</v>
      </c>
      <c r="BI1075" s="29">
        <f t="shared" si="825"/>
        <v>1</v>
      </c>
      <c r="BJ1075" s="29">
        <f t="shared" si="823"/>
        <v>1</v>
      </c>
      <c r="BN1075" s="29">
        <f t="shared" si="766"/>
        <v>14</v>
      </c>
      <c r="BO1075" s="29">
        <f t="shared" si="767"/>
        <v>13</v>
      </c>
    </row>
    <row r="1076" spans="3:67" x14ac:dyDescent="0.25">
      <c r="C1076" s="79">
        <f t="shared" si="763"/>
        <v>43874</v>
      </c>
      <c r="D1076" s="29">
        <f t="shared" si="789"/>
        <v>2020</v>
      </c>
      <c r="E1076" s="29">
        <f t="shared" si="768"/>
        <v>2</v>
      </c>
      <c r="F1076" s="29">
        <f t="shared" si="769"/>
        <v>7</v>
      </c>
      <c r="G1076" s="29">
        <f t="shared" si="770"/>
        <v>13</v>
      </c>
      <c r="H1076" s="166" t="str">
        <f t="shared" si="771"/>
        <v>Mi</v>
      </c>
      <c r="I1076" s="29">
        <f t="shared" si="764"/>
        <v>15</v>
      </c>
      <c r="J1076" s="29">
        <f t="array" ref="J1076">INDEX(Dienstplan!$F$6:$AJ$55,BN1076,BO1076)</f>
        <v>0</v>
      </c>
      <c r="K1076" s="29">
        <f t="array" ref="K1076">IF(OR(J1076=Schichten!$B$3,J1076=Schichten!$B$4),INDEX($D$98:$D$147,MATCH(CODE(J1076),$H$98:$H$147,0)),IF(ISERROR(INDEX($D$98:$D$147,MATCH(J1076,$A$98:$A$147,0))),0,INDEX($D$98:$D$147,MATCH(J1076,$A$98:$A$147,0))))</f>
        <v>0</v>
      </c>
      <c r="L1076" s="29">
        <f t="shared" ref="L1076" si="838">L1026</f>
        <v>0</v>
      </c>
      <c r="M1076" s="29">
        <f t="shared" si="792"/>
        <v>0</v>
      </c>
      <c r="O1076" s="29">
        <f t="shared" ref="O1076:AD1091" si="839">IF($M$457,IF($J1076=O$461,1,0),0)</f>
        <v>0</v>
      </c>
      <c r="P1076" s="29">
        <f t="shared" si="839"/>
        <v>0</v>
      </c>
      <c r="Q1076" s="29">
        <f t="shared" si="839"/>
        <v>0</v>
      </c>
      <c r="R1076" s="29">
        <f t="shared" si="839"/>
        <v>0</v>
      </c>
      <c r="S1076" s="29">
        <f t="shared" si="839"/>
        <v>0</v>
      </c>
      <c r="T1076" s="29">
        <f t="shared" si="839"/>
        <v>0</v>
      </c>
      <c r="U1076" s="29">
        <f t="shared" si="839"/>
        <v>0</v>
      </c>
      <c r="V1076" s="29">
        <f t="shared" si="839"/>
        <v>0</v>
      </c>
      <c r="W1076" s="29">
        <f t="shared" si="839"/>
        <v>0</v>
      </c>
      <c r="X1076" s="29">
        <f t="shared" si="839"/>
        <v>0</v>
      </c>
      <c r="Y1076" s="29">
        <f t="shared" si="839"/>
        <v>1</v>
      </c>
      <c r="Z1076" s="29">
        <f t="shared" si="839"/>
        <v>1</v>
      </c>
      <c r="AA1076" s="29">
        <f t="shared" si="839"/>
        <v>1</v>
      </c>
      <c r="AB1076" s="29">
        <f t="shared" si="839"/>
        <v>1</v>
      </c>
      <c r="AC1076" s="29">
        <f t="shared" si="839"/>
        <v>1</v>
      </c>
      <c r="AD1076" s="29">
        <f t="shared" si="839"/>
        <v>1</v>
      </c>
      <c r="AE1076" s="29">
        <f t="shared" si="837"/>
        <v>1</v>
      </c>
      <c r="AF1076" s="29">
        <f t="shared" si="837"/>
        <v>1</v>
      </c>
      <c r="AG1076" s="29">
        <f t="shared" si="837"/>
        <v>1</v>
      </c>
      <c r="AH1076" s="29">
        <f t="shared" si="837"/>
        <v>1</v>
      </c>
      <c r="AI1076" s="29">
        <f t="shared" si="837"/>
        <v>1</v>
      </c>
      <c r="AJ1076" s="29">
        <f t="shared" si="837"/>
        <v>1</v>
      </c>
      <c r="AK1076" s="29">
        <f t="shared" si="837"/>
        <v>1</v>
      </c>
      <c r="AL1076" s="29">
        <f t="shared" si="837"/>
        <v>1</v>
      </c>
      <c r="AM1076" s="29">
        <f t="shared" si="837"/>
        <v>1</v>
      </c>
      <c r="AN1076" s="29">
        <f t="shared" si="837"/>
        <v>1</v>
      </c>
      <c r="AO1076" s="29">
        <f t="shared" si="837"/>
        <v>1</v>
      </c>
      <c r="AP1076" s="29">
        <f t="shared" si="837"/>
        <v>1</v>
      </c>
      <c r="AQ1076" s="29">
        <f t="shared" si="837"/>
        <v>1</v>
      </c>
      <c r="AR1076" s="29">
        <f t="shared" si="837"/>
        <v>1</v>
      </c>
      <c r="AS1076" s="29">
        <f t="shared" si="837"/>
        <v>1</v>
      </c>
      <c r="AT1076" s="29">
        <f t="shared" si="825"/>
        <v>1</v>
      </c>
      <c r="AU1076" s="29">
        <f t="shared" si="825"/>
        <v>1</v>
      </c>
      <c r="AV1076" s="29">
        <f t="shared" si="825"/>
        <v>1</v>
      </c>
      <c r="AW1076" s="29">
        <f t="shared" si="825"/>
        <v>1</v>
      </c>
      <c r="AX1076" s="29">
        <f t="shared" si="825"/>
        <v>1</v>
      </c>
      <c r="AY1076" s="29">
        <f t="shared" si="825"/>
        <v>1</v>
      </c>
      <c r="AZ1076" s="29">
        <f t="shared" si="825"/>
        <v>1</v>
      </c>
      <c r="BA1076" s="29">
        <f t="shared" si="825"/>
        <v>1</v>
      </c>
      <c r="BB1076" s="29">
        <f t="shared" si="825"/>
        <v>1</v>
      </c>
      <c r="BC1076" s="29">
        <f t="shared" si="825"/>
        <v>1</v>
      </c>
      <c r="BD1076" s="29">
        <f t="shared" si="825"/>
        <v>1</v>
      </c>
      <c r="BE1076" s="29">
        <f t="shared" si="825"/>
        <v>1</v>
      </c>
      <c r="BF1076" s="29">
        <f t="shared" si="825"/>
        <v>1</v>
      </c>
      <c r="BG1076" s="29">
        <f t="shared" si="825"/>
        <v>1</v>
      </c>
      <c r="BH1076" s="29">
        <f t="shared" si="825"/>
        <v>1</v>
      </c>
      <c r="BI1076" s="29">
        <f t="shared" si="825"/>
        <v>1</v>
      </c>
      <c r="BJ1076" s="29">
        <f t="shared" si="823"/>
        <v>1</v>
      </c>
      <c r="BN1076" s="29">
        <f t="shared" si="766"/>
        <v>15</v>
      </c>
      <c r="BO1076" s="29">
        <f t="shared" si="767"/>
        <v>13</v>
      </c>
    </row>
    <row r="1077" spans="3:67" x14ac:dyDescent="0.25">
      <c r="C1077" s="79">
        <f t="shared" si="763"/>
        <v>43874</v>
      </c>
      <c r="D1077" s="29">
        <f t="shared" si="789"/>
        <v>2020</v>
      </c>
      <c r="E1077" s="29">
        <f t="shared" si="768"/>
        <v>2</v>
      </c>
      <c r="F1077" s="29">
        <f t="shared" si="769"/>
        <v>7</v>
      </c>
      <c r="G1077" s="29">
        <f t="shared" si="770"/>
        <v>13</v>
      </c>
      <c r="H1077" s="166" t="str">
        <f t="shared" si="771"/>
        <v>Mi</v>
      </c>
      <c r="I1077" s="29">
        <f t="shared" si="764"/>
        <v>16</v>
      </c>
      <c r="J1077" s="29">
        <f t="array" ref="J1077">INDEX(Dienstplan!$F$6:$AJ$55,BN1077,BO1077)</f>
        <v>0</v>
      </c>
      <c r="K1077" s="29">
        <f t="array" ref="K1077">IF(OR(J1077=Schichten!$B$3,J1077=Schichten!$B$4),INDEX($D$98:$D$147,MATCH(CODE(J1077),$H$98:$H$147,0)),IF(ISERROR(INDEX($D$98:$D$147,MATCH(J1077,$A$98:$A$147,0))),0,INDEX($D$98:$D$147,MATCH(J1077,$A$98:$A$147,0))))</f>
        <v>0</v>
      </c>
      <c r="L1077" s="29">
        <f t="shared" ref="L1077" si="840">L1027</f>
        <v>0</v>
      </c>
      <c r="M1077" s="29">
        <f t="shared" si="792"/>
        <v>0</v>
      </c>
      <c r="O1077" s="29">
        <f t="shared" si="839"/>
        <v>0</v>
      </c>
      <c r="P1077" s="29">
        <f t="shared" si="839"/>
        <v>0</v>
      </c>
      <c r="Q1077" s="29">
        <f t="shared" si="839"/>
        <v>0</v>
      </c>
      <c r="R1077" s="29">
        <f t="shared" si="839"/>
        <v>0</v>
      </c>
      <c r="S1077" s="29">
        <f t="shared" si="839"/>
        <v>0</v>
      </c>
      <c r="T1077" s="29">
        <f t="shared" si="839"/>
        <v>0</v>
      </c>
      <c r="U1077" s="29">
        <f t="shared" si="839"/>
        <v>0</v>
      </c>
      <c r="V1077" s="29">
        <f t="shared" si="839"/>
        <v>0</v>
      </c>
      <c r="W1077" s="29">
        <f t="shared" si="839"/>
        <v>0</v>
      </c>
      <c r="X1077" s="29">
        <f t="shared" si="839"/>
        <v>0</v>
      </c>
      <c r="Y1077" s="29">
        <f t="shared" si="839"/>
        <v>1</v>
      </c>
      <c r="Z1077" s="29">
        <f t="shared" si="839"/>
        <v>1</v>
      </c>
      <c r="AA1077" s="29">
        <f t="shared" si="839"/>
        <v>1</v>
      </c>
      <c r="AB1077" s="29">
        <f t="shared" si="839"/>
        <v>1</v>
      </c>
      <c r="AC1077" s="29">
        <f t="shared" si="839"/>
        <v>1</v>
      </c>
      <c r="AD1077" s="29">
        <f t="shared" si="839"/>
        <v>1</v>
      </c>
      <c r="AE1077" s="29">
        <f t="shared" si="837"/>
        <v>1</v>
      </c>
      <c r="AF1077" s="29">
        <f t="shared" si="837"/>
        <v>1</v>
      </c>
      <c r="AG1077" s="29">
        <f t="shared" si="837"/>
        <v>1</v>
      </c>
      <c r="AH1077" s="29">
        <f t="shared" si="837"/>
        <v>1</v>
      </c>
      <c r="AI1077" s="29">
        <f t="shared" si="837"/>
        <v>1</v>
      </c>
      <c r="AJ1077" s="29">
        <f t="shared" si="837"/>
        <v>1</v>
      </c>
      <c r="AK1077" s="29">
        <f t="shared" si="837"/>
        <v>1</v>
      </c>
      <c r="AL1077" s="29">
        <f t="shared" si="837"/>
        <v>1</v>
      </c>
      <c r="AM1077" s="29">
        <f t="shared" si="837"/>
        <v>1</v>
      </c>
      <c r="AN1077" s="29">
        <f t="shared" si="837"/>
        <v>1</v>
      </c>
      <c r="AO1077" s="29">
        <f t="shared" si="837"/>
        <v>1</v>
      </c>
      <c r="AP1077" s="29">
        <f t="shared" si="837"/>
        <v>1</v>
      </c>
      <c r="AQ1077" s="29">
        <f t="shared" si="837"/>
        <v>1</v>
      </c>
      <c r="AR1077" s="29">
        <f t="shared" si="837"/>
        <v>1</v>
      </c>
      <c r="AS1077" s="29">
        <f t="shared" si="837"/>
        <v>1</v>
      </c>
      <c r="AT1077" s="29">
        <f t="shared" si="825"/>
        <v>1</v>
      </c>
      <c r="AU1077" s="29">
        <f t="shared" si="825"/>
        <v>1</v>
      </c>
      <c r="AV1077" s="29">
        <f t="shared" si="825"/>
        <v>1</v>
      </c>
      <c r="AW1077" s="29">
        <f t="shared" si="825"/>
        <v>1</v>
      </c>
      <c r="AX1077" s="29">
        <f t="shared" si="825"/>
        <v>1</v>
      </c>
      <c r="AY1077" s="29">
        <f t="shared" si="825"/>
        <v>1</v>
      </c>
      <c r="AZ1077" s="29">
        <f t="shared" si="825"/>
        <v>1</v>
      </c>
      <c r="BA1077" s="29">
        <f t="shared" si="825"/>
        <v>1</v>
      </c>
      <c r="BB1077" s="29">
        <f t="shared" si="825"/>
        <v>1</v>
      </c>
      <c r="BC1077" s="29">
        <f t="shared" si="825"/>
        <v>1</v>
      </c>
      <c r="BD1077" s="29">
        <f t="shared" si="825"/>
        <v>1</v>
      </c>
      <c r="BE1077" s="29">
        <f t="shared" si="825"/>
        <v>1</v>
      </c>
      <c r="BF1077" s="29">
        <f t="shared" si="825"/>
        <v>1</v>
      </c>
      <c r="BG1077" s="29">
        <f t="shared" si="825"/>
        <v>1</v>
      </c>
      <c r="BH1077" s="29">
        <f t="shared" si="825"/>
        <v>1</v>
      </c>
      <c r="BI1077" s="29">
        <f t="shared" si="825"/>
        <v>1</v>
      </c>
      <c r="BJ1077" s="29">
        <f t="shared" si="823"/>
        <v>1</v>
      </c>
      <c r="BN1077" s="29">
        <f t="shared" si="766"/>
        <v>16</v>
      </c>
      <c r="BO1077" s="29">
        <f t="shared" si="767"/>
        <v>13</v>
      </c>
    </row>
    <row r="1078" spans="3:67" x14ac:dyDescent="0.25">
      <c r="C1078" s="79">
        <f t="shared" si="763"/>
        <v>43874</v>
      </c>
      <c r="D1078" s="29">
        <f t="shared" si="789"/>
        <v>2020</v>
      </c>
      <c r="E1078" s="29">
        <f t="shared" si="768"/>
        <v>2</v>
      </c>
      <c r="F1078" s="29">
        <f t="shared" si="769"/>
        <v>7</v>
      </c>
      <c r="G1078" s="29">
        <f t="shared" si="770"/>
        <v>13</v>
      </c>
      <c r="H1078" s="166" t="str">
        <f t="shared" si="771"/>
        <v>Mi</v>
      </c>
      <c r="I1078" s="29">
        <f t="shared" si="764"/>
        <v>17</v>
      </c>
      <c r="J1078" s="29">
        <f t="array" ref="J1078">INDEX(Dienstplan!$F$6:$AJ$55,BN1078,BO1078)</f>
        <v>0</v>
      </c>
      <c r="K1078" s="29">
        <f t="array" ref="K1078">IF(OR(J1078=Schichten!$B$3,J1078=Schichten!$B$4),INDEX($D$98:$D$147,MATCH(CODE(J1078),$H$98:$H$147,0)),IF(ISERROR(INDEX($D$98:$D$147,MATCH(J1078,$A$98:$A$147,0))),0,INDEX($D$98:$D$147,MATCH(J1078,$A$98:$A$147,0))))</f>
        <v>0</v>
      </c>
      <c r="L1078" s="29">
        <f t="shared" ref="L1078" si="841">L1028</f>
        <v>0</v>
      </c>
      <c r="M1078" s="29">
        <f t="shared" si="792"/>
        <v>0</v>
      </c>
      <c r="O1078" s="29">
        <f t="shared" si="839"/>
        <v>0</v>
      </c>
      <c r="P1078" s="29">
        <f t="shared" si="839"/>
        <v>0</v>
      </c>
      <c r="Q1078" s="29">
        <f t="shared" si="839"/>
        <v>0</v>
      </c>
      <c r="R1078" s="29">
        <f t="shared" si="839"/>
        <v>0</v>
      </c>
      <c r="S1078" s="29">
        <f t="shared" si="839"/>
        <v>0</v>
      </c>
      <c r="T1078" s="29">
        <f t="shared" si="839"/>
        <v>0</v>
      </c>
      <c r="U1078" s="29">
        <f t="shared" si="839"/>
        <v>0</v>
      </c>
      <c r="V1078" s="29">
        <f t="shared" si="839"/>
        <v>0</v>
      </c>
      <c r="W1078" s="29">
        <f t="shared" si="839"/>
        <v>0</v>
      </c>
      <c r="X1078" s="29">
        <f t="shared" si="839"/>
        <v>0</v>
      </c>
      <c r="Y1078" s="29">
        <f t="shared" si="839"/>
        <v>1</v>
      </c>
      <c r="Z1078" s="29">
        <f t="shared" si="839"/>
        <v>1</v>
      </c>
      <c r="AA1078" s="29">
        <f t="shared" si="839"/>
        <v>1</v>
      </c>
      <c r="AB1078" s="29">
        <f t="shared" si="839"/>
        <v>1</v>
      </c>
      <c r="AC1078" s="29">
        <f t="shared" si="839"/>
        <v>1</v>
      </c>
      <c r="AD1078" s="29">
        <f t="shared" si="839"/>
        <v>1</v>
      </c>
      <c r="AE1078" s="29">
        <f t="shared" si="837"/>
        <v>1</v>
      </c>
      <c r="AF1078" s="29">
        <f t="shared" si="837"/>
        <v>1</v>
      </c>
      <c r="AG1078" s="29">
        <f t="shared" si="837"/>
        <v>1</v>
      </c>
      <c r="AH1078" s="29">
        <f t="shared" si="837"/>
        <v>1</v>
      </c>
      <c r="AI1078" s="29">
        <f t="shared" si="837"/>
        <v>1</v>
      </c>
      <c r="AJ1078" s="29">
        <f t="shared" si="837"/>
        <v>1</v>
      </c>
      <c r="AK1078" s="29">
        <f t="shared" si="837"/>
        <v>1</v>
      </c>
      <c r="AL1078" s="29">
        <f t="shared" si="837"/>
        <v>1</v>
      </c>
      <c r="AM1078" s="29">
        <f t="shared" si="837"/>
        <v>1</v>
      </c>
      <c r="AN1078" s="29">
        <f t="shared" si="837"/>
        <v>1</v>
      </c>
      <c r="AO1078" s="29">
        <f t="shared" si="837"/>
        <v>1</v>
      </c>
      <c r="AP1078" s="29">
        <f t="shared" si="837"/>
        <v>1</v>
      </c>
      <c r="AQ1078" s="29">
        <f t="shared" si="837"/>
        <v>1</v>
      </c>
      <c r="AR1078" s="29">
        <f t="shared" si="837"/>
        <v>1</v>
      </c>
      <c r="AS1078" s="29">
        <f t="shared" si="837"/>
        <v>1</v>
      </c>
      <c r="AT1078" s="29">
        <f t="shared" si="825"/>
        <v>1</v>
      </c>
      <c r="AU1078" s="29">
        <f t="shared" si="825"/>
        <v>1</v>
      </c>
      <c r="AV1078" s="29">
        <f t="shared" si="825"/>
        <v>1</v>
      </c>
      <c r="AW1078" s="29">
        <f t="shared" si="825"/>
        <v>1</v>
      </c>
      <c r="AX1078" s="29">
        <f t="shared" si="825"/>
        <v>1</v>
      </c>
      <c r="AY1078" s="29">
        <f t="shared" si="825"/>
        <v>1</v>
      </c>
      <c r="AZ1078" s="29">
        <f t="shared" si="825"/>
        <v>1</v>
      </c>
      <c r="BA1078" s="29">
        <f t="shared" si="825"/>
        <v>1</v>
      </c>
      <c r="BB1078" s="29">
        <f t="shared" si="825"/>
        <v>1</v>
      </c>
      <c r="BC1078" s="29">
        <f t="shared" si="825"/>
        <v>1</v>
      </c>
      <c r="BD1078" s="29">
        <f t="shared" si="825"/>
        <v>1</v>
      </c>
      <c r="BE1078" s="29">
        <f t="shared" si="825"/>
        <v>1</v>
      </c>
      <c r="BF1078" s="29">
        <f t="shared" si="825"/>
        <v>1</v>
      </c>
      <c r="BG1078" s="29">
        <f t="shared" si="825"/>
        <v>1</v>
      </c>
      <c r="BH1078" s="29">
        <f t="shared" si="825"/>
        <v>1</v>
      </c>
      <c r="BI1078" s="29">
        <f t="shared" si="825"/>
        <v>1</v>
      </c>
      <c r="BJ1078" s="29">
        <f t="shared" si="823"/>
        <v>1</v>
      </c>
      <c r="BN1078" s="29">
        <f t="shared" si="766"/>
        <v>17</v>
      </c>
      <c r="BO1078" s="29">
        <f t="shared" si="767"/>
        <v>13</v>
      </c>
    </row>
    <row r="1079" spans="3:67" x14ac:dyDescent="0.25">
      <c r="C1079" s="79">
        <f t="shared" si="763"/>
        <v>43874</v>
      </c>
      <c r="D1079" s="29">
        <f t="shared" si="789"/>
        <v>2020</v>
      </c>
      <c r="E1079" s="29">
        <f t="shared" si="768"/>
        <v>2</v>
      </c>
      <c r="F1079" s="29">
        <f t="shared" si="769"/>
        <v>7</v>
      </c>
      <c r="G1079" s="29">
        <f t="shared" si="770"/>
        <v>13</v>
      </c>
      <c r="H1079" s="166" t="str">
        <f t="shared" si="771"/>
        <v>Mi</v>
      </c>
      <c r="I1079" s="29">
        <f t="shared" si="764"/>
        <v>18</v>
      </c>
      <c r="J1079" s="29">
        <f t="array" ref="J1079">INDEX(Dienstplan!$F$6:$AJ$55,BN1079,BO1079)</f>
        <v>0</v>
      </c>
      <c r="K1079" s="29">
        <f t="array" ref="K1079">IF(OR(J1079=Schichten!$B$3,J1079=Schichten!$B$4),INDEX($D$98:$D$147,MATCH(CODE(J1079),$H$98:$H$147,0)),IF(ISERROR(INDEX($D$98:$D$147,MATCH(J1079,$A$98:$A$147,0))),0,INDEX($D$98:$D$147,MATCH(J1079,$A$98:$A$147,0))))</f>
        <v>0</v>
      </c>
      <c r="L1079" s="29">
        <f t="shared" ref="L1079" si="842">L1029</f>
        <v>0</v>
      </c>
      <c r="M1079" s="29">
        <f t="shared" si="792"/>
        <v>0</v>
      </c>
      <c r="O1079" s="29">
        <f t="shared" si="839"/>
        <v>0</v>
      </c>
      <c r="P1079" s="29">
        <f t="shared" si="839"/>
        <v>0</v>
      </c>
      <c r="Q1079" s="29">
        <f t="shared" si="839"/>
        <v>0</v>
      </c>
      <c r="R1079" s="29">
        <f t="shared" si="839"/>
        <v>0</v>
      </c>
      <c r="S1079" s="29">
        <f t="shared" si="839"/>
        <v>0</v>
      </c>
      <c r="T1079" s="29">
        <f t="shared" si="839"/>
        <v>0</v>
      </c>
      <c r="U1079" s="29">
        <f t="shared" si="839"/>
        <v>0</v>
      </c>
      <c r="V1079" s="29">
        <f t="shared" si="839"/>
        <v>0</v>
      </c>
      <c r="W1079" s="29">
        <f t="shared" si="839"/>
        <v>0</v>
      </c>
      <c r="X1079" s="29">
        <f t="shared" si="839"/>
        <v>0</v>
      </c>
      <c r="Y1079" s="29">
        <f t="shared" si="839"/>
        <v>1</v>
      </c>
      <c r="Z1079" s="29">
        <f t="shared" si="839"/>
        <v>1</v>
      </c>
      <c r="AA1079" s="29">
        <f t="shared" si="839"/>
        <v>1</v>
      </c>
      <c r="AB1079" s="29">
        <f t="shared" si="839"/>
        <v>1</v>
      </c>
      <c r="AC1079" s="29">
        <f t="shared" si="839"/>
        <v>1</v>
      </c>
      <c r="AD1079" s="29">
        <f t="shared" si="839"/>
        <v>1</v>
      </c>
      <c r="AE1079" s="29">
        <f t="shared" si="837"/>
        <v>1</v>
      </c>
      <c r="AF1079" s="29">
        <f t="shared" si="837"/>
        <v>1</v>
      </c>
      <c r="AG1079" s="29">
        <f t="shared" si="837"/>
        <v>1</v>
      </c>
      <c r="AH1079" s="29">
        <f t="shared" si="837"/>
        <v>1</v>
      </c>
      <c r="AI1079" s="29">
        <f t="shared" si="837"/>
        <v>1</v>
      </c>
      <c r="AJ1079" s="29">
        <f t="shared" si="837"/>
        <v>1</v>
      </c>
      <c r="AK1079" s="29">
        <f t="shared" si="837"/>
        <v>1</v>
      </c>
      <c r="AL1079" s="29">
        <f t="shared" si="837"/>
        <v>1</v>
      </c>
      <c r="AM1079" s="29">
        <f t="shared" si="837"/>
        <v>1</v>
      </c>
      <c r="AN1079" s="29">
        <f t="shared" si="837"/>
        <v>1</v>
      </c>
      <c r="AO1079" s="29">
        <f t="shared" si="837"/>
        <v>1</v>
      </c>
      <c r="AP1079" s="29">
        <f t="shared" si="837"/>
        <v>1</v>
      </c>
      <c r="AQ1079" s="29">
        <f t="shared" si="837"/>
        <v>1</v>
      </c>
      <c r="AR1079" s="29">
        <f t="shared" si="837"/>
        <v>1</v>
      </c>
      <c r="AS1079" s="29">
        <f t="shared" si="837"/>
        <v>1</v>
      </c>
      <c r="AT1079" s="29">
        <f t="shared" si="825"/>
        <v>1</v>
      </c>
      <c r="AU1079" s="29">
        <f t="shared" si="825"/>
        <v>1</v>
      </c>
      <c r="AV1079" s="29">
        <f t="shared" si="825"/>
        <v>1</v>
      </c>
      <c r="AW1079" s="29">
        <f t="shared" si="825"/>
        <v>1</v>
      </c>
      <c r="AX1079" s="29">
        <f t="shared" si="825"/>
        <v>1</v>
      </c>
      <c r="AY1079" s="29">
        <f t="shared" si="825"/>
        <v>1</v>
      </c>
      <c r="AZ1079" s="29">
        <f t="shared" si="825"/>
        <v>1</v>
      </c>
      <c r="BA1079" s="29">
        <f t="shared" si="825"/>
        <v>1</v>
      </c>
      <c r="BB1079" s="29">
        <f t="shared" si="825"/>
        <v>1</v>
      </c>
      <c r="BC1079" s="29">
        <f t="shared" si="825"/>
        <v>1</v>
      </c>
      <c r="BD1079" s="29">
        <f t="shared" si="825"/>
        <v>1</v>
      </c>
      <c r="BE1079" s="29">
        <f t="shared" si="825"/>
        <v>1</v>
      </c>
      <c r="BF1079" s="29">
        <f t="shared" si="825"/>
        <v>1</v>
      </c>
      <c r="BG1079" s="29">
        <f t="shared" si="825"/>
        <v>1</v>
      </c>
      <c r="BH1079" s="29">
        <f t="shared" si="825"/>
        <v>1</v>
      </c>
      <c r="BI1079" s="29">
        <f t="shared" ref="BI1079:BJ1094" si="843">IF($M$457,IF($J1079=BI$461,1,0),0)</f>
        <v>1</v>
      </c>
      <c r="BJ1079" s="29">
        <f t="shared" si="843"/>
        <v>1</v>
      </c>
      <c r="BN1079" s="29">
        <f t="shared" si="766"/>
        <v>18</v>
      </c>
      <c r="BO1079" s="29">
        <f t="shared" si="767"/>
        <v>13</v>
      </c>
    </row>
    <row r="1080" spans="3:67" x14ac:dyDescent="0.25">
      <c r="C1080" s="79">
        <f t="shared" si="763"/>
        <v>43874</v>
      </c>
      <c r="D1080" s="29">
        <f t="shared" si="789"/>
        <v>2020</v>
      </c>
      <c r="E1080" s="29">
        <f t="shared" si="768"/>
        <v>2</v>
      </c>
      <c r="F1080" s="29">
        <f t="shared" si="769"/>
        <v>7</v>
      </c>
      <c r="G1080" s="29">
        <f t="shared" si="770"/>
        <v>13</v>
      </c>
      <c r="H1080" s="166" t="str">
        <f t="shared" si="771"/>
        <v>Mi</v>
      </c>
      <c r="I1080" s="29">
        <f t="shared" si="764"/>
        <v>19</v>
      </c>
      <c r="J1080" s="29">
        <f t="array" ref="J1080">INDEX(Dienstplan!$F$6:$AJ$55,BN1080,BO1080)</f>
        <v>0</v>
      </c>
      <c r="K1080" s="29">
        <f t="array" ref="K1080">IF(OR(J1080=Schichten!$B$3,J1080=Schichten!$B$4),INDEX($D$98:$D$147,MATCH(CODE(J1080),$H$98:$H$147,0)),IF(ISERROR(INDEX($D$98:$D$147,MATCH(J1080,$A$98:$A$147,0))),0,INDEX($D$98:$D$147,MATCH(J1080,$A$98:$A$147,0))))</f>
        <v>0</v>
      </c>
      <c r="L1080" s="29">
        <f t="shared" ref="L1080" si="844">L1030</f>
        <v>0</v>
      </c>
      <c r="M1080" s="29">
        <f t="shared" si="792"/>
        <v>0</v>
      </c>
      <c r="O1080" s="29">
        <f t="shared" si="839"/>
        <v>0</v>
      </c>
      <c r="P1080" s="29">
        <f t="shared" si="839"/>
        <v>0</v>
      </c>
      <c r="Q1080" s="29">
        <f t="shared" si="839"/>
        <v>0</v>
      </c>
      <c r="R1080" s="29">
        <f t="shared" si="839"/>
        <v>0</v>
      </c>
      <c r="S1080" s="29">
        <f t="shared" si="839"/>
        <v>0</v>
      </c>
      <c r="T1080" s="29">
        <f t="shared" si="839"/>
        <v>0</v>
      </c>
      <c r="U1080" s="29">
        <f t="shared" si="839"/>
        <v>0</v>
      </c>
      <c r="V1080" s="29">
        <f t="shared" si="839"/>
        <v>0</v>
      </c>
      <c r="W1080" s="29">
        <f t="shared" si="839"/>
        <v>0</v>
      </c>
      <c r="X1080" s="29">
        <f t="shared" si="839"/>
        <v>0</v>
      </c>
      <c r="Y1080" s="29">
        <f t="shared" si="839"/>
        <v>1</v>
      </c>
      <c r="Z1080" s="29">
        <f t="shared" si="839"/>
        <v>1</v>
      </c>
      <c r="AA1080" s="29">
        <f t="shared" si="839"/>
        <v>1</v>
      </c>
      <c r="AB1080" s="29">
        <f t="shared" si="839"/>
        <v>1</v>
      </c>
      <c r="AC1080" s="29">
        <f t="shared" si="839"/>
        <v>1</v>
      </c>
      <c r="AD1080" s="29">
        <f t="shared" si="839"/>
        <v>1</v>
      </c>
      <c r="AE1080" s="29">
        <f t="shared" si="837"/>
        <v>1</v>
      </c>
      <c r="AF1080" s="29">
        <f t="shared" si="837"/>
        <v>1</v>
      </c>
      <c r="AG1080" s="29">
        <f t="shared" si="837"/>
        <v>1</v>
      </c>
      <c r="AH1080" s="29">
        <f t="shared" si="837"/>
        <v>1</v>
      </c>
      <c r="AI1080" s="29">
        <f t="shared" si="837"/>
        <v>1</v>
      </c>
      <c r="AJ1080" s="29">
        <f t="shared" si="837"/>
        <v>1</v>
      </c>
      <c r="AK1080" s="29">
        <f t="shared" si="837"/>
        <v>1</v>
      </c>
      <c r="AL1080" s="29">
        <f t="shared" si="837"/>
        <v>1</v>
      </c>
      <c r="AM1080" s="29">
        <f t="shared" si="837"/>
        <v>1</v>
      </c>
      <c r="AN1080" s="29">
        <f t="shared" si="837"/>
        <v>1</v>
      </c>
      <c r="AO1080" s="29">
        <f t="shared" si="837"/>
        <v>1</v>
      </c>
      <c r="AP1080" s="29">
        <f t="shared" si="837"/>
        <v>1</v>
      </c>
      <c r="AQ1080" s="29">
        <f t="shared" si="837"/>
        <v>1</v>
      </c>
      <c r="AR1080" s="29">
        <f t="shared" si="837"/>
        <v>1</v>
      </c>
      <c r="AS1080" s="29">
        <f t="shared" si="837"/>
        <v>1</v>
      </c>
      <c r="AT1080" s="29">
        <f t="shared" ref="AT1080:BI1095" si="845">IF($M$457,IF($J1080=AT$461,1,0),0)</f>
        <v>1</v>
      </c>
      <c r="AU1080" s="29">
        <f t="shared" si="845"/>
        <v>1</v>
      </c>
      <c r="AV1080" s="29">
        <f t="shared" si="845"/>
        <v>1</v>
      </c>
      <c r="AW1080" s="29">
        <f t="shared" si="845"/>
        <v>1</v>
      </c>
      <c r="AX1080" s="29">
        <f t="shared" si="845"/>
        <v>1</v>
      </c>
      <c r="AY1080" s="29">
        <f t="shared" si="845"/>
        <v>1</v>
      </c>
      <c r="AZ1080" s="29">
        <f t="shared" si="845"/>
        <v>1</v>
      </c>
      <c r="BA1080" s="29">
        <f t="shared" si="845"/>
        <v>1</v>
      </c>
      <c r="BB1080" s="29">
        <f t="shared" si="845"/>
        <v>1</v>
      </c>
      <c r="BC1080" s="29">
        <f t="shared" si="845"/>
        <v>1</v>
      </c>
      <c r="BD1080" s="29">
        <f t="shared" si="845"/>
        <v>1</v>
      </c>
      <c r="BE1080" s="29">
        <f t="shared" si="845"/>
        <v>1</v>
      </c>
      <c r="BF1080" s="29">
        <f t="shared" si="845"/>
        <v>1</v>
      </c>
      <c r="BG1080" s="29">
        <f t="shared" si="845"/>
        <v>1</v>
      </c>
      <c r="BH1080" s="29">
        <f t="shared" si="845"/>
        <v>1</v>
      </c>
      <c r="BI1080" s="29">
        <f t="shared" si="845"/>
        <v>1</v>
      </c>
      <c r="BJ1080" s="29">
        <f t="shared" si="843"/>
        <v>1</v>
      </c>
      <c r="BN1080" s="29">
        <f t="shared" si="766"/>
        <v>19</v>
      </c>
      <c r="BO1080" s="29">
        <f t="shared" si="767"/>
        <v>13</v>
      </c>
    </row>
    <row r="1081" spans="3:67" x14ac:dyDescent="0.25">
      <c r="C1081" s="79">
        <f t="shared" si="763"/>
        <v>43874</v>
      </c>
      <c r="D1081" s="29">
        <f t="shared" si="789"/>
        <v>2020</v>
      </c>
      <c r="E1081" s="29">
        <f t="shared" si="768"/>
        <v>2</v>
      </c>
      <c r="F1081" s="29">
        <f t="shared" si="769"/>
        <v>7</v>
      </c>
      <c r="G1081" s="29">
        <f t="shared" si="770"/>
        <v>13</v>
      </c>
      <c r="H1081" s="166" t="str">
        <f t="shared" si="771"/>
        <v>Mi</v>
      </c>
      <c r="I1081" s="29">
        <f t="shared" si="764"/>
        <v>20</v>
      </c>
      <c r="J1081" s="29">
        <f t="array" ref="J1081">INDEX(Dienstplan!$F$6:$AJ$55,BN1081,BO1081)</f>
        <v>0</v>
      </c>
      <c r="K1081" s="29">
        <f t="array" ref="K1081">IF(OR(J1081=Schichten!$B$3,J1081=Schichten!$B$4),INDEX($D$98:$D$147,MATCH(CODE(J1081),$H$98:$H$147,0)),IF(ISERROR(INDEX($D$98:$D$147,MATCH(J1081,$A$98:$A$147,0))),0,INDEX($D$98:$D$147,MATCH(J1081,$A$98:$A$147,0))))</f>
        <v>0</v>
      </c>
      <c r="L1081" s="29">
        <f t="shared" ref="L1081" si="846">L1031</f>
        <v>0</v>
      </c>
      <c r="M1081" s="29">
        <f t="shared" si="792"/>
        <v>0</v>
      </c>
      <c r="O1081" s="29">
        <f t="shared" si="839"/>
        <v>0</v>
      </c>
      <c r="P1081" s="29">
        <f t="shared" si="839"/>
        <v>0</v>
      </c>
      <c r="Q1081" s="29">
        <f t="shared" si="839"/>
        <v>0</v>
      </c>
      <c r="R1081" s="29">
        <f t="shared" si="839"/>
        <v>0</v>
      </c>
      <c r="S1081" s="29">
        <f t="shared" si="839"/>
        <v>0</v>
      </c>
      <c r="T1081" s="29">
        <f t="shared" si="839"/>
        <v>0</v>
      </c>
      <c r="U1081" s="29">
        <f t="shared" si="839"/>
        <v>0</v>
      </c>
      <c r="V1081" s="29">
        <f t="shared" si="839"/>
        <v>0</v>
      </c>
      <c r="W1081" s="29">
        <f t="shared" si="839"/>
        <v>0</v>
      </c>
      <c r="X1081" s="29">
        <f t="shared" si="839"/>
        <v>0</v>
      </c>
      <c r="Y1081" s="29">
        <f t="shared" si="839"/>
        <v>1</v>
      </c>
      <c r="Z1081" s="29">
        <f t="shared" si="839"/>
        <v>1</v>
      </c>
      <c r="AA1081" s="29">
        <f t="shared" si="839"/>
        <v>1</v>
      </c>
      <c r="AB1081" s="29">
        <f t="shared" si="839"/>
        <v>1</v>
      </c>
      <c r="AC1081" s="29">
        <f t="shared" si="839"/>
        <v>1</v>
      </c>
      <c r="AD1081" s="29">
        <f t="shared" si="839"/>
        <v>1</v>
      </c>
      <c r="AE1081" s="29">
        <f t="shared" si="837"/>
        <v>1</v>
      </c>
      <c r="AF1081" s="29">
        <f t="shared" si="837"/>
        <v>1</v>
      </c>
      <c r="AG1081" s="29">
        <f t="shared" si="837"/>
        <v>1</v>
      </c>
      <c r="AH1081" s="29">
        <f t="shared" si="837"/>
        <v>1</v>
      </c>
      <c r="AI1081" s="29">
        <f t="shared" si="837"/>
        <v>1</v>
      </c>
      <c r="AJ1081" s="29">
        <f t="shared" si="837"/>
        <v>1</v>
      </c>
      <c r="AK1081" s="29">
        <f t="shared" si="837"/>
        <v>1</v>
      </c>
      <c r="AL1081" s="29">
        <f t="shared" si="837"/>
        <v>1</v>
      </c>
      <c r="AM1081" s="29">
        <f t="shared" si="837"/>
        <v>1</v>
      </c>
      <c r="AN1081" s="29">
        <f t="shared" si="837"/>
        <v>1</v>
      </c>
      <c r="AO1081" s="29">
        <f t="shared" si="837"/>
        <v>1</v>
      </c>
      <c r="AP1081" s="29">
        <f t="shared" si="837"/>
        <v>1</v>
      </c>
      <c r="AQ1081" s="29">
        <f t="shared" si="837"/>
        <v>1</v>
      </c>
      <c r="AR1081" s="29">
        <f t="shared" si="837"/>
        <v>1</v>
      </c>
      <c r="AS1081" s="29">
        <f t="shared" si="837"/>
        <v>1</v>
      </c>
      <c r="AT1081" s="29">
        <f t="shared" si="845"/>
        <v>1</v>
      </c>
      <c r="AU1081" s="29">
        <f t="shared" si="845"/>
        <v>1</v>
      </c>
      <c r="AV1081" s="29">
        <f t="shared" si="845"/>
        <v>1</v>
      </c>
      <c r="AW1081" s="29">
        <f t="shared" si="845"/>
        <v>1</v>
      </c>
      <c r="AX1081" s="29">
        <f t="shared" si="845"/>
        <v>1</v>
      </c>
      <c r="AY1081" s="29">
        <f t="shared" si="845"/>
        <v>1</v>
      </c>
      <c r="AZ1081" s="29">
        <f t="shared" si="845"/>
        <v>1</v>
      </c>
      <c r="BA1081" s="29">
        <f t="shared" si="845"/>
        <v>1</v>
      </c>
      <c r="BB1081" s="29">
        <f t="shared" si="845"/>
        <v>1</v>
      </c>
      <c r="BC1081" s="29">
        <f t="shared" si="845"/>
        <v>1</v>
      </c>
      <c r="BD1081" s="29">
        <f t="shared" si="845"/>
        <v>1</v>
      </c>
      <c r="BE1081" s="29">
        <f t="shared" si="845"/>
        <v>1</v>
      </c>
      <c r="BF1081" s="29">
        <f t="shared" si="845"/>
        <v>1</v>
      </c>
      <c r="BG1081" s="29">
        <f t="shared" si="845"/>
        <v>1</v>
      </c>
      <c r="BH1081" s="29">
        <f t="shared" si="845"/>
        <v>1</v>
      </c>
      <c r="BI1081" s="29">
        <f t="shared" si="845"/>
        <v>1</v>
      </c>
      <c r="BJ1081" s="29">
        <f t="shared" si="843"/>
        <v>1</v>
      </c>
      <c r="BN1081" s="29">
        <f t="shared" si="766"/>
        <v>20</v>
      </c>
      <c r="BO1081" s="29">
        <f t="shared" si="767"/>
        <v>13</v>
      </c>
    </row>
    <row r="1082" spans="3:67" x14ac:dyDescent="0.25">
      <c r="C1082" s="79">
        <f t="shared" si="763"/>
        <v>43874</v>
      </c>
      <c r="D1082" s="29">
        <f t="shared" si="789"/>
        <v>2020</v>
      </c>
      <c r="E1082" s="29">
        <f t="shared" si="768"/>
        <v>2</v>
      </c>
      <c r="F1082" s="29">
        <f t="shared" si="769"/>
        <v>7</v>
      </c>
      <c r="G1082" s="29">
        <f t="shared" si="770"/>
        <v>13</v>
      </c>
      <c r="H1082" s="166" t="str">
        <f t="shared" si="771"/>
        <v>Mi</v>
      </c>
      <c r="I1082" s="29">
        <f t="shared" si="764"/>
        <v>21</v>
      </c>
      <c r="J1082" s="29">
        <f t="array" ref="J1082">INDEX(Dienstplan!$F$6:$AJ$55,BN1082,BO1082)</f>
        <v>0</v>
      </c>
      <c r="K1082" s="29">
        <f t="array" ref="K1082">IF(OR(J1082=Schichten!$B$3,J1082=Schichten!$B$4),INDEX($D$98:$D$147,MATCH(CODE(J1082),$H$98:$H$147,0)),IF(ISERROR(INDEX($D$98:$D$147,MATCH(J1082,$A$98:$A$147,0))),0,INDEX($D$98:$D$147,MATCH(J1082,$A$98:$A$147,0))))</f>
        <v>0</v>
      </c>
      <c r="L1082" s="29">
        <f t="shared" ref="L1082" si="847">L1032</f>
        <v>0</v>
      </c>
      <c r="M1082" s="29">
        <f t="shared" si="792"/>
        <v>0</v>
      </c>
      <c r="O1082" s="29">
        <f t="shared" si="839"/>
        <v>0</v>
      </c>
      <c r="P1082" s="29">
        <f t="shared" si="839"/>
        <v>0</v>
      </c>
      <c r="Q1082" s="29">
        <f t="shared" si="839"/>
        <v>0</v>
      </c>
      <c r="R1082" s="29">
        <f t="shared" si="839"/>
        <v>0</v>
      </c>
      <c r="S1082" s="29">
        <f t="shared" si="839"/>
        <v>0</v>
      </c>
      <c r="T1082" s="29">
        <f t="shared" si="839"/>
        <v>0</v>
      </c>
      <c r="U1082" s="29">
        <f t="shared" si="839"/>
        <v>0</v>
      </c>
      <c r="V1082" s="29">
        <f t="shared" si="839"/>
        <v>0</v>
      </c>
      <c r="W1082" s="29">
        <f t="shared" si="839"/>
        <v>0</v>
      </c>
      <c r="X1082" s="29">
        <f t="shared" si="839"/>
        <v>0</v>
      </c>
      <c r="Y1082" s="29">
        <f t="shared" si="839"/>
        <v>1</v>
      </c>
      <c r="Z1082" s="29">
        <f t="shared" si="839"/>
        <v>1</v>
      </c>
      <c r="AA1082" s="29">
        <f t="shared" si="839"/>
        <v>1</v>
      </c>
      <c r="AB1082" s="29">
        <f t="shared" si="839"/>
        <v>1</v>
      </c>
      <c r="AC1082" s="29">
        <f t="shared" si="839"/>
        <v>1</v>
      </c>
      <c r="AD1082" s="29">
        <f t="shared" si="839"/>
        <v>1</v>
      </c>
      <c r="AE1082" s="29">
        <f t="shared" si="837"/>
        <v>1</v>
      </c>
      <c r="AF1082" s="29">
        <f t="shared" si="837"/>
        <v>1</v>
      </c>
      <c r="AG1082" s="29">
        <f t="shared" si="837"/>
        <v>1</v>
      </c>
      <c r="AH1082" s="29">
        <f t="shared" si="837"/>
        <v>1</v>
      </c>
      <c r="AI1082" s="29">
        <f t="shared" si="837"/>
        <v>1</v>
      </c>
      <c r="AJ1082" s="29">
        <f t="shared" si="837"/>
        <v>1</v>
      </c>
      <c r="AK1082" s="29">
        <f t="shared" si="837"/>
        <v>1</v>
      </c>
      <c r="AL1082" s="29">
        <f t="shared" si="837"/>
        <v>1</v>
      </c>
      <c r="AM1082" s="29">
        <f t="shared" si="837"/>
        <v>1</v>
      </c>
      <c r="AN1082" s="29">
        <f t="shared" si="837"/>
        <v>1</v>
      </c>
      <c r="AO1082" s="29">
        <f t="shared" si="837"/>
        <v>1</v>
      </c>
      <c r="AP1082" s="29">
        <f t="shared" si="837"/>
        <v>1</v>
      </c>
      <c r="AQ1082" s="29">
        <f t="shared" si="837"/>
        <v>1</v>
      </c>
      <c r="AR1082" s="29">
        <f t="shared" si="837"/>
        <v>1</v>
      </c>
      <c r="AS1082" s="29">
        <f t="shared" si="837"/>
        <v>1</v>
      </c>
      <c r="AT1082" s="29">
        <f t="shared" si="845"/>
        <v>1</v>
      </c>
      <c r="AU1082" s="29">
        <f t="shared" si="845"/>
        <v>1</v>
      </c>
      <c r="AV1082" s="29">
        <f t="shared" si="845"/>
        <v>1</v>
      </c>
      <c r="AW1082" s="29">
        <f t="shared" si="845"/>
        <v>1</v>
      </c>
      <c r="AX1082" s="29">
        <f t="shared" si="845"/>
        <v>1</v>
      </c>
      <c r="AY1082" s="29">
        <f t="shared" si="845"/>
        <v>1</v>
      </c>
      <c r="AZ1082" s="29">
        <f t="shared" si="845"/>
        <v>1</v>
      </c>
      <c r="BA1082" s="29">
        <f t="shared" si="845"/>
        <v>1</v>
      </c>
      <c r="BB1082" s="29">
        <f t="shared" si="845"/>
        <v>1</v>
      </c>
      <c r="BC1082" s="29">
        <f t="shared" si="845"/>
        <v>1</v>
      </c>
      <c r="BD1082" s="29">
        <f t="shared" si="845"/>
        <v>1</v>
      </c>
      <c r="BE1082" s="29">
        <f t="shared" si="845"/>
        <v>1</v>
      </c>
      <c r="BF1082" s="29">
        <f t="shared" si="845"/>
        <v>1</v>
      </c>
      <c r="BG1082" s="29">
        <f t="shared" si="845"/>
        <v>1</v>
      </c>
      <c r="BH1082" s="29">
        <f t="shared" si="845"/>
        <v>1</v>
      </c>
      <c r="BI1082" s="29">
        <f t="shared" si="845"/>
        <v>1</v>
      </c>
      <c r="BJ1082" s="29">
        <f t="shared" si="843"/>
        <v>1</v>
      </c>
      <c r="BN1082" s="29">
        <f t="shared" si="766"/>
        <v>21</v>
      </c>
      <c r="BO1082" s="29">
        <f t="shared" si="767"/>
        <v>13</v>
      </c>
    </row>
    <row r="1083" spans="3:67" x14ac:dyDescent="0.25">
      <c r="C1083" s="79">
        <f t="shared" si="763"/>
        <v>43874</v>
      </c>
      <c r="D1083" s="29">
        <f t="shared" si="789"/>
        <v>2020</v>
      </c>
      <c r="E1083" s="29">
        <f t="shared" si="768"/>
        <v>2</v>
      </c>
      <c r="F1083" s="29">
        <f t="shared" si="769"/>
        <v>7</v>
      </c>
      <c r="G1083" s="29">
        <f t="shared" si="770"/>
        <v>13</v>
      </c>
      <c r="H1083" s="166" t="str">
        <f t="shared" si="771"/>
        <v>Mi</v>
      </c>
      <c r="I1083" s="29">
        <f t="shared" si="764"/>
        <v>22</v>
      </c>
      <c r="J1083" s="29">
        <f t="array" ref="J1083">INDEX(Dienstplan!$F$6:$AJ$55,BN1083,BO1083)</f>
        <v>0</v>
      </c>
      <c r="K1083" s="29">
        <f t="array" ref="K1083">IF(OR(J1083=Schichten!$B$3,J1083=Schichten!$B$4),INDEX($D$98:$D$147,MATCH(CODE(J1083),$H$98:$H$147,0)),IF(ISERROR(INDEX($D$98:$D$147,MATCH(J1083,$A$98:$A$147,0))),0,INDEX($D$98:$D$147,MATCH(J1083,$A$98:$A$147,0))))</f>
        <v>0</v>
      </c>
      <c r="L1083" s="29">
        <f t="shared" ref="L1083" si="848">L1033</f>
        <v>0</v>
      </c>
      <c r="M1083" s="29">
        <f t="shared" si="792"/>
        <v>0</v>
      </c>
      <c r="O1083" s="29">
        <f t="shared" si="839"/>
        <v>0</v>
      </c>
      <c r="P1083" s="29">
        <f t="shared" si="839"/>
        <v>0</v>
      </c>
      <c r="Q1083" s="29">
        <f t="shared" si="839"/>
        <v>0</v>
      </c>
      <c r="R1083" s="29">
        <f t="shared" si="839"/>
        <v>0</v>
      </c>
      <c r="S1083" s="29">
        <f t="shared" si="839"/>
        <v>0</v>
      </c>
      <c r="T1083" s="29">
        <f t="shared" si="839"/>
        <v>0</v>
      </c>
      <c r="U1083" s="29">
        <f t="shared" si="839"/>
        <v>0</v>
      </c>
      <c r="V1083" s="29">
        <f t="shared" si="839"/>
        <v>0</v>
      </c>
      <c r="W1083" s="29">
        <f t="shared" si="839"/>
        <v>0</v>
      </c>
      <c r="X1083" s="29">
        <f t="shared" si="839"/>
        <v>0</v>
      </c>
      <c r="Y1083" s="29">
        <f t="shared" si="839"/>
        <v>1</v>
      </c>
      <c r="Z1083" s="29">
        <f t="shared" si="839"/>
        <v>1</v>
      </c>
      <c r="AA1083" s="29">
        <f t="shared" si="839"/>
        <v>1</v>
      </c>
      <c r="AB1083" s="29">
        <f t="shared" si="839"/>
        <v>1</v>
      </c>
      <c r="AC1083" s="29">
        <f t="shared" si="839"/>
        <v>1</v>
      </c>
      <c r="AD1083" s="29">
        <f t="shared" si="839"/>
        <v>1</v>
      </c>
      <c r="AE1083" s="29">
        <f t="shared" si="837"/>
        <v>1</v>
      </c>
      <c r="AF1083" s="29">
        <f t="shared" si="837"/>
        <v>1</v>
      </c>
      <c r="AG1083" s="29">
        <f t="shared" si="837"/>
        <v>1</v>
      </c>
      <c r="AH1083" s="29">
        <f t="shared" si="837"/>
        <v>1</v>
      </c>
      <c r="AI1083" s="29">
        <f t="shared" si="837"/>
        <v>1</v>
      </c>
      <c r="AJ1083" s="29">
        <f t="shared" si="837"/>
        <v>1</v>
      </c>
      <c r="AK1083" s="29">
        <f t="shared" si="837"/>
        <v>1</v>
      </c>
      <c r="AL1083" s="29">
        <f t="shared" si="837"/>
        <v>1</v>
      </c>
      <c r="AM1083" s="29">
        <f t="shared" si="837"/>
        <v>1</v>
      </c>
      <c r="AN1083" s="29">
        <f t="shared" si="837"/>
        <v>1</v>
      </c>
      <c r="AO1083" s="29">
        <f t="shared" si="837"/>
        <v>1</v>
      </c>
      <c r="AP1083" s="29">
        <f t="shared" si="837"/>
        <v>1</v>
      </c>
      <c r="AQ1083" s="29">
        <f t="shared" si="837"/>
        <v>1</v>
      </c>
      <c r="AR1083" s="29">
        <f t="shared" si="837"/>
        <v>1</v>
      </c>
      <c r="AS1083" s="29">
        <f t="shared" si="837"/>
        <v>1</v>
      </c>
      <c r="AT1083" s="29">
        <f t="shared" si="845"/>
        <v>1</v>
      </c>
      <c r="AU1083" s="29">
        <f t="shared" si="845"/>
        <v>1</v>
      </c>
      <c r="AV1083" s="29">
        <f t="shared" si="845"/>
        <v>1</v>
      </c>
      <c r="AW1083" s="29">
        <f t="shared" si="845"/>
        <v>1</v>
      </c>
      <c r="AX1083" s="29">
        <f t="shared" si="845"/>
        <v>1</v>
      </c>
      <c r="AY1083" s="29">
        <f t="shared" si="845"/>
        <v>1</v>
      </c>
      <c r="AZ1083" s="29">
        <f t="shared" si="845"/>
        <v>1</v>
      </c>
      <c r="BA1083" s="29">
        <f t="shared" si="845"/>
        <v>1</v>
      </c>
      <c r="BB1083" s="29">
        <f t="shared" si="845"/>
        <v>1</v>
      </c>
      <c r="BC1083" s="29">
        <f t="shared" si="845"/>
        <v>1</v>
      </c>
      <c r="BD1083" s="29">
        <f t="shared" si="845"/>
        <v>1</v>
      </c>
      <c r="BE1083" s="29">
        <f t="shared" si="845"/>
        <v>1</v>
      </c>
      <c r="BF1083" s="29">
        <f t="shared" si="845"/>
        <v>1</v>
      </c>
      <c r="BG1083" s="29">
        <f t="shared" si="845"/>
        <v>1</v>
      </c>
      <c r="BH1083" s="29">
        <f t="shared" si="845"/>
        <v>1</v>
      </c>
      <c r="BI1083" s="29">
        <f t="shared" si="845"/>
        <v>1</v>
      </c>
      <c r="BJ1083" s="29">
        <f t="shared" si="843"/>
        <v>1</v>
      </c>
      <c r="BN1083" s="29">
        <f t="shared" si="766"/>
        <v>22</v>
      </c>
      <c r="BO1083" s="29">
        <f t="shared" si="767"/>
        <v>13</v>
      </c>
    </row>
    <row r="1084" spans="3:67" x14ac:dyDescent="0.25">
      <c r="C1084" s="79">
        <f t="shared" si="763"/>
        <v>43874</v>
      </c>
      <c r="D1084" s="29">
        <f t="shared" si="789"/>
        <v>2020</v>
      </c>
      <c r="E1084" s="29">
        <f t="shared" si="768"/>
        <v>2</v>
      </c>
      <c r="F1084" s="29">
        <f t="shared" si="769"/>
        <v>7</v>
      </c>
      <c r="G1084" s="29">
        <f t="shared" si="770"/>
        <v>13</v>
      </c>
      <c r="H1084" s="166" t="str">
        <f t="shared" si="771"/>
        <v>Mi</v>
      </c>
      <c r="I1084" s="29">
        <f t="shared" si="764"/>
        <v>23</v>
      </c>
      <c r="J1084" s="29">
        <f t="array" ref="J1084">INDEX(Dienstplan!$F$6:$AJ$55,BN1084,BO1084)</f>
        <v>0</v>
      </c>
      <c r="K1084" s="29">
        <f t="array" ref="K1084">IF(OR(J1084=Schichten!$B$3,J1084=Schichten!$B$4),INDEX($D$98:$D$147,MATCH(CODE(J1084),$H$98:$H$147,0)),IF(ISERROR(INDEX($D$98:$D$147,MATCH(J1084,$A$98:$A$147,0))),0,INDEX($D$98:$D$147,MATCH(J1084,$A$98:$A$147,0))))</f>
        <v>0</v>
      </c>
      <c r="L1084" s="29">
        <f t="shared" ref="L1084" si="849">L1034</f>
        <v>0</v>
      </c>
      <c r="M1084" s="29">
        <f t="shared" si="792"/>
        <v>0</v>
      </c>
      <c r="O1084" s="29">
        <f t="shared" si="839"/>
        <v>0</v>
      </c>
      <c r="P1084" s="29">
        <f t="shared" si="839"/>
        <v>0</v>
      </c>
      <c r="Q1084" s="29">
        <f t="shared" si="839"/>
        <v>0</v>
      </c>
      <c r="R1084" s="29">
        <f t="shared" si="839"/>
        <v>0</v>
      </c>
      <c r="S1084" s="29">
        <f t="shared" si="839"/>
        <v>0</v>
      </c>
      <c r="T1084" s="29">
        <f t="shared" si="839"/>
        <v>0</v>
      </c>
      <c r="U1084" s="29">
        <f t="shared" si="839"/>
        <v>0</v>
      </c>
      <c r="V1084" s="29">
        <f t="shared" si="839"/>
        <v>0</v>
      </c>
      <c r="W1084" s="29">
        <f t="shared" si="839"/>
        <v>0</v>
      </c>
      <c r="X1084" s="29">
        <f t="shared" si="839"/>
        <v>0</v>
      </c>
      <c r="Y1084" s="29">
        <f t="shared" si="839"/>
        <v>1</v>
      </c>
      <c r="Z1084" s="29">
        <f t="shared" si="839"/>
        <v>1</v>
      </c>
      <c r="AA1084" s="29">
        <f t="shared" si="839"/>
        <v>1</v>
      </c>
      <c r="AB1084" s="29">
        <f t="shared" si="839"/>
        <v>1</v>
      </c>
      <c r="AC1084" s="29">
        <f t="shared" si="839"/>
        <v>1</v>
      </c>
      <c r="AD1084" s="29">
        <f t="shared" si="839"/>
        <v>1</v>
      </c>
      <c r="AE1084" s="29">
        <f t="shared" si="837"/>
        <v>1</v>
      </c>
      <c r="AF1084" s="29">
        <f t="shared" si="837"/>
        <v>1</v>
      </c>
      <c r="AG1084" s="29">
        <f t="shared" si="837"/>
        <v>1</v>
      </c>
      <c r="AH1084" s="29">
        <f t="shared" si="837"/>
        <v>1</v>
      </c>
      <c r="AI1084" s="29">
        <f t="shared" si="837"/>
        <v>1</v>
      </c>
      <c r="AJ1084" s="29">
        <f t="shared" si="837"/>
        <v>1</v>
      </c>
      <c r="AK1084" s="29">
        <f t="shared" si="837"/>
        <v>1</v>
      </c>
      <c r="AL1084" s="29">
        <f t="shared" si="837"/>
        <v>1</v>
      </c>
      <c r="AM1084" s="29">
        <f t="shared" si="837"/>
        <v>1</v>
      </c>
      <c r="AN1084" s="29">
        <f t="shared" si="837"/>
        <v>1</v>
      </c>
      <c r="AO1084" s="29">
        <f t="shared" si="837"/>
        <v>1</v>
      </c>
      <c r="AP1084" s="29">
        <f t="shared" si="837"/>
        <v>1</v>
      </c>
      <c r="AQ1084" s="29">
        <f t="shared" si="837"/>
        <v>1</v>
      </c>
      <c r="AR1084" s="29">
        <f t="shared" si="837"/>
        <v>1</v>
      </c>
      <c r="AS1084" s="29">
        <f t="shared" si="837"/>
        <v>1</v>
      </c>
      <c r="AT1084" s="29">
        <f t="shared" si="845"/>
        <v>1</v>
      </c>
      <c r="AU1084" s="29">
        <f t="shared" si="845"/>
        <v>1</v>
      </c>
      <c r="AV1084" s="29">
        <f t="shared" si="845"/>
        <v>1</v>
      </c>
      <c r="AW1084" s="29">
        <f t="shared" si="845"/>
        <v>1</v>
      </c>
      <c r="AX1084" s="29">
        <f t="shared" si="845"/>
        <v>1</v>
      </c>
      <c r="AY1084" s="29">
        <f t="shared" si="845"/>
        <v>1</v>
      </c>
      <c r="AZ1084" s="29">
        <f t="shared" si="845"/>
        <v>1</v>
      </c>
      <c r="BA1084" s="29">
        <f t="shared" si="845"/>
        <v>1</v>
      </c>
      <c r="BB1084" s="29">
        <f t="shared" si="845"/>
        <v>1</v>
      </c>
      <c r="BC1084" s="29">
        <f t="shared" si="845"/>
        <v>1</v>
      </c>
      <c r="BD1084" s="29">
        <f t="shared" si="845"/>
        <v>1</v>
      </c>
      <c r="BE1084" s="29">
        <f t="shared" si="845"/>
        <v>1</v>
      </c>
      <c r="BF1084" s="29">
        <f t="shared" si="845"/>
        <v>1</v>
      </c>
      <c r="BG1084" s="29">
        <f t="shared" si="845"/>
        <v>1</v>
      </c>
      <c r="BH1084" s="29">
        <f t="shared" si="845"/>
        <v>1</v>
      </c>
      <c r="BI1084" s="29">
        <f t="shared" si="845"/>
        <v>1</v>
      </c>
      <c r="BJ1084" s="29">
        <f t="shared" si="843"/>
        <v>1</v>
      </c>
      <c r="BN1084" s="29">
        <f t="shared" si="766"/>
        <v>23</v>
      </c>
      <c r="BO1084" s="29">
        <f t="shared" si="767"/>
        <v>13</v>
      </c>
    </row>
    <row r="1085" spans="3:67" x14ac:dyDescent="0.25">
      <c r="C1085" s="79">
        <f t="shared" si="763"/>
        <v>43874</v>
      </c>
      <c r="D1085" s="29">
        <f t="shared" si="789"/>
        <v>2020</v>
      </c>
      <c r="E1085" s="29">
        <f t="shared" si="768"/>
        <v>2</v>
      </c>
      <c r="F1085" s="29">
        <f t="shared" si="769"/>
        <v>7</v>
      </c>
      <c r="G1085" s="29">
        <f t="shared" si="770"/>
        <v>13</v>
      </c>
      <c r="H1085" s="166" t="str">
        <f t="shared" si="771"/>
        <v>Mi</v>
      </c>
      <c r="I1085" s="29">
        <f t="shared" si="764"/>
        <v>24</v>
      </c>
      <c r="J1085" s="29">
        <f t="array" ref="J1085">INDEX(Dienstplan!$F$6:$AJ$55,BN1085,BO1085)</f>
        <v>0</v>
      </c>
      <c r="K1085" s="29">
        <f t="array" ref="K1085">IF(OR(J1085=Schichten!$B$3,J1085=Schichten!$B$4),INDEX($D$98:$D$147,MATCH(CODE(J1085),$H$98:$H$147,0)),IF(ISERROR(INDEX($D$98:$D$147,MATCH(J1085,$A$98:$A$147,0))),0,INDEX($D$98:$D$147,MATCH(J1085,$A$98:$A$147,0))))</f>
        <v>0</v>
      </c>
      <c r="L1085" s="29">
        <f t="shared" ref="L1085" si="850">L1035</f>
        <v>0</v>
      </c>
      <c r="M1085" s="29">
        <f t="shared" si="792"/>
        <v>0</v>
      </c>
      <c r="O1085" s="29">
        <f t="shared" si="839"/>
        <v>0</v>
      </c>
      <c r="P1085" s="29">
        <f t="shared" si="839"/>
        <v>0</v>
      </c>
      <c r="Q1085" s="29">
        <f t="shared" si="839"/>
        <v>0</v>
      </c>
      <c r="R1085" s="29">
        <f t="shared" si="839"/>
        <v>0</v>
      </c>
      <c r="S1085" s="29">
        <f t="shared" si="839"/>
        <v>0</v>
      </c>
      <c r="T1085" s="29">
        <f t="shared" si="839"/>
        <v>0</v>
      </c>
      <c r="U1085" s="29">
        <f t="shared" si="839"/>
        <v>0</v>
      </c>
      <c r="V1085" s="29">
        <f t="shared" si="839"/>
        <v>0</v>
      </c>
      <c r="W1085" s="29">
        <f t="shared" si="839"/>
        <v>0</v>
      </c>
      <c r="X1085" s="29">
        <f t="shared" si="839"/>
        <v>0</v>
      </c>
      <c r="Y1085" s="29">
        <f t="shared" si="839"/>
        <v>1</v>
      </c>
      <c r="Z1085" s="29">
        <f t="shared" si="839"/>
        <v>1</v>
      </c>
      <c r="AA1085" s="29">
        <f t="shared" si="839"/>
        <v>1</v>
      </c>
      <c r="AB1085" s="29">
        <f t="shared" si="839"/>
        <v>1</v>
      </c>
      <c r="AC1085" s="29">
        <f t="shared" si="839"/>
        <v>1</v>
      </c>
      <c r="AD1085" s="29">
        <f t="shared" si="839"/>
        <v>1</v>
      </c>
      <c r="AE1085" s="29">
        <f t="shared" si="837"/>
        <v>1</v>
      </c>
      <c r="AF1085" s="29">
        <f t="shared" si="837"/>
        <v>1</v>
      </c>
      <c r="AG1085" s="29">
        <f t="shared" si="837"/>
        <v>1</v>
      </c>
      <c r="AH1085" s="29">
        <f t="shared" si="837"/>
        <v>1</v>
      </c>
      <c r="AI1085" s="29">
        <f t="shared" si="837"/>
        <v>1</v>
      </c>
      <c r="AJ1085" s="29">
        <f t="shared" si="837"/>
        <v>1</v>
      </c>
      <c r="AK1085" s="29">
        <f t="shared" si="837"/>
        <v>1</v>
      </c>
      <c r="AL1085" s="29">
        <f t="shared" si="837"/>
        <v>1</v>
      </c>
      <c r="AM1085" s="29">
        <f t="shared" si="837"/>
        <v>1</v>
      </c>
      <c r="AN1085" s="29">
        <f t="shared" si="837"/>
        <v>1</v>
      </c>
      <c r="AO1085" s="29">
        <f t="shared" si="837"/>
        <v>1</v>
      </c>
      <c r="AP1085" s="29">
        <f t="shared" si="837"/>
        <v>1</v>
      </c>
      <c r="AQ1085" s="29">
        <f t="shared" si="837"/>
        <v>1</v>
      </c>
      <c r="AR1085" s="29">
        <f t="shared" si="837"/>
        <v>1</v>
      </c>
      <c r="AS1085" s="29">
        <f t="shared" si="837"/>
        <v>1</v>
      </c>
      <c r="AT1085" s="29">
        <f t="shared" si="845"/>
        <v>1</v>
      </c>
      <c r="AU1085" s="29">
        <f t="shared" si="845"/>
        <v>1</v>
      </c>
      <c r="AV1085" s="29">
        <f t="shared" si="845"/>
        <v>1</v>
      </c>
      <c r="AW1085" s="29">
        <f t="shared" si="845"/>
        <v>1</v>
      </c>
      <c r="AX1085" s="29">
        <f t="shared" si="845"/>
        <v>1</v>
      </c>
      <c r="AY1085" s="29">
        <f t="shared" si="845"/>
        <v>1</v>
      </c>
      <c r="AZ1085" s="29">
        <f t="shared" si="845"/>
        <v>1</v>
      </c>
      <c r="BA1085" s="29">
        <f t="shared" si="845"/>
        <v>1</v>
      </c>
      <c r="BB1085" s="29">
        <f t="shared" si="845"/>
        <v>1</v>
      </c>
      <c r="BC1085" s="29">
        <f t="shared" si="845"/>
        <v>1</v>
      </c>
      <c r="BD1085" s="29">
        <f t="shared" si="845"/>
        <v>1</v>
      </c>
      <c r="BE1085" s="29">
        <f t="shared" si="845"/>
        <v>1</v>
      </c>
      <c r="BF1085" s="29">
        <f t="shared" si="845"/>
        <v>1</v>
      </c>
      <c r="BG1085" s="29">
        <f t="shared" si="845"/>
        <v>1</v>
      </c>
      <c r="BH1085" s="29">
        <f t="shared" si="845"/>
        <v>1</v>
      </c>
      <c r="BI1085" s="29">
        <f t="shared" si="845"/>
        <v>1</v>
      </c>
      <c r="BJ1085" s="29">
        <f t="shared" si="843"/>
        <v>1</v>
      </c>
      <c r="BN1085" s="29">
        <f t="shared" si="766"/>
        <v>24</v>
      </c>
      <c r="BO1085" s="29">
        <f t="shared" si="767"/>
        <v>13</v>
      </c>
    </row>
    <row r="1086" spans="3:67" x14ac:dyDescent="0.25">
      <c r="C1086" s="79">
        <f t="shared" si="763"/>
        <v>43874</v>
      </c>
      <c r="D1086" s="29">
        <f t="shared" si="789"/>
        <v>2020</v>
      </c>
      <c r="E1086" s="29">
        <f t="shared" si="768"/>
        <v>2</v>
      </c>
      <c r="F1086" s="29">
        <f t="shared" si="769"/>
        <v>7</v>
      </c>
      <c r="G1086" s="29">
        <f t="shared" si="770"/>
        <v>13</v>
      </c>
      <c r="H1086" s="166" t="str">
        <f t="shared" si="771"/>
        <v>Mi</v>
      </c>
      <c r="I1086" s="29">
        <f t="shared" si="764"/>
        <v>25</v>
      </c>
      <c r="J1086" s="29">
        <f t="array" ref="J1086">INDEX(Dienstplan!$F$6:$AJ$55,BN1086,BO1086)</f>
        <v>0</v>
      </c>
      <c r="K1086" s="29">
        <f t="array" ref="K1086">IF(OR(J1086=Schichten!$B$3,J1086=Schichten!$B$4),INDEX($D$98:$D$147,MATCH(CODE(J1086),$H$98:$H$147,0)),IF(ISERROR(INDEX($D$98:$D$147,MATCH(J1086,$A$98:$A$147,0))),0,INDEX($D$98:$D$147,MATCH(J1086,$A$98:$A$147,0))))</f>
        <v>0</v>
      </c>
      <c r="L1086" s="29">
        <f t="shared" ref="L1086" si="851">L1036</f>
        <v>0</v>
      </c>
      <c r="M1086" s="29">
        <f t="shared" si="792"/>
        <v>0</v>
      </c>
      <c r="O1086" s="29">
        <f t="shared" si="839"/>
        <v>0</v>
      </c>
      <c r="P1086" s="29">
        <f t="shared" si="839"/>
        <v>0</v>
      </c>
      <c r="Q1086" s="29">
        <f t="shared" si="839"/>
        <v>0</v>
      </c>
      <c r="R1086" s="29">
        <f t="shared" si="839"/>
        <v>0</v>
      </c>
      <c r="S1086" s="29">
        <f t="shared" si="839"/>
        <v>0</v>
      </c>
      <c r="T1086" s="29">
        <f t="shared" si="839"/>
        <v>0</v>
      </c>
      <c r="U1086" s="29">
        <f t="shared" si="839"/>
        <v>0</v>
      </c>
      <c r="V1086" s="29">
        <f t="shared" si="839"/>
        <v>0</v>
      </c>
      <c r="W1086" s="29">
        <f t="shared" si="839"/>
        <v>0</v>
      </c>
      <c r="X1086" s="29">
        <f t="shared" si="839"/>
        <v>0</v>
      </c>
      <c r="Y1086" s="29">
        <f t="shared" si="839"/>
        <v>1</v>
      </c>
      <c r="Z1086" s="29">
        <f t="shared" si="839"/>
        <v>1</v>
      </c>
      <c r="AA1086" s="29">
        <f t="shared" si="839"/>
        <v>1</v>
      </c>
      <c r="AB1086" s="29">
        <f t="shared" si="839"/>
        <v>1</v>
      </c>
      <c r="AC1086" s="29">
        <f t="shared" si="839"/>
        <v>1</v>
      </c>
      <c r="AD1086" s="29">
        <f t="shared" si="839"/>
        <v>1</v>
      </c>
      <c r="AE1086" s="29">
        <f t="shared" si="837"/>
        <v>1</v>
      </c>
      <c r="AF1086" s="29">
        <f t="shared" si="837"/>
        <v>1</v>
      </c>
      <c r="AG1086" s="29">
        <f t="shared" si="837"/>
        <v>1</v>
      </c>
      <c r="AH1086" s="29">
        <f t="shared" si="837"/>
        <v>1</v>
      </c>
      <c r="AI1086" s="29">
        <f t="shared" si="837"/>
        <v>1</v>
      </c>
      <c r="AJ1086" s="29">
        <f t="shared" si="837"/>
        <v>1</v>
      </c>
      <c r="AK1086" s="29">
        <f t="shared" si="837"/>
        <v>1</v>
      </c>
      <c r="AL1086" s="29">
        <f t="shared" si="837"/>
        <v>1</v>
      </c>
      <c r="AM1086" s="29">
        <f t="shared" si="837"/>
        <v>1</v>
      </c>
      <c r="AN1086" s="29">
        <f t="shared" si="837"/>
        <v>1</v>
      </c>
      <c r="AO1086" s="29">
        <f t="shared" si="837"/>
        <v>1</v>
      </c>
      <c r="AP1086" s="29">
        <f t="shared" si="837"/>
        <v>1</v>
      </c>
      <c r="AQ1086" s="29">
        <f t="shared" si="837"/>
        <v>1</v>
      </c>
      <c r="AR1086" s="29">
        <f t="shared" si="837"/>
        <v>1</v>
      </c>
      <c r="AS1086" s="29">
        <f t="shared" si="837"/>
        <v>1</v>
      </c>
      <c r="AT1086" s="29">
        <f t="shared" si="845"/>
        <v>1</v>
      </c>
      <c r="AU1086" s="29">
        <f t="shared" si="845"/>
        <v>1</v>
      </c>
      <c r="AV1086" s="29">
        <f t="shared" si="845"/>
        <v>1</v>
      </c>
      <c r="AW1086" s="29">
        <f t="shared" si="845"/>
        <v>1</v>
      </c>
      <c r="AX1086" s="29">
        <f t="shared" si="845"/>
        <v>1</v>
      </c>
      <c r="AY1086" s="29">
        <f t="shared" si="845"/>
        <v>1</v>
      </c>
      <c r="AZ1086" s="29">
        <f t="shared" si="845"/>
        <v>1</v>
      </c>
      <c r="BA1086" s="29">
        <f t="shared" si="845"/>
        <v>1</v>
      </c>
      <c r="BB1086" s="29">
        <f t="shared" si="845"/>
        <v>1</v>
      </c>
      <c r="BC1086" s="29">
        <f t="shared" si="845"/>
        <v>1</v>
      </c>
      <c r="BD1086" s="29">
        <f t="shared" si="845"/>
        <v>1</v>
      </c>
      <c r="BE1086" s="29">
        <f t="shared" si="845"/>
        <v>1</v>
      </c>
      <c r="BF1086" s="29">
        <f t="shared" si="845"/>
        <v>1</v>
      </c>
      <c r="BG1086" s="29">
        <f t="shared" si="845"/>
        <v>1</v>
      </c>
      <c r="BH1086" s="29">
        <f t="shared" si="845"/>
        <v>1</v>
      </c>
      <c r="BI1086" s="29">
        <f t="shared" si="845"/>
        <v>1</v>
      </c>
      <c r="BJ1086" s="29">
        <f t="shared" si="843"/>
        <v>1</v>
      </c>
      <c r="BN1086" s="29">
        <f t="shared" si="766"/>
        <v>25</v>
      </c>
      <c r="BO1086" s="29">
        <f t="shared" si="767"/>
        <v>13</v>
      </c>
    </row>
    <row r="1087" spans="3:67" x14ac:dyDescent="0.25">
      <c r="C1087" s="79">
        <f t="shared" si="763"/>
        <v>43874</v>
      </c>
      <c r="D1087" s="29">
        <f t="shared" si="789"/>
        <v>2020</v>
      </c>
      <c r="E1087" s="29">
        <f t="shared" si="768"/>
        <v>2</v>
      </c>
      <c r="F1087" s="29">
        <f t="shared" si="769"/>
        <v>7</v>
      </c>
      <c r="G1087" s="29">
        <f t="shared" si="770"/>
        <v>13</v>
      </c>
      <c r="H1087" s="166" t="str">
        <f t="shared" si="771"/>
        <v>Mi</v>
      </c>
      <c r="I1087" s="29">
        <f t="shared" si="764"/>
        <v>26</v>
      </c>
      <c r="J1087" s="29">
        <f t="array" ref="J1087">INDEX(Dienstplan!$F$6:$AJ$55,BN1087,BO1087)</f>
        <v>0</v>
      </c>
      <c r="K1087" s="29">
        <f t="array" ref="K1087">IF(OR(J1087=Schichten!$B$3,J1087=Schichten!$B$4),INDEX($D$98:$D$147,MATCH(CODE(J1087),$H$98:$H$147,0)),IF(ISERROR(INDEX($D$98:$D$147,MATCH(J1087,$A$98:$A$147,0))),0,INDEX($D$98:$D$147,MATCH(J1087,$A$98:$A$147,0))))</f>
        <v>0</v>
      </c>
      <c r="L1087" s="29">
        <f t="shared" ref="L1087" si="852">L1037</f>
        <v>0</v>
      </c>
      <c r="M1087" s="29">
        <f t="shared" si="792"/>
        <v>0</v>
      </c>
      <c r="O1087" s="29">
        <f t="shared" si="839"/>
        <v>0</v>
      </c>
      <c r="P1087" s="29">
        <f t="shared" si="839"/>
        <v>0</v>
      </c>
      <c r="Q1087" s="29">
        <f t="shared" si="839"/>
        <v>0</v>
      </c>
      <c r="R1087" s="29">
        <f t="shared" si="839"/>
        <v>0</v>
      </c>
      <c r="S1087" s="29">
        <f t="shared" si="839"/>
        <v>0</v>
      </c>
      <c r="T1087" s="29">
        <f t="shared" si="839"/>
        <v>0</v>
      </c>
      <c r="U1087" s="29">
        <f t="shared" si="839"/>
        <v>0</v>
      </c>
      <c r="V1087" s="29">
        <f t="shared" si="839"/>
        <v>0</v>
      </c>
      <c r="W1087" s="29">
        <f t="shared" si="839"/>
        <v>0</v>
      </c>
      <c r="X1087" s="29">
        <f t="shared" si="839"/>
        <v>0</v>
      </c>
      <c r="Y1087" s="29">
        <f t="shared" si="839"/>
        <v>1</v>
      </c>
      <c r="Z1087" s="29">
        <f t="shared" si="839"/>
        <v>1</v>
      </c>
      <c r="AA1087" s="29">
        <f t="shared" si="839"/>
        <v>1</v>
      </c>
      <c r="AB1087" s="29">
        <f t="shared" si="839"/>
        <v>1</v>
      </c>
      <c r="AC1087" s="29">
        <f t="shared" si="839"/>
        <v>1</v>
      </c>
      <c r="AD1087" s="29">
        <f t="shared" si="839"/>
        <v>1</v>
      </c>
      <c r="AE1087" s="29">
        <f t="shared" si="837"/>
        <v>1</v>
      </c>
      <c r="AF1087" s="29">
        <f t="shared" si="837"/>
        <v>1</v>
      </c>
      <c r="AG1087" s="29">
        <f t="shared" si="837"/>
        <v>1</v>
      </c>
      <c r="AH1087" s="29">
        <f t="shared" si="837"/>
        <v>1</v>
      </c>
      <c r="AI1087" s="29">
        <f t="shared" si="837"/>
        <v>1</v>
      </c>
      <c r="AJ1087" s="29">
        <f t="shared" si="837"/>
        <v>1</v>
      </c>
      <c r="AK1087" s="29">
        <f t="shared" si="837"/>
        <v>1</v>
      </c>
      <c r="AL1087" s="29">
        <f t="shared" si="837"/>
        <v>1</v>
      </c>
      <c r="AM1087" s="29">
        <f t="shared" si="837"/>
        <v>1</v>
      </c>
      <c r="AN1087" s="29">
        <f t="shared" si="837"/>
        <v>1</v>
      </c>
      <c r="AO1087" s="29">
        <f t="shared" si="837"/>
        <v>1</v>
      </c>
      <c r="AP1087" s="29">
        <f t="shared" si="837"/>
        <v>1</v>
      </c>
      <c r="AQ1087" s="29">
        <f t="shared" si="837"/>
        <v>1</v>
      </c>
      <c r="AR1087" s="29">
        <f t="shared" si="837"/>
        <v>1</v>
      </c>
      <c r="AS1087" s="29">
        <f t="shared" si="837"/>
        <v>1</v>
      </c>
      <c r="AT1087" s="29">
        <f t="shared" si="845"/>
        <v>1</v>
      </c>
      <c r="AU1087" s="29">
        <f t="shared" si="845"/>
        <v>1</v>
      </c>
      <c r="AV1087" s="29">
        <f t="shared" si="845"/>
        <v>1</v>
      </c>
      <c r="AW1087" s="29">
        <f t="shared" si="845"/>
        <v>1</v>
      </c>
      <c r="AX1087" s="29">
        <f t="shared" si="845"/>
        <v>1</v>
      </c>
      <c r="AY1087" s="29">
        <f t="shared" si="845"/>
        <v>1</v>
      </c>
      <c r="AZ1087" s="29">
        <f t="shared" si="845"/>
        <v>1</v>
      </c>
      <c r="BA1087" s="29">
        <f t="shared" si="845"/>
        <v>1</v>
      </c>
      <c r="BB1087" s="29">
        <f t="shared" si="845"/>
        <v>1</v>
      </c>
      <c r="BC1087" s="29">
        <f t="shared" si="845"/>
        <v>1</v>
      </c>
      <c r="BD1087" s="29">
        <f t="shared" si="845"/>
        <v>1</v>
      </c>
      <c r="BE1087" s="29">
        <f t="shared" si="845"/>
        <v>1</v>
      </c>
      <c r="BF1087" s="29">
        <f t="shared" si="845"/>
        <v>1</v>
      </c>
      <c r="BG1087" s="29">
        <f t="shared" si="845"/>
        <v>1</v>
      </c>
      <c r="BH1087" s="29">
        <f t="shared" si="845"/>
        <v>1</v>
      </c>
      <c r="BI1087" s="29">
        <f t="shared" si="845"/>
        <v>1</v>
      </c>
      <c r="BJ1087" s="29">
        <f t="shared" si="843"/>
        <v>1</v>
      </c>
      <c r="BN1087" s="29">
        <f t="shared" si="766"/>
        <v>26</v>
      </c>
      <c r="BO1087" s="29">
        <f t="shared" si="767"/>
        <v>13</v>
      </c>
    </row>
    <row r="1088" spans="3:67" x14ac:dyDescent="0.25">
      <c r="C1088" s="79">
        <f t="shared" ref="C1088:C1151" si="853">C1038+1</f>
        <v>43874</v>
      </c>
      <c r="D1088" s="29">
        <f t="shared" si="789"/>
        <v>2020</v>
      </c>
      <c r="E1088" s="29">
        <f t="shared" si="768"/>
        <v>2</v>
      </c>
      <c r="F1088" s="29">
        <f t="shared" si="769"/>
        <v>7</v>
      </c>
      <c r="G1088" s="29">
        <f t="shared" si="770"/>
        <v>13</v>
      </c>
      <c r="H1088" s="166" t="str">
        <f t="shared" si="771"/>
        <v>Mi</v>
      </c>
      <c r="I1088" s="29">
        <f t="shared" ref="I1088:I1151" si="854">I1038</f>
        <v>27</v>
      </c>
      <c r="J1088" s="29">
        <f t="array" ref="J1088">INDEX(Dienstplan!$F$6:$AJ$55,BN1088,BO1088)</f>
        <v>0</v>
      </c>
      <c r="K1088" s="29">
        <f t="array" ref="K1088">IF(OR(J1088=Schichten!$B$3,J1088=Schichten!$B$4),INDEX($D$98:$D$147,MATCH(CODE(J1088),$H$98:$H$147,0)),IF(ISERROR(INDEX($D$98:$D$147,MATCH(J1088,$A$98:$A$147,0))),0,INDEX($D$98:$D$147,MATCH(J1088,$A$98:$A$147,0))))</f>
        <v>0</v>
      </c>
      <c r="L1088" s="29">
        <f t="shared" ref="L1088" si="855">L1038</f>
        <v>0</v>
      </c>
      <c r="M1088" s="29">
        <f t="shared" si="792"/>
        <v>0</v>
      </c>
      <c r="O1088" s="29">
        <f t="shared" si="839"/>
        <v>0</v>
      </c>
      <c r="P1088" s="29">
        <f t="shared" si="839"/>
        <v>0</v>
      </c>
      <c r="Q1088" s="29">
        <f t="shared" si="839"/>
        <v>0</v>
      </c>
      <c r="R1088" s="29">
        <f t="shared" si="839"/>
        <v>0</v>
      </c>
      <c r="S1088" s="29">
        <f t="shared" si="839"/>
        <v>0</v>
      </c>
      <c r="T1088" s="29">
        <f t="shared" si="839"/>
        <v>0</v>
      </c>
      <c r="U1088" s="29">
        <f t="shared" si="839"/>
        <v>0</v>
      </c>
      <c r="V1088" s="29">
        <f t="shared" si="839"/>
        <v>0</v>
      </c>
      <c r="W1088" s="29">
        <f t="shared" si="839"/>
        <v>0</v>
      </c>
      <c r="X1088" s="29">
        <f t="shared" si="839"/>
        <v>0</v>
      </c>
      <c r="Y1088" s="29">
        <f t="shared" si="839"/>
        <v>1</v>
      </c>
      <c r="Z1088" s="29">
        <f t="shared" si="839"/>
        <v>1</v>
      </c>
      <c r="AA1088" s="29">
        <f t="shared" si="839"/>
        <v>1</v>
      </c>
      <c r="AB1088" s="29">
        <f t="shared" si="839"/>
        <v>1</v>
      </c>
      <c r="AC1088" s="29">
        <f t="shared" si="839"/>
        <v>1</v>
      </c>
      <c r="AD1088" s="29">
        <f t="shared" si="839"/>
        <v>1</v>
      </c>
      <c r="AE1088" s="29">
        <f t="shared" si="837"/>
        <v>1</v>
      </c>
      <c r="AF1088" s="29">
        <f t="shared" si="837"/>
        <v>1</v>
      </c>
      <c r="AG1088" s="29">
        <f t="shared" si="837"/>
        <v>1</v>
      </c>
      <c r="AH1088" s="29">
        <f t="shared" si="837"/>
        <v>1</v>
      </c>
      <c r="AI1088" s="29">
        <f t="shared" si="837"/>
        <v>1</v>
      </c>
      <c r="AJ1088" s="29">
        <f t="shared" si="837"/>
        <v>1</v>
      </c>
      <c r="AK1088" s="29">
        <f t="shared" si="837"/>
        <v>1</v>
      </c>
      <c r="AL1088" s="29">
        <f t="shared" si="837"/>
        <v>1</v>
      </c>
      <c r="AM1088" s="29">
        <f t="shared" si="837"/>
        <v>1</v>
      </c>
      <c r="AN1088" s="29">
        <f t="shared" si="837"/>
        <v>1</v>
      </c>
      <c r="AO1088" s="29">
        <f t="shared" si="837"/>
        <v>1</v>
      </c>
      <c r="AP1088" s="29">
        <f t="shared" si="837"/>
        <v>1</v>
      </c>
      <c r="AQ1088" s="29">
        <f t="shared" si="837"/>
        <v>1</v>
      </c>
      <c r="AR1088" s="29">
        <f t="shared" si="837"/>
        <v>1</v>
      </c>
      <c r="AS1088" s="29">
        <f t="shared" si="837"/>
        <v>1</v>
      </c>
      <c r="AT1088" s="29">
        <f t="shared" si="845"/>
        <v>1</v>
      </c>
      <c r="AU1088" s="29">
        <f t="shared" si="845"/>
        <v>1</v>
      </c>
      <c r="AV1088" s="29">
        <f t="shared" si="845"/>
        <v>1</v>
      </c>
      <c r="AW1088" s="29">
        <f t="shared" si="845"/>
        <v>1</v>
      </c>
      <c r="AX1088" s="29">
        <f t="shared" si="845"/>
        <v>1</v>
      </c>
      <c r="AY1088" s="29">
        <f t="shared" si="845"/>
        <v>1</v>
      </c>
      <c r="AZ1088" s="29">
        <f t="shared" si="845"/>
        <v>1</v>
      </c>
      <c r="BA1088" s="29">
        <f t="shared" si="845"/>
        <v>1</v>
      </c>
      <c r="BB1088" s="29">
        <f t="shared" si="845"/>
        <v>1</v>
      </c>
      <c r="BC1088" s="29">
        <f t="shared" si="845"/>
        <v>1</v>
      </c>
      <c r="BD1088" s="29">
        <f t="shared" si="845"/>
        <v>1</v>
      </c>
      <c r="BE1088" s="29">
        <f t="shared" si="845"/>
        <v>1</v>
      </c>
      <c r="BF1088" s="29">
        <f t="shared" si="845"/>
        <v>1</v>
      </c>
      <c r="BG1088" s="29">
        <f t="shared" si="845"/>
        <v>1</v>
      </c>
      <c r="BH1088" s="29">
        <f t="shared" si="845"/>
        <v>1</v>
      </c>
      <c r="BI1088" s="29">
        <f t="shared" si="845"/>
        <v>1</v>
      </c>
      <c r="BJ1088" s="29">
        <f t="shared" si="843"/>
        <v>1</v>
      </c>
      <c r="BN1088" s="29">
        <f t="shared" ref="BN1088:BN1151" si="856">BN1038</f>
        <v>27</v>
      </c>
      <c r="BO1088" s="29">
        <f t="shared" ref="BO1088:BO1151" si="857">BO1038+1</f>
        <v>13</v>
      </c>
    </row>
    <row r="1089" spans="3:67" x14ac:dyDescent="0.25">
      <c r="C1089" s="79">
        <f t="shared" si="853"/>
        <v>43874</v>
      </c>
      <c r="D1089" s="29">
        <f t="shared" si="789"/>
        <v>2020</v>
      </c>
      <c r="E1089" s="29">
        <f t="shared" ref="E1089:E1152" si="858">MONTH(C1089)</f>
        <v>2</v>
      </c>
      <c r="F1089" s="29">
        <f t="shared" ref="F1089:F1152" si="859">WEEKNUM(C1089,2)</f>
        <v>7</v>
      </c>
      <c r="G1089" s="29">
        <f t="shared" ref="G1089:G1152" si="860">DAY(C1089)</f>
        <v>13</v>
      </c>
      <c r="H1089" s="166" t="str">
        <f t="shared" ref="H1089:H1152" si="861">TEXT(WEEKDAY(C1089,2),"TTT")</f>
        <v>Mi</v>
      </c>
      <c r="I1089" s="29">
        <f t="shared" si="854"/>
        <v>28</v>
      </c>
      <c r="J1089" s="29">
        <f t="array" ref="J1089">INDEX(Dienstplan!$F$6:$AJ$55,BN1089,BO1089)</f>
        <v>0</v>
      </c>
      <c r="K1089" s="29">
        <f t="array" ref="K1089">IF(OR(J1089=Schichten!$B$3,J1089=Schichten!$B$4),INDEX($D$98:$D$147,MATCH(CODE(J1089),$H$98:$H$147,0)),IF(ISERROR(INDEX($D$98:$D$147,MATCH(J1089,$A$98:$A$147,0))),0,INDEX($D$98:$D$147,MATCH(J1089,$A$98:$A$147,0))))</f>
        <v>0</v>
      </c>
      <c r="L1089" s="29">
        <f t="shared" ref="L1089" si="862">L1039</f>
        <v>0</v>
      </c>
      <c r="M1089" s="29">
        <f t="shared" si="792"/>
        <v>0</v>
      </c>
      <c r="O1089" s="29">
        <f t="shared" si="839"/>
        <v>0</v>
      </c>
      <c r="P1089" s="29">
        <f t="shared" si="839"/>
        <v>0</v>
      </c>
      <c r="Q1089" s="29">
        <f t="shared" si="839"/>
        <v>0</v>
      </c>
      <c r="R1089" s="29">
        <f t="shared" si="839"/>
        <v>0</v>
      </c>
      <c r="S1089" s="29">
        <f t="shared" si="839"/>
        <v>0</v>
      </c>
      <c r="T1089" s="29">
        <f t="shared" si="839"/>
        <v>0</v>
      </c>
      <c r="U1089" s="29">
        <f t="shared" si="839"/>
        <v>0</v>
      </c>
      <c r="V1089" s="29">
        <f t="shared" si="839"/>
        <v>0</v>
      </c>
      <c r="W1089" s="29">
        <f t="shared" si="839"/>
        <v>0</v>
      </c>
      <c r="X1089" s="29">
        <f t="shared" si="839"/>
        <v>0</v>
      </c>
      <c r="Y1089" s="29">
        <f t="shared" si="839"/>
        <v>1</v>
      </c>
      <c r="Z1089" s="29">
        <f t="shared" si="839"/>
        <v>1</v>
      </c>
      <c r="AA1089" s="29">
        <f t="shared" si="839"/>
        <v>1</v>
      </c>
      <c r="AB1089" s="29">
        <f t="shared" si="839"/>
        <v>1</v>
      </c>
      <c r="AC1089" s="29">
        <f t="shared" si="839"/>
        <v>1</v>
      </c>
      <c r="AD1089" s="29">
        <f t="shared" si="839"/>
        <v>1</v>
      </c>
      <c r="AE1089" s="29">
        <f t="shared" si="837"/>
        <v>1</v>
      </c>
      <c r="AF1089" s="29">
        <f t="shared" si="837"/>
        <v>1</v>
      </c>
      <c r="AG1089" s="29">
        <f t="shared" si="837"/>
        <v>1</v>
      </c>
      <c r="AH1089" s="29">
        <f t="shared" si="837"/>
        <v>1</v>
      </c>
      <c r="AI1089" s="29">
        <f t="shared" si="837"/>
        <v>1</v>
      </c>
      <c r="AJ1089" s="29">
        <f t="shared" si="837"/>
        <v>1</v>
      </c>
      <c r="AK1089" s="29">
        <f t="shared" si="837"/>
        <v>1</v>
      </c>
      <c r="AL1089" s="29">
        <f t="shared" si="837"/>
        <v>1</v>
      </c>
      <c r="AM1089" s="29">
        <f t="shared" si="837"/>
        <v>1</v>
      </c>
      <c r="AN1089" s="29">
        <f t="shared" si="837"/>
        <v>1</v>
      </c>
      <c r="AO1089" s="29">
        <f t="shared" si="837"/>
        <v>1</v>
      </c>
      <c r="AP1089" s="29">
        <f t="shared" si="837"/>
        <v>1</v>
      </c>
      <c r="AQ1089" s="29">
        <f t="shared" si="837"/>
        <v>1</v>
      </c>
      <c r="AR1089" s="29">
        <f t="shared" si="837"/>
        <v>1</v>
      </c>
      <c r="AS1089" s="29">
        <f t="shared" si="837"/>
        <v>1</v>
      </c>
      <c r="AT1089" s="29">
        <f t="shared" si="845"/>
        <v>1</v>
      </c>
      <c r="AU1089" s="29">
        <f t="shared" si="845"/>
        <v>1</v>
      </c>
      <c r="AV1089" s="29">
        <f t="shared" si="845"/>
        <v>1</v>
      </c>
      <c r="AW1089" s="29">
        <f t="shared" si="845"/>
        <v>1</v>
      </c>
      <c r="AX1089" s="29">
        <f t="shared" si="845"/>
        <v>1</v>
      </c>
      <c r="AY1089" s="29">
        <f t="shared" si="845"/>
        <v>1</v>
      </c>
      <c r="AZ1089" s="29">
        <f t="shared" si="845"/>
        <v>1</v>
      </c>
      <c r="BA1089" s="29">
        <f t="shared" si="845"/>
        <v>1</v>
      </c>
      <c r="BB1089" s="29">
        <f t="shared" si="845"/>
        <v>1</v>
      </c>
      <c r="BC1089" s="29">
        <f t="shared" si="845"/>
        <v>1</v>
      </c>
      <c r="BD1089" s="29">
        <f t="shared" si="845"/>
        <v>1</v>
      </c>
      <c r="BE1089" s="29">
        <f t="shared" si="845"/>
        <v>1</v>
      </c>
      <c r="BF1089" s="29">
        <f t="shared" si="845"/>
        <v>1</v>
      </c>
      <c r="BG1089" s="29">
        <f t="shared" si="845"/>
        <v>1</v>
      </c>
      <c r="BH1089" s="29">
        <f t="shared" si="845"/>
        <v>1</v>
      </c>
      <c r="BI1089" s="29">
        <f t="shared" si="845"/>
        <v>1</v>
      </c>
      <c r="BJ1089" s="29">
        <f t="shared" si="843"/>
        <v>1</v>
      </c>
      <c r="BN1089" s="29">
        <f t="shared" si="856"/>
        <v>28</v>
      </c>
      <c r="BO1089" s="29">
        <f t="shared" si="857"/>
        <v>13</v>
      </c>
    </row>
    <row r="1090" spans="3:67" x14ac:dyDescent="0.25">
      <c r="C1090" s="79">
        <f t="shared" si="853"/>
        <v>43874</v>
      </c>
      <c r="D1090" s="29">
        <f t="shared" si="789"/>
        <v>2020</v>
      </c>
      <c r="E1090" s="29">
        <f t="shared" si="858"/>
        <v>2</v>
      </c>
      <c r="F1090" s="29">
        <f t="shared" si="859"/>
        <v>7</v>
      </c>
      <c r="G1090" s="29">
        <f t="shared" si="860"/>
        <v>13</v>
      </c>
      <c r="H1090" s="166" t="str">
        <f t="shared" si="861"/>
        <v>Mi</v>
      </c>
      <c r="I1090" s="29">
        <f t="shared" si="854"/>
        <v>29</v>
      </c>
      <c r="J1090" s="29">
        <f t="array" ref="J1090">INDEX(Dienstplan!$F$6:$AJ$55,BN1090,BO1090)</f>
        <v>0</v>
      </c>
      <c r="K1090" s="29">
        <f t="array" ref="K1090">IF(OR(J1090=Schichten!$B$3,J1090=Schichten!$B$4),INDEX($D$98:$D$147,MATCH(CODE(J1090),$H$98:$H$147,0)),IF(ISERROR(INDEX($D$98:$D$147,MATCH(J1090,$A$98:$A$147,0))),0,INDEX($D$98:$D$147,MATCH(J1090,$A$98:$A$147,0))))</f>
        <v>0</v>
      </c>
      <c r="L1090" s="29">
        <f t="shared" ref="L1090" si="863">L1040</f>
        <v>0</v>
      </c>
      <c r="M1090" s="29">
        <f t="shared" si="792"/>
        <v>0</v>
      </c>
      <c r="O1090" s="29">
        <f t="shared" si="839"/>
        <v>0</v>
      </c>
      <c r="P1090" s="29">
        <f t="shared" si="839"/>
        <v>0</v>
      </c>
      <c r="Q1090" s="29">
        <f t="shared" si="839"/>
        <v>0</v>
      </c>
      <c r="R1090" s="29">
        <f t="shared" si="839"/>
        <v>0</v>
      </c>
      <c r="S1090" s="29">
        <f t="shared" si="839"/>
        <v>0</v>
      </c>
      <c r="T1090" s="29">
        <f t="shared" si="839"/>
        <v>0</v>
      </c>
      <c r="U1090" s="29">
        <f t="shared" si="839"/>
        <v>0</v>
      </c>
      <c r="V1090" s="29">
        <f t="shared" si="839"/>
        <v>0</v>
      </c>
      <c r="W1090" s="29">
        <f t="shared" si="839"/>
        <v>0</v>
      </c>
      <c r="X1090" s="29">
        <f t="shared" si="839"/>
        <v>0</v>
      </c>
      <c r="Y1090" s="29">
        <f t="shared" si="839"/>
        <v>1</v>
      </c>
      <c r="Z1090" s="29">
        <f t="shared" si="839"/>
        <v>1</v>
      </c>
      <c r="AA1090" s="29">
        <f t="shared" si="839"/>
        <v>1</v>
      </c>
      <c r="AB1090" s="29">
        <f t="shared" si="839"/>
        <v>1</v>
      </c>
      <c r="AC1090" s="29">
        <f t="shared" si="839"/>
        <v>1</v>
      </c>
      <c r="AD1090" s="29">
        <f t="shared" si="839"/>
        <v>1</v>
      </c>
      <c r="AE1090" s="29">
        <f t="shared" si="837"/>
        <v>1</v>
      </c>
      <c r="AF1090" s="29">
        <f t="shared" si="837"/>
        <v>1</v>
      </c>
      <c r="AG1090" s="29">
        <f t="shared" si="837"/>
        <v>1</v>
      </c>
      <c r="AH1090" s="29">
        <f t="shared" si="837"/>
        <v>1</v>
      </c>
      <c r="AI1090" s="29">
        <f t="shared" si="837"/>
        <v>1</v>
      </c>
      <c r="AJ1090" s="29">
        <f t="shared" si="837"/>
        <v>1</v>
      </c>
      <c r="AK1090" s="29">
        <f t="shared" si="837"/>
        <v>1</v>
      </c>
      <c r="AL1090" s="29">
        <f t="shared" si="837"/>
        <v>1</v>
      </c>
      <c r="AM1090" s="29">
        <f t="shared" si="837"/>
        <v>1</v>
      </c>
      <c r="AN1090" s="29">
        <f t="shared" si="837"/>
        <v>1</v>
      </c>
      <c r="AO1090" s="29">
        <f t="shared" si="837"/>
        <v>1</v>
      </c>
      <c r="AP1090" s="29">
        <f t="shared" si="837"/>
        <v>1</v>
      </c>
      <c r="AQ1090" s="29">
        <f t="shared" si="837"/>
        <v>1</v>
      </c>
      <c r="AR1090" s="29">
        <f t="shared" si="837"/>
        <v>1</v>
      </c>
      <c r="AS1090" s="29">
        <f t="shared" si="837"/>
        <v>1</v>
      </c>
      <c r="AT1090" s="29">
        <f t="shared" si="845"/>
        <v>1</v>
      </c>
      <c r="AU1090" s="29">
        <f t="shared" si="845"/>
        <v>1</v>
      </c>
      <c r="AV1090" s="29">
        <f t="shared" si="845"/>
        <v>1</v>
      </c>
      <c r="AW1090" s="29">
        <f t="shared" si="845"/>
        <v>1</v>
      </c>
      <c r="AX1090" s="29">
        <f t="shared" si="845"/>
        <v>1</v>
      </c>
      <c r="AY1090" s="29">
        <f t="shared" si="845"/>
        <v>1</v>
      </c>
      <c r="AZ1090" s="29">
        <f t="shared" si="845"/>
        <v>1</v>
      </c>
      <c r="BA1090" s="29">
        <f t="shared" si="845"/>
        <v>1</v>
      </c>
      <c r="BB1090" s="29">
        <f t="shared" si="845"/>
        <v>1</v>
      </c>
      <c r="BC1090" s="29">
        <f t="shared" si="845"/>
        <v>1</v>
      </c>
      <c r="BD1090" s="29">
        <f t="shared" si="845"/>
        <v>1</v>
      </c>
      <c r="BE1090" s="29">
        <f t="shared" si="845"/>
        <v>1</v>
      </c>
      <c r="BF1090" s="29">
        <f t="shared" si="845"/>
        <v>1</v>
      </c>
      <c r="BG1090" s="29">
        <f t="shared" si="845"/>
        <v>1</v>
      </c>
      <c r="BH1090" s="29">
        <f t="shared" si="845"/>
        <v>1</v>
      </c>
      <c r="BI1090" s="29">
        <f t="shared" si="845"/>
        <v>1</v>
      </c>
      <c r="BJ1090" s="29">
        <f t="shared" si="843"/>
        <v>1</v>
      </c>
      <c r="BN1090" s="29">
        <f t="shared" si="856"/>
        <v>29</v>
      </c>
      <c r="BO1090" s="29">
        <f t="shared" si="857"/>
        <v>13</v>
      </c>
    </row>
    <row r="1091" spans="3:67" x14ac:dyDescent="0.25">
      <c r="C1091" s="79">
        <f t="shared" si="853"/>
        <v>43874</v>
      </c>
      <c r="D1091" s="29">
        <f t="shared" si="789"/>
        <v>2020</v>
      </c>
      <c r="E1091" s="29">
        <f t="shared" si="858"/>
        <v>2</v>
      </c>
      <c r="F1091" s="29">
        <f t="shared" si="859"/>
        <v>7</v>
      </c>
      <c r="G1091" s="29">
        <f t="shared" si="860"/>
        <v>13</v>
      </c>
      <c r="H1091" s="166" t="str">
        <f t="shared" si="861"/>
        <v>Mi</v>
      </c>
      <c r="I1091" s="29">
        <f t="shared" si="854"/>
        <v>30</v>
      </c>
      <c r="J1091" s="29">
        <f t="array" ref="J1091">INDEX(Dienstplan!$F$6:$AJ$55,BN1091,BO1091)</f>
        <v>0</v>
      </c>
      <c r="K1091" s="29">
        <f t="array" ref="K1091">IF(OR(J1091=Schichten!$B$3,J1091=Schichten!$B$4),INDEX($D$98:$D$147,MATCH(CODE(J1091),$H$98:$H$147,0)),IF(ISERROR(INDEX($D$98:$D$147,MATCH(J1091,$A$98:$A$147,0))),0,INDEX($D$98:$D$147,MATCH(J1091,$A$98:$A$147,0))))</f>
        <v>0</v>
      </c>
      <c r="L1091" s="29">
        <f t="shared" ref="L1091" si="864">L1041</f>
        <v>0</v>
      </c>
      <c r="M1091" s="29">
        <f t="shared" si="792"/>
        <v>0</v>
      </c>
      <c r="O1091" s="29">
        <f t="shared" si="839"/>
        <v>0</v>
      </c>
      <c r="P1091" s="29">
        <f t="shared" si="839"/>
        <v>0</v>
      </c>
      <c r="Q1091" s="29">
        <f t="shared" si="839"/>
        <v>0</v>
      </c>
      <c r="R1091" s="29">
        <f t="shared" si="839"/>
        <v>0</v>
      </c>
      <c r="S1091" s="29">
        <f t="shared" si="839"/>
        <v>0</v>
      </c>
      <c r="T1091" s="29">
        <f t="shared" si="839"/>
        <v>0</v>
      </c>
      <c r="U1091" s="29">
        <f t="shared" si="839"/>
        <v>0</v>
      </c>
      <c r="V1091" s="29">
        <f t="shared" si="839"/>
        <v>0</v>
      </c>
      <c r="W1091" s="29">
        <f t="shared" si="839"/>
        <v>0</v>
      </c>
      <c r="X1091" s="29">
        <f t="shared" si="839"/>
        <v>0</v>
      </c>
      <c r="Y1091" s="29">
        <f t="shared" si="839"/>
        <v>1</v>
      </c>
      <c r="Z1091" s="29">
        <f t="shared" si="839"/>
        <v>1</v>
      </c>
      <c r="AA1091" s="29">
        <f t="shared" si="839"/>
        <v>1</v>
      </c>
      <c r="AB1091" s="29">
        <f t="shared" si="839"/>
        <v>1</v>
      </c>
      <c r="AC1091" s="29">
        <f t="shared" si="839"/>
        <v>1</v>
      </c>
      <c r="AD1091" s="29">
        <f t="shared" ref="AD1091:AS1106" si="865">IF($M$457,IF($J1091=AD$461,1,0),0)</f>
        <v>1</v>
      </c>
      <c r="AE1091" s="29">
        <f t="shared" si="865"/>
        <v>1</v>
      </c>
      <c r="AF1091" s="29">
        <f t="shared" si="865"/>
        <v>1</v>
      </c>
      <c r="AG1091" s="29">
        <f t="shared" si="865"/>
        <v>1</v>
      </c>
      <c r="AH1091" s="29">
        <f t="shared" si="865"/>
        <v>1</v>
      </c>
      <c r="AI1091" s="29">
        <f t="shared" si="865"/>
        <v>1</v>
      </c>
      <c r="AJ1091" s="29">
        <f t="shared" si="865"/>
        <v>1</v>
      </c>
      <c r="AK1091" s="29">
        <f t="shared" si="865"/>
        <v>1</v>
      </c>
      <c r="AL1091" s="29">
        <f t="shared" si="865"/>
        <v>1</v>
      </c>
      <c r="AM1091" s="29">
        <f t="shared" si="865"/>
        <v>1</v>
      </c>
      <c r="AN1091" s="29">
        <f t="shared" si="865"/>
        <v>1</v>
      </c>
      <c r="AO1091" s="29">
        <f t="shared" si="865"/>
        <v>1</v>
      </c>
      <c r="AP1091" s="29">
        <f t="shared" si="865"/>
        <v>1</v>
      </c>
      <c r="AQ1091" s="29">
        <f t="shared" si="865"/>
        <v>1</v>
      </c>
      <c r="AR1091" s="29">
        <f t="shared" si="865"/>
        <v>1</v>
      </c>
      <c r="AS1091" s="29">
        <f t="shared" si="865"/>
        <v>1</v>
      </c>
      <c r="AT1091" s="29">
        <f t="shared" si="845"/>
        <v>1</v>
      </c>
      <c r="AU1091" s="29">
        <f t="shared" si="845"/>
        <v>1</v>
      </c>
      <c r="AV1091" s="29">
        <f t="shared" si="845"/>
        <v>1</v>
      </c>
      <c r="AW1091" s="29">
        <f t="shared" si="845"/>
        <v>1</v>
      </c>
      <c r="AX1091" s="29">
        <f t="shared" si="845"/>
        <v>1</v>
      </c>
      <c r="AY1091" s="29">
        <f t="shared" si="845"/>
        <v>1</v>
      </c>
      <c r="AZ1091" s="29">
        <f t="shared" si="845"/>
        <v>1</v>
      </c>
      <c r="BA1091" s="29">
        <f t="shared" si="845"/>
        <v>1</v>
      </c>
      <c r="BB1091" s="29">
        <f t="shared" si="845"/>
        <v>1</v>
      </c>
      <c r="BC1091" s="29">
        <f t="shared" si="845"/>
        <v>1</v>
      </c>
      <c r="BD1091" s="29">
        <f t="shared" si="845"/>
        <v>1</v>
      </c>
      <c r="BE1091" s="29">
        <f t="shared" si="845"/>
        <v>1</v>
      </c>
      <c r="BF1091" s="29">
        <f t="shared" si="845"/>
        <v>1</v>
      </c>
      <c r="BG1091" s="29">
        <f t="shared" si="845"/>
        <v>1</v>
      </c>
      <c r="BH1091" s="29">
        <f t="shared" si="845"/>
        <v>1</v>
      </c>
      <c r="BI1091" s="29">
        <f t="shared" si="845"/>
        <v>1</v>
      </c>
      <c r="BJ1091" s="29">
        <f t="shared" si="843"/>
        <v>1</v>
      </c>
      <c r="BN1091" s="29">
        <f t="shared" si="856"/>
        <v>30</v>
      </c>
      <c r="BO1091" s="29">
        <f t="shared" si="857"/>
        <v>13</v>
      </c>
    </row>
    <row r="1092" spans="3:67" x14ac:dyDescent="0.25">
      <c r="C1092" s="79">
        <f t="shared" si="853"/>
        <v>43874</v>
      </c>
      <c r="D1092" s="29">
        <f t="shared" si="789"/>
        <v>2020</v>
      </c>
      <c r="E1092" s="29">
        <f t="shared" si="858"/>
        <v>2</v>
      </c>
      <c r="F1092" s="29">
        <f t="shared" si="859"/>
        <v>7</v>
      </c>
      <c r="G1092" s="29">
        <f t="shared" si="860"/>
        <v>13</v>
      </c>
      <c r="H1092" s="166" t="str">
        <f t="shared" si="861"/>
        <v>Mi</v>
      </c>
      <c r="I1092" s="29">
        <f t="shared" si="854"/>
        <v>31</v>
      </c>
      <c r="J1092" s="29">
        <f t="array" ref="J1092">INDEX(Dienstplan!$F$6:$AJ$55,BN1092,BO1092)</f>
        <v>0</v>
      </c>
      <c r="K1092" s="29">
        <f t="array" ref="K1092">IF(OR(J1092=Schichten!$B$3,J1092=Schichten!$B$4),INDEX($D$98:$D$147,MATCH(CODE(J1092),$H$98:$H$147,0)),IF(ISERROR(INDEX($D$98:$D$147,MATCH(J1092,$A$98:$A$147,0))),0,INDEX($D$98:$D$147,MATCH(J1092,$A$98:$A$147,0))))</f>
        <v>0</v>
      </c>
      <c r="L1092" s="29">
        <f t="shared" ref="L1092" si="866">L1042</f>
        <v>0</v>
      </c>
      <c r="M1092" s="29">
        <f t="shared" si="792"/>
        <v>0</v>
      </c>
      <c r="O1092" s="29">
        <f t="shared" ref="O1092:AD1107" si="867">IF($M$457,IF($J1092=O$461,1,0),0)</f>
        <v>0</v>
      </c>
      <c r="P1092" s="29">
        <f t="shared" si="867"/>
        <v>0</v>
      </c>
      <c r="Q1092" s="29">
        <f t="shared" si="867"/>
        <v>0</v>
      </c>
      <c r="R1092" s="29">
        <f t="shared" si="867"/>
        <v>0</v>
      </c>
      <c r="S1092" s="29">
        <f t="shared" si="867"/>
        <v>0</v>
      </c>
      <c r="T1092" s="29">
        <f t="shared" si="867"/>
        <v>0</v>
      </c>
      <c r="U1092" s="29">
        <f t="shared" si="867"/>
        <v>0</v>
      </c>
      <c r="V1092" s="29">
        <f t="shared" si="867"/>
        <v>0</v>
      </c>
      <c r="W1092" s="29">
        <f t="shared" si="867"/>
        <v>0</v>
      </c>
      <c r="X1092" s="29">
        <f t="shared" si="867"/>
        <v>0</v>
      </c>
      <c r="Y1092" s="29">
        <f t="shared" si="867"/>
        <v>1</v>
      </c>
      <c r="Z1092" s="29">
        <f t="shared" si="867"/>
        <v>1</v>
      </c>
      <c r="AA1092" s="29">
        <f t="shared" si="867"/>
        <v>1</v>
      </c>
      <c r="AB1092" s="29">
        <f t="shared" si="867"/>
        <v>1</v>
      </c>
      <c r="AC1092" s="29">
        <f t="shared" si="867"/>
        <v>1</v>
      </c>
      <c r="AD1092" s="29">
        <f t="shared" si="867"/>
        <v>1</v>
      </c>
      <c r="AE1092" s="29">
        <f t="shared" si="865"/>
        <v>1</v>
      </c>
      <c r="AF1092" s="29">
        <f t="shared" si="865"/>
        <v>1</v>
      </c>
      <c r="AG1092" s="29">
        <f t="shared" si="865"/>
        <v>1</v>
      </c>
      <c r="AH1092" s="29">
        <f t="shared" si="865"/>
        <v>1</v>
      </c>
      <c r="AI1092" s="29">
        <f t="shared" si="865"/>
        <v>1</v>
      </c>
      <c r="AJ1092" s="29">
        <f t="shared" si="865"/>
        <v>1</v>
      </c>
      <c r="AK1092" s="29">
        <f t="shared" si="865"/>
        <v>1</v>
      </c>
      <c r="AL1092" s="29">
        <f t="shared" si="865"/>
        <v>1</v>
      </c>
      <c r="AM1092" s="29">
        <f t="shared" si="865"/>
        <v>1</v>
      </c>
      <c r="AN1092" s="29">
        <f t="shared" si="865"/>
        <v>1</v>
      </c>
      <c r="AO1092" s="29">
        <f t="shared" si="865"/>
        <v>1</v>
      </c>
      <c r="AP1092" s="29">
        <f t="shared" si="865"/>
        <v>1</v>
      </c>
      <c r="AQ1092" s="29">
        <f t="shared" si="865"/>
        <v>1</v>
      </c>
      <c r="AR1092" s="29">
        <f t="shared" si="865"/>
        <v>1</v>
      </c>
      <c r="AS1092" s="29">
        <f t="shared" si="865"/>
        <v>1</v>
      </c>
      <c r="AT1092" s="29">
        <f t="shared" si="845"/>
        <v>1</v>
      </c>
      <c r="AU1092" s="29">
        <f t="shared" si="845"/>
        <v>1</v>
      </c>
      <c r="AV1092" s="29">
        <f t="shared" si="845"/>
        <v>1</v>
      </c>
      <c r="AW1092" s="29">
        <f t="shared" si="845"/>
        <v>1</v>
      </c>
      <c r="AX1092" s="29">
        <f t="shared" si="845"/>
        <v>1</v>
      </c>
      <c r="AY1092" s="29">
        <f t="shared" si="845"/>
        <v>1</v>
      </c>
      <c r="AZ1092" s="29">
        <f t="shared" si="845"/>
        <v>1</v>
      </c>
      <c r="BA1092" s="29">
        <f t="shared" si="845"/>
        <v>1</v>
      </c>
      <c r="BB1092" s="29">
        <f t="shared" si="845"/>
        <v>1</v>
      </c>
      <c r="BC1092" s="29">
        <f t="shared" si="845"/>
        <v>1</v>
      </c>
      <c r="BD1092" s="29">
        <f t="shared" si="845"/>
        <v>1</v>
      </c>
      <c r="BE1092" s="29">
        <f t="shared" si="845"/>
        <v>1</v>
      </c>
      <c r="BF1092" s="29">
        <f t="shared" si="845"/>
        <v>1</v>
      </c>
      <c r="BG1092" s="29">
        <f t="shared" si="845"/>
        <v>1</v>
      </c>
      <c r="BH1092" s="29">
        <f t="shared" si="845"/>
        <v>1</v>
      </c>
      <c r="BI1092" s="29">
        <f t="shared" si="845"/>
        <v>1</v>
      </c>
      <c r="BJ1092" s="29">
        <f t="shared" si="843"/>
        <v>1</v>
      </c>
      <c r="BN1092" s="29">
        <f t="shared" si="856"/>
        <v>31</v>
      </c>
      <c r="BO1092" s="29">
        <f t="shared" si="857"/>
        <v>13</v>
      </c>
    </row>
    <row r="1093" spans="3:67" x14ac:dyDescent="0.25">
      <c r="C1093" s="79">
        <f t="shared" si="853"/>
        <v>43874</v>
      </c>
      <c r="D1093" s="29">
        <f t="shared" si="789"/>
        <v>2020</v>
      </c>
      <c r="E1093" s="29">
        <f t="shared" si="858"/>
        <v>2</v>
      </c>
      <c r="F1093" s="29">
        <f t="shared" si="859"/>
        <v>7</v>
      </c>
      <c r="G1093" s="29">
        <f t="shared" si="860"/>
        <v>13</v>
      </c>
      <c r="H1093" s="166" t="str">
        <f t="shared" si="861"/>
        <v>Mi</v>
      </c>
      <c r="I1093" s="29">
        <f t="shared" si="854"/>
        <v>32</v>
      </c>
      <c r="J1093" s="29">
        <f t="array" ref="J1093">INDEX(Dienstplan!$F$6:$AJ$55,BN1093,BO1093)</f>
        <v>0</v>
      </c>
      <c r="K1093" s="29">
        <f t="array" ref="K1093">IF(OR(J1093=Schichten!$B$3,J1093=Schichten!$B$4),INDEX($D$98:$D$147,MATCH(CODE(J1093),$H$98:$H$147,0)),IF(ISERROR(INDEX($D$98:$D$147,MATCH(J1093,$A$98:$A$147,0))),0,INDEX($D$98:$D$147,MATCH(J1093,$A$98:$A$147,0))))</f>
        <v>0</v>
      </c>
      <c r="L1093" s="29">
        <f t="shared" ref="L1093" si="868">L1043</f>
        <v>0</v>
      </c>
      <c r="M1093" s="29">
        <f t="shared" si="792"/>
        <v>0</v>
      </c>
      <c r="O1093" s="29">
        <f t="shared" si="867"/>
        <v>0</v>
      </c>
      <c r="P1093" s="29">
        <f t="shared" si="867"/>
        <v>0</v>
      </c>
      <c r="Q1093" s="29">
        <f t="shared" si="867"/>
        <v>0</v>
      </c>
      <c r="R1093" s="29">
        <f t="shared" si="867"/>
        <v>0</v>
      </c>
      <c r="S1093" s="29">
        <f t="shared" si="867"/>
        <v>0</v>
      </c>
      <c r="T1093" s="29">
        <f t="shared" si="867"/>
        <v>0</v>
      </c>
      <c r="U1093" s="29">
        <f t="shared" si="867"/>
        <v>0</v>
      </c>
      <c r="V1093" s="29">
        <f t="shared" si="867"/>
        <v>0</v>
      </c>
      <c r="W1093" s="29">
        <f t="shared" si="867"/>
        <v>0</v>
      </c>
      <c r="X1093" s="29">
        <f t="shared" si="867"/>
        <v>0</v>
      </c>
      <c r="Y1093" s="29">
        <f t="shared" si="867"/>
        <v>1</v>
      </c>
      <c r="Z1093" s="29">
        <f t="shared" si="867"/>
        <v>1</v>
      </c>
      <c r="AA1093" s="29">
        <f t="shared" si="867"/>
        <v>1</v>
      </c>
      <c r="AB1093" s="29">
        <f t="shared" si="867"/>
        <v>1</v>
      </c>
      <c r="AC1093" s="29">
        <f t="shared" si="867"/>
        <v>1</v>
      </c>
      <c r="AD1093" s="29">
        <f t="shared" si="867"/>
        <v>1</v>
      </c>
      <c r="AE1093" s="29">
        <f t="shared" si="865"/>
        <v>1</v>
      </c>
      <c r="AF1093" s="29">
        <f t="shared" si="865"/>
        <v>1</v>
      </c>
      <c r="AG1093" s="29">
        <f t="shared" si="865"/>
        <v>1</v>
      </c>
      <c r="AH1093" s="29">
        <f t="shared" si="865"/>
        <v>1</v>
      </c>
      <c r="AI1093" s="29">
        <f t="shared" si="865"/>
        <v>1</v>
      </c>
      <c r="AJ1093" s="29">
        <f t="shared" si="865"/>
        <v>1</v>
      </c>
      <c r="AK1093" s="29">
        <f t="shared" si="865"/>
        <v>1</v>
      </c>
      <c r="AL1093" s="29">
        <f t="shared" si="865"/>
        <v>1</v>
      </c>
      <c r="AM1093" s="29">
        <f t="shared" si="865"/>
        <v>1</v>
      </c>
      <c r="AN1093" s="29">
        <f t="shared" si="865"/>
        <v>1</v>
      </c>
      <c r="AO1093" s="29">
        <f t="shared" si="865"/>
        <v>1</v>
      </c>
      <c r="AP1093" s="29">
        <f t="shared" si="865"/>
        <v>1</v>
      </c>
      <c r="AQ1093" s="29">
        <f t="shared" si="865"/>
        <v>1</v>
      </c>
      <c r="AR1093" s="29">
        <f t="shared" si="865"/>
        <v>1</v>
      </c>
      <c r="AS1093" s="29">
        <f t="shared" si="865"/>
        <v>1</v>
      </c>
      <c r="AT1093" s="29">
        <f t="shared" si="845"/>
        <v>1</v>
      </c>
      <c r="AU1093" s="29">
        <f t="shared" si="845"/>
        <v>1</v>
      </c>
      <c r="AV1093" s="29">
        <f t="shared" si="845"/>
        <v>1</v>
      </c>
      <c r="AW1093" s="29">
        <f t="shared" si="845"/>
        <v>1</v>
      </c>
      <c r="AX1093" s="29">
        <f t="shared" si="845"/>
        <v>1</v>
      </c>
      <c r="AY1093" s="29">
        <f t="shared" si="845"/>
        <v>1</v>
      </c>
      <c r="AZ1093" s="29">
        <f t="shared" si="845"/>
        <v>1</v>
      </c>
      <c r="BA1093" s="29">
        <f t="shared" si="845"/>
        <v>1</v>
      </c>
      <c r="BB1093" s="29">
        <f t="shared" si="845"/>
        <v>1</v>
      </c>
      <c r="BC1093" s="29">
        <f t="shared" si="845"/>
        <v>1</v>
      </c>
      <c r="BD1093" s="29">
        <f t="shared" si="845"/>
        <v>1</v>
      </c>
      <c r="BE1093" s="29">
        <f t="shared" si="845"/>
        <v>1</v>
      </c>
      <c r="BF1093" s="29">
        <f t="shared" si="845"/>
        <v>1</v>
      </c>
      <c r="BG1093" s="29">
        <f t="shared" si="845"/>
        <v>1</v>
      </c>
      <c r="BH1093" s="29">
        <f t="shared" si="845"/>
        <v>1</v>
      </c>
      <c r="BI1093" s="29">
        <f t="shared" si="845"/>
        <v>1</v>
      </c>
      <c r="BJ1093" s="29">
        <f t="shared" si="843"/>
        <v>1</v>
      </c>
      <c r="BN1093" s="29">
        <f t="shared" si="856"/>
        <v>32</v>
      </c>
      <c r="BO1093" s="29">
        <f t="shared" si="857"/>
        <v>13</v>
      </c>
    </row>
    <row r="1094" spans="3:67" x14ac:dyDescent="0.25">
      <c r="C1094" s="79">
        <f t="shared" si="853"/>
        <v>43874</v>
      </c>
      <c r="D1094" s="29">
        <f t="shared" si="789"/>
        <v>2020</v>
      </c>
      <c r="E1094" s="29">
        <f t="shared" si="858"/>
        <v>2</v>
      </c>
      <c r="F1094" s="29">
        <f t="shared" si="859"/>
        <v>7</v>
      </c>
      <c r="G1094" s="29">
        <f t="shared" si="860"/>
        <v>13</v>
      </c>
      <c r="H1094" s="166" t="str">
        <f t="shared" si="861"/>
        <v>Mi</v>
      </c>
      <c r="I1094" s="29">
        <f t="shared" si="854"/>
        <v>33</v>
      </c>
      <c r="J1094" s="29">
        <f t="array" ref="J1094">INDEX(Dienstplan!$F$6:$AJ$55,BN1094,BO1094)</f>
        <v>0</v>
      </c>
      <c r="K1094" s="29">
        <f t="array" ref="K1094">IF(OR(J1094=Schichten!$B$3,J1094=Schichten!$B$4),INDEX($D$98:$D$147,MATCH(CODE(J1094),$H$98:$H$147,0)),IF(ISERROR(INDEX($D$98:$D$147,MATCH(J1094,$A$98:$A$147,0))),0,INDEX($D$98:$D$147,MATCH(J1094,$A$98:$A$147,0))))</f>
        <v>0</v>
      </c>
      <c r="L1094" s="29">
        <f t="shared" ref="L1094" si="869">L1044</f>
        <v>0</v>
      </c>
      <c r="M1094" s="29">
        <f t="shared" si="792"/>
        <v>0</v>
      </c>
      <c r="O1094" s="29">
        <f t="shared" si="867"/>
        <v>0</v>
      </c>
      <c r="P1094" s="29">
        <f t="shared" si="867"/>
        <v>0</v>
      </c>
      <c r="Q1094" s="29">
        <f t="shared" si="867"/>
        <v>0</v>
      </c>
      <c r="R1094" s="29">
        <f t="shared" si="867"/>
        <v>0</v>
      </c>
      <c r="S1094" s="29">
        <f t="shared" si="867"/>
        <v>0</v>
      </c>
      <c r="T1094" s="29">
        <f t="shared" si="867"/>
        <v>0</v>
      </c>
      <c r="U1094" s="29">
        <f t="shared" si="867"/>
        <v>0</v>
      </c>
      <c r="V1094" s="29">
        <f t="shared" si="867"/>
        <v>0</v>
      </c>
      <c r="W1094" s="29">
        <f t="shared" si="867"/>
        <v>0</v>
      </c>
      <c r="X1094" s="29">
        <f t="shared" si="867"/>
        <v>0</v>
      </c>
      <c r="Y1094" s="29">
        <f t="shared" si="867"/>
        <v>1</v>
      </c>
      <c r="Z1094" s="29">
        <f t="shared" si="867"/>
        <v>1</v>
      </c>
      <c r="AA1094" s="29">
        <f t="shared" si="867"/>
        <v>1</v>
      </c>
      <c r="AB1094" s="29">
        <f t="shared" si="867"/>
        <v>1</v>
      </c>
      <c r="AC1094" s="29">
        <f t="shared" si="867"/>
        <v>1</v>
      </c>
      <c r="AD1094" s="29">
        <f t="shared" si="867"/>
        <v>1</v>
      </c>
      <c r="AE1094" s="29">
        <f t="shared" si="865"/>
        <v>1</v>
      </c>
      <c r="AF1094" s="29">
        <f t="shared" si="865"/>
        <v>1</v>
      </c>
      <c r="AG1094" s="29">
        <f t="shared" si="865"/>
        <v>1</v>
      </c>
      <c r="AH1094" s="29">
        <f t="shared" si="865"/>
        <v>1</v>
      </c>
      <c r="AI1094" s="29">
        <f t="shared" si="865"/>
        <v>1</v>
      </c>
      <c r="AJ1094" s="29">
        <f t="shared" si="865"/>
        <v>1</v>
      </c>
      <c r="AK1094" s="29">
        <f t="shared" si="865"/>
        <v>1</v>
      </c>
      <c r="AL1094" s="29">
        <f t="shared" si="865"/>
        <v>1</v>
      </c>
      <c r="AM1094" s="29">
        <f t="shared" si="865"/>
        <v>1</v>
      </c>
      <c r="AN1094" s="29">
        <f t="shared" si="865"/>
        <v>1</v>
      </c>
      <c r="AO1094" s="29">
        <f t="shared" si="865"/>
        <v>1</v>
      </c>
      <c r="AP1094" s="29">
        <f t="shared" si="865"/>
        <v>1</v>
      </c>
      <c r="AQ1094" s="29">
        <f t="shared" si="865"/>
        <v>1</v>
      </c>
      <c r="AR1094" s="29">
        <f t="shared" si="865"/>
        <v>1</v>
      </c>
      <c r="AS1094" s="29">
        <f t="shared" si="865"/>
        <v>1</v>
      </c>
      <c r="AT1094" s="29">
        <f t="shared" si="845"/>
        <v>1</v>
      </c>
      <c r="AU1094" s="29">
        <f t="shared" si="845"/>
        <v>1</v>
      </c>
      <c r="AV1094" s="29">
        <f t="shared" si="845"/>
        <v>1</v>
      </c>
      <c r="AW1094" s="29">
        <f t="shared" si="845"/>
        <v>1</v>
      </c>
      <c r="AX1094" s="29">
        <f t="shared" si="845"/>
        <v>1</v>
      </c>
      <c r="AY1094" s="29">
        <f t="shared" si="845"/>
        <v>1</v>
      </c>
      <c r="AZ1094" s="29">
        <f t="shared" si="845"/>
        <v>1</v>
      </c>
      <c r="BA1094" s="29">
        <f t="shared" si="845"/>
        <v>1</v>
      </c>
      <c r="BB1094" s="29">
        <f t="shared" si="845"/>
        <v>1</v>
      </c>
      <c r="BC1094" s="29">
        <f t="shared" si="845"/>
        <v>1</v>
      </c>
      <c r="BD1094" s="29">
        <f t="shared" si="845"/>
        <v>1</v>
      </c>
      <c r="BE1094" s="29">
        <f t="shared" si="845"/>
        <v>1</v>
      </c>
      <c r="BF1094" s="29">
        <f t="shared" si="845"/>
        <v>1</v>
      </c>
      <c r="BG1094" s="29">
        <f t="shared" si="845"/>
        <v>1</v>
      </c>
      <c r="BH1094" s="29">
        <f t="shared" si="845"/>
        <v>1</v>
      </c>
      <c r="BI1094" s="29">
        <f t="shared" si="845"/>
        <v>1</v>
      </c>
      <c r="BJ1094" s="29">
        <f t="shared" si="843"/>
        <v>1</v>
      </c>
      <c r="BN1094" s="29">
        <f t="shared" si="856"/>
        <v>33</v>
      </c>
      <c r="BO1094" s="29">
        <f t="shared" si="857"/>
        <v>13</v>
      </c>
    </row>
    <row r="1095" spans="3:67" x14ac:dyDescent="0.25">
      <c r="C1095" s="79">
        <f t="shared" si="853"/>
        <v>43874</v>
      </c>
      <c r="D1095" s="29">
        <f t="shared" si="789"/>
        <v>2020</v>
      </c>
      <c r="E1095" s="29">
        <f t="shared" si="858"/>
        <v>2</v>
      </c>
      <c r="F1095" s="29">
        <f t="shared" si="859"/>
        <v>7</v>
      </c>
      <c r="G1095" s="29">
        <f t="shared" si="860"/>
        <v>13</v>
      </c>
      <c r="H1095" s="166" t="str">
        <f t="shared" si="861"/>
        <v>Mi</v>
      </c>
      <c r="I1095" s="29">
        <f t="shared" si="854"/>
        <v>34</v>
      </c>
      <c r="J1095" s="29">
        <f t="array" ref="J1095">INDEX(Dienstplan!$F$6:$AJ$55,BN1095,BO1095)</f>
        <v>0</v>
      </c>
      <c r="K1095" s="29">
        <f t="array" ref="K1095">IF(OR(J1095=Schichten!$B$3,J1095=Schichten!$B$4),INDEX($D$98:$D$147,MATCH(CODE(J1095),$H$98:$H$147,0)),IF(ISERROR(INDEX($D$98:$D$147,MATCH(J1095,$A$98:$A$147,0))),0,INDEX($D$98:$D$147,MATCH(J1095,$A$98:$A$147,0))))</f>
        <v>0</v>
      </c>
      <c r="L1095" s="29">
        <f t="shared" ref="L1095" si="870">L1045</f>
        <v>0</v>
      </c>
      <c r="M1095" s="29">
        <f t="shared" si="792"/>
        <v>0</v>
      </c>
      <c r="O1095" s="29">
        <f t="shared" si="867"/>
        <v>0</v>
      </c>
      <c r="P1095" s="29">
        <f t="shared" si="867"/>
        <v>0</v>
      </c>
      <c r="Q1095" s="29">
        <f t="shared" si="867"/>
        <v>0</v>
      </c>
      <c r="R1095" s="29">
        <f t="shared" si="867"/>
        <v>0</v>
      </c>
      <c r="S1095" s="29">
        <f t="shared" si="867"/>
        <v>0</v>
      </c>
      <c r="T1095" s="29">
        <f t="shared" si="867"/>
        <v>0</v>
      </c>
      <c r="U1095" s="29">
        <f t="shared" si="867"/>
        <v>0</v>
      </c>
      <c r="V1095" s="29">
        <f t="shared" si="867"/>
        <v>0</v>
      </c>
      <c r="W1095" s="29">
        <f t="shared" si="867"/>
        <v>0</v>
      </c>
      <c r="X1095" s="29">
        <f t="shared" si="867"/>
        <v>0</v>
      </c>
      <c r="Y1095" s="29">
        <f t="shared" si="867"/>
        <v>1</v>
      </c>
      <c r="Z1095" s="29">
        <f t="shared" si="867"/>
        <v>1</v>
      </c>
      <c r="AA1095" s="29">
        <f t="shared" si="867"/>
        <v>1</v>
      </c>
      <c r="AB1095" s="29">
        <f t="shared" si="867"/>
        <v>1</v>
      </c>
      <c r="AC1095" s="29">
        <f t="shared" si="867"/>
        <v>1</v>
      </c>
      <c r="AD1095" s="29">
        <f t="shared" si="867"/>
        <v>1</v>
      </c>
      <c r="AE1095" s="29">
        <f t="shared" si="865"/>
        <v>1</v>
      </c>
      <c r="AF1095" s="29">
        <f t="shared" si="865"/>
        <v>1</v>
      </c>
      <c r="AG1095" s="29">
        <f t="shared" si="865"/>
        <v>1</v>
      </c>
      <c r="AH1095" s="29">
        <f t="shared" si="865"/>
        <v>1</v>
      </c>
      <c r="AI1095" s="29">
        <f t="shared" si="865"/>
        <v>1</v>
      </c>
      <c r="AJ1095" s="29">
        <f t="shared" si="865"/>
        <v>1</v>
      </c>
      <c r="AK1095" s="29">
        <f t="shared" si="865"/>
        <v>1</v>
      </c>
      <c r="AL1095" s="29">
        <f t="shared" si="865"/>
        <v>1</v>
      </c>
      <c r="AM1095" s="29">
        <f t="shared" si="865"/>
        <v>1</v>
      </c>
      <c r="AN1095" s="29">
        <f t="shared" si="865"/>
        <v>1</v>
      </c>
      <c r="AO1095" s="29">
        <f t="shared" si="865"/>
        <v>1</v>
      </c>
      <c r="AP1095" s="29">
        <f t="shared" si="865"/>
        <v>1</v>
      </c>
      <c r="AQ1095" s="29">
        <f t="shared" si="865"/>
        <v>1</v>
      </c>
      <c r="AR1095" s="29">
        <f t="shared" si="865"/>
        <v>1</v>
      </c>
      <c r="AS1095" s="29">
        <f t="shared" si="865"/>
        <v>1</v>
      </c>
      <c r="AT1095" s="29">
        <f t="shared" si="845"/>
        <v>1</v>
      </c>
      <c r="AU1095" s="29">
        <f t="shared" si="845"/>
        <v>1</v>
      </c>
      <c r="AV1095" s="29">
        <f t="shared" si="845"/>
        <v>1</v>
      </c>
      <c r="AW1095" s="29">
        <f t="shared" si="845"/>
        <v>1</v>
      </c>
      <c r="AX1095" s="29">
        <f t="shared" si="845"/>
        <v>1</v>
      </c>
      <c r="AY1095" s="29">
        <f t="shared" si="845"/>
        <v>1</v>
      </c>
      <c r="AZ1095" s="29">
        <f t="shared" si="845"/>
        <v>1</v>
      </c>
      <c r="BA1095" s="29">
        <f t="shared" si="845"/>
        <v>1</v>
      </c>
      <c r="BB1095" s="29">
        <f t="shared" si="845"/>
        <v>1</v>
      </c>
      <c r="BC1095" s="29">
        <f t="shared" si="845"/>
        <v>1</v>
      </c>
      <c r="BD1095" s="29">
        <f t="shared" si="845"/>
        <v>1</v>
      </c>
      <c r="BE1095" s="29">
        <f t="shared" si="845"/>
        <v>1</v>
      </c>
      <c r="BF1095" s="29">
        <f t="shared" si="845"/>
        <v>1</v>
      </c>
      <c r="BG1095" s="29">
        <f t="shared" si="845"/>
        <v>1</v>
      </c>
      <c r="BH1095" s="29">
        <f t="shared" si="845"/>
        <v>1</v>
      </c>
      <c r="BI1095" s="29">
        <f t="shared" ref="BI1095:BJ1110" si="871">IF($M$457,IF($J1095=BI$461,1,0),0)</f>
        <v>1</v>
      </c>
      <c r="BJ1095" s="29">
        <f t="shared" si="871"/>
        <v>1</v>
      </c>
      <c r="BN1095" s="29">
        <f t="shared" si="856"/>
        <v>34</v>
      </c>
      <c r="BO1095" s="29">
        <f t="shared" si="857"/>
        <v>13</v>
      </c>
    </row>
    <row r="1096" spans="3:67" x14ac:dyDescent="0.25">
      <c r="C1096" s="79">
        <f t="shared" si="853"/>
        <v>43874</v>
      </c>
      <c r="D1096" s="29">
        <f t="shared" si="789"/>
        <v>2020</v>
      </c>
      <c r="E1096" s="29">
        <f t="shared" si="858"/>
        <v>2</v>
      </c>
      <c r="F1096" s="29">
        <f t="shared" si="859"/>
        <v>7</v>
      </c>
      <c r="G1096" s="29">
        <f t="shared" si="860"/>
        <v>13</v>
      </c>
      <c r="H1096" s="166" t="str">
        <f t="shared" si="861"/>
        <v>Mi</v>
      </c>
      <c r="I1096" s="29">
        <f t="shared" si="854"/>
        <v>35</v>
      </c>
      <c r="J1096" s="29">
        <f t="array" ref="J1096">INDEX(Dienstplan!$F$6:$AJ$55,BN1096,BO1096)</f>
        <v>0</v>
      </c>
      <c r="K1096" s="29">
        <f t="array" ref="K1096">IF(OR(J1096=Schichten!$B$3,J1096=Schichten!$B$4),INDEX($D$98:$D$147,MATCH(CODE(J1096),$H$98:$H$147,0)),IF(ISERROR(INDEX($D$98:$D$147,MATCH(J1096,$A$98:$A$147,0))),0,INDEX($D$98:$D$147,MATCH(J1096,$A$98:$A$147,0))))</f>
        <v>0</v>
      </c>
      <c r="L1096" s="29">
        <f t="shared" ref="L1096" si="872">L1046</f>
        <v>0</v>
      </c>
      <c r="M1096" s="29">
        <f t="shared" si="792"/>
        <v>0</v>
      </c>
      <c r="O1096" s="29">
        <f t="shared" si="867"/>
        <v>0</v>
      </c>
      <c r="P1096" s="29">
        <f t="shared" si="867"/>
        <v>0</v>
      </c>
      <c r="Q1096" s="29">
        <f t="shared" si="867"/>
        <v>0</v>
      </c>
      <c r="R1096" s="29">
        <f t="shared" si="867"/>
        <v>0</v>
      </c>
      <c r="S1096" s="29">
        <f t="shared" si="867"/>
        <v>0</v>
      </c>
      <c r="T1096" s="29">
        <f t="shared" si="867"/>
        <v>0</v>
      </c>
      <c r="U1096" s="29">
        <f t="shared" si="867"/>
        <v>0</v>
      </c>
      <c r="V1096" s="29">
        <f t="shared" si="867"/>
        <v>0</v>
      </c>
      <c r="W1096" s="29">
        <f t="shared" si="867"/>
        <v>0</v>
      </c>
      <c r="X1096" s="29">
        <f t="shared" si="867"/>
        <v>0</v>
      </c>
      <c r="Y1096" s="29">
        <f t="shared" si="867"/>
        <v>1</v>
      </c>
      <c r="Z1096" s="29">
        <f t="shared" si="867"/>
        <v>1</v>
      </c>
      <c r="AA1096" s="29">
        <f t="shared" si="867"/>
        <v>1</v>
      </c>
      <c r="AB1096" s="29">
        <f t="shared" si="867"/>
        <v>1</v>
      </c>
      <c r="AC1096" s="29">
        <f t="shared" si="867"/>
        <v>1</v>
      </c>
      <c r="AD1096" s="29">
        <f t="shared" si="867"/>
        <v>1</v>
      </c>
      <c r="AE1096" s="29">
        <f t="shared" si="865"/>
        <v>1</v>
      </c>
      <c r="AF1096" s="29">
        <f t="shared" si="865"/>
        <v>1</v>
      </c>
      <c r="AG1096" s="29">
        <f t="shared" si="865"/>
        <v>1</v>
      </c>
      <c r="AH1096" s="29">
        <f t="shared" si="865"/>
        <v>1</v>
      </c>
      <c r="AI1096" s="29">
        <f t="shared" si="865"/>
        <v>1</v>
      </c>
      <c r="AJ1096" s="29">
        <f t="shared" si="865"/>
        <v>1</v>
      </c>
      <c r="AK1096" s="29">
        <f t="shared" si="865"/>
        <v>1</v>
      </c>
      <c r="AL1096" s="29">
        <f t="shared" si="865"/>
        <v>1</v>
      </c>
      <c r="AM1096" s="29">
        <f t="shared" si="865"/>
        <v>1</v>
      </c>
      <c r="AN1096" s="29">
        <f t="shared" si="865"/>
        <v>1</v>
      </c>
      <c r="AO1096" s="29">
        <f t="shared" si="865"/>
        <v>1</v>
      </c>
      <c r="AP1096" s="29">
        <f t="shared" si="865"/>
        <v>1</v>
      </c>
      <c r="AQ1096" s="29">
        <f t="shared" si="865"/>
        <v>1</v>
      </c>
      <c r="AR1096" s="29">
        <f t="shared" si="865"/>
        <v>1</v>
      </c>
      <c r="AS1096" s="29">
        <f t="shared" si="865"/>
        <v>1</v>
      </c>
      <c r="AT1096" s="29">
        <f t="shared" ref="AT1096:BI1111" si="873">IF($M$457,IF($J1096=AT$461,1,0),0)</f>
        <v>1</v>
      </c>
      <c r="AU1096" s="29">
        <f t="shared" si="873"/>
        <v>1</v>
      </c>
      <c r="AV1096" s="29">
        <f t="shared" si="873"/>
        <v>1</v>
      </c>
      <c r="AW1096" s="29">
        <f t="shared" si="873"/>
        <v>1</v>
      </c>
      <c r="AX1096" s="29">
        <f t="shared" si="873"/>
        <v>1</v>
      </c>
      <c r="AY1096" s="29">
        <f t="shared" si="873"/>
        <v>1</v>
      </c>
      <c r="AZ1096" s="29">
        <f t="shared" si="873"/>
        <v>1</v>
      </c>
      <c r="BA1096" s="29">
        <f t="shared" si="873"/>
        <v>1</v>
      </c>
      <c r="BB1096" s="29">
        <f t="shared" si="873"/>
        <v>1</v>
      </c>
      <c r="BC1096" s="29">
        <f t="shared" si="873"/>
        <v>1</v>
      </c>
      <c r="BD1096" s="29">
        <f t="shared" si="873"/>
        <v>1</v>
      </c>
      <c r="BE1096" s="29">
        <f t="shared" si="873"/>
        <v>1</v>
      </c>
      <c r="BF1096" s="29">
        <f t="shared" si="873"/>
        <v>1</v>
      </c>
      <c r="BG1096" s="29">
        <f t="shared" si="873"/>
        <v>1</v>
      </c>
      <c r="BH1096" s="29">
        <f t="shared" si="873"/>
        <v>1</v>
      </c>
      <c r="BI1096" s="29">
        <f t="shared" si="873"/>
        <v>1</v>
      </c>
      <c r="BJ1096" s="29">
        <f t="shared" si="871"/>
        <v>1</v>
      </c>
      <c r="BN1096" s="29">
        <f t="shared" si="856"/>
        <v>35</v>
      </c>
      <c r="BO1096" s="29">
        <f t="shared" si="857"/>
        <v>13</v>
      </c>
    </row>
    <row r="1097" spans="3:67" x14ac:dyDescent="0.25">
      <c r="C1097" s="79">
        <f t="shared" si="853"/>
        <v>43874</v>
      </c>
      <c r="D1097" s="29">
        <f t="shared" si="789"/>
        <v>2020</v>
      </c>
      <c r="E1097" s="29">
        <f t="shared" si="858"/>
        <v>2</v>
      </c>
      <c r="F1097" s="29">
        <f t="shared" si="859"/>
        <v>7</v>
      </c>
      <c r="G1097" s="29">
        <f t="shared" si="860"/>
        <v>13</v>
      </c>
      <c r="H1097" s="166" t="str">
        <f t="shared" si="861"/>
        <v>Mi</v>
      </c>
      <c r="I1097" s="29">
        <f t="shared" si="854"/>
        <v>36</v>
      </c>
      <c r="J1097" s="29">
        <f t="array" ref="J1097">INDEX(Dienstplan!$F$6:$AJ$55,BN1097,BO1097)</f>
        <v>0</v>
      </c>
      <c r="K1097" s="29">
        <f t="array" ref="K1097">IF(OR(J1097=Schichten!$B$3,J1097=Schichten!$B$4),INDEX($D$98:$D$147,MATCH(CODE(J1097),$H$98:$H$147,0)),IF(ISERROR(INDEX($D$98:$D$147,MATCH(J1097,$A$98:$A$147,0))),0,INDEX($D$98:$D$147,MATCH(J1097,$A$98:$A$147,0))))</f>
        <v>0</v>
      </c>
      <c r="L1097" s="29">
        <f t="shared" ref="L1097" si="874">L1047</f>
        <v>0</v>
      </c>
      <c r="M1097" s="29">
        <f t="shared" si="792"/>
        <v>0</v>
      </c>
      <c r="O1097" s="29">
        <f t="shared" si="867"/>
        <v>0</v>
      </c>
      <c r="P1097" s="29">
        <f t="shared" si="867"/>
        <v>0</v>
      </c>
      <c r="Q1097" s="29">
        <f t="shared" si="867"/>
        <v>0</v>
      </c>
      <c r="R1097" s="29">
        <f t="shared" si="867"/>
        <v>0</v>
      </c>
      <c r="S1097" s="29">
        <f t="shared" si="867"/>
        <v>0</v>
      </c>
      <c r="T1097" s="29">
        <f t="shared" si="867"/>
        <v>0</v>
      </c>
      <c r="U1097" s="29">
        <f t="shared" si="867"/>
        <v>0</v>
      </c>
      <c r="V1097" s="29">
        <f t="shared" si="867"/>
        <v>0</v>
      </c>
      <c r="W1097" s="29">
        <f t="shared" si="867"/>
        <v>0</v>
      </c>
      <c r="X1097" s="29">
        <f t="shared" si="867"/>
        <v>0</v>
      </c>
      <c r="Y1097" s="29">
        <f t="shared" si="867"/>
        <v>1</v>
      </c>
      <c r="Z1097" s="29">
        <f t="shared" si="867"/>
        <v>1</v>
      </c>
      <c r="AA1097" s="29">
        <f t="shared" si="867"/>
        <v>1</v>
      </c>
      <c r="AB1097" s="29">
        <f t="shared" si="867"/>
        <v>1</v>
      </c>
      <c r="AC1097" s="29">
        <f t="shared" si="867"/>
        <v>1</v>
      </c>
      <c r="AD1097" s="29">
        <f t="shared" si="867"/>
        <v>1</v>
      </c>
      <c r="AE1097" s="29">
        <f t="shared" si="865"/>
        <v>1</v>
      </c>
      <c r="AF1097" s="29">
        <f t="shared" si="865"/>
        <v>1</v>
      </c>
      <c r="AG1097" s="29">
        <f t="shared" si="865"/>
        <v>1</v>
      </c>
      <c r="AH1097" s="29">
        <f t="shared" si="865"/>
        <v>1</v>
      </c>
      <c r="AI1097" s="29">
        <f t="shared" si="865"/>
        <v>1</v>
      </c>
      <c r="AJ1097" s="29">
        <f t="shared" si="865"/>
        <v>1</v>
      </c>
      <c r="AK1097" s="29">
        <f t="shared" si="865"/>
        <v>1</v>
      </c>
      <c r="AL1097" s="29">
        <f t="shared" si="865"/>
        <v>1</v>
      </c>
      <c r="AM1097" s="29">
        <f t="shared" si="865"/>
        <v>1</v>
      </c>
      <c r="AN1097" s="29">
        <f t="shared" si="865"/>
        <v>1</v>
      </c>
      <c r="AO1097" s="29">
        <f t="shared" si="865"/>
        <v>1</v>
      </c>
      <c r="AP1097" s="29">
        <f t="shared" si="865"/>
        <v>1</v>
      </c>
      <c r="AQ1097" s="29">
        <f t="shared" si="865"/>
        <v>1</v>
      </c>
      <c r="AR1097" s="29">
        <f t="shared" si="865"/>
        <v>1</v>
      </c>
      <c r="AS1097" s="29">
        <f t="shared" si="865"/>
        <v>1</v>
      </c>
      <c r="AT1097" s="29">
        <f t="shared" si="873"/>
        <v>1</v>
      </c>
      <c r="AU1097" s="29">
        <f t="shared" si="873"/>
        <v>1</v>
      </c>
      <c r="AV1097" s="29">
        <f t="shared" si="873"/>
        <v>1</v>
      </c>
      <c r="AW1097" s="29">
        <f t="shared" si="873"/>
        <v>1</v>
      </c>
      <c r="AX1097" s="29">
        <f t="shared" si="873"/>
        <v>1</v>
      </c>
      <c r="AY1097" s="29">
        <f t="shared" si="873"/>
        <v>1</v>
      </c>
      <c r="AZ1097" s="29">
        <f t="shared" si="873"/>
        <v>1</v>
      </c>
      <c r="BA1097" s="29">
        <f t="shared" si="873"/>
        <v>1</v>
      </c>
      <c r="BB1097" s="29">
        <f t="shared" si="873"/>
        <v>1</v>
      </c>
      <c r="BC1097" s="29">
        <f t="shared" si="873"/>
        <v>1</v>
      </c>
      <c r="BD1097" s="29">
        <f t="shared" si="873"/>
        <v>1</v>
      </c>
      <c r="BE1097" s="29">
        <f t="shared" si="873"/>
        <v>1</v>
      </c>
      <c r="BF1097" s="29">
        <f t="shared" si="873"/>
        <v>1</v>
      </c>
      <c r="BG1097" s="29">
        <f t="shared" si="873"/>
        <v>1</v>
      </c>
      <c r="BH1097" s="29">
        <f t="shared" si="873"/>
        <v>1</v>
      </c>
      <c r="BI1097" s="29">
        <f t="shared" si="873"/>
        <v>1</v>
      </c>
      <c r="BJ1097" s="29">
        <f t="shared" si="871"/>
        <v>1</v>
      </c>
      <c r="BN1097" s="29">
        <f t="shared" si="856"/>
        <v>36</v>
      </c>
      <c r="BO1097" s="29">
        <f t="shared" si="857"/>
        <v>13</v>
      </c>
    </row>
    <row r="1098" spans="3:67" x14ac:dyDescent="0.25">
      <c r="C1098" s="79">
        <f t="shared" si="853"/>
        <v>43874</v>
      </c>
      <c r="D1098" s="29">
        <f t="shared" si="789"/>
        <v>2020</v>
      </c>
      <c r="E1098" s="29">
        <f t="shared" si="858"/>
        <v>2</v>
      </c>
      <c r="F1098" s="29">
        <f t="shared" si="859"/>
        <v>7</v>
      </c>
      <c r="G1098" s="29">
        <f t="shared" si="860"/>
        <v>13</v>
      </c>
      <c r="H1098" s="166" t="str">
        <f t="shared" si="861"/>
        <v>Mi</v>
      </c>
      <c r="I1098" s="29">
        <f t="shared" si="854"/>
        <v>37</v>
      </c>
      <c r="J1098" s="29">
        <f t="array" ref="J1098">INDEX(Dienstplan!$F$6:$AJ$55,BN1098,BO1098)</f>
        <v>0</v>
      </c>
      <c r="K1098" s="29">
        <f t="array" ref="K1098">IF(OR(J1098=Schichten!$B$3,J1098=Schichten!$B$4),INDEX($D$98:$D$147,MATCH(CODE(J1098),$H$98:$H$147,0)),IF(ISERROR(INDEX($D$98:$D$147,MATCH(J1098,$A$98:$A$147,0))),0,INDEX($D$98:$D$147,MATCH(J1098,$A$98:$A$147,0))))</f>
        <v>0</v>
      </c>
      <c r="L1098" s="29">
        <f t="shared" ref="L1098" si="875">L1048</f>
        <v>0</v>
      </c>
      <c r="M1098" s="29">
        <f t="shared" si="792"/>
        <v>0</v>
      </c>
      <c r="O1098" s="29">
        <f t="shared" si="867"/>
        <v>0</v>
      </c>
      <c r="P1098" s="29">
        <f t="shared" si="867"/>
        <v>0</v>
      </c>
      <c r="Q1098" s="29">
        <f t="shared" si="867"/>
        <v>0</v>
      </c>
      <c r="R1098" s="29">
        <f t="shared" si="867"/>
        <v>0</v>
      </c>
      <c r="S1098" s="29">
        <f t="shared" si="867"/>
        <v>0</v>
      </c>
      <c r="T1098" s="29">
        <f t="shared" si="867"/>
        <v>0</v>
      </c>
      <c r="U1098" s="29">
        <f t="shared" si="867"/>
        <v>0</v>
      </c>
      <c r="V1098" s="29">
        <f t="shared" si="867"/>
        <v>0</v>
      </c>
      <c r="W1098" s="29">
        <f t="shared" si="867"/>
        <v>0</v>
      </c>
      <c r="X1098" s="29">
        <f t="shared" si="867"/>
        <v>0</v>
      </c>
      <c r="Y1098" s="29">
        <f t="shared" si="867"/>
        <v>1</v>
      </c>
      <c r="Z1098" s="29">
        <f t="shared" si="867"/>
        <v>1</v>
      </c>
      <c r="AA1098" s="29">
        <f t="shared" si="867"/>
        <v>1</v>
      </c>
      <c r="AB1098" s="29">
        <f t="shared" si="867"/>
        <v>1</v>
      </c>
      <c r="AC1098" s="29">
        <f t="shared" si="867"/>
        <v>1</v>
      </c>
      <c r="AD1098" s="29">
        <f t="shared" si="867"/>
        <v>1</v>
      </c>
      <c r="AE1098" s="29">
        <f t="shared" si="865"/>
        <v>1</v>
      </c>
      <c r="AF1098" s="29">
        <f t="shared" si="865"/>
        <v>1</v>
      </c>
      <c r="AG1098" s="29">
        <f t="shared" si="865"/>
        <v>1</v>
      </c>
      <c r="AH1098" s="29">
        <f t="shared" si="865"/>
        <v>1</v>
      </c>
      <c r="AI1098" s="29">
        <f t="shared" si="865"/>
        <v>1</v>
      </c>
      <c r="AJ1098" s="29">
        <f t="shared" si="865"/>
        <v>1</v>
      </c>
      <c r="AK1098" s="29">
        <f t="shared" si="865"/>
        <v>1</v>
      </c>
      <c r="AL1098" s="29">
        <f t="shared" si="865"/>
        <v>1</v>
      </c>
      <c r="AM1098" s="29">
        <f t="shared" si="865"/>
        <v>1</v>
      </c>
      <c r="AN1098" s="29">
        <f t="shared" si="865"/>
        <v>1</v>
      </c>
      <c r="AO1098" s="29">
        <f t="shared" si="865"/>
        <v>1</v>
      </c>
      <c r="AP1098" s="29">
        <f t="shared" si="865"/>
        <v>1</v>
      </c>
      <c r="AQ1098" s="29">
        <f t="shared" si="865"/>
        <v>1</v>
      </c>
      <c r="AR1098" s="29">
        <f t="shared" si="865"/>
        <v>1</v>
      </c>
      <c r="AS1098" s="29">
        <f t="shared" si="865"/>
        <v>1</v>
      </c>
      <c r="AT1098" s="29">
        <f t="shared" si="873"/>
        <v>1</v>
      </c>
      <c r="AU1098" s="29">
        <f t="shared" si="873"/>
        <v>1</v>
      </c>
      <c r="AV1098" s="29">
        <f t="shared" si="873"/>
        <v>1</v>
      </c>
      <c r="AW1098" s="29">
        <f t="shared" si="873"/>
        <v>1</v>
      </c>
      <c r="AX1098" s="29">
        <f t="shared" si="873"/>
        <v>1</v>
      </c>
      <c r="AY1098" s="29">
        <f t="shared" si="873"/>
        <v>1</v>
      </c>
      <c r="AZ1098" s="29">
        <f t="shared" si="873"/>
        <v>1</v>
      </c>
      <c r="BA1098" s="29">
        <f t="shared" si="873"/>
        <v>1</v>
      </c>
      <c r="BB1098" s="29">
        <f t="shared" si="873"/>
        <v>1</v>
      </c>
      <c r="BC1098" s="29">
        <f t="shared" si="873"/>
        <v>1</v>
      </c>
      <c r="BD1098" s="29">
        <f t="shared" si="873"/>
        <v>1</v>
      </c>
      <c r="BE1098" s="29">
        <f t="shared" si="873"/>
        <v>1</v>
      </c>
      <c r="BF1098" s="29">
        <f t="shared" si="873"/>
        <v>1</v>
      </c>
      <c r="BG1098" s="29">
        <f t="shared" si="873"/>
        <v>1</v>
      </c>
      <c r="BH1098" s="29">
        <f t="shared" si="873"/>
        <v>1</v>
      </c>
      <c r="BI1098" s="29">
        <f t="shared" si="873"/>
        <v>1</v>
      </c>
      <c r="BJ1098" s="29">
        <f t="shared" si="871"/>
        <v>1</v>
      </c>
      <c r="BN1098" s="29">
        <f t="shared" si="856"/>
        <v>37</v>
      </c>
      <c r="BO1098" s="29">
        <f t="shared" si="857"/>
        <v>13</v>
      </c>
    </row>
    <row r="1099" spans="3:67" x14ac:dyDescent="0.25">
      <c r="C1099" s="79">
        <f t="shared" si="853"/>
        <v>43874</v>
      </c>
      <c r="D1099" s="29">
        <f t="shared" si="789"/>
        <v>2020</v>
      </c>
      <c r="E1099" s="29">
        <f t="shared" si="858"/>
        <v>2</v>
      </c>
      <c r="F1099" s="29">
        <f t="shared" si="859"/>
        <v>7</v>
      </c>
      <c r="G1099" s="29">
        <f t="shared" si="860"/>
        <v>13</v>
      </c>
      <c r="H1099" s="166" t="str">
        <f t="shared" si="861"/>
        <v>Mi</v>
      </c>
      <c r="I1099" s="29">
        <f t="shared" si="854"/>
        <v>38</v>
      </c>
      <c r="J1099" s="29">
        <f t="array" ref="J1099">INDEX(Dienstplan!$F$6:$AJ$55,BN1099,BO1099)</f>
        <v>0</v>
      </c>
      <c r="K1099" s="29">
        <f t="array" ref="K1099">IF(OR(J1099=Schichten!$B$3,J1099=Schichten!$B$4),INDEX($D$98:$D$147,MATCH(CODE(J1099),$H$98:$H$147,0)),IF(ISERROR(INDEX($D$98:$D$147,MATCH(J1099,$A$98:$A$147,0))),0,INDEX($D$98:$D$147,MATCH(J1099,$A$98:$A$147,0))))</f>
        <v>0</v>
      </c>
      <c r="L1099" s="29">
        <f t="shared" ref="L1099" si="876">L1049</f>
        <v>0</v>
      </c>
      <c r="M1099" s="29">
        <f t="shared" si="792"/>
        <v>0</v>
      </c>
      <c r="O1099" s="29">
        <f t="shared" si="867"/>
        <v>0</v>
      </c>
      <c r="P1099" s="29">
        <f t="shared" si="867"/>
        <v>0</v>
      </c>
      <c r="Q1099" s="29">
        <f t="shared" si="867"/>
        <v>0</v>
      </c>
      <c r="R1099" s="29">
        <f t="shared" si="867"/>
        <v>0</v>
      </c>
      <c r="S1099" s="29">
        <f t="shared" si="867"/>
        <v>0</v>
      </c>
      <c r="T1099" s="29">
        <f t="shared" si="867"/>
        <v>0</v>
      </c>
      <c r="U1099" s="29">
        <f t="shared" si="867"/>
        <v>0</v>
      </c>
      <c r="V1099" s="29">
        <f t="shared" si="867"/>
        <v>0</v>
      </c>
      <c r="W1099" s="29">
        <f t="shared" si="867"/>
        <v>0</v>
      </c>
      <c r="X1099" s="29">
        <f t="shared" si="867"/>
        <v>0</v>
      </c>
      <c r="Y1099" s="29">
        <f t="shared" si="867"/>
        <v>1</v>
      </c>
      <c r="Z1099" s="29">
        <f t="shared" si="867"/>
        <v>1</v>
      </c>
      <c r="AA1099" s="29">
        <f t="shared" si="867"/>
        <v>1</v>
      </c>
      <c r="AB1099" s="29">
        <f t="shared" si="867"/>
        <v>1</v>
      </c>
      <c r="AC1099" s="29">
        <f t="shared" si="867"/>
        <v>1</v>
      </c>
      <c r="AD1099" s="29">
        <f t="shared" si="867"/>
        <v>1</v>
      </c>
      <c r="AE1099" s="29">
        <f t="shared" si="865"/>
        <v>1</v>
      </c>
      <c r="AF1099" s="29">
        <f t="shared" si="865"/>
        <v>1</v>
      </c>
      <c r="AG1099" s="29">
        <f t="shared" si="865"/>
        <v>1</v>
      </c>
      <c r="AH1099" s="29">
        <f t="shared" si="865"/>
        <v>1</v>
      </c>
      <c r="AI1099" s="29">
        <f t="shared" si="865"/>
        <v>1</v>
      </c>
      <c r="AJ1099" s="29">
        <f t="shared" si="865"/>
        <v>1</v>
      </c>
      <c r="AK1099" s="29">
        <f t="shared" si="865"/>
        <v>1</v>
      </c>
      <c r="AL1099" s="29">
        <f t="shared" si="865"/>
        <v>1</v>
      </c>
      <c r="AM1099" s="29">
        <f t="shared" si="865"/>
        <v>1</v>
      </c>
      <c r="AN1099" s="29">
        <f t="shared" si="865"/>
        <v>1</v>
      </c>
      <c r="AO1099" s="29">
        <f t="shared" si="865"/>
        <v>1</v>
      </c>
      <c r="AP1099" s="29">
        <f t="shared" si="865"/>
        <v>1</v>
      </c>
      <c r="AQ1099" s="29">
        <f t="shared" si="865"/>
        <v>1</v>
      </c>
      <c r="AR1099" s="29">
        <f t="shared" si="865"/>
        <v>1</v>
      </c>
      <c r="AS1099" s="29">
        <f t="shared" si="865"/>
        <v>1</v>
      </c>
      <c r="AT1099" s="29">
        <f t="shared" si="873"/>
        <v>1</v>
      </c>
      <c r="AU1099" s="29">
        <f t="shared" si="873"/>
        <v>1</v>
      </c>
      <c r="AV1099" s="29">
        <f t="shared" si="873"/>
        <v>1</v>
      </c>
      <c r="AW1099" s="29">
        <f t="shared" si="873"/>
        <v>1</v>
      </c>
      <c r="AX1099" s="29">
        <f t="shared" si="873"/>
        <v>1</v>
      </c>
      <c r="AY1099" s="29">
        <f t="shared" si="873"/>
        <v>1</v>
      </c>
      <c r="AZ1099" s="29">
        <f t="shared" si="873"/>
        <v>1</v>
      </c>
      <c r="BA1099" s="29">
        <f t="shared" si="873"/>
        <v>1</v>
      </c>
      <c r="BB1099" s="29">
        <f t="shared" si="873"/>
        <v>1</v>
      </c>
      <c r="BC1099" s="29">
        <f t="shared" si="873"/>
        <v>1</v>
      </c>
      <c r="BD1099" s="29">
        <f t="shared" si="873"/>
        <v>1</v>
      </c>
      <c r="BE1099" s="29">
        <f t="shared" si="873"/>
        <v>1</v>
      </c>
      <c r="BF1099" s="29">
        <f t="shared" si="873"/>
        <v>1</v>
      </c>
      <c r="BG1099" s="29">
        <f t="shared" si="873"/>
        <v>1</v>
      </c>
      <c r="BH1099" s="29">
        <f t="shared" si="873"/>
        <v>1</v>
      </c>
      <c r="BI1099" s="29">
        <f t="shared" si="873"/>
        <v>1</v>
      </c>
      <c r="BJ1099" s="29">
        <f t="shared" si="871"/>
        <v>1</v>
      </c>
      <c r="BN1099" s="29">
        <f t="shared" si="856"/>
        <v>38</v>
      </c>
      <c r="BO1099" s="29">
        <f t="shared" si="857"/>
        <v>13</v>
      </c>
    </row>
    <row r="1100" spans="3:67" x14ac:dyDescent="0.25">
      <c r="C1100" s="79">
        <f t="shared" si="853"/>
        <v>43874</v>
      </c>
      <c r="D1100" s="29">
        <f t="shared" si="789"/>
        <v>2020</v>
      </c>
      <c r="E1100" s="29">
        <f t="shared" si="858"/>
        <v>2</v>
      </c>
      <c r="F1100" s="29">
        <f t="shared" si="859"/>
        <v>7</v>
      </c>
      <c r="G1100" s="29">
        <f t="shared" si="860"/>
        <v>13</v>
      </c>
      <c r="H1100" s="166" t="str">
        <f t="shared" si="861"/>
        <v>Mi</v>
      </c>
      <c r="I1100" s="29">
        <f t="shared" si="854"/>
        <v>39</v>
      </c>
      <c r="J1100" s="29">
        <f t="array" ref="J1100">INDEX(Dienstplan!$F$6:$AJ$55,BN1100,BO1100)</f>
        <v>0</v>
      </c>
      <c r="K1100" s="29">
        <f t="array" ref="K1100">IF(OR(J1100=Schichten!$B$3,J1100=Schichten!$B$4),INDEX($D$98:$D$147,MATCH(CODE(J1100),$H$98:$H$147,0)),IF(ISERROR(INDEX($D$98:$D$147,MATCH(J1100,$A$98:$A$147,0))),0,INDEX($D$98:$D$147,MATCH(J1100,$A$98:$A$147,0))))</f>
        <v>0</v>
      </c>
      <c r="L1100" s="29">
        <f t="shared" ref="L1100" si="877">L1050</f>
        <v>0</v>
      </c>
      <c r="M1100" s="29">
        <f t="shared" si="792"/>
        <v>0</v>
      </c>
      <c r="O1100" s="29">
        <f t="shared" si="867"/>
        <v>0</v>
      </c>
      <c r="P1100" s="29">
        <f t="shared" si="867"/>
        <v>0</v>
      </c>
      <c r="Q1100" s="29">
        <f t="shared" si="867"/>
        <v>0</v>
      </c>
      <c r="R1100" s="29">
        <f t="shared" si="867"/>
        <v>0</v>
      </c>
      <c r="S1100" s="29">
        <f t="shared" si="867"/>
        <v>0</v>
      </c>
      <c r="T1100" s="29">
        <f t="shared" si="867"/>
        <v>0</v>
      </c>
      <c r="U1100" s="29">
        <f t="shared" si="867"/>
        <v>0</v>
      </c>
      <c r="V1100" s="29">
        <f t="shared" si="867"/>
        <v>0</v>
      </c>
      <c r="W1100" s="29">
        <f t="shared" si="867"/>
        <v>0</v>
      </c>
      <c r="X1100" s="29">
        <f t="shared" si="867"/>
        <v>0</v>
      </c>
      <c r="Y1100" s="29">
        <f t="shared" si="867"/>
        <v>1</v>
      </c>
      <c r="Z1100" s="29">
        <f t="shared" si="867"/>
        <v>1</v>
      </c>
      <c r="AA1100" s="29">
        <f t="shared" si="867"/>
        <v>1</v>
      </c>
      <c r="AB1100" s="29">
        <f t="shared" si="867"/>
        <v>1</v>
      </c>
      <c r="AC1100" s="29">
        <f t="shared" si="867"/>
        <v>1</v>
      </c>
      <c r="AD1100" s="29">
        <f t="shared" si="867"/>
        <v>1</v>
      </c>
      <c r="AE1100" s="29">
        <f t="shared" si="865"/>
        <v>1</v>
      </c>
      <c r="AF1100" s="29">
        <f t="shared" si="865"/>
        <v>1</v>
      </c>
      <c r="AG1100" s="29">
        <f t="shared" si="865"/>
        <v>1</v>
      </c>
      <c r="AH1100" s="29">
        <f t="shared" si="865"/>
        <v>1</v>
      </c>
      <c r="AI1100" s="29">
        <f t="shared" si="865"/>
        <v>1</v>
      </c>
      <c r="AJ1100" s="29">
        <f t="shared" si="865"/>
        <v>1</v>
      </c>
      <c r="AK1100" s="29">
        <f t="shared" si="865"/>
        <v>1</v>
      </c>
      <c r="AL1100" s="29">
        <f t="shared" si="865"/>
        <v>1</v>
      </c>
      <c r="AM1100" s="29">
        <f t="shared" si="865"/>
        <v>1</v>
      </c>
      <c r="AN1100" s="29">
        <f t="shared" si="865"/>
        <v>1</v>
      </c>
      <c r="AO1100" s="29">
        <f t="shared" si="865"/>
        <v>1</v>
      </c>
      <c r="AP1100" s="29">
        <f t="shared" si="865"/>
        <v>1</v>
      </c>
      <c r="AQ1100" s="29">
        <f t="shared" si="865"/>
        <v>1</v>
      </c>
      <c r="AR1100" s="29">
        <f t="shared" si="865"/>
        <v>1</v>
      </c>
      <c r="AS1100" s="29">
        <f t="shared" si="865"/>
        <v>1</v>
      </c>
      <c r="AT1100" s="29">
        <f t="shared" si="873"/>
        <v>1</v>
      </c>
      <c r="AU1100" s="29">
        <f t="shared" si="873"/>
        <v>1</v>
      </c>
      <c r="AV1100" s="29">
        <f t="shared" si="873"/>
        <v>1</v>
      </c>
      <c r="AW1100" s="29">
        <f t="shared" si="873"/>
        <v>1</v>
      </c>
      <c r="AX1100" s="29">
        <f t="shared" si="873"/>
        <v>1</v>
      </c>
      <c r="AY1100" s="29">
        <f t="shared" si="873"/>
        <v>1</v>
      </c>
      <c r="AZ1100" s="29">
        <f t="shared" si="873"/>
        <v>1</v>
      </c>
      <c r="BA1100" s="29">
        <f t="shared" si="873"/>
        <v>1</v>
      </c>
      <c r="BB1100" s="29">
        <f t="shared" si="873"/>
        <v>1</v>
      </c>
      <c r="BC1100" s="29">
        <f t="shared" si="873"/>
        <v>1</v>
      </c>
      <c r="BD1100" s="29">
        <f t="shared" si="873"/>
        <v>1</v>
      </c>
      <c r="BE1100" s="29">
        <f t="shared" si="873"/>
        <v>1</v>
      </c>
      <c r="BF1100" s="29">
        <f t="shared" si="873"/>
        <v>1</v>
      </c>
      <c r="BG1100" s="29">
        <f t="shared" si="873"/>
        <v>1</v>
      </c>
      <c r="BH1100" s="29">
        <f t="shared" si="873"/>
        <v>1</v>
      </c>
      <c r="BI1100" s="29">
        <f t="shared" si="873"/>
        <v>1</v>
      </c>
      <c r="BJ1100" s="29">
        <f t="shared" si="871"/>
        <v>1</v>
      </c>
      <c r="BN1100" s="29">
        <f t="shared" si="856"/>
        <v>39</v>
      </c>
      <c r="BO1100" s="29">
        <f t="shared" si="857"/>
        <v>13</v>
      </c>
    </row>
    <row r="1101" spans="3:67" x14ac:dyDescent="0.25">
      <c r="C1101" s="79">
        <f t="shared" si="853"/>
        <v>43874</v>
      </c>
      <c r="D1101" s="29">
        <f t="shared" si="789"/>
        <v>2020</v>
      </c>
      <c r="E1101" s="29">
        <f t="shared" si="858"/>
        <v>2</v>
      </c>
      <c r="F1101" s="29">
        <f t="shared" si="859"/>
        <v>7</v>
      </c>
      <c r="G1101" s="29">
        <f t="shared" si="860"/>
        <v>13</v>
      </c>
      <c r="H1101" s="166" t="str">
        <f t="shared" si="861"/>
        <v>Mi</v>
      </c>
      <c r="I1101" s="29">
        <f t="shared" si="854"/>
        <v>40</v>
      </c>
      <c r="J1101" s="29">
        <f t="array" ref="J1101">INDEX(Dienstplan!$F$6:$AJ$55,BN1101,BO1101)</f>
        <v>0</v>
      </c>
      <c r="K1101" s="29">
        <f t="array" ref="K1101">IF(OR(J1101=Schichten!$B$3,J1101=Schichten!$B$4),INDEX($D$98:$D$147,MATCH(CODE(J1101),$H$98:$H$147,0)),IF(ISERROR(INDEX($D$98:$D$147,MATCH(J1101,$A$98:$A$147,0))),0,INDEX($D$98:$D$147,MATCH(J1101,$A$98:$A$147,0))))</f>
        <v>0</v>
      </c>
      <c r="L1101" s="29">
        <f t="shared" ref="L1101" si="878">L1051</f>
        <v>0</v>
      </c>
      <c r="M1101" s="29">
        <f t="shared" si="792"/>
        <v>0</v>
      </c>
      <c r="O1101" s="29">
        <f t="shared" si="867"/>
        <v>0</v>
      </c>
      <c r="P1101" s="29">
        <f t="shared" si="867"/>
        <v>0</v>
      </c>
      <c r="Q1101" s="29">
        <f t="shared" si="867"/>
        <v>0</v>
      </c>
      <c r="R1101" s="29">
        <f t="shared" si="867"/>
        <v>0</v>
      </c>
      <c r="S1101" s="29">
        <f t="shared" si="867"/>
        <v>0</v>
      </c>
      <c r="T1101" s="29">
        <f t="shared" si="867"/>
        <v>0</v>
      </c>
      <c r="U1101" s="29">
        <f t="shared" si="867"/>
        <v>0</v>
      </c>
      <c r="V1101" s="29">
        <f t="shared" si="867"/>
        <v>0</v>
      </c>
      <c r="W1101" s="29">
        <f t="shared" si="867"/>
        <v>0</v>
      </c>
      <c r="X1101" s="29">
        <f t="shared" si="867"/>
        <v>0</v>
      </c>
      <c r="Y1101" s="29">
        <f t="shared" si="867"/>
        <v>1</v>
      </c>
      <c r="Z1101" s="29">
        <f t="shared" si="867"/>
        <v>1</v>
      </c>
      <c r="AA1101" s="29">
        <f t="shared" si="867"/>
        <v>1</v>
      </c>
      <c r="AB1101" s="29">
        <f t="shared" si="867"/>
        <v>1</v>
      </c>
      <c r="AC1101" s="29">
        <f t="shared" si="867"/>
        <v>1</v>
      </c>
      <c r="AD1101" s="29">
        <f t="shared" si="867"/>
        <v>1</v>
      </c>
      <c r="AE1101" s="29">
        <f t="shared" si="865"/>
        <v>1</v>
      </c>
      <c r="AF1101" s="29">
        <f t="shared" si="865"/>
        <v>1</v>
      </c>
      <c r="AG1101" s="29">
        <f t="shared" si="865"/>
        <v>1</v>
      </c>
      <c r="AH1101" s="29">
        <f t="shared" si="865"/>
        <v>1</v>
      </c>
      <c r="AI1101" s="29">
        <f t="shared" si="865"/>
        <v>1</v>
      </c>
      <c r="AJ1101" s="29">
        <f t="shared" si="865"/>
        <v>1</v>
      </c>
      <c r="AK1101" s="29">
        <f t="shared" si="865"/>
        <v>1</v>
      </c>
      <c r="AL1101" s="29">
        <f t="shared" si="865"/>
        <v>1</v>
      </c>
      <c r="AM1101" s="29">
        <f t="shared" si="865"/>
        <v>1</v>
      </c>
      <c r="AN1101" s="29">
        <f t="shared" si="865"/>
        <v>1</v>
      </c>
      <c r="AO1101" s="29">
        <f t="shared" si="865"/>
        <v>1</v>
      </c>
      <c r="AP1101" s="29">
        <f t="shared" si="865"/>
        <v>1</v>
      </c>
      <c r="AQ1101" s="29">
        <f t="shared" si="865"/>
        <v>1</v>
      </c>
      <c r="AR1101" s="29">
        <f t="shared" si="865"/>
        <v>1</v>
      </c>
      <c r="AS1101" s="29">
        <f t="shared" si="865"/>
        <v>1</v>
      </c>
      <c r="AT1101" s="29">
        <f t="shared" si="873"/>
        <v>1</v>
      </c>
      <c r="AU1101" s="29">
        <f t="shared" si="873"/>
        <v>1</v>
      </c>
      <c r="AV1101" s="29">
        <f t="shared" si="873"/>
        <v>1</v>
      </c>
      <c r="AW1101" s="29">
        <f t="shared" si="873"/>
        <v>1</v>
      </c>
      <c r="AX1101" s="29">
        <f t="shared" si="873"/>
        <v>1</v>
      </c>
      <c r="AY1101" s="29">
        <f t="shared" si="873"/>
        <v>1</v>
      </c>
      <c r="AZ1101" s="29">
        <f t="shared" si="873"/>
        <v>1</v>
      </c>
      <c r="BA1101" s="29">
        <f t="shared" si="873"/>
        <v>1</v>
      </c>
      <c r="BB1101" s="29">
        <f t="shared" si="873"/>
        <v>1</v>
      </c>
      <c r="BC1101" s="29">
        <f t="shared" si="873"/>
        <v>1</v>
      </c>
      <c r="BD1101" s="29">
        <f t="shared" si="873"/>
        <v>1</v>
      </c>
      <c r="BE1101" s="29">
        <f t="shared" si="873"/>
        <v>1</v>
      </c>
      <c r="BF1101" s="29">
        <f t="shared" si="873"/>
        <v>1</v>
      </c>
      <c r="BG1101" s="29">
        <f t="shared" si="873"/>
        <v>1</v>
      </c>
      <c r="BH1101" s="29">
        <f t="shared" si="873"/>
        <v>1</v>
      </c>
      <c r="BI1101" s="29">
        <f t="shared" si="873"/>
        <v>1</v>
      </c>
      <c r="BJ1101" s="29">
        <f t="shared" si="871"/>
        <v>1</v>
      </c>
      <c r="BN1101" s="29">
        <f t="shared" si="856"/>
        <v>40</v>
      </c>
      <c r="BO1101" s="29">
        <f t="shared" si="857"/>
        <v>13</v>
      </c>
    </row>
    <row r="1102" spans="3:67" x14ac:dyDescent="0.25">
      <c r="C1102" s="79">
        <f t="shared" si="853"/>
        <v>43874</v>
      </c>
      <c r="D1102" s="29">
        <f t="shared" ref="D1102:D1165" si="879">YEAR(C1102)</f>
        <v>2020</v>
      </c>
      <c r="E1102" s="29">
        <f t="shared" si="858"/>
        <v>2</v>
      </c>
      <c r="F1102" s="29">
        <f t="shared" si="859"/>
        <v>7</v>
      </c>
      <c r="G1102" s="29">
        <f t="shared" si="860"/>
        <v>13</v>
      </c>
      <c r="H1102" s="166" t="str">
        <f t="shared" si="861"/>
        <v>Mi</v>
      </c>
      <c r="I1102" s="29">
        <f t="shared" si="854"/>
        <v>41</v>
      </c>
      <c r="J1102" s="29">
        <f t="array" ref="J1102">INDEX(Dienstplan!$F$6:$AJ$55,BN1102,BO1102)</f>
        <v>0</v>
      </c>
      <c r="K1102" s="29">
        <f t="array" ref="K1102">IF(OR(J1102=Schichten!$B$3,J1102=Schichten!$B$4),INDEX($D$98:$D$147,MATCH(CODE(J1102),$H$98:$H$147,0)),IF(ISERROR(INDEX($D$98:$D$147,MATCH(J1102,$A$98:$A$147,0))),0,INDEX($D$98:$D$147,MATCH(J1102,$A$98:$A$147,0))))</f>
        <v>0</v>
      </c>
      <c r="L1102" s="29">
        <f t="shared" ref="L1102" si="880">L1052</f>
        <v>0</v>
      </c>
      <c r="M1102" s="29">
        <f t="shared" si="792"/>
        <v>0</v>
      </c>
      <c r="O1102" s="29">
        <f t="shared" si="867"/>
        <v>0</v>
      </c>
      <c r="P1102" s="29">
        <f t="shared" si="867"/>
        <v>0</v>
      </c>
      <c r="Q1102" s="29">
        <f t="shared" si="867"/>
        <v>0</v>
      </c>
      <c r="R1102" s="29">
        <f t="shared" si="867"/>
        <v>0</v>
      </c>
      <c r="S1102" s="29">
        <f t="shared" si="867"/>
        <v>0</v>
      </c>
      <c r="T1102" s="29">
        <f t="shared" si="867"/>
        <v>0</v>
      </c>
      <c r="U1102" s="29">
        <f t="shared" si="867"/>
        <v>0</v>
      </c>
      <c r="V1102" s="29">
        <f t="shared" si="867"/>
        <v>0</v>
      </c>
      <c r="W1102" s="29">
        <f t="shared" si="867"/>
        <v>0</v>
      </c>
      <c r="X1102" s="29">
        <f t="shared" si="867"/>
        <v>0</v>
      </c>
      <c r="Y1102" s="29">
        <f t="shared" si="867"/>
        <v>1</v>
      </c>
      <c r="Z1102" s="29">
        <f t="shared" si="867"/>
        <v>1</v>
      </c>
      <c r="AA1102" s="29">
        <f t="shared" si="867"/>
        <v>1</v>
      </c>
      <c r="AB1102" s="29">
        <f t="shared" si="867"/>
        <v>1</v>
      </c>
      <c r="AC1102" s="29">
        <f t="shared" si="867"/>
        <v>1</v>
      </c>
      <c r="AD1102" s="29">
        <f t="shared" si="867"/>
        <v>1</v>
      </c>
      <c r="AE1102" s="29">
        <f t="shared" si="865"/>
        <v>1</v>
      </c>
      <c r="AF1102" s="29">
        <f t="shared" si="865"/>
        <v>1</v>
      </c>
      <c r="AG1102" s="29">
        <f t="shared" si="865"/>
        <v>1</v>
      </c>
      <c r="AH1102" s="29">
        <f t="shared" si="865"/>
        <v>1</v>
      </c>
      <c r="AI1102" s="29">
        <f t="shared" si="865"/>
        <v>1</v>
      </c>
      <c r="AJ1102" s="29">
        <f t="shared" si="865"/>
        <v>1</v>
      </c>
      <c r="AK1102" s="29">
        <f t="shared" si="865"/>
        <v>1</v>
      </c>
      <c r="AL1102" s="29">
        <f t="shared" si="865"/>
        <v>1</v>
      </c>
      <c r="AM1102" s="29">
        <f t="shared" si="865"/>
        <v>1</v>
      </c>
      <c r="AN1102" s="29">
        <f t="shared" si="865"/>
        <v>1</v>
      </c>
      <c r="AO1102" s="29">
        <f t="shared" si="865"/>
        <v>1</v>
      </c>
      <c r="AP1102" s="29">
        <f t="shared" si="865"/>
        <v>1</v>
      </c>
      <c r="AQ1102" s="29">
        <f t="shared" si="865"/>
        <v>1</v>
      </c>
      <c r="AR1102" s="29">
        <f t="shared" si="865"/>
        <v>1</v>
      </c>
      <c r="AS1102" s="29">
        <f t="shared" si="865"/>
        <v>1</v>
      </c>
      <c r="AT1102" s="29">
        <f t="shared" si="873"/>
        <v>1</v>
      </c>
      <c r="AU1102" s="29">
        <f t="shared" si="873"/>
        <v>1</v>
      </c>
      <c r="AV1102" s="29">
        <f t="shared" si="873"/>
        <v>1</v>
      </c>
      <c r="AW1102" s="29">
        <f t="shared" si="873"/>
        <v>1</v>
      </c>
      <c r="AX1102" s="29">
        <f t="shared" si="873"/>
        <v>1</v>
      </c>
      <c r="AY1102" s="29">
        <f t="shared" si="873"/>
        <v>1</v>
      </c>
      <c r="AZ1102" s="29">
        <f t="shared" si="873"/>
        <v>1</v>
      </c>
      <c r="BA1102" s="29">
        <f t="shared" si="873"/>
        <v>1</v>
      </c>
      <c r="BB1102" s="29">
        <f t="shared" si="873"/>
        <v>1</v>
      </c>
      <c r="BC1102" s="29">
        <f t="shared" si="873"/>
        <v>1</v>
      </c>
      <c r="BD1102" s="29">
        <f t="shared" si="873"/>
        <v>1</v>
      </c>
      <c r="BE1102" s="29">
        <f t="shared" si="873"/>
        <v>1</v>
      </c>
      <c r="BF1102" s="29">
        <f t="shared" si="873"/>
        <v>1</v>
      </c>
      <c r="BG1102" s="29">
        <f t="shared" si="873"/>
        <v>1</v>
      </c>
      <c r="BH1102" s="29">
        <f t="shared" si="873"/>
        <v>1</v>
      </c>
      <c r="BI1102" s="29">
        <f t="shared" si="873"/>
        <v>1</v>
      </c>
      <c r="BJ1102" s="29">
        <f t="shared" si="871"/>
        <v>1</v>
      </c>
      <c r="BN1102" s="29">
        <f t="shared" si="856"/>
        <v>41</v>
      </c>
      <c r="BO1102" s="29">
        <f t="shared" si="857"/>
        <v>13</v>
      </c>
    </row>
    <row r="1103" spans="3:67" x14ac:dyDescent="0.25">
      <c r="C1103" s="79">
        <f t="shared" si="853"/>
        <v>43874</v>
      </c>
      <c r="D1103" s="29">
        <f t="shared" si="879"/>
        <v>2020</v>
      </c>
      <c r="E1103" s="29">
        <f t="shared" si="858"/>
        <v>2</v>
      </c>
      <c r="F1103" s="29">
        <f t="shared" si="859"/>
        <v>7</v>
      </c>
      <c r="G1103" s="29">
        <f t="shared" si="860"/>
        <v>13</v>
      </c>
      <c r="H1103" s="166" t="str">
        <f t="shared" si="861"/>
        <v>Mi</v>
      </c>
      <c r="I1103" s="29">
        <f t="shared" si="854"/>
        <v>42</v>
      </c>
      <c r="J1103" s="29">
        <f t="array" ref="J1103">INDEX(Dienstplan!$F$6:$AJ$55,BN1103,BO1103)</f>
        <v>0</v>
      </c>
      <c r="K1103" s="29">
        <f t="array" ref="K1103">IF(OR(J1103=Schichten!$B$3,J1103=Schichten!$B$4),INDEX($D$98:$D$147,MATCH(CODE(J1103),$H$98:$H$147,0)),IF(ISERROR(INDEX($D$98:$D$147,MATCH(J1103,$A$98:$A$147,0))),0,INDEX($D$98:$D$147,MATCH(J1103,$A$98:$A$147,0))))</f>
        <v>0</v>
      </c>
      <c r="L1103" s="29">
        <f t="shared" ref="L1103" si="881">L1053</f>
        <v>0</v>
      </c>
      <c r="M1103" s="29">
        <f t="shared" ref="M1103:M1166" si="882">IF($M$457,IF(CODE(J1103)=$N$459,1,IF(CODE(J1103)=$N$460,0.5,0)),0)</f>
        <v>0</v>
      </c>
      <c r="O1103" s="29">
        <f t="shared" si="867"/>
        <v>0</v>
      </c>
      <c r="P1103" s="29">
        <f t="shared" si="867"/>
        <v>0</v>
      </c>
      <c r="Q1103" s="29">
        <f t="shared" si="867"/>
        <v>0</v>
      </c>
      <c r="R1103" s="29">
        <f t="shared" si="867"/>
        <v>0</v>
      </c>
      <c r="S1103" s="29">
        <f t="shared" si="867"/>
        <v>0</v>
      </c>
      <c r="T1103" s="29">
        <f t="shared" si="867"/>
        <v>0</v>
      </c>
      <c r="U1103" s="29">
        <f t="shared" si="867"/>
        <v>0</v>
      </c>
      <c r="V1103" s="29">
        <f t="shared" si="867"/>
        <v>0</v>
      </c>
      <c r="W1103" s="29">
        <f t="shared" si="867"/>
        <v>0</v>
      </c>
      <c r="X1103" s="29">
        <f t="shared" si="867"/>
        <v>0</v>
      </c>
      <c r="Y1103" s="29">
        <f t="shared" si="867"/>
        <v>1</v>
      </c>
      <c r="Z1103" s="29">
        <f t="shared" si="867"/>
        <v>1</v>
      </c>
      <c r="AA1103" s="29">
        <f t="shared" si="867"/>
        <v>1</v>
      </c>
      <c r="AB1103" s="29">
        <f t="shared" si="867"/>
        <v>1</v>
      </c>
      <c r="AC1103" s="29">
        <f t="shared" si="867"/>
        <v>1</v>
      </c>
      <c r="AD1103" s="29">
        <f t="shared" si="867"/>
        <v>1</v>
      </c>
      <c r="AE1103" s="29">
        <f t="shared" si="865"/>
        <v>1</v>
      </c>
      <c r="AF1103" s="29">
        <f t="shared" si="865"/>
        <v>1</v>
      </c>
      <c r="AG1103" s="29">
        <f t="shared" si="865"/>
        <v>1</v>
      </c>
      <c r="AH1103" s="29">
        <f t="shared" si="865"/>
        <v>1</v>
      </c>
      <c r="AI1103" s="29">
        <f t="shared" si="865"/>
        <v>1</v>
      </c>
      <c r="AJ1103" s="29">
        <f t="shared" si="865"/>
        <v>1</v>
      </c>
      <c r="AK1103" s="29">
        <f t="shared" si="865"/>
        <v>1</v>
      </c>
      <c r="AL1103" s="29">
        <f t="shared" si="865"/>
        <v>1</v>
      </c>
      <c r="AM1103" s="29">
        <f t="shared" si="865"/>
        <v>1</v>
      </c>
      <c r="AN1103" s="29">
        <f t="shared" si="865"/>
        <v>1</v>
      </c>
      <c r="AO1103" s="29">
        <f t="shared" si="865"/>
        <v>1</v>
      </c>
      <c r="AP1103" s="29">
        <f t="shared" si="865"/>
        <v>1</v>
      </c>
      <c r="AQ1103" s="29">
        <f t="shared" si="865"/>
        <v>1</v>
      </c>
      <c r="AR1103" s="29">
        <f t="shared" si="865"/>
        <v>1</v>
      </c>
      <c r="AS1103" s="29">
        <f t="shared" si="865"/>
        <v>1</v>
      </c>
      <c r="AT1103" s="29">
        <f t="shared" si="873"/>
        <v>1</v>
      </c>
      <c r="AU1103" s="29">
        <f t="shared" si="873"/>
        <v>1</v>
      </c>
      <c r="AV1103" s="29">
        <f t="shared" si="873"/>
        <v>1</v>
      </c>
      <c r="AW1103" s="29">
        <f t="shared" si="873"/>
        <v>1</v>
      </c>
      <c r="AX1103" s="29">
        <f t="shared" si="873"/>
        <v>1</v>
      </c>
      <c r="AY1103" s="29">
        <f t="shared" si="873"/>
        <v>1</v>
      </c>
      <c r="AZ1103" s="29">
        <f t="shared" si="873"/>
        <v>1</v>
      </c>
      <c r="BA1103" s="29">
        <f t="shared" si="873"/>
        <v>1</v>
      </c>
      <c r="BB1103" s="29">
        <f t="shared" si="873"/>
        <v>1</v>
      </c>
      <c r="BC1103" s="29">
        <f t="shared" si="873"/>
        <v>1</v>
      </c>
      <c r="BD1103" s="29">
        <f t="shared" si="873"/>
        <v>1</v>
      </c>
      <c r="BE1103" s="29">
        <f t="shared" si="873"/>
        <v>1</v>
      </c>
      <c r="BF1103" s="29">
        <f t="shared" si="873"/>
        <v>1</v>
      </c>
      <c r="BG1103" s="29">
        <f t="shared" si="873"/>
        <v>1</v>
      </c>
      <c r="BH1103" s="29">
        <f t="shared" si="873"/>
        <v>1</v>
      </c>
      <c r="BI1103" s="29">
        <f t="shared" si="873"/>
        <v>1</v>
      </c>
      <c r="BJ1103" s="29">
        <f t="shared" si="871"/>
        <v>1</v>
      </c>
      <c r="BN1103" s="29">
        <f t="shared" si="856"/>
        <v>42</v>
      </c>
      <c r="BO1103" s="29">
        <f t="shared" si="857"/>
        <v>13</v>
      </c>
    </row>
    <row r="1104" spans="3:67" x14ac:dyDescent="0.25">
      <c r="C1104" s="79">
        <f t="shared" si="853"/>
        <v>43874</v>
      </c>
      <c r="D1104" s="29">
        <f t="shared" si="879"/>
        <v>2020</v>
      </c>
      <c r="E1104" s="29">
        <f t="shared" si="858"/>
        <v>2</v>
      </c>
      <c r="F1104" s="29">
        <f t="shared" si="859"/>
        <v>7</v>
      </c>
      <c r="G1104" s="29">
        <f t="shared" si="860"/>
        <v>13</v>
      </c>
      <c r="H1104" s="166" t="str">
        <f t="shared" si="861"/>
        <v>Mi</v>
      </c>
      <c r="I1104" s="29">
        <f t="shared" si="854"/>
        <v>43</v>
      </c>
      <c r="J1104" s="29">
        <f t="array" ref="J1104">INDEX(Dienstplan!$F$6:$AJ$55,BN1104,BO1104)</f>
        <v>0</v>
      </c>
      <c r="K1104" s="29">
        <f t="array" ref="K1104">IF(OR(J1104=Schichten!$B$3,J1104=Schichten!$B$4),INDEX($D$98:$D$147,MATCH(CODE(J1104),$H$98:$H$147,0)),IF(ISERROR(INDEX($D$98:$D$147,MATCH(J1104,$A$98:$A$147,0))),0,INDEX($D$98:$D$147,MATCH(J1104,$A$98:$A$147,0))))</f>
        <v>0</v>
      </c>
      <c r="L1104" s="29">
        <f t="shared" ref="L1104" si="883">L1054</f>
        <v>0</v>
      </c>
      <c r="M1104" s="29">
        <f t="shared" si="882"/>
        <v>0</v>
      </c>
      <c r="O1104" s="29">
        <f t="shared" si="867"/>
        <v>0</v>
      </c>
      <c r="P1104" s="29">
        <f t="shared" si="867"/>
        <v>0</v>
      </c>
      <c r="Q1104" s="29">
        <f t="shared" si="867"/>
        <v>0</v>
      </c>
      <c r="R1104" s="29">
        <f t="shared" si="867"/>
        <v>0</v>
      </c>
      <c r="S1104" s="29">
        <f t="shared" si="867"/>
        <v>0</v>
      </c>
      <c r="T1104" s="29">
        <f t="shared" si="867"/>
        <v>0</v>
      </c>
      <c r="U1104" s="29">
        <f t="shared" si="867"/>
        <v>0</v>
      </c>
      <c r="V1104" s="29">
        <f t="shared" si="867"/>
        <v>0</v>
      </c>
      <c r="W1104" s="29">
        <f t="shared" si="867"/>
        <v>0</v>
      </c>
      <c r="X1104" s="29">
        <f t="shared" si="867"/>
        <v>0</v>
      </c>
      <c r="Y1104" s="29">
        <f t="shared" si="867"/>
        <v>1</v>
      </c>
      <c r="Z1104" s="29">
        <f t="shared" si="867"/>
        <v>1</v>
      </c>
      <c r="AA1104" s="29">
        <f t="shared" si="867"/>
        <v>1</v>
      </c>
      <c r="AB1104" s="29">
        <f t="shared" si="867"/>
        <v>1</v>
      </c>
      <c r="AC1104" s="29">
        <f t="shared" si="867"/>
        <v>1</v>
      </c>
      <c r="AD1104" s="29">
        <f t="shared" si="867"/>
        <v>1</v>
      </c>
      <c r="AE1104" s="29">
        <f t="shared" si="865"/>
        <v>1</v>
      </c>
      <c r="AF1104" s="29">
        <f t="shared" si="865"/>
        <v>1</v>
      </c>
      <c r="AG1104" s="29">
        <f t="shared" si="865"/>
        <v>1</v>
      </c>
      <c r="AH1104" s="29">
        <f t="shared" si="865"/>
        <v>1</v>
      </c>
      <c r="AI1104" s="29">
        <f t="shared" si="865"/>
        <v>1</v>
      </c>
      <c r="AJ1104" s="29">
        <f t="shared" si="865"/>
        <v>1</v>
      </c>
      <c r="AK1104" s="29">
        <f t="shared" si="865"/>
        <v>1</v>
      </c>
      <c r="AL1104" s="29">
        <f t="shared" si="865"/>
        <v>1</v>
      </c>
      <c r="AM1104" s="29">
        <f t="shared" si="865"/>
        <v>1</v>
      </c>
      <c r="AN1104" s="29">
        <f t="shared" si="865"/>
        <v>1</v>
      </c>
      <c r="AO1104" s="29">
        <f t="shared" si="865"/>
        <v>1</v>
      </c>
      <c r="AP1104" s="29">
        <f t="shared" si="865"/>
        <v>1</v>
      </c>
      <c r="AQ1104" s="29">
        <f t="shared" si="865"/>
        <v>1</v>
      </c>
      <c r="AR1104" s="29">
        <f t="shared" si="865"/>
        <v>1</v>
      </c>
      <c r="AS1104" s="29">
        <f t="shared" si="865"/>
        <v>1</v>
      </c>
      <c r="AT1104" s="29">
        <f t="shared" si="873"/>
        <v>1</v>
      </c>
      <c r="AU1104" s="29">
        <f t="shared" si="873"/>
        <v>1</v>
      </c>
      <c r="AV1104" s="29">
        <f t="shared" si="873"/>
        <v>1</v>
      </c>
      <c r="AW1104" s="29">
        <f t="shared" si="873"/>
        <v>1</v>
      </c>
      <c r="AX1104" s="29">
        <f t="shared" si="873"/>
        <v>1</v>
      </c>
      <c r="AY1104" s="29">
        <f t="shared" si="873"/>
        <v>1</v>
      </c>
      <c r="AZ1104" s="29">
        <f t="shared" si="873"/>
        <v>1</v>
      </c>
      <c r="BA1104" s="29">
        <f t="shared" si="873"/>
        <v>1</v>
      </c>
      <c r="BB1104" s="29">
        <f t="shared" si="873"/>
        <v>1</v>
      </c>
      <c r="BC1104" s="29">
        <f t="shared" si="873"/>
        <v>1</v>
      </c>
      <c r="BD1104" s="29">
        <f t="shared" si="873"/>
        <v>1</v>
      </c>
      <c r="BE1104" s="29">
        <f t="shared" si="873"/>
        <v>1</v>
      </c>
      <c r="BF1104" s="29">
        <f t="shared" si="873"/>
        <v>1</v>
      </c>
      <c r="BG1104" s="29">
        <f t="shared" si="873"/>
        <v>1</v>
      </c>
      <c r="BH1104" s="29">
        <f t="shared" si="873"/>
        <v>1</v>
      </c>
      <c r="BI1104" s="29">
        <f t="shared" si="873"/>
        <v>1</v>
      </c>
      <c r="BJ1104" s="29">
        <f t="shared" si="871"/>
        <v>1</v>
      </c>
      <c r="BN1104" s="29">
        <f t="shared" si="856"/>
        <v>43</v>
      </c>
      <c r="BO1104" s="29">
        <f t="shared" si="857"/>
        <v>13</v>
      </c>
    </row>
    <row r="1105" spans="3:67" x14ac:dyDescent="0.25">
      <c r="C1105" s="79">
        <f t="shared" si="853"/>
        <v>43874</v>
      </c>
      <c r="D1105" s="29">
        <f t="shared" si="879"/>
        <v>2020</v>
      </c>
      <c r="E1105" s="29">
        <f t="shared" si="858"/>
        <v>2</v>
      </c>
      <c r="F1105" s="29">
        <f t="shared" si="859"/>
        <v>7</v>
      </c>
      <c r="G1105" s="29">
        <f t="shared" si="860"/>
        <v>13</v>
      </c>
      <c r="H1105" s="166" t="str">
        <f t="shared" si="861"/>
        <v>Mi</v>
      </c>
      <c r="I1105" s="29">
        <f t="shared" si="854"/>
        <v>44</v>
      </c>
      <c r="J1105" s="29">
        <f t="array" ref="J1105">INDEX(Dienstplan!$F$6:$AJ$55,BN1105,BO1105)</f>
        <v>0</v>
      </c>
      <c r="K1105" s="29">
        <f t="array" ref="K1105">IF(OR(J1105=Schichten!$B$3,J1105=Schichten!$B$4),INDEX($D$98:$D$147,MATCH(CODE(J1105),$H$98:$H$147,0)),IF(ISERROR(INDEX($D$98:$D$147,MATCH(J1105,$A$98:$A$147,0))),0,INDEX($D$98:$D$147,MATCH(J1105,$A$98:$A$147,0))))</f>
        <v>0</v>
      </c>
      <c r="L1105" s="29">
        <f t="shared" ref="L1105" si="884">L1055</f>
        <v>0</v>
      </c>
      <c r="M1105" s="29">
        <f t="shared" si="882"/>
        <v>0</v>
      </c>
      <c r="O1105" s="29">
        <f t="shared" si="867"/>
        <v>0</v>
      </c>
      <c r="P1105" s="29">
        <f t="shared" si="867"/>
        <v>0</v>
      </c>
      <c r="Q1105" s="29">
        <f t="shared" si="867"/>
        <v>0</v>
      </c>
      <c r="R1105" s="29">
        <f t="shared" si="867"/>
        <v>0</v>
      </c>
      <c r="S1105" s="29">
        <f t="shared" si="867"/>
        <v>0</v>
      </c>
      <c r="T1105" s="29">
        <f t="shared" si="867"/>
        <v>0</v>
      </c>
      <c r="U1105" s="29">
        <f t="shared" si="867"/>
        <v>0</v>
      </c>
      <c r="V1105" s="29">
        <f t="shared" si="867"/>
        <v>0</v>
      </c>
      <c r="W1105" s="29">
        <f t="shared" si="867"/>
        <v>0</v>
      </c>
      <c r="X1105" s="29">
        <f t="shared" si="867"/>
        <v>0</v>
      </c>
      <c r="Y1105" s="29">
        <f t="shared" si="867"/>
        <v>1</v>
      </c>
      <c r="Z1105" s="29">
        <f t="shared" si="867"/>
        <v>1</v>
      </c>
      <c r="AA1105" s="29">
        <f t="shared" si="867"/>
        <v>1</v>
      </c>
      <c r="AB1105" s="29">
        <f t="shared" si="867"/>
        <v>1</v>
      </c>
      <c r="AC1105" s="29">
        <f t="shared" si="867"/>
        <v>1</v>
      </c>
      <c r="AD1105" s="29">
        <f t="shared" si="867"/>
        <v>1</v>
      </c>
      <c r="AE1105" s="29">
        <f t="shared" si="865"/>
        <v>1</v>
      </c>
      <c r="AF1105" s="29">
        <f t="shared" si="865"/>
        <v>1</v>
      </c>
      <c r="AG1105" s="29">
        <f t="shared" si="865"/>
        <v>1</v>
      </c>
      <c r="AH1105" s="29">
        <f t="shared" si="865"/>
        <v>1</v>
      </c>
      <c r="AI1105" s="29">
        <f t="shared" si="865"/>
        <v>1</v>
      </c>
      <c r="AJ1105" s="29">
        <f t="shared" si="865"/>
        <v>1</v>
      </c>
      <c r="AK1105" s="29">
        <f t="shared" si="865"/>
        <v>1</v>
      </c>
      <c r="AL1105" s="29">
        <f t="shared" si="865"/>
        <v>1</v>
      </c>
      <c r="AM1105" s="29">
        <f t="shared" si="865"/>
        <v>1</v>
      </c>
      <c r="AN1105" s="29">
        <f t="shared" si="865"/>
        <v>1</v>
      </c>
      <c r="AO1105" s="29">
        <f t="shared" si="865"/>
        <v>1</v>
      </c>
      <c r="AP1105" s="29">
        <f t="shared" si="865"/>
        <v>1</v>
      </c>
      <c r="AQ1105" s="29">
        <f t="shared" si="865"/>
        <v>1</v>
      </c>
      <c r="AR1105" s="29">
        <f t="shared" si="865"/>
        <v>1</v>
      </c>
      <c r="AS1105" s="29">
        <f t="shared" si="865"/>
        <v>1</v>
      </c>
      <c r="AT1105" s="29">
        <f t="shared" si="873"/>
        <v>1</v>
      </c>
      <c r="AU1105" s="29">
        <f t="shared" si="873"/>
        <v>1</v>
      </c>
      <c r="AV1105" s="29">
        <f t="shared" si="873"/>
        <v>1</v>
      </c>
      <c r="AW1105" s="29">
        <f t="shared" si="873"/>
        <v>1</v>
      </c>
      <c r="AX1105" s="29">
        <f t="shared" si="873"/>
        <v>1</v>
      </c>
      <c r="AY1105" s="29">
        <f t="shared" si="873"/>
        <v>1</v>
      </c>
      <c r="AZ1105" s="29">
        <f t="shared" si="873"/>
        <v>1</v>
      </c>
      <c r="BA1105" s="29">
        <f t="shared" si="873"/>
        <v>1</v>
      </c>
      <c r="BB1105" s="29">
        <f t="shared" si="873"/>
        <v>1</v>
      </c>
      <c r="BC1105" s="29">
        <f t="shared" si="873"/>
        <v>1</v>
      </c>
      <c r="BD1105" s="29">
        <f t="shared" si="873"/>
        <v>1</v>
      </c>
      <c r="BE1105" s="29">
        <f t="shared" si="873"/>
        <v>1</v>
      </c>
      <c r="BF1105" s="29">
        <f t="shared" si="873"/>
        <v>1</v>
      </c>
      <c r="BG1105" s="29">
        <f t="shared" si="873"/>
        <v>1</v>
      </c>
      <c r="BH1105" s="29">
        <f t="shared" si="873"/>
        <v>1</v>
      </c>
      <c r="BI1105" s="29">
        <f t="shared" si="873"/>
        <v>1</v>
      </c>
      <c r="BJ1105" s="29">
        <f t="shared" si="871"/>
        <v>1</v>
      </c>
      <c r="BN1105" s="29">
        <f t="shared" si="856"/>
        <v>44</v>
      </c>
      <c r="BO1105" s="29">
        <f t="shared" si="857"/>
        <v>13</v>
      </c>
    </row>
    <row r="1106" spans="3:67" x14ac:dyDescent="0.25">
      <c r="C1106" s="79">
        <f t="shared" si="853"/>
        <v>43874</v>
      </c>
      <c r="D1106" s="29">
        <f t="shared" si="879"/>
        <v>2020</v>
      </c>
      <c r="E1106" s="29">
        <f t="shared" si="858"/>
        <v>2</v>
      </c>
      <c r="F1106" s="29">
        <f t="shared" si="859"/>
        <v>7</v>
      </c>
      <c r="G1106" s="29">
        <f t="shared" si="860"/>
        <v>13</v>
      </c>
      <c r="H1106" s="166" t="str">
        <f t="shared" si="861"/>
        <v>Mi</v>
      </c>
      <c r="I1106" s="29">
        <f t="shared" si="854"/>
        <v>45</v>
      </c>
      <c r="J1106" s="29">
        <f t="array" ref="J1106">INDEX(Dienstplan!$F$6:$AJ$55,BN1106,BO1106)</f>
        <v>0</v>
      </c>
      <c r="K1106" s="29">
        <f t="array" ref="K1106">IF(OR(J1106=Schichten!$B$3,J1106=Schichten!$B$4),INDEX($D$98:$D$147,MATCH(CODE(J1106),$H$98:$H$147,0)),IF(ISERROR(INDEX($D$98:$D$147,MATCH(J1106,$A$98:$A$147,0))),0,INDEX($D$98:$D$147,MATCH(J1106,$A$98:$A$147,0))))</f>
        <v>0</v>
      </c>
      <c r="L1106" s="29">
        <f t="shared" ref="L1106" si="885">L1056</f>
        <v>0</v>
      </c>
      <c r="M1106" s="29">
        <f t="shared" si="882"/>
        <v>0</v>
      </c>
      <c r="O1106" s="29">
        <f t="shared" si="867"/>
        <v>0</v>
      </c>
      <c r="P1106" s="29">
        <f t="shared" si="867"/>
        <v>0</v>
      </c>
      <c r="Q1106" s="29">
        <f t="shared" si="867"/>
        <v>0</v>
      </c>
      <c r="R1106" s="29">
        <f t="shared" si="867"/>
        <v>0</v>
      </c>
      <c r="S1106" s="29">
        <f t="shared" si="867"/>
        <v>0</v>
      </c>
      <c r="T1106" s="29">
        <f t="shared" si="867"/>
        <v>0</v>
      </c>
      <c r="U1106" s="29">
        <f t="shared" si="867"/>
        <v>0</v>
      </c>
      <c r="V1106" s="29">
        <f t="shared" si="867"/>
        <v>0</v>
      </c>
      <c r="W1106" s="29">
        <f t="shared" si="867"/>
        <v>0</v>
      </c>
      <c r="X1106" s="29">
        <f t="shared" si="867"/>
        <v>0</v>
      </c>
      <c r="Y1106" s="29">
        <f t="shared" si="867"/>
        <v>1</v>
      </c>
      <c r="Z1106" s="29">
        <f t="shared" si="867"/>
        <v>1</v>
      </c>
      <c r="AA1106" s="29">
        <f t="shared" si="867"/>
        <v>1</v>
      </c>
      <c r="AB1106" s="29">
        <f t="shared" si="867"/>
        <v>1</v>
      </c>
      <c r="AC1106" s="29">
        <f t="shared" si="867"/>
        <v>1</v>
      </c>
      <c r="AD1106" s="29">
        <f t="shared" si="867"/>
        <v>1</v>
      </c>
      <c r="AE1106" s="29">
        <f t="shared" si="865"/>
        <v>1</v>
      </c>
      <c r="AF1106" s="29">
        <f t="shared" si="865"/>
        <v>1</v>
      </c>
      <c r="AG1106" s="29">
        <f t="shared" si="865"/>
        <v>1</v>
      </c>
      <c r="AH1106" s="29">
        <f t="shared" si="865"/>
        <v>1</v>
      </c>
      <c r="AI1106" s="29">
        <f t="shared" si="865"/>
        <v>1</v>
      </c>
      <c r="AJ1106" s="29">
        <f t="shared" si="865"/>
        <v>1</v>
      </c>
      <c r="AK1106" s="29">
        <f t="shared" si="865"/>
        <v>1</v>
      </c>
      <c r="AL1106" s="29">
        <f t="shared" si="865"/>
        <v>1</v>
      </c>
      <c r="AM1106" s="29">
        <f t="shared" si="865"/>
        <v>1</v>
      </c>
      <c r="AN1106" s="29">
        <f t="shared" si="865"/>
        <v>1</v>
      </c>
      <c r="AO1106" s="29">
        <f t="shared" si="865"/>
        <v>1</v>
      </c>
      <c r="AP1106" s="29">
        <f t="shared" si="865"/>
        <v>1</v>
      </c>
      <c r="AQ1106" s="29">
        <f t="shared" si="865"/>
        <v>1</v>
      </c>
      <c r="AR1106" s="29">
        <f t="shared" si="865"/>
        <v>1</v>
      </c>
      <c r="AS1106" s="29">
        <f t="shared" si="865"/>
        <v>1</v>
      </c>
      <c r="AT1106" s="29">
        <f t="shared" si="873"/>
        <v>1</v>
      </c>
      <c r="AU1106" s="29">
        <f t="shared" si="873"/>
        <v>1</v>
      </c>
      <c r="AV1106" s="29">
        <f t="shared" si="873"/>
        <v>1</v>
      </c>
      <c r="AW1106" s="29">
        <f t="shared" si="873"/>
        <v>1</v>
      </c>
      <c r="AX1106" s="29">
        <f t="shared" si="873"/>
        <v>1</v>
      </c>
      <c r="AY1106" s="29">
        <f t="shared" si="873"/>
        <v>1</v>
      </c>
      <c r="AZ1106" s="29">
        <f t="shared" si="873"/>
        <v>1</v>
      </c>
      <c r="BA1106" s="29">
        <f t="shared" si="873"/>
        <v>1</v>
      </c>
      <c r="BB1106" s="29">
        <f t="shared" si="873"/>
        <v>1</v>
      </c>
      <c r="BC1106" s="29">
        <f t="shared" si="873"/>
        <v>1</v>
      </c>
      <c r="BD1106" s="29">
        <f t="shared" si="873"/>
        <v>1</v>
      </c>
      <c r="BE1106" s="29">
        <f t="shared" si="873"/>
        <v>1</v>
      </c>
      <c r="BF1106" s="29">
        <f t="shared" si="873"/>
        <v>1</v>
      </c>
      <c r="BG1106" s="29">
        <f t="shared" si="873"/>
        <v>1</v>
      </c>
      <c r="BH1106" s="29">
        <f t="shared" si="873"/>
        <v>1</v>
      </c>
      <c r="BI1106" s="29">
        <f t="shared" si="873"/>
        <v>1</v>
      </c>
      <c r="BJ1106" s="29">
        <f t="shared" si="871"/>
        <v>1</v>
      </c>
      <c r="BN1106" s="29">
        <f t="shared" si="856"/>
        <v>45</v>
      </c>
      <c r="BO1106" s="29">
        <f t="shared" si="857"/>
        <v>13</v>
      </c>
    </row>
    <row r="1107" spans="3:67" x14ac:dyDescent="0.25">
      <c r="C1107" s="79">
        <f t="shared" si="853"/>
        <v>43874</v>
      </c>
      <c r="D1107" s="29">
        <f t="shared" si="879"/>
        <v>2020</v>
      </c>
      <c r="E1107" s="29">
        <f t="shared" si="858"/>
        <v>2</v>
      </c>
      <c r="F1107" s="29">
        <f t="shared" si="859"/>
        <v>7</v>
      </c>
      <c r="G1107" s="29">
        <f t="shared" si="860"/>
        <v>13</v>
      </c>
      <c r="H1107" s="166" t="str">
        <f t="shared" si="861"/>
        <v>Mi</v>
      </c>
      <c r="I1107" s="29">
        <f t="shared" si="854"/>
        <v>46</v>
      </c>
      <c r="J1107" s="29">
        <f t="array" ref="J1107">INDEX(Dienstplan!$F$6:$AJ$55,BN1107,BO1107)</f>
        <v>0</v>
      </c>
      <c r="K1107" s="29">
        <f t="array" ref="K1107">IF(OR(J1107=Schichten!$B$3,J1107=Schichten!$B$4),INDEX($D$98:$D$147,MATCH(CODE(J1107),$H$98:$H$147,0)),IF(ISERROR(INDEX($D$98:$D$147,MATCH(J1107,$A$98:$A$147,0))),0,INDEX($D$98:$D$147,MATCH(J1107,$A$98:$A$147,0))))</f>
        <v>0</v>
      </c>
      <c r="L1107" s="29">
        <f t="shared" ref="L1107" si="886">L1057</f>
        <v>0</v>
      </c>
      <c r="M1107" s="29">
        <f t="shared" si="882"/>
        <v>0</v>
      </c>
      <c r="O1107" s="29">
        <f t="shared" si="867"/>
        <v>0</v>
      </c>
      <c r="P1107" s="29">
        <f t="shared" si="867"/>
        <v>0</v>
      </c>
      <c r="Q1107" s="29">
        <f t="shared" si="867"/>
        <v>0</v>
      </c>
      <c r="R1107" s="29">
        <f t="shared" si="867"/>
        <v>0</v>
      </c>
      <c r="S1107" s="29">
        <f t="shared" si="867"/>
        <v>0</v>
      </c>
      <c r="T1107" s="29">
        <f t="shared" si="867"/>
        <v>0</v>
      </c>
      <c r="U1107" s="29">
        <f t="shared" si="867"/>
        <v>0</v>
      </c>
      <c r="V1107" s="29">
        <f t="shared" si="867"/>
        <v>0</v>
      </c>
      <c r="W1107" s="29">
        <f t="shared" si="867"/>
        <v>0</v>
      </c>
      <c r="X1107" s="29">
        <f t="shared" si="867"/>
        <v>0</v>
      </c>
      <c r="Y1107" s="29">
        <f t="shared" si="867"/>
        <v>1</v>
      </c>
      <c r="Z1107" s="29">
        <f t="shared" si="867"/>
        <v>1</v>
      </c>
      <c r="AA1107" s="29">
        <f t="shared" si="867"/>
        <v>1</v>
      </c>
      <c r="AB1107" s="29">
        <f t="shared" si="867"/>
        <v>1</v>
      </c>
      <c r="AC1107" s="29">
        <f t="shared" si="867"/>
        <v>1</v>
      </c>
      <c r="AD1107" s="29">
        <f t="shared" ref="AD1107:AS1122" si="887">IF($M$457,IF($J1107=AD$461,1,0),0)</f>
        <v>1</v>
      </c>
      <c r="AE1107" s="29">
        <f t="shared" si="887"/>
        <v>1</v>
      </c>
      <c r="AF1107" s="29">
        <f t="shared" si="887"/>
        <v>1</v>
      </c>
      <c r="AG1107" s="29">
        <f t="shared" si="887"/>
        <v>1</v>
      </c>
      <c r="AH1107" s="29">
        <f t="shared" si="887"/>
        <v>1</v>
      </c>
      <c r="AI1107" s="29">
        <f t="shared" si="887"/>
        <v>1</v>
      </c>
      <c r="AJ1107" s="29">
        <f t="shared" si="887"/>
        <v>1</v>
      </c>
      <c r="AK1107" s="29">
        <f t="shared" si="887"/>
        <v>1</v>
      </c>
      <c r="AL1107" s="29">
        <f t="shared" si="887"/>
        <v>1</v>
      </c>
      <c r="AM1107" s="29">
        <f t="shared" si="887"/>
        <v>1</v>
      </c>
      <c r="AN1107" s="29">
        <f t="shared" si="887"/>
        <v>1</v>
      </c>
      <c r="AO1107" s="29">
        <f t="shared" si="887"/>
        <v>1</v>
      </c>
      <c r="AP1107" s="29">
        <f t="shared" si="887"/>
        <v>1</v>
      </c>
      <c r="AQ1107" s="29">
        <f t="shared" si="887"/>
        <v>1</v>
      </c>
      <c r="AR1107" s="29">
        <f t="shared" si="887"/>
        <v>1</v>
      </c>
      <c r="AS1107" s="29">
        <f t="shared" si="887"/>
        <v>1</v>
      </c>
      <c r="AT1107" s="29">
        <f t="shared" si="873"/>
        <v>1</v>
      </c>
      <c r="AU1107" s="29">
        <f t="shared" si="873"/>
        <v>1</v>
      </c>
      <c r="AV1107" s="29">
        <f t="shared" si="873"/>
        <v>1</v>
      </c>
      <c r="AW1107" s="29">
        <f t="shared" si="873"/>
        <v>1</v>
      </c>
      <c r="AX1107" s="29">
        <f t="shared" si="873"/>
        <v>1</v>
      </c>
      <c r="AY1107" s="29">
        <f t="shared" si="873"/>
        <v>1</v>
      </c>
      <c r="AZ1107" s="29">
        <f t="shared" si="873"/>
        <v>1</v>
      </c>
      <c r="BA1107" s="29">
        <f t="shared" si="873"/>
        <v>1</v>
      </c>
      <c r="BB1107" s="29">
        <f t="shared" si="873"/>
        <v>1</v>
      </c>
      <c r="BC1107" s="29">
        <f t="shared" si="873"/>
        <v>1</v>
      </c>
      <c r="BD1107" s="29">
        <f t="shared" si="873"/>
        <v>1</v>
      </c>
      <c r="BE1107" s="29">
        <f t="shared" si="873"/>
        <v>1</v>
      </c>
      <c r="BF1107" s="29">
        <f t="shared" si="873"/>
        <v>1</v>
      </c>
      <c r="BG1107" s="29">
        <f t="shared" si="873"/>
        <v>1</v>
      </c>
      <c r="BH1107" s="29">
        <f t="shared" si="873"/>
        <v>1</v>
      </c>
      <c r="BI1107" s="29">
        <f t="shared" si="873"/>
        <v>1</v>
      </c>
      <c r="BJ1107" s="29">
        <f t="shared" si="871"/>
        <v>1</v>
      </c>
      <c r="BN1107" s="29">
        <f t="shared" si="856"/>
        <v>46</v>
      </c>
      <c r="BO1107" s="29">
        <f t="shared" si="857"/>
        <v>13</v>
      </c>
    </row>
    <row r="1108" spans="3:67" x14ac:dyDescent="0.25">
      <c r="C1108" s="79">
        <f t="shared" si="853"/>
        <v>43874</v>
      </c>
      <c r="D1108" s="29">
        <f t="shared" si="879"/>
        <v>2020</v>
      </c>
      <c r="E1108" s="29">
        <f t="shared" si="858"/>
        <v>2</v>
      </c>
      <c r="F1108" s="29">
        <f t="shared" si="859"/>
        <v>7</v>
      </c>
      <c r="G1108" s="29">
        <f t="shared" si="860"/>
        <v>13</v>
      </c>
      <c r="H1108" s="166" t="str">
        <f t="shared" si="861"/>
        <v>Mi</v>
      </c>
      <c r="I1108" s="29">
        <f t="shared" si="854"/>
        <v>47</v>
      </c>
      <c r="J1108" s="29">
        <f t="array" ref="J1108">INDEX(Dienstplan!$F$6:$AJ$55,BN1108,BO1108)</f>
        <v>0</v>
      </c>
      <c r="K1108" s="29">
        <f t="array" ref="K1108">IF(OR(J1108=Schichten!$B$3,J1108=Schichten!$B$4),INDEX($D$98:$D$147,MATCH(CODE(J1108),$H$98:$H$147,0)),IF(ISERROR(INDEX($D$98:$D$147,MATCH(J1108,$A$98:$A$147,0))),0,INDEX($D$98:$D$147,MATCH(J1108,$A$98:$A$147,0))))</f>
        <v>0</v>
      </c>
      <c r="L1108" s="29">
        <f t="shared" ref="L1108" si="888">L1058</f>
        <v>0</v>
      </c>
      <c r="M1108" s="29">
        <f t="shared" si="882"/>
        <v>0</v>
      </c>
      <c r="O1108" s="29">
        <f t="shared" ref="O1108:AD1123" si="889">IF($M$457,IF($J1108=O$461,1,0),0)</f>
        <v>0</v>
      </c>
      <c r="P1108" s="29">
        <f t="shared" si="889"/>
        <v>0</v>
      </c>
      <c r="Q1108" s="29">
        <f t="shared" si="889"/>
        <v>0</v>
      </c>
      <c r="R1108" s="29">
        <f t="shared" si="889"/>
        <v>0</v>
      </c>
      <c r="S1108" s="29">
        <f t="shared" si="889"/>
        <v>0</v>
      </c>
      <c r="T1108" s="29">
        <f t="shared" si="889"/>
        <v>0</v>
      </c>
      <c r="U1108" s="29">
        <f t="shared" si="889"/>
        <v>0</v>
      </c>
      <c r="V1108" s="29">
        <f t="shared" si="889"/>
        <v>0</v>
      </c>
      <c r="W1108" s="29">
        <f t="shared" si="889"/>
        <v>0</v>
      </c>
      <c r="X1108" s="29">
        <f t="shared" si="889"/>
        <v>0</v>
      </c>
      <c r="Y1108" s="29">
        <f t="shared" si="889"/>
        <v>1</v>
      </c>
      <c r="Z1108" s="29">
        <f t="shared" si="889"/>
        <v>1</v>
      </c>
      <c r="AA1108" s="29">
        <f t="shared" si="889"/>
        <v>1</v>
      </c>
      <c r="AB1108" s="29">
        <f t="shared" si="889"/>
        <v>1</v>
      </c>
      <c r="AC1108" s="29">
        <f t="shared" si="889"/>
        <v>1</v>
      </c>
      <c r="AD1108" s="29">
        <f t="shared" si="889"/>
        <v>1</v>
      </c>
      <c r="AE1108" s="29">
        <f t="shared" si="887"/>
        <v>1</v>
      </c>
      <c r="AF1108" s="29">
        <f t="shared" si="887"/>
        <v>1</v>
      </c>
      <c r="AG1108" s="29">
        <f t="shared" si="887"/>
        <v>1</v>
      </c>
      <c r="AH1108" s="29">
        <f t="shared" si="887"/>
        <v>1</v>
      </c>
      <c r="AI1108" s="29">
        <f t="shared" si="887"/>
        <v>1</v>
      </c>
      <c r="AJ1108" s="29">
        <f t="shared" si="887"/>
        <v>1</v>
      </c>
      <c r="AK1108" s="29">
        <f t="shared" si="887"/>
        <v>1</v>
      </c>
      <c r="AL1108" s="29">
        <f t="shared" si="887"/>
        <v>1</v>
      </c>
      <c r="AM1108" s="29">
        <f t="shared" si="887"/>
        <v>1</v>
      </c>
      <c r="AN1108" s="29">
        <f t="shared" si="887"/>
        <v>1</v>
      </c>
      <c r="AO1108" s="29">
        <f t="shared" si="887"/>
        <v>1</v>
      </c>
      <c r="AP1108" s="29">
        <f t="shared" si="887"/>
        <v>1</v>
      </c>
      <c r="AQ1108" s="29">
        <f t="shared" si="887"/>
        <v>1</v>
      </c>
      <c r="AR1108" s="29">
        <f t="shared" si="887"/>
        <v>1</v>
      </c>
      <c r="AS1108" s="29">
        <f t="shared" si="887"/>
        <v>1</v>
      </c>
      <c r="AT1108" s="29">
        <f t="shared" si="873"/>
        <v>1</v>
      </c>
      <c r="AU1108" s="29">
        <f t="shared" si="873"/>
        <v>1</v>
      </c>
      <c r="AV1108" s="29">
        <f t="shared" si="873"/>
        <v>1</v>
      </c>
      <c r="AW1108" s="29">
        <f t="shared" si="873"/>
        <v>1</v>
      </c>
      <c r="AX1108" s="29">
        <f t="shared" si="873"/>
        <v>1</v>
      </c>
      <c r="AY1108" s="29">
        <f t="shared" si="873"/>
        <v>1</v>
      </c>
      <c r="AZ1108" s="29">
        <f t="shared" si="873"/>
        <v>1</v>
      </c>
      <c r="BA1108" s="29">
        <f t="shared" si="873"/>
        <v>1</v>
      </c>
      <c r="BB1108" s="29">
        <f t="shared" si="873"/>
        <v>1</v>
      </c>
      <c r="BC1108" s="29">
        <f t="shared" si="873"/>
        <v>1</v>
      </c>
      <c r="BD1108" s="29">
        <f t="shared" si="873"/>
        <v>1</v>
      </c>
      <c r="BE1108" s="29">
        <f t="shared" si="873"/>
        <v>1</v>
      </c>
      <c r="BF1108" s="29">
        <f t="shared" si="873"/>
        <v>1</v>
      </c>
      <c r="BG1108" s="29">
        <f t="shared" si="873"/>
        <v>1</v>
      </c>
      <c r="BH1108" s="29">
        <f t="shared" si="873"/>
        <v>1</v>
      </c>
      <c r="BI1108" s="29">
        <f t="shared" si="873"/>
        <v>1</v>
      </c>
      <c r="BJ1108" s="29">
        <f t="shared" si="871"/>
        <v>1</v>
      </c>
      <c r="BN1108" s="29">
        <f t="shared" si="856"/>
        <v>47</v>
      </c>
      <c r="BO1108" s="29">
        <f t="shared" si="857"/>
        <v>13</v>
      </c>
    </row>
    <row r="1109" spans="3:67" x14ac:dyDescent="0.25">
      <c r="C1109" s="79">
        <f t="shared" si="853"/>
        <v>43874</v>
      </c>
      <c r="D1109" s="29">
        <f t="shared" si="879"/>
        <v>2020</v>
      </c>
      <c r="E1109" s="29">
        <f t="shared" si="858"/>
        <v>2</v>
      </c>
      <c r="F1109" s="29">
        <f t="shared" si="859"/>
        <v>7</v>
      </c>
      <c r="G1109" s="29">
        <f t="shared" si="860"/>
        <v>13</v>
      </c>
      <c r="H1109" s="166" t="str">
        <f t="shared" si="861"/>
        <v>Mi</v>
      </c>
      <c r="I1109" s="29">
        <f t="shared" si="854"/>
        <v>48</v>
      </c>
      <c r="J1109" s="29">
        <f t="array" ref="J1109">INDEX(Dienstplan!$F$6:$AJ$55,BN1109,BO1109)</f>
        <v>0</v>
      </c>
      <c r="K1109" s="29">
        <f t="array" ref="K1109">IF(OR(J1109=Schichten!$B$3,J1109=Schichten!$B$4),INDEX($D$98:$D$147,MATCH(CODE(J1109),$H$98:$H$147,0)),IF(ISERROR(INDEX($D$98:$D$147,MATCH(J1109,$A$98:$A$147,0))),0,INDEX($D$98:$D$147,MATCH(J1109,$A$98:$A$147,0))))</f>
        <v>0</v>
      </c>
      <c r="L1109" s="29">
        <f t="shared" ref="L1109" si="890">L1059</f>
        <v>0</v>
      </c>
      <c r="M1109" s="29">
        <f t="shared" si="882"/>
        <v>0</v>
      </c>
      <c r="O1109" s="29">
        <f t="shared" si="889"/>
        <v>0</v>
      </c>
      <c r="P1109" s="29">
        <f t="shared" si="889"/>
        <v>0</v>
      </c>
      <c r="Q1109" s="29">
        <f t="shared" si="889"/>
        <v>0</v>
      </c>
      <c r="R1109" s="29">
        <f t="shared" si="889"/>
        <v>0</v>
      </c>
      <c r="S1109" s="29">
        <f t="shared" si="889"/>
        <v>0</v>
      </c>
      <c r="T1109" s="29">
        <f t="shared" si="889"/>
        <v>0</v>
      </c>
      <c r="U1109" s="29">
        <f t="shared" si="889"/>
        <v>0</v>
      </c>
      <c r="V1109" s="29">
        <f t="shared" si="889"/>
        <v>0</v>
      </c>
      <c r="W1109" s="29">
        <f t="shared" si="889"/>
        <v>0</v>
      </c>
      <c r="X1109" s="29">
        <f t="shared" si="889"/>
        <v>0</v>
      </c>
      <c r="Y1109" s="29">
        <f t="shared" si="889"/>
        <v>1</v>
      </c>
      <c r="Z1109" s="29">
        <f t="shared" si="889"/>
        <v>1</v>
      </c>
      <c r="AA1109" s="29">
        <f t="shared" si="889"/>
        <v>1</v>
      </c>
      <c r="AB1109" s="29">
        <f t="shared" si="889"/>
        <v>1</v>
      </c>
      <c r="AC1109" s="29">
        <f t="shared" si="889"/>
        <v>1</v>
      </c>
      <c r="AD1109" s="29">
        <f t="shared" si="889"/>
        <v>1</v>
      </c>
      <c r="AE1109" s="29">
        <f t="shared" si="887"/>
        <v>1</v>
      </c>
      <c r="AF1109" s="29">
        <f t="shared" si="887"/>
        <v>1</v>
      </c>
      <c r="AG1109" s="29">
        <f t="shared" si="887"/>
        <v>1</v>
      </c>
      <c r="AH1109" s="29">
        <f t="shared" si="887"/>
        <v>1</v>
      </c>
      <c r="AI1109" s="29">
        <f t="shared" si="887"/>
        <v>1</v>
      </c>
      <c r="AJ1109" s="29">
        <f t="shared" si="887"/>
        <v>1</v>
      </c>
      <c r="AK1109" s="29">
        <f t="shared" si="887"/>
        <v>1</v>
      </c>
      <c r="AL1109" s="29">
        <f t="shared" si="887"/>
        <v>1</v>
      </c>
      <c r="AM1109" s="29">
        <f t="shared" si="887"/>
        <v>1</v>
      </c>
      <c r="AN1109" s="29">
        <f t="shared" si="887"/>
        <v>1</v>
      </c>
      <c r="AO1109" s="29">
        <f t="shared" si="887"/>
        <v>1</v>
      </c>
      <c r="AP1109" s="29">
        <f t="shared" si="887"/>
        <v>1</v>
      </c>
      <c r="AQ1109" s="29">
        <f t="shared" si="887"/>
        <v>1</v>
      </c>
      <c r="AR1109" s="29">
        <f t="shared" si="887"/>
        <v>1</v>
      </c>
      <c r="AS1109" s="29">
        <f t="shared" si="887"/>
        <v>1</v>
      </c>
      <c r="AT1109" s="29">
        <f t="shared" si="873"/>
        <v>1</v>
      </c>
      <c r="AU1109" s="29">
        <f t="shared" si="873"/>
        <v>1</v>
      </c>
      <c r="AV1109" s="29">
        <f t="shared" si="873"/>
        <v>1</v>
      </c>
      <c r="AW1109" s="29">
        <f t="shared" si="873"/>
        <v>1</v>
      </c>
      <c r="AX1109" s="29">
        <f t="shared" si="873"/>
        <v>1</v>
      </c>
      <c r="AY1109" s="29">
        <f t="shared" si="873"/>
        <v>1</v>
      </c>
      <c r="AZ1109" s="29">
        <f t="shared" si="873"/>
        <v>1</v>
      </c>
      <c r="BA1109" s="29">
        <f t="shared" si="873"/>
        <v>1</v>
      </c>
      <c r="BB1109" s="29">
        <f t="shared" si="873"/>
        <v>1</v>
      </c>
      <c r="BC1109" s="29">
        <f t="shared" si="873"/>
        <v>1</v>
      </c>
      <c r="BD1109" s="29">
        <f t="shared" si="873"/>
        <v>1</v>
      </c>
      <c r="BE1109" s="29">
        <f t="shared" si="873"/>
        <v>1</v>
      </c>
      <c r="BF1109" s="29">
        <f t="shared" si="873"/>
        <v>1</v>
      </c>
      <c r="BG1109" s="29">
        <f t="shared" si="873"/>
        <v>1</v>
      </c>
      <c r="BH1109" s="29">
        <f t="shared" si="873"/>
        <v>1</v>
      </c>
      <c r="BI1109" s="29">
        <f t="shared" si="873"/>
        <v>1</v>
      </c>
      <c r="BJ1109" s="29">
        <f t="shared" si="871"/>
        <v>1</v>
      </c>
      <c r="BN1109" s="29">
        <f t="shared" si="856"/>
        <v>48</v>
      </c>
      <c r="BO1109" s="29">
        <f t="shared" si="857"/>
        <v>13</v>
      </c>
    </row>
    <row r="1110" spans="3:67" x14ac:dyDescent="0.25">
      <c r="C1110" s="79">
        <f t="shared" si="853"/>
        <v>43874</v>
      </c>
      <c r="D1110" s="29">
        <f t="shared" si="879"/>
        <v>2020</v>
      </c>
      <c r="E1110" s="29">
        <f t="shared" si="858"/>
        <v>2</v>
      </c>
      <c r="F1110" s="29">
        <f t="shared" si="859"/>
        <v>7</v>
      </c>
      <c r="G1110" s="29">
        <f t="shared" si="860"/>
        <v>13</v>
      </c>
      <c r="H1110" s="166" t="str">
        <f t="shared" si="861"/>
        <v>Mi</v>
      </c>
      <c r="I1110" s="29">
        <f t="shared" si="854"/>
        <v>49</v>
      </c>
      <c r="J1110" s="29">
        <f t="array" ref="J1110">INDEX(Dienstplan!$F$6:$AJ$55,BN1110,BO1110)</f>
        <v>0</v>
      </c>
      <c r="K1110" s="29">
        <f t="array" ref="K1110">IF(OR(J1110=Schichten!$B$3,J1110=Schichten!$B$4),INDEX($D$98:$D$147,MATCH(CODE(J1110),$H$98:$H$147,0)),IF(ISERROR(INDEX($D$98:$D$147,MATCH(J1110,$A$98:$A$147,0))),0,INDEX($D$98:$D$147,MATCH(J1110,$A$98:$A$147,0))))</f>
        <v>0</v>
      </c>
      <c r="L1110" s="29">
        <f t="shared" ref="L1110" si="891">L1060</f>
        <v>0</v>
      </c>
      <c r="M1110" s="29">
        <f t="shared" si="882"/>
        <v>0</v>
      </c>
      <c r="O1110" s="29">
        <f t="shared" si="889"/>
        <v>0</v>
      </c>
      <c r="P1110" s="29">
        <f t="shared" si="889"/>
        <v>0</v>
      </c>
      <c r="Q1110" s="29">
        <f t="shared" si="889"/>
        <v>0</v>
      </c>
      <c r="R1110" s="29">
        <f t="shared" si="889"/>
        <v>0</v>
      </c>
      <c r="S1110" s="29">
        <f t="shared" si="889"/>
        <v>0</v>
      </c>
      <c r="T1110" s="29">
        <f t="shared" si="889"/>
        <v>0</v>
      </c>
      <c r="U1110" s="29">
        <f t="shared" si="889"/>
        <v>0</v>
      </c>
      <c r="V1110" s="29">
        <f t="shared" si="889"/>
        <v>0</v>
      </c>
      <c r="W1110" s="29">
        <f t="shared" si="889"/>
        <v>0</v>
      </c>
      <c r="X1110" s="29">
        <f t="shared" si="889"/>
        <v>0</v>
      </c>
      <c r="Y1110" s="29">
        <f t="shared" si="889"/>
        <v>1</v>
      </c>
      <c r="Z1110" s="29">
        <f t="shared" si="889"/>
        <v>1</v>
      </c>
      <c r="AA1110" s="29">
        <f t="shared" si="889"/>
        <v>1</v>
      </c>
      <c r="AB1110" s="29">
        <f t="shared" si="889"/>
        <v>1</v>
      </c>
      <c r="AC1110" s="29">
        <f t="shared" si="889"/>
        <v>1</v>
      </c>
      <c r="AD1110" s="29">
        <f t="shared" si="889"/>
        <v>1</v>
      </c>
      <c r="AE1110" s="29">
        <f t="shared" si="887"/>
        <v>1</v>
      </c>
      <c r="AF1110" s="29">
        <f t="shared" si="887"/>
        <v>1</v>
      </c>
      <c r="AG1110" s="29">
        <f t="shared" si="887"/>
        <v>1</v>
      </c>
      <c r="AH1110" s="29">
        <f t="shared" si="887"/>
        <v>1</v>
      </c>
      <c r="AI1110" s="29">
        <f t="shared" si="887"/>
        <v>1</v>
      </c>
      <c r="AJ1110" s="29">
        <f t="shared" si="887"/>
        <v>1</v>
      </c>
      <c r="AK1110" s="29">
        <f t="shared" si="887"/>
        <v>1</v>
      </c>
      <c r="AL1110" s="29">
        <f t="shared" si="887"/>
        <v>1</v>
      </c>
      <c r="AM1110" s="29">
        <f t="shared" si="887"/>
        <v>1</v>
      </c>
      <c r="AN1110" s="29">
        <f t="shared" si="887"/>
        <v>1</v>
      </c>
      <c r="AO1110" s="29">
        <f t="shared" si="887"/>
        <v>1</v>
      </c>
      <c r="AP1110" s="29">
        <f t="shared" si="887"/>
        <v>1</v>
      </c>
      <c r="AQ1110" s="29">
        <f t="shared" si="887"/>
        <v>1</v>
      </c>
      <c r="AR1110" s="29">
        <f t="shared" si="887"/>
        <v>1</v>
      </c>
      <c r="AS1110" s="29">
        <f t="shared" si="887"/>
        <v>1</v>
      </c>
      <c r="AT1110" s="29">
        <f t="shared" si="873"/>
        <v>1</v>
      </c>
      <c r="AU1110" s="29">
        <f t="shared" si="873"/>
        <v>1</v>
      </c>
      <c r="AV1110" s="29">
        <f t="shared" si="873"/>
        <v>1</v>
      </c>
      <c r="AW1110" s="29">
        <f t="shared" si="873"/>
        <v>1</v>
      </c>
      <c r="AX1110" s="29">
        <f t="shared" si="873"/>
        <v>1</v>
      </c>
      <c r="AY1110" s="29">
        <f t="shared" si="873"/>
        <v>1</v>
      </c>
      <c r="AZ1110" s="29">
        <f t="shared" si="873"/>
        <v>1</v>
      </c>
      <c r="BA1110" s="29">
        <f t="shared" si="873"/>
        <v>1</v>
      </c>
      <c r="BB1110" s="29">
        <f t="shared" si="873"/>
        <v>1</v>
      </c>
      <c r="BC1110" s="29">
        <f t="shared" si="873"/>
        <v>1</v>
      </c>
      <c r="BD1110" s="29">
        <f t="shared" si="873"/>
        <v>1</v>
      </c>
      <c r="BE1110" s="29">
        <f t="shared" si="873"/>
        <v>1</v>
      </c>
      <c r="BF1110" s="29">
        <f t="shared" si="873"/>
        <v>1</v>
      </c>
      <c r="BG1110" s="29">
        <f t="shared" si="873"/>
        <v>1</v>
      </c>
      <c r="BH1110" s="29">
        <f t="shared" si="873"/>
        <v>1</v>
      </c>
      <c r="BI1110" s="29">
        <f t="shared" si="873"/>
        <v>1</v>
      </c>
      <c r="BJ1110" s="29">
        <f t="shared" si="871"/>
        <v>1</v>
      </c>
      <c r="BN1110" s="29">
        <f t="shared" si="856"/>
        <v>49</v>
      </c>
      <c r="BO1110" s="29">
        <f t="shared" si="857"/>
        <v>13</v>
      </c>
    </row>
    <row r="1111" spans="3:67" x14ac:dyDescent="0.25">
      <c r="C1111" s="79">
        <f t="shared" si="853"/>
        <v>43874</v>
      </c>
      <c r="D1111" s="29">
        <f t="shared" si="879"/>
        <v>2020</v>
      </c>
      <c r="E1111" s="29">
        <f t="shared" si="858"/>
        <v>2</v>
      </c>
      <c r="F1111" s="29">
        <f t="shared" si="859"/>
        <v>7</v>
      </c>
      <c r="G1111" s="29">
        <f t="shared" si="860"/>
        <v>13</v>
      </c>
      <c r="H1111" s="166" t="str">
        <f t="shared" si="861"/>
        <v>Mi</v>
      </c>
      <c r="I1111" s="29">
        <f t="shared" si="854"/>
        <v>50</v>
      </c>
      <c r="J1111" s="29">
        <f t="array" ref="J1111">INDEX(Dienstplan!$F$6:$AJ$55,BN1111,BO1111)</f>
        <v>0</v>
      </c>
      <c r="K1111" s="29">
        <f t="array" ref="K1111">IF(OR(J1111=Schichten!$B$3,J1111=Schichten!$B$4),INDEX($D$98:$D$147,MATCH(CODE(J1111),$H$98:$H$147,0)),IF(ISERROR(INDEX($D$98:$D$147,MATCH(J1111,$A$98:$A$147,0))),0,INDEX($D$98:$D$147,MATCH(J1111,$A$98:$A$147,0))))</f>
        <v>0</v>
      </c>
      <c r="L1111" s="29">
        <f t="shared" ref="L1111" si="892">L1061</f>
        <v>0</v>
      </c>
      <c r="M1111" s="29">
        <f t="shared" si="882"/>
        <v>0</v>
      </c>
      <c r="O1111" s="29">
        <f t="shared" si="889"/>
        <v>0</v>
      </c>
      <c r="P1111" s="29">
        <f t="shared" si="889"/>
        <v>0</v>
      </c>
      <c r="Q1111" s="29">
        <f t="shared" si="889"/>
        <v>0</v>
      </c>
      <c r="R1111" s="29">
        <f t="shared" si="889"/>
        <v>0</v>
      </c>
      <c r="S1111" s="29">
        <f t="shared" si="889"/>
        <v>0</v>
      </c>
      <c r="T1111" s="29">
        <f t="shared" si="889"/>
        <v>0</v>
      </c>
      <c r="U1111" s="29">
        <f t="shared" si="889"/>
        <v>0</v>
      </c>
      <c r="V1111" s="29">
        <f t="shared" si="889"/>
        <v>0</v>
      </c>
      <c r="W1111" s="29">
        <f t="shared" si="889"/>
        <v>0</v>
      </c>
      <c r="X1111" s="29">
        <f t="shared" si="889"/>
        <v>0</v>
      </c>
      <c r="Y1111" s="29">
        <f t="shared" si="889"/>
        <v>1</v>
      </c>
      <c r="Z1111" s="29">
        <f t="shared" si="889"/>
        <v>1</v>
      </c>
      <c r="AA1111" s="29">
        <f t="shared" si="889"/>
        <v>1</v>
      </c>
      <c r="AB1111" s="29">
        <f t="shared" si="889"/>
        <v>1</v>
      </c>
      <c r="AC1111" s="29">
        <f t="shared" si="889"/>
        <v>1</v>
      </c>
      <c r="AD1111" s="29">
        <f t="shared" si="889"/>
        <v>1</v>
      </c>
      <c r="AE1111" s="29">
        <f t="shared" si="887"/>
        <v>1</v>
      </c>
      <c r="AF1111" s="29">
        <f t="shared" si="887"/>
        <v>1</v>
      </c>
      <c r="AG1111" s="29">
        <f t="shared" si="887"/>
        <v>1</v>
      </c>
      <c r="AH1111" s="29">
        <f t="shared" si="887"/>
        <v>1</v>
      </c>
      <c r="AI1111" s="29">
        <f t="shared" si="887"/>
        <v>1</v>
      </c>
      <c r="AJ1111" s="29">
        <f t="shared" si="887"/>
        <v>1</v>
      </c>
      <c r="AK1111" s="29">
        <f t="shared" si="887"/>
        <v>1</v>
      </c>
      <c r="AL1111" s="29">
        <f t="shared" si="887"/>
        <v>1</v>
      </c>
      <c r="AM1111" s="29">
        <f t="shared" si="887"/>
        <v>1</v>
      </c>
      <c r="AN1111" s="29">
        <f t="shared" si="887"/>
        <v>1</v>
      </c>
      <c r="AO1111" s="29">
        <f t="shared" si="887"/>
        <v>1</v>
      </c>
      <c r="AP1111" s="29">
        <f t="shared" si="887"/>
        <v>1</v>
      </c>
      <c r="AQ1111" s="29">
        <f t="shared" si="887"/>
        <v>1</v>
      </c>
      <c r="AR1111" s="29">
        <f t="shared" si="887"/>
        <v>1</v>
      </c>
      <c r="AS1111" s="29">
        <f t="shared" si="887"/>
        <v>1</v>
      </c>
      <c r="AT1111" s="29">
        <f t="shared" si="873"/>
        <v>1</v>
      </c>
      <c r="AU1111" s="29">
        <f t="shared" si="873"/>
        <v>1</v>
      </c>
      <c r="AV1111" s="29">
        <f t="shared" si="873"/>
        <v>1</v>
      </c>
      <c r="AW1111" s="29">
        <f t="shared" si="873"/>
        <v>1</v>
      </c>
      <c r="AX1111" s="29">
        <f t="shared" si="873"/>
        <v>1</v>
      </c>
      <c r="AY1111" s="29">
        <f t="shared" si="873"/>
        <v>1</v>
      </c>
      <c r="AZ1111" s="29">
        <f t="shared" si="873"/>
        <v>1</v>
      </c>
      <c r="BA1111" s="29">
        <f t="shared" si="873"/>
        <v>1</v>
      </c>
      <c r="BB1111" s="29">
        <f t="shared" si="873"/>
        <v>1</v>
      </c>
      <c r="BC1111" s="29">
        <f t="shared" si="873"/>
        <v>1</v>
      </c>
      <c r="BD1111" s="29">
        <f t="shared" si="873"/>
        <v>1</v>
      </c>
      <c r="BE1111" s="29">
        <f t="shared" si="873"/>
        <v>1</v>
      </c>
      <c r="BF1111" s="29">
        <f t="shared" si="873"/>
        <v>1</v>
      </c>
      <c r="BG1111" s="29">
        <f t="shared" si="873"/>
        <v>1</v>
      </c>
      <c r="BH1111" s="29">
        <f t="shared" si="873"/>
        <v>1</v>
      </c>
      <c r="BI1111" s="29">
        <f t="shared" ref="BI1111:BJ1126" si="893">IF($M$457,IF($J1111=BI$461,1,0),0)</f>
        <v>1</v>
      </c>
      <c r="BJ1111" s="29">
        <f t="shared" si="893"/>
        <v>1</v>
      </c>
      <c r="BN1111" s="29">
        <f t="shared" si="856"/>
        <v>50</v>
      </c>
      <c r="BO1111" s="29">
        <f t="shared" si="857"/>
        <v>13</v>
      </c>
    </row>
    <row r="1112" spans="3:67" x14ac:dyDescent="0.25">
      <c r="C1112" s="79">
        <f t="shared" si="853"/>
        <v>43875</v>
      </c>
      <c r="D1112" s="29">
        <f t="shared" si="879"/>
        <v>2020</v>
      </c>
      <c r="E1112" s="29">
        <f t="shared" si="858"/>
        <v>2</v>
      </c>
      <c r="F1112" s="29">
        <f t="shared" si="859"/>
        <v>7</v>
      </c>
      <c r="G1112" s="29">
        <f t="shared" si="860"/>
        <v>14</v>
      </c>
      <c r="H1112" s="166" t="str">
        <f t="shared" si="861"/>
        <v>Do</v>
      </c>
      <c r="I1112" s="29">
        <f t="shared" si="854"/>
        <v>1</v>
      </c>
      <c r="J1112" s="29">
        <f t="array" ref="J1112">INDEX(Dienstplan!$F$6:$AJ$55,BN1112,BO1112)</f>
        <v>0</v>
      </c>
      <c r="K1112" s="29">
        <f t="array" ref="K1112">IF(OR(J1112=Schichten!$B$3,J1112=Schichten!$B$4),INDEX($D$98:$D$147,MATCH(CODE(J1112),$H$98:$H$147,0)),IF(ISERROR(INDEX($D$98:$D$147,MATCH(J1112,$A$98:$A$147,0))),0,INDEX($D$98:$D$147,MATCH(J1112,$A$98:$A$147,0))))</f>
        <v>0</v>
      </c>
      <c r="L1112" s="29">
        <f t="shared" ref="L1112" si="894">L1062</f>
        <v>1.1494252873563218E-2</v>
      </c>
      <c r="M1112" s="29">
        <f t="shared" si="882"/>
        <v>0</v>
      </c>
      <c r="O1112" s="29">
        <f t="shared" si="889"/>
        <v>0</v>
      </c>
      <c r="P1112" s="29">
        <f t="shared" si="889"/>
        <v>0</v>
      </c>
      <c r="Q1112" s="29">
        <f t="shared" si="889"/>
        <v>0</v>
      </c>
      <c r="R1112" s="29">
        <f t="shared" si="889"/>
        <v>0</v>
      </c>
      <c r="S1112" s="29">
        <f t="shared" si="889"/>
        <v>0</v>
      </c>
      <c r="T1112" s="29">
        <f t="shared" si="889"/>
        <v>0</v>
      </c>
      <c r="U1112" s="29">
        <f t="shared" si="889"/>
        <v>0</v>
      </c>
      <c r="V1112" s="29">
        <f t="shared" si="889"/>
        <v>0</v>
      </c>
      <c r="W1112" s="29">
        <f t="shared" si="889"/>
        <v>0</v>
      </c>
      <c r="X1112" s="29">
        <f t="shared" si="889"/>
        <v>0</v>
      </c>
      <c r="Y1112" s="29">
        <f t="shared" si="889"/>
        <v>1</v>
      </c>
      <c r="Z1112" s="29">
        <f t="shared" si="889"/>
        <v>1</v>
      </c>
      <c r="AA1112" s="29">
        <f t="shared" si="889"/>
        <v>1</v>
      </c>
      <c r="AB1112" s="29">
        <f t="shared" si="889"/>
        <v>1</v>
      </c>
      <c r="AC1112" s="29">
        <f t="shared" si="889"/>
        <v>1</v>
      </c>
      <c r="AD1112" s="29">
        <f t="shared" si="889"/>
        <v>1</v>
      </c>
      <c r="AE1112" s="29">
        <f t="shared" si="887"/>
        <v>1</v>
      </c>
      <c r="AF1112" s="29">
        <f t="shared" si="887"/>
        <v>1</v>
      </c>
      <c r="AG1112" s="29">
        <f t="shared" si="887"/>
        <v>1</v>
      </c>
      <c r="AH1112" s="29">
        <f t="shared" si="887"/>
        <v>1</v>
      </c>
      <c r="AI1112" s="29">
        <f t="shared" si="887"/>
        <v>1</v>
      </c>
      <c r="AJ1112" s="29">
        <f t="shared" si="887"/>
        <v>1</v>
      </c>
      <c r="AK1112" s="29">
        <f t="shared" si="887"/>
        <v>1</v>
      </c>
      <c r="AL1112" s="29">
        <f t="shared" si="887"/>
        <v>1</v>
      </c>
      <c r="AM1112" s="29">
        <f t="shared" si="887"/>
        <v>1</v>
      </c>
      <c r="AN1112" s="29">
        <f t="shared" si="887"/>
        <v>1</v>
      </c>
      <c r="AO1112" s="29">
        <f t="shared" si="887"/>
        <v>1</v>
      </c>
      <c r="AP1112" s="29">
        <f t="shared" si="887"/>
        <v>1</v>
      </c>
      <c r="AQ1112" s="29">
        <f t="shared" si="887"/>
        <v>1</v>
      </c>
      <c r="AR1112" s="29">
        <f t="shared" si="887"/>
        <v>1</v>
      </c>
      <c r="AS1112" s="29">
        <f t="shared" si="887"/>
        <v>1</v>
      </c>
      <c r="AT1112" s="29">
        <f t="shared" ref="AT1112:BI1127" si="895">IF($M$457,IF($J1112=AT$461,1,0),0)</f>
        <v>1</v>
      </c>
      <c r="AU1112" s="29">
        <f t="shared" si="895"/>
        <v>1</v>
      </c>
      <c r="AV1112" s="29">
        <f t="shared" si="895"/>
        <v>1</v>
      </c>
      <c r="AW1112" s="29">
        <f t="shared" si="895"/>
        <v>1</v>
      </c>
      <c r="AX1112" s="29">
        <f t="shared" si="895"/>
        <v>1</v>
      </c>
      <c r="AY1112" s="29">
        <f t="shared" si="895"/>
        <v>1</v>
      </c>
      <c r="AZ1112" s="29">
        <f t="shared" si="895"/>
        <v>1</v>
      </c>
      <c r="BA1112" s="29">
        <f t="shared" si="895"/>
        <v>1</v>
      </c>
      <c r="BB1112" s="29">
        <f t="shared" si="895"/>
        <v>1</v>
      </c>
      <c r="BC1112" s="29">
        <f t="shared" si="895"/>
        <v>1</v>
      </c>
      <c r="BD1112" s="29">
        <f t="shared" si="895"/>
        <v>1</v>
      </c>
      <c r="BE1112" s="29">
        <f t="shared" si="895"/>
        <v>1</v>
      </c>
      <c r="BF1112" s="29">
        <f t="shared" si="895"/>
        <v>1</v>
      </c>
      <c r="BG1112" s="29">
        <f t="shared" si="895"/>
        <v>1</v>
      </c>
      <c r="BH1112" s="29">
        <f t="shared" si="895"/>
        <v>1</v>
      </c>
      <c r="BI1112" s="29">
        <f t="shared" si="895"/>
        <v>1</v>
      </c>
      <c r="BJ1112" s="29">
        <f t="shared" si="893"/>
        <v>1</v>
      </c>
      <c r="BN1112" s="29">
        <f t="shared" si="856"/>
        <v>1</v>
      </c>
      <c r="BO1112" s="29">
        <f t="shared" si="857"/>
        <v>14</v>
      </c>
    </row>
    <row r="1113" spans="3:67" x14ac:dyDescent="0.25">
      <c r="C1113" s="79">
        <f t="shared" si="853"/>
        <v>43875</v>
      </c>
      <c r="D1113" s="29">
        <f t="shared" si="879"/>
        <v>2020</v>
      </c>
      <c r="E1113" s="29">
        <f t="shared" si="858"/>
        <v>2</v>
      </c>
      <c r="F1113" s="29">
        <f t="shared" si="859"/>
        <v>7</v>
      </c>
      <c r="G1113" s="29">
        <f t="shared" si="860"/>
        <v>14</v>
      </c>
      <c r="H1113" s="166" t="str">
        <f t="shared" si="861"/>
        <v>Do</v>
      </c>
      <c r="I1113" s="29">
        <f t="shared" si="854"/>
        <v>2</v>
      </c>
      <c r="J1113" s="29">
        <f t="array" ref="J1113">INDEX(Dienstplan!$F$6:$AJ$55,BN1113,BO1113)</f>
        <v>0</v>
      </c>
      <c r="K1113" s="29">
        <f t="array" ref="K1113">IF(OR(J1113=Schichten!$B$3,J1113=Schichten!$B$4),INDEX($D$98:$D$147,MATCH(CODE(J1113),$H$98:$H$147,0)),IF(ISERROR(INDEX($D$98:$D$147,MATCH(J1113,$A$98:$A$147,0))),0,INDEX($D$98:$D$147,MATCH(J1113,$A$98:$A$147,0))))</f>
        <v>0</v>
      </c>
      <c r="L1113" s="29">
        <f t="shared" ref="L1113" si="896">L1063</f>
        <v>0</v>
      </c>
      <c r="M1113" s="29">
        <f t="shared" si="882"/>
        <v>0</v>
      </c>
      <c r="O1113" s="29">
        <f t="shared" si="889"/>
        <v>0</v>
      </c>
      <c r="P1113" s="29">
        <f t="shared" si="889"/>
        <v>0</v>
      </c>
      <c r="Q1113" s="29">
        <f t="shared" si="889"/>
        <v>0</v>
      </c>
      <c r="R1113" s="29">
        <f t="shared" si="889"/>
        <v>0</v>
      </c>
      <c r="S1113" s="29">
        <f t="shared" si="889"/>
        <v>0</v>
      </c>
      <c r="T1113" s="29">
        <f t="shared" si="889"/>
        <v>0</v>
      </c>
      <c r="U1113" s="29">
        <f t="shared" si="889"/>
        <v>0</v>
      </c>
      <c r="V1113" s="29">
        <f t="shared" si="889"/>
        <v>0</v>
      </c>
      <c r="W1113" s="29">
        <f t="shared" si="889"/>
        <v>0</v>
      </c>
      <c r="X1113" s="29">
        <f t="shared" si="889"/>
        <v>0</v>
      </c>
      <c r="Y1113" s="29">
        <f t="shared" si="889"/>
        <v>1</v>
      </c>
      <c r="Z1113" s="29">
        <f t="shared" si="889"/>
        <v>1</v>
      </c>
      <c r="AA1113" s="29">
        <f t="shared" si="889"/>
        <v>1</v>
      </c>
      <c r="AB1113" s="29">
        <f t="shared" si="889"/>
        <v>1</v>
      </c>
      <c r="AC1113" s="29">
        <f t="shared" si="889"/>
        <v>1</v>
      </c>
      <c r="AD1113" s="29">
        <f t="shared" si="889"/>
        <v>1</v>
      </c>
      <c r="AE1113" s="29">
        <f t="shared" si="887"/>
        <v>1</v>
      </c>
      <c r="AF1113" s="29">
        <f t="shared" si="887"/>
        <v>1</v>
      </c>
      <c r="AG1113" s="29">
        <f t="shared" si="887"/>
        <v>1</v>
      </c>
      <c r="AH1113" s="29">
        <f t="shared" si="887"/>
        <v>1</v>
      </c>
      <c r="AI1113" s="29">
        <f t="shared" si="887"/>
        <v>1</v>
      </c>
      <c r="AJ1113" s="29">
        <f t="shared" si="887"/>
        <v>1</v>
      </c>
      <c r="AK1113" s="29">
        <f t="shared" si="887"/>
        <v>1</v>
      </c>
      <c r="AL1113" s="29">
        <f t="shared" si="887"/>
        <v>1</v>
      </c>
      <c r="AM1113" s="29">
        <f t="shared" si="887"/>
        <v>1</v>
      </c>
      <c r="AN1113" s="29">
        <f t="shared" si="887"/>
        <v>1</v>
      </c>
      <c r="AO1113" s="29">
        <f t="shared" si="887"/>
        <v>1</v>
      </c>
      <c r="AP1113" s="29">
        <f t="shared" si="887"/>
        <v>1</v>
      </c>
      <c r="AQ1113" s="29">
        <f t="shared" si="887"/>
        <v>1</v>
      </c>
      <c r="AR1113" s="29">
        <f t="shared" si="887"/>
        <v>1</v>
      </c>
      <c r="AS1113" s="29">
        <f t="shared" si="887"/>
        <v>1</v>
      </c>
      <c r="AT1113" s="29">
        <f t="shared" si="895"/>
        <v>1</v>
      </c>
      <c r="AU1113" s="29">
        <f t="shared" si="895"/>
        <v>1</v>
      </c>
      <c r="AV1113" s="29">
        <f t="shared" si="895"/>
        <v>1</v>
      </c>
      <c r="AW1113" s="29">
        <f t="shared" si="895"/>
        <v>1</v>
      </c>
      <c r="AX1113" s="29">
        <f t="shared" si="895"/>
        <v>1</v>
      </c>
      <c r="AY1113" s="29">
        <f t="shared" si="895"/>
        <v>1</v>
      </c>
      <c r="AZ1113" s="29">
        <f t="shared" si="895"/>
        <v>1</v>
      </c>
      <c r="BA1113" s="29">
        <f t="shared" si="895"/>
        <v>1</v>
      </c>
      <c r="BB1113" s="29">
        <f t="shared" si="895"/>
        <v>1</v>
      </c>
      <c r="BC1113" s="29">
        <f t="shared" si="895"/>
        <v>1</v>
      </c>
      <c r="BD1113" s="29">
        <f t="shared" si="895"/>
        <v>1</v>
      </c>
      <c r="BE1113" s="29">
        <f t="shared" si="895"/>
        <v>1</v>
      </c>
      <c r="BF1113" s="29">
        <f t="shared" si="895"/>
        <v>1</v>
      </c>
      <c r="BG1113" s="29">
        <f t="shared" si="895"/>
        <v>1</v>
      </c>
      <c r="BH1113" s="29">
        <f t="shared" si="895"/>
        <v>1</v>
      </c>
      <c r="BI1113" s="29">
        <f t="shared" si="895"/>
        <v>1</v>
      </c>
      <c r="BJ1113" s="29">
        <f t="shared" si="893"/>
        <v>1</v>
      </c>
      <c r="BN1113" s="29">
        <f t="shared" si="856"/>
        <v>2</v>
      </c>
      <c r="BO1113" s="29">
        <f t="shared" si="857"/>
        <v>14</v>
      </c>
    </row>
    <row r="1114" spans="3:67" x14ac:dyDescent="0.25">
      <c r="C1114" s="79">
        <f t="shared" si="853"/>
        <v>43875</v>
      </c>
      <c r="D1114" s="29">
        <f t="shared" si="879"/>
        <v>2020</v>
      </c>
      <c r="E1114" s="29">
        <f t="shared" si="858"/>
        <v>2</v>
      </c>
      <c r="F1114" s="29">
        <f t="shared" si="859"/>
        <v>7</v>
      </c>
      <c r="G1114" s="29">
        <f t="shared" si="860"/>
        <v>14</v>
      </c>
      <c r="H1114" s="166" t="str">
        <f t="shared" si="861"/>
        <v>Do</v>
      </c>
      <c r="I1114" s="29">
        <f t="shared" si="854"/>
        <v>3</v>
      </c>
      <c r="J1114" s="29">
        <f t="array" ref="J1114">INDEX(Dienstplan!$F$6:$AJ$55,BN1114,BO1114)</f>
        <v>0</v>
      </c>
      <c r="K1114" s="29">
        <f t="array" ref="K1114">IF(OR(J1114=Schichten!$B$3,J1114=Schichten!$B$4),INDEX($D$98:$D$147,MATCH(CODE(J1114),$H$98:$H$147,0)),IF(ISERROR(INDEX($D$98:$D$147,MATCH(J1114,$A$98:$A$147,0))),0,INDEX($D$98:$D$147,MATCH(J1114,$A$98:$A$147,0))))</f>
        <v>0</v>
      </c>
      <c r="L1114" s="29">
        <f t="shared" ref="L1114" si="897">L1064</f>
        <v>0</v>
      </c>
      <c r="M1114" s="29">
        <f t="shared" si="882"/>
        <v>0</v>
      </c>
      <c r="O1114" s="29">
        <f t="shared" si="889"/>
        <v>0</v>
      </c>
      <c r="P1114" s="29">
        <f t="shared" si="889"/>
        <v>0</v>
      </c>
      <c r="Q1114" s="29">
        <f t="shared" si="889"/>
        <v>0</v>
      </c>
      <c r="R1114" s="29">
        <f t="shared" si="889"/>
        <v>0</v>
      </c>
      <c r="S1114" s="29">
        <f t="shared" si="889"/>
        <v>0</v>
      </c>
      <c r="T1114" s="29">
        <f t="shared" si="889"/>
        <v>0</v>
      </c>
      <c r="U1114" s="29">
        <f t="shared" si="889"/>
        <v>0</v>
      </c>
      <c r="V1114" s="29">
        <f t="shared" si="889"/>
        <v>0</v>
      </c>
      <c r="W1114" s="29">
        <f t="shared" si="889"/>
        <v>0</v>
      </c>
      <c r="X1114" s="29">
        <f t="shared" si="889"/>
        <v>0</v>
      </c>
      <c r="Y1114" s="29">
        <f t="shared" si="889"/>
        <v>1</v>
      </c>
      <c r="Z1114" s="29">
        <f t="shared" si="889"/>
        <v>1</v>
      </c>
      <c r="AA1114" s="29">
        <f t="shared" si="889"/>
        <v>1</v>
      </c>
      <c r="AB1114" s="29">
        <f t="shared" si="889"/>
        <v>1</v>
      </c>
      <c r="AC1114" s="29">
        <f t="shared" si="889"/>
        <v>1</v>
      </c>
      <c r="AD1114" s="29">
        <f t="shared" si="889"/>
        <v>1</v>
      </c>
      <c r="AE1114" s="29">
        <f t="shared" si="887"/>
        <v>1</v>
      </c>
      <c r="AF1114" s="29">
        <f t="shared" si="887"/>
        <v>1</v>
      </c>
      <c r="AG1114" s="29">
        <f t="shared" si="887"/>
        <v>1</v>
      </c>
      <c r="AH1114" s="29">
        <f t="shared" si="887"/>
        <v>1</v>
      </c>
      <c r="AI1114" s="29">
        <f t="shared" si="887"/>
        <v>1</v>
      </c>
      <c r="AJ1114" s="29">
        <f t="shared" si="887"/>
        <v>1</v>
      </c>
      <c r="AK1114" s="29">
        <f t="shared" si="887"/>
        <v>1</v>
      </c>
      <c r="AL1114" s="29">
        <f t="shared" si="887"/>
        <v>1</v>
      </c>
      <c r="AM1114" s="29">
        <f t="shared" si="887"/>
        <v>1</v>
      </c>
      <c r="AN1114" s="29">
        <f t="shared" si="887"/>
        <v>1</v>
      </c>
      <c r="AO1114" s="29">
        <f t="shared" si="887"/>
        <v>1</v>
      </c>
      <c r="AP1114" s="29">
        <f t="shared" si="887"/>
        <v>1</v>
      </c>
      <c r="AQ1114" s="29">
        <f t="shared" si="887"/>
        <v>1</v>
      </c>
      <c r="AR1114" s="29">
        <f t="shared" si="887"/>
        <v>1</v>
      </c>
      <c r="AS1114" s="29">
        <f t="shared" si="887"/>
        <v>1</v>
      </c>
      <c r="AT1114" s="29">
        <f t="shared" si="895"/>
        <v>1</v>
      </c>
      <c r="AU1114" s="29">
        <f t="shared" si="895"/>
        <v>1</v>
      </c>
      <c r="AV1114" s="29">
        <f t="shared" si="895"/>
        <v>1</v>
      </c>
      <c r="AW1114" s="29">
        <f t="shared" si="895"/>
        <v>1</v>
      </c>
      <c r="AX1114" s="29">
        <f t="shared" si="895"/>
        <v>1</v>
      </c>
      <c r="AY1114" s="29">
        <f t="shared" si="895"/>
        <v>1</v>
      </c>
      <c r="AZ1114" s="29">
        <f t="shared" si="895"/>
        <v>1</v>
      </c>
      <c r="BA1114" s="29">
        <f t="shared" si="895"/>
        <v>1</v>
      </c>
      <c r="BB1114" s="29">
        <f t="shared" si="895"/>
        <v>1</v>
      </c>
      <c r="BC1114" s="29">
        <f t="shared" si="895"/>
        <v>1</v>
      </c>
      <c r="BD1114" s="29">
        <f t="shared" si="895"/>
        <v>1</v>
      </c>
      <c r="BE1114" s="29">
        <f t="shared" si="895"/>
        <v>1</v>
      </c>
      <c r="BF1114" s="29">
        <f t="shared" si="895"/>
        <v>1</v>
      </c>
      <c r="BG1114" s="29">
        <f t="shared" si="895"/>
        <v>1</v>
      </c>
      <c r="BH1114" s="29">
        <f t="shared" si="895"/>
        <v>1</v>
      </c>
      <c r="BI1114" s="29">
        <f t="shared" si="895"/>
        <v>1</v>
      </c>
      <c r="BJ1114" s="29">
        <f t="shared" si="893"/>
        <v>1</v>
      </c>
      <c r="BN1114" s="29">
        <f t="shared" si="856"/>
        <v>3</v>
      </c>
      <c r="BO1114" s="29">
        <f t="shared" si="857"/>
        <v>14</v>
      </c>
    </row>
    <row r="1115" spans="3:67" x14ac:dyDescent="0.25">
      <c r="C1115" s="79">
        <f t="shared" si="853"/>
        <v>43875</v>
      </c>
      <c r="D1115" s="29">
        <f t="shared" si="879"/>
        <v>2020</v>
      </c>
      <c r="E1115" s="29">
        <f t="shared" si="858"/>
        <v>2</v>
      </c>
      <c r="F1115" s="29">
        <f t="shared" si="859"/>
        <v>7</v>
      </c>
      <c r="G1115" s="29">
        <f t="shared" si="860"/>
        <v>14</v>
      </c>
      <c r="H1115" s="166" t="str">
        <f t="shared" si="861"/>
        <v>Do</v>
      </c>
      <c r="I1115" s="29">
        <f t="shared" si="854"/>
        <v>4</v>
      </c>
      <c r="J1115" s="29">
        <f t="array" ref="J1115">INDEX(Dienstplan!$F$6:$AJ$55,BN1115,BO1115)</f>
        <v>0</v>
      </c>
      <c r="K1115" s="29">
        <f t="array" ref="K1115">IF(OR(J1115=Schichten!$B$3,J1115=Schichten!$B$4),INDEX($D$98:$D$147,MATCH(CODE(J1115),$H$98:$H$147,0)),IF(ISERROR(INDEX($D$98:$D$147,MATCH(J1115,$A$98:$A$147,0))),0,INDEX($D$98:$D$147,MATCH(J1115,$A$98:$A$147,0))))</f>
        <v>0</v>
      </c>
      <c r="L1115" s="29">
        <f t="shared" ref="L1115" si="898">L1065</f>
        <v>0</v>
      </c>
      <c r="M1115" s="29">
        <f t="shared" si="882"/>
        <v>0</v>
      </c>
      <c r="O1115" s="29">
        <f t="shared" si="889"/>
        <v>0</v>
      </c>
      <c r="P1115" s="29">
        <f t="shared" si="889"/>
        <v>0</v>
      </c>
      <c r="Q1115" s="29">
        <f t="shared" si="889"/>
        <v>0</v>
      </c>
      <c r="R1115" s="29">
        <f t="shared" si="889"/>
        <v>0</v>
      </c>
      <c r="S1115" s="29">
        <f t="shared" si="889"/>
        <v>0</v>
      </c>
      <c r="T1115" s="29">
        <f t="shared" si="889"/>
        <v>0</v>
      </c>
      <c r="U1115" s="29">
        <f t="shared" si="889"/>
        <v>0</v>
      </c>
      <c r="V1115" s="29">
        <f t="shared" si="889"/>
        <v>0</v>
      </c>
      <c r="W1115" s="29">
        <f t="shared" si="889"/>
        <v>0</v>
      </c>
      <c r="X1115" s="29">
        <f t="shared" si="889"/>
        <v>0</v>
      </c>
      <c r="Y1115" s="29">
        <f t="shared" si="889"/>
        <v>1</v>
      </c>
      <c r="Z1115" s="29">
        <f t="shared" si="889"/>
        <v>1</v>
      </c>
      <c r="AA1115" s="29">
        <f t="shared" si="889"/>
        <v>1</v>
      </c>
      <c r="AB1115" s="29">
        <f t="shared" si="889"/>
        <v>1</v>
      </c>
      <c r="AC1115" s="29">
        <f t="shared" si="889"/>
        <v>1</v>
      </c>
      <c r="AD1115" s="29">
        <f t="shared" si="889"/>
        <v>1</v>
      </c>
      <c r="AE1115" s="29">
        <f t="shared" si="887"/>
        <v>1</v>
      </c>
      <c r="AF1115" s="29">
        <f t="shared" si="887"/>
        <v>1</v>
      </c>
      <c r="AG1115" s="29">
        <f t="shared" si="887"/>
        <v>1</v>
      </c>
      <c r="AH1115" s="29">
        <f t="shared" si="887"/>
        <v>1</v>
      </c>
      <c r="AI1115" s="29">
        <f t="shared" si="887"/>
        <v>1</v>
      </c>
      <c r="AJ1115" s="29">
        <f t="shared" si="887"/>
        <v>1</v>
      </c>
      <c r="AK1115" s="29">
        <f t="shared" si="887"/>
        <v>1</v>
      </c>
      <c r="AL1115" s="29">
        <f t="shared" si="887"/>
        <v>1</v>
      </c>
      <c r="AM1115" s="29">
        <f t="shared" si="887"/>
        <v>1</v>
      </c>
      <c r="AN1115" s="29">
        <f t="shared" si="887"/>
        <v>1</v>
      </c>
      <c r="AO1115" s="29">
        <f t="shared" si="887"/>
        <v>1</v>
      </c>
      <c r="AP1115" s="29">
        <f t="shared" si="887"/>
        <v>1</v>
      </c>
      <c r="AQ1115" s="29">
        <f t="shared" si="887"/>
        <v>1</v>
      </c>
      <c r="AR1115" s="29">
        <f t="shared" si="887"/>
        <v>1</v>
      </c>
      <c r="AS1115" s="29">
        <f t="shared" si="887"/>
        <v>1</v>
      </c>
      <c r="AT1115" s="29">
        <f t="shared" si="895"/>
        <v>1</v>
      </c>
      <c r="AU1115" s="29">
        <f t="shared" si="895"/>
        <v>1</v>
      </c>
      <c r="AV1115" s="29">
        <f t="shared" si="895"/>
        <v>1</v>
      </c>
      <c r="AW1115" s="29">
        <f t="shared" si="895"/>
        <v>1</v>
      </c>
      <c r="AX1115" s="29">
        <f t="shared" si="895"/>
        <v>1</v>
      </c>
      <c r="AY1115" s="29">
        <f t="shared" si="895"/>
        <v>1</v>
      </c>
      <c r="AZ1115" s="29">
        <f t="shared" si="895"/>
        <v>1</v>
      </c>
      <c r="BA1115" s="29">
        <f t="shared" si="895"/>
        <v>1</v>
      </c>
      <c r="BB1115" s="29">
        <f t="shared" si="895"/>
        <v>1</v>
      </c>
      <c r="BC1115" s="29">
        <f t="shared" si="895"/>
        <v>1</v>
      </c>
      <c r="BD1115" s="29">
        <f t="shared" si="895"/>
        <v>1</v>
      </c>
      <c r="BE1115" s="29">
        <f t="shared" si="895"/>
        <v>1</v>
      </c>
      <c r="BF1115" s="29">
        <f t="shared" si="895"/>
        <v>1</v>
      </c>
      <c r="BG1115" s="29">
        <f t="shared" si="895"/>
        <v>1</v>
      </c>
      <c r="BH1115" s="29">
        <f t="shared" si="895"/>
        <v>1</v>
      </c>
      <c r="BI1115" s="29">
        <f t="shared" si="895"/>
        <v>1</v>
      </c>
      <c r="BJ1115" s="29">
        <f t="shared" si="893"/>
        <v>1</v>
      </c>
      <c r="BN1115" s="29">
        <f t="shared" si="856"/>
        <v>4</v>
      </c>
      <c r="BO1115" s="29">
        <f t="shared" si="857"/>
        <v>14</v>
      </c>
    </row>
    <row r="1116" spans="3:67" x14ac:dyDescent="0.25">
      <c r="C1116" s="79">
        <f t="shared" si="853"/>
        <v>43875</v>
      </c>
      <c r="D1116" s="29">
        <f t="shared" si="879"/>
        <v>2020</v>
      </c>
      <c r="E1116" s="29">
        <f t="shared" si="858"/>
        <v>2</v>
      </c>
      <c r="F1116" s="29">
        <f t="shared" si="859"/>
        <v>7</v>
      </c>
      <c r="G1116" s="29">
        <f t="shared" si="860"/>
        <v>14</v>
      </c>
      <c r="H1116" s="166" t="str">
        <f t="shared" si="861"/>
        <v>Do</v>
      </c>
      <c r="I1116" s="29">
        <f t="shared" si="854"/>
        <v>5</v>
      </c>
      <c r="J1116" s="29">
        <f t="array" ref="J1116">INDEX(Dienstplan!$F$6:$AJ$55,BN1116,BO1116)</f>
        <v>0</v>
      </c>
      <c r="K1116" s="29">
        <f t="array" ref="K1116">IF(OR(J1116=Schichten!$B$3,J1116=Schichten!$B$4),INDEX($D$98:$D$147,MATCH(CODE(J1116),$H$98:$H$147,0)),IF(ISERROR(INDEX($D$98:$D$147,MATCH(J1116,$A$98:$A$147,0))),0,INDEX($D$98:$D$147,MATCH(J1116,$A$98:$A$147,0))))</f>
        <v>0</v>
      </c>
      <c r="L1116" s="29">
        <f t="shared" ref="L1116" si="899">L1066</f>
        <v>0</v>
      </c>
      <c r="M1116" s="29">
        <f t="shared" si="882"/>
        <v>0</v>
      </c>
      <c r="O1116" s="29">
        <f t="shared" si="889"/>
        <v>0</v>
      </c>
      <c r="P1116" s="29">
        <f t="shared" si="889"/>
        <v>0</v>
      </c>
      <c r="Q1116" s="29">
        <f t="shared" si="889"/>
        <v>0</v>
      </c>
      <c r="R1116" s="29">
        <f t="shared" si="889"/>
        <v>0</v>
      </c>
      <c r="S1116" s="29">
        <f t="shared" si="889"/>
        <v>0</v>
      </c>
      <c r="T1116" s="29">
        <f t="shared" si="889"/>
        <v>0</v>
      </c>
      <c r="U1116" s="29">
        <f t="shared" si="889"/>
        <v>0</v>
      </c>
      <c r="V1116" s="29">
        <f t="shared" si="889"/>
        <v>0</v>
      </c>
      <c r="W1116" s="29">
        <f t="shared" si="889"/>
        <v>0</v>
      </c>
      <c r="X1116" s="29">
        <f t="shared" si="889"/>
        <v>0</v>
      </c>
      <c r="Y1116" s="29">
        <f t="shared" si="889"/>
        <v>1</v>
      </c>
      <c r="Z1116" s="29">
        <f t="shared" si="889"/>
        <v>1</v>
      </c>
      <c r="AA1116" s="29">
        <f t="shared" si="889"/>
        <v>1</v>
      </c>
      <c r="AB1116" s="29">
        <f t="shared" si="889"/>
        <v>1</v>
      </c>
      <c r="AC1116" s="29">
        <f t="shared" si="889"/>
        <v>1</v>
      </c>
      <c r="AD1116" s="29">
        <f t="shared" si="889"/>
        <v>1</v>
      </c>
      <c r="AE1116" s="29">
        <f t="shared" si="887"/>
        <v>1</v>
      </c>
      <c r="AF1116" s="29">
        <f t="shared" si="887"/>
        <v>1</v>
      </c>
      <c r="AG1116" s="29">
        <f t="shared" si="887"/>
        <v>1</v>
      </c>
      <c r="AH1116" s="29">
        <f t="shared" si="887"/>
        <v>1</v>
      </c>
      <c r="AI1116" s="29">
        <f t="shared" si="887"/>
        <v>1</v>
      </c>
      <c r="AJ1116" s="29">
        <f t="shared" si="887"/>
        <v>1</v>
      </c>
      <c r="AK1116" s="29">
        <f t="shared" si="887"/>
        <v>1</v>
      </c>
      <c r="AL1116" s="29">
        <f t="shared" si="887"/>
        <v>1</v>
      </c>
      <c r="AM1116" s="29">
        <f t="shared" si="887"/>
        <v>1</v>
      </c>
      <c r="AN1116" s="29">
        <f t="shared" si="887"/>
        <v>1</v>
      </c>
      <c r="AO1116" s="29">
        <f t="shared" si="887"/>
        <v>1</v>
      </c>
      <c r="AP1116" s="29">
        <f t="shared" si="887"/>
        <v>1</v>
      </c>
      <c r="AQ1116" s="29">
        <f t="shared" si="887"/>
        <v>1</v>
      </c>
      <c r="AR1116" s="29">
        <f t="shared" si="887"/>
        <v>1</v>
      </c>
      <c r="AS1116" s="29">
        <f t="shared" si="887"/>
        <v>1</v>
      </c>
      <c r="AT1116" s="29">
        <f t="shared" si="895"/>
        <v>1</v>
      </c>
      <c r="AU1116" s="29">
        <f t="shared" si="895"/>
        <v>1</v>
      </c>
      <c r="AV1116" s="29">
        <f t="shared" si="895"/>
        <v>1</v>
      </c>
      <c r="AW1116" s="29">
        <f t="shared" si="895"/>
        <v>1</v>
      </c>
      <c r="AX1116" s="29">
        <f t="shared" si="895"/>
        <v>1</v>
      </c>
      <c r="AY1116" s="29">
        <f t="shared" si="895"/>
        <v>1</v>
      </c>
      <c r="AZ1116" s="29">
        <f t="shared" si="895"/>
        <v>1</v>
      </c>
      <c r="BA1116" s="29">
        <f t="shared" si="895"/>
        <v>1</v>
      </c>
      <c r="BB1116" s="29">
        <f t="shared" si="895"/>
        <v>1</v>
      </c>
      <c r="BC1116" s="29">
        <f t="shared" si="895"/>
        <v>1</v>
      </c>
      <c r="BD1116" s="29">
        <f t="shared" si="895"/>
        <v>1</v>
      </c>
      <c r="BE1116" s="29">
        <f t="shared" si="895"/>
        <v>1</v>
      </c>
      <c r="BF1116" s="29">
        <f t="shared" si="895"/>
        <v>1</v>
      </c>
      <c r="BG1116" s="29">
        <f t="shared" si="895"/>
        <v>1</v>
      </c>
      <c r="BH1116" s="29">
        <f t="shared" si="895"/>
        <v>1</v>
      </c>
      <c r="BI1116" s="29">
        <f t="shared" si="895"/>
        <v>1</v>
      </c>
      <c r="BJ1116" s="29">
        <f t="shared" si="893"/>
        <v>1</v>
      </c>
      <c r="BN1116" s="29">
        <f t="shared" si="856"/>
        <v>5</v>
      </c>
      <c r="BO1116" s="29">
        <f t="shared" si="857"/>
        <v>14</v>
      </c>
    </row>
    <row r="1117" spans="3:67" x14ac:dyDescent="0.25">
      <c r="C1117" s="79">
        <f t="shared" si="853"/>
        <v>43875</v>
      </c>
      <c r="D1117" s="29">
        <f t="shared" si="879"/>
        <v>2020</v>
      </c>
      <c r="E1117" s="29">
        <f t="shared" si="858"/>
        <v>2</v>
      </c>
      <c r="F1117" s="29">
        <f t="shared" si="859"/>
        <v>7</v>
      </c>
      <c r="G1117" s="29">
        <f t="shared" si="860"/>
        <v>14</v>
      </c>
      <c r="H1117" s="166" t="str">
        <f t="shared" si="861"/>
        <v>Do</v>
      </c>
      <c r="I1117" s="29">
        <f t="shared" si="854"/>
        <v>6</v>
      </c>
      <c r="J1117" s="29">
        <f t="array" ref="J1117">INDEX(Dienstplan!$F$6:$AJ$55,BN1117,BO1117)</f>
        <v>0</v>
      </c>
      <c r="K1117" s="29">
        <f t="array" ref="K1117">IF(OR(J1117=Schichten!$B$3,J1117=Schichten!$B$4),INDEX($D$98:$D$147,MATCH(CODE(J1117),$H$98:$H$147,0)),IF(ISERROR(INDEX($D$98:$D$147,MATCH(J1117,$A$98:$A$147,0))),0,INDEX($D$98:$D$147,MATCH(J1117,$A$98:$A$147,0))))</f>
        <v>0</v>
      </c>
      <c r="L1117" s="29">
        <f t="shared" ref="L1117" si="900">L1067</f>
        <v>0</v>
      </c>
      <c r="M1117" s="29">
        <f t="shared" si="882"/>
        <v>0</v>
      </c>
      <c r="O1117" s="29">
        <f t="shared" si="889"/>
        <v>0</v>
      </c>
      <c r="P1117" s="29">
        <f t="shared" si="889"/>
        <v>0</v>
      </c>
      <c r="Q1117" s="29">
        <f t="shared" si="889"/>
        <v>0</v>
      </c>
      <c r="R1117" s="29">
        <f t="shared" si="889"/>
        <v>0</v>
      </c>
      <c r="S1117" s="29">
        <f t="shared" si="889"/>
        <v>0</v>
      </c>
      <c r="T1117" s="29">
        <f t="shared" si="889"/>
        <v>0</v>
      </c>
      <c r="U1117" s="29">
        <f t="shared" si="889"/>
        <v>0</v>
      </c>
      <c r="V1117" s="29">
        <f t="shared" si="889"/>
        <v>0</v>
      </c>
      <c r="W1117" s="29">
        <f t="shared" si="889"/>
        <v>0</v>
      </c>
      <c r="X1117" s="29">
        <f t="shared" si="889"/>
        <v>0</v>
      </c>
      <c r="Y1117" s="29">
        <f t="shared" si="889"/>
        <v>1</v>
      </c>
      <c r="Z1117" s="29">
        <f t="shared" si="889"/>
        <v>1</v>
      </c>
      <c r="AA1117" s="29">
        <f t="shared" si="889"/>
        <v>1</v>
      </c>
      <c r="AB1117" s="29">
        <f t="shared" si="889"/>
        <v>1</v>
      </c>
      <c r="AC1117" s="29">
        <f t="shared" si="889"/>
        <v>1</v>
      </c>
      <c r="AD1117" s="29">
        <f t="shared" si="889"/>
        <v>1</v>
      </c>
      <c r="AE1117" s="29">
        <f t="shared" si="887"/>
        <v>1</v>
      </c>
      <c r="AF1117" s="29">
        <f t="shared" si="887"/>
        <v>1</v>
      </c>
      <c r="AG1117" s="29">
        <f t="shared" si="887"/>
        <v>1</v>
      </c>
      <c r="AH1117" s="29">
        <f t="shared" si="887"/>
        <v>1</v>
      </c>
      <c r="AI1117" s="29">
        <f t="shared" si="887"/>
        <v>1</v>
      </c>
      <c r="AJ1117" s="29">
        <f t="shared" si="887"/>
        <v>1</v>
      </c>
      <c r="AK1117" s="29">
        <f t="shared" si="887"/>
        <v>1</v>
      </c>
      <c r="AL1117" s="29">
        <f t="shared" si="887"/>
        <v>1</v>
      </c>
      <c r="AM1117" s="29">
        <f t="shared" si="887"/>
        <v>1</v>
      </c>
      <c r="AN1117" s="29">
        <f t="shared" si="887"/>
        <v>1</v>
      </c>
      <c r="AO1117" s="29">
        <f t="shared" si="887"/>
        <v>1</v>
      </c>
      <c r="AP1117" s="29">
        <f t="shared" si="887"/>
        <v>1</v>
      </c>
      <c r="AQ1117" s="29">
        <f t="shared" si="887"/>
        <v>1</v>
      </c>
      <c r="AR1117" s="29">
        <f t="shared" si="887"/>
        <v>1</v>
      </c>
      <c r="AS1117" s="29">
        <f t="shared" si="887"/>
        <v>1</v>
      </c>
      <c r="AT1117" s="29">
        <f t="shared" si="895"/>
        <v>1</v>
      </c>
      <c r="AU1117" s="29">
        <f t="shared" si="895"/>
        <v>1</v>
      </c>
      <c r="AV1117" s="29">
        <f t="shared" si="895"/>
        <v>1</v>
      </c>
      <c r="AW1117" s="29">
        <f t="shared" si="895"/>
        <v>1</v>
      </c>
      <c r="AX1117" s="29">
        <f t="shared" si="895"/>
        <v>1</v>
      </c>
      <c r="AY1117" s="29">
        <f t="shared" si="895"/>
        <v>1</v>
      </c>
      <c r="AZ1117" s="29">
        <f t="shared" si="895"/>
        <v>1</v>
      </c>
      <c r="BA1117" s="29">
        <f t="shared" si="895"/>
        <v>1</v>
      </c>
      <c r="BB1117" s="29">
        <f t="shared" si="895"/>
        <v>1</v>
      </c>
      <c r="BC1117" s="29">
        <f t="shared" si="895"/>
        <v>1</v>
      </c>
      <c r="BD1117" s="29">
        <f t="shared" si="895"/>
        <v>1</v>
      </c>
      <c r="BE1117" s="29">
        <f t="shared" si="895"/>
        <v>1</v>
      </c>
      <c r="BF1117" s="29">
        <f t="shared" si="895"/>
        <v>1</v>
      </c>
      <c r="BG1117" s="29">
        <f t="shared" si="895"/>
        <v>1</v>
      </c>
      <c r="BH1117" s="29">
        <f t="shared" si="895"/>
        <v>1</v>
      </c>
      <c r="BI1117" s="29">
        <f t="shared" si="895"/>
        <v>1</v>
      </c>
      <c r="BJ1117" s="29">
        <f t="shared" si="893"/>
        <v>1</v>
      </c>
      <c r="BN1117" s="29">
        <f t="shared" si="856"/>
        <v>6</v>
      </c>
      <c r="BO1117" s="29">
        <f t="shared" si="857"/>
        <v>14</v>
      </c>
    </row>
    <row r="1118" spans="3:67" x14ac:dyDescent="0.25">
      <c r="C1118" s="79">
        <f t="shared" si="853"/>
        <v>43875</v>
      </c>
      <c r="D1118" s="29">
        <f t="shared" si="879"/>
        <v>2020</v>
      </c>
      <c r="E1118" s="29">
        <f t="shared" si="858"/>
        <v>2</v>
      </c>
      <c r="F1118" s="29">
        <f t="shared" si="859"/>
        <v>7</v>
      </c>
      <c r="G1118" s="29">
        <f t="shared" si="860"/>
        <v>14</v>
      </c>
      <c r="H1118" s="166" t="str">
        <f t="shared" si="861"/>
        <v>Do</v>
      </c>
      <c r="I1118" s="29">
        <f t="shared" si="854"/>
        <v>7</v>
      </c>
      <c r="J1118" s="29">
        <f t="array" ref="J1118">INDEX(Dienstplan!$F$6:$AJ$55,BN1118,BO1118)</f>
        <v>0</v>
      </c>
      <c r="K1118" s="29">
        <f t="array" ref="K1118">IF(OR(J1118=Schichten!$B$3,J1118=Schichten!$B$4),INDEX($D$98:$D$147,MATCH(CODE(J1118),$H$98:$H$147,0)),IF(ISERROR(INDEX($D$98:$D$147,MATCH(J1118,$A$98:$A$147,0))),0,INDEX($D$98:$D$147,MATCH(J1118,$A$98:$A$147,0))))</f>
        <v>0</v>
      </c>
      <c r="L1118" s="29">
        <f t="shared" ref="L1118" si="901">L1068</f>
        <v>0</v>
      </c>
      <c r="M1118" s="29">
        <f t="shared" si="882"/>
        <v>0</v>
      </c>
      <c r="O1118" s="29">
        <f t="shared" si="889"/>
        <v>0</v>
      </c>
      <c r="P1118" s="29">
        <f t="shared" si="889"/>
        <v>0</v>
      </c>
      <c r="Q1118" s="29">
        <f t="shared" si="889"/>
        <v>0</v>
      </c>
      <c r="R1118" s="29">
        <f t="shared" si="889"/>
        <v>0</v>
      </c>
      <c r="S1118" s="29">
        <f t="shared" si="889"/>
        <v>0</v>
      </c>
      <c r="T1118" s="29">
        <f t="shared" si="889"/>
        <v>0</v>
      </c>
      <c r="U1118" s="29">
        <f t="shared" si="889"/>
        <v>0</v>
      </c>
      <c r="V1118" s="29">
        <f t="shared" si="889"/>
        <v>0</v>
      </c>
      <c r="W1118" s="29">
        <f t="shared" si="889"/>
        <v>0</v>
      </c>
      <c r="X1118" s="29">
        <f t="shared" si="889"/>
        <v>0</v>
      </c>
      <c r="Y1118" s="29">
        <f t="shared" si="889"/>
        <v>1</v>
      </c>
      <c r="Z1118" s="29">
        <f t="shared" si="889"/>
        <v>1</v>
      </c>
      <c r="AA1118" s="29">
        <f t="shared" si="889"/>
        <v>1</v>
      </c>
      <c r="AB1118" s="29">
        <f t="shared" si="889"/>
        <v>1</v>
      </c>
      <c r="AC1118" s="29">
        <f t="shared" si="889"/>
        <v>1</v>
      </c>
      <c r="AD1118" s="29">
        <f t="shared" si="889"/>
        <v>1</v>
      </c>
      <c r="AE1118" s="29">
        <f t="shared" si="887"/>
        <v>1</v>
      </c>
      <c r="AF1118" s="29">
        <f t="shared" si="887"/>
        <v>1</v>
      </c>
      <c r="AG1118" s="29">
        <f t="shared" si="887"/>
        <v>1</v>
      </c>
      <c r="AH1118" s="29">
        <f t="shared" si="887"/>
        <v>1</v>
      </c>
      <c r="AI1118" s="29">
        <f t="shared" si="887"/>
        <v>1</v>
      </c>
      <c r="AJ1118" s="29">
        <f t="shared" si="887"/>
        <v>1</v>
      </c>
      <c r="AK1118" s="29">
        <f t="shared" si="887"/>
        <v>1</v>
      </c>
      <c r="AL1118" s="29">
        <f t="shared" si="887"/>
        <v>1</v>
      </c>
      <c r="AM1118" s="29">
        <f t="shared" si="887"/>
        <v>1</v>
      </c>
      <c r="AN1118" s="29">
        <f t="shared" si="887"/>
        <v>1</v>
      </c>
      <c r="AO1118" s="29">
        <f t="shared" si="887"/>
        <v>1</v>
      </c>
      <c r="AP1118" s="29">
        <f t="shared" si="887"/>
        <v>1</v>
      </c>
      <c r="AQ1118" s="29">
        <f t="shared" si="887"/>
        <v>1</v>
      </c>
      <c r="AR1118" s="29">
        <f t="shared" si="887"/>
        <v>1</v>
      </c>
      <c r="AS1118" s="29">
        <f t="shared" si="887"/>
        <v>1</v>
      </c>
      <c r="AT1118" s="29">
        <f t="shared" si="895"/>
        <v>1</v>
      </c>
      <c r="AU1118" s="29">
        <f t="shared" si="895"/>
        <v>1</v>
      </c>
      <c r="AV1118" s="29">
        <f t="shared" si="895"/>
        <v>1</v>
      </c>
      <c r="AW1118" s="29">
        <f t="shared" si="895"/>
        <v>1</v>
      </c>
      <c r="AX1118" s="29">
        <f t="shared" si="895"/>
        <v>1</v>
      </c>
      <c r="AY1118" s="29">
        <f t="shared" si="895"/>
        <v>1</v>
      </c>
      <c r="AZ1118" s="29">
        <f t="shared" si="895"/>
        <v>1</v>
      </c>
      <c r="BA1118" s="29">
        <f t="shared" si="895"/>
        <v>1</v>
      </c>
      <c r="BB1118" s="29">
        <f t="shared" si="895"/>
        <v>1</v>
      </c>
      <c r="BC1118" s="29">
        <f t="shared" si="895"/>
        <v>1</v>
      </c>
      <c r="BD1118" s="29">
        <f t="shared" si="895"/>
        <v>1</v>
      </c>
      <c r="BE1118" s="29">
        <f t="shared" si="895"/>
        <v>1</v>
      </c>
      <c r="BF1118" s="29">
        <f t="shared" si="895"/>
        <v>1</v>
      </c>
      <c r="BG1118" s="29">
        <f t="shared" si="895"/>
        <v>1</v>
      </c>
      <c r="BH1118" s="29">
        <f t="shared" si="895"/>
        <v>1</v>
      </c>
      <c r="BI1118" s="29">
        <f t="shared" si="895"/>
        <v>1</v>
      </c>
      <c r="BJ1118" s="29">
        <f t="shared" si="893"/>
        <v>1</v>
      </c>
      <c r="BN1118" s="29">
        <f t="shared" si="856"/>
        <v>7</v>
      </c>
      <c r="BO1118" s="29">
        <f t="shared" si="857"/>
        <v>14</v>
      </c>
    </row>
    <row r="1119" spans="3:67" x14ac:dyDescent="0.25">
      <c r="C1119" s="79">
        <f t="shared" si="853"/>
        <v>43875</v>
      </c>
      <c r="D1119" s="29">
        <f t="shared" si="879"/>
        <v>2020</v>
      </c>
      <c r="E1119" s="29">
        <f t="shared" si="858"/>
        <v>2</v>
      </c>
      <c r="F1119" s="29">
        <f t="shared" si="859"/>
        <v>7</v>
      </c>
      <c r="G1119" s="29">
        <f t="shared" si="860"/>
        <v>14</v>
      </c>
      <c r="H1119" s="166" t="str">
        <f t="shared" si="861"/>
        <v>Do</v>
      </c>
      <c r="I1119" s="29">
        <f t="shared" si="854"/>
        <v>8</v>
      </c>
      <c r="J1119" s="29">
        <f t="array" ref="J1119">INDEX(Dienstplan!$F$6:$AJ$55,BN1119,BO1119)</f>
        <v>0</v>
      </c>
      <c r="K1119" s="29">
        <f t="array" ref="K1119">IF(OR(J1119=Schichten!$B$3,J1119=Schichten!$B$4),INDEX($D$98:$D$147,MATCH(CODE(J1119),$H$98:$H$147,0)),IF(ISERROR(INDEX($D$98:$D$147,MATCH(J1119,$A$98:$A$147,0))),0,INDEX($D$98:$D$147,MATCH(J1119,$A$98:$A$147,0))))</f>
        <v>0</v>
      </c>
      <c r="L1119" s="29">
        <f t="shared" ref="L1119" si="902">L1069</f>
        <v>0</v>
      </c>
      <c r="M1119" s="29">
        <f t="shared" si="882"/>
        <v>0</v>
      </c>
      <c r="O1119" s="29">
        <f t="shared" si="889"/>
        <v>0</v>
      </c>
      <c r="P1119" s="29">
        <f t="shared" si="889"/>
        <v>0</v>
      </c>
      <c r="Q1119" s="29">
        <f t="shared" si="889"/>
        <v>0</v>
      </c>
      <c r="R1119" s="29">
        <f t="shared" si="889"/>
        <v>0</v>
      </c>
      <c r="S1119" s="29">
        <f t="shared" si="889"/>
        <v>0</v>
      </c>
      <c r="T1119" s="29">
        <f t="shared" si="889"/>
        <v>0</v>
      </c>
      <c r="U1119" s="29">
        <f t="shared" si="889"/>
        <v>0</v>
      </c>
      <c r="V1119" s="29">
        <f t="shared" si="889"/>
        <v>0</v>
      </c>
      <c r="W1119" s="29">
        <f t="shared" si="889"/>
        <v>0</v>
      </c>
      <c r="X1119" s="29">
        <f t="shared" si="889"/>
        <v>0</v>
      </c>
      <c r="Y1119" s="29">
        <f t="shared" si="889"/>
        <v>1</v>
      </c>
      <c r="Z1119" s="29">
        <f t="shared" si="889"/>
        <v>1</v>
      </c>
      <c r="AA1119" s="29">
        <f t="shared" si="889"/>
        <v>1</v>
      </c>
      <c r="AB1119" s="29">
        <f t="shared" si="889"/>
        <v>1</v>
      </c>
      <c r="AC1119" s="29">
        <f t="shared" si="889"/>
        <v>1</v>
      </c>
      <c r="AD1119" s="29">
        <f t="shared" si="889"/>
        <v>1</v>
      </c>
      <c r="AE1119" s="29">
        <f t="shared" si="887"/>
        <v>1</v>
      </c>
      <c r="AF1119" s="29">
        <f t="shared" si="887"/>
        <v>1</v>
      </c>
      <c r="AG1119" s="29">
        <f t="shared" si="887"/>
        <v>1</v>
      </c>
      <c r="AH1119" s="29">
        <f t="shared" si="887"/>
        <v>1</v>
      </c>
      <c r="AI1119" s="29">
        <f t="shared" si="887"/>
        <v>1</v>
      </c>
      <c r="AJ1119" s="29">
        <f t="shared" si="887"/>
        <v>1</v>
      </c>
      <c r="AK1119" s="29">
        <f t="shared" si="887"/>
        <v>1</v>
      </c>
      <c r="AL1119" s="29">
        <f t="shared" si="887"/>
        <v>1</v>
      </c>
      <c r="AM1119" s="29">
        <f t="shared" si="887"/>
        <v>1</v>
      </c>
      <c r="AN1119" s="29">
        <f t="shared" si="887"/>
        <v>1</v>
      </c>
      <c r="AO1119" s="29">
        <f t="shared" si="887"/>
        <v>1</v>
      </c>
      <c r="AP1119" s="29">
        <f t="shared" si="887"/>
        <v>1</v>
      </c>
      <c r="AQ1119" s="29">
        <f t="shared" si="887"/>
        <v>1</v>
      </c>
      <c r="AR1119" s="29">
        <f t="shared" si="887"/>
        <v>1</v>
      </c>
      <c r="AS1119" s="29">
        <f t="shared" si="887"/>
        <v>1</v>
      </c>
      <c r="AT1119" s="29">
        <f t="shared" si="895"/>
        <v>1</v>
      </c>
      <c r="AU1119" s="29">
        <f t="shared" si="895"/>
        <v>1</v>
      </c>
      <c r="AV1119" s="29">
        <f t="shared" si="895"/>
        <v>1</v>
      </c>
      <c r="AW1119" s="29">
        <f t="shared" si="895"/>
        <v>1</v>
      </c>
      <c r="AX1119" s="29">
        <f t="shared" si="895"/>
        <v>1</v>
      </c>
      <c r="AY1119" s="29">
        <f t="shared" si="895"/>
        <v>1</v>
      </c>
      <c r="AZ1119" s="29">
        <f t="shared" si="895"/>
        <v>1</v>
      </c>
      <c r="BA1119" s="29">
        <f t="shared" si="895"/>
        <v>1</v>
      </c>
      <c r="BB1119" s="29">
        <f t="shared" si="895"/>
        <v>1</v>
      </c>
      <c r="BC1119" s="29">
        <f t="shared" si="895"/>
        <v>1</v>
      </c>
      <c r="BD1119" s="29">
        <f t="shared" si="895"/>
        <v>1</v>
      </c>
      <c r="BE1119" s="29">
        <f t="shared" si="895"/>
        <v>1</v>
      </c>
      <c r="BF1119" s="29">
        <f t="shared" si="895"/>
        <v>1</v>
      </c>
      <c r="BG1119" s="29">
        <f t="shared" si="895"/>
        <v>1</v>
      </c>
      <c r="BH1119" s="29">
        <f t="shared" si="895"/>
        <v>1</v>
      </c>
      <c r="BI1119" s="29">
        <f t="shared" si="895"/>
        <v>1</v>
      </c>
      <c r="BJ1119" s="29">
        <f t="shared" si="893"/>
        <v>1</v>
      </c>
      <c r="BN1119" s="29">
        <f t="shared" si="856"/>
        <v>8</v>
      </c>
      <c r="BO1119" s="29">
        <f t="shared" si="857"/>
        <v>14</v>
      </c>
    </row>
    <row r="1120" spans="3:67" x14ac:dyDescent="0.25">
      <c r="C1120" s="79">
        <f t="shared" si="853"/>
        <v>43875</v>
      </c>
      <c r="D1120" s="29">
        <f t="shared" si="879"/>
        <v>2020</v>
      </c>
      <c r="E1120" s="29">
        <f t="shared" si="858"/>
        <v>2</v>
      </c>
      <c r="F1120" s="29">
        <f t="shared" si="859"/>
        <v>7</v>
      </c>
      <c r="G1120" s="29">
        <f t="shared" si="860"/>
        <v>14</v>
      </c>
      <c r="H1120" s="166" t="str">
        <f t="shared" si="861"/>
        <v>Do</v>
      </c>
      <c r="I1120" s="29">
        <f t="shared" si="854"/>
        <v>9</v>
      </c>
      <c r="J1120" s="29">
        <f t="array" ref="J1120">INDEX(Dienstplan!$F$6:$AJ$55,BN1120,BO1120)</f>
        <v>0</v>
      </c>
      <c r="K1120" s="29">
        <f t="array" ref="K1120">IF(OR(J1120=Schichten!$B$3,J1120=Schichten!$B$4),INDEX($D$98:$D$147,MATCH(CODE(J1120),$H$98:$H$147,0)),IF(ISERROR(INDEX($D$98:$D$147,MATCH(J1120,$A$98:$A$147,0))),0,INDEX($D$98:$D$147,MATCH(J1120,$A$98:$A$147,0))))</f>
        <v>0</v>
      </c>
      <c r="L1120" s="29">
        <f t="shared" ref="L1120" si="903">L1070</f>
        <v>0</v>
      </c>
      <c r="M1120" s="29">
        <f t="shared" si="882"/>
        <v>0</v>
      </c>
      <c r="O1120" s="29">
        <f t="shared" si="889"/>
        <v>0</v>
      </c>
      <c r="P1120" s="29">
        <f t="shared" si="889"/>
        <v>0</v>
      </c>
      <c r="Q1120" s="29">
        <f t="shared" si="889"/>
        <v>0</v>
      </c>
      <c r="R1120" s="29">
        <f t="shared" si="889"/>
        <v>0</v>
      </c>
      <c r="S1120" s="29">
        <f t="shared" si="889"/>
        <v>0</v>
      </c>
      <c r="T1120" s="29">
        <f t="shared" si="889"/>
        <v>0</v>
      </c>
      <c r="U1120" s="29">
        <f t="shared" si="889"/>
        <v>0</v>
      </c>
      <c r="V1120" s="29">
        <f t="shared" si="889"/>
        <v>0</v>
      </c>
      <c r="W1120" s="29">
        <f t="shared" si="889"/>
        <v>0</v>
      </c>
      <c r="X1120" s="29">
        <f t="shared" si="889"/>
        <v>0</v>
      </c>
      <c r="Y1120" s="29">
        <f t="shared" si="889"/>
        <v>1</v>
      </c>
      <c r="Z1120" s="29">
        <f t="shared" si="889"/>
        <v>1</v>
      </c>
      <c r="AA1120" s="29">
        <f t="shared" si="889"/>
        <v>1</v>
      </c>
      <c r="AB1120" s="29">
        <f t="shared" si="889"/>
        <v>1</v>
      </c>
      <c r="AC1120" s="29">
        <f t="shared" si="889"/>
        <v>1</v>
      </c>
      <c r="AD1120" s="29">
        <f t="shared" si="889"/>
        <v>1</v>
      </c>
      <c r="AE1120" s="29">
        <f t="shared" si="887"/>
        <v>1</v>
      </c>
      <c r="AF1120" s="29">
        <f t="shared" si="887"/>
        <v>1</v>
      </c>
      <c r="AG1120" s="29">
        <f t="shared" si="887"/>
        <v>1</v>
      </c>
      <c r="AH1120" s="29">
        <f t="shared" si="887"/>
        <v>1</v>
      </c>
      <c r="AI1120" s="29">
        <f t="shared" si="887"/>
        <v>1</v>
      </c>
      <c r="AJ1120" s="29">
        <f t="shared" si="887"/>
        <v>1</v>
      </c>
      <c r="AK1120" s="29">
        <f t="shared" si="887"/>
        <v>1</v>
      </c>
      <c r="AL1120" s="29">
        <f t="shared" si="887"/>
        <v>1</v>
      </c>
      <c r="AM1120" s="29">
        <f t="shared" si="887"/>
        <v>1</v>
      </c>
      <c r="AN1120" s="29">
        <f t="shared" si="887"/>
        <v>1</v>
      </c>
      <c r="AO1120" s="29">
        <f t="shared" si="887"/>
        <v>1</v>
      </c>
      <c r="AP1120" s="29">
        <f t="shared" si="887"/>
        <v>1</v>
      </c>
      <c r="AQ1120" s="29">
        <f t="shared" si="887"/>
        <v>1</v>
      </c>
      <c r="AR1120" s="29">
        <f t="shared" si="887"/>
        <v>1</v>
      </c>
      <c r="AS1120" s="29">
        <f t="shared" si="887"/>
        <v>1</v>
      </c>
      <c r="AT1120" s="29">
        <f t="shared" si="895"/>
        <v>1</v>
      </c>
      <c r="AU1120" s="29">
        <f t="shared" si="895"/>
        <v>1</v>
      </c>
      <c r="AV1120" s="29">
        <f t="shared" si="895"/>
        <v>1</v>
      </c>
      <c r="AW1120" s="29">
        <f t="shared" si="895"/>
        <v>1</v>
      </c>
      <c r="AX1120" s="29">
        <f t="shared" si="895"/>
        <v>1</v>
      </c>
      <c r="AY1120" s="29">
        <f t="shared" si="895"/>
        <v>1</v>
      </c>
      <c r="AZ1120" s="29">
        <f t="shared" si="895"/>
        <v>1</v>
      </c>
      <c r="BA1120" s="29">
        <f t="shared" si="895"/>
        <v>1</v>
      </c>
      <c r="BB1120" s="29">
        <f t="shared" si="895"/>
        <v>1</v>
      </c>
      <c r="BC1120" s="29">
        <f t="shared" si="895"/>
        <v>1</v>
      </c>
      <c r="BD1120" s="29">
        <f t="shared" si="895"/>
        <v>1</v>
      </c>
      <c r="BE1120" s="29">
        <f t="shared" si="895"/>
        <v>1</v>
      </c>
      <c r="BF1120" s="29">
        <f t="shared" si="895"/>
        <v>1</v>
      </c>
      <c r="BG1120" s="29">
        <f t="shared" si="895"/>
        <v>1</v>
      </c>
      <c r="BH1120" s="29">
        <f t="shared" si="895"/>
        <v>1</v>
      </c>
      <c r="BI1120" s="29">
        <f t="shared" si="895"/>
        <v>1</v>
      </c>
      <c r="BJ1120" s="29">
        <f t="shared" si="893"/>
        <v>1</v>
      </c>
      <c r="BN1120" s="29">
        <f t="shared" si="856"/>
        <v>9</v>
      </c>
      <c r="BO1120" s="29">
        <f t="shared" si="857"/>
        <v>14</v>
      </c>
    </row>
    <row r="1121" spans="3:67" x14ac:dyDescent="0.25">
      <c r="C1121" s="79">
        <f t="shared" si="853"/>
        <v>43875</v>
      </c>
      <c r="D1121" s="29">
        <f t="shared" si="879"/>
        <v>2020</v>
      </c>
      <c r="E1121" s="29">
        <f t="shared" si="858"/>
        <v>2</v>
      </c>
      <c r="F1121" s="29">
        <f t="shared" si="859"/>
        <v>7</v>
      </c>
      <c r="G1121" s="29">
        <f t="shared" si="860"/>
        <v>14</v>
      </c>
      <c r="H1121" s="166" t="str">
        <f t="shared" si="861"/>
        <v>Do</v>
      </c>
      <c r="I1121" s="29">
        <f t="shared" si="854"/>
        <v>10</v>
      </c>
      <c r="J1121" s="29" t="str">
        <f t="array" ref="J1121">INDEX(Dienstplan!$F$6:$AJ$55,BN1121,BO1121)</f>
        <v>S9</v>
      </c>
      <c r="K1121" s="29">
        <f t="array" ref="K1121">IF(OR(J1121=Schichten!$B$3,J1121=Schichten!$B$4),INDEX($D$98:$D$147,MATCH(CODE(J1121),$H$98:$H$147,0)),IF(ISERROR(INDEX($D$98:$D$147,MATCH(J1121,$A$98:$A$147,0))),0,INDEX($D$98:$D$147,MATCH(J1121,$A$98:$A$147,0))))</f>
        <v>8</v>
      </c>
      <c r="L1121" s="29">
        <f t="shared" ref="L1121" si="904">L1071</f>
        <v>0</v>
      </c>
      <c r="M1121" s="29">
        <f t="shared" si="882"/>
        <v>0</v>
      </c>
      <c r="O1121" s="29">
        <f t="shared" si="889"/>
        <v>0</v>
      </c>
      <c r="P1121" s="29">
        <f t="shared" si="889"/>
        <v>0</v>
      </c>
      <c r="Q1121" s="29">
        <f t="shared" si="889"/>
        <v>1</v>
      </c>
      <c r="R1121" s="29">
        <f t="shared" si="889"/>
        <v>0</v>
      </c>
      <c r="S1121" s="29">
        <f t="shared" si="889"/>
        <v>0</v>
      </c>
      <c r="T1121" s="29">
        <f t="shared" si="889"/>
        <v>0</v>
      </c>
      <c r="U1121" s="29">
        <f t="shared" si="889"/>
        <v>0</v>
      </c>
      <c r="V1121" s="29">
        <f t="shared" si="889"/>
        <v>0</v>
      </c>
      <c r="W1121" s="29">
        <f t="shared" si="889"/>
        <v>0</v>
      </c>
      <c r="X1121" s="29">
        <f t="shared" si="889"/>
        <v>0</v>
      </c>
      <c r="Y1121" s="29">
        <f t="shared" si="889"/>
        <v>0</v>
      </c>
      <c r="Z1121" s="29">
        <f t="shared" si="889"/>
        <v>0</v>
      </c>
      <c r="AA1121" s="29">
        <f t="shared" si="889"/>
        <v>0</v>
      </c>
      <c r="AB1121" s="29">
        <f t="shared" si="889"/>
        <v>0</v>
      </c>
      <c r="AC1121" s="29">
        <f t="shared" si="889"/>
        <v>0</v>
      </c>
      <c r="AD1121" s="29">
        <f t="shared" si="889"/>
        <v>0</v>
      </c>
      <c r="AE1121" s="29">
        <f t="shared" si="887"/>
        <v>0</v>
      </c>
      <c r="AF1121" s="29">
        <f t="shared" si="887"/>
        <v>0</v>
      </c>
      <c r="AG1121" s="29">
        <f t="shared" si="887"/>
        <v>0</v>
      </c>
      <c r="AH1121" s="29">
        <f t="shared" si="887"/>
        <v>0</v>
      </c>
      <c r="AI1121" s="29">
        <f t="shared" si="887"/>
        <v>0</v>
      </c>
      <c r="AJ1121" s="29">
        <f t="shared" si="887"/>
        <v>0</v>
      </c>
      <c r="AK1121" s="29">
        <f t="shared" si="887"/>
        <v>0</v>
      </c>
      <c r="AL1121" s="29">
        <f t="shared" si="887"/>
        <v>0</v>
      </c>
      <c r="AM1121" s="29">
        <f t="shared" si="887"/>
        <v>0</v>
      </c>
      <c r="AN1121" s="29">
        <f t="shared" si="887"/>
        <v>0</v>
      </c>
      <c r="AO1121" s="29">
        <f t="shared" si="887"/>
        <v>0</v>
      </c>
      <c r="AP1121" s="29">
        <f t="shared" si="887"/>
        <v>0</v>
      </c>
      <c r="AQ1121" s="29">
        <f t="shared" si="887"/>
        <v>0</v>
      </c>
      <c r="AR1121" s="29">
        <f t="shared" si="887"/>
        <v>0</v>
      </c>
      <c r="AS1121" s="29">
        <f t="shared" si="887"/>
        <v>0</v>
      </c>
      <c r="AT1121" s="29">
        <f t="shared" si="895"/>
        <v>0</v>
      </c>
      <c r="AU1121" s="29">
        <f t="shared" si="895"/>
        <v>0</v>
      </c>
      <c r="AV1121" s="29">
        <f t="shared" si="895"/>
        <v>0</v>
      </c>
      <c r="AW1121" s="29">
        <f t="shared" si="895"/>
        <v>0</v>
      </c>
      <c r="AX1121" s="29">
        <f t="shared" si="895"/>
        <v>0</v>
      </c>
      <c r="AY1121" s="29">
        <f t="shared" si="895"/>
        <v>0</v>
      </c>
      <c r="AZ1121" s="29">
        <f t="shared" si="895"/>
        <v>0</v>
      </c>
      <c r="BA1121" s="29">
        <f t="shared" si="895"/>
        <v>0</v>
      </c>
      <c r="BB1121" s="29">
        <f t="shared" si="895"/>
        <v>0</v>
      </c>
      <c r="BC1121" s="29">
        <f t="shared" si="895"/>
        <v>0</v>
      </c>
      <c r="BD1121" s="29">
        <f t="shared" si="895"/>
        <v>0</v>
      </c>
      <c r="BE1121" s="29">
        <f t="shared" si="895"/>
        <v>0</v>
      </c>
      <c r="BF1121" s="29">
        <f t="shared" si="895"/>
        <v>0</v>
      </c>
      <c r="BG1121" s="29">
        <f t="shared" si="895"/>
        <v>0</v>
      </c>
      <c r="BH1121" s="29">
        <f t="shared" si="895"/>
        <v>0</v>
      </c>
      <c r="BI1121" s="29">
        <f t="shared" si="895"/>
        <v>0</v>
      </c>
      <c r="BJ1121" s="29">
        <f t="shared" si="893"/>
        <v>0</v>
      </c>
      <c r="BN1121" s="29">
        <f t="shared" si="856"/>
        <v>10</v>
      </c>
      <c r="BO1121" s="29">
        <f t="shared" si="857"/>
        <v>14</v>
      </c>
    </row>
    <row r="1122" spans="3:67" x14ac:dyDescent="0.25">
      <c r="C1122" s="79">
        <f t="shared" si="853"/>
        <v>43875</v>
      </c>
      <c r="D1122" s="29">
        <f t="shared" si="879"/>
        <v>2020</v>
      </c>
      <c r="E1122" s="29">
        <f t="shared" si="858"/>
        <v>2</v>
      </c>
      <c r="F1122" s="29">
        <f t="shared" si="859"/>
        <v>7</v>
      </c>
      <c r="G1122" s="29">
        <f t="shared" si="860"/>
        <v>14</v>
      </c>
      <c r="H1122" s="166" t="str">
        <f t="shared" si="861"/>
        <v>Do</v>
      </c>
      <c r="I1122" s="29">
        <f t="shared" si="854"/>
        <v>11</v>
      </c>
      <c r="J1122" s="29" t="str">
        <f t="array" ref="J1122">INDEX(Dienstplan!$F$6:$AJ$55,BN1122,BO1122)</f>
        <v>S7</v>
      </c>
      <c r="K1122" s="29">
        <f t="array" ref="K1122">IF(OR(J1122=Schichten!$B$3,J1122=Schichten!$B$4),INDEX($D$98:$D$147,MATCH(CODE(J1122),$H$98:$H$147,0)),IF(ISERROR(INDEX($D$98:$D$147,MATCH(J1122,$A$98:$A$147,0))),0,INDEX($D$98:$D$147,MATCH(J1122,$A$98:$A$147,0))))</f>
        <v>6</v>
      </c>
      <c r="L1122" s="29">
        <f t="shared" ref="L1122" si="905">L1072</f>
        <v>0</v>
      </c>
      <c r="M1122" s="29">
        <f t="shared" si="882"/>
        <v>0</v>
      </c>
      <c r="O1122" s="29">
        <f t="shared" si="889"/>
        <v>0</v>
      </c>
      <c r="P1122" s="29">
        <f t="shared" si="889"/>
        <v>0</v>
      </c>
      <c r="Q1122" s="29">
        <f t="shared" si="889"/>
        <v>0</v>
      </c>
      <c r="R1122" s="29">
        <f t="shared" si="889"/>
        <v>1</v>
      </c>
      <c r="S1122" s="29">
        <f t="shared" si="889"/>
        <v>0</v>
      </c>
      <c r="T1122" s="29">
        <f t="shared" si="889"/>
        <v>0</v>
      </c>
      <c r="U1122" s="29">
        <f t="shared" si="889"/>
        <v>0</v>
      </c>
      <c r="V1122" s="29">
        <f t="shared" si="889"/>
        <v>0</v>
      </c>
      <c r="W1122" s="29">
        <f t="shared" si="889"/>
        <v>0</v>
      </c>
      <c r="X1122" s="29">
        <f t="shared" si="889"/>
        <v>0</v>
      </c>
      <c r="Y1122" s="29">
        <f t="shared" si="889"/>
        <v>0</v>
      </c>
      <c r="Z1122" s="29">
        <f t="shared" si="889"/>
        <v>0</v>
      </c>
      <c r="AA1122" s="29">
        <f t="shared" si="889"/>
        <v>0</v>
      </c>
      <c r="AB1122" s="29">
        <f t="shared" si="889"/>
        <v>0</v>
      </c>
      <c r="AC1122" s="29">
        <f t="shared" si="889"/>
        <v>0</v>
      </c>
      <c r="AD1122" s="29">
        <f t="shared" si="889"/>
        <v>0</v>
      </c>
      <c r="AE1122" s="29">
        <f t="shared" si="887"/>
        <v>0</v>
      </c>
      <c r="AF1122" s="29">
        <f t="shared" si="887"/>
        <v>0</v>
      </c>
      <c r="AG1122" s="29">
        <f t="shared" si="887"/>
        <v>0</v>
      </c>
      <c r="AH1122" s="29">
        <f t="shared" si="887"/>
        <v>0</v>
      </c>
      <c r="AI1122" s="29">
        <f t="shared" si="887"/>
        <v>0</v>
      </c>
      <c r="AJ1122" s="29">
        <f t="shared" si="887"/>
        <v>0</v>
      </c>
      <c r="AK1122" s="29">
        <f t="shared" si="887"/>
        <v>0</v>
      </c>
      <c r="AL1122" s="29">
        <f t="shared" si="887"/>
        <v>0</v>
      </c>
      <c r="AM1122" s="29">
        <f t="shared" si="887"/>
        <v>0</v>
      </c>
      <c r="AN1122" s="29">
        <f t="shared" si="887"/>
        <v>0</v>
      </c>
      <c r="AO1122" s="29">
        <f t="shared" si="887"/>
        <v>0</v>
      </c>
      <c r="AP1122" s="29">
        <f t="shared" si="887"/>
        <v>0</v>
      </c>
      <c r="AQ1122" s="29">
        <f t="shared" si="887"/>
        <v>0</v>
      </c>
      <c r="AR1122" s="29">
        <f t="shared" si="887"/>
        <v>0</v>
      </c>
      <c r="AS1122" s="29">
        <f t="shared" si="887"/>
        <v>0</v>
      </c>
      <c r="AT1122" s="29">
        <f t="shared" si="895"/>
        <v>0</v>
      </c>
      <c r="AU1122" s="29">
        <f t="shared" si="895"/>
        <v>0</v>
      </c>
      <c r="AV1122" s="29">
        <f t="shared" si="895"/>
        <v>0</v>
      </c>
      <c r="AW1122" s="29">
        <f t="shared" si="895"/>
        <v>0</v>
      </c>
      <c r="AX1122" s="29">
        <f t="shared" si="895"/>
        <v>0</v>
      </c>
      <c r="AY1122" s="29">
        <f t="shared" si="895"/>
        <v>0</v>
      </c>
      <c r="AZ1122" s="29">
        <f t="shared" si="895"/>
        <v>0</v>
      </c>
      <c r="BA1122" s="29">
        <f t="shared" si="895"/>
        <v>0</v>
      </c>
      <c r="BB1122" s="29">
        <f t="shared" si="895"/>
        <v>0</v>
      </c>
      <c r="BC1122" s="29">
        <f t="shared" si="895"/>
        <v>0</v>
      </c>
      <c r="BD1122" s="29">
        <f t="shared" si="895"/>
        <v>0</v>
      </c>
      <c r="BE1122" s="29">
        <f t="shared" si="895"/>
        <v>0</v>
      </c>
      <c r="BF1122" s="29">
        <f t="shared" si="895"/>
        <v>0</v>
      </c>
      <c r="BG1122" s="29">
        <f t="shared" si="895"/>
        <v>0</v>
      </c>
      <c r="BH1122" s="29">
        <f t="shared" si="895"/>
        <v>0</v>
      </c>
      <c r="BI1122" s="29">
        <f t="shared" si="895"/>
        <v>0</v>
      </c>
      <c r="BJ1122" s="29">
        <f t="shared" si="893"/>
        <v>0</v>
      </c>
      <c r="BN1122" s="29">
        <f t="shared" si="856"/>
        <v>11</v>
      </c>
      <c r="BO1122" s="29">
        <f t="shared" si="857"/>
        <v>14</v>
      </c>
    </row>
    <row r="1123" spans="3:67" x14ac:dyDescent="0.25">
      <c r="C1123" s="79">
        <f t="shared" si="853"/>
        <v>43875</v>
      </c>
      <c r="D1123" s="29">
        <f t="shared" si="879"/>
        <v>2020</v>
      </c>
      <c r="E1123" s="29">
        <f t="shared" si="858"/>
        <v>2</v>
      </c>
      <c r="F1123" s="29">
        <f t="shared" si="859"/>
        <v>7</v>
      </c>
      <c r="G1123" s="29">
        <f t="shared" si="860"/>
        <v>14</v>
      </c>
      <c r="H1123" s="166" t="str">
        <f t="shared" si="861"/>
        <v>Do</v>
      </c>
      <c r="I1123" s="29">
        <f t="shared" si="854"/>
        <v>12</v>
      </c>
      <c r="J1123" s="29" t="str">
        <f t="array" ref="J1123">INDEX(Dienstplan!$F$6:$AJ$55,BN1123,BO1123)</f>
        <v>ND</v>
      </c>
      <c r="K1123" s="29">
        <f t="array" ref="K1123">IF(OR(J1123=Schichten!$B$3,J1123=Schichten!$B$4),INDEX($D$98:$D$147,MATCH(CODE(J1123),$H$98:$H$147,0)),IF(ISERROR(INDEX($D$98:$D$147,MATCH(J1123,$A$98:$A$147,0))),0,INDEX($D$98:$D$147,MATCH(J1123,$A$98:$A$147,0))))</f>
        <v>10</v>
      </c>
      <c r="L1123" s="29">
        <f t="shared" ref="L1123" si="906">L1073</f>
        <v>0</v>
      </c>
      <c r="M1123" s="29">
        <f t="shared" si="882"/>
        <v>0</v>
      </c>
      <c r="O1123" s="29">
        <f t="shared" si="889"/>
        <v>0</v>
      </c>
      <c r="P1123" s="29">
        <f t="shared" si="889"/>
        <v>0</v>
      </c>
      <c r="Q1123" s="29">
        <f t="shared" si="889"/>
        <v>0</v>
      </c>
      <c r="R1123" s="29">
        <f t="shared" si="889"/>
        <v>0</v>
      </c>
      <c r="S1123" s="29">
        <f t="shared" si="889"/>
        <v>1</v>
      </c>
      <c r="T1123" s="29">
        <f t="shared" si="889"/>
        <v>0</v>
      </c>
      <c r="U1123" s="29">
        <f t="shared" si="889"/>
        <v>0</v>
      </c>
      <c r="V1123" s="29">
        <f t="shared" si="889"/>
        <v>0</v>
      </c>
      <c r="W1123" s="29">
        <f t="shared" si="889"/>
        <v>0</v>
      </c>
      <c r="X1123" s="29">
        <f t="shared" si="889"/>
        <v>0</v>
      </c>
      <c r="Y1123" s="29">
        <f t="shared" si="889"/>
        <v>0</v>
      </c>
      <c r="Z1123" s="29">
        <f t="shared" si="889"/>
        <v>0</v>
      </c>
      <c r="AA1123" s="29">
        <f t="shared" si="889"/>
        <v>0</v>
      </c>
      <c r="AB1123" s="29">
        <f t="shared" si="889"/>
        <v>0</v>
      </c>
      <c r="AC1123" s="29">
        <f t="shared" si="889"/>
        <v>0</v>
      </c>
      <c r="AD1123" s="29">
        <f t="shared" ref="AD1123:AS1138" si="907">IF($M$457,IF($J1123=AD$461,1,0),0)</f>
        <v>0</v>
      </c>
      <c r="AE1123" s="29">
        <f t="shared" si="907"/>
        <v>0</v>
      </c>
      <c r="AF1123" s="29">
        <f t="shared" si="907"/>
        <v>0</v>
      </c>
      <c r="AG1123" s="29">
        <f t="shared" si="907"/>
        <v>0</v>
      </c>
      <c r="AH1123" s="29">
        <f t="shared" si="907"/>
        <v>0</v>
      </c>
      <c r="AI1123" s="29">
        <f t="shared" si="907"/>
        <v>0</v>
      </c>
      <c r="AJ1123" s="29">
        <f t="shared" si="907"/>
        <v>0</v>
      </c>
      <c r="AK1123" s="29">
        <f t="shared" si="907"/>
        <v>0</v>
      </c>
      <c r="AL1123" s="29">
        <f t="shared" si="907"/>
        <v>0</v>
      </c>
      <c r="AM1123" s="29">
        <f t="shared" si="907"/>
        <v>0</v>
      </c>
      <c r="AN1123" s="29">
        <f t="shared" si="907"/>
        <v>0</v>
      </c>
      <c r="AO1123" s="29">
        <f t="shared" si="907"/>
        <v>0</v>
      </c>
      <c r="AP1123" s="29">
        <f t="shared" si="907"/>
        <v>0</v>
      </c>
      <c r="AQ1123" s="29">
        <f t="shared" si="907"/>
        <v>0</v>
      </c>
      <c r="AR1123" s="29">
        <f t="shared" si="907"/>
        <v>0</v>
      </c>
      <c r="AS1123" s="29">
        <f t="shared" si="907"/>
        <v>0</v>
      </c>
      <c r="AT1123" s="29">
        <f t="shared" si="895"/>
        <v>0</v>
      </c>
      <c r="AU1123" s="29">
        <f t="shared" si="895"/>
        <v>0</v>
      </c>
      <c r="AV1123" s="29">
        <f t="shared" si="895"/>
        <v>0</v>
      </c>
      <c r="AW1123" s="29">
        <f t="shared" si="895"/>
        <v>0</v>
      </c>
      <c r="AX1123" s="29">
        <f t="shared" si="895"/>
        <v>0</v>
      </c>
      <c r="AY1123" s="29">
        <f t="shared" si="895"/>
        <v>0</v>
      </c>
      <c r="AZ1123" s="29">
        <f t="shared" si="895"/>
        <v>0</v>
      </c>
      <c r="BA1123" s="29">
        <f t="shared" si="895"/>
        <v>0</v>
      </c>
      <c r="BB1123" s="29">
        <f t="shared" si="895"/>
        <v>0</v>
      </c>
      <c r="BC1123" s="29">
        <f t="shared" si="895"/>
        <v>0</v>
      </c>
      <c r="BD1123" s="29">
        <f t="shared" si="895"/>
        <v>0</v>
      </c>
      <c r="BE1123" s="29">
        <f t="shared" si="895"/>
        <v>0</v>
      </c>
      <c r="BF1123" s="29">
        <f t="shared" si="895"/>
        <v>0</v>
      </c>
      <c r="BG1123" s="29">
        <f t="shared" si="895"/>
        <v>0</v>
      </c>
      <c r="BH1123" s="29">
        <f t="shared" si="895"/>
        <v>0</v>
      </c>
      <c r="BI1123" s="29">
        <f t="shared" si="895"/>
        <v>0</v>
      </c>
      <c r="BJ1123" s="29">
        <f t="shared" si="893"/>
        <v>0</v>
      </c>
      <c r="BN1123" s="29">
        <f t="shared" si="856"/>
        <v>12</v>
      </c>
      <c r="BO1123" s="29">
        <f t="shared" si="857"/>
        <v>14</v>
      </c>
    </row>
    <row r="1124" spans="3:67" x14ac:dyDescent="0.25">
      <c r="C1124" s="79">
        <f t="shared" si="853"/>
        <v>43875</v>
      </c>
      <c r="D1124" s="29">
        <f t="shared" si="879"/>
        <v>2020</v>
      </c>
      <c r="E1124" s="29">
        <f t="shared" si="858"/>
        <v>2</v>
      </c>
      <c r="F1124" s="29">
        <f t="shared" si="859"/>
        <v>7</v>
      </c>
      <c r="G1124" s="29">
        <f t="shared" si="860"/>
        <v>14</v>
      </c>
      <c r="H1124" s="166" t="str">
        <f t="shared" si="861"/>
        <v>Do</v>
      </c>
      <c r="I1124" s="29">
        <f t="shared" si="854"/>
        <v>13</v>
      </c>
      <c r="J1124" s="29">
        <f t="array" ref="J1124">INDEX(Dienstplan!$F$6:$AJ$55,BN1124,BO1124)</f>
        <v>0</v>
      </c>
      <c r="K1124" s="29">
        <f t="array" ref="K1124">IF(OR(J1124=Schichten!$B$3,J1124=Schichten!$B$4),INDEX($D$98:$D$147,MATCH(CODE(J1124),$H$98:$H$147,0)),IF(ISERROR(INDEX($D$98:$D$147,MATCH(J1124,$A$98:$A$147,0))),0,INDEX($D$98:$D$147,MATCH(J1124,$A$98:$A$147,0))))</f>
        <v>0</v>
      </c>
      <c r="L1124" s="29">
        <f t="shared" ref="L1124" si="908">L1074</f>
        <v>0</v>
      </c>
      <c r="M1124" s="29">
        <f t="shared" si="882"/>
        <v>0</v>
      </c>
      <c r="O1124" s="29">
        <f t="shared" ref="O1124:AD1139" si="909">IF($M$457,IF($J1124=O$461,1,0),0)</f>
        <v>0</v>
      </c>
      <c r="P1124" s="29">
        <f t="shared" si="909"/>
        <v>0</v>
      </c>
      <c r="Q1124" s="29">
        <f t="shared" si="909"/>
        <v>0</v>
      </c>
      <c r="R1124" s="29">
        <f t="shared" si="909"/>
        <v>0</v>
      </c>
      <c r="S1124" s="29">
        <f t="shared" si="909"/>
        <v>0</v>
      </c>
      <c r="T1124" s="29">
        <f t="shared" si="909"/>
        <v>0</v>
      </c>
      <c r="U1124" s="29">
        <f t="shared" si="909"/>
        <v>0</v>
      </c>
      <c r="V1124" s="29">
        <f t="shared" si="909"/>
        <v>0</v>
      </c>
      <c r="W1124" s="29">
        <f t="shared" si="909"/>
        <v>0</v>
      </c>
      <c r="X1124" s="29">
        <f t="shared" si="909"/>
        <v>0</v>
      </c>
      <c r="Y1124" s="29">
        <f t="shared" si="909"/>
        <v>1</v>
      </c>
      <c r="Z1124" s="29">
        <f t="shared" si="909"/>
        <v>1</v>
      </c>
      <c r="AA1124" s="29">
        <f t="shared" si="909"/>
        <v>1</v>
      </c>
      <c r="AB1124" s="29">
        <f t="shared" si="909"/>
        <v>1</v>
      </c>
      <c r="AC1124" s="29">
        <f t="shared" si="909"/>
        <v>1</v>
      </c>
      <c r="AD1124" s="29">
        <f t="shared" si="909"/>
        <v>1</v>
      </c>
      <c r="AE1124" s="29">
        <f t="shared" si="907"/>
        <v>1</v>
      </c>
      <c r="AF1124" s="29">
        <f t="shared" si="907"/>
        <v>1</v>
      </c>
      <c r="AG1124" s="29">
        <f t="shared" si="907"/>
        <v>1</v>
      </c>
      <c r="AH1124" s="29">
        <f t="shared" si="907"/>
        <v>1</v>
      </c>
      <c r="AI1124" s="29">
        <f t="shared" si="907"/>
        <v>1</v>
      </c>
      <c r="AJ1124" s="29">
        <f t="shared" si="907"/>
        <v>1</v>
      </c>
      <c r="AK1124" s="29">
        <f t="shared" si="907"/>
        <v>1</v>
      </c>
      <c r="AL1124" s="29">
        <f t="shared" si="907"/>
        <v>1</v>
      </c>
      <c r="AM1124" s="29">
        <f t="shared" si="907"/>
        <v>1</v>
      </c>
      <c r="AN1124" s="29">
        <f t="shared" si="907"/>
        <v>1</v>
      </c>
      <c r="AO1124" s="29">
        <f t="shared" si="907"/>
        <v>1</v>
      </c>
      <c r="AP1124" s="29">
        <f t="shared" si="907"/>
        <v>1</v>
      </c>
      <c r="AQ1124" s="29">
        <f t="shared" si="907"/>
        <v>1</v>
      </c>
      <c r="AR1124" s="29">
        <f t="shared" si="907"/>
        <v>1</v>
      </c>
      <c r="AS1124" s="29">
        <f t="shared" si="907"/>
        <v>1</v>
      </c>
      <c r="AT1124" s="29">
        <f t="shared" si="895"/>
        <v>1</v>
      </c>
      <c r="AU1124" s="29">
        <f t="shared" si="895"/>
        <v>1</v>
      </c>
      <c r="AV1124" s="29">
        <f t="shared" si="895"/>
        <v>1</v>
      </c>
      <c r="AW1124" s="29">
        <f t="shared" si="895"/>
        <v>1</v>
      </c>
      <c r="AX1124" s="29">
        <f t="shared" si="895"/>
        <v>1</v>
      </c>
      <c r="AY1124" s="29">
        <f t="shared" si="895"/>
        <v>1</v>
      </c>
      <c r="AZ1124" s="29">
        <f t="shared" si="895"/>
        <v>1</v>
      </c>
      <c r="BA1124" s="29">
        <f t="shared" si="895"/>
        <v>1</v>
      </c>
      <c r="BB1124" s="29">
        <f t="shared" si="895"/>
        <v>1</v>
      </c>
      <c r="BC1124" s="29">
        <f t="shared" si="895"/>
        <v>1</v>
      </c>
      <c r="BD1124" s="29">
        <f t="shared" si="895"/>
        <v>1</v>
      </c>
      <c r="BE1124" s="29">
        <f t="shared" si="895"/>
        <v>1</v>
      </c>
      <c r="BF1124" s="29">
        <f t="shared" si="895"/>
        <v>1</v>
      </c>
      <c r="BG1124" s="29">
        <f t="shared" si="895"/>
        <v>1</v>
      </c>
      <c r="BH1124" s="29">
        <f t="shared" si="895"/>
        <v>1</v>
      </c>
      <c r="BI1124" s="29">
        <f t="shared" si="895"/>
        <v>1</v>
      </c>
      <c r="BJ1124" s="29">
        <f t="shared" si="893"/>
        <v>1</v>
      </c>
      <c r="BN1124" s="29">
        <f t="shared" si="856"/>
        <v>13</v>
      </c>
      <c r="BO1124" s="29">
        <f t="shared" si="857"/>
        <v>14</v>
      </c>
    </row>
    <row r="1125" spans="3:67" x14ac:dyDescent="0.25">
      <c r="C1125" s="79">
        <f t="shared" si="853"/>
        <v>43875</v>
      </c>
      <c r="D1125" s="29">
        <f t="shared" si="879"/>
        <v>2020</v>
      </c>
      <c r="E1125" s="29">
        <f t="shared" si="858"/>
        <v>2</v>
      </c>
      <c r="F1125" s="29">
        <f t="shared" si="859"/>
        <v>7</v>
      </c>
      <c r="G1125" s="29">
        <f t="shared" si="860"/>
        <v>14</v>
      </c>
      <c r="H1125" s="166" t="str">
        <f t="shared" si="861"/>
        <v>Do</v>
      </c>
      <c r="I1125" s="29">
        <f t="shared" si="854"/>
        <v>14</v>
      </c>
      <c r="J1125" s="29">
        <f t="array" ref="J1125">INDEX(Dienstplan!$F$6:$AJ$55,BN1125,BO1125)</f>
        <v>0</v>
      </c>
      <c r="K1125" s="29">
        <f t="array" ref="K1125">IF(OR(J1125=Schichten!$B$3,J1125=Schichten!$B$4),INDEX($D$98:$D$147,MATCH(CODE(J1125),$H$98:$H$147,0)),IF(ISERROR(INDEX($D$98:$D$147,MATCH(J1125,$A$98:$A$147,0))),0,INDEX($D$98:$D$147,MATCH(J1125,$A$98:$A$147,0))))</f>
        <v>0</v>
      </c>
      <c r="L1125" s="29">
        <f t="shared" ref="L1125" si="910">L1075</f>
        <v>0</v>
      </c>
      <c r="M1125" s="29">
        <f t="shared" si="882"/>
        <v>0</v>
      </c>
      <c r="O1125" s="29">
        <f t="shared" si="909"/>
        <v>0</v>
      </c>
      <c r="P1125" s="29">
        <f t="shared" si="909"/>
        <v>0</v>
      </c>
      <c r="Q1125" s="29">
        <f t="shared" si="909"/>
        <v>0</v>
      </c>
      <c r="R1125" s="29">
        <f t="shared" si="909"/>
        <v>0</v>
      </c>
      <c r="S1125" s="29">
        <f t="shared" si="909"/>
        <v>0</v>
      </c>
      <c r="T1125" s="29">
        <f t="shared" si="909"/>
        <v>0</v>
      </c>
      <c r="U1125" s="29">
        <f t="shared" si="909"/>
        <v>0</v>
      </c>
      <c r="V1125" s="29">
        <f t="shared" si="909"/>
        <v>0</v>
      </c>
      <c r="W1125" s="29">
        <f t="shared" si="909"/>
        <v>0</v>
      </c>
      <c r="X1125" s="29">
        <f t="shared" si="909"/>
        <v>0</v>
      </c>
      <c r="Y1125" s="29">
        <f t="shared" si="909"/>
        <v>1</v>
      </c>
      <c r="Z1125" s="29">
        <f t="shared" si="909"/>
        <v>1</v>
      </c>
      <c r="AA1125" s="29">
        <f t="shared" si="909"/>
        <v>1</v>
      </c>
      <c r="AB1125" s="29">
        <f t="shared" si="909"/>
        <v>1</v>
      </c>
      <c r="AC1125" s="29">
        <f t="shared" si="909"/>
        <v>1</v>
      </c>
      <c r="AD1125" s="29">
        <f t="shared" si="909"/>
        <v>1</v>
      </c>
      <c r="AE1125" s="29">
        <f t="shared" si="907"/>
        <v>1</v>
      </c>
      <c r="AF1125" s="29">
        <f t="shared" si="907"/>
        <v>1</v>
      </c>
      <c r="AG1125" s="29">
        <f t="shared" si="907"/>
        <v>1</v>
      </c>
      <c r="AH1125" s="29">
        <f t="shared" si="907"/>
        <v>1</v>
      </c>
      <c r="AI1125" s="29">
        <f t="shared" si="907"/>
        <v>1</v>
      </c>
      <c r="AJ1125" s="29">
        <f t="shared" si="907"/>
        <v>1</v>
      </c>
      <c r="AK1125" s="29">
        <f t="shared" si="907"/>
        <v>1</v>
      </c>
      <c r="AL1125" s="29">
        <f t="shared" si="907"/>
        <v>1</v>
      </c>
      <c r="AM1125" s="29">
        <f t="shared" si="907"/>
        <v>1</v>
      </c>
      <c r="AN1125" s="29">
        <f t="shared" si="907"/>
        <v>1</v>
      </c>
      <c r="AO1125" s="29">
        <f t="shared" si="907"/>
        <v>1</v>
      </c>
      <c r="AP1125" s="29">
        <f t="shared" si="907"/>
        <v>1</v>
      </c>
      <c r="AQ1125" s="29">
        <f t="shared" si="907"/>
        <v>1</v>
      </c>
      <c r="AR1125" s="29">
        <f t="shared" si="907"/>
        <v>1</v>
      </c>
      <c r="AS1125" s="29">
        <f t="shared" si="907"/>
        <v>1</v>
      </c>
      <c r="AT1125" s="29">
        <f t="shared" si="895"/>
        <v>1</v>
      </c>
      <c r="AU1125" s="29">
        <f t="shared" si="895"/>
        <v>1</v>
      </c>
      <c r="AV1125" s="29">
        <f t="shared" si="895"/>
        <v>1</v>
      </c>
      <c r="AW1125" s="29">
        <f t="shared" si="895"/>
        <v>1</v>
      </c>
      <c r="AX1125" s="29">
        <f t="shared" si="895"/>
        <v>1</v>
      </c>
      <c r="AY1125" s="29">
        <f t="shared" si="895"/>
        <v>1</v>
      </c>
      <c r="AZ1125" s="29">
        <f t="shared" si="895"/>
        <v>1</v>
      </c>
      <c r="BA1125" s="29">
        <f t="shared" si="895"/>
        <v>1</v>
      </c>
      <c r="BB1125" s="29">
        <f t="shared" si="895"/>
        <v>1</v>
      </c>
      <c r="BC1125" s="29">
        <f t="shared" si="895"/>
        <v>1</v>
      </c>
      <c r="BD1125" s="29">
        <f t="shared" si="895"/>
        <v>1</v>
      </c>
      <c r="BE1125" s="29">
        <f t="shared" si="895"/>
        <v>1</v>
      </c>
      <c r="BF1125" s="29">
        <f t="shared" si="895"/>
        <v>1</v>
      </c>
      <c r="BG1125" s="29">
        <f t="shared" si="895"/>
        <v>1</v>
      </c>
      <c r="BH1125" s="29">
        <f t="shared" si="895"/>
        <v>1</v>
      </c>
      <c r="BI1125" s="29">
        <f t="shared" si="895"/>
        <v>1</v>
      </c>
      <c r="BJ1125" s="29">
        <f t="shared" si="893"/>
        <v>1</v>
      </c>
      <c r="BN1125" s="29">
        <f t="shared" si="856"/>
        <v>14</v>
      </c>
      <c r="BO1125" s="29">
        <f t="shared" si="857"/>
        <v>14</v>
      </c>
    </row>
    <row r="1126" spans="3:67" x14ac:dyDescent="0.25">
      <c r="C1126" s="79">
        <f t="shared" si="853"/>
        <v>43875</v>
      </c>
      <c r="D1126" s="29">
        <f t="shared" si="879"/>
        <v>2020</v>
      </c>
      <c r="E1126" s="29">
        <f t="shared" si="858"/>
        <v>2</v>
      </c>
      <c r="F1126" s="29">
        <f t="shared" si="859"/>
        <v>7</v>
      </c>
      <c r="G1126" s="29">
        <f t="shared" si="860"/>
        <v>14</v>
      </c>
      <c r="H1126" s="166" t="str">
        <f t="shared" si="861"/>
        <v>Do</v>
      </c>
      <c r="I1126" s="29">
        <f t="shared" si="854"/>
        <v>15</v>
      </c>
      <c r="J1126" s="29">
        <f t="array" ref="J1126">INDEX(Dienstplan!$F$6:$AJ$55,BN1126,BO1126)</f>
        <v>0</v>
      </c>
      <c r="K1126" s="29">
        <f t="array" ref="K1126">IF(OR(J1126=Schichten!$B$3,J1126=Schichten!$B$4),INDEX($D$98:$D$147,MATCH(CODE(J1126),$H$98:$H$147,0)),IF(ISERROR(INDEX($D$98:$D$147,MATCH(J1126,$A$98:$A$147,0))),0,INDEX($D$98:$D$147,MATCH(J1126,$A$98:$A$147,0))))</f>
        <v>0</v>
      </c>
      <c r="L1126" s="29">
        <f t="shared" ref="L1126" si="911">L1076</f>
        <v>0</v>
      </c>
      <c r="M1126" s="29">
        <f t="shared" si="882"/>
        <v>0</v>
      </c>
      <c r="O1126" s="29">
        <f t="shared" si="909"/>
        <v>0</v>
      </c>
      <c r="P1126" s="29">
        <f t="shared" si="909"/>
        <v>0</v>
      </c>
      <c r="Q1126" s="29">
        <f t="shared" si="909"/>
        <v>0</v>
      </c>
      <c r="R1126" s="29">
        <f t="shared" si="909"/>
        <v>0</v>
      </c>
      <c r="S1126" s="29">
        <f t="shared" si="909"/>
        <v>0</v>
      </c>
      <c r="T1126" s="29">
        <f t="shared" si="909"/>
        <v>0</v>
      </c>
      <c r="U1126" s="29">
        <f t="shared" si="909"/>
        <v>0</v>
      </c>
      <c r="V1126" s="29">
        <f t="shared" si="909"/>
        <v>0</v>
      </c>
      <c r="W1126" s="29">
        <f t="shared" si="909"/>
        <v>0</v>
      </c>
      <c r="X1126" s="29">
        <f t="shared" si="909"/>
        <v>0</v>
      </c>
      <c r="Y1126" s="29">
        <f t="shared" si="909"/>
        <v>1</v>
      </c>
      <c r="Z1126" s="29">
        <f t="shared" si="909"/>
        <v>1</v>
      </c>
      <c r="AA1126" s="29">
        <f t="shared" si="909"/>
        <v>1</v>
      </c>
      <c r="AB1126" s="29">
        <f t="shared" si="909"/>
        <v>1</v>
      </c>
      <c r="AC1126" s="29">
        <f t="shared" si="909"/>
        <v>1</v>
      </c>
      <c r="AD1126" s="29">
        <f t="shared" si="909"/>
        <v>1</v>
      </c>
      <c r="AE1126" s="29">
        <f t="shared" si="907"/>
        <v>1</v>
      </c>
      <c r="AF1126" s="29">
        <f t="shared" si="907"/>
        <v>1</v>
      </c>
      <c r="AG1126" s="29">
        <f t="shared" si="907"/>
        <v>1</v>
      </c>
      <c r="AH1126" s="29">
        <f t="shared" si="907"/>
        <v>1</v>
      </c>
      <c r="AI1126" s="29">
        <f t="shared" si="907"/>
        <v>1</v>
      </c>
      <c r="AJ1126" s="29">
        <f t="shared" si="907"/>
        <v>1</v>
      </c>
      <c r="AK1126" s="29">
        <f t="shared" si="907"/>
        <v>1</v>
      </c>
      <c r="AL1126" s="29">
        <f t="shared" si="907"/>
        <v>1</v>
      </c>
      <c r="AM1126" s="29">
        <f t="shared" si="907"/>
        <v>1</v>
      </c>
      <c r="AN1126" s="29">
        <f t="shared" si="907"/>
        <v>1</v>
      </c>
      <c r="AO1126" s="29">
        <f t="shared" si="907"/>
        <v>1</v>
      </c>
      <c r="AP1126" s="29">
        <f t="shared" si="907"/>
        <v>1</v>
      </c>
      <c r="AQ1126" s="29">
        <f t="shared" si="907"/>
        <v>1</v>
      </c>
      <c r="AR1126" s="29">
        <f t="shared" si="907"/>
        <v>1</v>
      </c>
      <c r="AS1126" s="29">
        <f t="shared" si="907"/>
        <v>1</v>
      </c>
      <c r="AT1126" s="29">
        <f t="shared" si="895"/>
        <v>1</v>
      </c>
      <c r="AU1126" s="29">
        <f t="shared" si="895"/>
        <v>1</v>
      </c>
      <c r="AV1126" s="29">
        <f t="shared" si="895"/>
        <v>1</v>
      </c>
      <c r="AW1126" s="29">
        <f t="shared" si="895"/>
        <v>1</v>
      </c>
      <c r="AX1126" s="29">
        <f t="shared" si="895"/>
        <v>1</v>
      </c>
      <c r="AY1126" s="29">
        <f t="shared" si="895"/>
        <v>1</v>
      </c>
      <c r="AZ1126" s="29">
        <f t="shared" si="895"/>
        <v>1</v>
      </c>
      <c r="BA1126" s="29">
        <f t="shared" si="895"/>
        <v>1</v>
      </c>
      <c r="BB1126" s="29">
        <f t="shared" si="895"/>
        <v>1</v>
      </c>
      <c r="BC1126" s="29">
        <f t="shared" si="895"/>
        <v>1</v>
      </c>
      <c r="BD1126" s="29">
        <f t="shared" si="895"/>
        <v>1</v>
      </c>
      <c r="BE1126" s="29">
        <f t="shared" si="895"/>
        <v>1</v>
      </c>
      <c r="BF1126" s="29">
        <f t="shared" si="895"/>
        <v>1</v>
      </c>
      <c r="BG1126" s="29">
        <f t="shared" si="895"/>
        <v>1</v>
      </c>
      <c r="BH1126" s="29">
        <f t="shared" si="895"/>
        <v>1</v>
      </c>
      <c r="BI1126" s="29">
        <f t="shared" si="895"/>
        <v>1</v>
      </c>
      <c r="BJ1126" s="29">
        <f t="shared" si="893"/>
        <v>1</v>
      </c>
      <c r="BN1126" s="29">
        <f t="shared" si="856"/>
        <v>15</v>
      </c>
      <c r="BO1126" s="29">
        <f t="shared" si="857"/>
        <v>14</v>
      </c>
    </row>
    <row r="1127" spans="3:67" x14ac:dyDescent="0.25">
      <c r="C1127" s="79">
        <f t="shared" si="853"/>
        <v>43875</v>
      </c>
      <c r="D1127" s="29">
        <f t="shared" si="879"/>
        <v>2020</v>
      </c>
      <c r="E1127" s="29">
        <f t="shared" si="858"/>
        <v>2</v>
      </c>
      <c r="F1127" s="29">
        <f t="shared" si="859"/>
        <v>7</v>
      </c>
      <c r="G1127" s="29">
        <f t="shared" si="860"/>
        <v>14</v>
      </c>
      <c r="H1127" s="166" t="str">
        <f t="shared" si="861"/>
        <v>Do</v>
      </c>
      <c r="I1127" s="29">
        <f t="shared" si="854"/>
        <v>16</v>
      </c>
      <c r="J1127" s="29">
        <f t="array" ref="J1127">INDEX(Dienstplan!$F$6:$AJ$55,BN1127,BO1127)</f>
        <v>0</v>
      </c>
      <c r="K1127" s="29">
        <f t="array" ref="K1127">IF(OR(J1127=Schichten!$B$3,J1127=Schichten!$B$4),INDEX($D$98:$D$147,MATCH(CODE(J1127),$H$98:$H$147,0)),IF(ISERROR(INDEX($D$98:$D$147,MATCH(J1127,$A$98:$A$147,0))),0,INDEX($D$98:$D$147,MATCH(J1127,$A$98:$A$147,0))))</f>
        <v>0</v>
      </c>
      <c r="L1127" s="29">
        <f t="shared" ref="L1127" si="912">L1077</f>
        <v>0</v>
      </c>
      <c r="M1127" s="29">
        <f t="shared" si="882"/>
        <v>0</v>
      </c>
      <c r="O1127" s="29">
        <f t="shared" si="909"/>
        <v>0</v>
      </c>
      <c r="P1127" s="29">
        <f t="shared" si="909"/>
        <v>0</v>
      </c>
      <c r="Q1127" s="29">
        <f t="shared" si="909"/>
        <v>0</v>
      </c>
      <c r="R1127" s="29">
        <f t="shared" si="909"/>
        <v>0</v>
      </c>
      <c r="S1127" s="29">
        <f t="shared" si="909"/>
        <v>0</v>
      </c>
      <c r="T1127" s="29">
        <f t="shared" si="909"/>
        <v>0</v>
      </c>
      <c r="U1127" s="29">
        <f t="shared" si="909"/>
        <v>0</v>
      </c>
      <c r="V1127" s="29">
        <f t="shared" si="909"/>
        <v>0</v>
      </c>
      <c r="W1127" s="29">
        <f t="shared" si="909"/>
        <v>0</v>
      </c>
      <c r="X1127" s="29">
        <f t="shared" si="909"/>
        <v>0</v>
      </c>
      <c r="Y1127" s="29">
        <f t="shared" si="909"/>
        <v>1</v>
      </c>
      <c r="Z1127" s="29">
        <f t="shared" si="909"/>
        <v>1</v>
      </c>
      <c r="AA1127" s="29">
        <f t="shared" si="909"/>
        <v>1</v>
      </c>
      <c r="AB1127" s="29">
        <f t="shared" si="909"/>
        <v>1</v>
      </c>
      <c r="AC1127" s="29">
        <f t="shared" si="909"/>
        <v>1</v>
      </c>
      <c r="AD1127" s="29">
        <f t="shared" si="909"/>
        <v>1</v>
      </c>
      <c r="AE1127" s="29">
        <f t="shared" si="907"/>
        <v>1</v>
      </c>
      <c r="AF1127" s="29">
        <f t="shared" si="907"/>
        <v>1</v>
      </c>
      <c r="AG1127" s="29">
        <f t="shared" si="907"/>
        <v>1</v>
      </c>
      <c r="AH1127" s="29">
        <f t="shared" si="907"/>
        <v>1</v>
      </c>
      <c r="AI1127" s="29">
        <f t="shared" si="907"/>
        <v>1</v>
      </c>
      <c r="AJ1127" s="29">
        <f t="shared" si="907"/>
        <v>1</v>
      </c>
      <c r="AK1127" s="29">
        <f t="shared" si="907"/>
        <v>1</v>
      </c>
      <c r="AL1127" s="29">
        <f t="shared" si="907"/>
        <v>1</v>
      </c>
      <c r="AM1127" s="29">
        <f t="shared" si="907"/>
        <v>1</v>
      </c>
      <c r="AN1127" s="29">
        <f t="shared" si="907"/>
        <v>1</v>
      </c>
      <c r="AO1127" s="29">
        <f t="shared" si="907"/>
        <v>1</v>
      </c>
      <c r="AP1127" s="29">
        <f t="shared" si="907"/>
        <v>1</v>
      </c>
      <c r="AQ1127" s="29">
        <f t="shared" si="907"/>
        <v>1</v>
      </c>
      <c r="AR1127" s="29">
        <f t="shared" si="907"/>
        <v>1</v>
      </c>
      <c r="AS1127" s="29">
        <f t="shared" si="907"/>
        <v>1</v>
      </c>
      <c r="AT1127" s="29">
        <f t="shared" si="895"/>
        <v>1</v>
      </c>
      <c r="AU1127" s="29">
        <f t="shared" si="895"/>
        <v>1</v>
      </c>
      <c r="AV1127" s="29">
        <f t="shared" si="895"/>
        <v>1</v>
      </c>
      <c r="AW1127" s="29">
        <f t="shared" si="895"/>
        <v>1</v>
      </c>
      <c r="AX1127" s="29">
        <f t="shared" si="895"/>
        <v>1</v>
      </c>
      <c r="AY1127" s="29">
        <f t="shared" si="895"/>
        <v>1</v>
      </c>
      <c r="AZ1127" s="29">
        <f t="shared" si="895"/>
        <v>1</v>
      </c>
      <c r="BA1127" s="29">
        <f t="shared" si="895"/>
        <v>1</v>
      </c>
      <c r="BB1127" s="29">
        <f t="shared" si="895"/>
        <v>1</v>
      </c>
      <c r="BC1127" s="29">
        <f t="shared" si="895"/>
        <v>1</v>
      </c>
      <c r="BD1127" s="29">
        <f t="shared" si="895"/>
        <v>1</v>
      </c>
      <c r="BE1127" s="29">
        <f t="shared" si="895"/>
        <v>1</v>
      </c>
      <c r="BF1127" s="29">
        <f t="shared" si="895"/>
        <v>1</v>
      </c>
      <c r="BG1127" s="29">
        <f t="shared" si="895"/>
        <v>1</v>
      </c>
      <c r="BH1127" s="29">
        <f t="shared" si="895"/>
        <v>1</v>
      </c>
      <c r="BI1127" s="29">
        <f t="shared" ref="BI1127:BJ1142" si="913">IF($M$457,IF($J1127=BI$461,1,0),0)</f>
        <v>1</v>
      </c>
      <c r="BJ1127" s="29">
        <f t="shared" si="913"/>
        <v>1</v>
      </c>
      <c r="BN1127" s="29">
        <f t="shared" si="856"/>
        <v>16</v>
      </c>
      <c r="BO1127" s="29">
        <f t="shared" si="857"/>
        <v>14</v>
      </c>
    </row>
    <row r="1128" spans="3:67" x14ac:dyDescent="0.25">
      <c r="C1128" s="79">
        <f t="shared" si="853"/>
        <v>43875</v>
      </c>
      <c r="D1128" s="29">
        <f t="shared" si="879"/>
        <v>2020</v>
      </c>
      <c r="E1128" s="29">
        <f t="shared" si="858"/>
        <v>2</v>
      </c>
      <c r="F1128" s="29">
        <f t="shared" si="859"/>
        <v>7</v>
      </c>
      <c r="G1128" s="29">
        <f t="shared" si="860"/>
        <v>14</v>
      </c>
      <c r="H1128" s="166" t="str">
        <f t="shared" si="861"/>
        <v>Do</v>
      </c>
      <c r="I1128" s="29">
        <f t="shared" si="854"/>
        <v>17</v>
      </c>
      <c r="J1128" s="29">
        <f t="array" ref="J1128">INDEX(Dienstplan!$F$6:$AJ$55,BN1128,BO1128)</f>
        <v>0</v>
      </c>
      <c r="K1128" s="29">
        <f t="array" ref="K1128">IF(OR(J1128=Schichten!$B$3,J1128=Schichten!$B$4),INDEX($D$98:$D$147,MATCH(CODE(J1128),$H$98:$H$147,0)),IF(ISERROR(INDEX($D$98:$D$147,MATCH(J1128,$A$98:$A$147,0))),0,INDEX($D$98:$D$147,MATCH(J1128,$A$98:$A$147,0))))</f>
        <v>0</v>
      </c>
      <c r="L1128" s="29">
        <f t="shared" ref="L1128" si="914">L1078</f>
        <v>0</v>
      </c>
      <c r="M1128" s="29">
        <f t="shared" si="882"/>
        <v>0</v>
      </c>
      <c r="O1128" s="29">
        <f t="shared" si="909"/>
        <v>0</v>
      </c>
      <c r="P1128" s="29">
        <f t="shared" si="909"/>
        <v>0</v>
      </c>
      <c r="Q1128" s="29">
        <f t="shared" si="909"/>
        <v>0</v>
      </c>
      <c r="R1128" s="29">
        <f t="shared" si="909"/>
        <v>0</v>
      </c>
      <c r="S1128" s="29">
        <f t="shared" si="909"/>
        <v>0</v>
      </c>
      <c r="T1128" s="29">
        <f t="shared" si="909"/>
        <v>0</v>
      </c>
      <c r="U1128" s="29">
        <f t="shared" si="909"/>
        <v>0</v>
      </c>
      <c r="V1128" s="29">
        <f t="shared" si="909"/>
        <v>0</v>
      </c>
      <c r="W1128" s="29">
        <f t="shared" si="909"/>
        <v>0</v>
      </c>
      <c r="X1128" s="29">
        <f t="shared" si="909"/>
        <v>0</v>
      </c>
      <c r="Y1128" s="29">
        <f t="shared" si="909"/>
        <v>1</v>
      </c>
      <c r="Z1128" s="29">
        <f t="shared" si="909"/>
        <v>1</v>
      </c>
      <c r="AA1128" s="29">
        <f t="shared" si="909"/>
        <v>1</v>
      </c>
      <c r="AB1128" s="29">
        <f t="shared" si="909"/>
        <v>1</v>
      </c>
      <c r="AC1128" s="29">
        <f t="shared" si="909"/>
        <v>1</v>
      </c>
      <c r="AD1128" s="29">
        <f t="shared" si="909"/>
        <v>1</v>
      </c>
      <c r="AE1128" s="29">
        <f t="shared" si="907"/>
        <v>1</v>
      </c>
      <c r="AF1128" s="29">
        <f t="shared" si="907"/>
        <v>1</v>
      </c>
      <c r="AG1128" s="29">
        <f t="shared" si="907"/>
        <v>1</v>
      </c>
      <c r="AH1128" s="29">
        <f t="shared" si="907"/>
        <v>1</v>
      </c>
      <c r="AI1128" s="29">
        <f t="shared" si="907"/>
        <v>1</v>
      </c>
      <c r="AJ1128" s="29">
        <f t="shared" si="907"/>
        <v>1</v>
      </c>
      <c r="AK1128" s="29">
        <f t="shared" si="907"/>
        <v>1</v>
      </c>
      <c r="AL1128" s="29">
        <f t="shared" si="907"/>
        <v>1</v>
      </c>
      <c r="AM1128" s="29">
        <f t="shared" si="907"/>
        <v>1</v>
      </c>
      <c r="AN1128" s="29">
        <f t="shared" si="907"/>
        <v>1</v>
      </c>
      <c r="AO1128" s="29">
        <f t="shared" si="907"/>
        <v>1</v>
      </c>
      <c r="AP1128" s="29">
        <f t="shared" si="907"/>
        <v>1</v>
      </c>
      <c r="AQ1128" s="29">
        <f t="shared" si="907"/>
        <v>1</v>
      </c>
      <c r="AR1128" s="29">
        <f t="shared" si="907"/>
        <v>1</v>
      </c>
      <c r="AS1128" s="29">
        <f t="shared" si="907"/>
        <v>1</v>
      </c>
      <c r="AT1128" s="29">
        <f t="shared" ref="AT1128:BI1143" si="915">IF($M$457,IF($J1128=AT$461,1,0),0)</f>
        <v>1</v>
      </c>
      <c r="AU1128" s="29">
        <f t="shared" si="915"/>
        <v>1</v>
      </c>
      <c r="AV1128" s="29">
        <f t="shared" si="915"/>
        <v>1</v>
      </c>
      <c r="AW1128" s="29">
        <f t="shared" si="915"/>
        <v>1</v>
      </c>
      <c r="AX1128" s="29">
        <f t="shared" si="915"/>
        <v>1</v>
      </c>
      <c r="AY1128" s="29">
        <f t="shared" si="915"/>
        <v>1</v>
      </c>
      <c r="AZ1128" s="29">
        <f t="shared" si="915"/>
        <v>1</v>
      </c>
      <c r="BA1128" s="29">
        <f t="shared" si="915"/>
        <v>1</v>
      </c>
      <c r="BB1128" s="29">
        <f t="shared" si="915"/>
        <v>1</v>
      </c>
      <c r="BC1128" s="29">
        <f t="shared" si="915"/>
        <v>1</v>
      </c>
      <c r="BD1128" s="29">
        <f t="shared" si="915"/>
        <v>1</v>
      </c>
      <c r="BE1128" s="29">
        <f t="shared" si="915"/>
        <v>1</v>
      </c>
      <c r="BF1128" s="29">
        <f t="shared" si="915"/>
        <v>1</v>
      </c>
      <c r="BG1128" s="29">
        <f t="shared" si="915"/>
        <v>1</v>
      </c>
      <c r="BH1128" s="29">
        <f t="shared" si="915"/>
        <v>1</v>
      </c>
      <c r="BI1128" s="29">
        <f t="shared" si="915"/>
        <v>1</v>
      </c>
      <c r="BJ1128" s="29">
        <f t="shared" si="913"/>
        <v>1</v>
      </c>
      <c r="BN1128" s="29">
        <f t="shared" si="856"/>
        <v>17</v>
      </c>
      <c r="BO1128" s="29">
        <f t="shared" si="857"/>
        <v>14</v>
      </c>
    </row>
    <row r="1129" spans="3:67" x14ac:dyDescent="0.25">
      <c r="C1129" s="79">
        <f t="shared" si="853"/>
        <v>43875</v>
      </c>
      <c r="D1129" s="29">
        <f t="shared" si="879"/>
        <v>2020</v>
      </c>
      <c r="E1129" s="29">
        <f t="shared" si="858"/>
        <v>2</v>
      </c>
      <c r="F1129" s="29">
        <f t="shared" si="859"/>
        <v>7</v>
      </c>
      <c r="G1129" s="29">
        <f t="shared" si="860"/>
        <v>14</v>
      </c>
      <c r="H1129" s="166" t="str">
        <f t="shared" si="861"/>
        <v>Do</v>
      </c>
      <c r="I1129" s="29">
        <f t="shared" si="854"/>
        <v>18</v>
      </c>
      <c r="J1129" s="29">
        <f t="array" ref="J1129">INDEX(Dienstplan!$F$6:$AJ$55,BN1129,BO1129)</f>
        <v>0</v>
      </c>
      <c r="K1129" s="29">
        <f t="array" ref="K1129">IF(OR(J1129=Schichten!$B$3,J1129=Schichten!$B$4),INDEX($D$98:$D$147,MATCH(CODE(J1129),$H$98:$H$147,0)),IF(ISERROR(INDEX($D$98:$D$147,MATCH(J1129,$A$98:$A$147,0))),0,INDEX($D$98:$D$147,MATCH(J1129,$A$98:$A$147,0))))</f>
        <v>0</v>
      </c>
      <c r="L1129" s="29">
        <f t="shared" ref="L1129" si="916">L1079</f>
        <v>0</v>
      </c>
      <c r="M1129" s="29">
        <f t="shared" si="882"/>
        <v>0</v>
      </c>
      <c r="O1129" s="29">
        <f t="shared" si="909"/>
        <v>0</v>
      </c>
      <c r="P1129" s="29">
        <f t="shared" si="909"/>
        <v>0</v>
      </c>
      <c r="Q1129" s="29">
        <f t="shared" si="909"/>
        <v>0</v>
      </c>
      <c r="R1129" s="29">
        <f t="shared" si="909"/>
        <v>0</v>
      </c>
      <c r="S1129" s="29">
        <f t="shared" si="909"/>
        <v>0</v>
      </c>
      <c r="T1129" s="29">
        <f t="shared" si="909"/>
        <v>0</v>
      </c>
      <c r="U1129" s="29">
        <f t="shared" si="909"/>
        <v>0</v>
      </c>
      <c r="V1129" s="29">
        <f t="shared" si="909"/>
        <v>0</v>
      </c>
      <c r="W1129" s="29">
        <f t="shared" si="909"/>
        <v>0</v>
      </c>
      <c r="X1129" s="29">
        <f t="shared" si="909"/>
        <v>0</v>
      </c>
      <c r="Y1129" s="29">
        <f t="shared" si="909"/>
        <v>1</v>
      </c>
      <c r="Z1129" s="29">
        <f t="shared" si="909"/>
        <v>1</v>
      </c>
      <c r="AA1129" s="29">
        <f t="shared" si="909"/>
        <v>1</v>
      </c>
      <c r="AB1129" s="29">
        <f t="shared" si="909"/>
        <v>1</v>
      </c>
      <c r="AC1129" s="29">
        <f t="shared" si="909"/>
        <v>1</v>
      </c>
      <c r="AD1129" s="29">
        <f t="shared" si="909"/>
        <v>1</v>
      </c>
      <c r="AE1129" s="29">
        <f t="shared" si="907"/>
        <v>1</v>
      </c>
      <c r="AF1129" s="29">
        <f t="shared" si="907"/>
        <v>1</v>
      </c>
      <c r="AG1129" s="29">
        <f t="shared" si="907"/>
        <v>1</v>
      </c>
      <c r="AH1129" s="29">
        <f t="shared" si="907"/>
        <v>1</v>
      </c>
      <c r="AI1129" s="29">
        <f t="shared" si="907"/>
        <v>1</v>
      </c>
      <c r="AJ1129" s="29">
        <f t="shared" si="907"/>
        <v>1</v>
      </c>
      <c r="AK1129" s="29">
        <f t="shared" si="907"/>
        <v>1</v>
      </c>
      <c r="AL1129" s="29">
        <f t="shared" si="907"/>
        <v>1</v>
      </c>
      <c r="AM1129" s="29">
        <f t="shared" si="907"/>
        <v>1</v>
      </c>
      <c r="AN1129" s="29">
        <f t="shared" si="907"/>
        <v>1</v>
      </c>
      <c r="AO1129" s="29">
        <f t="shared" si="907"/>
        <v>1</v>
      </c>
      <c r="AP1129" s="29">
        <f t="shared" si="907"/>
        <v>1</v>
      </c>
      <c r="AQ1129" s="29">
        <f t="shared" si="907"/>
        <v>1</v>
      </c>
      <c r="AR1129" s="29">
        <f t="shared" si="907"/>
        <v>1</v>
      </c>
      <c r="AS1129" s="29">
        <f t="shared" si="907"/>
        <v>1</v>
      </c>
      <c r="AT1129" s="29">
        <f t="shared" si="915"/>
        <v>1</v>
      </c>
      <c r="AU1129" s="29">
        <f t="shared" si="915"/>
        <v>1</v>
      </c>
      <c r="AV1129" s="29">
        <f t="shared" si="915"/>
        <v>1</v>
      </c>
      <c r="AW1129" s="29">
        <f t="shared" si="915"/>
        <v>1</v>
      </c>
      <c r="AX1129" s="29">
        <f t="shared" si="915"/>
        <v>1</v>
      </c>
      <c r="AY1129" s="29">
        <f t="shared" si="915"/>
        <v>1</v>
      </c>
      <c r="AZ1129" s="29">
        <f t="shared" si="915"/>
        <v>1</v>
      </c>
      <c r="BA1129" s="29">
        <f t="shared" si="915"/>
        <v>1</v>
      </c>
      <c r="BB1129" s="29">
        <f t="shared" si="915"/>
        <v>1</v>
      </c>
      <c r="BC1129" s="29">
        <f t="shared" si="915"/>
        <v>1</v>
      </c>
      <c r="BD1129" s="29">
        <f t="shared" si="915"/>
        <v>1</v>
      </c>
      <c r="BE1129" s="29">
        <f t="shared" si="915"/>
        <v>1</v>
      </c>
      <c r="BF1129" s="29">
        <f t="shared" si="915"/>
        <v>1</v>
      </c>
      <c r="BG1129" s="29">
        <f t="shared" si="915"/>
        <v>1</v>
      </c>
      <c r="BH1129" s="29">
        <f t="shared" si="915"/>
        <v>1</v>
      </c>
      <c r="BI1129" s="29">
        <f t="shared" si="915"/>
        <v>1</v>
      </c>
      <c r="BJ1129" s="29">
        <f t="shared" si="913"/>
        <v>1</v>
      </c>
      <c r="BN1129" s="29">
        <f t="shared" si="856"/>
        <v>18</v>
      </c>
      <c r="BO1129" s="29">
        <f t="shared" si="857"/>
        <v>14</v>
      </c>
    </row>
    <row r="1130" spans="3:67" x14ac:dyDescent="0.25">
      <c r="C1130" s="79">
        <f t="shared" si="853"/>
        <v>43875</v>
      </c>
      <c r="D1130" s="29">
        <f t="shared" si="879"/>
        <v>2020</v>
      </c>
      <c r="E1130" s="29">
        <f t="shared" si="858"/>
        <v>2</v>
      </c>
      <c r="F1130" s="29">
        <f t="shared" si="859"/>
        <v>7</v>
      </c>
      <c r="G1130" s="29">
        <f t="shared" si="860"/>
        <v>14</v>
      </c>
      <c r="H1130" s="166" t="str">
        <f t="shared" si="861"/>
        <v>Do</v>
      </c>
      <c r="I1130" s="29">
        <f t="shared" si="854"/>
        <v>19</v>
      </c>
      <c r="J1130" s="29">
        <f t="array" ref="J1130">INDEX(Dienstplan!$F$6:$AJ$55,BN1130,BO1130)</f>
        <v>0</v>
      </c>
      <c r="K1130" s="29">
        <f t="array" ref="K1130">IF(OR(J1130=Schichten!$B$3,J1130=Schichten!$B$4),INDEX($D$98:$D$147,MATCH(CODE(J1130),$H$98:$H$147,0)),IF(ISERROR(INDEX($D$98:$D$147,MATCH(J1130,$A$98:$A$147,0))),0,INDEX($D$98:$D$147,MATCH(J1130,$A$98:$A$147,0))))</f>
        <v>0</v>
      </c>
      <c r="L1130" s="29">
        <f t="shared" ref="L1130" si="917">L1080</f>
        <v>0</v>
      </c>
      <c r="M1130" s="29">
        <f t="shared" si="882"/>
        <v>0</v>
      </c>
      <c r="O1130" s="29">
        <f t="shared" si="909"/>
        <v>0</v>
      </c>
      <c r="P1130" s="29">
        <f t="shared" si="909"/>
        <v>0</v>
      </c>
      <c r="Q1130" s="29">
        <f t="shared" si="909"/>
        <v>0</v>
      </c>
      <c r="R1130" s="29">
        <f t="shared" si="909"/>
        <v>0</v>
      </c>
      <c r="S1130" s="29">
        <f t="shared" si="909"/>
        <v>0</v>
      </c>
      <c r="T1130" s="29">
        <f t="shared" si="909"/>
        <v>0</v>
      </c>
      <c r="U1130" s="29">
        <f t="shared" si="909"/>
        <v>0</v>
      </c>
      <c r="V1130" s="29">
        <f t="shared" si="909"/>
        <v>0</v>
      </c>
      <c r="W1130" s="29">
        <f t="shared" si="909"/>
        <v>0</v>
      </c>
      <c r="X1130" s="29">
        <f t="shared" si="909"/>
        <v>0</v>
      </c>
      <c r="Y1130" s="29">
        <f t="shared" si="909"/>
        <v>1</v>
      </c>
      <c r="Z1130" s="29">
        <f t="shared" si="909"/>
        <v>1</v>
      </c>
      <c r="AA1130" s="29">
        <f t="shared" si="909"/>
        <v>1</v>
      </c>
      <c r="AB1130" s="29">
        <f t="shared" si="909"/>
        <v>1</v>
      </c>
      <c r="AC1130" s="29">
        <f t="shared" si="909"/>
        <v>1</v>
      </c>
      <c r="AD1130" s="29">
        <f t="shared" si="909"/>
        <v>1</v>
      </c>
      <c r="AE1130" s="29">
        <f t="shared" si="907"/>
        <v>1</v>
      </c>
      <c r="AF1130" s="29">
        <f t="shared" si="907"/>
        <v>1</v>
      </c>
      <c r="AG1130" s="29">
        <f t="shared" si="907"/>
        <v>1</v>
      </c>
      <c r="AH1130" s="29">
        <f t="shared" si="907"/>
        <v>1</v>
      </c>
      <c r="AI1130" s="29">
        <f t="shared" si="907"/>
        <v>1</v>
      </c>
      <c r="AJ1130" s="29">
        <f t="shared" si="907"/>
        <v>1</v>
      </c>
      <c r="AK1130" s="29">
        <f t="shared" si="907"/>
        <v>1</v>
      </c>
      <c r="AL1130" s="29">
        <f t="shared" si="907"/>
        <v>1</v>
      </c>
      <c r="AM1130" s="29">
        <f t="shared" si="907"/>
        <v>1</v>
      </c>
      <c r="AN1130" s="29">
        <f t="shared" si="907"/>
        <v>1</v>
      </c>
      <c r="AO1130" s="29">
        <f t="shared" si="907"/>
        <v>1</v>
      </c>
      <c r="AP1130" s="29">
        <f t="shared" si="907"/>
        <v>1</v>
      </c>
      <c r="AQ1130" s="29">
        <f t="shared" si="907"/>
        <v>1</v>
      </c>
      <c r="AR1130" s="29">
        <f t="shared" si="907"/>
        <v>1</v>
      </c>
      <c r="AS1130" s="29">
        <f t="shared" si="907"/>
        <v>1</v>
      </c>
      <c r="AT1130" s="29">
        <f t="shared" si="915"/>
        <v>1</v>
      </c>
      <c r="AU1130" s="29">
        <f t="shared" si="915"/>
        <v>1</v>
      </c>
      <c r="AV1130" s="29">
        <f t="shared" si="915"/>
        <v>1</v>
      </c>
      <c r="AW1130" s="29">
        <f t="shared" si="915"/>
        <v>1</v>
      </c>
      <c r="AX1130" s="29">
        <f t="shared" si="915"/>
        <v>1</v>
      </c>
      <c r="AY1130" s="29">
        <f t="shared" si="915"/>
        <v>1</v>
      </c>
      <c r="AZ1130" s="29">
        <f t="shared" si="915"/>
        <v>1</v>
      </c>
      <c r="BA1130" s="29">
        <f t="shared" si="915"/>
        <v>1</v>
      </c>
      <c r="BB1130" s="29">
        <f t="shared" si="915"/>
        <v>1</v>
      </c>
      <c r="BC1130" s="29">
        <f t="shared" si="915"/>
        <v>1</v>
      </c>
      <c r="BD1130" s="29">
        <f t="shared" si="915"/>
        <v>1</v>
      </c>
      <c r="BE1130" s="29">
        <f t="shared" si="915"/>
        <v>1</v>
      </c>
      <c r="BF1130" s="29">
        <f t="shared" si="915"/>
        <v>1</v>
      </c>
      <c r="BG1130" s="29">
        <f t="shared" si="915"/>
        <v>1</v>
      </c>
      <c r="BH1130" s="29">
        <f t="shared" si="915"/>
        <v>1</v>
      </c>
      <c r="BI1130" s="29">
        <f t="shared" si="915"/>
        <v>1</v>
      </c>
      <c r="BJ1130" s="29">
        <f t="shared" si="913"/>
        <v>1</v>
      </c>
      <c r="BN1130" s="29">
        <f t="shared" si="856"/>
        <v>19</v>
      </c>
      <c r="BO1130" s="29">
        <f t="shared" si="857"/>
        <v>14</v>
      </c>
    </row>
    <row r="1131" spans="3:67" x14ac:dyDescent="0.25">
      <c r="C1131" s="79">
        <f t="shared" si="853"/>
        <v>43875</v>
      </c>
      <c r="D1131" s="29">
        <f t="shared" si="879"/>
        <v>2020</v>
      </c>
      <c r="E1131" s="29">
        <f t="shared" si="858"/>
        <v>2</v>
      </c>
      <c r="F1131" s="29">
        <f t="shared" si="859"/>
        <v>7</v>
      </c>
      <c r="G1131" s="29">
        <f t="shared" si="860"/>
        <v>14</v>
      </c>
      <c r="H1131" s="166" t="str">
        <f t="shared" si="861"/>
        <v>Do</v>
      </c>
      <c r="I1131" s="29">
        <f t="shared" si="854"/>
        <v>20</v>
      </c>
      <c r="J1131" s="29">
        <f t="array" ref="J1131">INDEX(Dienstplan!$F$6:$AJ$55,BN1131,BO1131)</f>
        <v>0</v>
      </c>
      <c r="K1131" s="29">
        <f t="array" ref="K1131">IF(OR(J1131=Schichten!$B$3,J1131=Schichten!$B$4),INDEX($D$98:$D$147,MATCH(CODE(J1131),$H$98:$H$147,0)),IF(ISERROR(INDEX($D$98:$D$147,MATCH(J1131,$A$98:$A$147,0))),0,INDEX($D$98:$D$147,MATCH(J1131,$A$98:$A$147,0))))</f>
        <v>0</v>
      </c>
      <c r="L1131" s="29">
        <f t="shared" ref="L1131" si="918">L1081</f>
        <v>0</v>
      </c>
      <c r="M1131" s="29">
        <f t="shared" si="882"/>
        <v>0</v>
      </c>
      <c r="O1131" s="29">
        <f t="shared" si="909"/>
        <v>0</v>
      </c>
      <c r="P1131" s="29">
        <f t="shared" si="909"/>
        <v>0</v>
      </c>
      <c r="Q1131" s="29">
        <f t="shared" si="909"/>
        <v>0</v>
      </c>
      <c r="R1131" s="29">
        <f t="shared" si="909"/>
        <v>0</v>
      </c>
      <c r="S1131" s="29">
        <f t="shared" si="909"/>
        <v>0</v>
      </c>
      <c r="T1131" s="29">
        <f t="shared" si="909"/>
        <v>0</v>
      </c>
      <c r="U1131" s="29">
        <f t="shared" si="909"/>
        <v>0</v>
      </c>
      <c r="V1131" s="29">
        <f t="shared" si="909"/>
        <v>0</v>
      </c>
      <c r="W1131" s="29">
        <f t="shared" si="909"/>
        <v>0</v>
      </c>
      <c r="X1131" s="29">
        <f t="shared" si="909"/>
        <v>0</v>
      </c>
      <c r="Y1131" s="29">
        <f t="shared" si="909"/>
        <v>1</v>
      </c>
      <c r="Z1131" s="29">
        <f t="shared" si="909"/>
        <v>1</v>
      </c>
      <c r="AA1131" s="29">
        <f t="shared" si="909"/>
        <v>1</v>
      </c>
      <c r="AB1131" s="29">
        <f t="shared" si="909"/>
        <v>1</v>
      </c>
      <c r="AC1131" s="29">
        <f t="shared" si="909"/>
        <v>1</v>
      </c>
      <c r="AD1131" s="29">
        <f t="shared" si="909"/>
        <v>1</v>
      </c>
      <c r="AE1131" s="29">
        <f t="shared" si="907"/>
        <v>1</v>
      </c>
      <c r="AF1131" s="29">
        <f t="shared" si="907"/>
        <v>1</v>
      </c>
      <c r="AG1131" s="29">
        <f t="shared" si="907"/>
        <v>1</v>
      </c>
      <c r="AH1131" s="29">
        <f t="shared" si="907"/>
        <v>1</v>
      </c>
      <c r="AI1131" s="29">
        <f t="shared" si="907"/>
        <v>1</v>
      </c>
      <c r="AJ1131" s="29">
        <f t="shared" si="907"/>
        <v>1</v>
      </c>
      <c r="AK1131" s="29">
        <f t="shared" si="907"/>
        <v>1</v>
      </c>
      <c r="AL1131" s="29">
        <f t="shared" si="907"/>
        <v>1</v>
      </c>
      <c r="AM1131" s="29">
        <f t="shared" si="907"/>
        <v>1</v>
      </c>
      <c r="AN1131" s="29">
        <f t="shared" si="907"/>
        <v>1</v>
      </c>
      <c r="AO1131" s="29">
        <f t="shared" si="907"/>
        <v>1</v>
      </c>
      <c r="AP1131" s="29">
        <f t="shared" si="907"/>
        <v>1</v>
      </c>
      <c r="AQ1131" s="29">
        <f t="shared" si="907"/>
        <v>1</v>
      </c>
      <c r="AR1131" s="29">
        <f t="shared" si="907"/>
        <v>1</v>
      </c>
      <c r="AS1131" s="29">
        <f t="shared" si="907"/>
        <v>1</v>
      </c>
      <c r="AT1131" s="29">
        <f t="shared" si="915"/>
        <v>1</v>
      </c>
      <c r="AU1131" s="29">
        <f t="shared" si="915"/>
        <v>1</v>
      </c>
      <c r="AV1131" s="29">
        <f t="shared" si="915"/>
        <v>1</v>
      </c>
      <c r="AW1131" s="29">
        <f t="shared" si="915"/>
        <v>1</v>
      </c>
      <c r="AX1131" s="29">
        <f t="shared" si="915"/>
        <v>1</v>
      </c>
      <c r="AY1131" s="29">
        <f t="shared" si="915"/>
        <v>1</v>
      </c>
      <c r="AZ1131" s="29">
        <f t="shared" si="915"/>
        <v>1</v>
      </c>
      <c r="BA1131" s="29">
        <f t="shared" si="915"/>
        <v>1</v>
      </c>
      <c r="BB1131" s="29">
        <f t="shared" si="915"/>
        <v>1</v>
      </c>
      <c r="BC1131" s="29">
        <f t="shared" si="915"/>
        <v>1</v>
      </c>
      <c r="BD1131" s="29">
        <f t="shared" si="915"/>
        <v>1</v>
      </c>
      <c r="BE1131" s="29">
        <f t="shared" si="915"/>
        <v>1</v>
      </c>
      <c r="BF1131" s="29">
        <f t="shared" si="915"/>
        <v>1</v>
      </c>
      <c r="BG1131" s="29">
        <f t="shared" si="915"/>
        <v>1</v>
      </c>
      <c r="BH1131" s="29">
        <f t="shared" si="915"/>
        <v>1</v>
      </c>
      <c r="BI1131" s="29">
        <f t="shared" si="915"/>
        <v>1</v>
      </c>
      <c r="BJ1131" s="29">
        <f t="shared" si="913"/>
        <v>1</v>
      </c>
      <c r="BN1131" s="29">
        <f t="shared" si="856"/>
        <v>20</v>
      </c>
      <c r="BO1131" s="29">
        <f t="shared" si="857"/>
        <v>14</v>
      </c>
    </row>
    <row r="1132" spans="3:67" x14ac:dyDescent="0.25">
      <c r="C1132" s="79">
        <f t="shared" si="853"/>
        <v>43875</v>
      </c>
      <c r="D1132" s="29">
        <f t="shared" si="879"/>
        <v>2020</v>
      </c>
      <c r="E1132" s="29">
        <f t="shared" si="858"/>
        <v>2</v>
      </c>
      <c r="F1132" s="29">
        <f t="shared" si="859"/>
        <v>7</v>
      </c>
      <c r="G1132" s="29">
        <f t="shared" si="860"/>
        <v>14</v>
      </c>
      <c r="H1132" s="166" t="str">
        <f t="shared" si="861"/>
        <v>Do</v>
      </c>
      <c r="I1132" s="29">
        <f t="shared" si="854"/>
        <v>21</v>
      </c>
      <c r="J1132" s="29">
        <f t="array" ref="J1132">INDEX(Dienstplan!$F$6:$AJ$55,BN1132,BO1132)</f>
        <v>0</v>
      </c>
      <c r="K1132" s="29">
        <f t="array" ref="K1132">IF(OR(J1132=Schichten!$B$3,J1132=Schichten!$B$4),INDEX($D$98:$D$147,MATCH(CODE(J1132),$H$98:$H$147,0)),IF(ISERROR(INDEX($D$98:$D$147,MATCH(J1132,$A$98:$A$147,0))),0,INDEX($D$98:$D$147,MATCH(J1132,$A$98:$A$147,0))))</f>
        <v>0</v>
      </c>
      <c r="L1132" s="29">
        <f t="shared" ref="L1132" si="919">L1082</f>
        <v>0</v>
      </c>
      <c r="M1132" s="29">
        <f t="shared" si="882"/>
        <v>0</v>
      </c>
      <c r="O1132" s="29">
        <f t="shared" si="909"/>
        <v>0</v>
      </c>
      <c r="P1132" s="29">
        <f t="shared" si="909"/>
        <v>0</v>
      </c>
      <c r="Q1132" s="29">
        <f t="shared" si="909"/>
        <v>0</v>
      </c>
      <c r="R1132" s="29">
        <f t="shared" si="909"/>
        <v>0</v>
      </c>
      <c r="S1132" s="29">
        <f t="shared" si="909"/>
        <v>0</v>
      </c>
      <c r="T1132" s="29">
        <f t="shared" si="909"/>
        <v>0</v>
      </c>
      <c r="U1132" s="29">
        <f t="shared" si="909"/>
        <v>0</v>
      </c>
      <c r="V1132" s="29">
        <f t="shared" si="909"/>
        <v>0</v>
      </c>
      <c r="W1132" s="29">
        <f t="shared" si="909"/>
        <v>0</v>
      </c>
      <c r="X1132" s="29">
        <f t="shared" si="909"/>
        <v>0</v>
      </c>
      <c r="Y1132" s="29">
        <f t="shared" si="909"/>
        <v>1</v>
      </c>
      <c r="Z1132" s="29">
        <f t="shared" si="909"/>
        <v>1</v>
      </c>
      <c r="AA1132" s="29">
        <f t="shared" si="909"/>
        <v>1</v>
      </c>
      <c r="AB1132" s="29">
        <f t="shared" si="909"/>
        <v>1</v>
      </c>
      <c r="AC1132" s="29">
        <f t="shared" si="909"/>
        <v>1</v>
      </c>
      <c r="AD1132" s="29">
        <f t="shared" si="909"/>
        <v>1</v>
      </c>
      <c r="AE1132" s="29">
        <f t="shared" si="907"/>
        <v>1</v>
      </c>
      <c r="AF1132" s="29">
        <f t="shared" si="907"/>
        <v>1</v>
      </c>
      <c r="AG1132" s="29">
        <f t="shared" si="907"/>
        <v>1</v>
      </c>
      <c r="AH1132" s="29">
        <f t="shared" si="907"/>
        <v>1</v>
      </c>
      <c r="AI1132" s="29">
        <f t="shared" si="907"/>
        <v>1</v>
      </c>
      <c r="AJ1132" s="29">
        <f t="shared" si="907"/>
        <v>1</v>
      </c>
      <c r="AK1132" s="29">
        <f t="shared" si="907"/>
        <v>1</v>
      </c>
      <c r="AL1132" s="29">
        <f t="shared" si="907"/>
        <v>1</v>
      </c>
      <c r="AM1132" s="29">
        <f t="shared" si="907"/>
        <v>1</v>
      </c>
      <c r="AN1132" s="29">
        <f t="shared" si="907"/>
        <v>1</v>
      </c>
      <c r="AO1132" s="29">
        <f t="shared" si="907"/>
        <v>1</v>
      </c>
      <c r="AP1132" s="29">
        <f t="shared" si="907"/>
        <v>1</v>
      </c>
      <c r="AQ1132" s="29">
        <f t="shared" si="907"/>
        <v>1</v>
      </c>
      <c r="AR1132" s="29">
        <f t="shared" si="907"/>
        <v>1</v>
      </c>
      <c r="AS1132" s="29">
        <f t="shared" si="907"/>
        <v>1</v>
      </c>
      <c r="AT1132" s="29">
        <f t="shared" si="915"/>
        <v>1</v>
      </c>
      <c r="AU1132" s="29">
        <f t="shared" si="915"/>
        <v>1</v>
      </c>
      <c r="AV1132" s="29">
        <f t="shared" si="915"/>
        <v>1</v>
      </c>
      <c r="AW1132" s="29">
        <f t="shared" si="915"/>
        <v>1</v>
      </c>
      <c r="AX1132" s="29">
        <f t="shared" si="915"/>
        <v>1</v>
      </c>
      <c r="AY1132" s="29">
        <f t="shared" si="915"/>
        <v>1</v>
      </c>
      <c r="AZ1132" s="29">
        <f t="shared" si="915"/>
        <v>1</v>
      </c>
      <c r="BA1132" s="29">
        <f t="shared" si="915"/>
        <v>1</v>
      </c>
      <c r="BB1132" s="29">
        <f t="shared" si="915"/>
        <v>1</v>
      </c>
      <c r="BC1132" s="29">
        <f t="shared" si="915"/>
        <v>1</v>
      </c>
      <c r="BD1132" s="29">
        <f t="shared" si="915"/>
        <v>1</v>
      </c>
      <c r="BE1132" s="29">
        <f t="shared" si="915"/>
        <v>1</v>
      </c>
      <c r="BF1132" s="29">
        <f t="shared" si="915"/>
        <v>1</v>
      </c>
      <c r="BG1132" s="29">
        <f t="shared" si="915"/>
        <v>1</v>
      </c>
      <c r="BH1132" s="29">
        <f t="shared" si="915"/>
        <v>1</v>
      </c>
      <c r="BI1132" s="29">
        <f t="shared" si="915"/>
        <v>1</v>
      </c>
      <c r="BJ1132" s="29">
        <f t="shared" si="913"/>
        <v>1</v>
      </c>
      <c r="BN1132" s="29">
        <f t="shared" si="856"/>
        <v>21</v>
      </c>
      <c r="BO1132" s="29">
        <f t="shared" si="857"/>
        <v>14</v>
      </c>
    </row>
    <row r="1133" spans="3:67" x14ac:dyDescent="0.25">
      <c r="C1133" s="79">
        <f t="shared" si="853"/>
        <v>43875</v>
      </c>
      <c r="D1133" s="29">
        <f t="shared" si="879"/>
        <v>2020</v>
      </c>
      <c r="E1133" s="29">
        <f t="shared" si="858"/>
        <v>2</v>
      </c>
      <c r="F1133" s="29">
        <f t="shared" si="859"/>
        <v>7</v>
      </c>
      <c r="G1133" s="29">
        <f t="shared" si="860"/>
        <v>14</v>
      </c>
      <c r="H1133" s="166" t="str">
        <f t="shared" si="861"/>
        <v>Do</v>
      </c>
      <c r="I1133" s="29">
        <f t="shared" si="854"/>
        <v>22</v>
      </c>
      <c r="J1133" s="29">
        <f t="array" ref="J1133">INDEX(Dienstplan!$F$6:$AJ$55,BN1133,BO1133)</f>
        <v>0</v>
      </c>
      <c r="K1133" s="29">
        <f t="array" ref="K1133">IF(OR(J1133=Schichten!$B$3,J1133=Schichten!$B$4),INDEX($D$98:$D$147,MATCH(CODE(J1133),$H$98:$H$147,0)),IF(ISERROR(INDEX($D$98:$D$147,MATCH(J1133,$A$98:$A$147,0))),0,INDEX($D$98:$D$147,MATCH(J1133,$A$98:$A$147,0))))</f>
        <v>0</v>
      </c>
      <c r="L1133" s="29">
        <f t="shared" ref="L1133" si="920">L1083</f>
        <v>0</v>
      </c>
      <c r="M1133" s="29">
        <f t="shared" si="882"/>
        <v>0</v>
      </c>
      <c r="O1133" s="29">
        <f t="shared" si="909"/>
        <v>0</v>
      </c>
      <c r="P1133" s="29">
        <f t="shared" si="909"/>
        <v>0</v>
      </c>
      <c r="Q1133" s="29">
        <f t="shared" si="909"/>
        <v>0</v>
      </c>
      <c r="R1133" s="29">
        <f t="shared" si="909"/>
        <v>0</v>
      </c>
      <c r="S1133" s="29">
        <f t="shared" si="909"/>
        <v>0</v>
      </c>
      <c r="T1133" s="29">
        <f t="shared" si="909"/>
        <v>0</v>
      </c>
      <c r="U1133" s="29">
        <f t="shared" si="909"/>
        <v>0</v>
      </c>
      <c r="V1133" s="29">
        <f t="shared" si="909"/>
        <v>0</v>
      </c>
      <c r="W1133" s="29">
        <f t="shared" si="909"/>
        <v>0</v>
      </c>
      <c r="X1133" s="29">
        <f t="shared" si="909"/>
        <v>0</v>
      </c>
      <c r="Y1133" s="29">
        <f t="shared" si="909"/>
        <v>1</v>
      </c>
      <c r="Z1133" s="29">
        <f t="shared" si="909"/>
        <v>1</v>
      </c>
      <c r="AA1133" s="29">
        <f t="shared" si="909"/>
        <v>1</v>
      </c>
      <c r="AB1133" s="29">
        <f t="shared" si="909"/>
        <v>1</v>
      </c>
      <c r="AC1133" s="29">
        <f t="shared" si="909"/>
        <v>1</v>
      </c>
      <c r="AD1133" s="29">
        <f t="shared" si="909"/>
        <v>1</v>
      </c>
      <c r="AE1133" s="29">
        <f t="shared" si="907"/>
        <v>1</v>
      </c>
      <c r="AF1133" s="29">
        <f t="shared" si="907"/>
        <v>1</v>
      </c>
      <c r="AG1133" s="29">
        <f t="shared" si="907"/>
        <v>1</v>
      </c>
      <c r="AH1133" s="29">
        <f t="shared" si="907"/>
        <v>1</v>
      </c>
      <c r="AI1133" s="29">
        <f t="shared" si="907"/>
        <v>1</v>
      </c>
      <c r="AJ1133" s="29">
        <f t="shared" si="907"/>
        <v>1</v>
      </c>
      <c r="AK1133" s="29">
        <f t="shared" si="907"/>
        <v>1</v>
      </c>
      <c r="AL1133" s="29">
        <f t="shared" si="907"/>
        <v>1</v>
      </c>
      <c r="AM1133" s="29">
        <f t="shared" si="907"/>
        <v>1</v>
      </c>
      <c r="AN1133" s="29">
        <f t="shared" si="907"/>
        <v>1</v>
      </c>
      <c r="AO1133" s="29">
        <f t="shared" si="907"/>
        <v>1</v>
      </c>
      <c r="AP1133" s="29">
        <f t="shared" si="907"/>
        <v>1</v>
      </c>
      <c r="AQ1133" s="29">
        <f t="shared" si="907"/>
        <v>1</v>
      </c>
      <c r="AR1133" s="29">
        <f t="shared" si="907"/>
        <v>1</v>
      </c>
      <c r="AS1133" s="29">
        <f t="shared" si="907"/>
        <v>1</v>
      </c>
      <c r="AT1133" s="29">
        <f t="shared" si="915"/>
        <v>1</v>
      </c>
      <c r="AU1133" s="29">
        <f t="shared" si="915"/>
        <v>1</v>
      </c>
      <c r="AV1133" s="29">
        <f t="shared" si="915"/>
        <v>1</v>
      </c>
      <c r="AW1133" s="29">
        <f t="shared" si="915"/>
        <v>1</v>
      </c>
      <c r="AX1133" s="29">
        <f t="shared" si="915"/>
        <v>1</v>
      </c>
      <c r="AY1133" s="29">
        <f t="shared" si="915"/>
        <v>1</v>
      </c>
      <c r="AZ1133" s="29">
        <f t="shared" si="915"/>
        <v>1</v>
      </c>
      <c r="BA1133" s="29">
        <f t="shared" si="915"/>
        <v>1</v>
      </c>
      <c r="BB1133" s="29">
        <f t="shared" si="915"/>
        <v>1</v>
      </c>
      <c r="BC1133" s="29">
        <f t="shared" si="915"/>
        <v>1</v>
      </c>
      <c r="BD1133" s="29">
        <f t="shared" si="915"/>
        <v>1</v>
      </c>
      <c r="BE1133" s="29">
        <f t="shared" si="915"/>
        <v>1</v>
      </c>
      <c r="BF1133" s="29">
        <f t="shared" si="915"/>
        <v>1</v>
      </c>
      <c r="BG1133" s="29">
        <f t="shared" si="915"/>
        <v>1</v>
      </c>
      <c r="BH1133" s="29">
        <f t="shared" si="915"/>
        <v>1</v>
      </c>
      <c r="BI1133" s="29">
        <f t="shared" si="915"/>
        <v>1</v>
      </c>
      <c r="BJ1133" s="29">
        <f t="shared" si="913"/>
        <v>1</v>
      </c>
      <c r="BN1133" s="29">
        <f t="shared" si="856"/>
        <v>22</v>
      </c>
      <c r="BO1133" s="29">
        <f t="shared" si="857"/>
        <v>14</v>
      </c>
    </row>
    <row r="1134" spans="3:67" x14ac:dyDescent="0.25">
      <c r="C1134" s="79">
        <f t="shared" si="853"/>
        <v>43875</v>
      </c>
      <c r="D1134" s="29">
        <f t="shared" si="879"/>
        <v>2020</v>
      </c>
      <c r="E1134" s="29">
        <f t="shared" si="858"/>
        <v>2</v>
      </c>
      <c r="F1134" s="29">
        <f t="shared" si="859"/>
        <v>7</v>
      </c>
      <c r="G1134" s="29">
        <f t="shared" si="860"/>
        <v>14</v>
      </c>
      <c r="H1134" s="166" t="str">
        <f t="shared" si="861"/>
        <v>Do</v>
      </c>
      <c r="I1134" s="29">
        <f t="shared" si="854"/>
        <v>23</v>
      </c>
      <c r="J1134" s="29">
        <f t="array" ref="J1134">INDEX(Dienstplan!$F$6:$AJ$55,BN1134,BO1134)</f>
        <v>0</v>
      </c>
      <c r="K1134" s="29">
        <f t="array" ref="K1134">IF(OR(J1134=Schichten!$B$3,J1134=Schichten!$B$4),INDEX($D$98:$D$147,MATCH(CODE(J1134),$H$98:$H$147,0)),IF(ISERROR(INDEX($D$98:$D$147,MATCH(J1134,$A$98:$A$147,0))),0,INDEX($D$98:$D$147,MATCH(J1134,$A$98:$A$147,0))))</f>
        <v>0</v>
      </c>
      <c r="L1134" s="29">
        <f t="shared" ref="L1134" si="921">L1084</f>
        <v>0</v>
      </c>
      <c r="M1134" s="29">
        <f t="shared" si="882"/>
        <v>0</v>
      </c>
      <c r="O1134" s="29">
        <f t="shared" si="909"/>
        <v>0</v>
      </c>
      <c r="P1134" s="29">
        <f t="shared" si="909"/>
        <v>0</v>
      </c>
      <c r="Q1134" s="29">
        <f t="shared" si="909"/>
        <v>0</v>
      </c>
      <c r="R1134" s="29">
        <f t="shared" si="909"/>
        <v>0</v>
      </c>
      <c r="S1134" s="29">
        <f t="shared" si="909"/>
        <v>0</v>
      </c>
      <c r="T1134" s="29">
        <f t="shared" si="909"/>
        <v>0</v>
      </c>
      <c r="U1134" s="29">
        <f t="shared" si="909"/>
        <v>0</v>
      </c>
      <c r="V1134" s="29">
        <f t="shared" si="909"/>
        <v>0</v>
      </c>
      <c r="W1134" s="29">
        <f t="shared" si="909"/>
        <v>0</v>
      </c>
      <c r="X1134" s="29">
        <f t="shared" si="909"/>
        <v>0</v>
      </c>
      <c r="Y1134" s="29">
        <f t="shared" si="909"/>
        <v>1</v>
      </c>
      <c r="Z1134" s="29">
        <f t="shared" si="909"/>
        <v>1</v>
      </c>
      <c r="AA1134" s="29">
        <f t="shared" si="909"/>
        <v>1</v>
      </c>
      <c r="AB1134" s="29">
        <f t="shared" si="909"/>
        <v>1</v>
      </c>
      <c r="AC1134" s="29">
        <f t="shared" si="909"/>
        <v>1</v>
      </c>
      <c r="AD1134" s="29">
        <f t="shared" si="909"/>
        <v>1</v>
      </c>
      <c r="AE1134" s="29">
        <f t="shared" si="907"/>
        <v>1</v>
      </c>
      <c r="AF1134" s="29">
        <f t="shared" si="907"/>
        <v>1</v>
      </c>
      <c r="AG1134" s="29">
        <f t="shared" si="907"/>
        <v>1</v>
      </c>
      <c r="AH1134" s="29">
        <f t="shared" si="907"/>
        <v>1</v>
      </c>
      <c r="AI1134" s="29">
        <f t="shared" si="907"/>
        <v>1</v>
      </c>
      <c r="AJ1134" s="29">
        <f t="shared" si="907"/>
        <v>1</v>
      </c>
      <c r="AK1134" s="29">
        <f t="shared" si="907"/>
        <v>1</v>
      </c>
      <c r="AL1134" s="29">
        <f t="shared" si="907"/>
        <v>1</v>
      </c>
      <c r="AM1134" s="29">
        <f t="shared" si="907"/>
        <v>1</v>
      </c>
      <c r="AN1134" s="29">
        <f t="shared" si="907"/>
        <v>1</v>
      </c>
      <c r="AO1134" s="29">
        <f t="shared" si="907"/>
        <v>1</v>
      </c>
      <c r="AP1134" s="29">
        <f t="shared" si="907"/>
        <v>1</v>
      </c>
      <c r="AQ1134" s="29">
        <f t="shared" si="907"/>
        <v>1</v>
      </c>
      <c r="AR1134" s="29">
        <f t="shared" si="907"/>
        <v>1</v>
      </c>
      <c r="AS1134" s="29">
        <f t="shared" si="907"/>
        <v>1</v>
      </c>
      <c r="AT1134" s="29">
        <f t="shared" si="915"/>
        <v>1</v>
      </c>
      <c r="AU1134" s="29">
        <f t="shared" si="915"/>
        <v>1</v>
      </c>
      <c r="AV1134" s="29">
        <f t="shared" si="915"/>
        <v>1</v>
      </c>
      <c r="AW1134" s="29">
        <f t="shared" si="915"/>
        <v>1</v>
      </c>
      <c r="AX1134" s="29">
        <f t="shared" si="915"/>
        <v>1</v>
      </c>
      <c r="AY1134" s="29">
        <f t="shared" si="915"/>
        <v>1</v>
      </c>
      <c r="AZ1134" s="29">
        <f t="shared" si="915"/>
        <v>1</v>
      </c>
      <c r="BA1134" s="29">
        <f t="shared" si="915"/>
        <v>1</v>
      </c>
      <c r="BB1134" s="29">
        <f t="shared" si="915"/>
        <v>1</v>
      </c>
      <c r="BC1134" s="29">
        <f t="shared" si="915"/>
        <v>1</v>
      </c>
      <c r="BD1134" s="29">
        <f t="shared" si="915"/>
        <v>1</v>
      </c>
      <c r="BE1134" s="29">
        <f t="shared" si="915"/>
        <v>1</v>
      </c>
      <c r="BF1134" s="29">
        <f t="shared" si="915"/>
        <v>1</v>
      </c>
      <c r="BG1134" s="29">
        <f t="shared" si="915"/>
        <v>1</v>
      </c>
      <c r="BH1134" s="29">
        <f t="shared" si="915"/>
        <v>1</v>
      </c>
      <c r="BI1134" s="29">
        <f t="shared" si="915"/>
        <v>1</v>
      </c>
      <c r="BJ1134" s="29">
        <f t="shared" si="913"/>
        <v>1</v>
      </c>
      <c r="BN1134" s="29">
        <f t="shared" si="856"/>
        <v>23</v>
      </c>
      <c r="BO1134" s="29">
        <f t="shared" si="857"/>
        <v>14</v>
      </c>
    </row>
    <row r="1135" spans="3:67" x14ac:dyDescent="0.25">
      <c r="C1135" s="79">
        <f t="shared" si="853"/>
        <v>43875</v>
      </c>
      <c r="D1135" s="29">
        <f t="shared" si="879"/>
        <v>2020</v>
      </c>
      <c r="E1135" s="29">
        <f t="shared" si="858"/>
        <v>2</v>
      </c>
      <c r="F1135" s="29">
        <f t="shared" si="859"/>
        <v>7</v>
      </c>
      <c r="G1135" s="29">
        <f t="shared" si="860"/>
        <v>14</v>
      </c>
      <c r="H1135" s="166" t="str">
        <f t="shared" si="861"/>
        <v>Do</v>
      </c>
      <c r="I1135" s="29">
        <f t="shared" si="854"/>
        <v>24</v>
      </c>
      <c r="J1135" s="29">
        <f t="array" ref="J1135">INDEX(Dienstplan!$F$6:$AJ$55,BN1135,BO1135)</f>
        <v>0</v>
      </c>
      <c r="K1135" s="29">
        <f t="array" ref="K1135">IF(OR(J1135=Schichten!$B$3,J1135=Schichten!$B$4),INDEX($D$98:$D$147,MATCH(CODE(J1135),$H$98:$H$147,0)),IF(ISERROR(INDEX($D$98:$D$147,MATCH(J1135,$A$98:$A$147,0))),0,INDEX($D$98:$D$147,MATCH(J1135,$A$98:$A$147,0))))</f>
        <v>0</v>
      </c>
      <c r="L1135" s="29">
        <f t="shared" ref="L1135" si="922">L1085</f>
        <v>0</v>
      </c>
      <c r="M1135" s="29">
        <f t="shared" si="882"/>
        <v>0</v>
      </c>
      <c r="O1135" s="29">
        <f t="shared" si="909"/>
        <v>0</v>
      </c>
      <c r="P1135" s="29">
        <f t="shared" si="909"/>
        <v>0</v>
      </c>
      <c r="Q1135" s="29">
        <f t="shared" si="909"/>
        <v>0</v>
      </c>
      <c r="R1135" s="29">
        <f t="shared" si="909"/>
        <v>0</v>
      </c>
      <c r="S1135" s="29">
        <f t="shared" si="909"/>
        <v>0</v>
      </c>
      <c r="T1135" s="29">
        <f t="shared" si="909"/>
        <v>0</v>
      </c>
      <c r="U1135" s="29">
        <f t="shared" si="909"/>
        <v>0</v>
      </c>
      <c r="V1135" s="29">
        <f t="shared" si="909"/>
        <v>0</v>
      </c>
      <c r="W1135" s="29">
        <f t="shared" si="909"/>
        <v>0</v>
      </c>
      <c r="X1135" s="29">
        <f t="shared" si="909"/>
        <v>0</v>
      </c>
      <c r="Y1135" s="29">
        <f t="shared" si="909"/>
        <v>1</v>
      </c>
      <c r="Z1135" s="29">
        <f t="shared" si="909"/>
        <v>1</v>
      </c>
      <c r="AA1135" s="29">
        <f t="shared" si="909"/>
        <v>1</v>
      </c>
      <c r="AB1135" s="29">
        <f t="shared" si="909"/>
        <v>1</v>
      </c>
      <c r="AC1135" s="29">
        <f t="shared" si="909"/>
        <v>1</v>
      </c>
      <c r="AD1135" s="29">
        <f t="shared" si="909"/>
        <v>1</v>
      </c>
      <c r="AE1135" s="29">
        <f t="shared" si="907"/>
        <v>1</v>
      </c>
      <c r="AF1135" s="29">
        <f t="shared" si="907"/>
        <v>1</v>
      </c>
      <c r="AG1135" s="29">
        <f t="shared" si="907"/>
        <v>1</v>
      </c>
      <c r="AH1135" s="29">
        <f t="shared" si="907"/>
        <v>1</v>
      </c>
      <c r="AI1135" s="29">
        <f t="shared" si="907"/>
        <v>1</v>
      </c>
      <c r="AJ1135" s="29">
        <f t="shared" si="907"/>
        <v>1</v>
      </c>
      <c r="AK1135" s="29">
        <f t="shared" si="907"/>
        <v>1</v>
      </c>
      <c r="AL1135" s="29">
        <f t="shared" si="907"/>
        <v>1</v>
      </c>
      <c r="AM1135" s="29">
        <f t="shared" si="907"/>
        <v>1</v>
      </c>
      <c r="AN1135" s="29">
        <f t="shared" si="907"/>
        <v>1</v>
      </c>
      <c r="AO1135" s="29">
        <f t="shared" si="907"/>
        <v>1</v>
      </c>
      <c r="AP1135" s="29">
        <f t="shared" si="907"/>
        <v>1</v>
      </c>
      <c r="AQ1135" s="29">
        <f t="shared" si="907"/>
        <v>1</v>
      </c>
      <c r="AR1135" s="29">
        <f t="shared" si="907"/>
        <v>1</v>
      </c>
      <c r="AS1135" s="29">
        <f t="shared" si="907"/>
        <v>1</v>
      </c>
      <c r="AT1135" s="29">
        <f t="shared" si="915"/>
        <v>1</v>
      </c>
      <c r="AU1135" s="29">
        <f t="shared" si="915"/>
        <v>1</v>
      </c>
      <c r="AV1135" s="29">
        <f t="shared" si="915"/>
        <v>1</v>
      </c>
      <c r="AW1135" s="29">
        <f t="shared" si="915"/>
        <v>1</v>
      </c>
      <c r="AX1135" s="29">
        <f t="shared" si="915"/>
        <v>1</v>
      </c>
      <c r="AY1135" s="29">
        <f t="shared" si="915"/>
        <v>1</v>
      </c>
      <c r="AZ1135" s="29">
        <f t="shared" si="915"/>
        <v>1</v>
      </c>
      <c r="BA1135" s="29">
        <f t="shared" si="915"/>
        <v>1</v>
      </c>
      <c r="BB1135" s="29">
        <f t="shared" si="915"/>
        <v>1</v>
      </c>
      <c r="BC1135" s="29">
        <f t="shared" si="915"/>
        <v>1</v>
      </c>
      <c r="BD1135" s="29">
        <f t="shared" si="915"/>
        <v>1</v>
      </c>
      <c r="BE1135" s="29">
        <f t="shared" si="915"/>
        <v>1</v>
      </c>
      <c r="BF1135" s="29">
        <f t="shared" si="915"/>
        <v>1</v>
      </c>
      <c r="BG1135" s="29">
        <f t="shared" si="915"/>
        <v>1</v>
      </c>
      <c r="BH1135" s="29">
        <f t="shared" si="915"/>
        <v>1</v>
      </c>
      <c r="BI1135" s="29">
        <f t="shared" si="915"/>
        <v>1</v>
      </c>
      <c r="BJ1135" s="29">
        <f t="shared" si="913"/>
        <v>1</v>
      </c>
      <c r="BN1135" s="29">
        <f t="shared" si="856"/>
        <v>24</v>
      </c>
      <c r="BO1135" s="29">
        <f t="shared" si="857"/>
        <v>14</v>
      </c>
    </row>
    <row r="1136" spans="3:67" x14ac:dyDescent="0.25">
      <c r="C1136" s="79">
        <f t="shared" si="853"/>
        <v>43875</v>
      </c>
      <c r="D1136" s="29">
        <f t="shared" si="879"/>
        <v>2020</v>
      </c>
      <c r="E1136" s="29">
        <f t="shared" si="858"/>
        <v>2</v>
      </c>
      <c r="F1136" s="29">
        <f t="shared" si="859"/>
        <v>7</v>
      </c>
      <c r="G1136" s="29">
        <f t="shared" si="860"/>
        <v>14</v>
      </c>
      <c r="H1136" s="166" t="str">
        <f t="shared" si="861"/>
        <v>Do</v>
      </c>
      <c r="I1136" s="29">
        <f t="shared" si="854"/>
        <v>25</v>
      </c>
      <c r="J1136" s="29">
        <f t="array" ref="J1136">INDEX(Dienstplan!$F$6:$AJ$55,BN1136,BO1136)</f>
        <v>0</v>
      </c>
      <c r="K1136" s="29">
        <f t="array" ref="K1136">IF(OR(J1136=Schichten!$B$3,J1136=Schichten!$B$4),INDEX($D$98:$D$147,MATCH(CODE(J1136),$H$98:$H$147,0)),IF(ISERROR(INDEX($D$98:$D$147,MATCH(J1136,$A$98:$A$147,0))),0,INDEX($D$98:$D$147,MATCH(J1136,$A$98:$A$147,0))))</f>
        <v>0</v>
      </c>
      <c r="L1136" s="29">
        <f t="shared" ref="L1136" si="923">L1086</f>
        <v>0</v>
      </c>
      <c r="M1136" s="29">
        <f t="shared" si="882"/>
        <v>0</v>
      </c>
      <c r="O1136" s="29">
        <f t="shared" si="909"/>
        <v>0</v>
      </c>
      <c r="P1136" s="29">
        <f t="shared" si="909"/>
        <v>0</v>
      </c>
      <c r="Q1136" s="29">
        <f t="shared" si="909"/>
        <v>0</v>
      </c>
      <c r="R1136" s="29">
        <f t="shared" si="909"/>
        <v>0</v>
      </c>
      <c r="S1136" s="29">
        <f t="shared" si="909"/>
        <v>0</v>
      </c>
      <c r="T1136" s="29">
        <f t="shared" si="909"/>
        <v>0</v>
      </c>
      <c r="U1136" s="29">
        <f t="shared" si="909"/>
        <v>0</v>
      </c>
      <c r="V1136" s="29">
        <f t="shared" si="909"/>
        <v>0</v>
      </c>
      <c r="W1136" s="29">
        <f t="shared" si="909"/>
        <v>0</v>
      </c>
      <c r="X1136" s="29">
        <f t="shared" si="909"/>
        <v>0</v>
      </c>
      <c r="Y1136" s="29">
        <f t="shared" si="909"/>
        <v>1</v>
      </c>
      <c r="Z1136" s="29">
        <f t="shared" si="909"/>
        <v>1</v>
      </c>
      <c r="AA1136" s="29">
        <f t="shared" si="909"/>
        <v>1</v>
      </c>
      <c r="AB1136" s="29">
        <f t="shared" si="909"/>
        <v>1</v>
      </c>
      <c r="AC1136" s="29">
        <f t="shared" si="909"/>
        <v>1</v>
      </c>
      <c r="AD1136" s="29">
        <f t="shared" si="909"/>
        <v>1</v>
      </c>
      <c r="AE1136" s="29">
        <f t="shared" si="907"/>
        <v>1</v>
      </c>
      <c r="AF1136" s="29">
        <f t="shared" si="907"/>
        <v>1</v>
      </c>
      <c r="AG1136" s="29">
        <f t="shared" si="907"/>
        <v>1</v>
      </c>
      <c r="AH1136" s="29">
        <f t="shared" si="907"/>
        <v>1</v>
      </c>
      <c r="AI1136" s="29">
        <f t="shared" si="907"/>
        <v>1</v>
      </c>
      <c r="AJ1136" s="29">
        <f t="shared" si="907"/>
        <v>1</v>
      </c>
      <c r="AK1136" s="29">
        <f t="shared" si="907"/>
        <v>1</v>
      </c>
      <c r="AL1136" s="29">
        <f t="shared" si="907"/>
        <v>1</v>
      </c>
      <c r="AM1136" s="29">
        <f t="shared" si="907"/>
        <v>1</v>
      </c>
      <c r="AN1136" s="29">
        <f t="shared" si="907"/>
        <v>1</v>
      </c>
      <c r="AO1136" s="29">
        <f t="shared" si="907"/>
        <v>1</v>
      </c>
      <c r="AP1136" s="29">
        <f t="shared" si="907"/>
        <v>1</v>
      </c>
      <c r="AQ1136" s="29">
        <f t="shared" si="907"/>
        <v>1</v>
      </c>
      <c r="AR1136" s="29">
        <f t="shared" si="907"/>
        <v>1</v>
      </c>
      <c r="AS1136" s="29">
        <f t="shared" si="907"/>
        <v>1</v>
      </c>
      <c r="AT1136" s="29">
        <f t="shared" si="915"/>
        <v>1</v>
      </c>
      <c r="AU1136" s="29">
        <f t="shared" si="915"/>
        <v>1</v>
      </c>
      <c r="AV1136" s="29">
        <f t="shared" si="915"/>
        <v>1</v>
      </c>
      <c r="AW1136" s="29">
        <f t="shared" si="915"/>
        <v>1</v>
      </c>
      <c r="AX1136" s="29">
        <f t="shared" si="915"/>
        <v>1</v>
      </c>
      <c r="AY1136" s="29">
        <f t="shared" si="915"/>
        <v>1</v>
      </c>
      <c r="AZ1136" s="29">
        <f t="shared" si="915"/>
        <v>1</v>
      </c>
      <c r="BA1136" s="29">
        <f t="shared" si="915"/>
        <v>1</v>
      </c>
      <c r="BB1136" s="29">
        <f t="shared" si="915"/>
        <v>1</v>
      </c>
      <c r="BC1136" s="29">
        <f t="shared" si="915"/>
        <v>1</v>
      </c>
      <c r="BD1136" s="29">
        <f t="shared" si="915"/>
        <v>1</v>
      </c>
      <c r="BE1136" s="29">
        <f t="shared" si="915"/>
        <v>1</v>
      </c>
      <c r="BF1136" s="29">
        <f t="shared" si="915"/>
        <v>1</v>
      </c>
      <c r="BG1136" s="29">
        <f t="shared" si="915"/>
        <v>1</v>
      </c>
      <c r="BH1136" s="29">
        <f t="shared" si="915"/>
        <v>1</v>
      </c>
      <c r="BI1136" s="29">
        <f t="shared" si="915"/>
        <v>1</v>
      </c>
      <c r="BJ1136" s="29">
        <f t="shared" si="913"/>
        <v>1</v>
      </c>
      <c r="BN1136" s="29">
        <f t="shared" si="856"/>
        <v>25</v>
      </c>
      <c r="BO1136" s="29">
        <f t="shared" si="857"/>
        <v>14</v>
      </c>
    </row>
    <row r="1137" spans="3:67" x14ac:dyDescent="0.25">
      <c r="C1137" s="79">
        <f t="shared" si="853"/>
        <v>43875</v>
      </c>
      <c r="D1137" s="29">
        <f t="shared" si="879"/>
        <v>2020</v>
      </c>
      <c r="E1137" s="29">
        <f t="shared" si="858"/>
        <v>2</v>
      </c>
      <c r="F1137" s="29">
        <f t="shared" si="859"/>
        <v>7</v>
      </c>
      <c r="G1137" s="29">
        <f t="shared" si="860"/>
        <v>14</v>
      </c>
      <c r="H1137" s="166" t="str">
        <f t="shared" si="861"/>
        <v>Do</v>
      </c>
      <c r="I1137" s="29">
        <f t="shared" si="854"/>
        <v>26</v>
      </c>
      <c r="J1137" s="29">
        <f t="array" ref="J1137">INDEX(Dienstplan!$F$6:$AJ$55,BN1137,BO1137)</f>
        <v>0</v>
      </c>
      <c r="K1137" s="29">
        <f t="array" ref="K1137">IF(OR(J1137=Schichten!$B$3,J1137=Schichten!$B$4),INDEX($D$98:$D$147,MATCH(CODE(J1137),$H$98:$H$147,0)),IF(ISERROR(INDEX($D$98:$D$147,MATCH(J1137,$A$98:$A$147,0))),0,INDEX($D$98:$D$147,MATCH(J1137,$A$98:$A$147,0))))</f>
        <v>0</v>
      </c>
      <c r="L1137" s="29">
        <f t="shared" ref="L1137" si="924">L1087</f>
        <v>0</v>
      </c>
      <c r="M1137" s="29">
        <f t="shared" si="882"/>
        <v>0</v>
      </c>
      <c r="O1137" s="29">
        <f t="shared" si="909"/>
        <v>0</v>
      </c>
      <c r="P1137" s="29">
        <f t="shared" si="909"/>
        <v>0</v>
      </c>
      <c r="Q1137" s="29">
        <f t="shared" si="909"/>
        <v>0</v>
      </c>
      <c r="R1137" s="29">
        <f t="shared" si="909"/>
        <v>0</v>
      </c>
      <c r="S1137" s="29">
        <f t="shared" si="909"/>
        <v>0</v>
      </c>
      <c r="T1137" s="29">
        <f t="shared" si="909"/>
        <v>0</v>
      </c>
      <c r="U1137" s="29">
        <f t="shared" si="909"/>
        <v>0</v>
      </c>
      <c r="V1137" s="29">
        <f t="shared" si="909"/>
        <v>0</v>
      </c>
      <c r="W1137" s="29">
        <f t="shared" si="909"/>
        <v>0</v>
      </c>
      <c r="X1137" s="29">
        <f t="shared" si="909"/>
        <v>0</v>
      </c>
      <c r="Y1137" s="29">
        <f t="shared" si="909"/>
        <v>1</v>
      </c>
      <c r="Z1137" s="29">
        <f t="shared" si="909"/>
        <v>1</v>
      </c>
      <c r="AA1137" s="29">
        <f t="shared" si="909"/>
        <v>1</v>
      </c>
      <c r="AB1137" s="29">
        <f t="shared" si="909"/>
        <v>1</v>
      </c>
      <c r="AC1137" s="29">
        <f t="shared" si="909"/>
        <v>1</v>
      </c>
      <c r="AD1137" s="29">
        <f t="shared" si="909"/>
        <v>1</v>
      </c>
      <c r="AE1137" s="29">
        <f t="shared" si="907"/>
        <v>1</v>
      </c>
      <c r="AF1137" s="29">
        <f t="shared" si="907"/>
        <v>1</v>
      </c>
      <c r="AG1137" s="29">
        <f t="shared" si="907"/>
        <v>1</v>
      </c>
      <c r="AH1137" s="29">
        <f t="shared" si="907"/>
        <v>1</v>
      </c>
      <c r="AI1137" s="29">
        <f t="shared" si="907"/>
        <v>1</v>
      </c>
      <c r="AJ1137" s="29">
        <f t="shared" si="907"/>
        <v>1</v>
      </c>
      <c r="AK1137" s="29">
        <f t="shared" si="907"/>
        <v>1</v>
      </c>
      <c r="AL1137" s="29">
        <f t="shared" si="907"/>
        <v>1</v>
      </c>
      <c r="AM1137" s="29">
        <f t="shared" si="907"/>
        <v>1</v>
      </c>
      <c r="AN1137" s="29">
        <f t="shared" si="907"/>
        <v>1</v>
      </c>
      <c r="AO1137" s="29">
        <f t="shared" si="907"/>
        <v>1</v>
      </c>
      <c r="AP1137" s="29">
        <f t="shared" si="907"/>
        <v>1</v>
      </c>
      <c r="AQ1137" s="29">
        <f t="shared" si="907"/>
        <v>1</v>
      </c>
      <c r="AR1137" s="29">
        <f t="shared" si="907"/>
        <v>1</v>
      </c>
      <c r="AS1137" s="29">
        <f t="shared" si="907"/>
        <v>1</v>
      </c>
      <c r="AT1137" s="29">
        <f t="shared" si="915"/>
        <v>1</v>
      </c>
      <c r="AU1137" s="29">
        <f t="shared" si="915"/>
        <v>1</v>
      </c>
      <c r="AV1137" s="29">
        <f t="shared" si="915"/>
        <v>1</v>
      </c>
      <c r="AW1137" s="29">
        <f t="shared" si="915"/>
        <v>1</v>
      </c>
      <c r="AX1137" s="29">
        <f t="shared" si="915"/>
        <v>1</v>
      </c>
      <c r="AY1137" s="29">
        <f t="shared" si="915"/>
        <v>1</v>
      </c>
      <c r="AZ1137" s="29">
        <f t="shared" si="915"/>
        <v>1</v>
      </c>
      <c r="BA1137" s="29">
        <f t="shared" si="915"/>
        <v>1</v>
      </c>
      <c r="BB1137" s="29">
        <f t="shared" si="915"/>
        <v>1</v>
      </c>
      <c r="BC1137" s="29">
        <f t="shared" si="915"/>
        <v>1</v>
      </c>
      <c r="BD1137" s="29">
        <f t="shared" si="915"/>
        <v>1</v>
      </c>
      <c r="BE1137" s="29">
        <f t="shared" si="915"/>
        <v>1</v>
      </c>
      <c r="BF1137" s="29">
        <f t="shared" si="915"/>
        <v>1</v>
      </c>
      <c r="BG1137" s="29">
        <f t="shared" si="915"/>
        <v>1</v>
      </c>
      <c r="BH1137" s="29">
        <f t="shared" si="915"/>
        <v>1</v>
      </c>
      <c r="BI1137" s="29">
        <f t="shared" si="915"/>
        <v>1</v>
      </c>
      <c r="BJ1137" s="29">
        <f t="shared" si="913"/>
        <v>1</v>
      </c>
      <c r="BN1137" s="29">
        <f t="shared" si="856"/>
        <v>26</v>
      </c>
      <c r="BO1137" s="29">
        <f t="shared" si="857"/>
        <v>14</v>
      </c>
    </row>
    <row r="1138" spans="3:67" x14ac:dyDescent="0.25">
      <c r="C1138" s="79">
        <f t="shared" si="853"/>
        <v>43875</v>
      </c>
      <c r="D1138" s="29">
        <f t="shared" si="879"/>
        <v>2020</v>
      </c>
      <c r="E1138" s="29">
        <f t="shared" si="858"/>
        <v>2</v>
      </c>
      <c r="F1138" s="29">
        <f t="shared" si="859"/>
        <v>7</v>
      </c>
      <c r="G1138" s="29">
        <f t="shared" si="860"/>
        <v>14</v>
      </c>
      <c r="H1138" s="166" t="str">
        <f t="shared" si="861"/>
        <v>Do</v>
      </c>
      <c r="I1138" s="29">
        <f t="shared" si="854"/>
        <v>27</v>
      </c>
      <c r="J1138" s="29">
        <f t="array" ref="J1138">INDEX(Dienstplan!$F$6:$AJ$55,BN1138,BO1138)</f>
        <v>0</v>
      </c>
      <c r="K1138" s="29">
        <f t="array" ref="K1138">IF(OR(J1138=Schichten!$B$3,J1138=Schichten!$B$4),INDEX($D$98:$D$147,MATCH(CODE(J1138),$H$98:$H$147,0)),IF(ISERROR(INDEX($D$98:$D$147,MATCH(J1138,$A$98:$A$147,0))),0,INDEX($D$98:$D$147,MATCH(J1138,$A$98:$A$147,0))))</f>
        <v>0</v>
      </c>
      <c r="L1138" s="29">
        <f t="shared" ref="L1138" si="925">L1088</f>
        <v>0</v>
      </c>
      <c r="M1138" s="29">
        <f t="shared" si="882"/>
        <v>0</v>
      </c>
      <c r="O1138" s="29">
        <f t="shared" si="909"/>
        <v>0</v>
      </c>
      <c r="P1138" s="29">
        <f t="shared" si="909"/>
        <v>0</v>
      </c>
      <c r="Q1138" s="29">
        <f t="shared" si="909"/>
        <v>0</v>
      </c>
      <c r="R1138" s="29">
        <f t="shared" si="909"/>
        <v>0</v>
      </c>
      <c r="S1138" s="29">
        <f t="shared" si="909"/>
        <v>0</v>
      </c>
      <c r="T1138" s="29">
        <f t="shared" si="909"/>
        <v>0</v>
      </c>
      <c r="U1138" s="29">
        <f t="shared" si="909"/>
        <v>0</v>
      </c>
      <c r="V1138" s="29">
        <f t="shared" si="909"/>
        <v>0</v>
      </c>
      <c r="W1138" s="29">
        <f t="shared" si="909"/>
        <v>0</v>
      </c>
      <c r="X1138" s="29">
        <f t="shared" si="909"/>
        <v>0</v>
      </c>
      <c r="Y1138" s="29">
        <f t="shared" si="909"/>
        <v>1</v>
      </c>
      <c r="Z1138" s="29">
        <f t="shared" si="909"/>
        <v>1</v>
      </c>
      <c r="AA1138" s="29">
        <f t="shared" si="909"/>
        <v>1</v>
      </c>
      <c r="AB1138" s="29">
        <f t="shared" si="909"/>
        <v>1</v>
      </c>
      <c r="AC1138" s="29">
        <f t="shared" si="909"/>
        <v>1</v>
      </c>
      <c r="AD1138" s="29">
        <f t="shared" si="909"/>
        <v>1</v>
      </c>
      <c r="AE1138" s="29">
        <f t="shared" si="907"/>
        <v>1</v>
      </c>
      <c r="AF1138" s="29">
        <f t="shared" si="907"/>
        <v>1</v>
      </c>
      <c r="AG1138" s="29">
        <f t="shared" si="907"/>
        <v>1</v>
      </c>
      <c r="AH1138" s="29">
        <f t="shared" si="907"/>
        <v>1</v>
      </c>
      <c r="AI1138" s="29">
        <f t="shared" si="907"/>
        <v>1</v>
      </c>
      <c r="AJ1138" s="29">
        <f t="shared" si="907"/>
        <v>1</v>
      </c>
      <c r="AK1138" s="29">
        <f t="shared" si="907"/>
        <v>1</v>
      </c>
      <c r="AL1138" s="29">
        <f t="shared" si="907"/>
        <v>1</v>
      </c>
      <c r="AM1138" s="29">
        <f t="shared" si="907"/>
        <v>1</v>
      </c>
      <c r="AN1138" s="29">
        <f t="shared" si="907"/>
        <v>1</v>
      </c>
      <c r="AO1138" s="29">
        <f t="shared" si="907"/>
        <v>1</v>
      </c>
      <c r="AP1138" s="29">
        <f t="shared" si="907"/>
        <v>1</v>
      </c>
      <c r="AQ1138" s="29">
        <f t="shared" si="907"/>
        <v>1</v>
      </c>
      <c r="AR1138" s="29">
        <f t="shared" si="907"/>
        <v>1</v>
      </c>
      <c r="AS1138" s="29">
        <f t="shared" si="907"/>
        <v>1</v>
      </c>
      <c r="AT1138" s="29">
        <f t="shared" si="915"/>
        <v>1</v>
      </c>
      <c r="AU1138" s="29">
        <f t="shared" si="915"/>
        <v>1</v>
      </c>
      <c r="AV1138" s="29">
        <f t="shared" si="915"/>
        <v>1</v>
      </c>
      <c r="AW1138" s="29">
        <f t="shared" si="915"/>
        <v>1</v>
      </c>
      <c r="AX1138" s="29">
        <f t="shared" si="915"/>
        <v>1</v>
      </c>
      <c r="AY1138" s="29">
        <f t="shared" si="915"/>
        <v>1</v>
      </c>
      <c r="AZ1138" s="29">
        <f t="shared" si="915"/>
        <v>1</v>
      </c>
      <c r="BA1138" s="29">
        <f t="shared" si="915"/>
        <v>1</v>
      </c>
      <c r="BB1138" s="29">
        <f t="shared" si="915"/>
        <v>1</v>
      </c>
      <c r="BC1138" s="29">
        <f t="shared" si="915"/>
        <v>1</v>
      </c>
      <c r="BD1138" s="29">
        <f t="shared" si="915"/>
        <v>1</v>
      </c>
      <c r="BE1138" s="29">
        <f t="shared" si="915"/>
        <v>1</v>
      </c>
      <c r="BF1138" s="29">
        <f t="shared" si="915"/>
        <v>1</v>
      </c>
      <c r="BG1138" s="29">
        <f t="shared" si="915"/>
        <v>1</v>
      </c>
      <c r="BH1138" s="29">
        <f t="shared" si="915"/>
        <v>1</v>
      </c>
      <c r="BI1138" s="29">
        <f t="shared" si="915"/>
        <v>1</v>
      </c>
      <c r="BJ1138" s="29">
        <f t="shared" si="913"/>
        <v>1</v>
      </c>
      <c r="BN1138" s="29">
        <f t="shared" si="856"/>
        <v>27</v>
      </c>
      <c r="BO1138" s="29">
        <f t="shared" si="857"/>
        <v>14</v>
      </c>
    </row>
    <row r="1139" spans="3:67" x14ac:dyDescent="0.25">
      <c r="C1139" s="79">
        <f t="shared" si="853"/>
        <v>43875</v>
      </c>
      <c r="D1139" s="29">
        <f t="shared" si="879"/>
        <v>2020</v>
      </c>
      <c r="E1139" s="29">
        <f t="shared" si="858"/>
        <v>2</v>
      </c>
      <c r="F1139" s="29">
        <f t="shared" si="859"/>
        <v>7</v>
      </c>
      <c r="G1139" s="29">
        <f t="shared" si="860"/>
        <v>14</v>
      </c>
      <c r="H1139" s="166" t="str">
        <f t="shared" si="861"/>
        <v>Do</v>
      </c>
      <c r="I1139" s="29">
        <f t="shared" si="854"/>
        <v>28</v>
      </c>
      <c r="J1139" s="29">
        <f t="array" ref="J1139">INDEX(Dienstplan!$F$6:$AJ$55,BN1139,BO1139)</f>
        <v>0</v>
      </c>
      <c r="K1139" s="29">
        <f t="array" ref="K1139">IF(OR(J1139=Schichten!$B$3,J1139=Schichten!$B$4),INDEX($D$98:$D$147,MATCH(CODE(J1139),$H$98:$H$147,0)),IF(ISERROR(INDEX($D$98:$D$147,MATCH(J1139,$A$98:$A$147,0))),0,INDEX($D$98:$D$147,MATCH(J1139,$A$98:$A$147,0))))</f>
        <v>0</v>
      </c>
      <c r="L1139" s="29">
        <f t="shared" ref="L1139" si="926">L1089</f>
        <v>0</v>
      </c>
      <c r="M1139" s="29">
        <f t="shared" si="882"/>
        <v>0</v>
      </c>
      <c r="O1139" s="29">
        <f t="shared" si="909"/>
        <v>0</v>
      </c>
      <c r="P1139" s="29">
        <f t="shared" si="909"/>
        <v>0</v>
      </c>
      <c r="Q1139" s="29">
        <f t="shared" si="909"/>
        <v>0</v>
      </c>
      <c r="R1139" s="29">
        <f t="shared" si="909"/>
        <v>0</v>
      </c>
      <c r="S1139" s="29">
        <f t="shared" si="909"/>
        <v>0</v>
      </c>
      <c r="T1139" s="29">
        <f t="shared" si="909"/>
        <v>0</v>
      </c>
      <c r="U1139" s="29">
        <f t="shared" si="909"/>
        <v>0</v>
      </c>
      <c r="V1139" s="29">
        <f t="shared" si="909"/>
        <v>0</v>
      </c>
      <c r="W1139" s="29">
        <f t="shared" si="909"/>
        <v>0</v>
      </c>
      <c r="X1139" s="29">
        <f t="shared" si="909"/>
        <v>0</v>
      </c>
      <c r="Y1139" s="29">
        <f t="shared" si="909"/>
        <v>1</v>
      </c>
      <c r="Z1139" s="29">
        <f t="shared" si="909"/>
        <v>1</v>
      </c>
      <c r="AA1139" s="29">
        <f t="shared" si="909"/>
        <v>1</v>
      </c>
      <c r="AB1139" s="29">
        <f t="shared" si="909"/>
        <v>1</v>
      </c>
      <c r="AC1139" s="29">
        <f t="shared" si="909"/>
        <v>1</v>
      </c>
      <c r="AD1139" s="29">
        <f t="shared" ref="AD1139:AS1154" si="927">IF($M$457,IF($J1139=AD$461,1,0),0)</f>
        <v>1</v>
      </c>
      <c r="AE1139" s="29">
        <f t="shared" si="927"/>
        <v>1</v>
      </c>
      <c r="AF1139" s="29">
        <f t="shared" si="927"/>
        <v>1</v>
      </c>
      <c r="AG1139" s="29">
        <f t="shared" si="927"/>
        <v>1</v>
      </c>
      <c r="AH1139" s="29">
        <f t="shared" si="927"/>
        <v>1</v>
      </c>
      <c r="AI1139" s="29">
        <f t="shared" si="927"/>
        <v>1</v>
      </c>
      <c r="AJ1139" s="29">
        <f t="shared" si="927"/>
        <v>1</v>
      </c>
      <c r="AK1139" s="29">
        <f t="shared" si="927"/>
        <v>1</v>
      </c>
      <c r="AL1139" s="29">
        <f t="shared" si="927"/>
        <v>1</v>
      </c>
      <c r="AM1139" s="29">
        <f t="shared" si="927"/>
        <v>1</v>
      </c>
      <c r="AN1139" s="29">
        <f t="shared" si="927"/>
        <v>1</v>
      </c>
      <c r="AO1139" s="29">
        <f t="shared" si="927"/>
        <v>1</v>
      </c>
      <c r="AP1139" s="29">
        <f t="shared" si="927"/>
        <v>1</v>
      </c>
      <c r="AQ1139" s="29">
        <f t="shared" si="927"/>
        <v>1</v>
      </c>
      <c r="AR1139" s="29">
        <f t="shared" si="927"/>
        <v>1</v>
      </c>
      <c r="AS1139" s="29">
        <f t="shared" si="927"/>
        <v>1</v>
      </c>
      <c r="AT1139" s="29">
        <f t="shared" si="915"/>
        <v>1</v>
      </c>
      <c r="AU1139" s="29">
        <f t="shared" si="915"/>
        <v>1</v>
      </c>
      <c r="AV1139" s="29">
        <f t="shared" si="915"/>
        <v>1</v>
      </c>
      <c r="AW1139" s="29">
        <f t="shared" si="915"/>
        <v>1</v>
      </c>
      <c r="AX1139" s="29">
        <f t="shared" si="915"/>
        <v>1</v>
      </c>
      <c r="AY1139" s="29">
        <f t="shared" si="915"/>
        <v>1</v>
      </c>
      <c r="AZ1139" s="29">
        <f t="shared" si="915"/>
        <v>1</v>
      </c>
      <c r="BA1139" s="29">
        <f t="shared" si="915"/>
        <v>1</v>
      </c>
      <c r="BB1139" s="29">
        <f t="shared" si="915"/>
        <v>1</v>
      </c>
      <c r="BC1139" s="29">
        <f t="shared" si="915"/>
        <v>1</v>
      </c>
      <c r="BD1139" s="29">
        <f t="shared" si="915"/>
        <v>1</v>
      </c>
      <c r="BE1139" s="29">
        <f t="shared" si="915"/>
        <v>1</v>
      </c>
      <c r="BF1139" s="29">
        <f t="shared" si="915"/>
        <v>1</v>
      </c>
      <c r="BG1139" s="29">
        <f t="shared" si="915"/>
        <v>1</v>
      </c>
      <c r="BH1139" s="29">
        <f t="shared" si="915"/>
        <v>1</v>
      </c>
      <c r="BI1139" s="29">
        <f t="shared" si="915"/>
        <v>1</v>
      </c>
      <c r="BJ1139" s="29">
        <f t="shared" si="913"/>
        <v>1</v>
      </c>
      <c r="BN1139" s="29">
        <f t="shared" si="856"/>
        <v>28</v>
      </c>
      <c r="BO1139" s="29">
        <f t="shared" si="857"/>
        <v>14</v>
      </c>
    </row>
    <row r="1140" spans="3:67" x14ac:dyDescent="0.25">
      <c r="C1140" s="79">
        <f t="shared" si="853"/>
        <v>43875</v>
      </c>
      <c r="D1140" s="29">
        <f t="shared" si="879"/>
        <v>2020</v>
      </c>
      <c r="E1140" s="29">
        <f t="shared" si="858"/>
        <v>2</v>
      </c>
      <c r="F1140" s="29">
        <f t="shared" si="859"/>
        <v>7</v>
      </c>
      <c r="G1140" s="29">
        <f t="shared" si="860"/>
        <v>14</v>
      </c>
      <c r="H1140" s="166" t="str">
        <f t="shared" si="861"/>
        <v>Do</v>
      </c>
      <c r="I1140" s="29">
        <f t="shared" si="854"/>
        <v>29</v>
      </c>
      <c r="J1140" s="29">
        <f t="array" ref="J1140">INDEX(Dienstplan!$F$6:$AJ$55,BN1140,BO1140)</f>
        <v>0</v>
      </c>
      <c r="K1140" s="29">
        <f t="array" ref="K1140">IF(OR(J1140=Schichten!$B$3,J1140=Schichten!$B$4),INDEX($D$98:$D$147,MATCH(CODE(J1140),$H$98:$H$147,0)),IF(ISERROR(INDEX($D$98:$D$147,MATCH(J1140,$A$98:$A$147,0))),0,INDEX($D$98:$D$147,MATCH(J1140,$A$98:$A$147,0))))</f>
        <v>0</v>
      </c>
      <c r="L1140" s="29">
        <f t="shared" ref="L1140" si="928">L1090</f>
        <v>0</v>
      </c>
      <c r="M1140" s="29">
        <f t="shared" si="882"/>
        <v>0</v>
      </c>
      <c r="O1140" s="29">
        <f t="shared" ref="O1140:AD1155" si="929">IF($M$457,IF($J1140=O$461,1,0),0)</f>
        <v>0</v>
      </c>
      <c r="P1140" s="29">
        <f t="shared" si="929"/>
        <v>0</v>
      </c>
      <c r="Q1140" s="29">
        <f t="shared" si="929"/>
        <v>0</v>
      </c>
      <c r="R1140" s="29">
        <f t="shared" si="929"/>
        <v>0</v>
      </c>
      <c r="S1140" s="29">
        <f t="shared" si="929"/>
        <v>0</v>
      </c>
      <c r="T1140" s="29">
        <f t="shared" si="929"/>
        <v>0</v>
      </c>
      <c r="U1140" s="29">
        <f t="shared" si="929"/>
        <v>0</v>
      </c>
      <c r="V1140" s="29">
        <f t="shared" si="929"/>
        <v>0</v>
      </c>
      <c r="W1140" s="29">
        <f t="shared" si="929"/>
        <v>0</v>
      </c>
      <c r="X1140" s="29">
        <f t="shared" si="929"/>
        <v>0</v>
      </c>
      <c r="Y1140" s="29">
        <f t="shared" si="929"/>
        <v>1</v>
      </c>
      <c r="Z1140" s="29">
        <f t="shared" si="929"/>
        <v>1</v>
      </c>
      <c r="AA1140" s="29">
        <f t="shared" si="929"/>
        <v>1</v>
      </c>
      <c r="AB1140" s="29">
        <f t="shared" si="929"/>
        <v>1</v>
      </c>
      <c r="AC1140" s="29">
        <f t="shared" si="929"/>
        <v>1</v>
      </c>
      <c r="AD1140" s="29">
        <f t="shared" si="929"/>
        <v>1</v>
      </c>
      <c r="AE1140" s="29">
        <f t="shared" si="927"/>
        <v>1</v>
      </c>
      <c r="AF1140" s="29">
        <f t="shared" si="927"/>
        <v>1</v>
      </c>
      <c r="AG1140" s="29">
        <f t="shared" si="927"/>
        <v>1</v>
      </c>
      <c r="AH1140" s="29">
        <f t="shared" si="927"/>
        <v>1</v>
      </c>
      <c r="AI1140" s="29">
        <f t="shared" si="927"/>
        <v>1</v>
      </c>
      <c r="AJ1140" s="29">
        <f t="shared" si="927"/>
        <v>1</v>
      </c>
      <c r="AK1140" s="29">
        <f t="shared" si="927"/>
        <v>1</v>
      </c>
      <c r="AL1140" s="29">
        <f t="shared" si="927"/>
        <v>1</v>
      </c>
      <c r="AM1140" s="29">
        <f t="shared" si="927"/>
        <v>1</v>
      </c>
      <c r="AN1140" s="29">
        <f t="shared" si="927"/>
        <v>1</v>
      </c>
      <c r="AO1140" s="29">
        <f t="shared" si="927"/>
        <v>1</v>
      </c>
      <c r="AP1140" s="29">
        <f t="shared" si="927"/>
        <v>1</v>
      </c>
      <c r="AQ1140" s="29">
        <f t="shared" si="927"/>
        <v>1</v>
      </c>
      <c r="AR1140" s="29">
        <f t="shared" si="927"/>
        <v>1</v>
      </c>
      <c r="AS1140" s="29">
        <f t="shared" si="927"/>
        <v>1</v>
      </c>
      <c r="AT1140" s="29">
        <f t="shared" si="915"/>
        <v>1</v>
      </c>
      <c r="AU1140" s="29">
        <f t="shared" si="915"/>
        <v>1</v>
      </c>
      <c r="AV1140" s="29">
        <f t="shared" si="915"/>
        <v>1</v>
      </c>
      <c r="AW1140" s="29">
        <f t="shared" si="915"/>
        <v>1</v>
      </c>
      <c r="AX1140" s="29">
        <f t="shared" si="915"/>
        <v>1</v>
      </c>
      <c r="AY1140" s="29">
        <f t="shared" si="915"/>
        <v>1</v>
      </c>
      <c r="AZ1140" s="29">
        <f t="shared" si="915"/>
        <v>1</v>
      </c>
      <c r="BA1140" s="29">
        <f t="shared" si="915"/>
        <v>1</v>
      </c>
      <c r="BB1140" s="29">
        <f t="shared" si="915"/>
        <v>1</v>
      </c>
      <c r="BC1140" s="29">
        <f t="shared" si="915"/>
        <v>1</v>
      </c>
      <c r="BD1140" s="29">
        <f t="shared" si="915"/>
        <v>1</v>
      </c>
      <c r="BE1140" s="29">
        <f t="shared" si="915"/>
        <v>1</v>
      </c>
      <c r="BF1140" s="29">
        <f t="shared" si="915"/>
        <v>1</v>
      </c>
      <c r="BG1140" s="29">
        <f t="shared" si="915"/>
        <v>1</v>
      </c>
      <c r="BH1140" s="29">
        <f t="shared" si="915"/>
        <v>1</v>
      </c>
      <c r="BI1140" s="29">
        <f t="shared" si="915"/>
        <v>1</v>
      </c>
      <c r="BJ1140" s="29">
        <f t="shared" si="913"/>
        <v>1</v>
      </c>
      <c r="BN1140" s="29">
        <f t="shared" si="856"/>
        <v>29</v>
      </c>
      <c r="BO1140" s="29">
        <f t="shared" si="857"/>
        <v>14</v>
      </c>
    </row>
    <row r="1141" spans="3:67" x14ac:dyDescent="0.25">
      <c r="C1141" s="79">
        <f t="shared" si="853"/>
        <v>43875</v>
      </c>
      <c r="D1141" s="29">
        <f t="shared" si="879"/>
        <v>2020</v>
      </c>
      <c r="E1141" s="29">
        <f t="shared" si="858"/>
        <v>2</v>
      </c>
      <c r="F1141" s="29">
        <f t="shared" si="859"/>
        <v>7</v>
      </c>
      <c r="G1141" s="29">
        <f t="shared" si="860"/>
        <v>14</v>
      </c>
      <c r="H1141" s="166" t="str">
        <f t="shared" si="861"/>
        <v>Do</v>
      </c>
      <c r="I1141" s="29">
        <f t="shared" si="854"/>
        <v>30</v>
      </c>
      <c r="J1141" s="29">
        <f t="array" ref="J1141">INDEX(Dienstplan!$F$6:$AJ$55,BN1141,BO1141)</f>
        <v>0</v>
      </c>
      <c r="K1141" s="29">
        <f t="array" ref="K1141">IF(OR(J1141=Schichten!$B$3,J1141=Schichten!$B$4),INDEX($D$98:$D$147,MATCH(CODE(J1141),$H$98:$H$147,0)),IF(ISERROR(INDEX($D$98:$D$147,MATCH(J1141,$A$98:$A$147,0))),0,INDEX($D$98:$D$147,MATCH(J1141,$A$98:$A$147,0))))</f>
        <v>0</v>
      </c>
      <c r="L1141" s="29">
        <f t="shared" ref="L1141" si="930">L1091</f>
        <v>0</v>
      </c>
      <c r="M1141" s="29">
        <f t="shared" si="882"/>
        <v>0</v>
      </c>
      <c r="O1141" s="29">
        <f t="shared" si="929"/>
        <v>0</v>
      </c>
      <c r="P1141" s="29">
        <f t="shared" si="929"/>
        <v>0</v>
      </c>
      <c r="Q1141" s="29">
        <f t="shared" si="929"/>
        <v>0</v>
      </c>
      <c r="R1141" s="29">
        <f t="shared" si="929"/>
        <v>0</v>
      </c>
      <c r="S1141" s="29">
        <f t="shared" si="929"/>
        <v>0</v>
      </c>
      <c r="T1141" s="29">
        <f t="shared" si="929"/>
        <v>0</v>
      </c>
      <c r="U1141" s="29">
        <f t="shared" si="929"/>
        <v>0</v>
      </c>
      <c r="V1141" s="29">
        <f t="shared" si="929"/>
        <v>0</v>
      </c>
      <c r="W1141" s="29">
        <f t="shared" si="929"/>
        <v>0</v>
      </c>
      <c r="X1141" s="29">
        <f t="shared" si="929"/>
        <v>0</v>
      </c>
      <c r="Y1141" s="29">
        <f t="shared" si="929"/>
        <v>1</v>
      </c>
      <c r="Z1141" s="29">
        <f t="shared" si="929"/>
        <v>1</v>
      </c>
      <c r="AA1141" s="29">
        <f t="shared" si="929"/>
        <v>1</v>
      </c>
      <c r="AB1141" s="29">
        <f t="shared" si="929"/>
        <v>1</v>
      </c>
      <c r="AC1141" s="29">
        <f t="shared" si="929"/>
        <v>1</v>
      </c>
      <c r="AD1141" s="29">
        <f t="shared" si="929"/>
        <v>1</v>
      </c>
      <c r="AE1141" s="29">
        <f t="shared" si="927"/>
        <v>1</v>
      </c>
      <c r="AF1141" s="29">
        <f t="shared" si="927"/>
        <v>1</v>
      </c>
      <c r="AG1141" s="29">
        <f t="shared" si="927"/>
        <v>1</v>
      </c>
      <c r="AH1141" s="29">
        <f t="shared" si="927"/>
        <v>1</v>
      </c>
      <c r="AI1141" s="29">
        <f t="shared" si="927"/>
        <v>1</v>
      </c>
      <c r="AJ1141" s="29">
        <f t="shared" si="927"/>
        <v>1</v>
      </c>
      <c r="AK1141" s="29">
        <f t="shared" si="927"/>
        <v>1</v>
      </c>
      <c r="AL1141" s="29">
        <f t="shared" si="927"/>
        <v>1</v>
      </c>
      <c r="AM1141" s="29">
        <f t="shared" si="927"/>
        <v>1</v>
      </c>
      <c r="AN1141" s="29">
        <f t="shared" si="927"/>
        <v>1</v>
      </c>
      <c r="AO1141" s="29">
        <f t="shared" si="927"/>
        <v>1</v>
      </c>
      <c r="AP1141" s="29">
        <f t="shared" si="927"/>
        <v>1</v>
      </c>
      <c r="AQ1141" s="29">
        <f t="shared" si="927"/>
        <v>1</v>
      </c>
      <c r="AR1141" s="29">
        <f t="shared" si="927"/>
        <v>1</v>
      </c>
      <c r="AS1141" s="29">
        <f t="shared" si="927"/>
        <v>1</v>
      </c>
      <c r="AT1141" s="29">
        <f t="shared" si="915"/>
        <v>1</v>
      </c>
      <c r="AU1141" s="29">
        <f t="shared" si="915"/>
        <v>1</v>
      </c>
      <c r="AV1141" s="29">
        <f t="shared" si="915"/>
        <v>1</v>
      </c>
      <c r="AW1141" s="29">
        <f t="shared" si="915"/>
        <v>1</v>
      </c>
      <c r="AX1141" s="29">
        <f t="shared" si="915"/>
        <v>1</v>
      </c>
      <c r="AY1141" s="29">
        <f t="shared" si="915"/>
        <v>1</v>
      </c>
      <c r="AZ1141" s="29">
        <f t="shared" si="915"/>
        <v>1</v>
      </c>
      <c r="BA1141" s="29">
        <f t="shared" si="915"/>
        <v>1</v>
      </c>
      <c r="BB1141" s="29">
        <f t="shared" si="915"/>
        <v>1</v>
      </c>
      <c r="BC1141" s="29">
        <f t="shared" si="915"/>
        <v>1</v>
      </c>
      <c r="BD1141" s="29">
        <f t="shared" si="915"/>
        <v>1</v>
      </c>
      <c r="BE1141" s="29">
        <f t="shared" si="915"/>
        <v>1</v>
      </c>
      <c r="BF1141" s="29">
        <f t="shared" si="915"/>
        <v>1</v>
      </c>
      <c r="BG1141" s="29">
        <f t="shared" si="915"/>
        <v>1</v>
      </c>
      <c r="BH1141" s="29">
        <f t="shared" si="915"/>
        <v>1</v>
      </c>
      <c r="BI1141" s="29">
        <f t="shared" si="915"/>
        <v>1</v>
      </c>
      <c r="BJ1141" s="29">
        <f t="shared" si="913"/>
        <v>1</v>
      </c>
      <c r="BN1141" s="29">
        <f t="shared" si="856"/>
        <v>30</v>
      </c>
      <c r="BO1141" s="29">
        <f t="shared" si="857"/>
        <v>14</v>
      </c>
    </row>
    <row r="1142" spans="3:67" x14ac:dyDescent="0.25">
      <c r="C1142" s="79">
        <f t="shared" si="853"/>
        <v>43875</v>
      </c>
      <c r="D1142" s="29">
        <f t="shared" si="879"/>
        <v>2020</v>
      </c>
      <c r="E1142" s="29">
        <f t="shared" si="858"/>
        <v>2</v>
      </c>
      <c r="F1142" s="29">
        <f t="shared" si="859"/>
        <v>7</v>
      </c>
      <c r="G1142" s="29">
        <f t="shared" si="860"/>
        <v>14</v>
      </c>
      <c r="H1142" s="166" t="str">
        <f t="shared" si="861"/>
        <v>Do</v>
      </c>
      <c r="I1142" s="29">
        <f t="shared" si="854"/>
        <v>31</v>
      </c>
      <c r="J1142" s="29">
        <f t="array" ref="J1142">INDEX(Dienstplan!$F$6:$AJ$55,BN1142,BO1142)</f>
        <v>0</v>
      </c>
      <c r="K1142" s="29">
        <f t="array" ref="K1142">IF(OR(J1142=Schichten!$B$3,J1142=Schichten!$B$4),INDEX($D$98:$D$147,MATCH(CODE(J1142),$H$98:$H$147,0)),IF(ISERROR(INDEX($D$98:$D$147,MATCH(J1142,$A$98:$A$147,0))),0,INDEX($D$98:$D$147,MATCH(J1142,$A$98:$A$147,0))))</f>
        <v>0</v>
      </c>
      <c r="L1142" s="29">
        <f t="shared" ref="L1142" si="931">L1092</f>
        <v>0</v>
      </c>
      <c r="M1142" s="29">
        <f t="shared" si="882"/>
        <v>0</v>
      </c>
      <c r="O1142" s="29">
        <f t="shared" si="929"/>
        <v>0</v>
      </c>
      <c r="P1142" s="29">
        <f t="shared" si="929"/>
        <v>0</v>
      </c>
      <c r="Q1142" s="29">
        <f t="shared" si="929"/>
        <v>0</v>
      </c>
      <c r="R1142" s="29">
        <f t="shared" si="929"/>
        <v>0</v>
      </c>
      <c r="S1142" s="29">
        <f t="shared" si="929"/>
        <v>0</v>
      </c>
      <c r="T1142" s="29">
        <f t="shared" si="929"/>
        <v>0</v>
      </c>
      <c r="U1142" s="29">
        <f t="shared" si="929"/>
        <v>0</v>
      </c>
      <c r="V1142" s="29">
        <f t="shared" si="929"/>
        <v>0</v>
      </c>
      <c r="W1142" s="29">
        <f t="shared" si="929"/>
        <v>0</v>
      </c>
      <c r="X1142" s="29">
        <f t="shared" si="929"/>
        <v>0</v>
      </c>
      <c r="Y1142" s="29">
        <f t="shared" si="929"/>
        <v>1</v>
      </c>
      <c r="Z1142" s="29">
        <f t="shared" si="929"/>
        <v>1</v>
      </c>
      <c r="AA1142" s="29">
        <f t="shared" si="929"/>
        <v>1</v>
      </c>
      <c r="AB1142" s="29">
        <f t="shared" si="929"/>
        <v>1</v>
      </c>
      <c r="AC1142" s="29">
        <f t="shared" si="929"/>
        <v>1</v>
      </c>
      <c r="AD1142" s="29">
        <f t="shared" si="929"/>
        <v>1</v>
      </c>
      <c r="AE1142" s="29">
        <f t="shared" si="927"/>
        <v>1</v>
      </c>
      <c r="AF1142" s="29">
        <f t="shared" si="927"/>
        <v>1</v>
      </c>
      <c r="AG1142" s="29">
        <f t="shared" si="927"/>
        <v>1</v>
      </c>
      <c r="AH1142" s="29">
        <f t="shared" si="927"/>
        <v>1</v>
      </c>
      <c r="AI1142" s="29">
        <f t="shared" si="927"/>
        <v>1</v>
      </c>
      <c r="AJ1142" s="29">
        <f t="shared" si="927"/>
        <v>1</v>
      </c>
      <c r="AK1142" s="29">
        <f t="shared" si="927"/>
        <v>1</v>
      </c>
      <c r="AL1142" s="29">
        <f t="shared" si="927"/>
        <v>1</v>
      </c>
      <c r="AM1142" s="29">
        <f t="shared" si="927"/>
        <v>1</v>
      </c>
      <c r="AN1142" s="29">
        <f t="shared" si="927"/>
        <v>1</v>
      </c>
      <c r="AO1142" s="29">
        <f t="shared" si="927"/>
        <v>1</v>
      </c>
      <c r="AP1142" s="29">
        <f t="shared" si="927"/>
        <v>1</v>
      </c>
      <c r="AQ1142" s="29">
        <f t="shared" si="927"/>
        <v>1</v>
      </c>
      <c r="AR1142" s="29">
        <f t="shared" si="927"/>
        <v>1</v>
      </c>
      <c r="AS1142" s="29">
        <f t="shared" si="927"/>
        <v>1</v>
      </c>
      <c r="AT1142" s="29">
        <f t="shared" si="915"/>
        <v>1</v>
      </c>
      <c r="AU1142" s="29">
        <f t="shared" si="915"/>
        <v>1</v>
      </c>
      <c r="AV1142" s="29">
        <f t="shared" si="915"/>
        <v>1</v>
      </c>
      <c r="AW1142" s="29">
        <f t="shared" si="915"/>
        <v>1</v>
      </c>
      <c r="AX1142" s="29">
        <f t="shared" si="915"/>
        <v>1</v>
      </c>
      <c r="AY1142" s="29">
        <f t="shared" si="915"/>
        <v>1</v>
      </c>
      <c r="AZ1142" s="29">
        <f t="shared" si="915"/>
        <v>1</v>
      </c>
      <c r="BA1142" s="29">
        <f t="shared" si="915"/>
        <v>1</v>
      </c>
      <c r="BB1142" s="29">
        <f t="shared" si="915"/>
        <v>1</v>
      </c>
      <c r="BC1142" s="29">
        <f t="shared" si="915"/>
        <v>1</v>
      </c>
      <c r="BD1142" s="29">
        <f t="shared" si="915"/>
        <v>1</v>
      </c>
      <c r="BE1142" s="29">
        <f t="shared" si="915"/>
        <v>1</v>
      </c>
      <c r="BF1142" s="29">
        <f t="shared" si="915"/>
        <v>1</v>
      </c>
      <c r="BG1142" s="29">
        <f t="shared" si="915"/>
        <v>1</v>
      </c>
      <c r="BH1142" s="29">
        <f t="shared" si="915"/>
        <v>1</v>
      </c>
      <c r="BI1142" s="29">
        <f t="shared" si="915"/>
        <v>1</v>
      </c>
      <c r="BJ1142" s="29">
        <f t="shared" si="913"/>
        <v>1</v>
      </c>
      <c r="BN1142" s="29">
        <f t="shared" si="856"/>
        <v>31</v>
      </c>
      <c r="BO1142" s="29">
        <f t="shared" si="857"/>
        <v>14</v>
      </c>
    </row>
    <row r="1143" spans="3:67" x14ac:dyDescent="0.25">
      <c r="C1143" s="79">
        <f t="shared" si="853"/>
        <v>43875</v>
      </c>
      <c r="D1143" s="29">
        <f t="shared" si="879"/>
        <v>2020</v>
      </c>
      <c r="E1143" s="29">
        <f t="shared" si="858"/>
        <v>2</v>
      </c>
      <c r="F1143" s="29">
        <f t="shared" si="859"/>
        <v>7</v>
      </c>
      <c r="G1143" s="29">
        <f t="shared" si="860"/>
        <v>14</v>
      </c>
      <c r="H1143" s="166" t="str">
        <f t="shared" si="861"/>
        <v>Do</v>
      </c>
      <c r="I1143" s="29">
        <f t="shared" si="854"/>
        <v>32</v>
      </c>
      <c r="J1143" s="29">
        <f t="array" ref="J1143">INDEX(Dienstplan!$F$6:$AJ$55,BN1143,BO1143)</f>
        <v>0</v>
      </c>
      <c r="K1143" s="29">
        <f t="array" ref="K1143">IF(OR(J1143=Schichten!$B$3,J1143=Schichten!$B$4),INDEX($D$98:$D$147,MATCH(CODE(J1143),$H$98:$H$147,0)),IF(ISERROR(INDEX($D$98:$D$147,MATCH(J1143,$A$98:$A$147,0))),0,INDEX($D$98:$D$147,MATCH(J1143,$A$98:$A$147,0))))</f>
        <v>0</v>
      </c>
      <c r="L1143" s="29">
        <f t="shared" ref="L1143" si="932">L1093</f>
        <v>0</v>
      </c>
      <c r="M1143" s="29">
        <f t="shared" si="882"/>
        <v>0</v>
      </c>
      <c r="O1143" s="29">
        <f t="shared" si="929"/>
        <v>0</v>
      </c>
      <c r="P1143" s="29">
        <f t="shared" si="929"/>
        <v>0</v>
      </c>
      <c r="Q1143" s="29">
        <f t="shared" si="929"/>
        <v>0</v>
      </c>
      <c r="R1143" s="29">
        <f t="shared" si="929"/>
        <v>0</v>
      </c>
      <c r="S1143" s="29">
        <f t="shared" si="929"/>
        <v>0</v>
      </c>
      <c r="T1143" s="29">
        <f t="shared" si="929"/>
        <v>0</v>
      </c>
      <c r="U1143" s="29">
        <f t="shared" si="929"/>
        <v>0</v>
      </c>
      <c r="V1143" s="29">
        <f t="shared" si="929"/>
        <v>0</v>
      </c>
      <c r="W1143" s="29">
        <f t="shared" si="929"/>
        <v>0</v>
      </c>
      <c r="X1143" s="29">
        <f t="shared" si="929"/>
        <v>0</v>
      </c>
      <c r="Y1143" s="29">
        <f t="shared" si="929"/>
        <v>1</v>
      </c>
      <c r="Z1143" s="29">
        <f t="shared" si="929"/>
        <v>1</v>
      </c>
      <c r="AA1143" s="29">
        <f t="shared" si="929"/>
        <v>1</v>
      </c>
      <c r="AB1143" s="29">
        <f t="shared" si="929"/>
        <v>1</v>
      </c>
      <c r="AC1143" s="29">
        <f t="shared" si="929"/>
        <v>1</v>
      </c>
      <c r="AD1143" s="29">
        <f t="shared" si="929"/>
        <v>1</v>
      </c>
      <c r="AE1143" s="29">
        <f t="shared" si="927"/>
        <v>1</v>
      </c>
      <c r="AF1143" s="29">
        <f t="shared" si="927"/>
        <v>1</v>
      </c>
      <c r="AG1143" s="29">
        <f t="shared" si="927"/>
        <v>1</v>
      </c>
      <c r="AH1143" s="29">
        <f t="shared" si="927"/>
        <v>1</v>
      </c>
      <c r="AI1143" s="29">
        <f t="shared" si="927"/>
        <v>1</v>
      </c>
      <c r="AJ1143" s="29">
        <f t="shared" si="927"/>
        <v>1</v>
      </c>
      <c r="AK1143" s="29">
        <f t="shared" si="927"/>
        <v>1</v>
      </c>
      <c r="AL1143" s="29">
        <f t="shared" si="927"/>
        <v>1</v>
      </c>
      <c r="AM1143" s="29">
        <f t="shared" si="927"/>
        <v>1</v>
      </c>
      <c r="AN1143" s="29">
        <f t="shared" si="927"/>
        <v>1</v>
      </c>
      <c r="AO1143" s="29">
        <f t="shared" si="927"/>
        <v>1</v>
      </c>
      <c r="AP1143" s="29">
        <f t="shared" si="927"/>
        <v>1</v>
      </c>
      <c r="AQ1143" s="29">
        <f t="shared" si="927"/>
        <v>1</v>
      </c>
      <c r="AR1143" s="29">
        <f t="shared" si="927"/>
        <v>1</v>
      </c>
      <c r="AS1143" s="29">
        <f t="shared" si="927"/>
        <v>1</v>
      </c>
      <c r="AT1143" s="29">
        <f t="shared" si="915"/>
        <v>1</v>
      </c>
      <c r="AU1143" s="29">
        <f t="shared" si="915"/>
        <v>1</v>
      </c>
      <c r="AV1143" s="29">
        <f t="shared" si="915"/>
        <v>1</v>
      </c>
      <c r="AW1143" s="29">
        <f t="shared" si="915"/>
        <v>1</v>
      </c>
      <c r="AX1143" s="29">
        <f t="shared" si="915"/>
        <v>1</v>
      </c>
      <c r="AY1143" s="29">
        <f t="shared" si="915"/>
        <v>1</v>
      </c>
      <c r="AZ1143" s="29">
        <f t="shared" si="915"/>
        <v>1</v>
      </c>
      <c r="BA1143" s="29">
        <f t="shared" si="915"/>
        <v>1</v>
      </c>
      <c r="BB1143" s="29">
        <f t="shared" si="915"/>
        <v>1</v>
      </c>
      <c r="BC1143" s="29">
        <f t="shared" si="915"/>
        <v>1</v>
      </c>
      <c r="BD1143" s="29">
        <f t="shared" si="915"/>
        <v>1</v>
      </c>
      <c r="BE1143" s="29">
        <f t="shared" si="915"/>
        <v>1</v>
      </c>
      <c r="BF1143" s="29">
        <f t="shared" si="915"/>
        <v>1</v>
      </c>
      <c r="BG1143" s="29">
        <f t="shared" si="915"/>
        <v>1</v>
      </c>
      <c r="BH1143" s="29">
        <f t="shared" si="915"/>
        <v>1</v>
      </c>
      <c r="BI1143" s="29">
        <f t="shared" ref="BI1143:BJ1158" si="933">IF($M$457,IF($J1143=BI$461,1,0),0)</f>
        <v>1</v>
      </c>
      <c r="BJ1143" s="29">
        <f t="shared" si="933"/>
        <v>1</v>
      </c>
      <c r="BN1143" s="29">
        <f t="shared" si="856"/>
        <v>32</v>
      </c>
      <c r="BO1143" s="29">
        <f t="shared" si="857"/>
        <v>14</v>
      </c>
    </row>
    <row r="1144" spans="3:67" x14ac:dyDescent="0.25">
      <c r="C1144" s="79">
        <f t="shared" si="853"/>
        <v>43875</v>
      </c>
      <c r="D1144" s="29">
        <f t="shared" si="879"/>
        <v>2020</v>
      </c>
      <c r="E1144" s="29">
        <f t="shared" si="858"/>
        <v>2</v>
      </c>
      <c r="F1144" s="29">
        <f t="shared" si="859"/>
        <v>7</v>
      </c>
      <c r="G1144" s="29">
        <f t="shared" si="860"/>
        <v>14</v>
      </c>
      <c r="H1144" s="166" t="str">
        <f t="shared" si="861"/>
        <v>Do</v>
      </c>
      <c r="I1144" s="29">
        <f t="shared" si="854"/>
        <v>33</v>
      </c>
      <c r="J1144" s="29">
        <f t="array" ref="J1144">INDEX(Dienstplan!$F$6:$AJ$55,BN1144,BO1144)</f>
        <v>0</v>
      </c>
      <c r="K1144" s="29">
        <f t="array" ref="K1144">IF(OR(J1144=Schichten!$B$3,J1144=Schichten!$B$4),INDEX($D$98:$D$147,MATCH(CODE(J1144),$H$98:$H$147,0)),IF(ISERROR(INDEX($D$98:$D$147,MATCH(J1144,$A$98:$A$147,0))),0,INDEX($D$98:$D$147,MATCH(J1144,$A$98:$A$147,0))))</f>
        <v>0</v>
      </c>
      <c r="L1144" s="29">
        <f t="shared" ref="L1144" si="934">L1094</f>
        <v>0</v>
      </c>
      <c r="M1144" s="29">
        <f t="shared" si="882"/>
        <v>0</v>
      </c>
      <c r="O1144" s="29">
        <f t="shared" si="929"/>
        <v>0</v>
      </c>
      <c r="P1144" s="29">
        <f t="shared" si="929"/>
        <v>0</v>
      </c>
      <c r="Q1144" s="29">
        <f t="shared" si="929"/>
        <v>0</v>
      </c>
      <c r="R1144" s="29">
        <f t="shared" si="929"/>
        <v>0</v>
      </c>
      <c r="S1144" s="29">
        <f t="shared" si="929"/>
        <v>0</v>
      </c>
      <c r="T1144" s="29">
        <f t="shared" si="929"/>
        <v>0</v>
      </c>
      <c r="U1144" s="29">
        <f t="shared" si="929"/>
        <v>0</v>
      </c>
      <c r="V1144" s="29">
        <f t="shared" si="929"/>
        <v>0</v>
      </c>
      <c r="W1144" s="29">
        <f t="shared" si="929"/>
        <v>0</v>
      </c>
      <c r="X1144" s="29">
        <f t="shared" si="929"/>
        <v>0</v>
      </c>
      <c r="Y1144" s="29">
        <f t="shared" si="929"/>
        <v>1</v>
      </c>
      <c r="Z1144" s="29">
        <f t="shared" si="929"/>
        <v>1</v>
      </c>
      <c r="AA1144" s="29">
        <f t="shared" si="929"/>
        <v>1</v>
      </c>
      <c r="AB1144" s="29">
        <f t="shared" si="929"/>
        <v>1</v>
      </c>
      <c r="AC1144" s="29">
        <f t="shared" si="929"/>
        <v>1</v>
      </c>
      <c r="AD1144" s="29">
        <f t="shared" si="929"/>
        <v>1</v>
      </c>
      <c r="AE1144" s="29">
        <f t="shared" si="927"/>
        <v>1</v>
      </c>
      <c r="AF1144" s="29">
        <f t="shared" si="927"/>
        <v>1</v>
      </c>
      <c r="AG1144" s="29">
        <f t="shared" si="927"/>
        <v>1</v>
      </c>
      <c r="AH1144" s="29">
        <f t="shared" si="927"/>
        <v>1</v>
      </c>
      <c r="AI1144" s="29">
        <f t="shared" si="927"/>
        <v>1</v>
      </c>
      <c r="AJ1144" s="29">
        <f t="shared" si="927"/>
        <v>1</v>
      </c>
      <c r="AK1144" s="29">
        <f t="shared" si="927"/>
        <v>1</v>
      </c>
      <c r="AL1144" s="29">
        <f t="shared" si="927"/>
        <v>1</v>
      </c>
      <c r="AM1144" s="29">
        <f t="shared" si="927"/>
        <v>1</v>
      </c>
      <c r="AN1144" s="29">
        <f t="shared" si="927"/>
        <v>1</v>
      </c>
      <c r="AO1144" s="29">
        <f t="shared" si="927"/>
        <v>1</v>
      </c>
      <c r="AP1144" s="29">
        <f t="shared" si="927"/>
        <v>1</v>
      </c>
      <c r="AQ1144" s="29">
        <f t="shared" si="927"/>
        <v>1</v>
      </c>
      <c r="AR1144" s="29">
        <f t="shared" si="927"/>
        <v>1</v>
      </c>
      <c r="AS1144" s="29">
        <f t="shared" si="927"/>
        <v>1</v>
      </c>
      <c r="AT1144" s="29">
        <f t="shared" ref="AT1144:BI1159" si="935">IF($M$457,IF($J1144=AT$461,1,0),0)</f>
        <v>1</v>
      </c>
      <c r="AU1144" s="29">
        <f t="shared" si="935"/>
        <v>1</v>
      </c>
      <c r="AV1144" s="29">
        <f t="shared" si="935"/>
        <v>1</v>
      </c>
      <c r="AW1144" s="29">
        <f t="shared" si="935"/>
        <v>1</v>
      </c>
      <c r="AX1144" s="29">
        <f t="shared" si="935"/>
        <v>1</v>
      </c>
      <c r="AY1144" s="29">
        <f t="shared" si="935"/>
        <v>1</v>
      </c>
      <c r="AZ1144" s="29">
        <f t="shared" si="935"/>
        <v>1</v>
      </c>
      <c r="BA1144" s="29">
        <f t="shared" si="935"/>
        <v>1</v>
      </c>
      <c r="BB1144" s="29">
        <f t="shared" si="935"/>
        <v>1</v>
      </c>
      <c r="BC1144" s="29">
        <f t="shared" si="935"/>
        <v>1</v>
      </c>
      <c r="BD1144" s="29">
        <f t="shared" si="935"/>
        <v>1</v>
      </c>
      <c r="BE1144" s="29">
        <f t="shared" si="935"/>
        <v>1</v>
      </c>
      <c r="BF1144" s="29">
        <f t="shared" si="935"/>
        <v>1</v>
      </c>
      <c r="BG1144" s="29">
        <f t="shared" si="935"/>
        <v>1</v>
      </c>
      <c r="BH1144" s="29">
        <f t="shared" si="935"/>
        <v>1</v>
      </c>
      <c r="BI1144" s="29">
        <f t="shared" si="935"/>
        <v>1</v>
      </c>
      <c r="BJ1144" s="29">
        <f t="shared" si="933"/>
        <v>1</v>
      </c>
      <c r="BN1144" s="29">
        <f t="shared" si="856"/>
        <v>33</v>
      </c>
      <c r="BO1144" s="29">
        <f t="shared" si="857"/>
        <v>14</v>
      </c>
    </row>
    <row r="1145" spans="3:67" x14ac:dyDescent="0.25">
      <c r="C1145" s="79">
        <f t="shared" si="853"/>
        <v>43875</v>
      </c>
      <c r="D1145" s="29">
        <f t="shared" si="879"/>
        <v>2020</v>
      </c>
      <c r="E1145" s="29">
        <f t="shared" si="858"/>
        <v>2</v>
      </c>
      <c r="F1145" s="29">
        <f t="shared" si="859"/>
        <v>7</v>
      </c>
      <c r="G1145" s="29">
        <f t="shared" si="860"/>
        <v>14</v>
      </c>
      <c r="H1145" s="166" t="str">
        <f t="shared" si="861"/>
        <v>Do</v>
      </c>
      <c r="I1145" s="29">
        <f t="shared" si="854"/>
        <v>34</v>
      </c>
      <c r="J1145" s="29">
        <f t="array" ref="J1145">INDEX(Dienstplan!$F$6:$AJ$55,BN1145,BO1145)</f>
        <v>0</v>
      </c>
      <c r="K1145" s="29">
        <f t="array" ref="K1145">IF(OR(J1145=Schichten!$B$3,J1145=Schichten!$B$4),INDEX($D$98:$D$147,MATCH(CODE(J1145),$H$98:$H$147,0)),IF(ISERROR(INDEX($D$98:$D$147,MATCH(J1145,$A$98:$A$147,0))),0,INDEX($D$98:$D$147,MATCH(J1145,$A$98:$A$147,0))))</f>
        <v>0</v>
      </c>
      <c r="L1145" s="29">
        <f t="shared" ref="L1145" si="936">L1095</f>
        <v>0</v>
      </c>
      <c r="M1145" s="29">
        <f t="shared" si="882"/>
        <v>0</v>
      </c>
      <c r="O1145" s="29">
        <f t="shared" si="929"/>
        <v>0</v>
      </c>
      <c r="P1145" s="29">
        <f t="shared" si="929"/>
        <v>0</v>
      </c>
      <c r="Q1145" s="29">
        <f t="shared" si="929"/>
        <v>0</v>
      </c>
      <c r="R1145" s="29">
        <f t="shared" si="929"/>
        <v>0</v>
      </c>
      <c r="S1145" s="29">
        <f t="shared" si="929"/>
        <v>0</v>
      </c>
      <c r="T1145" s="29">
        <f t="shared" si="929"/>
        <v>0</v>
      </c>
      <c r="U1145" s="29">
        <f t="shared" si="929"/>
        <v>0</v>
      </c>
      <c r="V1145" s="29">
        <f t="shared" si="929"/>
        <v>0</v>
      </c>
      <c r="W1145" s="29">
        <f t="shared" si="929"/>
        <v>0</v>
      </c>
      <c r="X1145" s="29">
        <f t="shared" si="929"/>
        <v>0</v>
      </c>
      <c r="Y1145" s="29">
        <f t="shared" si="929"/>
        <v>1</v>
      </c>
      <c r="Z1145" s="29">
        <f t="shared" si="929"/>
        <v>1</v>
      </c>
      <c r="AA1145" s="29">
        <f t="shared" si="929"/>
        <v>1</v>
      </c>
      <c r="AB1145" s="29">
        <f t="shared" si="929"/>
        <v>1</v>
      </c>
      <c r="AC1145" s="29">
        <f t="shared" si="929"/>
        <v>1</v>
      </c>
      <c r="AD1145" s="29">
        <f t="shared" si="929"/>
        <v>1</v>
      </c>
      <c r="AE1145" s="29">
        <f t="shared" si="927"/>
        <v>1</v>
      </c>
      <c r="AF1145" s="29">
        <f t="shared" si="927"/>
        <v>1</v>
      </c>
      <c r="AG1145" s="29">
        <f t="shared" si="927"/>
        <v>1</v>
      </c>
      <c r="AH1145" s="29">
        <f t="shared" si="927"/>
        <v>1</v>
      </c>
      <c r="AI1145" s="29">
        <f t="shared" si="927"/>
        <v>1</v>
      </c>
      <c r="AJ1145" s="29">
        <f t="shared" si="927"/>
        <v>1</v>
      </c>
      <c r="AK1145" s="29">
        <f t="shared" si="927"/>
        <v>1</v>
      </c>
      <c r="AL1145" s="29">
        <f t="shared" si="927"/>
        <v>1</v>
      </c>
      <c r="AM1145" s="29">
        <f t="shared" si="927"/>
        <v>1</v>
      </c>
      <c r="AN1145" s="29">
        <f t="shared" si="927"/>
        <v>1</v>
      </c>
      <c r="AO1145" s="29">
        <f t="shared" si="927"/>
        <v>1</v>
      </c>
      <c r="AP1145" s="29">
        <f t="shared" si="927"/>
        <v>1</v>
      </c>
      <c r="AQ1145" s="29">
        <f t="shared" si="927"/>
        <v>1</v>
      </c>
      <c r="AR1145" s="29">
        <f t="shared" si="927"/>
        <v>1</v>
      </c>
      <c r="AS1145" s="29">
        <f t="shared" si="927"/>
        <v>1</v>
      </c>
      <c r="AT1145" s="29">
        <f t="shared" si="935"/>
        <v>1</v>
      </c>
      <c r="AU1145" s="29">
        <f t="shared" si="935"/>
        <v>1</v>
      </c>
      <c r="AV1145" s="29">
        <f t="shared" si="935"/>
        <v>1</v>
      </c>
      <c r="AW1145" s="29">
        <f t="shared" si="935"/>
        <v>1</v>
      </c>
      <c r="AX1145" s="29">
        <f t="shared" si="935"/>
        <v>1</v>
      </c>
      <c r="AY1145" s="29">
        <f t="shared" si="935"/>
        <v>1</v>
      </c>
      <c r="AZ1145" s="29">
        <f t="shared" si="935"/>
        <v>1</v>
      </c>
      <c r="BA1145" s="29">
        <f t="shared" si="935"/>
        <v>1</v>
      </c>
      <c r="BB1145" s="29">
        <f t="shared" si="935"/>
        <v>1</v>
      </c>
      <c r="BC1145" s="29">
        <f t="shared" si="935"/>
        <v>1</v>
      </c>
      <c r="BD1145" s="29">
        <f t="shared" si="935"/>
        <v>1</v>
      </c>
      <c r="BE1145" s="29">
        <f t="shared" si="935"/>
        <v>1</v>
      </c>
      <c r="BF1145" s="29">
        <f t="shared" si="935"/>
        <v>1</v>
      </c>
      <c r="BG1145" s="29">
        <f t="shared" si="935"/>
        <v>1</v>
      </c>
      <c r="BH1145" s="29">
        <f t="shared" si="935"/>
        <v>1</v>
      </c>
      <c r="BI1145" s="29">
        <f t="shared" si="935"/>
        <v>1</v>
      </c>
      <c r="BJ1145" s="29">
        <f t="shared" si="933"/>
        <v>1</v>
      </c>
      <c r="BN1145" s="29">
        <f t="shared" si="856"/>
        <v>34</v>
      </c>
      <c r="BO1145" s="29">
        <f t="shared" si="857"/>
        <v>14</v>
      </c>
    </row>
    <row r="1146" spans="3:67" x14ac:dyDescent="0.25">
      <c r="C1146" s="79">
        <f t="shared" si="853"/>
        <v>43875</v>
      </c>
      <c r="D1146" s="29">
        <f t="shared" si="879"/>
        <v>2020</v>
      </c>
      <c r="E1146" s="29">
        <f t="shared" si="858"/>
        <v>2</v>
      </c>
      <c r="F1146" s="29">
        <f t="shared" si="859"/>
        <v>7</v>
      </c>
      <c r="G1146" s="29">
        <f t="shared" si="860"/>
        <v>14</v>
      </c>
      <c r="H1146" s="166" t="str">
        <f t="shared" si="861"/>
        <v>Do</v>
      </c>
      <c r="I1146" s="29">
        <f t="shared" si="854"/>
        <v>35</v>
      </c>
      <c r="J1146" s="29">
        <f t="array" ref="J1146">INDEX(Dienstplan!$F$6:$AJ$55,BN1146,BO1146)</f>
        <v>0</v>
      </c>
      <c r="K1146" s="29">
        <f t="array" ref="K1146">IF(OR(J1146=Schichten!$B$3,J1146=Schichten!$B$4),INDEX($D$98:$D$147,MATCH(CODE(J1146),$H$98:$H$147,0)),IF(ISERROR(INDEX($D$98:$D$147,MATCH(J1146,$A$98:$A$147,0))),0,INDEX($D$98:$D$147,MATCH(J1146,$A$98:$A$147,0))))</f>
        <v>0</v>
      </c>
      <c r="L1146" s="29">
        <f t="shared" ref="L1146" si="937">L1096</f>
        <v>0</v>
      </c>
      <c r="M1146" s="29">
        <f t="shared" si="882"/>
        <v>0</v>
      </c>
      <c r="O1146" s="29">
        <f t="shared" si="929"/>
        <v>0</v>
      </c>
      <c r="P1146" s="29">
        <f t="shared" si="929"/>
        <v>0</v>
      </c>
      <c r="Q1146" s="29">
        <f t="shared" si="929"/>
        <v>0</v>
      </c>
      <c r="R1146" s="29">
        <f t="shared" si="929"/>
        <v>0</v>
      </c>
      <c r="S1146" s="29">
        <f t="shared" si="929"/>
        <v>0</v>
      </c>
      <c r="T1146" s="29">
        <f t="shared" si="929"/>
        <v>0</v>
      </c>
      <c r="U1146" s="29">
        <f t="shared" si="929"/>
        <v>0</v>
      </c>
      <c r="V1146" s="29">
        <f t="shared" si="929"/>
        <v>0</v>
      </c>
      <c r="W1146" s="29">
        <f t="shared" si="929"/>
        <v>0</v>
      </c>
      <c r="X1146" s="29">
        <f t="shared" si="929"/>
        <v>0</v>
      </c>
      <c r="Y1146" s="29">
        <f t="shared" si="929"/>
        <v>1</v>
      </c>
      <c r="Z1146" s="29">
        <f t="shared" si="929"/>
        <v>1</v>
      </c>
      <c r="AA1146" s="29">
        <f t="shared" si="929"/>
        <v>1</v>
      </c>
      <c r="AB1146" s="29">
        <f t="shared" si="929"/>
        <v>1</v>
      </c>
      <c r="AC1146" s="29">
        <f t="shared" si="929"/>
        <v>1</v>
      </c>
      <c r="AD1146" s="29">
        <f t="shared" si="929"/>
        <v>1</v>
      </c>
      <c r="AE1146" s="29">
        <f t="shared" si="927"/>
        <v>1</v>
      </c>
      <c r="AF1146" s="29">
        <f t="shared" si="927"/>
        <v>1</v>
      </c>
      <c r="AG1146" s="29">
        <f t="shared" si="927"/>
        <v>1</v>
      </c>
      <c r="AH1146" s="29">
        <f t="shared" si="927"/>
        <v>1</v>
      </c>
      <c r="AI1146" s="29">
        <f t="shared" si="927"/>
        <v>1</v>
      </c>
      <c r="AJ1146" s="29">
        <f t="shared" si="927"/>
        <v>1</v>
      </c>
      <c r="AK1146" s="29">
        <f t="shared" si="927"/>
        <v>1</v>
      </c>
      <c r="AL1146" s="29">
        <f t="shared" si="927"/>
        <v>1</v>
      </c>
      <c r="AM1146" s="29">
        <f t="shared" si="927"/>
        <v>1</v>
      </c>
      <c r="AN1146" s="29">
        <f t="shared" si="927"/>
        <v>1</v>
      </c>
      <c r="AO1146" s="29">
        <f t="shared" si="927"/>
        <v>1</v>
      </c>
      <c r="AP1146" s="29">
        <f t="shared" si="927"/>
        <v>1</v>
      </c>
      <c r="AQ1146" s="29">
        <f t="shared" si="927"/>
        <v>1</v>
      </c>
      <c r="AR1146" s="29">
        <f t="shared" si="927"/>
        <v>1</v>
      </c>
      <c r="AS1146" s="29">
        <f t="shared" si="927"/>
        <v>1</v>
      </c>
      <c r="AT1146" s="29">
        <f t="shared" si="935"/>
        <v>1</v>
      </c>
      <c r="AU1146" s="29">
        <f t="shared" si="935"/>
        <v>1</v>
      </c>
      <c r="AV1146" s="29">
        <f t="shared" si="935"/>
        <v>1</v>
      </c>
      <c r="AW1146" s="29">
        <f t="shared" si="935"/>
        <v>1</v>
      </c>
      <c r="AX1146" s="29">
        <f t="shared" si="935"/>
        <v>1</v>
      </c>
      <c r="AY1146" s="29">
        <f t="shared" si="935"/>
        <v>1</v>
      </c>
      <c r="AZ1146" s="29">
        <f t="shared" si="935"/>
        <v>1</v>
      </c>
      <c r="BA1146" s="29">
        <f t="shared" si="935"/>
        <v>1</v>
      </c>
      <c r="BB1146" s="29">
        <f t="shared" si="935"/>
        <v>1</v>
      </c>
      <c r="BC1146" s="29">
        <f t="shared" si="935"/>
        <v>1</v>
      </c>
      <c r="BD1146" s="29">
        <f t="shared" si="935"/>
        <v>1</v>
      </c>
      <c r="BE1146" s="29">
        <f t="shared" si="935"/>
        <v>1</v>
      </c>
      <c r="BF1146" s="29">
        <f t="shared" si="935"/>
        <v>1</v>
      </c>
      <c r="BG1146" s="29">
        <f t="shared" si="935"/>
        <v>1</v>
      </c>
      <c r="BH1146" s="29">
        <f t="shared" si="935"/>
        <v>1</v>
      </c>
      <c r="BI1146" s="29">
        <f t="shared" si="935"/>
        <v>1</v>
      </c>
      <c r="BJ1146" s="29">
        <f t="shared" si="933"/>
        <v>1</v>
      </c>
      <c r="BN1146" s="29">
        <f t="shared" si="856"/>
        <v>35</v>
      </c>
      <c r="BO1146" s="29">
        <f t="shared" si="857"/>
        <v>14</v>
      </c>
    </row>
    <row r="1147" spans="3:67" x14ac:dyDescent="0.25">
      <c r="C1147" s="79">
        <f t="shared" si="853"/>
        <v>43875</v>
      </c>
      <c r="D1147" s="29">
        <f t="shared" si="879"/>
        <v>2020</v>
      </c>
      <c r="E1147" s="29">
        <f t="shared" si="858"/>
        <v>2</v>
      </c>
      <c r="F1147" s="29">
        <f t="shared" si="859"/>
        <v>7</v>
      </c>
      <c r="G1147" s="29">
        <f t="shared" si="860"/>
        <v>14</v>
      </c>
      <c r="H1147" s="166" t="str">
        <f t="shared" si="861"/>
        <v>Do</v>
      </c>
      <c r="I1147" s="29">
        <f t="shared" si="854"/>
        <v>36</v>
      </c>
      <c r="J1147" s="29">
        <f t="array" ref="J1147">INDEX(Dienstplan!$F$6:$AJ$55,BN1147,BO1147)</f>
        <v>0</v>
      </c>
      <c r="K1147" s="29">
        <f t="array" ref="K1147">IF(OR(J1147=Schichten!$B$3,J1147=Schichten!$B$4),INDEX($D$98:$D$147,MATCH(CODE(J1147),$H$98:$H$147,0)),IF(ISERROR(INDEX($D$98:$D$147,MATCH(J1147,$A$98:$A$147,0))),0,INDEX($D$98:$D$147,MATCH(J1147,$A$98:$A$147,0))))</f>
        <v>0</v>
      </c>
      <c r="L1147" s="29">
        <f t="shared" ref="L1147" si="938">L1097</f>
        <v>0</v>
      </c>
      <c r="M1147" s="29">
        <f t="shared" si="882"/>
        <v>0</v>
      </c>
      <c r="O1147" s="29">
        <f t="shared" si="929"/>
        <v>0</v>
      </c>
      <c r="P1147" s="29">
        <f t="shared" si="929"/>
        <v>0</v>
      </c>
      <c r="Q1147" s="29">
        <f t="shared" si="929"/>
        <v>0</v>
      </c>
      <c r="R1147" s="29">
        <f t="shared" si="929"/>
        <v>0</v>
      </c>
      <c r="S1147" s="29">
        <f t="shared" si="929"/>
        <v>0</v>
      </c>
      <c r="T1147" s="29">
        <f t="shared" si="929"/>
        <v>0</v>
      </c>
      <c r="U1147" s="29">
        <f t="shared" si="929"/>
        <v>0</v>
      </c>
      <c r="V1147" s="29">
        <f t="shared" si="929"/>
        <v>0</v>
      </c>
      <c r="W1147" s="29">
        <f t="shared" si="929"/>
        <v>0</v>
      </c>
      <c r="X1147" s="29">
        <f t="shared" si="929"/>
        <v>0</v>
      </c>
      <c r="Y1147" s="29">
        <f t="shared" si="929"/>
        <v>1</v>
      </c>
      <c r="Z1147" s="29">
        <f t="shared" si="929"/>
        <v>1</v>
      </c>
      <c r="AA1147" s="29">
        <f t="shared" si="929"/>
        <v>1</v>
      </c>
      <c r="AB1147" s="29">
        <f t="shared" si="929"/>
        <v>1</v>
      </c>
      <c r="AC1147" s="29">
        <f t="shared" si="929"/>
        <v>1</v>
      </c>
      <c r="AD1147" s="29">
        <f t="shared" si="929"/>
        <v>1</v>
      </c>
      <c r="AE1147" s="29">
        <f t="shared" si="927"/>
        <v>1</v>
      </c>
      <c r="AF1147" s="29">
        <f t="shared" si="927"/>
        <v>1</v>
      </c>
      <c r="AG1147" s="29">
        <f t="shared" si="927"/>
        <v>1</v>
      </c>
      <c r="AH1147" s="29">
        <f t="shared" si="927"/>
        <v>1</v>
      </c>
      <c r="AI1147" s="29">
        <f t="shared" si="927"/>
        <v>1</v>
      </c>
      <c r="AJ1147" s="29">
        <f t="shared" si="927"/>
        <v>1</v>
      </c>
      <c r="AK1147" s="29">
        <f t="shared" si="927"/>
        <v>1</v>
      </c>
      <c r="AL1147" s="29">
        <f t="shared" si="927"/>
        <v>1</v>
      </c>
      <c r="AM1147" s="29">
        <f t="shared" si="927"/>
        <v>1</v>
      </c>
      <c r="AN1147" s="29">
        <f t="shared" si="927"/>
        <v>1</v>
      </c>
      <c r="AO1147" s="29">
        <f t="shared" si="927"/>
        <v>1</v>
      </c>
      <c r="AP1147" s="29">
        <f t="shared" si="927"/>
        <v>1</v>
      </c>
      <c r="AQ1147" s="29">
        <f t="shared" si="927"/>
        <v>1</v>
      </c>
      <c r="AR1147" s="29">
        <f t="shared" si="927"/>
        <v>1</v>
      </c>
      <c r="AS1147" s="29">
        <f t="shared" si="927"/>
        <v>1</v>
      </c>
      <c r="AT1147" s="29">
        <f t="shared" si="935"/>
        <v>1</v>
      </c>
      <c r="AU1147" s="29">
        <f t="shared" si="935"/>
        <v>1</v>
      </c>
      <c r="AV1147" s="29">
        <f t="shared" si="935"/>
        <v>1</v>
      </c>
      <c r="AW1147" s="29">
        <f t="shared" si="935"/>
        <v>1</v>
      </c>
      <c r="AX1147" s="29">
        <f t="shared" si="935"/>
        <v>1</v>
      </c>
      <c r="AY1147" s="29">
        <f t="shared" si="935"/>
        <v>1</v>
      </c>
      <c r="AZ1147" s="29">
        <f t="shared" si="935"/>
        <v>1</v>
      </c>
      <c r="BA1147" s="29">
        <f t="shared" si="935"/>
        <v>1</v>
      </c>
      <c r="BB1147" s="29">
        <f t="shared" si="935"/>
        <v>1</v>
      </c>
      <c r="BC1147" s="29">
        <f t="shared" si="935"/>
        <v>1</v>
      </c>
      <c r="BD1147" s="29">
        <f t="shared" si="935"/>
        <v>1</v>
      </c>
      <c r="BE1147" s="29">
        <f t="shared" si="935"/>
        <v>1</v>
      </c>
      <c r="BF1147" s="29">
        <f t="shared" si="935"/>
        <v>1</v>
      </c>
      <c r="BG1147" s="29">
        <f t="shared" si="935"/>
        <v>1</v>
      </c>
      <c r="BH1147" s="29">
        <f t="shared" si="935"/>
        <v>1</v>
      </c>
      <c r="BI1147" s="29">
        <f t="shared" si="935"/>
        <v>1</v>
      </c>
      <c r="BJ1147" s="29">
        <f t="shared" si="933"/>
        <v>1</v>
      </c>
      <c r="BN1147" s="29">
        <f t="shared" si="856"/>
        <v>36</v>
      </c>
      <c r="BO1147" s="29">
        <f t="shared" si="857"/>
        <v>14</v>
      </c>
    </row>
    <row r="1148" spans="3:67" x14ac:dyDescent="0.25">
      <c r="C1148" s="79">
        <f t="shared" si="853"/>
        <v>43875</v>
      </c>
      <c r="D1148" s="29">
        <f t="shared" si="879"/>
        <v>2020</v>
      </c>
      <c r="E1148" s="29">
        <f t="shared" si="858"/>
        <v>2</v>
      </c>
      <c r="F1148" s="29">
        <f t="shared" si="859"/>
        <v>7</v>
      </c>
      <c r="G1148" s="29">
        <f t="shared" si="860"/>
        <v>14</v>
      </c>
      <c r="H1148" s="166" t="str">
        <f t="shared" si="861"/>
        <v>Do</v>
      </c>
      <c r="I1148" s="29">
        <f t="shared" si="854"/>
        <v>37</v>
      </c>
      <c r="J1148" s="29">
        <f t="array" ref="J1148">INDEX(Dienstplan!$F$6:$AJ$55,BN1148,BO1148)</f>
        <v>0</v>
      </c>
      <c r="K1148" s="29">
        <f t="array" ref="K1148">IF(OR(J1148=Schichten!$B$3,J1148=Schichten!$B$4),INDEX($D$98:$D$147,MATCH(CODE(J1148),$H$98:$H$147,0)),IF(ISERROR(INDEX($D$98:$D$147,MATCH(J1148,$A$98:$A$147,0))),0,INDEX($D$98:$D$147,MATCH(J1148,$A$98:$A$147,0))))</f>
        <v>0</v>
      </c>
      <c r="L1148" s="29">
        <f t="shared" ref="L1148" si="939">L1098</f>
        <v>0</v>
      </c>
      <c r="M1148" s="29">
        <f t="shared" si="882"/>
        <v>0</v>
      </c>
      <c r="O1148" s="29">
        <f t="shared" si="929"/>
        <v>0</v>
      </c>
      <c r="P1148" s="29">
        <f t="shared" si="929"/>
        <v>0</v>
      </c>
      <c r="Q1148" s="29">
        <f t="shared" si="929"/>
        <v>0</v>
      </c>
      <c r="R1148" s="29">
        <f t="shared" si="929"/>
        <v>0</v>
      </c>
      <c r="S1148" s="29">
        <f t="shared" si="929"/>
        <v>0</v>
      </c>
      <c r="T1148" s="29">
        <f t="shared" si="929"/>
        <v>0</v>
      </c>
      <c r="U1148" s="29">
        <f t="shared" si="929"/>
        <v>0</v>
      </c>
      <c r="V1148" s="29">
        <f t="shared" si="929"/>
        <v>0</v>
      </c>
      <c r="W1148" s="29">
        <f t="shared" si="929"/>
        <v>0</v>
      </c>
      <c r="X1148" s="29">
        <f t="shared" si="929"/>
        <v>0</v>
      </c>
      <c r="Y1148" s="29">
        <f t="shared" si="929"/>
        <v>1</v>
      </c>
      <c r="Z1148" s="29">
        <f t="shared" si="929"/>
        <v>1</v>
      </c>
      <c r="AA1148" s="29">
        <f t="shared" si="929"/>
        <v>1</v>
      </c>
      <c r="AB1148" s="29">
        <f t="shared" si="929"/>
        <v>1</v>
      </c>
      <c r="AC1148" s="29">
        <f t="shared" si="929"/>
        <v>1</v>
      </c>
      <c r="AD1148" s="29">
        <f t="shared" si="929"/>
        <v>1</v>
      </c>
      <c r="AE1148" s="29">
        <f t="shared" si="927"/>
        <v>1</v>
      </c>
      <c r="AF1148" s="29">
        <f t="shared" si="927"/>
        <v>1</v>
      </c>
      <c r="AG1148" s="29">
        <f t="shared" si="927"/>
        <v>1</v>
      </c>
      <c r="AH1148" s="29">
        <f t="shared" si="927"/>
        <v>1</v>
      </c>
      <c r="AI1148" s="29">
        <f t="shared" si="927"/>
        <v>1</v>
      </c>
      <c r="AJ1148" s="29">
        <f t="shared" si="927"/>
        <v>1</v>
      </c>
      <c r="AK1148" s="29">
        <f t="shared" si="927"/>
        <v>1</v>
      </c>
      <c r="AL1148" s="29">
        <f t="shared" si="927"/>
        <v>1</v>
      </c>
      <c r="AM1148" s="29">
        <f t="shared" si="927"/>
        <v>1</v>
      </c>
      <c r="AN1148" s="29">
        <f t="shared" si="927"/>
        <v>1</v>
      </c>
      <c r="AO1148" s="29">
        <f t="shared" si="927"/>
        <v>1</v>
      </c>
      <c r="AP1148" s="29">
        <f t="shared" si="927"/>
        <v>1</v>
      </c>
      <c r="AQ1148" s="29">
        <f t="shared" si="927"/>
        <v>1</v>
      </c>
      <c r="AR1148" s="29">
        <f t="shared" si="927"/>
        <v>1</v>
      </c>
      <c r="AS1148" s="29">
        <f t="shared" si="927"/>
        <v>1</v>
      </c>
      <c r="AT1148" s="29">
        <f t="shared" si="935"/>
        <v>1</v>
      </c>
      <c r="AU1148" s="29">
        <f t="shared" si="935"/>
        <v>1</v>
      </c>
      <c r="AV1148" s="29">
        <f t="shared" si="935"/>
        <v>1</v>
      </c>
      <c r="AW1148" s="29">
        <f t="shared" si="935"/>
        <v>1</v>
      </c>
      <c r="AX1148" s="29">
        <f t="shared" si="935"/>
        <v>1</v>
      </c>
      <c r="AY1148" s="29">
        <f t="shared" si="935"/>
        <v>1</v>
      </c>
      <c r="AZ1148" s="29">
        <f t="shared" si="935"/>
        <v>1</v>
      </c>
      <c r="BA1148" s="29">
        <f t="shared" si="935"/>
        <v>1</v>
      </c>
      <c r="BB1148" s="29">
        <f t="shared" si="935"/>
        <v>1</v>
      </c>
      <c r="BC1148" s="29">
        <f t="shared" si="935"/>
        <v>1</v>
      </c>
      <c r="BD1148" s="29">
        <f t="shared" si="935"/>
        <v>1</v>
      </c>
      <c r="BE1148" s="29">
        <f t="shared" si="935"/>
        <v>1</v>
      </c>
      <c r="BF1148" s="29">
        <f t="shared" si="935"/>
        <v>1</v>
      </c>
      <c r="BG1148" s="29">
        <f t="shared" si="935"/>
        <v>1</v>
      </c>
      <c r="BH1148" s="29">
        <f t="shared" si="935"/>
        <v>1</v>
      </c>
      <c r="BI1148" s="29">
        <f t="shared" si="935"/>
        <v>1</v>
      </c>
      <c r="BJ1148" s="29">
        <f t="shared" si="933"/>
        <v>1</v>
      </c>
      <c r="BN1148" s="29">
        <f t="shared" si="856"/>
        <v>37</v>
      </c>
      <c r="BO1148" s="29">
        <f t="shared" si="857"/>
        <v>14</v>
      </c>
    </row>
    <row r="1149" spans="3:67" x14ac:dyDescent="0.25">
      <c r="C1149" s="79">
        <f t="shared" si="853"/>
        <v>43875</v>
      </c>
      <c r="D1149" s="29">
        <f t="shared" si="879"/>
        <v>2020</v>
      </c>
      <c r="E1149" s="29">
        <f t="shared" si="858"/>
        <v>2</v>
      </c>
      <c r="F1149" s="29">
        <f t="shared" si="859"/>
        <v>7</v>
      </c>
      <c r="G1149" s="29">
        <f t="shared" si="860"/>
        <v>14</v>
      </c>
      <c r="H1149" s="166" t="str">
        <f t="shared" si="861"/>
        <v>Do</v>
      </c>
      <c r="I1149" s="29">
        <f t="shared" si="854"/>
        <v>38</v>
      </c>
      <c r="J1149" s="29">
        <f t="array" ref="J1149">INDEX(Dienstplan!$F$6:$AJ$55,BN1149,BO1149)</f>
        <v>0</v>
      </c>
      <c r="K1149" s="29">
        <f t="array" ref="K1149">IF(OR(J1149=Schichten!$B$3,J1149=Schichten!$B$4),INDEX($D$98:$D$147,MATCH(CODE(J1149),$H$98:$H$147,0)),IF(ISERROR(INDEX($D$98:$D$147,MATCH(J1149,$A$98:$A$147,0))),0,INDEX($D$98:$D$147,MATCH(J1149,$A$98:$A$147,0))))</f>
        <v>0</v>
      </c>
      <c r="L1149" s="29">
        <f t="shared" ref="L1149" si="940">L1099</f>
        <v>0</v>
      </c>
      <c r="M1149" s="29">
        <f t="shared" si="882"/>
        <v>0</v>
      </c>
      <c r="O1149" s="29">
        <f t="shared" si="929"/>
        <v>0</v>
      </c>
      <c r="P1149" s="29">
        <f t="shared" si="929"/>
        <v>0</v>
      </c>
      <c r="Q1149" s="29">
        <f t="shared" si="929"/>
        <v>0</v>
      </c>
      <c r="R1149" s="29">
        <f t="shared" si="929"/>
        <v>0</v>
      </c>
      <c r="S1149" s="29">
        <f t="shared" si="929"/>
        <v>0</v>
      </c>
      <c r="T1149" s="29">
        <f t="shared" si="929"/>
        <v>0</v>
      </c>
      <c r="U1149" s="29">
        <f t="shared" si="929"/>
        <v>0</v>
      </c>
      <c r="V1149" s="29">
        <f t="shared" si="929"/>
        <v>0</v>
      </c>
      <c r="W1149" s="29">
        <f t="shared" si="929"/>
        <v>0</v>
      </c>
      <c r="X1149" s="29">
        <f t="shared" si="929"/>
        <v>0</v>
      </c>
      <c r="Y1149" s="29">
        <f t="shared" si="929"/>
        <v>1</v>
      </c>
      <c r="Z1149" s="29">
        <f t="shared" si="929"/>
        <v>1</v>
      </c>
      <c r="AA1149" s="29">
        <f t="shared" si="929"/>
        <v>1</v>
      </c>
      <c r="AB1149" s="29">
        <f t="shared" si="929"/>
        <v>1</v>
      </c>
      <c r="AC1149" s="29">
        <f t="shared" si="929"/>
        <v>1</v>
      </c>
      <c r="AD1149" s="29">
        <f t="shared" si="929"/>
        <v>1</v>
      </c>
      <c r="AE1149" s="29">
        <f t="shared" si="927"/>
        <v>1</v>
      </c>
      <c r="AF1149" s="29">
        <f t="shared" si="927"/>
        <v>1</v>
      </c>
      <c r="AG1149" s="29">
        <f t="shared" si="927"/>
        <v>1</v>
      </c>
      <c r="AH1149" s="29">
        <f t="shared" si="927"/>
        <v>1</v>
      </c>
      <c r="AI1149" s="29">
        <f t="shared" si="927"/>
        <v>1</v>
      </c>
      <c r="AJ1149" s="29">
        <f t="shared" si="927"/>
        <v>1</v>
      </c>
      <c r="AK1149" s="29">
        <f t="shared" si="927"/>
        <v>1</v>
      </c>
      <c r="AL1149" s="29">
        <f t="shared" si="927"/>
        <v>1</v>
      </c>
      <c r="AM1149" s="29">
        <f t="shared" si="927"/>
        <v>1</v>
      </c>
      <c r="AN1149" s="29">
        <f t="shared" si="927"/>
        <v>1</v>
      </c>
      <c r="AO1149" s="29">
        <f t="shared" si="927"/>
        <v>1</v>
      </c>
      <c r="AP1149" s="29">
        <f t="shared" si="927"/>
        <v>1</v>
      </c>
      <c r="AQ1149" s="29">
        <f t="shared" si="927"/>
        <v>1</v>
      </c>
      <c r="AR1149" s="29">
        <f t="shared" si="927"/>
        <v>1</v>
      </c>
      <c r="AS1149" s="29">
        <f t="shared" si="927"/>
        <v>1</v>
      </c>
      <c r="AT1149" s="29">
        <f t="shared" si="935"/>
        <v>1</v>
      </c>
      <c r="AU1149" s="29">
        <f t="shared" si="935"/>
        <v>1</v>
      </c>
      <c r="AV1149" s="29">
        <f t="shared" si="935"/>
        <v>1</v>
      </c>
      <c r="AW1149" s="29">
        <f t="shared" si="935"/>
        <v>1</v>
      </c>
      <c r="AX1149" s="29">
        <f t="shared" si="935"/>
        <v>1</v>
      </c>
      <c r="AY1149" s="29">
        <f t="shared" si="935"/>
        <v>1</v>
      </c>
      <c r="AZ1149" s="29">
        <f t="shared" si="935"/>
        <v>1</v>
      </c>
      <c r="BA1149" s="29">
        <f t="shared" si="935"/>
        <v>1</v>
      </c>
      <c r="BB1149" s="29">
        <f t="shared" si="935"/>
        <v>1</v>
      </c>
      <c r="BC1149" s="29">
        <f t="shared" si="935"/>
        <v>1</v>
      </c>
      <c r="BD1149" s="29">
        <f t="shared" si="935"/>
        <v>1</v>
      </c>
      <c r="BE1149" s="29">
        <f t="shared" si="935"/>
        <v>1</v>
      </c>
      <c r="BF1149" s="29">
        <f t="shared" si="935"/>
        <v>1</v>
      </c>
      <c r="BG1149" s="29">
        <f t="shared" si="935"/>
        <v>1</v>
      </c>
      <c r="BH1149" s="29">
        <f t="shared" si="935"/>
        <v>1</v>
      </c>
      <c r="BI1149" s="29">
        <f t="shared" si="935"/>
        <v>1</v>
      </c>
      <c r="BJ1149" s="29">
        <f t="shared" si="933"/>
        <v>1</v>
      </c>
      <c r="BN1149" s="29">
        <f t="shared" si="856"/>
        <v>38</v>
      </c>
      <c r="BO1149" s="29">
        <f t="shared" si="857"/>
        <v>14</v>
      </c>
    </row>
    <row r="1150" spans="3:67" x14ac:dyDescent="0.25">
      <c r="C1150" s="79">
        <f t="shared" si="853"/>
        <v>43875</v>
      </c>
      <c r="D1150" s="29">
        <f t="shared" si="879"/>
        <v>2020</v>
      </c>
      <c r="E1150" s="29">
        <f t="shared" si="858"/>
        <v>2</v>
      </c>
      <c r="F1150" s="29">
        <f t="shared" si="859"/>
        <v>7</v>
      </c>
      <c r="G1150" s="29">
        <f t="shared" si="860"/>
        <v>14</v>
      </c>
      <c r="H1150" s="166" t="str">
        <f t="shared" si="861"/>
        <v>Do</v>
      </c>
      <c r="I1150" s="29">
        <f t="shared" si="854"/>
        <v>39</v>
      </c>
      <c r="J1150" s="29">
        <f t="array" ref="J1150">INDEX(Dienstplan!$F$6:$AJ$55,BN1150,BO1150)</f>
        <v>0</v>
      </c>
      <c r="K1150" s="29">
        <f t="array" ref="K1150">IF(OR(J1150=Schichten!$B$3,J1150=Schichten!$B$4),INDEX($D$98:$D$147,MATCH(CODE(J1150),$H$98:$H$147,0)),IF(ISERROR(INDEX($D$98:$D$147,MATCH(J1150,$A$98:$A$147,0))),0,INDEX($D$98:$D$147,MATCH(J1150,$A$98:$A$147,0))))</f>
        <v>0</v>
      </c>
      <c r="L1150" s="29">
        <f t="shared" ref="L1150" si="941">L1100</f>
        <v>0</v>
      </c>
      <c r="M1150" s="29">
        <f t="shared" si="882"/>
        <v>0</v>
      </c>
      <c r="O1150" s="29">
        <f t="shared" si="929"/>
        <v>0</v>
      </c>
      <c r="P1150" s="29">
        <f t="shared" si="929"/>
        <v>0</v>
      </c>
      <c r="Q1150" s="29">
        <f t="shared" si="929"/>
        <v>0</v>
      </c>
      <c r="R1150" s="29">
        <f t="shared" si="929"/>
        <v>0</v>
      </c>
      <c r="S1150" s="29">
        <f t="shared" si="929"/>
        <v>0</v>
      </c>
      <c r="T1150" s="29">
        <f t="shared" si="929"/>
        <v>0</v>
      </c>
      <c r="U1150" s="29">
        <f t="shared" si="929"/>
        <v>0</v>
      </c>
      <c r="V1150" s="29">
        <f t="shared" si="929"/>
        <v>0</v>
      </c>
      <c r="W1150" s="29">
        <f t="shared" si="929"/>
        <v>0</v>
      </c>
      <c r="X1150" s="29">
        <f t="shared" si="929"/>
        <v>0</v>
      </c>
      <c r="Y1150" s="29">
        <f t="shared" si="929"/>
        <v>1</v>
      </c>
      <c r="Z1150" s="29">
        <f t="shared" si="929"/>
        <v>1</v>
      </c>
      <c r="AA1150" s="29">
        <f t="shared" si="929"/>
        <v>1</v>
      </c>
      <c r="AB1150" s="29">
        <f t="shared" si="929"/>
        <v>1</v>
      </c>
      <c r="AC1150" s="29">
        <f t="shared" si="929"/>
        <v>1</v>
      </c>
      <c r="AD1150" s="29">
        <f t="shared" si="929"/>
        <v>1</v>
      </c>
      <c r="AE1150" s="29">
        <f t="shared" si="927"/>
        <v>1</v>
      </c>
      <c r="AF1150" s="29">
        <f t="shared" si="927"/>
        <v>1</v>
      </c>
      <c r="AG1150" s="29">
        <f t="shared" si="927"/>
        <v>1</v>
      </c>
      <c r="AH1150" s="29">
        <f t="shared" si="927"/>
        <v>1</v>
      </c>
      <c r="AI1150" s="29">
        <f t="shared" si="927"/>
        <v>1</v>
      </c>
      <c r="AJ1150" s="29">
        <f t="shared" si="927"/>
        <v>1</v>
      </c>
      <c r="AK1150" s="29">
        <f t="shared" si="927"/>
        <v>1</v>
      </c>
      <c r="AL1150" s="29">
        <f t="shared" si="927"/>
        <v>1</v>
      </c>
      <c r="AM1150" s="29">
        <f t="shared" si="927"/>
        <v>1</v>
      </c>
      <c r="AN1150" s="29">
        <f t="shared" si="927"/>
        <v>1</v>
      </c>
      <c r="AO1150" s="29">
        <f t="shared" si="927"/>
        <v>1</v>
      </c>
      <c r="AP1150" s="29">
        <f t="shared" si="927"/>
        <v>1</v>
      </c>
      <c r="AQ1150" s="29">
        <f t="shared" si="927"/>
        <v>1</v>
      </c>
      <c r="AR1150" s="29">
        <f t="shared" si="927"/>
        <v>1</v>
      </c>
      <c r="AS1150" s="29">
        <f t="shared" si="927"/>
        <v>1</v>
      </c>
      <c r="AT1150" s="29">
        <f t="shared" si="935"/>
        <v>1</v>
      </c>
      <c r="AU1150" s="29">
        <f t="shared" si="935"/>
        <v>1</v>
      </c>
      <c r="AV1150" s="29">
        <f t="shared" si="935"/>
        <v>1</v>
      </c>
      <c r="AW1150" s="29">
        <f t="shared" si="935"/>
        <v>1</v>
      </c>
      <c r="AX1150" s="29">
        <f t="shared" si="935"/>
        <v>1</v>
      </c>
      <c r="AY1150" s="29">
        <f t="shared" si="935"/>
        <v>1</v>
      </c>
      <c r="AZ1150" s="29">
        <f t="shared" si="935"/>
        <v>1</v>
      </c>
      <c r="BA1150" s="29">
        <f t="shared" si="935"/>
        <v>1</v>
      </c>
      <c r="BB1150" s="29">
        <f t="shared" si="935"/>
        <v>1</v>
      </c>
      <c r="BC1150" s="29">
        <f t="shared" si="935"/>
        <v>1</v>
      </c>
      <c r="BD1150" s="29">
        <f t="shared" si="935"/>
        <v>1</v>
      </c>
      <c r="BE1150" s="29">
        <f t="shared" si="935"/>
        <v>1</v>
      </c>
      <c r="BF1150" s="29">
        <f t="shared" si="935"/>
        <v>1</v>
      </c>
      <c r="BG1150" s="29">
        <f t="shared" si="935"/>
        <v>1</v>
      </c>
      <c r="BH1150" s="29">
        <f t="shared" si="935"/>
        <v>1</v>
      </c>
      <c r="BI1150" s="29">
        <f t="shared" si="935"/>
        <v>1</v>
      </c>
      <c r="BJ1150" s="29">
        <f t="shared" si="933"/>
        <v>1</v>
      </c>
      <c r="BN1150" s="29">
        <f t="shared" si="856"/>
        <v>39</v>
      </c>
      <c r="BO1150" s="29">
        <f t="shared" si="857"/>
        <v>14</v>
      </c>
    </row>
    <row r="1151" spans="3:67" x14ac:dyDescent="0.25">
      <c r="C1151" s="79">
        <f t="shared" si="853"/>
        <v>43875</v>
      </c>
      <c r="D1151" s="29">
        <f t="shared" si="879"/>
        <v>2020</v>
      </c>
      <c r="E1151" s="29">
        <f t="shared" si="858"/>
        <v>2</v>
      </c>
      <c r="F1151" s="29">
        <f t="shared" si="859"/>
        <v>7</v>
      </c>
      <c r="G1151" s="29">
        <f t="shared" si="860"/>
        <v>14</v>
      </c>
      <c r="H1151" s="166" t="str">
        <f t="shared" si="861"/>
        <v>Do</v>
      </c>
      <c r="I1151" s="29">
        <f t="shared" si="854"/>
        <v>40</v>
      </c>
      <c r="J1151" s="29">
        <f t="array" ref="J1151">INDEX(Dienstplan!$F$6:$AJ$55,BN1151,BO1151)</f>
        <v>0</v>
      </c>
      <c r="K1151" s="29">
        <f t="array" ref="K1151">IF(OR(J1151=Schichten!$B$3,J1151=Schichten!$B$4),INDEX($D$98:$D$147,MATCH(CODE(J1151),$H$98:$H$147,0)),IF(ISERROR(INDEX($D$98:$D$147,MATCH(J1151,$A$98:$A$147,0))),0,INDEX($D$98:$D$147,MATCH(J1151,$A$98:$A$147,0))))</f>
        <v>0</v>
      </c>
      <c r="L1151" s="29">
        <f t="shared" ref="L1151" si="942">L1101</f>
        <v>0</v>
      </c>
      <c r="M1151" s="29">
        <f t="shared" si="882"/>
        <v>0</v>
      </c>
      <c r="O1151" s="29">
        <f t="shared" si="929"/>
        <v>0</v>
      </c>
      <c r="P1151" s="29">
        <f t="shared" si="929"/>
        <v>0</v>
      </c>
      <c r="Q1151" s="29">
        <f t="shared" si="929"/>
        <v>0</v>
      </c>
      <c r="R1151" s="29">
        <f t="shared" si="929"/>
        <v>0</v>
      </c>
      <c r="S1151" s="29">
        <f t="shared" si="929"/>
        <v>0</v>
      </c>
      <c r="T1151" s="29">
        <f t="shared" si="929"/>
        <v>0</v>
      </c>
      <c r="U1151" s="29">
        <f t="shared" si="929"/>
        <v>0</v>
      </c>
      <c r="V1151" s="29">
        <f t="shared" si="929"/>
        <v>0</v>
      </c>
      <c r="W1151" s="29">
        <f t="shared" si="929"/>
        <v>0</v>
      </c>
      <c r="X1151" s="29">
        <f t="shared" si="929"/>
        <v>0</v>
      </c>
      <c r="Y1151" s="29">
        <f t="shared" si="929"/>
        <v>1</v>
      </c>
      <c r="Z1151" s="29">
        <f t="shared" si="929"/>
        <v>1</v>
      </c>
      <c r="AA1151" s="29">
        <f t="shared" si="929"/>
        <v>1</v>
      </c>
      <c r="AB1151" s="29">
        <f t="shared" si="929"/>
        <v>1</v>
      </c>
      <c r="AC1151" s="29">
        <f t="shared" si="929"/>
        <v>1</v>
      </c>
      <c r="AD1151" s="29">
        <f t="shared" si="929"/>
        <v>1</v>
      </c>
      <c r="AE1151" s="29">
        <f t="shared" si="927"/>
        <v>1</v>
      </c>
      <c r="AF1151" s="29">
        <f t="shared" si="927"/>
        <v>1</v>
      </c>
      <c r="AG1151" s="29">
        <f t="shared" si="927"/>
        <v>1</v>
      </c>
      <c r="AH1151" s="29">
        <f t="shared" si="927"/>
        <v>1</v>
      </c>
      <c r="AI1151" s="29">
        <f t="shared" si="927"/>
        <v>1</v>
      </c>
      <c r="AJ1151" s="29">
        <f t="shared" si="927"/>
        <v>1</v>
      </c>
      <c r="AK1151" s="29">
        <f t="shared" si="927"/>
        <v>1</v>
      </c>
      <c r="AL1151" s="29">
        <f t="shared" si="927"/>
        <v>1</v>
      </c>
      <c r="AM1151" s="29">
        <f t="shared" si="927"/>
        <v>1</v>
      </c>
      <c r="AN1151" s="29">
        <f t="shared" si="927"/>
        <v>1</v>
      </c>
      <c r="AO1151" s="29">
        <f t="shared" si="927"/>
        <v>1</v>
      </c>
      <c r="AP1151" s="29">
        <f t="shared" si="927"/>
        <v>1</v>
      </c>
      <c r="AQ1151" s="29">
        <f t="shared" si="927"/>
        <v>1</v>
      </c>
      <c r="AR1151" s="29">
        <f t="shared" si="927"/>
        <v>1</v>
      </c>
      <c r="AS1151" s="29">
        <f t="shared" si="927"/>
        <v>1</v>
      </c>
      <c r="AT1151" s="29">
        <f t="shared" si="935"/>
        <v>1</v>
      </c>
      <c r="AU1151" s="29">
        <f t="shared" si="935"/>
        <v>1</v>
      </c>
      <c r="AV1151" s="29">
        <f t="shared" si="935"/>
        <v>1</v>
      </c>
      <c r="AW1151" s="29">
        <f t="shared" si="935"/>
        <v>1</v>
      </c>
      <c r="AX1151" s="29">
        <f t="shared" si="935"/>
        <v>1</v>
      </c>
      <c r="AY1151" s="29">
        <f t="shared" si="935"/>
        <v>1</v>
      </c>
      <c r="AZ1151" s="29">
        <f t="shared" si="935"/>
        <v>1</v>
      </c>
      <c r="BA1151" s="29">
        <f t="shared" si="935"/>
        <v>1</v>
      </c>
      <c r="BB1151" s="29">
        <f t="shared" si="935"/>
        <v>1</v>
      </c>
      <c r="BC1151" s="29">
        <f t="shared" si="935"/>
        <v>1</v>
      </c>
      <c r="BD1151" s="29">
        <f t="shared" si="935"/>
        <v>1</v>
      </c>
      <c r="BE1151" s="29">
        <f t="shared" si="935"/>
        <v>1</v>
      </c>
      <c r="BF1151" s="29">
        <f t="shared" si="935"/>
        <v>1</v>
      </c>
      <c r="BG1151" s="29">
        <f t="shared" si="935"/>
        <v>1</v>
      </c>
      <c r="BH1151" s="29">
        <f t="shared" si="935"/>
        <v>1</v>
      </c>
      <c r="BI1151" s="29">
        <f t="shared" si="935"/>
        <v>1</v>
      </c>
      <c r="BJ1151" s="29">
        <f t="shared" si="933"/>
        <v>1</v>
      </c>
      <c r="BN1151" s="29">
        <f t="shared" si="856"/>
        <v>40</v>
      </c>
      <c r="BO1151" s="29">
        <f t="shared" si="857"/>
        <v>14</v>
      </c>
    </row>
    <row r="1152" spans="3:67" x14ac:dyDescent="0.25">
      <c r="C1152" s="79">
        <f t="shared" ref="C1152:C1168" si="943">C1102+1</f>
        <v>43875</v>
      </c>
      <c r="D1152" s="29">
        <f t="shared" si="879"/>
        <v>2020</v>
      </c>
      <c r="E1152" s="29">
        <f t="shared" si="858"/>
        <v>2</v>
      </c>
      <c r="F1152" s="29">
        <f t="shared" si="859"/>
        <v>7</v>
      </c>
      <c r="G1152" s="29">
        <f t="shared" si="860"/>
        <v>14</v>
      </c>
      <c r="H1152" s="166" t="str">
        <f t="shared" si="861"/>
        <v>Do</v>
      </c>
      <c r="I1152" s="29">
        <f t="shared" ref="I1152:I1168" si="944">I1102</f>
        <v>41</v>
      </c>
      <c r="J1152" s="29">
        <f t="array" ref="J1152">INDEX(Dienstplan!$F$6:$AJ$55,BN1152,BO1152)</f>
        <v>0</v>
      </c>
      <c r="K1152" s="29">
        <f t="array" ref="K1152">IF(OR(J1152=Schichten!$B$3,J1152=Schichten!$B$4),INDEX($D$98:$D$147,MATCH(CODE(J1152),$H$98:$H$147,0)),IF(ISERROR(INDEX($D$98:$D$147,MATCH(J1152,$A$98:$A$147,0))),0,INDEX($D$98:$D$147,MATCH(J1152,$A$98:$A$147,0))))</f>
        <v>0</v>
      </c>
      <c r="L1152" s="29">
        <f t="shared" ref="L1152" si="945">L1102</f>
        <v>0</v>
      </c>
      <c r="M1152" s="29">
        <f t="shared" si="882"/>
        <v>0</v>
      </c>
      <c r="O1152" s="29">
        <f t="shared" si="929"/>
        <v>0</v>
      </c>
      <c r="P1152" s="29">
        <f t="shared" si="929"/>
        <v>0</v>
      </c>
      <c r="Q1152" s="29">
        <f t="shared" si="929"/>
        <v>0</v>
      </c>
      <c r="R1152" s="29">
        <f t="shared" si="929"/>
        <v>0</v>
      </c>
      <c r="S1152" s="29">
        <f t="shared" si="929"/>
        <v>0</v>
      </c>
      <c r="T1152" s="29">
        <f t="shared" si="929"/>
        <v>0</v>
      </c>
      <c r="U1152" s="29">
        <f t="shared" si="929"/>
        <v>0</v>
      </c>
      <c r="V1152" s="29">
        <f t="shared" si="929"/>
        <v>0</v>
      </c>
      <c r="W1152" s="29">
        <f t="shared" si="929"/>
        <v>0</v>
      </c>
      <c r="X1152" s="29">
        <f t="shared" si="929"/>
        <v>0</v>
      </c>
      <c r="Y1152" s="29">
        <f t="shared" si="929"/>
        <v>1</v>
      </c>
      <c r="Z1152" s="29">
        <f t="shared" si="929"/>
        <v>1</v>
      </c>
      <c r="AA1152" s="29">
        <f t="shared" si="929"/>
        <v>1</v>
      </c>
      <c r="AB1152" s="29">
        <f t="shared" si="929"/>
        <v>1</v>
      </c>
      <c r="AC1152" s="29">
        <f t="shared" si="929"/>
        <v>1</v>
      </c>
      <c r="AD1152" s="29">
        <f t="shared" si="929"/>
        <v>1</v>
      </c>
      <c r="AE1152" s="29">
        <f t="shared" si="927"/>
        <v>1</v>
      </c>
      <c r="AF1152" s="29">
        <f t="shared" si="927"/>
        <v>1</v>
      </c>
      <c r="AG1152" s="29">
        <f t="shared" si="927"/>
        <v>1</v>
      </c>
      <c r="AH1152" s="29">
        <f t="shared" si="927"/>
        <v>1</v>
      </c>
      <c r="AI1152" s="29">
        <f t="shared" si="927"/>
        <v>1</v>
      </c>
      <c r="AJ1152" s="29">
        <f t="shared" si="927"/>
        <v>1</v>
      </c>
      <c r="AK1152" s="29">
        <f t="shared" si="927"/>
        <v>1</v>
      </c>
      <c r="AL1152" s="29">
        <f t="shared" si="927"/>
        <v>1</v>
      </c>
      <c r="AM1152" s="29">
        <f t="shared" si="927"/>
        <v>1</v>
      </c>
      <c r="AN1152" s="29">
        <f t="shared" si="927"/>
        <v>1</v>
      </c>
      <c r="AO1152" s="29">
        <f t="shared" si="927"/>
        <v>1</v>
      </c>
      <c r="AP1152" s="29">
        <f t="shared" si="927"/>
        <v>1</v>
      </c>
      <c r="AQ1152" s="29">
        <f t="shared" si="927"/>
        <v>1</v>
      </c>
      <c r="AR1152" s="29">
        <f t="shared" si="927"/>
        <v>1</v>
      </c>
      <c r="AS1152" s="29">
        <f t="shared" si="927"/>
        <v>1</v>
      </c>
      <c r="AT1152" s="29">
        <f t="shared" si="935"/>
        <v>1</v>
      </c>
      <c r="AU1152" s="29">
        <f t="shared" si="935"/>
        <v>1</v>
      </c>
      <c r="AV1152" s="29">
        <f t="shared" si="935"/>
        <v>1</v>
      </c>
      <c r="AW1152" s="29">
        <f t="shared" si="935"/>
        <v>1</v>
      </c>
      <c r="AX1152" s="29">
        <f t="shared" si="935"/>
        <v>1</v>
      </c>
      <c r="AY1152" s="29">
        <f t="shared" si="935"/>
        <v>1</v>
      </c>
      <c r="AZ1152" s="29">
        <f t="shared" si="935"/>
        <v>1</v>
      </c>
      <c r="BA1152" s="29">
        <f t="shared" si="935"/>
        <v>1</v>
      </c>
      <c r="BB1152" s="29">
        <f t="shared" si="935"/>
        <v>1</v>
      </c>
      <c r="BC1152" s="29">
        <f t="shared" si="935"/>
        <v>1</v>
      </c>
      <c r="BD1152" s="29">
        <f t="shared" si="935"/>
        <v>1</v>
      </c>
      <c r="BE1152" s="29">
        <f t="shared" si="935"/>
        <v>1</v>
      </c>
      <c r="BF1152" s="29">
        <f t="shared" si="935"/>
        <v>1</v>
      </c>
      <c r="BG1152" s="29">
        <f t="shared" si="935"/>
        <v>1</v>
      </c>
      <c r="BH1152" s="29">
        <f t="shared" si="935"/>
        <v>1</v>
      </c>
      <c r="BI1152" s="29">
        <f t="shared" si="935"/>
        <v>1</v>
      </c>
      <c r="BJ1152" s="29">
        <f t="shared" si="933"/>
        <v>1</v>
      </c>
      <c r="BN1152" s="29">
        <f t="shared" ref="BN1152:BN1215" si="946">BN1102</f>
        <v>41</v>
      </c>
      <c r="BO1152" s="29">
        <f t="shared" ref="BO1152:BO1168" si="947">BO1102+1</f>
        <v>14</v>
      </c>
    </row>
    <row r="1153" spans="3:67" x14ac:dyDescent="0.25">
      <c r="C1153" s="79">
        <f t="shared" si="943"/>
        <v>43875</v>
      </c>
      <c r="D1153" s="29">
        <f t="shared" si="879"/>
        <v>2020</v>
      </c>
      <c r="E1153" s="29">
        <f t="shared" ref="E1153:E1216" si="948">MONTH(C1153)</f>
        <v>2</v>
      </c>
      <c r="F1153" s="29">
        <f t="shared" ref="F1153:F1216" si="949">WEEKNUM(C1153,2)</f>
        <v>7</v>
      </c>
      <c r="G1153" s="29">
        <f t="shared" ref="G1153:G1216" si="950">DAY(C1153)</f>
        <v>14</v>
      </c>
      <c r="H1153" s="166" t="str">
        <f t="shared" ref="H1153:H1216" si="951">TEXT(WEEKDAY(C1153,2),"TTT")</f>
        <v>Do</v>
      </c>
      <c r="I1153" s="29">
        <f t="shared" si="944"/>
        <v>42</v>
      </c>
      <c r="J1153" s="29">
        <f t="array" ref="J1153">INDEX(Dienstplan!$F$6:$AJ$55,BN1153,BO1153)</f>
        <v>0</v>
      </c>
      <c r="K1153" s="29">
        <f t="array" ref="K1153">IF(OR(J1153=Schichten!$B$3,J1153=Schichten!$B$4),INDEX($D$98:$D$147,MATCH(CODE(J1153),$H$98:$H$147,0)),IF(ISERROR(INDEX($D$98:$D$147,MATCH(J1153,$A$98:$A$147,0))),0,INDEX($D$98:$D$147,MATCH(J1153,$A$98:$A$147,0))))</f>
        <v>0</v>
      </c>
      <c r="L1153" s="29">
        <f t="shared" ref="L1153" si="952">L1103</f>
        <v>0</v>
      </c>
      <c r="M1153" s="29">
        <f t="shared" si="882"/>
        <v>0</v>
      </c>
      <c r="O1153" s="29">
        <f t="shared" si="929"/>
        <v>0</v>
      </c>
      <c r="P1153" s="29">
        <f t="shared" si="929"/>
        <v>0</v>
      </c>
      <c r="Q1153" s="29">
        <f t="shared" si="929"/>
        <v>0</v>
      </c>
      <c r="R1153" s="29">
        <f t="shared" si="929"/>
        <v>0</v>
      </c>
      <c r="S1153" s="29">
        <f t="shared" si="929"/>
        <v>0</v>
      </c>
      <c r="T1153" s="29">
        <f t="shared" si="929"/>
        <v>0</v>
      </c>
      <c r="U1153" s="29">
        <f t="shared" si="929"/>
        <v>0</v>
      </c>
      <c r="V1153" s="29">
        <f t="shared" si="929"/>
        <v>0</v>
      </c>
      <c r="W1153" s="29">
        <f t="shared" si="929"/>
        <v>0</v>
      </c>
      <c r="X1153" s="29">
        <f t="shared" si="929"/>
        <v>0</v>
      </c>
      <c r="Y1153" s="29">
        <f t="shared" si="929"/>
        <v>1</v>
      </c>
      <c r="Z1153" s="29">
        <f t="shared" si="929"/>
        <v>1</v>
      </c>
      <c r="AA1153" s="29">
        <f t="shared" si="929"/>
        <v>1</v>
      </c>
      <c r="AB1153" s="29">
        <f t="shared" si="929"/>
        <v>1</v>
      </c>
      <c r="AC1153" s="29">
        <f t="shared" si="929"/>
        <v>1</v>
      </c>
      <c r="AD1153" s="29">
        <f t="shared" si="929"/>
        <v>1</v>
      </c>
      <c r="AE1153" s="29">
        <f t="shared" si="927"/>
        <v>1</v>
      </c>
      <c r="AF1153" s="29">
        <f t="shared" si="927"/>
        <v>1</v>
      </c>
      <c r="AG1153" s="29">
        <f t="shared" si="927"/>
        <v>1</v>
      </c>
      <c r="AH1153" s="29">
        <f t="shared" si="927"/>
        <v>1</v>
      </c>
      <c r="AI1153" s="29">
        <f t="shared" si="927"/>
        <v>1</v>
      </c>
      <c r="AJ1153" s="29">
        <f t="shared" si="927"/>
        <v>1</v>
      </c>
      <c r="AK1153" s="29">
        <f t="shared" si="927"/>
        <v>1</v>
      </c>
      <c r="AL1153" s="29">
        <f t="shared" si="927"/>
        <v>1</v>
      </c>
      <c r="AM1153" s="29">
        <f t="shared" si="927"/>
        <v>1</v>
      </c>
      <c r="AN1153" s="29">
        <f t="shared" si="927"/>
        <v>1</v>
      </c>
      <c r="AO1153" s="29">
        <f t="shared" si="927"/>
        <v>1</v>
      </c>
      <c r="AP1153" s="29">
        <f t="shared" si="927"/>
        <v>1</v>
      </c>
      <c r="AQ1153" s="29">
        <f t="shared" si="927"/>
        <v>1</v>
      </c>
      <c r="AR1153" s="29">
        <f t="shared" si="927"/>
        <v>1</v>
      </c>
      <c r="AS1153" s="29">
        <f t="shared" si="927"/>
        <v>1</v>
      </c>
      <c r="AT1153" s="29">
        <f t="shared" si="935"/>
        <v>1</v>
      </c>
      <c r="AU1153" s="29">
        <f t="shared" si="935"/>
        <v>1</v>
      </c>
      <c r="AV1153" s="29">
        <f t="shared" si="935"/>
        <v>1</v>
      </c>
      <c r="AW1153" s="29">
        <f t="shared" si="935"/>
        <v>1</v>
      </c>
      <c r="AX1153" s="29">
        <f t="shared" si="935"/>
        <v>1</v>
      </c>
      <c r="AY1153" s="29">
        <f t="shared" si="935"/>
        <v>1</v>
      </c>
      <c r="AZ1153" s="29">
        <f t="shared" si="935"/>
        <v>1</v>
      </c>
      <c r="BA1153" s="29">
        <f t="shared" si="935"/>
        <v>1</v>
      </c>
      <c r="BB1153" s="29">
        <f t="shared" si="935"/>
        <v>1</v>
      </c>
      <c r="BC1153" s="29">
        <f t="shared" si="935"/>
        <v>1</v>
      </c>
      <c r="BD1153" s="29">
        <f t="shared" si="935"/>
        <v>1</v>
      </c>
      <c r="BE1153" s="29">
        <f t="shared" si="935"/>
        <v>1</v>
      </c>
      <c r="BF1153" s="29">
        <f t="shared" si="935"/>
        <v>1</v>
      </c>
      <c r="BG1153" s="29">
        <f t="shared" si="935"/>
        <v>1</v>
      </c>
      <c r="BH1153" s="29">
        <f t="shared" si="935"/>
        <v>1</v>
      </c>
      <c r="BI1153" s="29">
        <f t="shared" si="935"/>
        <v>1</v>
      </c>
      <c r="BJ1153" s="29">
        <f t="shared" si="933"/>
        <v>1</v>
      </c>
      <c r="BN1153" s="29">
        <f t="shared" si="946"/>
        <v>42</v>
      </c>
      <c r="BO1153" s="29">
        <f t="shared" si="947"/>
        <v>14</v>
      </c>
    </row>
    <row r="1154" spans="3:67" x14ac:dyDescent="0.25">
      <c r="C1154" s="79">
        <f t="shared" si="943"/>
        <v>43875</v>
      </c>
      <c r="D1154" s="29">
        <f t="shared" si="879"/>
        <v>2020</v>
      </c>
      <c r="E1154" s="29">
        <f t="shared" si="948"/>
        <v>2</v>
      </c>
      <c r="F1154" s="29">
        <f t="shared" si="949"/>
        <v>7</v>
      </c>
      <c r="G1154" s="29">
        <f t="shared" si="950"/>
        <v>14</v>
      </c>
      <c r="H1154" s="166" t="str">
        <f t="shared" si="951"/>
        <v>Do</v>
      </c>
      <c r="I1154" s="29">
        <f t="shared" si="944"/>
        <v>43</v>
      </c>
      <c r="J1154" s="29">
        <f t="array" ref="J1154">INDEX(Dienstplan!$F$6:$AJ$55,BN1154,BO1154)</f>
        <v>0</v>
      </c>
      <c r="K1154" s="29">
        <f t="array" ref="K1154">IF(OR(J1154=Schichten!$B$3,J1154=Schichten!$B$4),INDEX($D$98:$D$147,MATCH(CODE(J1154),$H$98:$H$147,0)),IF(ISERROR(INDEX($D$98:$D$147,MATCH(J1154,$A$98:$A$147,0))),0,INDEX($D$98:$D$147,MATCH(J1154,$A$98:$A$147,0))))</f>
        <v>0</v>
      </c>
      <c r="L1154" s="29">
        <f t="shared" ref="L1154" si="953">L1104</f>
        <v>0</v>
      </c>
      <c r="M1154" s="29">
        <f t="shared" si="882"/>
        <v>0</v>
      </c>
      <c r="O1154" s="29">
        <f t="shared" si="929"/>
        <v>0</v>
      </c>
      <c r="P1154" s="29">
        <f t="shared" si="929"/>
        <v>0</v>
      </c>
      <c r="Q1154" s="29">
        <f t="shared" si="929"/>
        <v>0</v>
      </c>
      <c r="R1154" s="29">
        <f t="shared" si="929"/>
        <v>0</v>
      </c>
      <c r="S1154" s="29">
        <f t="shared" si="929"/>
        <v>0</v>
      </c>
      <c r="T1154" s="29">
        <f t="shared" si="929"/>
        <v>0</v>
      </c>
      <c r="U1154" s="29">
        <f t="shared" si="929"/>
        <v>0</v>
      </c>
      <c r="V1154" s="29">
        <f t="shared" si="929"/>
        <v>0</v>
      </c>
      <c r="W1154" s="29">
        <f t="shared" si="929"/>
        <v>0</v>
      </c>
      <c r="X1154" s="29">
        <f t="shared" si="929"/>
        <v>0</v>
      </c>
      <c r="Y1154" s="29">
        <f t="shared" si="929"/>
        <v>1</v>
      </c>
      <c r="Z1154" s="29">
        <f t="shared" si="929"/>
        <v>1</v>
      </c>
      <c r="AA1154" s="29">
        <f t="shared" si="929"/>
        <v>1</v>
      </c>
      <c r="AB1154" s="29">
        <f t="shared" si="929"/>
        <v>1</v>
      </c>
      <c r="AC1154" s="29">
        <f t="shared" si="929"/>
        <v>1</v>
      </c>
      <c r="AD1154" s="29">
        <f t="shared" si="929"/>
        <v>1</v>
      </c>
      <c r="AE1154" s="29">
        <f t="shared" si="927"/>
        <v>1</v>
      </c>
      <c r="AF1154" s="29">
        <f t="shared" si="927"/>
        <v>1</v>
      </c>
      <c r="AG1154" s="29">
        <f t="shared" si="927"/>
        <v>1</v>
      </c>
      <c r="AH1154" s="29">
        <f t="shared" si="927"/>
        <v>1</v>
      </c>
      <c r="AI1154" s="29">
        <f t="shared" si="927"/>
        <v>1</v>
      </c>
      <c r="AJ1154" s="29">
        <f t="shared" si="927"/>
        <v>1</v>
      </c>
      <c r="AK1154" s="29">
        <f t="shared" si="927"/>
        <v>1</v>
      </c>
      <c r="AL1154" s="29">
        <f t="shared" si="927"/>
        <v>1</v>
      </c>
      <c r="AM1154" s="29">
        <f t="shared" si="927"/>
        <v>1</v>
      </c>
      <c r="AN1154" s="29">
        <f t="shared" si="927"/>
        <v>1</v>
      </c>
      <c r="AO1154" s="29">
        <f t="shared" si="927"/>
        <v>1</v>
      </c>
      <c r="AP1154" s="29">
        <f t="shared" si="927"/>
        <v>1</v>
      </c>
      <c r="AQ1154" s="29">
        <f t="shared" si="927"/>
        <v>1</v>
      </c>
      <c r="AR1154" s="29">
        <f t="shared" si="927"/>
        <v>1</v>
      </c>
      <c r="AS1154" s="29">
        <f t="shared" si="927"/>
        <v>1</v>
      </c>
      <c r="AT1154" s="29">
        <f t="shared" si="935"/>
        <v>1</v>
      </c>
      <c r="AU1154" s="29">
        <f t="shared" si="935"/>
        <v>1</v>
      </c>
      <c r="AV1154" s="29">
        <f t="shared" si="935"/>
        <v>1</v>
      </c>
      <c r="AW1154" s="29">
        <f t="shared" si="935"/>
        <v>1</v>
      </c>
      <c r="AX1154" s="29">
        <f t="shared" si="935"/>
        <v>1</v>
      </c>
      <c r="AY1154" s="29">
        <f t="shared" si="935"/>
        <v>1</v>
      </c>
      <c r="AZ1154" s="29">
        <f t="shared" si="935"/>
        <v>1</v>
      </c>
      <c r="BA1154" s="29">
        <f t="shared" si="935"/>
        <v>1</v>
      </c>
      <c r="BB1154" s="29">
        <f t="shared" si="935"/>
        <v>1</v>
      </c>
      <c r="BC1154" s="29">
        <f t="shared" si="935"/>
        <v>1</v>
      </c>
      <c r="BD1154" s="29">
        <f t="shared" si="935"/>
        <v>1</v>
      </c>
      <c r="BE1154" s="29">
        <f t="shared" si="935"/>
        <v>1</v>
      </c>
      <c r="BF1154" s="29">
        <f t="shared" si="935"/>
        <v>1</v>
      </c>
      <c r="BG1154" s="29">
        <f t="shared" si="935"/>
        <v>1</v>
      </c>
      <c r="BH1154" s="29">
        <f t="shared" si="935"/>
        <v>1</v>
      </c>
      <c r="BI1154" s="29">
        <f t="shared" si="935"/>
        <v>1</v>
      </c>
      <c r="BJ1154" s="29">
        <f t="shared" si="933"/>
        <v>1</v>
      </c>
      <c r="BN1154" s="29">
        <f t="shared" si="946"/>
        <v>43</v>
      </c>
      <c r="BO1154" s="29">
        <f t="shared" si="947"/>
        <v>14</v>
      </c>
    </row>
    <row r="1155" spans="3:67" x14ac:dyDescent="0.25">
      <c r="C1155" s="79">
        <f t="shared" si="943"/>
        <v>43875</v>
      </c>
      <c r="D1155" s="29">
        <f t="shared" si="879"/>
        <v>2020</v>
      </c>
      <c r="E1155" s="29">
        <f t="shared" si="948"/>
        <v>2</v>
      </c>
      <c r="F1155" s="29">
        <f t="shared" si="949"/>
        <v>7</v>
      </c>
      <c r="G1155" s="29">
        <f t="shared" si="950"/>
        <v>14</v>
      </c>
      <c r="H1155" s="166" t="str">
        <f t="shared" si="951"/>
        <v>Do</v>
      </c>
      <c r="I1155" s="29">
        <f t="shared" si="944"/>
        <v>44</v>
      </c>
      <c r="J1155" s="29">
        <f t="array" ref="J1155">INDEX(Dienstplan!$F$6:$AJ$55,BN1155,BO1155)</f>
        <v>0</v>
      </c>
      <c r="K1155" s="29">
        <f t="array" ref="K1155">IF(OR(J1155=Schichten!$B$3,J1155=Schichten!$B$4),INDEX($D$98:$D$147,MATCH(CODE(J1155),$H$98:$H$147,0)),IF(ISERROR(INDEX($D$98:$D$147,MATCH(J1155,$A$98:$A$147,0))),0,INDEX($D$98:$D$147,MATCH(J1155,$A$98:$A$147,0))))</f>
        <v>0</v>
      </c>
      <c r="L1155" s="29">
        <f t="shared" ref="L1155" si="954">L1105</f>
        <v>0</v>
      </c>
      <c r="M1155" s="29">
        <f t="shared" si="882"/>
        <v>0</v>
      </c>
      <c r="O1155" s="29">
        <f t="shared" si="929"/>
        <v>0</v>
      </c>
      <c r="P1155" s="29">
        <f t="shared" si="929"/>
        <v>0</v>
      </c>
      <c r="Q1155" s="29">
        <f t="shared" si="929"/>
        <v>0</v>
      </c>
      <c r="R1155" s="29">
        <f t="shared" si="929"/>
        <v>0</v>
      </c>
      <c r="S1155" s="29">
        <f t="shared" si="929"/>
        <v>0</v>
      </c>
      <c r="T1155" s="29">
        <f t="shared" si="929"/>
        <v>0</v>
      </c>
      <c r="U1155" s="29">
        <f t="shared" si="929"/>
        <v>0</v>
      </c>
      <c r="V1155" s="29">
        <f t="shared" si="929"/>
        <v>0</v>
      </c>
      <c r="W1155" s="29">
        <f t="shared" si="929"/>
        <v>0</v>
      </c>
      <c r="X1155" s="29">
        <f t="shared" si="929"/>
        <v>0</v>
      </c>
      <c r="Y1155" s="29">
        <f t="shared" si="929"/>
        <v>1</v>
      </c>
      <c r="Z1155" s="29">
        <f t="shared" si="929"/>
        <v>1</v>
      </c>
      <c r="AA1155" s="29">
        <f t="shared" si="929"/>
        <v>1</v>
      </c>
      <c r="AB1155" s="29">
        <f t="shared" si="929"/>
        <v>1</v>
      </c>
      <c r="AC1155" s="29">
        <f t="shared" si="929"/>
        <v>1</v>
      </c>
      <c r="AD1155" s="29">
        <f t="shared" ref="AD1155:AS1170" si="955">IF($M$457,IF($J1155=AD$461,1,0),0)</f>
        <v>1</v>
      </c>
      <c r="AE1155" s="29">
        <f t="shared" si="955"/>
        <v>1</v>
      </c>
      <c r="AF1155" s="29">
        <f t="shared" si="955"/>
        <v>1</v>
      </c>
      <c r="AG1155" s="29">
        <f t="shared" si="955"/>
        <v>1</v>
      </c>
      <c r="AH1155" s="29">
        <f t="shared" si="955"/>
        <v>1</v>
      </c>
      <c r="AI1155" s="29">
        <f t="shared" si="955"/>
        <v>1</v>
      </c>
      <c r="AJ1155" s="29">
        <f t="shared" si="955"/>
        <v>1</v>
      </c>
      <c r="AK1155" s="29">
        <f t="shared" si="955"/>
        <v>1</v>
      </c>
      <c r="AL1155" s="29">
        <f t="shared" si="955"/>
        <v>1</v>
      </c>
      <c r="AM1155" s="29">
        <f t="shared" si="955"/>
        <v>1</v>
      </c>
      <c r="AN1155" s="29">
        <f t="shared" si="955"/>
        <v>1</v>
      </c>
      <c r="AO1155" s="29">
        <f t="shared" si="955"/>
        <v>1</v>
      </c>
      <c r="AP1155" s="29">
        <f t="shared" si="955"/>
        <v>1</v>
      </c>
      <c r="AQ1155" s="29">
        <f t="shared" si="955"/>
        <v>1</v>
      </c>
      <c r="AR1155" s="29">
        <f t="shared" si="955"/>
        <v>1</v>
      </c>
      <c r="AS1155" s="29">
        <f t="shared" si="955"/>
        <v>1</v>
      </c>
      <c r="AT1155" s="29">
        <f t="shared" si="935"/>
        <v>1</v>
      </c>
      <c r="AU1155" s="29">
        <f t="shared" si="935"/>
        <v>1</v>
      </c>
      <c r="AV1155" s="29">
        <f t="shared" si="935"/>
        <v>1</v>
      </c>
      <c r="AW1155" s="29">
        <f t="shared" si="935"/>
        <v>1</v>
      </c>
      <c r="AX1155" s="29">
        <f t="shared" si="935"/>
        <v>1</v>
      </c>
      <c r="AY1155" s="29">
        <f t="shared" si="935"/>
        <v>1</v>
      </c>
      <c r="AZ1155" s="29">
        <f t="shared" si="935"/>
        <v>1</v>
      </c>
      <c r="BA1155" s="29">
        <f t="shared" si="935"/>
        <v>1</v>
      </c>
      <c r="BB1155" s="29">
        <f t="shared" si="935"/>
        <v>1</v>
      </c>
      <c r="BC1155" s="29">
        <f t="shared" si="935"/>
        <v>1</v>
      </c>
      <c r="BD1155" s="29">
        <f t="shared" si="935"/>
        <v>1</v>
      </c>
      <c r="BE1155" s="29">
        <f t="shared" si="935"/>
        <v>1</v>
      </c>
      <c r="BF1155" s="29">
        <f t="shared" si="935"/>
        <v>1</v>
      </c>
      <c r="BG1155" s="29">
        <f t="shared" si="935"/>
        <v>1</v>
      </c>
      <c r="BH1155" s="29">
        <f t="shared" si="935"/>
        <v>1</v>
      </c>
      <c r="BI1155" s="29">
        <f t="shared" si="935"/>
        <v>1</v>
      </c>
      <c r="BJ1155" s="29">
        <f t="shared" si="933"/>
        <v>1</v>
      </c>
      <c r="BN1155" s="29">
        <f t="shared" si="946"/>
        <v>44</v>
      </c>
      <c r="BO1155" s="29">
        <f t="shared" si="947"/>
        <v>14</v>
      </c>
    </row>
    <row r="1156" spans="3:67" x14ac:dyDescent="0.25">
      <c r="C1156" s="79">
        <f t="shared" si="943"/>
        <v>43875</v>
      </c>
      <c r="D1156" s="29">
        <f t="shared" si="879"/>
        <v>2020</v>
      </c>
      <c r="E1156" s="29">
        <f t="shared" si="948"/>
        <v>2</v>
      </c>
      <c r="F1156" s="29">
        <f t="shared" si="949"/>
        <v>7</v>
      </c>
      <c r="G1156" s="29">
        <f t="shared" si="950"/>
        <v>14</v>
      </c>
      <c r="H1156" s="166" t="str">
        <f t="shared" si="951"/>
        <v>Do</v>
      </c>
      <c r="I1156" s="29">
        <f t="shared" si="944"/>
        <v>45</v>
      </c>
      <c r="J1156" s="29">
        <f t="array" ref="J1156">INDEX(Dienstplan!$F$6:$AJ$55,BN1156,BO1156)</f>
        <v>0</v>
      </c>
      <c r="K1156" s="29">
        <f t="array" ref="K1156">IF(OR(J1156=Schichten!$B$3,J1156=Schichten!$B$4),INDEX($D$98:$D$147,MATCH(CODE(J1156),$H$98:$H$147,0)),IF(ISERROR(INDEX($D$98:$D$147,MATCH(J1156,$A$98:$A$147,0))),0,INDEX($D$98:$D$147,MATCH(J1156,$A$98:$A$147,0))))</f>
        <v>0</v>
      </c>
      <c r="L1156" s="29">
        <f t="shared" ref="L1156" si="956">L1106</f>
        <v>0</v>
      </c>
      <c r="M1156" s="29">
        <f t="shared" si="882"/>
        <v>0</v>
      </c>
      <c r="O1156" s="29">
        <f t="shared" ref="O1156:AD1171" si="957">IF($M$457,IF($J1156=O$461,1,0),0)</f>
        <v>0</v>
      </c>
      <c r="P1156" s="29">
        <f t="shared" si="957"/>
        <v>0</v>
      </c>
      <c r="Q1156" s="29">
        <f t="shared" si="957"/>
        <v>0</v>
      </c>
      <c r="R1156" s="29">
        <f t="shared" si="957"/>
        <v>0</v>
      </c>
      <c r="S1156" s="29">
        <f t="shared" si="957"/>
        <v>0</v>
      </c>
      <c r="T1156" s="29">
        <f t="shared" si="957"/>
        <v>0</v>
      </c>
      <c r="U1156" s="29">
        <f t="shared" si="957"/>
        <v>0</v>
      </c>
      <c r="V1156" s="29">
        <f t="shared" si="957"/>
        <v>0</v>
      </c>
      <c r="W1156" s="29">
        <f t="shared" si="957"/>
        <v>0</v>
      </c>
      <c r="X1156" s="29">
        <f t="shared" si="957"/>
        <v>0</v>
      </c>
      <c r="Y1156" s="29">
        <f t="shared" si="957"/>
        <v>1</v>
      </c>
      <c r="Z1156" s="29">
        <f t="shared" si="957"/>
        <v>1</v>
      </c>
      <c r="AA1156" s="29">
        <f t="shared" si="957"/>
        <v>1</v>
      </c>
      <c r="AB1156" s="29">
        <f t="shared" si="957"/>
        <v>1</v>
      </c>
      <c r="AC1156" s="29">
        <f t="shared" si="957"/>
        <v>1</v>
      </c>
      <c r="AD1156" s="29">
        <f t="shared" si="957"/>
        <v>1</v>
      </c>
      <c r="AE1156" s="29">
        <f t="shared" si="955"/>
        <v>1</v>
      </c>
      <c r="AF1156" s="29">
        <f t="shared" si="955"/>
        <v>1</v>
      </c>
      <c r="AG1156" s="29">
        <f t="shared" si="955"/>
        <v>1</v>
      </c>
      <c r="AH1156" s="29">
        <f t="shared" si="955"/>
        <v>1</v>
      </c>
      <c r="AI1156" s="29">
        <f t="shared" si="955"/>
        <v>1</v>
      </c>
      <c r="AJ1156" s="29">
        <f t="shared" si="955"/>
        <v>1</v>
      </c>
      <c r="AK1156" s="29">
        <f t="shared" si="955"/>
        <v>1</v>
      </c>
      <c r="AL1156" s="29">
        <f t="shared" si="955"/>
        <v>1</v>
      </c>
      <c r="AM1156" s="29">
        <f t="shared" si="955"/>
        <v>1</v>
      </c>
      <c r="AN1156" s="29">
        <f t="shared" si="955"/>
        <v>1</v>
      </c>
      <c r="AO1156" s="29">
        <f t="shared" si="955"/>
        <v>1</v>
      </c>
      <c r="AP1156" s="29">
        <f t="shared" si="955"/>
        <v>1</v>
      </c>
      <c r="AQ1156" s="29">
        <f t="shared" si="955"/>
        <v>1</v>
      </c>
      <c r="AR1156" s="29">
        <f t="shared" si="955"/>
        <v>1</v>
      </c>
      <c r="AS1156" s="29">
        <f t="shared" si="955"/>
        <v>1</v>
      </c>
      <c r="AT1156" s="29">
        <f t="shared" si="935"/>
        <v>1</v>
      </c>
      <c r="AU1156" s="29">
        <f t="shared" si="935"/>
        <v>1</v>
      </c>
      <c r="AV1156" s="29">
        <f t="shared" si="935"/>
        <v>1</v>
      </c>
      <c r="AW1156" s="29">
        <f t="shared" si="935"/>
        <v>1</v>
      </c>
      <c r="AX1156" s="29">
        <f t="shared" si="935"/>
        <v>1</v>
      </c>
      <c r="AY1156" s="29">
        <f t="shared" si="935"/>
        <v>1</v>
      </c>
      <c r="AZ1156" s="29">
        <f t="shared" si="935"/>
        <v>1</v>
      </c>
      <c r="BA1156" s="29">
        <f t="shared" si="935"/>
        <v>1</v>
      </c>
      <c r="BB1156" s="29">
        <f t="shared" si="935"/>
        <v>1</v>
      </c>
      <c r="BC1156" s="29">
        <f t="shared" si="935"/>
        <v>1</v>
      </c>
      <c r="BD1156" s="29">
        <f t="shared" si="935"/>
        <v>1</v>
      </c>
      <c r="BE1156" s="29">
        <f t="shared" si="935"/>
        <v>1</v>
      </c>
      <c r="BF1156" s="29">
        <f t="shared" si="935"/>
        <v>1</v>
      </c>
      <c r="BG1156" s="29">
        <f t="shared" si="935"/>
        <v>1</v>
      </c>
      <c r="BH1156" s="29">
        <f t="shared" si="935"/>
        <v>1</v>
      </c>
      <c r="BI1156" s="29">
        <f t="shared" si="935"/>
        <v>1</v>
      </c>
      <c r="BJ1156" s="29">
        <f t="shared" si="933"/>
        <v>1</v>
      </c>
      <c r="BN1156" s="29">
        <f t="shared" si="946"/>
        <v>45</v>
      </c>
      <c r="BO1156" s="29">
        <f t="shared" si="947"/>
        <v>14</v>
      </c>
    </row>
    <row r="1157" spans="3:67" x14ac:dyDescent="0.25">
      <c r="C1157" s="79">
        <f t="shared" si="943"/>
        <v>43875</v>
      </c>
      <c r="D1157" s="29">
        <f t="shared" si="879"/>
        <v>2020</v>
      </c>
      <c r="E1157" s="29">
        <f t="shared" si="948"/>
        <v>2</v>
      </c>
      <c r="F1157" s="29">
        <f t="shared" si="949"/>
        <v>7</v>
      </c>
      <c r="G1157" s="29">
        <f t="shared" si="950"/>
        <v>14</v>
      </c>
      <c r="H1157" s="166" t="str">
        <f t="shared" si="951"/>
        <v>Do</v>
      </c>
      <c r="I1157" s="29">
        <f t="shared" si="944"/>
        <v>46</v>
      </c>
      <c r="J1157" s="29">
        <f t="array" ref="J1157">INDEX(Dienstplan!$F$6:$AJ$55,BN1157,BO1157)</f>
        <v>0</v>
      </c>
      <c r="K1157" s="29">
        <f t="array" ref="K1157">IF(OR(J1157=Schichten!$B$3,J1157=Schichten!$B$4),INDEX($D$98:$D$147,MATCH(CODE(J1157),$H$98:$H$147,0)),IF(ISERROR(INDEX($D$98:$D$147,MATCH(J1157,$A$98:$A$147,0))),0,INDEX($D$98:$D$147,MATCH(J1157,$A$98:$A$147,0))))</f>
        <v>0</v>
      </c>
      <c r="L1157" s="29">
        <f t="shared" ref="L1157" si="958">L1107</f>
        <v>0</v>
      </c>
      <c r="M1157" s="29">
        <f t="shared" si="882"/>
        <v>0</v>
      </c>
      <c r="O1157" s="29">
        <f t="shared" si="957"/>
        <v>0</v>
      </c>
      <c r="P1157" s="29">
        <f t="shared" si="957"/>
        <v>0</v>
      </c>
      <c r="Q1157" s="29">
        <f t="shared" si="957"/>
        <v>0</v>
      </c>
      <c r="R1157" s="29">
        <f t="shared" si="957"/>
        <v>0</v>
      </c>
      <c r="S1157" s="29">
        <f t="shared" si="957"/>
        <v>0</v>
      </c>
      <c r="T1157" s="29">
        <f t="shared" si="957"/>
        <v>0</v>
      </c>
      <c r="U1157" s="29">
        <f t="shared" si="957"/>
        <v>0</v>
      </c>
      <c r="V1157" s="29">
        <f t="shared" si="957"/>
        <v>0</v>
      </c>
      <c r="W1157" s="29">
        <f t="shared" si="957"/>
        <v>0</v>
      </c>
      <c r="X1157" s="29">
        <f t="shared" si="957"/>
        <v>0</v>
      </c>
      <c r="Y1157" s="29">
        <f t="shared" si="957"/>
        <v>1</v>
      </c>
      <c r="Z1157" s="29">
        <f t="shared" si="957"/>
        <v>1</v>
      </c>
      <c r="AA1157" s="29">
        <f t="shared" si="957"/>
        <v>1</v>
      </c>
      <c r="AB1157" s="29">
        <f t="shared" si="957"/>
        <v>1</v>
      </c>
      <c r="AC1157" s="29">
        <f t="shared" si="957"/>
        <v>1</v>
      </c>
      <c r="AD1157" s="29">
        <f t="shared" si="957"/>
        <v>1</v>
      </c>
      <c r="AE1157" s="29">
        <f t="shared" si="955"/>
        <v>1</v>
      </c>
      <c r="AF1157" s="29">
        <f t="shared" si="955"/>
        <v>1</v>
      </c>
      <c r="AG1157" s="29">
        <f t="shared" si="955"/>
        <v>1</v>
      </c>
      <c r="AH1157" s="29">
        <f t="shared" si="955"/>
        <v>1</v>
      </c>
      <c r="AI1157" s="29">
        <f t="shared" si="955"/>
        <v>1</v>
      </c>
      <c r="AJ1157" s="29">
        <f t="shared" si="955"/>
        <v>1</v>
      </c>
      <c r="AK1157" s="29">
        <f t="shared" si="955"/>
        <v>1</v>
      </c>
      <c r="AL1157" s="29">
        <f t="shared" si="955"/>
        <v>1</v>
      </c>
      <c r="AM1157" s="29">
        <f t="shared" si="955"/>
        <v>1</v>
      </c>
      <c r="AN1157" s="29">
        <f t="shared" si="955"/>
        <v>1</v>
      </c>
      <c r="AO1157" s="29">
        <f t="shared" si="955"/>
        <v>1</v>
      </c>
      <c r="AP1157" s="29">
        <f t="shared" si="955"/>
        <v>1</v>
      </c>
      <c r="AQ1157" s="29">
        <f t="shared" si="955"/>
        <v>1</v>
      </c>
      <c r="AR1157" s="29">
        <f t="shared" si="955"/>
        <v>1</v>
      </c>
      <c r="AS1157" s="29">
        <f t="shared" si="955"/>
        <v>1</v>
      </c>
      <c r="AT1157" s="29">
        <f t="shared" si="935"/>
        <v>1</v>
      </c>
      <c r="AU1157" s="29">
        <f t="shared" si="935"/>
        <v>1</v>
      </c>
      <c r="AV1157" s="29">
        <f t="shared" si="935"/>
        <v>1</v>
      </c>
      <c r="AW1157" s="29">
        <f t="shared" si="935"/>
        <v>1</v>
      </c>
      <c r="AX1157" s="29">
        <f t="shared" si="935"/>
        <v>1</v>
      </c>
      <c r="AY1157" s="29">
        <f t="shared" si="935"/>
        <v>1</v>
      </c>
      <c r="AZ1157" s="29">
        <f t="shared" si="935"/>
        <v>1</v>
      </c>
      <c r="BA1157" s="29">
        <f t="shared" si="935"/>
        <v>1</v>
      </c>
      <c r="BB1157" s="29">
        <f t="shared" si="935"/>
        <v>1</v>
      </c>
      <c r="BC1157" s="29">
        <f t="shared" si="935"/>
        <v>1</v>
      </c>
      <c r="BD1157" s="29">
        <f t="shared" si="935"/>
        <v>1</v>
      </c>
      <c r="BE1157" s="29">
        <f t="shared" si="935"/>
        <v>1</v>
      </c>
      <c r="BF1157" s="29">
        <f t="shared" si="935"/>
        <v>1</v>
      </c>
      <c r="BG1157" s="29">
        <f t="shared" si="935"/>
        <v>1</v>
      </c>
      <c r="BH1157" s="29">
        <f t="shared" si="935"/>
        <v>1</v>
      </c>
      <c r="BI1157" s="29">
        <f t="shared" si="935"/>
        <v>1</v>
      </c>
      <c r="BJ1157" s="29">
        <f t="shared" si="933"/>
        <v>1</v>
      </c>
      <c r="BN1157" s="29">
        <f t="shared" si="946"/>
        <v>46</v>
      </c>
      <c r="BO1157" s="29">
        <f t="shared" si="947"/>
        <v>14</v>
      </c>
    </row>
    <row r="1158" spans="3:67" x14ac:dyDescent="0.25">
      <c r="C1158" s="79">
        <f t="shared" si="943"/>
        <v>43875</v>
      </c>
      <c r="D1158" s="29">
        <f t="shared" si="879"/>
        <v>2020</v>
      </c>
      <c r="E1158" s="29">
        <f t="shared" si="948"/>
        <v>2</v>
      </c>
      <c r="F1158" s="29">
        <f t="shared" si="949"/>
        <v>7</v>
      </c>
      <c r="G1158" s="29">
        <f t="shared" si="950"/>
        <v>14</v>
      </c>
      <c r="H1158" s="166" t="str">
        <f t="shared" si="951"/>
        <v>Do</v>
      </c>
      <c r="I1158" s="29">
        <f t="shared" si="944"/>
        <v>47</v>
      </c>
      <c r="J1158" s="29">
        <f t="array" ref="J1158">INDEX(Dienstplan!$F$6:$AJ$55,BN1158,BO1158)</f>
        <v>0</v>
      </c>
      <c r="K1158" s="29">
        <f t="array" ref="K1158">IF(OR(J1158=Schichten!$B$3,J1158=Schichten!$B$4),INDEX($D$98:$D$147,MATCH(CODE(J1158),$H$98:$H$147,0)),IF(ISERROR(INDEX($D$98:$D$147,MATCH(J1158,$A$98:$A$147,0))),0,INDEX($D$98:$D$147,MATCH(J1158,$A$98:$A$147,0))))</f>
        <v>0</v>
      </c>
      <c r="L1158" s="29">
        <f t="shared" ref="L1158" si="959">L1108</f>
        <v>0</v>
      </c>
      <c r="M1158" s="29">
        <f t="shared" si="882"/>
        <v>0</v>
      </c>
      <c r="O1158" s="29">
        <f t="shared" si="957"/>
        <v>0</v>
      </c>
      <c r="P1158" s="29">
        <f t="shared" si="957"/>
        <v>0</v>
      </c>
      <c r="Q1158" s="29">
        <f t="shared" si="957"/>
        <v>0</v>
      </c>
      <c r="R1158" s="29">
        <f t="shared" si="957"/>
        <v>0</v>
      </c>
      <c r="S1158" s="29">
        <f t="shared" si="957"/>
        <v>0</v>
      </c>
      <c r="T1158" s="29">
        <f t="shared" si="957"/>
        <v>0</v>
      </c>
      <c r="U1158" s="29">
        <f t="shared" si="957"/>
        <v>0</v>
      </c>
      <c r="V1158" s="29">
        <f t="shared" si="957"/>
        <v>0</v>
      </c>
      <c r="W1158" s="29">
        <f t="shared" si="957"/>
        <v>0</v>
      </c>
      <c r="X1158" s="29">
        <f t="shared" si="957"/>
        <v>0</v>
      </c>
      <c r="Y1158" s="29">
        <f t="shared" si="957"/>
        <v>1</v>
      </c>
      <c r="Z1158" s="29">
        <f t="shared" si="957"/>
        <v>1</v>
      </c>
      <c r="AA1158" s="29">
        <f t="shared" si="957"/>
        <v>1</v>
      </c>
      <c r="AB1158" s="29">
        <f t="shared" si="957"/>
        <v>1</v>
      </c>
      <c r="AC1158" s="29">
        <f t="shared" si="957"/>
        <v>1</v>
      </c>
      <c r="AD1158" s="29">
        <f t="shared" si="957"/>
        <v>1</v>
      </c>
      <c r="AE1158" s="29">
        <f t="shared" si="955"/>
        <v>1</v>
      </c>
      <c r="AF1158" s="29">
        <f t="shared" si="955"/>
        <v>1</v>
      </c>
      <c r="AG1158" s="29">
        <f t="shared" si="955"/>
        <v>1</v>
      </c>
      <c r="AH1158" s="29">
        <f t="shared" si="955"/>
        <v>1</v>
      </c>
      <c r="AI1158" s="29">
        <f t="shared" si="955"/>
        <v>1</v>
      </c>
      <c r="AJ1158" s="29">
        <f t="shared" si="955"/>
        <v>1</v>
      </c>
      <c r="AK1158" s="29">
        <f t="shared" si="955"/>
        <v>1</v>
      </c>
      <c r="AL1158" s="29">
        <f t="shared" si="955"/>
        <v>1</v>
      </c>
      <c r="AM1158" s="29">
        <f t="shared" si="955"/>
        <v>1</v>
      </c>
      <c r="AN1158" s="29">
        <f t="shared" si="955"/>
        <v>1</v>
      </c>
      <c r="AO1158" s="29">
        <f t="shared" si="955"/>
        <v>1</v>
      </c>
      <c r="AP1158" s="29">
        <f t="shared" si="955"/>
        <v>1</v>
      </c>
      <c r="AQ1158" s="29">
        <f t="shared" si="955"/>
        <v>1</v>
      </c>
      <c r="AR1158" s="29">
        <f t="shared" si="955"/>
        <v>1</v>
      </c>
      <c r="AS1158" s="29">
        <f t="shared" si="955"/>
        <v>1</v>
      </c>
      <c r="AT1158" s="29">
        <f t="shared" si="935"/>
        <v>1</v>
      </c>
      <c r="AU1158" s="29">
        <f t="shared" si="935"/>
        <v>1</v>
      </c>
      <c r="AV1158" s="29">
        <f t="shared" si="935"/>
        <v>1</v>
      </c>
      <c r="AW1158" s="29">
        <f t="shared" si="935"/>
        <v>1</v>
      </c>
      <c r="AX1158" s="29">
        <f t="shared" si="935"/>
        <v>1</v>
      </c>
      <c r="AY1158" s="29">
        <f t="shared" si="935"/>
        <v>1</v>
      </c>
      <c r="AZ1158" s="29">
        <f t="shared" si="935"/>
        <v>1</v>
      </c>
      <c r="BA1158" s="29">
        <f t="shared" si="935"/>
        <v>1</v>
      </c>
      <c r="BB1158" s="29">
        <f t="shared" si="935"/>
        <v>1</v>
      </c>
      <c r="BC1158" s="29">
        <f t="shared" si="935"/>
        <v>1</v>
      </c>
      <c r="BD1158" s="29">
        <f t="shared" si="935"/>
        <v>1</v>
      </c>
      <c r="BE1158" s="29">
        <f t="shared" si="935"/>
        <v>1</v>
      </c>
      <c r="BF1158" s="29">
        <f t="shared" si="935"/>
        <v>1</v>
      </c>
      <c r="BG1158" s="29">
        <f t="shared" si="935"/>
        <v>1</v>
      </c>
      <c r="BH1158" s="29">
        <f t="shared" si="935"/>
        <v>1</v>
      </c>
      <c r="BI1158" s="29">
        <f t="shared" si="935"/>
        <v>1</v>
      </c>
      <c r="BJ1158" s="29">
        <f t="shared" si="933"/>
        <v>1</v>
      </c>
      <c r="BN1158" s="29">
        <f t="shared" si="946"/>
        <v>47</v>
      </c>
      <c r="BO1158" s="29">
        <f t="shared" si="947"/>
        <v>14</v>
      </c>
    </row>
    <row r="1159" spans="3:67" x14ac:dyDescent="0.25">
      <c r="C1159" s="79">
        <f t="shared" si="943"/>
        <v>43875</v>
      </c>
      <c r="D1159" s="29">
        <f t="shared" si="879"/>
        <v>2020</v>
      </c>
      <c r="E1159" s="29">
        <f t="shared" si="948"/>
        <v>2</v>
      </c>
      <c r="F1159" s="29">
        <f t="shared" si="949"/>
        <v>7</v>
      </c>
      <c r="G1159" s="29">
        <f t="shared" si="950"/>
        <v>14</v>
      </c>
      <c r="H1159" s="166" t="str">
        <f t="shared" si="951"/>
        <v>Do</v>
      </c>
      <c r="I1159" s="29">
        <f t="shared" si="944"/>
        <v>48</v>
      </c>
      <c r="J1159" s="29">
        <f t="array" ref="J1159">INDEX(Dienstplan!$F$6:$AJ$55,BN1159,BO1159)</f>
        <v>0</v>
      </c>
      <c r="K1159" s="29">
        <f t="array" ref="K1159">IF(OR(J1159=Schichten!$B$3,J1159=Schichten!$B$4),INDEX($D$98:$D$147,MATCH(CODE(J1159),$H$98:$H$147,0)),IF(ISERROR(INDEX($D$98:$D$147,MATCH(J1159,$A$98:$A$147,0))),0,INDEX($D$98:$D$147,MATCH(J1159,$A$98:$A$147,0))))</f>
        <v>0</v>
      </c>
      <c r="L1159" s="29">
        <f t="shared" ref="L1159" si="960">L1109</f>
        <v>0</v>
      </c>
      <c r="M1159" s="29">
        <f t="shared" si="882"/>
        <v>0</v>
      </c>
      <c r="O1159" s="29">
        <f t="shared" si="957"/>
        <v>0</v>
      </c>
      <c r="P1159" s="29">
        <f t="shared" si="957"/>
        <v>0</v>
      </c>
      <c r="Q1159" s="29">
        <f t="shared" si="957"/>
        <v>0</v>
      </c>
      <c r="R1159" s="29">
        <f t="shared" si="957"/>
        <v>0</v>
      </c>
      <c r="S1159" s="29">
        <f t="shared" si="957"/>
        <v>0</v>
      </c>
      <c r="T1159" s="29">
        <f t="shared" si="957"/>
        <v>0</v>
      </c>
      <c r="U1159" s="29">
        <f t="shared" si="957"/>
        <v>0</v>
      </c>
      <c r="V1159" s="29">
        <f t="shared" si="957"/>
        <v>0</v>
      </c>
      <c r="W1159" s="29">
        <f t="shared" si="957"/>
        <v>0</v>
      </c>
      <c r="X1159" s="29">
        <f t="shared" si="957"/>
        <v>0</v>
      </c>
      <c r="Y1159" s="29">
        <f t="shared" si="957"/>
        <v>1</v>
      </c>
      <c r="Z1159" s="29">
        <f t="shared" si="957"/>
        <v>1</v>
      </c>
      <c r="AA1159" s="29">
        <f t="shared" si="957"/>
        <v>1</v>
      </c>
      <c r="AB1159" s="29">
        <f t="shared" si="957"/>
        <v>1</v>
      </c>
      <c r="AC1159" s="29">
        <f t="shared" si="957"/>
        <v>1</v>
      </c>
      <c r="AD1159" s="29">
        <f t="shared" si="957"/>
        <v>1</v>
      </c>
      <c r="AE1159" s="29">
        <f t="shared" si="955"/>
        <v>1</v>
      </c>
      <c r="AF1159" s="29">
        <f t="shared" si="955"/>
        <v>1</v>
      </c>
      <c r="AG1159" s="29">
        <f t="shared" si="955"/>
        <v>1</v>
      </c>
      <c r="AH1159" s="29">
        <f t="shared" si="955"/>
        <v>1</v>
      </c>
      <c r="AI1159" s="29">
        <f t="shared" si="955"/>
        <v>1</v>
      </c>
      <c r="AJ1159" s="29">
        <f t="shared" si="955"/>
        <v>1</v>
      </c>
      <c r="AK1159" s="29">
        <f t="shared" si="955"/>
        <v>1</v>
      </c>
      <c r="AL1159" s="29">
        <f t="shared" si="955"/>
        <v>1</v>
      </c>
      <c r="AM1159" s="29">
        <f t="shared" si="955"/>
        <v>1</v>
      </c>
      <c r="AN1159" s="29">
        <f t="shared" si="955"/>
        <v>1</v>
      </c>
      <c r="AO1159" s="29">
        <f t="shared" si="955"/>
        <v>1</v>
      </c>
      <c r="AP1159" s="29">
        <f t="shared" si="955"/>
        <v>1</v>
      </c>
      <c r="AQ1159" s="29">
        <f t="shared" si="955"/>
        <v>1</v>
      </c>
      <c r="AR1159" s="29">
        <f t="shared" si="955"/>
        <v>1</v>
      </c>
      <c r="AS1159" s="29">
        <f t="shared" si="955"/>
        <v>1</v>
      </c>
      <c r="AT1159" s="29">
        <f t="shared" si="935"/>
        <v>1</v>
      </c>
      <c r="AU1159" s="29">
        <f t="shared" si="935"/>
        <v>1</v>
      </c>
      <c r="AV1159" s="29">
        <f t="shared" si="935"/>
        <v>1</v>
      </c>
      <c r="AW1159" s="29">
        <f t="shared" si="935"/>
        <v>1</v>
      </c>
      <c r="AX1159" s="29">
        <f t="shared" si="935"/>
        <v>1</v>
      </c>
      <c r="AY1159" s="29">
        <f t="shared" si="935"/>
        <v>1</v>
      </c>
      <c r="AZ1159" s="29">
        <f t="shared" si="935"/>
        <v>1</v>
      </c>
      <c r="BA1159" s="29">
        <f t="shared" si="935"/>
        <v>1</v>
      </c>
      <c r="BB1159" s="29">
        <f t="shared" si="935"/>
        <v>1</v>
      </c>
      <c r="BC1159" s="29">
        <f t="shared" si="935"/>
        <v>1</v>
      </c>
      <c r="BD1159" s="29">
        <f t="shared" si="935"/>
        <v>1</v>
      </c>
      <c r="BE1159" s="29">
        <f t="shared" si="935"/>
        <v>1</v>
      </c>
      <c r="BF1159" s="29">
        <f t="shared" si="935"/>
        <v>1</v>
      </c>
      <c r="BG1159" s="29">
        <f t="shared" si="935"/>
        <v>1</v>
      </c>
      <c r="BH1159" s="29">
        <f t="shared" si="935"/>
        <v>1</v>
      </c>
      <c r="BI1159" s="29">
        <f t="shared" ref="BI1159:BJ1174" si="961">IF($M$457,IF($J1159=BI$461,1,0),0)</f>
        <v>1</v>
      </c>
      <c r="BJ1159" s="29">
        <f t="shared" si="961"/>
        <v>1</v>
      </c>
      <c r="BN1159" s="29">
        <f t="shared" si="946"/>
        <v>48</v>
      </c>
      <c r="BO1159" s="29">
        <f t="shared" si="947"/>
        <v>14</v>
      </c>
    </row>
    <row r="1160" spans="3:67" x14ac:dyDescent="0.25">
      <c r="C1160" s="79">
        <f t="shared" si="943"/>
        <v>43875</v>
      </c>
      <c r="D1160" s="29">
        <f t="shared" si="879"/>
        <v>2020</v>
      </c>
      <c r="E1160" s="29">
        <f t="shared" si="948"/>
        <v>2</v>
      </c>
      <c r="F1160" s="29">
        <f t="shared" si="949"/>
        <v>7</v>
      </c>
      <c r="G1160" s="29">
        <f t="shared" si="950"/>
        <v>14</v>
      </c>
      <c r="H1160" s="166" t="str">
        <f t="shared" si="951"/>
        <v>Do</v>
      </c>
      <c r="I1160" s="29">
        <f t="shared" si="944"/>
        <v>49</v>
      </c>
      <c r="J1160" s="29">
        <f t="array" ref="J1160">INDEX(Dienstplan!$F$6:$AJ$55,BN1160,BO1160)</f>
        <v>0</v>
      </c>
      <c r="K1160" s="29">
        <f t="array" ref="K1160">IF(OR(J1160=Schichten!$B$3,J1160=Schichten!$B$4),INDEX($D$98:$D$147,MATCH(CODE(J1160),$H$98:$H$147,0)),IF(ISERROR(INDEX($D$98:$D$147,MATCH(J1160,$A$98:$A$147,0))),0,INDEX($D$98:$D$147,MATCH(J1160,$A$98:$A$147,0))))</f>
        <v>0</v>
      </c>
      <c r="L1160" s="29">
        <f t="shared" ref="L1160" si="962">L1110</f>
        <v>0</v>
      </c>
      <c r="M1160" s="29">
        <f t="shared" si="882"/>
        <v>0</v>
      </c>
      <c r="O1160" s="29">
        <f t="shared" si="957"/>
        <v>0</v>
      </c>
      <c r="P1160" s="29">
        <f t="shared" si="957"/>
        <v>0</v>
      </c>
      <c r="Q1160" s="29">
        <f t="shared" si="957"/>
        <v>0</v>
      </c>
      <c r="R1160" s="29">
        <f t="shared" si="957"/>
        <v>0</v>
      </c>
      <c r="S1160" s="29">
        <f t="shared" si="957"/>
        <v>0</v>
      </c>
      <c r="T1160" s="29">
        <f t="shared" si="957"/>
        <v>0</v>
      </c>
      <c r="U1160" s="29">
        <f t="shared" si="957"/>
        <v>0</v>
      </c>
      <c r="V1160" s="29">
        <f t="shared" si="957"/>
        <v>0</v>
      </c>
      <c r="W1160" s="29">
        <f t="shared" si="957"/>
        <v>0</v>
      </c>
      <c r="X1160" s="29">
        <f t="shared" si="957"/>
        <v>0</v>
      </c>
      <c r="Y1160" s="29">
        <f t="shared" si="957"/>
        <v>1</v>
      </c>
      <c r="Z1160" s="29">
        <f t="shared" si="957"/>
        <v>1</v>
      </c>
      <c r="AA1160" s="29">
        <f t="shared" si="957"/>
        <v>1</v>
      </c>
      <c r="AB1160" s="29">
        <f t="shared" si="957"/>
        <v>1</v>
      </c>
      <c r="AC1160" s="29">
        <f t="shared" si="957"/>
        <v>1</v>
      </c>
      <c r="AD1160" s="29">
        <f t="shared" si="957"/>
        <v>1</v>
      </c>
      <c r="AE1160" s="29">
        <f t="shared" si="955"/>
        <v>1</v>
      </c>
      <c r="AF1160" s="29">
        <f t="shared" si="955"/>
        <v>1</v>
      </c>
      <c r="AG1160" s="29">
        <f t="shared" si="955"/>
        <v>1</v>
      </c>
      <c r="AH1160" s="29">
        <f t="shared" si="955"/>
        <v>1</v>
      </c>
      <c r="AI1160" s="29">
        <f t="shared" si="955"/>
        <v>1</v>
      </c>
      <c r="AJ1160" s="29">
        <f t="shared" si="955"/>
        <v>1</v>
      </c>
      <c r="AK1160" s="29">
        <f t="shared" si="955"/>
        <v>1</v>
      </c>
      <c r="AL1160" s="29">
        <f t="shared" si="955"/>
        <v>1</v>
      </c>
      <c r="AM1160" s="29">
        <f t="shared" si="955"/>
        <v>1</v>
      </c>
      <c r="AN1160" s="29">
        <f t="shared" si="955"/>
        <v>1</v>
      </c>
      <c r="AO1160" s="29">
        <f t="shared" si="955"/>
        <v>1</v>
      </c>
      <c r="AP1160" s="29">
        <f t="shared" si="955"/>
        <v>1</v>
      </c>
      <c r="AQ1160" s="29">
        <f t="shared" si="955"/>
        <v>1</v>
      </c>
      <c r="AR1160" s="29">
        <f t="shared" si="955"/>
        <v>1</v>
      </c>
      <c r="AS1160" s="29">
        <f t="shared" si="955"/>
        <v>1</v>
      </c>
      <c r="AT1160" s="29">
        <f t="shared" ref="AT1160:BI1175" si="963">IF($M$457,IF($J1160=AT$461,1,0),0)</f>
        <v>1</v>
      </c>
      <c r="AU1160" s="29">
        <f t="shared" si="963"/>
        <v>1</v>
      </c>
      <c r="AV1160" s="29">
        <f t="shared" si="963"/>
        <v>1</v>
      </c>
      <c r="AW1160" s="29">
        <f t="shared" si="963"/>
        <v>1</v>
      </c>
      <c r="AX1160" s="29">
        <f t="shared" si="963"/>
        <v>1</v>
      </c>
      <c r="AY1160" s="29">
        <f t="shared" si="963"/>
        <v>1</v>
      </c>
      <c r="AZ1160" s="29">
        <f t="shared" si="963"/>
        <v>1</v>
      </c>
      <c r="BA1160" s="29">
        <f t="shared" si="963"/>
        <v>1</v>
      </c>
      <c r="BB1160" s="29">
        <f t="shared" si="963"/>
        <v>1</v>
      </c>
      <c r="BC1160" s="29">
        <f t="shared" si="963"/>
        <v>1</v>
      </c>
      <c r="BD1160" s="29">
        <f t="shared" si="963"/>
        <v>1</v>
      </c>
      <c r="BE1160" s="29">
        <f t="shared" si="963"/>
        <v>1</v>
      </c>
      <c r="BF1160" s="29">
        <f t="shared" si="963"/>
        <v>1</v>
      </c>
      <c r="BG1160" s="29">
        <f t="shared" si="963"/>
        <v>1</v>
      </c>
      <c r="BH1160" s="29">
        <f t="shared" si="963"/>
        <v>1</v>
      </c>
      <c r="BI1160" s="29">
        <f t="shared" si="963"/>
        <v>1</v>
      </c>
      <c r="BJ1160" s="29">
        <f t="shared" si="961"/>
        <v>1</v>
      </c>
      <c r="BN1160" s="29">
        <f t="shared" si="946"/>
        <v>49</v>
      </c>
      <c r="BO1160" s="29">
        <f t="shared" si="947"/>
        <v>14</v>
      </c>
    </row>
    <row r="1161" spans="3:67" x14ac:dyDescent="0.25">
      <c r="C1161" s="79">
        <f t="shared" si="943"/>
        <v>43875</v>
      </c>
      <c r="D1161" s="29">
        <f t="shared" si="879"/>
        <v>2020</v>
      </c>
      <c r="E1161" s="29">
        <f t="shared" si="948"/>
        <v>2</v>
      </c>
      <c r="F1161" s="29">
        <f t="shared" si="949"/>
        <v>7</v>
      </c>
      <c r="G1161" s="29">
        <f t="shared" si="950"/>
        <v>14</v>
      </c>
      <c r="H1161" s="166" t="str">
        <f t="shared" si="951"/>
        <v>Do</v>
      </c>
      <c r="I1161" s="29">
        <f t="shared" si="944"/>
        <v>50</v>
      </c>
      <c r="J1161" s="29">
        <f t="array" ref="J1161">INDEX(Dienstplan!$F$6:$AJ$55,BN1161,BO1161)</f>
        <v>0</v>
      </c>
      <c r="K1161" s="29">
        <f t="array" ref="K1161">IF(OR(J1161=Schichten!$B$3,J1161=Schichten!$B$4),INDEX($D$98:$D$147,MATCH(CODE(J1161),$H$98:$H$147,0)),IF(ISERROR(INDEX($D$98:$D$147,MATCH(J1161,$A$98:$A$147,0))),0,INDEX($D$98:$D$147,MATCH(J1161,$A$98:$A$147,0))))</f>
        <v>0</v>
      </c>
      <c r="L1161" s="29">
        <f t="shared" ref="L1161" si="964">L1111</f>
        <v>0</v>
      </c>
      <c r="M1161" s="29">
        <f t="shared" si="882"/>
        <v>0</v>
      </c>
      <c r="O1161" s="29">
        <f t="shared" si="957"/>
        <v>0</v>
      </c>
      <c r="P1161" s="29">
        <f t="shared" si="957"/>
        <v>0</v>
      </c>
      <c r="Q1161" s="29">
        <f t="shared" si="957"/>
        <v>0</v>
      </c>
      <c r="R1161" s="29">
        <f t="shared" si="957"/>
        <v>0</v>
      </c>
      <c r="S1161" s="29">
        <f t="shared" si="957"/>
        <v>0</v>
      </c>
      <c r="T1161" s="29">
        <f t="shared" si="957"/>
        <v>0</v>
      </c>
      <c r="U1161" s="29">
        <f t="shared" si="957"/>
        <v>0</v>
      </c>
      <c r="V1161" s="29">
        <f t="shared" si="957"/>
        <v>0</v>
      </c>
      <c r="W1161" s="29">
        <f t="shared" si="957"/>
        <v>0</v>
      </c>
      <c r="X1161" s="29">
        <f t="shared" si="957"/>
        <v>0</v>
      </c>
      <c r="Y1161" s="29">
        <f t="shared" si="957"/>
        <v>1</v>
      </c>
      <c r="Z1161" s="29">
        <f t="shared" si="957"/>
        <v>1</v>
      </c>
      <c r="AA1161" s="29">
        <f t="shared" si="957"/>
        <v>1</v>
      </c>
      <c r="AB1161" s="29">
        <f t="shared" si="957"/>
        <v>1</v>
      </c>
      <c r="AC1161" s="29">
        <f t="shared" si="957"/>
        <v>1</v>
      </c>
      <c r="AD1161" s="29">
        <f t="shared" si="957"/>
        <v>1</v>
      </c>
      <c r="AE1161" s="29">
        <f t="shared" si="955"/>
        <v>1</v>
      </c>
      <c r="AF1161" s="29">
        <f t="shared" si="955"/>
        <v>1</v>
      </c>
      <c r="AG1161" s="29">
        <f t="shared" si="955"/>
        <v>1</v>
      </c>
      <c r="AH1161" s="29">
        <f t="shared" si="955"/>
        <v>1</v>
      </c>
      <c r="AI1161" s="29">
        <f t="shared" si="955"/>
        <v>1</v>
      </c>
      <c r="AJ1161" s="29">
        <f t="shared" si="955"/>
        <v>1</v>
      </c>
      <c r="AK1161" s="29">
        <f t="shared" si="955"/>
        <v>1</v>
      </c>
      <c r="AL1161" s="29">
        <f t="shared" si="955"/>
        <v>1</v>
      </c>
      <c r="AM1161" s="29">
        <f t="shared" si="955"/>
        <v>1</v>
      </c>
      <c r="AN1161" s="29">
        <f t="shared" si="955"/>
        <v>1</v>
      </c>
      <c r="AO1161" s="29">
        <f t="shared" si="955"/>
        <v>1</v>
      </c>
      <c r="AP1161" s="29">
        <f t="shared" si="955"/>
        <v>1</v>
      </c>
      <c r="AQ1161" s="29">
        <f t="shared" si="955"/>
        <v>1</v>
      </c>
      <c r="AR1161" s="29">
        <f t="shared" si="955"/>
        <v>1</v>
      </c>
      <c r="AS1161" s="29">
        <f t="shared" si="955"/>
        <v>1</v>
      </c>
      <c r="AT1161" s="29">
        <f t="shared" si="963"/>
        <v>1</v>
      </c>
      <c r="AU1161" s="29">
        <f t="shared" si="963"/>
        <v>1</v>
      </c>
      <c r="AV1161" s="29">
        <f t="shared" si="963"/>
        <v>1</v>
      </c>
      <c r="AW1161" s="29">
        <f t="shared" si="963"/>
        <v>1</v>
      </c>
      <c r="AX1161" s="29">
        <f t="shared" si="963"/>
        <v>1</v>
      </c>
      <c r="AY1161" s="29">
        <f t="shared" si="963"/>
        <v>1</v>
      </c>
      <c r="AZ1161" s="29">
        <f t="shared" si="963"/>
        <v>1</v>
      </c>
      <c r="BA1161" s="29">
        <f t="shared" si="963"/>
        <v>1</v>
      </c>
      <c r="BB1161" s="29">
        <f t="shared" si="963"/>
        <v>1</v>
      </c>
      <c r="BC1161" s="29">
        <f t="shared" si="963"/>
        <v>1</v>
      </c>
      <c r="BD1161" s="29">
        <f t="shared" si="963"/>
        <v>1</v>
      </c>
      <c r="BE1161" s="29">
        <f t="shared" si="963"/>
        <v>1</v>
      </c>
      <c r="BF1161" s="29">
        <f t="shared" si="963"/>
        <v>1</v>
      </c>
      <c r="BG1161" s="29">
        <f t="shared" si="963"/>
        <v>1</v>
      </c>
      <c r="BH1161" s="29">
        <f t="shared" si="963"/>
        <v>1</v>
      </c>
      <c r="BI1161" s="29">
        <f t="shared" si="963"/>
        <v>1</v>
      </c>
      <c r="BJ1161" s="29">
        <f t="shared" si="961"/>
        <v>1</v>
      </c>
      <c r="BN1161" s="29">
        <f t="shared" si="946"/>
        <v>50</v>
      </c>
      <c r="BO1161" s="29">
        <f t="shared" si="947"/>
        <v>14</v>
      </c>
    </row>
    <row r="1162" spans="3:67" x14ac:dyDescent="0.25">
      <c r="C1162" s="79">
        <f t="shared" si="943"/>
        <v>43876</v>
      </c>
      <c r="D1162" s="29">
        <f t="shared" si="879"/>
        <v>2020</v>
      </c>
      <c r="E1162" s="29">
        <f t="shared" si="948"/>
        <v>2</v>
      </c>
      <c r="F1162" s="29">
        <f t="shared" si="949"/>
        <v>7</v>
      </c>
      <c r="G1162" s="29">
        <f t="shared" si="950"/>
        <v>15</v>
      </c>
      <c r="H1162" s="166" t="str">
        <f t="shared" si="951"/>
        <v>Fr</v>
      </c>
      <c r="I1162" s="29">
        <f t="shared" si="944"/>
        <v>1</v>
      </c>
      <c r="J1162" s="29">
        <f t="array" ref="J1162">INDEX(Dienstplan!$F$6:$AJ$55,BN1162,BO1162)</f>
        <v>0</v>
      </c>
      <c r="K1162" s="29">
        <f t="array" ref="K1162">IF(OR(J1162=Schichten!$B$3,J1162=Schichten!$B$4),INDEX($D$98:$D$147,MATCH(CODE(J1162),$H$98:$H$147,0)),IF(ISERROR(INDEX($D$98:$D$147,MATCH(J1162,$A$98:$A$147,0))),0,INDEX($D$98:$D$147,MATCH(J1162,$A$98:$A$147,0))))</f>
        <v>0</v>
      </c>
      <c r="L1162" s="29">
        <f t="shared" ref="L1162" si="965">L1112</f>
        <v>1.1494252873563218E-2</v>
      </c>
      <c r="M1162" s="29">
        <f t="shared" si="882"/>
        <v>0</v>
      </c>
      <c r="O1162" s="29">
        <f t="shared" si="957"/>
        <v>0</v>
      </c>
      <c r="P1162" s="29">
        <f t="shared" si="957"/>
        <v>0</v>
      </c>
      <c r="Q1162" s="29">
        <f t="shared" si="957"/>
        <v>0</v>
      </c>
      <c r="R1162" s="29">
        <f t="shared" si="957"/>
        <v>0</v>
      </c>
      <c r="S1162" s="29">
        <f t="shared" si="957"/>
        <v>0</v>
      </c>
      <c r="T1162" s="29">
        <f t="shared" si="957"/>
        <v>0</v>
      </c>
      <c r="U1162" s="29">
        <f t="shared" si="957"/>
        <v>0</v>
      </c>
      <c r="V1162" s="29">
        <f t="shared" si="957"/>
        <v>0</v>
      </c>
      <c r="W1162" s="29">
        <f t="shared" si="957"/>
        <v>0</v>
      </c>
      <c r="X1162" s="29">
        <f t="shared" si="957"/>
        <v>0</v>
      </c>
      <c r="Y1162" s="29">
        <f t="shared" si="957"/>
        <v>1</v>
      </c>
      <c r="Z1162" s="29">
        <f t="shared" si="957"/>
        <v>1</v>
      </c>
      <c r="AA1162" s="29">
        <f t="shared" si="957"/>
        <v>1</v>
      </c>
      <c r="AB1162" s="29">
        <f t="shared" si="957"/>
        <v>1</v>
      </c>
      <c r="AC1162" s="29">
        <f t="shared" si="957"/>
        <v>1</v>
      </c>
      <c r="AD1162" s="29">
        <f t="shared" si="957"/>
        <v>1</v>
      </c>
      <c r="AE1162" s="29">
        <f t="shared" si="955"/>
        <v>1</v>
      </c>
      <c r="AF1162" s="29">
        <f t="shared" si="955"/>
        <v>1</v>
      </c>
      <c r="AG1162" s="29">
        <f t="shared" si="955"/>
        <v>1</v>
      </c>
      <c r="AH1162" s="29">
        <f t="shared" si="955"/>
        <v>1</v>
      </c>
      <c r="AI1162" s="29">
        <f t="shared" si="955"/>
        <v>1</v>
      </c>
      <c r="AJ1162" s="29">
        <f t="shared" si="955"/>
        <v>1</v>
      </c>
      <c r="AK1162" s="29">
        <f t="shared" si="955"/>
        <v>1</v>
      </c>
      <c r="AL1162" s="29">
        <f t="shared" si="955"/>
        <v>1</v>
      </c>
      <c r="AM1162" s="29">
        <f t="shared" si="955"/>
        <v>1</v>
      </c>
      <c r="AN1162" s="29">
        <f t="shared" si="955"/>
        <v>1</v>
      </c>
      <c r="AO1162" s="29">
        <f t="shared" si="955"/>
        <v>1</v>
      </c>
      <c r="AP1162" s="29">
        <f t="shared" si="955"/>
        <v>1</v>
      </c>
      <c r="AQ1162" s="29">
        <f t="shared" si="955"/>
        <v>1</v>
      </c>
      <c r="AR1162" s="29">
        <f t="shared" si="955"/>
        <v>1</v>
      </c>
      <c r="AS1162" s="29">
        <f t="shared" si="955"/>
        <v>1</v>
      </c>
      <c r="AT1162" s="29">
        <f t="shared" si="963"/>
        <v>1</v>
      </c>
      <c r="AU1162" s="29">
        <f t="shared" si="963"/>
        <v>1</v>
      </c>
      <c r="AV1162" s="29">
        <f t="shared" si="963"/>
        <v>1</v>
      </c>
      <c r="AW1162" s="29">
        <f t="shared" si="963"/>
        <v>1</v>
      </c>
      <c r="AX1162" s="29">
        <f t="shared" si="963"/>
        <v>1</v>
      </c>
      <c r="AY1162" s="29">
        <f t="shared" si="963"/>
        <v>1</v>
      </c>
      <c r="AZ1162" s="29">
        <f t="shared" si="963"/>
        <v>1</v>
      </c>
      <c r="BA1162" s="29">
        <f t="shared" si="963"/>
        <v>1</v>
      </c>
      <c r="BB1162" s="29">
        <f t="shared" si="963"/>
        <v>1</v>
      </c>
      <c r="BC1162" s="29">
        <f t="shared" si="963"/>
        <v>1</v>
      </c>
      <c r="BD1162" s="29">
        <f t="shared" si="963"/>
        <v>1</v>
      </c>
      <c r="BE1162" s="29">
        <f t="shared" si="963"/>
        <v>1</v>
      </c>
      <c r="BF1162" s="29">
        <f t="shared" si="963"/>
        <v>1</v>
      </c>
      <c r="BG1162" s="29">
        <f t="shared" si="963"/>
        <v>1</v>
      </c>
      <c r="BH1162" s="29">
        <f t="shared" si="963"/>
        <v>1</v>
      </c>
      <c r="BI1162" s="29">
        <f t="shared" si="963"/>
        <v>1</v>
      </c>
      <c r="BJ1162" s="29">
        <f t="shared" si="961"/>
        <v>1</v>
      </c>
      <c r="BN1162" s="29">
        <f t="shared" si="946"/>
        <v>1</v>
      </c>
      <c r="BO1162" s="29">
        <f t="shared" si="947"/>
        <v>15</v>
      </c>
    </row>
    <row r="1163" spans="3:67" x14ac:dyDescent="0.25">
      <c r="C1163" s="79">
        <f t="shared" si="943"/>
        <v>43876</v>
      </c>
      <c r="D1163" s="29">
        <f t="shared" si="879"/>
        <v>2020</v>
      </c>
      <c r="E1163" s="29">
        <f t="shared" si="948"/>
        <v>2</v>
      </c>
      <c r="F1163" s="29">
        <f t="shared" si="949"/>
        <v>7</v>
      </c>
      <c r="G1163" s="29">
        <f t="shared" si="950"/>
        <v>15</v>
      </c>
      <c r="H1163" s="166" t="str">
        <f t="shared" si="951"/>
        <v>Fr</v>
      </c>
      <c r="I1163" s="29">
        <f t="shared" si="944"/>
        <v>2</v>
      </c>
      <c r="J1163" s="29">
        <f t="array" ref="J1163">INDEX(Dienstplan!$F$6:$AJ$55,BN1163,BO1163)</f>
        <v>0</v>
      </c>
      <c r="K1163" s="29">
        <f t="array" ref="K1163">IF(OR(J1163=Schichten!$B$3,J1163=Schichten!$B$4),INDEX($D$98:$D$147,MATCH(CODE(J1163),$H$98:$H$147,0)),IF(ISERROR(INDEX($D$98:$D$147,MATCH(J1163,$A$98:$A$147,0))),0,INDEX($D$98:$D$147,MATCH(J1163,$A$98:$A$147,0))))</f>
        <v>0</v>
      </c>
      <c r="L1163" s="29">
        <f t="shared" ref="L1163" si="966">L1113</f>
        <v>0</v>
      </c>
      <c r="M1163" s="29">
        <f t="shared" si="882"/>
        <v>0</v>
      </c>
      <c r="O1163" s="29">
        <f t="shared" si="957"/>
        <v>0</v>
      </c>
      <c r="P1163" s="29">
        <f t="shared" si="957"/>
        <v>0</v>
      </c>
      <c r="Q1163" s="29">
        <f t="shared" si="957"/>
        <v>0</v>
      </c>
      <c r="R1163" s="29">
        <f t="shared" si="957"/>
        <v>0</v>
      </c>
      <c r="S1163" s="29">
        <f t="shared" si="957"/>
        <v>0</v>
      </c>
      <c r="T1163" s="29">
        <f t="shared" si="957"/>
        <v>0</v>
      </c>
      <c r="U1163" s="29">
        <f t="shared" si="957"/>
        <v>0</v>
      </c>
      <c r="V1163" s="29">
        <f t="shared" si="957"/>
        <v>0</v>
      </c>
      <c r="W1163" s="29">
        <f t="shared" si="957"/>
        <v>0</v>
      </c>
      <c r="X1163" s="29">
        <f t="shared" si="957"/>
        <v>0</v>
      </c>
      <c r="Y1163" s="29">
        <f t="shared" si="957"/>
        <v>1</v>
      </c>
      <c r="Z1163" s="29">
        <f t="shared" si="957"/>
        <v>1</v>
      </c>
      <c r="AA1163" s="29">
        <f t="shared" si="957"/>
        <v>1</v>
      </c>
      <c r="AB1163" s="29">
        <f t="shared" si="957"/>
        <v>1</v>
      </c>
      <c r="AC1163" s="29">
        <f t="shared" si="957"/>
        <v>1</v>
      </c>
      <c r="AD1163" s="29">
        <f t="shared" si="957"/>
        <v>1</v>
      </c>
      <c r="AE1163" s="29">
        <f t="shared" si="955"/>
        <v>1</v>
      </c>
      <c r="AF1163" s="29">
        <f t="shared" si="955"/>
        <v>1</v>
      </c>
      <c r="AG1163" s="29">
        <f t="shared" si="955"/>
        <v>1</v>
      </c>
      <c r="AH1163" s="29">
        <f t="shared" si="955"/>
        <v>1</v>
      </c>
      <c r="AI1163" s="29">
        <f t="shared" si="955"/>
        <v>1</v>
      </c>
      <c r="AJ1163" s="29">
        <f t="shared" si="955"/>
        <v>1</v>
      </c>
      <c r="AK1163" s="29">
        <f t="shared" si="955"/>
        <v>1</v>
      </c>
      <c r="AL1163" s="29">
        <f t="shared" si="955"/>
        <v>1</v>
      </c>
      <c r="AM1163" s="29">
        <f t="shared" si="955"/>
        <v>1</v>
      </c>
      <c r="AN1163" s="29">
        <f t="shared" si="955"/>
        <v>1</v>
      </c>
      <c r="AO1163" s="29">
        <f t="shared" si="955"/>
        <v>1</v>
      </c>
      <c r="AP1163" s="29">
        <f t="shared" si="955"/>
        <v>1</v>
      </c>
      <c r="AQ1163" s="29">
        <f t="shared" si="955"/>
        <v>1</v>
      </c>
      <c r="AR1163" s="29">
        <f t="shared" si="955"/>
        <v>1</v>
      </c>
      <c r="AS1163" s="29">
        <f t="shared" si="955"/>
        <v>1</v>
      </c>
      <c r="AT1163" s="29">
        <f t="shared" si="963"/>
        <v>1</v>
      </c>
      <c r="AU1163" s="29">
        <f t="shared" si="963"/>
        <v>1</v>
      </c>
      <c r="AV1163" s="29">
        <f t="shared" si="963"/>
        <v>1</v>
      </c>
      <c r="AW1163" s="29">
        <f t="shared" si="963"/>
        <v>1</v>
      </c>
      <c r="AX1163" s="29">
        <f t="shared" si="963"/>
        <v>1</v>
      </c>
      <c r="AY1163" s="29">
        <f t="shared" si="963"/>
        <v>1</v>
      </c>
      <c r="AZ1163" s="29">
        <f t="shared" si="963"/>
        <v>1</v>
      </c>
      <c r="BA1163" s="29">
        <f t="shared" si="963"/>
        <v>1</v>
      </c>
      <c r="BB1163" s="29">
        <f t="shared" si="963"/>
        <v>1</v>
      </c>
      <c r="BC1163" s="29">
        <f t="shared" si="963"/>
        <v>1</v>
      </c>
      <c r="BD1163" s="29">
        <f t="shared" si="963"/>
        <v>1</v>
      </c>
      <c r="BE1163" s="29">
        <f t="shared" si="963"/>
        <v>1</v>
      </c>
      <c r="BF1163" s="29">
        <f t="shared" si="963"/>
        <v>1</v>
      </c>
      <c r="BG1163" s="29">
        <f t="shared" si="963"/>
        <v>1</v>
      </c>
      <c r="BH1163" s="29">
        <f t="shared" si="963"/>
        <v>1</v>
      </c>
      <c r="BI1163" s="29">
        <f t="shared" si="963"/>
        <v>1</v>
      </c>
      <c r="BJ1163" s="29">
        <f t="shared" si="961"/>
        <v>1</v>
      </c>
      <c r="BN1163" s="29">
        <f t="shared" si="946"/>
        <v>2</v>
      </c>
      <c r="BO1163" s="29">
        <f t="shared" si="947"/>
        <v>15</v>
      </c>
    </row>
    <row r="1164" spans="3:67" x14ac:dyDescent="0.25">
      <c r="C1164" s="79">
        <f t="shared" si="943"/>
        <v>43876</v>
      </c>
      <c r="D1164" s="29">
        <f t="shared" si="879"/>
        <v>2020</v>
      </c>
      <c r="E1164" s="29">
        <f t="shared" si="948"/>
        <v>2</v>
      </c>
      <c r="F1164" s="29">
        <f t="shared" si="949"/>
        <v>7</v>
      </c>
      <c r="G1164" s="29">
        <f t="shared" si="950"/>
        <v>15</v>
      </c>
      <c r="H1164" s="166" t="str">
        <f t="shared" si="951"/>
        <v>Fr</v>
      </c>
      <c r="I1164" s="29">
        <f t="shared" si="944"/>
        <v>3</v>
      </c>
      <c r="J1164" s="29">
        <f t="array" ref="J1164">INDEX(Dienstplan!$F$6:$AJ$55,BN1164,BO1164)</f>
        <v>0</v>
      </c>
      <c r="K1164" s="29">
        <f t="array" ref="K1164">IF(OR(J1164=Schichten!$B$3,J1164=Schichten!$B$4),INDEX($D$98:$D$147,MATCH(CODE(J1164),$H$98:$H$147,0)),IF(ISERROR(INDEX($D$98:$D$147,MATCH(J1164,$A$98:$A$147,0))),0,INDEX($D$98:$D$147,MATCH(J1164,$A$98:$A$147,0))))</f>
        <v>0</v>
      </c>
      <c r="L1164" s="29">
        <f t="shared" ref="L1164" si="967">L1114</f>
        <v>0</v>
      </c>
      <c r="M1164" s="29">
        <f t="shared" si="882"/>
        <v>0</v>
      </c>
      <c r="O1164" s="29">
        <f t="shared" si="957"/>
        <v>0</v>
      </c>
      <c r="P1164" s="29">
        <f t="shared" si="957"/>
        <v>0</v>
      </c>
      <c r="Q1164" s="29">
        <f t="shared" si="957"/>
        <v>0</v>
      </c>
      <c r="R1164" s="29">
        <f t="shared" si="957"/>
        <v>0</v>
      </c>
      <c r="S1164" s="29">
        <f t="shared" si="957"/>
        <v>0</v>
      </c>
      <c r="T1164" s="29">
        <f t="shared" si="957"/>
        <v>0</v>
      </c>
      <c r="U1164" s="29">
        <f t="shared" si="957"/>
        <v>0</v>
      </c>
      <c r="V1164" s="29">
        <f t="shared" si="957"/>
        <v>0</v>
      </c>
      <c r="W1164" s="29">
        <f t="shared" si="957"/>
        <v>0</v>
      </c>
      <c r="X1164" s="29">
        <f t="shared" si="957"/>
        <v>0</v>
      </c>
      <c r="Y1164" s="29">
        <f t="shared" si="957"/>
        <v>1</v>
      </c>
      <c r="Z1164" s="29">
        <f t="shared" si="957"/>
        <v>1</v>
      </c>
      <c r="AA1164" s="29">
        <f t="shared" si="957"/>
        <v>1</v>
      </c>
      <c r="AB1164" s="29">
        <f t="shared" si="957"/>
        <v>1</v>
      </c>
      <c r="AC1164" s="29">
        <f t="shared" si="957"/>
        <v>1</v>
      </c>
      <c r="AD1164" s="29">
        <f t="shared" si="957"/>
        <v>1</v>
      </c>
      <c r="AE1164" s="29">
        <f t="shared" si="955"/>
        <v>1</v>
      </c>
      <c r="AF1164" s="29">
        <f t="shared" si="955"/>
        <v>1</v>
      </c>
      <c r="AG1164" s="29">
        <f t="shared" si="955"/>
        <v>1</v>
      </c>
      <c r="AH1164" s="29">
        <f t="shared" si="955"/>
        <v>1</v>
      </c>
      <c r="AI1164" s="29">
        <f t="shared" si="955"/>
        <v>1</v>
      </c>
      <c r="AJ1164" s="29">
        <f t="shared" si="955"/>
        <v>1</v>
      </c>
      <c r="AK1164" s="29">
        <f t="shared" si="955"/>
        <v>1</v>
      </c>
      <c r="AL1164" s="29">
        <f t="shared" si="955"/>
        <v>1</v>
      </c>
      <c r="AM1164" s="29">
        <f t="shared" si="955"/>
        <v>1</v>
      </c>
      <c r="AN1164" s="29">
        <f t="shared" si="955"/>
        <v>1</v>
      </c>
      <c r="AO1164" s="29">
        <f t="shared" si="955"/>
        <v>1</v>
      </c>
      <c r="AP1164" s="29">
        <f t="shared" si="955"/>
        <v>1</v>
      </c>
      <c r="AQ1164" s="29">
        <f t="shared" si="955"/>
        <v>1</v>
      </c>
      <c r="AR1164" s="29">
        <f t="shared" si="955"/>
        <v>1</v>
      </c>
      <c r="AS1164" s="29">
        <f t="shared" si="955"/>
        <v>1</v>
      </c>
      <c r="AT1164" s="29">
        <f t="shared" si="963"/>
        <v>1</v>
      </c>
      <c r="AU1164" s="29">
        <f t="shared" si="963"/>
        <v>1</v>
      </c>
      <c r="AV1164" s="29">
        <f t="shared" si="963"/>
        <v>1</v>
      </c>
      <c r="AW1164" s="29">
        <f t="shared" si="963"/>
        <v>1</v>
      </c>
      <c r="AX1164" s="29">
        <f t="shared" si="963"/>
        <v>1</v>
      </c>
      <c r="AY1164" s="29">
        <f t="shared" si="963"/>
        <v>1</v>
      </c>
      <c r="AZ1164" s="29">
        <f t="shared" si="963"/>
        <v>1</v>
      </c>
      <c r="BA1164" s="29">
        <f t="shared" si="963"/>
        <v>1</v>
      </c>
      <c r="BB1164" s="29">
        <f t="shared" si="963"/>
        <v>1</v>
      </c>
      <c r="BC1164" s="29">
        <f t="shared" si="963"/>
        <v>1</v>
      </c>
      <c r="BD1164" s="29">
        <f t="shared" si="963"/>
        <v>1</v>
      </c>
      <c r="BE1164" s="29">
        <f t="shared" si="963"/>
        <v>1</v>
      </c>
      <c r="BF1164" s="29">
        <f t="shared" si="963"/>
        <v>1</v>
      </c>
      <c r="BG1164" s="29">
        <f t="shared" si="963"/>
        <v>1</v>
      </c>
      <c r="BH1164" s="29">
        <f t="shared" si="963"/>
        <v>1</v>
      </c>
      <c r="BI1164" s="29">
        <f t="shared" si="963"/>
        <v>1</v>
      </c>
      <c r="BJ1164" s="29">
        <f t="shared" si="961"/>
        <v>1</v>
      </c>
      <c r="BN1164" s="29">
        <f t="shared" si="946"/>
        <v>3</v>
      </c>
      <c r="BO1164" s="29">
        <f t="shared" si="947"/>
        <v>15</v>
      </c>
    </row>
    <row r="1165" spans="3:67" x14ac:dyDescent="0.25">
      <c r="C1165" s="79">
        <f t="shared" si="943"/>
        <v>43876</v>
      </c>
      <c r="D1165" s="29">
        <f t="shared" si="879"/>
        <v>2020</v>
      </c>
      <c r="E1165" s="29">
        <f t="shared" si="948"/>
        <v>2</v>
      </c>
      <c r="F1165" s="29">
        <f t="shared" si="949"/>
        <v>7</v>
      </c>
      <c r="G1165" s="29">
        <f t="shared" si="950"/>
        <v>15</v>
      </c>
      <c r="H1165" s="166" t="str">
        <f t="shared" si="951"/>
        <v>Fr</v>
      </c>
      <c r="I1165" s="29">
        <f t="shared" si="944"/>
        <v>4</v>
      </c>
      <c r="J1165" s="29">
        <f t="array" ref="J1165">INDEX(Dienstplan!$F$6:$AJ$55,BN1165,BO1165)</f>
        <v>0</v>
      </c>
      <c r="K1165" s="29">
        <f t="array" ref="K1165">IF(OR(J1165=Schichten!$B$3,J1165=Schichten!$B$4),INDEX($D$98:$D$147,MATCH(CODE(J1165),$H$98:$H$147,0)),IF(ISERROR(INDEX($D$98:$D$147,MATCH(J1165,$A$98:$A$147,0))),0,INDEX($D$98:$D$147,MATCH(J1165,$A$98:$A$147,0))))</f>
        <v>0</v>
      </c>
      <c r="L1165" s="29">
        <f t="shared" ref="L1165" si="968">L1115</f>
        <v>0</v>
      </c>
      <c r="M1165" s="29">
        <f t="shared" si="882"/>
        <v>0</v>
      </c>
      <c r="O1165" s="29">
        <f t="shared" si="957"/>
        <v>0</v>
      </c>
      <c r="P1165" s="29">
        <f t="shared" si="957"/>
        <v>0</v>
      </c>
      <c r="Q1165" s="29">
        <f t="shared" si="957"/>
        <v>0</v>
      </c>
      <c r="R1165" s="29">
        <f t="shared" si="957"/>
        <v>0</v>
      </c>
      <c r="S1165" s="29">
        <f t="shared" si="957"/>
        <v>0</v>
      </c>
      <c r="T1165" s="29">
        <f t="shared" si="957"/>
        <v>0</v>
      </c>
      <c r="U1165" s="29">
        <f t="shared" si="957"/>
        <v>0</v>
      </c>
      <c r="V1165" s="29">
        <f t="shared" si="957"/>
        <v>0</v>
      </c>
      <c r="W1165" s="29">
        <f t="shared" si="957"/>
        <v>0</v>
      </c>
      <c r="X1165" s="29">
        <f t="shared" si="957"/>
        <v>0</v>
      </c>
      <c r="Y1165" s="29">
        <f t="shared" si="957"/>
        <v>1</v>
      </c>
      <c r="Z1165" s="29">
        <f t="shared" si="957"/>
        <v>1</v>
      </c>
      <c r="AA1165" s="29">
        <f t="shared" si="957"/>
        <v>1</v>
      </c>
      <c r="AB1165" s="29">
        <f t="shared" si="957"/>
        <v>1</v>
      </c>
      <c r="AC1165" s="29">
        <f t="shared" si="957"/>
        <v>1</v>
      </c>
      <c r="AD1165" s="29">
        <f t="shared" si="957"/>
        <v>1</v>
      </c>
      <c r="AE1165" s="29">
        <f t="shared" si="955"/>
        <v>1</v>
      </c>
      <c r="AF1165" s="29">
        <f t="shared" si="955"/>
        <v>1</v>
      </c>
      <c r="AG1165" s="29">
        <f t="shared" si="955"/>
        <v>1</v>
      </c>
      <c r="AH1165" s="29">
        <f t="shared" si="955"/>
        <v>1</v>
      </c>
      <c r="AI1165" s="29">
        <f t="shared" si="955"/>
        <v>1</v>
      </c>
      <c r="AJ1165" s="29">
        <f t="shared" si="955"/>
        <v>1</v>
      </c>
      <c r="AK1165" s="29">
        <f t="shared" si="955"/>
        <v>1</v>
      </c>
      <c r="AL1165" s="29">
        <f t="shared" si="955"/>
        <v>1</v>
      </c>
      <c r="AM1165" s="29">
        <f t="shared" si="955"/>
        <v>1</v>
      </c>
      <c r="AN1165" s="29">
        <f t="shared" si="955"/>
        <v>1</v>
      </c>
      <c r="AO1165" s="29">
        <f t="shared" si="955"/>
        <v>1</v>
      </c>
      <c r="AP1165" s="29">
        <f t="shared" si="955"/>
        <v>1</v>
      </c>
      <c r="AQ1165" s="29">
        <f t="shared" si="955"/>
        <v>1</v>
      </c>
      <c r="AR1165" s="29">
        <f t="shared" si="955"/>
        <v>1</v>
      </c>
      <c r="AS1165" s="29">
        <f t="shared" si="955"/>
        <v>1</v>
      </c>
      <c r="AT1165" s="29">
        <f t="shared" si="963"/>
        <v>1</v>
      </c>
      <c r="AU1165" s="29">
        <f t="shared" si="963"/>
        <v>1</v>
      </c>
      <c r="AV1165" s="29">
        <f t="shared" si="963"/>
        <v>1</v>
      </c>
      <c r="AW1165" s="29">
        <f t="shared" si="963"/>
        <v>1</v>
      </c>
      <c r="AX1165" s="29">
        <f t="shared" si="963"/>
        <v>1</v>
      </c>
      <c r="AY1165" s="29">
        <f t="shared" si="963"/>
        <v>1</v>
      </c>
      <c r="AZ1165" s="29">
        <f t="shared" si="963"/>
        <v>1</v>
      </c>
      <c r="BA1165" s="29">
        <f t="shared" si="963"/>
        <v>1</v>
      </c>
      <c r="BB1165" s="29">
        <f t="shared" si="963"/>
        <v>1</v>
      </c>
      <c r="BC1165" s="29">
        <f t="shared" si="963"/>
        <v>1</v>
      </c>
      <c r="BD1165" s="29">
        <f t="shared" si="963"/>
        <v>1</v>
      </c>
      <c r="BE1165" s="29">
        <f t="shared" si="963"/>
        <v>1</v>
      </c>
      <c r="BF1165" s="29">
        <f t="shared" si="963"/>
        <v>1</v>
      </c>
      <c r="BG1165" s="29">
        <f t="shared" si="963"/>
        <v>1</v>
      </c>
      <c r="BH1165" s="29">
        <f t="shared" si="963"/>
        <v>1</v>
      </c>
      <c r="BI1165" s="29">
        <f t="shared" si="963"/>
        <v>1</v>
      </c>
      <c r="BJ1165" s="29">
        <f t="shared" si="961"/>
        <v>1</v>
      </c>
      <c r="BN1165" s="29">
        <f t="shared" si="946"/>
        <v>4</v>
      </c>
      <c r="BO1165" s="29">
        <f t="shared" si="947"/>
        <v>15</v>
      </c>
    </row>
    <row r="1166" spans="3:67" x14ac:dyDescent="0.25">
      <c r="C1166" s="79">
        <f t="shared" si="943"/>
        <v>43876</v>
      </c>
      <c r="D1166" s="29">
        <f t="shared" ref="D1166:D1229" si="969">YEAR(C1166)</f>
        <v>2020</v>
      </c>
      <c r="E1166" s="29">
        <f t="shared" si="948"/>
        <v>2</v>
      </c>
      <c r="F1166" s="29">
        <f t="shared" si="949"/>
        <v>7</v>
      </c>
      <c r="G1166" s="29">
        <f t="shared" si="950"/>
        <v>15</v>
      </c>
      <c r="H1166" s="166" t="str">
        <f t="shared" si="951"/>
        <v>Fr</v>
      </c>
      <c r="I1166" s="29">
        <f t="shared" si="944"/>
        <v>5</v>
      </c>
      <c r="J1166" s="29">
        <f t="array" ref="J1166">INDEX(Dienstplan!$F$6:$AJ$55,BN1166,BO1166)</f>
        <v>0</v>
      </c>
      <c r="K1166" s="29">
        <f t="array" ref="K1166">IF(OR(J1166=Schichten!$B$3,J1166=Schichten!$B$4),INDEX($D$98:$D$147,MATCH(CODE(J1166),$H$98:$H$147,0)),IF(ISERROR(INDEX($D$98:$D$147,MATCH(J1166,$A$98:$A$147,0))),0,INDEX($D$98:$D$147,MATCH(J1166,$A$98:$A$147,0))))</f>
        <v>0</v>
      </c>
      <c r="L1166" s="29">
        <f t="shared" ref="L1166" si="970">L1116</f>
        <v>0</v>
      </c>
      <c r="M1166" s="29">
        <f t="shared" si="882"/>
        <v>0</v>
      </c>
      <c r="O1166" s="29">
        <f t="shared" si="957"/>
        <v>0</v>
      </c>
      <c r="P1166" s="29">
        <f t="shared" si="957"/>
        <v>0</v>
      </c>
      <c r="Q1166" s="29">
        <f t="shared" si="957"/>
        <v>0</v>
      </c>
      <c r="R1166" s="29">
        <f t="shared" si="957"/>
        <v>0</v>
      </c>
      <c r="S1166" s="29">
        <f t="shared" si="957"/>
        <v>0</v>
      </c>
      <c r="T1166" s="29">
        <f t="shared" si="957"/>
        <v>0</v>
      </c>
      <c r="U1166" s="29">
        <f t="shared" si="957"/>
        <v>0</v>
      </c>
      <c r="V1166" s="29">
        <f t="shared" si="957"/>
        <v>0</v>
      </c>
      <c r="W1166" s="29">
        <f t="shared" si="957"/>
        <v>0</v>
      </c>
      <c r="X1166" s="29">
        <f t="shared" si="957"/>
        <v>0</v>
      </c>
      <c r="Y1166" s="29">
        <f t="shared" si="957"/>
        <v>1</v>
      </c>
      <c r="Z1166" s="29">
        <f t="shared" si="957"/>
        <v>1</v>
      </c>
      <c r="AA1166" s="29">
        <f t="shared" si="957"/>
        <v>1</v>
      </c>
      <c r="AB1166" s="29">
        <f t="shared" si="957"/>
        <v>1</v>
      </c>
      <c r="AC1166" s="29">
        <f t="shared" si="957"/>
        <v>1</v>
      </c>
      <c r="AD1166" s="29">
        <f t="shared" si="957"/>
        <v>1</v>
      </c>
      <c r="AE1166" s="29">
        <f t="shared" si="955"/>
        <v>1</v>
      </c>
      <c r="AF1166" s="29">
        <f t="shared" si="955"/>
        <v>1</v>
      </c>
      <c r="AG1166" s="29">
        <f t="shared" si="955"/>
        <v>1</v>
      </c>
      <c r="AH1166" s="29">
        <f t="shared" si="955"/>
        <v>1</v>
      </c>
      <c r="AI1166" s="29">
        <f t="shared" si="955"/>
        <v>1</v>
      </c>
      <c r="AJ1166" s="29">
        <f t="shared" si="955"/>
        <v>1</v>
      </c>
      <c r="AK1166" s="29">
        <f t="shared" si="955"/>
        <v>1</v>
      </c>
      <c r="AL1166" s="29">
        <f t="shared" si="955"/>
        <v>1</v>
      </c>
      <c r="AM1166" s="29">
        <f t="shared" si="955"/>
        <v>1</v>
      </c>
      <c r="AN1166" s="29">
        <f t="shared" si="955"/>
        <v>1</v>
      </c>
      <c r="AO1166" s="29">
        <f t="shared" si="955"/>
        <v>1</v>
      </c>
      <c r="AP1166" s="29">
        <f t="shared" si="955"/>
        <v>1</v>
      </c>
      <c r="AQ1166" s="29">
        <f t="shared" si="955"/>
        <v>1</v>
      </c>
      <c r="AR1166" s="29">
        <f t="shared" si="955"/>
        <v>1</v>
      </c>
      <c r="AS1166" s="29">
        <f t="shared" si="955"/>
        <v>1</v>
      </c>
      <c r="AT1166" s="29">
        <f t="shared" si="963"/>
        <v>1</v>
      </c>
      <c r="AU1166" s="29">
        <f t="shared" si="963"/>
        <v>1</v>
      </c>
      <c r="AV1166" s="29">
        <f t="shared" si="963"/>
        <v>1</v>
      </c>
      <c r="AW1166" s="29">
        <f t="shared" si="963"/>
        <v>1</v>
      </c>
      <c r="AX1166" s="29">
        <f t="shared" si="963"/>
        <v>1</v>
      </c>
      <c r="AY1166" s="29">
        <f t="shared" si="963"/>
        <v>1</v>
      </c>
      <c r="AZ1166" s="29">
        <f t="shared" si="963"/>
        <v>1</v>
      </c>
      <c r="BA1166" s="29">
        <f t="shared" si="963"/>
        <v>1</v>
      </c>
      <c r="BB1166" s="29">
        <f t="shared" si="963"/>
        <v>1</v>
      </c>
      <c r="BC1166" s="29">
        <f t="shared" si="963"/>
        <v>1</v>
      </c>
      <c r="BD1166" s="29">
        <f t="shared" si="963"/>
        <v>1</v>
      </c>
      <c r="BE1166" s="29">
        <f t="shared" si="963"/>
        <v>1</v>
      </c>
      <c r="BF1166" s="29">
        <f t="shared" si="963"/>
        <v>1</v>
      </c>
      <c r="BG1166" s="29">
        <f t="shared" si="963"/>
        <v>1</v>
      </c>
      <c r="BH1166" s="29">
        <f t="shared" si="963"/>
        <v>1</v>
      </c>
      <c r="BI1166" s="29">
        <f t="shared" si="963"/>
        <v>1</v>
      </c>
      <c r="BJ1166" s="29">
        <f t="shared" si="961"/>
        <v>1</v>
      </c>
      <c r="BN1166" s="29">
        <f t="shared" si="946"/>
        <v>5</v>
      </c>
      <c r="BO1166" s="29">
        <f t="shared" si="947"/>
        <v>15</v>
      </c>
    </row>
    <row r="1167" spans="3:67" x14ac:dyDescent="0.25">
      <c r="C1167" s="79">
        <f t="shared" si="943"/>
        <v>43876</v>
      </c>
      <c r="D1167" s="29">
        <f t="shared" si="969"/>
        <v>2020</v>
      </c>
      <c r="E1167" s="29">
        <f t="shared" si="948"/>
        <v>2</v>
      </c>
      <c r="F1167" s="29">
        <f t="shared" si="949"/>
        <v>7</v>
      </c>
      <c r="G1167" s="29">
        <f t="shared" si="950"/>
        <v>15</v>
      </c>
      <c r="H1167" s="166" t="str">
        <f t="shared" si="951"/>
        <v>Fr</v>
      </c>
      <c r="I1167" s="29">
        <f t="shared" si="944"/>
        <v>6</v>
      </c>
      <c r="J1167" s="29">
        <f t="array" ref="J1167">INDEX(Dienstplan!$F$6:$AJ$55,BN1167,BO1167)</f>
        <v>0</v>
      </c>
      <c r="K1167" s="29">
        <f t="array" ref="K1167">IF(OR(J1167=Schichten!$B$3,J1167=Schichten!$B$4),INDEX($D$98:$D$147,MATCH(CODE(J1167),$H$98:$H$147,0)),IF(ISERROR(INDEX($D$98:$D$147,MATCH(J1167,$A$98:$A$147,0))),0,INDEX($D$98:$D$147,MATCH(J1167,$A$98:$A$147,0))))</f>
        <v>0</v>
      </c>
      <c r="L1167" s="29">
        <f t="shared" ref="L1167" si="971">L1117</f>
        <v>0</v>
      </c>
      <c r="M1167" s="29">
        <f t="shared" ref="M1167:M1230" si="972">IF($M$457,IF(CODE(J1167)=$N$459,1,IF(CODE(J1167)=$N$460,0.5,0)),0)</f>
        <v>0</v>
      </c>
      <c r="O1167" s="29">
        <f t="shared" si="957"/>
        <v>0</v>
      </c>
      <c r="P1167" s="29">
        <f t="shared" si="957"/>
        <v>0</v>
      </c>
      <c r="Q1167" s="29">
        <f t="shared" si="957"/>
        <v>0</v>
      </c>
      <c r="R1167" s="29">
        <f t="shared" si="957"/>
        <v>0</v>
      </c>
      <c r="S1167" s="29">
        <f t="shared" si="957"/>
        <v>0</v>
      </c>
      <c r="T1167" s="29">
        <f t="shared" si="957"/>
        <v>0</v>
      </c>
      <c r="U1167" s="29">
        <f t="shared" si="957"/>
        <v>0</v>
      </c>
      <c r="V1167" s="29">
        <f t="shared" si="957"/>
        <v>0</v>
      </c>
      <c r="W1167" s="29">
        <f t="shared" si="957"/>
        <v>0</v>
      </c>
      <c r="X1167" s="29">
        <f t="shared" si="957"/>
        <v>0</v>
      </c>
      <c r="Y1167" s="29">
        <f t="shared" si="957"/>
        <v>1</v>
      </c>
      <c r="Z1167" s="29">
        <f t="shared" si="957"/>
        <v>1</v>
      </c>
      <c r="AA1167" s="29">
        <f t="shared" si="957"/>
        <v>1</v>
      </c>
      <c r="AB1167" s="29">
        <f t="shared" si="957"/>
        <v>1</v>
      </c>
      <c r="AC1167" s="29">
        <f t="shared" si="957"/>
        <v>1</v>
      </c>
      <c r="AD1167" s="29">
        <f t="shared" si="957"/>
        <v>1</v>
      </c>
      <c r="AE1167" s="29">
        <f t="shared" si="955"/>
        <v>1</v>
      </c>
      <c r="AF1167" s="29">
        <f t="shared" si="955"/>
        <v>1</v>
      </c>
      <c r="AG1167" s="29">
        <f t="shared" si="955"/>
        <v>1</v>
      </c>
      <c r="AH1167" s="29">
        <f t="shared" si="955"/>
        <v>1</v>
      </c>
      <c r="AI1167" s="29">
        <f t="shared" si="955"/>
        <v>1</v>
      </c>
      <c r="AJ1167" s="29">
        <f t="shared" si="955"/>
        <v>1</v>
      </c>
      <c r="AK1167" s="29">
        <f t="shared" si="955"/>
        <v>1</v>
      </c>
      <c r="AL1167" s="29">
        <f t="shared" si="955"/>
        <v>1</v>
      </c>
      <c r="AM1167" s="29">
        <f t="shared" si="955"/>
        <v>1</v>
      </c>
      <c r="AN1167" s="29">
        <f t="shared" si="955"/>
        <v>1</v>
      </c>
      <c r="AO1167" s="29">
        <f t="shared" si="955"/>
        <v>1</v>
      </c>
      <c r="AP1167" s="29">
        <f t="shared" si="955"/>
        <v>1</v>
      </c>
      <c r="AQ1167" s="29">
        <f t="shared" si="955"/>
        <v>1</v>
      </c>
      <c r="AR1167" s="29">
        <f t="shared" si="955"/>
        <v>1</v>
      </c>
      <c r="AS1167" s="29">
        <f t="shared" si="955"/>
        <v>1</v>
      </c>
      <c r="AT1167" s="29">
        <f t="shared" si="963"/>
        <v>1</v>
      </c>
      <c r="AU1167" s="29">
        <f t="shared" si="963"/>
        <v>1</v>
      </c>
      <c r="AV1167" s="29">
        <f t="shared" si="963"/>
        <v>1</v>
      </c>
      <c r="AW1167" s="29">
        <f t="shared" si="963"/>
        <v>1</v>
      </c>
      <c r="AX1167" s="29">
        <f t="shared" si="963"/>
        <v>1</v>
      </c>
      <c r="AY1167" s="29">
        <f t="shared" si="963"/>
        <v>1</v>
      </c>
      <c r="AZ1167" s="29">
        <f t="shared" si="963"/>
        <v>1</v>
      </c>
      <c r="BA1167" s="29">
        <f t="shared" si="963"/>
        <v>1</v>
      </c>
      <c r="BB1167" s="29">
        <f t="shared" si="963"/>
        <v>1</v>
      </c>
      <c r="BC1167" s="29">
        <f t="shared" si="963"/>
        <v>1</v>
      </c>
      <c r="BD1167" s="29">
        <f t="shared" si="963"/>
        <v>1</v>
      </c>
      <c r="BE1167" s="29">
        <f t="shared" si="963"/>
        <v>1</v>
      </c>
      <c r="BF1167" s="29">
        <f t="shared" si="963"/>
        <v>1</v>
      </c>
      <c r="BG1167" s="29">
        <f t="shared" si="963"/>
        <v>1</v>
      </c>
      <c r="BH1167" s="29">
        <f t="shared" si="963"/>
        <v>1</v>
      </c>
      <c r="BI1167" s="29">
        <f t="shared" si="963"/>
        <v>1</v>
      </c>
      <c r="BJ1167" s="29">
        <f t="shared" si="961"/>
        <v>1</v>
      </c>
      <c r="BN1167" s="29">
        <f t="shared" si="946"/>
        <v>6</v>
      </c>
      <c r="BO1167" s="29">
        <f t="shared" si="947"/>
        <v>15</v>
      </c>
    </row>
    <row r="1168" spans="3:67" x14ac:dyDescent="0.25">
      <c r="C1168" s="79">
        <f t="shared" si="943"/>
        <v>43876</v>
      </c>
      <c r="D1168" s="29">
        <f t="shared" si="969"/>
        <v>2020</v>
      </c>
      <c r="E1168" s="29">
        <f t="shared" si="948"/>
        <v>2</v>
      </c>
      <c r="F1168" s="29">
        <f t="shared" si="949"/>
        <v>7</v>
      </c>
      <c r="G1168" s="29">
        <f t="shared" si="950"/>
        <v>15</v>
      </c>
      <c r="H1168" s="166" t="str">
        <f t="shared" si="951"/>
        <v>Fr</v>
      </c>
      <c r="I1168" s="29">
        <f t="shared" si="944"/>
        <v>7</v>
      </c>
      <c r="J1168" s="29">
        <f t="array" ref="J1168">INDEX(Dienstplan!$F$6:$AJ$55,BN1168,BO1168)</f>
        <v>0</v>
      </c>
      <c r="K1168" s="29">
        <f t="array" ref="K1168">IF(OR(J1168=Schichten!$B$3,J1168=Schichten!$B$4),INDEX($D$98:$D$147,MATCH(CODE(J1168),$H$98:$H$147,0)),IF(ISERROR(INDEX($D$98:$D$147,MATCH(J1168,$A$98:$A$147,0))),0,INDEX($D$98:$D$147,MATCH(J1168,$A$98:$A$147,0))))</f>
        <v>0</v>
      </c>
      <c r="L1168" s="29">
        <f t="shared" ref="L1168" si="973">L1118</f>
        <v>0</v>
      </c>
      <c r="M1168" s="29">
        <f t="shared" si="972"/>
        <v>0</v>
      </c>
      <c r="O1168" s="29">
        <f t="shared" si="957"/>
        <v>0</v>
      </c>
      <c r="P1168" s="29">
        <f t="shared" si="957"/>
        <v>0</v>
      </c>
      <c r="Q1168" s="29">
        <f t="shared" si="957"/>
        <v>0</v>
      </c>
      <c r="R1168" s="29">
        <f t="shared" si="957"/>
        <v>0</v>
      </c>
      <c r="S1168" s="29">
        <f t="shared" si="957"/>
        <v>0</v>
      </c>
      <c r="T1168" s="29">
        <f t="shared" si="957"/>
        <v>0</v>
      </c>
      <c r="U1168" s="29">
        <f t="shared" si="957"/>
        <v>0</v>
      </c>
      <c r="V1168" s="29">
        <f t="shared" si="957"/>
        <v>0</v>
      </c>
      <c r="W1168" s="29">
        <f t="shared" si="957"/>
        <v>0</v>
      </c>
      <c r="X1168" s="29">
        <f t="shared" si="957"/>
        <v>0</v>
      </c>
      <c r="Y1168" s="29">
        <f t="shared" si="957"/>
        <v>1</v>
      </c>
      <c r="Z1168" s="29">
        <f t="shared" si="957"/>
        <v>1</v>
      </c>
      <c r="AA1168" s="29">
        <f t="shared" si="957"/>
        <v>1</v>
      </c>
      <c r="AB1168" s="29">
        <f t="shared" si="957"/>
        <v>1</v>
      </c>
      <c r="AC1168" s="29">
        <f t="shared" si="957"/>
        <v>1</v>
      </c>
      <c r="AD1168" s="29">
        <f t="shared" si="957"/>
        <v>1</v>
      </c>
      <c r="AE1168" s="29">
        <f t="shared" si="955"/>
        <v>1</v>
      </c>
      <c r="AF1168" s="29">
        <f t="shared" si="955"/>
        <v>1</v>
      </c>
      <c r="AG1168" s="29">
        <f t="shared" si="955"/>
        <v>1</v>
      </c>
      <c r="AH1168" s="29">
        <f t="shared" si="955"/>
        <v>1</v>
      </c>
      <c r="AI1168" s="29">
        <f t="shared" si="955"/>
        <v>1</v>
      </c>
      <c r="AJ1168" s="29">
        <f t="shared" si="955"/>
        <v>1</v>
      </c>
      <c r="AK1168" s="29">
        <f t="shared" si="955"/>
        <v>1</v>
      </c>
      <c r="AL1168" s="29">
        <f t="shared" si="955"/>
        <v>1</v>
      </c>
      <c r="AM1168" s="29">
        <f t="shared" si="955"/>
        <v>1</v>
      </c>
      <c r="AN1168" s="29">
        <f t="shared" si="955"/>
        <v>1</v>
      </c>
      <c r="AO1168" s="29">
        <f t="shared" si="955"/>
        <v>1</v>
      </c>
      <c r="AP1168" s="29">
        <f t="shared" si="955"/>
        <v>1</v>
      </c>
      <c r="AQ1168" s="29">
        <f t="shared" si="955"/>
        <v>1</v>
      </c>
      <c r="AR1168" s="29">
        <f t="shared" si="955"/>
        <v>1</v>
      </c>
      <c r="AS1168" s="29">
        <f t="shared" si="955"/>
        <v>1</v>
      </c>
      <c r="AT1168" s="29">
        <f t="shared" si="963"/>
        <v>1</v>
      </c>
      <c r="AU1168" s="29">
        <f t="shared" si="963"/>
        <v>1</v>
      </c>
      <c r="AV1168" s="29">
        <f t="shared" si="963"/>
        <v>1</v>
      </c>
      <c r="AW1168" s="29">
        <f t="shared" si="963"/>
        <v>1</v>
      </c>
      <c r="AX1168" s="29">
        <f t="shared" si="963"/>
        <v>1</v>
      </c>
      <c r="AY1168" s="29">
        <f t="shared" si="963"/>
        <v>1</v>
      </c>
      <c r="AZ1168" s="29">
        <f t="shared" si="963"/>
        <v>1</v>
      </c>
      <c r="BA1168" s="29">
        <f t="shared" si="963"/>
        <v>1</v>
      </c>
      <c r="BB1168" s="29">
        <f t="shared" si="963"/>
        <v>1</v>
      </c>
      <c r="BC1168" s="29">
        <f t="shared" si="963"/>
        <v>1</v>
      </c>
      <c r="BD1168" s="29">
        <f t="shared" si="963"/>
        <v>1</v>
      </c>
      <c r="BE1168" s="29">
        <f t="shared" si="963"/>
        <v>1</v>
      </c>
      <c r="BF1168" s="29">
        <f t="shared" si="963"/>
        <v>1</v>
      </c>
      <c r="BG1168" s="29">
        <f t="shared" si="963"/>
        <v>1</v>
      </c>
      <c r="BH1168" s="29">
        <f t="shared" si="963"/>
        <v>1</v>
      </c>
      <c r="BI1168" s="29">
        <f t="shared" si="963"/>
        <v>1</v>
      </c>
      <c r="BJ1168" s="29">
        <f t="shared" si="961"/>
        <v>1</v>
      </c>
      <c r="BN1168" s="29">
        <f t="shared" si="946"/>
        <v>7</v>
      </c>
      <c r="BO1168" s="29">
        <f t="shared" si="947"/>
        <v>15</v>
      </c>
    </row>
    <row r="1169" spans="3:67" x14ac:dyDescent="0.25">
      <c r="C1169" s="79">
        <f>C1119+1</f>
        <v>43876</v>
      </c>
      <c r="D1169" s="29">
        <f t="shared" si="969"/>
        <v>2020</v>
      </c>
      <c r="E1169" s="29">
        <f t="shared" si="948"/>
        <v>2</v>
      </c>
      <c r="F1169" s="29">
        <f t="shared" si="949"/>
        <v>7</v>
      </c>
      <c r="G1169" s="29">
        <f t="shared" si="950"/>
        <v>15</v>
      </c>
      <c r="H1169" s="166" t="str">
        <f t="shared" si="951"/>
        <v>Fr</v>
      </c>
      <c r="I1169" s="29">
        <f>I1119</f>
        <v>8</v>
      </c>
      <c r="J1169" s="29">
        <f t="array" ref="J1169">INDEX(Dienstplan!$F$6:$AJ$55,BN1169,BO1169)</f>
        <v>0</v>
      </c>
      <c r="K1169" s="29">
        <f t="array" ref="K1169">IF(OR(J1169=Schichten!$B$3,J1169=Schichten!$B$4),INDEX($D$98:$D$147,MATCH(CODE(J1169),$H$98:$H$147,0)),IF(ISERROR(INDEX($D$98:$D$147,MATCH(J1169,$A$98:$A$147,0))),0,INDEX($D$98:$D$147,MATCH(J1169,$A$98:$A$147,0))))</f>
        <v>0</v>
      </c>
      <c r="L1169" s="29">
        <f>L1119</f>
        <v>0</v>
      </c>
      <c r="M1169" s="29">
        <f t="shared" si="972"/>
        <v>0</v>
      </c>
      <c r="O1169" s="29">
        <f t="shared" si="957"/>
        <v>0</v>
      </c>
      <c r="P1169" s="29">
        <f t="shared" si="957"/>
        <v>0</v>
      </c>
      <c r="Q1169" s="29">
        <f t="shared" si="957"/>
        <v>0</v>
      </c>
      <c r="R1169" s="29">
        <f t="shared" si="957"/>
        <v>0</v>
      </c>
      <c r="S1169" s="29">
        <f t="shared" si="957"/>
        <v>0</v>
      </c>
      <c r="T1169" s="29">
        <f t="shared" si="957"/>
        <v>0</v>
      </c>
      <c r="U1169" s="29">
        <f t="shared" si="957"/>
        <v>0</v>
      </c>
      <c r="V1169" s="29">
        <f t="shared" si="957"/>
        <v>0</v>
      </c>
      <c r="W1169" s="29">
        <f t="shared" si="957"/>
        <v>0</v>
      </c>
      <c r="X1169" s="29">
        <f t="shared" si="957"/>
        <v>0</v>
      </c>
      <c r="Y1169" s="29">
        <f t="shared" si="957"/>
        <v>1</v>
      </c>
      <c r="Z1169" s="29">
        <f t="shared" si="957"/>
        <v>1</v>
      </c>
      <c r="AA1169" s="29">
        <f t="shared" si="957"/>
        <v>1</v>
      </c>
      <c r="AB1169" s="29">
        <f t="shared" si="957"/>
        <v>1</v>
      </c>
      <c r="AC1169" s="29">
        <f t="shared" si="957"/>
        <v>1</v>
      </c>
      <c r="AD1169" s="29">
        <f t="shared" si="957"/>
        <v>1</v>
      </c>
      <c r="AE1169" s="29">
        <f t="shared" si="955"/>
        <v>1</v>
      </c>
      <c r="AF1169" s="29">
        <f t="shared" si="955"/>
        <v>1</v>
      </c>
      <c r="AG1169" s="29">
        <f t="shared" si="955"/>
        <v>1</v>
      </c>
      <c r="AH1169" s="29">
        <f t="shared" si="955"/>
        <v>1</v>
      </c>
      <c r="AI1169" s="29">
        <f t="shared" si="955"/>
        <v>1</v>
      </c>
      <c r="AJ1169" s="29">
        <f t="shared" si="955"/>
        <v>1</v>
      </c>
      <c r="AK1169" s="29">
        <f t="shared" si="955"/>
        <v>1</v>
      </c>
      <c r="AL1169" s="29">
        <f t="shared" si="955"/>
        <v>1</v>
      </c>
      <c r="AM1169" s="29">
        <f t="shared" si="955"/>
        <v>1</v>
      </c>
      <c r="AN1169" s="29">
        <f t="shared" si="955"/>
        <v>1</v>
      </c>
      <c r="AO1169" s="29">
        <f t="shared" si="955"/>
        <v>1</v>
      </c>
      <c r="AP1169" s="29">
        <f t="shared" si="955"/>
        <v>1</v>
      </c>
      <c r="AQ1169" s="29">
        <f t="shared" si="955"/>
        <v>1</v>
      </c>
      <c r="AR1169" s="29">
        <f t="shared" si="955"/>
        <v>1</v>
      </c>
      <c r="AS1169" s="29">
        <f t="shared" si="955"/>
        <v>1</v>
      </c>
      <c r="AT1169" s="29">
        <f t="shared" si="963"/>
        <v>1</v>
      </c>
      <c r="AU1169" s="29">
        <f t="shared" si="963"/>
        <v>1</v>
      </c>
      <c r="AV1169" s="29">
        <f t="shared" si="963"/>
        <v>1</v>
      </c>
      <c r="AW1169" s="29">
        <f t="shared" si="963"/>
        <v>1</v>
      </c>
      <c r="AX1169" s="29">
        <f t="shared" si="963"/>
        <v>1</v>
      </c>
      <c r="AY1169" s="29">
        <f t="shared" si="963"/>
        <v>1</v>
      </c>
      <c r="AZ1169" s="29">
        <f t="shared" si="963"/>
        <v>1</v>
      </c>
      <c r="BA1169" s="29">
        <f t="shared" si="963"/>
        <v>1</v>
      </c>
      <c r="BB1169" s="29">
        <f t="shared" si="963"/>
        <v>1</v>
      </c>
      <c r="BC1169" s="29">
        <f t="shared" si="963"/>
        <v>1</v>
      </c>
      <c r="BD1169" s="29">
        <f t="shared" si="963"/>
        <v>1</v>
      </c>
      <c r="BE1169" s="29">
        <f t="shared" si="963"/>
        <v>1</v>
      </c>
      <c r="BF1169" s="29">
        <f t="shared" si="963"/>
        <v>1</v>
      </c>
      <c r="BG1169" s="29">
        <f t="shared" si="963"/>
        <v>1</v>
      </c>
      <c r="BH1169" s="29">
        <f t="shared" si="963"/>
        <v>1</v>
      </c>
      <c r="BI1169" s="29">
        <f t="shared" si="963"/>
        <v>1</v>
      </c>
      <c r="BJ1169" s="29">
        <f t="shared" si="961"/>
        <v>1</v>
      </c>
      <c r="BN1169" s="29">
        <f t="shared" si="946"/>
        <v>8</v>
      </c>
      <c r="BO1169" s="29">
        <f>BO1119+1</f>
        <v>15</v>
      </c>
    </row>
    <row r="1170" spans="3:67" x14ac:dyDescent="0.25">
      <c r="C1170" s="79">
        <f t="shared" ref="C1170:C1233" si="974">C1120+1</f>
        <v>43876</v>
      </c>
      <c r="D1170" s="29">
        <f t="shared" si="969"/>
        <v>2020</v>
      </c>
      <c r="E1170" s="29">
        <f t="shared" si="948"/>
        <v>2</v>
      </c>
      <c r="F1170" s="29">
        <f t="shared" si="949"/>
        <v>7</v>
      </c>
      <c r="G1170" s="29">
        <f t="shared" si="950"/>
        <v>15</v>
      </c>
      <c r="H1170" s="166" t="str">
        <f t="shared" si="951"/>
        <v>Fr</v>
      </c>
      <c r="I1170" s="29">
        <f t="shared" ref="I1170:I1233" si="975">I1120</f>
        <v>9</v>
      </c>
      <c r="J1170" s="29">
        <f t="array" ref="J1170">INDEX(Dienstplan!$F$6:$AJ$55,BN1170,BO1170)</f>
        <v>0</v>
      </c>
      <c r="K1170" s="29">
        <f t="array" ref="K1170">IF(OR(J1170=Schichten!$B$3,J1170=Schichten!$B$4),INDEX($D$98:$D$147,MATCH(CODE(J1170),$H$98:$H$147,0)),IF(ISERROR(INDEX($D$98:$D$147,MATCH(J1170,$A$98:$A$147,0))),0,INDEX($D$98:$D$147,MATCH(J1170,$A$98:$A$147,0))))</f>
        <v>0</v>
      </c>
      <c r="L1170" s="29">
        <f t="shared" ref="L1170" si="976">L1120</f>
        <v>0</v>
      </c>
      <c r="M1170" s="29">
        <f t="shared" si="972"/>
        <v>0</v>
      </c>
      <c r="O1170" s="29">
        <f t="shared" si="957"/>
        <v>0</v>
      </c>
      <c r="P1170" s="29">
        <f t="shared" si="957"/>
        <v>0</v>
      </c>
      <c r="Q1170" s="29">
        <f t="shared" si="957"/>
        <v>0</v>
      </c>
      <c r="R1170" s="29">
        <f t="shared" si="957"/>
        <v>0</v>
      </c>
      <c r="S1170" s="29">
        <f t="shared" si="957"/>
        <v>0</v>
      </c>
      <c r="T1170" s="29">
        <f t="shared" si="957"/>
        <v>0</v>
      </c>
      <c r="U1170" s="29">
        <f t="shared" si="957"/>
        <v>0</v>
      </c>
      <c r="V1170" s="29">
        <f t="shared" si="957"/>
        <v>0</v>
      </c>
      <c r="W1170" s="29">
        <f t="shared" si="957"/>
        <v>0</v>
      </c>
      <c r="X1170" s="29">
        <f t="shared" si="957"/>
        <v>0</v>
      </c>
      <c r="Y1170" s="29">
        <f t="shared" si="957"/>
        <v>1</v>
      </c>
      <c r="Z1170" s="29">
        <f t="shared" si="957"/>
        <v>1</v>
      </c>
      <c r="AA1170" s="29">
        <f t="shared" si="957"/>
        <v>1</v>
      </c>
      <c r="AB1170" s="29">
        <f t="shared" si="957"/>
        <v>1</v>
      </c>
      <c r="AC1170" s="29">
        <f t="shared" si="957"/>
        <v>1</v>
      </c>
      <c r="AD1170" s="29">
        <f t="shared" si="957"/>
        <v>1</v>
      </c>
      <c r="AE1170" s="29">
        <f t="shared" si="955"/>
        <v>1</v>
      </c>
      <c r="AF1170" s="29">
        <f t="shared" si="955"/>
        <v>1</v>
      </c>
      <c r="AG1170" s="29">
        <f t="shared" si="955"/>
        <v>1</v>
      </c>
      <c r="AH1170" s="29">
        <f t="shared" si="955"/>
        <v>1</v>
      </c>
      <c r="AI1170" s="29">
        <f t="shared" si="955"/>
        <v>1</v>
      </c>
      <c r="AJ1170" s="29">
        <f t="shared" si="955"/>
        <v>1</v>
      </c>
      <c r="AK1170" s="29">
        <f t="shared" si="955"/>
        <v>1</v>
      </c>
      <c r="AL1170" s="29">
        <f t="shared" si="955"/>
        <v>1</v>
      </c>
      <c r="AM1170" s="29">
        <f t="shared" si="955"/>
        <v>1</v>
      </c>
      <c r="AN1170" s="29">
        <f t="shared" si="955"/>
        <v>1</v>
      </c>
      <c r="AO1170" s="29">
        <f t="shared" si="955"/>
        <v>1</v>
      </c>
      <c r="AP1170" s="29">
        <f t="shared" si="955"/>
        <v>1</v>
      </c>
      <c r="AQ1170" s="29">
        <f t="shared" si="955"/>
        <v>1</v>
      </c>
      <c r="AR1170" s="29">
        <f t="shared" si="955"/>
        <v>1</v>
      </c>
      <c r="AS1170" s="29">
        <f t="shared" si="955"/>
        <v>1</v>
      </c>
      <c r="AT1170" s="29">
        <f t="shared" si="963"/>
        <v>1</v>
      </c>
      <c r="AU1170" s="29">
        <f t="shared" si="963"/>
        <v>1</v>
      </c>
      <c r="AV1170" s="29">
        <f t="shared" si="963"/>
        <v>1</v>
      </c>
      <c r="AW1170" s="29">
        <f t="shared" si="963"/>
        <v>1</v>
      </c>
      <c r="AX1170" s="29">
        <f t="shared" si="963"/>
        <v>1</v>
      </c>
      <c r="AY1170" s="29">
        <f t="shared" si="963"/>
        <v>1</v>
      </c>
      <c r="AZ1170" s="29">
        <f t="shared" si="963"/>
        <v>1</v>
      </c>
      <c r="BA1170" s="29">
        <f t="shared" si="963"/>
        <v>1</v>
      </c>
      <c r="BB1170" s="29">
        <f t="shared" si="963"/>
        <v>1</v>
      </c>
      <c r="BC1170" s="29">
        <f t="shared" si="963"/>
        <v>1</v>
      </c>
      <c r="BD1170" s="29">
        <f t="shared" si="963"/>
        <v>1</v>
      </c>
      <c r="BE1170" s="29">
        <f t="shared" si="963"/>
        <v>1</v>
      </c>
      <c r="BF1170" s="29">
        <f t="shared" si="963"/>
        <v>1</v>
      </c>
      <c r="BG1170" s="29">
        <f t="shared" si="963"/>
        <v>1</v>
      </c>
      <c r="BH1170" s="29">
        <f t="shared" si="963"/>
        <v>1</v>
      </c>
      <c r="BI1170" s="29">
        <f t="shared" si="963"/>
        <v>1</v>
      </c>
      <c r="BJ1170" s="29">
        <f t="shared" si="961"/>
        <v>1</v>
      </c>
      <c r="BN1170" s="29">
        <f t="shared" si="946"/>
        <v>9</v>
      </c>
      <c r="BO1170" s="29">
        <f t="shared" ref="BO1170:BO1233" si="977">BO1120+1</f>
        <v>15</v>
      </c>
    </row>
    <row r="1171" spans="3:67" x14ac:dyDescent="0.25">
      <c r="C1171" s="79">
        <f t="shared" si="974"/>
        <v>43876</v>
      </c>
      <c r="D1171" s="29">
        <f t="shared" si="969"/>
        <v>2020</v>
      </c>
      <c r="E1171" s="29">
        <f t="shared" si="948"/>
        <v>2</v>
      </c>
      <c r="F1171" s="29">
        <f t="shared" si="949"/>
        <v>7</v>
      </c>
      <c r="G1171" s="29">
        <f t="shared" si="950"/>
        <v>15</v>
      </c>
      <c r="H1171" s="166" t="str">
        <f t="shared" si="951"/>
        <v>Fr</v>
      </c>
      <c r="I1171" s="29">
        <f t="shared" si="975"/>
        <v>10</v>
      </c>
      <c r="J1171" s="29">
        <f t="array" ref="J1171">INDEX(Dienstplan!$F$6:$AJ$55,BN1171,BO1171)</f>
        <v>0</v>
      </c>
      <c r="K1171" s="29">
        <f t="array" ref="K1171">IF(OR(J1171=Schichten!$B$3,J1171=Schichten!$B$4),INDEX($D$98:$D$147,MATCH(CODE(J1171),$H$98:$H$147,0)),IF(ISERROR(INDEX($D$98:$D$147,MATCH(J1171,$A$98:$A$147,0))),0,INDEX($D$98:$D$147,MATCH(J1171,$A$98:$A$147,0))))</f>
        <v>0</v>
      </c>
      <c r="L1171" s="29">
        <f t="shared" ref="L1171" si="978">L1121</f>
        <v>0</v>
      </c>
      <c r="M1171" s="29">
        <f t="shared" si="972"/>
        <v>0</v>
      </c>
      <c r="O1171" s="29">
        <f t="shared" si="957"/>
        <v>0</v>
      </c>
      <c r="P1171" s="29">
        <f t="shared" si="957"/>
        <v>0</v>
      </c>
      <c r="Q1171" s="29">
        <f t="shared" si="957"/>
        <v>0</v>
      </c>
      <c r="R1171" s="29">
        <f t="shared" si="957"/>
        <v>0</v>
      </c>
      <c r="S1171" s="29">
        <f t="shared" si="957"/>
        <v>0</v>
      </c>
      <c r="T1171" s="29">
        <f t="shared" si="957"/>
        <v>0</v>
      </c>
      <c r="U1171" s="29">
        <f t="shared" si="957"/>
        <v>0</v>
      </c>
      <c r="V1171" s="29">
        <f t="shared" si="957"/>
        <v>0</v>
      </c>
      <c r="W1171" s="29">
        <f t="shared" si="957"/>
        <v>0</v>
      </c>
      <c r="X1171" s="29">
        <f t="shared" si="957"/>
        <v>0</v>
      </c>
      <c r="Y1171" s="29">
        <f t="shared" si="957"/>
        <v>1</v>
      </c>
      <c r="Z1171" s="29">
        <f t="shared" si="957"/>
        <v>1</v>
      </c>
      <c r="AA1171" s="29">
        <f t="shared" si="957"/>
        <v>1</v>
      </c>
      <c r="AB1171" s="29">
        <f t="shared" si="957"/>
        <v>1</v>
      </c>
      <c r="AC1171" s="29">
        <f t="shared" si="957"/>
        <v>1</v>
      </c>
      <c r="AD1171" s="29">
        <f t="shared" ref="AD1171:AS1186" si="979">IF($M$457,IF($J1171=AD$461,1,0),0)</f>
        <v>1</v>
      </c>
      <c r="AE1171" s="29">
        <f t="shared" si="979"/>
        <v>1</v>
      </c>
      <c r="AF1171" s="29">
        <f t="shared" si="979"/>
        <v>1</v>
      </c>
      <c r="AG1171" s="29">
        <f t="shared" si="979"/>
        <v>1</v>
      </c>
      <c r="AH1171" s="29">
        <f t="shared" si="979"/>
        <v>1</v>
      </c>
      <c r="AI1171" s="29">
        <f t="shared" si="979"/>
        <v>1</v>
      </c>
      <c r="AJ1171" s="29">
        <f t="shared" si="979"/>
        <v>1</v>
      </c>
      <c r="AK1171" s="29">
        <f t="shared" si="979"/>
        <v>1</v>
      </c>
      <c r="AL1171" s="29">
        <f t="shared" si="979"/>
        <v>1</v>
      </c>
      <c r="AM1171" s="29">
        <f t="shared" si="979"/>
        <v>1</v>
      </c>
      <c r="AN1171" s="29">
        <f t="shared" si="979"/>
        <v>1</v>
      </c>
      <c r="AO1171" s="29">
        <f t="shared" si="979"/>
        <v>1</v>
      </c>
      <c r="AP1171" s="29">
        <f t="shared" si="979"/>
        <v>1</v>
      </c>
      <c r="AQ1171" s="29">
        <f t="shared" si="979"/>
        <v>1</v>
      </c>
      <c r="AR1171" s="29">
        <f t="shared" si="979"/>
        <v>1</v>
      </c>
      <c r="AS1171" s="29">
        <f t="shared" si="979"/>
        <v>1</v>
      </c>
      <c r="AT1171" s="29">
        <f t="shared" si="963"/>
        <v>1</v>
      </c>
      <c r="AU1171" s="29">
        <f t="shared" si="963"/>
        <v>1</v>
      </c>
      <c r="AV1171" s="29">
        <f t="shared" si="963"/>
        <v>1</v>
      </c>
      <c r="AW1171" s="29">
        <f t="shared" si="963"/>
        <v>1</v>
      </c>
      <c r="AX1171" s="29">
        <f t="shared" si="963"/>
        <v>1</v>
      </c>
      <c r="AY1171" s="29">
        <f t="shared" si="963"/>
        <v>1</v>
      </c>
      <c r="AZ1171" s="29">
        <f t="shared" si="963"/>
        <v>1</v>
      </c>
      <c r="BA1171" s="29">
        <f t="shared" si="963"/>
        <v>1</v>
      </c>
      <c r="BB1171" s="29">
        <f t="shared" si="963"/>
        <v>1</v>
      </c>
      <c r="BC1171" s="29">
        <f t="shared" si="963"/>
        <v>1</v>
      </c>
      <c r="BD1171" s="29">
        <f t="shared" si="963"/>
        <v>1</v>
      </c>
      <c r="BE1171" s="29">
        <f t="shared" si="963"/>
        <v>1</v>
      </c>
      <c r="BF1171" s="29">
        <f t="shared" si="963"/>
        <v>1</v>
      </c>
      <c r="BG1171" s="29">
        <f t="shared" si="963"/>
        <v>1</v>
      </c>
      <c r="BH1171" s="29">
        <f t="shared" si="963"/>
        <v>1</v>
      </c>
      <c r="BI1171" s="29">
        <f t="shared" si="963"/>
        <v>1</v>
      </c>
      <c r="BJ1171" s="29">
        <f t="shared" si="961"/>
        <v>1</v>
      </c>
      <c r="BN1171" s="29">
        <f t="shared" si="946"/>
        <v>10</v>
      </c>
      <c r="BO1171" s="29">
        <f t="shared" si="977"/>
        <v>15</v>
      </c>
    </row>
    <row r="1172" spans="3:67" x14ac:dyDescent="0.25">
      <c r="C1172" s="79">
        <f t="shared" si="974"/>
        <v>43876</v>
      </c>
      <c r="D1172" s="29">
        <f t="shared" si="969"/>
        <v>2020</v>
      </c>
      <c r="E1172" s="29">
        <f t="shared" si="948"/>
        <v>2</v>
      </c>
      <c r="F1172" s="29">
        <f t="shared" si="949"/>
        <v>7</v>
      </c>
      <c r="G1172" s="29">
        <f t="shared" si="950"/>
        <v>15</v>
      </c>
      <c r="H1172" s="166" t="str">
        <f t="shared" si="951"/>
        <v>Fr</v>
      </c>
      <c r="I1172" s="29">
        <f t="shared" si="975"/>
        <v>11</v>
      </c>
      <c r="J1172" s="29">
        <f t="array" ref="J1172">INDEX(Dienstplan!$F$6:$AJ$55,BN1172,BO1172)</f>
        <v>0</v>
      </c>
      <c r="K1172" s="29">
        <f t="array" ref="K1172">IF(OR(J1172=Schichten!$B$3,J1172=Schichten!$B$4),INDEX($D$98:$D$147,MATCH(CODE(J1172),$H$98:$H$147,0)),IF(ISERROR(INDEX($D$98:$D$147,MATCH(J1172,$A$98:$A$147,0))),0,INDEX($D$98:$D$147,MATCH(J1172,$A$98:$A$147,0))))</f>
        <v>0</v>
      </c>
      <c r="L1172" s="29">
        <f t="shared" ref="L1172" si="980">L1122</f>
        <v>0</v>
      </c>
      <c r="M1172" s="29">
        <f t="shared" si="972"/>
        <v>0</v>
      </c>
      <c r="O1172" s="29">
        <f t="shared" ref="O1172:AD1187" si="981">IF($M$457,IF($J1172=O$461,1,0),0)</f>
        <v>0</v>
      </c>
      <c r="P1172" s="29">
        <f t="shared" si="981"/>
        <v>0</v>
      </c>
      <c r="Q1172" s="29">
        <f t="shared" si="981"/>
        <v>0</v>
      </c>
      <c r="R1172" s="29">
        <f t="shared" si="981"/>
        <v>0</v>
      </c>
      <c r="S1172" s="29">
        <f t="shared" si="981"/>
        <v>0</v>
      </c>
      <c r="T1172" s="29">
        <f t="shared" si="981"/>
        <v>0</v>
      </c>
      <c r="U1172" s="29">
        <f t="shared" si="981"/>
        <v>0</v>
      </c>
      <c r="V1172" s="29">
        <f t="shared" si="981"/>
        <v>0</v>
      </c>
      <c r="W1172" s="29">
        <f t="shared" si="981"/>
        <v>0</v>
      </c>
      <c r="X1172" s="29">
        <f t="shared" si="981"/>
        <v>0</v>
      </c>
      <c r="Y1172" s="29">
        <f t="shared" si="981"/>
        <v>1</v>
      </c>
      <c r="Z1172" s="29">
        <f t="shared" si="981"/>
        <v>1</v>
      </c>
      <c r="AA1172" s="29">
        <f t="shared" si="981"/>
        <v>1</v>
      </c>
      <c r="AB1172" s="29">
        <f t="shared" si="981"/>
        <v>1</v>
      </c>
      <c r="AC1172" s="29">
        <f t="shared" si="981"/>
        <v>1</v>
      </c>
      <c r="AD1172" s="29">
        <f t="shared" si="981"/>
        <v>1</v>
      </c>
      <c r="AE1172" s="29">
        <f t="shared" si="979"/>
        <v>1</v>
      </c>
      <c r="AF1172" s="29">
        <f t="shared" si="979"/>
        <v>1</v>
      </c>
      <c r="AG1172" s="29">
        <f t="shared" si="979"/>
        <v>1</v>
      </c>
      <c r="AH1172" s="29">
        <f t="shared" si="979"/>
        <v>1</v>
      </c>
      <c r="AI1172" s="29">
        <f t="shared" si="979"/>
        <v>1</v>
      </c>
      <c r="AJ1172" s="29">
        <f t="shared" si="979"/>
        <v>1</v>
      </c>
      <c r="AK1172" s="29">
        <f t="shared" si="979"/>
        <v>1</v>
      </c>
      <c r="AL1172" s="29">
        <f t="shared" si="979"/>
        <v>1</v>
      </c>
      <c r="AM1172" s="29">
        <f t="shared" si="979"/>
        <v>1</v>
      </c>
      <c r="AN1172" s="29">
        <f t="shared" si="979"/>
        <v>1</v>
      </c>
      <c r="AO1172" s="29">
        <f t="shared" si="979"/>
        <v>1</v>
      </c>
      <c r="AP1172" s="29">
        <f t="shared" si="979"/>
        <v>1</v>
      </c>
      <c r="AQ1172" s="29">
        <f t="shared" si="979"/>
        <v>1</v>
      </c>
      <c r="AR1172" s="29">
        <f t="shared" si="979"/>
        <v>1</v>
      </c>
      <c r="AS1172" s="29">
        <f t="shared" si="979"/>
        <v>1</v>
      </c>
      <c r="AT1172" s="29">
        <f t="shared" si="963"/>
        <v>1</v>
      </c>
      <c r="AU1172" s="29">
        <f t="shared" si="963"/>
        <v>1</v>
      </c>
      <c r="AV1172" s="29">
        <f t="shared" si="963"/>
        <v>1</v>
      </c>
      <c r="AW1172" s="29">
        <f t="shared" si="963"/>
        <v>1</v>
      </c>
      <c r="AX1172" s="29">
        <f t="shared" si="963"/>
        <v>1</v>
      </c>
      <c r="AY1172" s="29">
        <f t="shared" si="963"/>
        <v>1</v>
      </c>
      <c r="AZ1172" s="29">
        <f t="shared" si="963"/>
        <v>1</v>
      </c>
      <c r="BA1172" s="29">
        <f t="shared" si="963"/>
        <v>1</v>
      </c>
      <c r="BB1172" s="29">
        <f t="shared" si="963"/>
        <v>1</v>
      </c>
      <c r="BC1172" s="29">
        <f t="shared" si="963"/>
        <v>1</v>
      </c>
      <c r="BD1172" s="29">
        <f t="shared" si="963"/>
        <v>1</v>
      </c>
      <c r="BE1172" s="29">
        <f t="shared" si="963"/>
        <v>1</v>
      </c>
      <c r="BF1172" s="29">
        <f t="shared" si="963"/>
        <v>1</v>
      </c>
      <c r="BG1172" s="29">
        <f t="shared" si="963"/>
        <v>1</v>
      </c>
      <c r="BH1172" s="29">
        <f t="shared" si="963"/>
        <v>1</v>
      </c>
      <c r="BI1172" s="29">
        <f t="shared" si="963"/>
        <v>1</v>
      </c>
      <c r="BJ1172" s="29">
        <f t="shared" si="961"/>
        <v>1</v>
      </c>
      <c r="BN1172" s="29">
        <f t="shared" si="946"/>
        <v>11</v>
      </c>
      <c r="BO1172" s="29">
        <f t="shared" si="977"/>
        <v>15</v>
      </c>
    </row>
    <row r="1173" spans="3:67" x14ac:dyDescent="0.25">
      <c r="C1173" s="79">
        <f t="shared" si="974"/>
        <v>43876</v>
      </c>
      <c r="D1173" s="29">
        <f t="shared" si="969"/>
        <v>2020</v>
      </c>
      <c r="E1173" s="29">
        <f t="shared" si="948"/>
        <v>2</v>
      </c>
      <c r="F1173" s="29">
        <f t="shared" si="949"/>
        <v>7</v>
      </c>
      <c r="G1173" s="29">
        <f t="shared" si="950"/>
        <v>15</v>
      </c>
      <c r="H1173" s="166" t="str">
        <f t="shared" si="951"/>
        <v>Fr</v>
      </c>
      <c r="I1173" s="29">
        <f t="shared" si="975"/>
        <v>12</v>
      </c>
      <c r="J1173" s="29">
        <f t="array" ref="J1173">INDEX(Dienstplan!$F$6:$AJ$55,BN1173,BO1173)</f>
        <v>0</v>
      </c>
      <c r="K1173" s="29">
        <f t="array" ref="K1173">IF(OR(J1173=Schichten!$B$3,J1173=Schichten!$B$4),INDEX($D$98:$D$147,MATCH(CODE(J1173),$H$98:$H$147,0)),IF(ISERROR(INDEX($D$98:$D$147,MATCH(J1173,$A$98:$A$147,0))),0,INDEX($D$98:$D$147,MATCH(J1173,$A$98:$A$147,0))))</f>
        <v>0</v>
      </c>
      <c r="L1173" s="29">
        <f t="shared" ref="L1173" si="982">L1123</f>
        <v>0</v>
      </c>
      <c r="M1173" s="29">
        <f t="shared" si="972"/>
        <v>0</v>
      </c>
      <c r="O1173" s="29">
        <f t="shared" si="981"/>
        <v>0</v>
      </c>
      <c r="P1173" s="29">
        <f t="shared" si="981"/>
        <v>0</v>
      </c>
      <c r="Q1173" s="29">
        <f t="shared" si="981"/>
        <v>0</v>
      </c>
      <c r="R1173" s="29">
        <f t="shared" si="981"/>
        <v>0</v>
      </c>
      <c r="S1173" s="29">
        <f t="shared" si="981"/>
        <v>0</v>
      </c>
      <c r="T1173" s="29">
        <f t="shared" si="981"/>
        <v>0</v>
      </c>
      <c r="U1173" s="29">
        <f t="shared" si="981"/>
        <v>0</v>
      </c>
      <c r="V1173" s="29">
        <f t="shared" si="981"/>
        <v>0</v>
      </c>
      <c r="W1173" s="29">
        <f t="shared" si="981"/>
        <v>0</v>
      </c>
      <c r="X1173" s="29">
        <f t="shared" si="981"/>
        <v>0</v>
      </c>
      <c r="Y1173" s="29">
        <f t="shared" si="981"/>
        <v>1</v>
      </c>
      <c r="Z1173" s="29">
        <f t="shared" si="981"/>
        <v>1</v>
      </c>
      <c r="AA1173" s="29">
        <f t="shared" si="981"/>
        <v>1</v>
      </c>
      <c r="AB1173" s="29">
        <f t="shared" si="981"/>
        <v>1</v>
      </c>
      <c r="AC1173" s="29">
        <f t="shared" si="981"/>
        <v>1</v>
      </c>
      <c r="AD1173" s="29">
        <f t="shared" si="981"/>
        <v>1</v>
      </c>
      <c r="AE1173" s="29">
        <f t="shared" si="979"/>
        <v>1</v>
      </c>
      <c r="AF1173" s="29">
        <f t="shared" si="979"/>
        <v>1</v>
      </c>
      <c r="AG1173" s="29">
        <f t="shared" si="979"/>
        <v>1</v>
      </c>
      <c r="AH1173" s="29">
        <f t="shared" si="979"/>
        <v>1</v>
      </c>
      <c r="AI1173" s="29">
        <f t="shared" si="979"/>
        <v>1</v>
      </c>
      <c r="AJ1173" s="29">
        <f t="shared" si="979"/>
        <v>1</v>
      </c>
      <c r="AK1173" s="29">
        <f t="shared" si="979"/>
        <v>1</v>
      </c>
      <c r="AL1173" s="29">
        <f t="shared" si="979"/>
        <v>1</v>
      </c>
      <c r="AM1173" s="29">
        <f t="shared" si="979"/>
        <v>1</v>
      </c>
      <c r="AN1173" s="29">
        <f t="shared" si="979"/>
        <v>1</v>
      </c>
      <c r="AO1173" s="29">
        <f t="shared" si="979"/>
        <v>1</v>
      </c>
      <c r="AP1173" s="29">
        <f t="shared" si="979"/>
        <v>1</v>
      </c>
      <c r="AQ1173" s="29">
        <f t="shared" si="979"/>
        <v>1</v>
      </c>
      <c r="AR1173" s="29">
        <f t="shared" si="979"/>
        <v>1</v>
      </c>
      <c r="AS1173" s="29">
        <f t="shared" si="979"/>
        <v>1</v>
      </c>
      <c r="AT1173" s="29">
        <f t="shared" si="963"/>
        <v>1</v>
      </c>
      <c r="AU1173" s="29">
        <f t="shared" si="963"/>
        <v>1</v>
      </c>
      <c r="AV1173" s="29">
        <f t="shared" si="963"/>
        <v>1</v>
      </c>
      <c r="AW1173" s="29">
        <f t="shared" si="963"/>
        <v>1</v>
      </c>
      <c r="AX1173" s="29">
        <f t="shared" si="963"/>
        <v>1</v>
      </c>
      <c r="AY1173" s="29">
        <f t="shared" si="963"/>
        <v>1</v>
      </c>
      <c r="AZ1173" s="29">
        <f t="shared" si="963"/>
        <v>1</v>
      </c>
      <c r="BA1173" s="29">
        <f t="shared" si="963"/>
        <v>1</v>
      </c>
      <c r="BB1173" s="29">
        <f t="shared" si="963"/>
        <v>1</v>
      </c>
      <c r="BC1173" s="29">
        <f t="shared" si="963"/>
        <v>1</v>
      </c>
      <c r="BD1173" s="29">
        <f t="shared" si="963"/>
        <v>1</v>
      </c>
      <c r="BE1173" s="29">
        <f t="shared" si="963"/>
        <v>1</v>
      </c>
      <c r="BF1173" s="29">
        <f t="shared" si="963"/>
        <v>1</v>
      </c>
      <c r="BG1173" s="29">
        <f t="shared" si="963"/>
        <v>1</v>
      </c>
      <c r="BH1173" s="29">
        <f t="shared" si="963"/>
        <v>1</v>
      </c>
      <c r="BI1173" s="29">
        <f t="shared" si="963"/>
        <v>1</v>
      </c>
      <c r="BJ1173" s="29">
        <f t="shared" si="961"/>
        <v>1</v>
      </c>
      <c r="BN1173" s="29">
        <f t="shared" si="946"/>
        <v>12</v>
      </c>
      <c r="BO1173" s="29">
        <f t="shared" si="977"/>
        <v>15</v>
      </c>
    </row>
    <row r="1174" spans="3:67" x14ac:dyDescent="0.25">
      <c r="C1174" s="79">
        <f t="shared" si="974"/>
        <v>43876</v>
      </c>
      <c r="D1174" s="29">
        <f t="shared" si="969"/>
        <v>2020</v>
      </c>
      <c r="E1174" s="29">
        <f t="shared" si="948"/>
        <v>2</v>
      </c>
      <c r="F1174" s="29">
        <f t="shared" si="949"/>
        <v>7</v>
      </c>
      <c r="G1174" s="29">
        <f t="shared" si="950"/>
        <v>15</v>
      </c>
      <c r="H1174" s="166" t="str">
        <f t="shared" si="951"/>
        <v>Fr</v>
      </c>
      <c r="I1174" s="29">
        <f t="shared" si="975"/>
        <v>13</v>
      </c>
      <c r="J1174" s="29" t="str">
        <f t="array" ref="J1174">INDEX(Dienstplan!$F$6:$AJ$55,BN1174,BO1174)</f>
        <v>L</v>
      </c>
      <c r="K1174" s="29">
        <f t="array" ref="K1174">IF(OR(J1174=Schichten!$B$3,J1174=Schichten!$B$4),INDEX($D$98:$D$147,MATCH(CODE(J1174),$H$98:$H$147,0)),IF(ISERROR(INDEX($D$98:$D$147,MATCH(J1174,$A$98:$A$147,0))),0,INDEX($D$98:$D$147,MATCH(J1174,$A$98:$A$147,0))))</f>
        <v>7.5</v>
      </c>
      <c r="L1174" s="29">
        <f t="shared" ref="L1174" si="983">L1124</f>
        <v>0</v>
      </c>
      <c r="M1174" s="29">
        <f t="shared" si="972"/>
        <v>0</v>
      </c>
      <c r="O1174" s="29">
        <f t="shared" si="981"/>
        <v>0</v>
      </c>
      <c r="P1174" s="29">
        <f t="shared" si="981"/>
        <v>0</v>
      </c>
      <c r="Q1174" s="29">
        <f t="shared" si="981"/>
        <v>0</v>
      </c>
      <c r="R1174" s="29">
        <f t="shared" si="981"/>
        <v>0</v>
      </c>
      <c r="S1174" s="29">
        <f t="shared" si="981"/>
        <v>0</v>
      </c>
      <c r="T1174" s="29">
        <f t="shared" si="981"/>
        <v>1</v>
      </c>
      <c r="U1174" s="29">
        <f t="shared" si="981"/>
        <v>0</v>
      </c>
      <c r="V1174" s="29">
        <f t="shared" si="981"/>
        <v>0</v>
      </c>
      <c r="W1174" s="29">
        <f t="shared" si="981"/>
        <v>0</v>
      </c>
      <c r="X1174" s="29">
        <f t="shared" si="981"/>
        <v>0</v>
      </c>
      <c r="Y1174" s="29">
        <f t="shared" si="981"/>
        <v>0</v>
      </c>
      <c r="Z1174" s="29">
        <f t="shared" si="981"/>
        <v>0</v>
      </c>
      <c r="AA1174" s="29">
        <f t="shared" si="981"/>
        <v>0</v>
      </c>
      <c r="AB1174" s="29">
        <f t="shared" si="981"/>
        <v>0</v>
      </c>
      <c r="AC1174" s="29">
        <f t="shared" si="981"/>
        <v>0</v>
      </c>
      <c r="AD1174" s="29">
        <f t="shared" si="981"/>
        <v>0</v>
      </c>
      <c r="AE1174" s="29">
        <f t="shared" si="979"/>
        <v>0</v>
      </c>
      <c r="AF1174" s="29">
        <f t="shared" si="979"/>
        <v>0</v>
      </c>
      <c r="AG1174" s="29">
        <f t="shared" si="979"/>
        <v>0</v>
      </c>
      <c r="AH1174" s="29">
        <f t="shared" si="979"/>
        <v>0</v>
      </c>
      <c r="AI1174" s="29">
        <f t="shared" si="979"/>
        <v>0</v>
      </c>
      <c r="AJ1174" s="29">
        <f t="shared" si="979"/>
        <v>0</v>
      </c>
      <c r="AK1174" s="29">
        <f t="shared" si="979"/>
        <v>0</v>
      </c>
      <c r="AL1174" s="29">
        <f t="shared" si="979"/>
        <v>0</v>
      </c>
      <c r="AM1174" s="29">
        <f t="shared" si="979"/>
        <v>0</v>
      </c>
      <c r="AN1174" s="29">
        <f t="shared" si="979"/>
        <v>0</v>
      </c>
      <c r="AO1174" s="29">
        <f t="shared" si="979"/>
        <v>0</v>
      </c>
      <c r="AP1174" s="29">
        <f t="shared" si="979"/>
        <v>0</v>
      </c>
      <c r="AQ1174" s="29">
        <f t="shared" si="979"/>
        <v>0</v>
      </c>
      <c r="AR1174" s="29">
        <f t="shared" si="979"/>
        <v>0</v>
      </c>
      <c r="AS1174" s="29">
        <f t="shared" si="979"/>
        <v>0</v>
      </c>
      <c r="AT1174" s="29">
        <f t="shared" si="963"/>
        <v>0</v>
      </c>
      <c r="AU1174" s="29">
        <f t="shared" si="963"/>
        <v>0</v>
      </c>
      <c r="AV1174" s="29">
        <f t="shared" si="963"/>
        <v>0</v>
      </c>
      <c r="AW1174" s="29">
        <f t="shared" si="963"/>
        <v>0</v>
      </c>
      <c r="AX1174" s="29">
        <f t="shared" si="963"/>
        <v>0</v>
      </c>
      <c r="AY1174" s="29">
        <f t="shared" si="963"/>
        <v>0</v>
      </c>
      <c r="AZ1174" s="29">
        <f t="shared" si="963"/>
        <v>0</v>
      </c>
      <c r="BA1174" s="29">
        <f t="shared" si="963"/>
        <v>0</v>
      </c>
      <c r="BB1174" s="29">
        <f t="shared" si="963"/>
        <v>0</v>
      </c>
      <c r="BC1174" s="29">
        <f t="shared" si="963"/>
        <v>0</v>
      </c>
      <c r="BD1174" s="29">
        <f t="shared" si="963"/>
        <v>0</v>
      </c>
      <c r="BE1174" s="29">
        <f t="shared" si="963"/>
        <v>0</v>
      </c>
      <c r="BF1174" s="29">
        <f t="shared" si="963"/>
        <v>0</v>
      </c>
      <c r="BG1174" s="29">
        <f t="shared" si="963"/>
        <v>0</v>
      </c>
      <c r="BH1174" s="29">
        <f t="shared" si="963"/>
        <v>0</v>
      </c>
      <c r="BI1174" s="29">
        <f t="shared" si="963"/>
        <v>0</v>
      </c>
      <c r="BJ1174" s="29">
        <f t="shared" si="961"/>
        <v>0</v>
      </c>
      <c r="BN1174" s="29">
        <f t="shared" si="946"/>
        <v>13</v>
      </c>
      <c r="BO1174" s="29">
        <f t="shared" si="977"/>
        <v>15</v>
      </c>
    </row>
    <row r="1175" spans="3:67" x14ac:dyDescent="0.25">
      <c r="C1175" s="79">
        <f t="shared" si="974"/>
        <v>43876</v>
      </c>
      <c r="D1175" s="29">
        <f t="shared" si="969"/>
        <v>2020</v>
      </c>
      <c r="E1175" s="29">
        <f t="shared" si="948"/>
        <v>2</v>
      </c>
      <c r="F1175" s="29">
        <f t="shared" si="949"/>
        <v>7</v>
      </c>
      <c r="G1175" s="29">
        <f t="shared" si="950"/>
        <v>15</v>
      </c>
      <c r="H1175" s="166" t="str">
        <f t="shared" si="951"/>
        <v>Fr</v>
      </c>
      <c r="I1175" s="29">
        <f t="shared" si="975"/>
        <v>14</v>
      </c>
      <c r="J1175" s="29">
        <f t="array" ref="J1175">INDEX(Dienstplan!$F$6:$AJ$55,BN1175,BO1175)</f>
        <v>0</v>
      </c>
      <c r="K1175" s="29">
        <f t="array" ref="K1175">IF(OR(J1175=Schichten!$B$3,J1175=Schichten!$B$4),INDEX($D$98:$D$147,MATCH(CODE(J1175),$H$98:$H$147,0)),IF(ISERROR(INDEX($D$98:$D$147,MATCH(J1175,$A$98:$A$147,0))),0,INDEX($D$98:$D$147,MATCH(J1175,$A$98:$A$147,0))))</f>
        <v>0</v>
      </c>
      <c r="L1175" s="29">
        <f t="shared" ref="L1175" si="984">L1125</f>
        <v>0</v>
      </c>
      <c r="M1175" s="29">
        <f t="shared" si="972"/>
        <v>0</v>
      </c>
      <c r="O1175" s="29">
        <f t="shared" si="981"/>
        <v>0</v>
      </c>
      <c r="P1175" s="29">
        <f t="shared" si="981"/>
        <v>0</v>
      </c>
      <c r="Q1175" s="29">
        <f t="shared" si="981"/>
        <v>0</v>
      </c>
      <c r="R1175" s="29">
        <f t="shared" si="981"/>
        <v>0</v>
      </c>
      <c r="S1175" s="29">
        <f t="shared" si="981"/>
        <v>0</v>
      </c>
      <c r="T1175" s="29">
        <f t="shared" si="981"/>
        <v>0</v>
      </c>
      <c r="U1175" s="29">
        <f t="shared" si="981"/>
        <v>0</v>
      </c>
      <c r="V1175" s="29">
        <f t="shared" si="981"/>
        <v>0</v>
      </c>
      <c r="W1175" s="29">
        <f t="shared" si="981"/>
        <v>0</v>
      </c>
      <c r="X1175" s="29">
        <f t="shared" si="981"/>
        <v>0</v>
      </c>
      <c r="Y1175" s="29">
        <f t="shared" si="981"/>
        <v>1</v>
      </c>
      <c r="Z1175" s="29">
        <f t="shared" si="981"/>
        <v>1</v>
      </c>
      <c r="AA1175" s="29">
        <f t="shared" si="981"/>
        <v>1</v>
      </c>
      <c r="AB1175" s="29">
        <f t="shared" si="981"/>
        <v>1</v>
      </c>
      <c r="AC1175" s="29">
        <f t="shared" si="981"/>
        <v>1</v>
      </c>
      <c r="AD1175" s="29">
        <f t="shared" si="981"/>
        <v>1</v>
      </c>
      <c r="AE1175" s="29">
        <f t="shared" si="979"/>
        <v>1</v>
      </c>
      <c r="AF1175" s="29">
        <f t="shared" si="979"/>
        <v>1</v>
      </c>
      <c r="AG1175" s="29">
        <f t="shared" si="979"/>
        <v>1</v>
      </c>
      <c r="AH1175" s="29">
        <f t="shared" si="979"/>
        <v>1</v>
      </c>
      <c r="AI1175" s="29">
        <f t="shared" si="979"/>
        <v>1</v>
      </c>
      <c r="AJ1175" s="29">
        <f t="shared" si="979"/>
        <v>1</v>
      </c>
      <c r="AK1175" s="29">
        <f t="shared" si="979"/>
        <v>1</v>
      </c>
      <c r="AL1175" s="29">
        <f t="shared" si="979"/>
        <v>1</v>
      </c>
      <c r="AM1175" s="29">
        <f t="shared" si="979"/>
        <v>1</v>
      </c>
      <c r="AN1175" s="29">
        <f t="shared" si="979"/>
        <v>1</v>
      </c>
      <c r="AO1175" s="29">
        <f t="shared" si="979"/>
        <v>1</v>
      </c>
      <c r="AP1175" s="29">
        <f t="shared" si="979"/>
        <v>1</v>
      </c>
      <c r="AQ1175" s="29">
        <f t="shared" si="979"/>
        <v>1</v>
      </c>
      <c r="AR1175" s="29">
        <f t="shared" si="979"/>
        <v>1</v>
      </c>
      <c r="AS1175" s="29">
        <f t="shared" si="979"/>
        <v>1</v>
      </c>
      <c r="AT1175" s="29">
        <f t="shared" si="963"/>
        <v>1</v>
      </c>
      <c r="AU1175" s="29">
        <f t="shared" si="963"/>
        <v>1</v>
      </c>
      <c r="AV1175" s="29">
        <f t="shared" si="963"/>
        <v>1</v>
      </c>
      <c r="AW1175" s="29">
        <f t="shared" si="963"/>
        <v>1</v>
      </c>
      <c r="AX1175" s="29">
        <f t="shared" si="963"/>
        <v>1</v>
      </c>
      <c r="AY1175" s="29">
        <f t="shared" si="963"/>
        <v>1</v>
      </c>
      <c r="AZ1175" s="29">
        <f t="shared" si="963"/>
        <v>1</v>
      </c>
      <c r="BA1175" s="29">
        <f t="shared" si="963"/>
        <v>1</v>
      </c>
      <c r="BB1175" s="29">
        <f t="shared" si="963"/>
        <v>1</v>
      </c>
      <c r="BC1175" s="29">
        <f t="shared" si="963"/>
        <v>1</v>
      </c>
      <c r="BD1175" s="29">
        <f t="shared" si="963"/>
        <v>1</v>
      </c>
      <c r="BE1175" s="29">
        <f t="shared" si="963"/>
        <v>1</v>
      </c>
      <c r="BF1175" s="29">
        <f t="shared" si="963"/>
        <v>1</v>
      </c>
      <c r="BG1175" s="29">
        <f t="shared" si="963"/>
        <v>1</v>
      </c>
      <c r="BH1175" s="29">
        <f t="shared" si="963"/>
        <v>1</v>
      </c>
      <c r="BI1175" s="29">
        <f t="shared" ref="BI1175:BJ1190" si="985">IF($M$457,IF($J1175=BI$461,1,0),0)</f>
        <v>1</v>
      </c>
      <c r="BJ1175" s="29">
        <f t="shared" si="985"/>
        <v>1</v>
      </c>
      <c r="BN1175" s="29">
        <f t="shared" si="946"/>
        <v>14</v>
      </c>
      <c r="BO1175" s="29">
        <f t="shared" si="977"/>
        <v>15</v>
      </c>
    </row>
    <row r="1176" spans="3:67" x14ac:dyDescent="0.25">
      <c r="C1176" s="79">
        <f t="shared" si="974"/>
        <v>43876</v>
      </c>
      <c r="D1176" s="29">
        <f t="shared" si="969"/>
        <v>2020</v>
      </c>
      <c r="E1176" s="29">
        <f t="shared" si="948"/>
        <v>2</v>
      </c>
      <c r="F1176" s="29">
        <f t="shared" si="949"/>
        <v>7</v>
      </c>
      <c r="G1176" s="29">
        <f t="shared" si="950"/>
        <v>15</v>
      </c>
      <c r="H1176" s="166" t="str">
        <f t="shared" si="951"/>
        <v>Fr</v>
      </c>
      <c r="I1176" s="29">
        <f t="shared" si="975"/>
        <v>15</v>
      </c>
      <c r="J1176" s="29">
        <f t="array" ref="J1176">INDEX(Dienstplan!$F$6:$AJ$55,BN1176,BO1176)</f>
        <v>0</v>
      </c>
      <c r="K1176" s="29">
        <f t="array" ref="K1176">IF(OR(J1176=Schichten!$B$3,J1176=Schichten!$B$4),INDEX($D$98:$D$147,MATCH(CODE(J1176),$H$98:$H$147,0)),IF(ISERROR(INDEX($D$98:$D$147,MATCH(J1176,$A$98:$A$147,0))),0,INDEX($D$98:$D$147,MATCH(J1176,$A$98:$A$147,0))))</f>
        <v>0</v>
      </c>
      <c r="L1176" s="29">
        <f t="shared" ref="L1176" si="986">L1126</f>
        <v>0</v>
      </c>
      <c r="M1176" s="29">
        <f t="shared" si="972"/>
        <v>0</v>
      </c>
      <c r="O1176" s="29">
        <f t="shared" si="981"/>
        <v>0</v>
      </c>
      <c r="P1176" s="29">
        <f t="shared" si="981"/>
        <v>0</v>
      </c>
      <c r="Q1176" s="29">
        <f t="shared" si="981"/>
        <v>0</v>
      </c>
      <c r="R1176" s="29">
        <f t="shared" si="981"/>
        <v>0</v>
      </c>
      <c r="S1176" s="29">
        <f t="shared" si="981"/>
        <v>0</v>
      </c>
      <c r="T1176" s="29">
        <f t="shared" si="981"/>
        <v>0</v>
      </c>
      <c r="U1176" s="29">
        <f t="shared" si="981"/>
        <v>0</v>
      </c>
      <c r="V1176" s="29">
        <f t="shared" si="981"/>
        <v>0</v>
      </c>
      <c r="W1176" s="29">
        <f t="shared" si="981"/>
        <v>0</v>
      </c>
      <c r="X1176" s="29">
        <f t="shared" si="981"/>
        <v>0</v>
      </c>
      <c r="Y1176" s="29">
        <f t="shared" si="981"/>
        <v>1</v>
      </c>
      <c r="Z1176" s="29">
        <f t="shared" si="981"/>
        <v>1</v>
      </c>
      <c r="AA1176" s="29">
        <f t="shared" si="981"/>
        <v>1</v>
      </c>
      <c r="AB1176" s="29">
        <f t="shared" si="981"/>
        <v>1</v>
      </c>
      <c r="AC1176" s="29">
        <f t="shared" si="981"/>
        <v>1</v>
      </c>
      <c r="AD1176" s="29">
        <f t="shared" si="981"/>
        <v>1</v>
      </c>
      <c r="AE1176" s="29">
        <f t="shared" si="979"/>
        <v>1</v>
      </c>
      <c r="AF1176" s="29">
        <f t="shared" si="979"/>
        <v>1</v>
      </c>
      <c r="AG1176" s="29">
        <f t="shared" si="979"/>
        <v>1</v>
      </c>
      <c r="AH1176" s="29">
        <f t="shared" si="979"/>
        <v>1</v>
      </c>
      <c r="AI1176" s="29">
        <f t="shared" si="979"/>
        <v>1</v>
      </c>
      <c r="AJ1176" s="29">
        <f t="shared" si="979"/>
        <v>1</v>
      </c>
      <c r="AK1176" s="29">
        <f t="shared" si="979"/>
        <v>1</v>
      </c>
      <c r="AL1176" s="29">
        <f t="shared" si="979"/>
        <v>1</v>
      </c>
      <c r="AM1176" s="29">
        <f t="shared" si="979"/>
        <v>1</v>
      </c>
      <c r="AN1176" s="29">
        <f t="shared" si="979"/>
        <v>1</v>
      </c>
      <c r="AO1176" s="29">
        <f t="shared" si="979"/>
        <v>1</v>
      </c>
      <c r="AP1176" s="29">
        <f t="shared" si="979"/>
        <v>1</v>
      </c>
      <c r="AQ1176" s="29">
        <f t="shared" si="979"/>
        <v>1</v>
      </c>
      <c r="AR1176" s="29">
        <f t="shared" si="979"/>
        <v>1</v>
      </c>
      <c r="AS1176" s="29">
        <f t="shared" si="979"/>
        <v>1</v>
      </c>
      <c r="AT1176" s="29">
        <f t="shared" ref="AT1176:BI1191" si="987">IF($M$457,IF($J1176=AT$461,1,0),0)</f>
        <v>1</v>
      </c>
      <c r="AU1176" s="29">
        <f t="shared" si="987"/>
        <v>1</v>
      </c>
      <c r="AV1176" s="29">
        <f t="shared" si="987"/>
        <v>1</v>
      </c>
      <c r="AW1176" s="29">
        <f t="shared" si="987"/>
        <v>1</v>
      </c>
      <c r="AX1176" s="29">
        <f t="shared" si="987"/>
        <v>1</v>
      </c>
      <c r="AY1176" s="29">
        <f t="shared" si="987"/>
        <v>1</v>
      </c>
      <c r="AZ1176" s="29">
        <f t="shared" si="987"/>
        <v>1</v>
      </c>
      <c r="BA1176" s="29">
        <f t="shared" si="987"/>
        <v>1</v>
      </c>
      <c r="BB1176" s="29">
        <f t="shared" si="987"/>
        <v>1</v>
      </c>
      <c r="BC1176" s="29">
        <f t="shared" si="987"/>
        <v>1</v>
      </c>
      <c r="BD1176" s="29">
        <f t="shared" si="987"/>
        <v>1</v>
      </c>
      <c r="BE1176" s="29">
        <f t="shared" si="987"/>
        <v>1</v>
      </c>
      <c r="BF1176" s="29">
        <f t="shared" si="987"/>
        <v>1</v>
      </c>
      <c r="BG1176" s="29">
        <f t="shared" si="987"/>
        <v>1</v>
      </c>
      <c r="BH1176" s="29">
        <f t="shared" si="987"/>
        <v>1</v>
      </c>
      <c r="BI1176" s="29">
        <f t="shared" si="987"/>
        <v>1</v>
      </c>
      <c r="BJ1176" s="29">
        <f t="shared" si="985"/>
        <v>1</v>
      </c>
      <c r="BN1176" s="29">
        <f t="shared" si="946"/>
        <v>15</v>
      </c>
      <c r="BO1176" s="29">
        <f t="shared" si="977"/>
        <v>15</v>
      </c>
    </row>
    <row r="1177" spans="3:67" x14ac:dyDescent="0.25">
      <c r="C1177" s="79">
        <f t="shared" si="974"/>
        <v>43876</v>
      </c>
      <c r="D1177" s="29">
        <f t="shared" si="969"/>
        <v>2020</v>
      </c>
      <c r="E1177" s="29">
        <f t="shared" si="948"/>
        <v>2</v>
      </c>
      <c r="F1177" s="29">
        <f t="shared" si="949"/>
        <v>7</v>
      </c>
      <c r="G1177" s="29">
        <f t="shared" si="950"/>
        <v>15</v>
      </c>
      <c r="H1177" s="166" t="str">
        <f t="shared" si="951"/>
        <v>Fr</v>
      </c>
      <c r="I1177" s="29">
        <f t="shared" si="975"/>
        <v>16</v>
      </c>
      <c r="J1177" s="29">
        <f t="array" ref="J1177">INDEX(Dienstplan!$F$6:$AJ$55,BN1177,BO1177)</f>
        <v>0</v>
      </c>
      <c r="K1177" s="29">
        <f t="array" ref="K1177">IF(OR(J1177=Schichten!$B$3,J1177=Schichten!$B$4),INDEX($D$98:$D$147,MATCH(CODE(J1177),$H$98:$H$147,0)),IF(ISERROR(INDEX($D$98:$D$147,MATCH(J1177,$A$98:$A$147,0))),0,INDEX($D$98:$D$147,MATCH(J1177,$A$98:$A$147,0))))</f>
        <v>0</v>
      </c>
      <c r="L1177" s="29">
        <f t="shared" ref="L1177" si="988">L1127</f>
        <v>0</v>
      </c>
      <c r="M1177" s="29">
        <f t="shared" si="972"/>
        <v>0</v>
      </c>
      <c r="O1177" s="29">
        <f t="shared" si="981"/>
        <v>0</v>
      </c>
      <c r="P1177" s="29">
        <f t="shared" si="981"/>
        <v>0</v>
      </c>
      <c r="Q1177" s="29">
        <f t="shared" si="981"/>
        <v>0</v>
      </c>
      <c r="R1177" s="29">
        <f t="shared" si="981"/>
        <v>0</v>
      </c>
      <c r="S1177" s="29">
        <f t="shared" si="981"/>
        <v>0</v>
      </c>
      <c r="T1177" s="29">
        <f t="shared" si="981"/>
        <v>0</v>
      </c>
      <c r="U1177" s="29">
        <f t="shared" si="981"/>
        <v>0</v>
      </c>
      <c r="V1177" s="29">
        <f t="shared" si="981"/>
        <v>0</v>
      </c>
      <c r="W1177" s="29">
        <f t="shared" si="981"/>
        <v>0</v>
      </c>
      <c r="X1177" s="29">
        <f t="shared" si="981"/>
        <v>0</v>
      </c>
      <c r="Y1177" s="29">
        <f t="shared" si="981"/>
        <v>1</v>
      </c>
      <c r="Z1177" s="29">
        <f t="shared" si="981"/>
        <v>1</v>
      </c>
      <c r="AA1177" s="29">
        <f t="shared" si="981"/>
        <v>1</v>
      </c>
      <c r="AB1177" s="29">
        <f t="shared" si="981"/>
        <v>1</v>
      </c>
      <c r="AC1177" s="29">
        <f t="shared" si="981"/>
        <v>1</v>
      </c>
      <c r="AD1177" s="29">
        <f t="shared" si="981"/>
        <v>1</v>
      </c>
      <c r="AE1177" s="29">
        <f t="shared" si="979"/>
        <v>1</v>
      </c>
      <c r="AF1177" s="29">
        <f t="shared" si="979"/>
        <v>1</v>
      </c>
      <c r="AG1177" s="29">
        <f t="shared" si="979"/>
        <v>1</v>
      </c>
      <c r="AH1177" s="29">
        <f t="shared" si="979"/>
        <v>1</v>
      </c>
      <c r="AI1177" s="29">
        <f t="shared" si="979"/>
        <v>1</v>
      </c>
      <c r="AJ1177" s="29">
        <f t="shared" si="979"/>
        <v>1</v>
      </c>
      <c r="AK1177" s="29">
        <f t="shared" si="979"/>
        <v>1</v>
      </c>
      <c r="AL1177" s="29">
        <f t="shared" si="979"/>
        <v>1</v>
      </c>
      <c r="AM1177" s="29">
        <f t="shared" si="979"/>
        <v>1</v>
      </c>
      <c r="AN1177" s="29">
        <f t="shared" si="979"/>
        <v>1</v>
      </c>
      <c r="AO1177" s="29">
        <f t="shared" si="979"/>
        <v>1</v>
      </c>
      <c r="AP1177" s="29">
        <f t="shared" si="979"/>
        <v>1</v>
      </c>
      <c r="AQ1177" s="29">
        <f t="shared" si="979"/>
        <v>1</v>
      </c>
      <c r="AR1177" s="29">
        <f t="shared" si="979"/>
        <v>1</v>
      </c>
      <c r="AS1177" s="29">
        <f t="shared" si="979"/>
        <v>1</v>
      </c>
      <c r="AT1177" s="29">
        <f t="shared" si="987"/>
        <v>1</v>
      </c>
      <c r="AU1177" s="29">
        <f t="shared" si="987"/>
        <v>1</v>
      </c>
      <c r="AV1177" s="29">
        <f t="shared" si="987"/>
        <v>1</v>
      </c>
      <c r="AW1177" s="29">
        <f t="shared" si="987"/>
        <v>1</v>
      </c>
      <c r="AX1177" s="29">
        <f t="shared" si="987"/>
        <v>1</v>
      </c>
      <c r="AY1177" s="29">
        <f t="shared" si="987"/>
        <v>1</v>
      </c>
      <c r="AZ1177" s="29">
        <f t="shared" si="987"/>
        <v>1</v>
      </c>
      <c r="BA1177" s="29">
        <f t="shared" si="987"/>
        <v>1</v>
      </c>
      <c r="BB1177" s="29">
        <f t="shared" si="987"/>
        <v>1</v>
      </c>
      <c r="BC1177" s="29">
        <f t="shared" si="987"/>
        <v>1</v>
      </c>
      <c r="BD1177" s="29">
        <f t="shared" si="987"/>
        <v>1</v>
      </c>
      <c r="BE1177" s="29">
        <f t="shared" si="987"/>
        <v>1</v>
      </c>
      <c r="BF1177" s="29">
        <f t="shared" si="987"/>
        <v>1</v>
      </c>
      <c r="BG1177" s="29">
        <f t="shared" si="987"/>
        <v>1</v>
      </c>
      <c r="BH1177" s="29">
        <f t="shared" si="987"/>
        <v>1</v>
      </c>
      <c r="BI1177" s="29">
        <f t="shared" si="987"/>
        <v>1</v>
      </c>
      <c r="BJ1177" s="29">
        <f t="shared" si="985"/>
        <v>1</v>
      </c>
      <c r="BN1177" s="29">
        <f t="shared" si="946"/>
        <v>16</v>
      </c>
      <c r="BO1177" s="29">
        <f t="shared" si="977"/>
        <v>15</v>
      </c>
    </row>
    <row r="1178" spans="3:67" x14ac:dyDescent="0.25">
      <c r="C1178" s="79">
        <f t="shared" si="974"/>
        <v>43876</v>
      </c>
      <c r="D1178" s="29">
        <f t="shared" si="969"/>
        <v>2020</v>
      </c>
      <c r="E1178" s="29">
        <f t="shared" si="948"/>
        <v>2</v>
      </c>
      <c r="F1178" s="29">
        <f t="shared" si="949"/>
        <v>7</v>
      </c>
      <c r="G1178" s="29">
        <f t="shared" si="950"/>
        <v>15</v>
      </c>
      <c r="H1178" s="166" t="str">
        <f t="shared" si="951"/>
        <v>Fr</v>
      </c>
      <c r="I1178" s="29">
        <f t="shared" si="975"/>
        <v>17</v>
      </c>
      <c r="J1178" s="29">
        <f t="array" ref="J1178">INDEX(Dienstplan!$F$6:$AJ$55,BN1178,BO1178)</f>
        <v>0</v>
      </c>
      <c r="K1178" s="29">
        <f t="array" ref="K1178">IF(OR(J1178=Schichten!$B$3,J1178=Schichten!$B$4),INDEX($D$98:$D$147,MATCH(CODE(J1178),$H$98:$H$147,0)),IF(ISERROR(INDEX($D$98:$D$147,MATCH(J1178,$A$98:$A$147,0))),0,INDEX($D$98:$D$147,MATCH(J1178,$A$98:$A$147,0))))</f>
        <v>0</v>
      </c>
      <c r="L1178" s="29">
        <f t="shared" ref="L1178" si="989">L1128</f>
        <v>0</v>
      </c>
      <c r="M1178" s="29">
        <f t="shared" si="972"/>
        <v>0</v>
      </c>
      <c r="O1178" s="29">
        <f t="shared" si="981"/>
        <v>0</v>
      </c>
      <c r="P1178" s="29">
        <f t="shared" si="981"/>
        <v>0</v>
      </c>
      <c r="Q1178" s="29">
        <f t="shared" si="981"/>
        <v>0</v>
      </c>
      <c r="R1178" s="29">
        <f t="shared" si="981"/>
        <v>0</v>
      </c>
      <c r="S1178" s="29">
        <f t="shared" si="981"/>
        <v>0</v>
      </c>
      <c r="T1178" s="29">
        <f t="shared" si="981"/>
        <v>0</v>
      </c>
      <c r="U1178" s="29">
        <f t="shared" si="981"/>
        <v>0</v>
      </c>
      <c r="V1178" s="29">
        <f t="shared" si="981"/>
        <v>0</v>
      </c>
      <c r="W1178" s="29">
        <f t="shared" si="981"/>
        <v>0</v>
      </c>
      <c r="X1178" s="29">
        <f t="shared" si="981"/>
        <v>0</v>
      </c>
      <c r="Y1178" s="29">
        <f t="shared" si="981"/>
        <v>1</v>
      </c>
      <c r="Z1178" s="29">
        <f t="shared" si="981"/>
        <v>1</v>
      </c>
      <c r="AA1178" s="29">
        <f t="shared" si="981"/>
        <v>1</v>
      </c>
      <c r="AB1178" s="29">
        <f t="shared" si="981"/>
        <v>1</v>
      </c>
      <c r="AC1178" s="29">
        <f t="shared" si="981"/>
        <v>1</v>
      </c>
      <c r="AD1178" s="29">
        <f t="shared" si="981"/>
        <v>1</v>
      </c>
      <c r="AE1178" s="29">
        <f t="shared" si="979"/>
        <v>1</v>
      </c>
      <c r="AF1178" s="29">
        <f t="shared" si="979"/>
        <v>1</v>
      </c>
      <c r="AG1178" s="29">
        <f t="shared" si="979"/>
        <v>1</v>
      </c>
      <c r="AH1178" s="29">
        <f t="shared" si="979"/>
        <v>1</v>
      </c>
      <c r="AI1178" s="29">
        <f t="shared" si="979"/>
        <v>1</v>
      </c>
      <c r="AJ1178" s="29">
        <f t="shared" si="979"/>
        <v>1</v>
      </c>
      <c r="AK1178" s="29">
        <f t="shared" si="979"/>
        <v>1</v>
      </c>
      <c r="AL1178" s="29">
        <f t="shared" si="979"/>
        <v>1</v>
      </c>
      <c r="AM1178" s="29">
        <f t="shared" si="979"/>
        <v>1</v>
      </c>
      <c r="AN1178" s="29">
        <f t="shared" si="979"/>
        <v>1</v>
      </c>
      <c r="AO1178" s="29">
        <f t="shared" si="979"/>
        <v>1</v>
      </c>
      <c r="AP1178" s="29">
        <f t="shared" si="979"/>
        <v>1</v>
      </c>
      <c r="AQ1178" s="29">
        <f t="shared" si="979"/>
        <v>1</v>
      </c>
      <c r="AR1178" s="29">
        <f t="shared" si="979"/>
        <v>1</v>
      </c>
      <c r="AS1178" s="29">
        <f t="shared" si="979"/>
        <v>1</v>
      </c>
      <c r="AT1178" s="29">
        <f t="shared" si="987"/>
        <v>1</v>
      </c>
      <c r="AU1178" s="29">
        <f t="shared" si="987"/>
        <v>1</v>
      </c>
      <c r="AV1178" s="29">
        <f t="shared" si="987"/>
        <v>1</v>
      </c>
      <c r="AW1178" s="29">
        <f t="shared" si="987"/>
        <v>1</v>
      </c>
      <c r="AX1178" s="29">
        <f t="shared" si="987"/>
        <v>1</v>
      </c>
      <c r="AY1178" s="29">
        <f t="shared" si="987"/>
        <v>1</v>
      </c>
      <c r="AZ1178" s="29">
        <f t="shared" si="987"/>
        <v>1</v>
      </c>
      <c r="BA1178" s="29">
        <f t="shared" si="987"/>
        <v>1</v>
      </c>
      <c r="BB1178" s="29">
        <f t="shared" si="987"/>
        <v>1</v>
      </c>
      <c r="BC1178" s="29">
        <f t="shared" si="987"/>
        <v>1</v>
      </c>
      <c r="BD1178" s="29">
        <f t="shared" si="987"/>
        <v>1</v>
      </c>
      <c r="BE1178" s="29">
        <f t="shared" si="987"/>
        <v>1</v>
      </c>
      <c r="BF1178" s="29">
        <f t="shared" si="987"/>
        <v>1</v>
      </c>
      <c r="BG1178" s="29">
        <f t="shared" si="987"/>
        <v>1</v>
      </c>
      <c r="BH1178" s="29">
        <f t="shared" si="987"/>
        <v>1</v>
      </c>
      <c r="BI1178" s="29">
        <f t="shared" si="987"/>
        <v>1</v>
      </c>
      <c r="BJ1178" s="29">
        <f t="shared" si="985"/>
        <v>1</v>
      </c>
      <c r="BN1178" s="29">
        <f t="shared" si="946"/>
        <v>17</v>
      </c>
      <c r="BO1178" s="29">
        <f t="shared" si="977"/>
        <v>15</v>
      </c>
    </row>
    <row r="1179" spans="3:67" x14ac:dyDescent="0.25">
      <c r="C1179" s="79">
        <f t="shared" si="974"/>
        <v>43876</v>
      </c>
      <c r="D1179" s="29">
        <f t="shared" si="969"/>
        <v>2020</v>
      </c>
      <c r="E1179" s="29">
        <f t="shared" si="948"/>
        <v>2</v>
      </c>
      <c r="F1179" s="29">
        <f t="shared" si="949"/>
        <v>7</v>
      </c>
      <c r="G1179" s="29">
        <f t="shared" si="950"/>
        <v>15</v>
      </c>
      <c r="H1179" s="166" t="str">
        <f t="shared" si="951"/>
        <v>Fr</v>
      </c>
      <c r="I1179" s="29">
        <f t="shared" si="975"/>
        <v>18</v>
      </c>
      <c r="J1179" s="29">
        <f t="array" ref="J1179">INDEX(Dienstplan!$F$6:$AJ$55,BN1179,BO1179)</f>
        <v>0</v>
      </c>
      <c r="K1179" s="29">
        <f t="array" ref="K1179">IF(OR(J1179=Schichten!$B$3,J1179=Schichten!$B$4),INDEX($D$98:$D$147,MATCH(CODE(J1179),$H$98:$H$147,0)),IF(ISERROR(INDEX($D$98:$D$147,MATCH(J1179,$A$98:$A$147,0))),0,INDEX($D$98:$D$147,MATCH(J1179,$A$98:$A$147,0))))</f>
        <v>0</v>
      </c>
      <c r="L1179" s="29">
        <f t="shared" ref="L1179" si="990">L1129</f>
        <v>0</v>
      </c>
      <c r="M1179" s="29">
        <f t="shared" si="972"/>
        <v>0</v>
      </c>
      <c r="O1179" s="29">
        <f t="shared" si="981"/>
        <v>0</v>
      </c>
      <c r="P1179" s="29">
        <f t="shared" si="981"/>
        <v>0</v>
      </c>
      <c r="Q1179" s="29">
        <f t="shared" si="981"/>
        <v>0</v>
      </c>
      <c r="R1179" s="29">
        <f t="shared" si="981"/>
        <v>0</v>
      </c>
      <c r="S1179" s="29">
        <f t="shared" si="981"/>
        <v>0</v>
      </c>
      <c r="T1179" s="29">
        <f t="shared" si="981"/>
        <v>0</v>
      </c>
      <c r="U1179" s="29">
        <f t="shared" si="981"/>
        <v>0</v>
      </c>
      <c r="V1179" s="29">
        <f t="shared" si="981"/>
        <v>0</v>
      </c>
      <c r="W1179" s="29">
        <f t="shared" si="981"/>
        <v>0</v>
      </c>
      <c r="X1179" s="29">
        <f t="shared" si="981"/>
        <v>0</v>
      </c>
      <c r="Y1179" s="29">
        <f t="shared" si="981"/>
        <v>1</v>
      </c>
      <c r="Z1179" s="29">
        <f t="shared" si="981"/>
        <v>1</v>
      </c>
      <c r="AA1179" s="29">
        <f t="shared" si="981"/>
        <v>1</v>
      </c>
      <c r="AB1179" s="29">
        <f t="shared" si="981"/>
        <v>1</v>
      </c>
      <c r="AC1179" s="29">
        <f t="shared" si="981"/>
        <v>1</v>
      </c>
      <c r="AD1179" s="29">
        <f t="shared" si="981"/>
        <v>1</v>
      </c>
      <c r="AE1179" s="29">
        <f t="shared" si="979"/>
        <v>1</v>
      </c>
      <c r="AF1179" s="29">
        <f t="shared" si="979"/>
        <v>1</v>
      </c>
      <c r="AG1179" s="29">
        <f t="shared" si="979"/>
        <v>1</v>
      </c>
      <c r="AH1179" s="29">
        <f t="shared" si="979"/>
        <v>1</v>
      </c>
      <c r="AI1179" s="29">
        <f t="shared" si="979"/>
        <v>1</v>
      </c>
      <c r="AJ1179" s="29">
        <f t="shared" si="979"/>
        <v>1</v>
      </c>
      <c r="AK1179" s="29">
        <f t="shared" si="979"/>
        <v>1</v>
      </c>
      <c r="AL1179" s="29">
        <f t="shared" si="979"/>
        <v>1</v>
      </c>
      <c r="AM1179" s="29">
        <f t="shared" si="979"/>
        <v>1</v>
      </c>
      <c r="AN1179" s="29">
        <f t="shared" si="979"/>
        <v>1</v>
      </c>
      <c r="AO1179" s="29">
        <f t="shared" si="979"/>
        <v>1</v>
      </c>
      <c r="AP1179" s="29">
        <f t="shared" si="979"/>
        <v>1</v>
      </c>
      <c r="AQ1179" s="29">
        <f t="shared" si="979"/>
        <v>1</v>
      </c>
      <c r="AR1179" s="29">
        <f t="shared" si="979"/>
        <v>1</v>
      </c>
      <c r="AS1179" s="29">
        <f t="shared" si="979"/>
        <v>1</v>
      </c>
      <c r="AT1179" s="29">
        <f t="shared" si="987"/>
        <v>1</v>
      </c>
      <c r="AU1179" s="29">
        <f t="shared" si="987"/>
        <v>1</v>
      </c>
      <c r="AV1179" s="29">
        <f t="shared" si="987"/>
        <v>1</v>
      </c>
      <c r="AW1179" s="29">
        <f t="shared" si="987"/>
        <v>1</v>
      </c>
      <c r="AX1179" s="29">
        <f t="shared" si="987"/>
        <v>1</v>
      </c>
      <c r="AY1179" s="29">
        <f t="shared" si="987"/>
        <v>1</v>
      </c>
      <c r="AZ1179" s="29">
        <f t="shared" si="987"/>
        <v>1</v>
      </c>
      <c r="BA1179" s="29">
        <f t="shared" si="987"/>
        <v>1</v>
      </c>
      <c r="BB1179" s="29">
        <f t="shared" si="987"/>
        <v>1</v>
      </c>
      <c r="BC1179" s="29">
        <f t="shared" si="987"/>
        <v>1</v>
      </c>
      <c r="BD1179" s="29">
        <f t="shared" si="987"/>
        <v>1</v>
      </c>
      <c r="BE1179" s="29">
        <f t="shared" si="987"/>
        <v>1</v>
      </c>
      <c r="BF1179" s="29">
        <f t="shared" si="987"/>
        <v>1</v>
      </c>
      <c r="BG1179" s="29">
        <f t="shared" si="987"/>
        <v>1</v>
      </c>
      <c r="BH1179" s="29">
        <f t="shared" si="987"/>
        <v>1</v>
      </c>
      <c r="BI1179" s="29">
        <f t="shared" si="987"/>
        <v>1</v>
      </c>
      <c r="BJ1179" s="29">
        <f t="shared" si="985"/>
        <v>1</v>
      </c>
      <c r="BN1179" s="29">
        <f t="shared" si="946"/>
        <v>18</v>
      </c>
      <c r="BO1179" s="29">
        <f t="shared" si="977"/>
        <v>15</v>
      </c>
    </row>
    <row r="1180" spans="3:67" x14ac:dyDescent="0.25">
      <c r="C1180" s="79">
        <f t="shared" si="974"/>
        <v>43876</v>
      </c>
      <c r="D1180" s="29">
        <f t="shared" si="969"/>
        <v>2020</v>
      </c>
      <c r="E1180" s="29">
        <f t="shared" si="948"/>
        <v>2</v>
      </c>
      <c r="F1180" s="29">
        <f t="shared" si="949"/>
        <v>7</v>
      </c>
      <c r="G1180" s="29">
        <f t="shared" si="950"/>
        <v>15</v>
      </c>
      <c r="H1180" s="166" t="str">
        <f t="shared" si="951"/>
        <v>Fr</v>
      </c>
      <c r="I1180" s="29">
        <f t="shared" si="975"/>
        <v>19</v>
      </c>
      <c r="J1180" s="29">
        <f t="array" ref="J1180">INDEX(Dienstplan!$F$6:$AJ$55,BN1180,BO1180)</f>
        <v>0</v>
      </c>
      <c r="K1180" s="29">
        <f t="array" ref="K1180">IF(OR(J1180=Schichten!$B$3,J1180=Schichten!$B$4),INDEX($D$98:$D$147,MATCH(CODE(J1180),$H$98:$H$147,0)),IF(ISERROR(INDEX($D$98:$D$147,MATCH(J1180,$A$98:$A$147,0))),0,INDEX($D$98:$D$147,MATCH(J1180,$A$98:$A$147,0))))</f>
        <v>0</v>
      </c>
      <c r="L1180" s="29">
        <f t="shared" ref="L1180" si="991">L1130</f>
        <v>0</v>
      </c>
      <c r="M1180" s="29">
        <f t="shared" si="972"/>
        <v>0</v>
      </c>
      <c r="O1180" s="29">
        <f t="shared" si="981"/>
        <v>0</v>
      </c>
      <c r="P1180" s="29">
        <f t="shared" si="981"/>
        <v>0</v>
      </c>
      <c r="Q1180" s="29">
        <f t="shared" si="981"/>
        <v>0</v>
      </c>
      <c r="R1180" s="29">
        <f t="shared" si="981"/>
        <v>0</v>
      </c>
      <c r="S1180" s="29">
        <f t="shared" si="981"/>
        <v>0</v>
      </c>
      <c r="T1180" s="29">
        <f t="shared" si="981"/>
        <v>0</v>
      </c>
      <c r="U1180" s="29">
        <f t="shared" si="981"/>
        <v>0</v>
      </c>
      <c r="V1180" s="29">
        <f t="shared" si="981"/>
        <v>0</v>
      </c>
      <c r="W1180" s="29">
        <f t="shared" si="981"/>
        <v>0</v>
      </c>
      <c r="X1180" s="29">
        <f t="shared" si="981"/>
        <v>0</v>
      </c>
      <c r="Y1180" s="29">
        <f t="shared" si="981"/>
        <v>1</v>
      </c>
      <c r="Z1180" s="29">
        <f t="shared" si="981"/>
        <v>1</v>
      </c>
      <c r="AA1180" s="29">
        <f t="shared" si="981"/>
        <v>1</v>
      </c>
      <c r="AB1180" s="29">
        <f t="shared" si="981"/>
        <v>1</v>
      </c>
      <c r="AC1180" s="29">
        <f t="shared" si="981"/>
        <v>1</v>
      </c>
      <c r="AD1180" s="29">
        <f t="shared" si="981"/>
        <v>1</v>
      </c>
      <c r="AE1180" s="29">
        <f t="shared" si="979"/>
        <v>1</v>
      </c>
      <c r="AF1180" s="29">
        <f t="shared" si="979"/>
        <v>1</v>
      </c>
      <c r="AG1180" s="29">
        <f t="shared" si="979"/>
        <v>1</v>
      </c>
      <c r="AH1180" s="29">
        <f t="shared" si="979"/>
        <v>1</v>
      </c>
      <c r="AI1180" s="29">
        <f t="shared" si="979"/>
        <v>1</v>
      </c>
      <c r="AJ1180" s="29">
        <f t="shared" si="979"/>
        <v>1</v>
      </c>
      <c r="AK1180" s="29">
        <f t="shared" si="979"/>
        <v>1</v>
      </c>
      <c r="AL1180" s="29">
        <f t="shared" si="979"/>
        <v>1</v>
      </c>
      <c r="AM1180" s="29">
        <f t="shared" si="979"/>
        <v>1</v>
      </c>
      <c r="AN1180" s="29">
        <f t="shared" si="979"/>
        <v>1</v>
      </c>
      <c r="AO1180" s="29">
        <f t="shared" si="979"/>
        <v>1</v>
      </c>
      <c r="AP1180" s="29">
        <f t="shared" si="979"/>
        <v>1</v>
      </c>
      <c r="AQ1180" s="29">
        <f t="shared" si="979"/>
        <v>1</v>
      </c>
      <c r="AR1180" s="29">
        <f t="shared" si="979"/>
        <v>1</v>
      </c>
      <c r="AS1180" s="29">
        <f t="shared" si="979"/>
        <v>1</v>
      </c>
      <c r="AT1180" s="29">
        <f t="shared" si="987"/>
        <v>1</v>
      </c>
      <c r="AU1180" s="29">
        <f t="shared" si="987"/>
        <v>1</v>
      </c>
      <c r="AV1180" s="29">
        <f t="shared" si="987"/>
        <v>1</v>
      </c>
      <c r="AW1180" s="29">
        <f t="shared" si="987"/>
        <v>1</v>
      </c>
      <c r="AX1180" s="29">
        <f t="shared" si="987"/>
        <v>1</v>
      </c>
      <c r="AY1180" s="29">
        <f t="shared" si="987"/>
        <v>1</v>
      </c>
      <c r="AZ1180" s="29">
        <f t="shared" si="987"/>
        <v>1</v>
      </c>
      <c r="BA1180" s="29">
        <f t="shared" si="987"/>
        <v>1</v>
      </c>
      <c r="BB1180" s="29">
        <f t="shared" si="987"/>
        <v>1</v>
      </c>
      <c r="BC1180" s="29">
        <f t="shared" si="987"/>
        <v>1</v>
      </c>
      <c r="BD1180" s="29">
        <f t="shared" si="987"/>
        <v>1</v>
      </c>
      <c r="BE1180" s="29">
        <f t="shared" si="987"/>
        <v>1</v>
      </c>
      <c r="BF1180" s="29">
        <f t="shared" si="987"/>
        <v>1</v>
      </c>
      <c r="BG1180" s="29">
        <f t="shared" si="987"/>
        <v>1</v>
      </c>
      <c r="BH1180" s="29">
        <f t="shared" si="987"/>
        <v>1</v>
      </c>
      <c r="BI1180" s="29">
        <f t="shared" si="987"/>
        <v>1</v>
      </c>
      <c r="BJ1180" s="29">
        <f t="shared" si="985"/>
        <v>1</v>
      </c>
      <c r="BN1180" s="29">
        <f t="shared" si="946"/>
        <v>19</v>
      </c>
      <c r="BO1180" s="29">
        <f t="shared" si="977"/>
        <v>15</v>
      </c>
    </row>
    <row r="1181" spans="3:67" x14ac:dyDescent="0.25">
      <c r="C1181" s="79">
        <f t="shared" si="974"/>
        <v>43876</v>
      </c>
      <c r="D1181" s="29">
        <f t="shared" si="969"/>
        <v>2020</v>
      </c>
      <c r="E1181" s="29">
        <f t="shared" si="948"/>
        <v>2</v>
      </c>
      <c r="F1181" s="29">
        <f t="shared" si="949"/>
        <v>7</v>
      </c>
      <c r="G1181" s="29">
        <f t="shared" si="950"/>
        <v>15</v>
      </c>
      <c r="H1181" s="166" t="str">
        <f t="shared" si="951"/>
        <v>Fr</v>
      </c>
      <c r="I1181" s="29">
        <f t="shared" si="975"/>
        <v>20</v>
      </c>
      <c r="J1181" s="29">
        <f t="array" ref="J1181">INDEX(Dienstplan!$F$6:$AJ$55,BN1181,BO1181)</f>
        <v>0</v>
      </c>
      <c r="K1181" s="29">
        <f t="array" ref="K1181">IF(OR(J1181=Schichten!$B$3,J1181=Schichten!$B$4),INDEX($D$98:$D$147,MATCH(CODE(J1181),$H$98:$H$147,0)),IF(ISERROR(INDEX($D$98:$D$147,MATCH(J1181,$A$98:$A$147,0))),0,INDEX($D$98:$D$147,MATCH(J1181,$A$98:$A$147,0))))</f>
        <v>0</v>
      </c>
      <c r="L1181" s="29">
        <f t="shared" ref="L1181" si="992">L1131</f>
        <v>0</v>
      </c>
      <c r="M1181" s="29">
        <f t="shared" si="972"/>
        <v>0</v>
      </c>
      <c r="O1181" s="29">
        <f t="shared" si="981"/>
        <v>0</v>
      </c>
      <c r="P1181" s="29">
        <f t="shared" si="981"/>
        <v>0</v>
      </c>
      <c r="Q1181" s="29">
        <f t="shared" si="981"/>
        <v>0</v>
      </c>
      <c r="R1181" s="29">
        <f t="shared" si="981"/>
        <v>0</v>
      </c>
      <c r="S1181" s="29">
        <f t="shared" si="981"/>
        <v>0</v>
      </c>
      <c r="T1181" s="29">
        <f t="shared" si="981"/>
        <v>0</v>
      </c>
      <c r="U1181" s="29">
        <f t="shared" si="981"/>
        <v>0</v>
      </c>
      <c r="V1181" s="29">
        <f t="shared" si="981"/>
        <v>0</v>
      </c>
      <c r="W1181" s="29">
        <f t="shared" si="981"/>
        <v>0</v>
      </c>
      <c r="X1181" s="29">
        <f t="shared" si="981"/>
        <v>0</v>
      </c>
      <c r="Y1181" s="29">
        <f t="shared" si="981"/>
        <v>1</v>
      </c>
      <c r="Z1181" s="29">
        <f t="shared" si="981"/>
        <v>1</v>
      </c>
      <c r="AA1181" s="29">
        <f t="shared" si="981"/>
        <v>1</v>
      </c>
      <c r="AB1181" s="29">
        <f t="shared" si="981"/>
        <v>1</v>
      </c>
      <c r="AC1181" s="29">
        <f t="shared" si="981"/>
        <v>1</v>
      </c>
      <c r="AD1181" s="29">
        <f t="shared" si="981"/>
        <v>1</v>
      </c>
      <c r="AE1181" s="29">
        <f t="shared" si="979"/>
        <v>1</v>
      </c>
      <c r="AF1181" s="29">
        <f t="shared" si="979"/>
        <v>1</v>
      </c>
      <c r="AG1181" s="29">
        <f t="shared" si="979"/>
        <v>1</v>
      </c>
      <c r="AH1181" s="29">
        <f t="shared" si="979"/>
        <v>1</v>
      </c>
      <c r="AI1181" s="29">
        <f t="shared" si="979"/>
        <v>1</v>
      </c>
      <c r="AJ1181" s="29">
        <f t="shared" si="979"/>
        <v>1</v>
      </c>
      <c r="AK1181" s="29">
        <f t="shared" si="979"/>
        <v>1</v>
      </c>
      <c r="AL1181" s="29">
        <f t="shared" si="979"/>
        <v>1</v>
      </c>
      <c r="AM1181" s="29">
        <f t="shared" si="979"/>
        <v>1</v>
      </c>
      <c r="AN1181" s="29">
        <f t="shared" si="979"/>
        <v>1</v>
      </c>
      <c r="AO1181" s="29">
        <f t="shared" si="979"/>
        <v>1</v>
      </c>
      <c r="AP1181" s="29">
        <f t="shared" si="979"/>
        <v>1</v>
      </c>
      <c r="AQ1181" s="29">
        <f t="shared" si="979"/>
        <v>1</v>
      </c>
      <c r="AR1181" s="29">
        <f t="shared" si="979"/>
        <v>1</v>
      </c>
      <c r="AS1181" s="29">
        <f t="shared" si="979"/>
        <v>1</v>
      </c>
      <c r="AT1181" s="29">
        <f t="shared" si="987"/>
        <v>1</v>
      </c>
      <c r="AU1181" s="29">
        <f t="shared" si="987"/>
        <v>1</v>
      </c>
      <c r="AV1181" s="29">
        <f t="shared" si="987"/>
        <v>1</v>
      </c>
      <c r="AW1181" s="29">
        <f t="shared" si="987"/>
        <v>1</v>
      </c>
      <c r="AX1181" s="29">
        <f t="shared" si="987"/>
        <v>1</v>
      </c>
      <c r="AY1181" s="29">
        <f t="shared" si="987"/>
        <v>1</v>
      </c>
      <c r="AZ1181" s="29">
        <f t="shared" si="987"/>
        <v>1</v>
      </c>
      <c r="BA1181" s="29">
        <f t="shared" si="987"/>
        <v>1</v>
      </c>
      <c r="BB1181" s="29">
        <f t="shared" si="987"/>
        <v>1</v>
      </c>
      <c r="BC1181" s="29">
        <f t="shared" si="987"/>
        <v>1</v>
      </c>
      <c r="BD1181" s="29">
        <f t="shared" si="987"/>
        <v>1</v>
      </c>
      <c r="BE1181" s="29">
        <f t="shared" si="987"/>
        <v>1</v>
      </c>
      <c r="BF1181" s="29">
        <f t="shared" si="987"/>
        <v>1</v>
      </c>
      <c r="BG1181" s="29">
        <f t="shared" si="987"/>
        <v>1</v>
      </c>
      <c r="BH1181" s="29">
        <f t="shared" si="987"/>
        <v>1</v>
      </c>
      <c r="BI1181" s="29">
        <f t="shared" si="987"/>
        <v>1</v>
      </c>
      <c r="BJ1181" s="29">
        <f t="shared" si="985"/>
        <v>1</v>
      </c>
      <c r="BN1181" s="29">
        <f t="shared" si="946"/>
        <v>20</v>
      </c>
      <c r="BO1181" s="29">
        <f t="shared" si="977"/>
        <v>15</v>
      </c>
    </row>
    <row r="1182" spans="3:67" x14ac:dyDescent="0.25">
      <c r="C1182" s="79">
        <f t="shared" si="974"/>
        <v>43876</v>
      </c>
      <c r="D1182" s="29">
        <f t="shared" si="969"/>
        <v>2020</v>
      </c>
      <c r="E1182" s="29">
        <f t="shared" si="948"/>
        <v>2</v>
      </c>
      <c r="F1182" s="29">
        <f t="shared" si="949"/>
        <v>7</v>
      </c>
      <c r="G1182" s="29">
        <f t="shared" si="950"/>
        <v>15</v>
      </c>
      <c r="H1182" s="166" t="str">
        <f t="shared" si="951"/>
        <v>Fr</v>
      </c>
      <c r="I1182" s="29">
        <f t="shared" si="975"/>
        <v>21</v>
      </c>
      <c r="J1182" s="29">
        <f t="array" ref="J1182">INDEX(Dienstplan!$F$6:$AJ$55,BN1182,BO1182)</f>
        <v>0</v>
      </c>
      <c r="K1182" s="29">
        <f t="array" ref="K1182">IF(OR(J1182=Schichten!$B$3,J1182=Schichten!$B$4),INDEX($D$98:$D$147,MATCH(CODE(J1182),$H$98:$H$147,0)),IF(ISERROR(INDEX($D$98:$D$147,MATCH(J1182,$A$98:$A$147,0))),0,INDEX($D$98:$D$147,MATCH(J1182,$A$98:$A$147,0))))</f>
        <v>0</v>
      </c>
      <c r="L1182" s="29">
        <f t="shared" ref="L1182" si="993">L1132</f>
        <v>0</v>
      </c>
      <c r="M1182" s="29">
        <f t="shared" si="972"/>
        <v>0</v>
      </c>
      <c r="O1182" s="29">
        <f t="shared" si="981"/>
        <v>0</v>
      </c>
      <c r="P1182" s="29">
        <f t="shared" si="981"/>
        <v>0</v>
      </c>
      <c r="Q1182" s="29">
        <f t="shared" si="981"/>
        <v>0</v>
      </c>
      <c r="R1182" s="29">
        <f t="shared" si="981"/>
        <v>0</v>
      </c>
      <c r="S1182" s="29">
        <f t="shared" si="981"/>
        <v>0</v>
      </c>
      <c r="T1182" s="29">
        <f t="shared" si="981"/>
        <v>0</v>
      </c>
      <c r="U1182" s="29">
        <f t="shared" si="981"/>
        <v>0</v>
      </c>
      <c r="V1182" s="29">
        <f t="shared" si="981"/>
        <v>0</v>
      </c>
      <c r="W1182" s="29">
        <f t="shared" si="981"/>
        <v>0</v>
      </c>
      <c r="X1182" s="29">
        <f t="shared" si="981"/>
        <v>0</v>
      </c>
      <c r="Y1182" s="29">
        <f t="shared" si="981"/>
        <v>1</v>
      </c>
      <c r="Z1182" s="29">
        <f t="shared" si="981"/>
        <v>1</v>
      </c>
      <c r="AA1182" s="29">
        <f t="shared" si="981"/>
        <v>1</v>
      </c>
      <c r="AB1182" s="29">
        <f t="shared" si="981"/>
        <v>1</v>
      </c>
      <c r="AC1182" s="29">
        <f t="shared" si="981"/>
        <v>1</v>
      </c>
      <c r="AD1182" s="29">
        <f t="shared" si="981"/>
        <v>1</v>
      </c>
      <c r="AE1182" s="29">
        <f t="shared" si="979"/>
        <v>1</v>
      </c>
      <c r="AF1182" s="29">
        <f t="shared" si="979"/>
        <v>1</v>
      </c>
      <c r="AG1182" s="29">
        <f t="shared" si="979"/>
        <v>1</v>
      </c>
      <c r="AH1182" s="29">
        <f t="shared" si="979"/>
        <v>1</v>
      </c>
      <c r="AI1182" s="29">
        <f t="shared" si="979"/>
        <v>1</v>
      </c>
      <c r="AJ1182" s="29">
        <f t="shared" si="979"/>
        <v>1</v>
      </c>
      <c r="AK1182" s="29">
        <f t="shared" si="979"/>
        <v>1</v>
      </c>
      <c r="AL1182" s="29">
        <f t="shared" si="979"/>
        <v>1</v>
      </c>
      <c r="AM1182" s="29">
        <f t="shared" si="979"/>
        <v>1</v>
      </c>
      <c r="AN1182" s="29">
        <f t="shared" si="979"/>
        <v>1</v>
      </c>
      <c r="AO1182" s="29">
        <f t="shared" si="979"/>
        <v>1</v>
      </c>
      <c r="AP1182" s="29">
        <f t="shared" si="979"/>
        <v>1</v>
      </c>
      <c r="AQ1182" s="29">
        <f t="shared" si="979"/>
        <v>1</v>
      </c>
      <c r="AR1182" s="29">
        <f t="shared" si="979"/>
        <v>1</v>
      </c>
      <c r="AS1182" s="29">
        <f t="shared" si="979"/>
        <v>1</v>
      </c>
      <c r="AT1182" s="29">
        <f t="shared" si="987"/>
        <v>1</v>
      </c>
      <c r="AU1182" s="29">
        <f t="shared" si="987"/>
        <v>1</v>
      </c>
      <c r="AV1182" s="29">
        <f t="shared" si="987"/>
        <v>1</v>
      </c>
      <c r="AW1182" s="29">
        <f t="shared" si="987"/>
        <v>1</v>
      </c>
      <c r="AX1182" s="29">
        <f t="shared" si="987"/>
        <v>1</v>
      </c>
      <c r="AY1182" s="29">
        <f t="shared" si="987"/>
        <v>1</v>
      </c>
      <c r="AZ1182" s="29">
        <f t="shared" si="987"/>
        <v>1</v>
      </c>
      <c r="BA1182" s="29">
        <f t="shared" si="987"/>
        <v>1</v>
      </c>
      <c r="BB1182" s="29">
        <f t="shared" si="987"/>
        <v>1</v>
      </c>
      <c r="BC1182" s="29">
        <f t="shared" si="987"/>
        <v>1</v>
      </c>
      <c r="BD1182" s="29">
        <f t="shared" si="987"/>
        <v>1</v>
      </c>
      <c r="BE1182" s="29">
        <f t="shared" si="987"/>
        <v>1</v>
      </c>
      <c r="BF1182" s="29">
        <f t="shared" si="987"/>
        <v>1</v>
      </c>
      <c r="BG1182" s="29">
        <f t="shared" si="987"/>
        <v>1</v>
      </c>
      <c r="BH1182" s="29">
        <f t="shared" si="987"/>
        <v>1</v>
      </c>
      <c r="BI1182" s="29">
        <f t="shared" si="987"/>
        <v>1</v>
      </c>
      <c r="BJ1182" s="29">
        <f t="shared" si="985"/>
        <v>1</v>
      </c>
      <c r="BN1182" s="29">
        <f t="shared" si="946"/>
        <v>21</v>
      </c>
      <c r="BO1182" s="29">
        <f t="shared" si="977"/>
        <v>15</v>
      </c>
    </row>
    <row r="1183" spans="3:67" x14ac:dyDescent="0.25">
      <c r="C1183" s="79">
        <f t="shared" si="974"/>
        <v>43876</v>
      </c>
      <c r="D1183" s="29">
        <f t="shared" si="969"/>
        <v>2020</v>
      </c>
      <c r="E1183" s="29">
        <f t="shared" si="948"/>
        <v>2</v>
      </c>
      <c r="F1183" s="29">
        <f t="shared" si="949"/>
        <v>7</v>
      </c>
      <c r="G1183" s="29">
        <f t="shared" si="950"/>
        <v>15</v>
      </c>
      <c r="H1183" s="166" t="str">
        <f t="shared" si="951"/>
        <v>Fr</v>
      </c>
      <c r="I1183" s="29">
        <f t="shared" si="975"/>
        <v>22</v>
      </c>
      <c r="J1183" s="29">
        <f t="array" ref="J1183">INDEX(Dienstplan!$F$6:$AJ$55,BN1183,BO1183)</f>
        <v>0</v>
      </c>
      <c r="K1183" s="29">
        <f t="array" ref="K1183">IF(OR(J1183=Schichten!$B$3,J1183=Schichten!$B$4),INDEX($D$98:$D$147,MATCH(CODE(J1183),$H$98:$H$147,0)),IF(ISERROR(INDEX($D$98:$D$147,MATCH(J1183,$A$98:$A$147,0))),0,INDEX($D$98:$D$147,MATCH(J1183,$A$98:$A$147,0))))</f>
        <v>0</v>
      </c>
      <c r="L1183" s="29">
        <f t="shared" ref="L1183" si="994">L1133</f>
        <v>0</v>
      </c>
      <c r="M1183" s="29">
        <f t="shared" si="972"/>
        <v>0</v>
      </c>
      <c r="O1183" s="29">
        <f t="shared" si="981"/>
        <v>0</v>
      </c>
      <c r="P1183" s="29">
        <f t="shared" si="981"/>
        <v>0</v>
      </c>
      <c r="Q1183" s="29">
        <f t="shared" si="981"/>
        <v>0</v>
      </c>
      <c r="R1183" s="29">
        <f t="shared" si="981"/>
        <v>0</v>
      </c>
      <c r="S1183" s="29">
        <f t="shared" si="981"/>
        <v>0</v>
      </c>
      <c r="T1183" s="29">
        <f t="shared" si="981"/>
        <v>0</v>
      </c>
      <c r="U1183" s="29">
        <f t="shared" si="981"/>
        <v>0</v>
      </c>
      <c r="V1183" s="29">
        <f t="shared" si="981"/>
        <v>0</v>
      </c>
      <c r="W1183" s="29">
        <f t="shared" si="981"/>
        <v>0</v>
      </c>
      <c r="X1183" s="29">
        <f t="shared" si="981"/>
        <v>0</v>
      </c>
      <c r="Y1183" s="29">
        <f t="shared" si="981"/>
        <v>1</v>
      </c>
      <c r="Z1183" s="29">
        <f t="shared" si="981"/>
        <v>1</v>
      </c>
      <c r="AA1183" s="29">
        <f t="shared" si="981"/>
        <v>1</v>
      </c>
      <c r="AB1183" s="29">
        <f t="shared" si="981"/>
        <v>1</v>
      </c>
      <c r="AC1183" s="29">
        <f t="shared" si="981"/>
        <v>1</v>
      </c>
      <c r="AD1183" s="29">
        <f t="shared" si="981"/>
        <v>1</v>
      </c>
      <c r="AE1183" s="29">
        <f t="shared" si="979"/>
        <v>1</v>
      </c>
      <c r="AF1183" s="29">
        <f t="shared" si="979"/>
        <v>1</v>
      </c>
      <c r="AG1183" s="29">
        <f t="shared" si="979"/>
        <v>1</v>
      </c>
      <c r="AH1183" s="29">
        <f t="shared" si="979"/>
        <v>1</v>
      </c>
      <c r="AI1183" s="29">
        <f t="shared" si="979"/>
        <v>1</v>
      </c>
      <c r="AJ1183" s="29">
        <f t="shared" si="979"/>
        <v>1</v>
      </c>
      <c r="AK1183" s="29">
        <f t="shared" si="979"/>
        <v>1</v>
      </c>
      <c r="AL1183" s="29">
        <f t="shared" si="979"/>
        <v>1</v>
      </c>
      <c r="AM1183" s="29">
        <f t="shared" si="979"/>
        <v>1</v>
      </c>
      <c r="AN1183" s="29">
        <f t="shared" si="979"/>
        <v>1</v>
      </c>
      <c r="AO1183" s="29">
        <f t="shared" si="979"/>
        <v>1</v>
      </c>
      <c r="AP1183" s="29">
        <f t="shared" si="979"/>
        <v>1</v>
      </c>
      <c r="AQ1183" s="29">
        <f t="shared" si="979"/>
        <v>1</v>
      </c>
      <c r="AR1183" s="29">
        <f t="shared" si="979"/>
        <v>1</v>
      </c>
      <c r="AS1183" s="29">
        <f t="shared" si="979"/>
        <v>1</v>
      </c>
      <c r="AT1183" s="29">
        <f t="shared" si="987"/>
        <v>1</v>
      </c>
      <c r="AU1183" s="29">
        <f t="shared" si="987"/>
        <v>1</v>
      </c>
      <c r="AV1183" s="29">
        <f t="shared" si="987"/>
        <v>1</v>
      </c>
      <c r="AW1183" s="29">
        <f t="shared" si="987"/>
        <v>1</v>
      </c>
      <c r="AX1183" s="29">
        <f t="shared" si="987"/>
        <v>1</v>
      </c>
      <c r="AY1183" s="29">
        <f t="shared" si="987"/>
        <v>1</v>
      </c>
      <c r="AZ1183" s="29">
        <f t="shared" si="987"/>
        <v>1</v>
      </c>
      <c r="BA1183" s="29">
        <f t="shared" si="987"/>
        <v>1</v>
      </c>
      <c r="BB1183" s="29">
        <f t="shared" si="987"/>
        <v>1</v>
      </c>
      <c r="BC1183" s="29">
        <f t="shared" si="987"/>
        <v>1</v>
      </c>
      <c r="BD1183" s="29">
        <f t="shared" si="987"/>
        <v>1</v>
      </c>
      <c r="BE1183" s="29">
        <f t="shared" si="987"/>
        <v>1</v>
      </c>
      <c r="BF1183" s="29">
        <f t="shared" si="987"/>
        <v>1</v>
      </c>
      <c r="BG1183" s="29">
        <f t="shared" si="987"/>
        <v>1</v>
      </c>
      <c r="BH1183" s="29">
        <f t="shared" si="987"/>
        <v>1</v>
      </c>
      <c r="BI1183" s="29">
        <f t="shared" si="987"/>
        <v>1</v>
      </c>
      <c r="BJ1183" s="29">
        <f t="shared" si="985"/>
        <v>1</v>
      </c>
      <c r="BN1183" s="29">
        <f t="shared" si="946"/>
        <v>22</v>
      </c>
      <c r="BO1183" s="29">
        <f t="shared" si="977"/>
        <v>15</v>
      </c>
    </row>
    <row r="1184" spans="3:67" x14ac:dyDescent="0.25">
      <c r="C1184" s="79">
        <f t="shared" si="974"/>
        <v>43876</v>
      </c>
      <c r="D1184" s="29">
        <f t="shared" si="969"/>
        <v>2020</v>
      </c>
      <c r="E1184" s="29">
        <f t="shared" si="948"/>
        <v>2</v>
      </c>
      <c r="F1184" s="29">
        <f t="shared" si="949"/>
        <v>7</v>
      </c>
      <c r="G1184" s="29">
        <f t="shared" si="950"/>
        <v>15</v>
      </c>
      <c r="H1184" s="166" t="str">
        <f t="shared" si="951"/>
        <v>Fr</v>
      </c>
      <c r="I1184" s="29">
        <f t="shared" si="975"/>
        <v>23</v>
      </c>
      <c r="J1184" s="29">
        <f t="array" ref="J1184">INDEX(Dienstplan!$F$6:$AJ$55,BN1184,BO1184)</f>
        <v>0</v>
      </c>
      <c r="K1184" s="29">
        <f t="array" ref="K1184">IF(OR(J1184=Schichten!$B$3,J1184=Schichten!$B$4),INDEX($D$98:$D$147,MATCH(CODE(J1184),$H$98:$H$147,0)),IF(ISERROR(INDEX($D$98:$D$147,MATCH(J1184,$A$98:$A$147,0))),0,INDEX($D$98:$D$147,MATCH(J1184,$A$98:$A$147,0))))</f>
        <v>0</v>
      </c>
      <c r="L1184" s="29">
        <f t="shared" ref="L1184" si="995">L1134</f>
        <v>0</v>
      </c>
      <c r="M1184" s="29">
        <f t="shared" si="972"/>
        <v>0</v>
      </c>
      <c r="O1184" s="29">
        <f t="shared" si="981"/>
        <v>0</v>
      </c>
      <c r="P1184" s="29">
        <f t="shared" si="981"/>
        <v>0</v>
      </c>
      <c r="Q1184" s="29">
        <f t="shared" si="981"/>
        <v>0</v>
      </c>
      <c r="R1184" s="29">
        <f t="shared" si="981"/>
        <v>0</v>
      </c>
      <c r="S1184" s="29">
        <f t="shared" si="981"/>
        <v>0</v>
      </c>
      <c r="T1184" s="29">
        <f t="shared" si="981"/>
        <v>0</v>
      </c>
      <c r="U1184" s="29">
        <f t="shared" si="981"/>
        <v>0</v>
      </c>
      <c r="V1184" s="29">
        <f t="shared" si="981"/>
        <v>0</v>
      </c>
      <c r="W1184" s="29">
        <f t="shared" si="981"/>
        <v>0</v>
      </c>
      <c r="X1184" s="29">
        <f t="shared" si="981"/>
        <v>0</v>
      </c>
      <c r="Y1184" s="29">
        <f t="shared" si="981"/>
        <v>1</v>
      </c>
      <c r="Z1184" s="29">
        <f t="shared" si="981"/>
        <v>1</v>
      </c>
      <c r="AA1184" s="29">
        <f t="shared" si="981"/>
        <v>1</v>
      </c>
      <c r="AB1184" s="29">
        <f t="shared" si="981"/>
        <v>1</v>
      </c>
      <c r="AC1184" s="29">
        <f t="shared" si="981"/>
        <v>1</v>
      </c>
      <c r="AD1184" s="29">
        <f t="shared" si="981"/>
        <v>1</v>
      </c>
      <c r="AE1184" s="29">
        <f t="shared" si="979"/>
        <v>1</v>
      </c>
      <c r="AF1184" s="29">
        <f t="shared" si="979"/>
        <v>1</v>
      </c>
      <c r="AG1184" s="29">
        <f t="shared" si="979"/>
        <v>1</v>
      </c>
      <c r="AH1184" s="29">
        <f t="shared" si="979"/>
        <v>1</v>
      </c>
      <c r="AI1184" s="29">
        <f t="shared" si="979"/>
        <v>1</v>
      </c>
      <c r="AJ1184" s="29">
        <f t="shared" si="979"/>
        <v>1</v>
      </c>
      <c r="AK1184" s="29">
        <f t="shared" si="979"/>
        <v>1</v>
      </c>
      <c r="AL1184" s="29">
        <f t="shared" si="979"/>
        <v>1</v>
      </c>
      <c r="AM1184" s="29">
        <f t="shared" si="979"/>
        <v>1</v>
      </c>
      <c r="AN1184" s="29">
        <f t="shared" si="979"/>
        <v>1</v>
      </c>
      <c r="AO1184" s="29">
        <f t="shared" si="979"/>
        <v>1</v>
      </c>
      <c r="AP1184" s="29">
        <f t="shared" si="979"/>
        <v>1</v>
      </c>
      <c r="AQ1184" s="29">
        <f t="shared" si="979"/>
        <v>1</v>
      </c>
      <c r="AR1184" s="29">
        <f t="shared" si="979"/>
        <v>1</v>
      </c>
      <c r="AS1184" s="29">
        <f t="shared" si="979"/>
        <v>1</v>
      </c>
      <c r="AT1184" s="29">
        <f t="shared" si="987"/>
        <v>1</v>
      </c>
      <c r="AU1184" s="29">
        <f t="shared" si="987"/>
        <v>1</v>
      </c>
      <c r="AV1184" s="29">
        <f t="shared" si="987"/>
        <v>1</v>
      </c>
      <c r="AW1184" s="29">
        <f t="shared" si="987"/>
        <v>1</v>
      </c>
      <c r="AX1184" s="29">
        <f t="shared" si="987"/>
        <v>1</v>
      </c>
      <c r="AY1184" s="29">
        <f t="shared" si="987"/>
        <v>1</v>
      </c>
      <c r="AZ1184" s="29">
        <f t="shared" si="987"/>
        <v>1</v>
      </c>
      <c r="BA1184" s="29">
        <f t="shared" si="987"/>
        <v>1</v>
      </c>
      <c r="BB1184" s="29">
        <f t="shared" si="987"/>
        <v>1</v>
      </c>
      <c r="BC1184" s="29">
        <f t="shared" si="987"/>
        <v>1</v>
      </c>
      <c r="BD1184" s="29">
        <f t="shared" si="987"/>
        <v>1</v>
      </c>
      <c r="BE1184" s="29">
        <f t="shared" si="987"/>
        <v>1</v>
      </c>
      <c r="BF1184" s="29">
        <f t="shared" si="987"/>
        <v>1</v>
      </c>
      <c r="BG1184" s="29">
        <f t="shared" si="987"/>
        <v>1</v>
      </c>
      <c r="BH1184" s="29">
        <f t="shared" si="987"/>
        <v>1</v>
      </c>
      <c r="BI1184" s="29">
        <f t="shared" si="987"/>
        <v>1</v>
      </c>
      <c r="BJ1184" s="29">
        <f t="shared" si="985"/>
        <v>1</v>
      </c>
      <c r="BN1184" s="29">
        <f t="shared" si="946"/>
        <v>23</v>
      </c>
      <c r="BO1184" s="29">
        <f t="shared" si="977"/>
        <v>15</v>
      </c>
    </row>
    <row r="1185" spans="3:67" x14ac:dyDescent="0.25">
      <c r="C1185" s="79">
        <f t="shared" si="974"/>
        <v>43876</v>
      </c>
      <c r="D1185" s="29">
        <f t="shared" si="969"/>
        <v>2020</v>
      </c>
      <c r="E1185" s="29">
        <f t="shared" si="948"/>
        <v>2</v>
      </c>
      <c r="F1185" s="29">
        <f t="shared" si="949"/>
        <v>7</v>
      </c>
      <c r="G1185" s="29">
        <f t="shared" si="950"/>
        <v>15</v>
      </c>
      <c r="H1185" s="166" t="str">
        <f t="shared" si="951"/>
        <v>Fr</v>
      </c>
      <c r="I1185" s="29">
        <f t="shared" si="975"/>
        <v>24</v>
      </c>
      <c r="J1185" s="29">
        <f t="array" ref="J1185">INDEX(Dienstplan!$F$6:$AJ$55,BN1185,BO1185)</f>
        <v>0</v>
      </c>
      <c r="K1185" s="29">
        <f t="array" ref="K1185">IF(OR(J1185=Schichten!$B$3,J1185=Schichten!$B$4),INDEX($D$98:$D$147,MATCH(CODE(J1185),$H$98:$H$147,0)),IF(ISERROR(INDEX($D$98:$D$147,MATCH(J1185,$A$98:$A$147,0))),0,INDEX($D$98:$D$147,MATCH(J1185,$A$98:$A$147,0))))</f>
        <v>0</v>
      </c>
      <c r="L1185" s="29">
        <f t="shared" ref="L1185" si="996">L1135</f>
        <v>0</v>
      </c>
      <c r="M1185" s="29">
        <f t="shared" si="972"/>
        <v>0</v>
      </c>
      <c r="O1185" s="29">
        <f t="shared" si="981"/>
        <v>0</v>
      </c>
      <c r="P1185" s="29">
        <f t="shared" si="981"/>
        <v>0</v>
      </c>
      <c r="Q1185" s="29">
        <f t="shared" si="981"/>
        <v>0</v>
      </c>
      <c r="R1185" s="29">
        <f t="shared" si="981"/>
        <v>0</v>
      </c>
      <c r="S1185" s="29">
        <f t="shared" si="981"/>
        <v>0</v>
      </c>
      <c r="T1185" s="29">
        <f t="shared" si="981"/>
        <v>0</v>
      </c>
      <c r="U1185" s="29">
        <f t="shared" si="981"/>
        <v>0</v>
      </c>
      <c r="V1185" s="29">
        <f t="shared" si="981"/>
        <v>0</v>
      </c>
      <c r="W1185" s="29">
        <f t="shared" si="981"/>
        <v>0</v>
      </c>
      <c r="X1185" s="29">
        <f t="shared" si="981"/>
        <v>0</v>
      </c>
      <c r="Y1185" s="29">
        <f t="shared" si="981"/>
        <v>1</v>
      </c>
      <c r="Z1185" s="29">
        <f t="shared" si="981"/>
        <v>1</v>
      </c>
      <c r="AA1185" s="29">
        <f t="shared" si="981"/>
        <v>1</v>
      </c>
      <c r="AB1185" s="29">
        <f t="shared" si="981"/>
        <v>1</v>
      </c>
      <c r="AC1185" s="29">
        <f t="shared" si="981"/>
        <v>1</v>
      </c>
      <c r="AD1185" s="29">
        <f t="shared" si="981"/>
        <v>1</v>
      </c>
      <c r="AE1185" s="29">
        <f t="shared" si="979"/>
        <v>1</v>
      </c>
      <c r="AF1185" s="29">
        <f t="shared" si="979"/>
        <v>1</v>
      </c>
      <c r="AG1185" s="29">
        <f t="shared" si="979"/>
        <v>1</v>
      </c>
      <c r="AH1185" s="29">
        <f t="shared" si="979"/>
        <v>1</v>
      </c>
      <c r="AI1185" s="29">
        <f t="shared" si="979"/>
        <v>1</v>
      </c>
      <c r="AJ1185" s="29">
        <f t="shared" si="979"/>
        <v>1</v>
      </c>
      <c r="AK1185" s="29">
        <f t="shared" si="979"/>
        <v>1</v>
      </c>
      <c r="AL1185" s="29">
        <f t="shared" si="979"/>
        <v>1</v>
      </c>
      <c r="AM1185" s="29">
        <f t="shared" si="979"/>
        <v>1</v>
      </c>
      <c r="AN1185" s="29">
        <f t="shared" si="979"/>
        <v>1</v>
      </c>
      <c r="AO1185" s="29">
        <f t="shared" si="979"/>
        <v>1</v>
      </c>
      <c r="AP1185" s="29">
        <f t="shared" si="979"/>
        <v>1</v>
      </c>
      <c r="AQ1185" s="29">
        <f t="shared" si="979"/>
        <v>1</v>
      </c>
      <c r="AR1185" s="29">
        <f t="shared" si="979"/>
        <v>1</v>
      </c>
      <c r="AS1185" s="29">
        <f t="shared" si="979"/>
        <v>1</v>
      </c>
      <c r="AT1185" s="29">
        <f t="shared" si="987"/>
        <v>1</v>
      </c>
      <c r="AU1185" s="29">
        <f t="shared" si="987"/>
        <v>1</v>
      </c>
      <c r="AV1185" s="29">
        <f t="shared" si="987"/>
        <v>1</v>
      </c>
      <c r="AW1185" s="29">
        <f t="shared" si="987"/>
        <v>1</v>
      </c>
      <c r="AX1185" s="29">
        <f t="shared" si="987"/>
        <v>1</v>
      </c>
      <c r="AY1185" s="29">
        <f t="shared" si="987"/>
        <v>1</v>
      </c>
      <c r="AZ1185" s="29">
        <f t="shared" si="987"/>
        <v>1</v>
      </c>
      <c r="BA1185" s="29">
        <f t="shared" si="987"/>
        <v>1</v>
      </c>
      <c r="BB1185" s="29">
        <f t="shared" si="987"/>
        <v>1</v>
      </c>
      <c r="BC1185" s="29">
        <f t="shared" si="987"/>
        <v>1</v>
      </c>
      <c r="BD1185" s="29">
        <f t="shared" si="987"/>
        <v>1</v>
      </c>
      <c r="BE1185" s="29">
        <f t="shared" si="987"/>
        <v>1</v>
      </c>
      <c r="BF1185" s="29">
        <f t="shared" si="987"/>
        <v>1</v>
      </c>
      <c r="BG1185" s="29">
        <f t="shared" si="987"/>
        <v>1</v>
      </c>
      <c r="BH1185" s="29">
        <f t="shared" si="987"/>
        <v>1</v>
      </c>
      <c r="BI1185" s="29">
        <f t="shared" si="987"/>
        <v>1</v>
      </c>
      <c r="BJ1185" s="29">
        <f t="shared" si="985"/>
        <v>1</v>
      </c>
      <c r="BN1185" s="29">
        <f t="shared" si="946"/>
        <v>24</v>
      </c>
      <c r="BO1185" s="29">
        <f t="shared" si="977"/>
        <v>15</v>
      </c>
    </row>
    <row r="1186" spans="3:67" x14ac:dyDescent="0.25">
      <c r="C1186" s="79">
        <f t="shared" si="974"/>
        <v>43876</v>
      </c>
      <c r="D1186" s="29">
        <f t="shared" si="969"/>
        <v>2020</v>
      </c>
      <c r="E1186" s="29">
        <f t="shared" si="948"/>
        <v>2</v>
      </c>
      <c r="F1186" s="29">
        <f t="shared" si="949"/>
        <v>7</v>
      </c>
      <c r="G1186" s="29">
        <f t="shared" si="950"/>
        <v>15</v>
      </c>
      <c r="H1186" s="166" t="str">
        <f t="shared" si="951"/>
        <v>Fr</v>
      </c>
      <c r="I1186" s="29">
        <f t="shared" si="975"/>
        <v>25</v>
      </c>
      <c r="J1186" s="29">
        <f t="array" ref="J1186">INDEX(Dienstplan!$F$6:$AJ$55,BN1186,BO1186)</f>
        <v>0</v>
      </c>
      <c r="K1186" s="29">
        <f t="array" ref="K1186">IF(OR(J1186=Schichten!$B$3,J1186=Schichten!$B$4),INDEX($D$98:$D$147,MATCH(CODE(J1186),$H$98:$H$147,0)),IF(ISERROR(INDEX($D$98:$D$147,MATCH(J1186,$A$98:$A$147,0))),0,INDEX($D$98:$D$147,MATCH(J1186,$A$98:$A$147,0))))</f>
        <v>0</v>
      </c>
      <c r="L1186" s="29">
        <f t="shared" ref="L1186" si="997">L1136</f>
        <v>0</v>
      </c>
      <c r="M1186" s="29">
        <f t="shared" si="972"/>
        <v>0</v>
      </c>
      <c r="O1186" s="29">
        <f t="shared" si="981"/>
        <v>0</v>
      </c>
      <c r="P1186" s="29">
        <f t="shared" si="981"/>
        <v>0</v>
      </c>
      <c r="Q1186" s="29">
        <f t="shared" si="981"/>
        <v>0</v>
      </c>
      <c r="R1186" s="29">
        <f t="shared" si="981"/>
        <v>0</v>
      </c>
      <c r="S1186" s="29">
        <f t="shared" si="981"/>
        <v>0</v>
      </c>
      <c r="T1186" s="29">
        <f t="shared" si="981"/>
        <v>0</v>
      </c>
      <c r="U1186" s="29">
        <f t="shared" si="981"/>
        <v>0</v>
      </c>
      <c r="V1186" s="29">
        <f t="shared" si="981"/>
        <v>0</v>
      </c>
      <c r="W1186" s="29">
        <f t="shared" si="981"/>
        <v>0</v>
      </c>
      <c r="X1186" s="29">
        <f t="shared" si="981"/>
        <v>0</v>
      </c>
      <c r="Y1186" s="29">
        <f t="shared" si="981"/>
        <v>1</v>
      </c>
      <c r="Z1186" s="29">
        <f t="shared" si="981"/>
        <v>1</v>
      </c>
      <c r="AA1186" s="29">
        <f t="shared" si="981"/>
        <v>1</v>
      </c>
      <c r="AB1186" s="29">
        <f t="shared" si="981"/>
        <v>1</v>
      </c>
      <c r="AC1186" s="29">
        <f t="shared" si="981"/>
        <v>1</v>
      </c>
      <c r="AD1186" s="29">
        <f t="shared" si="981"/>
        <v>1</v>
      </c>
      <c r="AE1186" s="29">
        <f t="shared" si="979"/>
        <v>1</v>
      </c>
      <c r="AF1186" s="29">
        <f t="shared" si="979"/>
        <v>1</v>
      </c>
      <c r="AG1186" s="29">
        <f t="shared" si="979"/>
        <v>1</v>
      </c>
      <c r="AH1186" s="29">
        <f t="shared" si="979"/>
        <v>1</v>
      </c>
      <c r="AI1186" s="29">
        <f t="shared" si="979"/>
        <v>1</v>
      </c>
      <c r="AJ1186" s="29">
        <f t="shared" si="979"/>
        <v>1</v>
      </c>
      <c r="AK1186" s="29">
        <f t="shared" si="979"/>
        <v>1</v>
      </c>
      <c r="AL1186" s="29">
        <f t="shared" si="979"/>
        <v>1</v>
      </c>
      <c r="AM1186" s="29">
        <f t="shared" si="979"/>
        <v>1</v>
      </c>
      <c r="AN1186" s="29">
        <f t="shared" si="979"/>
        <v>1</v>
      </c>
      <c r="AO1186" s="29">
        <f t="shared" si="979"/>
        <v>1</v>
      </c>
      <c r="AP1186" s="29">
        <f t="shared" si="979"/>
        <v>1</v>
      </c>
      <c r="AQ1186" s="29">
        <f t="shared" si="979"/>
        <v>1</v>
      </c>
      <c r="AR1186" s="29">
        <f t="shared" si="979"/>
        <v>1</v>
      </c>
      <c r="AS1186" s="29">
        <f t="shared" si="979"/>
        <v>1</v>
      </c>
      <c r="AT1186" s="29">
        <f t="shared" si="987"/>
        <v>1</v>
      </c>
      <c r="AU1186" s="29">
        <f t="shared" si="987"/>
        <v>1</v>
      </c>
      <c r="AV1186" s="29">
        <f t="shared" si="987"/>
        <v>1</v>
      </c>
      <c r="AW1186" s="29">
        <f t="shared" si="987"/>
        <v>1</v>
      </c>
      <c r="AX1186" s="29">
        <f t="shared" si="987"/>
        <v>1</v>
      </c>
      <c r="AY1186" s="29">
        <f t="shared" si="987"/>
        <v>1</v>
      </c>
      <c r="AZ1186" s="29">
        <f t="shared" si="987"/>
        <v>1</v>
      </c>
      <c r="BA1186" s="29">
        <f t="shared" si="987"/>
        <v>1</v>
      </c>
      <c r="BB1186" s="29">
        <f t="shared" si="987"/>
        <v>1</v>
      </c>
      <c r="BC1186" s="29">
        <f t="shared" si="987"/>
        <v>1</v>
      </c>
      <c r="BD1186" s="29">
        <f t="shared" si="987"/>
        <v>1</v>
      </c>
      <c r="BE1186" s="29">
        <f t="shared" si="987"/>
        <v>1</v>
      </c>
      <c r="BF1186" s="29">
        <f t="shared" si="987"/>
        <v>1</v>
      </c>
      <c r="BG1186" s="29">
        <f t="shared" si="987"/>
        <v>1</v>
      </c>
      <c r="BH1186" s="29">
        <f t="shared" si="987"/>
        <v>1</v>
      </c>
      <c r="BI1186" s="29">
        <f t="shared" si="987"/>
        <v>1</v>
      </c>
      <c r="BJ1186" s="29">
        <f t="shared" si="985"/>
        <v>1</v>
      </c>
      <c r="BN1186" s="29">
        <f t="shared" si="946"/>
        <v>25</v>
      </c>
      <c r="BO1186" s="29">
        <f t="shared" si="977"/>
        <v>15</v>
      </c>
    </row>
    <row r="1187" spans="3:67" x14ac:dyDescent="0.25">
      <c r="C1187" s="79">
        <f t="shared" si="974"/>
        <v>43876</v>
      </c>
      <c r="D1187" s="29">
        <f t="shared" si="969"/>
        <v>2020</v>
      </c>
      <c r="E1187" s="29">
        <f t="shared" si="948"/>
        <v>2</v>
      </c>
      <c r="F1187" s="29">
        <f t="shared" si="949"/>
        <v>7</v>
      </c>
      <c r="G1187" s="29">
        <f t="shared" si="950"/>
        <v>15</v>
      </c>
      <c r="H1187" s="166" t="str">
        <f t="shared" si="951"/>
        <v>Fr</v>
      </c>
      <c r="I1187" s="29">
        <f t="shared" si="975"/>
        <v>26</v>
      </c>
      <c r="J1187" s="29">
        <f t="array" ref="J1187">INDEX(Dienstplan!$F$6:$AJ$55,BN1187,BO1187)</f>
        <v>0</v>
      </c>
      <c r="K1187" s="29">
        <f t="array" ref="K1187">IF(OR(J1187=Schichten!$B$3,J1187=Schichten!$B$4),INDEX($D$98:$D$147,MATCH(CODE(J1187),$H$98:$H$147,0)),IF(ISERROR(INDEX($D$98:$D$147,MATCH(J1187,$A$98:$A$147,0))),0,INDEX($D$98:$D$147,MATCH(J1187,$A$98:$A$147,0))))</f>
        <v>0</v>
      </c>
      <c r="L1187" s="29">
        <f t="shared" ref="L1187" si="998">L1137</f>
        <v>0</v>
      </c>
      <c r="M1187" s="29">
        <f t="shared" si="972"/>
        <v>0</v>
      </c>
      <c r="O1187" s="29">
        <f t="shared" si="981"/>
        <v>0</v>
      </c>
      <c r="P1187" s="29">
        <f t="shared" si="981"/>
        <v>0</v>
      </c>
      <c r="Q1187" s="29">
        <f t="shared" si="981"/>
        <v>0</v>
      </c>
      <c r="R1187" s="29">
        <f t="shared" si="981"/>
        <v>0</v>
      </c>
      <c r="S1187" s="29">
        <f t="shared" si="981"/>
        <v>0</v>
      </c>
      <c r="T1187" s="29">
        <f t="shared" si="981"/>
        <v>0</v>
      </c>
      <c r="U1187" s="29">
        <f t="shared" si="981"/>
        <v>0</v>
      </c>
      <c r="V1187" s="29">
        <f t="shared" si="981"/>
        <v>0</v>
      </c>
      <c r="W1187" s="29">
        <f t="shared" si="981"/>
        <v>0</v>
      </c>
      <c r="X1187" s="29">
        <f t="shared" si="981"/>
        <v>0</v>
      </c>
      <c r="Y1187" s="29">
        <f t="shared" si="981"/>
        <v>1</v>
      </c>
      <c r="Z1187" s="29">
        <f t="shared" si="981"/>
        <v>1</v>
      </c>
      <c r="AA1187" s="29">
        <f t="shared" si="981"/>
        <v>1</v>
      </c>
      <c r="AB1187" s="29">
        <f t="shared" si="981"/>
        <v>1</v>
      </c>
      <c r="AC1187" s="29">
        <f t="shared" si="981"/>
        <v>1</v>
      </c>
      <c r="AD1187" s="29">
        <f t="shared" ref="AD1187:AS1202" si="999">IF($M$457,IF($J1187=AD$461,1,0),0)</f>
        <v>1</v>
      </c>
      <c r="AE1187" s="29">
        <f t="shared" si="999"/>
        <v>1</v>
      </c>
      <c r="AF1187" s="29">
        <f t="shared" si="999"/>
        <v>1</v>
      </c>
      <c r="AG1187" s="29">
        <f t="shared" si="999"/>
        <v>1</v>
      </c>
      <c r="AH1187" s="29">
        <f t="shared" si="999"/>
        <v>1</v>
      </c>
      <c r="AI1187" s="29">
        <f t="shared" si="999"/>
        <v>1</v>
      </c>
      <c r="AJ1187" s="29">
        <f t="shared" si="999"/>
        <v>1</v>
      </c>
      <c r="AK1187" s="29">
        <f t="shared" si="999"/>
        <v>1</v>
      </c>
      <c r="AL1187" s="29">
        <f t="shared" si="999"/>
        <v>1</v>
      </c>
      <c r="AM1187" s="29">
        <f t="shared" si="999"/>
        <v>1</v>
      </c>
      <c r="AN1187" s="29">
        <f t="shared" si="999"/>
        <v>1</v>
      </c>
      <c r="AO1187" s="29">
        <f t="shared" si="999"/>
        <v>1</v>
      </c>
      <c r="AP1187" s="29">
        <f t="shared" si="999"/>
        <v>1</v>
      </c>
      <c r="AQ1187" s="29">
        <f t="shared" si="999"/>
        <v>1</v>
      </c>
      <c r="AR1187" s="29">
        <f t="shared" si="999"/>
        <v>1</v>
      </c>
      <c r="AS1187" s="29">
        <f t="shared" si="999"/>
        <v>1</v>
      </c>
      <c r="AT1187" s="29">
        <f t="shared" si="987"/>
        <v>1</v>
      </c>
      <c r="AU1187" s="29">
        <f t="shared" si="987"/>
        <v>1</v>
      </c>
      <c r="AV1187" s="29">
        <f t="shared" si="987"/>
        <v>1</v>
      </c>
      <c r="AW1187" s="29">
        <f t="shared" si="987"/>
        <v>1</v>
      </c>
      <c r="AX1187" s="29">
        <f t="shared" si="987"/>
        <v>1</v>
      </c>
      <c r="AY1187" s="29">
        <f t="shared" si="987"/>
        <v>1</v>
      </c>
      <c r="AZ1187" s="29">
        <f t="shared" si="987"/>
        <v>1</v>
      </c>
      <c r="BA1187" s="29">
        <f t="shared" si="987"/>
        <v>1</v>
      </c>
      <c r="BB1187" s="29">
        <f t="shared" si="987"/>
        <v>1</v>
      </c>
      <c r="BC1187" s="29">
        <f t="shared" si="987"/>
        <v>1</v>
      </c>
      <c r="BD1187" s="29">
        <f t="shared" si="987"/>
        <v>1</v>
      </c>
      <c r="BE1187" s="29">
        <f t="shared" si="987"/>
        <v>1</v>
      </c>
      <c r="BF1187" s="29">
        <f t="shared" si="987"/>
        <v>1</v>
      </c>
      <c r="BG1187" s="29">
        <f t="shared" si="987"/>
        <v>1</v>
      </c>
      <c r="BH1187" s="29">
        <f t="shared" si="987"/>
        <v>1</v>
      </c>
      <c r="BI1187" s="29">
        <f t="shared" si="987"/>
        <v>1</v>
      </c>
      <c r="BJ1187" s="29">
        <f t="shared" si="985"/>
        <v>1</v>
      </c>
      <c r="BN1187" s="29">
        <f t="shared" si="946"/>
        <v>26</v>
      </c>
      <c r="BO1187" s="29">
        <f t="shared" si="977"/>
        <v>15</v>
      </c>
    </row>
    <row r="1188" spans="3:67" x14ac:dyDescent="0.25">
      <c r="C1188" s="79">
        <f t="shared" si="974"/>
        <v>43876</v>
      </c>
      <c r="D1188" s="29">
        <f t="shared" si="969"/>
        <v>2020</v>
      </c>
      <c r="E1188" s="29">
        <f t="shared" si="948"/>
        <v>2</v>
      </c>
      <c r="F1188" s="29">
        <f t="shared" si="949"/>
        <v>7</v>
      </c>
      <c r="G1188" s="29">
        <f t="shared" si="950"/>
        <v>15</v>
      </c>
      <c r="H1188" s="166" t="str">
        <f t="shared" si="951"/>
        <v>Fr</v>
      </c>
      <c r="I1188" s="29">
        <f t="shared" si="975"/>
        <v>27</v>
      </c>
      <c r="J1188" s="29">
        <f t="array" ref="J1188">INDEX(Dienstplan!$F$6:$AJ$55,BN1188,BO1188)</f>
        <v>0</v>
      </c>
      <c r="K1188" s="29">
        <f t="array" ref="K1188">IF(OR(J1188=Schichten!$B$3,J1188=Schichten!$B$4),INDEX($D$98:$D$147,MATCH(CODE(J1188),$H$98:$H$147,0)),IF(ISERROR(INDEX($D$98:$D$147,MATCH(J1188,$A$98:$A$147,0))),0,INDEX($D$98:$D$147,MATCH(J1188,$A$98:$A$147,0))))</f>
        <v>0</v>
      </c>
      <c r="L1188" s="29">
        <f t="shared" ref="L1188" si="1000">L1138</f>
        <v>0</v>
      </c>
      <c r="M1188" s="29">
        <f t="shared" si="972"/>
        <v>0</v>
      </c>
      <c r="O1188" s="29">
        <f t="shared" ref="O1188:AD1203" si="1001">IF($M$457,IF($J1188=O$461,1,0),0)</f>
        <v>0</v>
      </c>
      <c r="P1188" s="29">
        <f t="shared" si="1001"/>
        <v>0</v>
      </c>
      <c r="Q1188" s="29">
        <f t="shared" si="1001"/>
        <v>0</v>
      </c>
      <c r="R1188" s="29">
        <f t="shared" si="1001"/>
        <v>0</v>
      </c>
      <c r="S1188" s="29">
        <f t="shared" si="1001"/>
        <v>0</v>
      </c>
      <c r="T1188" s="29">
        <f t="shared" si="1001"/>
        <v>0</v>
      </c>
      <c r="U1188" s="29">
        <f t="shared" si="1001"/>
        <v>0</v>
      </c>
      <c r="V1188" s="29">
        <f t="shared" si="1001"/>
        <v>0</v>
      </c>
      <c r="W1188" s="29">
        <f t="shared" si="1001"/>
        <v>0</v>
      </c>
      <c r="X1188" s="29">
        <f t="shared" si="1001"/>
        <v>0</v>
      </c>
      <c r="Y1188" s="29">
        <f t="shared" si="1001"/>
        <v>1</v>
      </c>
      <c r="Z1188" s="29">
        <f t="shared" si="1001"/>
        <v>1</v>
      </c>
      <c r="AA1188" s="29">
        <f t="shared" si="1001"/>
        <v>1</v>
      </c>
      <c r="AB1188" s="29">
        <f t="shared" si="1001"/>
        <v>1</v>
      </c>
      <c r="AC1188" s="29">
        <f t="shared" si="1001"/>
        <v>1</v>
      </c>
      <c r="AD1188" s="29">
        <f t="shared" si="1001"/>
        <v>1</v>
      </c>
      <c r="AE1188" s="29">
        <f t="shared" si="999"/>
        <v>1</v>
      </c>
      <c r="AF1188" s="29">
        <f t="shared" si="999"/>
        <v>1</v>
      </c>
      <c r="AG1188" s="29">
        <f t="shared" si="999"/>
        <v>1</v>
      </c>
      <c r="AH1188" s="29">
        <f t="shared" si="999"/>
        <v>1</v>
      </c>
      <c r="AI1188" s="29">
        <f t="shared" si="999"/>
        <v>1</v>
      </c>
      <c r="AJ1188" s="29">
        <f t="shared" si="999"/>
        <v>1</v>
      </c>
      <c r="AK1188" s="29">
        <f t="shared" si="999"/>
        <v>1</v>
      </c>
      <c r="AL1188" s="29">
        <f t="shared" si="999"/>
        <v>1</v>
      </c>
      <c r="AM1188" s="29">
        <f t="shared" si="999"/>
        <v>1</v>
      </c>
      <c r="AN1188" s="29">
        <f t="shared" si="999"/>
        <v>1</v>
      </c>
      <c r="AO1188" s="29">
        <f t="shared" si="999"/>
        <v>1</v>
      </c>
      <c r="AP1188" s="29">
        <f t="shared" si="999"/>
        <v>1</v>
      </c>
      <c r="AQ1188" s="29">
        <f t="shared" si="999"/>
        <v>1</v>
      </c>
      <c r="AR1188" s="29">
        <f t="shared" si="999"/>
        <v>1</v>
      </c>
      <c r="AS1188" s="29">
        <f t="shared" si="999"/>
        <v>1</v>
      </c>
      <c r="AT1188" s="29">
        <f t="shared" si="987"/>
        <v>1</v>
      </c>
      <c r="AU1188" s="29">
        <f t="shared" si="987"/>
        <v>1</v>
      </c>
      <c r="AV1188" s="29">
        <f t="shared" si="987"/>
        <v>1</v>
      </c>
      <c r="AW1188" s="29">
        <f t="shared" si="987"/>
        <v>1</v>
      </c>
      <c r="AX1188" s="29">
        <f t="shared" si="987"/>
        <v>1</v>
      </c>
      <c r="AY1188" s="29">
        <f t="shared" si="987"/>
        <v>1</v>
      </c>
      <c r="AZ1188" s="29">
        <f t="shared" si="987"/>
        <v>1</v>
      </c>
      <c r="BA1188" s="29">
        <f t="shared" si="987"/>
        <v>1</v>
      </c>
      <c r="BB1188" s="29">
        <f t="shared" si="987"/>
        <v>1</v>
      </c>
      <c r="BC1188" s="29">
        <f t="shared" si="987"/>
        <v>1</v>
      </c>
      <c r="BD1188" s="29">
        <f t="shared" si="987"/>
        <v>1</v>
      </c>
      <c r="BE1188" s="29">
        <f t="shared" si="987"/>
        <v>1</v>
      </c>
      <c r="BF1188" s="29">
        <f t="shared" si="987"/>
        <v>1</v>
      </c>
      <c r="BG1188" s="29">
        <f t="shared" si="987"/>
        <v>1</v>
      </c>
      <c r="BH1188" s="29">
        <f t="shared" si="987"/>
        <v>1</v>
      </c>
      <c r="BI1188" s="29">
        <f t="shared" si="987"/>
        <v>1</v>
      </c>
      <c r="BJ1188" s="29">
        <f t="shared" si="985"/>
        <v>1</v>
      </c>
      <c r="BN1188" s="29">
        <f t="shared" si="946"/>
        <v>27</v>
      </c>
      <c r="BO1188" s="29">
        <f t="shared" si="977"/>
        <v>15</v>
      </c>
    </row>
    <row r="1189" spans="3:67" x14ac:dyDescent="0.25">
      <c r="C1189" s="79">
        <f t="shared" si="974"/>
        <v>43876</v>
      </c>
      <c r="D1189" s="29">
        <f t="shared" si="969"/>
        <v>2020</v>
      </c>
      <c r="E1189" s="29">
        <f t="shared" si="948"/>
        <v>2</v>
      </c>
      <c r="F1189" s="29">
        <f t="shared" si="949"/>
        <v>7</v>
      </c>
      <c r="G1189" s="29">
        <f t="shared" si="950"/>
        <v>15</v>
      </c>
      <c r="H1189" s="166" t="str">
        <f t="shared" si="951"/>
        <v>Fr</v>
      </c>
      <c r="I1189" s="29">
        <f t="shared" si="975"/>
        <v>28</v>
      </c>
      <c r="J1189" s="29">
        <f t="array" ref="J1189">INDEX(Dienstplan!$F$6:$AJ$55,BN1189,BO1189)</f>
        <v>0</v>
      </c>
      <c r="K1189" s="29">
        <f t="array" ref="K1189">IF(OR(J1189=Schichten!$B$3,J1189=Schichten!$B$4),INDEX($D$98:$D$147,MATCH(CODE(J1189),$H$98:$H$147,0)),IF(ISERROR(INDEX($D$98:$D$147,MATCH(J1189,$A$98:$A$147,0))),0,INDEX($D$98:$D$147,MATCH(J1189,$A$98:$A$147,0))))</f>
        <v>0</v>
      </c>
      <c r="L1189" s="29">
        <f t="shared" ref="L1189" si="1002">L1139</f>
        <v>0</v>
      </c>
      <c r="M1189" s="29">
        <f t="shared" si="972"/>
        <v>0</v>
      </c>
      <c r="O1189" s="29">
        <f t="shared" si="1001"/>
        <v>0</v>
      </c>
      <c r="P1189" s="29">
        <f t="shared" si="1001"/>
        <v>0</v>
      </c>
      <c r="Q1189" s="29">
        <f t="shared" si="1001"/>
        <v>0</v>
      </c>
      <c r="R1189" s="29">
        <f t="shared" si="1001"/>
        <v>0</v>
      </c>
      <c r="S1189" s="29">
        <f t="shared" si="1001"/>
        <v>0</v>
      </c>
      <c r="T1189" s="29">
        <f t="shared" si="1001"/>
        <v>0</v>
      </c>
      <c r="U1189" s="29">
        <f t="shared" si="1001"/>
        <v>0</v>
      </c>
      <c r="V1189" s="29">
        <f t="shared" si="1001"/>
        <v>0</v>
      </c>
      <c r="W1189" s="29">
        <f t="shared" si="1001"/>
        <v>0</v>
      </c>
      <c r="X1189" s="29">
        <f t="shared" si="1001"/>
        <v>0</v>
      </c>
      <c r="Y1189" s="29">
        <f t="shared" si="1001"/>
        <v>1</v>
      </c>
      <c r="Z1189" s="29">
        <f t="shared" si="1001"/>
        <v>1</v>
      </c>
      <c r="AA1189" s="29">
        <f t="shared" si="1001"/>
        <v>1</v>
      </c>
      <c r="AB1189" s="29">
        <f t="shared" si="1001"/>
        <v>1</v>
      </c>
      <c r="AC1189" s="29">
        <f t="shared" si="1001"/>
        <v>1</v>
      </c>
      <c r="AD1189" s="29">
        <f t="shared" si="1001"/>
        <v>1</v>
      </c>
      <c r="AE1189" s="29">
        <f t="shared" si="999"/>
        <v>1</v>
      </c>
      <c r="AF1189" s="29">
        <f t="shared" si="999"/>
        <v>1</v>
      </c>
      <c r="AG1189" s="29">
        <f t="shared" si="999"/>
        <v>1</v>
      </c>
      <c r="AH1189" s="29">
        <f t="shared" si="999"/>
        <v>1</v>
      </c>
      <c r="AI1189" s="29">
        <f t="shared" si="999"/>
        <v>1</v>
      </c>
      <c r="AJ1189" s="29">
        <f t="shared" si="999"/>
        <v>1</v>
      </c>
      <c r="AK1189" s="29">
        <f t="shared" si="999"/>
        <v>1</v>
      </c>
      <c r="AL1189" s="29">
        <f t="shared" si="999"/>
        <v>1</v>
      </c>
      <c r="AM1189" s="29">
        <f t="shared" si="999"/>
        <v>1</v>
      </c>
      <c r="AN1189" s="29">
        <f t="shared" si="999"/>
        <v>1</v>
      </c>
      <c r="AO1189" s="29">
        <f t="shared" si="999"/>
        <v>1</v>
      </c>
      <c r="AP1189" s="29">
        <f t="shared" si="999"/>
        <v>1</v>
      </c>
      <c r="AQ1189" s="29">
        <f t="shared" si="999"/>
        <v>1</v>
      </c>
      <c r="AR1189" s="29">
        <f t="shared" si="999"/>
        <v>1</v>
      </c>
      <c r="AS1189" s="29">
        <f t="shared" si="999"/>
        <v>1</v>
      </c>
      <c r="AT1189" s="29">
        <f t="shared" si="987"/>
        <v>1</v>
      </c>
      <c r="AU1189" s="29">
        <f t="shared" si="987"/>
        <v>1</v>
      </c>
      <c r="AV1189" s="29">
        <f t="shared" si="987"/>
        <v>1</v>
      </c>
      <c r="AW1189" s="29">
        <f t="shared" si="987"/>
        <v>1</v>
      </c>
      <c r="AX1189" s="29">
        <f t="shared" si="987"/>
        <v>1</v>
      </c>
      <c r="AY1189" s="29">
        <f t="shared" si="987"/>
        <v>1</v>
      </c>
      <c r="AZ1189" s="29">
        <f t="shared" si="987"/>
        <v>1</v>
      </c>
      <c r="BA1189" s="29">
        <f t="shared" si="987"/>
        <v>1</v>
      </c>
      <c r="BB1189" s="29">
        <f t="shared" si="987"/>
        <v>1</v>
      </c>
      <c r="BC1189" s="29">
        <f t="shared" si="987"/>
        <v>1</v>
      </c>
      <c r="BD1189" s="29">
        <f t="shared" si="987"/>
        <v>1</v>
      </c>
      <c r="BE1189" s="29">
        <f t="shared" si="987"/>
        <v>1</v>
      </c>
      <c r="BF1189" s="29">
        <f t="shared" si="987"/>
        <v>1</v>
      </c>
      <c r="BG1189" s="29">
        <f t="shared" si="987"/>
        <v>1</v>
      </c>
      <c r="BH1189" s="29">
        <f t="shared" si="987"/>
        <v>1</v>
      </c>
      <c r="BI1189" s="29">
        <f t="shared" si="987"/>
        <v>1</v>
      </c>
      <c r="BJ1189" s="29">
        <f t="shared" si="985"/>
        <v>1</v>
      </c>
      <c r="BN1189" s="29">
        <f t="shared" si="946"/>
        <v>28</v>
      </c>
      <c r="BO1189" s="29">
        <f t="shared" si="977"/>
        <v>15</v>
      </c>
    </row>
    <row r="1190" spans="3:67" x14ac:dyDescent="0.25">
      <c r="C1190" s="79">
        <f t="shared" si="974"/>
        <v>43876</v>
      </c>
      <c r="D1190" s="29">
        <f t="shared" si="969"/>
        <v>2020</v>
      </c>
      <c r="E1190" s="29">
        <f t="shared" si="948"/>
        <v>2</v>
      </c>
      <c r="F1190" s="29">
        <f t="shared" si="949"/>
        <v>7</v>
      </c>
      <c r="G1190" s="29">
        <f t="shared" si="950"/>
        <v>15</v>
      </c>
      <c r="H1190" s="166" t="str">
        <f t="shared" si="951"/>
        <v>Fr</v>
      </c>
      <c r="I1190" s="29">
        <f t="shared" si="975"/>
        <v>29</v>
      </c>
      <c r="J1190" s="29">
        <f t="array" ref="J1190">INDEX(Dienstplan!$F$6:$AJ$55,BN1190,BO1190)</f>
        <v>0</v>
      </c>
      <c r="K1190" s="29">
        <f t="array" ref="K1190">IF(OR(J1190=Schichten!$B$3,J1190=Schichten!$B$4),INDEX($D$98:$D$147,MATCH(CODE(J1190),$H$98:$H$147,0)),IF(ISERROR(INDEX($D$98:$D$147,MATCH(J1190,$A$98:$A$147,0))),0,INDEX($D$98:$D$147,MATCH(J1190,$A$98:$A$147,0))))</f>
        <v>0</v>
      </c>
      <c r="L1190" s="29">
        <f t="shared" ref="L1190" si="1003">L1140</f>
        <v>0</v>
      </c>
      <c r="M1190" s="29">
        <f t="shared" si="972"/>
        <v>0</v>
      </c>
      <c r="O1190" s="29">
        <f t="shared" si="1001"/>
        <v>0</v>
      </c>
      <c r="P1190" s="29">
        <f t="shared" si="1001"/>
        <v>0</v>
      </c>
      <c r="Q1190" s="29">
        <f t="shared" si="1001"/>
        <v>0</v>
      </c>
      <c r="R1190" s="29">
        <f t="shared" si="1001"/>
        <v>0</v>
      </c>
      <c r="S1190" s="29">
        <f t="shared" si="1001"/>
        <v>0</v>
      </c>
      <c r="T1190" s="29">
        <f t="shared" si="1001"/>
        <v>0</v>
      </c>
      <c r="U1190" s="29">
        <f t="shared" si="1001"/>
        <v>0</v>
      </c>
      <c r="V1190" s="29">
        <f t="shared" si="1001"/>
        <v>0</v>
      </c>
      <c r="W1190" s="29">
        <f t="shared" si="1001"/>
        <v>0</v>
      </c>
      <c r="X1190" s="29">
        <f t="shared" si="1001"/>
        <v>0</v>
      </c>
      <c r="Y1190" s="29">
        <f t="shared" si="1001"/>
        <v>1</v>
      </c>
      <c r="Z1190" s="29">
        <f t="shared" si="1001"/>
        <v>1</v>
      </c>
      <c r="AA1190" s="29">
        <f t="shared" si="1001"/>
        <v>1</v>
      </c>
      <c r="AB1190" s="29">
        <f t="shared" si="1001"/>
        <v>1</v>
      </c>
      <c r="AC1190" s="29">
        <f t="shared" si="1001"/>
        <v>1</v>
      </c>
      <c r="AD1190" s="29">
        <f t="shared" si="1001"/>
        <v>1</v>
      </c>
      <c r="AE1190" s="29">
        <f t="shared" si="999"/>
        <v>1</v>
      </c>
      <c r="AF1190" s="29">
        <f t="shared" si="999"/>
        <v>1</v>
      </c>
      <c r="AG1190" s="29">
        <f t="shared" si="999"/>
        <v>1</v>
      </c>
      <c r="AH1190" s="29">
        <f t="shared" si="999"/>
        <v>1</v>
      </c>
      <c r="AI1190" s="29">
        <f t="shared" si="999"/>
        <v>1</v>
      </c>
      <c r="AJ1190" s="29">
        <f t="shared" si="999"/>
        <v>1</v>
      </c>
      <c r="AK1190" s="29">
        <f t="shared" si="999"/>
        <v>1</v>
      </c>
      <c r="AL1190" s="29">
        <f t="shared" si="999"/>
        <v>1</v>
      </c>
      <c r="AM1190" s="29">
        <f t="shared" si="999"/>
        <v>1</v>
      </c>
      <c r="AN1190" s="29">
        <f t="shared" si="999"/>
        <v>1</v>
      </c>
      <c r="AO1190" s="29">
        <f t="shared" si="999"/>
        <v>1</v>
      </c>
      <c r="AP1190" s="29">
        <f t="shared" si="999"/>
        <v>1</v>
      </c>
      <c r="AQ1190" s="29">
        <f t="shared" si="999"/>
        <v>1</v>
      </c>
      <c r="AR1190" s="29">
        <f t="shared" si="999"/>
        <v>1</v>
      </c>
      <c r="AS1190" s="29">
        <f t="shared" si="999"/>
        <v>1</v>
      </c>
      <c r="AT1190" s="29">
        <f t="shared" si="987"/>
        <v>1</v>
      </c>
      <c r="AU1190" s="29">
        <f t="shared" si="987"/>
        <v>1</v>
      </c>
      <c r="AV1190" s="29">
        <f t="shared" si="987"/>
        <v>1</v>
      </c>
      <c r="AW1190" s="29">
        <f t="shared" si="987"/>
        <v>1</v>
      </c>
      <c r="AX1190" s="29">
        <f t="shared" si="987"/>
        <v>1</v>
      </c>
      <c r="AY1190" s="29">
        <f t="shared" si="987"/>
        <v>1</v>
      </c>
      <c r="AZ1190" s="29">
        <f t="shared" si="987"/>
        <v>1</v>
      </c>
      <c r="BA1190" s="29">
        <f t="shared" si="987"/>
        <v>1</v>
      </c>
      <c r="BB1190" s="29">
        <f t="shared" si="987"/>
        <v>1</v>
      </c>
      <c r="BC1190" s="29">
        <f t="shared" si="987"/>
        <v>1</v>
      </c>
      <c r="BD1190" s="29">
        <f t="shared" si="987"/>
        <v>1</v>
      </c>
      <c r="BE1190" s="29">
        <f t="shared" si="987"/>
        <v>1</v>
      </c>
      <c r="BF1190" s="29">
        <f t="shared" si="987"/>
        <v>1</v>
      </c>
      <c r="BG1190" s="29">
        <f t="shared" si="987"/>
        <v>1</v>
      </c>
      <c r="BH1190" s="29">
        <f t="shared" si="987"/>
        <v>1</v>
      </c>
      <c r="BI1190" s="29">
        <f t="shared" si="987"/>
        <v>1</v>
      </c>
      <c r="BJ1190" s="29">
        <f t="shared" si="985"/>
        <v>1</v>
      </c>
      <c r="BN1190" s="29">
        <f t="shared" si="946"/>
        <v>29</v>
      </c>
      <c r="BO1190" s="29">
        <f t="shared" si="977"/>
        <v>15</v>
      </c>
    </row>
    <row r="1191" spans="3:67" x14ac:dyDescent="0.25">
      <c r="C1191" s="79">
        <f t="shared" si="974"/>
        <v>43876</v>
      </c>
      <c r="D1191" s="29">
        <f t="shared" si="969"/>
        <v>2020</v>
      </c>
      <c r="E1191" s="29">
        <f t="shared" si="948"/>
        <v>2</v>
      </c>
      <c r="F1191" s="29">
        <f t="shared" si="949"/>
        <v>7</v>
      </c>
      <c r="G1191" s="29">
        <f t="shared" si="950"/>
        <v>15</v>
      </c>
      <c r="H1191" s="166" t="str">
        <f t="shared" si="951"/>
        <v>Fr</v>
      </c>
      <c r="I1191" s="29">
        <f t="shared" si="975"/>
        <v>30</v>
      </c>
      <c r="J1191" s="29">
        <f t="array" ref="J1191">INDEX(Dienstplan!$F$6:$AJ$55,BN1191,BO1191)</f>
        <v>0</v>
      </c>
      <c r="K1191" s="29">
        <f t="array" ref="K1191">IF(OR(J1191=Schichten!$B$3,J1191=Schichten!$B$4),INDEX($D$98:$D$147,MATCH(CODE(J1191),$H$98:$H$147,0)),IF(ISERROR(INDEX($D$98:$D$147,MATCH(J1191,$A$98:$A$147,0))),0,INDEX($D$98:$D$147,MATCH(J1191,$A$98:$A$147,0))))</f>
        <v>0</v>
      </c>
      <c r="L1191" s="29">
        <f t="shared" ref="L1191" si="1004">L1141</f>
        <v>0</v>
      </c>
      <c r="M1191" s="29">
        <f t="shared" si="972"/>
        <v>0</v>
      </c>
      <c r="O1191" s="29">
        <f t="shared" si="1001"/>
        <v>0</v>
      </c>
      <c r="P1191" s="29">
        <f t="shared" si="1001"/>
        <v>0</v>
      </c>
      <c r="Q1191" s="29">
        <f t="shared" si="1001"/>
        <v>0</v>
      </c>
      <c r="R1191" s="29">
        <f t="shared" si="1001"/>
        <v>0</v>
      </c>
      <c r="S1191" s="29">
        <f t="shared" si="1001"/>
        <v>0</v>
      </c>
      <c r="T1191" s="29">
        <f t="shared" si="1001"/>
        <v>0</v>
      </c>
      <c r="U1191" s="29">
        <f t="shared" si="1001"/>
        <v>0</v>
      </c>
      <c r="V1191" s="29">
        <f t="shared" si="1001"/>
        <v>0</v>
      </c>
      <c r="W1191" s="29">
        <f t="shared" si="1001"/>
        <v>0</v>
      </c>
      <c r="X1191" s="29">
        <f t="shared" si="1001"/>
        <v>0</v>
      </c>
      <c r="Y1191" s="29">
        <f t="shared" si="1001"/>
        <v>1</v>
      </c>
      <c r="Z1191" s="29">
        <f t="shared" si="1001"/>
        <v>1</v>
      </c>
      <c r="AA1191" s="29">
        <f t="shared" si="1001"/>
        <v>1</v>
      </c>
      <c r="AB1191" s="29">
        <f t="shared" si="1001"/>
        <v>1</v>
      </c>
      <c r="AC1191" s="29">
        <f t="shared" si="1001"/>
        <v>1</v>
      </c>
      <c r="AD1191" s="29">
        <f t="shared" si="1001"/>
        <v>1</v>
      </c>
      <c r="AE1191" s="29">
        <f t="shared" si="999"/>
        <v>1</v>
      </c>
      <c r="AF1191" s="29">
        <f t="shared" si="999"/>
        <v>1</v>
      </c>
      <c r="AG1191" s="29">
        <f t="shared" si="999"/>
        <v>1</v>
      </c>
      <c r="AH1191" s="29">
        <f t="shared" si="999"/>
        <v>1</v>
      </c>
      <c r="AI1191" s="29">
        <f t="shared" si="999"/>
        <v>1</v>
      </c>
      <c r="AJ1191" s="29">
        <f t="shared" si="999"/>
        <v>1</v>
      </c>
      <c r="AK1191" s="29">
        <f t="shared" si="999"/>
        <v>1</v>
      </c>
      <c r="AL1191" s="29">
        <f t="shared" si="999"/>
        <v>1</v>
      </c>
      <c r="AM1191" s="29">
        <f t="shared" si="999"/>
        <v>1</v>
      </c>
      <c r="AN1191" s="29">
        <f t="shared" si="999"/>
        <v>1</v>
      </c>
      <c r="AO1191" s="29">
        <f t="shared" si="999"/>
        <v>1</v>
      </c>
      <c r="AP1191" s="29">
        <f t="shared" si="999"/>
        <v>1</v>
      </c>
      <c r="AQ1191" s="29">
        <f t="shared" si="999"/>
        <v>1</v>
      </c>
      <c r="AR1191" s="29">
        <f t="shared" si="999"/>
        <v>1</v>
      </c>
      <c r="AS1191" s="29">
        <f t="shared" si="999"/>
        <v>1</v>
      </c>
      <c r="AT1191" s="29">
        <f t="shared" si="987"/>
        <v>1</v>
      </c>
      <c r="AU1191" s="29">
        <f t="shared" si="987"/>
        <v>1</v>
      </c>
      <c r="AV1191" s="29">
        <f t="shared" si="987"/>
        <v>1</v>
      </c>
      <c r="AW1191" s="29">
        <f t="shared" si="987"/>
        <v>1</v>
      </c>
      <c r="AX1191" s="29">
        <f t="shared" si="987"/>
        <v>1</v>
      </c>
      <c r="AY1191" s="29">
        <f t="shared" si="987"/>
        <v>1</v>
      </c>
      <c r="AZ1191" s="29">
        <f t="shared" si="987"/>
        <v>1</v>
      </c>
      <c r="BA1191" s="29">
        <f t="shared" si="987"/>
        <v>1</v>
      </c>
      <c r="BB1191" s="29">
        <f t="shared" si="987"/>
        <v>1</v>
      </c>
      <c r="BC1191" s="29">
        <f t="shared" si="987"/>
        <v>1</v>
      </c>
      <c r="BD1191" s="29">
        <f t="shared" si="987"/>
        <v>1</v>
      </c>
      <c r="BE1191" s="29">
        <f t="shared" si="987"/>
        <v>1</v>
      </c>
      <c r="BF1191" s="29">
        <f t="shared" si="987"/>
        <v>1</v>
      </c>
      <c r="BG1191" s="29">
        <f t="shared" si="987"/>
        <v>1</v>
      </c>
      <c r="BH1191" s="29">
        <f t="shared" si="987"/>
        <v>1</v>
      </c>
      <c r="BI1191" s="29">
        <f t="shared" ref="BI1191:BJ1206" si="1005">IF($M$457,IF($J1191=BI$461,1,0),0)</f>
        <v>1</v>
      </c>
      <c r="BJ1191" s="29">
        <f t="shared" si="1005"/>
        <v>1</v>
      </c>
      <c r="BN1191" s="29">
        <f t="shared" si="946"/>
        <v>30</v>
      </c>
      <c r="BO1191" s="29">
        <f t="shared" si="977"/>
        <v>15</v>
      </c>
    </row>
    <row r="1192" spans="3:67" x14ac:dyDescent="0.25">
      <c r="C1192" s="79">
        <f t="shared" si="974"/>
        <v>43876</v>
      </c>
      <c r="D1192" s="29">
        <f t="shared" si="969"/>
        <v>2020</v>
      </c>
      <c r="E1192" s="29">
        <f t="shared" si="948"/>
        <v>2</v>
      </c>
      <c r="F1192" s="29">
        <f t="shared" si="949"/>
        <v>7</v>
      </c>
      <c r="G1192" s="29">
        <f t="shared" si="950"/>
        <v>15</v>
      </c>
      <c r="H1192" s="166" t="str">
        <f t="shared" si="951"/>
        <v>Fr</v>
      </c>
      <c r="I1192" s="29">
        <f t="shared" si="975"/>
        <v>31</v>
      </c>
      <c r="J1192" s="29">
        <f t="array" ref="J1192">INDEX(Dienstplan!$F$6:$AJ$55,BN1192,BO1192)</f>
        <v>0</v>
      </c>
      <c r="K1192" s="29">
        <f t="array" ref="K1192">IF(OR(J1192=Schichten!$B$3,J1192=Schichten!$B$4),INDEX($D$98:$D$147,MATCH(CODE(J1192),$H$98:$H$147,0)),IF(ISERROR(INDEX($D$98:$D$147,MATCH(J1192,$A$98:$A$147,0))),0,INDEX($D$98:$D$147,MATCH(J1192,$A$98:$A$147,0))))</f>
        <v>0</v>
      </c>
      <c r="L1192" s="29">
        <f t="shared" ref="L1192" si="1006">L1142</f>
        <v>0</v>
      </c>
      <c r="M1192" s="29">
        <f t="shared" si="972"/>
        <v>0</v>
      </c>
      <c r="O1192" s="29">
        <f t="shared" si="1001"/>
        <v>0</v>
      </c>
      <c r="P1192" s="29">
        <f t="shared" si="1001"/>
        <v>0</v>
      </c>
      <c r="Q1192" s="29">
        <f t="shared" si="1001"/>
        <v>0</v>
      </c>
      <c r="R1192" s="29">
        <f t="shared" si="1001"/>
        <v>0</v>
      </c>
      <c r="S1192" s="29">
        <f t="shared" si="1001"/>
        <v>0</v>
      </c>
      <c r="T1192" s="29">
        <f t="shared" si="1001"/>
        <v>0</v>
      </c>
      <c r="U1192" s="29">
        <f t="shared" si="1001"/>
        <v>0</v>
      </c>
      <c r="V1192" s="29">
        <f t="shared" si="1001"/>
        <v>0</v>
      </c>
      <c r="W1192" s="29">
        <f t="shared" si="1001"/>
        <v>0</v>
      </c>
      <c r="X1192" s="29">
        <f t="shared" si="1001"/>
        <v>0</v>
      </c>
      <c r="Y1192" s="29">
        <f t="shared" si="1001"/>
        <v>1</v>
      </c>
      <c r="Z1192" s="29">
        <f t="shared" si="1001"/>
        <v>1</v>
      </c>
      <c r="AA1192" s="29">
        <f t="shared" si="1001"/>
        <v>1</v>
      </c>
      <c r="AB1192" s="29">
        <f t="shared" si="1001"/>
        <v>1</v>
      </c>
      <c r="AC1192" s="29">
        <f t="shared" si="1001"/>
        <v>1</v>
      </c>
      <c r="AD1192" s="29">
        <f t="shared" si="1001"/>
        <v>1</v>
      </c>
      <c r="AE1192" s="29">
        <f t="shared" si="999"/>
        <v>1</v>
      </c>
      <c r="AF1192" s="29">
        <f t="shared" si="999"/>
        <v>1</v>
      </c>
      <c r="AG1192" s="29">
        <f t="shared" si="999"/>
        <v>1</v>
      </c>
      <c r="AH1192" s="29">
        <f t="shared" si="999"/>
        <v>1</v>
      </c>
      <c r="AI1192" s="29">
        <f t="shared" si="999"/>
        <v>1</v>
      </c>
      <c r="AJ1192" s="29">
        <f t="shared" si="999"/>
        <v>1</v>
      </c>
      <c r="AK1192" s="29">
        <f t="shared" si="999"/>
        <v>1</v>
      </c>
      <c r="AL1192" s="29">
        <f t="shared" si="999"/>
        <v>1</v>
      </c>
      <c r="AM1192" s="29">
        <f t="shared" si="999"/>
        <v>1</v>
      </c>
      <c r="AN1192" s="29">
        <f t="shared" si="999"/>
        <v>1</v>
      </c>
      <c r="AO1192" s="29">
        <f t="shared" si="999"/>
        <v>1</v>
      </c>
      <c r="AP1192" s="29">
        <f t="shared" si="999"/>
        <v>1</v>
      </c>
      <c r="AQ1192" s="29">
        <f t="shared" si="999"/>
        <v>1</v>
      </c>
      <c r="AR1192" s="29">
        <f t="shared" si="999"/>
        <v>1</v>
      </c>
      <c r="AS1192" s="29">
        <f t="shared" si="999"/>
        <v>1</v>
      </c>
      <c r="AT1192" s="29">
        <f t="shared" ref="AT1192:BI1207" si="1007">IF($M$457,IF($J1192=AT$461,1,0),0)</f>
        <v>1</v>
      </c>
      <c r="AU1192" s="29">
        <f t="shared" si="1007"/>
        <v>1</v>
      </c>
      <c r="AV1192" s="29">
        <f t="shared" si="1007"/>
        <v>1</v>
      </c>
      <c r="AW1192" s="29">
        <f t="shared" si="1007"/>
        <v>1</v>
      </c>
      <c r="AX1192" s="29">
        <f t="shared" si="1007"/>
        <v>1</v>
      </c>
      <c r="AY1192" s="29">
        <f t="shared" si="1007"/>
        <v>1</v>
      </c>
      <c r="AZ1192" s="29">
        <f t="shared" si="1007"/>
        <v>1</v>
      </c>
      <c r="BA1192" s="29">
        <f t="shared" si="1007"/>
        <v>1</v>
      </c>
      <c r="BB1192" s="29">
        <f t="shared" si="1007"/>
        <v>1</v>
      </c>
      <c r="BC1192" s="29">
        <f t="shared" si="1007"/>
        <v>1</v>
      </c>
      <c r="BD1192" s="29">
        <f t="shared" si="1007"/>
        <v>1</v>
      </c>
      <c r="BE1192" s="29">
        <f t="shared" si="1007"/>
        <v>1</v>
      </c>
      <c r="BF1192" s="29">
        <f t="shared" si="1007"/>
        <v>1</v>
      </c>
      <c r="BG1192" s="29">
        <f t="shared" si="1007"/>
        <v>1</v>
      </c>
      <c r="BH1192" s="29">
        <f t="shared" si="1007"/>
        <v>1</v>
      </c>
      <c r="BI1192" s="29">
        <f t="shared" si="1007"/>
        <v>1</v>
      </c>
      <c r="BJ1192" s="29">
        <f t="shared" si="1005"/>
        <v>1</v>
      </c>
      <c r="BN1192" s="29">
        <f t="shared" si="946"/>
        <v>31</v>
      </c>
      <c r="BO1192" s="29">
        <f t="shared" si="977"/>
        <v>15</v>
      </c>
    </row>
    <row r="1193" spans="3:67" x14ac:dyDescent="0.25">
      <c r="C1193" s="79">
        <f t="shared" si="974"/>
        <v>43876</v>
      </c>
      <c r="D1193" s="29">
        <f t="shared" si="969"/>
        <v>2020</v>
      </c>
      <c r="E1193" s="29">
        <f t="shared" si="948"/>
        <v>2</v>
      </c>
      <c r="F1193" s="29">
        <f t="shared" si="949"/>
        <v>7</v>
      </c>
      <c r="G1193" s="29">
        <f t="shared" si="950"/>
        <v>15</v>
      </c>
      <c r="H1193" s="166" t="str">
        <f t="shared" si="951"/>
        <v>Fr</v>
      </c>
      <c r="I1193" s="29">
        <f t="shared" si="975"/>
        <v>32</v>
      </c>
      <c r="J1193" s="29">
        <f t="array" ref="J1193">INDEX(Dienstplan!$F$6:$AJ$55,BN1193,BO1193)</f>
        <v>0</v>
      </c>
      <c r="K1193" s="29">
        <f t="array" ref="K1193">IF(OR(J1193=Schichten!$B$3,J1193=Schichten!$B$4),INDEX($D$98:$D$147,MATCH(CODE(J1193),$H$98:$H$147,0)),IF(ISERROR(INDEX($D$98:$D$147,MATCH(J1193,$A$98:$A$147,0))),0,INDEX($D$98:$D$147,MATCH(J1193,$A$98:$A$147,0))))</f>
        <v>0</v>
      </c>
      <c r="L1193" s="29">
        <f t="shared" ref="L1193" si="1008">L1143</f>
        <v>0</v>
      </c>
      <c r="M1193" s="29">
        <f t="shared" si="972"/>
        <v>0</v>
      </c>
      <c r="O1193" s="29">
        <f t="shared" si="1001"/>
        <v>0</v>
      </c>
      <c r="P1193" s="29">
        <f t="shared" si="1001"/>
        <v>0</v>
      </c>
      <c r="Q1193" s="29">
        <f t="shared" si="1001"/>
        <v>0</v>
      </c>
      <c r="R1193" s="29">
        <f t="shared" si="1001"/>
        <v>0</v>
      </c>
      <c r="S1193" s="29">
        <f t="shared" si="1001"/>
        <v>0</v>
      </c>
      <c r="T1193" s="29">
        <f t="shared" si="1001"/>
        <v>0</v>
      </c>
      <c r="U1193" s="29">
        <f t="shared" si="1001"/>
        <v>0</v>
      </c>
      <c r="V1193" s="29">
        <f t="shared" si="1001"/>
        <v>0</v>
      </c>
      <c r="W1193" s="29">
        <f t="shared" si="1001"/>
        <v>0</v>
      </c>
      <c r="X1193" s="29">
        <f t="shared" si="1001"/>
        <v>0</v>
      </c>
      <c r="Y1193" s="29">
        <f t="shared" si="1001"/>
        <v>1</v>
      </c>
      <c r="Z1193" s="29">
        <f t="shared" si="1001"/>
        <v>1</v>
      </c>
      <c r="AA1193" s="29">
        <f t="shared" si="1001"/>
        <v>1</v>
      </c>
      <c r="AB1193" s="29">
        <f t="shared" si="1001"/>
        <v>1</v>
      </c>
      <c r="AC1193" s="29">
        <f t="shared" si="1001"/>
        <v>1</v>
      </c>
      <c r="AD1193" s="29">
        <f t="shared" si="1001"/>
        <v>1</v>
      </c>
      <c r="AE1193" s="29">
        <f t="shared" si="999"/>
        <v>1</v>
      </c>
      <c r="AF1193" s="29">
        <f t="shared" si="999"/>
        <v>1</v>
      </c>
      <c r="AG1193" s="29">
        <f t="shared" si="999"/>
        <v>1</v>
      </c>
      <c r="AH1193" s="29">
        <f t="shared" si="999"/>
        <v>1</v>
      </c>
      <c r="AI1193" s="29">
        <f t="shared" si="999"/>
        <v>1</v>
      </c>
      <c r="AJ1193" s="29">
        <f t="shared" si="999"/>
        <v>1</v>
      </c>
      <c r="AK1193" s="29">
        <f t="shared" si="999"/>
        <v>1</v>
      </c>
      <c r="AL1193" s="29">
        <f t="shared" si="999"/>
        <v>1</v>
      </c>
      <c r="AM1193" s="29">
        <f t="shared" si="999"/>
        <v>1</v>
      </c>
      <c r="AN1193" s="29">
        <f t="shared" si="999"/>
        <v>1</v>
      </c>
      <c r="AO1193" s="29">
        <f t="shared" si="999"/>
        <v>1</v>
      </c>
      <c r="AP1193" s="29">
        <f t="shared" si="999"/>
        <v>1</v>
      </c>
      <c r="AQ1193" s="29">
        <f t="shared" si="999"/>
        <v>1</v>
      </c>
      <c r="AR1193" s="29">
        <f t="shared" si="999"/>
        <v>1</v>
      </c>
      <c r="AS1193" s="29">
        <f t="shared" si="999"/>
        <v>1</v>
      </c>
      <c r="AT1193" s="29">
        <f t="shared" si="1007"/>
        <v>1</v>
      </c>
      <c r="AU1193" s="29">
        <f t="shared" si="1007"/>
        <v>1</v>
      </c>
      <c r="AV1193" s="29">
        <f t="shared" si="1007"/>
        <v>1</v>
      </c>
      <c r="AW1193" s="29">
        <f t="shared" si="1007"/>
        <v>1</v>
      </c>
      <c r="AX1193" s="29">
        <f t="shared" si="1007"/>
        <v>1</v>
      </c>
      <c r="AY1193" s="29">
        <f t="shared" si="1007"/>
        <v>1</v>
      </c>
      <c r="AZ1193" s="29">
        <f t="shared" si="1007"/>
        <v>1</v>
      </c>
      <c r="BA1193" s="29">
        <f t="shared" si="1007"/>
        <v>1</v>
      </c>
      <c r="BB1193" s="29">
        <f t="shared" si="1007"/>
        <v>1</v>
      </c>
      <c r="BC1193" s="29">
        <f t="shared" si="1007"/>
        <v>1</v>
      </c>
      <c r="BD1193" s="29">
        <f t="shared" si="1007"/>
        <v>1</v>
      </c>
      <c r="BE1193" s="29">
        <f t="shared" si="1007"/>
        <v>1</v>
      </c>
      <c r="BF1193" s="29">
        <f t="shared" si="1007"/>
        <v>1</v>
      </c>
      <c r="BG1193" s="29">
        <f t="shared" si="1007"/>
        <v>1</v>
      </c>
      <c r="BH1193" s="29">
        <f t="shared" si="1007"/>
        <v>1</v>
      </c>
      <c r="BI1193" s="29">
        <f t="shared" si="1007"/>
        <v>1</v>
      </c>
      <c r="BJ1193" s="29">
        <f t="shared" si="1005"/>
        <v>1</v>
      </c>
      <c r="BN1193" s="29">
        <f t="shared" si="946"/>
        <v>32</v>
      </c>
      <c r="BO1193" s="29">
        <f t="shared" si="977"/>
        <v>15</v>
      </c>
    </row>
    <row r="1194" spans="3:67" x14ac:dyDescent="0.25">
      <c r="C1194" s="79">
        <f t="shared" si="974"/>
        <v>43876</v>
      </c>
      <c r="D1194" s="29">
        <f t="shared" si="969"/>
        <v>2020</v>
      </c>
      <c r="E1194" s="29">
        <f t="shared" si="948"/>
        <v>2</v>
      </c>
      <c r="F1194" s="29">
        <f t="shared" si="949"/>
        <v>7</v>
      </c>
      <c r="G1194" s="29">
        <f t="shared" si="950"/>
        <v>15</v>
      </c>
      <c r="H1194" s="166" t="str">
        <f t="shared" si="951"/>
        <v>Fr</v>
      </c>
      <c r="I1194" s="29">
        <f t="shared" si="975"/>
        <v>33</v>
      </c>
      <c r="J1194" s="29">
        <f t="array" ref="J1194">INDEX(Dienstplan!$F$6:$AJ$55,BN1194,BO1194)</f>
        <v>0</v>
      </c>
      <c r="K1194" s="29">
        <f t="array" ref="K1194">IF(OR(J1194=Schichten!$B$3,J1194=Schichten!$B$4),INDEX($D$98:$D$147,MATCH(CODE(J1194),$H$98:$H$147,0)),IF(ISERROR(INDEX($D$98:$D$147,MATCH(J1194,$A$98:$A$147,0))),0,INDEX($D$98:$D$147,MATCH(J1194,$A$98:$A$147,0))))</f>
        <v>0</v>
      </c>
      <c r="L1194" s="29">
        <f t="shared" ref="L1194" si="1009">L1144</f>
        <v>0</v>
      </c>
      <c r="M1194" s="29">
        <f t="shared" si="972"/>
        <v>0</v>
      </c>
      <c r="O1194" s="29">
        <f t="shared" si="1001"/>
        <v>0</v>
      </c>
      <c r="P1194" s="29">
        <f t="shared" si="1001"/>
        <v>0</v>
      </c>
      <c r="Q1194" s="29">
        <f t="shared" si="1001"/>
        <v>0</v>
      </c>
      <c r="R1194" s="29">
        <f t="shared" si="1001"/>
        <v>0</v>
      </c>
      <c r="S1194" s="29">
        <f t="shared" si="1001"/>
        <v>0</v>
      </c>
      <c r="T1194" s="29">
        <f t="shared" si="1001"/>
        <v>0</v>
      </c>
      <c r="U1194" s="29">
        <f t="shared" si="1001"/>
        <v>0</v>
      </c>
      <c r="V1194" s="29">
        <f t="shared" si="1001"/>
        <v>0</v>
      </c>
      <c r="W1194" s="29">
        <f t="shared" si="1001"/>
        <v>0</v>
      </c>
      <c r="X1194" s="29">
        <f t="shared" si="1001"/>
        <v>0</v>
      </c>
      <c r="Y1194" s="29">
        <f t="shared" si="1001"/>
        <v>1</v>
      </c>
      <c r="Z1194" s="29">
        <f t="shared" si="1001"/>
        <v>1</v>
      </c>
      <c r="AA1194" s="29">
        <f t="shared" si="1001"/>
        <v>1</v>
      </c>
      <c r="AB1194" s="29">
        <f t="shared" si="1001"/>
        <v>1</v>
      </c>
      <c r="AC1194" s="29">
        <f t="shared" si="1001"/>
        <v>1</v>
      </c>
      <c r="AD1194" s="29">
        <f t="shared" si="1001"/>
        <v>1</v>
      </c>
      <c r="AE1194" s="29">
        <f t="shared" si="999"/>
        <v>1</v>
      </c>
      <c r="AF1194" s="29">
        <f t="shared" si="999"/>
        <v>1</v>
      </c>
      <c r="AG1194" s="29">
        <f t="shared" si="999"/>
        <v>1</v>
      </c>
      <c r="AH1194" s="29">
        <f t="shared" si="999"/>
        <v>1</v>
      </c>
      <c r="AI1194" s="29">
        <f t="shared" si="999"/>
        <v>1</v>
      </c>
      <c r="AJ1194" s="29">
        <f t="shared" si="999"/>
        <v>1</v>
      </c>
      <c r="AK1194" s="29">
        <f t="shared" si="999"/>
        <v>1</v>
      </c>
      <c r="AL1194" s="29">
        <f t="shared" si="999"/>
        <v>1</v>
      </c>
      <c r="AM1194" s="29">
        <f t="shared" si="999"/>
        <v>1</v>
      </c>
      <c r="AN1194" s="29">
        <f t="shared" si="999"/>
        <v>1</v>
      </c>
      <c r="AO1194" s="29">
        <f t="shared" si="999"/>
        <v>1</v>
      </c>
      <c r="AP1194" s="29">
        <f t="shared" si="999"/>
        <v>1</v>
      </c>
      <c r="AQ1194" s="29">
        <f t="shared" si="999"/>
        <v>1</v>
      </c>
      <c r="AR1194" s="29">
        <f t="shared" si="999"/>
        <v>1</v>
      </c>
      <c r="AS1194" s="29">
        <f t="shared" si="999"/>
        <v>1</v>
      </c>
      <c r="AT1194" s="29">
        <f t="shared" si="1007"/>
        <v>1</v>
      </c>
      <c r="AU1194" s="29">
        <f t="shared" si="1007"/>
        <v>1</v>
      </c>
      <c r="AV1194" s="29">
        <f t="shared" si="1007"/>
        <v>1</v>
      </c>
      <c r="AW1194" s="29">
        <f t="shared" si="1007"/>
        <v>1</v>
      </c>
      <c r="AX1194" s="29">
        <f t="shared" si="1007"/>
        <v>1</v>
      </c>
      <c r="AY1194" s="29">
        <f t="shared" si="1007"/>
        <v>1</v>
      </c>
      <c r="AZ1194" s="29">
        <f t="shared" si="1007"/>
        <v>1</v>
      </c>
      <c r="BA1194" s="29">
        <f t="shared" si="1007"/>
        <v>1</v>
      </c>
      <c r="BB1194" s="29">
        <f t="shared" si="1007"/>
        <v>1</v>
      </c>
      <c r="BC1194" s="29">
        <f t="shared" si="1007"/>
        <v>1</v>
      </c>
      <c r="BD1194" s="29">
        <f t="shared" si="1007"/>
        <v>1</v>
      </c>
      <c r="BE1194" s="29">
        <f t="shared" si="1007"/>
        <v>1</v>
      </c>
      <c r="BF1194" s="29">
        <f t="shared" si="1007"/>
        <v>1</v>
      </c>
      <c r="BG1194" s="29">
        <f t="shared" si="1007"/>
        <v>1</v>
      </c>
      <c r="BH1194" s="29">
        <f t="shared" si="1007"/>
        <v>1</v>
      </c>
      <c r="BI1194" s="29">
        <f t="shared" si="1007"/>
        <v>1</v>
      </c>
      <c r="BJ1194" s="29">
        <f t="shared" si="1005"/>
        <v>1</v>
      </c>
      <c r="BN1194" s="29">
        <f t="shared" si="946"/>
        <v>33</v>
      </c>
      <c r="BO1194" s="29">
        <f t="shared" si="977"/>
        <v>15</v>
      </c>
    </row>
    <row r="1195" spans="3:67" x14ac:dyDescent="0.25">
      <c r="C1195" s="79">
        <f t="shared" si="974"/>
        <v>43876</v>
      </c>
      <c r="D1195" s="29">
        <f t="shared" si="969"/>
        <v>2020</v>
      </c>
      <c r="E1195" s="29">
        <f t="shared" si="948"/>
        <v>2</v>
      </c>
      <c r="F1195" s="29">
        <f t="shared" si="949"/>
        <v>7</v>
      </c>
      <c r="G1195" s="29">
        <f t="shared" si="950"/>
        <v>15</v>
      </c>
      <c r="H1195" s="166" t="str">
        <f t="shared" si="951"/>
        <v>Fr</v>
      </c>
      <c r="I1195" s="29">
        <f t="shared" si="975"/>
        <v>34</v>
      </c>
      <c r="J1195" s="29">
        <f t="array" ref="J1195">INDEX(Dienstplan!$F$6:$AJ$55,BN1195,BO1195)</f>
        <v>0</v>
      </c>
      <c r="K1195" s="29">
        <f t="array" ref="K1195">IF(OR(J1195=Schichten!$B$3,J1195=Schichten!$B$4),INDEX($D$98:$D$147,MATCH(CODE(J1195),$H$98:$H$147,0)),IF(ISERROR(INDEX($D$98:$D$147,MATCH(J1195,$A$98:$A$147,0))),0,INDEX($D$98:$D$147,MATCH(J1195,$A$98:$A$147,0))))</f>
        <v>0</v>
      </c>
      <c r="L1195" s="29">
        <f t="shared" ref="L1195" si="1010">L1145</f>
        <v>0</v>
      </c>
      <c r="M1195" s="29">
        <f t="shared" si="972"/>
        <v>0</v>
      </c>
      <c r="O1195" s="29">
        <f t="shared" si="1001"/>
        <v>0</v>
      </c>
      <c r="P1195" s="29">
        <f t="shared" si="1001"/>
        <v>0</v>
      </c>
      <c r="Q1195" s="29">
        <f t="shared" si="1001"/>
        <v>0</v>
      </c>
      <c r="R1195" s="29">
        <f t="shared" si="1001"/>
        <v>0</v>
      </c>
      <c r="S1195" s="29">
        <f t="shared" si="1001"/>
        <v>0</v>
      </c>
      <c r="T1195" s="29">
        <f t="shared" si="1001"/>
        <v>0</v>
      </c>
      <c r="U1195" s="29">
        <f t="shared" si="1001"/>
        <v>0</v>
      </c>
      <c r="V1195" s="29">
        <f t="shared" si="1001"/>
        <v>0</v>
      </c>
      <c r="W1195" s="29">
        <f t="shared" si="1001"/>
        <v>0</v>
      </c>
      <c r="X1195" s="29">
        <f t="shared" si="1001"/>
        <v>0</v>
      </c>
      <c r="Y1195" s="29">
        <f t="shared" si="1001"/>
        <v>1</v>
      </c>
      <c r="Z1195" s="29">
        <f t="shared" si="1001"/>
        <v>1</v>
      </c>
      <c r="AA1195" s="29">
        <f t="shared" si="1001"/>
        <v>1</v>
      </c>
      <c r="AB1195" s="29">
        <f t="shared" si="1001"/>
        <v>1</v>
      </c>
      <c r="AC1195" s="29">
        <f t="shared" si="1001"/>
        <v>1</v>
      </c>
      <c r="AD1195" s="29">
        <f t="shared" si="1001"/>
        <v>1</v>
      </c>
      <c r="AE1195" s="29">
        <f t="shared" si="999"/>
        <v>1</v>
      </c>
      <c r="AF1195" s="29">
        <f t="shared" si="999"/>
        <v>1</v>
      </c>
      <c r="AG1195" s="29">
        <f t="shared" si="999"/>
        <v>1</v>
      </c>
      <c r="AH1195" s="29">
        <f t="shared" si="999"/>
        <v>1</v>
      </c>
      <c r="AI1195" s="29">
        <f t="shared" si="999"/>
        <v>1</v>
      </c>
      <c r="AJ1195" s="29">
        <f t="shared" si="999"/>
        <v>1</v>
      </c>
      <c r="AK1195" s="29">
        <f t="shared" si="999"/>
        <v>1</v>
      </c>
      <c r="AL1195" s="29">
        <f t="shared" si="999"/>
        <v>1</v>
      </c>
      <c r="AM1195" s="29">
        <f t="shared" si="999"/>
        <v>1</v>
      </c>
      <c r="AN1195" s="29">
        <f t="shared" si="999"/>
        <v>1</v>
      </c>
      <c r="AO1195" s="29">
        <f t="shared" si="999"/>
        <v>1</v>
      </c>
      <c r="AP1195" s="29">
        <f t="shared" si="999"/>
        <v>1</v>
      </c>
      <c r="AQ1195" s="29">
        <f t="shared" si="999"/>
        <v>1</v>
      </c>
      <c r="AR1195" s="29">
        <f t="shared" si="999"/>
        <v>1</v>
      </c>
      <c r="AS1195" s="29">
        <f t="shared" si="999"/>
        <v>1</v>
      </c>
      <c r="AT1195" s="29">
        <f t="shared" si="1007"/>
        <v>1</v>
      </c>
      <c r="AU1195" s="29">
        <f t="shared" si="1007"/>
        <v>1</v>
      </c>
      <c r="AV1195" s="29">
        <f t="shared" si="1007"/>
        <v>1</v>
      </c>
      <c r="AW1195" s="29">
        <f t="shared" si="1007"/>
        <v>1</v>
      </c>
      <c r="AX1195" s="29">
        <f t="shared" si="1007"/>
        <v>1</v>
      </c>
      <c r="AY1195" s="29">
        <f t="shared" si="1007"/>
        <v>1</v>
      </c>
      <c r="AZ1195" s="29">
        <f t="shared" si="1007"/>
        <v>1</v>
      </c>
      <c r="BA1195" s="29">
        <f t="shared" si="1007"/>
        <v>1</v>
      </c>
      <c r="BB1195" s="29">
        <f t="shared" si="1007"/>
        <v>1</v>
      </c>
      <c r="BC1195" s="29">
        <f t="shared" si="1007"/>
        <v>1</v>
      </c>
      <c r="BD1195" s="29">
        <f t="shared" si="1007"/>
        <v>1</v>
      </c>
      <c r="BE1195" s="29">
        <f t="shared" si="1007"/>
        <v>1</v>
      </c>
      <c r="BF1195" s="29">
        <f t="shared" si="1007"/>
        <v>1</v>
      </c>
      <c r="BG1195" s="29">
        <f t="shared" si="1007"/>
        <v>1</v>
      </c>
      <c r="BH1195" s="29">
        <f t="shared" si="1007"/>
        <v>1</v>
      </c>
      <c r="BI1195" s="29">
        <f t="shared" si="1007"/>
        <v>1</v>
      </c>
      <c r="BJ1195" s="29">
        <f t="shared" si="1005"/>
        <v>1</v>
      </c>
      <c r="BN1195" s="29">
        <f t="shared" si="946"/>
        <v>34</v>
      </c>
      <c r="BO1195" s="29">
        <f t="shared" si="977"/>
        <v>15</v>
      </c>
    </row>
    <row r="1196" spans="3:67" x14ac:dyDescent="0.25">
      <c r="C1196" s="79">
        <f t="shared" si="974"/>
        <v>43876</v>
      </c>
      <c r="D1196" s="29">
        <f t="shared" si="969"/>
        <v>2020</v>
      </c>
      <c r="E1196" s="29">
        <f t="shared" si="948"/>
        <v>2</v>
      </c>
      <c r="F1196" s="29">
        <f t="shared" si="949"/>
        <v>7</v>
      </c>
      <c r="G1196" s="29">
        <f t="shared" si="950"/>
        <v>15</v>
      </c>
      <c r="H1196" s="166" t="str">
        <f t="shared" si="951"/>
        <v>Fr</v>
      </c>
      <c r="I1196" s="29">
        <f t="shared" si="975"/>
        <v>35</v>
      </c>
      <c r="J1196" s="29">
        <f t="array" ref="J1196">INDEX(Dienstplan!$F$6:$AJ$55,BN1196,BO1196)</f>
        <v>0</v>
      </c>
      <c r="K1196" s="29">
        <f t="array" ref="K1196">IF(OR(J1196=Schichten!$B$3,J1196=Schichten!$B$4),INDEX($D$98:$D$147,MATCH(CODE(J1196),$H$98:$H$147,0)),IF(ISERROR(INDEX($D$98:$D$147,MATCH(J1196,$A$98:$A$147,0))),0,INDEX($D$98:$D$147,MATCH(J1196,$A$98:$A$147,0))))</f>
        <v>0</v>
      </c>
      <c r="L1196" s="29">
        <f t="shared" ref="L1196" si="1011">L1146</f>
        <v>0</v>
      </c>
      <c r="M1196" s="29">
        <f t="shared" si="972"/>
        <v>0</v>
      </c>
      <c r="O1196" s="29">
        <f t="shared" si="1001"/>
        <v>0</v>
      </c>
      <c r="P1196" s="29">
        <f t="shared" si="1001"/>
        <v>0</v>
      </c>
      <c r="Q1196" s="29">
        <f t="shared" si="1001"/>
        <v>0</v>
      </c>
      <c r="R1196" s="29">
        <f t="shared" si="1001"/>
        <v>0</v>
      </c>
      <c r="S1196" s="29">
        <f t="shared" si="1001"/>
        <v>0</v>
      </c>
      <c r="T1196" s="29">
        <f t="shared" si="1001"/>
        <v>0</v>
      </c>
      <c r="U1196" s="29">
        <f t="shared" si="1001"/>
        <v>0</v>
      </c>
      <c r="V1196" s="29">
        <f t="shared" si="1001"/>
        <v>0</v>
      </c>
      <c r="W1196" s="29">
        <f t="shared" si="1001"/>
        <v>0</v>
      </c>
      <c r="X1196" s="29">
        <f t="shared" si="1001"/>
        <v>0</v>
      </c>
      <c r="Y1196" s="29">
        <f t="shared" si="1001"/>
        <v>1</v>
      </c>
      <c r="Z1196" s="29">
        <f t="shared" si="1001"/>
        <v>1</v>
      </c>
      <c r="AA1196" s="29">
        <f t="shared" si="1001"/>
        <v>1</v>
      </c>
      <c r="AB1196" s="29">
        <f t="shared" si="1001"/>
        <v>1</v>
      </c>
      <c r="AC1196" s="29">
        <f t="shared" si="1001"/>
        <v>1</v>
      </c>
      <c r="AD1196" s="29">
        <f t="shared" si="1001"/>
        <v>1</v>
      </c>
      <c r="AE1196" s="29">
        <f t="shared" si="999"/>
        <v>1</v>
      </c>
      <c r="AF1196" s="29">
        <f t="shared" si="999"/>
        <v>1</v>
      </c>
      <c r="AG1196" s="29">
        <f t="shared" si="999"/>
        <v>1</v>
      </c>
      <c r="AH1196" s="29">
        <f t="shared" si="999"/>
        <v>1</v>
      </c>
      <c r="AI1196" s="29">
        <f t="shared" si="999"/>
        <v>1</v>
      </c>
      <c r="AJ1196" s="29">
        <f t="shared" si="999"/>
        <v>1</v>
      </c>
      <c r="AK1196" s="29">
        <f t="shared" si="999"/>
        <v>1</v>
      </c>
      <c r="AL1196" s="29">
        <f t="shared" si="999"/>
        <v>1</v>
      </c>
      <c r="AM1196" s="29">
        <f t="shared" si="999"/>
        <v>1</v>
      </c>
      <c r="AN1196" s="29">
        <f t="shared" si="999"/>
        <v>1</v>
      </c>
      <c r="AO1196" s="29">
        <f t="shared" si="999"/>
        <v>1</v>
      </c>
      <c r="AP1196" s="29">
        <f t="shared" si="999"/>
        <v>1</v>
      </c>
      <c r="AQ1196" s="29">
        <f t="shared" si="999"/>
        <v>1</v>
      </c>
      <c r="AR1196" s="29">
        <f t="shared" si="999"/>
        <v>1</v>
      </c>
      <c r="AS1196" s="29">
        <f t="shared" si="999"/>
        <v>1</v>
      </c>
      <c r="AT1196" s="29">
        <f t="shared" si="1007"/>
        <v>1</v>
      </c>
      <c r="AU1196" s="29">
        <f t="shared" si="1007"/>
        <v>1</v>
      </c>
      <c r="AV1196" s="29">
        <f t="shared" si="1007"/>
        <v>1</v>
      </c>
      <c r="AW1196" s="29">
        <f t="shared" si="1007"/>
        <v>1</v>
      </c>
      <c r="AX1196" s="29">
        <f t="shared" si="1007"/>
        <v>1</v>
      </c>
      <c r="AY1196" s="29">
        <f t="shared" si="1007"/>
        <v>1</v>
      </c>
      <c r="AZ1196" s="29">
        <f t="shared" si="1007"/>
        <v>1</v>
      </c>
      <c r="BA1196" s="29">
        <f t="shared" si="1007"/>
        <v>1</v>
      </c>
      <c r="BB1196" s="29">
        <f t="shared" si="1007"/>
        <v>1</v>
      </c>
      <c r="BC1196" s="29">
        <f t="shared" si="1007"/>
        <v>1</v>
      </c>
      <c r="BD1196" s="29">
        <f t="shared" si="1007"/>
        <v>1</v>
      </c>
      <c r="BE1196" s="29">
        <f t="shared" si="1007"/>
        <v>1</v>
      </c>
      <c r="BF1196" s="29">
        <f t="shared" si="1007"/>
        <v>1</v>
      </c>
      <c r="BG1196" s="29">
        <f t="shared" si="1007"/>
        <v>1</v>
      </c>
      <c r="BH1196" s="29">
        <f t="shared" si="1007"/>
        <v>1</v>
      </c>
      <c r="BI1196" s="29">
        <f t="shared" si="1007"/>
        <v>1</v>
      </c>
      <c r="BJ1196" s="29">
        <f t="shared" si="1005"/>
        <v>1</v>
      </c>
      <c r="BN1196" s="29">
        <f t="shared" si="946"/>
        <v>35</v>
      </c>
      <c r="BO1196" s="29">
        <f t="shared" si="977"/>
        <v>15</v>
      </c>
    </row>
    <row r="1197" spans="3:67" x14ac:dyDescent="0.25">
      <c r="C1197" s="79">
        <f t="shared" si="974"/>
        <v>43876</v>
      </c>
      <c r="D1197" s="29">
        <f t="shared" si="969"/>
        <v>2020</v>
      </c>
      <c r="E1197" s="29">
        <f t="shared" si="948"/>
        <v>2</v>
      </c>
      <c r="F1197" s="29">
        <f t="shared" si="949"/>
        <v>7</v>
      </c>
      <c r="G1197" s="29">
        <f t="shared" si="950"/>
        <v>15</v>
      </c>
      <c r="H1197" s="166" t="str">
        <f t="shared" si="951"/>
        <v>Fr</v>
      </c>
      <c r="I1197" s="29">
        <f t="shared" si="975"/>
        <v>36</v>
      </c>
      <c r="J1197" s="29">
        <f t="array" ref="J1197">INDEX(Dienstplan!$F$6:$AJ$55,BN1197,BO1197)</f>
        <v>0</v>
      </c>
      <c r="K1197" s="29">
        <f t="array" ref="K1197">IF(OR(J1197=Schichten!$B$3,J1197=Schichten!$B$4),INDEX($D$98:$D$147,MATCH(CODE(J1197),$H$98:$H$147,0)),IF(ISERROR(INDEX($D$98:$D$147,MATCH(J1197,$A$98:$A$147,0))),0,INDEX($D$98:$D$147,MATCH(J1197,$A$98:$A$147,0))))</f>
        <v>0</v>
      </c>
      <c r="L1197" s="29">
        <f t="shared" ref="L1197" si="1012">L1147</f>
        <v>0</v>
      </c>
      <c r="M1197" s="29">
        <f t="shared" si="972"/>
        <v>0</v>
      </c>
      <c r="O1197" s="29">
        <f t="shared" si="1001"/>
        <v>0</v>
      </c>
      <c r="P1197" s="29">
        <f t="shared" si="1001"/>
        <v>0</v>
      </c>
      <c r="Q1197" s="29">
        <f t="shared" si="1001"/>
        <v>0</v>
      </c>
      <c r="R1197" s="29">
        <f t="shared" si="1001"/>
        <v>0</v>
      </c>
      <c r="S1197" s="29">
        <f t="shared" si="1001"/>
        <v>0</v>
      </c>
      <c r="T1197" s="29">
        <f t="shared" si="1001"/>
        <v>0</v>
      </c>
      <c r="U1197" s="29">
        <f t="shared" si="1001"/>
        <v>0</v>
      </c>
      <c r="V1197" s="29">
        <f t="shared" si="1001"/>
        <v>0</v>
      </c>
      <c r="W1197" s="29">
        <f t="shared" si="1001"/>
        <v>0</v>
      </c>
      <c r="X1197" s="29">
        <f t="shared" si="1001"/>
        <v>0</v>
      </c>
      <c r="Y1197" s="29">
        <f t="shared" si="1001"/>
        <v>1</v>
      </c>
      <c r="Z1197" s="29">
        <f t="shared" si="1001"/>
        <v>1</v>
      </c>
      <c r="AA1197" s="29">
        <f t="shared" si="1001"/>
        <v>1</v>
      </c>
      <c r="AB1197" s="29">
        <f t="shared" si="1001"/>
        <v>1</v>
      </c>
      <c r="AC1197" s="29">
        <f t="shared" si="1001"/>
        <v>1</v>
      </c>
      <c r="AD1197" s="29">
        <f t="shared" si="1001"/>
        <v>1</v>
      </c>
      <c r="AE1197" s="29">
        <f t="shared" si="999"/>
        <v>1</v>
      </c>
      <c r="AF1197" s="29">
        <f t="shared" si="999"/>
        <v>1</v>
      </c>
      <c r="AG1197" s="29">
        <f t="shared" si="999"/>
        <v>1</v>
      </c>
      <c r="AH1197" s="29">
        <f t="shared" si="999"/>
        <v>1</v>
      </c>
      <c r="AI1197" s="29">
        <f t="shared" si="999"/>
        <v>1</v>
      </c>
      <c r="AJ1197" s="29">
        <f t="shared" si="999"/>
        <v>1</v>
      </c>
      <c r="AK1197" s="29">
        <f t="shared" si="999"/>
        <v>1</v>
      </c>
      <c r="AL1197" s="29">
        <f t="shared" si="999"/>
        <v>1</v>
      </c>
      <c r="AM1197" s="29">
        <f t="shared" si="999"/>
        <v>1</v>
      </c>
      <c r="AN1197" s="29">
        <f t="shared" si="999"/>
        <v>1</v>
      </c>
      <c r="AO1197" s="29">
        <f t="shared" si="999"/>
        <v>1</v>
      </c>
      <c r="AP1197" s="29">
        <f t="shared" si="999"/>
        <v>1</v>
      </c>
      <c r="AQ1197" s="29">
        <f t="shared" si="999"/>
        <v>1</v>
      </c>
      <c r="AR1197" s="29">
        <f t="shared" si="999"/>
        <v>1</v>
      </c>
      <c r="AS1197" s="29">
        <f t="shared" si="999"/>
        <v>1</v>
      </c>
      <c r="AT1197" s="29">
        <f t="shared" si="1007"/>
        <v>1</v>
      </c>
      <c r="AU1197" s="29">
        <f t="shared" si="1007"/>
        <v>1</v>
      </c>
      <c r="AV1197" s="29">
        <f t="shared" si="1007"/>
        <v>1</v>
      </c>
      <c r="AW1197" s="29">
        <f t="shared" si="1007"/>
        <v>1</v>
      </c>
      <c r="AX1197" s="29">
        <f t="shared" si="1007"/>
        <v>1</v>
      </c>
      <c r="AY1197" s="29">
        <f t="shared" si="1007"/>
        <v>1</v>
      </c>
      <c r="AZ1197" s="29">
        <f t="shared" si="1007"/>
        <v>1</v>
      </c>
      <c r="BA1197" s="29">
        <f t="shared" si="1007"/>
        <v>1</v>
      </c>
      <c r="BB1197" s="29">
        <f t="shared" si="1007"/>
        <v>1</v>
      </c>
      <c r="BC1197" s="29">
        <f t="shared" si="1007"/>
        <v>1</v>
      </c>
      <c r="BD1197" s="29">
        <f t="shared" si="1007"/>
        <v>1</v>
      </c>
      <c r="BE1197" s="29">
        <f t="shared" si="1007"/>
        <v>1</v>
      </c>
      <c r="BF1197" s="29">
        <f t="shared" si="1007"/>
        <v>1</v>
      </c>
      <c r="BG1197" s="29">
        <f t="shared" si="1007"/>
        <v>1</v>
      </c>
      <c r="BH1197" s="29">
        <f t="shared" si="1007"/>
        <v>1</v>
      </c>
      <c r="BI1197" s="29">
        <f t="shared" si="1007"/>
        <v>1</v>
      </c>
      <c r="BJ1197" s="29">
        <f t="shared" si="1005"/>
        <v>1</v>
      </c>
      <c r="BN1197" s="29">
        <f t="shared" si="946"/>
        <v>36</v>
      </c>
      <c r="BO1197" s="29">
        <f t="shared" si="977"/>
        <v>15</v>
      </c>
    </row>
    <row r="1198" spans="3:67" x14ac:dyDescent="0.25">
      <c r="C1198" s="79">
        <f t="shared" si="974"/>
        <v>43876</v>
      </c>
      <c r="D1198" s="29">
        <f t="shared" si="969"/>
        <v>2020</v>
      </c>
      <c r="E1198" s="29">
        <f t="shared" si="948"/>
        <v>2</v>
      </c>
      <c r="F1198" s="29">
        <f t="shared" si="949"/>
        <v>7</v>
      </c>
      <c r="G1198" s="29">
        <f t="shared" si="950"/>
        <v>15</v>
      </c>
      <c r="H1198" s="166" t="str">
        <f t="shared" si="951"/>
        <v>Fr</v>
      </c>
      <c r="I1198" s="29">
        <f t="shared" si="975"/>
        <v>37</v>
      </c>
      <c r="J1198" s="29">
        <f t="array" ref="J1198">INDEX(Dienstplan!$F$6:$AJ$55,BN1198,BO1198)</f>
        <v>0</v>
      </c>
      <c r="K1198" s="29">
        <f t="array" ref="K1198">IF(OR(J1198=Schichten!$B$3,J1198=Schichten!$B$4),INDEX($D$98:$D$147,MATCH(CODE(J1198),$H$98:$H$147,0)),IF(ISERROR(INDEX($D$98:$D$147,MATCH(J1198,$A$98:$A$147,0))),0,INDEX($D$98:$D$147,MATCH(J1198,$A$98:$A$147,0))))</f>
        <v>0</v>
      </c>
      <c r="L1198" s="29">
        <f t="shared" ref="L1198" si="1013">L1148</f>
        <v>0</v>
      </c>
      <c r="M1198" s="29">
        <f t="shared" si="972"/>
        <v>0</v>
      </c>
      <c r="O1198" s="29">
        <f t="shared" si="1001"/>
        <v>0</v>
      </c>
      <c r="P1198" s="29">
        <f t="shared" si="1001"/>
        <v>0</v>
      </c>
      <c r="Q1198" s="29">
        <f t="shared" si="1001"/>
        <v>0</v>
      </c>
      <c r="R1198" s="29">
        <f t="shared" si="1001"/>
        <v>0</v>
      </c>
      <c r="S1198" s="29">
        <f t="shared" si="1001"/>
        <v>0</v>
      </c>
      <c r="T1198" s="29">
        <f t="shared" si="1001"/>
        <v>0</v>
      </c>
      <c r="U1198" s="29">
        <f t="shared" si="1001"/>
        <v>0</v>
      </c>
      <c r="V1198" s="29">
        <f t="shared" si="1001"/>
        <v>0</v>
      </c>
      <c r="W1198" s="29">
        <f t="shared" si="1001"/>
        <v>0</v>
      </c>
      <c r="X1198" s="29">
        <f t="shared" si="1001"/>
        <v>0</v>
      </c>
      <c r="Y1198" s="29">
        <f t="shared" si="1001"/>
        <v>1</v>
      </c>
      <c r="Z1198" s="29">
        <f t="shared" si="1001"/>
        <v>1</v>
      </c>
      <c r="AA1198" s="29">
        <f t="shared" si="1001"/>
        <v>1</v>
      </c>
      <c r="AB1198" s="29">
        <f t="shared" si="1001"/>
        <v>1</v>
      </c>
      <c r="AC1198" s="29">
        <f t="shared" si="1001"/>
        <v>1</v>
      </c>
      <c r="AD1198" s="29">
        <f t="shared" si="1001"/>
        <v>1</v>
      </c>
      <c r="AE1198" s="29">
        <f t="shared" si="999"/>
        <v>1</v>
      </c>
      <c r="AF1198" s="29">
        <f t="shared" si="999"/>
        <v>1</v>
      </c>
      <c r="AG1198" s="29">
        <f t="shared" si="999"/>
        <v>1</v>
      </c>
      <c r="AH1198" s="29">
        <f t="shared" si="999"/>
        <v>1</v>
      </c>
      <c r="AI1198" s="29">
        <f t="shared" si="999"/>
        <v>1</v>
      </c>
      <c r="AJ1198" s="29">
        <f t="shared" si="999"/>
        <v>1</v>
      </c>
      <c r="AK1198" s="29">
        <f t="shared" si="999"/>
        <v>1</v>
      </c>
      <c r="AL1198" s="29">
        <f t="shared" si="999"/>
        <v>1</v>
      </c>
      <c r="AM1198" s="29">
        <f t="shared" si="999"/>
        <v>1</v>
      </c>
      <c r="AN1198" s="29">
        <f t="shared" si="999"/>
        <v>1</v>
      </c>
      <c r="AO1198" s="29">
        <f t="shared" si="999"/>
        <v>1</v>
      </c>
      <c r="AP1198" s="29">
        <f t="shared" si="999"/>
        <v>1</v>
      </c>
      <c r="AQ1198" s="29">
        <f t="shared" si="999"/>
        <v>1</v>
      </c>
      <c r="AR1198" s="29">
        <f t="shared" si="999"/>
        <v>1</v>
      </c>
      <c r="AS1198" s="29">
        <f t="shared" si="999"/>
        <v>1</v>
      </c>
      <c r="AT1198" s="29">
        <f t="shared" si="1007"/>
        <v>1</v>
      </c>
      <c r="AU1198" s="29">
        <f t="shared" si="1007"/>
        <v>1</v>
      </c>
      <c r="AV1198" s="29">
        <f t="shared" si="1007"/>
        <v>1</v>
      </c>
      <c r="AW1198" s="29">
        <f t="shared" si="1007"/>
        <v>1</v>
      </c>
      <c r="AX1198" s="29">
        <f t="shared" si="1007"/>
        <v>1</v>
      </c>
      <c r="AY1198" s="29">
        <f t="shared" si="1007"/>
        <v>1</v>
      </c>
      <c r="AZ1198" s="29">
        <f t="shared" si="1007"/>
        <v>1</v>
      </c>
      <c r="BA1198" s="29">
        <f t="shared" si="1007"/>
        <v>1</v>
      </c>
      <c r="BB1198" s="29">
        <f t="shared" si="1007"/>
        <v>1</v>
      </c>
      <c r="BC1198" s="29">
        <f t="shared" si="1007"/>
        <v>1</v>
      </c>
      <c r="BD1198" s="29">
        <f t="shared" si="1007"/>
        <v>1</v>
      </c>
      <c r="BE1198" s="29">
        <f t="shared" si="1007"/>
        <v>1</v>
      </c>
      <c r="BF1198" s="29">
        <f t="shared" si="1007"/>
        <v>1</v>
      </c>
      <c r="BG1198" s="29">
        <f t="shared" si="1007"/>
        <v>1</v>
      </c>
      <c r="BH1198" s="29">
        <f t="shared" si="1007"/>
        <v>1</v>
      </c>
      <c r="BI1198" s="29">
        <f t="shared" si="1007"/>
        <v>1</v>
      </c>
      <c r="BJ1198" s="29">
        <f t="shared" si="1005"/>
        <v>1</v>
      </c>
      <c r="BN1198" s="29">
        <f t="shared" si="946"/>
        <v>37</v>
      </c>
      <c r="BO1198" s="29">
        <f t="shared" si="977"/>
        <v>15</v>
      </c>
    </row>
    <row r="1199" spans="3:67" x14ac:dyDescent="0.25">
      <c r="C1199" s="79">
        <f t="shared" si="974"/>
        <v>43876</v>
      </c>
      <c r="D1199" s="29">
        <f t="shared" si="969"/>
        <v>2020</v>
      </c>
      <c r="E1199" s="29">
        <f t="shared" si="948"/>
        <v>2</v>
      </c>
      <c r="F1199" s="29">
        <f t="shared" si="949"/>
        <v>7</v>
      </c>
      <c r="G1199" s="29">
        <f t="shared" si="950"/>
        <v>15</v>
      </c>
      <c r="H1199" s="166" t="str">
        <f t="shared" si="951"/>
        <v>Fr</v>
      </c>
      <c r="I1199" s="29">
        <f t="shared" si="975"/>
        <v>38</v>
      </c>
      <c r="J1199" s="29">
        <f t="array" ref="J1199">INDEX(Dienstplan!$F$6:$AJ$55,BN1199,BO1199)</f>
        <v>0</v>
      </c>
      <c r="K1199" s="29">
        <f t="array" ref="K1199">IF(OR(J1199=Schichten!$B$3,J1199=Schichten!$B$4),INDEX($D$98:$D$147,MATCH(CODE(J1199),$H$98:$H$147,0)),IF(ISERROR(INDEX($D$98:$D$147,MATCH(J1199,$A$98:$A$147,0))),0,INDEX($D$98:$D$147,MATCH(J1199,$A$98:$A$147,0))))</f>
        <v>0</v>
      </c>
      <c r="L1199" s="29">
        <f t="shared" ref="L1199" si="1014">L1149</f>
        <v>0</v>
      </c>
      <c r="M1199" s="29">
        <f t="shared" si="972"/>
        <v>0</v>
      </c>
      <c r="O1199" s="29">
        <f t="shared" si="1001"/>
        <v>0</v>
      </c>
      <c r="P1199" s="29">
        <f t="shared" si="1001"/>
        <v>0</v>
      </c>
      <c r="Q1199" s="29">
        <f t="shared" si="1001"/>
        <v>0</v>
      </c>
      <c r="R1199" s="29">
        <f t="shared" si="1001"/>
        <v>0</v>
      </c>
      <c r="S1199" s="29">
        <f t="shared" si="1001"/>
        <v>0</v>
      </c>
      <c r="T1199" s="29">
        <f t="shared" si="1001"/>
        <v>0</v>
      </c>
      <c r="U1199" s="29">
        <f t="shared" si="1001"/>
        <v>0</v>
      </c>
      <c r="V1199" s="29">
        <f t="shared" si="1001"/>
        <v>0</v>
      </c>
      <c r="W1199" s="29">
        <f t="shared" si="1001"/>
        <v>0</v>
      </c>
      <c r="X1199" s="29">
        <f t="shared" si="1001"/>
        <v>0</v>
      </c>
      <c r="Y1199" s="29">
        <f t="shared" si="1001"/>
        <v>1</v>
      </c>
      <c r="Z1199" s="29">
        <f t="shared" si="1001"/>
        <v>1</v>
      </c>
      <c r="AA1199" s="29">
        <f t="shared" si="1001"/>
        <v>1</v>
      </c>
      <c r="AB1199" s="29">
        <f t="shared" si="1001"/>
        <v>1</v>
      </c>
      <c r="AC1199" s="29">
        <f t="shared" si="1001"/>
        <v>1</v>
      </c>
      <c r="AD1199" s="29">
        <f t="shared" si="1001"/>
        <v>1</v>
      </c>
      <c r="AE1199" s="29">
        <f t="shared" si="999"/>
        <v>1</v>
      </c>
      <c r="AF1199" s="29">
        <f t="shared" si="999"/>
        <v>1</v>
      </c>
      <c r="AG1199" s="29">
        <f t="shared" si="999"/>
        <v>1</v>
      </c>
      <c r="AH1199" s="29">
        <f t="shared" si="999"/>
        <v>1</v>
      </c>
      <c r="AI1199" s="29">
        <f t="shared" si="999"/>
        <v>1</v>
      </c>
      <c r="AJ1199" s="29">
        <f t="shared" si="999"/>
        <v>1</v>
      </c>
      <c r="AK1199" s="29">
        <f t="shared" si="999"/>
        <v>1</v>
      </c>
      <c r="AL1199" s="29">
        <f t="shared" si="999"/>
        <v>1</v>
      </c>
      <c r="AM1199" s="29">
        <f t="shared" si="999"/>
        <v>1</v>
      </c>
      <c r="AN1199" s="29">
        <f t="shared" si="999"/>
        <v>1</v>
      </c>
      <c r="AO1199" s="29">
        <f t="shared" si="999"/>
        <v>1</v>
      </c>
      <c r="AP1199" s="29">
        <f t="shared" si="999"/>
        <v>1</v>
      </c>
      <c r="AQ1199" s="29">
        <f t="shared" si="999"/>
        <v>1</v>
      </c>
      <c r="AR1199" s="29">
        <f t="shared" si="999"/>
        <v>1</v>
      </c>
      <c r="AS1199" s="29">
        <f t="shared" si="999"/>
        <v>1</v>
      </c>
      <c r="AT1199" s="29">
        <f t="shared" si="1007"/>
        <v>1</v>
      </c>
      <c r="AU1199" s="29">
        <f t="shared" si="1007"/>
        <v>1</v>
      </c>
      <c r="AV1199" s="29">
        <f t="shared" si="1007"/>
        <v>1</v>
      </c>
      <c r="AW1199" s="29">
        <f t="shared" si="1007"/>
        <v>1</v>
      </c>
      <c r="AX1199" s="29">
        <f t="shared" si="1007"/>
        <v>1</v>
      </c>
      <c r="AY1199" s="29">
        <f t="shared" si="1007"/>
        <v>1</v>
      </c>
      <c r="AZ1199" s="29">
        <f t="shared" si="1007"/>
        <v>1</v>
      </c>
      <c r="BA1199" s="29">
        <f t="shared" si="1007"/>
        <v>1</v>
      </c>
      <c r="BB1199" s="29">
        <f t="shared" si="1007"/>
        <v>1</v>
      </c>
      <c r="BC1199" s="29">
        <f t="shared" si="1007"/>
        <v>1</v>
      </c>
      <c r="BD1199" s="29">
        <f t="shared" si="1007"/>
        <v>1</v>
      </c>
      <c r="BE1199" s="29">
        <f t="shared" si="1007"/>
        <v>1</v>
      </c>
      <c r="BF1199" s="29">
        <f t="shared" si="1007"/>
        <v>1</v>
      </c>
      <c r="BG1199" s="29">
        <f t="shared" si="1007"/>
        <v>1</v>
      </c>
      <c r="BH1199" s="29">
        <f t="shared" si="1007"/>
        <v>1</v>
      </c>
      <c r="BI1199" s="29">
        <f t="shared" si="1007"/>
        <v>1</v>
      </c>
      <c r="BJ1199" s="29">
        <f t="shared" si="1005"/>
        <v>1</v>
      </c>
      <c r="BN1199" s="29">
        <f t="shared" si="946"/>
        <v>38</v>
      </c>
      <c r="BO1199" s="29">
        <f t="shared" si="977"/>
        <v>15</v>
      </c>
    </row>
    <row r="1200" spans="3:67" x14ac:dyDescent="0.25">
      <c r="C1200" s="79">
        <f t="shared" si="974"/>
        <v>43876</v>
      </c>
      <c r="D1200" s="29">
        <f t="shared" si="969"/>
        <v>2020</v>
      </c>
      <c r="E1200" s="29">
        <f t="shared" si="948"/>
        <v>2</v>
      </c>
      <c r="F1200" s="29">
        <f t="shared" si="949"/>
        <v>7</v>
      </c>
      <c r="G1200" s="29">
        <f t="shared" si="950"/>
        <v>15</v>
      </c>
      <c r="H1200" s="166" t="str">
        <f t="shared" si="951"/>
        <v>Fr</v>
      </c>
      <c r="I1200" s="29">
        <f t="shared" si="975"/>
        <v>39</v>
      </c>
      <c r="J1200" s="29">
        <f t="array" ref="J1200">INDEX(Dienstplan!$F$6:$AJ$55,BN1200,BO1200)</f>
        <v>0</v>
      </c>
      <c r="K1200" s="29">
        <f t="array" ref="K1200">IF(OR(J1200=Schichten!$B$3,J1200=Schichten!$B$4),INDEX($D$98:$D$147,MATCH(CODE(J1200),$H$98:$H$147,0)),IF(ISERROR(INDEX($D$98:$D$147,MATCH(J1200,$A$98:$A$147,0))),0,INDEX($D$98:$D$147,MATCH(J1200,$A$98:$A$147,0))))</f>
        <v>0</v>
      </c>
      <c r="L1200" s="29">
        <f t="shared" ref="L1200" si="1015">L1150</f>
        <v>0</v>
      </c>
      <c r="M1200" s="29">
        <f t="shared" si="972"/>
        <v>0</v>
      </c>
      <c r="O1200" s="29">
        <f t="shared" si="1001"/>
        <v>0</v>
      </c>
      <c r="P1200" s="29">
        <f t="shared" si="1001"/>
        <v>0</v>
      </c>
      <c r="Q1200" s="29">
        <f t="shared" si="1001"/>
        <v>0</v>
      </c>
      <c r="R1200" s="29">
        <f t="shared" si="1001"/>
        <v>0</v>
      </c>
      <c r="S1200" s="29">
        <f t="shared" si="1001"/>
        <v>0</v>
      </c>
      <c r="T1200" s="29">
        <f t="shared" si="1001"/>
        <v>0</v>
      </c>
      <c r="U1200" s="29">
        <f t="shared" si="1001"/>
        <v>0</v>
      </c>
      <c r="V1200" s="29">
        <f t="shared" si="1001"/>
        <v>0</v>
      </c>
      <c r="W1200" s="29">
        <f t="shared" si="1001"/>
        <v>0</v>
      </c>
      <c r="X1200" s="29">
        <f t="shared" si="1001"/>
        <v>0</v>
      </c>
      <c r="Y1200" s="29">
        <f t="shared" si="1001"/>
        <v>1</v>
      </c>
      <c r="Z1200" s="29">
        <f t="shared" si="1001"/>
        <v>1</v>
      </c>
      <c r="AA1200" s="29">
        <f t="shared" si="1001"/>
        <v>1</v>
      </c>
      <c r="AB1200" s="29">
        <f t="shared" si="1001"/>
        <v>1</v>
      </c>
      <c r="AC1200" s="29">
        <f t="shared" si="1001"/>
        <v>1</v>
      </c>
      <c r="AD1200" s="29">
        <f t="shared" si="1001"/>
        <v>1</v>
      </c>
      <c r="AE1200" s="29">
        <f t="shared" si="999"/>
        <v>1</v>
      </c>
      <c r="AF1200" s="29">
        <f t="shared" si="999"/>
        <v>1</v>
      </c>
      <c r="AG1200" s="29">
        <f t="shared" si="999"/>
        <v>1</v>
      </c>
      <c r="AH1200" s="29">
        <f t="shared" si="999"/>
        <v>1</v>
      </c>
      <c r="AI1200" s="29">
        <f t="shared" si="999"/>
        <v>1</v>
      </c>
      <c r="AJ1200" s="29">
        <f t="shared" si="999"/>
        <v>1</v>
      </c>
      <c r="AK1200" s="29">
        <f t="shared" si="999"/>
        <v>1</v>
      </c>
      <c r="AL1200" s="29">
        <f t="shared" si="999"/>
        <v>1</v>
      </c>
      <c r="AM1200" s="29">
        <f t="shared" si="999"/>
        <v>1</v>
      </c>
      <c r="AN1200" s="29">
        <f t="shared" si="999"/>
        <v>1</v>
      </c>
      <c r="AO1200" s="29">
        <f t="shared" si="999"/>
        <v>1</v>
      </c>
      <c r="AP1200" s="29">
        <f t="shared" si="999"/>
        <v>1</v>
      </c>
      <c r="AQ1200" s="29">
        <f t="shared" si="999"/>
        <v>1</v>
      </c>
      <c r="AR1200" s="29">
        <f t="shared" si="999"/>
        <v>1</v>
      </c>
      <c r="AS1200" s="29">
        <f t="shared" si="999"/>
        <v>1</v>
      </c>
      <c r="AT1200" s="29">
        <f t="shared" si="1007"/>
        <v>1</v>
      </c>
      <c r="AU1200" s="29">
        <f t="shared" si="1007"/>
        <v>1</v>
      </c>
      <c r="AV1200" s="29">
        <f t="shared" si="1007"/>
        <v>1</v>
      </c>
      <c r="AW1200" s="29">
        <f t="shared" si="1007"/>
        <v>1</v>
      </c>
      <c r="AX1200" s="29">
        <f t="shared" si="1007"/>
        <v>1</v>
      </c>
      <c r="AY1200" s="29">
        <f t="shared" si="1007"/>
        <v>1</v>
      </c>
      <c r="AZ1200" s="29">
        <f t="shared" si="1007"/>
        <v>1</v>
      </c>
      <c r="BA1200" s="29">
        <f t="shared" si="1007"/>
        <v>1</v>
      </c>
      <c r="BB1200" s="29">
        <f t="shared" si="1007"/>
        <v>1</v>
      </c>
      <c r="BC1200" s="29">
        <f t="shared" si="1007"/>
        <v>1</v>
      </c>
      <c r="BD1200" s="29">
        <f t="shared" si="1007"/>
        <v>1</v>
      </c>
      <c r="BE1200" s="29">
        <f t="shared" si="1007"/>
        <v>1</v>
      </c>
      <c r="BF1200" s="29">
        <f t="shared" si="1007"/>
        <v>1</v>
      </c>
      <c r="BG1200" s="29">
        <f t="shared" si="1007"/>
        <v>1</v>
      </c>
      <c r="BH1200" s="29">
        <f t="shared" si="1007"/>
        <v>1</v>
      </c>
      <c r="BI1200" s="29">
        <f t="shared" si="1007"/>
        <v>1</v>
      </c>
      <c r="BJ1200" s="29">
        <f t="shared" si="1005"/>
        <v>1</v>
      </c>
      <c r="BN1200" s="29">
        <f t="shared" si="946"/>
        <v>39</v>
      </c>
      <c r="BO1200" s="29">
        <f t="shared" si="977"/>
        <v>15</v>
      </c>
    </row>
    <row r="1201" spans="3:67" x14ac:dyDescent="0.25">
      <c r="C1201" s="79">
        <f t="shared" si="974"/>
        <v>43876</v>
      </c>
      <c r="D1201" s="29">
        <f t="shared" si="969"/>
        <v>2020</v>
      </c>
      <c r="E1201" s="29">
        <f t="shared" si="948"/>
        <v>2</v>
      </c>
      <c r="F1201" s="29">
        <f t="shared" si="949"/>
        <v>7</v>
      </c>
      <c r="G1201" s="29">
        <f t="shared" si="950"/>
        <v>15</v>
      </c>
      <c r="H1201" s="166" t="str">
        <f t="shared" si="951"/>
        <v>Fr</v>
      </c>
      <c r="I1201" s="29">
        <f t="shared" si="975"/>
        <v>40</v>
      </c>
      <c r="J1201" s="29">
        <f t="array" ref="J1201">INDEX(Dienstplan!$F$6:$AJ$55,BN1201,BO1201)</f>
        <v>0</v>
      </c>
      <c r="K1201" s="29">
        <f t="array" ref="K1201">IF(OR(J1201=Schichten!$B$3,J1201=Schichten!$B$4),INDEX($D$98:$D$147,MATCH(CODE(J1201),$H$98:$H$147,0)),IF(ISERROR(INDEX($D$98:$D$147,MATCH(J1201,$A$98:$A$147,0))),0,INDEX($D$98:$D$147,MATCH(J1201,$A$98:$A$147,0))))</f>
        <v>0</v>
      </c>
      <c r="L1201" s="29">
        <f t="shared" ref="L1201" si="1016">L1151</f>
        <v>0</v>
      </c>
      <c r="M1201" s="29">
        <f t="shared" si="972"/>
        <v>0</v>
      </c>
      <c r="O1201" s="29">
        <f t="shared" si="1001"/>
        <v>0</v>
      </c>
      <c r="P1201" s="29">
        <f t="shared" si="1001"/>
        <v>0</v>
      </c>
      <c r="Q1201" s="29">
        <f t="shared" si="1001"/>
        <v>0</v>
      </c>
      <c r="R1201" s="29">
        <f t="shared" si="1001"/>
        <v>0</v>
      </c>
      <c r="S1201" s="29">
        <f t="shared" si="1001"/>
        <v>0</v>
      </c>
      <c r="T1201" s="29">
        <f t="shared" si="1001"/>
        <v>0</v>
      </c>
      <c r="U1201" s="29">
        <f t="shared" si="1001"/>
        <v>0</v>
      </c>
      <c r="V1201" s="29">
        <f t="shared" si="1001"/>
        <v>0</v>
      </c>
      <c r="W1201" s="29">
        <f t="shared" si="1001"/>
        <v>0</v>
      </c>
      <c r="X1201" s="29">
        <f t="shared" si="1001"/>
        <v>0</v>
      </c>
      <c r="Y1201" s="29">
        <f t="shared" si="1001"/>
        <v>1</v>
      </c>
      <c r="Z1201" s="29">
        <f t="shared" si="1001"/>
        <v>1</v>
      </c>
      <c r="AA1201" s="29">
        <f t="shared" si="1001"/>
        <v>1</v>
      </c>
      <c r="AB1201" s="29">
        <f t="shared" si="1001"/>
        <v>1</v>
      </c>
      <c r="AC1201" s="29">
        <f t="shared" si="1001"/>
        <v>1</v>
      </c>
      <c r="AD1201" s="29">
        <f t="shared" si="1001"/>
        <v>1</v>
      </c>
      <c r="AE1201" s="29">
        <f t="shared" si="999"/>
        <v>1</v>
      </c>
      <c r="AF1201" s="29">
        <f t="shared" si="999"/>
        <v>1</v>
      </c>
      <c r="AG1201" s="29">
        <f t="shared" si="999"/>
        <v>1</v>
      </c>
      <c r="AH1201" s="29">
        <f t="shared" si="999"/>
        <v>1</v>
      </c>
      <c r="AI1201" s="29">
        <f t="shared" si="999"/>
        <v>1</v>
      </c>
      <c r="AJ1201" s="29">
        <f t="shared" si="999"/>
        <v>1</v>
      </c>
      <c r="AK1201" s="29">
        <f t="shared" si="999"/>
        <v>1</v>
      </c>
      <c r="AL1201" s="29">
        <f t="shared" si="999"/>
        <v>1</v>
      </c>
      <c r="AM1201" s="29">
        <f t="shared" si="999"/>
        <v>1</v>
      </c>
      <c r="AN1201" s="29">
        <f t="shared" si="999"/>
        <v>1</v>
      </c>
      <c r="AO1201" s="29">
        <f t="shared" si="999"/>
        <v>1</v>
      </c>
      <c r="AP1201" s="29">
        <f t="shared" si="999"/>
        <v>1</v>
      </c>
      <c r="AQ1201" s="29">
        <f t="shared" si="999"/>
        <v>1</v>
      </c>
      <c r="AR1201" s="29">
        <f t="shared" si="999"/>
        <v>1</v>
      </c>
      <c r="AS1201" s="29">
        <f t="shared" si="999"/>
        <v>1</v>
      </c>
      <c r="AT1201" s="29">
        <f t="shared" si="1007"/>
        <v>1</v>
      </c>
      <c r="AU1201" s="29">
        <f t="shared" si="1007"/>
        <v>1</v>
      </c>
      <c r="AV1201" s="29">
        <f t="shared" si="1007"/>
        <v>1</v>
      </c>
      <c r="AW1201" s="29">
        <f t="shared" si="1007"/>
        <v>1</v>
      </c>
      <c r="AX1201" s="29">
        <f t="shared" si="1007"/>
        <v>1</v>
      </c>
      <c r="AY1201" s="29">
        <f t="shared" si="1007"/>
        <v>1</v>
      </c>
      <c r="AZ1201" s="29">
        <f t="shared" si="1007"/>
        <v>1</v>
      </c>
      <c r="BA1201" s="29">
        <f t="shared" si="1007"/>
        <v>1</v>
      </c>
      <c r="BB1201" s="29">
        <f t="shared" si="1007"/>
        <v>1</v>
      </c>
      <c r="BC1201" s="29">
        <f t="shared" si="1007"/>
        <v>1</v>
      </c>
      <c r="BD1201" s="29">
        <f t="shared" si="1007"/>
        <v>1</v>
      </c>
      <c r="BE1201" s="29">
        <f t="shared" si="1007"/>
        <v>1</v>
      </c>
      <c r="BF1201" s="29">
        <f t="shared" si="1007"/>
        <v>1</v>
      </c>
      <c r="BG1201" s="29">
        <f t="shared" si="1007"/>
        <v>1</v>
      </c>
      <c r="BH1201" s="29">
        <f t="shared" si="1007"/>
        <v>1</v>
      </c>
      <c r="BI1201" s="29">
        <f t="shared" si="1007"/>
        <v>1</v>
      </c>
      <c r="BJ1201" s="29">
        <f t="shared" si="1005"/>
        <v>1</v>
      </c>
      <c r="BN1201" s="29">
        <f t="shared" si="946"/>
        <v>40</v>
      </c>
      <c r="BO1201" s="29">
        <f t="shared" si="977"/>
        <v>15</v>
      </c>
    </row>
    <row r="1202" spans="3:67" x14ac:dyDescent="0.25">
      <c r="C1202" s="79">
        <f t="shared" si="974"/>
        <v>43876</v>
      </c>
      <c r="D1202" s="29">
        <f t="shared" si="969"/>
        <v>2020</v>
      </c>
      <c r="E1202" s="29">
        <f t="shared" si="948"/>
        <v>2</v>
      </c>
      <c r="F1202" s="29">
        <f t="shared" si="949"/>
        <v>7</v>
      </c>
      <c r="G1202" s="29">
        <f t="shared" si="950"/>
        <v>15</v>
      </c>
      <c r="H1202" s="166" t="str">
        <f t="shared" si="951"/>
        <v>Fr</v>
      </c>
      <c r="I1202" s="29">
        <f t="shared" si="975"/>
        <v>41</v>
      </c>
      <c r="J1202" s="29">
        <f t="array" ref="J1202">INDEX(Dienstplan!$F$6:$AJ$55,BN1202,BO1202)</f>
        <v>0</v>
      </c>
      <c r="K1202" s="29">
        <f t="array" ref="K1202">IF(OR(J1202=Schichten!$B$3,J1202=Schichten!$B$4),INDEX($D$98:$D$147,MATCH(CODE(J1202),$H$98:$H$147,0)),IF(ISERROR(INDEX($D$98:$D$147,MATCH(J1202,$A$98:$A$147,0))),0,INDEX($D$98:$D$147,MATCH(J1202,$A$98:$A$147,0))))</f>
        <v>0</v>
      </c>
      <c r="L1202" s="29">
        <f t="shared" ref="L1202" si="1017">L1152</f>
        <v>0</v>
      </c>
      <c r="M1202" s="29">
        <f t="shared" si="972"/>
        <v>0</v>
      </c>
      <c r="O1202" s="29">
        <f t="shared" si="1001"/>
        <v>0</v>
      </c>
      <c r="P1202" s="29">
        <f t="shared" si="1001"/>
        <v>0</v>
      </c>
      <c r="Q1202" s="29">
        <f t="shared" si="1001"/>
        <v>0</v>
      </c>
      <c r="R1202" s="29">
        <f t="shared" si="1001"/>
        <v>0</v>
      </c>
      <c r="S1202" s="29">
        <f t="shared" si="1001"/>
        <v>0</v>
      </c>
      <c r="T1202" s="29">
        <f t="shared" si="1001"/>
        <v>0</v>
      </c>
      <c r="U1202" s="29">
        <f t="shared" si="1001"/>
        <v>0</v>
      </c>
      <c r="V1202" s="29">
        <f t="shared" si="1001"/>
        <v>0</v>
      </c>
      <c r="W1202" s="29">
        <f t="shared" si="1001"/>
        <v>0</v>
      </c>
      <c r="X1202" s="29">
        <f t="shared" si="1001"/>
        <v>0</v>
      </c>
      <c r="Y1202" s="29">
        <f t="shared" si="1001"/>
        <v>1</v>
      </c>
      <c r="Z1202" s="29">
        <f t="shared" si="1001"/>
        <v>1</v>
      </c>
      <c r="AA1202" s="29">
        <f t="shared" si="1001"/>
        <v>1</v>
      </c>
      <c r="AB1202" s="29">
        <f t="shared" si="1001"/>
        <v>1</v>
      </c>
      <c r="AC1202" s="29">
        <f t="shared" si="1001"/>
        <v>1</v>
      </c>
      <c r="AD1202" s="29">
        <f t="shared" si="1001"/>
        <v>1</v>
      </c>
      <c r="AE1202" s="29">
        <f t="shared" si="999"/>
        <v>1</v>
      </c>
      <c r="AF1202" s="29">
        <f t="shared" si="999"/>
        <v>1</v>
      </c>
      <c r="AG1202" s="29">
        <f t="shared" si="999"/>
        <v>1</v>
      </c>
      <c r="AH1202" s="29">
        <f t="shared" si="999"/>
        <v>1</v>
      </c>
      <c r="AI1202" s="29">
        <f t="shared" si="999"/>
        <v>1</v>
      </c>
      <c r="AJ1202" s="29">
        <f t="shared" si="999"/>
        <v>1</v>
      </c>
      <c r="AK1202" s="29">
        <f t="shared" si="999"/>
        <v>1</v>
      </c>
      <c r="AL1202" s="29">
        <f t="shared" si="999"/>
        <v>1</v>
      </c>
      <c r="AM1202" s="29">
        <f t="shared" si="999"/>
        <v>1</v>
      </c>
      <c r="AN1202" s="29">
        <f t="shared" si="999"/>
        <v>1</v>
      </c>
      <c r="AO1202" s="29">
        <f t="shared" si="999"/>
        <v>1</v>
      </c>
      <c r="AP1202" s="29">
        <f t="shared" si="999"/>
        <v>1</v>
      </c>
      <c r="AQ1202" s="29">
        <f t="shared" si="999"/>
        <v>1</v>
      </c>
      <c r="AR1202" s="29">
        <f t="shared" si="999"/>
        <v>1</v>
      </c>
      <c r="AS1202" s="29">
        <f t="shared" si="999"/>
        <v>1</v>
      </c>
      <c r="AT1202" s="29">
        <f t="shared" si="1007"/>
        <v>1</v>
      </c>
      <c r="AU1202" s="29">
        <f t="shared" si="1007"/>
        <v>1</v>
      </c>
      <c r="AV1202" s="29">
        <f t="shared" si="1007"/>
        <v>1</v>
      </c>
      <c r="AW1202" s="29">
        <f t="shared" si="1007"/>
        <v>1</v>
      </c>
      <c r="AX1202" s="29">
        <f t="shared" si="1007"/>
        <v>1</v>
      </c>
      <c r="AY1202" s="29">
        <f t="shared" si="1007"/>
        <v>1</v>
      </c>
      <c r="AZ1202" s="29">
        <f t="shared" si="1007"/>
        <v>1</v>
      </c>
      <c r="BA1202" s="29">
        <f t="shared" si="1007"/>
        <v>1</v>
      </c>
      <c r="BB1202" s="29">
        <f t="shared" si="1007"/>
        <v>1</v>
      </c>
      <c r="BC1202" s="29">
        <f t="shared" si="1007"/>
        <v>1</v>
      </c>
      <c r="BD1202" s="29">
        <f t="shared" si="1007"/>
        <v>1</v>
      </c>
      <c r="BE1202" s="29">
        <f t="shared" si="1007"/>
        <v>1</v>
      </c>
      <c r="BF1202" s="29">
        <f t="shared" si="1007"/>
        <v>1</v>
      </c>
      <c r="BG1202" s="29">
        <f t="shared" si="1007"/>
        <v>1</v>
      </c>
      <c r="BH1202" s="29">
        <f t="shared" si="1007"/>
        <v>1</v>
      </c>
      <c r="BI1202" s="29">
        <f t="shared" si="1007"/>
        <v>1</v>
      </c>
      <c r="BJ1202" s="29">
        <f t="shared" si="1005"/>
        <v>1</v>
      </c>
      <c r="BN1202" s="29">
        <f t="shared" si="946"/>
        <v>41</v>
      </c>
      <c r="BO1202" s="29">
        <f t="shared" si="977"/>
        <v>15</v>
      </c>
    </row>
    <row r="1203" spans="3:67" x14ac:dyDescent="0.25">
      <c r="C1203" s="79">
        <f t="shared" si="974"/>
        <v>43876</v>
      </c>
      <c r="D1203" s="29">
        <f t="shared" si="969"/>
        <v>2020</v>
      </c>
      <c r="E1203" s="29">
        <f t="shared" si="948"/>
        <v>2</v>
      </c>
      <c r="F1203" s="29">
        <f t="shared" si="949"/>
        <v>7</v>
      </c>
      <c r="G1203" s="29">
        <f t="shared" si="950"/>
        <v>15</v>
      </c>
      <c r="H1203" s="166" t="str">
        <f t="shared" si="951"/>
        <v>Fr</v>
      </c>
      <c r="I1203" s="29">
        <f t="shared" si="975"/>
        <v>42</v>
      </c>
      <c r="J1203" s="29">
        <f t="array" ref="J1203">INDEX(Dienstplan!$F$6:$AJ$55,BN1203,BO1203)</f>
        <v>0</v>
      </c>
      <c r="K1203" s="29">
        <f t="array" ref="K1203">IF(OR(J1203=Schichten!$B$3,J1203=Schichten!$B$4),INDEX($D$98:$D$147,MATCH(CODE(J1203),$H$98:$H$147,0)),IF(ISERROR(INDEX($D$98:$D$147,MATCH(J1203,$A$98:$A$147,0))),0,INDEX($D$98:$D$147,MATCH(J1203,$A$98:$A$147,0))))</f>
        <v>0</v>
      </c>
      <c r="L1203" s="29">
        <f t="shared" ref="L1203" si="1018">L1153</f>
        <v>0</v>
      </c>
      <c r="M1203" s="29">
        <f t="shared" si="972"/>
        <v>0</v>
      </c>
      <c r="O1203" s="29">
        <f t="shared" si="1001"/>
        <v>0</v>
      </c>
      <c r="P1203" s="29">
        <f t="shared" si="1001"/>
        <v>0</v>
      </c>
      <c r="Q1203" s="29">
        <f t="shared" si="1001"/>
        <v>0</v>
      </c>
      <c r="R1203" s="29">
        <f t="shared" si="1001"/>
        <v>0</v>
      </c>
      <c r="S1203" s="29">
        <f t="shared" si="1001"/>
        <v>0</v>
      </c>
      <c r="T1203" s="29">
        <f t="shared" si="1001"/>
        <v>0</v>
      </c>
      <c r="U1203" s="29">
        <f t="shared" si="1001"/>
        <v>0</v>
      </c>
      <c r="V1203" s="29">
        <f t="shared" si="1001"/>
        <v>0</v>
      </c>
      <c r="W1203" s="29">
        <f t="shared" si="1001"/>
        <v>0</v>
      </c>
      <c r="X1203" s="29">
        <f t="shared" si="1001"/>
        <v>0</v>
      </c>
      <c r="Y1203" s="29">
        <f t="shared" si="1001"/>
        <v>1</v>
      </c>
      <c r="Z1203" s="29">
        <f t="shared" si="1001"/>
        <v>1</v>
      </c>
      <c r="AA1203" s="29">
        <f t="shared" si="1001"/>
        <v>1</v>
      </c>
      <c r="AB1203" s="29">
        <f t="shared" si="1001"/>
        <v>1</v>
      </c>
      <c r="AC1203" s="29">
        <f t="shared" si="1001"/>
        <v>1</v>
      </c>
      <c r="AD1203" s="29">
        <f t="shared" ref="AD1203:AS1218" si="1019">IF($M$457,IF($J1203=AD$461,1,0),0)</f>
        <v>1</v>
      </c>
      <c r="AE1203" s="29">
        <f t="shared" si="1019"/>
        <v>1</v>
      </c>
      <c r="AF1203" s="29">
        <f t="shared" si="1019"/>
        <v>1</v>
      </c>
      <c r="AG1203" s="29">
        <f t="shared" si="1019"/>
        <v>1</v>
      </c>
      <c r="AH1203" s="29">
        <f t="shared" si="1019"/>
        <v>1</v>
      </c>
      <c r="AI1203" s="29">
        <f t="shared" si="1019"/>
        <v>1</v>
      </c>
      <c r="AJ1203" s="29">
        <f t="shared" si="1019"/>
        <v>1</v>
      </c>
      <c r="AK1203" s="29">
        <f t="shared" si="1019"/>
        <v>1</v>
      </c>
      <c r="AL1203" s="29">
        <f t="shared" si="1019"/>
        <v>1</v>
      </c>
      <c r="AM1203" s="29">
        <f t="shared" si="1019"/>
        <v>1</v>
      </c>
      <c r="AN1203" s="29">
        <f t="shared" si="1019"/>
        <v>1</v>
      </c>
      <c r="AO1203" s="29">
        <f t="shared" si="1019"/>
        <v>1</v>
      </c>
      <c r="AP1203" s="29">
        <f t="shared" si="1019"/>
        <v>1</v>
      </c>
      <c r="AQ1203" s="29">
        <f t="shared" si="1019"/>
        <v>1</v>
      </c>
      <c r="AR1203" s="29">
        <f t="shared" si="1019"/>
        <v>1</v>
      </c>
      <c r="AS1203" s="29">
        <f t="shared" si="1019"/>
        <v>1</v>
      </c>
      <c r="AT1203" s="29">
        <f t="shared" si="1007"/>
        <v>1</v>
      </c>
      <c r="AU1203" s="29">
        <f t="shared" si="1007"/>
        <v>1</v>
      </c>
      <c r="AV1203" s="29">
        <f t="shared" si="1007"/>
        <v>1</v>
      </c>
      <c r="AW1203" s="29">
        <f t="shared" si="1007"/>
        <v>1</v>
      </c>
      <c r="AX1203" s="29">
        <f t="shared" si="1007"/>
        <v>1</v>
      </c>
      <c r="AY1203" s="29">
        <f t="shared" si="1007"/>
        <v>1</v>
      </c>
      <c r="AZ1203" s="29">
        <f t="shared" si="1007"/>
        <v>1</v>
      </c>
      <c r="BA1203" s="29">
        <f t="shared" si="1007"/>
        <v>1</v>
      </c>
      <c r="BB1203" s="29">
        <f t="shared" si="1007"/>
        <v>1</v>
      </c>
      <c r="BC1203" s="29">
        <f t="shared" si="1007"/>
        <v>1</v>
      </c>
      <c r="BD1203" s="29">
        <f t="shared" si="1007"/>
        <v>1</v>
      </c>
      <c r="BE1203" s="29">
        <f t="shared" si="1007"/>
        <v>1</v>
      </c>
      <c r="BF1203" s="29">
        <f t="shared" si="1007"/>
        <v>1</v>
      </c>
      <c r="BG1203" s="29">
        <f t="shared" si="1007"/>
        <v>1</v>
      </c>
      <c r="BH1203" s="29">
        <f t="shared" si="1007"/>
        <v>1</v>
      </c>
      <c r="BI1203" s="29">
        <f t="shared" si="1007"/>
        <v>1</v>
      </c>
      <c r="BJ1203" s="29">
        <f t="shared" si="1005"/>
        <v>1</v>
      </c>
      <c r="BN1203" s="29">
        <f t="shared" si="946"/>
        <v>42</v>
      </c>
      <c r="BO1203" s="29">
        <f t="shared" si="977"/>
        <v>15</v>
      </c>
    </row>
    <row r="1204" spans="3:67" x14ac:dyDescent="0.25">
      <c r="C1204" s="79">
        <f t="shared" si="974"/>
        <v>43876</v>
      </c>
      <c r="D1204" s="29">
        <f t="shared" si="969"/>
        <v>2020</v>
      </c>
      <c r="E1204" s="29">
        <f t="shared" si="948"/>
        <v>2</v>
      </c>
      <c r="F1204" s="29">
        <f t="shared" si="949"/>
        <v>7</v>
      </c>
      <c r="G1204" s="29">
        <f t="shared" si="950"/>
        <v>15</v>
      </c>
      <c r="H1204" s="166" t="str">
        <f t="shared" si="951"/>
        <v>Fr</v>
      </c>
      <c r="I1204" s="29">
        <f t="shared" si="975"/>
        <v>43</v>
      </c>
      <c r="J1204" s="29">
        <f t="array" ref="J1204">INDEX(Dienstplan!$F$6:$AJ$55,BN1204,BO1204)</f>
        <v>0</v>
      </c>
      <c r="K1204" s="29">
        <f t="array" ref="K1204">IF(OR(J1204=Schichten!$B$3,J1204=Schichten!$B$4),INDEX($D$98:$D$147,MATCH(CODE(J1204),$H$98:$H$147,0)),IF(ISERROR(INDEX($D$98:$D$147,MATCH(J1204,$A$98:$A$147,0))),0,INDEX($D$98:$D$147,MATCH(J1204,$A$98:$A$147,0))))</f>
        <v>0</v>
      </c>
      <c r="L1204" s="29">
        <f t="shared" ref="L1204" si="1020">L1154</f>
        <v>0</v>
      </c>
      <c r="M1204" s="29">
        <f t="shared" si="972"/>
        <v>0</v>
      </c>
      <c r="O1204" s="29">
        <f t="shared" ref="O1204:AD1219" si="1021">IF($M$457,IF($J1204=O$461,1,0),0)</f>
        <v>0</v>
      </c>
      <c r="P1204" s="29">
        <f t="shared" si="1021"/>
        <v>0</v>
      </c>
      <c r="Q1204" s="29">
        <f t="shared" si="1021"/>
        <v>0</v>
      </c>
      <c r="R1204" s="29">
        <f t="shared" si="1021"/>
        <v>0</v>
      </c>
      <c r="S1204" s="29">
        <f t="shared" si="1021"/>
        <v>0</v>
      </c>
      <c r="T1204" s="29">
        <f t="shared" si="1021"/>
        <v>0</v>
      </c>
      <c r="U1204" s="29">
        <f t="shared" si="1021"/>
        <v>0</v>
      </c>
      <c r="V1204" s="29">
        <f t="shared" si="1021"/>
        <v>0</v>
      </c>
      <c r="W1204" s="29">
        <f t="shared" si="1021"/>
        <v>0</v>
      </c>
      <c r="X1204" s="29">
        <f t="shared" si="1021"/>
        <v>0</v>
      </c>
      <c r="Y1204" s="29">
        <f t="shared" si="1021"/>
        <v>1</v>
      </c>
      <c r="Z1204" s="29">
        <f t="shared" si="1021"/>
        <v>1</v>
      </c>
      <c r="AA1204" s="29">
        <f t="shared" si="1021"/>
        <v>1</v>
      </c>
      <c r="AB1204" s="29">
        <f t="shared" si="1021"/>
        <v>1</v>
      </c>
      <c r="AC1204" s="29">
        <f t="shared" si="1021"/>
        <v>1</v>
      </c>
      <c r="AD1204" s="29">
        <f t="shared" si="1021"/>
        <v>1</v>
      </c>
      <c r="AE1204" s="29">
        <f t="shared" si="1019"/>
        <v>1</v>
      </c>
      <c r="AF1204" s="29">
        <f t="shared" si="1019"/>
        <v>1</v>
      </c>
      <c r="AG1204" s="29">
        <f t="shared" si="1019"/>
        <v>1</v>
      </c>
      <c r="AH1204" s="29">
        <f t="shared" si="1019"/>
        <v>1</v>
      </c>
      <c r="AI1204" s="29">
        <f t="shared" si="1019"/>
        <v>1</v>
      </c>
      <c r="AJ1204" s="29">
        <f t="shared" si="1019"/>
        <v>1</v>
      </c>
      <c r="AK1204" s="29">
        <f t="shared" si="1019"/>
        <v>1</v>
      </c>
      <c r="AL1204" s="29">
        <f t="shared" si="1019"/>
        <v>1</v>
      </c>
      <c r="AM1204" s="29">
        <f t="shared" si="1019"/>
        <v>1</v>
      </c>
      <c r="AN1204" s="29">
        <f t="shared" si="1019"/>
        <v>1</v>
      </c>
      <c r="AO1204" s="29">
        <f t="shared" si="1019"/>
        <v>1</v>
      </c>
      <c r="AP1204" s="29">
        <f t="shared" si="1019"/>
        <v>1</v>
      </c>
      <c r="AQ1204" s="29">
        <f t="shared" si="1019"/>
        <v>1</v>
      </c>
      <c r="AR1204" s="29">
        <f t="shared" si="1019"/>
        <v>1</v>
      </c>
      <c r="AS1204" s="29">
        <f t="shared" si="1019"/>
        <v>1</v>
      </c>
      <c r="AT1204" s="29">
        <f t="shared" si="1007"/>
        <v>1</v>
      </c>
      <c r="AU1204" s="29">
        <f t="shared" si="1007"/>
        <v>1</v>
      </c>
      <c r="AV1204" s="29">
        <f t="shared" si="1007"/>
        <v>1</v>
      </c>
      <c r="AW1204" s="29">
        <f t="shared" si="1007"/>
        <v>1</v>
      </c>
      <c r="AX1204" s="29">
        <f t="shared" si="1007"/>
        <v>1</v>
      </c>
      <c r="AY1204" s="29">
        <f t="shared" si="1007"/>
        <v>1</v>
      </c>
      <c r="AZ1204" s="29">
        <f t="shared" si="1007"/>
        <v>1</v>
      </c>
      <c r="BA1204" s="29">
        <f t="shared" si="1007"/>
        <v>1</v>
      </c>
      <c r="BB1204" s="29">
        <f t="shared" si="1007"/>
        <v>1</v>
      </c>
      <c r="BC1204" s="29">
        <f t="shared" si="1007"/>
        <v>1</v>
      </c>
      <c r="BD1204" s="29">
        <f t="shared" si="1007"/>
        <v>1</v>
      </c>
      <c r="BE1204" s="29">
        <f t="shared" si="1007"/>
        <v>1</v>
      </c>
      <c r="BF1204" s="29">
        <f t="shared" si="1007"/>
        <v>1</v>
      </c>
      <c r="BG1204" s="29">
        <f t="shared" si="1007"/>
        <v>1</v>
      </c>
      <c r="BH1204" s="29">
        <f t="shared" si="1007"/>
        <v>1</v>
      </c>
      <c r="BI1204" s="29">
        <f t="shared" si="1007"/>
        <v>1</v>
      </c>
      <c r="BJ1204" s="29">
        <f t="shared" si="1005"/>
        <v>1</v>
      </c>
      <c r="BN1204" s="29">
        <f t="shared" si="946"/>
        <v>43</v>
      </c>
      <c r="BO1204" s="29">
        <f t="shared" si="977"/>
        <v>15</v>
      </c>
    </row>
    <row r="1205" spans="3:67" x14ac:dyDescent="0.25">
      <c r="C1205" s="79">
        <f t="shared" si="974"/>
        <v>43876</v>
      </c>
      <c r="D1205" s="29">
        <f t="shared" si="969"/>
        <v>2020</v>
      </c>
      <c r="E1205" s="29">
        <f t="shared" si="948"/>
        <v>2</v>
      </c>
      <c r="F1205" s="29">
        <f t="shared" si="949"/>
        <v>7</v>
      </c>
      <c r="G1205" s="29">
        <f t="shared" si="950"/>
        <v>15</v>
      </c>
      <c r="H1205" s="166" t="str">
        <f t="shared" si="951"/>
        <v>Fr</v>
      </c>
      <c r="I1205" s="29">
        <f t="shared" si="975"/>
        <v>44</v>
      </c>
      <c r="J1205" s="29">
        <f t="array" ref="J1205">INDEX(Dienstplan!$F$6:$AJ$55,BN1205,BO1205)</f>
        <v>0</v>
      </c>
      <c r="K1205" s="29">
        <f t="array" ref="K1205">IF(OR(J1205=Schichten!$B$3,J1205=Schichten!$B$4),INDEX($D$98:$D$147,MATCH(CODE(J1205),$H$98:$H$147,0)),IF(ISERROR(INDEX($D$98:$D$147,MATCH(J1205,$A$98:$A$147,0))),0,INDEX($D$98:$D$147,MATCH(J1205,$A$98:$A$147,0))))</f>
        <v>0</v>
      </c>
      <c r="L1205" s="29">
        <f t="shared" ref="L1205" si="1022">L1155</f>
        <v>0</v>
      </c>
      <c r="M1205" s="29">
        <f t="shared" si="972"/>
        <v>0</v>
      </c>
      <c r="O1205" s="29">
        <f t="shared" si="1021"/>
        <v>0</v>
      </c>
      <c r="P1205" s="29">
        <f t="shared" si="1021"/>
        <v>0</v>
      </c>
      <c r="Q1205" s="29">
        <f t="shared" si="1021"/>
        <v>0</v>
      </c>
      <c r="R1205" s="29">
        <f t="shared" si="1021"/>
        <v>0</v>
      </c>
      <c r="S1205" s="29">
        <f t="shared" si="1021"/>
        <v>0</v>
      </c>
      <c r="T1205" s="29">
        <f t="shared" si="1021"/>
        <v>0</v>
      </c>
      <c r="U1205" s="29">
        <f t="shared" si="1021"/>
        <v>0</v>
      </c>
      <c r="V1205" s="29">
        <f t="shared" si="1021"/>
        <v>0</v>
      </c>
      <c r="W1205" s="29">
        <f t="shared" si="1021"/>
        <v>0</v>
      </c>
      <c r="X1205" s="29">
        <f t="shared" si="1021"/>
        <v>0</v>
      </c>
      <c r="Y1205" s="29">
        <f t="shared" si="1021"/>
        <v>1</v>
      </c>
      <c r="Z1205" s="29">
        <f t="shared" si="1021"/>
        <v>1</v>
      </c>
      <c r="AA1205" s="29">
        <f t="shared" si="1021"/>
        <v>1</v>
      </c>
      <c r="AB1205" s="29">
        <f t="shared" si="1021"/>
        <v>1</v>
      </c>
      <c r="AC1205" s="29">
        <f t="shared" si="1021"/>
        <v>1</v>
      </c>
      <c r="AD1205" s="29">
        <f t="shared" si="1021"/>
        <v>1</v>
      </c>
      <c r="AE1205" s="29">
        <f t="shared" si="1019"/>
        <v>1</v>
      </c>
      <c r="AF1205" s="29">
        <f t="shared" si="1019"/>
        <v>1</v>
      </c>
      <c r="AG1205" s="29">
        <f t="shared" si="1019"/>
        <v>1</v>
      </c>
      <c r="AH1205" s="29">
        <f t="shared" si="1019"/>
        <v>1</v>
      </c>
      <c r="AI1205" s="29">
        <f t="shared" si="1019"/>
        <v>1</v>
      </c>
      <c r="AJ1205" s="29">
        <f t="shared" si="1019"/>
        <v>1</v>
      </c>
      <c r="AK1205" s="29">
        <f t="shared" si="1019"/>
        <v>1</v>
      </c>
      <c r="AL1205" s="29">
        <f t="shared" si="1019"/>
        <v>1</v>
      </c>
      <c r="AM1205" s="29">
        <f t="shared" si="1019"/>
        <v>1</v>
      </c>
      <c r="AN1205" s="29">
        <f t="shared" si="1019"/>
        <v>1</v>
      </c>
      <c r="AO1205" s="29">
        <f t="shared" si="1019"/>
        <v>1</v>
      </c>
      <c r="AP1205" s="29">
        <f t="shared" si="1019"/>
        <v>1</v>
      </c>
      <c r="AQ1205" s="29">
        <f t="shared" si="1019"/>
        <v>1</v>
      </c>
      <c r="AR1205" s="29">
        <f t="shared" si="1019"/>
        <v>1</v>
      </c>
      <c r="AS1205" s="29">
        <f t="shared" si="1019"/>
        <v>1</v>
      </c>
      <c r="AT1205" s="29">
        <f t="shared" si="1007"/>
        <v>1</v>
      </c>
      <c r="AU1205" s="29">
        <f t="shared" si="1007"/>
        <v>1</v>
      </c>
      <c r="AV1205" s="29">
        <f t="shared" si="1007"/>
        <v>1</v>
      </c>
      <c r="AW1205" s="29">
        <f t="shared" si="1007"/>
        <v>1</v>
      </c>
      <c r="AX1205" s="29">
        <f t="shared" si="1007"/>
        <v>1</v>
      </c>
      <c r="AY1205" s="29">
        <f t="shared" si="1007"/>
        <v>1</v>
      </c>
      <c r="AZ1205" s="29">
        <f t="shared" si="1007"/>
        <v>1</v>
      </c>
      <c r="BA1205" s="29">
        <f t="shared" si="1007"/>
        <v>1</v>
      </c>
      <c r="BB1205" s="29">
        <f t="shared" si="1007"/>
        <v>1</v>
      </c>
      <c r="BC1205" s="29">
        <f t="shared" si="1007"/>
        <v>1</v>
      </c>
      <c r="BD1205" s="29">
        <f t="shared" si="1007"/>
        <v>1</v>
      </c>
      <c r="BE1205" s="29">
        <f t="shared" si="1007"/>
        <v>1</v>
      </c>
      <c r="BF1205" s="29">
        <f t="shared" si="1007"/>
        <v>1</v>
      </c>
      <c r="BG1205" s="29">
        <f t="shared" si="1007"/>
        <v>1</v>
      </c>
      <c r="BH1205" s="29">
        <f t="shared" si="1007"/>
        <v>1</v>
      </c>
      <c r="BI1205" s="29">
        <f t="shared" si="1007"/>
        <v>1</v>
      </c>
      <c r="BJ1205" s="29">
        <f t="shared" si="1005"/>
        <v>1</v>
      </c>
      <c r="BN1205" s="29">
        <f t="shared" si="946"/>
        <v>44</v>
      </c>
      <c r="BO1205" s="29">
        <f t="shared" si="977"/>
        <v>15</v>
      </c>
    </row>
    <row r="1206" spans="3:67" x14ac:dyDescent="0.25">
      <c r="C1206" s="79">
        <f t="shared" si="974"/>
        <v>43876</v>
      </c>
      <c r="D1206" s="29">
        <f t="shared" si="969"/>
        <v>2020</v>
      </c>
      <c r="E1206" s="29">
        <f t="shared" si="948"/>
        <v>2</v>
      </c>
      <c r="F1206" s="29">
        <f t="shared" si="949"/>
        <v>7</v>
      </c>
      <c r="G1206" s="29">
        <f t="shared" si="950"/>
        <v>15</v>
      </c>
      <c r="H1206" s="166" t="str">
        <f t="shared" si="951"/>
        <v>Fr</v>
      </c>
      <c r="I1206" s="29">
        <f t="shared" si="975"/>
        <v>45</v>
      </c>
      <c r="J1206" s="29">
        <f t="array" ref="J1206">INDEX(Dienstplan!$F$6:$AJ$55,BN1206,BO1206)</f>
        <v>0</v>
      </c>
      <c r="K1206" s="29">
        <f t="array" ref="K1206">IF(OR(J1206=Schichten!$B$3,J1206=Schichten!$B$4),INDEX($D$98:$D$147,MATCH(CODE(J1206),$H$98:$H$147,0)),IF(ISERROR(INDEX($D$98:$D$147,MATCH(J1206,$A$98:$A$147,0))),0,INDEX($D$98:$D$147,MATCH(J1206,$A$98:$A$147,0))))</f>
        <v>0</v>
      </c>
      <c r="L1206" s="29">
        <f t="shared" ref="L1206" si="1023">L1156</f>
        <v>0</v>
      </c>
      <c r="M1206" s="29">
        <f t="shared" si="972"/>
        <v>0</v>
      </c>
      <c r="O1206" s="29">
        <f t="shared" si="1021"/>
        <v>0</v>
      </c>
      <c r="P1206" s="29">
        <f t="shared" si="1021"/>
        <v>0</v>
      </c>
      <c r="Q1206" s="29">
        <f t="shared" si="1021"/>
        <v>0</v>
      </c>
      <c r="R1206" s="29">
        <f t="shared" si="1021"/>
        <v>0</v>
      </c>
      <c r="S1206" s="29">
        <f t="shared" si="1021"/>
        <v>0</v>
      </c>
      <c r="T1206" s="29">
        <f t="shared" si="1021"/>
        <v>0</v>
      </c>
      <c r="U1206" s="29">
        <f t="shared" si="1021"/>
        <v>0</v>
      </c>
      <c r="V1206" s="29">
        <f t="shared" si="1021"/>
        <v>0</v>
      </c>
      <c r="W1206" s="29">
        <f t="shared" si="1021"/>
        <v>0</v>
      </c>
      <c r="X1206" s="29">
        <f t="shared" si="1021"/>
        <v>0</v>
      </c>
      <c r="Y1206" s="29">
        <f t="shared" si="1021"/>
        <v>1</v>
      </c>
      <c r="Z1206" s="29">
        <f t="shared" si="1021"/>
        <v>1</v>
      </c>
      <c r="AA1206" s="29">
        <f t="shared" si="1021"/>
        <v>1</v>
      </c>
      <c r="AB1206" s="29">
        <f t="shared" si="1021"/>
        <v>1</v>
      </c>
      <c r="AC1206" s="29">
        <f t="shared" si="1021"/>
        <v>1</v>
      </c>
      <c r="AD1206" s="29">
        <f t="shared" si="1021"/>
        <v>1</v>
      </c>
      <c r="AE1206" s="29">
        <f t="shared" si="1019"/>
        <v>1</v>
      </c>
      <c r="AF1206" s="29">
        <f t="shared" si="1019"/>
        <v>1</v>
      </c>
      <c r="AG1206" s="29">
        <f t="shared" si="1019"/>
        <v>1</v>
      </c>
      <c r="AH1206" s="29">
        <f t="shared" si="1019"/>
        <v>1</v>
      </c>
      <c r="AI1206" s="29">
        <f t="shared" si="1019"/>
        <v>1</v>
      </c>
      <c r="AJ1206" s="29">
        <f t="shared" si="1019"/>
        <v>1</v>
      </c>
      <c r="AK1206" s="29">
        <f t="shared" si="1019"/>
        <v>1</v>
      </c>
      <c r="AL1206" s="29">
        <f t="shared" si="1019"/>
        <v>1</v>
      </c>
      <c r="AM1206" s="29">
        <f t="shared" si="1019"/>
        <v>1</v>
      </c>
      <c r="AN1206" s="29">
        <f t="shared" si="1019"/>
        <v>1</v>
      </c>
      <c r="AO1206" s="29">
        <f t="shared" si="1019"/>
        <v>1</v>
      </c>
      <c r="AP1206" s="29">
        <f t="shared" si="1019"/>
        <v>1</v>
      </c>
      <c r="AQ1206" s="29">
        <f t="shared" si="1019"/>
        <v>1</v>
      </c>
      <c r="AR1206" s="29">
        <f t="shared" si="1019"/>
        <v>1</v>
      </c>
      <c r="AS1206" s="29">
        <f t="shared" si="1019"/>
        <v>1</v>
      </c>
      <c r="AT1206" s="29">
        <f t="shared" si="1007"/>
        <v>1</v>
      </c>
      <c r="AU1206" s="29">
        <f t="shared" si="1007"/>
        <v>1</v>
      </c>
      <c r="AV1206" s="29">
        <f t="shared" si="1007"/>
        <v>1</v>
      </c>
      <c r="AW1206" s="29">
        <f t="shared" si="1007"/>
        <v>1</v>
      </c>
      <c r="AX1206" s="29">
        <f t="shared" si="1007"/>
        <v>1</v>
      </c>
      <c r="AY1206" s="29">
        <f t="shared" si="1007"/>
        <v>1</v>
      </c>
      <c r="AZ1206" s="29">
        <f t="shared" si="1007"/>
        <v>1</v>
      </c>
      <c r="BA1206" s="29">
        <f t="shared" si="1007"/>
        <v>1</v>
      </c>
      <c r="BB1206" s="29">
        <f t="shared" si="1007"/>
        <v>1</v>
      </c>
      <c r="BC1206" s="29">
        <f t="shared" si="1007"/>
        <v>1</v>
      </c>
      <c r="BD1206" s="29">
        <f t="shared" si="1007"/>
        <v>1</v>
      </c>
      <c r="BE1206" s="29">
        <f t="shared" si="1007"/>
        <v>1</v>
      </c>
      <c r="BF1206" s="29">
        <f t="shared" si="1007"/>
        <v>1</v>
      </c>
      <c r="BG1206" s="29">
        <f t="shared" si="1007"/>
        <v>1</v>
      </c>
      <c r="BH1206" s="29">
        <f t="shared" si="1007"/>
        <v>1</v>
      </c>
      <c r="BI1206" s="29">
        <f t="shared" si="1007"/>
        <v>1</v>
      </c>
      <c r="BJ1206" s="29">
        <f t="shared" si="1005"/>
        <v>1</v>
      </c>
      <c r="BN1206" s="29">
        <f t="shared" si="946"/>
        <v>45</v>
      </c>
      <c r="BO1206" s="29">
        <f t="shared" si="977"/>
        <v>15</v>
      </c>
    </row>
    <row r="1207" spans="3:67" x14ac:dyDescent="0.25">
      <c r="C1207" s="79">
        <f t="shared" si="974"/>
        <v>43876</v>
      </c>
      <c r="D1207" s="29">
        <f t="shared" si="969"/>
        <v>2020</v>
      </c>
      <c r="E1207" s="29">
        <f t="shared" si="948"/>
        <v>2</v>
      </c>
      <c r="F1207" s="29">
        <f t="shared" si="949"/>
        <v>7</v>
      </c>
      <c r="G1207" s="29">
        <f t="shared" si="950"/>
        <v>15</v>
      </c>
      <c r="H1207" s="166" t="str">
        <f t="shared" si="951"/>
        <v>Fr</v>
      </c>
      <c r="I1207" s="29">
        <f t="shared" si="975"/>
        <v>46</v>
      </c>
      <c r="J1207" s="29">
        <f t="array" ref="J1207">INDEX(Dienstplan!$F$6:$AJ$55,BN1207,BO1207)</f>
        <v>0</v>
      </c>
      <c r="K1207" s="29">
        <f t="array" ref="K1207">IF(OR(J1207=Schichten!$B$3,J1207=Schichten!$B$4),INDEX($D$98:$D$147,MATCH(CODE(J1207),$H$98:$H$147,0)),IF(ISERROR(INDEX($D$98:$D$147,MATCH(J1207,$A$98:$A$147,0))),0,INDEX($D$98:$D$147,MATCH(J1207,$A$98:$A$147,0))))</f>
        <v>0</v>
      </c>
      <c r="L1207" s="29">
        <f t="shared" ref="L1207" si="1024">L1157</f>
        <v>0</v>
      </c>
      <c r="M1207" s="29">
        <f t="shared" si="972"/>
        <v>0</v>
      </c>
      <c r="O1207" s="29">
        <f t="shared" si="1021"/>
        <v>0</v>
      </c>
      <c r="P1207" s="29">
        <f t="shared" si="1021"/>
        <v>0</v>
      </c>
      <c r="Q1207" s="29">
        <f t="shared" si="1021"/>
        <v>0</v>
      </c>
      <c r="R1207" s="29">
        <f t="shared" si="1021"/>
        <v>0</v>
      </c>
      <c r="S1207" s="29">
        <f t="shared" si="1021"/>
        <v>0</v>
      </c>
      <c r="T1207" s="29">
        <f t="shared" si="1021"/>
        <v>0</v>
      </c>
      <c r="U1207" s="29">
        <f t="shared" si="1021"/>
        <v>0</v>
      </c>
      <c r="V1207" s="29">
        <f t="shared" si="1021"/>
        <v>0</v>
      </c>
      <c r="W1207" s="29">
        <f t="shared" si="1021"/>
        <v>0</v>
      </c>
      <c r="X1207" s="29">
        <f t="shared" si="1021"/>
        <v>0</v>
      </c>
      <c r="Y1207" s="29">
        <f t="shared" si="1021"/>
        <v>1</v>
      </c>
      <c r="Z1207" s="29">
        <f t="shared" si="1021"/>
        <v>1</v>
      </c>
      <c r="AA1207" s="29">
        <f t="shared" si="1021"/>
        <v>1</v>
      </c>
      <c r="AB1207" s="29">
        <f t="shared" si="1021"/>
        <v>1</v>
      </c>
      <c r="AC1207" s="29">
        <f t="shared" si="1021"/>
        <v>1</v>
      </c>
      <c r="AD1207" s="29">
        <f t="shared" si="1021"/>
        <v>1</v>
      </c>
      <c r="AE1207" s="29">
        <f t="shared" si="1019"/>
        <v>1</v>
      </c>
      <c r="AF1207" s="29">
        <f t="shared" si="1019"/>
        <v>1</v>
      </c>
      <c r="AG1207" s="29">
        <f t="shared" si="1019"/>
        <v>1</v>
      </c>
      <c r="AH1207" s="29">
        <f t="shared" si="1019"/>
        <v>1</v>
      </c>
      <c r="AI1207" s="29">
        <f t="shared" si="1019"/>
        <v>1</v>
      </c>
      <c r="AJ1207" s="29">
        <f t="shared" si="1019"/>
        <v>1</v>
      </c>
      <c r="AK1207" s="29">
        <f t="shared" si="1019"/>
        <v>1</v>
      </c>
      <c r="AL1207" s="29">
        <f t="shared" si="1019"/>
        <v>1</v>
      </c>
      <c r="AM1207" s="29">
        <f t="shared" si="1019"/>
        <v>1</v>
      </c>
      <c r="AN1207" s="29">
        <f t="shared" si="1019"/>
        <v>1</v>
      </c>
      <c r="AO1207" s="29">
        <f t="shared" si="1019"/>
        <v>1</v>
      </c>
      <c r="AP1207" s="29">
        <f t="shared" si="1019"/>
        <v>1</v>
      </c>
      <c r="AQ1207" s="29">
        <f t="shared" si="1019"/>
        <v>1</v>
      </c>
      <c r="AR1207" s="29">
        <f t="shared" si="1019"/>
        <v>1</v>
      </c>
      <c r="AS1207" s="29">
        <f t="shared" si="1019"/>
        <v>1</v>
      </c>
      <c r="AT1207" s="29">
        <f t="shared" si="1007"/>
        <v>1</v>
      </c>
      <c r="AU1207" s="29">
        <f t="shared" si="1007"/>
        <v>1</v>
      </c>
      <c r="AV1207" s="29">
        <f t="shared" si="1007"/>
        <v>1</v>
      </c>
      <c r="AW1207" s="29">
        <f t="shared" si="1007"/>
        <v>1</v>
      </c>
      <c r="AX1207" s="29">
        <f t="shared" si="1007"/>
        <v>1</v>
      </c>
      <c r="AY1207" s="29">
        <f t="shared" si="1007"/>
        <v>1</v>
      </c>
      <c r="AZ1207" s="29">
        <f t="shared" si="1007"/>
        <v>1</v>
      </c>
      <c r="BA1207" s="29">
        <f t="shared" si="1007"/>
        <v>1</v>
      </c>
      <c r="BB1207" s="29">
        <f t="shared" si="1007"/>
        <v>1</v>
      </c>
      <c r="BC1207" s="29">
        <f t="shared" si="1007"/>
        <v>1</v>
      </c>
      <c r="BD1207" s="29">
        <f t="shared" si="1007"/>
        <v>1</v>
      </c>
      <c r="BE1207" s="29">
        <f t="shared" si="1007"/>
        <v>1</v>
      </c>
      <c r="BF1207" s="29">
        <f t="shared" si="1007"/>
        <v>1</v>
      </c>
      <c r="BG1207" s="29">
        <f t="shared" si="1007"/>
        <v>1</v>
      </c>
      <c r="BH1207" s="29">
        <f t="shared" si="1007"/>
        <v>1</v>
      </c>
      <c r="BI1207" s="29">
        <f t="shared" ref="BI1207:BJ1222" si="1025">IF($M$457,IF($J1207=BI$461,1,0),0)</f>
        <v>1</v>
      </c>
      <c r="BJ1207" s="29">
        <f t="shared" si="1025"/>
        <v>1</v>
      </c>
      <c r="BN1207" s="29">
        <f t="shared" si="946"/>
        <v>46</v>
      </c>
      <c r="BO1207" s="29">
        <f t="shared" si="977"/>
        <v>15</v>
      </c>
    </row>
    <row r="1208" spans="3:67" x14ac:dyDescent="0.25">
      <c r="C1208" s="79">
        <f t="shared" si="974"/>
        <v>43876</v>
      </c>
      <c r="D1208" s="29">
        <f t="shared" si="969"/>
        <v>2020</v>
      </c>
      <c r="E1208" s="29">
        <f t="shared" si="948"/>
        <v>2</v>
      </c>
      <c r="F1208" s="29">
        <f t="shared" si="949"/>
        <v>7</v>
      </c>
      <c r="G1208" s="29">
        <f t="shared" si="950"/>
        <v>15</v>
      </c>
      <c r="H1208" s="166" t="str">
        <f t="shared" si="951"/>
        <v>Fr</v>
      </c>
      <c r="I1208" s="29">
        <f t="shared" si="975"/>
        <v>47</v>
      </c>
      <c r="J1208" s="29">
        <f t="array" ref="J1208">INDEX(Dienstplan!$F$6:$AJ$55,BN1208,BO1208)</f>
        <v>0</v>
      </c>
      <c r="K1208" s="29">
        <f t="array" ref="K1208">IF(OR(J1208=Schichten!$B$3,J1208=Schichten!$B$4),INDEX($D$98:$D$147,MATCH(CODE(J1208),$H$98:$H$147,0)),IF(ISERROR(INDEX($D$98:$D$147,MATCH(J1208,$A$98:$A$147,0))),0,INDEX($D$98:$D$147,MATCH(J1208,$A$98:$A$147,0))))</f>
        <v>0</v>
      </c>
      <c r="L1208" s="29">
        <f t="shared" ref="L1208" si="1026">L1158</f>
        <v>0</v>
      </c>
      <c r="M1208" s="29">
        <f t="shared" si="972"/>
        <v>0</v>
      </c>
      <c r="O1208" s="29">
        <f t="shared" si="1021"/>
        <v>0</v>
      </c>
      <c r="P1208" s="29">
        <f t="shared" si="1021"/>
        <v>0</v>
      </c>
      <c r="Q1208" s="29">
        <f t="shared" si="1021"/>
        <v>0</v>
      </c>
      <c r="R1208" s="29">
        <f t="shared" si="1021"/>
        <v>0</v>
      </c>
      <c r="S1208" s="29">
        <f t="shared" si="1021"/>
        <v>0</v>
      </c>
      <c r="T1208" s="29">
        <f t="shared" si="1021"/>
        <v>0</v>
      </c>
      <c r="U1208" s="29">
        <f t="shared" si="1021"/>
        <v>0</v>
      </c>
      <c r="V1208" s="29">
        <f t="shared" si="1021"/>
        <v>0</v>
      </c>
      <c r="W1208" s="29">
        <f t="shared" si="1021"/>
        <v>0</v>
      </c>
      <c r="X1208" s="29">
        <f t="shared" si="1021"/>
        <v>0</v>
      </c>
      <c r="Y1208" s="29">
        <f t="shared" si="1021"/>
        <v>1</v>
      </c>
      <c r="Z1208" s="29">
        <f t="shared" si="1021"/>
        <v>1</v>
      </c>
      <c r="AA1208" s="29">
        <f t="shared" si="1021"/>
        <v>1</v>
      </c>
      <c r="AB1208" s="29">
        <f t="shared" si="1021"/>
        <v>1</v>
      </c>
      <c r="AC1208" s="29">
        <f t="shared" si="1021"/>
        <v>1</v>
      </c>
      <c r="AD1208" s="29">
        <f t="shared" si="1021"/>
        <v>1</v>
      </c>
      <c r="AE1208" s="29">
        <f t="shared" si="1019"/>
        <v>1</v>
      </c>
      <c r="AF1208" s="29">
        <f t="shared" si="1019"/>
        <v>1</v>
      </c>
      <c r="AG1208" s="29">
        <f t="shared" si="1019"/>
        <v>1</v>
      </c>
      <c r="AH1208" s="29">
        <f t="shared" si="1019"/>
        <v>1</v>
      </c>
      <c r="AI1208" s="29">
        <f t="shared" si="1019"/>
        <v>1</v>
      </c>
      <c r="AJ1208" s="29">
        <f t="shared" si="1019"/>
        <v>1</v>
      </c>
      <c r="AK1208" s="29">
        <f t="shared" si="1019"/>
        <v>1</v>
      </c>
      <c r="AL1208" s="29">
        <f t="shared" si="1019"/>
        <v>1</v>
      </c>
      <c r="AM1208" s="29">
        <f t="shared" si="1019"/>
        <v>1</v>
      </c>
      <c r="AN1208" s="29">
        <f t="shared" si="1019"/>
        <v>1</v>
      </c>
      <c r="AO1208" s="29">
        <f t="shared" si="1019"/>
        <v>1</v>
      </c>
      <c r="AP1208" s="29">
        <f t="shared" si="1019"/>
        <v>1</v>
      </c>
      <c r="AQ1208" s="29">
        <f t="shared" si="1019"/>
        <v>1</v>
      </c>
      <c r="AR1208" s="29">
        <f t="shared" si="1019"/>
        <v>1</v>
      </c>
      <c r="AS1208" s="29">
        <f t="shared" si="1019"/>
        <v>1</v>
      </c>
      <c r="AT1208" s="29">
        <f t="shared" ref="AT1208:BI1223" si="1027">IF($M$457,IF($J1208=AT$461,1,0),0)</f>
        <v>1</v>
      </c>
      <c r="AU1208" s="29">
        <f t="shared" si="1027"/>
        <v>1</v>
      </c>
      <c r="AV1208" s="29">
        <f t="shared" si="1027"/>
        <v>1</v>
      </c>
      <c r="AW1208" s="29">
        <f t="shared" si="1027"/>
        <v>1</v>
      </c>
      <c r="AX1208" s="29">
        <f t="shared" si="1027"/>
        <v>1</v>
      </c>
      <c r="AY1208" s="29">
        <f t="shared" si="1027"/>
        <v>1</v>
      </c>
      <c r="AZ1208" s="29">
        <f t="shared" si="1027"/>
        <v>1</v>
      </c>
      <c r="BA1208" s="29">
        <f t="shared" si="1027"/>
        <v>1</v>
      </c>
      <c r="BB1208" s="29">
        <f t="shared" si="1027"/>
        <v>1</v>
      </c>
      <c r="BC1208" s="29">
        <f t="shared" si="1027"/>
        <v>1</v>
      </c>
      <c r="BD1208" s="29">
        <f t="shared" si="1027"/>
        <v>1</v>
      </c>
      <c r="BE1208" s="29">
        <f t="shared" si="1027"/>
        <v>1</v>
      </c>
      <c r="BF1208" s="29">
        <f t="shared" si="1027"/>
        <v>1</v>
      </c>
      <c r="BG1208" s="29">
        <f t="shared" si="1027"/>
        <v>1</v>
      </c>
      <c r="BH1208" s="29">
        <f t="shared" si="1027"/>
        <v>1</v>
      </c>
      <c r="BI1208" s="29">
        <f t="shared" si="1027"/>
        <v>1</v>
      </c>
      <c r="BJ1208" s="29">
        <f t="shared" si="1025"/>
        <v>1</v>
      </c>
      <c r="BN1208" s="29">
        <f t="shared" si="946"/>
        <v>47</v>
      </c>
      <c r="BO1208" s="29">
        <f t="shared" si="977"/>
        <v>15</v>
      </c>
    </row>
    <row r="1209" spans="3:67" x14ac:dyDescent="0.25">
      <c r="C1209" s="79">
        <f t="shared" si="974"/>
        <v>43876</v>
      </c>
      <c r="D1209" s="29">
        <f t="shared" si="969"/>
        <v>2020</v>
      </c>
      <c r="E1209" s="29">
        <f t="shared" si="948"/>
        <v>2</v>
      </c>
      <c r="F1209" s="29">
        <f t="shared" si="949"/>
        <v>7</v>
      </c>
      <c r="G1209" s="29">
        <f t="shared" si="950"/>
        <v>15</v>
      </c>
      <c r="H1209" s="166" t="str">
        <f t="shared" si="951"/>
        <v>Fr</v>
      </c>
      <c r="I1209" s="29">
        <f t="shared" si="975"/>
        <v>48</v>
      </c>
      <c r="J1209" s="29">
        <f t="array" ref="J1209">INDEX(Dienstplan!$F$6:$AJ$55,BN1209,BO1209)</f>
        <v>0</v>
      </c>
      <c r="K1209" s="29">
        <f t="array" ref="K1209">IF(OR(J1209=Schichten!$B$3,J1209=Schichten!$B$4),INDEX($D$98:$D$147,MATCH(CODE(J1209),$H$98:$H$147,0)),IF(ISERROR(INDEX($D$98:$D$147,MATCH(J1209,$A$98:$A$147,0))),0,INDEX($D$98:$D$147,MATCH(J1209,$A$98:$A$147,0))))</f>
        <v>0</v>
      </c>
      <c r="L1209" s="29">
        <f t="shared" ref="L1209" si="1028">L1159</f>
        <v>0</v>
      </c>
      <c r="M1209" s="29">
        <f t="shared" si="972"/>
        <v>0</v>
      </c>
      <c r="O1209" s="29">
        <f t="shared" si="1021"/>
        <v>0</v>
      </c>
      <c r="P1209" s="29">
        <f t="shared" si="1021"/>
        <v>0</v>
      </c>
      <c r="Q1209" s="29">
        <f t="shared" si="1021"/>
        <v>0</v>
      </c>
      <c r="R1209" s="29">
        <f t="shared" si="1021"/>
        <v>0</v>
      </c>
      <c r="S1209" s="29">
        <f t="shared" si="1021"/>
        <v>0</v>
      </c>
      <c r="T1209" s="29">
        <f t="shared" si="1021"/>
        <v>0</v>
      </c>
      <c r="U1209" s="29">
        <f t="shared" si="1021"/>
        <v>0</v>
      </c>
      <c r="V1209" s="29">
        <f t="shared" si="1021"/>
        <v>0</v>
      </c>
      <c r="W1209" s="29">
        <f t="shared" si="1021"/>
        <v>0</v>
      </c>
      <c r="X1209" s="29">
        <f t="shared" si="1021"/>
        <v>0</v>
      </c>
      <c r="Y1209" s="29">
        <f t="shared" si="1021"/>
        <v>1</v>
      </c>
      <c r="Z1209" s="29">
        <f t="shared" si="1021"/>
        <v>1</v>
      </c>
      <c r="AA1209" s="29">
        <f t="shared" si="1021"/>
        <v>1</v>
      </c>
      <c r="AB1209" s="29">
        <f t="shared" si="1021"/>
        <v>1</v>
      </c>
      <c r="AC1209" s="29">
        <f t="shared" si="1021"/>
        <v>1</v>
      </c>
      <c r="AD1209" s="29">
        <f t="shared" si="1021"/>
        <v>1</v>
      </c>
      <c r="AE1209" s="29">
        <f t="shared" si="1019"/>
        <v>1</v>
      </c>
      <c r="AF1209" s="29">
        <f t="shared" si="1019"/>
        <v>1</v>
      </c>
      <c r="AG1209" s="29">
        <f t="shared" si="1019"/>
        <v>1</v>
      </c>
      <c r="AH1209" s="29">
        <f t="shared" si="1019"/>
        <v>1</v>
      </c>
      <c r="AI1209" s="29">
        <f t="shared" si="1019"/>
        <v>1</v>
      </c>
      <c r="AJ1209" s="29">
        <f t="shared" si="1019"/>
        <v>1</v>
      </c>
      <c r="AK1209" s="29">
        <f t="shared" si="1019"/>
        <v>1</v>
      </c>
      <c r="AL1209" s="29">
        <f t="shared" si="1019"/>
        <v>1</v>
      </c>
      <c r="AM1209" s="29">
        <f t="shared" si="1019"/>
        <v>1</v>
      </c>
      <c r="AN1209" s="29">
        <f t="shared" si="1019"/>
        <v>1</v>
      </c>
      <c r="AO1209" s="29">
        <f t="shared" si="1019"/>
        <v>1</v>
      </c>
      <c r="AP1209" s="29">
        <f t="shared" si="1019"/>
        <v>1</v>
      </c>
      <c r="AQ1209" s="29">
        <f t="shared" si="1019"/>
        <v>1</v>
      </c>
      <c r="AR1209" s="29">
        <f t="shared" si="1019"/>
        <v>1</v>
      </c>
      <c r="AS1209" s="29">
        <f t="shared" si="1019"/>
        <v>1</v>
      </c>
      <c r="AT1209" s="29">
        <f t="shared" si="1027"/>
        <v>1</v>
      </c>
      <c r="AU1209" s="29">
        <f t="shared" si="1027"/>
        <v>1</v>
      </c>
      <c r="AV1209" s="29">
        <f t="shared" si="1027"/>
        <v>1</v>
      </c>
      <c r="AW1209" s="29">
        <f t="shared" si="1027"/>
        <v>1</v>
      </c>
      <c r="AX1209" s="29">
        <f t="shared" si="1027"/>
        <v>1</v>
      </c>
      <c r="AY1209" s="29">
        <f t="shared" si="1027"/>
        <v>1</v>
      </c>
      <c r="AZ1209" s="29">
        <f t="shared" si="1027"/>
        <v>1</v>
      </c>
      <c r="BA1209" s="29">
        <f t="shared" si="1027"/>
        <v>1</v>
      </c>
      <c r="BB1209" s="29">
        <f t="shared" si="1027"/>
        <v>1</v>
      </c>
      <c r="BC1209" s="29">
        <f t="shared" si="1027"/>
        <v>1</v>
      </c>
      <c r="BD1209" s="29">
        <f t="shared" si="1027"/>
        <v>1</v>
      </c>
      <c r="BE1209" s="29">
        <f t="shared" si="1027"/>
        <v>1</v>
      </c>
      <c r="BF1209" s="29">
        <f t="shared" si="1027"/>
        <v>1</v>
      </c>
      <c r="BG1209" s="29">
        <f t="shared" si="1027"/>
        <v>1</v>
      </c>
      <c r="BH1209" s="29">
        <f t="shared" si="1027"/>
        <v>1</v>
      </c>
      <c r="BI1209" s="29">
        <f t="shared" si="1027"/>
        <v>1</v>
      </c>
      <c r="BJ1209" s="29">
        <f t="shared" si="1025"/>
        <v>1</v>
      </c>
      <c r="BN1209" s="29">
        <f t="shared" si="946"/>
        <v>48</v>
      </c>
      <c r="BO1209" s="29">
        <f t="shared" si="977"/>
        <v>15</v>
      </c>
    </row>
    <row r="1210" spans="3:67" x14ac:dyDescent="0.25">
      <c r="C1210" s="79">
        <f t="shared" si="974"/>
        <v>43876</v>
      </c>
      <c r="D1210" s="29">
        <f t="shared" si="969"/>
        <v>2020</v>
      </c>
      <c r="E1210" s="29">
        <f t="shared" si="948"/>
        <v>2</v>
      </c>
      <c r="F1210" s="29">
        <f t="shared" si="949"/>
        <v>7</v>
      </c>
      <c r="G1210" s="29">
        <f t="shared" si="950"/>
        <v>15</v>
      </c>
      <c r="H1210" s="166" t="str">
        <f t="shared" si="951"/>
        <v>Fr</v>
      </c>
      <c r="I1210" s="29">
        <f t="shared" si="975"/>
        <v>49</v>
      </c>
      <c r="J1210" s="29">
        <f t="array" ref="J1210">INDEX(Dienstplan!$F$6:$AJ$55,BN1210,BO1210)</f>
        <v>0</v>
      </c>
      <c r="K1210" s="29">
        <f t="array" ref="K1210">IF(OR(J1210=Schichten!$B$3,J1210=Schichten!$B$4),INDEX($D$98:$D$147,MATCH(CODE(J1210),$H$98:$H$147,0)),IF(ISERROR(INDEX($D$98:$D$147,MATCH(J1210,$A$98:$A$147,0))),0,INDEX($D$98:$D$147,MATCH(J1210,$A$98:$A$147,0))))</f>
        <v>0</v>
      </c>
      <c r="L1210" s="29">
        <f t="shared" ref="L1210" si="1029">L1160</f>
        <v>0</v>
      </c>
      <c r="M1210" s="29">
        <f t="shared" si="972"/>
        <v>0</v>
      </c>
      <c r="O1210" s="29">
        <f t="shared" si="1021"/>
        <v>0</v>
      </c>
      <c r="P1210" s="29">
        <f t="shared" si="1021"/>
        <v>0</v>
      </c>
      <c r="Q1210" s="29">
        <f t="shared" si="1021"/>
        <v>0</v>
      </c>
      <c r="R1210" s="29">
        <f t="shared" si="1021"/>
        <v>0</v>
      </c>
      <c r="S1210" s="29">
        <f t="shared" si="1021"/>
        <v>0</v>
      </c>
      <c r="T1210" s="29">
        <f t="shared" si="1021"/>
        <v>0</v>
      </c>
      <c r="U1210" s="29">
        <f t="shared" si="1021"/>
        <v>0</v>
      </c>
      <c r="V1210" s="29">
        <f t="shared" si="1021"/>
        <v>0</v>
      </c>
      <c r="W1210" s="29">
        <f t="shared" si="1021"/>
        <v>0</v>
      </c>
      <c r="X1210" s="29">
        <f t="shared" si="1021"/>
        <v>0</v>
      </c>
      <c r="Y1210" s="29">
        <f t="shared" si="1021"/>
        <v>1</v>
      </c>
      <c r="Z1210" s="29">
        <f t="shared" si="1021"/>
        <v>1</v>
      </c>
      <c r="AA1210" s="29">
        <f t="shared" si="1021"/>
        <v>1</v>
      </c>
      <c r="AB1210" s="29">
        <f t="shared" si="1021"/>
        <v>1</v>
      </c>
      <c r="AC1210" s="29">
        <f t="shared" si="1021"/>
        <v>1</v>
      </c>
      <c r="AD1210" s="29">
        <f t="shared" si="1021"/>
        <v>1</v>
      </c>
      <c r="AE1210" s="29">
        <f t="shared" si="1019"/>
        <v>1</v>
      </c>
      <c r="AF1210" s="29">
        <f t="shared" si="1019"/>
        <v>1</v>
      </c>
      <c r="AG1210" s="29">
        <f t="shared" si="1019"/>
        <v>1</v>
      </c>
      <c r="AH1210" s="29">
        <f t="shared" si="1019"/>
        <v>1</v>
      </c>
      <c r="AI1210" s="29">
        <f t="shared" si="1019"/>
        <v>1</v>
      </c>
      <c r="AJ1210" s="29">
        <f t="shared" si="1019"/>
        <v>1</v>
      </c>
      <c r="AK1210" s="29">
        <f t="shared" si="1019"/>
        <v>1</v>
      </c>
      <c r="AL1210" s="29">
        <f t="shared" si="1019"/>
        <v>1</v>
      </c>
      <c r="AM1210" s="29">
        <f t="shared" si="1019"/>
        <v>1</v>
      </c>
      <c r="AN1210" s="29">
        <f t="shared" si="1019"/>
        <v>1</v>
      </c>
      <c r="AO1210" s="29">
        <f t="shared" si="1019"/>
        <v>1</v>
      </c>
      <c r="AP1210" s="29">
        <f t="shared" si="1019"/>
        <v>1</v>
      </c>
      <c r="AQ1210" s="29">
        <f t="shared" si="1019"/>
        <v>1</v>
      </c>
      <c r="AR1210" s="29">
        <f t="shared" si="1019"/>
        <v>1</v>
      </c>
      <c r="AS1210" s="29">
        <f t="shared" si="1019"/>
        <v>1</v>
      </c>
      <c r="AT1210" s="29">
        <f t="shared" si="1027"/>
        <v>1</v>
      </c>
      <c r="AU1210" s="29">
        <f t="shared" si="1027"/>
        <v>1</v>
      </c>
      <c r="AV1210" s="29">
        <f t="shared" si="1027"/>
        <v>1</v>
      </c>
      <c r="AW1210" s="29">
        <f t="shared" si="1027"/>
        <v>1</v>
      </c>
      <c r="AX1210" s="29">
        <f t="shared" si="1027"/>
        <v>1</v>
      </c>
      <c r="AY1210" s="29">
        <f t="shared" si="1027"/>
        <v>1</v>
      </c>
      <c r="AZ1210" s="29">
        <f t="shared" si="1027"/>
        <v>1</v>
      </c>
      <c r="BA1210" s="29">
        <f t="shared" si="1027"/>
        <v>1</v>
      </c>
      <c r="BB1210" s="29">
        <f t="shared" si="1027"/>
        <v>1</v>
      </c>
      <c r="BC1210" s="29">
        <f t="shared" si="1027"/>
        <v>1</v>
      </c>
      <c r="BD1210" s="29">
        <f t="shared" si="1027"/>
        <v>1</v>
      </c>
      <c r="BE1210" s="29">
        <f t="shared" si="1027"/>
        <v>1</v>
      </c>
      <c r="BF1210" s="29">
        <f t="shared" si="1027"/>
        <v>1</v>
      </c>
      <c r="BG1210" s="29">
        <f t="shared" si="1027"/>
        <v>1</v>
      </c>
      <c r="BH1210" s="29">
        <f t="shared" si="1027"/>
        <v>1</v>
      </c>
      <c r="BI1210" s="29">
        <f t="shared" si="1027"/>
        <v>1</v>
      </c>
      <c r="BJ1210" s="29">
        <f t="shared" si="1025"/>
        <v>1</v>
      </c>
      <c r="BN1210" s="29">
        <f t="shared" si="946"/>
        <v>49</v>
      </c>
      <c r="BO1210" s="29">
        <f t="shared" si="977"/>
        <v>15</v>
      </c>
    </row>
    <row r="1211" spans="3:67" x14ac:dyDescent="0.25">
      <c r="C1211" s="79">
        <f t="shared" si="974"/>
        <v>43876</v>
      </c>
      <c r="D1211" s="29">
        <f t="shared" si="969"/>
        <v>2020</v>
      </c>
      <c r="E1211" s="29">
        <f t="shared" si="948"/>
        <v>2</v>
      </c>
      <c r="F1211" s="29">
        <f t="shared" si="949"/>
        <v>7</v>
      </c>
      <c r="G1211" s="29">
        <f t="shared" si="950"/>
        <v>15</v>
      </c>
      <c r="H1211" s="166" t="str">
        <f t="shared" si="951"/>
        <v>Fr</v>
      </c>
      <c r="I1211" s="29">
        <f t="shared" si="975"/>
        <v>50</v>
      </c>
      <c r="J1211" s="29">
        <f t="array" ref="J1211">INDEX(Dienstplan!$F$6:$AJ$55,BN1211,BO1211)</f>
        <v>0</v>
      </c>
      <c r="K1211" s="29">
        <f t="array" ref="K1211">IF(OR(J1211=Schichten!$B$3,J1211=Schichten!$B$4),INDEX($D$98:$D$147,MATCH(CODE(J1211),$H$98:$H$147,0)),IF(ISERROR(INDEX($D$98:$D$147,MATCH(J1211,$A$98:$A$147,0))),0,INDEX($D$98:$D$147,MATCH(J1211,$A$98:$A$147,0))))</f>
        <v>0</v>
      </c>
      <c r="L1211" s="29">
        <f t="shared" ref="L1211" si="1030">L1161</f>
        <v>0</v>
      </c>
      <c r="M1211" s="29">
        <f t="shared" si="972"/>
        <v>0</v>
      </c>
      <c r="O1211" s="29">
        <f t="shared" si="1021"/>
        <v>0</v>
      </c>
      <c r="P1211" s="29">
        <f t="shared" si="1021"/>
        <v>0</v>
      </c>
      <c r="Q1211" s="29">
        <f t="shared" si="1021"/>
        <v>0</v>
      </c>
      <c r="R1211" s="29">
        <f t="shared" si="1021"/>
        <v>0</v>
      </c>
      <c r="S1211" s="29">
        <f t="shared" si="1021"/>
        <v>0</v>
      </c>
      <c r="T1211" s="29">
        <f t="shared" si="1021"/>
        <v>0</v>
      </c>
      <c r="U1211" s="29">
        <f t="shared" si="1021"/>
        <v>0</v>
      </c>
      <c r="V1211" s="29">
        <f t="shared" si="1021"/>
        <v>0</v>
      </c>
      <c r="W1211" s="29">
        <f t="shared" si="1021"/>
        <v>0</v>
      </c>
      <c r="X1211" s="29">
        <f t="shared" si="1021"/>
        <v>0</v>
      </c>
      <c r="Y1211" s="29">
        <f t="shared" si="1021"/>
        <v>1</v>
      </c>
      <c r="Z1211" s="29">
        <f t="shared" si="1021"/>
        <v>1</v>
      </c>
      <c r="AA1211" s="29">
        <f t="shared" si="1021"/>
        <v>1</v>
      </c>
      <c r="AB1211" s="29">
        <f t="shared" si="1021"/>
        <v>1</v>
      </c>
      <c r="AC1211" s="29">
        <f t="shared" si="1021"/>
        <v>1</v>
      </c>
      <c r="AD1211" s="29">
        <f t="shared" si="1021"/>
        <v>1</v>
      </c>
      <c r="AE1211" s="29">
        <f t="shared" si="1019"/>
        <v>1</v>
      </c>
      <c r="AF1211" s="29">
        <f t="shared" si="1019"/>
        <v>1</v>
      </c>
      <c r="AG1211" s="29">
        <f t="shared" si="1019"/>
        <v>1</v>
      </c>
      <c r="AH1211" s="29">
        <f t="shared" si="1019"/>
        <v>1</v>
      </c>
      <c r="AI1211" s="29">
        <f t="shared" si="1019"/>
        <v>1</v>
      </c>
      <c r="AJ1211" s="29">
        <f t="shared" si="1019"/>
        <v>1</v>
      </c>
      <c r="AK1211" s="29">
        <f t="shared" si="1019"/>
        <v>1</v>
      </c>
      <c r="AL1211" s="29">
        <f t="shared" si="1019"/>
        <v>1</v>
      </c>
      <c r="AM1211" s="29">
        <f t="shared" si="1019"/>
        <v>1</v>
      </c>
      <c r="AN1211" s="29">
        <f t="shared" si="1019"/>
        <v>1</v>
      </c>
      <c r="AO1211" s="29">
        <f t="shared" si="1019"/>
        <v>1</v>
      </c>
      <c r="AP1211" s="29">
        <f t="shared" si="1019"/>
        <v>1</v>
      </c>
      <c r="AQ1211" s="29">
        <f t="shared" si="1019"/>
        <v>1</v>
      </c>
      <c r="AR1211" s="29">
        <f t="shared" si="1019"/>
        <v>1</v>
      </c>
      <c r="AS1211" s="29">
        <f t="shared" si="1019"/>
        <v>1</v>
      </c>
      <c r="AT1211" s="29">
        <f t="shared" si="1027"/>
        <v>1</v>
      </c>
      <c r="AU1211" s="29">
        <f t="shared" si="1027"/>
        <v>1</v>
      </c>
      <c r="AV1211" s="29">
        <f t="shared" si="1027"/>
        <v>1</v>
      </c>
      <c r="AW1211" s="29">
        <f t="shared" si="1027"/>
        <v>1</v>
      </c>
      <c r="AX1211" s="29">
        <f t="shared" si="1027"/>
        <v>1</v>
      </c>
      <c r="AY1211" s="29">
        <f t="shared" si="1027"/>
        <v>1</v>
      </c>
      <c r="AZ1211" s="29">
        <f t="shared" si="1027"/>
        <v>1</v>
      </c>
      <c r="BA1211" s="29">
        <f t="shared" si="1027"/>
        <v>1</v>
      </c>
      <c r="BB1211" s="29">
        <f t="shared" si="1027"/>
        <v>1</v>
      </c>
      <c r="BC1211" s="29">
        <f t="shared" si="1027"/>
        <v>1</v>
      </c>
      <c r="BD1211" s="29">
        <f t="shared" si="1027"/>
        <v>1</v>
      </c>
      <c r="BE1211" s="29">
        <f t="shared" si="1027"/>
        <v>1</v>
      </c>
      <c r="BF1211" s="29">
        <f t="shared" si="1027"/>
        <v>1</v>
      </c>
      <c r="BG1211" s="29">
        <f t="shared" si="1027"/>
        <v>1</v>
      </c>
      <c r="BH1211" s="29">
        <f t="shared" si="1027"/>
        <v>1</v>
      </c>
      <c r="BI1211" s="29">
        <f t="shared" si="1027"/>
        <v>1</v>
      </c>
      <c r="BJ1211" s="29">
        <f t="shared" si="1025"/>
        <v>1</v>
      </c>
      <c r="BN1211" s="29">
        <f t="shared" si="946"/>
        <v>50</v>
      </c>
      <c r="BO1211" s="29">
        <f t="shared" si="977"/>
        <v>15</v>
      </c>
    </row>
    <row r="1212" spans="3:67" x14ac:dyDescent="0.25">
      <c r="C1212" s="79">
        <f t="shared" si="974"/>
        <v>43877</v>
      </c>
      <c r="D1212" s="29">
        <f t="shared" si="969"/>
        <v>2020</v>
      </c>
      <c r="E1212" s="29">
        <f t="shared" si="948"/>
        <v>2</v>
      </c>
      <c r="F1212" s="29">
        <f t="shared" si="949"/>
        <v>7</v>
      </c>
      <c r="G1212" s="29">
        <f t="shared" si="950"/>
        <v>16</v>
      </c>
      <c r="H1212" s="166" t="str">
        <f t="shared" si="951"/>
        <v>Sa</v>
      </c>
      <c r="I1212" s="29">
        <f t="shared" si="975"/>
        <v>1</v>
      </c>
      <c r="J1212" s="29">
        <f t="array" ref="J1212">INDEX(Dienstplan!$F$6:$AJ$55,BN1212,BO1212)</f>
        <v>0</v>
      </c>
      <c r="K1212" s="29">
        <f t="array" ref="K1212">IF(OR(J1212=Schichten!$B$3,J1212=Schichten!$B$4),INDEX($D$98:$D$147,MATCH(CODE(J1212),$H$98:$H$147,0)),IF(ISERROR(INDEX($D$98:$D$147,MATCH(J1212,$A$98:$A$147,0))),0,INDEX($D$98:$D$147,MATCH(J1212,$A$98:$A$147,0))))</f>
        <v>0</v>
      </c>
      <c r="L1212" s="29">
        <f t="shared" ref="L1212" si="1031">L1162</f>
        <v>1.1494252873563218E-2</v>
      </c>
      <c r="M1212" s="29">
        <f t="shared" si="972"/>
        <v>0</v>
      </c>
      <c r="O1212" s="29">
        <f t="shared" si="1021"/>
        <v>0</v>
      </c>
      <c r="P1212" s="29">
        <f t="shared" si="1021"/>
        <v>0</v>
      </c>
      <c r="Q1212" s="29">
        <f t="shared" si="1021"/>
        <v>0</v>
      </c>
      <c r="R1212" s="29">
        <f t="shared" si="1021"/>
        <v>0</v>
      </c>
      <c r="S1212" s="29">
        <f t="shared" si="1021"/>
        <v>0</v>
      </c>
      <c r="T1212" s="29">
        <f t="shared" si="1021"/>
        <v>0</v>
      </c>
      <c r="U1212" s="29">
        <f t="shared" si="1021"/>
        <v>0</v>
      </c>
      <c r="V1212" s="29">
        <f t="shared" si="1021"/>
        <v>0</v>
      </c>
      <c r="W1212" s="29">
        <f t="shared" si="1021"/>
        <v>0</v>
      </c>
      <c r="X1212" s="29">
        <f t="shared" si="1021"/>
        <v>0</v>
      </c>
      <c r="Y1212" s="29">
        <f t="shared" si="1021"/>
        <v>1</v>
      </c>
      <c r="Z1212" s="29">
        <f t="shared" si="1021"/>
        <v>1</v>
      </c>
      <c r="AA1212" s="29">
        <f t="shared" si="1021"/>
        <v>1</v>
      </c>
      <c r="AB1212" s="29">
        <f t="shared" si="1021"/>
        <v>1</v>
      </c>
      <c r="AC1212" s="29">
        <f t="shared" si="1021"/>
        <v>1</v>
      </c>
      <c r="AD1212" s="29">
        <f t="shared" si="1021"/>
        <v>1</v>
      </c>
      <c r="AE1212" s="29">
        <f t="shared" si="1019"/>
        <v>1</v>
      </c>
      <c r="AF1212" s="29">
        <f t="shared" si="1019"/>
        <v>1</v>
      </c>
      <c r="AG1212" s="29">
        <f t="shared" si="1019"/>
        <v>1</v>
      </c>
      <c r="AH1212" s="29">
        <f t="shared" si="1019"/>
        <v>1</v>
      </c>
      <c r="AI1212" s="29">
        <f t="shared" si="1019"/>
        <v>1</v>
      </c>
      <c r="AJ1212" s="29">
        <f t="shared" si="1019"/>
        <v>1</v>
      </c>
      <c r="AK1212" s="29">
        <f t="shared" si="1019"/>
        <v>1</v>
      </c>
      <c r="AL1212" s="29">
        <f t="shared" si="1019"/>
        <v>1</v>
      </c>
      <c r="AM1212" s="29">
        <f t="shared" si="1019"/>
        <v>1</v>
      </c>
      <c r="AN1212" s="29">
        <f t="shared" si="1019"/>
        <v>1</v>
      </c>
      <c r="AO1212" s="29">
        <f t="shared" si="1019"/>
        <v>1</v>
      </c>
      <c r="AP1212" s="29">
        <f t="shared" si="1019"/>
        <v>1</v>
      </c>
      <c r="AQ1212" s="29">
        <f t="shared" si="1019"/>
        <v>1</v>
      </c>
      <c r="AR1212" s="29">
        <f t="shared" si="1019"/>
        <v>1</v>
      </c>
      <c r="AS1212" s="29">
        <f t="shared" si="1019"/>
        <v>1</v>
      </c>
      <c r="AT1212" s="29">
        <f t="shared" si="1027"/>
        <v>1</v>
      </c>
      <c r="AU1212" s="29">
        <f t="shared" si="1027"/>
        <v>1</v>
      </c>
      <c r="AV1212" s="29">
        <f t="shared" si="1027"/>
        <v>1</v>
      </c>
      <c r="AW1212" s="29">
        <f t="shared" si="1027"/>
        <v>1</v>
      </c>
      <c r="AX1212" s="29">
        <f t="shared" si="1027"/>
        <v>1</v>
      </c>
      <c r="AY1212" s="29">
        <f t="shared" si="1027"/>
        <v>1</v>
      </c>
      <c r="AZ1212" s="29">
        <f t="shared" si="1027"/>
        <v>1</v>
      </c>
      <c r="BA1212" s="29">
        <f t="shared" si="1027"/>
        <v>1</v>
      </c>
      <c r="BB1212" s="29">
        <f t="shared" si="1027"/>
        <v>1</v>
      </c>
      <c r="BC1212" s="29">
        <f t="shared" si="1027"/>
        <v>1</v>
      </c>
      <c r="BD1212" s="29">
        <f t="shared" si="1027"/>
        <v>1</v>
      </c>
      <c r="BE1212" s="29">
        <f t="shared" si="1027"/>
        <v>1</v>
      </c>
      <c r="BF1212" s="29">
        <f t="shared" si="1027"/>
        <v>1</v>
      </c>
      <c r="BG1212" s="29">
        <f t="shared" si="1027"/>
        <v>1</v>
      </c>
      <c r="BH1212" s="29">
        <f t="shared" si="1027"/>
        <v>1</v>
      </c>
      <c r="BI1212" s="29">
        <f t="shared" si="1027"/>
        <v>1</v>
      </c>
      <c r="BJ1212" s="29">
        <f t="shared" si="1025"/>
        <v>1</v>
      </c>
      <c r="BN1212" s="29">
        <f t="shared" si="946"/>
        <v>1</v>
      </c>
      <c r="BO1212" s="29">
        <f t="shared" si="977"/>
        <v>16</v>
      </c>
    </row>
    <row r="1213" spans="3:67" x14ac:dyDescent="0.25">
      <c r="C1213" s="79">
        <f t="shared" si="974"/>
        <v>43877</v>
      </c>
      <c r="D1213" s="29">
        <f t="shared" si="969"/>
        <v>2020</v>
      </c>
      <c r="E1213" s="29">
        <f t="shared" si="948"/>
        <v>2</v>
      </c>
      <c r="F1213" s="29">
        <f t="shared" si="949"/>
        <v>7</v>
      </c>
      <c r="G1213" s="29">
        <f t="shared" si="950"/>
        <v>16</v>
      </c>
      <c r="H1213" s="166" t="str">
        <f t="shared" si="951"/>
        <v>Sa</v>
      </c>
      <c r="I1213" s="29">
        <f t="shared" si="975"/>
        <v>2</v>
      </c>
      <c r="J1213" s="29">
        <f t="array" ref="J1213">INDEX(Dienstplan!$F$6:$AJ$55,BN1213,BO1213)</f>
        <v>0</v>
      </c>
      <c r="K1213" s="29">
        <f t="array" ref="K1213">IF(OR(J1213=Schichten!$B$3,J1213=Schichten!$B$4),INDEX($D$98:$D$147,MATCH(CODE(J1213),$H$98:$H$147,0)),IF(ISERROR(INDEX($D$98:$D$147,MATCH(J1213,$A$98:$A$147,0))),0,INDEX($D$98:$D$147,MATCH(J1213,$A$98:$A$147,0))))</f>
        <v>0</v>
      </c>
      <c r="L1213" s="29">
        <f t="shared" ref="L1213" si="1032">L1163</f>
        <v>0</v>
      </c>
      <c r="M1213" s="29">
        <f t="shared" si="972"/>
        <v>0</v>
      </c>
      <c r="O1213" s="29">
        <f t="shared" si="1021"/>
        <v>0</v>
      </c>
      <c r="P1213" s="29">
        <f t="shared" si="1021"/>
        <v>0</v>
      </c>
      <c r="Q1213" s="29">
        <f t="shared" si="1021"/>
        <v>0</v>
      </c>
      <c r="R1213" s="29">
        <f t="shared" si="1021"/>
        <v>0</v>
      </c>
      <c r="S1213" s="29">
        <f t="shared" si="1021"/>
        <v>0</v>
      </c>
      <c r="T1213" s="29">
        <f t="shared" si="1021"/>
        <v>0</v>
      </c>
      <c r="U1213" s="29">
        <f t="shared" si="1021"/>
        <v>0</v>
      </c>
      <c r="V1213" s="29">
        <f t="shared" si="1021"/>
        <v>0</v>
      </c>
      <c r="W1213" s="29">
        <f t="shared" si="1021"/>
        <v>0</v>
      </c>
      <c r="X1213" s="29">
        <f t="shared" si="1021"/>
        <v>0</v>
      </c>
      <c r="Y1213" s="29">
        <f t="shared" si="1021"/>
        <v>1</v>
      </c>
      <c r="Z1213" s="29">
        <f t="shared" si="1021"/>
        <v>1</v>
      </c>
      <c r="AA1213" s="29">
        <f t="shared" si="1021"/>
        <v>1</v>
      </c>
      <c r="AB1213" s="29">
        <f t="shared" si="1021"/>
        <v>1</v>
      </c>
      <c r="AC1213" s="29">
        <f t="shared" si="1021"/>
        <v>1</v>
      </c>
      <c r="AD1213" s="29">
        <f t="shared" si="1021"/>
        <v>1</v>
      </c>
      <c r="AE1213" s="29">
        <f t="shared" si="1019"/>
        <v>1</v>
      </c>
      <c r="AF1213" s="29">
        <f t="shared" si="1019"/>
        <v>1</v>
      </c>
      <c r="AG1213" s="29">
        <f t="shared" si="1019"/>
        <v>1</v>
      </c>
      <c r="AH1213" s="29">
        <f t="shared" si="1019"/>
        <v>1</v>
      </c>
      <c r="AI1213" s="29">
        <f t="shared" si="1019"/>
        <v>1</v>
      </c>
      <c r="AJ1213" s="29">
        <f t="shared" si="1019"/>
        <v>1</v>
      </c>
      <c r="AK1213" s="29">
        <f t="shared" si="1019"/>
        <v>1</v>
      </c>
      <c r="AL1213" s="29">
        <f t="shared" si="1019"/>
        <v>1</v>
      </c>
      <c r="AM1213" s="29">
        <f t="shared" si="1019"/>
        <v>1</v>
      </c>
      <c r="AN1213" s="29">
        <f t="shared" si="1019"/>
        <v>1</v>
      </c>
      <c r="AO1213" s="29">
        <f t="shared" si="1019"/>
        <v>1</v>
      </c>
      <c r="AP1213" s="29">
        <f t="shared" si="1019"/>
        <v>1</v>
      </c>
      <c r="AQ1213" s="29">
        <f t="shared" si="1019"/>
        <v>1</v>
      </c>
      <c r="AR1213" s="29">
        <f t="shared" si="1019"/>
        <v>1</v>
      </c>
      <c r="AS1213" s="29">
        <f t="shared" si="1019"/>
        <v>1</v>
      </c>
      <c r="AT1213" s="29">
        <f t="shared" si="1027"/>
        <v>1</v>
      </c>
      <c r="AU1213" s="29">
        <f t="shared" si="1027"/>
        <v>1</v>
      </c>
      <c r="AV1213" s="29">
        <f t="shared" si="1027"/>
        <v>1</v>
      </c>
      <c r="AW1213" s="29">
        <f t="shared" si="1027"/>
        <v>1</v>
      </c>
      <c r="AX1213" s="29">
        <f t="shared" si="1027"/>
        <v>1</v>
      </c>
      <c r="AY1213" s="29">
        <f t="shared" si="1027"/>
        <v>1</v>
      </c>
      <c r="AZ1213" s="29">
        <f t="shared" si="1027"/>
        <v>1</v>
      </c>
      <c r="BA1213" s="29">
        <f t="shared" si="1027"/>
        <v>1</v>
      </c>
      <c r="BB1213" s="29">
        <f t="shared" si="1027"/>
        <v>1</v>
      </c>
      <c r="BC1213" s="29">
        <f t="shared" si="1027"/>
        <v>1</v>
      </c>
      <c r="BD1213" s="29">
        <f t="shared" si="1027"/>
        <v>1</v>
      </c>
      <c r="BE1213" s="29">
        <f t="shared" si="1027"/>
        <v>1</v>
      </c>
      <c r="BF1213" s="29">
        <f t="shared" si="1027"/>
        <v>1</v>
      </c>
      <c r="BG1213" s="29">
        <f t="shared" si="1027"/>
        <v>1</v>
      </c>
      <c r="BH1213" s="29">
        <f t="shared" si="1027"/>
        <v>1</v>
      </c>
      <c r="BI1213" s="29">
        <f t="shared" si="1027"/>
        <v>1</v>
      </c>
      <c r="BJ1213" s="29">
        <f t="shared" si="1025"/>
        <v>1</v>
      </c>
      <c r="BN1213" s="29">
        <f t="shared" si="946"/>
        <v>2</v>
      </c>
      <c r="BO1213" s="29">
        <f t="shared" si="977"/>
        <v>16</v>
      </c>
    </row>
    <row r="1214" spans="3:67" x14ac:dyDescent="0.25">
      <c r="C1214" s="79">
        <f t="shared" si="974"/>
        <v>43877</v>
      </c>
      <c r="D1214" s="29">
        <f t="shared" si="969"/>
        <v>2020</v>
      </c>
      <c r="E1214" s="29">
        <f t="shared" si="948"/>
        <v>2</v>
      </c>
      <c r="F1214" s="29">
        <f t="shared" si="949"/>
        <v>7</v>
      </c>
      <c r="G1214" s="29">
        <f t="shared" si="950"/>
        <v>16</v>
      </c>
      <c r="H1214" s="166" t="str">
        <f t="shared" si="951"/>
        <v>Sa</v>
      </c>
      <c r="I1214" s="29">
        <f t="shared" si="975"/>
        <v>3</v>
      </c>
      <c r="J1214" s="29">
        <f t="array" ref="J1214">INDEX(Dienstplan!$F$6:$AJ$55,BN1214,BO1214)</f>
        <v>0</v>
      </c>
      <c r="K1214" s="29">
        <f t="array" ref="K1214">IF(OR(J1214=Schichten!$B$3,J1214=Schichten!$B$4),INDEX($D$98:$D$147,MATCH(CODE(J1214),$H$98:$H$147,0)),IF(ISERROR(INDEX($D$98:$D$147,MATCH(J1214,$A$98:$A$147,0))),0,INDEX($D$98:$D$147,MATCH(J1214,$A$98:$A$147,0))))</f>
        <v>0</v>
      </c>
      <c r="L1214" s="29">
        <f t="shared" ref="L1214" si="1033">L1164</f>
        <v>0</v>
      </c>
      <c r="M1214" s="29">
        <f t="shared" si="972"/>
        <v>0</v>
      </c>
      <c r="O1214" s="29">
        <f t="shared" si="1021"/>
        <v>0</v>
      </c>
      <c r="P1214" s="29">
        <f t="shared" si="1021"/>
        <v>0</v>
      </c>
      <c r="Q1214" s="29">
        <f t="shared" si="1021"/>
        <v>0</v>
      </c>
      <c r="R1214" s="29">
        <f t="shared" si="1021"/>
        <v>0</v>
      </c>
      <c r="S1214" s="29">
        <f t="shared" si="1021"/>
        <v>0</v>
      </c>
      <c r="T1214" s="29">
        <f t="shared" si="1021"/>
        <v>0</v>
      </c>
      <c r="U1214" s="29">
        <f t="shared" si="1021"/>
        <v>0</v>
      </c>
      <c r="V1214" s="29">
        <f t="shared" si="1021"/>
        <v>0</v>
      </c>
      <c r="W1214" s="29">
        <f t="shared" si="1021"/>
        <v>0</v>
      </c>
      <c r="X1214" s="29">
        <f t="shared" si="1021"/>
        <v>0</v>
      </c>
      <c r="Y1214" s="29">
        <f t="shared" si="1021"/>
        <v>1</v>
      </c>
      <c r="Z1214" s="29">
        <f t="shared" si="1021"/>
        <v>1</v>
      </c>
      <c r="AA1214" s="29">
        <f t="shared" si="1021"/>
        <v>1</v>
      </c>
      <c r="AB1214" s="29">
        <f t="shared" si="1021"/>
        <v>1</v>
      </c>
      <c r="AC1214" s="29">
        <f t="shared" si="1021"/>
        <v>1</v>
      </c>
      <c r="AD1214" s="29">
        <f t="shared" si="1021"/>
        <v>1</v>
      </c>
      <c r="AE1214" s="29">
        <f t="shared" si="1019"/>
        <v>1</v>
      </c>
      <c r="AF1214" s="29">
        <f t="shared" si="1019"/>
        <v>1</v>
      </c>
      <c r="AG1214" s="29">
        <f t="shared" si="1019"/>
        <v>1</v>
      </c>
      <c r="AH1214" s="29">
        <f t="shared" si="1019"/>
        <v>1</v>
      </c>
      <c r="AI1214" s="29">
        <f t="shared" si="1019"/>
        <v>1</v>
      </c>
      <c r="AJ1214" s="29">
        <f t="shared" si="1019"/>
        <v>1</v>
      </c>
      <c r="AK1214" s="29">
        <f t="shared" si="1019"/>
        <v>1</v>
      </c>
      <c r="AL1214" s="29">
        <f t="shared" si="1019"/>
        <v>1</v>
      </c>
      <c r="AM1214" s="29">
        <f t="shared" si="1019"/>
        <v>1</v>
      </c>
      <c r="AN1214" s="29">
        <f t="shared" si="1019"/>
        <v>1</v>
      </c>
      <c r="AO1214" s="29">
        <f t="shared" si="1019"/>
        <v>1</v>
      </c>
      <c r="AP1214" s="29">
        <f t="shared" si="1019"/>
        <v>1</v>
      </c>
      <c r="AQ1214" s="29">
        <f t="shared" si="1019"/>
        <v>1</v>
      </c>
      <c r="AR1214" s="29">
        <f t="shared" si="1019"/>
        <v>1</v>
      </c>
      <c r="AS1214" s="29">
        <f t="shared" si="1019"/>
        <v>1</v>
      </c>
      <c r="AT1214" s="29">
        <f t="shared" si="1027"/>
        <v>1</v>
      </c>
      <c r="AU1214" s="29">
        <f t="shared" si="1027"/>
        <v>1</v>
      </c>
      <c r="AV1214" s="29">
        <f t="shared" si="1027"/>
        <v>1</v>
      </c>
      <c r="AW1214" s="29">
        <f t="shared" si="1027"/>
        <v>1</v>
      </c>
      <c r="AX1214" s="29">
        <f t="shared" si="1027"/>
        <v>1</v>
      </c>
      <c r="AY1214" s="29">
        <f t="shared" si="1027"/>
        <v>1</v>
      </c>
      <c r="AZ1214" s="29">
        <f t="shared" si="1027"/>
        <v>1</v>
      </c>
      <c r="BA1214" s="29">
        <f t="shared" si="1027"/>
        <v>1</v>
      </c>
      <c r="BB1214" s="29">
        <f t="shared" si="1027"/>
        <v>1</v>
      </c>
      <c r="BC1214" s="29">
        <f t="shared" si="1027"/>
        <v>1</v>
      </c>
      <c r="BD1214" s="29">
        <f t="shared" si="1027"/>
        <v>1</v>
      </c>
      <c r="BE1214" s="29">
        <f t="shared" si="1027"/>
        <v>1</v>
      </c>
      <c r="BF1214" s="29">
        <f t="shared" si="1027"/>
        <v>1</v>
      </c>
      <c r="BG1214" s="29">
        <f t="shared" si="1027"/>
        <v>1</v>
      </c>
      <c r="BH1214" s="29">
        <f t="shared" si="1027"/>
        <v>1</v>
      </c>
      <c r="BI1214" s="29">
        <f t="shared" si="1027"/>
        <v>1</v>
      </c>
      <c r="BJ1214" s="29">
        <f t="shared" si="1025"/>
        <v>1</v>
      </c>
      <c r="BN1214" s="29">
        <f t="shared" si="946"/>
        <v>3</v>
      </c>
      <c r="BO1214" s="29">
        <f t="shared" si="977"/>
        <v>16</v>
      </c>
    </row>
    <row r="1215" spans="3:67" x14ac:dyDescent="0.25">
      <c r="C1215" s="79">
        <f t="shared" si="974"/>
        <v>43877</v>
      </c>
      <c r="D1215" s="29">
        <f t="shared" si="969"/>
        <v>2020</v>
      </c>
      <c r="E1215" s="29">
        <f t="shared" si="948"/>
        <v>2</v>
      </c>
      <c r="F1215" s="29">
        <f t="shared" si="949"/>
        <v>7</v>
      </c>
      <c r="G1215" s="29">
        <f t="shared" si="950"/>
        <v>16</v>
      </c>
      <c r="H1215" s="166" t="str">
        <f t="shared" si="951"/>
        <v>Sa</v>
      </c>
      <c r="I1215" s="29">
        <f t="shared" si="975"/>
        <v>4</v>
      </c>
      <c r="J1215" s="29">
        <f t="array" ref="J1215">INDEX(Dienstplan!$F$6:$AJ$55,BN1215,BO1215)</f>
        <v>0</v>
      </c>
      <c r="K1215" s="29">
        <f t="array" ref="K1215">IF(OR(J1215=Schichten!$B$3,J1215=Schichten!$B$4),INDEX($D$98:$D$147,MATCH(CODE(J1215),$H$98:$H$147,0)),IF(ISERROR(INDEX($D$98:$D$147,MATCH(J1215,$A$98:$A$147,0))),0,INDEX($D$98:$D$147,MATCH(J1215,$A$98:$A$147,0))))</f>
        <v>0</v>
      </c>
      <c r="L1215" s="29">
        <f t="shared" ref="L1215" si="1034">L1165</f>
        <v>0</v>
      </c>
      <c r="M1215" s="29">
        <f t="shared" si="972"/>
        <v>0</v>
      </c>
      <c r="O1215" s="29">
        <f t="shared" si="1021"/>
        <v>0</v>
      </c>
      <c r="P1215" s="29">
        <f t="shared" si="1021"/>
        <v>0</v>
      </c>
      <c r="Q1215" s="29">
        <f t="shared" si="1021"/>
        <v>0</v>
      </c>
      <c r="R1215" s="29">
        <f t="shared" si="1021"/>
        <v>0</v>
      </c>
      <c r="S1215" s="29">
        <f t="shared" si="1021"/>
        <v>0</v>
      </c>
      <c r="T1215" s="29">
        <f t="shared" si="1021"/>
        <v>0</v>
      </c>
      <c r="U1215" s="29">
        <f t="shared" si="1021"/>
        <v>0</v>
      </c>
      <c r="V1215" s="29">
        <f t="shared" si="1021"/>
        <v>0</v>
      </c>
      <c r="W1215" s="29">
        <f t="shared" si="1021"/>
        <v>0</v>
      </c>
      <c r="X1215" s="29">
        <f t="shared" si="1021"/>
        <v>0</v>
      </c>
      <c r="Y1215" s="29">
        <f t="shared" si="1021"/>
        <v>1</v>
      </c>
      <c r="Z1215" s="29">
        <f t="shared" si="1021"/>
        <v>1</v>
      </c>
      <c r="AA1215" s="29">
        <f t="shared" si="1021"/>
        <v>1</v>
      </c>
      <c r="AB1215" s="29">
        <f t="shared" si="1021"/>
        <v>1</v>
      </c>
      <c r="AC1215" s="29">
        <f t="shared" si="1021"/>
        <v>1</v>
      </c>
      <c r="AD1215" s="29">
        <f t="shared" si="1021"/>
        <v>1</v>
      </c>
      <c r="AE1215" s="29">
        <f t="shared" si="1019"/>
        <v>1</v>
      </c>
      <c r="AF1215" s="29">
        <f t="shared" si="1019"/>
        <v>1</v>
      </c>
      <c r="AG1215" s="29">
        <f t="shared" si="1019"/>
        <v>1</v>
      </c>
      <c r="AH1215" s="29">
        <f t="shared" si="1019"/>
        <v>1</v>
      </c>
      <c r="AI1215" s="29">
        <f t="shared" si="1019"/>
        <v>1</v>
      </c>
      <c r="AJ1215" s="29">
        <f t="shared" si="1019"/>
        <v>1</v>
      </c>
      <c r="AK1215" s="29">
        <f t="shared" si="1019"/>
        <v>1</v>
      </c>
      <c r="AL1215" s="29">
        <f t="shared" si="1019"/>
        <v>1</v>
      </c>
      <c r="AM1215" s="29">
        <f t="shared" si="1019"/>
        <v>1</v>
      </c>
      <c r="AN1215" s="29">
        <f t="shared" si="1019"/>
        <v>1</v>
      </c>
      <c r="AO1215" s="29">
        <f t="shared" si="1019"/>
        <v>1</v>
      </c>
      <c r="AP1215" s="29">
        <f t="shared" si="1019"/>
        <v>1</v>
      </c>
      <c r="AQ1215" s="29">
        <f t="shared" si="1019"/>
        <v>1</v>
      </c>
      <c r="AR1215" s="29">
        <f t="shared" si="1019"/>
        <v>1</v>
      </c>
      <c r="AS1215" s="29">
        <f t="shared" si="1019"/>
        <v>1</v>
      </c>
      <c r="AT1215" s="29">
        <f t="shared" si="1027"/>
        <v>1</v>
      </c>
      <c r="AU1215" s="29">
        <f t="shared" si="1027"/>
        <v>1</v>
      </c>
      <c r="AV1215" s="29">
        <f t="shared" si="1027"/>
        <v>1</v>
      </c>
      <c r="AW1215" s="29">
        <f t="shared" si="1027"/>
        <v>1</v>
      </c>
      <c r="AX1215" s="29">
        <f t="shared" si="1027"/>
        <v>1</v>
      </c>
      <c r="AY1215" s="29">
        <f t="shared" si="1027"/>
        <v>1</v>
      </c>
      <c r="AZ1215" s="29">
        <f t="shared" si="1027"/>
        <v>1</v>
      </c>
      <c r="BA1215" s="29">
        <f t="shared" si="1027"/>
        <v>1</v>
      </c>
      <c r="BB1215" s="29">
        <f t="shared" si="1027"/>
        <v>1</v>
      </c>
      <c r="BC1215" s="29">
        <f t="shared" si="1027"/>
        <v>1</v>
      </c>
      <c r="BD1215" s="29">
        <f t="shared" si="1027"/>
        <v>1</v>
      </c>
      <c r="BE1215" s="29">
        <f t="shared" si="1027"/>
        <v>1</v>
      </c>
      <c r="BF1215" s="29">
        <f t="shared" si="1027"/>
        <v>1</v>
      </c>
      <c r="BG1215" s="29">
        <f t="shared" si="1027"/>
        <v>1</v>
      </c>
      <c r="BH1215" s="29">
        <f t="shared" si="1027"/>
        <v>1</v>
      </c>
      <c r="BI1215" s="29">
        <f t="shared" si="1027"/>
        <v>1</v>
      </c>
      <c r="BJ1215" s="29">
        <f t="shared" si="1025"/>
        <v>1</v>
      </c>
      <c r="BN1215" s="29">
        <f t="shared" si="946"/>
        <v>4</v>
      </c>
      <c r="BO1215" s="29">
        <f t="shared" si="977"/>
        <v>16</v>
      </c>
    </row>
    <row r="1216" spans="3:67" x14ac:dyDescent="0.25">
      <c r="C1216" s="79">
        <f t="shared" si="974"/>
        <v>43877</v>
      </c>
      <c r="D1216" s="29">
        <f t="shared" si="969"/>
        <v>2020</v>
      </c>
      <c r="E1216" s="29">
        <f t="shared" si="948"/>
        <v>2</v>
      </c>
      <c r="F1216" s="29">
        <f t="shared" si="949"/>
        <v>7</v>
      </c>
      <c r="G1216" s="29">
        <f t="shared" si="950"/>
        <v>16</v>
      </c>
      <c r="H1216" s="166" t="str">
        <f t="shared" si="951"/>
        <v>Sa</v>
      </c>
      <c r="I1216" s="29">
        <f t="shared" si="975"/>
        <v>5</v>
      </c>
      <c r="J1216" s="29">
        <f t="array" ref="J1216">INDEX(Dienstplan!$F$6:$AJ$55,BN1216,BO1216)</f>
        <v>0</v>
      </c>
      <c r="K1216" s="29">
        <f t="array" ref="K1216">IF(OR(J1216=Schichten!$B$3,J1216=Schichten!$B$4),INDEX($D$98:$D$147,MATCH(CODE(J1216),$H$98:$H$147,0)),IF(ISERROR(INDEX($D$98:$D$147,MATCH(J1216,$A$98:$A$147,0))),0,INDEX($D$98:$D$147,MATCH(J1216,$A$98:$A$147,0))))</f>
        <v>0</v>
      </c>
      <c r="L1216" s="29">
        <f t="shared" ref="L1216" si="1035">L1166</f>
        <v>0</v>
      </c>
      <c r="M1216" s="29">
        <f t="shared" si="972"/>
        <v>0</v>
      </c>
      <c r="O1216" s="29">
        <f t="shared" si="1021"/>
        <v>0</v>
      </c>
      <c r="P1216" s="29">
        <f t="shared" si="1021"/>
        <v>0</v>
      </c>
      <c r="Q1216" s="29">
        <f t="shared" si="1021"/>
        <v>0</v>
      </c>
      <c r="R1216" s="29">
        <f t="shared" si="1021"/>
        <v>0</v>
      </c>
      <c r="S1216" s="29">
        <f t="shared" si="1021"/>
        <v>0</v>
      </c>
      <c r="T1216" s="29">
        <f t="shared" si="1021"/>
        <v>0</v>
      </c>
      <c r="U1216" s="29">
        <f t="shared" si="1021"/>
        <v>0</v>
      </c>
      <c r="V1216" s="29">
        <f t="shared" si="1021"/>
        <v>0</v>
      </c>
      <c r="W1216" s="29">
        <f t="shared" si="1021"/>
        <v>0</v>
      </c>
      <c r="X1216" s="29">
        <f t="shared" si="1021"/>
        <v>0</v>
      </c>
      <c r="Y1216" s="29">
        <f t="shared" si="1021"/>
        <v>1</v>
      </c>
      <c r="Z1216" s="29">
        <f t="shared" si="1021"/>
        <v>1</v>
      </c>
      <c r="AA1216" s="29">
        <f t="shared" si="1021"/>
        <v>1</v>
      </c>
      <c r="AB1216" s="29">
        <f t="shared" si="1021"/>
        <v>1</v>
      </c>
      <c r="AC1216" s="29">
        <f t="shared" si="1021"/>
        <v>1</v>
      </c>
      <c r="AD1216" s="29">
        <f t="shared" si="1021"/>
        <v>1</v>
      </c>
      <c r="AE1216" s="29">
        <f t="shared" si="1019"/>
        <v>1</v>
      </c>
      <c r="AF1216" s="29">
        <f t="shared" si="1019"/>
        <v>1</v>
      </c>
      <c r="AG1216" s="29">
        <f t="shared" si="1019"/>
        <v>1</v>
      </c>
      <c r="AH1216" s="29">
        <f t="shared" si="1019"/>
        <v>1</v>
      </c>
      <c r="AI1216" s="29">
        <f t="shared" si="1019"/>
        <v>1</v>
      </c>
      <c r="AJ1216" s="29">
        <f t="shared" si="1019"/>
        <v>1</v>
      </c>
      <c r="AK1216" s="29">
        <f t="shared" si="1019"/>
        <v>1</v>
      </c>
      <c r="AL1216" s="29">
        <f t="shared" si="1019"/>
        <v>1</v>
      </c>
      <c r="AM1216" s="29">
        <f t="shared" si="1019"/>
        <v>1</v>
      </c>
      <c r="AN1216" s="29">
        <f t="shared" si="1019"/>
        <v>1</v>
      </c>
      <c r="AO1216" s="29">
        <f t="shared" si="1019"/>
        <v>1</v>
      </c>
      <c r="AP1216" s="29">
        <f t="shared" si="1019"/>
        <v>1</v>
      </c>
      <c r="AQ1216" s="29">
        <f t="shared" si="1019"/>
        <v>1</v>
      </c>
      <c r="AR1216" s="29">
        <f t="shared" si="1019"/>
        <v>1</v>
      </c>
      <c r="AS1216" s="29">
        <f t="shared" si="1019"/>
        <v>1</v>
      </c>
      <c r="AT1216" s="29">
        <f t="shared" si="1027"/>
        <v>1</v>
      </c>
      <c r="AU1216" s="29">
        <f t="shared" si="1027"/>
        <v>1</v>
      </c>
      <c r="AV1216" s="29">
        <f t="shared" si="1027"/>
        <v>1</v>
      </c>
      <c r="AW1216" s="29">
        <f t="shared" si="1027"/>
        <v>1</v>
      </c>
      <c r="AX1216" s="29">
        <f t="shared" si="1027"/>
        <v>1</v>
      </c>
      <c r="AY1216" s="29">
        <f t="shared" si="1027"/>
        <v>1</v>
      </c>
      <c r="AZ1216" s="29">
        <f t="shared" si="1027"/>
        <v>1</v>
      </c>
      <c r="BA1216" s="29">
        <f t="shared" si="1027"/>
        <v>1</v>
      </c>
      <c r="BB1216" s="29">
        <f t="shared" si="1027"/>
        <v>1</v>
      </c>
      <c r="BC1216" s="29">
        <f t="shared" si="1027"/>
        <v>1</v>
      </c>
      <c r="BD1216" s="29">
        <f t="shared" si="1027"/>
        <v>1</v>
      </c>
      <c r="BE1216" s="29">
        <f t="shared" si="1027"/>
        <v>1</v>
      </c>
      <c r="BF1216" s="29">
        <f t="shared" si="1027"/>
        <v>1</v>
      </c>
      <c r="BG1216" s="29">
        <f t="shared" si="1027"/>
        <v>1</v>
      </c>
      <c r="BH1216" s="29">
        <f t="shared" si="1027"/>
        <v>1</v>
      </c>
      <c r="BI1216" s="29">
        <f t="shared" si="1027"/>
        <v>1</v>
      </c>
      <c r="BJ1216" s="29">
        <f t="shared" si="1025"/>
        <v>1</v>
      </c>
      <c r="BN1216" s="29">
        <f t="shared" ref="BN1216:BN1279" si="1036">BN1166</f>
        <v>5</v>
      </c>
      <c r="BO1216" s="29">
        <f t="shared" si="977"/>
        <v>16</v>
      </c>
    </row>
    <row r="1217" spans="3:67" x14ac:dyDescent="0.25">
      <c r="C1217" s="79">
        <f t="shared" si="974"/>
        <v>43877</v>
      </c>
      <c r="D1217" s="29">
        <f t="shared" si="969"/>
        <v>2020</v>
      </c>
      <c r="E1217" s="29">
        <f t="shared" ref="E1217:E1280" si="1037">MONTH(C1217)</f>
        <v>2</v>
      </c>
      <c r="F1217" s="29">
        <f t="shared" ref="F1217:F1280" si="1038">WEEKNUM(C1217,2)</f>
        <v>7</v>
      </c>
      <c r="G1217" s="29">
        <f t="shared" ref="G1217:G1280" si="1039">DAY(C1217)</f>
        <v>16</v>
      </c>
      <c r="H1217" s="166" t="str">
        <f t="shared" ref="H1217:H1280" si="1040">TEXT(WEEKDAY(C1217,2),"TTT")</f>
        <v>Sa</v>
      </c>
      <c r="I1217" s="29">
        <f t="shared" si="975"/>
        <v>6</v>
      </c>
      <c r="J1217" s="29">
        <f t="array" ref="J1217">INDEX(Dienstplan!$F$6:$AJ$55,BN1217,BO1217)</f>
        <v>0</v>
      </c>
      <c r="K1217" s="29">
        <f t="array" ref="K1217">IF(OR(J1217=Schichten!$B$3,J1217=Schichten!$B$4),INDEX($D$98:$D$147,MATCH(CODE(J1217),$H$98:$H$147,0)),IF(ISERROR(INDEX($D$98:$D$147,MATCH(J1217,$A$98:$A$147,0))),0,INDEX($D$98:$D$147,MATCH(J1217,$A$98:$A$147,0))))</f>
        <v>0</v>
      </c>
      <c r="L1217" s="29">
        <f t="shared" ref="L1217" si="1041">L1167</f>
        <v>0</v>
      </c>
      <c r="M1217" s="29">
        <f t="shared" si="972"/>
        <v>0</v>
      </c>
      <c r="O1217" s="29">
        <f t="shared" si="1021"/>
        <v>0</v>
      </c>
      <c r="P1217" s="29">
        <f t="shared" si="1021"/>
        <v>0</v>
      </c>
      <c r="Q1217" s="29">
        <f t="shared" si="1021"/>
        <v>0</v>
      </c>
      <c r="R1217" s="29">
        <f t="shared" si="1021"/>
        <v>0</v>
      </c>
      <c r="S1217" s="29">
        <f t="shared" si="1021"/>
        <v>0</v>
      </c>
      <c r="T1217" s="29">
        <f t="shared" si="1021"/>
        <v>0</v>
      </c>
      <c r="U1217" s="29">
        <f t="shared" si="1021"/>
        <v>0</v>
      </c>
      <c r="V1217" s="29">
        <f t="shared" si="1021"/>
        <v>0</v>
      </c>
      <c r="W1217" s="29">
        <f t="shared" si="1021"/>
        <v>0</v>
      </c>
      <c r="X1217" s="29">
        <f t="shared" si="1021"/>
        <v>0</v>
      </c>
      <c r="Y1217" s="29">
        <f t="shared" si="1021"/>
        <v>1</v>
      </c>
      <c r="Z1217" s="29">
        <f t="shared" si="1021"/>
        <v>1</v>
      </c>
      <c r="AA1217" s="29">
        <f t="shared" si="1021"/>
        <v>1</v>
      </c>
      <c r="AB1217" s="29">
        <f t="shared" si="1021"/>
        <v>1</v>
      </c>
      <c r="AC1217" s="29">
        <f t="shared" si="1021"/>
        <v>1</v>
      </c>
      <c r="AD1217" s="29">
        <f t="shared" si="1021"/>
        <v>1</v>
      </c>
      <c r="AE1217" s="29">
        <f t="shared" si="1019"/>
        <v>1</v>
      </c>
      <c r="AF1217" s="29">
        <f t="shared" si="1019"/>
        <v>1</v>
      </c>
      <c r="AG1217" s="29">
        <f t="shared" si="1019"/>
        <v>1</v>
      </c>
      <c r="AH1217" s="29">
        <f t="shared" si="1019"/>
        <v>1</v>
      </c>
      <c r="AI1217" s="29">
        <f t="shared" si="1019"/>
        <v>1</v>
      </c>
      <c r="AJ1217" s="29">
        <f t="shared" si="1019"/>
        <v>1</v>
      </c>
      <c r="AK1217" s="29">
        <f t="shared" si="1019"/>
        <v>1</v>
      </c>
      <c r="AL1217" s="29">
        <f t="shared" si="1019"/>
        <v>1</v>
      </c>
      <c r="AM1217" s="29">
        <f t="shared" si="1019"/>
        <v>1</v>
      </c>
      <c r="AN1217" s="29">
        <f t="shared" si="1019"/>
        <v>1</v>
      </c>
      <c r="AO1217" s="29">
        <f t="shared" si="1019"/>
        <v>1</v>
      </c>
      <c r="AP1217" s="29">
        <f t="shared" si="1019"/>
        <v>1</v>
      </c>
      <c r="AQ1217" s="29">
        <f t="shared" si="1019"/>
        <v>1</v>
      </c>
      <c r="AR1217" s="29">
        <f t="shared" si="1019"/>
        <v>1</v>
      </c>
      <c r="AS1217" s="29">
        <f t="shared" si="1019"/>
        <v>1</v>
      </c>
      <c r="AT1217" s="29">
        <f t="shared" si="1027"/>
        <v>1</v>
      </c>
      <c r="AU1217" s="29">
        <f t="shared" si="1027"/>
        <v>1</v>
      </c>
      <c r="AV1217" s="29">
        <f t="shared" si="1027"/>
        <v>1</v>
      </c>
      <c r="AW1217" s="29">
        <f t="shared" si="1027"/>
        <v>1</v>
      </c>
      <c r="AX1217" s="29">
        <f t="shared" si="1027"/>
        <v>1</v>
      </c>
      <c r="AY1217" s="29">
        <f t="shared" si="1027"/>
        <v>1</v>
      </c>
      <c r="AZ1217" s="29">
        <f t="shared" si="1027"/>
        <v>1</v>
      </c>
      <c r="BA1217" s="29">
        <f t="shared" si="1027"/>
        <v>1</v>
      </c>
      <c r="BB1217" s="29">
        <f t="shared" si="1027"/>
        <v>1</v>
      </c>
      <c r="BC1217" s="29">
        <f t="shared" si="1027"/>
        <v>1</v>
      </c>
      <c r="BD1217" s="29">
        <f t="shared" si="1027"/>
        <v>1</v>
      </c>
      <c r="BE1217" s="29">
        <f t="shared" si="1027"/>
        <v>1</v>
      </c>
      <c r="BF1217" s="29">
        <f t="shared" si="1027"/>
        <v>1</v>
      </c>
      <c r="BG1217" s="29">
        <f t="shared" si="1027"/>
        <v>1</v>
      </c>
      <c r="BH1217" s="29">
        <f t="shared" si="1027"/>
        <v>1</v>
      </c>
      <c r="BI1217" s="29">
        <f t="shared" si="1027"/>
        <v>1</v>
      </c>
      <c r="BJ1217" s="29">
        <f t="shared" si="1025"/>
        <v>1</v>
      </c>
      <c r="BN1217" s="29">
        <f t="shared" si="1036"/>
        <v>6</v>
      </c>
      <c r="BO1217" s="29">
        <f t="shared" si="977"/>
        <v>16</v>
      </c>
    </row>
    <row r="1218" spans="3:67" x14ac:dyDescent="0.25">
      <c r="C1218" s="79">
        <f t="shared" si="974"/>
        <v>43877</v>
      </c>
      <c r="D1218" s="29">
        <f t="shared" si="969"/>
        <v>2020</v>
      </c>
      <c r="E1218" s="29">
        <f t="shared" si="1037"/>
        <v>2</v>
      </c>
      <c r="F1218" s="29">
        <f t="shared" si="1038"/>
        <v>7</v>
      </c>
      <c r="G1218" s="29">
        <f t="shared" si="1039"/>
        <v>16</v>
      </c>
      <c r="H1218" s="166" t="str">
        <f t="shared" si="1040"/>
        <v>Sa</v>
      </c>
      <c r="I1218" s="29">
        <f t="shared" si="975"/>
        <v>7</v>
      </c>
      <c r="J1218" s="29">
        <f t="array" ref="J1218">INDEX(Dienstplan!$F$6:$AJ$55,BN1218,BO1218)</f>
        <v>0</v>
      </c>
      <c r="K1218" s="29">
        <f t="array" ref="K1218">IF(OR(J1218=Schichten!$B$3,J1218=Schichten!$B$4),INDEX($D$98:$D$147,MATCH(CODE(J1218),$H$98:$H$147,0)),IF(ISERROR(INDEX($D$98:$D$147,MATCH(J1218,$A$98:$A$147,0))),0,INDEX($D$98:$D$147,MATCH(J1218,$A$98:$A$147,0))))</f>
        <v>0</v>
      </c>
      <c r="L1218" s="29">
        <f t="shared" ref="L1218" si="1042">L1168</f>
        <v>0</v>
      </c>
      <c r="M1218" s="29">
        <f t="shared" si="972"/>
        <v>0</v>
      </c>
      <c r="O1218" s="29">
        <f t="shared" si="1021"/>
        <v>0</v>
      </c>
      <c r="P1218" s="29">
        <f t="shared" si="1021"/>
        <v>0</v>
      </c>
      <c r="Q1218" s="29">
        <f t="shared" si="1021"/>
        <v>0</v>
      </c>
      <c r="R1218" s="29">
        <f t="shared" si="1021"/>
        <v>0</v>
      </c>
      <c r="S1218" s="29">
        <f t="shared" si="1021"/>
        <v>0</v>
      </c>
      <c r="T1218" s="29">
        <f t="shared" si="1021"/>
        <v>0</v>
      </c>
      <c r="U1218" s="29">
        <f t="shared" si="1021"/>
        <v>0</v>
      </c>
      <c r="V1218" s="29">
        <f t="shared" si="1021"/>
        <v>0</v>
      </c>
      <c r="W1218" s="29">
        <f t="shared" si="1021"/>
        <v>0</v>
      </c>
      <c r="X1218" s="29">
        <f t="shared" si="1021"/>
        <v>0</v>
      </c>
      <c r="Y1218" s="29">
        <f t="shared" si="1021"/>
        <v>1</v>
      </c>
      <c r="Z1218" s="29">
        <f t="shared" si="1021"/>
        <v>1</v>
      </c>
      <c r="AA1218" s="29">
        <f t="shared" si="1021"/>
        <v>1</v>
      </c>
      <c r="AB1218" s="29">
        <f t="shared" si="1021"/>
        <v>1</v>
      </c>
      <c r="AC1218" s="29">
        <f t="shared" si="1021"/>
        <v>1</v>
      </c>
      <c r="AD1218" s="29">
        <f t="shared" si="1021"/>
        <v>1</v>
      </c>
      <c r="AE1218" s="29">
        <f t="shared" si="1019"/>
        <v>1</v>
      </c>
      <c r="AF1218" s="29">
        <f t="shared" si="1019"/>
        <v>1</v>
      </c>
      <c r="AG1218" s="29">
        <f t="shared" si="1019"/>
        <v>1</v>
      </c>
      <c r="AH1218" s="29">
        <f t="shared" si="1019"/>
        <v>1</v>
      </c>
      <c r="AI1218" s="29">
        <f t="shared" si="1019"/>
        <v>1</v>
      </c>
      <c r="AJ1218" s="29">
        <f t="shared" si="1019"/>
        <v>1</v>
      </c>
      <c r="AK1218" s="29">
        <f t="shared" si="1019"/>
        <v>1</v>
      </c>
      <c r="AL1218" s="29">
        <f t="shared" si="1019"/>
        <v>1</v>
      </c>
      <c r="AM1218" s="29">
        <f t="shared" si="1019"/>
        <v>1</v>
      </c>
      <c r="AN1218" s="29">
        <f t="shared" si="1019"/>
        <v>1</v>
      </c>
      <c r="AO1218" s="29">
        <f t="shared" si="1019"/>
        <v>1</v>
      </c>
      <c r="AP1218" s="29">
        <f t="shared" si="1019"/>
        <v>1</v>
      </c>
      <c r="AQ1218" s="29">
        <f t="shared" si="1019"/>
        <v>1</v>
      </c>
      <c r="AR1218" s="29">
        <f t="shared" si="1019"/>
        <v>1</v>
      </c>
      <c r="AS1218" s="29">
        <f t="shared" si="1019"/>
        <v>1</v>
      </c>
      <c r="AT1218" s="29">
        <f t="shared" si="1027"/>
        <v>1</v>
      </c>
      <c r="AU1218" s="29">
        <f t="shared" si="1027"/>
        <v>1</v>
      </c>
      <c r="AV1218" s="29">
        <f t="shared" si="1027"/>
        <v>1</v>
      </c>
      <c r="AW1218" s="29">
        <f t="shared" si="1027"/>
        <v>1</v>
      </c>
      <c r="AX1218" s="29">
        <f t="shared" si="1027"/>
        <v>1</v>
      </c>
      <c r="AY1218" s="29">
        <f t="shared" si="1027"/>
        <v>1</v>
      </c>
      <c r="AZ1218" s="29">
        <f t="shared" si="1027"/>
        <v>1</v>
      </c>
      <c r="BA1218" s="29">
        <f t="shared" si="1027"/>
        <v>1</v>
      </c>
      <c r="BB1218" s="29">
        <f t="shared" si="1027"/>
        <v>1</v>
      </c>
      <c r="BC1218" s="29">
        <f t="shared" si="1027"/>
        <v>1</v>
      </c>
      <c r="BD1218" s="29">
        <f t="shared" si="1027"/>
        <v>1</v>
      </c>
      <c r="BE1218" s="29">
        <f t="shared" si="1027"/>
        <v>1</v>
      </c>
      <c r="BF1218" s="29">
        <f t="shared" si="1027"/>
        <v>1</v>
      </c>
      <c r="BG1218" s="29">
        <f t="shared" si="1027"/>
        <v>1</v>
      </c>
      <c r="BH1218" s="29">
        <f t="shared" si="1027"/>
        <v>1</v>
      </c>
      <c r="BI1218" s="29">
        <f t="shared" si="1027"/>
        <v>1</v>
      </c>
      <c r="BJ1218" s="29">
        <f t="shared" si="1025"/>
        <v>1</v>
      </c>
      <c r="BN1218" s="29">
        <f t="shared" si="1036"/>
        <v>7</v>
      </c>
      <c r="BO1218" s="29">
        <f t="shared" si="977"/>
        <v>16</v>
      </c>
    </row>
    <row r="1219" spans="3:67" x14ac:dyDescent="0.25">
      <c r="C1219" s="79">
        <f t="shared" si="974"/>
        <v>43877</v>
      </c>
      <c r="D1219" s="29">
        <f t="shared" si="969"/>
        <v>2020</v>
      </c>
      <c r="E1219" s="29">
        <f t="shared" si="1037"/>
        <v>2</v>
      </c>
      <c r="F1219" s="29">
        <f t="shared" si="1038"/>
        <v>7</v>
      </c>
      <c r="G1219" s="29">
        <f t="shared" si="1039"/>
        <v>16</v>
      </c>
      <c r="H1219" s="166" t="str">
        <f t="shared" si="1040"/>
        <v>Sa</v>
      </c>
      <c r="I1219" s="29">
        <f t="shared" si="975"/>
        <v>8</v>
      </c>
      <c r="J1219" s="29">
        <f t="array" ref="J1219">INDEX(Dienstplan!$F$6:$AJ$55,BN1219,BO1219)</f>
        <v>0</v>
      </c>
      <c r="K1219" s="29">
        <f t="array" ref="K1219">IF(OR(J1219=Schichten!$B$3,J1219=Schichten!$B$4),INDEX($D$98:$D$147,MATCH(CODE(J1219),$H$98:$H$147,0)),IF(ISERROR(INDEX($D$98:$D$147,MATCH(J1219,$A$98:$A$147,0))),0,INDEX($D$98:$D$147,MATCH(J1219,$A$98:$A$147,0))))</f>
        <v>0</v>
      </c>
      <c r="L1219" s="29">
        <f t="shared" ref="L1219" si="1043">L1169</f>
        <v>0</v>
      </c>
      <c r="M1219" s="29">
        <f t="shared" si="972"/>
        <v>0</v>
      </c>
      <c r="O1219" s="29">
        <f t="shared" si="1021"/>
        <v>0</v>
      </c>
      <c r="P1219" s="29">
        <f t="shared" si="1021"/>
        <v>0</v>
      </c>
      <c r="Q1219" s="29">
        <f t="shared" si="1021"/>
        <v>0</v>
      </c>
      <c r="R1219" s="29">
        <f t="shared" si="1021"/>
        <v>0</v>
      </c>
      <c r="S1219" s="29">
        <f t="shared" si="1021"/>
        <v>0</v>
      </c>
      <c r="T1219" s="29">
        <f t="shared" si="1021"/>
        <v>0</v>
      </c>
      <c r="U1219" s="29">
        <f t="shared" si="1021"/>
        <v>0</v>
      </c>
      <c r="V1219" s="29">
        <f t="shared" si="1021"/>
        <v>0</v>
      </c>
      <c r="W1219" s="29">
        <f t="shared" si="1021"/>
        <v>0</v>
      </c>
      <c r="X1219" s="29">
        <f t="shared" si="1021"/>
        <v>0</v>
      </c>
      <c r="Y1219" s="29">
        <f t="shared" si="1021"/>
        <v>1</v>
      </c>
      <c r="Z1219" s="29">
        <f t="shared" si="1021"/>
        <v>1</v>
      </c>
      <c r="AA1219" s="29">
        <f t="shared" si="1021"/>
        <v>1</v>
      </c>
      <c r="AB1219" s="29">
        <f t="shared" si="1021"/>
        <v>1</v>
      </c>
      <c r="AC1219" s="29">
        <f t="shared" si="1021"/>
        <v>1</v>
      </c>
      <c r="AD1219" s="29">
        <f t="shared" ref="AD1219:AS1234" si="1044">IF($M$457,IF($J1219=AD$461,1,0),0)</f>
        <v>1</v>
      </c>
      <c r="AE1219" s="29">
        <f t="shared" si="1044"/>
        <v>1</v>
      </c>
      <c r="AF1219" s="29">
        <f t="shared" si="1044"/>
        <v>1</v>
      </c>
      <c r="AG1219" s="29">
        <f t="shared" si="1044"/>
        <v>1</v>
      </c>
      <c r="AH1219" s="29">
        <f t="shared" si="1044"/>
        <v>1</v>
      </c>
      <c r="AI1219" s="29">
        <f t="shared" si="1044"/>
        <v>1</v>
      </c>
      <c r="AJ1219" s="29">
        <f t="shared" si="1044"/>
        <v>1</v>
      </c>
      <c r="AK1219" s="29">
        <f t="shared" si="1044"/>
        <v>1</v>
      </c>
      <c r="AL1219" s="29">
        <f t="shared" si="1044"/>
        <v>1</v>
      </c>
      <c r="AM1219" s="29">
        <f t="shared" si="1044"/>
        <v>1</v>
      </c>
      <c r="AN1219" s="29">
        <f t="shared" si="1044"/>
        <v>1</v>
      </c>
      <c r="AO1219" s="29">
        <f t="shared" si="1044"/>
        <v>1</v>
      </c>
      <c r="AP1219" s="29">
        <f t="shared" si="1044"/>
        <v>1</v>
      </c>
      <c r="AQ1219" s="29">
        <f t="shared" si="1044"/>
        <v>1</v>
      </c>
      <c r="AR1219" s="29">
        <f t="shared" si="1044"/>
        <v>1</v>
      </c>
      <c r="AS1219" s="29">
        <f t="shared" si="1044"/>
        <v>1</v>
      </c>
      <c r="AT1219" s="29">
        <f t="shared" si="1027"/>
        <v>1</v>
      </c>
      <c r="AU1219" s="29">
        <f t="shared" si="1027"/>
        <v>1</v>
      </c>
      <c r="AV1219" s="29">
        <f t="shared" si="1027"/>
        <v>1</v>
      </c>
      <c r="AW1219" s="29">
        <f t="shared" si="1027"/>
        <v>1</v>
      </c>
      <c r="AX1219" s="29">
        <f t="shared" si="1027"/>
        <v>1</v>
      </c>
      <c r="AY1219" s="29">
        <f t="shared" si="1027"/>
        <v>1</v>
      </c>
      <c r="AZ1219" s="29">
        <f t="shared" si="1027"/>
        <v>1</v>
      </c>
      <c r="BA1219" s="29">
        <f t="shared" si="1027"/>
        <v>1</v>
      </c>
      <c r="BB1219" s="29">
        <f t="shared" si="1027"/>
        <v>1</v>
      </c>
      <c r="BC1219" s="29">
        <f t="shared" si="1027"/>
        <v>1</v>
      </c>
      <c r="BD1219" s="29">
        <f t="shared" si="1027"/>
        <v>1</v>
      </c>
      <c r="BE1219" s="29">
        <f t="shared" si="1027"/>
        <v>1</v>
      </c>
      <c r="BF1219" s="29">
        <f t="shared" si="1027"/>
        <v>1</v>
      </c>
      <c r="BG1219" s="29">
        <f t="shared" si="1027"/>
        <v>1</v>
      </c>
      <c r="BH1219" s="29">
        <f t="shared" si="1027"/>
        <v>1</v>
      </c>
      <c r="BI1219" s="29">
        <f t="shared" si="1027"/>
        <v>1</v>
      </c>
      <c r="BJ1219" s="29">
        <f t="shared" si="1025"/>
        <v>1</v>
      </c>
      <c r="BN1219" s="29">
        <f t="shared" si="1036"/>
        <v>8</v>
      </c>
      <c r="BO1219" s="29">
        <f t="shared" si="977"/>
        <v>16</v>
      </c>
    </row>
    <row r="1220" spans="3:67" x14ac:dyDescent="0.25">
      <c r="C1220" s="79">
        <f t="shared" si="974"/>
        <v>43877</v>
      </c>
      <c r="D1220" s="29">
        <f t="shared" si="969"/>
        <v>2020</v>
      </c>
      <c r="E1220" s="29">
        <f t="shared" si="1037"/>
        <v>2</v>
      </c>
      <c r="F1220" s="29">
        <f t="shared" si="1038"/>
        <v>7</v>
      </c>
      <c r="G1220" s="29">
        <f t="shared" si="1039"/>
        <v>16</v>
      </c>
      <c r="H1220" s="166" t="str">
        <f t="shared" si="1040"/>
        <v>Sa</v>
      </c>
      <c r="I1220" s="29">
        <f t="shared" si="975"/>
        <v>9</v>
      </c>
      <c r="J1220" s="29">
        <f t="array" ref="J1220">INDEX(Dienstplan!$F$6:$AJ$55,BN1220,BO1220)</f>
        <v>0</v>
      </c>
      <c r="K1220" s="29">
        <f t="array" ref="K1220">IF(OR(J1220=Schichten!$B$3,J1220=Schichten!$B$4),INDEX($D$98:$D$147,MATCH(CODE(J1220),$H$98:$H$147,0)),IF(ISERROR(INDEX($D$98:$D$147,MATCH(J1220,$A$98:$A$147,0))),0,INDEX($D$98:$D$147,MATCH(J1220,$A$98:$A$147,0))))</f>
        <v>0</v>
      </c>
      <c r="L1220" s="29">
        <f t="shared" ref="L1220" si="1045">L1170</f>
        <v>0</v>
      </c>
      <c r="M1220" s="29">
        <f t="shared" si="972"/>
        <v>0</v>
      </c>
      <c r="O1220" s="29">
        <f t="shared" ref="O1220:AD1235" si="1046">IF($M$457,IF($J1220=O$461,1,0),0)</f>
        <v>0</v>
      </c>
      <c r="P1220" s="29">
        <f t="shared" si="1046"/>
        <v>0</v>
      </c>
      <c r="Q1220" s="29">
        <f t="shared" si="1046"/>
        <v>0</v>
      </c>
      <c r="R1220" s="29">
        <f t="shared" si="1046"/>
        <v>0</v>
      </c>
      <c r="S1220" s="29">
        <f t="shared" si="1046"/>
        <v>0</v>
      </c>
      <c r="T1220" s="29">
        <f t="shared" si="1046"/>
        <v>0</v>
      </c>
      <c r="U1220" s="29">
        <f t="shared" si="1046"/>
        <v>0</v>
      </c>
      <c r="V1220" s="29">
        <f t="shared" si="1046"/>
        <v>0</v>
      </c>
      <c r="W1220" s="29">
        <f t="shared" si="1046"/>
        <v>0</v>
      </c>
      <c r="X1220" s="29">
        <f t="shared" si="1046"/>
        <v>0</v>
      </c>
      <c r="Y1220" s="29">
        <f t="shared" si="1046"/>
        <v>1</v>
      </c>
      <c r="Z1220" s="29">
        <f t="shared" si="1046"/>
        <v>1</v>
      </c>
      <c r="AA1220" s="29">
        <f t="shared" si="1046"/>
        <v>1</v>
      </c>
      <c r="AB1220" s="29">
        <f t="shared" si="1046"/>
        <v>1</v>
      </c>
      <c r="AC1220" s="29">
        <f t="shared" si="1046"/>
        <v>1</v>
      </c>
      <c r="AD1220" s="29">
        <f t="shared" si="1046"/>
        <v>1</v>
      </c>
      <c r="AE1220" s="29">
        <f t="shared" si="1044"/>
        <v>1</v>
      </c>
      <c r="AF1220" s="29">
        <f t="shared" si="1044"/>
        <v>1</v>
      </c>
      <c r="AG1220" s="29">
        <f t="shared" si="1044"/>
        <v>1</v>
      </c>
      <c r="AH1220" s="29">
        <f t="shared" si="1044"/>
        <v>1</v>
      </c>
      <c r="AI1220" s="29">
        <f t="shared" si="1044"/>
        <v>1</v>
      </c>
      <c r="AJ1220" s="29">
        <f t="shared" si="1044"/>
        <v>1</v>
      </c>
      <c r="AK1220" s="29">
        <f t="shared" si="1044"/>
        <v>1</v>
      </c>
      <c r="AL1220" s="29">
        <f t="shared" si="1044"/>
        <v>1</v>
      </c>
      <c r="AM1220" s="29">
        <f t="shared" si="1044"/>
        <v>1</v>
      </c>
      <c r="AN1220" s="29">
        <f t="shared" si="1044"/>
        <v>1</v>
      </c>
      <c r="AO1220" s="29">
        <f t="shared" si="1044"/>
        <v>1</v>
      </c>
      <c r="AP1220" s="29">
        <f t="shared" si="1044"/>
        <v>1</v>
      </c>
      <c r="AQ1220" s="29">
        <f t="shared" si="1044"/>
        <v>1</v>
      </c>
      <c r="AR1220" s="29">
        <f t="shared" si="1044"/>
        <v>1</v>
      </c>
      <c r="AS1220" s="29">
        <f t="shared" si="1044"/>
        <v>1</v>
      </c>
      <c r="AT1220" s="29">
        <f t="shared" si="1027"/>
        <v>1</v>
      </c>
      <c r="AU1220" s="29">
        <f t="shared" si="1027"/>
        <v>1</v>
      </c>
      <c r="AV1220" s="29">
        <f t="shared" si="1027"/>
        <v>1</v>
      </c>
      <c r="AW1220" s="29">
        <f t="shared" si="1027"/>
        <v>1</v>
      </c>
      <c r="AX1220" s="29">
        <f t="shared" si="1027"/>
        <v>1</v>
      </c>
      <c r="AY1220" s="29">
        <f t="shared" si="1027"/>
        <v>1</v>
      </c>
      <c r="AZ1220" s="29">
        <f t="shared" si="1027"/>
        <v>1</v>
      </c>
      <c r="BA1220" s="29">
        <f t="shared" si="1027"/>
        <v>1</v>
      </c>
      <c r="BB1220" s="29">
        <f t="shared" si="1027"/>
        <v>1</v>
      </c>
      <c r="BC1220" s="29">
        <f t="shared" si="1027"/>
        <v>1</v>
      </c>
      <c r="BD1220" s="29">
        <f t="shared" si="1027"/>
        <v>1</v>
      </c>
      <c r="BE1220" s="29">
        <f t="shared" si="1027"/>
        <v>1</v>
      </c>
      <c r="BF1220" s="29">
        <f t="shared" si="1027"/>
        <v>1</v>
      </c>
      <c r="BG1220" s="29">
        <f t="shared" si="1027"/>
        <v>1</v>
      </c>
      <c r="BH1220" s="29">
        <f t="shared" si="1027"/>
        <v>1</v>
      </c>
      <c r="BI1220" s="29">
        <f t="shared" si="1027"/>
        <v>1</v>
      </c>
      <c r="BJ1220" s="29">
        <f t="shared" si="1025"/>
        <v>1</v>
      </c>
      <c r="BN1220" s="29">
        <f t="shared" si="1036"/>
        <v>9</v>
      </c>
      <c r="BO1220" s="29">
        <f t="shared" si="977"/>
        <v>16</v>
      </c>
    </row>
    <row r="1221" spans="3:67" x14ac:dyDescent="0.25">
      <c r="C1221" s="79">
        <f t="shared" si="974"/>
        <v>43877</v>
      </c>
      <c r="D1221" s="29">
        <f t="shared" si="969"/>
        <v>2020</v>
      </c>
      <c r="E1221" s="29">
        <f t="shared" si="1037"/>
        <v>2</v>
      </c>
      <c r="F1221" s="29">
        <f t="shared" si="1038"/>
        <v>7</v>
      </c>
      <c r="G1221" s="29">
        <f t="shared" si="1039"/>
        <v>16</v>
      </c>
      <c r="H1221" s="166" t="str">
        <f t="shared" si="1040"/>
        <v>Sa</v>
      </c>
      <c r="I1221" s="29">
        <f t="shared" si="975"/>
        <v>10</v>
      </c>
      <c r="J1221" s="29">
        <f t="array" ref="J1221">INDEX(Dienstplan!$F$6:$AJ$55,BN1221,BO1221)</f>
        <v>0</v>
      </c>
      <c r="K1221" s="29">
        <f t="array" ref="K1221">IF(OR(J1221=Schichten!$B$3,J1221=Schichten!$B$4),INDEX($D$98:$D$147,MATCH(CODE(J1221),$H$98:$H$147,0)),IF(ISERROR(INDEX($D$98:$D$147,MATCH(J1221,$A$98:$A$147,0))),0,INDEX($D$98:$D$147,MATCH(J1221,$A$98:$A$147,0))))</f>
        <v>0</v>
      </c>
      <c r="L1221" s="29">
        <f t="shared" ref="L1221" si="1047">L1171</f>
        <v>0</v>
      </c>
      <c r="M1221" s="29">
        <f t="shared" si="972"/>
        <v>0</v>
      </c>
      <c r="O1221" s="29">
        <f t="shared" si="1046"/>
        <v>0</v>
      </c>
      <c r="P1221" s="29">
        <f t="shared" si="1046"/>
        <v>0</v>
      </c>
      <c r="Q1221" s="29">
        <f t="shared" si="1046"/>
        <v>0</v>
      </c>
      <c r="R1221" s="29">
        <f t="shared" si="1046"/>
        <v>0</v>
      </c>
      <c r="S1221" s="29">
        <f t="shared" si="1046"/>
        <v>0</v>
      </c>
      <c r="T1221" s="29">
        <f t="shared" si="1046"/>
        <v>0</v>
      </c>
      <c r="U1221" s="29">
        <f t="shared" si="1046"/>
        <v>0</v>
      </c>
      <c r="V1221" s="29">
        <f t="shared" si="1046"/>
        <v>0</v>
      </c>
      <c r="W1221" s="29">
        <f t="shared" si="1046"/>
        <v>0</v>
      </c>
      <c r="X1221" s="29">
        <f t="shared" si="1046"/>
        <v>0</v>
      </c>
      <c r="Y1221" s="29">
        <f t="shared" si="1046"/>
        <v>1</v>
      </c>
      <c r="Z1221" s="29">
        <f t="shared" si="1046"/>
        <v>1</v>
      </c>
      <c r="AA1221" s="29">
        <f t="shared" si="1046"/>
        <v>1</v>
      </c>
      <c r="AB1221" s="29">
        <f t="shared" si="1046"/>
        <v>1</v>
      </c>
      <c r="AC1221" s="29">
        <f t="shared" si="1046"/>
        <v>1</v>
      </c>
      <c r="AD1221" s="29">
        <f t="shared" si="1046"/>
        <v>1</v>
      </c>
      <c r="AE1221" s="29">
        <f t="shared" si="1044"/>
        <v>1</v>
      </c>
      <c r="AF1221" s="29">
        <f t="shared" si="1044"/>
        <v>1</v>
      </c>
      <c r="AG1221" s="29">
        <f t="shared" si="1044"/>
        <v>1</v>
      </c>
      <c r="AH1221" s="29">
        <f t="shared" si="1044"/>
        <v>1</v>
      </c>
      <c r="AI1221" s="29">
        <f t="shared" si="1044"/>
        <v>1</v>
      </c>
      <c r="AJ1221" s="29">
        <f t="shared" si="1044"/>
        <v>1</v>
      </c>
      <c r="AK1221" s="29">
        <f t="shared" si="1044"/>
        <v>1</v>
      </c>
      <c r="AL1221" s="29">
        <f t="shared" si="1044"/>
        <v>1</v>
      </c>
      <c r="AM1221" s="29">
        <f t="shared" si="1044"/>
        <v>1</v>
      </c>
      <c r="AN1221" s="29">
        <f t="shared" si="1044"/>
        <v>1</v>
      </c>
      <c r="AO1221" s="29">
        <f t="shared" si="1044"/>
        <v>1</v>
      </c>
      <c r="AP1221" s="29">
        <f t="shared" si="1044"/>
        <v>1</v>
      </c>
      <c r="AQ1221" s="29">
        <f t="shared" si="1044"/>
        <v>1</v>
      </c>
      <c r="AR1221" s="29">
        <f t="shared" si="1044"/>
        <v>1</v>
      </c>
      <c r="AS1221" s="29">
        <f t="shared" si="1044"/>
        <v>1</v>
      </c>
      <c r="AT1221" s="29">
        <f t="shared" si="1027"/>
        <v>1</v>
      </c>
      <c r="AU1221" s="29">
        <f t="shared" si="1027"/>
        <v>1</v>
      </c>
      <c r="AV1221" s="29">
        <f t="shared" si="1027"/>
        <v>1</v>
      </c>
      <c r="AW1221" s="29">
        <f t="shared" si="1027"/>
        <v>1</v>
      </c>
      <c r="AX1221" s="29">
        <f t="shared" si="1027"/>
        <v>1</v>
      </c>
      <c r="AY1221" s="29">
        <f t="shared" si="1027"/>
        <v>1</v>
      </c>
      <c r="AZ1221" s="29">
        <f t="shared" si="1027"/>
        <v>1</v>
      </c>
      <c r="BA1221" s="29">
        <f t="shared" si="1027"/>
        <v>1</v>
      </c>
      <c r="BB1221" s="29">
        <f t="shared" si="1027"/>
        <v>1</v>
      </c>
      <c r="BC1221" s="29">
        <f t="shared" si="1027"/>
        <v>1</v>
      </c>
      <c r="BD1221" s="29">
        <f t="shared" si="1027"/>
        <v>1</v>
      </c>
      <c r="BE1221" s="29">
        <f t="shared" si="1027"/>
        <v>1</v>
      </c>
      <c r="BF1221" s="29">
        <f t="shared" si="1027"/>
        <v>1</v>
      </c>
      <c r="BG1221" s="29">
        <f t="shared" si="1027"/>
        <v>1</v>
      </c>
      <c r="BH1221" s="29">
        <f t="shared" si="1027"/>
        <v>1</v>
      </c>
      <c r="BI1221" s="29">
        <f t="shared" si="1027"/>
        <v>1</v>
      </c>
      <c r="BJ1221" s="29">
        <f t="shared" si="1025"/>
        <v>1</v>
      </c>
      <c r="BN1221" s="29">
        <f t="shared" si="1036"/>
        <v>10</v>
      </c>
      <c r="BO1221" s="29">
        <f t="shared" si="977"/>
        <v>16</v>
      </c>
    </row>
    <row r="1222" spans="3:67" x14ac:dyDescent="0.25">
      <c r="C1222" s="79">
        <f t="shared" si="974"/>
        <v>43877</v>
      </c>
      <c r="D1222" s="29">
        <f t="shared" si="969"/>
        <v>2020</v>
      </c>
      <c r="E1222" s="29">
        <f t="shared" si="1037"/>
        <v>2</v>
      </c>
      <c r="F1222" s="29">
        <f t="shared" si="1038"/>
        <v>7</v>
      </c>
      <c r="G1222" s="29">
        <f t="shared" si="1039"/>
        <v>16</v>
      </c>
      <c r="H1222" s="166" t="str">
        <f t="shared" si="1040"/>
        <v>Sa</v>
      </c>
      <c r="I1222" s="29">
        <f t="shared" si="975"/>
        <v>11</v>
      </c>
      <c r="J1222" s="29">
        <f t="array" ref="J1222">INDEX(Dienstplan!$F$6:$AJ$55,BN1222,BO1222)</f>
        <v>0</v>
      </c>
      <c r="K1222" s="29">
        <f t="array" ref="K1222">IF(OR(J1222=Schichten!$B$3,J1222=Schichten!$B$4),INDEX($D$98:$D$147,MATCH(CODE(J1222),$H$98:$H$147,0)),IF(ISERROR(INDEX($D$98:$D$147,MATCH(J1222,$A$98:$A$147,0))),0,INDEX($D$98:$D$147,MATCH(J1222,$A$98:$A$147,0))))</f>
        <v>0</v>
      </c>
      <c r="L1222" s="29">
        <f t="shared" ref="L1222" si="1048">L1172</f>
        <v>0</v>
      </c>
      <c r="M1222" s="29">
        <f t="shared" si="972"/>
        <v>0</v>
      </c>
      <c r="O1222" s="29">
        <f t="shared" si="1046"/>
        <v>0</v>
      </c>
      <c r="P1222" s="29">
        <f t="shared" si="1046"/>
        <v>0</v>
      </c>
      <c r="Q1222" s="29">
        <f t="shared" si="1046"/>
        <v>0</v>
      </c>
      <c r="R1222" s="29">
        <f t="shared" si="1046"/>
        <v>0</v>
      </c>
      <c r="S1222" s="29">
        <f t="shared" si="1046"/>
        <v>0</v>
      </c>
      <c r="T1222" s="29">
        <f t="shared" si="1046"/>
        <v>0</v>
      </c>
      <c r="U1222" s="29">
        <f t="shared" si="1046"/>
        <v>0</v>
      </c>
      <c r="V1222" s="29">
        <f t="shared" si="1046"/>
        <v>0</v>
      </c>
      <c r="W1222" s="29">
        <f t="shared" si="1046"/>
        <v>0</v>
      </c>
      <c r="X1222" s="29">
        <f t="shared" si="1046"/>
        <v>0</v>
      </c>
      <c r="Y1222" s="29">
        <f t="shared" si="1046"/>
        <v>1</v>
      </c>
      <c r="Z1222" s="29">
        <f t="shared" si="1046"/>
        <v>1</v>
      </c>
      <c r="AA1222" s="29">
        <f t="shared" si="1046"/>
        <v>1</v>
      </c>
      <c r="AB1222" s="29">
        <f t="shared" si="1046"/>
        <v>1</v>
      </c>
      <c r="AC1222" s="29">
        <f t="shared" si="1046"/>
        <v>1</v>
      </c>
      <c r="AD1222" s="29">
        <f t="shared" si="1046"/>
        <v>1</v>
      </c>
      <c r="AE1222" s="29">
        <f t="shared" si="1044"/>
        <v>1</v>
      </c>
      <c r="AF1222" s="29">
        <f t="shared" si="1044"/>
        <v>1</v>
      </c>
      <c r="AG1222" s="29">
        <f t="shared" si="1044"/>
        <v>1</v>
      </c>
      <c r="AH1222" s="29">
        <f t="shared" si="1044"/>
        <v>1</v>
      </c>
      <c r="AI1222" s="29">
        <f t="shared" si="1044"/>
        <v>1</v>
      </c>
      <c r="AJ1222" s="29">
        <f t="shared" si="1044"/>
        <v>1</v>
      </c>
      <c r="AK1222" s="29">
        <f t="shared" si="1044"/>
        <v>1</v>
      </c>
      <c r="AL1222" s="29">
        <f t="shared" si="1044"/>
        <v>1</v>
      </c>
      <c r="AM1222" s="29">
        <f t="shared" si="1044"/>
        <v>1</v>
      </c>
      <c r="AN1222" s="29">
        <f t="shared" si="1044"/>
        <v>1</v>
      </c>
      <c r="AO1222" s="29">
        <f t="shared" si="1044"/>
        <v>1</v>
      </c>
      <c r="AP1222" s="29">
        <f t="shared" si="1044"/>
        <v>1</v>
      </c>
      <c r="AQ1222" s="29">
        <f t="shared" si="1044"/>
        <v>1</v>
      </c>
      <c r="AR1222" s="29">
        <f t="shared" si="1044"/>
        <v>1</v>
      </c>
      <c r="AS1222" s="29">
        <f t="shared" si="1044"/>
        <v>1</v>
      </c>
      <c r="AT1222" s="29">
        <f t="shared" si="1027"/>
        <v>1</v>
      </c>
      <c r="AU1222" s="29">
        <f t="shared" si="1027"/>
        <v>1</v>
      </c>
      <c r="AV1222" s="29">
        <f t="shared" si="1027"/>
        <v>1</v>
      </c>
      <c r="AW1222" s="29">
        <f t="shared" si="1027"/>
        <v>1</v>
      </c>
      <c r="AX1222" s="29">
        <f t="shared" si="1027"/>
        <v>1</v>
      </c>
      <c r="AY1222" s="29">
        <f t="shared" si="1027"/>
        <v>1</v>
      </c>
      <c r="AZ1222" s="29">
        <f t="shared" si="1027"/>
        <v>1</v>
      </c>
      <c r="BA1222" s="29">
        <f t="shared" si="1027"/>
        <v>1</v>
      </c>
      <c r="BB1222" s="29">
        <f t="shared" si="1027"/>
        <v>1</v>
      </c>
      <c r="BC1222" s="29">
        <f t="shared" si="1027"/>
        <v>1</v>
      </c>
      <c r="BD1222" s="29">
        <f t="shared" si="1027"/>
        <v>1</v>
      </c>
      <c r="BE1222" s="29">
        <f t="shared" si="1027"/>
        <v>1</v>
      </c>
      <c r="BF1222" s="29">
        <f t="shared" si="1027"/>
        <v>1</v>
      </c>
      <c r="BG1222" s="29">
        <f t="shared" si="1027"/>
        <v>1</v>
      </c>
      <c r="BH1222" s="29">
        <f t="shared" si="1027"/>
        <v>1</v>
      </c>
      <c r="BI1222" s="29">
        <f t="shared" si="1027"/>
        <v>1</v>
      </c>
      <c r="BJ1222" s="29">
        <f t="shared" si="1025"/>
        <v>1</v>
      </c>
      <c r="BN1222" s="29">
        <f t="shared" si="1036"/>
        <v>11</v>
      </c>
      <c r="BO1222" s="29">
        <f t="shared" si="977"/>
        <v>16</v>
      </c>
    </row>
    <row r="1223" spans="3:67" x14ac:dyDescent="0.25">
      <c r="C1223" s="79">
        <f t="shared" si="974"/>
        <v>43877</v>
      </c>
      <c r="D1223" s="29">
        <f t="shared" si="969"/>
        <v>2020</v>
      </c>
      <c r="E1223" s="29">
        <f t="shared" si="1037"/>
        <v>2</v>
      </c>
      <c r="F1223" s="29">
        <f t="shared" si="1038"/>
        <v>7</v>
      </c>
      <c r="G1223" s="29">
        <f t="shared" si="1039"/>
        <v>16</v>
      </c>
      <c r="H1223" s="166" t="str">
        <f t="shared" si="1040"/>
        <v>Sa</v>
      </c>
      <c r="I1223" s="29">
        <f t="shared" si="975"/>
        <v>12</v>
      </c>
      <c r="J1223" s="29">
        <f t="array" ref="J1223">INDEX(Dienstplan!$F$6:$AJ$55,BN1223,BO1223)</f>
        <v>0</v>
      </c>
      <c r="K1223" s="29">
        <f t="array" ref="K1223">IF(OR(J1223=Schichten!$B$3,J1223=Schichten!$B$4),INDEX($D$98:$D$147,MATCH(CODE(J1223),$H$98:$H$147,0)),IF(ISERROR(INDEX($D$98:$D$147,MATCH(J1223,$A$98:$A$147,0))),0,INDEX($D$98:$D$147,MATCH(J1223,$A$98:$A$147,0))))</f>
        <v>0</v>
      </c>
      <c r="L1223" s="29">
        <f t="shared" ref="L1223" si="1049">L1173</f>
        <v>0</v>
      </c>
      <c r="M1223" s="29">
        <f t="shared" si="972"/>
        <v>0</v>
      </c>
      <c r="O1223" s="29">
        <f t="shared" si="1046"/>
        <v>0</v>
      </c>
      <c r="P1223" s="29">
        <f t="shared" si="1046"/>
        <v>0</v>
      </c>
      <c r="Q1223" s="29">
        <f t="shared" si="1046"/>
        <v>0</v>
      </c>
      <c r="R1223" s="29">
        <f t="shared" si="1046"/>
        <v>0</v>
      </c>
      <c r="S1223" s="29">
        <f t="shared" si="1046"/>
        <v>0</v>
      </c>
      <c r="T1223" s="29">
        <f t="shared" si="1046"/>
        <v>0</v>
      </c>
      <c r="U1223" s="29">
        <f t="shared" si="1046"/>
        <v>0</v>
      </c>
      <c r="V1223" s="29">
        <f t="shared" si="1046"/>
        <v>0</v>
      </c>
      <c r="W1223" s="29">
        <f t="shared" si="1046"/>
        <v>0</v>
      </c>
      <c r="X1223" s="29">
        <f t="shared" si="1046"/>
        <v>0</v>
      </c>
      <c r="Y1223" s="29">
        <f t="shared" si="1046"/>
        <v>1</v>
      </c>
      <c r="Z1223" s="29">
        <f t="shared" si="1046"/>
        <v>1</v>
      </c>
      <c r="AA1223" s="29">
        <f t="shared" si="1046"/>
        <v>1</v>
      </c>
      <c r="AB1223" s="29">
        <f t="shared" si="1046"/>
        <v>1</v>
      </c>
      <c r="AC1223" s="29">
        <f t="shared" si="1046"/>
        <v>1</v>
      </c>
      <c r="AD1223" s="29">
        <f t="shared" si="1046"/>
        <v>1</v>
      </c>
      <c r="AE1223" s="29">
        <f t="shared" si="1044"/>
        <v>1</v>
      </c>
      <c r="AF1223" s="29">
        <f t="shared" si="1044"/>
        <v>1</v>
      </c>
      <c r="AG1223" s="29">
        <f t="shared" si="1044"/>
        <v>1</v>
      </c>
      <c r="AH1223" s="29">
        <f t="shared" si="1044"/>
        <v>1</v>
      </c>
      <c r="AI1223" s="29">
        <f t="shared" si="1044"/>
        <v>1</v>
      </c>
      <c r="AJ1223" s="29">
        <f t="shared" si="1044"/>
        <v>1</v>
      </c>
      <c r="AK1223" s="29">
        <f t="shared" si="1044"/>
        <v>1</v>
      </c>
      <c r="AL1223" s="29">
        <f t="shared" si="1044"/>
        <v>1</v>
      </c>
      <c r="AM1223" s="29">
        <f t="shared" si="1044"/>
        <v>1</v>
      </c>
      <c r="AN1223" s="29">
        <f t="shared" si="1044"/>
        <v>1</v>
      </c>
      <c r="AO1223" s="29">
        <f t="shared" si="1044"/>
        <v>1</v>
      </c>
      <c r="AP1223" s="29">
        <f t="shared" si="1044"/>
        <v>1</v>
      </c>
      <c r="AQ1223" s="29">
        <f t="shared" si="1044"/>
        <v>1</v>
      </c>
      <c r="AR1223" s="29">
        <f t="shared" si="1044"/>
        <v>1</v>
      </c>
      <c r="AS1223" s="29">
        <f t="shared" si="1044"/>
        <v>1</v>
      </c>
      <c r="AT1223" s="29">
        <f t="shared" si="1027"/>
        <v>1</v>
      </c>
      <c r="AU1223" s="29">
        <f t="shared" si="1027"/>
        <v>1</v>
      </c>
      <c r="AV1223" s="29">
        <f t="shared" si="1027"/>
        <v>1</v>
      </c>
      <c r="AW1223" s="29">
        <f t="shared" si="1027"/>
        <v>1</v>
      </c>
      <c r="AX1223" s="29">
        <f t="shared" si="1027"/>
        <v>1</v>
      </c>
      <c r="AY1223" s="29">
        <f t="shared" si="1027"/>
        <v>1</v>
      </c>
      <c r="AZ1223" s="29">
        <f t="shared" si="1027"/>
        <v>1</v>
      </c>
      <c r="BA1223" s="29">
        <f t="shared" si="1027"/>
        <v>1</v>
      </c>
      <c r="BB1223" s="29">
        <f t="shared" si="1027"/>
        <v>1</v>
      </c>
      <c r="BC1223" s="29">
        <f t="shared" si="1027"/>
        <v>1</v>
      </c>
      <c r="BD1223" s="29">
        <f t="shared" si="1027"/>
        <v>1</v>
      </c>
      <c r="BE1223" s="29">
        <f t="shared" si="1027"/>
        <v>1</v>
      </c>
      <c r="BF1223" s="29">
        <f t="shared" si="1027"/>
        <v>1</v>
      </c>
      <c r="BG1223" s="29">
        <f t="shared" si="1027"/>
        <v>1</v>
      </c>
      <c r="BH1223" s="29">
        <f t="shared" si="1027"/>
        <v>1</v>
      </c>
      <c r="BI1223" s="29">
        <f t="shared" ref="BI1223:BJ1238" si="1050">IF($M$457,IF($J1223=BI$461,1,0),0)</f>
        <v>1</v>
      </c>
      <c r="BJ1223" s="29">
        <f t="shared" si="1050"/>
        <v>1</v>
      </c>
      <c r="BN1223" s="29">
        <f t="shared" si="1036"/>
        <v>12</v>
      </c>
      <c r="BO1223" s="29">
        <f t="shared" si="977"/>
        <v>16</v>
      </c>
    </row>
    <row r="1224" spans="3:67" x14ac:dyDescent="0.25">
      <c r="C1224" s="79">
        <f t="shared" si="974"/>
        <v>43877</v>
      </c>
      <c r="D1224" s="29">
        <f t="shared" si="969"/>
        <v>2020</v>
      </c>
      <c r="E1224" s="29">
        <f t="shared" si="1037"/>
        <v>2</v>
      </c>
      <c r="F1224" s="29">
        <f t="shared" si="1038"/>
        <v>7</v>
      </c>
      <c r="G1224" s="29">
        <f t="shared" si="1039"/>
        <v>16</v>
      </c>
      <c r="H1224" s="166" t="str">
        <f t="shared" si="1040"/>
        <v>Sa</v>
      </c>
      <c r="I1224" s="29">
        <f t="shared" si="975"/>
        <v>13</v>
      </c>
      <c r="J1224" s="29" t="str">
        <f t="array" ref="J1224">INDEX(Dienstplan!$F$6:$AJ$55,BN1224,BO1224)</f>
        <v>L</v>
      </c>
      <c r="K1224" s="29">
        <f t="array" ref="K1224">IF(OR(J1224=Schichten!$B$3,J1224=Schichten!$B$4),INDEX($D$98:$D$147,MATCH(CODE(J1224),$H$98:$H$147,0)),IF(ISERROR(INDEX($D$98:$D$147,MATCH(J1224,$A$98:$A$147,0))),0,INDEX($D$98:$D$147,MATCH(J1224,$A$98:$A$147,0))))</f>
        <v>7.5</v>
      </c>
      <c r="L1224" s="29">
        <f t="shared" ref="L1224" si="1051">L1174</f>
        <v>0</v>
      </c>
      <c r="M1224" s="29">
        <f t="shared" si="972"/>
        <v>0</v>
      </c>
      <c r="O1224" s="29">
        <f t="shared" si="1046"/>
        <v>0</v>
      </c>
      <c r="P1224" s="29">
        <f t="shared" si="1046"/>
        <v>0</v>
      </c>
      <c r="Q1224" s="29">
        <f t="shared" si="1046"/>
        <v>0</v>
      </c>
      <c r="R1224" s="29">
        <f t="shared" si="1046"/>
        <v>0</v>
      </c>
      <c r="S1224" s="29">
        <f t="shared" si="1046"/>
        <v>0</v>
      </c>
      <c r="T1224" s="29">
        <f t="shared" si="1046"/>
        <v>1</v>
      </c>
      <c r="U1224" s="29">
        <f t="shared" si="1046"/>
        <v>0</v>
      </c>
      <c r="V1224" s="29">
        <f t="shared" si="1046"/>
        <v>0</v>
      </c>
      <c r="W1224" s="29">
        <f t="shared" si="1046"/>
        <v>0</v>
      </c>
      <c r="X1224" s="29">
        <f t="shared" si="1046"/>
        <v>0</v>
      </c>
      <c r="Y1224" s="29">
        <f t="shared" si="1046"/>
        <v>0</v>
      </c>
      <c r="Z1224" s="29">
        <f t="shared" si="1046"/>
        <v>0</v>
      </c>
      <c r="AA1224" s="29">
        <f t="shared" si="1046"/>
        <v>0</v>
      </c>
      <c r="AB1224" s="29">
        <f t="shared" si="1046"/>
        <v>0</v>
      </c>
      <c r="AC1224" s="29">
        <f t="shared" si="1046"/>
        <v>0</v>
      </c>
      <c r="AD1224" s="29">
        <f t="shared" si="1046"/>
        <v>0</v>
      </c>
      <c r="AE1224" s="29">
        <f t="shared" si="1044"/>
        <v>0</v>
      </c>
      <c r="AF1224" s="29">
        <f t="shared" si="1044"/>
        <v>0</v>
      </c>
      <c r="AG1224" s="29">
        <f t="shared" si="1044"/>
        <v>0</v>
      </c>
      <c r="AH1224" s="29">
        <f t="shared" si="1044"/>
        <v>0</v>
      </c>
      <c r="AI1224" s="29">
        <f t="shared" si="1044"/>
        <v>0</v>
      </c>
      <c r="AJ1224" s="29">
        <f t="shared" si="1044"/>
        <v>0</v>
      </c>
      <c r="AK1224" s="29">
        <f t="shared" si="1044"/>
        <v>0</v>
      </c>
      <c r="AL1224" s="29">
        <f t="shared" si="1044"/>
        <v>0</v>
      </c>
      <c r="AM1224" s="29">
        <f t="shared" si="1044"/>
        <v>0</v>
      </c>
      <c r="AN1224" s="29">
        <f t="shared" si="1044"/>
        <v>0</v>
      </c>
      <c r="AO1224" s="29">
        <f t="shared" si="1044"/>
        <v>0</v>
      </c>
      <c r="AP1224" s="29">
        <f t="shared" si="1044"/>
        <v>0</v>
      </c>
      <c r="AQ1224" s="29">
        <f t="shared" si="1044"/>
        <v>0</v>
      </c>
      <c r="AR1224" s="29">
        <f t="shared" si="1044"/>
        <v>0</v>
      </c>
      <c r="AS1224" s="29">
        <f t="shared" si="1044"/>
        <v>0</v>
      </c>
      <c r="AT1224" s="29">
        <f t="shared" ref="AT1224:BI1239" si="1052">IF($M$457,IF($J1224=AT$461,1,0),0)</f>
        <v>0</v>
      </c>
      <c r="AU1224" s="29">
        <f t="shared" si="1052"/>
        <v>0</v>
      </c>
      <c r="AV1224" s="29">
        <f t="shared" si="1052"/>
        <v>0</v>
      </c>
      <c r="AW1224" s="29">
        <f t="shared" si="1052"/>
        <v>0</v>
      </c>
      <c r="AX1224" s="29">
        <f t="shared" si="1052"/>
        <v>0</v>
      </c>
      <c r="AY1224" s="29">
        <f t="shared" si="1052"/>
        <v>0</v>
      </c>
      <c r="AZ1224" s="29">
        <f t="shared" si="1052"/>
        <v>0</v>
      </c>
      <c r="BA1224" s="29">
        <f t="shared" si="1052"/>
        <v>0</v>
      </c>
      <c r="BB1224" s="29">
        <f t="shared" si="1052"/>
        <v>0</v>
      </c>
      <c r="BC1224" s="29">
        <f t="shared" si="1052"/>
        <v>0</v>
      </c>
      <c r="BD1224" s="29">
        <f t="shared" si="1052"/>
        <v>0</v>
      </c>
      <c r="BE1224" s="29">
        <f t="shared" si="1052"/>
        <v>0</v>
      </c>
      <c r="BF1224" s="29">
        <f t="shared" si="1052"/>
        <v>0</v>
      </c>
      <c r="BG1224" s="29">
        <f t="shared" si="1052"/>
        <v>0</v>
      </c>
      <c r="BH1224" s="29">
        <f t="shared" si="1052"/>
        <v>0</v>
      </c>
      <c r="BI1224" s="29">
        <f t="shared" si="1052"/>
        <v>0</v>
      </c>
      <c r="BJ1224" s="29">
        <f t="shared" si="1050"/>
        <v>0</v>
      </c>
      <c r="BN1224" s="29">
        <f t="shared" si="1036"/>
        <v>13</v>
      </c>
      <c r="BO1224" s="29">
        <f t="shared" si="977"/>
        <v>16</v>
      </c>
    </row>
    <row r="1225" spans="3:67" x14ac:dyDescent="0.25">
      <c r="C1225" s="79">
        <f t="shared" si="974"/>
        <v>43877</v>
      </c>
      <c r="D1225" s="29">
        <f t="shared" si="969"/>
        <v>2020</v>
      </c>
      <c r="E1225" s="29">
        <f t="shared" si="1037"/>
        <v>2</v>
      </c>
      <c r="F1225" s="29">
        <f t="shared" si="1038"/>
        <v>7</v>
      </c>
      <c r="G1225" s="29">
        <f t="shared" si="1039"/>
        <v>16</v>
      </c>
      <c r="H1225" s="166" t="str">
        <f t="shared" si="1040"/>
        <v>Sa</v>
      </c>
      <c r="I1225" s="29">
        <f t="shared" si="975"/>
        <v>14</v>
      </c>
      <c r="J1225" s="29">
        <f t="array" ref="J1225">INDEX(Dienstplan!$F$6:$AJ$55,BN1225,BO1225)</f>
        <v>0</v>
      </c>
      <c r="K1225" s="29">
        <f t="array" ref="K1225">IF(OR(J1225=Schichten!$B$3,J1225=Schichten!$B$4),INDEX($D$98:$D$147,MATCH(CODE(J1225),$H$98:$H$147,0)),IF(ISERROR(INDEX($D$98:$D$147,MATCH(J1225,$A$98:$A$147,0))),0,INDEX($D$98:$D$147,MATCH(J1225,$A$98:$A$147,0))))</f>
        <v>0</v>
      </c>
      <c r="L1225" s="29">
        <f t="shared" ref="L1225" si="1053">L1175</f>
        <v>0</v>
      </c>
      <c r="M1225" s="29">
        <f t="shared" si="972"/>
        <v>0</v>
      </c>
      <c r="O1225" s="29">
        <f t="shared" si="1046"/>
        <v>0</v>
      </c>
      <c r="P1225" s="29">
        <f t="shared" si="1046"/>
        <v>0</v>
      </c>
      <c r="Q1225" s="29">
        <f t="shared" si="1046"/>
        <v>0</v>
      </c>
      <c r="R1225" s="29">
        <f t="shared" si="1046"/>
        <v>0</v>
      </c>
      <c r="S1225" s="29">
        <f t="shared" si="1046"/>
        <v>0</v>
      </c>
      <c r="T1225" s="29">
        <f t="shared" si="1046"/>
        <v>0</v>
      </c>
      <c r="U1225" s="29">
        <f t="shared" si="1046"/>
        <v>0</v>
      </c>
      <c r="V1225" s="29">
        <f t="shared" si="1046"/>
        <v>0</v>
      </c>
      <c r="W1225" s="29">
        <f t="shared" si="1046"/>
        <v>0</v>
      </c>
      <c r="X1225" s="29">
        <f t="shared" si="1046"/>
        <v>0</v>
      </c>
      <c r="Y1225" s="29">
        <f t="shared" si="1046"/>
        <v>1</v>
      </c>
      <c r="Z1225" s="29">
        <f t="shared" si="1046"/>
        <v>1</v>
      </c>
      <c r="AA1225" s="29">
        <f t="shared" si="1046"/>
        <v>1</v>
      </c>
      <c r="AB1225" s="29">
        <f t="shared" si="1046"/>
        <v>1</v>
      </c>
      <c r="AC1225" s="29">
        <f t="shared" si="1046"/>
        <v>1</v>
      </c>
      <c r="AD1225" s="29">
        <f t="shared" si="1046"/>
        <v>1</v>
      </c>
      <c r="AE1225" s="29">
        <f t="shared" si="1044"/>
        <v>1</v>
      </c>
      <c r="AF1225" s="29">
        <f t="shared" si="1044"/>
        <v>1</v>
      </c>
      <c r="AG1225" s="29">
        <f t="shared" si="1044"/>
        <v>1</v>
      </c>
      <c r="AH1225" s="29">
        <f t="shared" si="1044"/>
        <v>1</v>
      </c>
      <c r="AI1225" s="29">
        <f t="shared" si="1044"/>
        <v>1</v>
      </c>
      <c r="AJ1225" s="29">
        <f t="shared" si="1044"/>
        <v>1</v>
      </c>
      <c r="AK1225" s="29">
        <f t="shared" si="1044"/>
        <v>1</v>
      </c>
      <c r="AL1225" s="29">
        <f t="shared" si="1044"/>
        <v>1</v>
      </c>
      <c r="AM1225" s="29">
        <f t="shared" si="1044"/>
        <v>1</v>
      </c>
      <c r="AN1225" s="29">
        <f t="shared" si="1044"/>
        <v>1</v>
      </c>
      <c r="AO1225" s="29">
        <f t="shared" si="1044"/>
        <v>1</v>
      </c>
      <c r="AP1225" s="29">
        <f t="shared" si="1044"/>
        <v>1</v>
      </c>
      <c r="AQ1225" s="29">
        <f t="shared" si="1044"/>
        <v>1</v>
      </c>
      <c r="AR1225" s="29">
        <f t="shared" si="1044"/>
        <v>1</v>
      </c>
      <c r="AS1225" s="29">
        <f t="shared" si="1044"/>
        <v>1</v>
      </c>
      <c r="AT1225" s="29">
        <f t="shared" si="1052"/>
        <v>1</v>
      </c>
      <c r="AU1225" s="29">
        <f t="shared" si="1052"/>
        <v>1</v>
      </c>
      <c r="AV1225" s="29">
        <f t="shared" si="1052"/>
        <v>1</v>
      </c>
      <c r="AW1225" s="29">
        <f t="shared" si="1052"/>
        <v>1</v>
      </c>
      <c r="AX1225" s="29">
        <f t="shared" si="1052"/>
        <v>1</v>
      </c>
      <c r="AY1225" s="29">
        <f t="shared" si="1052"/>
        <v>1</v>
      </c>
      <c r="AZ1225" s="29">
        <f t="shared" si="1052"/>
        <v>1</v>
      </c>
      <c r="BA1225" s="29">
        <f t="shared" si="1052"/>
        <v>1</v>
      </c>
      <c r="BB1225" s="29">
        <f t="shared" si="1052"/>
        <v>1</v>
      </c>
      <c r="BC1225" s="29">
        <f t="shared" si="1052"/>
        <v>1</v>
      </c>
      <c r="BD1225" s="29">
        <f t="shared" si="1052"/>
        <v>1</v>
      </c>
      <c r="BE1225" s="29">
        <f t="shared" si="1052"/>
        <v>1</v>
      </c>
      <c r="BF1225" s="29">
        <f t="shared" si="1052"/>
        <v>1</v>
      </c>
      <c r="BG1225" s="29">
        <f t="shared" si="1052"/>
        <v>1</v>
      </c>
      <c r="BH1225" s="29">
        <f t="shared" si="1052"/>
        <v>1</v>
      </c>
      <c r="BI1225" s="29">
        <f t="shared" si="1052"/>
        <v>1</v>
      </c>
      <c r="BJ1225" s="29">
        <f t="shared" si="1050"/>
        <v>1</v>
      </c>
      <c r="BN1225" s="29">
        <f t="shared" si="1036"/>
        <v>14</v>
      </c>
      <c r="BO1225" s="29">
        <f t="shared" si="977"/>
        <v>16</v>
      </c>
    </row>
    <row r="1226" spans="3:67" x14ac:dyDescent="0.25">
      <c r="C1226" s="79">
        <f t="shared" si="974"/>
        <v>43877</v>
      </c>
      <c r="D1226" s="29">
        <f t="shared" si="969"/>
        <v>2020</v>
      </c>
      <c r="E1226" s="29">
        <f t="shared" si="1037"/>
        <v>2</v>
      </c>
      <c r="F1226" s="29">
        <f t="shared" si="1038"/>
        <v>7</v>
      </c>
      <c r="G1226" s="29">
        <f t="shared" si="1039"/>
        <v>16</v>
      </c>
      <c r="H1226" s="166" t="str">
        <f t="shared" si="1040"/>
        <v>Sa</v>
      </c>
      <c r="I1226" s="29">
        <f t="shared" si="975"/>
        <v>15</v>
      </c>
      <c r="J1226" s="29">
        <f t="array" ref="J1226">INDEX(Dienstplan!$F$6:$AJ$55,BN1226,BO1226)</f>
        <v>0</v>
      </c>
      <c r="K1226" s="29">
        <f t="array" ref="K1226">IF(OR(J1226=Schichten!$B$3,J1226=Schichten!$B$4),INDEX($D$98:$D$147,MATCH(CODE(J1226),$H$98:$H$147,0)),IF(ISERROR(INDEX($D$98:$D$147,MATCH(J1226,$A$98:$A$147,0))),0,INDEX($D$98:$D$147,MATCH(J1226,$A$98:$A$147,0))))</f>
        <v>0</v>
      </c>
      <c r="L1226" s="29">
        <f t="shared" ref="L1226" si="1054">L1176</f>
        <v>0</v>
      </c>
      <c r="M1226" s="29">
        <f t="shared" si="972"/>
        <v>0</v>
      </c>
      <c r="O1226" s="29">
        <f t="shared" si="1046"/>
        <v>0</v>
      </c>
      <c r="P1226" s="29">
        <f t="shared" si="1046"/>
        <v>0</v>
      </c>
      <c r="Q1226" s="29">
        <f t="shared" si="1046"/>
        <v>0</v>
      </c>
      <c r="R1226" s="29">
        <f t="shared" si="1046"/>
        <v>0</v>
      </c>
      <c r="S1226" s="29">
        <f t="shared" si="1046"/>
        <v>0</v>
      </c>
      <c r="T1226" s="29">
        <f t="shared" si="1046"/>
        <v>0</v>
      </c>
      <c r="U1226" s="29">
        <f t="shared" si="1046"/>
        <v>0</v>
      </c>
      <c r="V1226" s="29">
        <f t="shared" si="1046"/>
        <v>0</v>
      </c>
      <c r="W1226" s="29">
        <f t="shared" si="1046"/>
        <v>0</v>
      </c>
      <c r="X1226" s="29">
        <f t="shared" si="1046"/>
        <v>0</v>
      </c>
      <c r="Y1226" s="29">
        <f t="shared" si="1046"/>
        <v>1</v>
      </c>
      <c r="Z1226" s="29">
        <f t="shared" si="1046"/>
        <v>1</v>
      </c>
      <c r="AA1226" s="29">
        <f t="shared" si="1046"/>
        <v>1</v>
      </c>
      <c r="AB1226" s="29">
        <f t="shared" si="1046"/>
        <v>1</v>
      </c>
      <c r="AC1226" s="29">
        <f t="shared" si="1046"/>
        <v>1</v>
      </c>
      <c r="AD1226" s="29">
        <f t="shared" si="1046"/>
        <v>1</v>
      </c>
      <c r="AE1226" s="29">
        <f t="shared" si="1044"/>
        <v>1</v>
      </c>
      <c r="AF1226" s="29">
        <f t="shared" si="1044"/>
        <v>1</v>
      </c>
      <c r="AG1226" s="29">
        <f t="shared" si="1044"/>
        <v>1</v>
      </c>
      <c r="AH1226" s="29">
        <f t="shared" si="1044"/>
        <v>1</v>
      </c>
      <c r="AI1226" s="29">
        <f t="shared" si="1044"/>
        <v>1</v>
      </c>
      <c r="AJ1226" s="29">
        <f t="shared" si="1044"/>
        <v>1</v>
      </c>
      <c r="AK1226" s="29">
        <f t="shared" si="1044"/>
        <v>1</v>
      </c>
      <c r="AL1226" s="29">
        <f t="shared" si="1044"/>
        <v>1</v>
      </c>
      <c r="AM1226" s="29">
        <f t="shared" si="1044"/>
        <v>1</v>
      </c>
      <c r="AN1226" s="29">
        <f t="shared" si="1044"/>
        <v>1</v>
      </c>
      <c r="AO1226" s="29">
        <f t="shared" si="1044"/>
        <v>1</v>
      </c>
      <c r="AP1226" s="29">
        <f t="shared" si="1044"/>
        <v>1</v>
      </c>
      <c r="AQ1226" s="29">
        <f t="shared" si="1044"/>
        <v>1</v>
      </c>
      <c r="AR1226" s="29">
        <f t="shared" si="1044"/>
        <v>1</v>
      </c>
      <c r="AS1226" s="29">
        <f t="shared" si="1044"/>
        <v>1</v>
      </c>
      <c r="AT1226" s="29">
        <f t="shared" si="1052"/>
        <v>1</v>
      </c>
      <c r="AU1226" s="29">
        <f t="shared" si="1052"/>
        <v>1</v>
      </c>
      <c r="AV1226" s="29">
        <f t="shared" si="1052"/>
        <v>1</v>
      </c>
      <c r="AW1226" s="29">
        <f t="shared" si="1052"/>
        <v>1</v>
      </c>
      <c r="AX1226" s="29">
        <f t="shared" si="1052"/>
        <v>1</v>
      </c>
      <c r="AY1226" s="29">
        <f t="shared" si="1052"/>
        <v>1</v>
      </c>
      <c r="AZ1226" s="29">
        <f t="shared" si="1052"/>
        <v>1</v>
      </c>
      <c r="BA1226" s="29">
        <f t="shared" si="1052"/>
        <v>1</v>
      </c>
      <c r="BB1226" s="29">
        <f t="shared" si="1052"/>
        <v>1</v>
      </c>
      <c r="BC1226" s="29">
        <f t="shared" si="1052"/>
        <v>1</v>
      </c>
      <c r="BD1226" s="29">
        <f t="shared" si="1052"/>
        <v>1</v>
      </c>
      <c r="BE1226" s="29">
        <f t="shared" si="1052"/>
        <v>1</v>
      </c>
      <c r="BF1226" s="29">
        <f t="shared" si="1052"/>
        <v>1</v>
      </c>
      <c r="BG1226" s="29">
        <f t="shared" si="1052"/>
        <v>1</v>
      </c>
      <c r="BH1226" s="29">
        <f t="shared" si="1052"/>
        <v>1</v>
      </c>
      <c r="BI1226" s="29">
        <f t="shared" si="1052"/>
        <v>1</v>
      </c>
      <c r="BJ1226" s="29">
        <f t="shared" si="1050"/>
        <v>1</v>
      </c>
      <c r="BN1226" s="29">
        <f t="shared" si="1036"/>
        <v>15</v>
      </c>
      <c r="BO1226" s="29">
        <f t="shared" si="977"/>
        <v>16</v>
      </c>
    </row>
    <row r="1227" spans="3:67" x14ac:dyDescent="0.25">
      <c r="C1227" s="79">
        <f t="shared" si="974"/>
        <v>43877</v>
      </c>
      <c r="D1227" s="29">
        <f t="shared" si="969"/>
        <v>2020</v>
      </c>
      <c r="E1227" s="29">
        <f t="shared" si="1037"/>
        <v>2</v>
      </c>
      <c r="F1227" s="29">
        <f t="shared" si="1038"/>
        <v>7</v>
      </c>
      <c r="G1227" s="29">
        <f t="shared" si="1039"/>
        <v>16</v>
      </c>
      <c r="H1227" s="166" t="str">
        <f t="shared" si="1040"/>
        <v>Sa</v>
      </c>
      <c r="I1227" s="29">
        <f t="shared" si="975"/>
        <v>16</v>
      </c>
      <c r="J1227" s="29">
        <f t="array" ref="J1227">INDEX(Dienstplan!$F$6:$AJ$55,BN1227,BO1227)</f>
        <v>0</v>
      </c>
      <c r="K1227" s="29">
        <f t="array" ref="K1227">IF(OR(J1227=Schichten!$B$3,J1227=Schichten!$B$4),INDEX($D$98:$D$147,MATCH(CODE(J1227),$H$98:$H$147,0)),IF(ISERROR(INDEX($D$98:$D$147,MATCH(J1227,$A$98:$A$147,0))),0,INDEX($D$98:$D$147,MATCH(J1227,$A$98:$A$147,0))))</f>
        <v>0</v>
      </c>
      <c r="L1227" s="29">
        <f t="shared" ref="L1227" si="1055">L1177</f>
        <v>0</v>
      </c>
      <c r="M1227" s="29">
        <f t="shared" si="972"/>
        <v>0</v>
      </c>
      <c r="O1227" s="29">
        <f t="shared" si="1046"/>
        <v>0</v>
      </c>
      <c r="P1227" s="29">
        <f t="shared" si="1046"/>
        <v>0</v>
      </c>
      <c r="Q1227" s="29">
        <f t="shared" si="1046"/>
        <v>0</v>
      </c>
      <c r="R1227" s="29">
        <f t="shared" si="1046"/>
        <v>0</v>
      </c>
      <c r="S1227" s="29">
        <f t="shared" si="1046"/>
        <v>0</v>
      </c>
      <c r="T1227" s="29">
        <f t="shared" si="1046"/>
        <v>0</v>
      </c>
      <c r="U1227" s="29">
        <f t="shared" si="1046"/>
        <v>0</v>
      </c>
      <c r="V1227" s="29">
        <f t="shared" si="1046"/>
        <v>0</v>
      </c>
      <c r="W1227" s="29">
        <f t="shared" si="1046"/>
        <v>0</v>
      </c>
      <c r="X1227" s="29">
        <f t="shared" si="1046"/>
        <v>0</v>
      </c>
      <c r="Y1227" s="29">
        <f t="shared" si="1046"/>
        <v>1</v>
      </c>
      <c r="Z1227" s="29">
        <f t="shared" si="1046"/>
        <v>1</v>
      </c>
      <c r="AA1227" s="29">
        <f t="shared" si="1046"/>
        <v>1</v>
      </c>
      <c r="AB1227" s="29">
        <f t="shared" si="1046"/>
        <v>1</v>
      </c>
      <c r="AC1227" s="29">
        <f t="shared" si="1046"/>
        <v>1</v>
      </c>
      <c r="AD1227" s="29">
        <f t="shared" si="1046"/>
        <v>1</v>
      </c>
      <c r="AE1227" s="29">
        <f t="shared" si="1044"/>
        <v>1</v>
      </c>
      <c r="AF1227" s="29">
        <f t="shared" si="1044"/>
        <v>1</v>
      </c>
      <c r="AG1227" s="29">
        <f t="shared" si="1044"/>
        <v>1</v>
      </c>
      <c r="AH1227" s="29">
        <f t="shared" si="1044"/>
        <v>1</v>
      </c>
      <c r="AI1227" s="29">
        <f t="shared" si="1044"/>
        <v>1</v>
      </c>
      <c r="AJ1227" s="29">
        <f t="shared" si="1044"/>
        <v>1</v>
      </c>
      <c r="AK1227" s="29">
        <f t="shared" si="1044"/>
        <v>1</v>
      </c>
      <c r="AL1227" s="29">
        <f t="shared" si="1044"/>
        <v>1</v>
      </c>
      <c r="AM1227" s="29">
        <f t="shared" si="1044"/>
        <v>1</v>
      </c>
      <c r="AN1227" s="29">
        <f t="shared" si="1044"/>
        <v>1</v>
      </c>
      <c r="AO1227" s="29">
        <f t="shared" si="1044"/>
        <v>1</v>
      </c>
      <c r="AP1227" s="29">
        <f t="shared" si="1044"/>
        <v>1</v>
      </c>
      <c r="AQ1227" s="29">
        <f t="shared" si="1044"/>
        <v>1</v>
      </c>
      <c r="AR1227" s="29">
        <f t="shared" si="1044"/>
        <v>1</v>
      </c>
      <c r="AS1227" s="29">
        <f t="shared" si="1044"/>
        <v>1</v>
      </c>
      <c r="AT1227" s="29">
        <f t="shared" si="1052"/>
        <v>1</v>
      </c>
      <c r="AU1227" s="29">
        <f t="shared" si="1052"/>
        <v>1</v>
      </c>
      <c r="AV1227" s="29">
        <f t="shared" si="1052"/>
        <v>1</v>
      </c>
      <c r="AW1227" s="29">
        <f t="shared" si="1052"/>
        <v>1</v>
      </c>
      <c r="AX1227" s="29">
        <f t="shared" si="1052"/>
        <v>1</v>
      </c>
      <c r="AY1227" s="29">
        <f t="shared" si="1052"/>
        <v>1</v>
      </c>
      <c r="AZ1227" s="29">
        <f t="shared" si="1052"/>
        <v>1</v>
      </c>
      <c r="BA1227" s="29">
        <f t="shared" si="1052"/>
        <v>1</v>
      </c>
      <c r="BB1227" s="29">
        <f t="shared" si="1052"/>
        <v>1</v>
      </c>
      <c r="BC1227" s="29">
        <f t="shared" si="1052"/>
        <v>1</v>
      </c>
      <c r="BD1227" s="29">
        <f t="shared" si="1052"/>
        <v>1</v>
      </c>
      <c r="BE1227" s="29">
        <f t="shared" si="1052"/>
        <v>1</v>
      </c>
      <c r="BF1227" s="29">
        <f t="shared" si="1052"/>
        <v>1</v>
      </c>
      <c r="BG1227" s="29">
        <f t="shared" si="1052"/>
        <v>1</v>
      </c>
      <c r="BH1227" s="29">
        <f t="shared" si="1052"/>
        <v>1</v>
      </c>
      <c r="BI1227" s="29">
        <f t="shared" si="1052"/>
        <v>1</v>
      </c>
      <c r="BJ1227" s="29">
        <f t="shared" si="1050"/>
        <v>1</v>
      </c>
      <c r="BN1227" s="29">
        <f t="shared" si="1036"/>
        <v>16</v>
      </c>
      <c r="BO1227" s="29">
        <f t="shared" si="977"/>
        <v>16</v>
      </c>
    </row>
    <row r="1228" spans="3:67" x14ac:dyDescent="0.25">
      <c r="C1228" s="79">
        <f t="shared" si="974"/>
        <v>43877</v>
      </c>
      <c r="D1228" s="29">
        <f t="shared" si="969"/>
        <v>2020</v>
      </c>
      <c r="E1228" s="29">
        <f t="shared" si="1037"/>
        <v>2</v>
      </c>
      <c r="F1228" s="29">
        <f t="shared" si="1038"/>
        <v>7</v>
      </c>
      <c r="G1228" s="29">
        <f t="shared" si="1039"/>
        <v>16</v>
      </c>
      <c r="H1228" s="166" t="str">
        <f t="shared" si="1040"/>
        <v>Sa</v>
      </c>
      <c r="I1228" s="29">
        <f t="shared" si="975"/>
        <v>17</v>
      </c>
      <c r="J1228" s="29">
        <f t="array" ref="J1228">INDEX(Dienstplan!$F$6:$AJ$55,BN1228,BO1228)</f>
        <v>0</v>
      </c>
      <c r="K1228" s="29">
        <f t="array" ref="K1228">IF(OR(J1228=Schichten!$B$3,J1228=Schichten!$B$4),INDEX($D$98:$D$147,MATCH(CODE(J1228),$H$98:$H$147,0)),IF(ISERROR(INDEX($D$98:$D$147,MATCH(J1228,$A$98:$A$147,0))),0,INDEX($D$98:$D$147,MATCH(J1228,$A$98:$A$147,0))))</f>
        <v>0</v>
      </c>
      <c r="L1228" s="29">
        <f t="shared" ref="L1228" si="1056">L1178</f>
        <v>0</v>
      </c>
      <c r="M1228" s="29">
        <f t="shared" si="972"/>
        <v>0</v>
      </c>
      <c r="O1228" s="29">
        <f t="shared" si="1046"/>
        <v>0</v>
      </c>
      <c r="P1228" s="29">
        <f t="shared" si="1046"/>
        <v>0</v>
      </c>
      <c r="Q1228" s="29">
        <f t="shared" si="1046"/>
        <v>0</v>
      </c>
      <c r="R1228" s="29">
        <f t="shared" si="1046"/>
        <v>0</v>
      </c>
      <c r="S1228" s="29">
        <f t="shared" si="1046"/>
        <v>0</v>
      </c>
      <c r="T1228" s="29">
        <f t="shared" si="1046"/>
        <v>0</v>
      </c>
      <c r="U1228" s="29">
        <f t="shared" si="1046"/>
        <v>0</v>
      </c>
      <c r="V1228" s="29">
        <f t="shared" si="1046"/>
        <v>0</v>
      </c>
      <c r="W1228" s="29">
        <f t="shared" si="1046"/>
        <v>0</v>
      </c>
      <c r="X1228" s="29">
        <f t="shared" si="1046"/>
        <v>0</v>
      </c>
      <c r="Y1228" s="29">
        <f t="shared" si="1046"/>
        <v>1</v>
      </c>
      <c r="Z1228" s="29">
        <f t="shared" si="1046"/>
        <v>1</v>
      </c>
      <c r="AA1228" s="29">
        <f t="shared" si="1046"/>
        <v>1</v>
      </c>
      <c r="AB1228" s="29">
        <f t="shared" si="1046"/>
        <v>1</v>
      </c>
      <c r="AC1228" s="29">
        <f t="shared" si="1046"/>
        <v>1</v>
      </c>
      <c r="AD1228" s="29">
        <f t="shared" si="1046"/>
        <v>1</v>
      </c>
      <c r="AE1228" s="29">
        <f t="shared" si="1044"/>
        <v>1</v>
      </c>
      <c r="AF1228" s="29">
        <f t="shared" si="1044"/>
        <v>1</v>
      </c>
      <c r="AG1228" s="29">
        <f t="shared" si="1044"/>
        <v>1</v>
      </c>
      <c r="AH1228" s="29">
        <f t="shared" si="1044"/>
        <v>1</v>
      </c>
      <c r="AI1228" s="29">
        <f t="shared" si="1044"/>
        <v>1</v>
      </c>
      <c r="AJ1228" s="29">
        <f t="shared" si="1044"/>
        <v>1</v>
      </c>
      <c r="AK1228" s="29">
        <f t="shared" si="1044"/>
        <v>1</v>
      </c>
      <c r="AL1228" s="29">
        <f t="shared" si="1044"/>
        <v>1</v>
      </c>
      <c r="AM1228" s="29">
        <f t="shared" si="1044"/>
        <v>1</v>
      </c>
      <c r="AN1228" s="29">
        <f t="shared" si="1044"/>
        <v>1</v>
      </c>
      <c r="AO1228" s="29">
        <f t="shared" si="1044"/>
        <v>1</v>
      </c>
      <c r="AP1228" s="29">
        <f t="shared" si="1044"/>
        <v>1</v>
      </c>
      <c r="AQ1228" s="29">
        <f t="shared" si="1044"/>
        <v>1</v>
      </c>
      <c r="AR1228" s="29">
        <f t="shared" si="1044"/>
        <v>1</v>
      </c>
      <c r="AS1228" s="29">
        <f t="shared" si="1044"/>
        <v>1</v>
      </c>
      <c r="AT1228" s="29">
        <f t="shared" si="1052"/>
        <v>1</v>
      </c>
      <c r="AU1228" s="29">
        <f t="shared" si="1052"/>
        <v>1</v>
      </c>
      <c r="AV1228" s="29">
        <f t="shared" si="1052"/>
        <v>1</v>
      </c>
      <c r="AW1228" s="29">
        <f t="shared" si="1052"/>
        <v>1</v>
      </c>
      <c r="AX1228" s="29">
        <f t="shared" si="1052"/>
        <v>1</v>
      </c>
      <c r="AY1228" s="29">
        <f t="shared" si="1052"/>
        <v>1</v>
      </c>
      <c r="AZ1228" s="29">
        <f t="shared" si="1052"/>
        <v>1</v>
      </c>
      <c r="BA1228" s="29">
        <f t="shared" si="1052"/>
        <v>1</v>
      </c>
      <c r="BB1228" s="29">
        <f t="shared" si="1052"/>
        <v>1</v>
      </c>
      <c r="BC1228" s="29">
        <f t="shared" si="1052"/>
        <v>1</v>
      </c>
      <c r="BD1228" s="29">
        <f t="shared" si="1052"/>
        <v>1</v>
      </c>
      <c r="BE1228" s="29">
        <f t="shared" si="1052"/>
        <v>1</v>
      </c>
      <c r="BF1228" s="29">
        <f t="shared" si="1052"/>
        <v>1</v>
      </c>
      <c r="BG1228" s="29">
        <f t="shared" si="1052"/>
        <v>1</v>
      </c>
      <c r="BH1228" s="29">
        <f t="shared" si="1052"/>
        <v>1</v>
      </c>
      <c r="BI1228" s="29">
        <f t="shared" si="1052"/>
        <v>1</v>
      </c>
      <c r="BJ1228" s="29">
        <f t="shared" si="1050"/>
        <v>1</v>
      </c>
      <c r="BN1228" s="29">
        <f t="shared" si="1036"/>
        <v>17</v>
      </c>
      <c r="BO1228" s="29">
        <f t="shared" si="977"/>
        <v>16</v>
      </c>
    </row>
    <row r="1229" spans="3:67" x14ac:dyDescent="0.25">
      <c r="C1229" s="79">
        <f t="shared" si="974"/>
        <v>43877</v>
      </c>
      <c r="D1229" s="29">
        <f t="shared" si="969"/>
        <v>2020</v>
      </c>
      <c r="E1229" s="29">
        <f t="shared" si="1037"/>
        <v>2</v>
      </c>
      <c r="F1229" s="29">
        <f t="shared" si="1038"/>
        <v>7</v>
      </c>
      <c r="G1229" s="29">
        <f t="shared" si="1039"/>
        <v>16</v>
      </c>
      <c r="H1229" s="166" t="str">
        <f t="shared" si="1040"/>
        <v>Sa</v>
      </c>
      <c r="I1229" s="29">
        <f t="shared" si="975"/>
        <v>18</v>
      </c>
      <c r="J1229" s="29">
        <f t="array" ref="J1229">INDEX(Dienstplan!$F$6:$AJ$55,BN1229,BO1229)</f>
        <v>0</v>
      </c>
      <c r="K1229" s="29">
        <f t="array" ref="K1229">IF(OR(J1229=Schichten!$B$3,J1229=Schichten!$B$4),INDEX($D$98:$D$147,MATCH(CODE(J1229),$H$98:$H$147,0)),IF(ISERROR(INDEX($D$98:$D$147,MATCH(J1229,$A$98:$A$147,0))),0,INDEX($D$98:$D$147,MATCH(J1229,$A$98:$A$147,0))))</f>
        <v>0</v>
      </c>
      <c r="L1229" s="29">
        <f t="shared" ref="L1229" si="1057">L1179</f>
        <v>0</v>
      </c>
      <c r="M1229" s="29">
        <f t="shared" si="972"/>
        <v>0</v>
      </c>
      <c r="O1229" s="29">
        <f t="shared" si="1046"/>
        <v>0</v>
      </c>
      <c r="P1229" s="29">
        <f t="shared" si="1046"/>
        <v>0</v>
      </c>
      <c r="Q1229" s="29">
        <f t="shared" si="1046"/>
        <v>0</v>
      </c>
      <c r="R1229" s="29">
        <f t="shared" si="1046"/>
        <v>0</v>
      </c>
      <c r="S1229" s="29">
        <f t="shared" si="1046"/>
        <v>0</v>
      </c>
      <c r="T1229" s="29">
        <f t="shared" si="1046"/>
        <v>0</v>
      </c>
      <c r="U1229" s="29">
        <f t="shared" si="1046"/>
        <v>0</v>
      </c>
      <c r="V1229" s="29">
        <f t="shared" si="1046"/>
        <v>0</v>
      </c>
      <c r="W1229" s="29">
        <f t="shared" si="1046"/>
        <v>0</v>
      </c>
      <c r="X1229" s="29">
        <f t="shared" si="1046"/>
        <v>0</v>
      </c>
      <c r="Y1229" s="29">
        <f t="shared" si="1046"/>
        <v>1</v>
      </c>
      <c r="Z1229" s="29">
        <f t="shared" si="1046"/>
        <v>1</v>
      </c>
      <c r="AA1229" s="29">
        <f t="shared" si="1046"/>
        <v>1</v>
      </c>
      <c r="AB1229" s="29">
        <f t="shared" si="1046"/>
        <v>1</v>
      </c>
      <c r="AC1229" s="29">
        <f t="shared" si="1046"/>
        <v>1</v>
      </c>
      <c r="AD1229" s="29">
        <f t="shared" si="1046"/>
        <v>1</v>
      </c>
      <c r="AE1229" s="29">
        <f t="shared" si="1044"/>
        <v>1</v>
      </c>
      <c r="AF1229" s="29">
        <f t="shared" si="1044"/>
        <v>1</v>
      </c>
      <c r="AG1229" s="29">
        <f t="shared" si="1044"/>
        <v>1</v>
      </c>
      <c r="AH1229" s="29">
        <f t="shared" si="1044"/>
        <v>1</v>
      </c>
      <c r="AI1229" s="29">
        <f t="shared" si="1044"/>
        <v>1</v>
      </c>
      <c r="AJ1229" s="29">
        <f t="shared" si="1044"/>
        <v>1</v>
      </c>
      <c r="AK1229" s="29">
        <f t="shared" si="1044"/>
        <v>1</v>
      </c>
      <c r="AL1229" s="29">
        <f t="shared" si="1044"/>
        <v>1</v>
      </c>
      <c r="AM1229" s="29">
        <f t="shared" si="1044"/>
        <v>1</v>
      </c>
      <c r="AN1229" s="29">
        <f t="shared" si="1044"/>
        <v>1</v>
      </c>
      <c r="AO1229" s="29">
        <f t="shared" si="1044"/>
        <v>1</v>
      </c>
      <c r="AP1229" s="29">
        <f t="shared" si="1044"/>
        <v>1</v>
      </c>
      <c r="AQ1229" s="29">
        <f t="shared" si="1044"/>
        <v>1</v>
      </c>
      <c r="AR1229" s="29">
        <f t="shared" si="1044"/>
        <v>1</v>
      </c>
      <c r="AS1229" s="29">
        <f t="shared" si="1044"/>
        <v>1</v>
      </c>
      <c r="AT1229" s="29">
        <f t="shared" si="1052"/>
        <v>1</v>
      </c>
      <c r="AU1229" s="29">
        <f t="shared" si="1052"/>
        <v>1</v>
      </c>
      <c r="AV1229" s="29">
        <f t="shared" si="1052"/>
        <v>1</v>
      </c>
      <c r="AW1229" s="29">
        <f t="shared" si="1052"/>
        <v>1</v>
      </c>
      <c r="AX1229" s="29">
        <f t="shared" si="1052"/>
        <v>1</v>
      </c>
      <c r="AY1229" s="29">
        <f t="shared" si="1052"/>
        <v>1</v>
      </c>
      <c r="AZ1229" s="29">
        <f t="shared" si="1052"/>
        <v>1</v>
      </c>
      <c r="BA1229" s="29">
        <f t="shared" si="1052"/>
        <v>1</v>
      </c>
      <c r="BB1229" s="29">
        <f t="shared" si="1052"/>
        <v>1</v>
      </c>
      <c r="BC1229" s="29">
        <f t="shared" si="1052"/>
        <v>1</v>
      </c>
      <c r="BD1229" s="29">
        <f t="shared" si="1052"/>
        <v>1</v>
      </c>
      <c r="BE1229" s="29">
        <f t="shared" si="1052"/>
        <v>1</v>
      </c>
      <c r="BF1229" s="29">
        <f t="shared" si="1052"/>
        <v>1</v>
      </c>
      <c r="BG1229" s="29">
        <f t="shared" si="1052"/>
        <v>1</v>
      </c>
      <c r="BH1229" s="29">
        <f t="shared" si="1052"/>
        <v>1</v>
      </c>
      <c r="BI1229" s="29">
        <f t="shared" si="1052"/>
        <v>1</v>
      </c>
      <c r="BJ1229" s="29">
        <f t="shared" si="1050"/>
        <v>1</v>
      </c>
      <c r="BN1229" s="29">
        <f t="shared" si="1036"/>
        <v>18</v>
      </c>
      <c r="BO1229" s="29">
        <f t="shared" si="977"/>
        <v>16</v>
      </c>
    </row>
    <row r="1230" spans="3:67" x14ac:dyDescent="0.25">
      <c r="C1230" s="79">
        <f t="shared" si="974"/>
        <v>43877</v>
      </c>
      <c r="D1230" s="29">
        <f t="shared" ref="D1230:D1293" si="1058">YEAR(C1230)</f>
        <v>2020</v>
      </c>
      <c r="E1230" s="29">
        <f t="shared" si="1037"/>
        <v>2</v>
      </c>
      <c r="F1230" s="29">
        <f t="shared" si="1038"/>
        <v>7</v>
      </c>
      <c r="G1230" s="29">
        <f t="shared" si="1039"/>
        <v>16</v>
      </c>
      <c r="H1230" s="166" t="str">
        <f t="shared" si="1040"/>
        <v>Sa</v>
      </c>
      <c r="I1230" s="29">
        <f t="shared" si="975"/>
        <v>19</v>
      </c>
      <c r="J1230" s="29">
        <f t="array" ref="J1230">INDEX(Dienstplan!$F$6:$AJ$55,BN1230,BO1230)</f>
        <v>0</v>
      </c>
      <c r="K1230" s="29">
        <f t="array" ref="K1230">IF(OR(J1230=Schichten!$B$3,J1230=Schichten!$B$4),INDEX($D$98:$D$147,MATCH(CODE(J1230),$H$98:$H$147,0)),IF(ISERROR(INDEX($D$98:$D$147,MATCH(J1230,$A$98:$A$147,0))),0,INDEX($D$98:$D$147,MATCH(J1230,$A$98:$A$147,0))))</f>
        <v>0</v>
      </c>
      <c r="L1230" s="29">
        <f t="shared" ref="L1230" si="1059">L1180</f>
        <v>0</v>
      </c>
      <c r="M1230" s="29">
        <f t="shared" si="972"/>
        <v>0</v>
      </c>
      <c r="O1230" s="29">
        <f t="shared" si="1046"/>
        <v>0</v>
      </c>
      <c r="P1230" s="29">
        <f t="shared" si="1046"/>
        <v>0</v>
      </c>
      <c r="Q1230" s="29">
        <f t="shared" si="1046"/>
        <v>0</v>
      </c>
      <c r="R1230" s="29">
        <f t="shared" si="1046"/>
        <v>0</v>
      </c>
      <c r="S1230" s="29">
        <f t="shared" si="1046"/>
        <v>0</v>
      </c>
      <c r="T1230" s="29">
        <f t="shared" si="1046"/>
        <v>0</v>
      </c>
      <c r="U1230" s="29">
        <f t="shared" si="1046"/>
        <v>0</v>
      </c>
      <c r="V1230" s="29">
        <f t="shared" si="1046"/>
        <v>0</v>
      </c>
      <c r="W1230" s="29">
        <f t="shared" si="1046"/>
        <v>0</v>
      </c>
      <c r="X1230" s="29">
        <f t="shared" si="1046"/>
        <v>0</v>
      </c>
      <c r="Y1230" s="29">
        <f t="shared" si="1046"/>
        <v>1</v>
      </c>
      <c r="Z1230" s="29">
        <f t="shared" si="1046"/>
        <v>1</v>
      </c>
      <c r="AA1230" s="29">
        <f t="shared" si="1046"/>
        <v>1</v>
      </c>
      <c r="AB1230" s="29">
        <f t="shared" si="1046"/>
        <v>1</v>
      </c>
      <c r="AC1230" s="29">
        <f t="shared" si="1046"/>
        <v>1</v>
      </c>
      <c r="AD1230" s="29">
        <f t="shared" si="1046"/>
        <v>1</v>
      </c>
      <c r="AE1230" s="29">
        <f t="shared" si="1044"/>
        <v>1</v>
      </c>
      <c r="AF1230" s="29">
        <f t="shared" si="1044"/>
        <v>1</v>
      </c>
      <c r="AG1230" s="29">
        <f t="shared" si="1044"/>
        <v>1</v>
      </c>
      <c r="AH1230" s="29">
        <f t="shared" si="1044"/>
        <v>1</v>
      </c>
      <c r="AI1230" s="29">
        <f t="shared" si="1044"/>
        <v>1</v>
      </c>
      <c r="AJ1230" s="29">
        <f t="shared" si="1044"/>
        <v>1</v>
      </c>
      <c r="AK1230" s="29">
        <f t="shared" si="1044"/>
        <v>1</v>
      </c>
      <c r="AL1230" s="29">
        <f t="shared" si="1044"/>
        <v>1</v>
      </c>
      <c r="AM1230" s="29">
        <f t="shared" si="1044"/>
        <v>1</v>
      </c>
      <c r="AN1230" s="29">
        <f t="shared" si="1044"/>
        <v>1</v>
      </c>
      <c r="AO1230" s="29">
        <f t="shared" si="1044"/>
        <v>1</v>
      </c>
      <c r="AP1230" s="29">
        <f t="shared" si="1044"/>
        <v>1</v>
      </c>
      <c r="AQ1230" s="29">
        <f t="shared" si="1044"/>
        <v>1</v>
      </c>
      <c r="AR1230" s="29">
        <f t="shared" si="1044"/>
        <v>1</v>
      </c>
      <c r="AS1230" s="29">
        <f t="shared" si="1044"/>
        <v>1</v>
      </c>
      <c r="AT1230" s="29">
        <f t="shared" si="1052"/>
        <v>1</v>
      </c>
      <c r="AU1230" s="29">
        <f t="shared" si="1052"/>
        <v>1</v>
      </c>
      <c r="AV1230" s="29">
        <f t="shared" si="1052"/>
        <v>1</v>
      </c>
      <c r="AW1230" s="29">
        <f t="shared" si="1052"/>
        <v>1</v>
      </c>
      <c r="AX1230" s="29">
        <f t="shared" si="1052"/>
        <v>1</v>
      </c>
      <c r="AY1230" s="29">
        <f t="shared" si="1052"/>
        <v>1</v>
      </c>
      <c r="AZ1230" s="29">
        <f t="shared" si="1052"/>
        <v>1</v>
      </c>
      <c r="BA1230" s="29">
        <f t="shared" si="1052"/>
        <v>1</v>
      </c>
      <c r="BB1230" s="29">
        <f t="shared" si="1052"/>
        <v>1</v>
      </c>
      <c r="BC1230" s="29">
        <f t="shared" si="1052"/>
        <v>1</v>
      </c>
      <c r="BD1230" s="29">
        <f t="shared" si="1052"/>
        <v>1</v>
      </c>
      <c r="BE1230" s="29">
        <f t="shared" si="1052"/>
        <v>1</v>
      </c>
      <c r="BF1230" s="29">
        <f t="shared" si="1052"/>
        <v>1</v>
      </c>
      <c r="BG1230" s="29">
        <f t="shared" si="1052"/>
        <v>1</v>
      </c>
      <c r="BH1230" s="29">
        <f t="shared" si="1052"/>
        <v>1</v>
      </c>
      <c r="BI1230" s="29">
        <f t="shared" si="1052"/>
        <v>1</v>
      </c>
      <c r="BJ1230" s="29">
        <f t="shared" si="1050"/>
        <v>1</v>
      </c>
      <c r="BN1230" s="29">
        <f t="shared" si="1036"/>
        <v>19</v>
      </c>
      <c r="BO1230" s="29">
        <f t="shared" si="977"/>
        <v>16</v>
      </c>
    </row>
    <row r="1231" spans="3:67" x14ac:dyDescent="0.25">
      <c r="C1231" s="79">
        <f t="shared" si="974"/>
        <v>43877</v>
      </c>
      <c r="D1231" s="29">
        <f t="shared" si="1058"/>
        <v>2020</v>
      </c>
      <c r="E1231" s="29">
        <f t="shared" si="1037"/>
        <v>2</v>
      </c>
      <c r="F1231" s="29">
        <f t="shared" si="1038"/>
        <v>7</v>
      </c>
      <c r="G1231" s="29">
        <f t="shared" si="1039"/>
        <v>16</v>
      </c>
      <c r="H1231" s="166" t="str">
        <f t="shared" si="1040"/>
        <v>Sa</v>
      </c>
      <c r="I1231" s="29">
        <f t="shared" si="975"/>
        <v>20</v>
      </c>
      <c r="J1231" s="29">
        <f t="array" ref="J1231">INDEX(Dienstplan!$F$6:$AJ$55,BN1231,BO1231)</f>
        <v>0</v>
      </c>
      <c r="K1231" s="29">
        <f t="array" ref="K1231">IF(OR(J1231=Schichten!$B$3,J1231=Schichten!$B$4),INDEX($D$98:$D$147,MATCH(CODE(J1231),$H$98:$H$147,0)),IF(ISERROR(INDEX($D$98:$D$147,MATCH(J1231,$A$98:$A$147,0))),0,INDEX($D$98:$D$147,MATCH(J1231,$A$98:$A$147,0))))</f>
        <v>0</v>
      </c>
      <c r="L1231" s="29">
        <f t="shared" ref="L1231" si="1060">L1181</f>
        <v>0</v>
      </c>
      <c r="M1231" s="29">
        <f t="shared" ref="M1231:M1294" si="1061">IF($M$457,IF(CODE(J1231)=$N$459,1,IF(CODE(J1231)=$N$460,0.5,0)),0)</f>
        <v>0</v>
      </c>
      <c r="O1231" s="29">
        <f t="shared" si="1046"/>
        <v>0</v>
      </c>
      <c r="P1231" s="29">
        <f t="shared" si="1046"/>
        <v>0</v>
      </c>
      <c r="Q1231" s="29">
        <f t="shared" si="1046"/>
        <v>0</v>
      </c>
      <c r="R1231" s="29">
        <f t="shared" si="1046"/>
        <v>0</v>
      </c>
      <c r="S1231" s="29">
        <f t="shared" si="1046"/>
        <v>0</v>
      </c>
      <c r="T1231" s="29">
        <f t="shared" si="1046"/>
        <v>0</v>
      </c>
      <c r="U1231" s="29">
        <f t="shared" si="1046"/>
        <v>0</v>
      </c>
      <c r="V1231" s="29">
        <f t="shared" si="1046"/>
        <v>0</v>
      </c>
      <c r="W1231" s="29">
        <f t="shared" si="1046"/>
        <v>0</v>
      </c>
      <c r="X1231" s="29">
        <f t="shared" si="1046"/>
        <v>0</v>
      </c>
      <c r="Y1231" s="29">
        <f t="shared" si="1046"/>
        <v>1</v>
      </c>
      <c r="Z1231" s="29">
        <f t="shared" si="1046"/>
        <v>1</v>
      </c>
      <c r="AA1231" s="29">
        <f t="shared" si="1046"/>
        <v>1</v>
      </c>
      <c r="AB1231" s="29">
        <f t="shared" si="1046"/>
        <v>1</v>
      </c>
      <c r="AC1231" s="29">
        <f t="shared" si="1046"/>
        <v>1</v>
      </c>
      <c r="AD1231" s="29">
        <f t="shared" si="1046"/>
        <v>1</v>
      </c>
      <c r="AE1231" s="29">
        <f t="shared" si="1044"/>
        <v>1</v>
      </c>
      <c r="AF1231" s="29">
        <f t="shared" si="1044"/>
        <v>1</v>
      </c>
      <c r="AG1231" s="29">
        <f t="shared" si="1044"/>
        <v>1</v>
      </c>
      <c r="AH1231" s="29">
        <f t="shared" si="1044"/>
        <v>1</v>
      </c>
      <c r="AI1231" s="29">
        <f t="shared" si="1044"/>
        <v>1</v>
      </c>
      <c r="AJ1231" s="29">
        <f t="shared" si="1044"/>
        <v>1</v>
      </c>
      <c r="AK1231" s="29">
        <f t="shared" si="1044"/>
        <v>1</v>
      </c>
      <c r="AL1231" s="29">
        <f t="shared" si="1044"/>
        <v>1</v>
      </c>
      <c r="AM1231" s="29">
        <f t="shared" si="1044"/>
        <v>1</v>
      </c>
      <c r="AN1231" s="29">
        <f t="shared" si="1044"/>
        <v>1</v>
      </c>
      <c r="AO1231" s="29">
        <f t="shared" si="1044"/>
        <v>1</v>
      </c>
      <c r="AP1231" s="29">
        <f t="shared" si="1044"/>
        <v>1</v>
      </c>
      <c r="AQ1231" s="29">
        <f t="shared" si="1044"/>
        <v>1</v>
      </c>
      <c r="AR1231" s="29">
        <f t="shared" si="1044"/>
        <v>1</v>
      </c>
      <c r="AS1231" s="29">
        <f t="shared" si="1044"/>
        <v>1</v>
      </c>
      <c r="AT1231" s="29">
        <f t="shared" si="1052"/>
        <v>1</v>
      </c>
      <c r="AU1231" s="29">
        <f t="shared" si="1052"/>
        <v>1</v>
      </c>
      <c r="AV1231" s="29">
        <f t="shared" si="1052"/>
        <v>1</v>
      </c>
      <c r="AW1231" s="29">
        <f t="shared" si="1052"/>
        <v>1</v>
      </c>
      <c r="AX1231" s="29">
        <f t="shared" si="1052"/>
        <v>1</v>
      </c>
      <c r="AY1231" s="29">
        <f t="shared" si="1052"/>
        <v>1</v>
      </c>
      <c r="AZ1231" s="29">
        <f t="shared" si="1052"/>
        <v>1</v>
      </c>
      <c r="BA1231" s="29">
        <f t="shared" si="1052"/>
        <v>1</v>
      </c>
      <c r="BB1231" s="29">
        <f t="shared" si="1052"/>
        <v>1</v>
      </c>
      <c r="BC1231" s="29">
        <f t="shared" si="1052"/>
        <v>1</v>
      </c>
      <c r="BD1231" s="29">
        <f t="shared" si="1052"/>
        <v>1</v>
      </c>
      <c r="BE1231" s="29">
        <f t="shared" si="1052"/>
        <v>1</v>
      </c>
      <c r="BF1231" s="29">
        <f t="shared" si="1052"/>
        <v>1</v>
      </c>
      <c r="BG1231" s="29">
        <f t="shared" si="1052"/>
        <v>1</v>
      </c>
      <c r="BH1231" s="29">
        <f t="shared" si="1052"/>
        <v>1</v>
      </c>
      <c r="BI1231" s="29">
        <f t="shared" si="1052"/>
        <v>1</v>
      </c>
      <c r="BJ1231" s="29">
        <f t="shared" si="1050"/>
        <v>1</v>
      </c>
      <c r="BN1231" s="29">
        <f t="shared" si="1036"/>
        <v>20</v>
      </c>
      <c r="BO1231" s="29">
        <f t="shared" si="977"/>
        <v>16</v>
      </c>
    </row>
    <row r="1232" spans="3:67" x14ac:dyDescent="0.25">
      <c r="C1232" s="79">
        <f t="shared" si="974"/>
        <v>43877</v>
      </c>
      <c r="D1232" s="29">
        <f t="shared" si="1058"/>
        <v>2020</v>
      </c>
      <c r="E1232" s="29">
        <f t="shared" si="1037"/>
        <v>2</v>
      </c>
      <c r="F1232" s="29">
        <f t="shared" si="1038"/>
        <v>7</v>
      </c>
      <c r="G1232" s="29">
        <f t="shared" si="1039"/>
        <v>16</v>
      </c>
      <c r="H1232" s="166" t="str">
        <f t="shared" si="1040"/>
        <v>Sa</v>
      </c>
      <c r="I1232" s="29">
        <f t="shared" si="975"/>
        <v>21</v>
      </c>
      <c r="J1232" s="29">
        <f t="array" ref="J1232">INDEX(Dienstplan!$F$6:$AJ$55,BN1232,BO1232)</f>
        <v>0</v>
      </c>
      <c r="K1232" s="29">
        <f t="array" ref="K1232">IF(OR(J1232=Schichten!$B$3,J1232=Schichten!$B$4),INDEX($D$98:$D$147,MATCH(CODE(J1232),$H$98:$H$147,0)),IF(ISERROR(INDEX($D$98:$D$147,MATCH(J1232,$A$98:$A$147,0))),0,INDEX($D$98:$D$147,MATCH(J1232,$A$98:$A$147,0))))</f>
        <v>0</v>
      </c>
      <c r="L1232" s="29">
        <f t="shared" ref="L1232" si="1062">L1182</f>
        <v>0</v>
      </c>
      <c r="M1232" s="29">
        <f t="shared" si="1061"/>
        <v>0</v>
      </c>
      <c r="O1232" s="29">
        <f t="shared" si="1046"/>
        <v>0</v>
      </c>
      <c r="P1232" s="29">
        <f t="shared" si="1046"/>
        <v>0</v>
      </c>
      <c r="Q1232" s="29">
        <f t="shared" si="1046"/>
        <v>0</v>
      </c>
      <c r="R1232" s="29">
        <f t="shared" si="1046"/>
        <v>0</v>
      </c>
      <c r="S1232" s="29">
        <f t="shared" si="1046"/>
        <v>0</v>
      </c>
      <c r="T1232" s="29">
        <f t="shared" si="1046"/>
        <v>0</v>
      </c>
      <c r="U1232" s="29">
        <f t="shared" si="1046"/>
        <v>0</v>
      </c>
      <c r="V1232" s="29">
        <f t="shared" si="1046"/>
        <v>0</v>
      </c>
      <c r="W1232" s="29">
        <f t="shared" si="1046"/>
        <v>0</v>
      </c>
      <c r="X1232" s="29">
        <f t="shared" si="1046"/>
        <v>0</v>
      </c>
      <c r="Y1232" s="29">
        <f t="shared" si="1046"/>
        <v>1</v>
      </c>
      <c r="Z1232" s="29">
        <f t="shared" si="1046"/>
        <v>1</v>
      </c>
      <c r="AA1232" s="29">
        <f t="shared" si="1046"/>
        <v>1</v>
      </c>
      <c r="AB1232" s="29">
        <f t="shared" si="1046"/>
        <v>1</v>
      </c>
      <c r="AC1232" s="29">
        <f t="shared" si="1046"/>
        <v>1</v>
      </c>
      <c r="AD1232" s="29">
        <f t="shared" si="1046"/>
        <v>1</v>
      </c>
      <c r="AE1232" s="29">
        <f t="shared" si="1044"/>
        <v>1</v>
      </c>
      <c r="AF1232" s="29">
        <f t="shared" si="1044"/>
        <v>1</v>
      </c>
      <c r="AG1232" s="29">
        <f t="shared" si="1044"/>
        <v>1</v>
      </c>
      <c r="AH1232" s="29">
        <f t="shared" si="1044"/>
        <v>1</v>
      </c>
      <c r="AI1232" s="29">
        <f t="shared" si="1044"/>
        <v>1</v>
      </c>
      <c r="AJ1232" s="29">
        <f t="shared" si="1044"/>
        <v>1</v>
      </c>
      <c r="AK1232" s="29">
        <f t="shared" si="1044"/>
        <v>1</v>
      </c>
      <c r="AL1232" s="29">
        <f t="shared" si="1044"/>
        <v>1</v>
      </c>
      <c r="AM1232" s="29">
        <f t="shared" si="1044"/>
        <v>1</v>
      </c>
      <c r="AN1232" s="29">
        <f t="shared" si="1044"/>
        <v>1</v>
      </c>
      <c r="AO1232" s="29">
        <f t="shared" si="1044"/>
        <v>1</v>
      </c>
      <c r="AP1232" s="29">
        <f t="shared" si="1044"/>
        <v>1</v>
      </c>
      <c r="AQ1232" s="29">
        <f t="shared" si="1044"/>
        <v>1</v>
      </c>
      <c r="AR1232" s="29">
        <f t="shared" si="1044"/>
        <v>1</v>
      </c>
      <c r="AS1232" s="29">
        <f t="shared" si="1044"/>
        <v>1</v>
      </c>
      <c r="AT1232" s="29">
        <f t="shared" si="1052"/>
        <v>1</v>
      </c>
      <c r="AU1232" s="29">
        <f t="shared" si="1052"/>
        <v>1</v>
      </c>
      <c r="AV1232" s="29">
        <f t="shared" si="1052"/>
        <v>1</v>
      </c>
      <c r="AW1232" s="29">
        <f t="shared" si="1052"/>
        <v>1</v>
      </c>
      <c r="AX1232" s="29">
        <f t="shared" si="1052"/>
        <v>1</v>
      </c>
      <c r="AY1232" s="29">
        <f t="shared" si="1052"/>
        <v>1</v>
      </c>
      <c r="AZ1232" s="29">
        <f t="shared" si="1052"/>
        <v>1</v>
      </c>
      <c r="BA1232" s="29">
        <f t="shared" si="1052"/>
        <v>1</v>
      </c>
      <c r="BB1232" s="29">
        <f t="shared" si="1052"/>
        <v>1</v>
      </c>
      <c r="BC1232" s="29">
        <f t="shared" si="1052"/>
        <v>1</v>
      </c>
      <c r="BD1232" s="29">
        <f t="shared" si="1052"/>
        <v>1</v>
      </c>
      <c r="BE1232" s="29">
        <f t="shared" si="1052"/>
        <v>1</v>
      </c>
      <c r="BF1232" s="29">
        <f t="shared" si="1052"/>
        <v>1</v>
      </c>
      <c r="BG1232" s="29">
        <f t="shared" si="1052"/>
        <v>1</v>
      </c>
      <c r="BH1232" s="29">
        <f t="shared" si="1052"/>
        <v>1</v>
      </c>
      <c r="BI1232" s="29">
        <f t="shared" si="1052"/>
        <v>1</v>
      </c>
      <c r="BJ1232" s="29">
        <f t="shared" si="1050"/>
        <v>1</v>
      </c>
      <c r="BN1232" s="29">
        <f t="shared" si="1036"/>
        <v>21</v>
      </c>
      <c r="BO1232" s="29">
        <f t="shared" si="977"/>
        <v>16</v>
      </c>
    </row>
    <row r="1233" spans="3:67" x14ac:dyDescent="0.25">
      <c r="C1233" s="79">
        <f t="shared" si="974"/>
        <v>43877</v>
      </c>
      <c r="D1233" s="29">
        <f t="shared" si="1058"/>
        <v>2020</v>
      </c>
      <c r="E1233" s="29">
        <f t="shared" si="1037"/>
        <v>2</v>
      </c>
      <c r="F1233" s="29">
        <f t="shared" si="1038"/>
        <v>7</v>
      </c>
      <c r="G1233" s="29">
        <f t="shared" si="1039"/>
        <v>16</v>
      </c>
      <c r="H1233" s="166" t="str">
        <f t="shared" si="1040"/>
        <v>Sa</v>
      </c>
      <c r="I1233" s="29">
        <f t="shared" si="975"/>
        <v>22</v>
      </c>
      <c r="J1233" s="29">
        <f t="array" ref="J1233">INDEX(Dienstplan!$F$6:$AJ$55,BN1233,BO1233)</f>
        <v>0</v>
      </c>
      <c r="K1233" s="29">
        <f t="array" ref="K1233">IF(OR(J1233=Schichten!$B$3,J1233=Schichten!$B$4),INDEX($D$98:$D$147,MATCH(CODE(J1233),$H$98:$H$147,0)),IF(ISERROR(INDEX($D$98:$D$147,MATCH(J1233,$A$98:$A$147,0))),0,INDEX($D$98:$D$147,MATCH(J1233,$A$98:$A$147,0))))</f>
        <v>0</v>
      </c>
      <c r="L1233" s="29">
        <f t="shared" ref="L1233" si="1063">L1183</f>
        <v>0</v>
      </c>
      <c r="M1233" s="29">
        <f t="shared" si="1061"/>
        <v>0</v>
      </c>
      <c r="O1233" s="29">
        <f t="shared" si="1046"/>
        <v>0</v>
      </c>
      <c r="P1233" s="29">
        <f t="shared" si="1046"/>
        <v>0</v>
      </c>
      <c r="Q1233" s="29">
        <f t="shared" si="1046"/>
        <v>0</v>
      </c>
      <c r="R1233" s="29">
        <f t="shared" si="1046"/>
        <v>0</v>
      </c>
      <c r="S1233" s="29">
        <f t="shared" si="1046"/>
        <v>0</v>
      </c>
      <c r="T1233" s="29">
        <f t="shared" si="1046"/>
        <v>0</v>
      </c>
      <c r="U1233" s="29">
        <f t="shared" si="1046"/>
        <v>0</v>
      </c>
      <c r="V1233" s="29">
        <f t="shared" si="1046"/>
        <v>0</v>
      </c>
      <c r="W1233" s="29">
        <f t="shared" si="1046"/>
        <v>0</v>
      </c>
      <c r="X1233" s="29">
        <f t="shared" si="1046"/>
        <v>0</v>
      </c>
      <c r="Y1233" s="29">
        <f t="shared" si="1046"/>
        <v>1</v>
      </c>
      <c r="Z1233" s="29">
        <f t="shared" si="1046"/>
        <v>1</v>
      </c>
      <c r="AA1233" s="29">
        <f t="shared" si="1046"/>
        <v>1</v>
      </c>
      <c r="AB1233" s="29">
        <f t="shared" si="1046"/>
        <v>1</v>
      </c>
      <c r="AC1233" s="29">
        <f t="shared" si="1046"/>
        <v>1</v>
      </c>
      <c r="AD1233" s="29">
        <f t="shared" si="1046"/>
        <v>1</v>
      </c>
      <c r="AE1233" s="29">
        <f t="shared" si="1044"/>
        <v>1</v>
      </c>
      <c r="AF1233" s="29">
        <f t="shared" si="1044"/>
        <v>1</v>
      </c>
      <c r="AG1233" s="29">
        <f t="shared" si="1044"/>
        <v>1</v>
      </c>
      <c r="AH1233" s="29">
        <f t="shared" si="1044"/>
        <v>1</v>
      </c>
      <c r="AI1233" s="29">
        <f t="shared" si="1044"/>
        <v>1</v>
      </c>
      <c r="AJ1233" s="29">
        <f t="shared" si="1044"/>
        <v>1</v>
      </c>
      <c r="AK1233" s="29">
        <f t="shared" si="1044"/>
        <v>1</v>
      </c>
      <c r="AL1233" s="29">
        <f t="shared" si="1044"/>
        <v>1</v>
      </c>
      <c r="AM1233" s="29">
        <f t="shared" si="1044"/>
        <v>1</v>
      </c>
      <c r="AN1233" s="29">
        <f t="shared" si="1044"/>
        <v>1</v>
      </c>
      <c r="AO1233" s="29">
        <f t="shared" si="1044"/>
        <v>1</v>
      </c>
      <c r="AP1233" s="29">
        <f t="shared" si="1044"/>
        <v>1</v>
      </c>
      <c r="AQ1233" s="29">
        <f t="shared" si="1044"/>
        <v>1</v>
      </c>
      <c r="AR1233" s="29">
        <f t="shared" si="1044"/>
        <v>1</v>
      </c>
      <c r="AS1233" s="29">
        <f t="shared" si="1044"/>
        <v>1</v>
      </c>
      <c r="AT1233" s="29">
        <f t="shared" si="1052"/>
        <v>1</v>
      </c>
      <c r="AU1233" s="29">
        <f t="shared" si="1052"/>
        <v>1</v>
      </c>
      <c r="AV1233" s="29">
        <f t="shared" si="1052"/>
        <v>1</v>
      </c>
      <c r="AW1233" s="29">
        <f t="shared" si="1052"/>
        <v>1</v>
      </c>
      <c r="AX1233" s="29">
        <f t="shared" si="1052"/>
        <v>1</v>
      </c>
      <c r="AY1233" s="29">
        <f t="shared" si="1052"/>
        <v>1</v>
      </c>
      <c r="AZ1233" s="29">
        <f t="shared" si="1052"/>
        <v>1</v>
      </c>
      <c r="BA1233" s="29">
        <f t="shared" si="1052"/>
        <v>1</v>
      </c>
      <c r="BB1233" s="29">
        <f t="shared" si="1052"/>
        <v>1</v>
      </c>
      <c r="BC1233" s="29">
        <f t="shared" si="1052"/>
        <v>1</v>
      </c>
      <c r="BD1233" s="29">
        <f t="shared" si="1052"/>
        <v>1</v>
      </c>
      <c r="BE1233" s="29">
        <f t="shared" si="1052"/>
        <v>1</v>
      </c>
      <c r="BF1233" s="29">
        <f t="shared" si="1052"/>
        <v>1</v>
      </c>
      <c r="BG1233" s="29">
        <f t="shared" si="1052"/>
        <v>1</v>
      </c>
      <c r="BH1233" s="29">
        <f t="shared" si="1052"/>
        <v>1</v>
      </c>
      <c r="BI1233" s="29">
        <f t="shared" si="1052"/>
        <v>1</v>
      </c>
      <c r="BJ1233" s="29">
        <f t="shared" si="1050"/>
        <v>1</v>
      </c>
      <c r="BN1233" s="29">
        <f t="shared" si="1036"/>
        <v>22</v>
      </c>
      <c r="BO1233" s="29">
        <f t="shared" si="977"/>
        <v>16</v>
      </c>
    </row>
    <row r="1234" spans="3:67" x14ac:dyDescent="0.25">
      <c r="C1234" s="79">
        <f t="shared" ref="C1234:C1297" si="1064">C1184+1</f>
        <v>43877</v>
      </c>
      <c r="D1234" s="29">
        <f t="shared" si="1058"/>
        <v>2020</v>
      </c>
      <c r="E1234" s="29">
        <f t="shared" si="1037"/>
        <v>2</v>
      </c>
      <c r="F1234" s="29">
        <f t="shared" si="1038"/>
        <v>7</v>
      </c>
      <c r="G1234" s="29">
        <f t="shared" si="1039"/>
        <v>16</v>
      </c>
      <c r="H1234" s="166" t="str">
        <f t="shared" si="1040"/>
        <v>Sa</v>
      </c>
      <c r="I1234" s="29">
        <f t="shared" ref="I1234:I1297" si="1065">I1184</f>
        <v>23</v>
      </c>
      <c r="J1234" s="29">
        <f t="array" ref="J1234">INDEX(Dienstplan!$F$6:$AJ$55,BN1234,BO1234)</f>
        <v>0</v>
      </c>
      <c r="K1234" s="29">
        <f t="array" ref="K1234">IF(OR(J1234=Schichten!$B$3,J1234=Schichten!$B$4),INDEX($D$98:$D$147,MATCH(CODE(J1234),$H$98:$H$147,0)),IF(ISERROR(INDEX($D$98:$D$147,MATCH(J1234,$A$98:$A$147,0))),0,INDEX($D$98:$D$147,MATCH(J1234,$A$98:$A$147,0))))</f>
        <v>0</v>
      </c>
      <c r="L1234" s="29">
        <f t="shared" ref="L1234" si="1066">L1184</f>
        <v>0</v>
      </c>
      <c r="M1234" s="29">
        <f t="shared" si="1061"/>
        <v>0</v>
      </c>
      <c r="O1234" s="29">
        <f t="shared" si="1046"/>
        <v>0</v>
      </c>
      <c r="P1234" s="29">
        <f t="shared" si="1046"/>
        <v>0</v>
      </c>
      <c r="Q1234" s="29">
        <f t="shared" si="1046"/>
        <v>0</v>
      </c>
      <c r="R1234" s="29">
        <f t="shared" si="1046"/>
        <v>0</v>
      </c>
      <c r="S1234" s="29">
        <f t="shared" si="1046"/>
        <v>0</v>
      </c>
      <c r="T1234" s="29">
        <f t="shared" si="1046"/>
        <v>0</v>
      </c>
      <c r="U1234" s="29">
        <f t="shared" si="1046"/>
        <v>0</v>
      </c>
      <c r="V1234" s="29">
        <f t="shared" si="1046"/>
        <v>0</v>
      </c>
      <c r="W1234" s="29">
        <f t="shared" si="1046"/>
        <v>0</v>
      </c>
      <c r="X1234" s="29">
        <f t="shared" si="1046"/>
        <v>0</v>
      </c>
      <c r="Y1234" s="29">
        <f t="shared" si="1046"/>
        <v>1</v>
      </c>
      <c r="Z1234" s="29">
        <f t="shared" si="1046"/>
        <v>1</v>
      </c>
      <c r="AA1234" s="29">
        <f t="shared" si="1046"/>
        <v>1</v>
      </c>
      <c r="AB1234" s="29">
        <f t="shared" si="1046"/>
        <v>1</v>
      </c>
      <c r="AC1234" s="29">
        <f t="shared" si="1046"/>
        <v>1</v>
      </c>
      <c r="AD1234" s="29">
        <f t="shared" si="1046"/>
        <v>1</v>
      </c>
      <c r="AE1234" s="29">
        <f t="shared" si="1044"/>
        <v>1</v>
      </c>
      <c r="AF1234" s="29">
        <f t="shared" si="1044"/>
        <v>1</v>
      </c>
      <c r="AG1234" s="29">
        <f t="shared" si="1044"/>
        <v>1</v>
      </c>
      <c r="AH1234" s="29">
        <f t="shared" si="1044"/>
        <v>1</v>
      </c>
      <c r="AI1234" s="29">
        <f t="shared" si="1044"/>
        <v>1</v>
      </c>
      <c r="AJ1234" s="29">
        <f t="shared" si="1044"/>
        <v>1</v>
      </c>
      <c r="AK1234" s="29">
        <f t="shared" si="1044"/>
        <v>1</v>
      </c>
      <c r="AL1234" s="29">
        <f t="shared" si="1044"/>
        <v>1</v>
      </c>
      <c r="AM1234" s="29">
        <f t="shared" si="1044"/>
        <v>1</v>
      </c>
      <c r="AN1234" s="29">
        <f t="shared" si="1044"/>
        <v>1</v>
      </c>
      <c r="AO1234" s="29">
        <f t="shared" si="1044"/>
        <v>1</v>
      </c>
      <c r="AP1234" s="29">
        <f t="shared" si="1044"/>
        <v>1</v>
      </c>
      <c r="AQ1234" s="29">
        <f t="shared" si="1044"/>
        <v>1</v>
      </c>
      <c r="AR1234" s="29">
        <f t="shared" si="1044"/>
        <v>1</v>
      </c>
      <c r="AS1234" s="29">
        <f t="shared" si="1044"/>
        <v>1</v>
      </c>
      <c r="AT1234" s="29">
        <f t="shared" si="1052"/>
        <v>1</v>
      </c>
      <c r="AU1234" s="29">
        <f t="shared" si="1052"/>
        <v>1</v>
      </c>
      <c r="AV1234" s="29">
        <f t="shared" si="1052"/>
        <v>1</v>
      </c>
      <c r="AW1234" s="29">
        <f t="shared" si="1052"/>
        <v>1</v>
      </c>
      <c r="AX1234" s="29">
        <f t="shared" si="1052"/>
        <v>1</v>
      </c>
      <c r="AY1234" s="29">
        <f t="shared" si="1052"/>
        <v>1</v>
      </c>
      <c r="AZ1234" s="29">
        <f t="shared" si="1052"/>
        <v>1</v>
      </c>
      <c r="BA1234" s="29">
        <f t="shared" si="1052"/>
        <v>1</v>
      </c>
      <c r="BB1234" s="29">
        <f t="shared" si="1052"/>
        <v>1</v>
      </c>
      <c r="BC1234" s="29">
        <f t="shared" si="1052"/>
        <v>1</v>
      </c>
      <c r="BD1234" s="29">
        <f t="shared" si="1052"/>
        <v>1</v>
      </c>
      <c r="BE1234" s="29">
        <f t="shared" si="1052"/>
        <v>1</v>
      </c>
      <c r="BF1234" s="29">
        <f t="shared" si="1052"/>
        <v>1</v>
      </c>
      <c r="BG1234" s="29">
        <f t="shared" si="1052"/>
        <v>1</v>
      </c>
      <c r="BH1234" s="29">
        <f t="shared" si="1052"/>
        <v>1</v>
      </c>
      <c r="BI1234" s="29">
        <f t="shared" si="1052"/>
        <v>1</v>
      </c>
      <c r="BJ1234" s="29">
        <f t="shared" si="1050"/>
        <v>1</v>
      </c>
      <c r="BN1234" s="29">
        <f t="shared" si="1036"/>
        <v>23</v>
      </c>
      <c r="BO1234" s="29">
        <f t="shared" ref="BO1234:BO1297" si="1067">BO1184+1</f>
        <v>16</v>
      </c>
    </row>
    <row r="1235" spans="3:67" x14ac:dyDescent="0.25">
      <c r="C1235" s="79">
        <f t="shared" si="1064"/>
        <v>43877</v>
      </c>
      <c r="D1235" s="29">
        <f t="shared" si="1058"/>
        <v>2020</v>
      </c>
      <c r="E1235" s="29">
        <f t="shared" si="1037"/>
        <v>2</v>
      </c>
      <c r="F1235" s="29">
        <f t="shared" si="1038"/>
        <v>7</v>
      </c>
      <c r="G1235" s="29">
        <f t="shared" si="1039"/>
        <v>16</v>
      </c>
      <c r="H1235" s="166" t="str">
        <f t="shared" si="1040"/>
        <v>Sa</v>
      </c>
      <c r="I1235" s="29">
        <f t="shared" si="1065"/>
        <v>24</v>
      </c>
      <c r="J1235" s="29">
        <f t="array" ref="J1235">INDEX(Dienstplan!$F$6:$AJ$55,BN1235,BO1235)</f>
        <v>0</v>
      </c>
      <c r="K1235" s="29">
        <f t="array" ref="K1235">IF(OR(J1235=Schichten!$B$3,J1235=Schichten!$B$4),INDEX($D$98:$D$147,MATCH(CODE(J1235),$H$98:$H$147,0)),IF(ISERROR(INDEX($D$98:$D$147,MATCH(J1235,$A$98:$A$147,0))),0,INDEX($D$98:$D$147,MATCH(J1235,$A$98:$A$147,0))))</f>
        <v>0</v>
      </c>
      <c r="L1235" s="29">
        <f t="shared" ref="L1235" si="1068">L1185</f>
        <v>0</v>
      </c>
      <c r="M1235" s="29">
        <f t="shared" si="1061"/>
        <v>0</v>
      </c>
      <c r="O1235" s="29">
        <f t="shared" si="1046"/>
        <v>0</v>
      </c>
      <c r="P1235" s="29">
        <f t="shared" si="1046"/>
        <v>0</v>
      </c>
      <c r="Q1235" s="29">
        <f t="shared" si="1046"/>
        <v>0</v>
      </c>
      <c r="R1235" s="29">
        <f t="shared" si="1046"/>
        <v>0</v>
      </c>
      <c r="S1235" s="29">
        <f t="shared" si="1046"/>
        <v>0</v>
      </c>
      <c r="T1235" s="29">
        <f t="shared" si="1046"/>
        <v>0</v>
      </c>
      <c r="U1235" s="29">
        <f t="shared" si="1046"/>
        <v>0</v>
      </c>
      <c r="V1235" s="29">
        <f t="shared" si="1046"/>
        <v>0</v>
      </c>
      <c r="W1235" s="29">
        <f t="shared" si="1046"/>
        <v>0</v>
      </c>
      <c r="X1235" s="29">
        <f t="shared" si="1046"/>
        <v>0</v>
      </c>
      <c r="Y1235" s="29">
        <f t="shared" si="1046"/>
        <v>1</v>
      </c>
      <c r="Z1235" s="29">
        <f t="shared" si="1046"/>
        <v>1</v>
      </c>
      <c r="AA1235" s="29">
        <f t="shared" si="1046"/>
        <v>1</v>
      </c>
      <c r="AB1235" s="29">
        <f t="shared" si="1046"/>
        <v>1</v>
      </c>
      <c r="AC1235" s="29">
        <f t="shared" si="1046"/>
        <v>1</v>
      </c>
      <c r="AD1235" s="29">
        <f t="shared" ref="AD1235:AS1250" si="1069">IF($M$457,IF($J1235=AD$461,1,0),0)</f>
        <v>1</v>
      </c>
      <c r="AE1235" s="29">
        <f t="shared" si="1069"/>
        <v>1</v>
      </c>
      <c r="AF1235" s="29">
        <f t="shared" si="1069"/>
        <v>1</v>
      </c>
      <c r="AG1235" s="29">
        <f t="shared" si="1069"/>
        <v>1</v>
      </c>
      <c r="AH1235" s="29">
        <f t="shared" si="1069"/>
        <v>1</v>
      </c>
      <c r="AI1235" s="29">
        <f t="shared" si="1069"/>
        <v>1</v>
      </c>
      <c r="AJ1235" s="29">
        <f t="shared" si="1069"/>
        <v>1</v>
      </c>
      <c r="AK1235" s="29">
        <f t="shared" si="1069"/>
        <v>1</v>
      </c>
      <c r="AL1235" s="29">
        <f t="shared" si="1069"/>
        <v>1</v>
      </c>
      <c r="AM1235" s="29">
        <f t="shared" si="1069"/>
        <v>1</v>
      </c>
      <c r="AN1235" s="29">
        <f t="shared" si="1069"/>
        <v>1</v>
      </c>
      <c r="AO1235" s="29">
        <f t="shared" si="1069"/>
        <v>1</v>
      </c>
      <c r="AP1235" s="29">
        <f t="shared" si="1069"/>
        <v>1</v>
      </c>
      <c r="AQ1235" s="29">
        <f t="shared" si="1069"/>
        <v>1</v>
      </c>
      <c r="AR1235" s="29">
        <f t="shared" si="1069"/>
        <v>1</v>
      </c>
      <c r="AS1235" s="29">
        <f t="shared" si="1069"/>
        <v>1</v>
      </c>
      <c r="AT1235" s="29">
        <f t="shared" si="1052"/>
        <v>1</v>
      </c>
      <c r="AU1235" s="29">
        <f t="shared" si="1052"/>
        <v>1</v>
      </c>
      <c r="AV1235" s="29">
        <f t="shared" si="1052"/>
        <v>1</v>
      </c>
      <c r="AW1235" s="29">
        <f t="shared" si="1052"/>
        <v>1</v>
      </c>
      <c r="AX1235" s="29">
        <f t="shared" si="1052"/>
        <v>1</v>
      </c>
      <c r="AY1235" s="29">
        <f t="shared" si="1052"/>
        <v>1</v>
      </c>
      <c r="AZ1235" s="29">
        <f t="shared" si="1052"/>
        <v>1</v>
      </c>
      <c r="BA1235" s="29">
        <f t="shared" si="1052"/>
        <v>1</v>
      </c>
      <c r="BB1235" s="29">
        <f t="shared" si="1052"/>
        <v>1</v>
      </c>
      <c r="BC1235" s="29">
        <f t="shared" si="1052"/>
        <v>1</v>
      </c>
      <c r="BD1235" s="29">
        <f t="shared" si="1052"/>
        <v>1</v>
      </c>
      <c r="BE1235" s="29">
        <f t="shared" si="1052"/>
        <v>1</v>
      </c>
      <c r="BF1235" s="29">
        <f t="shared" si="1052"/>
        <v>1</v>
      </c>
      <c r="BG1235" s="29">
        <f t="shared" si="1052"/>
        <v>1</v>
      </c>
      <c r="BH1235" s="29">
        <f t="shared" si="1052"/>
        <v>1</v>
      </c>
      <c r="BI1235" s="29">
        <f t="shared" si="1052"/>
        <v>1</v>
      </c>
      <c r="BJ1235" s="29">
        <f t="shared" si="1050"/>
        <v>1</v>
      </c>
      <c r="BN1235" s="29">
        <f t="shared" si="1036"/>
        <v>24</v>
      </c>
      <c r="BO1235" s="29">
        <f t="shared" si="1067"/>
        <v>16</v>
      </c>
    </row>
    <row r="1236" spans="3:67" x14ac:dyDescent="0.25">
      <c r="C1236" s="79">
        <f t="shared" si="1064"/>
        <v>43877</v>
      </c>
      <c r="D1236" s="29">
        <f t="shared" si="1058"/>
        <v>2020</v>
      </c>
      <c r="E1236" s="29">
        <f t="shared" si="1037"/>
        <v>2</v>
      </c>
      <c r="F1236" s="29">
        <f t="shared" si="1038"/>
        <v>7</v>
      </c>
      <c r="G1236" s="29">
        <f t="shared" si="1039"/>
        <v>16</v>
      </c>
      <c r="H1236" s="166" t="str">
        <f t="shared" si="1040"/>
        <v>Sa</v>
      </c>
      <c r="I1236" s="29">
        <f t="shared" si="1065"/>
        <v>25</v>
      </c>
      <c r="J1236" s="29">
        <f t="array" ref="J1236">INDEX(Dienstplan!$F$6:$AJ$55,BN1236,BO1236)</f>
        <v>0</v>
      </c>
      <c r="K1236" s="29">
        <f t="array" ref="K1236">IF(OR(J1236=Schichten!$B$3,J1236=Schichten!$B$4),INDEX($D$98:$D$147,MATCH(CODE(J1236),$H$98:$H$147,0)),IF(ISERROR(INDEX($D$98:$D$147,MATCH(J1236,$A$98:$A$147,0))),0,INDEX($D$98:$D$147,MATCH(J1236,$A$98:$A$147,0))))</f>
        <v>0</v>
      </c>
      <c r="L1236" s="29">
        <f t="shared" ref="L1236" si="1070">L1186</f>
        <v>0</v>
      </c>
      <c r="M1236" s="29">
        <f t="shared" si="1061"/>
        <v>0</v>
      </c>
      <c r="O1236" s="29">
        <f t="shared" ref="O1236:AD1251" si="1071">IF($M$457,IF($J1236=O$461,1,0),0)</f>
        <v>0</v>
      </c>
      <c r="P1236" s="29">
        <f t="shared" si="1071"/>
        <v>0</v>
      </c>
      <c r="Q1236" s="29">
        <f t="shared" si="1071"/>
        <v>0</v>
      </c>
      <c r="R1236" s="29">
        <f t="shared" si="1071"/>
        <v>0</v>
      </c>
      <c r="S1236" s="29">
        <f t="shared" si="1071"/>
        <v>0</v>
      </c>
      <c r="T1236" s="29">
        <f t="shared" si="1071"/>
        <v>0</v>
      </c>
      <c r="U1236" s="29">
        <f t="shared" si="1071"/>
        <v>0</v>
      </c>
      <c r="V1236" s="29">
        <f t="shared" si="1071"/>
        <v>0</v>
      </c>
      <c r="W1236" s="29">
        <f t="shared" si="1071"/>
        <v>0</v>
      </c>
      <c r="X1236" s="29">
        <f t="shared" si="1071"/>
        <v>0</v>
      </c>
      <c r="Y1236" s="29">
        <f t="shared" si="1071"/>
        <v>1</v>
      </c>
      <c r="Z1236" s="29">
        <f t="shared" si="1071"/>
        <v>1</v>
      </c>
      <c r="AA1236" s="29">
        <f t="shared" si="1071"/>
        <v>1</v>
      </c>
      <c r="AB1236" s="29">
        <f t="shared" si="1071"/>
        <v>1</v>
      </c>
      <c r="AC1236" s="29">
        <f t="shared" si="1071"/>
        <v>1</v>
      </c>
      <c r="AD1236" s="29">
        <f t="shared" si="1071"/>
        <v>1</v>
      </c>
      <c r="AE1236" s="29">
        <f t="shared" si="1069"/>
        <v>1</v>
      </c>
      <c r="AF1236" s="29">
        <f t="shared" si="1069"/>
        <v>1</v>
      </c>
      <c r="AG1236" s="29">
        <f t="shared" si="1069"/>
        <v>1</v>
      </c>
      <c r="AH1236" s="29">
        <f t="shared" si="1069"/>
        <v>1</v>
      </c>
      <c r="AI1236" s="29">
        <f t="shared" si="1069"/>
        <v>1</v>
      </c>
      <c r="AJ1236" s="29">
        <f t="shared" si="1069"/>
        <v>1</v>
      </c>
      <c r="AK1236" s="29">
        <f t="shared" si="1069"/>
        <v>1</v>
      </c>
      <c r="AL1236" s="29">
        <f t="shared" si="1069"/>
        <v>1</v>
      </c>
      <c r="AM1236" s="29">
        <f t="shared" si="1069"/>
        <v>1</v>
      </c>
      <c r="AN1236" s="29">
        <f t="shared" si="1069"/>
        <v>1</v>
      </c>
      <c r="AO1236" s="29">
        <f t="shared" si="1069"/>
        <v>1</v>
      </c>
      <c r="AP1236" s="29">
        <f t="shared" si="1069"/>
        <v>1</v>
      </c>
      <c r="AQ1236" s="29">
        <f t="shared" si="1069"/>
        <v>1</v>
      </c>
      <c r="AR1236" s="29">
        <f t="shared" si="1069"/>
        <v>1</v>
      </c>
      <c r="AS1236" s="29">
        <f t="shared" si="1069"/>
        <v>1</v>
      </c>
      <c r="AT1236" s="29">
        <f t="shared" si="1052"/>
        <v>1</v>
      </c>
      <c r="AU1236" s="29">
        <f t="shared" si="1052"/>
        <v>1</v>
      </c>
      <c r="AV1236" s="29">
        <f t="shared" si="1052"/>
        <v>1</v>
      </c>
      <c r="AW1236" s="29">
        <f t="shared" si="1052"/>
        <v>1</v>
      </c>
      <c r="AX1236" s="29">
        <f t="shared" si="1052"/>
        <v>1</v>
      </c>
      <c r="AY1236" s="29">
        <f t="shared" si="1052"/>
        <v>1</v>
      </c>
      <c r="AZ1236" s="29">
        <f t="shared" si="1052"/>
        <v>1</v>
      </c>
      <c r="BA1236" s="29">
        <f t="shared" si="1052"/>
        <v>1</v>
      </c>
      <c r="BB1236" s="29">
        <f t="shared" si="1052"/>
        <v>1</v>
      </c>
      <c r="BC1236" s="29">
        <f t="shared" si="1052"/>
        <v>1</v>
      </c>
      <c r="BD1236" s="29">
        <f t="shared" si="1052"/>
        <v>1</v>
      </c>
      <c r="BE1236" s="29">
        <f t="shared" si="1052"/>
        <v>1</v>
      </c>
      <c r="BF1236" s="29">
        <f t="shared" si="1052"/>
        <v>1</v>
      </c>
      <c r="BG1236" s="29">
        <f t="shared" si="1052"/>
        <v>1</v>
      </c>
      <c r="BH1236" s="29">
        <f t="shared" si="1052"/>
        <v>1</v>
      </c>
      <c r="BI1236" s="29">
        <f t="shared" si="1052"/>
        <v>1</v>
      </c>
      <c r="BJ1236" s="29">
        <f t="shared" si="1050"/>
        <v>1</v>
      </c>
      <c r="BN1236" s="29">
        <f t="shared" si="1036"/>
        <v>25</v>
      </c>
      <c r="BO1236" s="29">
        <f t="shared" si="1067"/>
        <v>16</v>
      </c>
    </row>
    <row r="1237" spans="3:67" x14ac:dyDescent="0.25">
      <c r="C1237" s="79">
        <f t="shared" si="1064"/>
        <v>43877</v>
      </c>
      <c r="D1237" s="29">
        <f t="shared" si="1058"/>
        <v>2020</v>
      </c>
      <c r="E1237" s="29">
        <f t="shared" si="1037"/>
        <v>2</v>
      </c>
      <c r="F1237" s="29">
        <f t="shared" si="1038"/>
        <v>7</v>
      </c>
      <c r="G1237" s="29">
        <f t="shared" si="1039"/>
        <v>16</v>
      </c>
      <c r="H1237" s="166" t="str">
        <f t="shared" si="1040"/>
        <v>Sa</v>
      </c>
      <c r="I1237" s="29">
        <f t="shared" si="1065"/>
        <v>26</v>
      </c>
      <c r="J1237" s="29">
        <f t="array" ref="J1237">INDEX(Dienstplan!$F$6:$AJ$55,BN1237,BO1237)</f>
        <v>0</v>
      </c>
      <c r="K1237" s="29">
        <f t="array" ref="K1237">IF(OR(J1237=Schichten!$B$3,J1237=Schichten!$B$4),INDEX($D$98:$D$147,MATCH(CODE(J1237),$H$98:$H$147,0)),IF(ISERROR(INDEX($D$98:$D$147,MATCH(J1237,$A$98:$A$147,0))),0,INDEX($D$98:$D$147,MATCH(J1237,$A$98:$A$147,0))))</f>
        <v>0</v>
      </c>
      <c r="L1237" s="29">
        <f t="shared" ref="L1237" si="1072">L1187</f>
        <v>0</v>
      </c>
      <c r="M1237" s="29">
        <f t="shared" si="1061"/>
        <v>0</v>
      </c>
      <c r="O1237" s="29">
        <f t="shared" si="1071"/>
        <v>0</v>
      </c>
      <c r="P1237" s="29">
        <f t="shared" si="1071"/>
        <v>0</v>
      </c>
      <c r="Q1237" s="29">
        <f t="shared" si="1071"/>
        <v>0</v>
      </c>
      <c r="R1237" s="29">
        <f t="shared" si="1071"/>
        <v>0</v>
      </c>
      <c r="S1237" s="29">
        <f t="shared" si="1071"/>
        <v>0</v>
      </c>
      <c r="T1237" s="29">
        <f t="shared" si="1071"/>
        <v>0</v>
      </c>
      <c r="U1237" s="29">
        <f t="shared" si="1071"/>
        <v>0</v>
      </c>
      <c r="V1237" s="29">
        <f t="shared" si="1071"/>
        <v>0</v>
      </c>
      <c r="W1237" s="29">
        <f t="shared" si="1071"/>
        <v>0</v>
      </c>
      <c r="X1237" s="29">
        <f t="shared" si="1071"/>
        <v>0</v>
      </c>
      <c r="Y1237" s="29">
        <f t="shared" si="1071"/>
        <v>1</v>
      </c>
      <c r="Z1237" s="29">
        <f t="shared" si="1071"/>
        <v>1</v>
      </c>
      <c r="AA1237" s="29">
        <f t="shared" si="1071"/>
        <v>1</v>
      </c>
      <c r="AB1237" s="29">
        <f t="shared" si="1071"/>
        <v>1</v>
      </c>
      <c r="AC1237" s="29">
        <f t="shared" si="1071"/>
        <v>1</v>
      </c>
      <c r="AD1237" s="29">
        <f t="shared" si="1071"/>
        <v>1</v>
      </c>
      <c r="AE1237" s="29">
        <f t="shared" si="1069"/>
        <v>1</v>
      </c>
      <c r="AF1237" s="29">
        <f t="shared" si="1069"/>
        <v>1</v>
      </c>
      <c r="AG1237" s="29">
        <f t="shared" si="1069"/>
        <v>1</v>
      </c>
      <c r="AH1237" s="29">
        <f t="shared" si="1069"/>
        <v>1</v>
      </c>
      <c r="AI1237" s="29">
        <f t="shared" si="1069"/>
        <v>1</v>
      </c>
      <c r="AJ1237" s="29">
        <f t="shared" si="1069"/>
        <v>1</v>
      </c>
      <c r="AK1237" s="29">
        <f t="shared" si="1069"/>
        <v>1</v>
      </c>
      <c r="AL1237" s="29">
        <f t="shared" si="1069"/>
        <v>1</v>
      </c>
      <c r="AM1237" s="29">
        <f t="shared" si="1069"/>
        <v>1</v>
      </c>
      <c r="AN1237" s="29">
        <f t="shared" si="1069"/>
        <v>1</v>
      </c>
      <c r="AO1237" s="29">
        <f t="shared" si="1069"/>
        <v>1</v>
      </c>
      <c r="AP1237" s="29">
        <f t="shared" si="1069"/>
        <v>1</v>
      </c>
      <c r="AQ1237" s="29">
        <f t="shared" si="1069"/>
        <v>1</v>
      </c>
      <c r="AR1237" s="29">
        <f t="shared" si="1069"/>
        <v>1</v>
      </c>
      <c r="AS1237" s="29">
        <f t="shared" si="1069"/>
        <v>1</v>
      </c>
      <c r="AT1237" s="29">
        <f t="shared" si="1052"/>
        <v>1</v>
      </c>
      <c r="AU1237" s="29">
        <f t="shared" si="1052"/>
        <v>1</v>
      </c>
      <c r="AV1237" s="29">
        <f t="shared" si="1052"/>
        <v>1</v>
      </c>
      <c r="AW1237" s="29">
        <f t="shared" si="1052"/>
        <v>1</v>
      </c>
      <c r="AX1237" s="29">
        <f t="shared" si="1052"/>
        <v>1</v>
      </c>
      <c r="AY1237" s="29">
        <f t="shared" si="1052"/>
        <v>1</v>
      </c>
      <c r="AZ1237" s="29">
        <f t="shared" si="1052"/>
        <v>1</v>
      </c>
      <c r="BA1237" s="29">
        <f t="shared" si="1052"/>
        <v>1</v>
      </c>
      <c r="BB1237" s="29">
        <f t="shared" si="1052"/>
        <v>1</v>
      </c>
      <c r="BC1237" s="29">
        <f t="shared" si="1052"/>
        <v>1</v>
      </c>
      <c r="BD1237" s="29">
        <f t="shared" si="1052"/>
        <v>1</v>
      </c>
      <c r="BE1237" s="29">
        <f t="shared" si="1052"/>
        <v>1</v>
      </c>
      <c r="BF1237" s="29">
        <f t="shared" si="1052"/>
        <v>1</v>
      </c>
      <c r="BG1237" s="29">
        <f t="shared" si="1052"/>
        <v>1</v>
      </c>
      <c r="BH1237" s="29">
        <f t="shared" si="1052"/>
        <v>1</v>
      </c>
      <c r="BI1237" s="29">
        <f t="shared" si="1052"/>
        <v>1</v>
      </c>
      <c r="BJ1237" s="29">
        <f t="shared" si="1050"/>
        <v>1</v>
      </c>
      <c r="BN1237" s="29">
        <f t="shared" si="1036"/>
        <v>26</v>
      </c>
      <c r="BO1237" s="29">
        <f t="shared" si="1067"/>
        <v>16</v>
      </c>
    </row>
    <row r="1238" spans="3:67" x14ac:dyDescent="0.25">
      <c r="C1238" s="79">
        <f t="shared" si="1064"/>
        <v>43877</v>
      </c>
      <c r="D1238" s="29">
        <f t="shared" si="1058"/>
        <v>2020</v>
      </c>
      <c r="E1238" s="29">
        <f t="shared" si="1037"/>
        <v>2</v>
      </c>
      <c r="F1238" s="29">
        <f t="shared" si="1038"/>
        <v>7</v>
      </c>
      <c r="G1238" s="29">
        <f t="shared" si="1039"/>
        <v>16</v>
      </c>
      <c r="H1238" s="166" t="str">
        <f t="shared" si="1040"/>
        <v>Sa</v>
      </c>
      <c r="I1238" s="29">
        <f t="shared" si="1065"/>
        <v>27</v>
      </c>
      <c r="J1238" s="29">
        <f t="array" ref="J1238">INDEX(Dienstplan!$F$6:$AJ$55,BN1238,BO1238)</f>
        <v>0</v>
      </c>
      <c r="K1238" s="29">
        <f t="array" ref="K1238">IF(OR(J1238=Schichten!$B$3,J1238=Schichten!$B$4),INDEX($D$98:$D$147,MATCH(CODE(J1238),$H$98:$H$147,0)),IF(ISERROR(INDEX($D$98:$D$147,MATCH(J1238,$A$98:$A$147,0))),0,INDEX($D$98:$D$147,MATCH(J1238,$A$98:$A$147,0))))</f>
        <v>0</v>
      </c>
      <c r="L1238" s="29">
        <f t="shared" ref="L1238" si="1073">L1188</f>
        <v>0</v>
      </c>
      <c r="M1238" s="29">
        <f t="shared" si="1061"/>
        <v>0</v>
      </c>
      <c r="O1238" s="29">
        <f t="shared" si="1071"/>
        <v>0</v>
      </c>
      <c r="P1238" s="29">
        <f t="shared" si="1071"/>
        <v>0</v>
      </c>
      <c r="Q1238" s="29">
        <f t="shared" si="1071"/>
        <v>0</v>
      </c>
      <c r="R1238" s="29">
        <f t="shared" si="1071"/>
        <v>0</v>
      </c>
      <c r="S1238" s="29">
        <f t="shared" si="1071"/>
        <v>0</v>
      </c>
      <c r="T1238" s="29">
        <f t="shared" si="1071"/>
        <v>0</v>
      </c>
      <c r="U1238" s="29">
        <f t="shared" si="1071"/>
        <v>0</v>
      </c>
      <c r="V1238" s="29">
        <f t="shared" si="1071"/>
        <v>0</v>
      </c>
      <c r="W1238" s="29">
        <f t="shared" si="1071"/>
        <v>0</v>
      </c>
      <c r="X1238" s="29">
        <f t="shared" si="1071"/>
        <v>0</v>
      </c>
      <c r="Y1238" s="29">
        <f t="shared" si="1071"/>
        <v>1</v>
      </c>
      <c r="Z1238" s="29">
        <f t="shared" si="1071"/>
        <v>1</v>
      </c>
      <c r="AA1238" s="29">
        <f t="shared" si="1071"/>
        <v>1</v>
      </c>
      <c r="AB1238" s="29">
        <f t="shared" si="1071"/>
        <v>1</v>
      </c>
      <c r="AC1238" s="29">
        <f t="shared" si="1071"/>
        <v>1</v>
      </c>
      <c r="AD1238" s="29">
        <f t="shared" si="1071"/>
        <v>1</v>
      </c>
      <c r="AE1238" s="29">
        <f t="shared" si="1069"/>
        <v>1</v>
      </c>
      <c r="AF1238" s="29">
        <f t="shared" si="1069"/>
        <v>1</v>
      </c>
      <c r="AG1238" s="29">
        <f t="shared" si="1069"/>
        <v>1</v>
      </c>
      <c r="AH1238" s="29">
        <f t="shared" si="1069"/>
        <v>1</v>
      </c>
      <c r="AI1238" s="29">
        <f t="shared" si="1069"/>
        <v>1</v>
      </c>
      <c r="AJ1238" s="29">
        <f t="shared" si="1069"/>
        <v>1</v>
      </c>
      <c r="AK1238" s="29">
        <f t="shared" si="1069"/>
        <v>1</v>
      </c>
      <c r="AL1238" s="29">
        <f t="shared" si="1069"/>
        <v>1</v>
      </c>
      <c r="AM1238" s="29">
        <f t="shared" si="1069"/>
        <v>1</v>
      </c>
      <c r="AN1238" s="29">
        <f t="shared" si="1069"/>
        <v>1</v>
      </c>
      <c r="AO1238" s="29">
        <f t="shared" si="1069"/>
        <v>1</v>
      </c>
      <c r="AP1238" s="29">
        <f t="shared" si="1069"/>
        <v>1</v>
      </c>
      <c r="AQ1238" s="29">
        <f t="shared" si="1069"/>
        <v>1</v>
      </c>
      <c r="AR1238" s="29">
        <f t="shared" si="1069"/>
        <v>1</v>
      </c>
      <c r="AS1238" s="29">
        <f t="shared" si="1069"/>
        <v>1</v>
      </c>
      <c r="AT1238" s="29">
        <f t="shared" si="1052"/>
        <v>1</v>
      </c>
      <c r="AU1238" s="29">
        <f t="shared" si="1052"/>
        <v>1</v>
      </c>
      <c r="AV1238" s="29">
        <f t="shared" si="1052"/>
        <v>1</v>
      </c>
      <c r="AW1238" s="29">
        <f t="shared" si="1052"/>
        <v>1</v>
      </c>
      <c r="AX1238" s="29">
        <f t="shared" si="1052"/>
        <v>1</v>
      </c>
      <c r="AY1238" s="29">
        <f t="shared" si="1052"/>
        <v>1</v>
      </c>
      <c r="AZ1238" s="29">
        <f t="shared" si="1052"/>
        <v>1</v>
      </c>
      <c r="BA1238" s="29">
        <f t="shared" si="1052"/>
        <v>1</v>
      </c>
      <c r="BB1238" s="29">
        <f t="shared" si="1052"/>
        <v>1</v>
      </c>
      <c r="BC1238" s="29">
        <f t="shared" si="1052"/>
        <v>1</v>
      </c>
      <c r="BD1238" s="29">
        <f t="shared" si="1052"/>
        <v>1</v>
      </c>
      <c r="BE1238" s="29">
        <f t="shared" si="1052"/>
        <v>1</v>
      </c>
      <c r="BF1238" s="29">
        <f t="shared" si="1052"/>
        <v>1</v>
      </c>
      <c r="BG1238" s="29">
        <f t="shared" si="1052"/>
        <v>1</v>
      </c>
      <c r="BH1238" s="29">
        <f t="shared" si="1052"/>
        <v>1</v>
      </c>
      <c r="BI1238" s="29">
        <f t="shared" si="1052"/>
        <v>1</v>
      </c>
      <c r="BJ1238" s="29">
        <f t="shared" si="1050"/>
        <v>1</v>
      </c>
      <c r="BN1238" s="29">
        <f t="shared" si="1036"/>
        <v>27</v>
      </c>
      <c r="BO1238" s="29">
        <f t="shared" si="1067"/>
        <v>16</v>
      </c>
    </row>
    <row r="1239" spans="3:67" x14ac:dyDescent="0.25">
      <c r="C1239" s="79">
        <f t="shared" si="1064"/>
        <v>43877</v>
      </c>
      <c r="D1239" s="29">
        <f t="shared" si="1058"/>
        <v>2020</v>
      </c>
      <c r="E1239" s="29">
        <f t="shared" si="1037"/>
        <v>2</v>
      </c>
      <c r="F1239" s="29">
        <f t="shared" si="1038"/>
        <v>7</v>
      </c>
      <c r="G1239" s="29">
        <f t="shared" si="1039"/>
        <v>16</v>
      </c>
      <c r="H1239" s="166" t="str">
        <f t="shared" si="1040"/>
        <v>Sa</v>
      </c>
      <c r="I1239" s="29">
        <f t="shared" si="1065"/>
        <v>28</v>
      </c>
      <c r="J1239" s="29">
        <f t="array" ref="J1239">INDEX(Dienstplan!$F$6:$AJ$55,BN1239,BO1239)</f>
        <v>0</v>
      </c>
      <c r="K1239" s="29">
        <f t="array" ref="K1239">IF(OR(J1239=Schichten!$B$3,J1239=Schichten!$B$4),INDEX($D$98:$D$147,MATCH(CODE(J1239),$H$98:$H$147,0)),IF(ISERROR(INDEX($D$98:$D$147,MATCH(J1239,$A$98:$A$147,0))),0,INDEX($D$98:$D$147,MATCH(J1239,$A$98:$A$147,0))))</f>
        <v>0</v>
      </c>
      <c r="L1239" s="29">
        <f t="shared" ref="L1239" si="1074">L1189</f>
        <v>0</v>
      </c>
      <c r="M1239" s="29">
        <f t="shared" si="1061"/>
        <v>0</v>
      </c>
      <c r="O1239" s="29">
        <f t="shared" si="1071"/>
        <v>0</v>
      </c>
      <c r="P1239" s="29">
        <f t="shared" si="1071"/>
        <v>0</v>
      </c>
      <c r="Q1239" s="29">
        <f t="shared" si="1071"/>
        <v>0</v>
      </c>
      <c r="R1239" s="29">
        <f t="shared" si="1071"/>
        <v>0</v>
      </c>
      <c r="S1239" s="29">
        <f t="shared" si="1071"/>
        <v>0</v>
      </c>
      <c r="T1239" s="29">
        <f t="shared" si="1071"/>
        <v>0</v>
      </c>
      <c r="U1239" s="29">
        <f t="shared" si="1071"/>
        <v>0</v>
      </c>
      <c r="V1239" s="29">
        <f t="shared" si="1071"/>
        <v>0</v>
      </c>
      <c r="W1239" s="29">
        <f t="shared" si="1071"/>
        <v>0</v>
      </c>
      <c r="X1239" s="29">
        <f t="shared" si="1071"/>
        <v>0</v>
      </c>
      <c r="Y1239" s="29">
        <f t="shared" si="1071"/>
        <v>1</v>
      </c>
      <c r="Z1239" s="29">
        <f t="shared" si="1071"/>
        <v>1</v>
      </c>
      <c r="AA1239" s="29">
        <f t="shared" si="1071"/>
        <v>1</v>
      </c>
      <c r="AB1239" s="29">
        <f t="shared" si="1071"/>
        <v>1</v>
      </c>
      <c r="AC1239" s="29">
        <f t="shared" si="1071"/>
        <v>1</v>
      </c>
      <c r="AD1239" s="29">
        <f t="shared" si="1071"/>
        <v>1</v>
      </c>
      <c r="AE1239" s="29">
        <f t="shared" si="1069"/>
        <v>1</v>
      </c>
      <c r="AF1239" s="29">
        <f t="shared" si="1069"/>
        <v>1</v>
      </c>
      <c r="AG1239" s="29">
        <f t="shared" si="1069"/>
        <v>1</v>
      </c>
      <c r="AH1239" s="29">
        <f t="shared" si="1069"/>
        <v>1</v>
      </c>
      <c r="AI1239" s="29">
        <f t="shared" si="1069"/>
        <v>1</v>
      </c>
      <c r="AJ1239" s="29">
        <f t="shared" si="1069"/>
        <v>1</v>
      </c>
      <c r="AK1239" s="29">
        <f t="shared" si="1069"/>
        <v>1</v>
      </c>
      <c r="AL1239" s="29">
        <f t="shared" si="1069"/>
        <v>1</v>
      </c>
      <c r="AM1239" s="29">
        <f t="shared" si="1069"/>
        <v>1</v>
      </c>
      <c r="AN1239" s="29">
        <f t="shared" si="1069"/>
        <v>1</v>
      </c>
      <c r="AO1239" s="29">
        <f t="shared" si="1069"/>
        <v>1</v>
      </c>
      <c r="AP1239" s="29">
        <f t="shared" si="1069"/>
        <v>1</v>
      </c>
      <c r="AQ1239" s="29">
        <f t="shared" si="1069"/>
        <v>1</v>
      </c>
      <c r="AR1239" s="29">
        <f t="shared" si="1069"/>
        <v>1</v>
      </c>
      <c r="AS1239" s="29">
        <f t="shared" si="1069"/>
        <v>1</v>
      </c>
      <c r="AT1239" s="29">
        <f t="shared" si="1052"/>
        <v>1</v>
      </c>
      <c r="AU1239" s="29">
        <f t="shared" si="1052"/>
        <v>1</v>
      </c>
      <c r="AV1239" s="29">
        <f t="shared" si="1052"/>
        <v>1</v>
      </c>
      <c r="AW1239" s="29">
        <f t="shared" si="1052"/>
        <v>1</v>
      </c>
      <c r="AX1239" s="29">
        <f t="shared" si="1052"/>
        <v>1</v>
      </c>
      <c r="AY1239" s="29">
        <f t="shared" si="1052"/>
        <v>1</v>
      </c>
      <c r="AZ1239" s="29">
        <f t="shared" si="1052"/>
        <v>1</v>
      </c>
      <c r="BA1239" s="29">
        <f t="shared" si="1052"/>
        <v>1</v>
      </c>
      <c r="BB1239" s="29">
        <f t="shared" si="1052"/>
        <v>1</v>
      </c>
      <c r="BC1239" s="29">
        <f t="shared" si="1052"/>
        <v>1</v>
      </c>
      <c r="BD1239" s="29">
        <f t="shared" si="1052"/>
        <v>1</v>
      </c>
      <c r="BE1239" s="29">
        <f t="shared" si="1052"/>
        <v>1</v>
      </c>
      <c r="BF1239" s="29">
        <f t="shared" si="1052"/>
        <v>1</v>
      </c>
      <c r="BG1239" s="29">
        <f t="shared" si="1052"/>
        <v>1</v>
      </c>
      <c r="BH1239" s="29">
        <f t="shared" si="1052"/>
        <v>1</v>
      </c>
      <c r="BI1239" s="29">
        <f t="shared" ref="BI1239:BJ1254" si="1075">IF($M$457,IF($J1239=BI$461,1,0),0)</f>
        <v>1</v>
      </c>
      <c r="BJ1239" s="29">
        <f t="shared" si="1075"/>
        <v>1</v>
      </c>
      <c r="BN1239" s="29">
        <f t="shared" si="1036"/>
        <v>28</v>
      </c>
      <c r="BO1239" s="29">
        <f t="shared" si="1067"/>
        <v>16</v>
      </c>
    </row>
    <row r="1240" spans="3:67" x14ac:dyDescent="0.25">
      <c r="C1240" s="79">
        <f t="shared" si="1064"/>
        <v>43877</v>
      </c>
      <c r="D1240" s="29">
        <f t="shared" si="1058"/>
        <v>2020</v>
      </c>
      <c r="E1240" s="29">
        <f t="shared" si="1037"/>
        <v>2</v>
      </c>
      <c r="F1240" s="29">
        <f t="shared" si="1038"/>
        <v>7</v>
      </c>
      <c r="G1240" s="29">
        <f t="shared" si="1039"/>
        <v>16</v>
      </c>
      <c r="H1240" s="166" t="str">
        <f t="shared" si="1040"/>
        <v>Sa</v>
      </c>
      <c r="I1240" s="29">
        <f t="shared" si="1065"/>
        <v>29</v>
      </c>
      <c r="J1240" s="29">
        <f t="array" ref="J1240">INDEX(Dienstplan!$F$6:$AJ$55,BN1240,BO1240)</f>
        <v>0</v>
      </c>
      <c r="K1240" s="29">
        <f t="array" ref="K1240">IF(OR(J1240=Schichten!$B$3,J1240=Schichten!$B$4),INDEX($D$98:$D$147,MATCH(CODE(J1240),$H$98:$H$147,0)),IF(ISERROR(INDEX($D$98:$D$147,MATCH(J1240,$A$98:$A$147,0))),0,INDEX($D$98:$D$147,MATCH(J1240,$A$98:$A$147,0))))</f>
        <v>0</v>
      </c>
      <c r="L1240" s="29">
        <f t="shared" ref="L1240" si="1076">L1190</f>
        <v>0</v>
      </c>
      <c r="M1240" s="29">
        <f t="shared" si="1061"/>
        <v>0</v>
      </c>
      <c r="O1240" s="29">
        <f t="shared" si="1071"/>
        <v>0</v>
      </c>
      <c r="P1240" s="29">
        <f t="shared" si="1071"/>
        <v>0</v>
      </c>
      <c r="Q1240" s="29">
        <f t="shared" si="1071"/>
        <v>0</v>
      </c>
      <c r="R1240" s="29">
        <f t="shared" si="1071"/>
        <v>0</v>
      </c>
      <c r="S1240" s="29">
        <f t="shared" si="1071"/>
        <v>0</v>
      </c>
      <c r="T1240" s="29">
        <f t="shared" si="1071"/>
        <v>0</v>
      </c>
      <c r="U1240" s="29">
        <f t="shared" si="1071"/>
        <v>0</v>
      </c>
      <c r="V1240" s="29">
        <f t="shared" si="1071"/>
        <v>0</v>
      </c>
      <c r="W1240" s="29">
        <f t="shared" si="1071"/>
        <v>0</v>
      </c>
      <c r="X1240" s="29">
        <f t="shared" si="1071"/>
        <v>0</v>
      </c>
      <c r="Y1240" s="29">
        <f t="shared" si="1071"/>
        <v>1</v>
      </c>
      <c r="Z1240" s="29">
        <f t="shared" si="1071"/>
        <v>1</v>
      </c>
      <c r="AA1240" s="29">
        <f t="shared" si="1071"/>
        <v>1</v>
      </c>
      <c r="AB1240" s="29">
        <f t="shared" si="1071"/>
        <v>1</v>
      </c>
      <c r="AC1240" s="29">
        <f t="shared" si="1071"/>
        <v>1</v>
      </c>
      <c r="AD1240" s="29">
        <f t="shared" si="1071"/>
        <v>1</v>
      </c>
      <c r="AE1240" s="29">
        <f t="shared" si="1069"/>
        <v>1</v>
      </c>
      <c r="AF1240" s="29">
        <f t="shared" si="1069"/>
        <v>1</v>
      </c>
      <c r="AG1240" s="29">
        <f t="shared" si="1069"/>
        <v>1</v>
      </c>
      <c r="AH1240" s="29">
        <f t="shared" si="1069"/>
        <v>1</v>
      </c>
      <c r="AI1240" s="29">
        <f t="shared" si="1069"/>
        <v>1</v>
      </c>
      <c r="AJ1240" s="29">
        <f t="shared" si="1069"/>
        <v>1</v>
      </c>
      <c r="AK1240" s="29">
        <f t="shared" si="1069"/>
        <v>1</v>
      </c>
      <c r="AL1240" s="29">
        <f t="shared" si="1069"/>
        <v>1</v>
      </c>
      <c r="AM1240" s="29">
        <f t="shared" si="1069"/>
        <v>1</v>
      </c>
      <c r="AN1240" s="29">
        <f t="shared" si="1069"/>
        <v>1</v>
      </c>
      <c r="AO1240" s="29">
        <f t="shared" si="1069"/>
        <v>1</v>
      </c>
      <c r="AP1240" s="29">
        <f t="shared" si="1069"/>
        <v>1</v>
      </c>
      <c r="AQ1240" s="29">
        <f t="shared" si="1069"/>
        <v>1</v>
      </c>
      <c r="AR1240" s="29">
        <f t="shared" si="1069"/>
        <v>1</v>
      </c>
      <c r="AS1240" s="29">
        <f t="shared" si="1069"/>
        <v>1</v>
      </c>
      <c r="AT1240" s="29">
        <f t="shared" ref="AT1240:BI1255" si="1077">IF($M$457,IF($J1240=AT$461,1,0),0)</f>
        <v>1</v>
      </c>
      <c r="AU1240" s="29">
        <f t="shared" si="1077"/>
        <v>1</v>
      </c>
      <c r="AV1240" s="29">
        <f t="shared" si="1077"/>
        <v>1</v>
      </c>
      <c r="AW1240" s="29">
        <f t="shared" si="1077"/>
        <v>1</v>
      </c>
      <c r="AX1240" s="29">
        <f t="shared" si="1077"/>
        <v>1</v>
      </c>
      <c r="AY1240" s="29">
        <f t="shared" si="1077"/>
        <v>1</v>
      </c>
      <c r="AZ1240" s="29">
        <f t="shared" si="1077"/>
        <v>1</v>
      </c>
      <c r="BA1240" s="29">
        <f t="shared" si="1077"/>
        <v>1</v>
      </c>
      <c r="BB1240" s="29">
        <f t="shared" si="1077"/>
        <v>1</v>
      </c>
      <c r="BC1240" s="29">
        <f t="shared" si="1077"/>
        <v>1</v>
      </c>
      <c r="BD1240" s="29">
        <f t="shared" si="1077"/>
        <v>1</v>
      </c>
      <c r="BE1240" s="29">
        <f t="shared" si="1077"/>
        <v>1</v>
      </c>
      <c r="BF1240" s="29">
        <f t="shared" si="1077"/>
        <v>1</v>
      </c>
      <c r="BG1240" s="29">
        <f t="shared" si="1077"/>
        <v>1</v>
      </c>
      <c r="BH1240" s="29">
        <f t="shared" si="1077"/>
        <v>1</v>
      </c>
      <c r="BI1240" s="29">
        <f t="shared" si="1077"/>
        <v>1</v>
      </c>
      <c r="BJ1240" s="29">
        <f t="shared" si="1075"/>
        <v>1</v>
      </c>
      <c r="BN1240" s="29">
        <f t="shared" si="1036"/>
        <v>29</v>
      </c>
      <c r="BO1240" s="29">
        <f t="shared" si="1067"/>
        <v>16</v>
      </c>
    </row>
    <row r="1241" spans="3:67" x14ac:dyDescent="0.25">
      <c r="C1241" s="79">
        <f t="shared" si="1064"/>
        <v>43877</v>
      </c>
      <c r="D1241" s="29">
        <f t="shared" si="1058"/>
        <v>2020</v>
      </c>
      <c r="E1241" s="29">
        <f t="shared" si="1037"/>
        <v>2</v>
      </c>
      <c r="F1241" s="29">
        <f t="shared" si="1038"/>
        <v>7</v>
      </c>
      <c r="G1241" s="29">
        <f t="shared" si="1039"/>
        <v>16</v>
      </c>
      <c r="H1241" s="166" t="str">
        <f t="shared" si="1040"/>
        <v>Sa</v>
      </c>
      <c r="I1241" s="29">
        <f t="shared" si="1065"/>
        <v>30</v>
      </c>
      <c r="J1241" s="29">
        <f t="array" ref="J1241">INDEX(Dienstplan!$F$6:$AJ$55,BN1241,BO1241)</f>
        <v>0</v>
      </c>
      <c r="K1241" s="29">
        <f t="array" ref="K1241">IF(OR(J1241=Schichten!$B$3,J1241=Schichten!$B$4),INDEX($D$98:$D$147,MATCH(CODE(J1241),$H$98:$H$147,0)),IF(ISERROR(INDEX($D$98:$D$147,MATCH(J1241,$A$98:$A$147,0))),0,INDEX($D$98:$D$147,MATCH(J1241,$A$98:$A$147,0))))</f>
        <v>0</v>
      </c>
      <c r="L1241" s="29">
        <f t="shared" ref="L1241" si="1078">L1191</f>
        <v>0</v>
      </c>
      <c r="M1241" s="29">
        <f t="shared" si="1061"/>
        <v>0</v>
      </c>
      <c r="O1241" s="29">
        <f t="shared" si="1071"/>
        <v>0</v>
      </c>
      <c r="P1241" s="29">
        <f t="shared" si="1071"/>
        <v>0</v>
      </c>
      <c r="Q1241" s="29">
        <f t="shared" si="1071"/>
        <v>0</v>
      </c>
      <c r="R1241" s="29">
        <f t="shared" si="1071"/>
        <v>0</v>
      </c>
      <c r="S1241" s="29">
        <f t="shared" si="1071"/>
        <v>0</v>
      </c>
      <c r="T1241" s="29">
        <f t="shared" si="1071"/>
        <v>0</v>
      </c>
      <c r="U1241" s="29">
        <f t="shared" si="1071"/>
        <v>0</v>
      </c>
      <c r="V1241" s="29">
        <f t="shared" si="1071"/>
        <v>0</v>
      </c>
      <c r="W1241" s="29">
        <f t="shared" si="1071"/>
        <v>0</v>
      </c>
      <c r="X1241" s="29">
        <f t="shared" si="1071"/>
        <v>0</v>
      </c>
      <c r="Y1241" s="29">
        <f t="shared" si="1071"/>
        <v>1</v>
      </c>
      <c r="Z1241" s="29">
        <f t="shared" si="1071"/>
        <v>1</v>
      </c>
      <c r="AA1241" s="29">
        <f t="shared" si="1071"/>
        <v>1</v>
      </c>
      <c r="AB1241" s="29">
        <f t="shared" si="1071"/>
        <v>1</v>
      </c>
      <c r="AC1241" s="29">
        <f t="shared" si="1071"/>
        <v>1</v>
      </c>
      <c r="AD1241" s="29">
        <f t="shared" si="1071"/>
        <v>1</v>
      </c>
      <c r="AE1241" s="29">
        <f t="shared" si="1069"/>
        <v>1</v>
      </c>
      <c r="AF1241" s="29">
        <f t="shared" si="1069"/>
        <v>1</v>
      </c>
      <c r="AG1241" s="29">
        <f t="shared" si="1069"/>
        <v>1</v>
      </c>
      <c r="AH1241" s="29">
        <f t="shared" si="1069"/>
        <v>1</v>
      </c>
      <c r="AI1241" s="29">
        <f t="shared" si="1069"/>
        <v>1</v>
      </c>
      <c r="AJ1241" s="29">
        <f t="shared" si="1069"/>
        <v>1</v>
      </c>
      <c r="AK1241" s="29">
        <f t="shared" si="1069"/>
        <v>1</v>
      </c>
      <c r="AL1241" s="29">
        <f t="shared" si="1069"/>
        <v>1</v>
      </c>
      <c r="AM1241" s="29">
        <f t="shared" si="1069"/>
        <v>1</v>
      </c>
      <c r="AN1241" s="29">
        <f t="shared" si="1069"/>
        <v>1</v>
      </c>
      <c r="AO1241" s="29">
        <f t="shared" si="1069"/>
        <v>1</v>
      </c>
      <c r="AP1241" s="29">
        <f t="shared" si="1069"/>
        <v>1</v>
      </c>
      <c r="AQ1241" s="29">
        <f t="shared" si="1069"/>
        <v>1</v>
      </c>
      <c r="AR1241" s="29">
        <f t="shared" si="1069"/>
        <v>1</v>
      </c>
      <c r="AS1241" s="29">
        <f t="shared" si="1069"/>
        <v>1</v>
      </c>
      <c r="AT1241" s="29">
        <f t="shared" si="1077"/>
        <v>1</v>
      </c>
      <c r="AU1241" s="29">
        <f t="shared" si="1077"/>
        <v>1</v>
      </c>
      <c r="AV1241" s="29">
        <f t="shared" si="1077"/>
        <v>1</v>
      </c>
      <c r="AW1241" s="29">
        <f t="shared" si="1077"/>
        <v>1</v>
      </c>
      <c r="AX1241" s="29">
        <f t="shared" si="1077"/>
        <v>1</v>
      </c>
      <c r="AY1241" s="29">
        <f t="shared" si="1077"/>
        <v>1</v>
      </c>
      <c r="AZ1241" s="29">
        <f t="shared" si="1077"/>
        <v>1</v>
      </c>
      <c r="BA1241" s="29">
        <f t="shared" si="1077"/>
        <v>1</v>
      </c>
      <c r="BB1241" s="29">
        <f t="shared" si="1077"/>
        <v>1</v>
      </c>
      <c r="BC1241" s="29">
        <f t="shared" si="1077"/>
        <v>1</v>
      </c>
      <c r="BD1241" s="29">
        <f t="shared" si="1077"/>
        <v>1</v>
      </c>
      <c r="BE1241" s="29">
        <f t="shared" si="1077"/>
        <v>1</v>
      </c>
      <c r="BF1241" s="29">
        <f t="shared" si="1077"/>
        <v>1</v>
      </c>
      <c r="BG1241" s="29">
        <f t="shared" si="1077"/>
        <v>1</v>
      </c>
      <c r="BH1241" s="29">
        <f t="shared" si="1077"/>
        <v>1</v>
      </c>
      <c r="BI1241" s="29">
        <f t="shared" si="1077"/>
        <v>1</v>
      </c>
      <c r="BJ1241" s="29">
        <f t="shared" si="1075"/>
        <v>1</v>
      </c>
      <c r="BN1241" s="29">
        <f t="shared" si="1036"/>
        <v>30</v>
      </c>
      <c r="BO1241" s="29">
        <f t="shared" si="1067"/>
        <v>16</v>
      </c>
    </row>
    <row r="1242" spans="3:67" x14ac:dyDescent="0.25">
      <c r="C1242" s="79">
        <f t="shared" si="1064"/>
        <v>43877</v>
      </c>
      <c r="D1242" s="29">
        <f t="shared" si="1058"/>
        <v>2020</v>
      </c>
      <c r="E1242" s="29">
        <f t="shared" si="1037"/>
        <v>2</v>
      </c>
      <c r="F1242" s="29">
        <f t="shared" si="1038"/>
        <v>7</v>
      </c>
      <c r="G1242" s="29">
        <f t="shared" si="1039"/>
        <v>16</v>
      </c>
      <c r="H1242" s="166" t="str">
        <f t="shared" si="1040"/>
        <v>Sa</v>
      </c>
      <c r="I1242" s="29">
        <f t="shared" si="1065"/>
        <v>31</v>
      </c>
      <c r="J1242" s="29">
        <f t="array" ref="J1242">INDEX(Dienstplan!$F$6:$AJ$55,BN1242,BO1242)</f>
        <v>0</v>
      </c>
      <c r="K1242" s="29">
        <f t="array" ref="K1242">IF(OR(J1242=Schichten!$B$3,J1242=Schichten!$B$4),INDEX($D$98:$D$147,MATCH(CODE(J1242),$H$98:$H$147,0)),IF(ISERROR(INDEX($D$98:$D$147,MATCH(J1242,$A$98:$A$147,0))),0,INDEX($D$98:$D$147,MATCH(J1242,$A$98:$A$147,0))))</f>
        <v>0</v>
      </c>
      <c r="L1242" s="29">
        <f t="shared" ref="L1242" si="1079">L1192</f>
        <v>0</v>
      </c>
      <c r="M1242" s="29">
        <f t="shared" si="1061"/>
        <v>0</v>
      </c>
      <c r="O1242" s="29">
        <f t="shared" si="1071"/>
        <v>0</v>
      </c>
      <c r="P1242" s="29">
        <f t="shared" si="1071"/>
        <v>0</v>
      </c>
      <c r="Q1242" s="29">
        <f t="shared" si="1071"/>
        <v>0</v>
      </c>
      <c r="R1242" s="29">
        <f t="shared" si="1071"/>
        <v>0</v>
      </c>
      <c r="S1242" s="29">
        <f t="shared" si="1071"/>
        <v>0</v>
      </c>
      <c r="T1242" s="29">
        <f t="shared" si="1071"/>
        <v>0</v>
      </c>
      <c r="U1242" s="29">
        <f t="shared" si="1071"/>
        <v>0</v>
      </c>
      <c r="V1242" s="29">
        <f t="shared" si="1071"/>
        <v>0</v>
      </c>
      <c r="W1242" s="29">
        <f t="shared" si="1071"/>
        <v>0</v>
      </c>
      <c r="X1242" s="29">
        <f t="shared" si="1071"/>
        <v>0</v>
      </c>
      <c r="Y1242" s="29">
        <f t="shared" si="1071"/>
        <v>1</v>
      </c>
      <c r="Z1242" s="29">
        <f t="shared" si="1071"/>
        <v>1</v>
      </c>
      <c r="AA1242" s="29">
        <f t="shared" si="1071"/>
        <v>1</v>
      </c>
      <c r="AB1242" s="29">
        <f t="shared" si="1071"/>
        <v>1</v>
      </c>
      <c r="AC1242" s="29">
        <f t="shared" si="1071"/>
        <v>1</v>
      </c>
      <c r="AD1242" s="29">
        <f t="shared" si="1071"/>
        <v>1</v>
      </c>
      <c r="AE1242" s="29">
        <f t="shared" si="1069"/>
        <v>1</v>
      </c>
      <c r="AF1242" s="29">
        <f t="shared" si="1069"/>
        <v>1</v>
      </c>
      <c r="AG1242" s="29">
        <f t="shared" si="1069"/>
        <v>1</v>
      </c>
      <c r="AH1242" s="29">
        <f t="shared" si="1069"/>
        <v>1</v>
      </c>
      <c r="AI1242" s="29">
        <f t="shared" si="1069"/>
        <v>1</v>
      </c>
      <c r="AJ1242" s="29">
        <f t="shared" si="1069"/>
        <v>1</v>
      </c>
      <c r="AK1242" s="29">
        <f t="shared" si="1069"/>
        <v>1</v>
      </c>
      <c r="AL1242" s="29">
        <f t="shared" si="1069"/>
        <v>1</v>
      </c>
      <c r="AM1242" s="29">
        <f t="shared" si="1069"/>
        <v>1</v>
      </c>
      <c r="AN1242" s="29">
        <f t="shared" si="1069"/>
        <v>1</v>
      </c>
      <c r="AO1242" s="29">
        <f t="shared" si="1069"/>
        <v>1</v>
      </c>
      <c r="AP1242" s="29">
        <f t="shared" si="1069"/>
        <v>1</v>
      </c>
      <c r="AQ1242" s="29">
        <f t="shared" si="1069"/>
        <v>1</v>
      </c>
      <c r="AR1242" s="29">
        <f t="shared" si="1069"/>
        <v>1</v>
      </c>
      <c r="AS1242" s="29">
        <f t="shared" si="1069"/>
        <v>1</v>
      </c>
      <c r="AT1242" s="29">
        <f t="shared" si="1077"/>
        <v>1</v>
      </c>
      <c r="AU1242" s="29">
        <f t="shared" si="1077"/>
        <v>1</v>
      </c>
      <c r="AV1242" s="29">
        <f t="shared" si="1077"/>
        <v>1</v>
      </c>
      <c r="AW1242" s="29">
        <f t="shared" si="1077"/>
        <v>1</v>
      </c>
      <c r="AX1242" s="29">
        <f t="shared" si="1077"/>
        <v>1</v>
      </c>
      <c r="AY1242" s="29">
        <f t="shared" si="1077"/>
        <v>1</v>
      </c>
      <c r="AZ1242" s="29">
        <f t="shared" si="1077"/>
        <v>1</v>
      </c>
      <c r="BA1242" s="29">
        <f t="shared" si="1077"/>
        <v>1</v>
      </c>
      <c r="BB1242" s="29">
        <f t="shared" si="1077"/>
        <v>1</v>
      </c>
      <c r="BC1242" s="29">
        <f t="shared" si="1077"/>
        <v>1</v>
      </c>
      <c r="BD1242" s="29">
        <f t="shared" si="1077"/>
        <v>1</v>
      </c>
      <c r="BE1242" s="29">
        <f t="shared" si="1077"/>
        <v>1</v>
      </c>
      <c r="BF1242" s="29">
        <f t="shared" si="1077"/>
        <v>1</v>
      </c>
      <c r="BG1242" s="29">
        <f t="shared" si="1077"/>
        <v>1</v>
      </c>
      <c r="BH1242" s="29">
        <f t="shared" si="1077"/>
        <v>1</v>
      </c>
      <c r="BI1242" s="29">
        <f t="shared" si="1077"/>
        <v>1</v>
      </c>
      <c r="BJ1242" s="29">
        <f t="shared" si="1075"/>
        <v>1</v>
      </c>
      <c r="BN1242" s="29">
        <f t="shared" si="1036"/>
        <v>31</v>
      </c>
      <c r="BO1242" s="29">
        <f t="shared" si="1067"/>
        <v>16</v>
      </c>
    </row>
    <row r="1243" spans="3:67" x14ac:dyDescent="0.25">
      <c r="C1243" s="79">
        <f t="shared" si="1064"/>
        <v>43877</v>
      </c>
      <c r="D1243" s="29">
        <f t="shared" si="1058"/>
        <v>2020</v>
      </c>
      <c r="E1243" s="29">
        <f t="shared" si="1037"/>
        <v>2</v>
      </c>
      <c r="F1243" s="29">
        <f t="shared" si="1038"/>
        <v>7</v>
      </c>
      <c r="G1243" s="29">
        <f t="shared" si="1039"/>
        <v>16</v>
      </c>
      <c r="H1243" s="166" t="str">
        <f t="shared" si="1040"/>
        <v>Sa</v>
      </c>
      <c r="I1243" s="29">
        <f t="shared" si="1065"/>
        <v>32</v>
      </c>
      <c r="J1243" s="29">
        <f t="array" ref="J1243">INDEX(Dienstplan!$F$6:$AJ$55,BN1243,BO1243)</f>
        <v>0</v>
      </c>
      <c r="K1243" s="29">
        <f t="array" ref="K1243">IF(OR(J1243=Schichten!$B$3,J1243=Schichten!$B$4),INDEX($D$98:$D$147,MATCH(CODE(J1243),$H$98:$H$147,0)),IF(ISERROR(INDEX($D$98:$D$147,MATCH(J1243,$A$98:$A$147,0))),0,INDEX($D$98:$D$147,MATCH(J1243,$A$98:$A$147,0))))</f>
        <v>0</v>
      </c>
      <c r="L1243" s="29">
        <f t="shared" ref="L1243" si="1080">L1193</f>
        <v>0</v>
      </c>
      <c r="M1243" s="29">
        <f t="shared" si="1061"/>
        <v>0</v>
      </c>
      <c r="O1243" s="29">
        <f t="shared" si="1071"/>
        <v>0</v>
      </c>
      <c r="P1243" s="29">
        <f t="shared" si="1071"/>
        <v>0</v>
      </c>
      <c r="Q1243" s="29">
        <f t="shared" si="1071"/>
        <v>0</v>
      </c>
      <c r="R1243" s="29">
        <f t="shared" si="1071"/>
        <v>0</v>
      </c>
      <c r="S1243" s="29">
        <f t="shared" si="1071"/>
        <v>0</v>
      </c>
      <c r="T1243" s="29">
        <f t="shared" si="1071"/>
        <v>0</v>
      </c>
      <c r="U1243" s="29">
        <f t="shared" si="1071"/>
        <v>0</v>
      </c>
      <c r="V1243" s="29">
        <f t="shared" si="1071"/>
        <v>0</v>
      </c>
      <c r="W1243" s="29">
        <f t="shared" si="1071"/>
        <v>0</v>
      </c>
      <c r="X1243" s="29">
        <f t="shared" si="1071"/>
        <v>0</v>
      </c>
      <c r="Y1243" s="29">
        <f t="shared" si="1071"/>
        <v>1</v>
      </c>
      <c r="Z1243" s="29">
        <f t="shared" si="1071"/>
        <v>1</v>
      </c>
      <c r="AA1243" s="29">
        <f t="shared" si="1071"/>
        <v>1</v>
      </c>
      <c r="AB1243" s="29">
        <f t="shared" si="1071"/>
        <v>1</v>
      </c>
      <c r="AC1243" s="29">
        <f t="shared" si="1071"/>
        <v>1</v>
      </c>
      <c r="AD1243" s="29">
        <f t="shared" si="1071"/>
        <v>1</v>
      </c>
      <c r="AE1243" s="29">
        <f t="shared" si="1069"/>
        <v>1</v>
      </c>
      <c r="AF1243" s="29">
        <f t="shared" si="1069"/>
        <v>1</v>
      </c>
      <c r="AG1243" s="29">
        <f t="shared" si="1069"/>
        <v>1</v>
      </c>
      <c r="AH1243" s="29">
        <f t="shared" si="1069"/>
        <v>1</v>
      </c>
      <c r="AI1243" s="29">
        <f t="shared" si="1069"/>
        <v>1</v>
      </c>
      <c r="AJ1243" s="29">
        <f t="shared" si="1069"/>
        <v>1</v>
      </c>
      <c r="AK1243" s="29">
        <f t="shared" si="1069"/>
        <v>1</v>
      </c>
      <c r="AL1243" s="29">
        <f t="shared" si="1069"/>
        <v>1</v>
      </c>
      <c r="AM1243" s="29">
        <f t="shared" si="1069"/>
        <v>1</v>
      </c>
      <c r="AN1243" s="29">
        <f t="shared" si="1069"/>
        <v>1</v>
      </c>
      <c r="AO1243" s="29">
        <f t="shared" si="1069"/>
        <v>1</v>
      </c>
      <c r="AP1243" s="29">
        <f t="shared" si="1069"/>
        <v>1</v>
      </c>
      <c r="AQ1243" s="29">
        <f t="shared" si="1069"/>
        <v>1</v>
      </c>
      <c r="AR1243" s="29">
        <f t="shared" si="1069"/>
        <v>1</v>
      </c>
      <c r="AS1243" s="29">
        <f t="shared" si="1069"/>
        <v>1</v>
      </c>
      <c r="AT1243" s="29">
        <f t="shared" si="1077"/>
        <v>1</v>
      </c>
      <c r="AU1243" s="29">
        <f t="shared" si="1077"/>
        <v>1</v>
      </c>
      <c r="AV1243" s="29">
        <f t="shared" si="1077"/>
        <v>1</v>
      </c>
      <c r="AW1243" s="29">
        <f t="shared" si="1077"/>
        <v>1</v>
      </c>
      <c r="AX1243" s="29">
        <f t="shared" si="1077"/>
        <v>1</v>
      </c>
      <c r="AY1243" s="29">
        <f t="shared" si="1077"/>
        <v>1</v>
      </c>
      <c r="AZ1243" s="29">
        <f t="shared" si="1077"/>
        <v>1</v>
      </c>
      <c r="BA1243" s="29">
        <f t="shared" si="1077"/>
        <v>1</v>
      </c>
      <c r="BB1243" s="29">
        <f t="shared" si="1077"/>
        <v>1</v>
      </c>
      <c r="BC1243" s="29">
        <f t="shared" si="1077"/>
        <v>1</v>
      </c>
      <c r="BD1243" s="29">
        <f t="shared" si="1077"/>
        <v>1</v>
      </c>
      <c r="BE1243" s="29">
        <f t="shared" si="1077"/>
        <v>1</v>
      </c>
      <c r="BF1243" s="29">
        <f t="shared" si="1077"/>
        <v>1</v>
      </c>
      <c r="BG1243" s="29">
        <f t="shared" si="1077"/>
        <v>1</v>
      </c>
      <c r="BH1243" s="29">
        <f t="shared" si="1077"/>
        <v>1</v>
      </c>
      <c r="BI1243" s="29">
        <f t="shared" si="1077"/>
        <v>1</v>
      </c>
      <c r="BJ1243" s="29">
        <f t="shared" si="1075"/>
        <v>1</v>
      </c>
      <c r="BN1243" s="29">
        <f t="shared" si="1036"/>
        <v>32</v>
      </c>
      <c r="BO1243" s="29">
        <f t="shared" si="1067"/>
        <v>16</v>
      </c>
    </row>
    <row r="1244" spans="3:67" x14ac:dyDescent="0.25">
      <c r="C1244" s="79">
        <f t="shared" si="1064"/>
        <v>43877</v>
      </c>
      <c r="D1244" s="29">
        <f t="shared" si="1058"/>
        <v>2020</v>
      </c>
      <c r="E1244" s="29">
        <f t="shared" si="1037"/>
        <v>2</v>
      </c>
      <c r="F1244" s="29">
        <f t="shared" si="1038"/>
        <v>7</v>
      </c>
      <c r="G1244" s="29">
        <f t="shared" si="1039"/>
        <v>16</v>
      </c>
      <c r="H1244" s="166" t="str">
        <f t="shared" si="1040"/>
        <v>Sa</v>
      </c>
      <c r="I1244" s="29">
        <f t="shared" si="1065"/>
        <v>33</v>
      </c>
      <c r="J1244" s="29">
        <f t="array" ref="J1244">INDEX(Dienstplan!$F$6:$AJ$55,BN1244,BO1244)</f>
        <v>0</v>
      </c>
      <c r="K1244" s="29">
        <f t="array" ref="K1244">IF(OR(J1244=Schichten!$B$3,J1244=Schichten!$B$4),INDEX($D$98:$D$147,MATCH(CODE(J1244),$H$98:$H$147,0)),IF(ISERROR(INDEX($D$98:$D$147,MATCH(J1244,$A$98:$A$147,0))),0,INDEX($D$98:$D$147,MATCH(J1244,$A$98:$A$147,0))))</f>
        <v>0</v>
      </c>
      <c r="L1244" s="29">
        <f t="shared" ref="L1244" si="1081">L1194</f>
        <v>0</v>
      </c>
      <c r="M1244" s="29">
        <f t="shared" si="1061"/>
        <v>0</v>
      </c>
      <c r="O1244" s="29">
        <f t="shared" si="1071"/>
        <v>0</v>
      </c>
      <c r="P1244" s="29">
        <f t="shared" si="1071"/>
        <v>0</v>
      </c>
      <c r="Q1244" s="29">
        <f t="shared" si="1071"/>
        <v>0</v>
      </c>
      <c r="R1244" s="29">
        <f t="shared" si="1071"/>
        <v>0</v>
      </c>
      <c r="S1244" s="29">
        <f t="shared" si="1071"/>
        <v>0</v>
      </c>
      <c r="T1244" s="29">
        <f t="shared" si="1071"/>
        <v>0</v>
      </c>
      <c r="U1244" s="29">
        <f t="shared" si="1071"/>
        <v>0</v>
      </c>
      <c r="V1244" s="29">
        <f t="shared" si="1071"/>
        <v>0</v>
      </c>
      <c r="W1244" s="29">
        <f t="shared" si="1071"/>
        <v>0</v>
      </c>
      <c r="X1244" s="29">
        <f t="shared" si="1071"/>
        <v>0</v>
      </c>
      <c r="Y1244" s="29">
        <f t="shared" si="1071"/>
        <v>1</v>
      </c>
      <c r="Z1244" s="29">
        <f t="shared" si="1071"/>
        <v>1</v>
      </c>
      <c r="AA1244" s="29">
        <f t="shared" si="1071"/>
        <v>1</v>
      </c>
      <c r="AB1244" s="29">
        <f t="shared" si="1071"/>
        <v>1</v>
      </c>
      <c r="AC1244" s="29">
        <f t="shared" si="1071"/>
        <v>1</v>
      </c>
      <c r="AD1244" s="29">
        <f t="shared" si="1071"/>
        <v>1</v>
      </c>
      <c r="AE1244" s="29">
        <f t="shared" si="1069"/>
        <v>1</v>
      </c>
      <c r="AF1244" s="29">
        <f t="shared" si="1069"/>
        <v>1</v>
      </c>
      <c r="AG1244" s="29">
        <f t="shared" si="1069"/>
        <v>1</v>
      </c>
      <c r="AH1244" s="29">
        <f t="shared" si="1069"/>
        <v>1</v>
      </c>
      <c r="AI1244" s="29">
        <f t="shared" si="1069"/>
        <v>1</v>
      </c>
      <c r="AJ1244" s="29">
        <f t="shared" si="1069"/>
        <v>1</v>
      </c>
      <c r="AK1244" s="29">
        <f t="shared" si="1069"/>
        <v>1</v>
      </c>
      <c r="AL1244" s="29">
        <f t="shared" si="1069"/>
        <v>1</v>
      </c>
      <c r="AM1244" s="29">
        <f t="shared" si="1069"/>
        <v>1</v>
      </c>
      <c r="AN1244" s="29">
        <f t="shared" si="1069"/>
        <v>1</v>
      </c>
      <c r="AO1244" s="29">
        <f t="shared" si="1069"/>
        <v>1</v>
      </c>
      <c r="AP1244" s="29">
        <f t="shared" si="1069"/>
        <v>1</v>
      </c>
      <c r="AQ1244" s="29">
        <f t="shared" si="1069"/>
        <v>1</v>
      </c>
      <c r="AR1244" s="29">
        <f t="shared" si="1069"/>
        <v>1</v>
      </c>
      <c r="AS1244" s="29">
        <f t="shared" si="1069"/>
        <v>1</v>
      </c>
      <c r="AT1244" s="29">
        <f t="shared" si="1077"/>
        <v>1</v>
      </c>
      <c r="AU1244" s="29">
        <f t="shared" si="1077"/>
        <v>1</v>
      </c>
      <c r="AV1244" s="29">
        <f t="shared" si="1077"/>
        <v>1</v>
      </c>
      <c r="AW1244" s="29">
        <f t="shared" si="1077"/>
        <v>1</v>
      </c>
      <c r="AX1244" s="29">
        <f t="shared" si="1077"/>
        <v>1</v>
      </c>
      <c r="AY1244" s="29">
        <f t="shared" si="1077"/>
        <v>1</v>
      </c>
      <c r="AZ1244" s="29">
        <f t="shared" si="1077"/>
        <v>1</v>
      </c>
      <c r="BA1244" s="29">
        <f t="shared" si="1077"/>
        <v>1</v>
      </c>
      <c r="BB1244" s="29">
        <f t="shared" si="1077"/>
        <v>1</v>
      </c>
      <c r="BC1244" s="29">
        <f t="shared" si="1077"/>
        <v>1</v>
      </c>
      <c r="BD1244" s="29">
        <f t="shared" si="1077"/>
        <v>1</v>
      </c>
      <c r="BE1244" s="29">
        <f t="shared" si="1077"/>
        <v>1</v>
      </c>
      <c r="BF1244" s="29">
        <f t="shared" si="1077"/>
        <v>1</v>
      </c>
      <c r="BG1244" s="29">
        <f t="shared" si="1077"/>
        <v>1</v>
      </c>
      <c r="BH1244" s="29">
        <f t="shared" si="1077"/>
        <v>1</v>
      </c>
      <c r="BI1244" s="29">
        <f t="shared" si="1077"/>
        <v>1</v>
      </c>
      <c r="BJ1244" s="29">
        <f t="shared" si="1075"/>
        <v>1</v>
      </c>
      <c r="BN1244" s="29">
        <f t="shared" si="1036"/>
        <v>33</v>
      </c>
      <c r="BO1244" s="29">
        <f t="shared" si="1067"/>
        <v>16</v>
      </c>
    </row>
    <row r="1245" spans="3:67" x14ac:dyDescent="0.25">
      <c r="C1245" s="79">
        <f t="shared" si="1064"/>
        <v>43877</v>
      </c>
      <c r="D1245" s="29">
        <f t="shared" si="1058"/>
        <v>2020</v>
      </c>
      <c r="E1245" s="29">
        <f t="shared" si="1037"/>
        <v>2</v>
      </c>
      <c r="F1245" s="29">
        <f t="shared" si="1038"/>
        <v>7</v>
      </c>
      <c r="G1245" s="29">
        <f t="shared" si="1039"/>
        <v>16</v>
      </c>
      <c r="H1245" s="166" t="str">
        <f t="shared" si="1040"/>
        <v>Sa</v>
      </c>
      <c r="I1245" s="29">
        <f t="shared" si="1065"/>
        <v>34</v>
      </c>
      <c r="J1245" s="29">
        <f t="array" ref="J1245">INDEX(Dienstplan!$F$6:$AJ$55,BN1245,BO1245)</f>
        <v>0</v>
      </c>
      <c r="K1245" s="29">
        <f t="array" ref="K1245">IF(OR(J1245=Schichten!$B$3,J1245=Schichten!$B$4),INDEX($D$98:$D$147,MATCH(CODE(J1245),$H$98:$H$147,0)),IF(ISERROR(INDEX($D$98:$D$147,MATCH(J1245,$A$98:$A$147,0))),0,INDEX($D$98:$D$147,MATCH(J1245,$A$98:$A$147,0))))</f>
        <v>0</v>
      </c>
      <c r="L1245" s="29">
        <f t="shared" ref="L1245" si="1082">L1195</f>
        <v>0</v>
      </c>
      <c r="M1245" s="29">
        <f t="shared" si="1061"/>
        <v>0</v>
      </c>
      <c r="O1245" s="29">
        <f t="shared" si="1071"/>
        <v>0</v>
      </c>
      <c r="P1245" s="29">
        <f t="shared" si="1071"/>
        <v>0</v>
      </c>
      <c r="Q1245" s="29">
        <f t="shared" si="1071"/>
        <v>0</v>
      </c>
      <c r="R1245" s="29">
        <f t="shared" si="1071"/>
        <v>0</v>
      </c>
      <c r="S1245" s="29">
        <f t="shared" si="1071"/>
        <v>0</v>
      </c>
      <c r="T1245" s="29">
        <f t="shared" si="1071"/>
        <v>0</v>
      </c>
      <c r="U1245" s="29">
        <f t="shared" si="1071"/>
        <v>0</v>
      </c>
      <c r="V1245" s="29">
        <f t="shared" si="1071"/>
        <v>0</v>
      </c>
      <c r="W1245" s="29">
        <f t="shared" si="1071"/>
        <v>0</v>
      </c>
      <c r="X1245" s="29">
        <f t="shared" si="1071"/>
        <v>0</v>
      </c>
      <c r="Y1245" s="29">
        <f t="shared" si="1071"/>
        <v>1</v>
      </c>
      <c r="Z1245" s="29">
        <f t="shared" si="1071"/>
        <v>1</v>
      </c>
      <c r="AA1245" s="29">
        <f t="shared" si="1071"/>
        <v>1</v>
      </c>
      <c r="AB1245" s="29">
        <f t="shared" si="1071"/>
        <v>1</v>
      </c>
      <c r="AC1245" s="29">
        <f t="shared" si="1071"/>
        <v>1</v>
      </c>
      <c r="AD1245" s="29">
        <f t="shared" si="1071"/>
        <v>1</v>
      </c>
      <c r="AE1245" s="29">
        <f t="shared" si="1069"/>
        <v>1</v>
      </c>
      <c r="AF1245" s="29">
        <f t="shared" si="1069"/>
        <v>1</v>
      </c>
      <c r="AG1245" s="29">
        <f t="shared" si="1069"/>
        <v>1</v>
      </c>
      <c r="AH1245" s="29">
        <f t="shared" si="1069"/>
        <v>1</v>
      </c>
      <c r="AI1245" s="29">
        <f t="shared" si="1069"/>
        <v>1</v>
      </c>
      <c r="AJ1245" s="29">
        <f t="shared" si="1069"/>
        <v>1</v>
      </c>
      <c r="AK1245" s="29">
        <f t="shared" si="1069"/>
        <v>1</v>
      </c>
      <c r="AL1245" s="29">
        <f t="shared" si="1069"/>
        <v>1</v>
      </c>
      <c r="AM1245" s="29">
        <f t="shared" si="1069"/>
        <v>1</v>
      </c>
      <c r="AN1245" s="29">
        <f t="shared" si="1069"/>
        <v>1</v>
      </c>
      <c r="AO1245" s="29">
        <f t="shared" si="1069"/>
        <v>1</v>
      </c>
      <c r="AP1245" s="29">
        <f t="shared" si="1069"/>
        <v>1</v>
      </c>
      <c r="AQ1245" s="29">
        <f t="shared" si="1069"/>
        <v>1</v>
      </c>
      <c r="AR1245" s="29">
        <f t="shared" si="1069"/>
        <v>1</v>
      </c>
      <c r="AS1245" s="29">
        <f t="shared" si="1069"/>
        <v>1</v>
      </c>
      <c r="AT1245" s="29">
        <f t="shared" si="1077"/>
        <v>1</v>
      </c>
      <c r="AU1245" s="29">
        <f t="shared" si="1077"/>
        <v>1</v>
      </c>
      <c r="AV1245" s="29">
        <f t="shared" si="1077"/>
        <v>1</v>
      </c>
      <c r="AW1245" s="29">
        <f t="shared" si="1077"/>
        <v>1</v>
      </c>
      <c r="AX1245" s="29">
        <f t="shared" si="1077"/>
        <v>1</v>
      </c>
      <c r="AY1245" s="29">
        <f t="shared" si="1077"/>
        <v>1</v>
      </c>
      <c r="AZ1245" s="29">
        <f t="shared" si="1077"/>
        <v>1</v>
      </c>
      <c r="BA1245" s="29">
        <f t="shared" si="1077"/>
        <v>1</v>
      </c>
      <c r="BB1245" s="29">
        <f t="shared" si="1077"/>
        <v>1</v>
      </c>
      <c r="BC1245" s="29">
        <f t="shared" si="1077"/>
        <v>1</v>
      </c>
      <c r="BD1245" s="29">
        <f t="shared" si="1077"/>
        <v>1</v>
      </c>
      <c r="BE1245" s="29">
        <f t="shared" si="1077"/>
        <v>1</v>
      </c>
      <c r="BF1245" s="29">
        <f t="shared" si="1077"/>
        <v>1</v>
      </c>
      <c r="BG1245" s="29">
        <f t="shared" si="1077"/>
        <v>1</v>
      </c>
      <c r="BH1245" s="29">
        <f t="shared" si="1077"/>
        <v>1</v>
      </c>
      <c r="BI1245" s="29">
        <f t="shared" si="1077"/>
        <v>1</v>
      </c>
      <c r="BJ1245" s="29">
        <f t="shared" si="1075"/>
        <v>1</v>
      </c>
      <c r="BN1245" s="29">
        <f t="shared" si="1036"/>
        <v>34</v>
      </c>
      <c r="BO1245" s="29">
        <f t="shared" si="1067"/>
        <v>16</v>
      </c>
    </row>
    <row r="1246" spans="3:67" x14ac:dyDescent="0.25">
      <c r="C1246" s="79">
        <f t="shared" si="1064"/>
        <v>43877</v>
      </c>
      <c r="D1246" s="29">
        <f t="shared" si="1058"/>
        <v>2020</v>
      </c>
      <c r="E1246" s="29">
        <f t="shared" si="1037"/>
        <v>2</v>
      </c>
      <c r="F1246" s="29">
        <f t="shared" si="1038"/>
        <v>7</v>
      </c>
      <c r="G1246" s="29">
        <f t="shared" si="1039"/>
        <v>16</v>
      </c>
      <c r="H1246" s="166" t="str">
        <f t="shared" si="1040"/>
        <v>Sa</v>
      </c>
      <c r="I1246" s="29">
        <f t="shared" si="1065"/>
        <v>35</v>
      </c>
      <c r="J1246" s="29">
        <f t="array" ref="J1246">INDEX(Dienstplan!$F$6:$AJ$55,BN1246,BO1246)</f>
        <v>0</v>
      </c>
      <c r="K1246" s="29">
        <f t="array" ref="K1246">IF(OR(J1246=Schichten!$B$3,J1246=Schichten!$B$4),INDEX($D$98:$D$147,MATCH(CODE(J1246),$H$98:$H$147,0)),IF(ISERROR(INDEX($D$98:$D$147,MATCH(J1246,$A$98:$A$147,0))),0,INDEX($D$98:$D$147,MATCH(J1246,$A$98:$A$147,0))))</f>
        <v>0</v>
      </c>
      <c r="L1246" s="29">
        <f t="shared" ref="L1246" si="1083">L1196</f>
        <v>0</v>
      </c>
      <c r="M1246" s="29">
        <f t="shared" si="1061"/>
        <v>0</v>
      </c>
      <c r="O1246" s="29">
        <f t="shared" si="1071"/>
        <v>0</v>
      </c>
      <c r="P1246" s="29">
        <f t="shared" si="1071"/>
        <v>0</v>
      </c>
      <c r="Q1246" s="29">
        <f t="shared" si="1071"/>
        <v>0</v>
      </c>
      <c r="R1246" s="29">
        <f t="shared" si="1071"/>
        <v>0</v>
      </c>
      <c r="S1246" s="29">
        <f t="shared" si="1071"/>
        <v>0</v>
      </c>
      <c r="T1246" s="29">
        <f t="shared" si="1071"/>
        <v>0</v>
      </c>
      <c r="U1246" s="29">
        <f t="shared" si="1071"/>
        <v>0</v>
      </c>
      <c r="V1246" s="29">
        <f t="shared" si="1071"/>
        <v>0</v>
      </c>
      <c r="W1246" s="29">
        <f t="shared" si="1071"/>
        <v>0</v>
      </c>
      <c r="X1246" s="29">
        <f t="shared" si="1071"/>
        <v>0</v>
      </c>
      <c r="Y1246" s="29">
        <f t="shared" si="1071"/>
        <v>1</v>
      </c>
      <c r="Z1246" s="29">
        <f t="shared" si="1071"/>
        <v>1</v>
      </c>
      <c r="AA1246" s="29">
        <f t="shared" si="1071"/>
        <v>1</v>
      </c>
      <c r="AB1246" s="29">
        <f t="shared" si="1071"/>
        <v>1</v>
      </c>
      <c r="AC1246" s="29">
        <f t="shared" si="1071"/>
        <v>1</v>
      </c>
      <c r="AD1246" s="29">
        <f t="shared" si="1071"/>
        <v>1</v>
      </c>
      <c r="AE1246" s="29">
        <f t="shared" si="1069"/>
        <v>1</v>
      </c>
      <c r="AF1246" s="29">
        <f t="shared" si="1069"/>
        <v>1</v>
      </c>
      <c r="AG1246" s="29">
        <f t="shared" si="1069"/>
        <v>1</v>
      </c>
      <c r="AH1246" s="29">
        <f t="shared" si="1069"/>
        <v>1</v>
      </c>
      <c r="AI1246" s="29">
        <f t="shared" si="1069"/>
        <v>1</v>
      </c>
      <c r="AJ1246" s="29">
        <f t="shared" si="1069"/>
        <v>1</v>
      </c>
      <c r="AK1246" s="29">
        <f t="shared" si="1069"/>
        <v>1</v>
      </c>
      <c r="AL1246" s="29">
        <f t="shared" si="1069"/>
        <v>1</v>
      </c>
      <c r="AM1246" s="29">
        <f t="shared" si="1069"/>
        <v>1</v>
      </c>
      <c r="AN1246" s="29">
        <f t="shared" si="1069"/>
        <v>1</v>
      </c>
      <c r="AO1246" s="29">
        <f t="shared" si="1069"/>
        <v>1</v>
      </c>
      <c r="AP1246" s="29">
        <f t="shared" si="1069"/>
        <v>1</v>
      </c>
      <c r="AQ1246" s="29">
        <f t="shared" si="1069"/>
        <v>1</v>
      </c>
      <c r="AR1246" s="29">
        <f t="shared" si="1069"/>
        <v>1</v>
      </c>
      <c r="AS1246" s="29">
        <f t="shared" si="1069"/>
        <v>1</v>
      </c>
      <c r="AT1246" s="29">
        <f t="shared" si="1077"/>
        <v>1</v>
      </c>
      <c r="AU1246" s="29">
        <f t="shared" si="1077"/>
        <v>1</v>
      </c>
      <c r="AV1246" s="29">
        <f t="shared" si="1077"/>
        <v>1</v>
      </c>
      <c r="AW1246" s="29">
        <f t="shared" si="1077"/>
        <v>1</v>
      </c>
      <c r="AX1246" s="29">
        <f t="shared" si="1077"/>
        <v>1</v>
      </c>
      <c r="AY1246" s="29">
        <f t="shared" si="1077"/>
        <v>1</v>
      </c>
      <c r="AZ1246" s="29">
        <f t="shared" si="1077"/>
        <v>1</v>
      </c>
      <c r="BA1246" s="29">
        <f t="shared" si="1077"/>
        <v>1</v>
      </c>
      <c r="BB1246" s="29">
        <f t="shared" si="1077"/>
        <v>1</v>
      </c>
      <c r="BC1246" s="29">
        <f t="shared" si="1077"/>
        <v>1</v>
      </c>
      <c r="BD1246" s="29">
        <f t="shared" si="1077"/>
        <v>1</v>
      </c>
      <c r="BE1246" s="29">
        <f t="shared" si="1077"/>
        <v>1</v>
      </c>
      <c r="BF1246" s="29">
        <f t="shared" si="1077"/>
        <v>1</v>
      </c>
      <c r="BG1246" s="29">
        <f t="shared" si="1077"/>
        <v>1</v>
      </c>
      <c r="BH1246" s="29">
        <f t="shared" si="1077"/>
        <v>1</v>
      </c>
      <c r="BI1246" s="29">
        <f t="shared" si="1077"/>
        <v>1</v>
      </c>
      <c r="BJ1246" s="29">
        <f t="shared" si="1075"/>
        <v>1</v>
      </c>
      <c r="BN1246" s="29">
        <f t="shared" si="1036"/>
        <v>35</v>
      </c>
      <c r="BO1246" s="29">
        <f t="shared" si="1067"/>
        <v>16</v>
      </c>
    </row>
    <row r="1247" spans="3:67" x14ac:dyDescent="0.25">
      <c r="C1247" s="79">
        <f t="shared" si="1064"/>
        <v>43877</v>
      </c>
      <c r="D1247" s="29">
        <f t="shared" si="1058"/>
        <v>2020</v>
      </c>
      <c r="E1247" s="29">
        <f t="shared" si="1037"/>
        <v>2</v>
      </c>
      <c r="F1247" s="29">
        <f t="shared" si="1038"/>
        <v>7</v>
      </c>
      <c r="G1247" s="29">
        <f t="shared" si="1039"/>
        <v>16</v>
      </c>
      <c r="H1247" s="166" t="str">
        <f t="shared" si="1040"/>
        <v>Sa</v>
      </c>
      <c r="I1247" s="29">
        <f t="shared" si="1065"/>
        <v>36</v>
      </c>
      <c r="J1247" s="29">
        <f t="array" ref="J1247">INDEX(Dienstplan!$F$6:$AJ$55,BN1247,BO1247)</f>
        <v>0</v>
      </c>
      <c r="K1247" s="29">
        <f t="array" ref="K1247">IF(OR(J1247=Schichten!$B$3,J1247=Schichten!$B$4),INDEX($D$98:$D$147,MATCH(CODE(J1247),$H$98:$H$147,0)),IF(ISERROR(INDEX($D$98:$D$147,MATCH(J1247,$A$98:$A$147,0))),0,INDEX($D$98:$D$147,MATCH(J1247,$A$98:$A$147,0))))</f>
        <v>0</v>
      </c>
      <c r="L1247" s="29">
        <f t="shared" ref="L1247" si="1084">L1197</f>
        <v>0</v>
      </c>
      <c r="M1247" s="29">
        <f t="shared" si="1061"/>
        <v>0</v>
      </c>
      <c r="O1247" s="29">
        <f t="shared" si="1071"/>
        <v>0</v>
      </c>
      <c r="P1247" s="29">
        <f t="shared" si="1071"/>
        <v>0</v>
      </c>
      <c r="Q1247" s="29">
        <f t="shared" si="1071"/>
        <v>0</v>
      </c>
      <c r="R1247" s="29">
        <f t="shared" si="1071"/>
        <v>0</v>
      </c>
      <c r="S1247" s="29">
        <f t="shared" si="1071"/>
        <v>0</v>
      </c>
      <c r="T1247" s="29">
        <f t="shared" si="1071"/>
        <v>0</v>
      </c>
      <c r="U1247" s="29">
        <f t="shared" si="1071"/>
        <v>0</v>
      </c>
      <c r="V1247" s="29">
        <f t="shared" si="1071"/>
        <v>0</v>
      </c>
      <c r="W1247" s="29">
        <f t="shared" si="1071"/>
        <v>0</v>
      </c>
      <c r="X1247" s="29">
        <f t="shared" si="1071"/>
        <v>0</v>
      </c>
      <c r="Y1247" s="29">
        <f t="shared" si="1071"/>
        <v>1</v>
      </c>
      <c r="Z1247" s="29">
        <f t="shared" si="1071"/>
        <v>1</v>
      </c>
      <c r="AA1247" s="29">
        <f t="shared" si="1071"/>
        <v>1</v>
      </c>
      <c r="AB1247" s="29">
        <f t="shared" si="1071"/>
        <v>1</v>
      </c>
      <c r="AC1247" s="29">
        <f t="shared" si="1071"/>
        <v>1</v>
      </c>
      <c r="AD1247" s="29">
        <f t="shared" si="1071"/>
        <v>1</v>
      </c>
      <c r="AE1247" s="29">
        <f t="shared" si="1069"/>
        <v>1</v>
      </c>
      <c r="AF1247" s="29">
        <f t="shared" si="1069"/>
        <v>1</v>
      </c>
      <c r="AG1247" s="29">
        <f t="shared" si="1069"/>
        <v>1</v>
      </c>
      <c r="AH1247" s="29">
        <f t="shared" si="1069"/>
        <v>1</v>
      </c>
      <c r="AI1247" s="29">
        <f t="shared" si="1069"/>
        <v>1</v>
      </c>
      <c r="AJ1247" s="29">
        <f t="shared" si="1069"/>
        <v>1</v>
      </c>
      <c r="AK1247" s="29">
        <f t="shared" si="1069"/>
        <v>1</v>
      </c>
      <c r="AL1247" s="29">
        <f t="shared" si="1069"/>
        <v>1</v>
      </c>
      <c r="AM1247" s="29">
        <f t="shared" si="1069"/>
        <v>1</v>
      </c>
      <c r="AN1247" s="29">
        <f t="shared" si="1069"/>
        <v>1</v>
      </c>
      <c r="AO1247" s="29">
        <f t="shared" si="1069"/>
        <v>1</v>
      </c>
      <c r="AP1247" s="29">
        <f t="shared" si="1069"/>
        <v>1</v>
      </c>
      <c r="AQ1247" s="29">
        <f t="shared" si="1069"/>
        <v>1</v>
      </c>
      <c r="AR1247" s="29">
        <f t="shared" si="1069"/>
        <v>1</v>
      </c>
      <c r="AS1247" s="29">
        <f t="shared" si="1069"/>
        <v>1</v>
      </c>
      <c r="AT1247" s="29">
        <f t="shared" si="1077"/>
        <v>1</v>
      </c>
      <c r="AU1247" s="29">
        <f t="shared" si="1077"/>
        <v>1</v>
      </c>
      <c r="AV1247" s="29">
        <f t="shared" si="1077"/>
        <v>1</v>
      </c>
      <c r="AW1247" s="29">
        <f t="shared" si="1077"/>
        <v>1</v>
      </c>
      <c r="AX1247" s="29">
        <f t="shared" si="1077"/>
        <v>1</v>
      </c>
      <c r="AY1247" s="29">
        <f t="shared" si="1077"/>
        <v>1</v>
      </c>
      <c r="AZ1247" s="29">
        <f t="shared" si="1077"/>
        <v>1</v>
      </c>
      <c r="BA1247" s="29">
        <f t="shared" si="1077"/>
        <v>1</v>
      </c>
      <c r="BB1247" s="29">
        <f t="shared" si="1077"/>
        <v>1</v>
      </c>
      <c r="BC1247" s="29">
        <f t="shared" si="1077"/>
        <v>1</v>
      </c>
      <c r="BD1247" s="29">
        <f t="shared" si="1077"/>
        <v>1</v>
      </c>
      <c r="BE1247" s="29">
        <f t="shared" si="1077"/>
        <v>1</v>
      </c>
      <c r="BF1247" s="29">
        <f t="shared" si="1077"/>
        <v>1</v>
      </c>
      <c r="BG1247" s="29">
        <f t="shared" si="1077"/>
        <v>1</v>
      </c>
      <c r="BH1247" s="29">
        <f t="shared" si="1077"/>
        <v>1</v>
      </c>
      <c r="BI1247" s="29">
        <f t="shared" si="1077"/>
        <v>1</v>
      </c>
      <c r="BJ1247" s="29">
        <f t="shared" si="1075"/>
        <v>1</v>
      </c>
      <c r="BN1247" s="29">
        <f t="shared" si="1036"/>
        <v>36</v>
      </c>
      <c r="BO1247" s="29">
        <f t="shared" si="1067"/>
        <v>16</v>
      </c>
    </row>
    <row r="1248" spans="3:67" x14ac:dyDescent="0.25">
      <c r="C1248" s="79">
        <f t="shared" si="1064"/>
        <v>43877</v>
      </c>
      <c r="D1248" s="29">
        <f t="shared" si="1058"/>
        <v>2020</v>
      </c>
      <c r="E1248" s="29">
        <f t="shared" si="1037"/>
        <v>2</v>
      </c>
      <c r="F1248" s="29">
        <f t="shared" si="1038"/>
        <v>7</v>
      </c>
      <c r="G1248" s="29">
        <f t="shared" si="1039"/>
        <v>16</v>
      </c>
      <c r="H1248" s="166" t="str">
        <f t="shared" si="1040"/>
        <v>Sa</v>
      </c>
      <c r="I1248" s="29">
        <f t="shared" si="1065"/>
        <v>37</v>
      </c>
      <c r="J1248" s="29">
        <f t="array" ref="J1248">INDEX(Dienstplan!$F$6:$AJ$55,BN1248,BO1248)</f>
        <v>0</v>
      </c>
      <c r="K1248" s="29">
        <f t="array" ref="K1248">IF(OR(J1248=Schichten!$B$3,J1248=Schichten!$B$4),INDEX($D$98:$D$147,MATCH(CODE(J1248),$H$98:$H$147,0)),IF(ISERROR(INDEX($D$98:$D$147,MATCH(J1248,$A$98:$A$147,0))),0,INDEX($D$98:$D$147,MATCH(J1248,$A$98:$A$147,0))))</f>
        <v>0</v>
      </c>
      <c r="L1248" s="29">
        <f t="shared" ref="L1248" si="1085">L1198</f>
        <v>0</v>
      </c>
      <c r="M1248" s="29">
        <f t="shared" si="1061"/>
        <v>0</v>
      </c>
      <c r="O1248" s="29">
        <f t="shared" si="1071"/>
        <v>0</v>
      </c>
      <c r="P1248" s="29">
        <f t="shared" si="1071"/>
        <v>0</v>
      </c>
      <c r="Q1248" s="29">
        <f t="shared" si="1071"/>
        <v>0</v>
      </c>
      <c r="R1248" s="29">
        <f t="shared" si="1071"/>
        <v>0</v>
      </c>
      <c r="S1248" s="29">
        <f t="shared" si="1071"/>
        <v>0</v>
      </c>
      <c r="T1248" s="29">
        <f t="shared" si="1071"/>
        <v>0</v>
      </c>
      <c r="U1248" s="29">
        <f t="shared" si="1071"/>
        <v>0</v>
      </c>
      <c r="V1248" s="29">
        <f t="shared" si="1071"/>
        <v>0</v>
      </c>
      <c r="W1248" s="29">
        <f t="shared" si="1071"/>
        <v>0</v>
      </c>
      <c r="X1248" s="29">
        <f t="shared" si="1071"/>
        <v>0</v>
      </c>
      <c r="Y1248" s="29">
        <f t="shared" si="1071"/>
        <v>1</v>
      </c>
      <c r="Z1248" s="29">
        <f t="shared" si="1071"/>
        <v>1</v>
      </c>
      <c r="AA1248" s="29">
        <f t="shared" si="1071"/>
        <v>1</v>
      </c>
      <c r="AB1248" s="29">
        <f t="shared" si="1071"/>
        <v>1</v>
      </c>
      <c r="AC1248" s="29">
        <f t="shared" si="1071"/>
        <v>1</v>
      </c>
      <c r="AD1248" s="29">
        <f t="shared" si="1071"/>
        <v>1</v>
      </c>
      <c r="AE1248" s="29">
        <f t="shared" si="1069"/>
        <v>1</v>
      </c>
      <c r="AF1248" s="29">
        <f t="shared" si="1069"/>
        <v>1</v>
      </c>
      <c r="AG1248" s="29">
        <f t="shared" si="1069"/>
        <v>1</v>
      </c>
      <c r="AH1248" s="29">
        <f t="shared" si="1069"/>
        <v>1</v>
      </c>
      <c r="AI1248" s="29">
        <f t="shared" si="1069"/>
        <v>1</v>
      </c>
      <c r="AJ1248" s="29">
        <f t="shared" si="1069"/>
        <v>1</v>
      </c>
      <c r="AK1248" s="29">
        <f t="shared" si="1069"/>
        <v>1</v>
      </c>
      <c r="AL1248" s="29">
        <f t="shared" si="1069"/>
        <v>1</v>
      </c>
      <c r="AM1248" s="29">
        <f t="shared" si="1069"/>
        <v>1</v>
      </c>
      <c r="AN1248" s="29">
        <f t="shared" si="1069"/>
        <v>1</v>
      </c>
      <c r="AO1248" s="29">
        <f t="shared" si="1069"/>
        <v>1</v>
      </c>
      <c r="AP1248" s="29">
        <f t="shared" si="1069"/>
        <v>1</v>
      </c>
      <c r="AQ1248" s="29">
        <f t="shared" si="1069"/>
        <v>1</v>
      </c>
      <c r="AR1248" s="29">
        <f t="shared" si="1069"/>
        <v>1</v>
      </c>
      <c r="AS1248" s="29">
        <f t="shared" si="1069"/>
        <v>1</v>
      </c>
      <c r="AT1248" s="29">
        <f t="shared" si="1077"/>
        <v>1</v>
      </c>
      <c r="AU1248" s="29">
        <f t="shared" si="1077"/>
        <v>1</v>
      </c>
      <c r="AV1248" s="29">
        <f t="shared" si="1077"/>
        <v>1</v>
      </c>
      <c r="AW1248" s="29">
        <f t="shared" si="1077"/>
        <v>1</v>
      </c>
      <c r="AX1248" s="29">
        <f t="shared" si="1077"/>
        <v>1</v>
      </c>
      <c r="AY1248" s="29">
        <f t="shared" si="1077"/>
        <v>1</v>
      </c>
      <c r="AZ1248" s="29">
        <f t="shared" si="1077"/>
        <v>1</v>
      </c>
      <c r="BA1248" s="29">
        <f t="shared" si="1077"/>
        <v>1</v>
      </c>
      <c r="BB1248" s="29">
        <f t="shared" si="1077"/>
        <v>1</v>
      </c>
      <c r="BC1248" s="29">
        <f t="shared" si="1077"/>
        <v>1</v>
      </c>
      <c r="BD1248" s="29">
        <f t="shared" si="1077"/>
        <v>1</v>
      </c>
      <c r="BE1248" s="29">
        <f t="shared" si="1077"/>
        <v>1</v>
      </c>
      <c r="BF1248" s="29">
        <f t="shared" si="1077"/>
        <v>1</v>
      </c>
      <c r="BG1248" s="29">
        <f t="shared" si="1077"/>
        <v>1</v>
      </c>
      <c r="BH1248" s="29">
        <f t="shared" si="1077"/>
        <v>1</v>
      </c>
      <c r="BI1248" s="29">
        <f t="shared" si="1077"/>
        <v>1</v>
      </c>
      <c r="BJ1248" s="29">
        <f t="shared" si="1075"/>
        <v>1</v>
      </c>
      <c r="BN1248" s="29">
        <f t="shared" si="1036"/>
        <v>37</v>
      </c>
      <c r="BO1248" s="29">
        <f t="shared" si="1067"/>
        <v>16</v>
      </c>
    </row>
    <row r="1249" spans="3:67" x14ac:dyDescent="0.25">
      <c r="C1249" s="79">
        <f t="shared" si="1064"/>
        <v>43877</v>
      </c>
      <c r="D1249" s="29">
        <f t="shared" si="1058"/>
        <v>2020</v>
      </c>
      <c r="E1249" s="29">
        <f t="shared" si="1037"/>
        <v>2</v>
      </c>
      <c r="F1249" s="29">
        <f t="shared" si="1038"/>
        <v>7</v>
      </c>
      <c r="G1249" s="29">
        <f t="shared" si="1039"/>
        <v>16</v>
      </c>
      <c r="H1249" s="166" t="str">
        <f t="shared" si="1040"/>
        <v>Sa</v>
      </c>
      <c r="I1249" s="29">
        <f t="shared" si="1065"/>
        <v>38</v>
      </c>
      <c r="J1249" s="29">
        <f t="array" ref="J1249">INDEX(Dienstplan!$F$6:$AJ$55,BN1249,BO1249)</f>
        <v>0</v>
      </c>
      <c r="K1249" s="29">
        <f t="array" ref="K1249">IF(OR(J1249=Schichten!$B$3,J1249=Schichten!$B$4),INDEX($D$98:$D$147,MATCH(CODE(J1249),$H$98:$H$147,0)),IF(ISERROR(INDEX($D$98:$D$147,MATCH(J1249,$A$98:$A$147,0))),0,INDEX($D$98:$D$147,MATCH(J1249,$A$98:$A$147,0))))</f>
        <v>0</v>
      </c>
      <c r="L1249" s="29">
        <f t="shared" ref="L1249" si="1086">L1199</f>
        <v>0</v>
      </c>
      <c r="M1249" s="29">
        <f t="shared" si="1061"/>
        <v>0</v>
      </c>
      <c r="O1249" s="29">
        <f t="shared" si="1071"/>
        <v>0</v>
      </c>
      <c r="P1249" s="29">
        <f t="shared" si="1071"/>
        <v>0</v>
      </c>
      <c r="Q1249" s="29">
        <f t="shared" si="1071"/>
        <v>0</v>
      </c>
      <c r="R1249" s="29">
        <f t="shared" si="1071"/>
        <v>0</v>
      </c>
      <c r="S1249" s="29">
        <f t="shared" si="1071"/>
        <v>0</v>
      </c>
      <c r="T1249" s="29">
        <f t="shared" si="1071"/>
        <v>0</v>
      </c>
      <c r="U1249" s="29">
        <f t="shared" si="1071"/>
        <v>0</v>
      </c>
      <c r="V1249" s="29">
        <f t="shared" si="1071"/>
        <v>0</v>
      </c>
      <c r="W1249" s="29">
        <f t="shared" si="1071"/>
        <v>0</v>
      </c>
      <c r="X1249" s="29">
        <f t="shared" si="1071"/>
        <v>0</v>
      </c>
      <c r="Y1249" s="29">
        <f t="shared" si="1071"/>
        <v>1</v>
      </c>
      <c r="Z1249" s="29">
        <f t="shared" si="1071"/>
        <v>1</v>
      </c>
      <c r="AA1249" s="29">
        <f t="shared" si="1071"/>
        <v>1</v>
      </c>
      <c r="AB1249" s="29">
        <f t="shared" si="1071"/>
        <v>1</v>
      </c>
      <c r="AC1249" s="29">
        <f t="shared" si="1071"/>
        <v>1</v>
      </c>
      <c r="AD1249" s="29">
        <f t="shared" si="1071"/>
        <v>1</v>
      </c>
      <c r="AE1249" s="29">
        <f t="shared" si="1069"/>
        <v>1</v>
      </c>
      <c r="AF1249" s="29">
        <f t="shared" si="1069"/>
        <v>1</v>
      </c>
      <c r="AG1249" s="29">
        <f t="shared" si="1069"/>
        <v>1</v>
      </c>
      <c r="AH1249" s="29">
        <f t="shared" si="1069"/>
        <v>1</v>
      </c>
      <c r="AI1249" s="29">
        <f t="shared" si="1069"/>
        <v>1</v>
      </c>
      <c r="AJ1249" s="29">
        <f t="shared" si="1069"/>
        <v>1</v>
      </c>
      <c r="AK1249" s="29">
        <f t="shared" si="1069"/>
        <v>1</v>
      </c>
      <c r="AL1249" s="29">
        <f t="shared" si="1069"/>
        <v>1</v>
      </c>
      <c r="AM1249" s="29">
        <f t="shared" si="1069"/>
        <v>1</v>
      </c>
      <c r="AN1249" s="29">
        <f t="shared" si="1069"/>
        <v>1</v>
      </c>
      <c r="AO1249" s="29">
        <f t="shared" si="1069"/>
        <v>1</v>
      </c>
      <c r="AP1249" s="29">
        <f t="shared" si="1069"/>
        <v>1</v>
      </c>
      <c r="AQ1249" s="29">
        <f t="shared" si="1069"/>
        <v>1</v>
      </c>
      <c r="AR1249" s="29">
        <f t="shared" si="1069"/>
        <v>1</v>
      </c>
      <c r="AS1249" s="29">
        <f t="shared" si="1069"/>
        <v>1</v>
      </c>
      <c r="AT1249" s="29">
        <f t="shared" si="1077"/>
        <v>1</v>
      </c>
      <c r="AU1249" s="29">
        <f t="shared" si="1077"/>
        <v>1</v>
      </c>
      <c r="AV1249" s="29">
        <f t="shared" si="1077"/>
        <v>1</v>
      </c>
      <c r="AW1249" s="29">
        <f t="shared" si="1077"/>
        <v>1</v>
      </c>
      <c r="AX1249" s="29">
        <f t="shared" si="1077"/>
        <v>1</v>
      </c>
      <c r="AY1249" s="29">
        <f t="shared" si="1077"/>
        <v>1</v>
      </c>
      <c r="AZ1249" s="29">
        <f t="shared" si="1077"/>
        <v>1</v>
      </c>
      <c r="BA1249" s="29">
        <f t="shared" si="1077"/>
        <v>1</v>
      </c>
      <c r="BB1249" s="29">
        <f t="shared" si="1077"/>
        <v>1</v>
      </c>
      <c r="BC1249" s="29">
        <f t="shared" si="1077"/>
        <v>1</v>
      </c>
      <c r="BD1249" s="29">
        <f t="shared" si="1077"/>
        <v>1</v>
      </c>
      <c r="BE1249" s="29">
        <f t="shared" si="1077"/>
        <v>1</v>
      </c>
      <c r="BF1249" s="29">
        <f t="shared" si="1077"/>
        <v>1</v>
      </c>
      <c r="BG1249" s="29">
        <f t="shared" si="1077"/>
        <v>1</v>
      </c>
      <c r="BH1249" s="29">
        <f t="shared" si="1077"/>
        <v>1</v>
      </c>
      <c r="BI1249" s="29">
        <f t="shared" si="1077"/>
        <v>1</v>
      </c>
      <c r="BJ1249" s="29">
        <f t="shared" si="1075"/>
        <v>1</v>
      </c>
      <c r="BN1249" s="29">
        <f t="shared" si="1036"/>
        <v>38</v>
      </c>
      <c r="BO1249" s="29">
        <f t="shared" si="1067"/>
        <v>16</v>
      </c>
    </row>
    <row r="1250" spans="3:67" x14ac:dyDescent="0.25">
      <c r="C1250" s="79">
        <f t="shared" si="1064"/>
        <v>43877</v>
      </c>
      <c r="D1250" s="29">
        <f t="shared" si="1058"/>
        <v>2020</v>
      </c>
      <c r="E1250" s="29">
        <f t="shared" si="1037"/>
        <v>2</v>
      </c>
      <c r="F1250" s="29">
        <f t="shared" si="1038"/>
        <v>7</v>
      </c>
      <c r="G1250" s="29">
        <f t="shared" si="1039"/>
        <v>16</v>
      </c>
      <c r="H1250" s="166" t="str">
        <f t="shared" si="1040"/>
        <v>Sa</v>
      </c>
      <c r="I1250" s="29">
        <f t="shared" si="1065"/>
        <v>39</v>
      </c>
      <c r="J1250" s="29">
        <f t="array" ref="J1250">INDEX(Dienstplan!$F$6:$AJ$55,BN1250,BO1250)</f>
        <v>0</v>
      </c>
      <c r="K1250" s="29">
        <f t="array" ref="K1250">IF(OR(J1250=Schichten!$B$3,J1250=Schichten!$B$4),INDEX($D$98:$D$147,MATCH(CODE(J1250),$H$98:$H$147,0)),IF(ISERROR(INDEX($D$98:$D$147,MATCH(J1250,$A$98:$A$147,0))),0,INDEX($D$98:$D$147,MATCH(J1250,$A$98:$A$147,0))))</f>
        <v>0</v>
      </c>
      <c r="L1250" s="29">
        <f t="shared" ref="L1250" si="1087">L1200</f>
        <v>0</v>
      </c>
      <c r="M1250" s="29">
        <f t="shared" si="1061"/>
        <v>0</v>
      </c>
      <c r="O1250" s="29">
        <f t="shared" si="1071"/>
        <v>0</v>
      </c>
      <c r="P1250" s="29">
        <f t="shared" si="1071"/>
        <v>0</v>
      </c>
      <c r="Q1250" s="29">
        <f t="shared" si="1071"/>
        <v>0</v>
      </c>
      <c r="R1250" s="29">
        <f t="shared" si="1071"/>
        <v>0</v>
      </c>
      <c r="S1250" s="29">
        <f t="shared" si="1071"/>
        <v>0</v>
      </c>
      <c r="T1250" s="29">
        <f t="shared" si="1071"/>
        <v>0</v>
      </c>
      <c r="U1250" s="29">
        <f t="shared" si="1071"/>
        <v>0</v>
      </c>
      <c r="V1250" s="29">
        <f t="shared" si="1071"/>
        <v>0</v>
      </c>
      <c r="W1250" s="29">
        <f t="shared" si="1071"/>
        <v>0</v>
      </c>
      <c r="X1250" s="29">
        <f t="shared" si="1071"/>
        <v>0</v>
      </c>
      <c r="Y1250" s="29">
        <f t="shared" si="1071"/>
        <v>1</v>
      </c>
      <c r="Z1250" s="29">
        <f t="shared" si="1071"/>
        <v>1</v>
      </c>
      <c r="AA1250" s="29">
        <f t="shared" si="1071"/>
        <v>1</v>
      </c>
      <c r="AB1250" s="29">
        <f t="shared" si="1071"/>
        <v>1</v>
      </c>
      <c r="AC1250" s="29">
        <f t="shared" si="1071"/>
        <v>1</v>
      </c>
      <c r="AD1250" s="29">
        <f t="shared" si="1071"/>
        <v>1</v>
      </c>
      <c r="AE1250" s="29">
        <f t="shared" si="1069"/>
        <v>1</v>
      </c>
      <c r="AF1250" s="29">
        <f t="shared" si="1069"/>
        <v>1</v>
      </c>
      <c r="AG1250" s="29">
        <f t="shared" si="1069"/>
        <v>1</v>
      </c>
      <c r="AH1250" s="29">
        <f t="shared" si="1069"/>
        <v>1</v>
      </c>
      <c r="AI1250" s="29">
        <f t="shared" si="1069"/>
        <v>1</v>
      </c>
      <c r="AJ1250" s="29">
        <f t="shared" si="1069"/>
        <v>1</v>
      </c>
      <c r="AK1250" s="29">
        <f t="shared" si="1069"/>
        <v>1</v>
      </c>
      <c r="AL1250" s="29">
        <f t="shared" si="1069"/>
        <v>1</v>
      </c>
      <c r="AM1250" s="29">
        <f t="shared" si="1069"/>
        <v>1</v>
      </c>
      <c r="AN1250" s="29">
        <f t="shared" si="1069"/>
        <v>1</v>
      </c>
      <c r="AO1250" s="29">
        <f t="shared" si="1069"/>
        <v>1</v>
      </c>
      <c r="AP1250" s="29">
        <f t="shared" si="1069"/>
        <v>1</v>
      </c>
      <c r="AQ1250" s="29">
        <f t="shared" si="1069"/>
        <v>1</v>
      </c>
      <c r="AR1250" s="29">
        <f t="shared" si="1069"/>
        <v>1</v>
      </c>
      <c r="AS1250" s="29">
        <f t="shared" si="1069"/>
        <v>1</v>
      </c>
      <c r="AT1250" s="29">
        <f t="shared" si="1077"/>
        <v>1</v>
      </c>
      <c r="AU1250" s="29">
        <f t="shared" si="1077"/>
        <v>1</v>
      </c>
      <c r="AV1250" s="29">
        <f t="shared" si="1077"/>
        <v>1</v>
      </c>
      <c r="AW1250" s="29">
        <f t="shared" si="1077"/>
        <v>1</v>
      </c>
      <c r="AX1250" s="29">
        <f t="shared" si="1077"/>
        <v>1</v>
      </c>
      <c r="AY1250" s="29">
        <f t="shared" si="1077"/>
        <v>1</v>
      </c>
      <c r="AZ1250" s="29">
        <f t="shared" si="1077"/>
        <v>1</v>
      </c>
      <c r="BA1250" s="29">
        <f t="shared" si="1077"/>
        <v>1</v>
      </c>
      <c r="BB1250" s="29">
        <f t="shared" si="1077"/>
        <v>1</v>
      </c>
      <c r="BC1250" s="29">
        <f t="shared" si="1077"/>
        <v>1</v>
      </c>
      <c r="BD1250" s="29">
        <f t="shared" si="1077"/>
        <v>1</v>
      </c>
      <c r="BE1250" s="29">
        <f t="shared" si="1077"/>
        <v>1</v>
      </c>
      <c r="BF1250" s="29">
        <f t="shared" si="1077"/>
        <v>1</v>
      </c>
      <c r="BG1250" s="29">
        <f t="shared" si="1077"/>
        <v>1</v>
      </c>
      <c r="BH1250" s="29">
        <f t="shared" si="1077"/>
        <v>1</v>
      </c>
      <c r="BI1250" s="29">
        <f t="shared" si="1077"/>
        <v>1</v>
      </c>
      <c r="BJ1250" s="29">
        <f t="shared" si="1075"/>
        <v>1</v>
      </c>
      <c r="BN1250" s="29">
        <f t="shared" si="1036"/>
        <v>39</v>
      </c>
      <c r="BO1250" s="29">
        <f t="shared" si="1067"/>
        <v>16</v>
      </c>
    </row>
    <row r="1251" spans="3:67" x14ac:dyDescent="0.25">
      <c r="C1251" s="79">
        <f t="shared" si="1064"/>
        <v>43877</v>
      </c>
      <c r="D1251" s="29">
        <f t="shared" si="1058"/>
        <v>2020</v>
      </c>
      <c r="E1251" s="29">
        <f t="shared" si="1037"/>
        <v>2</v>
      </c>
      <c r="F1251" s="29">
        <f t="shared" si="1038"/>
        <v>7</v>
      </c>
      <c r="G1251" s="29">
        <f t="shared" si="1039"/>
        <v>16</v>
      </c>
      <c r="H1251" s="166" t="str">
        <f t="shared" si="1040"/>
        <v>Sa</v>
      </c>
      <c r="I1251" s="29">
        <f t="shared" si="1065"/>
        <v>40</v>
      </c>
      <c r="J1251" s="29">
        <f t="array" ref="J1251">INDEX(Dienstplan!$F$6:$AJ$55,BN1251,BO1251)</f>
        <v>0</v>
      </c>
      <c r="K1251" s="29">
        <f t="array" ref="K1251">IF(OR(J1251=Schichten!$B$3,J1251=Schichten!$B$4),INDEX($D$98:$D$147,MATCH(CODE(J1251),$H$98:$H$147,0)),IF(ISERROR(INDEX($D$98:$D$147,MATCH(J1251,$A$98:$A$147,0))),0,INDEX($D$98:$D$147,MATCH(J1251,$A$98:$A$147,0))))</f>
        <v>0</v>
      </c>
      <c r="L1251" s="29">
        <f t="shared" ref="L1251" si="1088">L1201</f>
        <v>0</v>
      </c>
      <c r="M1251" s="29">
        <f t="shared" si="1061"/>
        <v>0</v>
      </c>
      <c r="O1251" s="29">
        <f t="shared" si="1071"/>
        <v>0</v>
      </c>
      <c r="P1251" s="29">
        <f t="shared" si="1071"/>
        <v>0</v>
      </c>
      <c r="Q1251" s="29">
        <f t="shared" si="1071"/>
        <v>0</v>
      </c>
      <c r="R1251" s="29">
        <f t="shared" si="1071"/>
        <v>0</v>
      </c>
      <c r="S1251" s="29">
        <f t="shared" si="1071"/>
        <v>0</v>
      </c>
      <c r="T1251" s="29">
        <f t="shared" si="1071"/>
        <v>0</v>
      </c>
      <c r="U1251" s="29">
        <f t="shared" si="1071"/>
        <v>0</v>
      </c>
      <c r="V1251" s="29">
        <f t="shared" si="1071"/>
        <v>0</v>
      </c>
      <c r="W1251" s="29">
        <f t="shared" si="1071"/>
        <v>0</v>
      </c>
      <c r="X1251" s="29">
        <f t="shared" si="1071"/>
        <v>0</v>
      </c>
      <c r="Y1251" s="29">
        <f t="shared" si="1071"/>
        <v>1</v>
      </c>
      <c r="Z1251" s="29">
        <f t="shared" si="1071"/>
        <v>1</v>
      </c>
      <c r="AA1251" s="29">
        <f t="shared" si="1071"/>
        <v>1</v>
      </c>
      <c r="AB1251" s="29">
        <f t="shared" si="1071"/>
        <v>1</v>
      </c>
      <c r="AC1251" s="29">
        <f t="shared" si="1071"/>
        <v>1</v>
      </c>
      <c r="AD1251" s="29">
        <f t="shared" ref="AD1251:AS1266" si="1089">IF($M$457,IF($J1251=AD$461,1,0),0)</f>
        <v>1</v>
      </c>
      <c r="AE1251" s="29">
        <f t="shared" si="1089"/>
        <v>1</v>
      </c>
      <c r="AF1251" s="29">
        <f t="shared" si="1089"/>
        <v>1</v>
      </c>
      <c r="AG1251" s="29">
        <f t="shared" si="1089"/>
        <v>1</v>
      </c>
      <c r="AH1251" s="29">
        <f t="shared" si="1089"/>
        <v>1</v>
      </c>
      <c r="AI1251" s="29">
        <f t="shared" si="1089"/>
        <v>1</v>
      </c>
      <c r="AJ1251" s="29">
        <f t="shared" si="1089"/>
        <v>1</v>
      </c>
      <c r="AK1251" s="29">
        <f t="shared" si="1089"/>
        <v>1</v>
      </c>
      <c r="AL1251" s="29">
        <f t="shared" si="1089"/>
        <v>1</v>
      </c>
      <c r="AM1251" s="29">
        <f t="shared" si="1089"/>
        <v>1</v>
      </c>
      <c r="AN1251" s="29">
        <f t="shared" si="1089"/>
        <v>1</v>
      </c>
      <c r="AO1251" s="29">
        <f t="shared" si="1089"/>
        <v>1</v>
      </c>
      <c r="AP1251" s="29">
        <f t="shared" si="1089"/>
        <v>1</v>
      </c>
      <c r="AQ1251" s="29">
        <f t="shared" si="1089"/>
        <v>1</v>
      </c>
      <c r="AR1251" s="29">
        <f t="shared" si="1089"/>
        <v>1</v>
      </c>
      <c r="AS1251" s="29">
        <f t="shared" si="1089"/>
        <v>1</v>
      </c>
      <c r="AT1251" s="29">
        <f t="shared" si="1077"/>
        <v>1</v>
      </c>
      <c r="AU1251" s="29">
        <f t="shared" si="1077"/>
        <v>1</v>
      </c>
      <c r="AV1251" s="29">
        <f t="shared" si="1077"/>
        <v>1</v>
      </c>
      <c r="AW1251" s="29">
        <f t="shared" si="1077"/>
        <v>1</v>
      </c>
      <c r="AX1251" s="29">
        <f t="shared" si="1077"/>
        <v>1</v>
      </c>
      <c r="AY1251" s="29">
        <f t="shared" si="1077"/>
        <v>1</v>
      </c>
      <c r="AZ1251" s="29">
        <f t="shared" si="1077"/>
        <v>1</v>
      </c>
      <c r="BA1251" s="29">
        <f t="shared" si="1077"/>
        <v>1</v>
      </c>
      <c r="BB1251" s="29">
        <f t="shared" si="1077"/>
        <v>1</v>
      </c>
      <c r="BC1251" s="29">
        <f t="shared" si="1077"/>
        <v>1</v>
      </c>
      <c r="BD1251" s="29">
        <f t="shared" si="1077"/>
        <v>1</v>
      </c>
      <c r="BE1251" s="29">
        <f t="shared" si="1077"/>
        <v>1</v>
      </c>
      <c r="BF1251" s="29">
        <f t="shared" si="1077"/>
        <v>1</v>
      </c>
      <c r="BG1251" s="29">
        <f t="shared" si="1077"/>
        <v>1</v>
      </c>
      <c r="BH1251" s="29">
        <f t="shared" si="1077"/>
        <v>1</v>
      </c>
      <c r="BI1251" s="29">
        <f t="shared" si="1077"/>
        <v>1</v>
      </c>
      <c r="BJ1251" s="29">
        <f t="shared" si="1075"/>
        <v>1</v>
      </c>
      <c r="BN1251" s="29">
        <f t="shared" si="1036"/>
        <v>40</v>
      </c>
      <c r="BO1251" s="29">
        <f t="shared" si="1067"/>
        <v>16</v>
      </c>
    </row>
    <row r="1252" spans="3:67" x14ac:dyDescent="0.25">
      <c r="C1252" s="79">
        <f t="shared" si="1064"/>
        <v>43877</v>
      </c>
      <c r="D1252" s="29">
        <f t="shared" si="1058"/>
        <v>2020</v>
      </c>
      <c r="E1252" s="29">
        <f t="shared" si="1037"/>
        <v>2</v>
      </c>
      <c r="F1252" s="29">
        <f t="shared" si="1038"/>
        <v>7</v>
      </c>
      <c r="G1252" s="29">
        <f t="shared" si="1039"/>
        <v>16</v>
      </c>
      <c r="H1252" s="166" t="str">
        <f t="shared" si="1040"/>
        <v>Sa</v>
      </c>
      <c r="I1252" s="29">
        <f t="shared" si="1065"/>
        <v>41</v>
      </c>
      <c r="J1252" s="29">
        <f t="array" ref="J1252">INDEX(Dienstplan!$F$6:$AJ$55,BN1252,BO1252)</f>
        <v>0</v>
      </c>
      <c r="K1252" s="29">
        <f t="array" ref="K1252">IF(OR(J1252=Schichten!$B$3,J1252=Schichten!$B$4),INDEX($D$98:$D$147,MATCH(CODE(J1252),$H$98:$H$147,0)),IF(ISERROR(INDEX($D$98:$D$147,MATCH(J1252,$A$98:$A$147,0))),0,INDEX($D$98:$D$147,MATCH(J1252,$A$98:$A$147,0))))</f>
        <v>0</v>
      </c>
      <c r="L1252" s="29">
        <f t="shared" ref="L1252" si="1090">L1202</f>
        <v>0</v>
      </c>
      <c r="M1252" s="29">
        <f t="shared" si="1061"/>
        <v>0</v>
      </c>
      <c r="O1252" s="29">
        <f t="shared" ref="O1252:AD1267" si="1091">IF($M$457,IF($J1252=O$461,1,0),0)</f>
        <v>0</v>
      </c>
      <c r="P1252" s="29">
        <f t="shared" si="1091"/>
        <v>0</v>
      </c>
      <c r="Q1252" s="29">
        <f t="shared" si="1091"/>
        <v>0</v>
      </c>
      <c r="R1252" s="29">
        <f t="shared" si="1091"/>
        <v>0</v>
      </c>
      <c r="S1252" s="29">
        <f t="shared" si="1091"/>
        <v>0</v>
      </c>
      <c r="T1252" s="29">
        <f t="shared" si="1091"/>
        <v>0</v>
      </c>
      <c r="U1252" s="29">
        <f t="shared" si="1091"/>
        <v>0</v>
      </c>
      <c r="V1252" s="29">
        <f t="shared" si="1091"/>
        <v>0</v>
      </c>
      <c r="W1252" s="29">
        <f t="shared" si="1091"/>
        <v>0</v>
      </c>
      <c r="X1252" s="29">
        <f t="shared" si="1091"/>
        <v>0</v>
      </c>
      <c r="Y1252" s="29">
        <f t="shared" si="1091"/>
        <v>1</v>
      </c>
      <c r="Z1252" s="29">
        <f t="shared" si="1091"/>
        <v>1</v>
      </c>
      <c r="AA1252" s="29">
        <f t="shared" si="1091"/>
        <v>1</v>
      </c>
      <c r="AB1252" s="29">
        <f t="shared" si="1091"/>
        <v>1</v>
      </c>
      <c r="AC1252" s="29">
        <f t="shared" si="1091"/>
        <v>1</v>
      </c>
      <c r="AD1252" s="29">
        <f t="shared" si="1091"/>
        <v>1</v>
      </c>
      <c r="AE1252" s="29">
        <f t="shared" si="1089"/>
        <v>1</v>
      </c>
      <c r="AF1252" s="29">
        <f t="shared" si="1089"/>
        <v>1</v>
      </c>
      <c r="AG1252" s="29">
        <f t="shared" si="1089"/>
        <v>1</v>
      </c>
      <c r="AH1252" s="29">
        <f t="shared" si="1089"/>
        <v>1</v>
      </c>
      <c r="AI1252" s="29">
        <f t="shared" si="1089"/>
        <v>1</v>
      </c>
      <c r="AJ1252" s="29">
        <f t="shared" si="1089"/>
        <v>1</v>
      </c>
      <c r="AK1252" s="29">
        <f t="shared" si="1089"/>
        <v>1</v>
      </c>
      <c r="AL1252" s="29">
        <f t="shared" si="1089"/>
        <v>1</v>
      </c>
      <c r="AM1252" s="29">
        <f t="shared" si="1089"/>
        <v>1</v>
      </c>
      <c r="AN1252" s="29">
        <f t="shared" si="1089"/>
        <v>1</v>
      </c>
      <c r="AO1252" s="29">
        <f t="shared" si="1089"/>
        <v>1</v>
      </c>
      <c r="AP1252" s="29">
        <f t="shared" si="1089"/>
        <v>1</v>
      </c>
      <c r="AQ1252" s="29">
        <f t="shared" si="1089"/>
        <v>1</v>
      </c>
      <c r="AR1252" s="29">
        <f t="shared" si="1089"/>
        <v>1</v>
      </c>
      <c r="AS1252" s="29">
        <f t="shared" si="1089"/>
        <v>1</v>
      </c>
      <c r="AT1252" s="29">
        <f t="shared" si="1077"/>
        <v>1</v>
      </c>
      <c r="AU1252" s="29">
        <f t="shared" si="1077"/>
        <v>1</v>
      </c>
      <c r="AV1252" s="29">
        <f t="shared" si="1077"/>
        <v>1</v>
      </c>
      <c r="AW1252" s="29">
        <f t="shared" si="1077"/>
        <v>1</v>
      </c>
      <c r="AX1252" s="29">
        <f t="shared" si="1077"/>
        <v>1</v>
      </c>
      <c r="AY1252" s="29">
        <f t="shared" si="1077"/>
        <v>1</v>
      </c>
      <c r="AZ1252" s="29">
        <f t="shared" si="1077"/>
        <v>1</v>
      </c>
      <c r="BA1252" s="29">
        <f t="shared" si="1077"/>
        <v>1</v>
      </c>
      <c r="BB1252" s="29">
        <f t="shared" si="1077"/>
        <v>1</v>
      </c>
      <c r="BC1252" s="29">
        <f t="shared" si="1077"/>
        <v>1</v>
      </c>
      <c r="BD1252" s="29">
        <f t="shared" si="1077"/>
        <v>1</v>
      </c>
      <c r="BE1252" s="29">
        <f t="shared" si="1077"/>
        <v>1</v>
      </c>
      <c r="BF1252" s="29">
        <f t="shared" si="1077"/>
        <v>1</v>
      </c>
      <c r="BG1252" s="29">
        <f t="shared" si="1077"/>
        <v>1</v>
      </c>
      <c r="BH1252" s="29">
        <f t="shared" si="1077"/>
        <v>1</v>
      </c>
      <c r="BI1252" s="29">
        <f t="shared" si="1077"/>
        <v>1</v>
      </c>
      <c r="BJ1252" s="29">
        <f t="shared" si="1075"/>
        <v>1</v>
      </c>
      <c r="BN1252" s="29">
        <f t="shared" si="1036"/>
        <v>41</v>
      </c>
      <c r="BO1252" s="29">
        <f t="shared" si="1067"/>
        <v>16</v>
      </c>
    </row>
    <row r="1253" spans="3:67" x14ac:dyDescent="0.25">
      <c r="C1253" s="79">
        <f t="shared" si="1064"/>
        <v>43877</v>
      </c>
      <c r="D1253" s="29">
        <f t="shared" si="1058"/>
        <v>2020</v>
      </c>
      <c r="E1253" s="29">
        <f t="shared" si="1037"/>
        <v>2</v>
      </c>
      <c r="F1253" s="29">
        <f t="shared" si="1038"/>
        <v>7</v>
      </c>
      <c r="G1253" s="29">
        <f t="shared" si="1039"/>
        <v>16</v>
      </c>
      <c r="H1253" s="166" t="str">
        <f t="shared" si="1040"/>
        <v>Sa</v>
      </c>
      <c r="I1253" s="29">
        <f t="shared" si="1065"/>
        <v>42</v>
      </c>
      <c r="J1253" s="29">
        <f t="array" ref="J1253">INDEX(Dienstplan!$F$6:$AJ$55,BN1253,BO1253)</f>
        <v>0</v>
      </c>
      <c r="K1253" s="29">
        <f t="array" ref="K1253">IF(OR(J1253=Schichten!$B$3,J1253=Schichten!$B$4),INDEX($D$98:$D$147,MATCH(CODE(J1253),$H$98:$H$147,0)),IF(ISERROR(INDEX($D$98:$D$147,MATCH(J1253,$A$98:$A$147,0))),0,INDEX($D$98:$D$147,MATCH(J1253,$A$98:$A$147,0))))</f>
        <v>0</v>
      </c>
      <c r="L1253" s="29">
        <f t="shared" ref="L1253" si="1092">L1203</f>
        <v>0</v>
      </c>
      <c r="M1253" s="29">
        <f t="shared" si="1061"/>
        <v>0</v>
      </c>
      <c r="O1253" s="29">
        <f t="shared" si="1091"/>
        <v>0</v>
      </c>
      <c r="P1253" s="29">
        <f t="shared" si="1091"/>
        <v>0</v>
      </c>
      <c r="Q1253" s="29">
        <f t="shared" si="1091"/>
        <v>0</v>
      </c>
      <c r="R1253" s="29">
        <f t="shared" si="1091"/>
        <v>0</v>
      </c>
      <c r="S1253" s="29">
        <f t="shared" si="1091"/>
        <v>0</v>
      </c>
      <c r="T1253" s="29">
        <f t="shared" si="1091"/>
        <v>0</v>
      </c>
      <c r="U1253" s="29">
        <f t="shared" si="1091"/>
        <v>0</v>
      </c>
      <c r="V1253" s="29">
        <f t="shared" si="1091"/>
        <v>0</v>
      </c>
      <c r="W1253" s="29">
        <f t="shared" si="1091"/>
        <v>0</v>
      </c>
      <c r="X1253" s="29">
        <f t="shared" si="1091"/>
        <v>0</v>
      </c>
      <c r="Y1253" s="29">
        <f t="shared" si="1091"/>
        <v>1</v>
      </c>
      <c r="Z1253" s="29">
        <f t="shared" si="1091"/>
        <v>1</v>
      </c>
      <c r="AA1253" s="29">
        <f t="shared" si="1091"/>
        <v>1</v>
      </c>
      <c r="AB1253" s="29">
        <f t="shared" si="1091"/>
        <v>1</v>
      </c>
      <c r="AC1253" s="29">
        <f t="shared" si="1091"/>
        <v>1</v>
      </c>
      <c r="AD1253" s="29">
        <f t="shared" si="1091"/>
        <v>1</v>
      </c>
      <c r="AE1253" s="29">
        <f t="shared" si="1089"/>
        <v>1</v>
      </c>
      <c r="AF1253" s="29">
        <f t="shared" si="1089"/>
        <v>1</v>
      </c>
      <c r="AG1253" s="29">
        <f t="shared" si="1089"/>
        <v>1</v>
      </c>
      <c r="AH1253" s="29">
        <f t="shared" si="1089"/>
        <v>1</v>
      </c>
      <c r="AI1253" s="29">
        <f t="shared" si="1089"/>
        <v>1</v>
      </c>
      <c r="AJ1253" s="29">
        <f t="shared" si="1089"/>
        <v>1</v>
      </c>
      <c r="AK1253" s="29">
        <f t="shared" si="1089"/>
        <v>1</v>
      </c>
      <c r="AL1253" s="29">
        <f t="shared" si="1089"/>
        <v>1</v>
      </c>
      <c r="AM1253" s="29">
        <f t="shared" si="1089"/>
        <v>1</v>
      </c>
      <c r="AN1253" s="29">
        <f t="shared" si="1089"/>
        <v>1</v>
      </c>
      <c r="AO1253" s="29">
        <f t="shared" si="1089"/>
        <v>1</v>
      </c>
      <c r="AP1253" s="29">
        <f t="shared" si="1089"/>
        <v>1</v>
      </c>
      <c r="AQ1253" s="29">
        <f t="shared" si="1089"/>
        <v>1</v>
      </c>
      <c r="AR1253" s="29">
        <f t="shared" si="1089"/>
        <v>1</v>
      </c>
      <c r="AS1253" s="29">
        <f t="shared" si="1089"/>
        <v>1</v>
      </c>
      <c r="AT1253" s="29">
        <f t="shared" si="1077"/>
        <v>1</v>
      </c>
      <c r="AU1253" s="29">
        <f t="shared" si="1077"/>
        <v>1</v>
      </c>
      <c r="AV1253" s="29">
        <f t="shared" si="1077"/>
        <v>1</v>
      </c>
      <c r="AW1253" s="29">
        <f t="shared" si="1077"/>
        <v>1</v>
      </c>
      <c r="AX1253" s="29">
        <f t="shared" si="1077"/>
        <v>1</v>
      </c>
      <c r="AY1253" s="29">
        <f t="shared" si="1077"/>
        <v>1</v>
      </c>
      <c r="AZ1253" s="29">
        <f t="shared" si="1077"/>
        <v>1</v>
      </c>
      <c r="BA1253" s="29">
        <f t="shared" si="1077"/>
        <v>1</v>
      </c>
      <c r="BB1253" s="29">
        <f t="shared" si="1077"/>
        <v>1</v>
      </c>
      <c r="BC1253" s="29">
        <f t="shared" si="1077"/>
        <v>1</v>
      </c>
      <c r="BD1253" s="29">
        <f t="shared" si="1077"/>
        <v>1</v>
      </c>
      <c r="BE1253" s="29">
        <f t="shared" si="1077"/>
        <v>1</v>
      </c>
      <c r="BF1253" s="29">
        <f t="shared" si="1077"/>
        <v>1</v>
      </c>
      <c r="BG1253" s="29">
        <f t="shared" si="1077"/>
        <v>1</v>
      </c>
      <c r="BH1253" s="29">
        <f t="shared" si="1077"/>
        <v>1</v>
      </c>
      <c r="BI1253" s="29">
        <f t="shared" si="1077"/>
        <v>1</v>
      </c>
      <c r="BJ1253" s="29">
        <f t="shared" si="1075"/>
        <v>1</v>
      </c>
      <c r="BN1253" s="29">
        <f t="shared" si="1036"/>
        <v>42</v>
      </c>
      <c r="BO1253" s="29">
        <f t="shared" si="1067"/>
        <v>16</v>
      </c>
    </row>
    <row r="1254" spans="3:67" x14ac:dyDescent="0.25">
      <c r="C1254" s="79">
        <f t="shared" si="1064"/>
        <v>43877</v>
      </c>
      <c r="D1254" s="29">
        <f t="shared" si="1058"/>
        <v>2020</v>
      </c>
      <c r="E1254" s="29">
        <f t="shared" si="1037"/>
        <v>2</v>
      </c>
      <c r="F1254" s="29">
        <f t="shared" si="1038"/>
        <v>7</v>
      </c>
      <c r="G1254" s="29">
        <f t="shared" si="1039"/>
        <v>16</v>
      </c>
      <c r="H1254" s="166" t="str">
        <f t="shared" si="1040"/>
        <v>Sa</v>
      </c>
      <c r="I1254" s="29">
        <f t="shared" si="1065"/>
        <v>43</v>
      </c>
      <c r="J1254" s="29">
        <f t="array" ref="J1254">INDEX(Dienstplan!$F$6:$AJ$55,BN1254,BO1254)</f>
        <v>0</v>
      </c>
      <c r="K1254" s="29">
        <f t="array" ref="K1254">IF(OR(J1254=Schichten!$B$3,J1254=Schichten!$B$4),INDEX($D$98:$D$147,MATCH(CODE(J1254),$H$98:$H$147,0)),IF(ISERROR(INDEX($D$98:$D$147,MATCH(J1254,$A$98:$A$147,0))),0,INDEX($D$98:$D$147,MATCH(J1254,$A$98:$A$147,0))))</f>
        <v>0</v>
      </c>
      <c r="L1254" s="29">
        <f t="shared" ref="L1254" si="1093">L1204</f>
        <v>0</v>
      </c>
      <c r="M1254" s="29">
        <f t="shared" si="1061"/>
        <v>0</v>
      </c>
      <c r="O1254" s="29">
        <f t="shared" si="1091"/>
        <v>0</v>
      </c>
      <c r="P1254" s="29">
        <f t="shared" si="1091"/>
        <v>0</v>
      </c>
      <c r="Q1254" s="29">
        <f t="shared" si="1091"/>
        <v>0</v>
      </c>
      <c r="R1254" s="29">
        <f t="shared" si="1091"/>
        <v>0</v>
      </c>
      <c r="S1254" s="29">
        <f t="shared" si="1091"/>
        <v>0</v>
      </c>
      <c r="T1254" s="29">
        <f t="shared" si="1091"/>
        <v>0</v>
      </c>
      <c r="U1254" s="29">
        <f t="shared" si="1091"/>
        <v>0</v>
      </c>
      <c r="V1254" s="29">
        <f t="shared" si="1091"/>
        <v>0</v>
      </c>
      <c r="W1254" s="29">
        <f t="shared" si="1091"/>
        <v>0</v>
      </c>
      <c r="X1254" s="29">
        <f t="shared" si="1091"/>
        <v>0</v>
      </c>
      <c r="Y1254" s="29">
        <f t="shared" si="1091"/>
        <v>1</v>
      </c>
      <c r="Z1254" s="29">
        <f t="shared" si="1091"/>
        <v>1</v>
      </c>
      <c r="AA1254" s="29">
        <f t="shared" si="1091"/>
        <v>1</v>
      </c>
      <c r="AB1254" s="29">
        <f t="shared" si="1091"/>
        <v>1</v>
      </c>
      <c r="AC1254" s="29">
        <f t="shared" si="1091"/>
        <v>1</v>
      </c>
      <c r="AD1254" s="29">
        <f t="shared" si="1091"/>
        <v>1</v>
      </c>
      <c r="AE1254" s="29">
        <f t="shared" si="1089"/>
        <v>1</v>
      </c>
      <c r="AF1254" s="29">
        <f t="shared" si="1089"/>
        <v>1</v>
      </c>
      <c r="AG1254" s="29">
        <f t="shared" si="1089"/>
        <v>1</v>
      </c>
      <c r="AH1254" s="29">
        <f t="shared" si="1089"/>
        <v>1</v>
      </c>
      <c r="AI1254" s="29">
        <f t="shared" si="1089"/>
        <v>1</v>
      </c>
      <c r="AJ1254" s="29">
        <f t="shared" si="1089"/>
        <v>1</v>
      </c>
      <c r="AK1254" s="29">
        <f t="shared" si="1089"/>
        <v>1</v>
      </c>
      <c r="AL1254" s="29">
        <f t="shared" si="1089"/>
        <v>1</v>
      </c>
      <c r="AM1254" s="29">
        <f t="shared" si="1089"/>
        <v>1</v>
      </c>
      <c r="AN1254" s="29">
        <f t="shared" si="1089"/>
        <v>1</v>
      </c>
      <c r="AO1254" s="29">
        <f t="shared" si="1089"/>
        <v>1</v>
      </c>
      <c r="AP1254" s="29">
        <f t="shared" si="1089"/>
        <v>1</v>
      </c>
      <c r="AQ1254" s="29">
        <f t="shared" si="1089"/>
        <v>1</v>
      </c>
      <c r="AR1254" s="29">
        <f t="shared" si="1089"/>
        <v>1</v>
      </c>
      <c r="AS1254" s="29">
        <f t="shared" si="1089"/>
        <v>1</v>
      </c>
      <c r="AT1254" s="29">
        <f t="shared" si="1077"/>
        <v>1</v>
      </c>
      <c r="AU1254" s="29">
        <f t="shared" si="1077"/>
        <v>1</v>
      </c>
      <c r="AV1254" s="29">
        <f t="shared" si="1077"/>
        <v>1</v>
      </c>
      <c r="AW1254" s="29">
        <f t="shared" si="1077"/>
        <v>1</v>
      </c>
      <c r="AX1254" s="29">
        <f t="shared" si="1077"/>
        <v>1</v>
      </c>
      <c r="AY1254" s="29">
        <f t="shared" si="1077"/>
        <v>1</v>
      </c>
      <c r="AZ1254" s="29">
        <f t="shared" si="1077"/>
        <v>1</v>
      </c>
      <c r="BA1254" s="29">
        <f t="shared" si="1077"/>
        <v>1</v>
      </c>
      <c r="BB1254" s="29">
        <f t="shared" si="1077"/>
        <v>1</v>
      </c>
      <c r="BC1254" s="29">
        <f t="shared" si="1077"/>
        <v>1</v>
      </c>
      <c r="BD1254" s="29">
        <f t="shared" si="1077"/>
        <v>1</v>
      </c>
      <c r="BE1254" s="29">
        <f t="shared" si="1077"/>
        <v>1</v>
      </c>
      <c r="BF1254" s="29">
        <f t="shared" si="1077"/>
        <v>1</v>
      </c>
      <c r="BG1254" s="29">
        <f t="shared" si="1077"/>
        <v>1</v>
      </c>
      <c r="BH1254" s="29">
        <f t="shared" si="1077"/>
        <v>1</v>
      </c>
      <c r="BI1254" s="29">
        <f t="shared" si="1077"/>
        <v>1</v>
      </c>
      <c r="BJ1254" s="29">
        <f t="shared" si="1075"/>
        <v>1</v>
      </c>
      <c r="BN1254" s="29">
        <f t="shared" si="1036"/>
        <v>43</v>
      </c>
      <c r="BO1254" s="29">
        <f t="shared" si="1067"/>
        <v>16</v>
      </c>
    </row>
    <row r="1255" spans="3:67" x14ac:dyDescent="0.25">
      <c r="C1255" s="79">
        <f t="shared" si="1064"/>
        <v>43877</v>
      </c>
      <c r="D1255" s="29">
        <f t="shared" si="1058"/>
        <v>2020</v>
      </c>
      <c r="E1255" s="29">
        <f t="shared" si="1037"/>
        <v>2</v>
      </c>
      <c r="F1255" s="29">
        <f t="shared" si="1038"/>
        <v>7</v>
      </c>
      <c r="G1255" s="29">
        <f t="shared" si="1039"/>
        <v>16</v>
      </c>
      <c r="H1255" s="166" t="str">
        <f t="shared" si="1040"/>
        <v>Sa</v>
      </c>
      <c r="I1255" s="29">
        <f t="shared" si="1065"/>
        <v>44</v>
      </c>
      <c r="J1255" s="29">
        <f t="array" ref="J1255">INDEX(Dienstplan!$F$6:$AJ$55,BN1255,BO1255)</f>
        <v>0</v>
      </c>
      <c r="K1255" s="29">
        <f t="array" ref="K1255">IF(OR(J1255=Schichten!$B$3,J1255=Schichten!$B$4),INDEX($D$98:$D$147,MATCH(CODE(J1255),$H$98:$H$147,0)),IF(ISERROR(INDEX($D$98:$D$147,MATCH(J1255,$A$98:$A$147,0))),0,INDEX($D$98:$D$147,MATCH(J1255,$A$98:$A$147,0))))</f>
        <v>0</v>
      </c>
      <c r="L1255" s="29">
        <f t="shared" ref="L1255" si="1094">L1205</f>
        <v>0</v>
      </c>
      <c r="M1255" s="29">
        <f t="shared" si="1061"/>
        <v>0</v>
      </c>
      <c r="O1255" s="29">
        <f t="shared" si="1091"/>
        <v>0</v>
      </c>
      <c r="P1255" s="29">
        <f t="shared" si="1091"/>
        <v>0</v>
      </c>
      <c r="Q1255" s="29">
        <f t="shared" si="1091"/>
        <v>0</v>
      </c>
      <c r="R1255" s="29">
        <f t="shared" si="1091"/>
        <v>0</v>
      </c>
      <c r="S1255" s="29">
        <f t="shared" si="1091"/>
        <v>0</v>
      </c>
      <c r="T1255" s="29">
        <f t="shared" si="1091"/>
        <v>0</v>
      </c>
      <c r="U1255" s="29">
        <f t="shared" si="1091"/>
        <v>0</v>
      </c>
      <c r="V1255" s="29">
        <f t="shared" si="1091"/>
        <v>0</v>
      </c>
      <c r="W1255" s="29">
        <f t="shared" si="1091"/>
        <v>0</v>
      </c>
      <c r="X1255" s="29">
        <f t="shared" si="1091"/>
        <v>0</v>
      </c>
      <c r="Y1255" s="29">
        <f t="shared" si="1091"/>
        <v>1</v>
      </c>
      <c r="Z1255" s="29">
        <f t="shared" si="1091"/>
        <v>1</v>
      </c>
      <c r="AA1255" s="29">
        <f t="shared" si="1091"/>
        <v>1</v>
      </c>
      <c r="AB1255" s="29">
        <f t="shared" si="1091"/>
        <v>1</v>
      </c>
      <c r="AC1255" s="29">
        <f t="shared" si="1091"/>
        <v>1</v>
      </c>
      <c r="AD1255" s="29">
        <f t="shared" si="1091"/>
        <v>1</v>
      </c>
      <c r="AE1255" s="29">
        <f t="shared" si="1089"/>
        <v>1</v>
      </c>
      <c r="AF1255" s="29">
        <f t="shared" si="1089"/>
        <v>1</v>
      </c>
      <c r="AG1255" s="29">
        <f t="shared" si="1089"/>
        <v>1</v>
      </c>
      <c r="AH1255" s="29">
        <f t="shared" si="1089"/>
        <v>1</v>
      </c>
      <c r="AI1255" s="29">
        <f t="shared" si="1089"/>
        <v>1</v>
      </c>
      <c r="AJ1255" s="29">
        <f t="shared" si="1089"/>
        <v>1</v>
      </c>
      <c r="AK1255" s="29">
        <f t="shared" si="1089"/>
        <v>1</v>
      </c>
      <c r="AL1255" s="29">
        <f t="shared" si="1089"/>
        <v>1</v>
      </c>
      <c r="AM1255" s="29">
        <f t="shared" si="1089"/>
        <v>1</v>
      </c>
      <c r="AN1255" s="29">
        <f t="shared" si="1089"/>
        <v>1</v>
      </c>
      <c r="AO1255" s="29">
        <f t="shared" si="1089"/>
        <v>1</v>
      </c>
      <c r="AP1255" s="29">
        <f t="shared" si="1089"/>
        <v>1</v>
      </c>
      <c r="AQ1255" s="29">
        <f t="shared" si="1089"/>
        <v>1</v>
      </c>
      <c r="AR1255" s="29">
        <f t="shared" si="1089"/>
        <v>1</v>
      </c>
      <c r="AS1255" s="29">
        <f t="shared" si="1089"/>
        <v>1</v>
      </c>
      <c r="AT1255" s="29">
        <f t="shared" si="1077"/>
        <v>1</v>
      </c>
      <c r="AU1255" s="29">
        <f t="shared" si="1077"/>
        <v>1</v>
      </c>
      <c r="AV1255" s="29">
        <f t="shared" si="1077"/>
        <v>1</v>
      </c>
      <c r="AW1255" s="29">
        <f t="shared" si="1077"/>
        <v>1</v>
      </c>
      <c r="AX1255" s="29">
        <f t="shared" si="1077"/>
        <v>1</v>
      </c>
      <c r="AY1255" s="29">
        <f t="shared" si="1077"/>
        <v>1</v>
      </c>
      <c r="AZ1255" s="29">
        <f t="shared" si="1077"/>
        <v>1</v>
      </c>
      <c r="BA1255" s="29">
        <f t="shared" si="1077"/>
        <v>1</v>
      </c>
      <c r="BB1255" s="29">
        <f t="shared" si="1077"/>
        <v>1</v>
      </c>
      <c r="BC1255" s="29">
        <f t="shared" si="1077"/>
        <v>1</v>
      </c>
      <c r="BD1255" s="29">
        <f t="shared" si="1077"/>
        <v>1</v>
      </c>
      <c r="BE1255" s="29">
        <f t="shared" si="1077"/>
        <v>1</v>
      </c>
      <c r="BF1255" s="29">
        <f t="shared" si="1077"/>
        <v>1</v>
      </c>
      <c r="BG1255" s="29">
        <f t="shared" si="1077"/>
        <v>1</v>
      </c>
      <c r="BH1255" s="29">
        <f t="shared" si="1077"/>
        <v>1</v>
      </c>
      <c r="BI1255" s="29">
        <f t="shared" ref="BI1255:BJ1270" si="1095">IF($M$457,IF($J1255=BI$461,1,0),0)</f>
        <v>1</v>
      </c>
      <c r="BJ1255" s="29">
        <f t="shared" si="1095"/>
        <v>1</v>
      </c>
      <c r="BN1255" s="29">
        <f t="shared" si="1036"/>
        <v>44</v>
      </c>
      <c r="BO1255" s="29">
        <f t="shared" si="1067"/>
        <v>16</v>
      </c>
    </row>
    <row r="1256" spans="3:67" x14ac:dyDescent="0.25">
      <c r="C1256" s="79">
        <f t="shared" si="1064"/>
        <v>43877</v>
      </c>
      <c r="D1256" s="29">
        <f t="shared" si="1058"/>
        <v>2020</v>
      </c>
      <c r="E1256" s="29">
        <f t="shared" si="1037"/>
        <v>2</v>
      </c>
      <c r="F1256" s="29">
        <f t="shared" si="1038"/>
        <v>7</v>
      </c>
      <c r="G1256" s="29">
        <f t="shared" si="1039"/>
        <v>16</v>
      </c>
      <c r="H1256" s="166" t="str">
        <f t="shared" si="1040"/>
        <v>Sa</v>
      </c>
      <c r="I1256" s="29">
        <f t="shared" si="1065"/>
        <v>45</v>
      </c>
      <c r="J1256" s="29">
        <f t="array" ref="J1256">INDEX(Dienstplan!$F$6:$AJ$55,BN1256,BO1256)</f>
        <v>0</v>
      </c>
      <c r="K1256" s="29">
        <f t="array" ref="K1256">IF(OR(J1256=Schichten!$B$3,J1256=Schichten!$B$4),INDEX($D$98:$D$147,MATCH(CODE(J1256),$H$98:$H$147,0)),IF(ISERROR(INDEX($D$98:$D$147,MATCH(J1256,$A$98:$A$147,0))),0,INDEX($D$98:$D$147,MATCH(J1256,$A$98:$A$147,0))))</f>
        <v>0</v>
      </c>
      <c r="L1256" s="29">
        <f t="shared" ref="L1256" si="1096">L1206</f>
        <v>0</v>
      </c>
      <c r="M1256" s="29">
        <f t="shared" si="1061"/>
        <v>0</v>
      </c>
      <c r="O1256" s="29">
        <f t="shared" si="1091"/>
        <v>0</v>
      </c>
      <c r="P1256" s="29">
        <f t="shared" si="1091"/>
        <v>0</v>
      </c>
      <c r="Q1256" s="29">
        <f t="shared" si="1091"/>
        <v>0</v>
      </c>
      <c r="R1256" s="29">
        <f t="shared" si="1091"/>
        <v>0</v>
      </c>
      <c r="S1256" s="29">
        <f t="shared" si="1091"/>
        <v>0</v>
      </c>
      <c r="T1256" s="29">
        <f t="shared" si="1091"/>
        <v>0</v>
      </c>
      <c r="U1256" s="29">
        <f t="shared" si="1091"/>
        <v>0</v>
      </c>
      <c r="V1256" s="29">
        <f t="shared" si="1091"/>
        <v>0</v>
      </c>
      <c r="W1256" s="29">
        <f t="shared" si="1091"/>
        <v>0</v>
      </c>
      <c r="X1256" s="29">
        <f t="shared" si="1091"/>
        <v>0</v>
      </c>
      <c r="Y1256" s="29">
        <f t="shared" si="1091"/>
        <v>1</v>
      </c>
      <c r="Z1256" s="29">
        <f t="shared" si="1091"/>
        <v>1</v>
      </c>
      <c r="AA1256" s="29">
        <f t="shared" si="1091"/>
        <v>1</v>
      </c>
      <c r="AB1256" s="29">
        <f t="shared" si="1091"/>
        <v>1</v>
      </c>
      <c r="AC1256" s="29">
        <f t="shared" si="1091"/>
        <v>1</v>
      </c>
      <c r="AD1256" s="29">
        <f t="shared" si="1091"/>
        <v>1</v>
      </c>
      <c r="AE1256" s="29">
        <f t="shared" si="1089"/>
        <v>1</v>
      </c>
      <c r="AF1256" s="29">
        <f t="shared" si="1089"/>
        <v>1</v>
      </c>
      <c r="AG1256" s="29">
        <f t="shared" si="1089"/>
        <v>1</v>
      </c>
      <c r="AH1256" s="29">
        <f t="shared" si="1089"/>
        <v>1</v>
      </c>
      <c r="AI1256" s="29">
        <f t="shared" si="1089"/>
        <v>1</v>
      </c>
      <c r="AJ1256" s="29">
        <f t="shared" si="1089"/>
        <v>1</v>
      </c>
      <c r="AK1256" s="29">
        <f t="shared" si="1089"/>
        <v>1</v>
      </c>
      <c r="AL1256" s="29">
        <f t="shared" si="1089"/>
        <v>1</v>
      </c>
      <c r="AM1256" s="29">
        <f t="shared" si="1089"/>
        <v>1</v>
      </c>
      <c r="AN1256" s="29">
        <f t="shared" si="1089"/>
        <v>1</v>
      </c>
      <c r="AO1256" s="29">
        <f t="shared" si="1089"/>
        <v>1</v>
      </c>
      <c r="AP1256" s="29">
        <f t="shared" si="1089"/>
        <v>1</v>
      </c>
      <c r="AQ1256" s="29">
        <f t="shared" si="1089"/>
        <v>1</v>
      </c>
      <c r="AR1256" s="29">
        <f t="shared" si="1089"/>
        <v>1</v>
      </c>
      <c r="AS1256" s="29">
        <f t="shared" si="1089"/>
        <v>1</v>
      </c>
      <c r="AT1256" s="29">
        <f t="shared" ref="AT1256:BI1271" si="1097">IF($M$457,IF($J1256=AT$461,1,0),0)</f>
        <v>1</v>
      </c>
      <c r="AU1256" s="29">
        <f t="shared" si="1097"/>
        <v>1</v>
      </c>
      <c r="AV1256" s="29">
        <f t="shared" si="1097"/>
        <v>1</v>
      </c>
      <c r="AW1256" s="29">
        <f t="shared" si="1097"/>
        <v>1</v>
      </c>
      <c r="AX1256" s="29">
        <f t="shared" si="1097"/>
        <v>1</v>
      </c>
      <c r="AY1256" s="29">
        <f t="shared" si="1097"/>
        <v>1</v>
      </c>
      <c r="AZ1256" s="29">
        <f t="shared" si="1097"/>
        <v>1</v>
      </c>
      <c r="BA1256" s="29">
        <f t="shared" si="1097"/>
        <v>1</v>
      </c>
      <c r="BB1256" s="29">
        <f t="shared" si="1097"/>
        <v>1</v>
      </c>
      <c r="BC1256" s="29">
        <f t="shared" si="1097"/>
        <v>1</v>
      </c>
      <c r="BD1256" s="29">
        <f t="shared" si="1097"/>
        <v>1</v>
      </c>
      <c r="BE1256" s="29">
        <f t="shared" si="1097"/>
        <v>1</v>
      </c>
      <c r="BF1256" s="29">
        <f t="shared" si="1097"/>
        <v>1</v>
      </c>
      <c r="BG1256" s="29">
        <f t="shared" si="1097"/>
        <v>1</v>
      </c>
      <c r="BH1256" s="29">
        <f t="shared" si="1097"/>
        <v>1</v>
      </c>
      <c r="BI1256" s="29">
        <f t="shared" si="1097"/>
        <v>1</v>
      </c>
      <c r="BJ1256" s="29">
        <f t="shared" si="1095"/>
        <v>1</v>
      </c>
      <c r="BN1256" s="29">
        <f t="shared" si="1036"/>
        <v>45</v>
      </c>
      <c r="BO1256" s="29">
        <f t="shared" si="1067"/>
        <v>16</v>
      </c>
    </row>
    <row r="1257" spans="3:67" x14ac:dyDescent="0.25">
      <c r="C1257" s="79">
        <f t="shared" si="1064"/>
        <v>43877</v>
      </c>
      <c r="D1257" s="29">
        <f t="shared" si="1058"/>
        <v>2020</v>
      </c>
      <c r="E1257" s="29">
        <f t="shared" si="1037"/>
        <v>2</v>
      </c>
      <c r="F1257" s="29">
        <f t="shared" si="1038"/>
        <v>7</v>
      </c>
      <c r="G1257" s="29">
        <f t="shared" si="1039"/>
        <v>16</v>
      </c>
      <c r="H1257" s="166" t="str">
        <f t="shared" si="1040"/>
        <v>Sa</v>
      </c>
      <c r="I1257" s="29">
        <f t="shared" si="1065"/>
        <v>46</v>
      </c>
      <c r="J1257" s="29">
        <f t="array" ref="J1257">INDEX(Dienstplan!$F$6:$AJ$55,BN1257,BO1257)</f>
        <v>0</v>
      </c>
      <c r="K1257" s="29">
        <f t="array" ref="K1257">IF(OR(J1257=Schichten!$B$3,J1257=Schichten!$B$4),INDEX($D$98:$D$147,MATCH(CODE(J1257),$H$98:$H$147,0)),IF(ISERROR(INDEX($D$98:$D$147,MATCH(J1257,$A$98:$A$147,0))),0,INDEX($D$98:$D$147,MATCH(J1257,$A$98:$A$147,0))))</f>
        <v>0</v>
      </c>
      <c r="L1257" s="29">
        <f t="shared" ref="L1257" si="1098">L1207</f>
        <v>0</v>
      </c>
      <c r="M1257" s="29">
        <f t="shared" si="1061"/>
        <v>0</v>
      </c>
      <c r="O1257" s="29">
        <f t="shared" si="1091"/>
        <v>0</v>
      </c>
      <c r="P1257" s="29">
        <f t="shared" si="1091"/>
        <v>0</v>
      </c>
      <c r="Q1257" s="29">
        <f t="shared" si="1091"/>
        <v>0</v>
      </c>
      <c r="R1257" s="29">
        <f t="shared" si="1091"/>
        <v>0</v>
      </c>
      <c r="S1257" s="29">
        <f t="shared" si="1091"/>
        <v>0</v>
      </c>
      <c r="T1257" s="29">
        <f t="shared" si="1091"/>
        <v>0</v>
      </c>
      <c r="U1257" s="29">
        <f t="shared" si="1091"/>
        <v>0</v>
      </c>
      <c r="V1257" s="29">
        <f t="shared" si="1091"/>
        <v>0</v>
      </c>
      <c r="W1257" s="29">
        <f t="shared" si="1091"/>
        <v>0</v>
      </c>
      <c r="X1257" s="29">
        <f t="shared" si="1091"/>
        <v>0</v>
      </c>
      <c r="Y1257" s="29">
        <f t="shared" si="1091"/>
        <v>1</v>
      </c>
      <c r="Z1257" s="29">
        <f t="shared" si="1091"/>
        <v>1</v>
      </c>
      <c r="AA1257" s="29">
        <f t="shared" si="1091"/>
        <v>1</v>
      </c>
      <c r="AB1257" s="29">
        <f t="shared" si="1091"/>
        <v>1</v>
      </c>
      <c r="AC1257" s="29">
        <f t="shared" si="1091"/>
        <v>1</v>
      </c>
      <c r="AD1257" s="29">
        <f t="shared" si="1091"/>
        <v>1</v>
      </c>
      <c r="AE1257" s="29">
        <f t="shared" si="1089"/>
        <v>1</v>
      </c>
      <c r="AF1257" s="29">
        <f t="shared" si="1089"/>
        <v>1</v>
      </c>
      <c r="AG1257" s="29">
        <f t="shared" si="1089"/>
        <v>1</v>
      </c>
      <c r="AH1257" s="29">
        <f t="shared" si="1089"/>
        <v>1</v>
      </c>
      <c r="AI1257" s="29">
        <f t="shared" si="1089"/>
        <v>1</v>
      </c>
      <c r="AJ1257" s="29">
        <f t="shared" si="1089"/>
        <v>1</v>
      </c>
      <c r="AK1257" s="29">
        <f t="shared" si="1089"/>
        <v>1</v>
      </c>
      <c r="AL1257" s="29">
        <f t="shared" si="1089"/>
        <v>1</v>
      </c>
      <c r="AM1257" s="29">
        <f t="shared" si="1089"/>
        <v>1</v>
      </c>
      <c r="AN1257" s="29">
        <f t="shared" si="1089"/>
        <v>1</v>
      </c>
      <c r="AO1257" s="29">
        <f t="shared" si="1089"/>
        <v>1</v>
      </c>
      <c r="AP1257" s="29">
        <f t="shared" si="1089"/>
        <v>1</v>
      </c>
      <c r="AQ1257" s="29">
        <f t="shared" si="1089"/>
        <v>1</v>
      </c>
      <c r="AR1257" s="29">
        <f t="shared" si="1089"/>
        <v>1</v>
      </c>
      <c r="AS1257" s="29">
        <f t="shared" si="1089"/>
        <v>1</v>
      </c>
      <c r="AT1257" s="29">
        <f t="shared" si="1097"/>
        <v>1</v>
      </c>
      <c r="AU1257" s="29">
        <f t="shared" si="1097"/>
        <v>1</v>
      </c>
      <c r="AV1257" s="29">
        <f t="shared" si="1097"/>
        <v>1</v>
      </c>
      <c r="AW1257" s="29">
        <f t="shared" si="1097"/>
        <v>1</v>
      </c>
      <c r="AX1257" s="29">
        <f t="shared" si="1097"/>
        <v>1</v>
      </c>
      <c r="AY1257" s="29">
        <f t="shared" si="1097"/>
        <v>1</v>
      </c>
      <c r="AZ1257" s="29">
        <f t="shared" si="1097"/>
        <v>1</v>
      </c>
      <c r="BA1257" s="29">
        <f t="shared" si="1097"/>
        <v>1</v>
      </c>
      <c r="BB1257" s="29">
        <f t="shared" si="1097"/>
        <v>1</v>
      </c>
      <c r="BC1257" s="29">
        <f t="shared" si="1097"/>
        <v>1</v>
      </c>
      <c r="BD1257" s="29">
        <f t="shared" si="1097"/>
        <v>1</v>
      </c>
      <c r="BE1257" s="29">
        <f t="shared" si="1097"/>
        <v>1</v>
      </c>
      <c r="BF1257" s="29">
        <f t="shared" si="1097"/>
        <v>1</v>
      </c>
      <c r="BG1257" s="29">
        <f t="shared" si="1097"/>
        <v>1</v>
      </c>
      <c r="BH1257" s="29">
        <f t="shared" si="1097"/>
        <v>1</v>
      </c>
      <c r="BI1257" s="29">
        <f t="shared" si="1097"/>
        <v>1</v>
      </c>
      <c r="BJ1257" s="29">
        <f t="shared" si="1095"/>
        <v>1</v>
      </c>
      <c r="BN1257" s="29">
        <f t="shared" si="1036"/>
        <v>46</v>
      </c>
      <c r="BO1257" s="29">
        <f t="shared" si="1067"/>
        <v>16</v>
      </c>
    </row>
    <row r="1258" spans="3:67" x14ac:dyDescent="0.25">
      <c r="C1258" s="79">
        <f t="shared" si="1064"/>
        <v>43877</v>
      </c>
      <c r="D1258" s="29">
        <f t="shared" si="1058"/>
        <v>2020</v>
      </c>
      <c r="E1258" s="29">
        <f t="shared" si="1037"/>
        <v>2</v>
      </c>
      <c r="F1258" s="29">
        <f t="shared" si="1038"/>
        <v>7</v>
      </c>
      <c r="G1258" s="29">
        <f t="shared" si="1039"/>
        <v>16</v>
      </c>
      <c r="H1258" s="166" t="str">
        <f t="shared" si="1040"/>
        <v>Sa</v>
      </c>
      <c r="I1258" s="29">
        <f t="shared" si="1065"/>
        <v>47</v>
      </c>
      <c r="J1258" s="29">
        <f t="array" ref="J1258">INDEX(Dienstplan!$F$6:$AJ$55,BN1258,BO1258)</f>
        <v>0</v>
      </c>
      <c r="K1258" s="29">
        <f t="array" ref="K1258">IF(OR(J1258=Schichten!$B$3,J1258=Schichten!$B$4),INDEX($D$98:$D$147,MATCH(CODE(J1258),$H$98:$H$147,0)),IF(ISERROR(INDEX($D$98:$D$147,MATCH(J1258,$A$98:$A$147,0))),0,INDEX($D$98:$D$147,MATCH(J1258,$A$98:$A$147,0))))</f>
        <v>0</v>
      </c>
      <c r="L1258" s="29">
        <f t="shared" ref="L1258" si="1099">L1208</f>
        <v>0</v>
      </c>
      <c r="M1258" s="29">
        <f t="shared" si="1061"/>
        <v>0</v>
      </c>
      <c r="O1258" s="29">
        <f t="shared" si="1091"/>
        <v>0</v>
      </c>
      <c r="P1258" s="29">
        <f t="shared" si="1091"/>
        <v>0</v>
      </c>
      <c r="Q1258" s="29">
        <f t="shared" si="1091"/>
        <v>0</v>
      </c>
      <c r="R1258" s="29">
        <f t="shared" si="1091"/>
        <v>0</v>
      </c>
      <c r="S1258" s="29">
        <f t="shared" si="1091"/>
        <v>0</v>
      </c>
      <c r="T1258" s="29">
        <f t="shared" si="1091"/>
        <v>0</v>
      </c>
      <c r="U1258" s="29">
        <f t="shared" si="1091"/>
        <v>0</v>
      </c>
      <c r="V1258" s="29">
        <f t="shared" si="1091"/>
        <v>0</v>
      </c>
      <c r="W1258" s="29">
        <f t="shared" si="1091"/>
        <v>0</v>
      </c>
      <c r="X1258" s="29">
        <f t="shared" si="1091"/>
        <v>0</v>
      </c>
      <c r="Y1258" s="29">
        <f t="shared" si="1091"/>
        <v>1</v>
      </c>
      <c r="Z1258" s="29">
        <f t="shared" si="1091"/>
        <v>1</v>
      </c>
      <c r="AA1258" s="29">
        <f t="shared" si="1091"/>
        <v>1</v>
      </c>
      <c r="AB1258" s="29">
        <f t="shared" si="1091"/>
        <v>1</v>
      </c>
      <c r="AC1258" s="29">
        <f t="shared" si="1091"/>
        <v>1</v>
      </c>
      <c r="AD1258" s="29">
        <f t="shared" si="1091"/>
        <v>1</v>
      </c>
      <c r="AE1258" s="29">
        <f t="shared" si="1089"/>
        <v>1</v>
      </c>
      <c r="AF1258" s="29">
        <f t="shared" si="1089"/>
        <v>1</v>
      </c>
      <c r="AG1258" s="29">
        <f t="shared" si="1089"/>
        <v>1</v>
      </c>
      <c r="AH1258" s="29">
        <f t="shared" si="1089"/>
        <v>1</v>
      </c>
      <c r="AI1258" s="29">
        <f t="shared" si="1089"/>
        <v>1</v>
      </c>
      <c r="AJ1258" s="29">
        <f t="shared" si="1089"/>
        <v>1</v>
      </c>
      <c r="AK1258" s="29">
        <f t="shared" si="1089"/>
        <v>1</v>
      </c>
      <c r="AL1258" s="29">
        <f t="shared" si="1089"/>
        <v>1</v>
      </c>
      <c r="AM1258" s="29">
        <f t="shared" si="1089"/>
        <v>1</v>
      </c>
      <c r="AN1258" s="29">
        <f t="shared" si="1089"/>
        <v>1</v>
      </c>
      <c r="AO1258" s="29">
        <f t="shared" si="1089"/>
        <v>1</v>
      </c>
      <c r="AP1258" s="29">
        <f t="shared" si="1089"/>
        <v>1</v>
      </c>
      <c r="AQ1258" s="29">
        <f t="shared" si="1089"/>
        <v>1</v>
      </c>
      <c r="AR1258" s="29">
        <f t="shared" si="1089"/>
        <v>1</v>
      </c>
      <c r="AS1258" s="29">
        <f t="shared" si="1089"/>
        <v>1</v>
      </c>
      <c r="AT1258" s="29">
        <f t="shared" si="1097"/>
        <v>1</v>
      </c>
      <c r="AU1258" s="29">
        <f t="shared" si="1097"/>
        <v>1</v>
      </c>
      <c r="AV1258" s="29">
        <f t="shared" si="1097"/>
        <v>1</v>
      </c>
      <c r="AW1258" s="29">
        <f t="shared" si="1097"/>
        <v>1</v>
      </c>
      <c r="AX1258" s="29">
        <f t="shared" si="1097"/>
        <v>1</v>
      </c>
      <c r="AY1258" s="29">
        <f t="shared" si="1097"/>
        <v>1</v>
      </c>
      <c r="AZ1258" s="29">
        <f t="shared" si="1097"/>
        <v>1</v>
      </c>
      <c r="BA1258" s="29">
        <f t="shared" si="1097"/>
        <v>1</v>
      </c>
      <c r="BB1258" s="29">
        <f t="shared" si="1097"/>
        <v>1</v>
      </c>
      <c r="BC1258" s="29">
        <f t="shared" si="1097"/>
        <v>1</v>
      </c>
      <c r="BD1258" s="29">
        <f t="shared" si="1097"/>
        <v>1</v>
      </c>
      <c r="BE1258" s="29">
        <f t="shared" si="1097"/>
        <v>1</v>
      </c>
      <c r="BF1258" s="29">
        <f t="shared" si="1097"/>
        <v>1</v>
      </c>
      <c r="BG1258" s="29">
        <f t="shared" si="1097"/>
        <v>1</v>
      </c>
      <c r="BH1258" s="29">
        <f t="shared" si="1097"/>
        <v>1</v>
      </c>
      <c r="BI1258" s="29">
        <f t="shared" si="1097"/>
        <v>1</v>
      </c>
      <c r="BJ1258" s="29">
        <f t="shared" si="1095"/>
        <v>1</v>
      </c>
      <c r="BN1258" s="29">
        <f t="shared" si="1036"/>
        <v>47</v>
      </c>
      <c r="BO1258" s="29">
        <f t="shared" si="1067"/>
        <v>16</v>
      </c>
    </row>
    <row r="1259" spans="3:67" x14ac:dyDescent="0.25">
      <c r="C1259" s="79">
        <f t="shared" si="1064"/>
        <v>43877</v>
      </c>
      <c r="D1259" s="29">
        <f t="shared" si="1058"/>
        <v>2020</v>
      </c>
      <c r="E1259" s="29">
        <f t="shared" si="1037"/>
        <v>2</v>
      </c>
      <c r="F1259" s="29">
        <f t="shared" si="1038"/>
        <v>7</v>
      </c>
      <c r="G1259" s="29">
        <f t="shared" si="1039"/>
        <v>16</v>
      </c>
      <c r="H1259" s="166" t="str">
        <f t="shared" si="1040"/>
        <v>Sa</v>
      </c>
      <c r="I1259" s="29">
        <f t="shared" si="1065"/>
        <v>48</v>
      </c>
      <c r="J1259" s="29">
        <f t="array" ref="J1259">INDEX(Dienstplan!$F$6:$AJ$55,BN1259,BO1259)</f>
        <v>0</v>
      </c>
      <c r="K1259" s="29">
        <f t="array" ref="K1259">IF(OR(J1259=Schichten!$B$3,J1259=Schichten!$B$4),INDEX($D$98:$D$147,MATCH(CODE(J1259),$H$98:$H$147,0)),IF(ISERROR(INDEX($D$98:$D$147,MATCH(J1259,$A$98:$A$147,0))),0,INDEX($D$98:$D$147,MATCH(J1259,$A$98:$A$147,0))))</f>
        <v>0</v>
      </c>
      <c r="L1259" s="29">
        <f t="shared" ref="L1259" si="1100">L1209</f>
        <v>0</v>
      </c>
      <c r="M1259" s="29">
        <f t="shared" si="1061"/>
        <v>0</v>
      </c>
      <c r="O1259" s="29">
        <f t="shared" si="1091"/>
        <v>0</v>
      </c>
      <c r="P1259" s="29">
        <f t="shared" si="1091"/>
        <v>0</v>
      </c>
      <c r="Q1259" s="29">
        <f t="shared" si="1091"/>
        <v>0</v>
      </c>
      <c r="R1259" s="29">
        <f t="shared" si="1091"/>
        <v>0</v>
      </c>
      <c r="S1259" s="29">
        <f t="shared" si="1091"/>
        <v>0</v>
      </c>
      <c r="T1259" s="29">
        <f t="shared" si="1091"/>
        <v>0</v>
      </c>
      <c r="U1259" s="29">
        <f t="shared" si="1091"/>
        <v>0</v>
      </c>
      <c r="V1259" s="29">
        <f t="shared" si="1091"/>
        <v>0</v>
      </c>
      <c r="W1259" s="29">
        <f t="shared" si="1091"/>
        <v>0</v>
      </c>
      <c r="X1259" s="29">
        <f t="shared" si="1091"/>
        <v>0</v>
      </c>
      <c r="Y1259" s="29">
        <f t="shared" si="1091"/>
        <v>1</v>
      </c>
      <c r="Z1259" s="29">
        <f t="shared" si="1091"/>
        <v>1</v>
      </c>
      <c r="AA1259" s="29">
        <f t="shared" si="1091"/>
        <v>1</v>
      </c>
      <c r="AB1259" s="29">
        <f t="shared" si="1091"/>
        <v>1</v>
      </c>
      <c r="AC1259" s="29">
        <f t="shared" si="1091"/>
        <v>1</v>
      </c>
      <c r="AD1259" s="29">
        <f t="shared" si="1091"/>
        <v>1</v>
      </c>
      <c r="AE1259" s="29">
        <f t="shared" si="1089"/>
        <v>1</v>
      </c>
      <c r="AF1259" s="29">
        <f t="shared" si="1089"/>
        <v>1</v>
      </c>
      <c r="AG1259" s="29">
        <f t="shared" si="1089"/>
        <v>1</v>
      </c>
      <c r="AH1259" s="29">
        <f t="shared" si="1089"/>
        <v>1</v>
      </c>
      <c r="AI1259" s="29">
        <f t="shared" si="1089"/>
        <v>1</v>
      </c>
      <c r="AJ1259" s="29">
        <f t="shared" si="1089"/>
        <v>1</v>
      </c>
      <c r="AK1259" s="29">
        <f t="shared" si="1089"/>
        <v>1</v>
      </c>
      <c r="AL1259" s="29">
        <f t="shared" si="1089"/>
        <v>1</v>
      </c>
      <c r="AM1259" s="29">
        <f t="shared" si="1089"/>
        <v>1</v>
      </c>
      <c r="AN1259" s="29">
        <f t="shared" si="1089"/>
        <v>1</v>
      </c>
      <c r="AO1259" s="29">
        <f t="shared" si="1089"/>
        <v>1</v>
      </c>
      <c r="AP1259" s="29">
        <f t="shared" si="1089"/>
        <v>1</v>
      </c>
      <c r="AQ1259" s="29">
        <f t="shared" si="1089"/>
        <v>1</v>
      </c>
      <c r="AR1259" s="29">
        <f t="shared" si="1089"/>
        <v>1</v>
      </c>
      <c r="AS1259" s="29">
        <f t="shared" si="1089"/>
        <v>1</v>
      </c>
      <c r="AT1259" s="29">
        <f t="shared" si="1097"/>
        <v>1</v>
      </c>
      <c r="AU1259" s="29">
        <f t="shared" si="1097"/>
        <v>1</v>
      </c>
      <c r="AV1259" s="29">
        <f t="shared" si="1097"/>
        <v>1</v>
      </c>
      <c r="AW1259" s="29">
        <f t="shared" si="1097"/>
        <v>1</v>
      </c>
      <c r="AX1259" s="29">
        <f t="shared" si="1097"/>
        <v>1</v>
      </c>
      <c r="AY1259" s="29">
        <f t="shared" si="1097"/>
        <v>1</v>
      </c>
      <c r="AZ1259" s="29">
        <f t="shared" si="1097"/>
        <v>1</v>
      </c>
      <c r="BA1259" s="29">
        <f t="shared" si="1097"/>
        <v>1</v>
      </c>
      <c r="BB1259" s="29">
        <f t="shared" si="1097"/>
        <v>1</v>
      </c>
      <c r="BC1259" s="29">
        <f t="shared" si="1097"/>
        <v>1</v>
      </c>
      <c r="BD1259" s="29">
        <f t="shared" si="1097"/>
        <v>1</v>
      </c>
      <c r="BE1259" s="29">
        <f t="shared" si="1097"/>
        <v>1</v>
      </c>
      <c r="BF1259" s="29">
        <f t="shared" si="1097"/>
        <v>1</v>
      </c>
      <c r="BG1259" s="29">
        <f t="shared" si="1097"/>
        <v>1</v>
      </c>
      <c r="BH1259" s="29">
        <f t="shared" si="1097"/>
        <v>1</v>
      </c>
      <c r="BI1259" s="29">
        <f t="shared" si="1097"/>
        <v>1</v>
      </c>
      <c r="BJ1259" s="29">
        <f t="shared" si="1095"/>
        <v>1</v>
      </c>
      <c r="BN1259" s="29">
        <f t="shared" si="1036"/>
        <v>48</v>
      </c>
      <c r="BO1259" s="29">
        <f t="shared" si="1067"/>
        <v>16</v>
      </c>
    </row>
    <row r="1260" spans="3:67" x14ac:dyDescent="0.25">
      <c r="C1260" s="79">
        <f t="shared" si="1064"/>
        <v>43877</v>
      </c>
      <c r="D1260" s="29">
        <f t="shared" si="1058"/>
        <v>2020</v>
      </c>
      <c r="E1260" s="29">
        <f t="shared" si="1037"/>
        <v>2</v>
      </c>
      <c r="F1260" s="29">
        <f t="shared" si="1038"/>
        <v>7</v>
      </c>
      <c r="G1260" s="29">
        <f t="shared" si="1039"/>
        <v>16</v>
      </c>
      <c r="H1260" s="166" t="str">
        <f t="shared" si="1040"/>
        <v>Sa</v>
      </c>
      <c r="I1260" s="29">
        <f t="shared" si="1065"/>
        <v>49</v>
      </c>
      <c r="J1260" s="29">
        <f t="array" ref="J1260">INDEX(Dienstplan!$F$6:$AJ$55,BN1260,BO1260)</f>
        <v>0</v>
      </c>
      <c r="K1260" s="29">
        <f t="array" ref="K1260">IF(OR(J1260=Schichten!$B$3,J1260=Schichten!$B$4),INDEX($D$98:$D$147,MATCH(CODE(J1260),$H$98:$H$147,0)),IF(ISERROR(INDEX($D$98:$D$147,MATCH(J1260,$A$98:$A$147,0))),0,INDEX($D$98:$D$147,MATCH(J1260,$A$98:$A$147,0))))</f>
        <v>0</v>
      </c>
      <c r="L1260" s="29">
        <f t="shared" ref="L1260" si="1101">L1210</f>
        <v>0</v>
      </c>
      <c r="M1260" s="29">
        <f t="shared" si="1061"/>
        <v>0</v>
      </c>
      <c r="O1260" s="29">
        <f t="shared" si="1091"/>
        <v>0</v>
      </c>
      <c r="P1260" s="29">
        <f t="shared" si="1091"/>
        <v>0</v>
      </c>
      <c r="Q1260" s="29">
        <f t="shared" si="1091"/>
        <v>0</v>
      </c>
      <c r="R1260" s="29">
        <f t="shared" si="1091"/>
        <v>0</v>
      </c>
      <c r="S1260" s="29">
        <f t="shared" si="1091"/>
        <v>0</v>
      </c>
      <c r="T1260" s="29">
        <f t="shared" si="1091"/>
        <v>0</v>
      </c>
      <c r="U1260" s="29">
        <f t="shared" si="1091"/>
        <v>0</v>
      </c>
      <c r="V1260" s="29">
        <f t="shared" si="1091"/>
        <v>0</v>
      </c>
      <c r="W1260" s="29">
        <f t="shared" si="1091"/>
        <v>0</v>
      </c>
      <c r="X1260" s="29">
        <f t="shared" si="1091"/>
        <v>0</v>
      </c>
      <c r="Y1260" s="29">
        <f t="shared" si="1091"/>
        <v>1</v>
      </c>
      <c r="Z1260" s="29">
        <f t="shared" si="1091"/>
        <v>1</v>
      </c>
      <c r="AA1260" s="29">
        <f t="shared" si="1091"/>
        <v>1</v>
      </c>
      <c r="AB1260" s="29">
        <f t="shared" si="1091"/>
        <v>1</v>
      </c>
      <c r="AC1260" s="29">
        <f t="shared" si="1091"/>
        <v>1</v>
      </c>
      <c r="AD1260" s="29">
        <f t="shared" si="1091"/>
        <v>1</v>
      </c>
      <c r="AE1260" s="29">
        <f t="shared" si="1089"/>
        <v>1</v>
      </c>
      <c r="AF1260" s="29">
        <f t="shared" si="1089"/>
        <v>1</v>
      </c>
      <c r="AG1260" s="29">
        <f t="shared" si="1089"/>
        <v>1</v>
      </c>
      <c r="AH1260" s="29">
        <f t="shared" si="1089"/>
        <v>1</v>
      </c>
      <c r="AI1260" s="29">
        <f t="shared" si="1089"/>
        <v>1</v>
      </c>
      <c r="AJ1260" s="29">
        <f t="shared" si="1089"/>
        <v>1</v>
      </c>
      <c r="AK1260" s="29">
        <f t="shared" si="1089"/>
        <v>1</v>
      </c>
      <c r="AL1260" s="29">
        <f t="shared" si="1089"/>
        <v>1</v>
      </c>
      <c r="AM1260" s="29">
        <f t="shared" si="1089"/>
        <v>1</v>
      </c>
      <c r="AN1260" s="29">
        <f t="shared" si="1089"/>
        <v>1</v>
      </c>
      <c r="AO1260" s="29">
        <f t="shared" si="1089"/>
        <v>1</v>
      </c>
      <c r="AP1260" s="29">
        <f t="shared" si="1089"/>
        <v>1</v>
      </c>
      <c r="AQ1260" s="29">
        <f t="shared" si="1089"/>
        <v>1</v>
      </c>
      <c r="AR1260" s="29">
        <f t="shared" si="1089"/>
        <v>1</v>
      </c>
      <c r="AS1260" s="29">
        <f t="shared" si="1089"/>
        <v>1</v>
      </c>
      <c r="AT1260" s="29">
        <f t="shared" si="1097"/>
        <v>1</v>
      </c>
      <c r="AU1260" s="29">
        <f t="shared" si="1097"/>
        <v>1</v>
      </c>
      <c r="AV1260" s="29">
        <f t="shared" si="1097"/>
        <v>1</v>
      </c>
      <c r="AW1260" s="29">
        <f t="shared" si="1097"/>
        <v>1</v>
      </c>
      <c r="AX1260" s="29">
        <f t="shared" si="1097"/>
        <v>1</v>
      </c>
      <c r="AY1260" s="29">
        <f t="shared" si="1097"/>
        <v>1</v>
      </c>
      <c r="AZ1260" s="29">
        <f t="shared" si="1097"/>
        <v>1</v>
      </c>
      <c r="BA1260" s="29">
        <f t="shared" si="1097"/>
        <v>1</v>
      </c>
      <c r="BB1260" s="29">
        <f t="shared" si="1097"/>
        <v>1</v>
      </c>
      <c r="BC1260" s="29">
        <f t="shared" si="1097"/>
        <v>1</v>
      </c>
      <c r="BD1260" s="29">
        <f t="shared" si="1097"/>
        <v>1</v>
      </c>
      <c r="BE1260" s="29">
        <f t="shared" si="1097"/>
        <v>1</v>
      </c>
      <c r="BF1260" s="29">
        <f t="shared" si="1097"/>
        <v>1</v>
      </c>
      <c r="BG1260" s="29">
        <f t="shared" si="1097"/>
        <v>1</v>
      </c>
      <c r="BH1260" s="29">
        <f t="shared" si="1097"/>
        <v>1</v>
      </c>
      <c r="BI1260" s="29">
        <f t="shared" si="1097"/>
        <v>1</v>
      </c>
      <c r="BJ1260" s="29">
        <f t="shared" si="1095"/>
        <v>1</v>
      </c>
      <c r="BN1260" s="29">
        <f t="shared" si="1036"/>
        <v>49</v>
      </c>
      <c r="BO1260" s="29">
        <f t="shared" si="1067"/>
        <v>16</v>
      </c>
    </row>
    <row r="1261" spans="3:67" x14ac:dyDescent="0.25">
      <c r="C1261" s="79">
        <f t="shared" si="1064"/>
        <v>43877</v>
      </c>
      <c r="D1261" s="29">
        <f t="shared" si="1058"/>
        <v>2020</v>
      </c>
      <c r="E1261" s="29">
        <f t="shared" si="1037"/>
        <v>2</v>
      </c>
      <c r="F1261" s="29">
        <f t="shared" si="1038"/>
        <v>7</v>
      </c>
      <c r="G1261" s="29">
        <f t="shared" si="1039"/>
        <v>16</v>
      </c>
      <c r="H1261" s="166" t="str">
        <f t="shared" si="1040"/>
        <v>Sa</v>
      </c>
      <c r="I1261" s="29">
        <f t="shared" si="1065"/>
        <v>50</v>
      </c>
      <c r="J1261" s="29">
        <f t="array" ref="J1261">INDEX(Dienstplan!$F$6:$AJ$55,BN1261,BO1261)</f>
        <v>0</v>
      </c>
      <c r="K1261" s="29">
        <f t="array" ref="K1261">IF(OR(J1261=Schichten!$B$3,J1261=Schichten!$B$4),INDEX($D$98:$D$147,MATCH(CODE(J1261),$H$98:$H$147,0)),IF(ISERROR(INDEX($D$98:$D$147,MATCH(J1261,$A$98:$A$147,0))),0,INDEX($D$98:$D$147,MATCH(J1261,$A$98:$A$147,0))))</f>
        <v>0</v>
      </c>
      <c r="L1261" s="29">
        <f t="shared" ref="L1261" si="1102">L1211</f>
        <v>0</v>
      </c>
      <c r="M1261" s="29">
        <f t="shared" si="1061"/>
        <v>0</v>
      </c>
      <c r="O1261" s="29">
        <f t="shared" si="1091"/>
        <v>0</v>
      </c>
      <c r="P1261" s="29">
        <f t="shared" si="1091"/>
        <v>0</v>
      </c>
      <c r="Q1261" s="29">
        <f t="shared" si="1091"/>
        <v>0</v>
      </c>
      <c r="R1261" s="29">
        <f t="shared" si="1091"/>
        <v>0</v>
      </c>
      <c r="S1261" s="29">
        <f t="shared" si="1091"/>
        <v>0</v>
      </c>
      <c r="T1261" s="29">
        <f t="shared" si="1091"/>
        <v>0</v>
      </c>
      <c r="U1261" s="29">
        <f t="shared" si="1091"/>
        <v>0</v>
      </c>
      <c r="V1261" s="29">
        <f t="shared" si="1091"/>
        <v>0</v>
      </c>
      <c r="W1261" s="29">
        <f t="shared" si="1091"/>
        <v>0</v>
      </c>
      <c r="X1261" s="29">
        <f t="shared" si="1091"/>
        <v>0</v>
      </c>
      <c r="Y1261" s="29">
        <f t="shared" si="1091"/>
        <v>1</v>
      </c>
      <c r="Z1261" s="29">
        <f t="shared" si="1091"/>
        <v>1</v>
      </c>
      <c r="AA1261" s="29">
        <f t="shared" si="1091"/>
        <v>1</v>
      </c>
      <c r="AB1261" s="29">
        <f t="shared" si="1091"/>
        <v>1</v>
      </c>
      <c r="AC1261" s="29">
        <f t="shared" si="1091"/>
        <v>1</v>
      </c>
      <c r="AD1261" s="29">
        <f t="shared" si="1091"/>
        <v>1</v>
      </c>
      <c r="AE1261" s="29">
        <f t="shared" si="1089"/>
        <v>1</v>
      </c>
      <c r="AF1261" s="29">
        <f t="shared" si="1089"/>
        <v>1</v>
      </c>
      <c r="AG1261" s="29">
        <f t="shared" si="1089"/>
        <v>1</v>
      </c>
      <c r="AH1261" s="29">
        <f t="shared" si="1089"/>
        <v>1</v>
      </c>
      <c r="AI1261" s="29">
        <f t="shared" si="1089"/>
        <v>1</v>
      </c>
      <c r="AJ1261" s="29">
        <f t="shared" si="1089"/>
        <v>1</v>
      </c>
      <c r="AK1261" s="29">
        <f t="shared" si="1089"/>
        <v>1</v>
      </c>
      <c r="AL1261" s="29">
        <f t="shared" si="1089"/>
        <v>1</v>
      </c>
      <c r="AM1261" s="29">
        <f t="shared" si="1089"/>
        <v>1</v>
      </c>
      <c r="AN1261" s="29">
        <f t="shared" si="1089"/>
        <v>1</v>
      </c>
      <c r="AO1261" s="29">
        <f t="shared" si="1089"/>
        <v>1</v>
      </c>
      <c r="AP1261" s="29">
        <f t="shared" si="1089"/>
        <v>1</v>
      </c>
      <c r="AQ1261" s="29">
        <f t="shared" si="1089"/>
        <v>1</v>
      </c>
      <c r="AR1261" s="29">
        <f t="shared" si="1089"/>
        <v>1</v>
      </c>
      <c r="AS1261" s="29">
        <f t="shared" si="1089"/>
        <v>1</v>
      </c>
      <c r="AT1261" s="29">
        <f t="shared" si="1097"/>
        <v>1</v>
      </c>
      <c r="AU1261" s="29">
        <f t="shared" si="1097"/>
        <v>1</v>
      </c>
      <c r="AV1261" s="29">
        <f t="shared" si="1097"/>
        <v>1</v>
      </c>
      <c r="AW1261" s="29">
        <f t="shared" si="1097"/>
        <v>1</v>
      </c>
      <c r="AX1261" s="29">
        <f t="shared" si="1097"/>
        <v>1</v>
      </c>
      <c r="AY1261" s="29">
        <f t="shared" si="1097"/>
        <v>1</v>
      </c>
      <c r="AZ1261" s="29">
        <f t="shared" si="1097"/>
        <v>1</v>
      </c>
      <c r="BA1261" s="29">
        <f t="shared" si="1097"/>
        <v>1</v>
      </c>
      <c r="BB1261" s="29">
        <f t="shared" si="1097"/>
        <v>1</v>
      </c>
      <c r="BC1261" s="29">
        <f t="shared" si="1097"/>
        <v>1</v>
      </c>
      <c r="BD1261" s="29">
        <f t="shared" si="1097"/>
        <v>1</v>
      </c>
      <c r="BE1261" s="29">
        <f t="shared" si="1097"/>
        <v>1</v>
      </c>
      <c r="BF1261" s="29">
        <f t="shared" si="1097"/>
        <v>1</v>
      </c>
      <c r="BG1261" s="29">
        <f t="shared" si="1097"/>
        <v>1</v>
      </c>
      <c r="BH1261" s="29">
        <f t="shared" si="1097"/>
        <v>1</v>
      </c>
      <c r="BI1261" s="29">
        <f t="shared" si="1097"/>
        <v>1</v>
      </c>
      <c r="BJ1261" s="29">
        <f t="shared" si="1095"/>
        <v>1</v>
      </c>
      <c r="BN1261" s="29">
        <f t="shared" si="1036"/>
        <v>50</v>
      </c>
      <c r="BO1261" s="29">
        <f t="shared" si="1067"/>
        <v>16</v>
      </c>
    </row>
    <row r="1262" spans="3:67" x14ac:dyDescent="0.25">
      <c r="C1262" s="79">
        <f t="shared" si="1064"/>
        <v>43878</v>
      </c>
      <c r="D1262" s="29">
        <f t="shared" si="1058"/>
        <v>2020</v>
      </c>
      <c r="E1262" s="29">
        <f t="shared" si="1037"/>
        <v>2</v>
      </c>
      <c r="F1262" s="29">
        <f t="shared" si="1038"/>
        <v>8</v>
      </c>
      <c r="G1262" s="29">
        <f t="shared" si="1039"/>
        <v>17</v>
      </c>
      <c r="H1262" s="166" t="str">
        <f t="shared" si="1040"/>
        <v>So</v>
      </c>
      <c r="I1262" s="29">
        <f t="shared" si="1065"/>
        <v>1</v>
      </c>
      <c r="J1262" s="29">
        <f t="array" ref="J1262">INDEX(Dienstplan!$F$6:$AJ$55,BN1262,BO1262)</f>
        <v>0</v>
      </c>
      <c r="K1262" s="29">
        <f t="array" ref="K1262">IF(OR(J1262=Schichten!$B$3,J1262=Schichten!$B$4),INDEX($D$98:$D$147,MATCH(CODE(J1262),$H$98:$H$147,0)),IF(ISERROR(INDEX($D$98:$D$147,MATCH(J1262,$A$98:$A$147,0))),0,INDEX($D$98:$D$147,MATCH(J1262,$A$98:$A$147,0))))</f>
        <v>0</v>
      </c>
      <c r="L1262" s="29">
        <f t="shared" ref="L1262" si="1103">L1212</f>
        <v>1.1494252873563218E-2</v>
      </c>
      <c r="M1262" s="29">
        <f t="shared" si="1061"/>
        <v>0</v>
      </c>
      <c r="O1262" s="29">
        <f t="shared" si="1091"/>
        <v>0</v>
      </c>
      <c r="P1262" s="29">
        <f t="shared" si="1091"/>
        <v>0</v>
      </c>
      <c r="Q1262" s="29">
        <f t="shared" si="1091"/>
        <v>0</v>
      </c>
      <c r="R1262" s="29">
        <f t="shared" si="1091"/>
        <v>0</v>
      </c>
      <c r="S1262" s="29">
        <f t="shared" si="1091"/>
        <v>0</v>
      </c>
      <c r="T1262" s="29">
        <f t="shared" si="1091"/>
        <v>0</v>
      </c>
      <c r="U1262" s="29">
        <f t="shared" si="1091"/>
        <v>0</v>
      </c>
      <c r="V1262" s="29">
        <f t="shared" si="1091"/>
        <v>0</v>
      </c>
      <c r="W1262" s="29">
        <f t="shared" si="1091"/>
        <v>0</v>
      </c>
      <c r="X1262" s="29">
        <f t="shared" si="1091"/>
        <v>0</v>
      </c>
      <c r="Y1262" s="29">
        <f t="shared" si="1091"/>
        <v>1</v>
      </c>
      <c r="Z1262" s="29">
        <f t="shared" si="1091"/>
        <v>1</v>
      </c>
      <c r="AA1262" s="29">
        <f t="shared" si="1091"/>
        <v>1</v>
      </c>
      <c r="AB1262" s="29">
        <f t="shared" si="1091"/>
        <v>1</v>
      </c>
      <c r="AC1262" s="29">
        <f t="shared" si="1091"/>
        <v>1</v>
      </c>
      <c r="AD1262" s="29">
        <f t="shared" si="1091"/>
        <v>1</v>
      </c>
      <c r="AE1262" s="29">
        <f t="shared" si="1089"/>
        <v>1</v>
      </c>
      <c r="AF1262" s="29">
        <f t="shared" si="1089"/>
        <v>1</v>
      </c>
      <c r="AG1262" s="29">
        <f t="shared" si="1089"/>
        <v>1</v>
      </c>
      <c r="AH1262" s="29">
        <f t="shared" si="1089"/>
        <v>1</v>
      </c>
      <c r="AI1262" s="29">
        <f t="shared" si="1089"/>
        <v>1</v>
      </c>
      <c r="AJ1262" s="29">
        <f t="shared" si="1089"/>
        <v>1</v>
      </c>
      <c r="AK1262" s="29">
        <f t="shared" si="1089"/>
        <v>1</v>
      </c>
      <c r="AL1262" s="29">
        <f t="shared" si="1089"/>
        <v>1</v>
      </c>
      <c r="AM1262" s="29">
        <f t="shared" si="1089"/>
        <v>1</v>
      </c>
      <c r="AN1262" s="29">
        <f t="shared" si="1089"/>
        <v>1</v>
      </c>
      <c r="AO1262" s="29">
        <f t="shared" si="1089"/>
        <v>1</v>
      </c>
      <c r="AP1262" s="29">
        <f t="shared" si="1089"/>
        <v>1</v>
      </c>
      <c r="AQ1262" s="29">
        <f t="shared" si="1089"/>
        <v>1</v>
      </c>
      <c r="AR1262" s="29">
        <f t="shared" si="1089"/>
        <v>1</v>
      </c>
      <c r="AS1262" s="29">
        <f t="shared" si="1089"/>
        <v>1</v>
      </c>
      <c r="AT1262" s="29">
        <f t="shared" si="1097"/>
        <v>1</v>
      </c>
      <c r="AU1262" s="29">
        <f t="shared" si="1097"/>
        <v>1</v>
      </c>
      <c r="AV1262" s="29">
        <f t="shared" si="1097"/>
        <v>1</v>
      </c>
      <c r="AW1262" s="29">
        <f t="shared" si="1097"/>
        <v>1</v>
      </c>
      <c r="AX1262" s="29">
        <f t="shared" si="1097"/>
        <v>1</v>
      </c>
      <c r="AY1262" s="29">
        <f t="shared" si="1097"/>
        <v>1</v>
      </c>
      <c r="AZ1262" s="29">
        <f t="shared" si="1097"/>
        <v>1</v>
      </c>
      <c r="BA1262" s="29">
        <f t="shared" si="1097"/>
        <v>1</v>
      </c>
      <c r="BB1262" s="29">
        <f t="shared" si="1097"/>
        <v>1</v>
      </c>
      <c r="BC1262" s="29">
        <f t="shared" si="1097"/>
        <v>1</v>
      </c>
      <c r="BD1262" s="29">
        <f t="shared" si="1097"/>
        <v>1</v>
      </c>
      <c r="BE1262" s="29">
        <f t="shared" si="1097"/>
        <v>1</v>
      </c>
      <c r="BF1262" s="29">
        <f t="shared" si="1097"/>
        <v>1</v>
      </c>
      <c r="BG1262" s="29">
        <f t="shared" si="1097"/>
        <v>1</v>
      </c>
      <c r="BH1262" s="29">
        <f t="shared" si="1097"/>
        <v>1</v>
      </c>
      <c r="BI1262" s="29">
        <f t="shared" si="1097"/>
        <v>1</v>
      </c>
      <c r="BJ1262" s="29">
        <f t="shared" si="1095"/>
        <v>1</v>
      </c>
      <c r="BN1262" s="29">
        <f t="shared" si="1036"/>
        <v>1</v>
      </c>
      <c r="BO1262" s="29">
        <f t="shared" si="1067"/>
        <v>17</v>
      </c>
    </row>
    <row r="1263" spans="3:67" x14ac:dyDescent="0.25">
      <c r="C1263" s="79">
        <f t="shared" si="1064"/>
        <v>43878</v>
      </c>
      <c r="D1263" s="29">
        <f t="shared" si="1058"/>
        <v>2020</v>
      </c>
      <c r="E1263" s="29">
        <f t="shared" si="1037"/>
        <v>2</v>
      </c>
      <c r="F1263" s="29">
        <f t="shared" si="1038"/>
        <v>8</v>
      </c>
      <c r="G1263" s="29">
        <f t="shared" si="1039"/>
        <v>17</v>
      </c>
      <c r="H1263" s="166" t="str">
        <f t="shared" si="1040"/>
        <v>So</v>
      </c>
      <c r="I1263" s="29">
        <f t="shared" si="1065"/>
        <v>2</v>
      </c>
      <c r="J1263" s="29">
        <f t="array" ref="J1263">INDEX(Dienstplan!$F$6:$AJ$55,BN1263,BO1263)</f>
        <v>0</v>
      </c>
      <c r="K1263" s="29">
        <f t="array" ref="K1263">IF(OR(J1263=Schichten!$B$3,J1263=Schichten!$B$4),INDEX($D$98:$D$147,MATCH(CODE(J1263),$H$98:$H$147,0)),IF(ISERROR(INDEX($D$98:$D$147,MATCH(J1263,$A$98:$A$147,0))),0,INDEX($D$98:$D$147,MATCH(J1263,$A$98:$A$147,0))))</f>
        <v>0</v>
      </c>
      <c r="L1263" s="29">
        <f t="shared" ref="L1263" si="1104">L1213</f>
        <v>0</v>
      </c>
      <c r="M1263" s="29">
        <f t="shared" si="1061"/>
        <v>0</v>
      </c>
      <c r="O1263" s="29">
        <f t="shared" si="1091"/>
        <v>0</v>
      </c>
      <c r="P1263" s="29">
        <f t="shared" si="1091"/>
        <v>0</v>
      </c>
      <c r="Q1263" s="29">
        <f t="shared" si="1091"/>
        <v>0</v>
      </c>
      <c r="R1263" s="29">
        <f t="shared" si="1091"/>
        <v>0</v>
      </c>
      <c r="S1263" s="29">
        <f t="shared" si="1091"/>
        <v>0</v>
      </c>
      <c r="T1263" s="29">
        <f t="shared" si="1091"/>
        <v>0</v>
      </c>
      <c r="U1263" s="29">
        <f t="shared" si="1091"/>
        <v>0</v>
      </c>
      <c r="V1263" s="29">
        <f t="shared" si="1091"/>
        <v>0</v>
      </c>
      <c r="W1263" s="29">
        <f t="shared" si="1091"/>
        <v>0</v>
      </c>
      <c r="X1263" s="29">
        <f t="shared" si="1091"/>
        <v>0</v>
      </c>
      <c r="Y1263" s="29">
        <f t="shared" si="1091"/>
        <v>1</v>
      </c>
      <c r="Z1263" s="29">
        <f t="shared" si="1091"/>
        <v>1</v>
      </c>
      <c r="AA1263" s="29">
        <f t="shared" si="1091"/>
        <v>1</v>
      </c>
      <c r="AB1263" s="29">
        <f t="shared" si="1091"/>
        <v>1</v>
      </c>
      <c r="AC1263" s="29">
        <f t="shared" si="1091"/>
        <v>1</v>
      </c>
      <c r="AD1263" s="29">
        <f t="shared" si="1091"/>
        <v>1</v>
      </c>
      <c r="AE1263" s="29">
        <f t="shared" si="1089"/>
        <v>1</v>
      </c>
      <c r="AF1263" s="29">
        <f t="shared" si="1089"/>
        <v>1</v>
      </c>
      <c r="AG1263" s="29">
        <f t="shared" si="1089"/>
        <v>1</v>
      </c>
      <c r="AH1263" s="29">
        <f t="shared" si="1089"/>
        <v>1</v>
      </c>
      <c r="AI1263" s="29">
        <f t="shared" si="1089"/>
        <v>1</v>
      </c>
      <c r="AJ1263" s="29">
        <f t="shared" si="1089"/>
        <v>1</v>
      </c>
      <c r="AK1263" s="29">
        <f t="shared" si="1089"/>
        <v>1</v>
      </c>
      <c r="AL1263" s="29">
        <f t="shared" si="1089"/>
        <v>1</v>
      </c>
      <c r="AM1263" s="29">
        <f t="shared" si="1089"/>
        <v>1</v>
      </c>
      <c r="AN1263" s="29">
        <f t="shared" si="1089"/>
        <v>1</v>
      </c>
      <c r="AO1263" s="29">
        <f t="shared" si="1089"/>
        <v>1</v>
      </c>
      <c r="AP1263" s="29">
        <f t="shared" si="1089"/>
        <v>1</v>
      </c>
      <c r="AQ1263" s="29">
        <f t="shared" si="1089"/>
        <v>1</v>
      </c>
      <c r="AR1263" s="29">
        <f t="shared" si="1089"/>
        <v>1</v>
      </c>
      <c r="AS1263" s="29">
        <f t="shared" si="1089"/>
        <v>1</v>
      </c>
      <c r="AT1263" s="29">
        <f t="shared" si="1097"/>
        <v>1</v>
      </c>
      <c r="AU1263" s="29">
        <f t="shared" si="1097"/>
        <v>1</v>
      </c>
      <c r="AV1263" s="29">
        <f t="shared" si="1097"/>
        <v>1</v>
      </c>
      <c r="AW1263" s="29">
        <f t="shared" si="1097"/>
        <v>1</v>
      </c>
      <c r="AX1263" s="29">
        <f t="shared" si="1097"/>
        <v>1</v>
      </c>
      <c r="AY1263" s="29">
        <f t="shared" si="1097"/>
        <v>1</v>
      </c>
      <c r="AZ1263" s="29">
        <f t="shared" si="1097"/>
        <v>1</v>
      </c>
      <c r="BA1263" s="29">
        <f t="shared" si="1097"/>
        <v>1</v>
      </c>
      <c r="BB1263" s="29">
        <f t="shared" si="1097"/>
        <v>1</v>
      </c>
      <c r="BC1263" s="29">
        <f t="shared" si="1097"/>
        <v>1</v>
      </c>
      <c r="BD1263" s="29">
        <f t="shared" si="1097"/>
        <v>1</v>
      </c>
      <c r="BE1263" s="29">
        <f t="shared" si="1097"/>
        <v>1</v>
      </c>
      <c r="BF1263" s="29">
        <f t="shared" si="1097"/>
        <v>1</v>
      </c>
      <c r="BG1263" s="29">
        <f t="shared" si="1097"/>
        <v>1</v>
      </c>
      <c r="BH1263" s="29">
        <f t="shared" si="1097"/>
        <v>1</v>
      </c>
      <c r="BI1263" s="29">
        <f t="shared" si="1097"/>
        <v>1</v>
      </c>
      <c r="BJ1263" s="29">
        <f t="shared" si="1095"/>
        <v>1</v>
      </c>
      <c r="BN1263" s="29">
        <f t="shared" si="1036"/>
        <v>2</v>
      </c>
      <c r="BO1263" s="29">
        <f t="shared" si="1067"/>
        <v>17</v>
      </c>
    </row>
    <row r="1264" spans="3:67" x14ac:dyDescent="0.25">
      <c r="C1264" s="79">
        <f t="shared" si="1064"/>
        <v>43878</v>
      </c>
      <c r="D1264" s="29">
        <f t="shared" si="1058"/>
        <v>2020</v>
      </c>
      <c r="E1264" s="29">
        <f t="shared" si="1037"/>
        <v>2</v>
      </c>
      <c r="F1264" s="29">
        <f t="shared" si="1038"/>
        <v>8</v>
      </c>
      <c r="G1264" s="29">
        <f t="shared" si="1039"/>
        <v>17</v>
      </c>
      <c r="H1264" s="166" t="str">
        <f t="shared" si="1040"/>
        <v>So</v>
      </c>
      <c r="I1264" s="29">
        <f t="shared" si="1065"/>
        <v>3</v>
      </c>
      <c r="J1264" s="29">
        <f t="array" ref="J1264">INDEX(Dienstplan!$F$6:$AJ$55,BN1264,BO1264)</f>
        <v>0</v>
      </c>
      <c r="K1264" s="29">
        <f t="array" ref="K1264">IF(OR(J1264=Schichten!$B$3,J1264=Schichten!$B$4),INDEX($D$98:$D$147,MATCH(CODE(J1264),$H$98:$H$147,0)),IF(ISERROR(INDEX($D$98:$D$147,MATCH(J1264,$A$98:$A$147,0))),0,INDEX($D$98:$D$147,MATCH(J1264,$A$98:$A$147,0))))</f>
        <v>0</v>
      </c>
      <c r="L1264" s="29">
        <f t="shared" ref="L1264" si="1105">L1214</f>
        <v>0</v>
      </c>
      <c r="M1264" s="29">
        <f t="shared" si="1061"/>
        <v>0</v>
      </c>
      <c r="O1264" s="29">
        <f t="shared" si="1091"/>
        <v>0</v>
      </c>
      <c r="P1264" s="29">
        <f t="shared" si="1091"/>
        <v>0</v>
      </c>
      <c r="Q1264" s="29">
        <f t="shared" si="1091"/>
        <v>0</v>
      </c>
      <c r="R1264" s="29">
        <f t="shared" si="1091"/>
        <v>0</v>
      </c>
      <c r="S1264" s="29">
        <f t="shared" si="1091"/>
        <v>0</v>
      </c>
      <c r="T1264" s="29">
        <f t="shared" si="1091"/>
        <v>0</v>
      </c>
      <c r="U1264" s="29">
        <f t="shared" si="1091"/>
        <v>0</v>
      </c>
      <c r="V1264" s="29">
        <f t="shared" si="1091"/>
        <v>0</v>
      </c>
      <c r="W1264" s="29">
        <f t="shared" si="1091"/>
        <v>0</v>
      </c>
      <c r="X1264" s="29">
        <f t="shared" si="1091"/>
        <v>0</v>
      </c>
      <c r="Y1264" s="29">
        <f t="shared" si="1091"/>
        <v>1</v>
      </c>
      <c r="Z1264" s="29">
        <f t="shared" si="1091"/>
        <v>1</v>
      </c>
      <c r="AA1264" s="29">
        <f t="shared" si="1091"/>
        <v>1</v>
      </c>
      <c r="AB1264" s="29">
        <f t="shared" si="1091"/>
        <v>1</v>
      </c>
      <c r="AC1264" s="29">
        <f t="shared" si="1091"/>
        <v>1</v>
      </c>
      <c r="AD1264" s="29">
        <f t="shared" si="1091"/>
        <v>1</v>
      </c>
      <c r="AE1264" s="29">
        <f t="shared" si="1089"/>
        <v>1</v>
      </c>
      <c r="AF1264" s="29">
        <f t="shared" si="1089"/>
        <v>1</v>
      </c>
      <c r="AG1264" s="29">
        <f t="shared" si="1089"/>
        <v>1</v>
      </c>
      <c r="AH1264" s="29">
        <f t="shared" si="1089"/>
        <v>1</v>
      </c>
      <c r="AI1264" s="29">
        <f t="shared" si="1089"/>
        <v>1</v>
      </c>
      <c r="AJ1264" s="29">
        <f t="shared" si="1089"/>
        <v>1</v>
      </c>
      <c r="AK1264" s="29">
        <f t="shared" si="1089"/>
        <v>1</v>
      </c>
      <c r="AL1264" s="29">
        <f t="shared" si="1089"/>
        <v>1</v>
      </c>
      <c r="AM1264" s="29">
        <f t="shared" si="1089"/>
        <v>1</v>
      </c>
      <c r="AN1264" s="29">
        <f t="shared" si="1089"/>
        <v>1</v>
      </c>
      <c r="AO1264" s="29">
        <f t="shared" si="1089"/>
        <v>1</v>
      </c>
      <c r="AP1264" s="29">
        <f t="shared" si="1089"/>
        <v>1</v>
      </c>
      <c r="AQ1264" s="29">
        <f t="shared" si="1089"/>
        <v>1</v>
      </c>
      <c r="AR1264" s="29">
        <f t="shared" si="1089"/>
        <v>1</v>
      </c>
      <c r="AS1264" s="29">
        <f t="shared" si="1089"/>
        <v>1</v>
      </c>
      <c r="AT1264" s="29">
        <f t="shared" si="1097"/>
        <v>1</v>
      </c>
      <c r="AU1264" s="29">
        <f t="shared" si="1097"/>
        <v>1</v>
      </c>
      <c r="AV1264" s="29">
        <f t="shared" si="1097"/>
        <v>1</v>
      </c>
      <c r="AW1264" s="29">
        <f t="shared" si="1097"/>
        <v>1</v>
      </c>
      <c r="AX1264" s="29">
        <f t="shared" si="1097"/>
        <v>1</v>
      </c>
      <c r="AY1264" s="29">
        <f t="shared" si="1097"/>
        <v>1</v>
      </c>
      <c r="AZ1264" s="29">
        <f t="shared" si="1097"/>
        <v>1</v>
      </c>
      <c r="BA1264" s="29">
        <f t="shared" si="1097"/>
        <v>1</v>
      </c>
      <c r="BB1264" s="29">
        <f t="shared" si="1097"/>
        <v>1</v>
      </c>
      <c r="BC1264" s="29">
        <f t="shared" si="1097"/>
        <v>1</v>
      </c>
      <c r="BD1264" s="29">
        <f t="shared" si="1097"/>
        <v>1</v>
      </c>
      <c r="BE1264" s="29">
        <f t="shared" si="1097"/>
        <v>1</v>
      </c>
      <c r="BF1264" s="29">
        <f t="shared" si="1097"/>
        <v>1</v>
      </c>
      <c r="BG1264" s="29">
        <f t="shared" si="1097"/>
        <v>1</v>
      </c>
      <c r="BH1264" s="29">
        <f t="shared" si="1097"/>
        <v>1</v>
      </c>
      <c r="BI1264" s="29">
        <f t="shared" si="1097"/>
        <v>1</v>
      </c>
      <c r="BJ1264" s="29">
        <f t="shared" si="1095"/>
        <v>1</v>
      </c>
      <c r="BN1264" s="29">
        <f t="shared" si="1036"/>
        <v>3</v>
      </c>
      <c r="BO1264" s="29">
        <f t="shared" si="1067"/>
        <v>17</v>
      </c>
    </row>
    <row r="1265" spans="3:67" x14ac:dyDescent="0.25">
      <c r="C1265" s="79">
        <f t="shared" si="1064"/>
        <v>43878</v>
      </c>
      <c r="D1265" s="29">
        <f t="shared" si="1058"/>
        <v>2020</v>
      </c>
      <c r="E1265" s="29">
        <f t="shared" si="1037"/>
        <v>2</v>
      </c>
      <c r="F1265" s="29">
        <f t="shared" si="1038"/>
        <v>8</v>
      </c>
      <c r="G1265" s="29">
        <f t="shared" si="1039"/>
        <v>17</v>
      </c>
      <c r="H1265" s="166" t="str">
        <f t="shared" si="1040"/>
        <v>So</v>
      </c>
      <c r="I1265" s="29">
        <f t="shared" si="1065"/>
        <v>4</v>
      </c>
      <c r="J1265" s="29">
        <f t="array" ref="J1265">INDEX(Dienstplan!$F$6:$AJ$55,BN1265,BO1265)</f>
        <v>0</v>
      </c>
      <c r="K1265" s="29">
        <f t="array" ref="K1265">IF(OR(J1265=Schichten!$B$3,J1265=Schichten!$B$4),INDEX($D$98:$D$147,MATCH(CODE(J1265),$H$98:$H$147,0)),IF(ISERROR(INDEX($D$98:$D$147,MATCH(J1265,$A$98:$A$147,0))),0,INDEX($D$98:$D$147,MATCH(J1265,$A$98:$A$147,0))))</f>
        <v>0</v>
      </c>
      <c r="L1265" s="29">
        <f t="shared" ref="L1265" si="1106">L1215</f>
        <v>0</v>
      </c>
      <c r="M1265" s="29">
        <f t="shared" si="1061"/>
        <v>0</v>
      </c>
      <c r="O1265" s="29">
        <f t="shared" si="1091"/>
        <v>0</v>
      </c>
      <c r="P1265" s="29">
        <f t="shared" si="1091"/>
        <v>0</v>
      </c>
      <c r="Q1265" s="29">
        <f t="shared" si="1091"/>
        <v>0</v>
      </c>
      <c r="R1265" s="29">
        <f t="shared" si="1091"/>
        <v>0</v>
      </c>
      <c r="S1265" s="29">
        <f t="shared" si="1091"/>
        <v>0</v>
      </c>
      <c r="T1265" s="29">
        <f t="shared" si="1091"/>
        <v>0</v>
      </c>
      <c r="U1265" s="29">
        <f t="shared" si="1091"/>
        <v>0</v>
      </c>
      <c r="V1265" s="29">
        <f t="shared" si="1091"/>
        <v>0</v>
      </c>
      <c r="W1265" s="29">
        <f t="shared" si="1091"/>
        <v>0</v>
      </c>
      <c r="X1265" s="29">
        <f t="shared" si="1091"/>
        <v>0</v>
      </c>
      <c r="Y1265" s="29">
        <f t="shared" si="1091"/>
        <v>1</v>
      </c>
      <c r="Z1265" s="29">
        <f t="shared" si="1091"/>
        <v>1</v>
      </c>
      <c r="AA1265" s="29">
        <f t="shared" si="1091"/>
        <v>1</v>
      </c>
      <c r="AB1265" s="29">
        <f t="shared" si="1091"/>
        <v>1</v>
      </c>
      <c r="AC1265" s="29">
        <f t="shared" si="1091"/>
        <v>1</v>
      </c>
      <c r="AD1265" s="29">
        <f t="shared" si="1091"/>
        <v>1</v>
      </c>
      <c r="AE1265" s="29">
        <f t="shared" si="1089"/>
        <v>1</v>
      </c>
      <c r="AF1265" s="29">
        <f t="shared" si="1089"/>
        <v>1</v>
      </c>
      <c r="AG1265" s="29">
        <f t="shared" si="1089"/>
        <v>1</v>
      </c>
      <c r="AH1265" s="29">
        <f t="shared" si="1089"/>
        <v>1</v>
      </c>
      <c r="AI1265" s="29">
        <f t="shared" si="1089"/>
        <v>1</v>
      </c>
      <c r="AJ1265" s="29">
        <f t="shared" si="1089"/>
        <v>1</v>
      </c>
      <c r="AK1265" s="29">
        <f t="shared" si="1089"/>
        <v>1</v>
      </c>
      <c r="AL1265" s="29">
        <f t="shared" si="1089"/>
        <v>1</v>
      </c>
      <c r="AM1265" s="29">
        <f t="shared" si="1089"/>
        <v>1</v>
      </c>
      <c r="AN1265" s="29">
        <f t="shared" si="1089"/>
        <v>1</v>
      </c>
      <c r="AO1265" s="29">
        <f t="shared" si="1089"/>
        <v>1</v>
      </c>
      <c r="AP1265" s="29">
        <f t="shared" si="1089"/>
        <v>1</v>
      </c>
      <c r="AQ1265" s="29">
        <f t="shared" si="1089"/>
        <v>1</v>
      </c>
      <c r="AR1265" s="29">
        <f t="shared" si="1089"/>
        <v>1</v>
      </c>
      <c r="AS1265" s="29">
        <f t="shared" si="1089"/>
        <v>1</v>
      </c>
      <c r="AT1265" s="29">
        <f t="shared" si="1097"/>
        <v>1</v>
      </c>
      <c r="AU1265" s="29">
        <f t="shared" si="1097"/>
        <v>1</v>
      </c>
      <c r="AV1265" s="29">
        <f t="shared" si="1097"/>
        <v>1</v>
      </c>
      <c r="AW1265" s="29">
        <f t="shared" si="1097"/>
        <v>1</v>
      </c>
      <c r="AX1265" s="29">
        <f t="shared" si="1097"/>
        <v>1</v>
      </c>
      <c r="AY1265" s="29">
        <f t="shared" si="1097"/>
        <v>1</v>
      </c>
      <c r="AZ1265" s="29">
        <f t="shared" si="1097"/>
        <v>1</v>
      </c>
      <c r="BA1265" s="29">
        <f t="shared" si="1097"/>
        <v>1</v>
      </c>
      <c r="BB1265" s="29">
        <f t="shared" si="1097"/>
        <v>1</v>
      </c>
      <c r="BC1265" s="29">
        <f t="shared" si="1097"/>
        <v>1</v>
      </c>
      <c r="BD1265" s="29">
        <f t="shared" si="1097"/>
        <v>1</v>
      </c>
      <c r="BE1265" s="29">
        <f t="shared" si="1097"/>
        <v>1</v>
      </c>
      <c r="BF1265" s="29">
        <f t="shared" si="1097"/>
        <v>1</v>
      </c>
      <c r="BG1265" s="29">
        <f t="shared" si="1097"/>
        <v>1</v>
      </c>
      <c r="BH1265" s="29">
        <f t="shared" si="1097"/>
        <v>1</v>
      </c>
      <c r="BI1265" s="29">
        <f t="shared" si="1097"/>
        <v>1</v>
      </c>
      <c r="BJ1265" s="29">
        <f t="shared" si="1095"/>
        <v>1</v>
      </c>
      <c r="BN1265" s="29">
        <f t="shared" si="1036"/>
        <v>4</v>
      </c>
      <c r="BO1265" s="29">
        <f t="shared" si="1067"/>
        <v>17</v>
      </c>
    </row>
    <row r="1266" spans="3:67" x14ac:dyDescent="0.25">
      <c r="C1266" s="79">
        <f t="shared" si="1064"/>
        <v>43878</v>
      </c>
      <c r="D1266" s="29">
        <f t="shared" si="1058"/>
        <v>2020</v>
      </c>
      <c r="E1266" s="29">
        <f t="shared" si="1037"/>
        <v>2</v>
      </c>
      <c r="F1266" s="29">
        <f t="shared" si="1038"/>
        <v>8</v>
      </c>
      <c r="G1266" s="29">
        <f t="shared" si="1039"/>
        <v>17</v>
      </c>
      <c r="H1266" s="166" t="str">
        <f t="shared" si="1040"/>
        <v>So</v>
      </c>
      <c r="I1266" s="29">
        <f t="shared" si="1065"/>
        <v>5</v>
      </c>
      <c r="J1266" s="29">
        <f t="array" ref="J1266">INDEX(Dienstplan!$F$6:$AJ$55,BN1266,BO1266)</f>
        <v>0</v>
      </c>
      <c r="K1266" s="29">
        <f t="array" ref="K1266">IF(OR(J1266=Schichten!$B$3,J1266=Schichten!$B$4),INDEX($D$98:$D$147,MATCH(CODE(J1266),$H$98:$H$147,0)),IF(ISERROR(INDEX($D$98:$D$147,MATCH(J1266,$A$98:$A$147,0))),0,INDEX($D$98:$D$147,MATCH(J1266,$A$98:$A$147,0))))</f>
        <v>0</v>
      </c>
      <c r="L1266" s="29">
        <f t="shared" ref="L1266" si="1107">L1216</f>
        <v>0</v>
      </c>
      <c r="M1266" s="29">
        <f t="shared" si="1061"/>
        <v>0</v>
      </c>
      <c r="O1266" s="29">
        <f t="shared" si="1091"/>
        <v>0</v>
      </c>
      <c r="P1266" s="29">
        <f t="shared" si="1091"/>
        <v>0</v>
      </c>
      <c r="Q1266" s="29">
        <f t="shared" si="1091"/>
        <v>0</v>
      </c>
      <c r="R1266" s="29">
        <f t="shared" si="1091"/>
        <v>0</v>
      </c>
      <c r="S1266" s="29">
        <f t="shared" si="1091"/>
        <v>0</v>
      </c>
      <c r="T1266" s="29">
        <f t="shared" si="1091"/>
        <v>0</v>
      </c>
      <c r="U1266" s="29">
        <f t="shared" si="1091"/>
        <v>0</v>
      </c>
      <c r="V1266" s="29">
        <f t="shared" si="1091"/>
        <v>0</v>
      </c>
      <c r="W1266" s="29">
        <f t="shared" si="1091"/>
        <v>0</v>
      </c>
      <c r="X1266" s="29">
        <f t="shared" si="1091"/>
        <v>0</v>
      </c>
      <c r="Y1266" s="29">
        <f t="shared" si="1091"/>
        <v>1</v>
      </c>
      <c r="Z1266" s="29">
        <f t="shared" si="1091"/>
        <v>1</v>
      </c>
      <c r="AA1266" s="29">
        <f t="shared" si="1091"/>
        <v>1</v>
      </c>
      <c r="AB1266" s="29">
        <f t="shared" si="1091"/>
        <v>1</v>
      </c>
      <c r="AC1266" s="29">
        <f t="shared" si="1091"/>
        <v>1</v>
      </c>
      <c r="AD1266" s="29">
        <f t="shared" si="1091"/>
        <v>1</v>
      </c>
      <c r="AE1266" s="29">
        <f t="shared" si="1089"/>
        <v>1</v>
      </c>
      <c r="AF1266" s="29">
        <f t="shared" si="1089"/>
        <v>1</v>
      </c>
      <c r="AG1266" s="29">
        <f t="shared" si="1089"/>
        <v>1</v>
      </c>
      <c r="AH1266" s="29">
        <f t="shared" si="1089"/>
        <v>1</v>
      </c>
      <c r="AI1266" s="29">
        <f t="shared" si="1089"/>
        <v>1</v>
      </c>
      <c r="AJ1266" s="29">
        <f t="shared" si="1089"/>
        <v>1</v>
      </c>
      <c r="AK1266" s="29">
        <f t="shared" si="1089"/>
        <v>1</v>
      </c>
      <c r="AL1266" s="29">
        <f t="shared" si="1089"/>
        <v>1</v>
      </c>
      <c r="AM1266" s="29">
        <f t="shared" si="1089"/>
        <v>1</v>
      </c>
      <c r="AN1266" s="29">
        <f t="shared" si="1089"/>
        <v>1</v>
      </c>
      <c r="AO1266" s="29">
        <f t="shared" si="1089"/>
        <v>1</v>
      </c>
      <c r="AP1266" s="29">
        <f t="shared" si="1089"/>
        <v>1</v>
      </c>
      <c r="AQ1266" s="29">
        <f t="shared" si="1089"/>
        <v>1</v>
      </c>
      <c r="AR1266" s="29">
        <f t="shared" si="1089"/>
        <v>1</v>
      </c>
      <c r="AS1266" s="29">
        <f t="shared" si="1089"/>
        <v>1</v>
      </c>
      <c r="AT1266" s="29">
        <f t="shared" si="1097"/>
        <v>1</v>
      </c>
      <c r="AU1266" s="29">
        <f t="shared" si="1097"/>
        <v>1</v>
      </c>
      <c r="AV1266" s="29">
        <f t="shared" si="1097"/>
        <v>1</v>
      </c>
      <c r="AW1266" s="29">
        <f t="shared" si="1097"/>
        <v>1</v>
      </c>
      <c r="AX1266" s="29">
        <f t="shared" si="1097"/>
        <v>1</v>
      </c>
      <c r="AY1266" s="29">
        <f t="shared" si="1097"/>
        <v>1</v>
      </c>
      <c r="AZ1266" s="29">
        <f t="shared" si="1097"/>
        <v>1</v>
      </c>
      <c r="BA1266" s="29">
        <f t="shared" si="1097"/>
        <v>1</v>
      </c>
      <c r="BB1266" s="29">
        <f t="shared" si="1097"/>
        <v>1</v>
      </c>
      <c r="BC1266" s="29">
        <f t="shared" si="1097"/>
        <v>1</v>
      </c>
      <c r="BD1266" s="29">
        <f t="shared" si="1097"/>
        <v>1</v>
      </c>
      <c r="BE1266" s="29">
        <f t="shared" si="1097"/>
        <v>1</v>
      </c>
      <c r="BF1266" s="29">
        <f t="shared" si="1097"/>
        <v>1</v>
      </c>
      <c r="BG1266" s="29">
        <f t="shared" si="1097"/>
        <v>1</v>
      </c>
      <c r="BH1266" s="29">
        <f t="shared" si="1097"/>
        <v>1</v>
      </c>
      <c r="BI1266" s="29">
        <f t="shared" si="1097"/>
        <v>1</v>
      </c>
      <c r="BJ1266" s="29">
        <f t="shared" si="1095"/>
        <v>1</v>
      </c>
      <c r="BN1266" s="29">
        <f t="shared" si="1036"/>
        <v>5</v>
      </c>
      <c r="BO1266" s="29">
        <f t="shared" si="1067"/>
        <v>17</v>
      </c>
    </row>
    <row r="1267" spans="3:67" x14ac:dyDescent="0.25">
      <c r="C1267" s="79">
        <f t="shared" si="1064"/>
        <v>43878</v>
      </c>
      <c r="D1267" s="29">
        <f t="shared" si="1058"/>
        <v>2020</v>
      </c>
      <c r="E1267" s="29">
        <f t="shared" si="1037"/>
        <v>2</v>
      </c>
      <c r="F1267" s="29">
        <f t="shared" si="1038"/>
        <v>8</v>
      </c>
      <c r="G1267" s="29">
        <f t="shared" si="1039"/>
        <v>17</v>
      </c>
      <c r="H1267" s="166" t="str">
        <f t="shared" si="1040"/>
        <v>So</v>
      </c>
      <c r="I1267" s="29">
        <f t="shared" si="1065"/>
        <v>6</v>
      </c>
      <c r="J1267" s="29">
        <f t="array" ref="J1267">INDEX(Dienstplan!$F$6:$AJ$55,BN1267,BO1267)</f>
        <v>0</v>
      </c>
      <c r="K1267" s="29">
        <f t="array" ref="K1267">IF(OR(J1267=Schichten!$B$3,J1267=Schichten!$B$4),INDEX($D$98:$D$147,MATCH(CODE(J1267),$H$98:$H$147,0)),IF(ISERROR(INDEX($D$98:$D$147,MATCH(J1267,$A$98:$A$147,0))),0,INDEX($D$98:$D$147,MATCH(J1267,$A$98:$A$147,0))))</f>
        <v>0</v>
      </c>
      <c r="L1267" s="29">
        <f t="shared" ref="L1267" si="1108">L1217</f>
        <v>0</v>
      </c>
      <c r="M1267" s="29">
        <f t="shared" si="1061"/>
        <v>0</v>
      </c>
      <c r="O1267" s="29">
        <f t="shared" si="1091"/>
        <v>0</v>
      </c>
      <c r="P1267" s="29">
        <f t="shared" si="1091"/>
        <v>0</v>
      </c>
      <c r="Q1267" s="29">
        <f t="shared" si="1091"/>
        <v>0</v>
      </c>
      <c r="R1267" s="29">
        <f t="shared" si="1091"/>
        <v>0</v>
      </c>
      <c r="S1267" s="29">
        <f t="shared" si="1091"/>
        <v>0</v>
      </c>
      <c r="T1267" s="29">
        <f t="shared" si="1091"/>
        <v>0</v>
      </c>
      <c r="U1267" s="29">
        <f t="shared" si="1091"/>
        <v>0</v>
      </c>
      <c r="V1267" s="29">
        <f t="shared" si="1091"/>
        <v>0</v>
      </c>
      <c r="W1267" s="29">
        <f t="shared" si="1091"/>
        <v>0</v>
      </c>
      <c r="X1267" s="29">
        <f t="shared" si="1091"/>
        <v>0</v>
      </c>
      <c r="Y1267" s="29">
        <f t="shared" si="1091"/>
        <v>1</v>
      </c>
      <c r="Z1267" s="29">
        <f t="shared" si="1091"/>
        <v>1</v>
      </c>
      <c r="AA1267" s="29">
        <f t="shared" si="1091"/>
        <v>1</v>
      </c>
      <c r="AB1267" s="29">
        <f t="shared" si="1091"/>
        <v>1</v>
      </c>
      <c r="AC1267" s="29">
        <f t="shared" si="1091"/>
        <v>1</v>
      </c>
      <c r="AD1267" s="29">
        <f t="shared" ref="AD1267:AS1282" si="1109">IF($M$457,IF($J1267=AD$461,1,0),0)</f>
        <v>1</v>
      </c>
      <c r="AE1267" s="29">
        <f t="shared" si="1109"/>
        <v>1</v>
      </c>
      <c r="AF1267" s="29">
        <f t="shared" si="1109"/>
        <v>1</v>
      </c>
      <c r="AG1267" s="29">
        <f t="shared" si="1109"/>
        <v>1</v>
      </c>
      <c r="AH1267" s="29">
        <f t="shared" si="1109"/>
        <v>1</v>
      </c>
      <c r="AI1267" s="29">
        <f t="shared" si="1109"/>
        <v>1</v>
      </c>
      <c r="AJ1267" s="29">
        <f t="shared" si="1109"/>
        <v>1</v>
      </c>
      <c r="AK1267" s="29">
        <f t="shared" si="1109"/>
        <v>1</v>
      </c>
      <c r="AL1267" s="29">
        <f t="shared" si="1109"/>
        <v>1</v>
      </c>
      <c r="AM1267" s="29">
        <f t="shared" si="1109"/>
        <v>1</v>
      </c>
      <c r="AN1267" s="29">
        <f t="shared" si="1109"/>
        <v>1</v>
      </c>
      <c r="AO1267" s="29">
        <f t="shared" si="1109"/>
        <v>1</v>
      </c>
      <c r="AP1267" s="29">
        <f t="shared" si="1109"/>
        <v>1</v>
      </c>
      <c r="AQ1267" s="29">
        <f t="shared" si="1109"/>
        <v>1</v>
      </c>
      <c r="AR1267" s="29">
        <f t="shared" si="1109"/>
        <v>1</v>
      </c>
      <c r="AS1267" s="29">
        <f t="shared" si="1109"/>
        <v>1</v>
      </c>
      <c r="AT1267" s="29">
        <f t="shared" si="1097"/>
        <v>1</v>
      </c>
      <c r="AU1267" s="29">
        <f t="shared" si="1097"/>
        <v>1</v>
      </c>
      <c r="AV1267" s="29">
        <f t="shared" si="1097"/>
        <v>1</v>
      </c>
      <c r="AW1267" s="29">
        <f t="shared" si="1097"/>
        <v>1</v>
      </c>
      <c r="AX1267" s="29">
        <f t="shared" si="1097"/>
        <v>1</v>
      </c>
      <c r="AY1267" s="29">
        <f t="shared" si="1097"/>
        <v>1</v>
      </c>
      <c r="AZ1267" s="29">
        <f t="shared" si="1097"/>
        <v>1</v>
      </c>
      <c r="BA1267" s="29">
        <f t="shared" si="1097"/>
        <v>1</v>
      </c>
      <c r="BB1267" s="29">
        <f t="shared" si="1097"/>
        <v>1</v>
      </c>
      <c r="BC1267" s="29">
        <f t="shared" si="1097"/>
        <v>1</v>
      </c>
      <c r="BD1267" s="29">
        <f t="shared" si="1097"/>
        <v>1</v>
      </c>
      <c r="BE1267" s="29">
        <f t="shared" si="1097"/>
        <v>1</v>
      </c>
      <c r="BF1267" s="29">
        <f t="shared" si="1097"/>
        <v>1</v>
      </c>
      <c r="BG1267" s="29">
        <f t="shared" si="1097"/>
        <v>1</v>
      </c>
      <c r="BH1267" s="29">
        <f t="shared" si="1097"/>
        <v>1</v>
      </c>
      <c r="BI1267" s="29">
        <f t="shared" si="1097"/>
        <v>1</v>
      </c>
      <c r="BJ1267" s="29">
        <f t="shared" si="1095"/>
        <v>1</v>
      </c>
      <c r="BN1267" s="29">
        <f t="shared" si="1036"/>
        <v>6</v>
      </c>
      <c r="BO1267" s="29">
        <f t="shared" si="1067"/>
        <v>17</v>
      </c>
    </row>
    <row r="1268" spans="3:67" x14ac:dyDescent="0.25">
      <c r="C1268" s="79">
        <f t="shared" si="1064"/>
        <v>43878</v>
      </c>
      <c r="D1268" s="29">
        <f t="shared" si="1058"/>
        <v>2020</v>
      </c>
      <c r="E1268" s="29">
        <f t="shared" si="1037"/>
        <v>2</v>
      </c>
      <c r="F1268" s="29">
        <f t="shared" si="1038"/>
        <v>8</v>
      </c>
      <c r="G1268" s="29">
        <f t="shared" si="1039"/>
        <v>17</v>
      </c>
      <c r="H1268" s="166" t="str">
        <f t="shared" si="1040"/>
        <v>So</v>
      </c>
      <c r="I1268" s="29">
        <f t="shared" si="1065"/>
        <v>7</v>
      </c>
      <c r="J1268" s="29">
        <f t="array" ref="J1268">INDEX(Dienstplan!$F$6:$AJ$55,BN1268,BO1268)</f>
        <v>0</v>
      </c>
      <c r="K1268" s="29">
        <f t="array" ref="K1268">IF(OR(J1268=Schichten!$B$3,J1268=Schichten!$B$4),INDEX($D$98:$D$147,MATCH(CODE(J1268),$H$98:$H$147,0)),IF(ISERROR(INDEX($D$98:$D$147,MATCH(J1268,$A$98:$A$147,0))),0,INDEX($D$98:$D$147,MATCH(J1268,$A$98:$A$147,0))))</f>
        <v>0</v>
      </c>
      <c r="L1268" s="29">
        <f t="shared" ref="L1268" si="1110">L1218</f>
        <v>0</v>
      </c>
      <c r="M1268" s="29">
        <f t="shared" si="1061"/>
        <v>0</v>
      </c>
      <c r="O1268" s="29">
        <f t="shared" ref="O1268:AD1283" si="1111">IF($M$457,IF($J1268=O$461,1,0),0)</f>
        <v>0</v>
      </c>
      <c r="P1268" s="29">
        <f t="shared" si="1111"/>
        <v>0</v>
      </c>
      <c r="Q1268" s="29">
        <f t="shared" si="1111"/>
        <v>0</v>
      </c>
      <c r="R1268" s="29">
        <f t="shared" si="1111"/>
        <v>0</v>
      </c>
      <c r="S1268" s="29">
        <f t="shared" si="1111"/>
        <v>0</v>
      </c>
      <c r="T1268" s="29">
        <f t="shared" si="1111"/>
        <v>0</v>
      </c>
      <c r="U1268" s="29">
        <f t="shared" si="1111"/>
        <v>0</v>
      </c>
      <c r="V1268" s="29">
        <f t="shared" si="1111"/>
        <v>0</v>
      </c>
      <c r="W1268" s="29">
        <f t="shared" si="1111"/>
        <v>0</v>
      </c>
      <c r="X1268" s="29">
        <f t="shared" si="1111"/>
        <v>0</v>
      </c>
      <c r="Y1268" s="29">
        <f t="shared" si="1111"/>
        <v>1</v>
      </c>
      <c r="Z1268" s="29">
        <f t="shared" si="1111"/>
        <v>1</v>
      </c>
      <c r="AA1268" s="29">
        <f t="shared" si="1111"/>
        <v>1</v>
      </c>
      <c r="AB1268" s="29">
        <f t="shared" si="1111"/>
        <v>1</v>
      </c>
      <c r="AC1268" s="29">
        <f t="shared" si="1111"/>
        <v>1</v>
      </c>
      <c r="AD1268" s="29">
        <f t="shared" si="1111"/>
        <v>1</v>
      </c>
      <c r="AE1268" s="29">
        <f t="shared" si="1109"/>
        <v>1</v>
      </c>
      <c r="AF1268" s="29">
        <f t="shared" si="1109"/>
        <v>1</v>
      </c>
      <c r="AG1268" s="29">
        <f t="shared" si="1109"/>
        <v>1</v>
      </c>
      <c r="AH1268" s="29">
        <f t="shared" si="1109"/>
        <v>1</v>
      </c>
      <c r="AI1268" s="29">
        <f t="shared" si="1109"/>
        <v>1</v>
      </c>
      <c r="AJ1268" s="29">
        <f t="shared" si="1109"/>
        <v>1</v>
      </c>
      <c r="AK1268" s="29">
        <f t="shared" si="1109"/>
        <v>1</v>
      </c>
      <c r="AL1268" s="29">
        <f t="shared" si="1109"/>
        <v>1</v>
      </c>
      <c r="AM1268" s="29">
        <f t="shared" si="1109"/>
        <v>1</v>
      </c>
      <c r="AN1268" s="29">
        <f t="shared" si="1109"/>
        <v>1</v>
      </c>
      <c r="AO1268" s="29">
        <f t="shared" si="1109"/>
        <v>1</v>
      </c>
      <c r="AP1268" s="29">
        <f t="shared" si="1109"/>
        <v>1</v>
      </c>
      <c r="AQ1268" s="29">
        <f t="shared" si="1109"/>
        <v>1</v>
      </c>
      <c r="AR1268" s="29">
        <f t="shared" si="1109"/>
        <v>1</v>
      </c>
      <c r="AS1268" s="29">
        <f t="shared" si="1109"/>
        <v>1</v>
      </c>
      <c r="AT1268" s="29">
        <f t="shared" si="1097"/>
        <v>1</v>
      </c>
      <c r="AU1268" s="29">
        <f t="shared" si="1097"/>
        <v>1</v>
      </c>
      <c r="AV1268" s="29">
        <f t="shared" si="1097"/>
        <v>1</v>
      </c>
      <c r="AW1268" s="29">
        <f t="shared" si="1097"/>
        <v>1</v>
      </c>
      <c r="AX1268" s="29">
        <f t="shared" si="1097"/>
        <v>1</v>
      </c>
      <c r="AY1268" s="29">
        <f t="shared" si="1097"/>
        <v>1</v>
      </c>
      <c r="AZ1268" s="29">
        <f t="shared" si="1097"/>
        <v>1</v>
      </c>
      <c r="BA1268" s="29">
        <f t="shared" si="1097"/>
        <v>1</v>
      </c>
      <c r="BB1268" s="29">
        <f t="shared" si="1097"/>
        <v>1</v>
      </c>
      <c r="BC1268" s="29">
        <f t="shared" si="1097"/>
        <v>1</v>
      </c>
      <c r="BD1268" s="29">
        <f t="shared" si="1097"/>
        <v>1</v>
      </c>
      <c r="BE1268" s="29">
        <f t="shared" si="1097"/>
        <v>1</v>
      </c>
      <c r="BF1268" s="29">
        <f t="shared" si="1097"/>
        <v>1</v>
      </c>
      <c r="BG1268" s="29">
        <f t="shared" si="1097"/>
        <v>1</v>
      </c>
      <c r="BH1268" s="29">
        <f t="shared" si="1097"/>
        <v>1</v>
      </c>
      <c r="BI1268" s="29">
        <f t="shared" si="1097"/>
        <v>1</v>
      </c>
      <c r="BJ1268" s="29">
        <f t="shared" si="1095"/>
        <v>1</v>
      </c>
      <c r="BN1268" s="29">
        <f t="shared" si="1036"/>
        <v>7</v>
      </c>
      <c r="BO1268" s="29">
        <f t="shared" si="1067"/>
        <v>17</v>
      </c>
    </row>
    <row r="1269" spans="3:67" x14ac:dyDescent="0.25">
      <c r="C1269" s="79">
        <f t="shared" si="1064"/>
        <v>43878</v>
      </c>
      <c r="D1269" s="29">
        <f t="shared" si="1058"/>
        <v>2020</v>
      </c>
      <c r="E1269" s="29">
        <f t="shared" si="1037"/>
        <v>2</v>
      </c>
      <c r="F1269" s="29">
        <f t="shared" si="1038"/>
        <v>8</v>
      </c>
      <c r="G1269" s="29">
        <f t="shared" si="1039"/>
        <v>17</v>
      </c>
      <c r="H1269" s="166" t="str">
        <f t="shared" si="1040"/>
        <v>So</v>
      </c>
      <c r="I1269" s="29">
        <f t="shared" si="1065"/>
        <v>8</v>
      </c>
      <c r="J1269" s="29">
        <f t="array" ref="J1269">INDEX(Dienstplan!$F$6:$AJ$55,BN1269,BO1269)</f>
        <v>0</v>
      </c>
      <c r="K1269" s="29">
        <f t="array" ref="K1269">IF(OR(J1269=Schichten!$B$3,J1269=Schichten!$B$4),INDEX($D$98:$D$147,MATCH(CODE(J1269),$H$98:$H$147,0)),IF(ISERROR(INDEX($D$98:$D$147,MATCH(J1269,$A$98:$A$147,0))),0,INDEX($D$98:$D$147,MATCH(J1269,$A$98:$A$147,0))))</f>
        <v>0</v>
      </c>
      <c r="L1269" s="29">
        <f t="shared" ref="L1269" si="1112">L1219</f>
        <v>0</v>
      </c>
      <c r="M1269" s="29">
        <f t="shared" si="1061"/>
        <v>0</v>
      </c>
      <c r="O1269" s="29">
        <f t="shared" si="1111"/>
        <v>0</v>
      </c>
      <c r="P1269" s="29">
        <f t="shared" si="1111"/>
        <v>0</v>
      </c>
      <c r="Q1269" s="29">
        <f t="shared" si="1111"/>
        <v>0</v>
      </c>
      <c r="R1269" s="29">
        <f t="shared" si="1111"/>
        <v>0</v>
      </c>
      <c r="S1269" s="29">
        <f t="shared" si="1111"/>
        <v>0</v>
      </c>
      <c r="T1269" s="29">
        <f t="shared" si="1111"/>
        <v>0</v>
      </c>
      <c r="U1269" s="29">
        <f t="shared" si="1111"/>
        <v>0</v>
      </c>
      <c r="V1269" s="29">
        <f t="shared" si="1111"/>
        <v>0</v>
      </c>
      <c r="W1269" s="29">
        <f t="shared" si="1111"/>
        <v>0</v>
      </c>
      <c r="X1269" s="29">
        <f t="shared" si="1111"/>
        <v>0</v>
      </c>
      <c r="Y1269" s="29">
        <f t="shared" si="1111"/>
        <v>1</v>
      </c>
      <c r="Z1269" s="29">
        <f t="shared" si="1111"/>
        <v>1</v>
      </c>
      <c r="AA1269" s="29">
        <f t="shared" si="1111"/>
        <v>1</v>
      </c>
      <c r="AB1269" s="29">
        <f t="shared" si="1111"/>
        <v>1</v>
      </c>
      <c r="AC1269" s="29">
        <f t="shared" si="1111"/>
        <v>1</v>
      </c>
      <c r="AD1269" s="29">
        <f t="shared" si="1111"/>
        <v>1</v>
      </c>
      <c r="AE1269" s="29">
        <f t="shared" si="1109"/>
        <v>1</v>
      </c>
      <c r="AF1269" s="29">
        <f t="shared" si="1109"/>
        <v>1</v>
      </c>
      <c r="AG1269" s="29">
        <f t="shared" si="1109"/>
        <v>1</v>
      </c>
      <c r="AH1269" s="29">
        <f t="shared" si="1109"/>
        <v>1</v>
      </c>
      <c r="AI1269" s="29">
        <f t="shared" si="1109"/>
        <v>1</v>
      </c>
      <c r="AJ1269" s="29">
        <f t="shared" si="1109"/>
        <v>1</v>
      </c>
      <c r="AK1269" s="29">
        <f t="shared" si="1109"/>
        <v>1</v>
      </c>
      <c r="AL1269" s="29">
        <f t="shared" si="1109"/>
        <v>1</v>
      </c>
      <c r="AM1269" s="29">
        <f t="shared" si="1109"/>
        <v>1</v>
      </c>
      <c r="AN1269" s="29">
        <f t="shared" si="1109"/>
        <v>1</v>
      </c>
      <c r="AO1269" s="29">
        <f t="shared" si="1109"/>
        <v>1</v>
      </c>
      <c r="AP1269" s="29">
        <f t="shared" si="1109"/>
        <v>1</v>
      </c>
      <c r="AQ1269" s="29">
        <f t="shared" si="1109"/>
        <v>1</v>
      </c>
      <c r="AR1269" s="29">
        <f t="shared" si="1109"/>
        <v>1</v>
      </c>
      <c r="AS1269" s="29">
        <f t="shared" si="1109"/>
        <v>1</v>
      </c>
      <c r="AT1269" s="29">
        <f t="shared" si="1097"/>
        <v>1</v>
      </c>
      <c r="AU1269" s="29">
        <f t="shared" si="1097"/>
        <v>1</v>
      </c>
      <c r="AV1269" s="29">
        <f t="shared" si="1097"/>
        <v>1</v>
      </c>
      <c r="AW1269" s="29">
        <f t="shared" si="1097"/>
        <v>1</v>
      </c>
      <c r="AX1269" s="29">
        <f t="shared" si="1097"/>
        <v>1</v>
      </c>
      <c r="AY1269" s="29">
        <f t="shared" si="1097"/>
        <v>1</v>
      </c>
      <c r="AZ1269" s="29">
        <f t="shared" si="1097"/>
        <v>1</v>
      </c>
      <c r="BA1269" s="29">
        <f t="shared" si="1097"/>
        <v>1</v>
      </c>
      <c r="BB1269" s="29">
        <f t="shared" si="1097"/>
        <v>1</v>
      </c>
      <c r="BC1269" s="29">
        <f t="shared" si="1097"/>
        <v>1</v>
      </c>
      <c r="BD1269" s="29">
        <f t="shared" si="1097"/>
        <v>1</v>
      </c>
      <c r="BE1269" s="29">
        <f t="shared" si="1097"/>
        <v>1</v>
      </c>
      <c r="BF1269" s="29">
        <f t="shared" si="1097"/>
        <v>1</v>
      </c>
      <c r="BG1269" s="29">
        <f t="shared" si="1097"/>
        <v>1</v>
      </c>
      <c r="BH1269" s="29">
        <f t="shared" si="1097"/>
        <v>1</v>
      </c>
      <c r="BI1269" s="29">
        <f t="shared" si="1097"/>
        <v>1</v>
      </c>
      <c r="BJ1269" s="29">
        <f t="shared" si="1095"/>
        <v>1</v>
      </c>
      <c r="BN1269" s="29">
        <f t="shared" si="1036"/>
        <v>8</v>
      </c>
      <c r="BO1269" s="29">
        <f t="shared" si="1067"/>
        <v>17</v>
      </c>
    </row>
    <row r="1270" spans="3:67" x14ac:dyDescent="0.25">
      <c r="C1270" s="79">
        <f t="shared" si="1064"/>
        <v>43878</v>
      </c>
      <c r="D1270" s="29">
        <f t="shared" si="1058"/>
        <v>2020</v>
      </c>
      <c r="E1270" s="29">
        <f t="shared" si="1037"/>
        <v>2</v>
      </c>
      <c r="F1270" s="29">
        <f t="shared" si="1038"/>
        <v>8</v>
      </c>
      <c r="G1270" s="29">
        <f t="shared" si="1039"/>
        <v>17</v>
      </c>
      <c r="H1270" s="166" t="str">
        <f t="shared" si="1040"/>
        <v>So</v>
      </c>
      <c r="I1270" s="29">
        <f t="shared" si="1065"/>
        <v>9</v>
      </c>
      <c r="J1270" s="29">
        <f t="array" ref="J1270">INDEX(Dienstplan!$F$6:$AJ$55,BN1270,BO1270)</f>
        <v>0</v>
      </c>
      <c r="K1270" s="29">
        <f t="array" ref="K1270">IF(OR(J1270=Schichten!$B$3,J1270=Schichten!$B$4),INDEX($D$98:$D$147,MATCH(CODE(J1270),$H$98:$H$147,0)),IF(ISERROR(INDEX($D$98:$D$147,MATCH(J1270,$A$98:$A$147,0))),0,INDEX($D$98:$D$147,MATCH(J1270,$A$98:$A$147,0))))</f>
        <v>0</v>
      </c>
      <c r="L1270" s="29">
        <f t="shared" ref="L1270" si="1113">L1220</f>
        <v>0</v>
      </c>
      <c r="M1270" s="29">
        <f t="shared" si="1061"/>
        <v>0</v>
      </c>
      <c r="O1270" s="29">
        <f t="shared" si="1111"/>
        <v>0</v>
      </c>
      <c r="P1270" s="29">
        <f t="shared" si="1111"/>
        <v>0</v>
      </c>
      <c r="Q1270" s="29">
        <f t="shared" si="1111"/>
        <v>0</v>
      </c>
      <c r="R1270" s="29">
        <f t="shared" si="1111"/>
        <v>0</v>
      </c>
      <c r="S1270" s="29">
        <f t="shared" si="1111"/>
        <v>0</v>
      </c>
      <c r="T1270" s="29">
        <f t="shared" si="1111"/>
        <v>0</v>
      </c>
      <c r="U1270" s="29">
        <f t="shared" si="1111"/>
        <v>0</v>
      </c>
      <c r="V1270" s="29">
        <f t="shared" si="1111"/>
        <v>0</v>
      </c>
      <c r="W1270" s="29">
        <f t="shared" si="1111"/>
        <v>0</v>
      </c>
      <c r="X1270" s="29">
        <f t="shared" si="1111"/>
        <v>0</v>
      </c>
      <c r="Y1270" s="29">
        <f t="shared" si="1111"/>
        <v>1</v>
      </c>
      <c r="Z1270" s="29">
        <f t="shared" si="1111"/>
        <v>1</v>
      </c>
      <c r="AA1270" s="29">
        <f t="shared" si="1111"/>
        <v>1</v>
      </c>
      <c r="AB1270" s="29">
        <f t="shared" si="1111"/>
        <v>1</v>
      </c>
      <c r="AC1270" s="29">
        <f t="shared" si="1111"/>
        <v>1</v>
      </c>
      <c r="AD1270" s="29">
        <f t="shared" si="1111"/>
        <v>1</v>
      </c>
      <c r="AE1270" s="29">
        <f t="shared" si="1109"/>
        <v>1</v>
      </c>
      <c r="AF1270" s="29">
        <f t="shared" si="1109"/>
        <v>1</v>
      </c>
      <c r="AG1270" s="29">
        <f t="shared" si="1109"/>
        <v>1</v>
      </c>
      <c r="AH1270" s="29">
        <f t="shared" si="1109"/>
        <v>1</v>
      </c>
      <c r="AI1270" s="29">
        <f t="shared" si="1109"/>
        <v>1</v>
      </c>
      <c r="AJ1270" s="29">
        <f t="shared" si="1109"/>
        <v>1</v>
      </c>
      <c r="AK1270" s="29">
        <f t="shared" si="1109"/>
        <v>1</v>
      </c>
      <c r="AL1270" s="29">
        <f t="shared" si="1109"/>
        <v>1</v>
      </c>
      <c r="AM1270" s="29">
        <f t="shared" si="1109"/>
        <v>1</v>
      </c>
      <c r="AN1270" s="29">
        <f t="shared" si="1109"/>
        <v>1</v>
      </c>
      <c r="AO1270" s="29">
        <f t="shared" si="1109"/>
        <v>1</v>
      </c>
      <c r="AP1270" s="29">
        <f t="shared" si="1109"/>
        <v>1</v>
      </c>
      <c r="AQ1270" s="29">
        <f t="shared" si="1109"/>
        <v>1</v>
      </c>
      <c r="AR1270" s="29">
        <f t="shared" si="1109"/>
        <v>1</v>
      </c>
      <c r="AS1270" s="29">
        <f t="shared" si="1109"/>
        <v>1</v>
      </c>
      <c r="AT1270" s="29">
        <f t="shared" si="1097"/>
        <v>1</v>
      </c>
      <c r="AU1270" s="29">
        <f t="shared" si="1097"/>
        <v>1</v>
      </c>
      <c r="AV1270" s="29">
        <f t="shared" si="1097"/>
        <v>1</v>
      </c>
      <c r="AW1270" s="29">
        <f t="shared" si="1097"/>
        <v>1</v>
      </c>
      <c r="AX1270" s="29">
        <f t="shared" si="1097"/>
        <v>1</v>
      </c>
      <c r="AY1270" s="29">
        <f t="shared" si="1097"/>
        <v>1</v>
      </c>
      <c r="AZ1270" s="29">
        <f t="shared" si="1097"/>
        <v>1</v>
      </c>
      <c r="BA1270" s="29">
        <f t="shared" si="1097"/>
        <v>1</v>
      </c>
      <c r="BB1270" s="29">
        <f t="shared" si="1097"/>
        <v>1</v>
      </c>
      <c r="BC1270" s="29">
        <f t="shared" si="1097"/>
        <v>1</v>
      </c>
      <c r="BD1270" s="29">
        <f t="shared" si="1097"/>
        <v>1</v>
      </c>
      <c r="BE1270" s="29">
        <f t="shared" si="1097"/>
        <v>1</v>
      </c>
      <c r="BF1270" s="29">
        <f t="shared" si="1097"/>
        <v>1</v>
      </c>
      <c r="BG1270" s="29">
        <f t="shared" si="1097"/>
        <v>1</v>
      </c>
      <c r="BH1270" s="29">
        <f t="shared" si="1097"/>
        <v>1</v>
      </c>
      <c r="BI1270" s="29">
        <f t="shared" si="1097"/>
        <v>1</v>
      </c>
      <c r="BJ1270" s="29">
        <f t="shared" si="1095"/>
        <v>1</v>
      </c>
      <c r="BN1270" s="29">
        <f t="shared" si="1036"/>
        <v>9</v>
      </c>
      <c r="BO1270" s="29">
        <f t="shared" si="1067"/>
        <v>17</v>
      </c>
    </row>
    <row r="1271" spans="3:67" x14ac:dyDescent="0.25">
      <c r="C1271" s="79">
        <f t="shared" si="1064"/>
        <v>43878</v>
      </c>
      <c r="D1271" s="29">
        <f t="shared" si="1058"/>
        <v>2020</v>
      </c>
      <c r="E1271" s="29">
        <f t="shared" si="1037"/>
        <v>2</v>
      </c>
      <c r="F1271" s="29">
        <f t="shared" si="1038"/>
        <v>8</v>
      </c>
      <c r="G1271" s="29">
        <f t="shared" si="1039"/>
        <v>17</v>
      </c>
      <c r="H1271" s="166" t="str">
        <f t="shared" si="1040"/>
        <v>So</v>
      </c>
      <c r="I1271" s="29">
        <f t="shared" si="1065"/>
        <v>10</v>
      </c>
      <c r="J1271" s="29">
        <f t="array" ref="J1271">INDEX(Dienstplan!$F$6:$AJ$55,BN1271,BO1271)</f>
        <v>0</v>
      </c>
      <c r="K1271" s="29">
        <f t="array" ref="K1271">IF(OR(J1271=Schichten!$B$3,J1271=Schichten!$B$4),INDEX($D$98:$D$147,MATCH(CODE(J1271),$H$98:$H$147,0)),IF(ISERROR(INDEX($D$98:$D$147,MATCH(J1271,$A$98:$A$147,0))),0,INDEX($D$98:$D$147,MATCH(J1271,$A$98:$A$147,0))))</f>
        <v>0</v>
      </c>
      <c r="L1271" s="29">
        <f t="shared" ref="L1271" si="1114">L1221</f>
        <v>0</v>
      </c>
      <c r="M1271" s="29">
        <f t="shared" si="1061"/>
        <v>0</v>
      </c>
      <c r="O1271" s="29">
        <f t="shared" si="1111"/>
        <v>0</v>
      </c>
      <c r="P1271" s="29">
        <f t="shared" si="1111"/>
        <v>0</v>
      </c>
      <c r="Q1271" s="29">
        <f t="shared" si="1111"/>
        <v>0</v>
      </c>
      <c r="R1271" s="29">
        <f t="shared" si="1111"/>
        <v>0</v>
      </c>
      <c r="S1271" s="29">
        <f t="shared" si="1111"/>
        <v>0</v>
      </c>
      <c r="T1271" s="29">
        <f t="shared" si="1111"/>
        <v>0</v>
      </c>
      <c r="U1271" s="29">
        <f t="shared" si="1111"/>
        <v>0</v>
      </c>
      <c r="V1271" s="29">
        <f t="shared" si="1111"/>
        <v>0</v>
      </c>
      <c r="W1271" s="29">
        <f t="shared" si="1111"/>
        <v>0</v>
      </c>
      <c r="X1271" s="29">
        <f t="shared" si="1111"/>
        <v>0</v>
      </c>
      <c r="Y1271" s="29">
        <f t="shared" si="1111"/>
        <v>1</v>
      </c>
      <c r="Z1271" s="29">
        <f t="shared" si="1111"/>
        <v>1</v>
      </c>
      <c r="AA1271" s="29">
        <f t="shared" si="1111"/>
        <v>1</v>
      </c>
      <c r="AB1271" s="29">
        <f t="shared" si="1111"/>
        <v>1</v>
      </c>
      <c r="AC1271" s="29">
        <f t="shared" si="1111"/>
        <v>1</v>
      </c>
      <c r="AD1271" s="29">
        <f t="shared" si="1111"/>
        <v>1</v>
      </c>
      <c r="AE1271" s="29">
        <f t="shared" si="1109"/>
        <v>1</v>
      </c>
      <c r="AF1271" s="29">
        <f t="shared" si="1109"/>
        <v>1</v>
      </c>
      <c r="AG1271" s="29">
        <f t="shared" si="1109"/>
        <v>1</v>
      </c>
      <c r="AH1271" s="29">
        <f t="shared" si="1109"/>
        <v>1</v>
      </c>
      <c r="AI1271" s="29">
        <f t="shared" si="1109"/>
        <v>1</v>
      </c>
      <c r="AJ1271" s="29">
        <f t="shared" si="1109"/>
        <v>1</v>
      </c>
      <c r="AK1271" s="29">
        <f t="shared" si="1109"/>
        <v>1</v>
      </c>
      <c r="AL1271" s="29">
        <f t="shared" si="1109"/>
        <v>1</v>
      </c>
      <c r="AM1271" s="29">
        <f t="shared" si="1109"/>
        <v>1</v>
      </c>
      <c r="AN1271" s="29">
        <f t="shared" si="1109"/>
        <v>1</v>
      </c>
      <c r="AO1271" s="29">
        <f t="shared" si="1109"/>
        <v>1</v>
      </c>
      <c r="AP1271" s="29">
        <f t="shared" si="1109"/>
        <v>1</v>
      </c>
      <c r="AQ1271" s="29">
        <f t="shared" si="1109"/>
        <v>1</v>
      </c>
      <c r="AR1271" s="29">
        <f t="shared" si="1109"/>
        <v>1</v>
      </c>
      <c r="AS1271" s="29">
        <f t="shared" si="1109"/>
        <v>1</v>
      </c>
      <c r="AT1271" s="29">
        <f t="shared" si="1097"/>
        <v>1</v>
      </c>
      <c r="AU1271" s="29">
        <f t="shared" si="1097"/>
        <v>1</v>
      </c>
      <c r="AV1271" s="29">
        <f t="shared" si="1097"/>
        <v>1</v>
      </c>
      <c r="AW1271" s="29">
        <f t="shared" si="1097"/>
        <v>1</v>
      </c>
      <c r="AX1271" s="29">
        <f t="shared" si="1097"/>
        <v>1</v>
      </c>
      <c r="AY1271" s="29">
        <f t="shared" si="1097"/>
        <v>1</v>
      </c>
      <c r="AZ1271" s="29">
        <f t="shared" si="1097"/>
        <v>1</v>
      </c>
      <c r="BA1271" s="29">
        <f t="shared" si="1097"/>
        <v>1</v>
      </c>
      <c r="BB1271" s="29">
        <f t="shared" si="1097"/>
        <v>1</v>
      </c>
      <c r="BC1271" s="29">
        <f t="shared" si="1097"/>
        <v>1</v>
      </c>
      <c r="BD1271" s="29">
        <f t="shared" si="1097"/>
        <v>1</v>
      </c>
      <c r="BE1271" s="29">
        <f t="shared" si="1097"/>
        <v>1</v>
      </c>
      <c r="BF1271" s="29">
        <f t="shared" si="1097"/>
        <v>1</v>
      </c>
      <c r="BG1271" s="29">
        <f t="shared" si="1097"/>
        <v>1</v>
      </c>
      <c r="BH1271" s="29">
        <f t="shared" si="1097"/>
        <v>1</v>
      </c>
      <c r="BI1271" s="29">
        <f t="shared" ref="BI1271:BJ1286" si="1115">IF($M$457,IF($J1271=BI$461,1,0),0)</f>
        <v>1</v>
      </c>
      <c r="BJ1271" s="29">
        <f t="shared" si="1115"/>
        <v>1</v>
      </c>
      <c r="BN1271" s="29">
        <f t="shared" si="1036"/>
        <v>10</v>
      </c>
      <c r="BO1271" s="29">
        <f t="shared" si="1067"/>
        <v>17</v>
      </c>
    </row>
    <row r="1272" spans="3:67" x14ac:dyDescent="0.25">
      <c r="C1272" s="79">
        <f t="shared" si="1064"/>
        <v>43878</v>
      </c>
      <c r="D1272" s="29">
        <f t="shared" si="1058"/>
        <v>2020</v>
      </c>
      <c r="E1272" s="29">
        <f t="shared" si="1037"/>
        <v>2</v>
      </c>
      <c r="F1272" s="29">
        <f t="shared" si="1038"/>
        <v>8</v>
      </c>
      <c r="G1272" s="29">
        <f t="shared" si="1039"/>
        <v>17</v>
      </c>
      <c r="H1272" s="166" t="str">
        <f t="shared" si="1040"/>
        <v>So</v>
      </c>
      <c r="I1272" s="29">
        <f t="shared" si="1065"/>
        <v>11</v>
      </c>
      <c r="J1272" s="29">
        <f t="array" ref="J1272">INDEX(Dienstplan!$F$6:$AJ$55,BN1272,BO1272)</f>
        <v>0</v>
      </c>
      <c r="K1272" s="29">
        <f t="array" ref="K1272">IF(OR(J1272=Schichten!$B$3,J1272=Schichten!$B$4),INDEX($D$98:$D$147,MATCH(CODE(J1272),$H$98:$H$147,0)),IF(ISERROR(INDEX($D$98:$D$147,MATCH(J1272,$A$98:$A$147,0))),0,INDEX($D$98:$D$147,MATCH(J1272,$A$98:$A$147,0))))</f>
        <v>0</v>
      </c>
      <c r="L1272" s="29">
        <f t="shared" ref="L1272" si="1116">L1222</f>
        <v>0</v>
      </c>
      <c r="M1272" s="29">
        <f t="shared" si="1061"/>
        <v>0</v>
      </c>
      <c r="O1272" s="29">
        <f t="shared" si="1111"/>
        <v>0</v>
      </c>
      <c r="P1272" s="29">
        <f t="shared" si="1111"/>
        <v>0</v>
      </c>
      <c r="Q1272" s="29">
        <f t="shared" si="1111"/>
        <v>0</v>
      </c>
      <c r="R1272" s="29">
        <f t="shared" si="1111"/>
        <v>0</v>
      </c>
      <c r="S1272" s="29">
        <f t="shared" si="1111"/>
        <v>0</v>
      </c>
      <c r="T1272" s="29">
        <f t="shared" si="1111"/>
        <v>0</v>
      </c>
      <c r="U1272" s="29">
        <f t="shared" si="1111"/>
        <v>0</v>
      </c>
      <c r="V1272" s="29">
        <f t="shared" si="1111"/>
        <v>0</v>
      </c>
      <c r="W1272" s="29">
        <f t="shared" si="1111"/>
        <v>0</v>
      </c>
      <c r="X1272" s="29">
        <f t="shared" si="1111"/>
        <v>0</v>
      </c>
      <c r="Y1272" s="29">
        <f t="shared" si="1111"/>
        <v>1</v>
      </c>
      <c r="Z1272" s="29">
        <f t="shared" si="1111"/>
        <v>1</v>
      </c>
      <c r="AA1272" s="29">
        <f t="shared" si="1111"/>
        <v>1</v>
      </c>
      <c r="AB1272" s="29">
        <f t="shared" si="1111"/>
        <v>1</v>
      </c>
      <c r="AC1272" s="29">
        <f t="shared" si="1111"/>
        <v>1</v>
      </c>
      <c r="AD1272" s="29">
        <f t="shared" si="1111"/>
        <v>1</v>
      </c>
      <c r="AE1272" s="29">
        <f t="shared" si="1109"/>
        <v>1</v>
      </c>
      <c r="AF1272" s="29">
        <f t="shared" si="1109"/>
        <v>1</v>
      </c>
      <c r="AG1272" s="29">
        <f t="shared" si="1109"/>
        <v>1</v>
      </c>
      <c r="AH1272" s="29">
        <f t="shared" si="1109"/>
        <v>1</v>
      </c>
      <c r="AI1272" s="29">
        <f t="shared" si="1109"/>
        <v>1</v>
      </c>
      <c r="AJ1272" s="29">
        <f t="shared" si="1109"/>
        <v>1</v>
      </c>
      <c r="AK1272" s="29">
        <f t="shared" si="1109"/>
        <v>1</v>
      </c>
      <c r="AL1272" s="29">
        <f t="shared" si="1109"/>
        <v>1</v>
      </c>
      <c r="AM1272" s="29">
        <f t="shared" si="1109"/>
        <v>1</v>
      </c>
      <c r="AN1272" s="29">
        <f t="shared" si="1109"/>
        <v>1</v>
      </c>
      <c r="AO1272" s="29">
        <f t="shared" si="1109"/>
        <v>1</v>
      </c>
      <c r="AP1272" s="29">
        <f t="shared" si="1109"/>
        <v>1</v>
      </c>
      <c r="AQ1272" s="29">
        <f t="shared" si="1109"/>
        <v>1</v>
      </c>
      <c r="AR1272" s="29">
        <f t="shared" si="1109"/>
        <v>1</v>
      </c>
      <c r="AS1272" s="29">
        <f t="shared" si="1109"/>
        <v>1</v>
      </c>
      <c r="AT1272" s="29">
        <f t="shared" ref="AT1272:BI1287" si="1117">IF($M$457,IF($J1272=AT$461,1,0),0)</f>
        <v>1</v>
      </c>
      <c r="AU1272" s="29">
        <f t="shared" si="1117"/>
        <v>1</v>
      </c>
      <c r="AV1272" s="29">
        <f t="shared" si="1117"/>
        <v>1</v>
      </c>
      <c r="AW1272" s="29">
        <f t="shared" si="1117"/>
        <v>1</v>
      </c>
      <c r="AX1272" s="29">
        <f t="shared" si="1117"/>
        <v>1</v>
      </c>
      <c r="AY1272" s="29">
        <f t="shared" si="1117"/>
        <v>1</v>
      </c>
      <c r="AZ1272" s="29">
        <f t="shared" si="1117"/>
        <v>1</v>
      </c>
      <c r="BA1272" s="29">
        <f t="shared" si="1117"/>
        <v>1</v>
      </c>
      <c r="BB1272" s="29">
        <f t="shared" si="1117"/>
        <v>1</v>
      </c>
      <c r="BC1272" s="29">
        <f t="shared" si="1117"/>
        <v>1</v>
      </c>
      <c r="BD1272" s="29">
        <f t="shared" si="1117"/>
        <v>1</v>
      </c>
      <c r="BE1272" s="29">
        <f t="shared" si="1117"/>
        <v>1</v>
      </c>
      <c r="BF1272" s="29">
        <f t="shared" si="1117"/>
        <v>1</v>
      </c>
      <c r="BG1272" s="29">
        <f t="shared" si="1117"/>
        <v>1</v>
      </c>
      <c r="BH1272" s="29">
        <f t="shared" si="1117"/>
        <v>1</v>
      </c>
      <c r="BI1272" s="29">
        <f t="shared" si="1117"/>
        <v>1</v>
      </c>
      <c r="BJ1272" s="29">
        <f t="shared" si="1115"/>
        <v>1</v>
      </c>
      <c r="BN1272" s="29">
        <f t="shared" si="1036"/>
        <v>11</v>
      </c>
      <c r="BO1272" s="29">
        <f t="shared" si="1067"/>
        <v>17</v>
      </c>
    </row>
    <row r="1273" spans="3:67" x14ac:dyDescent="0.25">
      <c r="C1273" s="79">
        <f t="shared" si="1064"/>
        <v>43878</v>
      </c>
      <c r="D1273" s="29">
        <f t="shared" si="1058"/>
        <v>2020</v>
      </c>
      <c r="E1273" s="29">
        <f t="shared" si="1037"/>
        <v>2</v>
      </c>
      <c r="F1273" s="29">
        <f t="shared" si="1038"/>
        <v>8</v>
      </c>
      <c r="G1273" s="29">
        <f t="shared" si="1039"/>
        <v>17</v>
      </c>
      <c r="H1273" s="166" t="str">
        <f t="shared" si="1040"/>
        <v>So</v>
      </c>
      <c r="I1273" s="29">
        <f t="shared" si="1065"/>
        <v>12</v>
      </c>
      <c r="J1273" s="29">
        <f t="array" ref="J1273">INDEX(Dienstplan!$F$6:$AJ$55,BN1273,BO1273)</f>
        <v>0</v>
      </c>
      <c r="K1273" s="29">
        <f t="array" ref="K1273">IF(OR(J1273=Schichten!$B$3,J1273=Schichten!$B$4),INDEX($D$98:$D$147,MATCH(CODE(J1273),$H$98:$H$147,0)),IF(ISERROR(INDEX($D$98:$D$147,MATCH(J1273,$A$98:$A$147,0))),0,INDEX($D$98:$D$147,MATCH(J1273,$A$98:$A$147,0))))</f>
        <v>0</v>
      </c>
      <c r="L1273" s="29">
        <f t="shared" ref="L1273" si="1118">L1223</f>
        <v>0</v>
      </c>
      <c r="M1273" s="29">
        <f t="shared" si="1061"/>
        <v>0</v>
      </c>
      <c r="O1273" s="29">
        <f t="shared" si="1111"/>
        <v>0</v>
      </c>
      <c r="P1273" s="29">
        <f t="shared" si="1111"/>
        <v>0</v>
      </c>
      <c r="Q1273" s="29">
        <f t="shared" si="1111"/>
        <v>0</v>
      </c>
      <c r="R1273" s="29">
        <f t="shared" si="1111"/>
        <v>0</v>
      </c>
      <c r="S1273" s="29">
        <f t="shared" si="1111"/>
        <v>0</v>
      </c>
      <c r="T1273" s="29">
        <f t="shared" si="1111"/>
        <v>0</v>
      </c>
      <c r="U1273" s="29">
        <f t="shared" si="1111"/>
        <v>0</v>
      </c>
      <c r="V1273" s="29">
        <f t="shared" si="1111"/>
        <v>0</v>
      </c>
      <c r="W1273" s="29">
        <f t="shared" si="1111"/>
        <v>0</v>
      </c>
      <c r="X1273" s="29">
        <f t="shared" si="1111"/>
        <v>0</v>
      </c>
      <c r="Y1273" s="29">
        <f t="shared" si="1111"/>
        <v>1</v>
      </c>
      <c r="Z1273" s="29">
        <f t="shared" si="1111"/>
        <v>1</v>
      </c>
      <c r="AA1273" s="29">
        <f t="shared" si="1111"/>
        <v>1</v>
      </c>
      <c r="AB1273" s="29">
        <f t="shared" si="1111"/>
        <v>1</v>
      </c>
      <c r="AC1273" s="29">
        <f t="shared" si="1111"/>
        <v>1</v>
      </c>
      <c r="AD1273" s="29">
        <f t="shared" si="1111"/>
        <v>1</v>
      </c>
      <c r="AE1273" s="29">
        <f t="shared" si="1109"/>
        <v>1</v>
      </c>
      <c r="AF1273" s="29">
        <f t="shared" si="1109"/>
        <v>1</v>
      </c>
      <c r="AG1273" s="29">
        <f t="shared" si="1109"/>
        <v>1</v>
      </c>
      <c r="AH1273" s="29">
        <f t="shared" si="1109"/>
        <v>1</v>
      </c>
      <c r="AI1273" s="29">
        <f t="shared" si="1109"/>
        <v>1</v>
      </c>
      <c r="AJ1273" s="29">
        <f t="shared" si="1109"/>
        <v>1</v>
      </c>
      <c r="AK1273" s="29">
        <f t="shared" si="1109"/>
        <v>1</v>
      </c>
      <c r="AL1273" s="29">
        <f t="shared" si="1109"/>
        <v>1</v>
      </c>
      <c r="AM1273" s="29">
        <f t="shared" si="1109"/>
        <v>1</v>
      </c>
      <c r="AN1273" s="29">
        <f t="shared" si="1109"/>
        <v>1</v>
      </c>
      <c r="AO1273" s="29">
        <f t="shared" si="1109"/>
        <v>1</v>
      </c>
      <c r="AP1273" s="29">
        <f t="shared" si="1109"/>
        <v>1</v>
      </c>
      <c r="AQ1273" s="29">
        <f t="shared" si="1109"/>
        <v>1</v>
      </c>
      <c r="AR1273" s="29">
        <f t="shared" si="1109"/>
        <v>1</v>
      </c>
      <c r="AS1273" s="29">
        <f t="shared" si="1109"/>
        <v>1</v>
      </c>
      <c r="AT1273" s="29">
        <f t="shared" si="1117"/>
        <v>1</v>
      </c>
      <c r="AU1273" s="29">
        <f t="shared" si="1117"/>
        <v>1</v>
      </c>
      <c r="AV1273" s="29">
        <f t="shared" si="1117"/>
        <v>1</v>
      </c>
      <c r="AW1273" s="29">
        <f t="shared" si="1117"/>
        <v>1</v>
      </c>
      <c r="AX1273" s="29">
        <f t="shared" si="1117"/>
        <v>1</v>
      </c>
      <c r="AY1273" s="29">
        <f t="shared" si="1117"/>
        <v>1</v>
      </c>
      <c r="AZ1273" s="29">
        <f t="shared" si="1117"/>
        <v>1</v>
      </c>
      <c r="BA1273" s="29">
        <f t="shared" si="1117"/>
        <v>1</v>
      </c>
      <c r="BB1273" s="29">
        <f t="shared" si="1117"/>
        <v>1</v>
      </c>
      <c r="BC1273" s="29">
        <f t="shared" si="1117"/>
        <v>1</v>
      </c>
      <c r="BD1273" s="29">
        <f t="shared" si="1117"/>
        <v>1</v>
      </c>
      <c r="BE1273" s="29">
        <f t="shared" si="1117"/>
        <v>1</v>
      </c>
      <c r="BF1273" s="29">
        <f t="shared" si="1117"/>
        <v>1</v>
      </c>
      <c r="BG1273" s="29">
        <f t="shared" si="1117"/>
        <v>1</v>
      </c>
      <c r="BH1273" s="29">
        <f t="shared" si="1117"/>
        <v>1</v>
      </c>
      <c r="BI1273" s="29">
        <f t="shared" si="1117"/>
        <v>1</v>
      </c>
      <c r="BJ1273" s="29">
        <f t="shared" si="1115"/>
        <v>1</v>
      </c>
      <c r="BN1273" s="29">
        <f t="shared" si="1036"/>
        <v>12</v>
      </c>
      <c r="BO1273" s="29">
        <f t="shared" si="1067"/>
        <v>17</v>
      </c>
    </row>
    <row r="1274" spans="3:67" x14ac:dyDescent="0.25">
      <c r="C1274" s="79">
        <f t="shared" si="1064"/>
        <v>43878</v>
      </c>
      <c r="D1274" s="29">
        <f t="shared" si="1058"/>
        <v>2020</v>
      </c>
      <c r="E1274" s="29">
        <f t="shared" si="1037"/>
        <v>2</v>
      </c>
      <c r="F1274" s="29">
        <f t="shared" si="1038"/>
        <v>8</v>
      </c>
      <c r="G1274" s="29">
        <f t="shared" si="1039"/>
        <v>17</v>
      </c>
      <c r="H1274" s="166" t="str">
        <f t="shared" si="1040"/>
        <v>So</v>
      </c>
      <c r="I1274" s="29">
        <f t="shared" si="1065"/>
        <v>13</v>
      </c>
      <c r="J1274" s="29" t="str">
        <f t="array" ref="J1274">INDEX(Dienstplan!$F$6:$AJ$55,BN1274,BO1274)</f>
        <v>L</v>
      </c>
      <c r="K1274" s="29">
        <f t="array" ref="K1274">IF(OR(J1274=Schichten!$B$3,J1274=Schichten!$B$4),INDEX($D$98:$D$147,MATCH(CODE(J1274),$H$98:$H$147,0)),IF(ISERROR(INDEX($D$98:$D$147,MATCH(J1274,$A$98:$A$147,0))),0,INDEX($D$98:$D$147,MATCH(J1274,$A$98:$A$147,0))))</f>
        <v>7.5</v>
      </c>
      <c r="L1274" s="29">
        <f t="shared" ref="L1274" si="1119">L1224</f>
        <v>0</v>
      </c>
      <c r="M1274" s="29">
        <f t="shared" si="1061"/>
        <v>0</v>
      </c>
      <c r="O1274" s="29">
        <f t="shared" si="1111"/>
        <v>0</v>
      </c>
      <c r="P1274" s="29">
        <f t="shared" si="1111"/>
        <v>0</v>
      </c>
      <c r="Q1274" s="29">
        <f t="shared" si="1111"/>
        <v>0</v>
      </c>
      <c r="R1274" s="29">
        <f t="shared" si="1111"/>
        <v>0</v>
      </c>
      <c r="S1274" s="29">
        <f t="shared" si="1111"/>
        <v>0</v>
      </c>
      <c r="T1274" s="29">
        <f t="shared" si="1111"/>
        <v>1</v>
      </c>
      <c r="U1274" s="29">
        <f t="shared" si="1111"/>
        <v>0</v>
      </c>
      <c r="V1274" s="29">
        <f t="shared" si="1111"/>
        <v>0</v>
      </c>
      <c r="W1274" s="29">
        <f t="shared" si="1111"/>
        <v>0</v>
      </c>
      <c r="X1274" s="29">
        <f t="shared" si="1111"/>
        <v>0</v>
      </c>
      <c r="Y1274" s="29">
        <f t="shared" si="1111"/>
        <v>0</v>
      </c>
      <c r="Z1274" s="29">
        <f t="shared" si="1111"/>
        <v>0</v>
      </c>
      <c r="AA1274" s="29">
        <f t="shared" si="1111"/>
        <v>0</v>
      </c>
      <c r="AB1274" s="29">
        <f t="shared" si="1111"/>
        <v>0</v>
      </c>
      <c r="AC1274" s="29">
        <f t="shared" si="1111"/>
        <v>0</v>
      </c>
      <c r="AD1274" s="29">
        <f t="shared" si="1111"/>
        <v>0</v>
      </c>
      <c r="AE1274" s="29">
        <f t="shared" si="1109"/>
        <v>0</v>
      </c>
      <c r="AF1274" s="29">
        <f t="shared" si="1109"/>
        <v>0</v>
      </c>
      <c r="AG1274" s="29">
        <f t="shared" si="1109"/>
        <v>0</v>
      </c>
      <c r="AH1274" s="29">
        <f t="shared" si="1109"/>
        <v>0</v>
      </c>
      <c r="AI1274" s="29">
        <f t="shared" si="1109"/>
        <v>0</v>
      </c>
      <c r="AJ1274" s="29">
        <f t="shared" si="1109"/>
        <v>0</v>
      </c>
      <c r="AK1274" s="29">
        <f t="shared" si="1109"/>
        <v>0</v>
      </c>
      <c r="AL1274" s="29">
        <f t="shared" si="1109"/>
        <v>0</v>
      </c>
      <c r="AM1274" s="29">
        <f t="shared" si="1109"/>
        <v>0</v>
      </c>
      <c r="AN1274" s="29">
        <f t="shared" si="1109"/>
        <v>0</v>
      </c>
      <c r="AO1274" s="29">
        <f t="shared" si="1109"/>
        <v>0</v>
      </c>
      <c r="AP1274" s="29">
        <f t="shared" si="1109"/>
        <v>0</v>
      </c>
      <c r="AQ1274" s="29">
        <f t="shared" si="1109"/>
        <v>0</v>
      </c>
      <c r="AR1274" s="29">
        <f t="shared" si="1109"/>
        <v>0</v>
      </c>
      <c r="AS1274" s="29">
        <f t="shared" si="1109"/>
        <v>0</v>
      </c>
      <c r="AT1274" s="29">
        <f t="shared" si="1117"/>
        <v>0</v>
      </c>
      <c r="AU1274" s="29">
        <f t="shared" si="1117"/>
        <v>0</v>
      </c>
      <c r="AV1274" s="29">
        <f t="shared" si="1117"/>
        <v>0</v>
      </c>
      <c r="AW1274" s="29">
        <f t="shared" si="1117"/>
        <v>0</v>
      </c>
      <c r="AX1274" s="29">
        <f t="shared" si="1117"/>
        <v>0</v>
      </c>
      <c r="AY1274" s="29">
        <f t="shared" si="1117"/>
        <v>0</v>
      </c>
      <c r="AZ1274" s="29">
        <f t="shared" si="1117"/>
        <v>0</v>
      </c>
      <c r="BA1274" s="29">
        <f t="shared" si="1117"/>
        <v>0</v>
      </c>
      <c r="BB1274" s="29">
        <f t="shared" si="1117"/>
        <v>0</v>
      </c>
      <c r="BC1274" s="29">
        <f t="shared" si="1117"/>
        <v>0</v>
      </c>
      <c r="BD1274" s="29">
        <f t="shared" si="1117"/>
        <v>0</v>
      </c>
      <c r="BE1274" s="29">
        <f t="shared" si="1117"/>
        <v>0</v>
      </c>
      <c r="BF1274" s="29">
        <f t="shared" si="1117"/>
        <v>0</v>
      </c>
      <c r="BG1274" s="29">
        <f t="shared" si="1117"/>
        <v>0</v>
      </c>
      <c r="BH1274" s="29">
        <f t="shared" si="1117"/>
        <v>0</v>
      </c>
      <c r="BI1274" s="29">
        <f t="shared" si="1117"/>
        <v>0</v>
      </c>
      <c r="BJ1274" s="29">
        <f t="shared" si="1115"/>
        <v>0</v>
      </c>
      <c r="BN1274" s="29">
        <f t="shared" si="1036"/>
        <v>13</v>
      </c>
      <c r="BO1274" s="29">
        <f t="shared" si="1067"/>
        <v>17</v>
      </c>
    </row>
    <row r="1275" spans="3:67" x14ac:dyDescent="0.25">
      <c r="C1275" s="79">
        <f t="shared" si="1064"/>
        <v>43878</v>
      </c>
      <c r="D1275" s="29">
        <f t="shared" si="1058"/>
        <v>2020</v>
      </c>
      <c r="E1275" s="29">
        <f t="shared" si="1037"/>
        <v>2</v>
      </c>
      <c r="F1275" s="29">
        <f t="shared" si="1038"/>
        <v>8</v>
      </c>
      <c r="G1275" s="29">
        <f t="shared" si="1039"/>
        <v>17</v>
      </c>
      <c r="H1275" s="166" t="str">
        <f t="shared" si="1040"/>
        <v>So</v>
      </c>
      <c r="I1275" s="29">
        <f t="shared" si="1065"/>
        <v>14</v>
      </c>
      <c r="J1275" s="29">
        <f t="array" ref="J1275">INDEX(Dienstplan!$F$6:$AJ$55,BN1275,BO1275)</f>
        <v>0</v>
      </c>
      <c r="K1275" s="29">
        <f t="array" ref="K1275">IF(OR(J1275=Schichten!$B$3,J1275=Schichten!$B$4),INDEX($D$98:$D$147,MATCH(CODE(J1275),$H$98:$H$147,0)),IF(ISERROR(INDEX($D$98:$D$147,MATCH(J1275,$A$98:$A$147,0))),0,INDEX($D$98:$D$147,MATCH(J1275,$A$98:$A$147,0))))</f>
        <v>0</v>
      </c>
      <c r="L1275" s="29">
        <f t="shared" ref="L1275" si="1120">L1225</f>
        <v>0</v>
      </c>
      <c r="M1275" s="29">
        <f t="shared" si="1061"/>
        <v>0</v>
      </c>
      <c r="O1275" s="29">
        <f t="shared" si="1111"/>
        <v>0</v>
      </c>
      <c r="P1275" s="29">
        <f t="shared" si="1111"/>
        <v>0</v>
      </c>
      <c r="Q1275" s="29">
        <f t="shared" si="1111"/>
        <v>0</v>
      </c>
      <c r="R1275" s="29">
        <f t="shared" si="1111"/>
        <v>0</v>
      </c>
      <c r="S1275" s="29">
        <f t="shared" si="1111"/>
        <v>0</v>
      </c>
      <c r="T1275" s="29">
        <f t="shared" si="1111"/>
        <v>0</v>
      </c>
      <c r="U1275" s="29">
        <f t="shared" si="1111"/>
        <v>0</v>
      </c>
      <c r="V1275" s="29">
        <f t="shared" si="1111"/>
        <v>0</v>
      </c>
      <c r="W1275" s="29">
        <f t="shared" si="1111"/>
        <v>0</v>
      </c>
      <c r="X1275" s="29">
        <f t="shared" si="1111"/>
        <v>0</v>
      </c>
      <c r="Y1275" s="29">
        <f t="shared" si="1111"/>
        <v>1</v>
      </c>
      <c r="Z1275" s="29">
        <f t="shared" si="1111"/>
        <v>1</v>
      </c>
      <c r="AA1275" s="29">
        <f t="shared" si="1111"/>
        <v>1</v>
      </c>
      <c r="AB1275" s="29">
        <f t="shared" si="1111"/>
        <v>1</v>
      </c>
      <c r="AC1275" s="29">
        <f t="shared" si="1111"/>
        <v>1</v>
      </c>
      <c r="AD1275" s="29">
        <f t="shared" si="1111"/>
        <v>1</v>
      </c>
      <c r="AE1275" s="29">
        <f t="shared" si="1109"/>
        <v>1</v>
      </c>
      <c r="AF1275" s="29">
        <f t="shared" si="1109"/>
        <v>1</v>
      </c>
      <c r="AG1275" s="29">
        <f t="shared" si="1109"/>
        <v>1</v>
      </c>
      <c r="AH1275" s="29">
        <f t="shared" si="1109"/>
        <v>1</v>
      </c>
      <c r="AI1275" s="29">
        <f t="shared" si="1109"/>
        <v>1</v>
      </c>
      <c r="AJ1275" s="29">
        <f t="shared" si="1109"/>
        <v>1</v>
      </c>
      <c r="AK1275" s="29">
        <f t="shared" si="1109"/>
        <v>1</v>
      </c>
      <c r="AL1275" s="29">
        <f t="shared" si="1109"/>
        <v>1</v>
      </c>
      <c r="AM1275" s="29">
        <f t="shared" si="1109"/>
        <v>1</v>
      </c>
      <c r="AN1275" s="29">
        <f t="shared" si="1109"/>
        <v>1</v>
      </c>
      <c r="AO1275" s="29">
        <f t="shared" si="1109"/>
        <v>1</v>
      </c>
      <c r="AP1275" s="29">
        <f t="shared" si="1109"/>
        <v>1</v>
      </c>
      <c r="AQ1275" s="29">
        <f t="shared" si="1109"/>
        <v>1</v>
      </c>
      <c r="AR1275" s="29">
        <f t="shared" si="1109"/>
        <v>1</v>
      </c>
      <c r="AS1275" s="29">
        <f t="shared" si="1109"/>
        <v>1</v>
      </c>
      <c r="AT1275" s="29">
        <f t="shared" si="1117"/>
        <v>1</v>
      </c>
      <c r="AU1275" s="29">
        <f t="shared" si="1117"/>
        <v>1</v>
      </c>
      <c r="AV1275" s="29">
        <f t="shared" si="1117"/>
        <v>1</v>
      </c>
      <c r="AW1275" s="29">
        <f t="shared" si="1117"/>
        <v>1</v>
      </c>
      <c r="AX1275" s="29">
        <f t="shared" si="1117"/>
        <v>1</v>
      </c>
      <c r="AY1275" s="29">
        <f t="shared" si="1117"/>
        <v>1</v>
      </c>
      <c r="AZ1275" s="29">
        <f t="shared" si="1117"/>
        <v>1</v>
      </c>
      <c r="BA1275" s="29">
        <f t="shared" si="1117"/>
        <v>1</v>
      </c>
      <c r="BB1275" s="29">
        <f t="shared" si="1117"/>
        <v>1</v>
      </c>
      <c r="BC1275" s="29">
        <f t="shared" si="1117"/>
        <v>1</v>
      </c>
      <c r="BD1275" s="29">
        <f t="shared" si="1117"/>
        <v>1</v>
      </c>
      <c r="BE1275" s="29">
        <f t="shared" si="1117"/>
        <v>1</v>
      </c>
      <c r="BF1275" s="29">
        <f t="shared" si="1117"/>
        <v>1</v>
      </c>
      <c r="BG1275" s="29">
        <f t="shared" si="1117"/>
        <v>1</v>
      </c>
      <c r="BH1275" s="29">
        <f t="shared" si="1117"/>
        <v>1</v>
      </c>
      <c r="BI1275" s="29">
        <f t="shared" si="1117"/>
        <v>1</v>
      </c>
      <c r="BJ1275" s="29">
        <f t="shared" si="1115"/>
        <v>1</v>
      </c>
      <c r="BN1275" s="29">
        <f t="shared" si="1036"/>
        <v>14</v>
      </c>
      <c r="BO1275" s="29">
        <f t="shared" si="1067"/>
        <v>17</v>
      </c>
    </row>
    <row r="1276" spans="3:67" x14ac:dyDescent="0.25">
      <c r="C1276" s="79">
        <f t="shared" si="1064"/>
        <v>43878</v>
      </c>
      <c r="D1276" s="29">
        <f t="shared" si="1058"/>
        <v>2020</v>
      </c>
      <c r="E1276" s="29">
        <f t="shared" si="1037"/>
        <v>2</v>
      </c>
      <c r="F1276" s="29">
        <f t="shared" si="1038"/>
        <v>8</v>
      </c>
      <c r="G1276" s="29">
        <f t="shared" si="1039"/>
        <v>17</v>
      </c>
      <c r="H1276" s="166" t="str">
        <f t="shared" si="1040"/>
        <v>So</v>
      </c>
      <c r="I1276" s="29">
        <f t="shared" si="1065"/>
        <v>15</v>
      </c>
      <c r="J1276" s="29">
        <f t="array" ref="J1276">INDEX(Dienstplan!$F$6:$AJ$55,BN1276,BO1276)</f>
        <v>0</v>
      </c>
      <c r="K1276" s="29">
        <f t="array" ref="K1276">IF(OR(J1276=Schichten!$B$3,J1276=Schichten!$B$4),INDEX($D$98:$D$147,MATCH(CODE(J1276),$H$98:$H$147,0)),IF(ISERROR(INDEX($D$98:$D$147,MATCH(J1276,$A$98:$A$147,0))),0,INDEX($D$98:$D$147,MATCH(J1276,$A$98:$A$147,0))))</f>
        <v>0</v>
      </c>
      <c r="L1276" s="29">
        <f t="shared" ref="L1276" si="1121">L1226</f>
        <v>0</v>
      </c>
      <c r="M1276" s="29">
        <f t="shared" si="1061"/>
        <v>0</v>
      </c>
      <c r="O1276" s="29">
        <f t="shared" si="1111"/>
        <v>0</v>
      </c>
      <c r="P1276" s="29">
        <f t="shared" si="1111"/>
        <v>0</v>
      </c>
      <c r="Q1276" s="29">
        <f t="shared" si="1111"/>
        <v>0</v>
      </c>
      <c r="R1276" s="29">
        <f t="shared" si="1111"/>
        <v>0</v>
      </c>
      <c r="S1276" s="29">
        <f t="shared" si="1111"/>
        <v>0</v>
      </c>
      <c r="T1276" s="29">
        <f t="shared" si="1111"/>
        <v>0</v>
      </c>
      <c r="U1276" s="29">
        <f t="shared" si="1111"/>
        <v>0</v>
      </c>
      <c r="V1276" s="29">
        <f t="shared" si="1111"/>
        <v>0</v>
      </c>
      <c r="W1276" s="29">
        <f t="shared" si="1111"/>
        <v>0</v>
      </c>
      <c r="X1276" s="29">
        <f t="shared" si="1111"/>
        <v>0</v>
      </c>
      <c r="Y1276" s="29">
        <f t="shared" si="1111"/>
        <v>1</v>
      </c>
      <c r="Z1276" s="29">
        <f t="shared" si="1111"/>
        <v>1</v>
      </c>
      <c r="AA1276" s="29">
        <f t="shared" si="1111"/>
        <v>1</v>
      </c>
      <c r="AB1276" s="29">
        <f t="shared" si="1111"/>
        <v>1</v>
      </c>
      <c r="AC1276" s="29">
        <f t="shared" si="1111"/>
        <v>1</v>
      </c>
      <c r="AD1276" s="29">
        <f t="shared" si="1111"/>
        <v>1</v>
      </c>
      <c r="AE1276" s="29">
        <f t="shared" si="1109"/>
        <v>1</v>
      </c>
      <c r="AF1276" s="29">
        <f t="shared" si="1109"/>
        <v>1</v>
      </c>
      <c r="AG1276" s="29">
        <f t="shared" si="1109"/>
        <v>1</v>
      </c>
      <c r="AH1276" s="29">
        <f t="shared" si="1109"/>
        <v>1</v>
      </c>
      <c r="AI1276" s="29">
        <f t="shared" si="1109"/>
        <v>1</v>
      </c>
      <c r="AJ1276" s="29">
        <f t="shared" si="1109"/>
        <v>1</v>
      </c>
      <c r="AK1276" s="29">
        <f t="shared" si="1109"/>
        <v>1</v>
      </c>
      <c r="AL1276" s="29">
        <f t="shared" si="1109"/>
        <v>1</v>
      </c>
      <c r="AM1276" s="29">
        <f t="shared" si="1109"/>
        <v>1</v>
      </c>
      <c r="AN1276" s="29">
        <f t="shared" si="1109"/>
        <v>1</v>
      </c>
      <c r="AO1276" s="29">
        <f t="shared" si="1109"/>
        <v>1</v>
      </c>
      <c r="AP1276" s="29">
        <f t="shared" si="1109"/>
        <v>1</v>
      </c>
      <c r="AQ1276" s="29">
        <f t="shared" si="1109"/>
        <v>1</v>
      </c>
      <c r="AR1276" s="29">
        <f t="shared" si="1109"/>
        <v>1</v>
      </c>
      <c r="AS1276" s="29">
        <f t="shared" si="1109"/>
        <v>1</v>
      </c>
      <c r="AT1276" s="29">
        <f t="shared" si="1117"/>
        <v>1</v>
      </c>
      <c r="AU1276" s="29">
        <f t="shared" si="1117"/>
        <v>1</v>
      </c>
      <c r="AV1276" s="29">
        <f t="shared" si="1117"/>
        <v>1</v>
      </c>
      <c r="AW1276" s="29">
        <f t="shared" si="1117"/>
        <v>1</v>
      </c>
      <c r="AX1276" s="29">
        <f t="shared" si="1117"/>
        <v>1</v>
      </c>
      <c r="AY1276" s="29">
        <f t="shared" si="1117"/>
        <v>1</v>
      </c>
      <c r="AZ1276" s="29">
        <f t="shared" si="1117"/>
        <v>1</v>
      </c>
      <c r="BA1276" s="29">
        <f t="shared" si="1117"/>
        <v>1</v>
      </c>
      <c r="BB1276" s="29">
        <f t="shared" si="1117"/>
        <v>1</v>
      </c>
      <c r="BC1276" s="29">
        <f t="shared" si="1117"/>
        <v>1</v>
      </c>
      <c r="BD1276" s="29">
        <f t="shared" si="1117"/>
        <v>1</v>
      </c>
      <c r="BE1276" s="29">
        <f t="shared" si="1117"/>
        <v>1</v>
      </c>
      <c r="BF1276" s="29">
        <f t="shared" si="1117"/>
        <v>1</v>
      </c>
      <c r="BG1276" s="29">
        <f t="shared" si="1117"/>
        <v>1</v>
      </c>
      <c r="BH1276" s="29">
        <f t="shared" si="1117"/>
        <v>1</v>
      </c>
      <c r="BI1276" s="29">
        <f t="shared" si="1117"/>
        <v>1</v>
      </c>
      <c r="BJ1276" s="29">
        <f t="shared" si="1115"/>
        <v>1</v>
      </c>
      <c r="BN1276" s="29">
        <f t="shared" si="1036"/>
        <v>15</v>
      </c>
      <c r="BO1276" s="29">
        <f t="shared" si="1067"/>
        <v>17</v>
      </c>
    </row>
    <row r="1277" spans="3:67" x14ac:dyDescent="0.25">
      <c r="C1277" s="79">
        <f t="shared" si="1064"/>
        <v>43878</v>
      </c>
      <c r="D1277" s="29">
        <f t="shared" si="1058"/>
        <v>2020</v>
      </c>
      <c r="E1277" s="29">
        <f t="shared" si="1037"/>
        <v>2</v>
      </c>
      <c r="F1277" s="29">
        <f t="shared" si="1038"/>
        <v>8</v>
      </c>
      <c r="G1277" s="29">
        <f t="shared" si="1039"/>
        <v>17</v>
      </c>
      <c r="H1277" s="166" t="str">
        <f t="shared" si="1040"/>
        <v>So</v>
      </c>
      <c r="I1277" s="29">
        <f t="shared" si="1065"/>
        <v>16</v>
      </c>
      <c r="J1277" s="29">
        <f t="array" ref="J1277">INDEX(Dienstplan!$F$6:$AJ$55,BN1277,BO1277)</f>
        <v>0</v>
      </c>
      <c r="K1277" s="29">
        <f t="array" ref="K1277">IF(OR(J1277=Schichten!$B$3,J1277=Schichten!$B$4),INDEX($D$98:$D$147,MATCH(CODE(J1277),$H$98:$H$147,0)),IF(ISERROR(INDEX($D$98:$D$147,MATCH(J1277,$A$98:$A$147,0))),0,INDEX($D$98:$D$147,MATCH(J1277,$A$98:$A$147,0))))</f>
        <v>0</v>
      </c>
      <c r="L1277" s="29">
        <f t="shared" ref="L1277" si="1122">L1227</f>
        <v>0</v>
      </c>
      <c r="M1277" s="29">
        <f t="shared" si="1061"/>
        <v>0</v>
      </c>
      <c r="O1277" s="29">
        <f t="shared" si="1111"/>
        <v>0</v>
      </c>
      <c r="P1277" s="29">
        <f t="shared" si="1111"/>
        <v>0</v>
      </c>
      <c r="Q1277" s="29">
        <f t="shared" si="1111"/>
        <v>0</v>
      </c>
      <c r="R1277" s="29">
        <f t="shared" si="1111"/>
        <v>0</v>
      </c>
      <c r="S1277" s="29">
        <f t="shared" si="1111"/>
        <v>0</v>
      </c>
      <c r="T1277" s="29">
        <f t="shared" si="1111"/>
        <v>0</v>
      </c>
      <c r="U1277" s="29">
        <f t="shared" si="1111"/>
        <v>0</v>
      </c>
      <c r="V1277" s="29">
        <f t="shared" si="1111"/>
        <v>0</v>
      </c>
      <c r="W1277" s="29">
        <f t="shared" si="1111"/>
        <v>0</v>
      </c>
      <c r="X1277" s="29">
        <f t="shared" si="1111"/>
        <v>0</v>
      </c>
      <c r="Y1277" s="29">
        <f t="shared" si="1111"/>
        <v>1</v>
      </c>
      <c r="Z1277" s="29">
        <f t="shared" si="1111"/>
        <v>1</v>
      </c>
      <c r="AA1277" s="29">
        <f t="shared" si="1111"/>
        <v>1</v>
      </c>
      <c r="AB1277" s="29">
        <f t="shared" si="1111"/>
        <v>1</v>
      </c>
      <c r="AC1277" s="29">
        <f t="shared" si="1111"/>
        <v>1</v>
      </c>
      <c r="AD1277" s="29">
        <f t="shared" si="1111"/>
        <v>1</v>
      </c>
      <c r="AE1277" s="29">
        <f t="shared" si="1109"/>
        <v>1</v>
      </c>
      <c r="AF1277" s="29">
        <f t="shared" si="1109"/>
        <v>1</v>
      </c>
      <c r="AG1277" s="29">
        <f t="shared" si="1109"/>
        <v>1</v>
      </c>
      <c r="AH1277" s="29">
        <f t="shared" si="1109"/>
        <v>1</v>
      </c>
      <c r="AI1277" s="29">
        <f t="shared" si="1109"/>
        <v>1</v>
      </c>
      <c r="AJ1277" s="29">
        <f t="shared" si="1109"/>
        <v>1</v>
      </c>
      <c r="AK1277" s="29">
        <f t="shared" si="1109"/>
        <v>1</v>
      </c>
      <c r="AL1277" s="29">
        <f t="shared" si="1109"/>
        <v>1</v>
      </c>
      <c r="AM1277" s="29">
        <f t="shared" si="1109"/>
        <v>1</v>
      </c>
      <c r="AN1277" s="29">
        <f t="shared" si="1109"/>
        <v>1</v>
      </c>
      <c r="AO1277" s="29">
        <f t="shared" si="1109"/>
        <v>1</v>
      </c>
      <c r="AP1277" s="29">
        <f t="shared" si="1109"/>
        <v>1</v>
      </c>
      <c r="AQ1277" s="29">
        <f t="shared" si="1109"/>
        <v>1</v>
      </c>
      <c r="AR1277" s="29">
        <f t="shared" si="1109"/>
        <v>1</v>
      </c>
      <c r="AS1277" s="29">
        <f t="shared" si="1109"/>
        <v>1</v>
      </c>
      <c r="AT1277" s="29">
        <f t="shared" si="1117"/>
        <v>1</v>
      </c>
      <c r="AU1277" s="29">
        <f t="shared" si="1117"/>
        <v>1</v>
      </c>
      <c r="AV1277" s="29">
        <f t="shared" si="1117"/>
        <v>1</v>
      </c>
      <c r="AW1277" s="29">
        <f t="shared" si="1117"/>
        <v>1</v>
      </c>
      <c r="AX1277" s="29">
        <f t="shared" si="1117"/>
        <v>1</v>
      </c>
      <c r="AY1277" s="29">
        <f t="shared" si="1117"/>
        <v>1</v>
      </c>
      <c r="AZ1277" s="29">
        <f t="shared" si="1117"/>
        <v>1</v>
      </c>
      <c r="BA1277" s="29">
        <f t="shared" si="1117"/>
        <v>1</v>
      </c>
      <c r="BB1277" s="29">
        <f t="shared" si="1117"/>
        <v>1</v>
      </c>
      <c r="BC1277" s="29">
        <f t="shared" si="1117"/>
        <v>1</v>
      </c>
      <c r="BD1277" s="29">
        <f t="shared" si="1117"/>
        <v>1</v>
      </c>
      <c r="BE1277" s="29">
        <f t="shared" si="1117"/>
        <v>1</v>
      </c>
      <c r="BF1277" s="29">
        <f t="shared" si="1117"/>
        <v>1</v>
      </c>
      <c r="BG1277" s="29">
        <f t="shared" si="1117"/>
        <v>1</v>
      </c>
      <c r="BH1277" s="29">
        <f t="shared" si="1117"/>
        <v>1</v>
      </c>
      <c r="BI1277" s="29">
        <f t="shared" si="1117"/>
        <v>1</v>
      </c>
      <c r="BJ1277" s="29">
        <f t="shared" si="1115"/>
        <v>1</v>
      </c>
      <c r="BN1277" s="29">
        <f t="shared" si="1036"/>
        <v>16</v>
      </c>
      <c r="BO1277" s="29">
        <f t="shared" si="1067"/>
        <v>17</v>
      </c>
    </row>
    <row r="1278" spans="3:67" x14ac:dyDescent="0.25">
      <c r="C1278" s="79">
        <f t="shared" si="1064"/>
        <v>43878</v>
      </c>
      <c r="D1278" s="29">
        <f t="shared" si="1058"/>
        <v>2020</v>
      </c>
      <c r="E1278" s="29">
        <f t="shared" si="1037"/>
        <v>2</v>
      </c>
      <c r="F1278" s="29">
        <f t="shared" si="1038"/>
        <v>8</v>
      </c>
      <c r="G1278" s="29">
        <f t="shared" si="1039"/>
        <v>17</v>
      </c>
      <c r="H1278" s="166" t="str">
        <f t="shared" si="1040"/>
        <v>So</v>
      </c>
      <c r="I1278" s="29">
        <f t="shared" si="1065"/>
        <v>17</v>
      </c>
      <c r="J1278" s="29">
        <f t="array" ref="J1278">INDEX(Dienstplan!$F$6:$AJ$55,BN1278,BO1278)</f>
        <v>0</v>
      </c>
      <c r="K1278" s="29">
        <f t="array" ref="K1278">IF(OR(J1278=Schichten!$B$3,J1278=Schichten!$B$4),INDEX($D$98:$D$147,MATCH(CODE(J1278),$H$98:$H$147,0)),IF(ISERROR(INDEX($D$98:$D$147,MATCH(J1278,$A$98:$A$147,0))),0,INDEX($D$98:$D$147,MATCH(J1278,$A$98:$A$147,0))))</f>
        <v>0</v>
      </c>
      <c r="L1278" s="29">
        <f t="shared" ref="L1278" si="1123">L1228</f>
        <v>0</v>
      </c>
      <c r="M1278" s="29">
        <f t="shared" si="1061"/>
        <v>0</v>
      </c>
      <c r="O1278" s="29">
        <f t="shared" si="1111"/>
        <v>0</v>
      </c>
      <c r="P1278" s="29">
        <f t="shared" si="1111"/>
        <v>0</v>
      </c>
      <c r="Q1278" s="29">
        <f t="shared" si="1111"/>
        <v>0</v>
      </c>
      <c r="R1278" s="29">
        <f t="shared" si="1111"/>
        <v>0</v>
      </c>
      <c r="S1278" s="29">
        <f t="shared" si="1111"/>
        <v>0</v>
      </c>
      <c r="T1278" s="29">
        <f t="shared" si="1111"/>
        <v>0</v>
      </c>
      <c r="U1278" s="29">
        <f t="shared" si="1111"/>
        <v>0</v>
      </c>
      <c r="V1278" s="29">
        <f t="shared" si="1111"/>
        <v>0</v>
      </c>
      <c r="W1278" s="29">
        <f t="shared" si="1111"/>
        <v>0</v>
      </c>
      <c r="X1278" s="29">
        <f t="shared" si="1111"/>
        <v>0</v>
      </c>
      <c r="Y1278" s="29">
        <f t="shared" si="1111"/>
        <v>1</v>
      </c>
      <c r="Z1278" s="29">
        <f t="shared" si="1111"/>
        <v>1</v>
      </c>
      <c r="AA1278" s="29">
        <f t="shared" si="1111"/>
        <v>1</v>
      </c>
      <c r="AB1278" s="29">
        <f t="shared" si="1111"/>
        <v>1</v>
      </c>
      <c r="AC1278" s="29">
        <f t="shared" si="1111"/>
        <v>1</v>
      </c>
      <c r="AD1278" s="29">
        <f t="shared" si="1111"/>
        <v>1</v>
      </c>
      <c r="AE1278" s="29">
        <f t="shared" si="1109"/>
        <v>1</v>
      </c>
      <c r="AF1278" s="29">
        <f t="shared" si="1109"/>
        <v>1</v>
      </c>
      <c r="AG1278" s="29">
        <f t="shared" si="1109"/>
        <v>1</v>
      </c>
      <c r="AH1278" s="29">
        <f t="shared" si="1109"/>
        <v>1</v>
      </c>
      <c r="AI1278" s="29">
        <f t="shared" si="1109"/>
        <v>1</v>
      </c>
      <c r="AJ1278" s="29">
        <f t="shared" si="1109"/>
        <v>1</v>
      </c>
      <c r="AK1278" s="29">
        <f t="shared" si="1109"/>
        <v>1</v>
      </c>
      <c r="AL1278" s="29">
        <f t="shared" si="1109"/>
        <v>1</v>
      </c>
      <c r="AM1278" s="29">
        <f t="shared" si="1109"/>
        <v>1</v>
      </c>
      <c r="AN1278" s="29">
        <f t="shared" si="1109"/>
        <v>1</v>
      </c>
      <c r="AO1278" s="29">
        <f t="shared" si="1109"/>
        <v>1</v>
      </c>
      <c r="AP1278" s="29">
        <f t="shared" si="1109"/>
        <v>1</v>
      </c>
      <c r="AQ1278" s="29">
        <f t="shared" si="1109"/>
        <v>1</v>
      </c>
      <c r="AR1278" s="29">
        <f t="shared" si="1109"/>
        <v>1</v>
      </c>
      <c r="AS1278" s="29">
        <f t="shared" si="1109"/>
        <v>1</v>
      </c>
      <c r="AT1278" s="29">
        <f t="shared" si="1117"/>
        <v>1</v>
      </c>
      <c r="AU1278" s="29">
        <f t="shared" si="1117"/>
        <v>1</v>
      </c>
      <c r="AV1278" s="29">
        <f t="shared" si="1117"/>
        <v>1</v>
      </c>
      <c r="AW1278" s="29">
        <f t="shared" si="1117"/>
        <v>1</v>
      </c>
      <c r="AX1278" s="29">
        <f t="shared" si="1117"/>
        <v>1</v>
      </c>
      <c r="AY1278" s="29">
        <f t="shared" si="1117"/>
        <v>1</v>
      </c>
      <c r="AZ1278" s="29">
        <f t="shared" si="1117"/>
        <v>1</v>
      </c>
      <c r="BA1278" s="29">
        <f t="shared" si="1117"/>
        <v>1</v>
      </c>
      <c r="BB1278" s="29">
        <f t="shared" si="1117"/>
        <v>1</v>
      </c>
      <c r="BC1278" s="29">
        <f t="shared" si="1117"/>
        <v>1</v>
      </c>
      <c r="BD1278" s="29">
        <f t="shared" si="1117"/>
        <v>1</v>
      </c>
      <c r="BE1278" s="29">
        <f t="shared" si="1117"/>
        <v>1</v>
      </c>
      <c r="BF1278" s="29">
        <f t="shared" si="1117"/>
        <v>1</v>
      </c>
      <c r="BG1278" s="29">
        <f t="shared" si="1117"/>
        <v>1</v>
      </c>
      <c r="BH1278" s="29">
        <f t="shared" si="1117"/>
        <v>1</v>
      </c>
      <c r="BI1278" s="29">
        <f t="shared" si="1117"/>
        <v>1</v>
      </c>
      <c r="BJ1278" s="29">
        <f t="shared" si="1115"/>
        <v>1</v>
      </c>
      <c r="BN1278" s="29">
        <f t="shared" si="1036"/>
        <v>17</v>
      </c>
      <c r="BO1278" s="29">
        <f t="shared" si="1067"/>
        <v>17</v>
      </c>
    </row>
    <row r="1279" spans="3:67" x14ac:dyDescent="0.25">
      <c r="C1279" s="79">
        <f t="shared" si="1064"/>
        <v>43878</v>
      </c>
      <c r="D1279" s="29">
        <f t="shared" si="1058"/>
        <v>2020</v>
      </c>
      <c r="E1279" s="29">
        <f t="shared" si="1037"/>
        <v>2</v>
      </c>
      <c r="F1279" s="29">
        <f t="shared" si="1038"/>
        <v>8</v>
      </c>
      <c r="G1279" s="29">
        <f t="shared" si="1039"/>
        <v>17</v>
      </c>
      <c r="H1279" s="166" t="str">
        <f t="shared" si="1040"/>
        <v>So</v>
      </c>
      <c r="I1279" s="29">
        <f t="shared" si="1065"/>
        <v>18</v>
      </c>
      <c r="J1279" s="29">
        <f t="array" ref="J1279">INDEX(Dienstplan!$F$6:$AJ$55,BN1279,BO1279)</f>
        <v>0</v>
      </c>
      <c r="K1279" s="29">
        <f t="array" ref="K1279">IF(OR(J1279=Schichten!$B$3,J1279=Schichten!$B$4),INDEX($D$98:$D$147,MATCH(CODE(J1279),$H$98:$H$147,0)),IF(ISERROR(INDEX($D$98:$D$147,MATCH(J1279,$A$98:$A$147,0))),0,INDEX($D$98:$D$147,MATCH(J1279,$A$98:$A$147,0))))</f>
        <v>0</v>
      </c>
      <c r="L1279" s="29">
        <f t="shared" ref="L1279" si="1124">L1229</f>
        <v>0</v>
      </c>
      <c r="M1279" s="29">
        <f t="shared" si="1061"/>
        <v>0</v>
      </c>
      <c r="O1279" s="29">
        <f t="shared" si="1111"/>
        <v>0</v>
      </c>
      <c r="P1279" s="29">
        <f t="shared" si="1111"/>
        <v>0</v>
      </c>
      <c r="Q1279" s="29">
        <f t="shared" si="1111"/>
        <v>0</v>
      </c>
      <c r="R1279" s="29">
        <f t="shared" si="1111"/>
        <v>0</v>
      </c>
      <c r="S1279" s="29">
        <f t="shared" si="1111"/>
        <v>0</v>
      </c>
      <c r="T1279" s="29">
        <f t="shared" si="1111"/>
        <v>0</v>
      </c>
      <c r="U1279" s="29">
        <f t="shared" si="1111"/>
        <v>0</v>
      </c>
      <c r="V1279" s="29">
        <f t="shared" si="1111"/>
        <v>0</v>
      </c>
      <c r="W1279" s="29">
        <f t="shared" si="1111"/>
        <v>0</v>
      </c>
      <c r="X1279" s="29">
        <f t="shared" si="1111"/>
        <v>0</v>
      </c>
      <c r="Y1279" s="29">
        <f t="shared" si="1111"/>
        <v>1</v>
      </c>
      <c r="Z1279" s="29">
        <f t="shared" si="1111"/>
        <v>1</v>
      </c>
      <c r="AA1279" s="29">
        <f t="shared" si="1111"/>
        <v>1</v>
      </c>
      <c r="AB1279" s="29">
        <f t="shared" si="1111"/>
        <v>1</v>
      </c>
      <c r="AC1279" s="29">
        <f t="shared" si="1111"/>
        <v>1</v>
      </c>
      <c r="AD1279" s="29">
        <f t="shared" si="1111"/>
        <v>1</v>
      </c>
      <c r="AE1279" s="29">
        <f t="shared" si="1109"/>
        <v>1</v>
      </c>
      <c r="AF1279" s="29">
        <f t="shared" si="1109"/>
        <v>1</v>
      </c>
      <c r="AG1279" s="29">
        <f t="shared" si="1109"/>
        <v>1</v>
      </c>
      <c r="AH1279" s="29">
        <f t="shared" si="1109"/>
        <v>1</v>
      </c>
      <c r="AI1279" s="29">
        <f t="shared" si="1109"/>
        <v>1</v>
      </c>
      <c r="AJ1279" s="29">
        <f t="shared" si="1109"/>
        <v>1</v>
      </c>
      <c r="AK1279" s="29">
        <f t="shared" si="1109"/>
        <v>1</v>
      </c>
      <c r="AL1279" s="29">
        <f t="shared" si="1109"/>
        <v>1</v>
      </c>
      <c r="AM1279" s="29">
        <f t="shared" si="1109"/>
        <v>1</v>
      </c>
      <c r="AN1279" s="29">
        <f t="shared" si="1109"/>
        <v>1</v>
      </c>
      <c r="AO1279" s="29">
        <f t="shared" si="1109"/>
        <v>1</v>
      </c>
      <c r="AP1279" s="29">
        <f t="shared" si="1109"/>
        <v>1</v>
      </c>
      <c r="AQ1279" s="29">
        <f t="shared" si="1109"/>
        <v>1</v>
      </c>
      <c r="AR1279" s="29">
        <f t="shared" si="1109"/>
        <v>1</v>
      </c>
      <c r="AS1279" s="29">
        <f t="shared" si="1109"/>
        <v>1</v>
      </c>
      <c r="AT1279" s="29">
        <f t="shared" si="1117"/>
        <v>1</v>
      </c>
      <c r="AU1279" s="29">
        <f t="shared" si="1117"/>
        <v>1</v>
      </c>
      <c r="AV1279" s="29">
        <f t="shared" si="1117"/>
        <v>1</v>
      </c>
      <c r="AW1279" s="29">
        <f t="shared" si="1117"/>
        <v>1</v>
      </c>
      <c r="AX1279" s="29">
        <f t="shared" si="1117"/>
        <v>1</v>
      </c>
      <c r="AY1279" s="29">
        <f t="shared" si="1117"/>
        <v>1</v>
      </c>
      <c r="AZ1279" s="29">
        <f t="shared" si="1117"/>
        <v>1</v>
      </c>
      <c r="BA1279" s="29">
        <f t="shared" si="1117"/>
        <v>1</v>
      </c>
      <c r="BB1279" s="29">
        <f t="shared" si="1117"/>
        <v>1</v>
      </c>
      <c r="BC1279" s="29">
        <f t="shared" si="1117"/>
        <v>1</v>
      </c>
      <c r="BD1279" s="29">
        <f t="shared" si="1117"/>
        <v>1</v>
      </c>
      <c r="BE1279" s="29">
        <f t="shared" si="1117"/>
        <v>1</v>
      </c>
      <c r="BF1279" s="29">
        <f t="shared" si="1117"/>
        <v>1</v>
      </c>
      <c r="BG1279" s="29">
        <f t="shared" si="1117"/>
        <v>1</v>
      </c>
      <c r="BH1279" s="29">
        <f t="shared" si="1117"/>
        <v>1</v>
      </c>
      <c r="BI1279" s="29">
        <f t="shared" si="1117"/>
        <v>1</v>
      </c>
      <c r="BJ1279" s="29">
        <f t="shared" si="1115"/>
        <v>1</v>
      </c>
      <c r="BN1279" s="29">
        <f t="shared" si="1036"/>
        <v>18</v>
      </c>
      <c r="BO1279" s="29">
        <f t="shared" si="1067"/>
        <v>17</v>
      </c>
    </row>
    <row r="1280" spans="3:67" x14ac:dyDescent="0.25">
      <c r="C1280" s="79">
        <f t="shared" si="1064"/>
        <v>43878</v>
      </c>
      <c r="D1280" s="29">
        <f t="shared" si="1058"/>
        <v>2020</v>
      </c>
      <c r="E1280" s="29">
        <f t="shared" si="1037"/>
        <v>2</v>
      </c>
      <c r="F1280" s="29">
        <f t="shared" si="1038"/>
        <v>8</v>
      </c>
      <c r="G1280" s="29">
        <f t="shared" si="1039"/>
        <v>17</v>
      </c>
      <c r="H1280" s="166" t="str">
        <f t="shared" si="1040"/>
        <v>So</v>
      </c>
      <c r="I1280" s="29">
        <f t="shared" si="1065"/>
        <v>19</v>
      </c>
      <c r="J1280" s="29">
        <f t="array" ref="J1280">INDEX(Dienstplan!$F$6:$AJ$55,BN1280,BO1280)</f>
        <v>0</v>
      </c>
      <c r="K1280" s="29">
        <f t="array" ref="K1280">IF(OR(J1280=Schichten!$B$3,J1280=Schichten!$B$4),INDEX($D$98:$D$147,MATCH(CODE(J1280),$H$98:$H$147,0)),IF(ISERROR(INDEX($D$98:$D$147,MATCH(J1280,$A$98:$A$147,0))),0,INDEX($D$98:$D$147,MATCH(J1280,$A$98:$A$147,0))))</f>
        <v>0</v>
      </c>
      <c r="L1280" s="29">
        <f t="shared" ref="L1280" si="1125">L1230</f>
        <v>0</v>
      </c>
      <c r="M1280" s="29">
        <f t="shared" si="1061"/>
        <v>0</v>
      </c>
      <c r="O1280" s="29">
        <f t="shared" si="1111"/>
        <v>0</v>
      </c>
      <c r="P1280" s="29">
        <f t="shared" si="1111"/>
        <v>0</v>
      </c>
      <c r="Q1280" s="29">
        <f t="shared" si="1111"/>
        <v>0</v>
      </c>
      <c r="R1280" s="29">
        <f t="shared" si="1111"/>
        <v>0</v>
      </c>
      <c r="S1280" s="29">
        <f t="shared" si="1111"/>
        <v>0</v>
      </c>
      <c r="T1280" s="29">
        <f t="shared" si="1111"/>
        <v>0</v>
      </c>
      <c r="U1280" s="29">
        <f t="shared" si="1111"/>
        <v>0</v>
      </c>
      <c r="V1280" s="29">
        <f t="shared" si="1111"/>
        <v>0</v>
      </c>
      <c r="W1280" s="29">
        <f t="shared" si="1111"/>
        <v>0</v>
      </c>
      <c r="X1280" s="29">
        <f t="shared" si="1111"/>
        <v>0</v>
      </c>
      <c r="Y1280" s="29">
        <f t="shared" si="1111"/>
        <v>1</v>
      </c>
      <c r="Z1280" s="29">
        <f t="shared" si="1111"/>
        <v>1</v>
      </c>
      <c r="AA1280" s="29">
        <f t="shared" si="1111"/>
        <v>1</v>
      </c>
      <c r="AB1280" s="29">
        <f t="shared" si="1111"/>
        <v>1</v>
      </c>
      <c r="AC1280" s="29">
        <f t="shared" si="1111"/>
        <v>1</v>
      </c>
      <c r="AD1280" s="29">
        <f t="shared" si="1111"/>
        <v>1</v>
      </c>
      <c r="AE1280" s="29">
        <f t="shared" si="1109"/>
        <v>1</v>
      </c>
      <c r="AF1280" s="29">
        <f t="shared" si="1109"/>
        <v>1</v>
      </c>
      <c r="AG1280" s="29">
        <f t="shared" si="1109"/>
        <v>1</v>
      </c>
      <c r="AH1280" s="29">
        <f t="shared" si="1109"/>
        <v>1</v>
      </c>
      <c r="AI1280" s="29">
        <f t="shared" si="1109"/>
        <v>1</v>
      </c>
      <c r="AJ1280" s="29">
        <f t="shared" si="1109"/>
        <v>1</v>
      </c>
      <c r="AK1280" s="29">
        <f t="shared" si="1109"/>
        <v>1</v>
      </c>
      <c r="AL1280" s="29">
        <f t="shared" si="1109"/>
        <v>1</v>
      </c>
      <c r="AM1280" s="29">
        <f t="shared" si="1109"/>
        <v>1</v>
      </c>
      <c r="AN1280" s="29">
        <f t="shared" si="1109"/>
        <v>1</v>
      </c>
      <c r="AO1280" s="29">
        <f t="shared" si="1109"/>
        <v>1</v>
      </c>
      <c r="AP1280" s="29">
        <f t="shared" si="1109"/>
        <v>1</v>
      </c>
      <c r="AQ1280" s="29">
        <f t="shared" si="1109"/>
        <v>1</v>
      </c>
      <c r="AR1280" s="29">
        <f t="shared" si="1109"/>
        <v>1</v>
      </c>
      <c r="AS1280" s="29">
        <f t="shared" si="1109"/>
        <v>1</v>
      </c>
      <c r="AT1280" s="29">
        <f t="shared" si="1117"/>
        <v>1</v>
      </c>
      <c r="AU1280" s="29">
        <f t="shared" si="1117"/>
        <v>1</v>
      </c>
      <c r="AV1280" s="29">
        <f t="shared" si="1117"/>
        <v>1</v>
      </c>
      <c r="AW1280" s="29">
        <f t="shared" si="1117"/>
        <v>1</v>
      </c>
      <c r="AX1280" s="29">
        <f t="shared" si="1117"/>
        <v>1</v>
      </c>
      <c r="AY1280" s="29">
        <f t="shared" si="1117"/>
        <v>1</v>
      </c>
      <c r="AZ1280" s="29">
        <f t="shared" si="1117"/>
        <v>1</v>
      </c>
      <c r="BA1280" s="29">
        <f t="shared" si="1117"/>
        <v>1</v>
      </c>
      <c r="BB1280" s="29">
        <f t="shared" si="1117"/>
        <v>1</v>
      </c>
      <c r="BC1280" s="29">
        <f t="shared" si="1117"/>
        <v>1</v>
      </c>
      <c r="BD1280" s="29">
        <f t="shared" si="1117"/>
        <v>1</v>
      </c>
      <c r="BE1280" s="29">
        <f t="shared" si="1117"/>
        <v>1</v>
      </c>
      <c r="BF1280" s="29">
        <f t="shared" si="1117"/>
        <v>1</v>
      </c>
      <c r="BG1280" s="29">
        <f t="shared" si="1117"/>
        <v>1</v>
      </c>
      <c r="BH1280" s="29">
        <f t="shared" si="1117"/>
        <v>1</v>
      </c>
      <c r="BI1280" s="29">
        <f t="shared" si="1117"/>
        <v>1</v>
      </c>
      <c r="BJ1280" s="29">
        <f t="shared" si="1115"/>
        <v>1</v>
      </c>
      <c r="BN1280" s="29">
        <f t="shared" ref="BN1280:BN1343" si="1126">BN1230</f>
        <v>19</v>
      </c>
      <c r="BO1280" s="29">
        <f t="shared" si="1067"/>
        <v>17</v>
      </c>
    </row>
    <row r="1281" spans="3:67" x14ac:dyDescent="0.25">
      <c r="C1281" s="79">
        <f t="shared" si="1064"/>
        <v>43878</v>
      </c>
      <c r="D1281" s="29">
        <f t="shared" si="1058"/>
        <v>2020</v>
      </c>
      <c r="E1281" s="29">
        <f t="shared" ref="E1281:E1344" si="1127">MONTH(C1281)</f>
        <v>2</v>
      </c>
      <c r="F1281" s="29">
        <f t="shared" ref="F1281:F1344" si="1128">WEEKNUM(C1281,2)</f>
        <v>8</v>
      </c>
      <c r="G1281" s="29">
        <f t="shared" ref="G1281:G1344" si="1129">DAY(C1281)</f>
        <v>17</v>
      </c>
      <c r="H1281" s="166" t="str">
        <f t="shared" ref="H1281:H1344" si="1130">TEXT(WEEKDAY(C1281,2),"TTT")</f>
        <v>So</v>
      </c>
      <c r="I1281" s="29">
        <f t="shared" si="1065"/>
        <v>20</v>
      </c>
      <c r="J1281" s="29">
        <f t="array" ref="J1281">INDEX(Dienstplan!$F$6:$AJ$55,BN1281,BO1281)</f>
        <v>0</v>
      </c>
      <c r="K1281" s="29">
        <f t="array" ref="K1281">IF(OR(J1281=Schichten!$B$3,J1281=Schichten!$B$4),INDEX($D$98:$D$147,MATCH(CODE(J1281),$H$98:$H$147,0)),IF(ISERROR(INDEX($D$98:$D$147,MATCH(J1281,$A$98:$A$147,0))),0,INDEX($D$98:$D$147,MATCH(J1281,$A$98:$A$147,0))))</f>
        <v>0</v>
      </c>
      <c r="L1281" s="29">
        <f t="shared" ref="L1281" si="1131">L1231</f>
        <v>0</v>
      </c>
      <c r="M1281" s="29">
        <f t="shared" si="1061"/>
        <v>0</v>
      </c>
      <c r="O1281" s="29">
        <f t="shared" si="1111"/>
        <v>0</v>
      </c>
      <c r="P1281" s="29">
        <f t="shared" si="1111"/>
        <v>0</v>
      </c>
      <c r="Q1281" s="29">
        <f t="shared" si="1111"/>
        <v>0</v>
      </c>
      <c r="R1281" s="29">
        <f t="shared" si="1111"/>
        <v>0</v>
      </c>
      <c r="S1281" s="29">
        <f t="shared" si="1111"/>
        <v>0</v>
      </c>
      <c r="T1281" s="29">
        <f t="shared" si="1111"/>
        <v>0</v>
      </c>
      <c r="U1281" s="29">
        <f t="shared" si="1111"/>
        <v>0</v>
      </c>
      <c r="V1281" s="29">
        <f t="shared" si="1111"/>
        <v>0</v>
      </c>
      <c r="W1281" s="29">
        <f t="shared" si="1111"/>
        <v>0</v>
      </c>
      <c r="X1281" s="29">
        <f t="shared" si="1111"/>
        <v>0</v>
      </c>
      <c r="Y1281" s="29">
        <f t="shared" si="1111"/>
        <v>1</v>
      </c>
      <c r="Z1281" s="29">
        <f t="shared" si="1111"/>
        <v>1</v>
      </c>
      <c r="AA1281" s="29">
        <f t="shared" si="1111"/>
        <v>1</v>
      </c>
      <c r="AB1281" s="29">
        <f t="shared" si="1111"/>
        <v>1</v>
      </c>
      <c r="AC1281" s="29">
        <f t="shared" si="1111"/>
        <v>1</v>
      </c>
      <c r="AD1281" s="29">
        <f t="shared" si="1111"/>
        <v>1</v>
      </c>
      <c r="AE1281" s="29">
        <f t="shared" si="1109"/>
        <v>1</v>
      </c>
      <c r="AF1281" s="29">
        <f t="shared" si="1109"/>
        <v>1</v>
      </c>
      <c r="AG1281" s="29">
        <f t="shared" si="1109"/>
        <v>1</v>
      </c>
      <c r="AH1281" s="29">
        <f t="shared" si="1109"/>
        <v>1</v>
      </c>
      <c r="AI1281" s="29">
        <f t="shared" si="1109"/>
        <v>1</v>
      </c>
      <c r="AJ1281" s="29">
        <f t="shared" si="1109"/>
        <v>1</v>
      </c>
      <c r="AK1281" s="29">
        <f t="shared" si="1109"/>
        <v>1</v>
      </c>
      <c r="AL1281" s="29">
        <f t="shared" si="1109"/>
        <v>1</v>
      </c>
      <c r="AM1281" s="29">
        <f t="shared" si="1109"/>
        <v>1</v>
      </c>
      <c r="AN1281" s="29">
        <f t="shared" si="1109"/>
        <v>1</v>
      </c>
      <c r="AO1281" s="29">
        <f t="shared" si="1109"/>
        <v>1</v>
      </c>
      <c r="AP1281" s="29">
        <f t="shared" si="1109"/>
        <v>1</v>
      </c>
      <c r="AQ1281" s="29">
        <f t="shared" si="1109"/>
        <v>1</v>
      </c>
      <c r="AR1281" s="29">
        <f t="shared" si="1109"/>
        <v>1</v>
      </c>
      <c r="AS1281" s="29">
        <f t="shared" si="1109"/>
        <v>1</v>
      </c>
      <c r="AT1281" s="29">
        <f t="shared" si="1117"/>
        <v>1</v>
      </c>
      <c r="AU1281" s="29">
        <f t="shared" si="1117"/>
        <v>1</v>
      </c>
      <c r="AV1281" s="29">
        <f t="shared" si="1117"/>
        <v>1</v>
      </c>
      <c r="AW1281" s="29">
        <f t="shared" si="1117"/>
        <v>1</v>
      </c>
      <c r="AX1281" s="29">
        <f t="shared" si="1117"/>
        <v>1</v>
      </c>
      <c r="AY1281" s="29">
        <f t="shared" si="1117"/>
        <v>1</v>
      </c>
      <c r="AZ1281" s="29">
        <f t="shared" si="1117"/>
        <v>1</v>
      </c>
      <c r="BA1281" s="29">
        <f t="shared" si="1117"/>
        <v>1</v>
      </c>
      <c r="BB1281" s="29">
        <f t="shared" si="1117"/>
        <v>1</v>
      </c>
      <c r="BC1281" s="29">
        <f t="shared" si="1117"/>
        <v>1</v>
      </c>
      <c r="BD1281" s="29">
        <f t="shared" si="1117"/>
        <v>1</v>
      </c>
      <c r="BE1281" s="29">
        <f t="shared" si="1117"/>
        <v>1</v>
      </c>
      <c r="BF1281" s="29">
        <f t="shared" si="1117"/>
        <v>1</v>
      </c>
      <c r="BG1281" s="29">
        <f t="shared" si="1117"/>
        <v>1</v>
      </c>
      <c r="BH1281" s="29">
        <f t="shared" si="1117"/>
        <v>1</v>
      </c>
      <c r="BI1281" s="29">
        <f t="shared" si="1117"/>
        <v>1</v>
      </c>
      <c r="BJ1281" s="29">
        <f t="shared" si="1115"/>
        <v>1</v>
      </c>
      <c r="BN1281" s="29">
        <f t="shared" si="1126"/>
        <v>20</v>
      </c>
      <c r="BO1281" s="29">
        <f t="shared" si="1067"/>
        <v>17</v>
      </c>
    </row>
    <row r="1282" spans="3:67" x14ac:dyDescent="0.25">
      <c r="C1282" s="79">
        <f t="shared" si="1064"/>
        <v>43878</v>
      </c>
      <c r="D1282" s="29">
        <f t="shared" si="1058"/>
        <v>2020</v>
      </c>
      <c r="E1282" s="29">
        <f t="shared" si="1127"/>
        <v>2</v>
      </c>
      <c r="F1282" s="29">
        <f t="shared" si="1128"/>
        <v>8</v>
      </c>
      <c r="G1282" s="29">
        <f t="shared" si="1129"/>
        <v>17</v>
      </c>
      <c r="H1282" s="166" t="str">
        <f t="shared" si="1130"/>
        <v>So</v>
      </c>
      <c r="I1282" s="29">
        <f t="shared" si="1065"/>
        <v>21</v>
      </c>
      <c r="J1282" s="29">
        <f t="array" ref="J1282">INDEX(Dienstplan!$F$6:$AJ$55,BN1282,BO1282)</f>
        <v>0</v>
      </c>
      <c r="K1282" s="29">
        <f t="array" ref="K1282">IF(OR(J1282=Schichten!$B$3,J1282=Schichten!$B$4),INDEX($D$98:$D$147,MATCH(CODE(J1282),$H$98:$H$147,0)),IF(ISERROR(INDEX($D$98:$D$147,MATCH(J1282,$A$98:$A$147,0))),0,INDEX($D$98:$D$147,MATCH(J1282,$A$98:$A$147,0))))</f>
        <v>0</v>
      </c>
      <c r="L1282" s="29">
        <f t="shared" ref="L1282" si="1132">L1232</f>
        <v>0</v>
      </c>
      <c r="M1282" s="29">
        <f t="shared" si="1061"/>
        <v>0</v>
      </c>
      <c r="O1282" s="29">
        <f t="shared" si="1111"/>
        <v>0</v>
      </c>
      <c r="P1282" s="29">
        <f t="shared" si="1111"/>
        <v>0</v>
      </c>
      <c r="Q1282" s="29">
        <f t="shared" si="1111"/>
        <v>0</v>
      </c>
      <c r="R1282" s="29">
        <f t="shared" si="1111"/>
        <v>0</v>
      </c>
      <c r="S1282" s="29">
        <f t="shared" si="1111"/>
        <v>0</v>
      </c>
      <c r="T1282" s="29">
        <f t="shared" si="1111"/>
        <v>0</v>
      </c>
      <c r="U1282" s="29">
        <f t="shared" si="1111"/>
        <v>0</v>
      </c>
      <c r="V1282" s="29">
        <f t="shared" si="1111"/>
        <v>0</v>
      </c>
      <c r="W1282" s="29">
        <f t="shared" si="1111"/>
        <v>0</v>
      </c>
      <c r="X1282" s="29">
        <f t="shared" si="1111"/>
        <v>0</v>
      </c>
      <c r="Y1282" s="29">
        <f t="shared" si="1111"/>
        <v>1</v>
      </c>
      <c r="Z1282" s="29">
        <f t="shared" si="1111"/>
        <v>1</v>
      </c>
      <c r="AA1282" s="29">
        <f t="shared" si="1111"/>
        <v>1</v>
      </c>
      <c r="AB1282" s="29">
        <f t="shared" si="1111"/>
        <v>1</v>
      </c>
      <c r="AC1282" s="29">
        <f t="shared" si="1111"/>
        <v>1</v>
      </c>
      <c r="AD1282" s="29">
        <f t="shared" si="1111"/>
        <v>1</v>
      </c>
      <c r="AE1282" s="29">
        <f t="shared" si="1109"/>
        <v>1</v>
      </c>
      <c r="AF1282" s="29">
        <f t="shared" si="1109"/>
        <v>1</v>
      </c>
      <c r="AG1282" s="29">
        <f t="shared" si="1109"/>
        <v>1</v>
      </c>
      <c r="AH1282" s="29">
        <f t="shared" si="1109"/>
        <v>1</v>
      </c>
      <c r="AI1282" s="29">
        <f t="shared" si="1109"/>
        <v>1</v>
      </c>
      <c r="AJ1282" s="29">
        <f t="shared" si="1109"/>
        <v>1</v>
      </c>
      <c r="AK1282" s="29">
        <f t="shared" si="1109"/>
        <v>1</v>
      </c>
      <c r="AL1282" s="29">
        <f t="shared" si="1109"/>
        <v>1</v>
      </c>
      <c r="AM1282" s="29">
        <f t="shared" si="1109"/>
        <v>1</v>
      </c>
      <c r="AN1282" s="29">
        <f t="shared" si="1109"/>
        <v>1</v>
      </c>
      <c r="AO1282" s="29">
        <f t="shared" si="1109"/>
        <v>1</v>
      </c>
      <c r="AP1282" s="29">
        <f t="shared" si="1109"/>
        <v>1</v>
      </c>
      <c r="AQ1282" s="29">
        <f t="shared" si="1109"/>
        <v>1</v>
      </c>
      <c r="AR1282" s="29">
        <f t="shared" si="1109"/>
        <v>1</v>
      </c>
      <c r="AS1282" s="29">
        <f t="shared" si="1109"/>
        <v>1</v>
      </c>
      <c r="AT1282" s="29">
        <f t="shared" si="1117"/>
        <v>1</v>
      </c>
      <c r="AU1282" s="29">
        <f t="shared" si="1117"/>
        <v>1</v>
      </c>
      <c r="AV1282" s="29">
        <f t="shared" si="1117"/>
        <v>1</v>
      </c>
      <c r="AW1282" s="29">
        <f t="shared" si="1117"/>
        <v>1</v>
      </c>
      <c r="AX1282" s="29">
        <f t="shared" si="1117"/>
        <v>1</v>
      </c>
      <c r="AY1282" s="29">
        <f t="shared" si="1117"/>
        <v>1</v>
      </c>
      <c r="AZ1282" s="29">
        <f t="shared" si="1117"/>
        <v>1</v>
      </c>
      <c r="BA1282" s="29">
        <f t="shared" si="1117"/>
        <v>1</v>
      </c>
      <c r="BB1282" s="29">
        <f t="shared" si="1117"/>
        <v>1</v>
      </c>
      <c r="BC1282" s="29">
        <f t="shared" si="1117"/>
        <v>1</v>
      </c>
      <c r="BD1282" s="29">
        <f t="shared" si="1117"/>
        <v>1</v>
      </c>
      <c r="BE1282" s="29">
        <f t="shared" si="1117"/>
        <v>1</v>
      </c>
      <c r="BF1282" s="29">
        <f t="shared" si="1117"/>
        <v>1</v>
      </c>
      <c r="BG1282" s="29">
        <f t="shared" si="1117"/>
        <v>1</v>
      </c>
      <c r="BH1282" s="29">
        <f t="shared" si="1117"/>
        <v>1</v>
      </c>
      <c r="BI1282" s="29">
        <f t="shared" si="1117"/>
        <v>1</v>
      </c>
      <c r="BJ1282" s="29">
        <f t="shared" si="1115"/>
        <v>1</v>
      </c>
      <c r="BN1282" s="29">
        <f t="shared" si="1126"/>
        <v>21</v>
      </c>
      <c r="BO1282" s="29">
        <f t="shared" si="1067"/>
        <v>17</v>
      </c>
    </row>
    <row r="1283" spans="3:67" x14ac:dyDescent="0.25">
      <c r="C1283" s="79">
        <f t="shared" si="1064"/>
        <v>43878</v>
      </c>
      <c r="D1283" s="29">
        <f t="shared" si="1058"/>
        <v>2020</v>
      </c>
      <c r="E1283" s="29">
        <f t="shared" si="1127"/>
        <v>2</v>
      </c>
      <c r="F1283" s="29">
        <f t="shared" si="1128"/>
        <v>8</v>
      </c>
      <c r="G1283" s="29">
        <f t="shared" si="1129"/>
        <v>17</v>
      </c>
      <c r="H1283" s="166" t="str">
        <f t="shared" si="1130"/>
        <v>So</v>
      </c>
      <c r="I1283" s="29">
        <f t="shared" si="1065"/>
        <v>22</v>
      </c>
      <c r="J1283" s="29">
        <f t="array" ref="J1283">INDEX(Dienstplan!$F$6:$AJ$55,BN1283,BO1283)</f>
        <v>0</v>
      </c>
      <c r="K1283" s="29">
        <f t="array" ref="K1283">IF(OR(J1283=Schichten!$B$3,J1283=Schichten!$B$4),INDEX($D$98:$D$147,MATCH(CODE(J1283),$H$98:$H$147,0)),IF(ISERROR(INDEX($D$98:$D$147,MATCH(J1283,$A$98:$A$147,0))),0,INDEX($D$98:$D$147,MATCH(J1283,$A$98:$A$147,0))))</f>
        <v>0</v>
      </c>
      <c r="L1283" s="29">
        <f t="shared" ref="L1283" si="1133">L1233</f>
        <v>0</v>
      </c>
      <c r="M1283" s="29">
        <f t="shared" si="1061"/>
        <v>0</v>
      </c>
      <c r="O1283" s="29">
        <f t="shared" si="1111"/>
        <v>0</v>
      </c>
      <c r="P1283" s="29">
        <f t="shared" si="1111"/>
        <v>0</v>
      </c>
      <c r="Q1283" s="29">
        <f t="shared" si="1111"/>
        <v>0</v>
      </c>
      <c r="R1283" s="29">
        <f t="shared" si="1111"/>
        <v>0</v>
      </c>
      <c r="S1283" s="29">
        <f t="shared" si="1111"/>
        <v>0</v>
      </c>
      <c r="T1283" s="29">
        <f t="shared" si="1111"/>
        <v>0</v>
      </c>
      <c r="U1283" s="29">
        <f t="shared" si="1111"/>
        <v>0</v>
      </c>
      <c r="V1283" s="29">
        <f t="shared" si="1111"/>
        <v>0</v>
      </c>
      <c r="W1283" s="29">
        <f t="shared" si="1111"/>
        <v>0</v>
      </c>
      <c r="X1283" s="29">
        <f t="shared" si="1111"/>
        <v>0</v>
      </c>
      <c r="Y1283" s="29">
        <f t="shared" si="1111"/>
        <v>1</v>
      </c>
      <c r="Z1283" s="29">
        <f t="shared" si="1111"/>
        <v>1</v>
      </c>
      <c r="AA1283" s="29">
        <f t="shared" si="1111"/>
        <v>1</v>
      </c>
      <c r="AB1283" s="29">
        <f t="shared" si="1111"/>
        <v>1</v>
      </c>
      <c r="AC1283" s="29">
        <f t="shared" si="1111"/>
        <v>1</v>
      </c>
      <c r="AD1283" s="29">
        <f t="shared" ref="AD1283:AS1298" si="1134">IF($M$457,IF($J1283=AD$461,1,0),0)</f>
        <v>1</v>
      </c>
      <c r="AE1283" s="29">
        <f t="shared" si="1134"/>
        <v>1</v>
      </c>
      <c r="AF1283" s="29">
        <f t="shared" si="1134"/>
        <v>1</v>
      </c>
      <c r="AG1283" s="29">
        <f t="shared" si="1134"/>
        <v>1</v>
      </c>
      <c r="AH1283" s="29">
        <f t="shared" si="1134"/>
        <v>1</v>
      </c>
      <c r="AI1283" s="29">
        <f t="shared" si="1134"/>
        <v>1</v>
      </c>
      <c r="AJ1283" s="29">
        <f t="shared" si="1134"/>
        <v>1</v>
      </c>
      <c r="AK1283" s="29">
        <f t="shared" si="1134"/>
        <v>1</v>
      </c>
      <c r="AL1283" s="29">
        <f t="shared" si="1134"/>
        <v>1</v>
      </c>
      <c r="AM1283" s="29">
        <f t="shared" si="1134"/>
        <v>1</v>
      </c>
      <c r="AN1283" s="29">
        <f t="shared" si="1134"/>
        <v>1</v>
      </c>
      <c r="AO1283" s="29">
        <f t="shared" si="1134"/>
        <v>1</v>
      </c>
      <c r="AP1283" s="29">
        <f t="shared" si="1134"/>
        <v>1</v>
      </c>
      <c r="AQ1283" s="29">
        <f t="shared" si="1134"/>
        <v>1</v>
      </c>
      <c r="AR1283" s="29">
        <f t="shared" si="1134"/>
        <v>1</v>
      </c>
      <c r="AS1283" s="29">
        <f t="shared" si="1134"/>
        <v>1</v>
      </c>
      <c r="AT1283" s="29">
        <f t="shared" si="1117"/>
        <v>1</v>
      </c>
      <c r="AU1283" s="29">
        <f t="shared" si="1117"/>
        <v>1</v>
      </c>
      <c r="AV1283" s="29">
        <f t="shared" si="1117"/>
        <v>1</v>
      </c>
      <c r="AW1283" s="29">
        <f t="shared" si="1117"/>
        <v>1</v>
      </c>
      <c r="AX1283" s="29">
        <f t="shared" si="1117"/>
        <v>1</v>
      </c>
      <c r="AY1283" s="29">
        <f t="shared" si="1117"/>
        <v>1</v>
      </c>
      <c r="AZ1283" s="29">
        <f t="shared" si="1117"/>
        <v>1</v>
      </c>
      <c r="BA1283" s="29">
        <f t="shared" si="1117"/>
        <v>1</v>
      </c>
      <c r="BB1283" s="29">
        <f t="shared" si="1117"/>
        <v>1</v>
      </c>
      <c r="BC1283" s="29">
        <f t="shared" si="1117"/>
        <v>1</v>
      </c>
      <c r="BD1283" s="29">
        <f t="shared" si="1117"/>
        <v>1</v>
      </c>
      <c r="BE1283" s="29">
        <f t="shared" si="1117"/>
        <v>1</v>
      </c>
      <c r="BF1283" s="29">
        <f t="shared" si="1117"/>
        <v>1</v>
      </c>
      <c r="BG1283" s="29">
        <f t="shared" si="1117"/>
        <v>1</v>
      </c>
      <c r="BH1283" s="29">
        <f t="shared" si="1117"/>
        <v>1</v>
      </c>
      <c r="BI1283" s="29">
        <f t="shared" si="1117"/>
        <v>1</v>
      </c>
      <c r="BJ1283" s="29">
        <f t="shared" si="1115"/>
        <v>1</v>
      </c>
      <c r="BN1283" s="29">
        <f t="shared" si="1126"/>
        <v>22</v>
      </c>
      <c r="BO1283" s="29">
        <f t="shared" si="1067"/>
        <v>17</v>
      </c>
    </row>
    <row r="1284" spans="3:67" x14ac:dyDescent="0.25">
      <c r="C1284" s="79">
        <f t="shared" si="1064"/>
        <v>43878</v>
      </c>
      <c r="D1284" s="29">
        <f t="shared" si="1058"/>
        <v>2020</v>
      </c>
      <c r="E1284" s="29">
        <f t="shared" si="1127"/>
        <v>2</v>
      </c>
      <c r="F1284" s="29">
        <f t="shared" si="1128"/>
        <v>8</v>
      </c>
      <c r="G1284" s="29">
        <f t="shared" si="1129"/>
        <v>17</v>
      </c>
      <c r="H1284" s="166" t="str">
        <f t="shared" si="1130"/>
        <v>So</v>
      </c>
      <c r="I1284" s="29">
        <f t="shared" si="1065"/>
        <v>23</v>
      </c>
      <c r="J1284" s="29">
        <f t="array" ref="J1284">INDEX(Dienstplan!$F$6:$AJ$55,BN1284,BO1284)</f>
        <v>0</v>
      </c>
      <c r="K1284" s="29">
        <f t="array" ref="K1284">IF(OR(J1284=Schichten!$B$3,J1284=Schichten!$B$4),INDEX($D$98:$D$147,MATCH(CODE(J1284),$H$98:$H$147,0)),IF(ISERROR(INDEX($D$98:$D$147,MATCH(J1284,$A$98:$A$147,0))),0,INDEX($D$98:$D$147,MATCH(J1284,$A$98:$A$147,0))))</f>
        <v>0</v>
      </c>
      <c r="L1284" s="29">
        <f t="shared" ref="L1284" si="1135">L1234</f>
        <v>0</v>
      </c>
      <c r="M1284" s="29">
        <f t="shared" si="1061"/>
        <v>0</v>
      </c>
      <c r="O1284" s="29">
        <f t="shared" ref="O1284:AD1299" si="1136">IF($M$457,IF($J1284=O$461,1,0),0)</f>
        <v>0</v>
      </c>
      <c r="P1284" s="29">
        <f t="shared" si="1136"/>
        <v>0</v>
      </c>
      <c r="Q1284" s="29">
        <f t="shared" si="1136"/>
        <v>0</v>
      </c>
      <c r="R1284" s="29">
        <f t="shared" si="1136"/>
        <v>0</v>
      </c>
      <c r="S1284" s="29">
        <f t="shared" si="1136"/>
        <v>0</v>
      </c>
      <c r="T1284" s="29">
        <f t="shared" si="1136"/>
        <v>0</v>
      </c>
      <c r="U1284" s="29">
        <f t="shared" si="1136"/>
        <v>0</v>
      </c>
      <c r="V1284" s="29">
        <f t="shared" si="1136"/>
        <v>0</v>
      </c>
      <c r="W1284" s="29">
        <f t="shared" si="1136"/>
        <v>0</v>
      </c>
      <c r="X1284" s="29">
        <f t="shared" si="1136"/>
        <v>0</v>
      </c>
      <c r="Y1284" s="29">
        <f t="shared" si="1136"/>
        <v>1</v>
      </c>
      <c r="Z1284" s="29">
        <f t="shared" si="1136"/>
        <v>1</v>
      </c>
      <c r="AA1284" s="29">
        <f t="shared" si="1136"/>
        <v>1</v>
      </c>
      <c r="AB1284" s="29">
        <f t="shared" si="1136"/>
        <v>1</v>
      </c>
      <c r="AC1284" s="29">
        <f t="shared" si="1136"/>
        <v>1</v>
      </c>
      <c r="AD1284" s="29">
        <f t="shared" si="1136"/>
        <v>1</v>
      </c>
      <c r="AE1284" s="29">
        <f t="shared" si="1134"/>
        <v>1</v>
      </c>
      <c r="AF1284" s="29">
        <f t="shared" si="1134"/>
        <v>1</v>
      </c>
      <c r="AG1284" s="29">
        <f t="shared" si="1134"/>
        <v>1</v>
      </c>
      <c r="AH1284" s="29">
        <f t="shared" si="1134"/>
        <v>1</v>
      </c>
      <c r="AI1284" s="29">
        <f t="shared" si="1134"/>
        <v>1</v>
      </c>
      <c r="AJ1284" s="29">
        <f t="shared" si="1134"/>
        <v>1</v>
      </c>
      <c r="AK1284" s="29">
        <f t="shared" si="1134"/>
        <v>1</v>
      </c>
      <c r="AL1284" s="29">
        <f t="shared" si="1134"/>
        <v>1</v>
      </c>
      <c r="AM1284" s="29">
        <f t="shared" si="1134"/>
        <v>1</v>
      </c>
      <c r="AN1284" s="29">
        <f t="shared" si="1134"/>
        <v>1</v>
      </c>
      <c r="AO1284" s="29">
        <f t="shared" si="1134"/>
        <v>1</v>
      </c>
      <c r="AP1284" s="29">
        <f t="shared" si="1134"/>
        <v>1</v>
      </c>
      <c r="AQ1284" s="29">
        <f t="shared" si="1134"/>
        <v>1</v>
      </c>
      <c r="AR1284" s="29">
        <f t="shared" si="1134"/>
        <v>1</v>
      </c>
      <c r="AS1284" s="29">
        <f t="shared" si="1134"/>
        <v>1</v>
      </c>
      <c r="AT1284" s="29">
        <f t="shared" si="1117"/>
        <v>1</v>
      </c>
      <c r="AU1284" s="29">
        <f t="shared" si="1117"/>
        <v>1</v>
      </c>
      <c r="AV1284" s="29">
        <f t="shared" si="1117"/>
        <v>1</v>
      </c>
      <c r="AW1284" s="29">
        <f t="shared" si="1117"/>
        <v>1</v>
      </c>
      <c r="AX1284" s="29">
        <f t="shared" si="1117"/>
        <v>1</v>
      </c>
      <c r="AY1284" s="29">
        <f t="shared" si="1117"/>
        <v>1</v>
      </c>
      <c r="AZ1284" s="29">
        <f t="shared" si="1117"/>
        <v>1</v>
      </c>
      <c r="BA1284" s="29">
        <f t="shared" si="1117"/>
        <v>1</v>
      </c>
      <c r="BB1284" s="29">
        <f t="shared" si="1117"/>
        <v>1</v>
      </c>
      <c r="BC1284" s="29">
        <f t="shared" si="1117"/>
        <v>1</v>
      </c>
      <c r="BD1284" s="29">
        <f t="shared" si="1117"/>
        <v>1</v>
      </c>
      <c r="BE1284" s="29">
        <f t="shared" si="1117"/>
        <v>1</v>
      </c>
      <c r="BF1284" s="29">
        <f t="shared" si="1117"/>
        <v>1</v>
      </c>
      <c r="BG1284" s="29">
        <f t="shared" si="1117"/>
        <v>1</v>
      </c>
      <c r="BH1284" s="29">
        <f t="shared" si="1117"/>
        <v>1</v>
      </c>
      <c r="BI1284" s="29">
        <f t="shared" si="1117"/>
        <v>1</v>
      </c>
      <c r="BJ1284" s="29">
        <f t="shared" si="1115"/>
        <v>1</v>
      </c>
      <c r="BN1284" s="29">
        <f t="shared" si="1126"/>
        <v>23</v>
      </c>
      <c r="BO1284" s="29">
        <f t="shared" si="1067"/>
        <v>17</v>
      </c>
    </row>
    <row r="1285" spans="3:67" x14ac:dyDescent="0.25">
      <c r="C1285" s="79">
        <f t="shared" si="1064"/>
        <v>43878</v>
      </c>
      <c r="D1285" s="29">
        <f t="shared" si="1058"/>
        <v>2020</v>
      </c>
      <c r="E1285" s="29">
        <f t="shared" si="1127"/>
        <v>2</v>
      </c>
      <c r="F1285" s="29">
        <f t="shared" si="1128"/>
        <v>8</v>
      </c>
      <c r="G1285" s="29">
        <f t="shared" si="1129"/>
        <v>17</v>
      </c>
      <c r="H1285" s="166" t="str">
        <f t="shared" si="1130"/>
        <v>So</v>
      </c>
      <c r="I1285" s="29">
        <f t="shared" si="1065"/>
        <v>24</v>
      </c>
      <c r="J1285" s="29">
        <f t="array" ref="J1285">INDEX(Dienstplan!$F$6:$AJ$55,BN1285,BO1285)</f>
        <v>0</v>
      </c>
      <c r="K1285" s="29">
        <f t="array" ref="K1285">IF(OR(J1285=Schichten!$B$3,J1285=Schichten!$B$4),INDEX($D$98:$D$147,MATCH(CODE(J1285),$H$98:$H$147,0)),IF(ISERROR(INDEX($D$98:$D$147,MATCH(J1285,$A$98:$A$147,0))),0,INDEX($D$98:$D$147,MATCH(J1285,$A$98:$A$147,0))))</f>
        <v>0</v>
      </c>
      <c r="L1285" s="29">
        <f t="shared" ref="L1285" si="1137">L1235</f>
        <v>0</v>
      </c>
      <c r="M1285" s="29">
        <f t="shared" si="1061"/>
        <v>0</v>
      </c>
      <c r="O1285" s="29">
        <f t="shared" si="1136"/>
        <v>0</v>
      </c>
      <c r="P1285" s="29">
        <f t="shared" si="1136"/>
        <v>0</v>
      </c>
      <c r="Q1285" s="29">
        <f t="shared" si="1136"/>
        <v>0</v>
      </c>
      <c r="R1285" s="29">
        <f t="shared" si="1136"/>
        <v>0</v>
      </c>
      <c r="S1285" s="29">
        <f t="shared" si="1136"/>
        <v>0</v>
      </c>
      <c r="T1285" s="29">
        <f t="shared" si="1136"/>
        <v>0</v>
      </c>
      <c r="U1285" s="29">
        <f t="shared" si="1136"/>
        <v>0</v>
      </c>
      <c r="V1285" s="29">
        <f t="shared" si="1136"/>
        <v>0</v>
      </c>
      <c r="W1285" s="29">
        <f t="shared" si="1136"/>
        <v>0</v>
      </c>
      <c r="X1285" s="29">
        <f t="shared" si="1136"/>
        <v>0</v>
      </c>
      <c r="Y1285" s="29">
        <f t="shared" si="1136"/>
        <v>1</v>
      </c>
      <c r="Z1285" s="29">
        <f t="shared" si="1136"/>
        <v>1</v>
      </c>
      <c r="AA1285" s="29">
        <f t="shared" si="1136"/>
        <v>1</v>
      </c>
      <c r="AB1285" s="29">
        <f t="shared" si="1136"/>
        <v>1</v>
      </c>
      <c r="AC1285" s="29">
        <f t="shared" si="1136"/>
        <v>1</v>
      </c>
      <c r="AD1285" s="29">
        <f t="shared" si="1136"/>
        <v>1</v>
      </c>
      <c r="AE1285" s="29">
        <f t="shared" si="1134"/>
        <v>1</v>
      </c>
      <c r="AF1285" s="29">
        <f t="shared" si="1134"/>
        <v>1</v>
      </c>
      <c r="AG1285" s="29">
        <f t="shared" si="1134"/>
        <v>1</v>
      </c>
      <c r="AH1285" s="29">
        <f t="shared" si="1134"/>
        <v>1</v>
      </c>
      <c r="AI1285" s="29">
        <f t="shared" si="1134"/>
        <v>1</v>
      </c>
      <c r="AJ1285" s="29">
        <f t="shared" si="1134"/>
        <v>1</v>
      </c>
      <c r="AK1285" s="29">
        <f t="shared" si="1134"/>
        <v>1</v>
      </c>
      <c r="AL1285" s="29">
        <f t="shared" si="1134"/>
        <v>1</v>
      </c>
      <c r="AM1285" s="29">
        <f t="shared" si="1134"/>
        <v>1</v>
      </c>
      <c r="AN1285" s="29">
        <f t="shared" si="1134"/>
        <v>1</v>
      </c>
      <c r="AO1285" s="29">
        <f t="shared" si="1134"/>
        <v>1</v>
      </c>
      <c r="AP1285" s="29">
        <f t="shared" si="1134"/>
        <v>1</v>
      </c>
      <c r="AQ1285" s="29">
        <f t="shared" si="1134"/>
        <v>1</v>
      </c>
      <c r="AR1285" s="29">
        <f t="shared" si="1134"/>
        <v>1</v>
      </c>
      <c r="AS1285" s="29">
        <f t="shared" si="1134"/>
        <v>1</v>
      </c>
      <c r="AT1285" s="29">
        <f t="shared" si="1117"/>
        <v>1</v>
      </c>
      <c r="AU1285" s="29">
        <f t="shared" si="1117"/>
        <v>1</v>
      </c>
      <c r="AV1285" s="29">
        <f t="shared" si="1117"/>
        <v>1</v>
      </c>
      <c r="AW1285" s="29">
        <f t="shared" si="1117"/>
        <v>1</v>
      </c>
      <c r="AX1285" s="29">
        <f t="shared" si="1117"/>
        <v>1</v>
      </c>
      <c r="AY1285" s="29">
        <f t="shared" si="1117"/>
        <v>1</v>
      </c>
      <c r="AZ1285" s="29">
        <f t="shared" si="1117"/>
        <v>1</v>
      </c>
      <c r="BA1285" s="29">
        <f t="shared" si="1117"/>
        <v>1</v>
      </c>
      <c r="BB1285" s="29">
        <f t="shared" si="1117"/>
        <v>1</v>
      </c>
      <c r="BC1285" s="29">
        <f t="shared" si="1117"/>
        <v>1</v>
      </c>
      <c r="BD1285" s="29">
        <f t="shared" si="1117"/>
        <v>1</v>
      </c>
      <c r="BE1285" s="29">
        <f t="shared" si="1117"/>
        <v>1</v>
      </c>
      <c r="BF1285" s="29">
        <f t="shared" si="1117"/>
        <v>1</v>
      </c>
      <c r="BG1285" s="29">
        <f t="shared" si="1117"/>
        <v>1</v>
      </c>
      <c r="BH1285" s="29">
        <f t="shared" si="1117"/>
        <v>1</v>
      </c>
      <c r="BI1285" s="29">
        <f t="shared" si="1117"/>
        <v>1</v>
      </c>
      <c r="BJ1285" s="29">
        <f t="shared" si="1115"/>
        <v>1</v>
      </c>
      <c r="BN1285" s="29">
        <f t="shared" si="1126"/>
        <v>24</v>
      </c>
      <c r="BO1285" s="29">
        <f t="shared" si="1067"/>
        <v>17</v>
      </c>
    </row>
    <row r="1286" spans="3:67" x14ac:dyDescent="0.25">
      <c r="C1286" s="79">
        <f t="shared" si="1064"/>
        <v>43878</v>
      </c>
      <c r="D1286" s="29">
        <f t="shared" si="1058"/>
        <v>2020</v>
      </c>
      <c r="E1286" s="29">
        <f t="shared" si="1127"/>
        <v>2</v>
      </c>
      <c r="F1286" s="29">
        <f t="shared" si="1128"/>
        <v>8</v>
      </c>
      <c r="G1286" s="29">
        <f t="shared" si="1129"/>
        <v>17</v>
      </c>
      <c r="H1286" s="166" t="str">
        <f t="shared" si="1130"/>
        <v>So</v>
      </c>
      <c r="I1286" s="29">
        <f t="shared" si="1065"/>
        <v>25</v>
      </c>
      <c r="J1286" s="29">
        <f t="array" ref="J1286">INDEX(Dienstplan!$F$6:$AJ$55,BN1286,BO1286)</f>
        <v>0</v>
      </c>
      <c r="K1286" s="29">
        <f t="array" ref="K1286">IF(OR(J1286=Schichten!$B$3,J1286=Schichten!$B$4),INDEX($D$98:$D$147,MATCH(CODE(J1286),$H$98:$H$147,0)),IF(ISERROR(INDEX($D$98:$D$147,MATCH(J1286,$A$98:$A$147,0))),0,INDEX($D$98:$D$147,MATCH(J1286,$A$98:$A$147,0))))</f>
        <v>0</v>
      </c>
      <c r="L1286" s="29">
        <f t="shared" ref="L1286" si="1138">L1236</f>
        <v>0</v>
      </c>
      <c r="M1286" s="29">
        <f t="shared" si="1061"/>
        <v>0</v>
      </c>
      <c r="O1286" s="29">
        <f t="shared" si="1136"/>
        <v>0</v>
      </c>
      <c r="P1286" s="29">
        <f t="shared" si="1136"/>
        <v>0</v>
      </c>
      <c r="Q1286" s="29">
        <f t="shared" si="1136"/>
        <v>0</v>
      </c>
      <c r="R1286" s="29">
        <f t="shared" si="1136"/>
        <v>0</v>
      </c>
      <c r="S1286" s="29">
        <f t="shared" si="1136"/>
        <v>0</v>
      </c>
      <c r="T1286" s="29">
        <f t="shared" si="1136"/>
        <v>0</v>
      </c>
      <c r="U1286" s="29">
        <f t="shared" si="1136"/>
        <v>0</v>
      </c>
      <c r="V1286" s="29">
        <f t="shared" si="1136"/>
        <v>0</v>
      </c>
      <c r="W1286" s="29">
        <f t="shared" si="1136"/>
        <v>0</v>
      </c>
      <c r="X1286" s="29">
        <f t="shared" si="1136"/>
        <v>0</v>
      </c>
      <c r="Y1286" s="29">
        <f t="shared" si="1136"/>
        <v>1</v>
      </c>
      <c r="Z1286" s="29">
        <f t="shared" si="1136"/>
        <v>1</v>
      </c>
      <c r="AA1286" s="29">
        <f t="shared" si="1136"/>
        <v>1</v>
      </c>
      <c r="AB1286" s="29">
        <f t="shared" si="1136"/>
        <v>1</v>
      </c>
      <c r="AC1286" s="29">
        <f t="shared" si="1136"/>
        <v>1</v>
      </c>
      <c r="AD1286" s="29">
        <f t="shared" si="1136"/>
        <v>1</v>
      </c>
      <c r="AE1286" s="29">
        <f t="shared" si="1134"/>
        <v>1</v>
      </c>
      <c r="AF1286" s="29">
        <f t="shared" si="1134"/>
        <v>1</v>
      </c>
      <c r="AG1286" s="29">
        <f t="shared" si="1134"/>
        <v>1</v>
      </c>
      <c r="AH1286" s="29">
        <f t="shared" si="1134"/>
        <v>1</v>
      </c>
      <c r="AI1286" s="29">
        <f t="shared" si="1134"/>
        <v>1</v>
      </c>
      <c r="AJ1286" s="29">
        <f t="shared" si="1134"/>
        <v>1</v>
      </c>
      <c r="AK1286" s="29">
        <f t="shared" si="1134"/>
        <v>1</v>
      </c>
      <c r="AL1286" s="29">
        <f t="shared" si="1134"/>
        <v>1</v>
      </c>
      <c r="AM1286" s="29">
        <f t="shared" si="1134"/>
        <v>1</v>
      </c>
      <c r="AN1286" s="29">
        <f t="shared" si="1134"/>
        <v>1</v>
      </c>
      <c r="AO1286" s="29">
        <f t="shared" si="1134"/>
        <v>1</v>
      </c>
      <c r="AP1286" s="29">
        <f t="shared" si="1134"/>
        <v>1</v>
      </c>
      <c r="AQ1286" s="29">
        <f t="shared" si="1134"/>
        <v>1</v>
      </c>
      <c r="AR1286" s="29">
        <f t="shared" si="1134"/>
        <v>1</v>
      </c>
      <c r="AS1286" s="29">
        <f t="shared" si="1134"/>
        <v>1</v>
      </c>
      <c r="AT1286" s="29">
        <f t="shared" si="1117"/>
        <v>1</v>
      </c>
      <c r="AU1286" s="29">
        <f t="shared" si="1117"/>
        <v>1</v>
      </c>
      <c r="AV1286" s="29">
        <f t="shared" si="1117"/>
        <v>1</v>
      </c>
      <c r="AW1286" s="29">
        <f t="shared" si="1117"/>
        <v>1</v>
      </c>
      <c r="AX1286" s="29">
        <f t="shared" si="1117"/>
        <v>1</v>
      </c>
      <c r="AY1286" s="29">
        <f t="shared" si="1117"/>
        <v>1</v>
      </c>
      <c r="AZ1286" s="29">
        <f t="shared" si="1117"/>
        <v>1</v>
      </c>
      <c r="BA1286" s="29">
        <f t="shared" si="1117"/>
        <v>1</v>
      </c>
      <c r="BB1286" s="29">
        <f t="shared" si="1117"/>
        <v>1</v>
      </c>
      <c r="BC1286" s="29">
        <f t="shared" si="1117"/>
        <v>1</v>
      </c>
      <c r="BD1286" s="29">
        <f t="shared" si="1117"/>
        <v>1</v>
      </c>
      <c r="BE1286" s="29">
        <f t="shared" si="1117"/>
        <v>1</v>
      </c>
      <c r="BF1286" s="29">
        <f t="shared" si="1117"/>
        <v>1</v>
      </c>
      <c r="BG1286" s="29">
        <f t="shared" si="1117"/>
        <v>1</v>
      </c>
      <c r="BH1286" s="29">
        <f t="shared" si="1117"/>
        <v>1</v>
      </c>
      <c r="BI1286" s="29">
        <f t="shared" si="1117"/>
        <v>1</v>
      </c>
      <c r="BJ1286" s="29">
        <f t="shared" si="1115"/>
        <v>1</v>
      </c>
      <c r="BN1286" s="29">
        <f t="shared" si="1126"/>
        <v>25</v>
      </c>
      <c r="BO1286" s="29">
        <f t="shared" si="1067"/>
        <v>17</v>
      </c>
    </row>
    <row r="1287" spans="3:67" x14ac:dyDescent="0.25">
      <c r="C1287" s="79">
        <f t="shared" si="1064"/>
        <v>43878</v>
      </c>
      <c r="D1287" s="29">
        <f t="shared" si="1058"/>
        <v>2020</v>
      </c>
      <c r="E1287" s="29">
        <f t="shared" si="1127"/>
        <v>2</v>
      </c>
      <c r="F1287" s="29">
        <f t="shared" si="1128"/>
        <v>8</v>
      </c>
      <c r="G1287" s="29">
        <f t="shared" si="1129"/>
        <v>17</v>
      </c>
      <c r="H1287" s="166" t="str">
        <f t="shared" si="1130"/>
        <v>So</v>
      </c>
      <c r="I1287" s="29">
        <f t="shared" si="1065"/>
        <v>26</v>
      </c>
      <c r="J1287" s="29">
        <f t="array" ref="J1287">INDEX(Dienstplan!$F$6:$AJ$55,BN1287,BO1287)</f>
        <v>0</v>
      </c>
      <c r="K1287" s="29">
        <f t="array" ref="K1287">IF(OR(J1287=Schichten!$B$3,J1287=Schichten!$B$4),INDEX($D$98:$D$147,MATCH(CODE(J1287),$H$98:$H$147,0)),IF(ISERROR(INDEX($D$98:$D$147,MATCH(J1287,$A$98:$A$147,0))),0,INDEX($D$98:$D$147,MATCH(J1287,$A$98:$A$147,0))))</f>
        <v>0</v>
      </c>
      <c r="L1287" s="29">
        <f t="shared" ref="L1287" si="1139">L1237</f>
        <v>0</v>
      </c>
      <c r="M1287" s="29">
        <f t="shared" si="1061"/>
        <v>0</v>
      </c>
      <c r="O1287" s="29">
        <f t="shared" si="1136"/>
        <v>0</v>
      </c>
      <c r="P1287" s="29">
        <f t="shared" si="1136"/>
        <v>0</v>
      </c>
      <c r="Q1287" s="29">
        <f t="shared" si="1136"/>
        <v>0</v>
      </c>
      <c r="R1287" s="29">
        <f t="shared" si="1136"/>
        <v>0</v>
      </c>
      <c r="S1287" s="29">
        <f t="shared" si="1136"/>
        <v>0</v>
      </c>
      <c r="T1287" s="29">
        <f t="shared" si="1136"/>
        <v>0</v>
      </c>
      <c r="U1287" s="29">
        <f t="shared" si="1136"/>
        <v>0</v>
      </c>
      <c r="V1287" s="29">
        <f t="shared" si="1136"/>
        <v>0</v>
      </c>
      <c r="W1287" s="29">
        <f t="shared" si="1136"/>
        <v>0</v>
      </c>
      <c r="X1287" s="29">
        <f t="shared" si="1136"/>
        <v>0</v>
      </c>
      <c r="Y1287" s="29">
        <f t="shared" si="1136"/>
        <v>1</v>
      </c>
      <c r="Z1287" s="29">
        <f t="shared" si="1136"/>
        <v>1</v>
      </c>
      <c r="AA1287" s="29">
        <f t="shared" si="1136"/>
        <v>1</v>
      </c>
      <c r="AB1287" s="29">
        <f t="shared" si="1136"/>
        <v>1</v>
      </c>
      <c r="AC1287" s="29">
        <f t="shared" si="1136"/>
        <v>1</v>
      </c>
      <c r="AD1287" s="29">
        <f t="shared" si="1136"/>
        <v>1</v>
      </c>
      <c r="AE1287" s="29">
        <f t="shared" si="1134"/>
        <v>1</v>
      </c>
      <c r="AF1287" s="29">
        <f t="shared" si="1134"/>
        <v>1</v>
      </c>
      <c r="AG1287" s="29">
        <f t="shared" si="1134"/>
        <v>1</v>
      </c>
      <c r="AH1287" s="29">
        <f t="shared" si="1134"/>
        <v>1</v>
      </c>
      <c r="AI1287" s="29">
        <f t="shared" si="1134"/>
        <v>1</v>
      </c>
      <c r="AJ1287" s="29">
        <f t="shared" si="1134"/>
        <v>1</v>
      </c>
      <c r="AK1287" s="29">
        <f t="shared" si="1134"/>
        <v>1</v>
      </c>
      <c r="AL1287" s="29">
        <f t="shared" si="1134"/>
        <v>1</v>
      </c>
      <c r="AM1287" s="29">
        <f t="shared" si="1134"/>
        <v>1</v>
      </c>
      <c r="AN1287" s="29">
        <f t="shared" si="1134"/>
        <v>1</v>
      </c>
      <c r="AO1287" s="29">
        <f t="shared" si="1134"/>
        <v>1</v>
      </c>
      <c r="AP1287" s="29">
        <f t="shared" si="1134"/>
        <v>1</v>
      </c>
      <c r="AQ1287" s="29">
        <f t="shared" si="1134"/>
        <v>1</v>
      </c>
      <c r="AR1287" s="29">
        <f t="shared" si="1134"/>
        <v>1</v>
      </c>
      <c r="AS1287" s="29">
        <f t="shared" si="1134"/>
        <v>1</v>
      </c>
      <c r="AT1287" s="29">
        <f t="shared" si="1117"/>
        <v>1</v>
      </c>
      <c r="AU1287" s="29">
        <f t="shared" si="1117"/>
        <v>1</v>
      </c>
      <c r="AV1287" s="29">
        <f t="shared" si="1117"/>
        <v>1</v>
      </c>
      <c r="AW1287" s="29">
        <f t="shared" si="1117"/>
        <v>1</v>
      </c>
      <c r="AX1287" s="29">
        <f t="shared" si="1117"/>
        <v>1</v>
      </c>
      <c r="AY1287" s="29">
        <f t="shared" si="1117"/>
        <v>1</v>
      </c>
      <c r="AZ1287" s="29">
        <f t="shared" si="1117"/>
        <v>1</v>
      </c>
      <c r="BA1287" s="29">
        <f t="shared" si="1117"/>
        <v>1</v>
      </c>
      <c r="BB1287" s="29">
        <f t="shared" si="1117"/>
        <v>1</v>
      </c>
      <c r="BC1287" s="29">
        <f t="shared" si="1117"/>
        <v>1</v>
      </c>
      <c r="BD1287" s="29">
        <f t="shared" si="1117"/>
        <v>1</v>
      </c>
      <c r="BE1287" s="29">
        <f t="shared" si="1117"/>
        <v>1</v>
      </c>
      <c r="BF1287" s="29">
        <f t="shared" si="1117"/>
        <v>1</v>
      </c>
      <c r="BG1287" s="29">
        <f t="shared" si="1117"/>
        <v>1</v>
      </c>
      <c r="BH1287" s="29">
        <f t="shared" si="1117"/>
        <v>1</v>
      </c>
      <c r="BI1287" s="29">
        <f t="shared" ref="BI1287:BJ1302" si="1140">IF($M$457,IF($J1287=BI$461,1,0),0)</f>
        <v>1</v>
      </c>
      <c r="BJ1287" s="29">
        <f t="shared" si="1140"/>
        <v>1</v>
      </c>
      <c r="BN1287" s="29">
        <f t="shared" si="1126"/>
        <v>26</v>
      </c>
      <c r="BO1287" s="29">
        <f t="shared" si="1067"/>
        <v>17</v>
      </c>
    </row>
    <row r="1288" spans="3:67" x14ac:dyDescent="0.25">
      <c r="C1288" s="79">
        <f t="shared" si="1064"/>
        <v>43878</v>
      </c>
      <c r="D1288" s="29">
        <f t="shared" si="1058"/>
        <v>2020</v>
      </c>
      <c r="E1288" s="29">
        <f t="shared" si="1127"/>
        <v>2</v>
      </c>
      <c r="F1288" s="29">
        <f t="shared" si="1128"/>
        <v>8</v>
      </c>
      <c r="G1288" s="29">
        <f t="shared" si="1129"/>
        <v>17</v>
      </c>
      <c r="H1288" s="166" t="str">
        <f t="shared" si="1130"/>
        <v>So</v>
      </c>
      <c r="I1288" s="29">
        <f t="shared" si="1065"/>
        <v>27</v>
      </c>
      <c r="J1288" s="29">
        <f t="array" ref="J1288">INDEX(Dienstplan!$F$6:$AJ$55,BN1288,BO1288)</f>
        <v>0</v>
      </c>
      <c r="K1288" s="29">
        <f t="array" ref="K1288">IF(OR(J1288=Schichten!$B$3,J1288=Schichten!$B$4),INDEX($D$98:$D$147,MATCH(CODE(J1288),$H$98:$H$147,0)),IF(ISERROR(INDEX($D$98:$D$147,MATCH(J1288,$A$98:$A$147,0))),0,INDEX($D$98:$D$147,MATCH(J1288,$A$98:$A$147,0))))</f>
        <v>0</v>
      </c>
      <c r="L1288" s="29">
        <f t="shared" ref="L1288" si="1141">L1238</f>
        <v>0</v>
      </c>
      <c r="M1288" s="29">
        <f t="shared" si="1061"/>
        <v>0</v>
      </c>
      <c r="O1288" s="29">
        <f t="shared" si="1136"/>
        <v>0</v>
      </c>
      <c r="P1288" s="29">
        <f t="shared" si="1136"/>
        <v>0</v>
      </c>
      <c r="Q1288" s="29">
        <f t="shared" si="1136"/>
        <v>0</v>
      </c>
      <c r="R1288" s="29">
        <f t="shared" si="1136"/>
        <v>0</v>
      </c>
      <c r="S1288" s="29">
        <f t="shared" si="1136"/>
        <v>0</v>
      </c>
      <c r="T1288" s="29">
        <f t="shared" si="1136"/>
        <v>0</v>
      </c>
      <c r="U1288" s="29">
        <f t="shared" si="1136"/>
        <v>0</v>
      </c>
      <c r="V1288" s="29">
        <f t="shared" si="1136"/>
        <v>0</v>
      </c>
      <c r="W1288" s="29">
        <f t="shared" si="1136"/>
        <v>0</v>
      </c>
      <c r="X1288" s="29">
        <f t="shared" si="1136"/>
        <v>0</v>
      </c>
      <c r="Y1288" s="29">
        <f t="shared" si="1136"/>
        <v>1</v>
      </c>
      <c r="Z1288" s="29">
        <f t="shared" si="1136"/>
        <v>1</v>
      </c>
      <c r="AA1288" s="29">
        <f t="shared" si="1136"/>
        <v>1</v>
      </c>
      <c r="AB1288" s="29">
        <f t="shared" si="1136"/>
        <v>1</v>
      </c>
      <c r="AC1288" s="29">
        <f t="shared" si="1136"/>
        <v>1</v>
      </c>
      <c r="AD1288" s="29">
        <f t="shared" si="1136"/>
        <v>1</v>
      </c>
      <c r="AE1288" s="29">
        <f t="shared" si="1134"/>
        <v>1</v>
      </c>
      <c r="AF1288" s="29">
        <f t="shared" si="1134"/>
        <v>1</v>
      </c>
      <c r="AG1288" s="29">
        <f t="shared" si="1134"/>
        <v>1</v>
      </c>
      <c r="AH1288" s="29">
        <f t="shared" si="1134"/>
        <v>1</v>
      </c>
      <c r="AI1288" s="29">
        <f t="shared" si="1134"/>
        <v>1</v>
      </c>
      <c r="AJ1288" s="29">
        <f t="shared" si="1134"/>
        <v>1</v>
      </c>
      <c r="AK1288" s="29">
        <f t="shared" si="1134"/>
        <v>1</v>
      </c>
      <c r="AL1288" s="29">
        <f t="shared" si="1134"/>
        <v>1</v>
      </c>
      <c r="AM1288" s="29">
        <f t="shared" si="1134"/>
        <v>1</v>
      </c>
      <c r="AN1288" s="29">
        <f t="shared" si="1134"/>
        <v>1</v>
      </c>
      <c r="AO1288" s="29">
        <f t="shared" si="1134"/>
        <v>1</v>
      </c>
      <c r="AP1288" s="29">
        <f t="shared" si="1134"/>
        <v>1</v>
      </c>
      <c r="AQ1288" s="29">
        <f t="shared" si="1134"/>
        <v>1</v>
      </c>
      <c r="AR1288" s="29">
        <f t="shared" si="1134"/>
        <v>1</v>
      </c>
      <c r="AS1288" s="29">
        <f t="shared" si="1134"/>
        <v>1</v>
      </c>
      <c r="AT1288" s="29">
        <f t="shared" ref="AT1288:BI1303" si="1142">IF($M$457,IF($J1288=AT$461,1,0),0)</f>
        <v>1</v>
      </c>
      <c r="AU1288" s="29">
        <f t="shared" si="1142"/>
        <v>1</v>
      </c>
      <c r="AV1288" s="29">
        <f t="shared" si="1142"/>
        <v>1</v>
      </c>
      <c r="AW1288" s="29">
        <f t="shared" si="1142"/>
        <v>1</v>
      </c>
      <c r="AX1288" s="29">
        <f t="shared" si="1142"/>
        <v>1</v>
      </c>
      <c r="AY1288" s="29">
        <f t="shared" si="1142"/>
        <v>1</v>
      </c>
      <c r="AZ1288" s="29">
        <f t="shared" si="1142"/>
        <v>1</v>
      </c>
      <c r="BA1288" s="29">
        <f t="shared" si="1142"/>
        <v>1</v>
      </c>
      <c r="BB1288" s="29">
        <f t="shared" si="1142"/>
        <v>1</v>
      </c>
      <c r="BC1288" s="29">
        <f t="shared" si="1142"/>
        <v>1</v>
      </c>
      <c r="BD1288" s="29">
        <f t="shared" si="1142"/>
        <v>1</v>
      </c>
      <c r="BE1288" s="29">
        <f t="shared" si="1142"/>
        <v>1</v>
      </c>
      <c r="BF1288" s="29">
        <f t="shared" si="1142"/>
        <v>1</v>
      </c>
      <c r="BG1288" s="29">
        <f t="shared" si="1142"/>
        <v>1</v>
      </c>
      <c r="BH1288" s="29">
        <f t="shared" si="1142"/>
        <v>1</v>
      </c>
      <c r="BI1288" s="29">
        <f t="shared" si="1142"/>
        <v>1</v>
      </c>
      <c r="BJ1288" s="29">
        <f t="shared" si="1140"/>
        <v>1</v>
      </c>
      <c r="BN1288" s="29">
        <f t="shared" si="1126"/>
        <v>27</v>
      </c>
      <c r="BO1288" s="29">
        <f t="shared" si="1067"/>
        <v>17</v>
      </c>
    </row>
    <row r="1289" spans="3:67" x14ac:dyDescent="0.25">
      <c r="C1289" s="79">
        <f t="shared" si="1064"/>
        <v>43878</v>
      </c>
      <c r="D1289" s="29">
        <f t="shared" si="1058"/>
        <v>2020</v>
      </c>
      <c r="E1289" s="29">
        <f t="shared" si="1127"/>
        <v>2</v>
      </c>
      <c r="F1289" s="29">
        <f t="shared" si="1128"/>
        <v>8</v>
      </c>
      <c r="G1289" s="29">
        <f t="shared" si="1129"/>
        <v>17</v>
      </c>
      <c r="H1289" s="166" t="str">
        <f t="shared" si="1130"/>
        <v>So</v>
      </c>
      <c r="I1289" s="29">
        <f t="shared" si="1065"/>
        <v>28</v>
      </c>
      <c r="J1289" s="29">
        <f t="array" ref="J1289">INDEX(Dienstplan!$F$6:$AJ$55,BN1289,BO1289)</f>
        <v>0</v>
      </c>
      <c r="K1289" s="29">
        <f t="array" ref="K1289">IF(OR(J1289=Schichten!$B$3,J1289=Schichten!$B$4),INDEX($D$98:$D$147,MATCH(CODE(J1289),$H$98:$H$147,0)),IF(ISERROR(INDEX($D$98:$D$147,MATCH(J1289,$A$98:$A$147,0))),0,INDEX($D$98:$D$147,MATCH(J1289,$A$98:$A$147,0))))</f>
        <v>0</v>
      </c>
      <c r="L1289" s="29">
        <f t="shared" ref="L1289" si="1143">L1239</f>
        <v>0</v>
      </c>
      <c r="M1289" s="29">
        <f t="shared" si="1061"/>
        <v>0</v>
      </c>
      <c r="O1289" s="29">
        <f t="shared" si="1136"/>
        <v>0</v>
      </c>
      <c r="P1289" s="29">
        <f t="shared" si="1136"/>
        <v>0</v>
      </c>
      <c r="Q1289" s="29">
        <f t="shared" si="1136"/>
        <v>0</v>
      </c>
      <c r="R1289" s="29">
        <f t="shared" si="1136"/>
        <v>0</v>
      </c>
      <c r="S1289" s="29">
        <f t="shared" si="1136"/>
        <v>0</v>
      </c>
      <c r="T1289" s="29">
        <f t="shared" si="1136"/>
        <v>0</v>
      </c>
      <c r="U1289" s="29">
        <f t="shared" si="1136"/>
        <v>0</v>
      </c>
      <c r="V1289" s="29">
        <f t="shared" si="1136"/>
        <v>0</v>
      </c>
      <c r="W1289" s="29">
        <f t="shared" si="1136"/>
        <v>0</v>
      </c>
      <c r="X1289" s="29">
        <f t="shared" si="1136"/>
        <v>0</v>
      </c>
      <c r="Y1289" s="29">
        <f t="shared" si="1136"/>
        <v>1</v>
      </c>
      <c r="Z1289" s="29">
        <f t="shared" si="1136"/>
        <v>1</v>
      </c>
      <c r="AA1289" s="29">
        <f t="shared" si="1136"/>
        <v>1</v>
      </c>
      <c r="AB1289" s="29">
        <f t="shared" si="1136"/>
        <v>1</v>
      </c>
      <c r="AC1289" s="29">
        <f t="shared" si="1136"/>
        <v>1</v>
      </c>
      <c r="AD1289" s="29">
        <f t="shared" si="1136"/>
        <v>1</v>
      </c>
      <c r="AE1289" s="29">
        <f t="shared" si="1134"/>
        <v>1</v>
      </c>
      <c r="AF1289" s="29">
        <f t="shared" si="1134"/>
        <v>1</v>
      </c>
      <c r="AG1289" s="29">
        <f t="shared" si="1134"/>
        <v>1</v>
      </c>
      <c r="AH1289" s="29">
        <f t="shared" si="1134"/>
        <v>1</v>
      </c>
      <c r="AI1289" s="29">
        <f t="shared" si="1134"/>
        <v>1</v>
      </c>
      <c r="AJ1289" s="29">
        <f t="shared" si="1134"/>
        <v>1</v>
      </c>
      <c r="AK1289" s="29">
        <f t="shared" si="1134"/>
        <v>1</v>
      </c>
      <c r="AL1289" s="29">
        <f t="shared" si="1134"/>
        <v>1</v>
      </c>
      <c r="AM1289" s="29">
        <f t="shared" si="1134"/>
        <v>1</v>
      </c>
      <c r="AN1289" s="29">
        <f t="shared" si="1134"/>
        <v>1</v>
      </c>
      <c r="AO1289" s="29">
        <f t="shared" si="1134"/>
        <v>1</v>
      </c>
      <c r="AP1289" s="29">
        <f t="shared" si="1134"/>
        <v>1</v>
      </c>
      <c r="AQ1289" s="29">
        <f t="shared" si="1134"/>
        <v>1</v>
      </c>
      <c r="AR1289" s="29">
        <f t="shared" si="1134"/>
        <v>1</v>
      </c>
      <c r="AS1289" s="29">
        <f t="shared" si="1134"/>
        <v>1</v>
      </c>
      <c r="AT1289" s="29">
        <f t="shared" si="1142"/>
        <v>1</v>
      </c>
      <c r="AU1289" s="29">
        <f t="shared" si="1142"/>
        <v>1</v>
      </c>
      <c r="AV1289" s="29">
        <f t="shared" si="1142"/>
        <v>1</v>
      </c>
      <c r="AW1289" s="29">
        <f t="shared" si="1142"/>
        <v>1</v>
      </c>
      <c r="AX1289" s="29">
        <f t="shared" si="1142"/>
        <v>1</v>
      </c>
      <c r="AY1289" s="29">
        <f t="shared" si="1142"/>
        <v>1</v>
      </c>
      <c r="AZ1289" s="29">
        <f t="shared" si="1142"/>
        <v>1</v>
      </c>
      <c r="BA1289" s="29">
        <f t="shared" si="1142"/>
        <v>1</v>
      </c>
      <c r="BB1289" s="29">
        <f t="shared" si="1142"/>
        <v>1</v>
      </c>
      <c r="BC1289" s="29">
        <f t="shared" si="1142"/>
        <v>1</v>
      </c>
      <c r="BD1289" s="29">
        <f t="shared" si="1142"/>
        <v>1</v>
      </c>
      <c r="BE1289" s="29">
        <f t="shared" si="1142"/>
        <v>1</v>
      </c>
      <c r="BF1289" s="29">
        <f t="shared" si="1142"/>
        <v>1</v>
      </c>
      <c r="BG1289" s="29">
        <f t="shared" si="1142"/>
        <v>1</v>
      </c>
      <c r="BH1289" s="29">
        <f t="shared" si="1142"/>
        <v>1</v>
      </c>
      <c r="BI1289" s="29">
        <f t="shared" si="1142"/>
        <v>1</v>
      </c>
      <c r="BJ1289" s="29">
        <f t="shared" si="1140"/>
        <v>1</v>
      </c>
      <c r="BN1289" s="29">
        <f t="shared" si="1126"/>
        <v>28</v>
      </c>
      <c r="BO1289" s="29">
        <f t="shared" si="1067"/>
        <v>17</v>
      </c>
    </row>
    <row r="1290" spans="3:67" x14ac:dyDescent="0.25">
      <c r="C1290" s="79">
        <f t="shared" si="1064"/>
        <v>43878</v>
      </c>
      <c r="D1290" s="29">
        <f t="shared" si="1058"/>
        <v>2020</v>
      </c>
      <c r="E1290" s="29">
        <f t="shared" si="1127"/>
        <v>2</v>
      </c>
      <c r="F1290" s="29">
        <f t="shared" si="1128"/>
        <v>8</v>
      </c>
      <c r="G1290" s="29">
        <f t="shared" si="1129"/>
        <v>17</v>
      </c>
      <c r="H1290" s="166" t="str">
        <f t="shared" si="1130"/>
        <v>So</v>
      </c>
      <c r="I1290" s="29">
        <f t="shared" si="1065"/>
        <v>29</v>
      </c>
      <c r="J1290" s="29">
        <f t="array" ref="J1290">INDEX(Dienstplan!$F$6:$AJ$55,BN1290,BO1290)</f>
        <v>0</v>
      </c>
      <c r="K1290" s="29">
        <f t="array" ref="K1290">IF(OR(J1290=Schichten!$B$3,J1290=Schichten!$B$4),INDEX($D$98:$D$147,MATCH(CODE(J1290),$H$98:$H$147,0)),IF(ISERROR(INDEX($D$98:$D$147,MATCH(J1290,$A$98:$A$147,0))),0,INDEX($D$98:$D$147,MATCH(J1290,$A$98:$A$147,0))))</f>
        <v>0</v>
      </c>
      <c r="L1290" s="29">
        <f t="shared" ref="L1290" si="1144">L1240</f>
        <v>0</v>
      </c>
      <c r="M1290" s="29">
        <f t="shared" si="1061"/>
        <v>0</v>
      </c>
      <c r="O1290" s="29">
        <f t="shared" si="1136"/>
        <v>0</v>
      </c>
      <c r="P1290" s="29">
        <f t="shared" si="1136"/>
        <v>0</v>
      </c>
      <c r="Q1290" s="29">
        <f t="shared" si="1136"/>
        <v>0</v>
      </c>
      <c r="R1290" s="29">
        <f t="shared" si="1136"/>
        <v>0</v>
      </c>
      <c r="S1290" s="29">
        <f t="shared" si="1136"/>
        <v>0</v>
      </c>
      <c r="T1290" s="29">
        <f t="shared" si="1136"/>
        <v>0</v>
      </c>
      <c r="U1290" s="29">
        <f t="shared" si="1136"/>
        <v>0</v>
      </c>
      <c r="V1290" s="29">
        <f t="shared" si="1136"/>
        <v>0</v>
      </c>
      <c r="W1290" s="29">
        <f t="shared" si="1136"/>
        <v>0</v>
      </c>
      <c r="X1290" s="29">
        <f t="shared" si="1136"/>
        <v>0</v>
      </c>
      <c r="Y1290" s="29">
        <f t="shared" si="1136"/>
        <v>1</v>
      </c>
      <c r="Z1290" s="29">
        <f t="shared" si="1136"/>
        <v>1</v>
      </c>
      <c r="AA1290" s="29">
        <f t="shared" si="1136"/>
        <v>1</v>
      </c>
      <c r="AB1290" s="29">
        <f t="shared" si="1136"/>
        <v>1</v>
      </c>
      <c r="AC1290" s="29">
        <f t="shared" si="1136"/>
        <v>1</v>
      </c>
      <c r="AD1290" s="29">
        <f t="shared" si="1136"/>
        <v>1</v>
      </c>
      <c r="AE1290" s="29">
        <f t="shared" si="1134"/>
        <v>1</v>
      </c>
      <c r="AF1290" s="29">
        <f t="shared" si="1134"/>
        <v>1</v>
      </c>
      <c r="AG1290" s="29">
        <f t="shared" si="1134"/>
        <v>1</v>
      </c>
      <c r="AH1290" s="29">
        <f t="shared" si="1134"/>
        <v>1</v>
      </c>
      <c r="AI1290" s="29">
        <f t="shared" si="1134"/>
        <v>1</v>
      </c>
      <c r="AJ1290" s="29">
        <f t="shared" si="1134"/>
        <v>1</v>
      </c>
      <c r="AK1290" s="29">
        <f t="shared" si="1134"/>
        <v>1</v>
      </c>
      <c r="AL1290" s="29">
        <f t="shared" si="1134"/>
        <v>1</v>
      </c>
      <c r="AM1290" s="29">
        <f t="shared" si="1134"/>
        <v>1</v>
      </c>
      <c r="AN1290" s="29">
        <f t="shared" si="1134"/>
        <v>1</v>
      </c>
      <c r="AO1290" s="29">
        <f t="shared" si="1134"/>
        <v>1</v>
      </c>
      <c r="AP1290" s="29">
        <f t="shared" si="1134"/>
        <v>1</v>
      </c>
      <c r="AQ1290" s="29">
        <f t="shared" si="1134"/>
        <v>1</v>
      </c>
      <c r="AR1290" s="29">
        <f t="shared" si="1134"/>
        <v>1</v>
      </c>
      <c r="AS1290" s="29">
        <f t="shared" si="1134"/>
        <v>1</v>
      </c>
      <c r="AT1290" s="29">
        <f t="shared" si="1142"/>
        <v>1</v>
      </c>
      <c r="AU1290" s="29">
        <f t="shared" si="1142"/>
        <v>1</v>
      </c>
      <c r="AV1290" s="29">
        <f t="shared" si="1142"/>
        <v>1</v>
      </c>
      <c r="AW1290" s="29">
        <f t="shared" si="1142"/>
        <v>1</v>
      </c>
      <c r="AX1290" s="29">
        <f t="shared" si="1142"/>
        <v>1</v>
      </c>
      <c r="AY1290" s="29">
        <f t="shared" si="1142"/>
        <v>1</v>
      </c>
      <c r="AZ1290" s="29">
        <f t="shared" si="1142"/>
        <v>1</v>
      </c>
      <c r="BA1290" s="29">
        <f t="shared" si="1142"/>
        <v>1</v>
      </c>
      <c r="BB1290" s="29">
        <f t="shared" si="1142"/>
        <v>1</v>
      </c>
      <c r="BC1290" s="29">
        <f t="shared" si="1142"/>
        <v>1</v>
      </c>
      <c r="BD1290" s="29">
        <f t="shared" si="1142"/>
        <v>1</v>
      </c>
      <c r="BE1290" s="29">
        <f t="shared" si="1142"/>
        <v>1</v>
      </c>
      <c r="BF1290" s="29">
        <f t="shared" si="1142"/>
        <v>1</v>
      </c>
      <c r="BG1290" s="29">
        <f t="shared" si="1142"/>
        <v>1</v>
      </c>
      <c r="BH1290" s="29">
        <f t="shared" si="1142"/>
        <v>1</v>
      </c>
      <c r="BI1290" s="29">
        <f t="shared" si="1142"/>
        <v>1</v>
      </c>
      <c r="BJ1290" s="29">
        <f t="shared" si="1140"/>
        <v>1</v>
      </c>
      <c r="BN1290" s="29">
        <f t="shared" si="1126"/>
        <v>29</v>
      </c>
      <c r="BO1290" s="29">
        <f t="shared" si="1067"/>
        <v>17</v>
      </c>
    </row>
    <row r="1291" spans="3:67" x14ac:dyDescent="0.25">
      <c r="C1291" s="79">
        <f t="shared" si="1064"/>
        <v>43878</v>
      </c>
      <c r="D1291" s="29">
        <f t="shared" si="1058"/>
        <v>2020</v>
      </c>
      <c r="E1291" s="29">
        <f t="shared" si="1127"/>
        <v>2</v>
      </c>
      <c r="F1291" s="29">
        <f t="shared" si="1128"/>
        <v>8</v>
      </c>
      <c r="G1291" s="29">
        <f t="shared" si="1129"/>
        <v>17</v>
      </c>
      <c r="H1291" s="166" t="str">
        <f t="shared" si="1130"/>
        <v>So</v>
      </c>
      <c r="I1291" s="29">
        <f t="shared" si="1065"/>
        <v>30</v>
      </c>
      <c r="J1291" s="29">
        <f t="array" ref="J1291">INDEX(Dienstplan!$F$6:$AJ$55,BN1291,BO1291)</f>
        <v>0</v>
      </c>
      <c r="K1291" s="29">
        <f t="array" ref="K1291">IF(OR(J1291=Schichten!$B$3,J1291=Schichten!$B$4),INDEX($D$98:$D$147,MATCH(CODE(J1291),$H$98:$H$147,0)),IF(ISERROR(INDEX($D$98:$D$147,MATCH(J1291,$A$98:$A$147,0))),0,INDEX($D$98:$D$147,MATCH(J1291,$A$98:$A$147,0))))</f>
        <v>0</v>
      </c>
      <c r="L1291" s="29">
        <f t="shared" ref="L1291" si="1145">L1241</f>
        <v>0</v>
      </c>
      <c r="M1291" s="29">
        <f t="shared" si="1061"/>
        <v>0</v>
      </c>
      <c r="O1291" s="29">
        <f t="shared" si="1136"/>
        <v>0</v>
      </c>
      <c r="P1291" s="29">
        <f t="shared" si="1136"/>
        <v>0</v>
      </c>
      <c r="Q1291" s="29">
        <f t="shared" si="1136"/>
        <v>0</v>
      </c>
      <c r="R1291" s="29">
        <f t="shared" si="1136"/>
        <v>0</v>
      </c>
      <c r="S1291" s="29">
        <f t="shared" si="1136"/>
        <v>0</v>
      </c>
      <c r="T1291" s="29">
        <f t="shared" si="1136"/>
        <v>0</v>
      </c>
      <c r="U1291" s="29">
        <f t="shared" si="1136"/>
        <v>0</v>
      </c>
      <c r="V1291" s="29">
        <f t="shared" si="1136"/>
        <v>0</v>
      </c>
      <c r="W1291" s="29">
        <f t="shared" si="1136"/>
        <v>0</v>
      </c>
      <c r="X1291" s="29">
        <f t="shared" si="1136"/>
        <v>0</v>
      </c>
      <c r="Y1291" s="29">
        <f t="shared" si="1136"/>
        <v>1</v>
      </c>
      <c r="Z1291" s="29">
        <f t="shared" si="1136"/>
        <v>1</v>
      </c>
      <c r="AA1291" s="29">
        <f t="shared" si="1136"/>
        <v>1</v>
      </c>
      <c r="AB1291" s="29">
        <f t="shared" si="1136"/>
        <v>1</v>
      </c>
      <c r="AC1291" s="29">
        <f t="shared" si="1136"/>
        <v>1</v>
      </c>
      <c r="AD1291" s="29">
        <f t="shared" si="1136"/>
        <v>1</v>
      </c>
      <c r="AE1291" s="29">
        <f t="shared" si="1134"/>
        <v>1</v>
      </c>
      <c r="AF1291" s="29">
        <f t="shared" si="1134"/>
        <v>1</v>
      </c>
      <c r="AG1291" s="29">
        <f t="shared" si="1134"/>
        <v>1</v>
      </c>
      <c r="AH1291" s="29">
        <f t="shared" si="1134"/>
        <v>1</v>
      </c>
      <c r="AI1291" s="29">
        <f t="shared" si="1134"/>
        <v>1</v>
      </c>
      <c r="AJ1291" s="29">
        <f t="shared" si="1134"/>
        <v>1</v>
      </c>
      <c r="AK1291" s="29">
        <f t="shared" si="1134"/>
        <v>1</v>
      </c>
      <c r="AL1291" s="29">
        <f t="shared" si="1134"/>
        <v>1</v>
      </c>
      <c r="AM1291" s="29">
        <f t="shared" si="1134"/>
        <v>1</v>
      </c>
      <c r="AN1291" s="29">
        <f t="shared" si="1134"/>
        <v>1</v>
      </c>
      <c r="AO1291" s="29">
        <f t="shared" si="1134"/>
        <v>1</v>
      </c>
      <c r="AP1291" s="29">
        <f t="shared" si="1134"/>
        <v>1</v>
      </c>
      <c r="AQ1291" s="29">
        <f t="shared" si="1134"/>
        <v>1</v>
      </c>
      <c r="AR1291" s="29">
        <f t="shared" si="1134"/>
        <v>1</v>
      </c>
      <c r="AS1291" s="29">
        <f t="shared" si="1134"/>
        <v>1</v>
      </c>
      <c r="AT1291" s="29">
        <f t="shared" si="1142"/>
        <v>1</v>
      </c>
      <c r="AU1291" s="29">
        <f t="shared" si="1142"/>
        <v>1</v>
      </c>
      <c r="AV1291" s="29">
        <f t="shared" si="1142"/>
        <v>1</v>
      </c>
      <c r="AW1291" s="29">
        <f t="shared" si="1142"/>
        <v>1</v>
      </c>
      <c r="AX1291" s="29">
        <f t="shared" si="1142"/>
        <v>1</v>
      </c>
      <c r="AY1291" s="29">
        <f t="shared" si="1142"/>
        <v>1</v>
      </c>
      <c r="AZ1291" s="29">
        <f t="shared" si="1142"/>
        <v>1</v>
      </c>
      <c r="BA1291" s="29">
        <f t="shared" si="1142"/>
        <v>1</v>
      </c>
      <c r="BB1291" s="29">
        <f t="shared" si="1142"/>
        <v>1</v>
      </c>
      <c r="BC1291" s="29">
        <f t="shared" si="1142"/>
        <v>1</v>
      </c>
      <c r="BD1291" s="29">
        <f t="shared" si="1142"/>
        <v>1</v>
      </c>
      <c r="BE1291" s="29">
        <f t="shared" si="1142"/>
        <v>1</v>
      </c>
      <c r="BF1291" s="29">
        <f t="shared" si="1142"/>
        <v>1</v>
      </c>
      <c r="BG1291" s="29">
        <f t="shared" si="1142"/>
        <v>1</v>
      </c>
      <c r="BH1291" s="29">
        <f t="shared" si="1142"/>
        <v>1</v>
      </c>
      <c r="BI1291" s="29">
        <f t="shared" si="1142"/>
        <v>1</v>
      </c>
      <c r="BJ1291" s="29">
        <f t="shared" si="1140"/>
        <v>1</v>
      </c>
      <c r="BN1291" s="29">
        <f t="shared" si="1126"/>
        <v>30</v>
      </c>
      <c r="BO1291" s="29">
        <f t="shared" si="1067"/>
        <v>17</v>
      </c>
    </row>
    <row r="1292" spans="3:67" x14ac:dyDescent="0.25">
      <c r="C1292" s="79">
        <f t="shared" si="1064"/>
        <v>43878</v>
      </c>
      <c r="D1292" s="29">
        <f t="shared" si="1058"/>
        <v>2020</v>
      </c>
      <c r="E1292" s="29">
        <f t="shared" si="1127"/>
        <v>2</v>
      </c>
      <c r="F1292" s="29">
        <f t="shared" si="1128"/>
        <v>8</v>
      </c>
      <c r="G1292" s="29">
        <f t="shared" si="1129"/>
        <v>17</v>
      </c>
      <c r="H1292" s="166" t="str">
        <f t="shared" si="1130"/>
        <v>So</v>
      </c>
      <c r="I1292" s="29">
        <f t="shared" si="1065"/>
        <v>31</v>
      </c>
      <c r="J1292" s="29">
        <f t="array" ref="J1292">INDEX(Dienstplan!$F$6:$AJ$55,BN1292,BO1292)</f>
        <v>0</v>
      </c>
      <c r="K1292" s="29">
        <f t="array" ref="K1292">IF(OR(J1292=Schichten!$B$3,J1292=Schichten!$B$4),INDEX($D$98:$D$147,MATCH(CODE(J1292),$H$98:$H$147,0)),IF(ISERROR(INDEX($D$98:$D$147,MATCH(J1292,$A$98:$A$147,0))),0,INDEX($D$98:$D$147,MATCH(J1292,$A$98:$A$147,0))))</f>
        <v>0</v>
      </c>
      <c r="L1292" s="29">
        <f t="shared" ref="L1292" si="1146">L1242</f>
        <v>0</v>
      </c>
      <c r="M1292" s="29">
        <f t="shared" si="1061"/>
        <v>0</v>
      </c>
      <c r="O1292" s="29">
        <f t="shared" si="1136"/>
        <v>0</v>
      </c>
      <c r="P1292" s="29">
        <f t="shared" si="1136"/>
        <v>0</v>
      </c>
      <c r="Q1292" s="29">
        <f t="shared" si="1136"/>
        <v>0</v>
      </c>
      <c r="R1292" s="29">
        <f t="shared" si="1136"/>
        <v>0</v>
      </c>
      <c r="S1292" s="29">
        <f t="shared" si="1136"/>
        <v>0</v>
      </c>
      <c r="T1292" s="29">
        <f t="shared" si="1136"/>
        <v>0</v>
      </c>
      <c r="U1292" s="29">
        <f t="shared" si="1136"/>
        <v>0</v>
      </c>
      <c r="V1292" s="29">
        <f t="shared" si="1136"/>
        <v>0</v>
      </c>
      <c r="W1292" s="29">
        <f t="shared" si="1136"/>
        <v>0</v>
      </c>
      <c r="X1292" s="29">
        <f t="shared" si="1136"/>
        <v>0</v>
      </c>
      <c r="Y1292" s="29">
        <f t="shared" si="1136"/>
        <v>1</v>
      </c>
      <c r="Z1292" s="29">
        <f t="shared" si="1136"/>
        <v>1</v>
      </c>
      <c r="AA1292" s="29">
        <f t="shared" si="1136"/>
        <v>1</v>
      </c>
      <c r="AB1292" s="29">
        <f t="shared" si="1136"/>
        <v>1</v>
      </c>
      <c r="AC1292" s="29">
        <f t="shared" si="1136"/>
        <v>1</v>
      </c>
      <c r="AD1292" s="29">
        <f t="shared" si="1136"/>
        <v>1</v>
      </c>
      <c r="AE1292" s="29">
        <f t="shared" si="1134"/>
        <v>1</v>
      </c>
      <c r="AF1292" s="29">
        <f t="shared" si="1134"/>
        <v>1</v>
      </c>
      <c r="AG1292" s="29">
        <f t="shared" si="1134"/>
        <v>1</v>
      </c>
      <c r="AH1292" s="29">
        <f t="shared" si="1134"/>
        <v>1</v>
      </c>
      <c r="AI1292" s="29">
        <f t="shared" si="1134"/>
        <v>1</v>
      </c>
      <c r="AJ1292" s="29">
        <f t="shared" si="1134"/>
        <v>1</v>
      </c>
      <c r="AK1292" s="29">
        <f t="shared" si="1134"/>
        <v>1</v>
      </c>
      <c r="AL1292" s="29">
        <f t="shared" si="1134"/>
        <v>1</v>
      </c>
      <c r="AM1292" s="29">
        <f t="shared" si="1134"/>
        <v>1</v>
      </c>
      <c r="AN1292" s="29">
        <f t="shared" si="1134"/>
        <v>1</v>
      </c>
      <c r="AO1292" s="29">
        <f t="shared" si="1134"/>
        <v>1</v>
      </c>
      <c r="AP1292" s="29">
        <f t="shared" si="1134"/>
        <v>1</v>
      </c>
      <c r="AQ1292" s="29">
        <f t="shared" si="1134"/>
        <v>1</v>
      </c>
      <c r="AR1292" s="29">
        <f t="shared" si="1134"/>
        <v>1</v>
      </c>
      <c r="AS1292" s="29">
        <f t="shared" si="1134"/>
        <v>1</v>
      </c>
      <c r="AT1292" s="29">
        <f t="shared" si="1142"/>
        <v>1</v>
      </c>
      <c r="AU1292" s="29">
        <f t="shared" si="1142"/>
        <v>1</v>
      </c>
      <c r="AV1292" s="29">
        <f t="shared" si="1142"/>
        <v>1</v>
      </c>
      <c r="AW1292" s="29">
        <f t="shared" si="1142"/>
        <v>1</v>
      </c>
      <c r="AX1292" s="29">
        <f t="shared" si="1142"/>
        <v>1</v>
      </c>
      <c r="AY1292" s="29">
        <f t="shared" si="1142"/>
        <v>1</v>
      </c>
      <c r="AZ1292" s="29">
        <f t="shared" si="1142"/>
        <v>1</v>
      </c>
      <c r="BA1292" s="29">
        <f t="shared" si="1142"/>
        <v>1</v>
      </c>
      <c r="BB1292" s="29">
        <f t="shared" si="1142"/>
        <v>1</v>
      </c>
      <c r="BC1292" s="29">
        <f t="shared" si="1142"/>
        <v>1</v>
      </c>
      <c r="BD1292" s="29">
        <f t="shared" si="1142"/>
        <v>1</v>
      </c>
      <c r="BE1292" s="29">
        <f t="shared" si="1142"/>
        <v>1</v>
      </c>
      <c r="BF1292" s="29">
        <f t="shared" si="1142"/>
        <v>1</v>
      </c>
      <c r="BG1292" s="29">
        <f t="shared" si="1142"/>
        <v>1</v>
      </c>
      <c r="BH1292" s="29">
        <f t="shared" si="1142"/>
        <v>1</v>
      </c>
      <c r="BI1292" s="29">
        <f t="shared" si="1142"/>
        <v>1</v>
      </c>
      <c r="BJ1292" s="29">
        <f t="shared" si="1140"/>
        <v>1</v>
      </c>
      <c r="BN1292" s="29">
        <f t="shared" si="1126"/>
        <v>31</v>
      </c>
      <c r="BO1292" s="29">
        <f t="shared" si="1067"/>
        <v>17</v>
      </c>
    </row>
    <row r="1293" spans="3:67" x14ac:dyDescent="0.25">
      <c r="C1293" s="79">
        <f t="shared" si="1064"/>
        <v>43878</v>
      </c>
      <c r="D1293" s="29">
        <f t="shared" si="1058"/>
        <v>2020</v>
      </c>
      <c r="E1293" s="29">
        <f t="shared" si="1127"/>
        <v>2</v>
      </c>
      <c r="F1293" s="29">
        <f t="shared" si="1128"/>
        <v>8</v>
      </c>
      <c r="G1293" s="29">
        <f t="shared" si="1129"/>
        <v>17</v>
      </c>
      <c r="H1293" s="166" t="str">
        <f t="shared" si="1130"/>
        <v>So</v>
      </c>
      <c r="I1293" s="29">
        <f t="shared" si="1065"/>
        <v>32</v>
      </c>
      <c r="J1293" s="29">
        <f t="array" ref="J1293">INDEX(Dienstplan!$F$6:$AJ$55,BN1293,BO1293)</f>
        <v>0</v>
      </c>
      <c r="K1293" s="29">
        <f t="array" ref="K1293">IF(OR(J1293=Schichten!$B$3,J1293=Schichten!$B$4),INDEX($D$98:$D$147,MATCH(CODE(J1293),$H$98:$H$147,0)),IF(ISERROR(INDEX($D$98:$D$147,MATCH(J1293,$A$98:$A$147,0))),0,INDEX($D$98:$D$147,MATCH(J1293,$A$98:$A$147,0))))</f>
        <v>0</v>
      </c>
      <c r="L1293" s="29">
        <f t="shared" ref="L1293" si="1147">L1243</f>
        <v>0</v>
      </c>
      <c r="M1293" s="29">
        <f t="shared" si="1061"/>
        <v>0</v>
      </c>
      <c r="O1293" s="29">
        <f t="shared" si="1136"/>
        <v>0</v>
      </c>
      <c r="P1293" s="29">
        <f t="shared" si="1136"/>
        <v>0</v>
      </c>
      <c r="Q1293" s="29">
        <f t="shared" si="1136"/>
        <v>0</v>
      </c>
      <c r="R1293" s="29">
        <f t="shared" si="1136"/>
        <v>0</v>
      </c>
      <c r="S1293" s="29">
        <f t="shared" si="1136"/>
        <v>0</v>
      </c>
      <c r="T1293" s="29">
        <f t="shared" si="1136"/>
        <v>0</v>
      </c>
      <c r="U1293" s="29">
        <f t="shared" si="1136"/>
        <v>0</v>
      </c>
      <c r="V1293" s="29">
        <f t="shared" si="1136"/>
        <v>0</v>
      </c>
      <c r="W1293" s="29">
        <f t="shared" si="1136"/>
        <v>0</v>
      </c>
      <c r="X1293" s="29">
        <f t="shared" si="1136"/>
        <v>0</v>
      </c>
      <c r="Y1293" s="29">
        <f t="shared" si="1136"/>
        <v>1</v>
      </c>
      <c r="Z1293" s="29">
        <f t="shared" si="1136"/>
        <v>1</v>
      </c>
      <c r="AA1293" s="29">
        <f t="shared" si="1136"/>
        <v>1</v>
      </c>
      <c r="AB1293" s="29">
        <f t="shared" si="1136"/>
        <v>1</v>
      </c>
      <c r="AC1293" s="29">
        <f t="shared" si="1136"/>
        <v>1</v>
      </c>
      <c r="AD1293" s="29">
        <f t="shared" si="1136"/>
        <v>1</v>
      </c>
      <c r="AE1293" s="29">
        <f t="shared" si="1134"/>
        <v>1</v>
      </c>
      <c r="AF1293" s="29">
        <f t="shared" si="1134"/>
        <v>1</v>
      </c>
      <c r="AG1293" s="29">
        <f t="shared" si="1134"/>
        <v>1</v>
      </c>
      <c r="AH1293" s="29">
        <f t="shared" si="1134"/>
        <v>1</v>
      </c>
      <c r="AI1293" s="29">
        <f t="shared" si="1134"/>
        <v>1</v>
      </c>
      <c r="AJ1293" s="29">
        <f t="shared" si="1134"/>
        <v>1</v>
      </c>
      <c r="AK1293" s="29">
        <f t="shared" si="1134"/>
        <v>1</v>
      </c>
      <c r="AL1293" s="29">
        <f t="shared" si="1134"/>
        <v>1</v>
      </c>
      <c r="AM1293" s="29">
        <f t="shared" si="1134"/>
        <v>1</v>
      </c>
      <c r="AN1293" s="29">
        <f t="shared" si="1134"/>
        <v>1</v>
      </c>
      <c r="AO1293" s="29">
        <f t="shared" si="1134"/>
        <v>1</v>
      </c>
      <c r="AP1293" s="29">
        <f t="shared" si="1134"/>
        <v>1</v>
      </c>
      <c r="AQ1293" s="29">
        <f t="shared" si="1134"/>
        <v>1</v>
      </c>
      <c r="AR1293" s="29">
        <f t="shared" si="1134"/>
        <v>1</v>
      </c>
      <c r="AS1293" s="29">
        <f t="shared" si="1134"/>
        <v>1</v>
      </c>
      <c r="AT1293" s="29">
        <f t="shared" si="1142"/>
        <v>1</v>
      </c>
      <c r="AU1293" s="29">
        <f t="shared" si="1142"/>
        <v>1</v>
      </c>
      <c r="AV1293" s="29">
        <f t="shared" si="1142"/>
        <v>1</v>
      </c>
      <c r="AW1293" s="29">
        <f t="shared" si="1142"/>
        <v>1</v>
      </c>
      <c r="AX1293" s="29">
        <f t="shared" si="1142"/>
        <v>1</v>
      </c>
      <c r="AY1293" s="29">
        <f t="shared" si="1142"/>
        <v>1</v>
      </c>
      <c r="AZ1293" s="29">
        <f t="shared" si="1142"/>
        <v>1</v>
      </c>
      <c r="BA1293" s="29">
        <f t="shared" si="1142"/>
        <v>1</v>
      </c>
      <c r="BB1293" s="29">
        <f t="shared" si="1142"/>
        <v>1</v>
      </c>
      <c r="BC1293" s="29">
        <f t="shared" si="1142"/>
        <v>1</v>
      </c>
      <c r="BD1293" s="29">
        <f t="shared" si="1142"/>
        <v>1</v>
      </c>
      <c r="BE1293" s="29">
        <f t="shared" si="1142"/>
        <v>1</v>
      </c>
      <c r="BF1293" s="29">
        <f t="shared" si="1142"/>
        <v>1</v>
      </c>
      <c r="BG1293" s="29">
        <f t="shared" si="1142"/>
        <v>1</v>
      </c>
      <c r="BH1293" s="29">
        <f t="shared" si="1142"/>
        <v>1</v>
      </c>
      <c r="BI1293" s="29">
        <f t="shared" si="1142"/>
        <v>1</v>
      </c>
      <c r="BJ1293" s="29">
        <f t="shared" si="1140"/>
        <v>1</v>
      </c>
      <c r="BN1293" s="29">
        <f t="shared" si="1126"/>
        <v>32</v>
      </c>
      <c r="BO1293" s="29">
        <f t="shared" si="1067"/>
        <v>17</v>
      </c>
    </row>
    <row r="1294" spans="3:67" x14ac:dyDescent="0.25">
      <c r="C1294" s="79">
        <f t="shared" si="1064"/>
        <v>43878</v>
      </c>
      <c r="D1294" s="29">
        <f t="shared" ref="D1294:D1357" si="1148">YEAR(C1294)</f>
        <v>2020</v>
      </c>
      <c r="E1294" s="29">
        <f t="shared" si="1127"/>
        <v>2</v>
      </c>
      <c r="F1294" s="29">
        <f t="shared" si="1128"/>
        <v>8</v>
      </c>
      <c r="G1294" s="29">
        <f t="shared" si="1129"/>
        <v>17</v>
      </c>
      <c r="H1294" s="166" t="str">
        <f t="shared" si="1130"/>
        <v>So</v>
      </c>
      <c r="I1294" s="29">
        <f t="shared" si="1065"/>
        <v>33</v>
      </c>
      <c r="J1294" s="29">
        <f t="array" ref="J1294">INDEX(Dienstplan!$F$6:$AJ$55,BN1294,BO1294)</f>
        <v>0</v>
      </c>
      <c r="K1294" s="29">
        <f t="array" ref="K1294">IF(OR(J1294=Schichten!$B$3,J1294=Schichten!$B$4),INDEX($D$98:$D$147,MATCH(CODE(J1294),$H$98:$H$147,0)),IF(ISERROR(INDEX($D$98:$D$147,MATCH(J1294,$A$98:$A$147,0))),0,INDEX($D$98:$D$147,MATCH(J1294,$A$98:$A$147,0))))</f>
        <v>0</v>
      </c>
      <c r="L1294" s="29">
        <f t="shared" ref="L1294" si="1149">L1244</f>
        <v>0</v>
      </c>
      <c r="M1294" s="29">
        <f t="shared" si="1061"/>
        <v>0</v>
      </c>
      <c r="O1294" s="29">
        <f t="shared" si="1136"/>
        <v>0</v>
      </c>
      <c r="P1294" s="29">
        <f t="shared" si="1136"/>
        <v>0</v>
      </c>
      <c r="Q1294" s="29">
        <f t="shared" si="1136"/>
        <v>0</v>
      </c>
      <c r="R1294" s="29">
        <f t="shared" si="1136"/>
        <v>0</v>
      </c>
      <c r="S1294" s="29">
        <f t="shared" si="1136"/>
        <v>0</v>
      </c>
      <c r="T1294" s="29">
        <f t="shared" si="1136"/>
        <v>0</v>
      </c>
      <c r="U1294" s="29">
        <f t="shared" si="1136"/>
        <v>0</v>
      </c>
      <c r="V1294" s="29">
        <f t="shared" si="1136"/>
        <v>0</v>
      </c>
      <c r="W1294" s="29">
        <f t="shared" si="1136"/>
        <v>0</v>
      </c>
      <c r="X1294" s="29">
        <f t="shared" si="1136"/>
        <v>0</v>
      </c>
      <c r="Y1294" s="29">
        <f t="shared" si="1136"/>
        <v>1</v>
      </c>
      <c r="Z1294" s="29">
        <f t="shared" si="1136"/>
        <v>1</v>
      </c>
      <c r="AA1294" s="29">
        <f t="shared" si="1136"/>
        <v>1</v>
      </c>
      <c r="AB1294" s="29">
        <f t="shared" si="1136"/>
        <v>1</v>
      </c>
      <c r="AC1294" s="29">
        <f t="shared" si="1136"/>
        <v>1</v>
      </c>
      <c r="AD1294" s="29">
        <f t="shared" si="1136"/>
        <v>1</v>
      </c>
      <c r="AE1294" s="29">
        <f t="shared" si="1134"/>
        <v>1</v>
      </c>
      <c r="AF1294" s="29">
        <f t="shared" si="1134"/>
        <v>1</v>
      </c>
      <c r="AG1294" s="29">
        <f t="shared" si="1134"/>
        <v>1</v>
      </c>
      <c r="AH1294" s="29">
        <f t="shared" si="1134"/>
        <v>1</v>
      </c>
      <c r="AI1294" s="29">
        <f t="shared" si="1134"/>
        <v>1</v>
      </c>
      <c r="AJ1294" s="29">
        <f t="shared" si="1134"/>
        <v>1</v>
      </c>
      <c r="AK1294" s="29">
        <f t="shared" si="1134"/>
        <v>1</v>
      </c>
      <c r="AL1294" s="29">
        <f t="shared" si="1134"/>
        <v>1</v>
      </c>
      <c r="AM1294" s="29">
        <f t="shared" si="1134"/>
        <v>1</v>
      </c>
      <c r="AN1294" s="29">
        <f t="shared" si="1134"/>
        <v>1</v>
      </c>
      <c r="AO1294" s="29">
        <f t="shared" si="1134"/>
        <v>1</v>
      </c>
      <c r="AP1294" s="29">
        <f t="shared" si="1134"/>
        <v>1</v>
      </c>
      <c r="AQ1294" s="29">
        <f t="shared" si="1134"/>
        <v>1</v>
      </c>
      <c r="AR1294" s="29">
        <f t="shared" si="1134"/>
        <v>1</v>
      </c>
      <c r="AS1294" s="29">
        <f t="shared" si="1134"/>
        <v>1</v>
      </c>
      <c r="AT1294" s="29">
        <f t="shared" si="1142"/>
        <v>1</v>
      </c>
      <c r="AU1294" s="29">
        <f t="shared" si="1142"/>
        <v>1</v>
      </c>
      <c r="AV1294" s="29">
        <f t="shared" si="1142"/>
        <v>1</v>
      </c>
      <c r="AW1294" s="29">
        <f t="shared" si="1142"/>
        <v>1</v>
      </c>
      <c r="AX1294" s="29">
        <f t="shared" si="1142"/>
        <v>1</v>
      </c>
      <c r="AY1294" s="29">
        <f t="shared" si="1142"/>
        <v>1</v>
      </c>
      <c r="AZ1294" s="29">
        <f t="shared" si="1142"/>
        <v>1</v>
      </c>
      <c r="BA1294" s="29">
        <f t="shared" si="1142"/>
        <v>1</v>
      </c>
      <c r="BB1294" s="29">
        <f t="shared" si="1142"/>
        <v>1</v>
      </c>
      <c r="BC1294" s="29">
        <f t="shared" si="1142"/>
        <v>1</v>
      </c>
      <c r="BD1294" s="29">
        <f t="shared" si="1142"/>
        <v>1</v>
      </c>
      <c r="BE1294" s="29">
        <f t="shared" si="1142"/>
        <v>1</v>
      </c>
      <c r="BF1294" s="29">
        <f t="shared" si="1142"/>
        <v>1</v>
      </c>
      <c r="BG1294" s="29">
        <f t="shared" si="1142"/>
        <v>1</v>
      </c>
      <c r="BH1294" s="29">
        <f t="shared" si="1142"/>
        <v>1</v>
      </c>
      <c r="BI1294" s="29">
        <f t="shared" si="1142"/>
        <v>1</v>
      </c>
      <c r="BJ1294" s="29">
        <f t="shared" si="1140"/>
        <v>1</v>
      </c>
      <c r="BN1294" s="29">
        <f t="shared" si="1126"/>
        <v>33</v>
      </c>
      <c r="BO1294" s="29">
        <f t="shared" si="1067"/>
        <v>17</v>
      </c>
    </row>
    <row r="1295" spans="3:67" x14ac:dyDescent="0.25">
      <c r="C1295" s="79">
        <f t="shared" si="1064"/>
        <v>43878</v>
      </c>
      <c r="D1295" s="29">
        <f t="shared" si="1148"/>
        <v>2020</v>
      </c>
      <c r="E1295" s="29">
        <f t="shared" si="1127"/>
        <v>2</v>
      </c>
      <c r="F1295" s="29">
        <f t="shared" si="1128"/>
        <v>8</v>
      </c>
      <c r="G1295" s="29">
        <f t="shared" si="1129"/>
        <v>17</v>
      </c>
      <c r="H1295" s="166" t="str">
        <f t="shared" si="1130"/>
        <v>So</v>
      </c>
      <c r="I1295" s="29">
        <f t="shared" si="1065"/>
        <v>34</v>
      </c>
      <c r="J1295" s="29">
        <f t="array" ref="J1295">INDEX(Dienstplan!$F$6:$AJ$55,BN1295,BO1295)</f>
        <v>0</v>
      </c>
      <c r="K1295" s="29">
        <f t="array" ref="K1295">IF(OR(J1295=Schichten!$B$3,J1295=Schichten!$B$4),INDEX($D$98:$D$147,MATCH(CODE(J1295),$H$98:$H$147,0)),IF(ISERROR(INDEX($D$98:$D$147,MATCH(J1295,$A$98:$A$147,0))),0,INDEX($D$98:$D$147,MATCH(J1295,$A$98:$A$147,0))))</f>
        <v>0</v>
      </c>
      <c r="L1295" s="29">
        <f t="shared" ref="L1295" si="1150">L1245</f>
        <v>0</v>
      </c>
      <c r="M1295" s="29">
        <f t="shared" ref="M1295:M1358" si="1151">IF($M$457,IF(CODE(J1295)=$N$459,1,IF(CODE(J1295)=$N$460,0.5,0)),0)</f>
        <v>0</v>
      </c>
      <c r="O1295" s="29">
        <f t="shared" si="1136"/>
        <v>0</v>
      </c>
      <c r="P1295" s="29">
        <f t="shared" si="1136"/>
        <v>0</v>
      </c>
      <c r="Q1295" s="29">
        <f t="shared" si="1136"/>
        <v>0</v>
      </c>
      <c r="R1295" s="29">
        <f t="shared" si="1136"/>
        <v>0</v>
      </c>
      <c r="S1295" s="29">
        <f t="shared" si="1136"/>
        <v>0</v>
      </c>
      <c r="T1295" s="29">
        <f t="shared" si="1136"/>
        <v>0</v>
      </c>
      <c r="U1295" s="29">
        <f t="shared" si="1136"/>
        <v>0</v>
      </c>
      <c r="V1295" s="29">
        <f t="shared" si="1136"/>
        <v>0</v>
      </c>
      <c r="W1295" s="29">
        <f t="shared" si="1136"/>
        <v>0</v>
      </c>
      <c r="X1295" s="29">
        <f t="shared" si="1136"/>
        <v>0</v>
      </c>
      <c r="Y1295" s="29">
        <f t="shared" si="1136"/>
        <v>1</v>
      </c>
      <c r="Z1295" s="29">
        <f t="shared" si="1136"/>
        <v>1</v>
      </c>
      <c r="AA1295" s="29">
        <f t="shared" si="1136"/>
        <v>1</v>
      </c>
      <c r="AB1295" s="29">
        <f t="shared" si="1136"/>
        <v>1</v>
      </c>
      <c r="AC1295" s="29">
        <f t="shared" si="1136"/>
        <v>1</v>
      </c>
      <c r="AD1295" s="29">
        <f t="shared" si="1136"/>
        <v>1</v>
      </c>
      <c r="AE1295" s="29">
        <f t="shared" si="1134"/>
        <v>1</v>
      </c>
      <c r="AF1295" s="29">
        <f t="shared" si="1134"/>
        <v>1</v>
      </c>
      <c r="AG1295" s="29">
        <f t="shared" si="1134"/>
        <v>1</v>
      </c>
      <c r="AH1295" s="29">
        <f t="shared" si="1134"/>
        <v>1</v>
      </c>
      <c r="AI1295" s="29">
        <f t="shared" si="1134"/>
        <v>1</v>
      </c>
      <c r="AJ1295" s="29">
        <f t="shared" si="1134"/>
        <v>1</v>
      </c>
      <c r="AK1295" s="29">
        <f t="shared" si="1134"/>
        <v>1</v>
      </c>
      <c r="AL1295" s="29">
        <f t="shared" si="1134"/>
        <v>1</v>
      </c>
      <c r="AM1295" s="29">
        <f t="shared" si="1134"/>
        <v>1</v>
      </c>
      <c r="AN1295" s="29">
        <f t="shared" si="1134"/>
        <v>1</v>
      </c>
      <c r="AO1295" s="29">
        <f t="shared" si="1134"/>
        <v>1</v>
      </c>
      <c r="AP1295" s="29">
        <f t="shared" si="1134"/>
        <v>1</v>
      </c>
      <c r="AQ1295" s="29">
        <f t="shared" si="1134"/>
        <v>1</v>
      </c>
      <c r="AR1295" s="29">
        <f t="shared" si="1134"/>
        <v>1</v>
      </c>
      <c r="AS1295" s="29">
        <f t="shared" si="1134"/>
        <v>1</v>
      </c>
      <c r="AT1295" s="29">
        <f t="shared" si="1142"/>
        <v>1</v>
      </c>
      <c r="AU1295" s="29">
        <f t="shared" si="1142"/>
        <v>1</v>
      </c>
      <c r="AV1295" s="29">
        <f t="shared" si="1142"/>
        <v>1</v>
      </c>
      <c r="AW1295" s="29">
        <f t="shared" si="1142"/>
        <v>1</v>
      </c>
      <c r="AX1295" s="29">
        <f t="shared" si="1142"/>
        <v>1</v>
      </c>
      <c r="AY1295" s="29">
        <f t="shared" si="1142"/>
        <v>1</v>
      </c>
      <c r="AZ1295" s="29">
        <f t="shared" si="1142"/>
        <v>1</v>
      </c>
      <c r="BA1295" s="29">
        <f t="shared" si="1142"/>
        <v>1</v>
      </c>
      <c r="BB1295" s="29">
        <f t="shared" si="1142"/>
        <v>1</v>
      </c>
      <c r="BC1295" s="29">
        <f t="shared" si="1142"/>
        <v>1</v>
      </c>
      <c r="BD1295" s="29">
        <f t="shared" si="1142"/>
        <v>1</v>
      </c>
      <c r="BE1295" s="29">
        <f t="shared" si="1142"/>
        <v>1</v>
      </c>
      <c r="BF1295" s="29">
        <f t="shared" si="1142"/>
        <v>1</v>
      </c>
      <c r="BG1295" s="29">
        <f t="shared" si="1142"/>
        <v>1</v>
      </c>
      <c r="BH1295" s="29">
        <f t="shared" si="1142"/>
        <v>1</v>
      </c>
      <c r="BI1295" s="29">
        <f t="shared" si="1142"/>
        <v>1</v>
      </c>
      <c r="BJ1295" s="29">
        <f t="shared" si="1140"/>
        <v>1</v>
      </c>
      <c r="BN1295" s="29">
        <f t="shared" si="1126"/>
        <v>34</v>
      </c>
      <c r="BO1295" s="29">
        <f t="shared" si="1067"/>
        <v>17</v>
      </c>
    </row>
    <row r="1296" spans="3:67" x14ac:dyDescent="0.25">
      <c r="C1296" s="79">
        <f t="shared" si="1064"/>
        <v>43878</v>
      </c>
      <c r="D1296" s="29">
        <f t="shared" si="1148"/>
        <v>2020</v>
      </c>
      <c r="E1296" s="29">
        <f t="shared" si="1127"/>
        <v>2</v>
      </c>
      <c r="F1296" s="29">
        <f t="shared" si="1128"/>
        <v>8</v>
      </c>
      <c r="G1296" s="29">
        <f t="shared" si="1129"/>
        <v>17</v>
      </c>
      <c r="H1296" s="166" t="str">
        <f t="shared" si="1130"/>
        <v>So</v>
      </c>
      <c r="I1296" s="29">
        <f t="shared" si="1065"/>
        <v>35</v>
      </c>
      <c r="J1296" s="29">
        <f t="array" ref="J1296">INDEX(Dienstplan!$F$6:$AJ$55,BN1296,BO1296)</f>
        <v>0</v>
      </c>
      <c r="K1296" s="29">
        <f t="array" ref="K1296">IF(OR(J1296=Schichten!$B$3,J1296=Schichten!$B$4),INDEX($D$98:$D$147,MATCH(CODE(J1296),$H$98:$H$147,0)),IF(ISERROR(INDEX($D$98:$D$147,MATCH(J1296,$A$98:$A$147,0))),0,INDEX($D$98:$D$147,MATCH(J1296,$A$98:$A$147,0))))</f>
        <v>0</v>
      </c>
      <c r="L1296" s="29">
        <f t="shared" ref="L1296" si="1152">L1246</f>
        <v>0</v>
      </c>
      <c r="M1296" s="29">
        <f t="shared" si="1151"/>
        <v>0</v>
      </c>
      <c r="O1296" s="29">
        <f t="shared" si="1136"/>
        <v>0</v>
      </c>
      <c r="P1296" s="29">
        <f t="shared" si="1136"/>
        <v>0</v>
      </c>
      <c r="Q1296" s="29">
        <f t="shared" si="1136"/>
        <v>0</v>
      </c>
      <c r="R1296" s="29">
        <f t="shared" si="1136"/>
        <v>0</v>
      </c>
      <c r="S1296" s="29">
        <f t="shared" si="1136"/>
        <v>0</v>
      </c>
      <c r="T1296" s="29">
        <f t="shared" si="1136"/>
        <v>0</v>
      </c>
      <c r="U1296" s="29">
        <f t="shared" si="1136"/>
        <v>0</v>
      </c>
      <c r="V1296" s="29">
        <f t="shared" si="1136"/>
        <v>0</v>
      </c>
      <c r="W1296" s="29">
        <f t="shared" si="1136"/>
        <v>0</v>
      </c>
      <c r="X1296" s="29">
        <f t="shared" si="1136"/>
        <v>0</v>
      </c>
      <c r="Y1296" s="29">
        <f t="shared" si="1136"/>
        <v>1</v>
      </c>
      <c r="Z1296" s="29">
        <f t="shared" si="1136"/>
        <v>1</v>
      </c>
      <c r="AA1296" s="29">
        <f t="shared" si="1136"/>
        <v>1</v>
      </c>
      <c r="AB1296" s="29">
        <f t="shared" si="1136"/>
        <v>1</v>
      </c>
      <c r="AC1296" s="29">
        <f t="shared" si="1136"/>
        <v>1</v>
      </c>
      <c r="AD1296" s="29">
        <f t="shared" si="1136"/>
        <v>1</v>
      </c>
      <c r="AE1296" s="29">
        <f t="shared" si="1134"/>
        <v>1</v>
      </c>
      <c r="AF1296" s="29">
        <f t="shared" si="1134"/>
        <v>1</v>
      </c>
      <c r="AG1296" s="29">
        <f t="shared" si="1134"/>
        <v>1</v>
      </c>
      <c r="AH1296" s="29">
        <f t="shared" si="1134"/>
        <v>1</v>
      </c>
      <c r="AI1296" s="29">
        <f t="shared" si="1134"/>
        <v>1</v>
      </c>
      <c r="AJ1296" s="29">
        <f t="shared" si="1134"/>
        <v>1</v>
      </c>
      <c r="AK1296" s="29">
        <f t="shared" si="1134"/>
        <v>1</v>
      </c>
      <c r="AL1296" s="29">
        <f t="shared" si="1134"/>
        <v>1</v>
      </c>
      <c r="AM1296" s="29">
        <f t="shared" si="1134"/>
        <v>1</v>
      </c>
      <c r="AN1296" s="29">
        <f t="shared" si="1134"/>
        <v>1</v>
      </c>
      <c r="AO1296" s="29">
        <f t="shared" si="1134"/>
        <v>1</v>
      </c>
      <c r="AP1296" s="29">
        <f t="shared" si="1134"/>
        <v>1</v>
      </c>
      <c r="AQ1296" s="29">
        <f t="shared" si="1134"/>
        <v>1</v>
      </c>
      <c r="AR1296" s="29">
        <f t="shared" si="1134"/>
        <v>1</v>
      </c>
      <c r="AS1296" s="29">
        <f t="shared" si="1134"/>
        <v>1</v>
      </c>
      <c r="AT1296" s="29">
        <f t="shared" si="1142"/>
        <v>1</v>
      </c>
      <c r="AU1296" s="29">
        <f t="shared" si="1142"/>
        <v>1</v>
      </c>
      <c r="AV1296" s="29">
        <f t="shared" si="1142"/>
        <v>1</v>
      </c>
      <c r="AW1296" s="29">
        <f t="shared" si="1142"/>
        <v>1</v>
      </c>
      <c r="AX1296" s="29">
        <f t="shared" si="1142"/>
        <v>1</v>
      </c>
      <c r="AY1296" s="29">
        <f t="shared" si="1142"/>
        <v>1</v>
      </c>
      <c r="AZ1296" s="29">
        <f t="shared" si="1142"/>
        <v>1</v>
      </c>
      <c r="BA1296" s="29">
        <f t="shared" si="1142"/>
        <v>1</v>
      </c>
      <c r="BB1296" s="29">
        <f t="shared" si="1142"/>
        <v>1</v>
      </c>
      <c r="BC1296" s="29">
        <f t="shared" si="1142"/>
        <v>1</v>
      </c>
      <c r="BD1296" s="29">
        <f t="shared" si="1142"/>
        <v>1</v>
      </c>
      <c r="BE1296" s="29">
        <f t="shared" si="1142"/>
        <v>1</v>
      </c>
      <c r="BF1296" s="29">
        <f t="shared" si="1142"/>
        <v>1</v>
      </c>
      <c r="BG1296" s="29">
        <f t="shared" si="1142"/>
        <v>1</v>
      </c>
      <c r="BH1296" s="29">
        <f t="shared" si="1142"/>
        <v>1</v>
      </c>
      <c r="BI1296" s="29">
        <f t="shared" si="1142"/>
        <v>1</v>
      </c>
      <c r="BJ1296" s="29">
        <f t="shared" si="1140"/>
        <v>1</v>
      </c>
      <c r="BN1296" s="29">
        <f t="shared" si="1126"/>
        <v>35</v>
      </c>
      <c r="BO1296" s="29">
        <f t="shared" si="1067"/>
        <v>17</v>
      </c>
    </row>
    <row r="1297" spans="3:67" x14ac:dyDescent="0.25">
      <c r="C1297" s="79">
        <f t="shared" si="1064"/>
        <v>43878</v>
      </c>
      <c r="D1297" s="29">
        <f t="shared" si="1148"/>
        <v>2020</v>
      </c>
      <c r="E1297" s="29">
        <f t="shared" si="1127"/>
        <v>2</v>
      </c>
      <c r="F1297" s="29">
        <f t="shared" si="1128"/>
        <v>8</v>
      </c>
      <c r="G1297" s="29">
        <f t="shared" si="1129"/>
        <v>17</v>
      </c>
      <c r="H1297" s="166" t="str">
        <f t="shared" si="1130"/>
        <v>So</v>
      </c>
      <c r="I1297" s="29">
        <f t="shared" si="1065"/>
        <v>36</v>
      </c>
      <c r="J1297" s="29">
        <f t="array" ref="J1297">INDEX(Dienstplan!$F$6:$AJ$55,BN1297,BO1297)</f>
        <v>0</v>
      </c>
      <c r="K1297" s="29">
        <f t="array" ref="K1297">IF(OR(J1297=Schichten!$B$3,J1297=Schichten!$B$4),INDEX($D$98:$D$147,MATCH(CODE(J1297),$H$98:$H$147,0)),IF(ISERROR(INDEX($D$98:$D$147,MATCH(J1297,$A$98:$A$147,0))),0,INDEX($D$98:$D$147,MATCH(J1297,$A$98:$A$147,0))))</f>
        <v>0</v>
      </c>
      <c r="L1297" s="29">
        <f t="shared" ref="L1297" si="1153">L1247</f>
        <v>0</v>
      </c>
      <c r="M1297" s="29">
        <f t="shared" si="1151"/>
        <v>0</v>
      </c>
      <c r="O1297" s="29">
        <f t="shared" si="1136"/>
        <v>0</v>
      </c>
      <c r="P1297" s="29">
        <f t="shared" si="1136"/>
        <v>0</v>
      </c>
      <c r="Q1297" s="29">
        <f t="shared" si="1136"/>
        <v>0</v>
      </c>
      <c r="R1297" s="29">
        <f t="shared" si="1136"/>
        <v>0</v>
      </c>
      <c r="S1297" s="29">
        <f t="shared" si="1136"/>
        <v>0</v>
      </c>
      <c r="T1297" s="29">
        <f t="shared" si="1136"/>
        <v>0</v>
      </c>
      <c r="U1297" s="29">
        <f t="shared" si="1136"/>
        <v>0</v>
      </c>
      <c r="V1297" s="29">
        <f t="shared" si="1136"/>
        <v>0</v>
      </c>
      <c r="W1297" s="29">
        <f t="shared" si="1136"/>
        <v>0</v>
      </c>
      <c r="X1297" s="29">
        <f t="shared" si="1136"/>
        <v>0</v>
      </c>
      <c r="Y1297" s="29">
        <f t="shared" si="1136"/>
        <v>1</v>
      </c>
      <c r="Z1297" s="29">
        <f t="shared" si="1136"/>
        <v>1</v>
      </c>
      <c r="AA1297" s="29">
        <f t="shared" si="1136"/>
        <v>1</v>
      </c>
      <c r="AB1297" s="29">
        <f t="shared" si="1136"/>
        <v>1</v>
      </c>
      <c r="AC1297" s="29">
        <f t="shared" si="1136"/>
        <v>1</v>
      </c>
      <c r="AD1297" s="29">
        <f t="shared" si="1136"/>
        <v>1</v>
      </c>
      <c r="AE1297" s="29">
        <f t="shared" si="1134"/>
        <v>1</v>
      </c>
      <c r="AF1297" s="29">
        <f t="shared" si="1134"/>
        <v>1</v>
      </c>
      <c r="AG1297" s="29">
        <f t="shared" si="1134"/>
        <v>1</v>
      </c>
      <c r="AH1297" s="29">
        <f t="shared" si="1134"/>
        <v>1</v>
      </c>
      <c r="AI1297" s="29">
        <f t="shared" si="1134"/>
        <v>1</v>
      </c>
      <c r="AJ1297" s="29">
        <f t="shared" si="1134"/>
        <v>1</v>
      </c>
      <c r="AK1297" s="29">
        <f t="shared" si="1134"/>
        <v>1</v>
      </c>
      <c r="AL1297" s="29">
        <f t="shared" si="1134"/>
        <v>1</v>
      </c>
      <c r="AM1297" s="29">
        <f t="shared" si="1134"/>
        <v>1</v>
      </c>
      <c r="AN1297" s="29">
        <f t="shared" si="1134"/>
        <v>1</v>
      </c>
      <c r="AO1297" s="29">
        <f t="shared" si="1134"/>
        <v>1</v>
      </c>
      <c r="AP1297" s="29">
        <f t="shared" si="1134"/>
        <v>1</v>
      </c>
      <c r="AQ1297" s="29">
        <f t="shared" si="1134"/>
        <v>1</v>
      </c>
      <c r="AR1297" s="29">
        <f t="shared" si="1134"/>
        <v>1</v>
      </c>
      <c r="AS1297" s="29">
        <f t="shared" si="1134"/>
        <v>1</v>
      </c>
      <c r="AT1297" s="29">
        <f t="shared" si="1142"/>
        <v>1</v>
      </c>
      <c r="AU1297" s="29">
        <f t="shared" si="1142"/>
        <v>1</v>
      </c>
      <c r="AV1297" s="29">
        <f t="shared" si="1142"/>
        <v>1</v>
      </c>
      <c r="AW1297" s="29">
        <f t="shared" si="1142"/>
        <v>1</v>
      </c>
      <c r="AX1297" s="29">
        <f t="shared" si="1142"/>
        <v>1</v>
      </c>
      <c r="AY1297" s="29">
        <f t="shared" si="1142"/>
        <v>1</v>
      </c>
      <c r="AZ1297" s="29">
        <f t="shared" si="1142"/>
        <v>1</v>
      </c>
      <c r="BA1297" s="29">
        <f t="shared" si="1142"/>
        <v>1</v>
      </c>
      <c r="BB1297" s="29">
        <f t="shared" si="1142"/>
        <v>1</v>
      </c>
      <c r="BC1297" s="29">
        <f t="shared" si="1142"/>
        <v>1</v>
      </c>
      <c r="BD1297" s="29">
        <f t="shared" si="1142"/>
        <v>1</v>
      </c>
      <c r="BE1297" s="29">
        <f t="shared" si="1142"/>
        <v>1</v>
      </c>
      <c r="BF1297" s="29">
        <f t="shared" si="1142"/>
        <v>1</v>
      </c>
      <c r="BG1297" s="29">
        <f t="shared" si="1142"/>
        <v>1</v>
      </c>
      <c r="BH1297" s="29">
        <f t="shared" si="1142"/>
        <v>1</v>
      </c>
      <c r="BI1297" s="29">
        <f t="shared" si="1142"/>
        <v>1</v>
      </c>
      <c r="BJ1297" s="29">
        <f t="shared" si="1140"/>
        <v>1</v>
      </c>
      <c r="BN1297" s="29">
        <f t="shared" si="1126"/>
        <v>36</v>
      </c>
      <c r="BO1297" s="29">
        <f t="shared" si="1067"/>
        <v>17</v>
      </c>
    </row>
    <row r="1298" spans="3:67" x14ac:dyDescent="0.25">
      <c r="C1298" s="79">
        <f t="shared" ref="C1298:C1361" si="1154">C1248+1</f>
        <v>43878</v>
      </c>
      <c r="D1298" s="29">
        <f t="shared" si="1148"/>
        <v>2020</v>
      </c>
      <c r="E1298" s="29">
        <f t="shared" si="1127"/>
        <v>2</v>
      </c>
      <c r="F1298" s="29">
        <f t="shared" si="1128"/>
        <v>8</v>
      </c>
      <c r="G1298" s="29">
        <f t="shared" si="1129"/>
        <v>17</v>
      </c>
      <c r="H1298" s="166" t="str">
        <f t="shared" si="1130"/>
        <v>So</v>
      </c>
      <c r="I1298" s="29">
        <f t="shared" ref="I1298:I1361" si="1155">I1248</f>
        <v>37</v>
      </c>
      <c r="J1298" s="29">
        <f t="array" ref="J1298">INDEX(Dienstplan!$F$6:$AJ$55,BN1298,BO1298)</f>
        <v>0</v>
      </c>
      <c r="K1298" s="29">
        <f t="array" ref="K1298">IF(OR(J1298=Schichten!$B$3,J1298=Schichten!$B$4),INDEX($D$98:$D$147,MATCH(CODE(J1298),$H$98:$H$147,0)),IF(ISERROR(INDEX($D$98:$D$147,MATCH(J1298,$A$98:$A$147,0))),0,INDEX($D$98:$D$147,MATCH(J1298,$A$98:$A$147,0))))</f>
        <v>0</v>
      </c>
      <c r="L1298" s="29">
        <f t="shared" ref="L1298" si="1156">L1248</f>
        <v>0</v>
      </c>
      <c r="M1298" s="29">
        <f t="shared" si="1151"/>
        <v>0</v>
      </c>
      <c r="O1298" s="29">
        <f t="shared" si="1136"/>
        <v>0</v>
      </c>
      <c r="P1298" s="29">
        <f t="shared" si="1136"/>
        <v>0</v>
      </c>
      <c r="Q1298" s="29">
        <f t="shared" si="1136"/>
        <v>0</v>
      </c>
      <c r="R1298" s="29">
        <f t="shared" si="1136"/>
        <v>0</v>
      </c>
      <c r="S1298" s="29">
        <f t="shared" si="1136"/>
        <v>0</v>
      </c>
      <c r="T1298" s="29">
        <f t="shared" si="1136"/>
        <v>0</v>
      </c>
      <c r="U1298" s="29">
        <f t="shared" si="1136"/>
        <v>0</v>
      </c>
      <c r="V1298" s="29">
        <f t="shared" si="1136"/>
        <v>0</v>
      </c>
      <c r="W1298" s="29">
        <f t="shared" si="1136"/>
        <v>0</v>
      </c>
      <c r="X1298" s="29">
        <f t="shared" si="1136"/>
        <v>0</v>
      </c>
      <c r="Y1298" s="29">
        <f t="shared" si="1136"/>
        <v>1</v>
      </c>
      <c r="Z1298" s="29">
        <f t="shared" si="1136"/>
        <v>1</v>
      </c>
      <c r="AA1298" s="29">
        <f t="shared" si="1136"/>
        <v>1</v>
      </c>
      <c r="AB1298" s="29">
        <f t="shared" si="1136"/>
        <v>1</v>
      </c>
      <c r="AC1298" s="29">
        <f t="shared" si="1136"/>
        <v>1</v>
      </c>
      <c r="AD1298" s="29">
        <f t="shared" si="1136"/>
        <v>1</v>
      </c>
      <c r="AE1298" s="29">
        <f t="shared" si="1134"/>
        <v>1</v>
      </c>
      <c r="AF1298" s="29">
        <f t="shared" si="1134"/>
        <v>1</v>
      </c>
      <c r="AG1298" s="29">
        <f t="shared" si="1134"/>
        <v>1</v>
      </c>
      <c r="AH1298" s="29">
        <f t="shared" si="1134"/>
        <v>1</v>
      </c>
      <c r="AI1298" s="29">
        <f t="shared" si="1134"/>
        <v>1</v>
      </c>
      <c r="AJ1298" s="29">
        <f t="shared" si="1134"/>
        <v>1</v>
      </c>
      <c r="AK1298" s="29">
        <f t="shared" si="1134"/>
        <v>1</v>
      </c>
      <c r="AL1298" s="29">
        <f t="shared" si="1134"/>
        <v>1</v>
      </c>
      <c r="AM1298" s="29">
        <f t="shared" si="1134"/>
        <v>1</v>
      </c>
      <c r="AN1298" s="29">
        <f t="shared" si="1134"/>
        <v>1</v>
      </c>
      <c r="AO1298" s="29">
        <f t="shared" si="1134"/>
        <v>1</v>
      </c>
      <c r="AP1298" s="29">
        <f t="shared" si="1134"/>
        <v>1</v>
      </c>
      <c r="AQ1298" s="29">
        <f t="shared" si="1134"/>
        <v>1</v>
      </c>
      <c r="AR1298" s="29">
        <f t="shared" si="1134"/>
        <v>1</v>
      </c>
      <c r="AS1298" s="29">
        <f t="shared" si="1134"/>
        <v>1</v>
      </c>
      <c r="AT1298" s="29">
        <f t="shared" si="1142"/>
        <v>1</v>
      </c>
      <c r="AU1298" s="29">
        <f t="shared" si="1142"/>
        <v>1</v>
      </c>
      <c r="AV1298" s="29">
        <f t="shared" si="1142"/>
        <v>1</v>
      </c>
      <c r="AW1298" s="29">
        <f t="shared" si="1142"/>
        <v>1</v>
      </c>
      <c r="AX1298" s="29">
        <f t="shared" si="1142"/>
        <v>1</v>
      </c>
      <c r="AY1298" s="29">
        <f t="shared" si="1142"/>
        <v>1</v>
      </c>
      <c r="AZ1298" s="29">
        <f t="shared" si="1142"/>
        <v>1</v>
      </c>
      <c r="BA1298" s="29">
        <f t="shared" si="1142"/>
        <v>1</v>
      </c>
      <c r="BB1298" s="29">
        <f t="shared" si="1142"/>
        <v>1</v>
      </c>
      <c r="BC1298" s="29">
        <f t="shared" si="1142"/>
        <v>1</v>
      </c>
      <c r="BD1298" s="29">
        <f t="shared" si="1142"/>
        <v>1</v>
      </c>
      <c r="BE1298" s="29">
        <f t="shared" si="1142"/>
        <v>1</v>
      </c>
      <c r="BF1298" s="29">
        <f t="shared" si="1142"/>
        <v>1</v>
      </c>
      <c r="BG1298" s="29">
        <f t="shared" si="1142"/>
        <v>1</v>
      </c>
      <c r="BH1298" s="29">
        <f t="shared" si="1142"/>
        <v>1</v>
      </c>
      <c r="BI1298" s="29">
        <f t="shared" si="1142"/>
        <v>1</v>
      </c>
      <c r="BJ1298" s="29">
        <f t="shared" si="1140"/>
        <v>1</v>
      </c>
      <c r="BN1298" s="29">
        <f t="shared" si="1126"/>
        <v>37</v>
      </c>
      <c r="BO1298" s="29">
        <f t="shared" ref="BO1298:BO1361" si="1157">BO1248+1</f>
        <v>17</v>
      </c>
    </row>
    <row r="1299" spans="3:67" x14ac:dyDescent="0.25">
      <c r="C1299" s="79">
        <f t="shared" si="1154"/>
        <v>43878</v>
      </c>
      <c r="D1299" s="29">
        <f t="shared" si="1148"/>
        <v>2020</v>
      </c>
      <c r="E1299" s="29">
        <f t="shared" si="1127"/>
        <v>2</v>
      </c>
      <c r="F1299" s="29">
        <f t="shared" si="1128"/>
        <v>8</v>
      </c>
      <c r="G1299" s="29">
        <f t="shared" si="1129"/>
        <v>17</v>
      </c>
      <c r="H1299" s="166" t="str">
        <f t="shared" si="1130"/>
        <v>So</v>
      </c>
      <c r="I1299" s="29">
        <f t="shared" si="1155"/>
        <v>38</v>
      </c>
      <c r="J1299" s="29">
        <f t="array" ref="J1299">INDEX(Dienstplan!$F$6:$AJ$55,BN1299,BO1299)</f>
        <v>0</v>
      </c>
      <c r="K1299" s="29">
        <f t="array" ref="K1299">IF(OR(J1299=Schichten!$B$3,J1299=Schichten!$B$4),INDEX($D$98:$D$147,MATCH(CODE(J1299),$H$98:$H$147,0)),IF(ISERROR(INDEX($D$98:$D$147,MATCH(J1299,$A$98:$A$147,0))),0,INDEX($D$98:$D$147,MATCH(J1299,$A$98:$A$147,0))))</f>
        <v>0</v>
      </c>
      <c r="L1299" s="29">
        <f t="shared" ref="L1299" si="1158">L1249</f>
        <v>0</v>
      </c>
      <c r="M1299" s="29">
        <f t="shared" si="1151"/>
        <v>0</v>
      </c>
      <c r="O1299" s="29">
        <f t="shared" si="1136"/>
        <v>0</v>
      </c>
      <c r="P1299" s="29">
        <f t="shared" si="1136"/>
        <v>0</v>
      </c>
      <c r="Q1299" s="29">
        <f t="shared" si="1136"/>
        <v>0</v>
      </c>
      <c r="R1299" s="29">
        <f t="shared" si="1136"/>
        <v>0</v>
      </c>
      <c r="S1299" s="29">
        <f t="shared" si="1136"/>
        <v>0</v>
      </c>
      <c r="T1299" s="29">
        <f t="shared" si="1136"/>
        <v>0</v>
      </c>
      <c r="U1299" s="29">
        <f t="shared" si="1136"/>
        <v>0</v>
      </c>
      <c r="V1299" s="29">
        <f t="shared" si="1136"/>
        <v>0</v>
      </c>
      <c r="W1299" s="29">
        <f t="shared" si="1136"/>
        <v>0</v>
      </c>
      <c r="X1299" s="29">
        <f t="shared" si="1136"/>
        <v>0</v>
      </c>
      <c r="Y1299" s="29">
        <f t="shared" si="1136"/>
        <v>1</v>
      </c>
      <c r="Z1299" s="29">
        <f t="shared" si="1136"/>
        <v>1</v>
      </c>
      <c r="AA1299" s="29">
        <f t="shared" si="1136"/>
        <v>1</v>
      </c>
      <c r="AB1299" s="29">
        <f t="shared" si="1136"/>
        <v>1</v>
      </c>
      <c r="AC1299" s="29">
        <f t="shared" si="1136"/>
        <v>1</v>
      </c>
      <c r="AD1299" s="29">
        <f t="shared" ref="AD1299:AS1314" si="1159">IF($M$457,IF($J1299=AD$461,1,0),0)</f>
        <v>1</v>
      </c>
      <c r="AE1299" s="29">
        <f t="shared" si="1159"/>
        <v>1</v>
      </c>
      <c r="AF1299" s="29">
        <f t="shared" si="1159"/>
        <v>1</v>
      </c>
      <c r="AG1299" s="29">
        <f t="shared" si="1159"/>
        <v>1</v>
      </c>
      <c r="AH1299" s="29">
        <f t="shared" si="1159"/>
        <v>1</v>
      </c>
      <c r="AI1299" s="29">
        <f t="shared" si="1159"/>
        <v>1</v>
      </c>
      <c r="AJ1299" s="29">
        <f t="shared" si="1159"/>
        <v>1</v>
      </c>
      <c r="AK1299" s="29">
        <f t="shared" si="1159"/>
        <v>1</v>
      </c>
      <c r="AL1299" s="29">
        <f t="shared" si="1159"/>
        <v>1</v>
      </c>
      <c r="AM1299" s="29">
        <f t="shared" si="1159"/>
        <v>1</v>
      </c>
      <c r="AN1299" s="29">
        <f t="shared" si="1159"/>
        <v>1</v>
      </c>
      <c r="AO1299" s="29">
        <f t="shared" si="1159"/>
        <v>1</v>
      </c>
      <c r="AP1299" s="29">
        <f t="shared" si="1159"/>
        <v>1</v>
      </c>
      <c r="AQ1299" s="29">
        <f t="shared" si="1159"/>
        <v>1</v>
      </c>
      <c r="AR1299" s="29">
        <f t="shared" si="1159"/>
        <v>1</v>
      </c>
      <c r="AS1299" s="29">
        <f t="shared" si="1159"/>
        <v>1</v>
      </c>
      <c r="AT1299" s="29">
        <f t="shared" si="1142"/>
        <v>1</v>
      </c>
      <c r="AU1299" s="29">
        <f t="shared" si="1142"/>
        <v>1</v>
      </c>
      <c r="AV1299" s="29">
        <f t="shared" si="1142"/>
        <v>1</v>
      </c>
      <c r="AW1299" s="29">
        <f t="shared" si="1142"/>
        <v>1</v>
      </c>
      <c r="AX1299" s="29">
        <f t="shared" si="1142"/>
        <v>1</v>
      </c>
      <c r="AY1299" s="29">
        <f t="shared" si="1142"/>
        <v>1</v>
      </c>
      <c r="AZ1299" s="29">
        <f t="shared" si="1142"/>
        <v>1</v>
      </c>
      <c r="BA1299" s="29">
        <f t="shared" si="1142"/>
        <v>1</v>
      </c>
      <c r="BB1299" s="29">
        <f t="shared" si="1142"/>
        <v>1</v>
      </c>
      <c r="BC1299" s="29">
        <f t="shared" si="1142"/>
        <v>1</v>
      </c>
      <c r="BD1299" s="29">
        <f t="shared" si="1142"/>
        <v>1</v>
      </c>
      <c r="BE1299" s="29">
        <f t="shared" si="1142"/>
        <v>1</v>
      </c>
      <c r="BF1299" s="29">
        <f t="shared" si="1142"/>
        <v>1</v>
      </c>
      <c r="BG1299" s="29">
        <f t="shared" si="1142"/>
        <v>1</v>
      </c>
      <c r="BH1299" s="29">
        <f t="shared" si="1142"/>
        <v>1</v>
      </c>
      <c r="BI1299" s="29">
        <f t="shared" si="1142"/>
        <v>1</v>
      </c>
      <c r="BJ1299" s="29">
        <f t="shared" si="1140"/>
        <v>1</v>
      </c>
      <c r="BN1299" s="29">
        <f t="shared" si="1126"/>
        <v>38</v>
      </c>
      <c r="BO1299" s="29">
        <f t="shared" si="1157"/>
        <v>17</v>
      </c>
    </row>
    <row r="1300" spans="3:67" x14ac:dyDescent="0.25">
      <c r="C1300" s="79">
        <f t="shared" si="1154"/>
        <v>43878</v>
      </c>
      <c r="D1300" s="29">
        <f t="shared" si="1148"/>
        <v>2020</v>
      </c>
      <c r="E1300" s="29">
        <f t="shared" si="1127"/>
        <v>2</v>
      </c>
      <c r="F1300" s="29">
        <f t="shared" si="1128"/>
        <v>8</v>
      </c>
      <c r="G1300" s="29">
        <f t="shared" si="1129"/>
        <v>17</v>
      </c>
      <c r="H1300" s="166" t="str">
        <f t="shared" si="1130"/>
        <v>So</v>
      </c>
      <c r="I1300" s="29">
        <f t="shared" si="1155"/>
        <v>39</v>
      </c>
      <c r="J1300" s="29">
        <f t="array" ref="J1300">INDEX(Dienstplan!$F$6:$AJ$55,BN1300,BO1300)</f>
        <v>0</v>
      </c>
      <c r="K1300" s="29">
        <f t="array" ref="K1300">IF(OR(J1300=Schichten!$B$3,J1300=Schichten!$B$4),INDEX($D$98:$D$147,MATCH(CODE(J1300),$H$98:$H$147,0)),IF(ISERROR(INDEX($D$98:$D$147,MATCH(J1300,$A$98:$A$147,0))),0,INDEX($D$98:$D$147,MATCH(J1300,$A$98:$A$147,0))))</f>
        <v>0</v>
      </c>
      <c r="L1300" s="29">
        <f t="shared" ref="L1300" si="1160">L1250</f>
        <v>0</v>
      </c>
      <c r="M1300" s="29">
        <f t="shared" si="1151"/>
        <v>0</v>
      </c>
      <c r="O1300" s="29">
        <f t="shared" ref="O1300:AD1315" si="1161">IF($M$457,IF($J1300=O$461,1,0),0)</f>
        <v>0</v>
      </c>
      <c r="P1300" s="29">
        <f t="shared" si="1161"/>
        <v>0</v>
      </c>
      <c r="Q1300" s="29">
        <f t="shared" si="1161"/>
        <v>0</v>
      </c>
      <c r="R1300" s="29">
        <f t="shared" si="1161"/>
        <v>0</v>
      </c>
      <c r="S1300" s="29">
        <f t="shared" si="1161"/>
        <v>0</v>
      </c>
      <c r="T1300" s="29">
        <f t="shared" si="1161"/>
        <v>0</v>
      </c>
      <c r="U1300" s="29">
        <f t="shared" si="1161"/>
        <v>0</v>
      </c>
      <c r="V1300" s="29">
        <f t="shared" si="1161"/>
        <v>0</v>
      </c>
      <c r="W1300" s="29">
        <f t="shared" si="1161"/>
        <v>0</v>
      </c>
      <c r="X1300" s="29">
        <f t="shared" si="1161"/>
        <v>0</v>
      </c>
      <c r="Y1300" s="29">
        <f t="shared" si="1161"/>
        <v>1</v>
      </c>
      <c r="Z1300" s="29">
        <f t="shared" si="1161"/>
        <v>1</v>
      </c>
      <c r="AA1300" s="29">
        <f t="shared" si="1161"/>
        <v>1</v>
      </c>
      <c r="AB1300" s="29">
        <f t="shared" si="1161"/>
        <v>1</v>
      </c>
      <c r="AC1300" s="29">
        <f t="shared" si="1161"/>
        <v>1</v>
      </c>
      <c r="AD1300" s="29">
        <f t="shared" si="1161"/>
        <v>1</v>
      </c>
      <c r="AE1300" s="29">
        <f t="shared" si="1159"/>
        <v>1</v>
      </c>
      <c r="AF1300" s="29">
        <f t="shared" si="1159"/>
        <v>1</v>
      </c>
      <c r="AG1300" s="29">
        <f t="shared" si="1159"/>
        <v>1</v>
      </c>
      <c r="AH1300" s="29">
        <f t="shared" si="1159"/>
        <v>1</v>
      </c>
      <c r="AI1300" s="29">
        <f t="shared" si="1159"/>
        <v>1</v>
      </c>
      <c r="AJ1300" s="29">
        <f t="shared" si="1159"/>
        <v>1</v>
      </c>
      <c r="AK1300" s="29">
        <f t="shared" si="1159"/>
        <v>1</v>
      </c>
      <c r="AL1300" s="29">
        <f t="shared" si="1159"/>
        <v>1</v>
      </c>
      <c r="AM1300" s="29">
        <f t="shared" si="1159"/>
        <v>1</v>
      </c>
      <c r="AN1300" s="29">
        <f t="shared" si="1159"/>
        <v>1</v>
      </c>
      <c r="AO1300" s="29">
        <f t="shared" si="1159"/>
        <v>1</v>
      </c>
      <c r="AP1300" s="29">
        <f t="shared" si="1159"/>
        <v>1</v>
      </c>
      <c r="AQ1300" s="29">
        <f t="shared" si="1159"/>
        <v>1</v>
      </c>
      <c r="AR1300" s="29">
        <f t="shared" si="1159"/>
        <v>1</v>
      </c>
      <c r="AS1300" s="29">
        <f t="shared" si="1159"/>
        <v>1</v>
      </c>
      <c r="AT1300" s="29">
        <f t="shared" si="1142"/>
        <v>1</v>
      </c>
      <c r="AU1300" s="29">
        <f t="shared" si="1142"/>
        <v>1</v>
      </c>
      <c r="AV1300" s="29">
        <f t="shared" si="1142"/>
        <v>1</v>
      </c>
      <c r="AW1300" s="29">
        <f t="shared" si="1142"/>
        <v>1</v>
      </c>
      <c r="AX1300" s="29">
        <f t="shared" si="1142"/>
        <v>1</v>
      </c>
      <c r="AY1300" s="29">
        <f t="shared" si="1142"/>
        <v>1</v>
      </c>
      <c r="AZ1300" s="29">
        <f t="shared" si="1142"/>
        <v>1</v>
      </c>
      <c r="BA1300" s="29">
        <f t="shared" si="1142"/>
        <v>1</v>
      </c>
      <c r="BB1300" s="29">
        <f t="shared" si="1142"/>
        <v>1</v>
      </c>
      <c r="BC1300" s="29">
        <f t="shared" si="1142"/>
        <v>1</v>
      </c>
      <c r="BD1300" s="29">
        <f t="shared" si="1142"/>
        <v>1</v>
      </c>
      <c r="BE1300" s="29">
        <f t="shared" si="1142"/>
        <v>1</v>
      </c>
      <c r="BF1300" s="29">
        <f t="shared" si="1142"/>
        <v>1</v>
      </c>
      <c r="BG1300" s="29">
        <f t="shared" si="1142"/>
        <v>1</v>
      </c>
      <c r="BH1300" s="29">
        <f t="shared" si="1142"/>
        <v>1</v>
      </c>
      <c r="BI1300" s="29">
        <f t="shared" si="1142"/>
        <v>1</v>
      </c>
      <c r="BJ1300" s="29">
        <f t="shared" si="1140"/>
        <v>1</v>
      </c>
      <c r="BN1300" s="29">
        <f t="shared" si="1126"/>
        <v>39</v>
      </c>
      <c r="BO1300" s="29">
        <f t="shared" si="1157"/>
        <v>17</v>
      </c>
    </row>
    <row r="1301" spans="3:67" x14ac:dyDescent="0.25">
      <c r="C1301" s="79">
        <f t="shared" si="1154"/>
        <v>43878</v>
      </c>
      <c r="D1301" s="29">
        <f t="shared" si="1148"/>
        <v>2020</v>
      </c>
      <c r="E1301" s="29">
        <f t="shared" si="1127"/>
        <v>2</v>
      </c>
      <c r="F1301" s="29">
        <f t="shared" si="1128"/>
        <v>8</v>
      </c>
      <c r="G1301" s="29">
        <f t="shared" si="1129"/>
        <v>17</v>
      </c>
      <c r="H1301" s="166" t="str">
        <f t="shared" si="1130"/>
        <v>So</v>
      </c>
      <c r="I1301" s="29">
        <f t="shared" si="1155"/>
        <v>40</v>
      </c>
      <c r="J1301" s="29">
        <f t="array" ref="J1301">INDEX(Dienstplan!$F$6:$AJ$55,BN1301,BO1301)</f>
        <v>0</v>
      </c>
      <c r="K1301" s="29">
        <f t="array" ref="K1301">IF(OR(J1301=Schichten!$B$3,J1301=Schichten!$B$4),INDEX($D$98:$D$147,MATCH(CODE(J1301),$H$98:$H$147,0)),IF(ISERROR(INDEX($D$98:$D$147,MATCH(J1301,$A$98:$A$147,0))),0,INDEX($D$98:$D$147,MATCH(J1301,$A$98:$A$147,0))))</f>
        <v>0</v>
      </c>
      <c r="L1301" s="29">
        <f t="shared" ref="L1301" si="1162">L1251</f>
        <v>0</v>
      </c>
      <c r="M1301" s="29">
        <f t="shared" si="1151"/>
        <v>0</v>
      </c>
      <c r="O1301" s="29">
        <f t="shared" si="1161"/>
        <v>0</v>
      </c>
      <c r="P1301" s="29">
        <f t="shared" si="1161"/>
        <v>0</v>
      </c>
      <c r="Q1301" s="29">
        <f t="shared" si="1161"/>
        <v>0</v>
      </c>
      <c r="R1301" s="29">
        <f t="shared" si="1161"/>
        <v>0</v>
      </c>
      <c r="S1301" s="29">
        <f t="shared" si="1161"/>
        <v>0</v>
      </c>
      <c r="T1301" s="29">
        <f t="shared" si="1161"/>
        <v>0</v>
      </c>
      <c r="U1301" s="29">
        <f t="shared" si="1161"/>
        <v>0</v>
      </c>
      <c r="V1301" s="29">
        <f t="shared" si="1161"/>
        <v>0</v>
      </c>
      <c r="W1301" s="29">
        <f t="shared" si="1161"/>
        <v>0</v>
      </c>
      <c r="X1301" s="29">
        <f t="shared" si="1161"/>
        <v>0</v>
      </c>
      <c r="Y1301" s="29">
        <f t="shared" si="1161"/>
        <v>1</v>
      </c>
      <c r="Z1301" s="29">
        <f t="shared" si="1161"/>
        <v>1</v>
      </c>
      <c r="AA1301" s="29">
        <f t="shared" si="1161"/>
        <v>1</v>
      </c>
      <c r="AB1301" s="29">
        <f t="shared" si="1161"/>
        <v>1</v>
      </c>
      <c r="AC1301" s="29">
        <f t="shared" si="1161"/>
        <v>1</v>
      </c>
      <c r="AD1301" s="29">
        <f t="shared" si="1161"/>
        <v>1</v>
      </c>
      <c r="AE1301" s="29">
        <f t="shared" si="1159"/>
        <v>1</v>
      </c>
      <c r="AF1301" s="29">
        <f t="shared" si="1159"/>
        <v>1</v>
      </c>
      <c r="AG1301" s="29">
        <f t="shared" si="1159"/>
        <v>1</v>
      </c>
      <c r="AH1301" s="29">
        <f t="shared" si="1159"/>
        <v>1</v>
      </c>
      <c r="AI1301" s="29">
        <f t="shared" si="1159"/>
        <v>1</v>
      </c>
      <c r="AJ1301" s="29">
        <f t="shared" si="1159"/>
        <v>1</v>
      </c>
      <c r="AK1301" s="29">
        <f t="shared" si="1159"/>
        <v>1</v>
      </c>
      <c r="AL1301" s="29">
        <f t="shared" si="1159"/>
        <v>1</v>
      </c>
      <c r="AM1301" s="29">
        <f t="shared" si="1159"/>
        <v>1</v>
      </c>
      <c r="AN1301" s="29">
        <f t="shared" si="1159"/>
        <v>1</v>
      </c>
      <c r="AO1301" s="29">
        <f t="shared" si="1159"/>
        <v>1</v>
      </c>
      <c r="AP1301" s="29">
        <f t="shared" si="1159"/>
        <v>1</v>
      </c>
      <c r="AQ1301" s="29">
        <f t="shared" si="1159"/>
        <v>1</v>
      </c>
      <c r="AR1301" s="29">
        <f t="shared" si="1159"/>
        <v>1</v>
      </c>
      <c r="AS1301" s="29">
        <f t="shared" si="1159"/>
        <v>1</v>
      </c>
      <c r="AT1301" s="29">
        <f t="shared" si="1142"/>
        <v>1</v>
      </c>
      <c r="AU1301" s="29">
        <f t="shared" si="1142"/>
        <v>1</v>
      </c>
      <c r="AV1301" s="29">
        <f t="shared" si="1142"/>
        <v>1</v>
      </c>
      <c r="AW1301" s="29">
        <f t="shared" si="1142"/>
        <v>1</v>
      </c>
      <c r="AX1301" s="29">
        <f t="shared" si="1142"/>
        <v>1</v>
      </c>
      <c r="AY1301" s="29">
        <f t="shared" si="1142"/>
        <v>1</v>
      </c>
      <c r="AZ1301" s="29">
        <f t="shared" si="1142"/>
        <v>1</v>
      </c>
      <c r="BA1301" s="29">
        <f t="shared" si="1142"/>
        <v>1</v>
      </c>
      <c r="BB1301" s="29">
        <f t="shared" si="1142"/>
        <v>1</v>
      </c>
      <c r="BC1301" s="29">
        <f t="shared" si="1142"/>
        <v>1</v>
      </c>
      <c r="BD1301" s="29">
        <f t="shared" si="1142"/>
        <v>1</v>
      </c>
      <c r="BE1301" s="29">
        <f t="shared" si="1142"/>
        <v>1</v>
      </c>
      <c r="BF1301" s="29">
        <f t="shared" si="1142"/>
        <v>1</v>
      </c>
      <c r="BG1301" s="29">
        <f t="shared" si="1142"/>
        <v>1</v>
      </c>
      <c r="BH1301" s="29">
        <f t="shared" si="1142"/>
        <v>1</v>
      </c>
      <c r="BI1301" s="29">
        <f t="shared" si="1142"/>
        <v>1</v>
      </c>
      <c r="BJ1301" s="29">
        <f t="shared" si="1140"/>
        <v>1</v>
      </c>
      <c r="BN1301" s="29">
        <f t="shared" si="1126"/>
        <v>40</v>
      </c>
      <c r="BO1301" s="29">
        <f t="shared" si="1157"/>
        <v>17</v>
      </c>
    </row>
    <row r="1302" spans="3:67" x14ac:dyDescent="0.25">
      <c r="C1302" s="79">
        <f t="shared" si="1154"/>
        <v>43878</v>
      </c>
      <c r="D1302" s="29">
        <f t="shared" si="1148"/>
        <v>2020</v>
      </c>
      <c r="E1302" s="29">
        <f t="shared" si="1127"/>
        <v>2</v>
      </c>
      <c r="F1302" s="29">
        <f t="shared" si="1128"/>
        <v>8</v>
      </c>
      <c r="G1302" s="29">
        <f t="shared" si="1129"/>
        <v>17</v>
      </c>
      <c r="H1302" s="166" t="str">
        <f t="shared" si="1130"/>
        <v>So</v>
      </c>
      <c r="I1302" s="29">
        <f t="shared" si="1155"/>
        <v>41</v>
      </c>
      <c r="J1302" s="29">
        <f t="array" ref="J1302">INDEX(Dienstplan!$F$6:$AJ$55,BN1302,BO1302)</f>
        <v>0</v>
      </c>
      <c r="K1302" s="29">
        <f t="array" ref="K1302">IF(OR(J1302=Schichten!$B$3,J1302=Schichten!$B$4),INDEX($D$98:$D$147,MATCH(CODE(J1302),$H$98:$H$147,0)),IF(ISERROR(INDEX($D$98:$D$147,MATCH(J1302,$A$98:$A$147,0))),0,INDEX($D$98:$D$147,MATCH(J1302,$A$98:$A$147,0))))</f>
        <v>0</v>
      </c>
      <c r="L1302" s="29">
        <f t="shared" ref="L1302" si="1163">L1252</f>
        <v>0</v>
      </c>
      <c r="M1302" s="29">
        <f t="shared" si="1151"/>
        <v>0</v>
      </c>
      <c r="O1302" s="29">
        <f t="shared" si="1161"/>
        <v>0</v>
      </c>
      <c r="P1302" s="29">
        <f t="shared" si="1161"/>
        <v>0</v>
      </c>
      <c r="Q1302" s="29">
        <f t="shared" si="1161"/>
        <v>0</v>
      </c>
      <c r="R1302" s="29">
        <f t="shared" si="1161"/>
        <v>0</v>
      </c>
      <c r="S1302" s="29">
        <f t="shared" si="1161"/>
        <v>0</v>
      </c>
      <c r="T1302" s="29">
        <f t="shared" si="1161"/>
        <v>0</v>
      </c>
      <c r="U1302" s="29">
        <f t="shared" si="1161"/>
        <v>0</v>
      </c>
      <c r="V1302" s="29">
        <f t="shared" si="1161"/>
        <v>0</v>
      </c>
      <c r="W1302" s="29">
        <f t="shared" si="1161"/>
        <v>0</v>
      </c>
      <c r="X1302" s="29">
        <f t="shared" si="1161"/>
        <v>0</v>
      </c>
      <c r="Y1302" s="29">
        <f t="shared" si="1161"/>
        <v>1</v>
      </c>
      <c r="Z1302" s="29">
        <f t="shared" si="1161"/>
        <v>1</v>
      </c>
      <c r="AA1302" s="29">
        <f t="shared" si="1161"/>
        <v>1</v>
      </c>
      <c r="AB1302" s="29">
        <f t="shared" si="1161"/>
        <v>1</v>
      </c>
      <c r="AC1302" s="29">
        <f t="shared" si="1161"/>
        <v>1</v>
      </c>
      <c r="AD1302" s="29">
        <f t="shared" si="1161"/>
        <v>1</v>
      </c>
      <c r="AE1302" s="29">
        <f t="shared" si="1159"/>
        <v>1</v>
      </c>
      <c r="AF1302" s="29">
        <f t="shared" si="1159"/>
        <v>1</v>
      </c>
      <c r="AG1302" s="29">
        <f t="shared" si="1159"/>
        <v>1</v>
      </c>
      <c r="AH1302" s="29">
        <f t="shared" si="1159"/>
        <v>1</v>
      </c>
      <c r="AI1302" s="29">
        <f t="shared" si="1159"/>
        <v>1</v>
      </c>
      <c r="AJ1302" s="29">
        <f t="shared" si="1159"/>
        <v>1</v>
      </c>
      <c r="AK1302" s="29">
        <f t="shared" si="1159"/>
        <v>1</v>
      </c>
      <c r="AL1302" s="29">
        <f t="shared" si="1159"/>
        <v>1</v>
      </c>
      <c r="AM1302" s="29">
        <f t="shared" si="1159"/>
        <v>1</v>
      </c>
      <c r="AN1302" s="29">
        <f t="shared" si="1159"/>
        <v>1</v>
      </c>
      <c r="AO1302" s="29">
        <f t="shared" si="1159"/>
        <v>1</v>
      </c>
      <c r="AP1302" s="29">
        <f t="shared" si="1159"/>
        <v>1</v>
      </c>
      <c r="AQ1302" s="29">
        <f t="shared" si="1159"/>
        <v>1</v>
      </c>
      <c r="AR1302" s="29">
        <f t="shared" si="1159"/>
        <v>1</v>
      </c>
      <c r="AS1302" s="29">
        <f t="shared" si="1159"/>
        <v>1</v>
      </c>
      <c r="AT1302" s="29">
        <f t="shared" si="1142"/>
        <v>1</v>
      </c>
      <c r="AU1302" s="29">
        <f t="shared" si="1142"/>
        <v>1</v>
      </c>
      <c r="AV1302" s="29">
        <f t="shared" si="1142"/>
        <v>1</v>
      </c>
      <c r="AW1302" s="29">
        <f t="shared" si="1142"/>
        <v>1</v>
      </c>
      <c r="AX1302" s="29">
        <f t="shared" si="1142"/>
        <v>1</v>
      </c>
      <c r="AY1302" s="29">
        <f t="shared" si="1142"/>
        <v>1</v>
      </c>
      <c r="AZ1302" s="29">
        <f t="shared" si="1142"/>
        <v>1</v>
      </c>
      <c r="BA1302" s="29">
        <f t="shared" si="1142"/>
        <v>1</v>
      </c>
      <c r="BB1302" s="29">
        <f t="shared" si="1142"/>
        <v>1</v>
      </c>
      <c r="BC1302" s="29">
        <f t="shared" si="1142"/>
        <v>1</v>
      </c>
      <c r="BD1302" s="29">
        <f t="shared" si="1142"/>
        <v>1</v>
      </c>
      <c r="BE1302" s="29">
        <f t="shared" si="1142"/>
        <v>1</v>
      </c>
      <c r="BF1302" s="29">
        <f t="shared" si="1142"/>
        <v>1</v>
      </c>
      <c r="BG1302" s="29">
        <f t="shared" si="1142"/>
        <v>1</v>
      </c>
      <c r="BH1302" s="29">
        <f t="shared" si="1142"/>
        <v>1</v>
      </c>
      <c r="BI1302" s="29">
        <f t="shared" si="1142"/>
        <v>1</v>
      </c>
      <c r="BJ1302" s="29">
        <f t="shared" si="1140"/>
        <v>1</v>
      </c>
      <c r="BN1302" s="29">
        <f t="shared" si="1126"/>
        <v>41</v>
      </c>
      <c r="BO1302" s="29">
        <f t="shared" si="1157"/>
        <v>17</v>
      </c>
    </row>
    <row r="1303" spans="3:67" x14ac:dyDescent="0.25">
      <c r="C1303" s="79">
        <f t="shared" si="1154"/>
        <v>43878</v>
      </c>
      <c r="D1303" s="29">
        <f t="shared" si="1148"/>
        <v>2020</v>
      </c>
      <c r="E1303" s="29">
        <f t="shared" si="1127"/>
        <v>2</v>
      </c>
      <c r="F1303" s="29">
        <f t="shared" si="1128"/>
        <v>8</v>
      </c>
      <c r="G1303" s="29">
        <f t="shared" si="1129"/>
        <v>17</v>
      </c>
      <c r="H1303" s="166" t="str">
        <f t="shared" si="1130"/>
        <v>So</v>
      </c>
      <c r="I1303" s="29">
        <f t="shared" si="1155"/>
        <v>42</v>
      </c>
      <c r="J1303" s="29">
        <f t="array" ref="J1303">INDEX(Dienstplan!$F$6:$AJ$55,BN1303,BO1303)</f>
        <v>0</v>
      </c>
      <c r="K1303" s="29">
        <f t="array" ref="K1303">IF(OR(J1303=Schichten!$B$3,J1303=Schichten!$B$4),INDEX($D$98:$D$147,MATCH(CODE(J1303),$H$98:$H$147,0)),IF(ISERROR(INDEX($D$98:$D$147,MATCH(J1303,$A$98:$A$147,0))),0,INDEX($D$98:$D$147,MATCH(J1303,$A$98:$A$147,0))))</f>
        <v>0</v>
      </c>
      <c r="L1303" s="29">
        <f t="shared" ref="L1303" si="1164">L1253</f>
        <v>0</v>
      </c>
      <c r="M1303" s="29">
        <f t="shared" si="1151"/>
        <v>0</v>
      </c>
      <c r="O1303" s="29">
        <f t="shared" si="1161"/>
        <v>0</v>
      </c>
      <c r="P1303" s="29">
        <f t="shared" si="1161"/>
        <v>0</v>
      </c>
      <c r="Q1303" s="29">
        <f t="shared" si="1161"/>
        <v>0</v>
      </c>
      <c r="R1303" s="29">
        <f t="shared" si="1161"/>
        <v>0</v>
      </c>
      <c r="S1303" s="29">
        <f t="shared" si="1161"/>
        <v>0</v>
      </c>
      <c r="T1303" s="29">
        <f t="shared" si="1161"/>
        <v>0</v>
      </c>
      <c r="U1303" s="29">
        <f t="shared" si="1161"/>
        <v>0</v>
      </c>
      <c r="V1303" s="29">
        <f t="shared" si="1161"/>
        <v>0</v>
      </c>
      <c r="W1303" s="29">
        <f t="shared" si="1161"/>
        <v>0</v>
      </c>
      <c r="X1303" s="29">
        <f t="shared" si="1161"/>
        <v>0</v>
      </c>
      <c r="Y1303" s="29">
        <f t="shared" si="1161"/>
        <v>1</v>
      </c>
      <c r="Z1303" s="29">
        <f t="shared" si="1161"/>
        <v>1</v>
      </c>
      <c r="AA1303" s="29">
        <f t="shared" si="1161"/>
        <v>1</v>
      </c>
      <c r="AB1303" s="29">
        <f t="shared" si="1161"/>
        <v>1</v>
      </c>
      <c r="AC1303" s="29">
        <f t="shared" si="1161"/>
        <v>1</v>
      </c>
      <c r="AD1303" s="29">
        <f t="shared" si="1161"/>
        <v>1</v>
      </c>
      <c r="AE1303" s="29">
        <f t="shared" si="1159"/>
        <v>1</v>
      </c>
      <c r="AF1303" s="29">
        <f t="shared" si="1159"/>
        <v>1</v>
      </c>
      <c r="AG1303" s="29">
        <f t="shared" si="1159"/>
        <v>1</v>
      </c>
      <c r="AH1303" s="29">
        <f t="shared" si="1159"/>
        <v>1</v>
      </c>
      <c r="AI1303" s="29">
        <f t="shared" si="1159"/>
        <v>1</v>
      </c>
      <c r="AJ1303" s="29">
        <f t="shared" si="1159"/>
        <v>1</v>
      </c>
      <c r="AK1303" s="29">
        <f t="shared" si="1159"/>
        <v>1</v>
      </c>
      <c r="AL1303" s="29">
        <f t="shared" si="1159"/>
        <v>1</v>
      </c>
      <c r="AM1303" s="29">
        <f t="shared" si="1159"/>
        <v>1</v>
      </c>
      <c r="AN1303" s="29">
        <f t="shared" si="1159"/>
        <v>1</v>
      </c>
      <c r="AO1303" s="29">
        <f t="shared" si="1159"/>
        <v>1</v>
      </c>
      <c r="AP1303" s="29">
        <f t="shared" si="1159"/>
        <v>1</v>
      </c>
      <c r="AQ1303" s="29">
        <f t="shared" si="1159"/>
        <v>1</v>
      </c>
      <c r="AR1303" s="29">
        <f t="shared" si="1159"/>
        <v>1</v>
      </c>
      <c r="AS1303" s="29">
        <f t="shared" si="1159"/>
        <v>1</v>
      </c>
      <c r="AT1303" s="29">
        <f t="shared" si="1142"/>
        <v>1</v>
      </c>
      <c r="AU1303" s="29">
        <f t="shared" si="1142"/>
        <v>1</v>
      </c>
      <c r="AV1303" s="29">
        <f t="shared" si="1142"/>
        <v>1</v>
      </c>
      <c r="AW1303" s="29">
        <f t="shared" si="1142"/>
        <v>1</v>
      </c>
      <c r="AX1303" s="29">
        <f t="shared" si="1142"/>
        <v>1</v>
      </c>
      <c r="AY1303" s="29">
        <f t="shared" si="1142"/>
        <v>1</v>
      </c>
      <c r="AZ1303" s="29">
        <f t="shared" si="1142"/>
        <v>1</v>
      </c>
      <c r="BA1303" s="29">
        <f t="shared" si="1142"/>
        <v>1</v>
      </c>
      <c r="BB1303" s="29">
        <f t="shared" si="1142"/>
        <v>1</v>
      </c>
      <c r="BC1303" s="29">
        <f t="shared" si="1142"/>
        <v>1</v>
      </c>
      <c r="BD1303" s="29">
        <f t="shared" si="1142"/>
        <v>1</v>
      </c>
      <c r="BE1303" s="29">
        <f t="shared" si="1142"/>
        <v>1</v>
      </c>
      <c r="BF1303" s="29">
        <f t="shared" si="1142"/>
        <v>1</v>
      </c>
      <c r="BG1303" s="29">
        <f t="shared" si="1142"/>
        <v>1</v>
      </c>
      <c r="BH1303" s="29">
        <f t="shared" si="1142"/>
        <v>1</v>
      </c>
      <c r="BI1303" s="29">
        <f t="shared" ref="BI1303:BJ1318" si="1165">IF($M$457,IF($J1303=BI$461,1,0),0)</f>
        <v>1</v>
      </c>
      <c r="BJ1303" s="29">
        <f t="shared" si="1165"/>
        <v>1</v>
      </c>
      <c r="BN1303" s="29">
        <f t="shared" si="1126"/>
        <v>42</v>
      </c>
      <c r="BO1303" s="29">
        <f t="shared" si="1157"/>
        <v>17</v>
      </c>
    </row>
    <row r="1304" spans="3:67" x14ac:dyDescent="0.25">
      <c r="C1304" s="79">
        <f t="shared" si="1154"/>
        <v>43878</v>
      </c>
      <c r="D1304" s="29">
        <f t="shared" si="1148"/>
        <v>2020</v>
      </c>
      <c r="E1304" s="29">
        <f t="shared" si="1127"/>
        <v>2</v>
      </c>
      <c r="F1304" s="29">
        <f t="shared" si="1128"/>
        <v>8</v>
      </c>
      <c r="G1304" s="29">
        <f t="shared" si="1129"/>
        <v>17</v>
      </c>
      <c r="H1304" s="166" t="str">
        <f t="shared" si="1130"/>
        <v>So</v>
      </c>
      <c r="I1304" s="29">
        <f t="shared" si="1155"/>
        <v>43</v>
      </c>
      <c r="J1304" s="29">
        <f t="array" ref="J1304">INDEX(Dienstplan!$F$6:$AJ$55,BN1304,BO1304)</f>
        <v>0</v>
      </c>
      <c r="K1304" s="29">
        <f t="array" ref="K1304">IF(OR(J1304=Schichten!$B$3,J1304=Schichten!$B$4),INDEX($D$98:$D$147,MATCH(CODE(J1304),$H$98:$H$147,0)),IF(ISERROR(INDEX($D$98:$D$147,MATCH(J1304,$A$98:$A$147,0))),0,INDEX($D$98:$D$147,MATCH(J1304,$A$98:$A$147,0))))</f>
        <v>0</v>
      </c>
      <c r="L1304" s="29">
        <f t="shared" ref="L1304" si="1166">L1254</f>
        <v>0</v>
      </c>
      <c r="M1304" s="29">
        <f t="shared" si="1151"/>
        <v>0</v>
      </c>
      <c r="O1304" s="29">
        <f t="shared" si="1161"/>
        <v>0</v>
      </c>
      <c r="P1304" s="29">
        <f t="shared" si="1161"/>
        <v>0</v>
      </c>
      <c r="Q1304" s="29">
        <f t="shared" si="1161"/>
        <v>0</v>
      </c>
      <c r="R1304" s="29">
        <f t="shared" si="1161"/>
        <v>0</v>
      </c>
      <c r="S1304" s="29">
        <f t="shared" si="1161"/>
        <v>0</v>
      </c>
      <c r="T1304" s="29">
        <f t="shared" si="1161"/>
        <v>0</v>
      </c>
      <c r="U1304" s="29">
        <f t="shared" si="1161"/>
        <v>0</v>
      </c>
      <c r="V1304" s="29">
        <f t="shared" si="1161"/>
        <v>0</v>
      </c>
      <c r="W1304" s="29">
        <f t="shared" si="1161"/>
        <v>0</v>
      </c>
      <c r="X1304" s="29">
        <f t="shared" si="1161"/>
        <v>0</v>
      </c>
      <c r="Y1304" s="29">
        <f t="shared" si="1161"/>
        <v>1</v>
      </c>
      <c r="Z1304" s="29">
        <f t="shared" si="1161"/>
        <v>1</v>
      </c>
      <c r="AA1304" s="29">
        <f t="shared" si="1161"/>
        <v>1</v>
      </c>
      <c r="AB1304" s="29">
        <f t="shared" si="1161"/>
        <v>1</v>
      </c>
      <c r="AC1304" s="29">
        <f t="shared" si="1161"/>
        <v>1</v>
      </c>
      <c r="AD1304" s="29">
        <f t="shared" si="1161"/>
        <v>1</v>
      </c>
      <c r="AE1304" s="29">
        <f t="shared" si="1159"/>
        <v>1</v>
      </c>
      <c r="AF1304" s="29">
        <f t="shared" si="1159"/>
        <v>1</v>
      </c>
      <c r="AG1304" s="29">
        <f t="shared" si="1159"/>
        <v>1</v>
      </c>
      <c r="AH1304" s="29">
        <f t="shared" si="1159"/>
        <v>1</v>
      </c>
      <c r="AI1304" s="29">
        <f t="shared" si="1159"/>
        <v>1</v>
      </c>
      <c r="AJ1304" s="29">
        <f t="shared" si="1159"/>
        <v>1</v>
      </c>
      <c r="AK1304" s="29">
        <f t="shared" si="1159"/>
        <v>1</v>
      </c>
      <c r="AL1304" s="29">
        <f t="shared" si="1159"/>
        <v>1</v>
      </c>
      <c r="AM1304" s="29">
        <f t="shared" si="1159"/>
        <v>1</v>
      </c>
      <c r="AN1304" s="29">
        <f t="shared" si="1159"/>
        <v>1</v>
      </c>
      <c r="AO1304" s="29">
        <f t="shared" si="1159"/>
        <v>1</v>
      </c>
      <c r="AP1304" s="29">
        <f t="shared" si="1159"/>
        <v>1</v>
      </c>
      <c r="AQ1304" s="29">
        <f t="shared" si="1159"/>
        <v>1</v>
      </c>
      <c r="AR1304" s="29">
        <f t="shared" si="1159"/>
        <v>1</v>
      </c>
      <c r="AS1304" s="29">
        <f t="shared" si="1159"/>
        <v>1</v>
      </c>
      <c r="AT1304" s="29">
        <f t="shared" ref="AT1304:BI1319" si="1167">IF($M$457,IF($J1304=AT$461,1,0),0)</f>
        <v>1</v>
      </c>
      <c r="AU1304" s="29">
        <f t="shared" si="1167"/>
        <v>1</v>
      </c>
      <c r="AV1304" s="29">
        <f t="shared" si="1167"/>
        <v>1</v>
      </c>
      <c r="AW1304" s="29">
        <f t="shared" si="1167"/>
        <v>1</v>
      </c>
      <c r="AX1304" s="29">
        <f t="shared" si="1167"/>
        <v>1</v>
      </c>
      <c r="AY1304" s="29">
        <f t="shared" si="1167"/>
        <v>1</v>
      </c>
      <c r="AZ1304" s="29">
        <f t="shared" si="1167"/>
        <v>1</v>
      </c>
      <c r="BA1304" s="29">
        <f t="shared" si="1167"/>
        <v>1</v>
      </c>
      <c r="BB1304" s="29">
        <f t="shared" si="1167"/>
        <v>1</v>
      </c>
      <c r="BC1304" s="29">
        <f t="shared" si="1167"/>
        <v>1</v>
      </c>
      <c r="BD1304" s="29">
        <f t="shared" si="1167"/>
        <v>1</v>
      </c>
      <c r="BE1304" s="29">
        <f t="shared" si="1167"/>
        <v>1</v>
      </c>
      <c r="BF1304" s="29">
        <f t="shared" si="1167"/>
        <v>1</v>
      </c>
      <c r="BG1304" s="29">
        <f t="shared" si="1167"/>
        <v>1</v>
      </c>
      <c r="BH1304" s="29">
        <f t="shared" si="1167"/>
        <v>1</v>
      </c>
      <c r="BI1304" s="29">
        <f t="shared" si="1167"/>
        <v>1</v>
      </c>
      <c r="BJ1304" s="29">
        <f t="shared" si="1165"/>
        <v>1</v>
      </c>
      <c r="BN1304" s="29">
        <f t="shared" si="1126"/>
        <v>43</v>
      </c>
      <c r="BO1304" s="29">
        <f t="shared" si="1157"/>
        <v>17</v>
      </c>
    </row>
    <row r="1305" spans="3:67" x14ac:dyDescent="0.25">
      <c r="C1305" s="79">
        <f t="shared" si="1154"/>
        <v>43878</v>
      </c>
      <c r="D1305" s="29">
        <f t="shared" si="1148"/>
        <v>2020</v>
      </c>
      <c r="E1305" s="29">
        <f t="shared" si="1127"/>
        <v>2</v>
      </c>
      <c r="F1305" s="29">
        <f t="shared" si="1128"/>
        <v>8</v>
      </c>
      <c r="G1305" s="29">
        <f t="shared" si="1129"/>
        <v>17</v>
      </c>
      <c r="H1305" s="166" t="str">
        <f t="shared" si="1130"/>
        <v>So</v>
      </c>
      <c r="I1305" s="29">
        <f t="shared" si="1155"/>
        <v>44</v>
      </c>
      <c r="J1305" s="29">
        <f t="array" ref="J1305">INDEX(Dienstplan!$F$6:$AJ$55,BN1305,BO1305)</f>
        <v>0</v>
      </c>
      <c r="K1305" s="29">
        <f t="array" ref="K1305">IF(OR(J1305=Schichten!$B$3,J1305=Schichten!$B$4),INDEX($D$98:$D$147,MATCH(CODE(J1305),$H$98:$H$147,0)),IF(ISERROR(INDEX($D$98:$D$147,MATCH(J1305,$A$98:$A$147,0))),0,INDEX($D$98:$D$147,MATCH(J1305,$A$98:$A$147,0))))</f>
        <v>0</v>
      </c>
      <c r="L1305" s="29">
        <f t="shared" ref="L1305" si="1168">L1255</f>
        <v>0</v>
      </c>
      <c r="M1305" s="29">
        <f t="shared" si="1151"/>
        <v>0</v>
      </c>
      <c r="O1305" s="29">
        <f t="shared" si="1161"/>
        <v>0</v>
      </c>
      <c r="P1305" s="29">
        <f t="shared" si="1161"/>
        <v>0</v>
      </c>
      <c r="Q1305" s="29">
        <f t="shared" si="1161"/>
        <v>0</v>
      </c>
      <c r="R1305" s="29">
        <f t="shared" si="1161"/>
        <v>0</v>
      </c>
      <c r="S1305" s="29">
        <f t="shared" si="1161"/>
        <v>0</v>
      </c>
      <c r="T1305" s="29">
        <f t="shared" si="1161"/>
        <v>0</v>
      </c>
      <c r="U1305" s="29">
        <f t="shared" si="1161"/>
        <v>0</v>
      </c>
      <c r="V1305" s="29">
        <f t="shared" si="1161"/>
        <v>0</v>
      </c>
      <c r="W1305" s="29">
        <f t="shared" si="1161"/>
        <v>0</v>
      </c>
      <c r="X1305" s="29">
        <f t="shared" si="1161"/>
        <v>0</v>
      </c>
      <c r="Y1305" s="29">
        <f t="shared" si="1161"/>
        <v>1</v>
      </c>
      <c r="Z1305" s="29">
        <f t="shared" si="1161"/>
        <v>1</v>
      </c>
      <c r="AA1305" s="29">
        <f t="shared" si="1161"/>
        <v>1</v>
      </c>
      <c r="AB1305" s="29">
        <f t="shared" si="1161"/>
        <v>1</v>
      </c>
      <c r="AC1305" s="29">
        <f t="shared" si="1161"/>
        <v>1</v>
      </c>
      <c r="AD1305" s="29">
        <f t="shared" si="1161"/>
        <v>1</v>
      </c>
      <c r="AE1305" s="29">
        <f t="shared" si="1159"/>
        <v>1</v>
      </c>
      <c r="AF1305" s="29">
        <f t="shared" si="1159"/>
        <v>1</v>
      </c>
      <c r="AG1305" s="29">
        <f t="shared" si="1159"/>
        <v>1</v>
      </c>
      <c r="AH1305" s="29">
        <f t="shared" si="1159"/>
        <v>1</v>
      </c>
      <c r="AI1305" s="29">
        <f t="shared" si="1159"/>
        <v>1</v>
      </c>
      <c r="AJ1305" s="29">
        <f t="shared" si="1159"/>
        <v>1</v>
      </c>
      <c r="AK1305" s="29">
        <f t="shared" si="1159"/>
        <v>1</v>
      </c>
      <c r="AL1305" s="29">
        <f t="shared" si="1159"/>
        <v>1</v>
      </c>
      <c r="AM1305" s="29">
        <f t="shared" si="1159"/>
        <v>1</v>
      </c>
      <c r="AN1305" s="29">
        <f t="shared" si="1159"/>
        <v>1</v>
      </c>
      <c r="AO1305" s="29">
        <f t="shared" si="1159"/>
        <v>1</v>
      </c>
      <c r="AP1305" s="29">
        <f t="shared" si="1159"/>
        <v>1</v>
      </c>
      <c r="AQ1305" s="29">
        <f t="shared" si="1159"/>
        <v>1</v>
      </c>
      <c r="AR1305" s="29">
        <f t="shared" si="1159"/>
        <v>1</v>
      </c>
      <c r="AS1305" s="29">
        <f t="shared" si="1159"/>
        <v>1</v>
      </c>
      <c r="AT1305" s="29">
        <f t="shared" si="1167"/>
        <v>1</v>
      </c>
      <c r="AU1305" s="29">
        <f t="shared" si="1167"/>
        <v>1</v>
      </c>
      <c r="AV1305" s="29">
        <f t="shared" si="1167"/>
        <v>1</v>
      </c>
      <c r="AW1305" s="29">
        <f t="shared" si="1167"/>
        <v>1</v>
      </c>
      <c r="AX1305" s="29">
        <f t="shared" si="1167"/>
        <v>1</v>
      </c>
      <c r="AY1305" s="29">
        <f t="shared" si="1167"/>
        <v>1</v>
      </c>
      <c r="AZ1305" s="29">
        <f t="shared" si="1167"/>
        <v>1</v>
      </c>
      <c r="BA1305" s="29">
        <f t="shared" si="1167"/>
        <v>1</v>
      </c>
      <c r="BB1305" s="29">
        <f t="shared" si="1167"/>
        <v>1</v>
      </c>
      <c r="BC1305" s="29">
        <f t="shared" si="1167"/>
        <v>1</v>
      </c>
      <c r="BD1305" s="29">
        <f t="shared" si="1167"/>
        <v>1</v>
      </c>
      <c r="BE1305" s="29">
        <f t="shared" si="1167"/>
        <v>1</v>
      </c>
      <c r="BF1305" s="29">
        <f t="shared" si="1167"/>
        <v>1</v>
      </c>
      <c r="BG1305" s="29">
        <f t="shared" si="1167"/>
        <v>1</v>
      </c>
      <c r="BH1305" s="29">
        <f t="shared" si="1167"/>
        <v>1</v>
      </c>
      <c r="BI1305" s="29">
        <f t="shared" si="1167"/>
        <v>1</v>
      </c>
      <c r="BJ1305" s="29">
        <f t="shared" si="1165"/>
        <v>1</v>
      </c>
      <c r="BN1305" s="29">
        <f t="shared" si="1126"/>
        <v>44</v>
      </c>
      <c r="BO1305" s="29">
        <f t="shared" si="1157"/>
        <v>17</v>
      </c>
    </row>
    <row r="1306" spans="3:67" x14ac:dyDescent="0.25">
      <c r="C1306" s="79">
        <f t="shared" si="1154"/>
        <v>43878</v>
      </c>
      <c r="D1306" s="29">
        <f t="shared" si="1148"/>
        <v>2020</v>
      </c>
      <c r="E1306" s="29">
        <f t="shared" si="1127"/>
        <v>2</v>
      </c>
      <c r="F1306" s="29">
        <f t="shared" si="1128"/>
        <v>8</v>
      </c>
      <c r="G1306" s="29">
        <f t="shared" si="1129"/>
        <v>17</v>
      </c>
      <c r="H1306" s="166" t="str">
        <f t="shared" si="1130"/>
        <v>So</v>
      </c>
      <c r="I1306" s="29">
        <f t="shared" si="1155"/>
        <v>45</v>
      </c>
      <c r="J1306" s="29">
        <f t="array" ref="J1306">INDEX(Dienstplan!$F$6:$AJ$55,BN1306,BO1306)</f>
        <v>0</v>
      </c>
      <c r="K1306" s="29">
        <f t="array" ref="K1306">IF(OR(J1306=Schichten!$B$3,J1306=Schichten!$B$4),INDEX($D$98:$D$147,MATCH(CODE(J1306),$H$98:$H$147,0)),IF(ISERROR(INDEX($D$98:$D$147,MATCH(J1306,$A$98:$A$147,0))),0,INDEX($D$98:$D$147,MATCH(J1306,$A$98:$A$147,0))))</f>
        <v>0</v>
      </c>
      <c r="L1306" s="29">
        <f t="shared" ref="L1306" si="1169">L1256</f>
        <v>0</v>
      </c>
      <c r="M1306" s="29">
        <f t="shared" si="1151"/>
        <v>0</v>
      </c>
      <c r="O1306" s="29">
        <f t="shared" si="1161"/>
        <v>0</v>
      </c>
      <c r="P1306" s="29">
        <f t="shared" si="1161"/>
        <v>0</v>
      </c>
      <c r="Q1306" s="29">
        <f t="shared" si="1161"/>
        <v>0</v>
      </c>
      <c r="R1306" s="29">
        <f t="shared" si="1161"/>
        <v>0</v>
      </c>
      <c r="S1306" s="29">
        <f t="shared" si="1161"/>
        <v>0</v>
      </c>
      <c r="T1306" s="29">
        <f t="shared" si="1161"/>
        <v>0</v>
      </c>
      <c r="U1306" s="29">
        <f t="shared" si="1161"/>
        <v>0</v>
      </c>
      <c r="V1306" s="29">
        <f t="shared" si="1161"/>
        <v>0</v>
      </c>
      <c r="W1306" s="29">
        <f t="shared" si="1161"/>
        <v>0</v>
      </c>
      <c r="X1306" s="29">
        <f t="shared" si="1161"/>
        <v>0</v>
      </c>
      <c r="Y1306" s="29">
        <f t="shared" si="1161"/>
        <v>1</v>
      </c>
      <c r="Z1306" s="29">
        <f t="shared" si="1161"/>
        <v>1</v>
      </c>
      <c r="AA1306" s="29">
        <f t="shared" si="1161"/>
        <v>1</v>
      </c>
      <c r="AB1306" s="29">
        <f t="shared" si="1161"/>
        <v>1</v>
      </c>
      <c r="AC1306" s="29">
        <f t="shared" si="1161"/>
        <v>1</v>
      </c>
      <c r="AD1306" s="29">
        <f t="shared" si="1161"/>
        <v>1</v>
      </c>
      <c r="AE1306" s="29">
        <f t="shared" si="1159"/>
        <v>1</v>
      </c>
      <c r="AF1306" s="29">
        <f t="shared" si="1159"/>
        <v>1</v>
      </c>
      <c r="AG1306" s="29">
        <f t="shared" si="1159"/>
        <v>1</v>
      </c>
      <c r="AH1306" s="29">
        <f t="shared" si="1159"/>
        <v>1</v>
      </c>
      <c r="AI1306" s="29">
        <f t="shared" si="1159"/>
        <v>1</v>
      </c>
      <c r="AJ1306" s="29">
        <f t="shared" si="1159"/>
        <v>1</v>
      </c>
      <c r="AK1306" s="29">
        <f t="shared" si="1159"/>
        <v>1</v>
      </c>
      <c r="AL1306" s="29">
        <f t="shared" si="1159"/>
        <v>1</v>
      </c>
      <c r="AM1306" s="29">
        <f t="shared" si="1159"/>
        <v>1</v>
      </c>
      <c r="AN1306" s="29">
        <f t="shared" si="1159"/>
        <v>1</v>
      </c>
      <c r="AO1306" s="29">
        <f t="shared" si="1159"/>
        <v>1</v>
      </c>
      <c r="AP1306" s="29">
        <f t="shared" si="1159"/>
        <v>1</v>
      </c>
      <c r="AQ1306" s="29">
        <f t="shared" si="1159"/>
        <v>1</v>
      </c>
      <c r="AR1306" s="29">
        <f t="shared" si="1159"/>
        <v>1</v>
      </c>
      <c r="AS1306" s="29">
        <f t="shared" si="1159"/>
        <v>1</v>
      </c>
      <c r="AT1306" s="29">
        <f t="shared" si="1167"/>
        <v>1</v>
      </c>
      <c r="AU1306" s="29">
        <f t="shared" si="1167"/>
        <v>1</v>
      </c>
      <c r="AV1306" s="29">
        <f t="shared" si="1167"/>
        <v>1</v>
      </c>
      <c r="AW1306" s="29">
        <f t="shared" si="1167"/>
        <v>1</v>
      </c>
      <c r="AX1306" s="29">
        <f t="shared" si="1167"/>
        <v>1</v>
      </c>
      <c r="AY1306" s="29">
        <f t="shared" si="1167"/>
        <v>1</v>
      </c>
      <c r="AZ1306" s="29">
        <f t="shared" si="1167"/>
        <v>1</v>
      </c>
      <c r="BA1306" s="29">
        <f t="shared" si="1167"/>
        <v>1</v>
      </c>
      <c r="BB1306" s="29">
        <f t="shared" si="1167"/>
        <v>1</v>
      </c>
      <c r="BC1306" s="29">
        <f t="shared" si="1167"/>
        <v>1</v>
      </c>
      <c r="BD1306" s="29">
        <f t="shared" si="1167"/>
        <v>1</v>
      </c>
      <c r="BE1306" s="29">
        <f t="shared" si="1167"/>
        <v>1</v>
      </c>
      <c r="BF1306" s="29">
        <f t="shared" si="1167"/>
        <v>1</v>
      </c>
      <c r="BG1306" s="29">
        <f t="shared" si="1167"/>
        <v>1</v>
      </c>
      <c r="BH1306" s="29">
        <f t="shared" si="1167"/>
        <v>1</v>
      </c>
      <c r="BI1306" s="29">
        <f t="shared" si="1167"/>
        <v>1</v>
      </c>
      <c r="BJ1306" s="29">
        <f t="shared" si="1165"/>
        <v>1</v>
      </c>
      <c r="BN1306" s="29">
        <f t="shared" si="1126"/>
        <v>45</v>
      </c>
      <c r="BO1306" s="29">
        <f t="shared" si="1157"/>
        <v>17</v>
      </c>
    </row>
    <row r="1307" spans="3:67" x14ac:dyDescent="0.25">
      <c r="C1307" s="79">
        <f t="shared" si="1154"/>
        <v>43878</v>
      </c>
      <c r="D1307" s="29">
        <f t="shared" si="1148"/>
        <v>2020</v>
      </c>
      <c r="E1307" s="29">
        <f t="shared" si="1127"/>
        <v>2</v>
      </c>
      <c r="F1307" s="29">
        <f t="shared" si="1128"/>
        <v>8</v>
      </c>
      <c r="G1307" s="29">
        <f t="shared" si="1129"/>
        <v>17</v>
      </c>
      <c r="H1307" s="166" t="str">
        <f t="shared" si="1130"/>
        <v>So</v>
      </c>
      <c r="I1307" s="29">
        <f t="shared" si="1155"/>
        <v>46</v>
      </c>
      <c r="J1307" s="29">
        <f t="array" ref="J1307">INDEX(Dienstplan!$F$6:$AJ$55,BN1307,BO1307)</f>
        <v>0</v>
      </c>
      <c r="K1307" s="29">
        <f t="array" ref="K1307">IF(OR(J1307=Schichten!$B$3,J1307=Schichten!$B$4),INDEX($D$98:$D$147,MATCH(CODE(J1307),$H$98:$H$147,0)),IF(ISERROR(INDEX($D$98:$D$147,MATCH(J1307,$A$98:$A$147,0))),0,INDEX($D$98:$D$147,MATCH(J1307,$A$98:$A$147,0))))</f>
        <v>0</v>
      </c>
      <c r="L1307" s="29">
        <f t="shared" ref="L1307" si="1170">L1257</f>
        <v>0</v>
      </c>
      <c r="M1307" s="29">
        <f t="shared" si="1151"/>
        <v>0</v>
      </c>
      <c r="O1307" s="29">
        <f t="shared" si="1161"/>
        <v>0</v>
      </c>
      <c r="P1307" s="29">
        <f t="shared" si="1161"/>
        <v>0</v>
      </c>
      <c r="Q1307" s="29">
        <f t="shared" si="1161"/>
        <v>0</v>
      </c>
      <c r="R1307" s="29">
        <f t="shared" si="1161"/>
        <v>0</v>
      </c>
      <c r="S1307" s="29">
        <f t="shared" si="1161"/>
        <v>0</v>
      </c>
      <c r="T1307" s="29">
        <f t="shared" si="1161"/>
        <v>0</v>
      </c>
      <c r="U1307" s="29">
        <f t="shared" si="1161"/>
        <v>0</v>
      </c>
      <c r="V1307" s="29">
        <f t="shared" si="1161"/>
        <v>0</v>
      </c>
      <c r="W1307" s="29">
        <f t="shared" si="1161"/>
        <v>0</v>
      </c>
      <c r="X1307" s="29">
        <f t="shared" si="1161"/>
        <v>0</v>
      </c>
      <c r="Y1307" s="29">
        <f t="shared" si="1161"/>
        <v>1</v>
      </c>
      <c r="Z1307" s="29">
        <f t="shared" si="1161"/>
        <v>1</v>
      </c>
      <c r="AA1307" s="29">
        <f t="shared" si="1161"/>
        <v>1</v>
      </c>
      <c r="AB1307" s="29">
        <f t="shared" si="1161"/>
        <v>1</v>
      </c>
      <c r="AC1307" s="29">
        <f t="shared" si="1161"/>
        <v>1</v>
      </c>
      <c r="AD1307" s="29">
        <f t="shared" si="1161"/>
        <v>1</v>
      </c>
      <c r="AE1307" s="29">
        <f t="shared" si="1159"/>
        <v>1</v>
      </c>
      <c r="AF1307" s="29">
        <f t="shared" si="1159"/>
        <v>1</v>
      </c>
      <c r="AG1307" s="29">
        <f t="shared" si="1159"/>
        <v>1</v>
      </c>
      <c r="AH1307" s="29">
        <f t="shared" si="1159"/>
        <v>1</v>
      </c>
      <c r="AI1307" s="29">
        <f t="shared" si="1159"/>
        <v>1</v>
      </c>
      <c r="AJ1307" s="29">
        <f t="shared" si="1159"/>
        <v>1</v>
      </c>
      <c r="AK1307" s="29">
        <f t="shared" si="1159"/>
        <v>1</v>
      </c>
      <c r="AL1307" s="29">
        <f t="shared" si="1159"/>
        <v>1</v>
      </c>
      <c r="AM1307" s="29">
        <f t="shared" si="1159"/>
        <v>1</v>
      </c>
      <c r="AN1307" s="29">
        <f t="shared" si="1159"/>
        <v>1</v>
      </c>
      <c r="AO1307" s="29">
        <f t="shared" si="1159"/>
        <v>1</v>
      </c>
      <c r="AP1307" s="29">
        <f t="shared" si="1159"/>
        <v>1</v>
      </c>
      <c r="AQ1307" s="29">
        <f t="shared" si="1159"/>
        <v>1</v>
      </c>
      <c r="AR1307" s="29">
        <f t="shared" si="1159"/>
        <v>1</v>
      </c>
      <c r="AS1307" s="29">
        <f t="shared" si="1159"/>
        <v>1</v>
      </c>
      <c r="AT1307" s="29">
        <f t="shared" si="1167"/>
        <v>1</v>
      </c>
      <c r="AU1307" s="29">
        <f t="shared" si="1167"/>
        <v>1</v>
      </c>
      <c r="AV1307" s="29">
        <f t="shared" si="1167"/>
        <v>1</v>
      </c>
      <c r="AW1307" s="29">
        <f t="shared" si="1167"/>
        <v>1</v>
      </c>
      <c r="AX1307" s="29">
        <f t="shared" si="1167"/>
        <v>1</v>
      </c>
      <c r="AY1307" s="29">
        <f t="shared" si="1167"/>
        <v>1</v>
      </c>
      <c r="AZ1307" s="29">
        <f t="shared" si="1167"/>
        <v>1</v>
      </c>
      <c r="BA1307" s="29">
        <f t="shared" si="1167"/>
        <v>1</v>
      </c>
      <c r="BB1307" s="29">
        <f t="shared" si="1167"/>
        <v>1</v>
      </c>
      <c r="BC1307" s="29">
        <f t="shared" si="1167"/>
        <v>1</v>
      </c>
      <c r="BD1307" s="29">
        <f t="shared" si="1167"/>
        <v>1</v>
      </c>
      <c r="BE1307" s="29">
        <f t="shared" si="1167"/>
        <v>1</v>
      </c>
      <c r="BF1307" s="29">
        <f t="shared" si="1167"/>
        <v>1</v>
      </c>
      <c r="BG1307" s="29">
        <f t="shared" si="1167"/>
        <v>1</v>
      </c>
      <c r="BH1307" s="29">
        <f t="shared" si="1167"/>
        <v>1</v>
      </c>
      <c r="BI1307" s="29">
        <f t="shared" si="1167"/>
        <v>1</v>
      </c>
      <c r="BJ1307" s="29">
        <f t="shared" si="1165"/>
        <v>1</v>
      </c>
      <c r="BN1307" s="29">
        <f t="shared" si="1126"/>
        <v>46</v>
      </c>
      <c r="BO1307" s="29">
        <f t="shared" si="1157"/>
        <v>17</v>
      </c>
    </row>
    <row r="1308" spans="3:67" x14ac:dyDescent="0.25">
      <c r="C1308" s="79">
        <f t="shared" si="1154"/>
        <v>43878</v>
      </c>
      <c r="D1308" s="29">
        <f t="shared" si="1148"/>
        <v>2020</v>
      </c>
      <c r="E1308" s="29">
        <f t="shared" si="1127"/>
        <v>2</v>
      </c>
      <c r="F1308" s="29">
        <f t="shared" si="1128"/>
        <v>8</v>
      </c>
      <c r="G1308" s="29">
        <f t="shared" si="1129"/>
        <v>17</v>
      </c>
      <c r="H1308" s="166" t="str">
        <f t="shared" si="1130"/>
        <v>So</v>
      </c>
      <c r="I1308" s="29">
        <f t="shared" si="1155"/>
        <v>47</v>
      </c>
      <c r="J1308" s="29">
        <f t="array" ref="J1308">INDEX(Dienstplan!$F$6:$AJ$55,BN1308,BO1308)</f>
        <v>0</v>
      </c>
      <c r="K1308" s="29">
        <f t="array" ref="K1308">IF(OR(J1308=Schichten!$B$3,J1308=Schichten!$B$4),INDEX($D$98:$D$147,MATCH(CODE(J1308),$H$98:$H$147,0)),IF(ISERROR(INDEX($D$98:$D$147,MATCH(J1308,$A$98:$A$147,0))),0,INDEX($D$98:$D$147,MATCH(J1308,$A$98:$A$147,0))))</f>
        <v>0</v>
      </c>
      <c r="L1308" s="29">
        <f t="shared" ref="L1308" si="1171">L1258</f>
        <v>0</v>
      </c>
      <c r="M1308" s="29">
        <f t="shared" si="1151"/>
        <v>0</v>
      </c>
      <c r="O1308" s="29">
        <f t="shared" si="1161"/>
        <v>0</v>
      </c>
      <c r="P1308" s="29">
        <f t="shared" si="1161"/>
        <v>0</v>
      </c>
      <c r="Q1308" s="29">
        <f t="shared" si="1161"/>
        <v>0</v>
      </c>
      <c r="R1308" s="29">
        <f t="shared" si="1161"/>
        <v>0</v>
      </c>
      <c r="S1308" s="29">
        <f t="shared" si="1161"/>
        <v>0</v>
      </c>
      <c r="T1308" s="29">
        <f t="shared" si="1161"/>
        <v>0</v>
      </c>
      <c r="U1308" s="29">
        <f t="shared" si="1161"/>
        <v>0</v>
      </c>
      <c r="V1308" s="29">
        <f t="shared" si="1161"/>
        <v>0</v>
      </c>
      <c r="W1308" s="29">
        <f t="shared" si="1161"/>
        <v>0</v>
      </c>
      <c r="X1308" s="29">
        <f t="shared" si="1161"/>
        <v>0</v>
      </c>
      <c r="Y1308" s="29">
        <f t="shared" si="1161"/>
        <v>1</v>
      </c>
      <c r="Z1308" s="29">
        <f t="shared" si="1161"/>
        <v>1</v>
      </c>
      <c r="AA1308" s="29">
        <f t="shared" si="1161"/>
        <v>1</v>
      </c>
      <c r="AB1308" s="29">
        <f t="shared" si="1161"/>
        <v>1</v>
      </c>
      <c r="AC1308" s="29">
        <f t="shared" si="1161"/>
        <v>1</v>
      </c>
      <c r="AD1308" s="29">
        <f t="shared" si="1161"/>
        <v>1</v>
      </c>
      <c r="AE1308" s="29">
        <f t="shared" si="1159"/>
        <v>1</v>
      </c>
      <c r="AF1308" s="29">
        <f t="shared" si="1159"/>
        <v>1</v>
      </c>
      <c r="AG1308" s="29">
        <f t="shared" si="1159"/>
        <v>1</v>
      </c>
      <c r="AH1308" s="29">
        <f t="shared" si="1159"/>
        <v>1</v>
      </c>
      <c r="AI1308" s="29">
        <f t="shared" si="1159"/>
        <v>1</v>
      </c>
      <c r="AJ1308" s="29">
        <f t="shared" si="1159"/>
        <v>1</v>
      </c>
      <c r="AK1308" s="29">
        <f t="shared" si="1159"/>
        <v>1</v>
      </c>
      <c r="AL1308" s="29">
        <f t="shared" si="1159"/>
        <v>1</v>
      </c>
      <c r="AM1308" s="29">
        <f t="shared" si="1159"/>
        <v>1</v>
      </c>
      <c r="AN1308" s="29">
        <f t="shared" si="1159"/>
        <v>1</v>
      </c>
      <c r="AO1308" s="29">
        <f t="shared" si="1159"/>
        <v>1</v>
      </c>
      <c r="AP1308" s="29">
        <f t="shared" si="1159"/>
        <v>1</v>
      </c>
      <c r="AQ1308" s="29">
        <f t="shared" si="1159"/>
        <v>1</v>
      </c>
      <c r="AR1308" s="29">
        <f t="shared" si="1159"/>
        <v>1</v>
      </c>
      <c r="AS1308" s="29">
        <f t="shared" si="1159"/>
        <v>1</v>
      </c>
      <c r="AT1308" s="29">
        <f t="shared" si="1167"/>
        <v>1</v>
      </c>
      <c r="AU1308" s="29">
        <f t="shared" si="1167"/>
        <v>1</v>
      </c>
      <c r="AV1308" s="29">
        <f t="shared" si="1167"/>
        <v>1</v>
      </c>
      <c r="AW1308" s="29">
        <f t="shared" si="1167"/>
        <v>1</v>
      </c>
      <c r="AX1308" s="29">
        <f t="shared" si="1167"/>
        <v>1</v>
      </c>
      <c r="AY1308" s="29">
        <f t="shared" si="1167"/>
        <v>1</v>
      </c>
      <c r="AZ1308" s="29">
        <f t="shared" si="1167"/>
        <v>1</v>
      </c>
      <c r="BA1308" s="29">
        <f t="shared" si="1167"/>
        <v>1</v>
      </c>
      <c r="BB1308" s="29">
        <f t="shared" si="1167"/>
        <v>1</v>
      </c>
      <c r="BC1308" s="29">
        <f t="shared" si="1167"/>
        <v>1</v>
      </c>
      <c r="BD1308" s="29">
        <f t="shared" si="1167"/>
        <v>1</v>
      </c>
      <c r="BE1308" s="29">
        <f t="shared" si="1167"/>
        <v>1</v>
      </c>
      <c r="BF1308" s="29">
        <f t="shared" si="1167"/>
        <v>1</v>
      </c>
      <c r="BG1308" s="29">
        <f t="shared" si="1167"/>
        <v>1</v>
      </c>
      <c r="BH1308" s="29">
        <f t="shared" si="1167"/>
        <v>1</v>
      </c>
      <c r="BI1308" s="29">
        <f t="shared" si="1167"/>
        <v>1</v>
      </c>
      <c r="BJ1308" s="29">
        <f t="shared" si="1165"/>
        <v>1</v>
      </c>
      <c r="BN1308" s="29">
        <f t="shared" si="1126"/>
        <v>47</v>
      </c>
      <c r="BO1308" s="29">
        <f t="shared" si="1157"/>
        <v>17</v>
      </c>
    </row>
    <row r="1309" spans="3:67" x14ac:dyDescent="0.25">
      <c r="C1309" s="79">
        <f t="shared" si="1154"/>
        <v>43878</v>
      </c>
      <c r="D1309" s="29">
        <f t="shared" si="1148"/>
        <v>2020</v>
      </c>
      <c r="E1309" s="29">
        <f t="shared" si="1127"/>
        <v>2</v>
      </c>
      <c r="F1309" s="29">
        <f t="shared" si="1128"/>
        <v>8</v>
      </c>
      <c r="G1309" s="29">
        <f t="shared" si="1129"/>
        <v>17</v>
      </c>
      <c r="H1309" s="166" t="str">
        <f t="shared" si="1130"/>
        <v>So</v>
      </c>
      <c r="I1309" s="29">
        <f t="shared" si="1155"/>
        <v>48</v>
      </c>
      <c r="J1309" s="29">
        <f t="array" ref="J1309">INDEX(Dienstplan!$F$6:$AJ$55,BN1309,BO1309)</f>
        <v>0</v>
      </c>
      <c r="K1309" s="29">
        <f t="array" ref="K1309">IF(OR(J1309=Schichten!$B$3,J1309=Schichten!$B$4),INDEX($D$98:$D$147,MATCH(CODE(J1309),$H$98:$H$147,0)),IF(ISERROR(INDEX($D$98:$D$147,MATCH(J1309,$A$98:$A$147,0))),0,INDEX($D$98:$D$147,MATCH(J1309,$A$98:$A$147,0))))</f>
        <v>0</v>
      </c>
      <c r="L1309" s="29">
        <f t="shared" ref="L1309" si="1172">L1259</f>
        <v>0</v>
      </c>
      <c r="M1309" s="29">
        <f t="shared" si="1151"/>
        <v>0</v>
      </c>
      <c r="O1309" s="29">
        <f t="shared" si="1161"/>
        <v>0</v>
      </c>
      <c r="P1309" s="29">
        <f t="shared" si="1161"/>
        <v>0</v>
      </c>
      <c r="Q1309" s="29">
        <f t="shared" si="1161"/>
        <v>0</v>
      </c>
      <c r="R1309" s="29">
        <f t="shared" si="1161"/>
        <v>0</v>
      </c>
      <c r="S1309" s="29">
        <f t="shared" si="1161"/>
        <v>0</v>
      </c>
      <c r="T1309" s="29">
        <f t="shared" si="1161"/>
        <v>0</v>
      </c>
      <c r="U1309" s="29">
        <f t="shared" si="1161"/>
        <v>0</v>
      </c>
      <c r="V1309" s="29">
        <f t="shared" si="1161"/>
        <v>0</v>
      </c>
      <c r="W1309" s="29">
        <f t="shared" si="1161"/>
        <v>0</v>
      </c>
      <c r="X1309" s="29">
        <f t="shared" si="1161"/>
        <v>0</v>
      </c>
      <c r="Y1309" s="29">
        <f t="shared" si="1161"/>
        <v>1</v>
      </c>
      <c r="Z1309" s="29">
        <f t="shared" si="1161"/>
        <v>1</v>
      </c>
      <c r="AA1309" s="29">
        <f t="shared" si="1161"/>
        <v>1</v>
      </c>
      <c r="AB1309" s="29">
        <f t="shared" si="1161"/>
        <v>1</v>
      </c>
      <c r="AC1309" s="29">
        <f t="shared" si="1161"/>
        <v>1</v>
      </c>
      <c r="AD1309" s="29">
        <f t="shared" si="1161"/>
        <v>1</v>
      </c>
      <c r="AE1309" s="29">
        <f t="shared" si="1159"/>
        <v>1</v>
      </c>
      <c r="AF1309" s="29">
        <f t="shared" si="1159"/>
        <v>1</v>
      </c>
      <c r="AG1309" s="29">
        <f t="shared" si="1159"/>
        <v>1</v>
      </c>
      <c r="AH1309" s="29">
        <f t="shared" si="1159"/>
        <v>1</v>
      </c>
      <c r="AI1309" s="29">
        <f t="shared" si="1159"/>
        <v>1</v>
      </c>
      <c r="AJ1309" s="29">
        <f t="shared" si="1159"/>
        <v>1</v>
      </c>
      <c r="AK1309" s="29">
        <f t="shared" si="1159"/>
        <v>1</v>
      </c>
      <c r="AL1309" s="29">
        <f t="shared" si="1159"/>
        <v>1</v>
      </c>
      <c r="AM1309" s="29">
        <f t="shared" si="1159"/>
        <v>1</v>
      </c>
      <c r="AN1309" s="29">
        <f t="shared" si="1159"/>
        <v>1</v>
      </c>
      <c r="AO1309" s="29">
        <f t="shared" si="1159"/>
        <v>1</v>
      </c>
      <c r="AP1309" s="29">
        <f t="shared" si="1159"/>
        <v>1</v>
      </c>
      <c r="AQ1309" s="29">
        <f t="shared" si="1159"/>
        <v>1</v>
      </c>
      <c r="AR1309" s="29">
        <f t="shared" si="1159"/>
        <v>1</v>
      </c>
      <c r="AS1309" s="29">
        <f t="shared" si="1159"/>
        <v>1</v>
      </c>
      <c r="AT1309" s="29">
        <f t="shared" si="1167"/>
        <v>1</v>
      </c>
      <c r="AU1309" s="29">
        <f t="shared" si="1167"/>
        <v>1</v>
      </c>
      <c r="AV1309" s="29">
        <f t="shared" si="1167"/>
        <v>1</v>
      </c>
      <c r="AW1309" s="29">
        <f t="shared" si="1167"/>
        <v>1</v>
      </c>
      <c r="AX1309" s="29">
        <f t="shared" si="1167"/>
        <v>1</v>
      </c>
      <c r="AY1309" s="29">
        <f t="shared" si="1167"/>
        <v>1</v>
      </c>
      <c r="AZ1309" s="29">
        <f t="shared" si="1167"/>
        <v>1</v>
      </c>
      <c r="BA1309" s="29">
        <f t="shared" si="1167"/>
        <v>1</v>
      </c>
      <c r="BB1309" s="29">
        <f t="shared" si="1167"/>
        <v>1</v>
      </c>
      <c r="BC1309" s="29">
        <f t="shared" si="1167"/>
        <v>1</v>
      </c>
      <c r="BD1309" s="29">
        <f t="shared" si="1167"/>
        <v>1</v>
      </c>
      <c r="BE1309" s="29">
        <f t="shared" si="1167"/>
        <v>1</v>
      </c>
      <c r="BF1309" s="29">
        <f t="shared" si="1167"/>
        <v>1</v>
      </c>
      <c r="BG1309" s="29">
        <f t="shared" si="1167"/>
        <v>1</v>
      </c>
      <c r="BH1309" s="29">
        <f t="shared" si="1167"/>
        <v>1</v>
      </c>
      <c r="BI1309" s="29">
        <f t="shared" si="1167"/>
        <v>1</v>
      </c>
      <c r="BJ1309" s="29">
        <f t="shared" si="1165"/>
        <v>1</v>
      </c>
      <c r="BN1309" s="29">
        <f t="shared" si="1126"/>
        <v>48</v>
      </c>
      <c r="BO1309" s="29">
        <f t="shared" si="1157"/>
        <v>17</v>
      </c>
    </row>
    <row r="1310" spans="3:67" x14ac:dyDescent="0.25">
      <c r="C1310" s="79">
        <f t="shared" si="1154"/>
        <v>43878</v>
      </c>
      <c r="D1310" s="29">
        <f t="shared" si="1148"/>
        <v>2020</v>
      </c>
      <c r="E1310" s="29">
        <f t="shared" si="1127"/>
        <v>2</v>
      </c>
      <c r="F1310" s="29">
        <f t="shared" si="1128"/>
        <v>8</v>
      </c>
      <c r="G1310" s="29">
        <f t="shared" si="1129"/>
        <v>17</v>
      </c>
      <c r="H1310" s="166" t="str">
        <f t="shared" si="1130"/>
        <v>So</v>
      </c>
      <c r="I1310" s="29">
        <f t="shared" si="1155"/>
        <v>49</v>
      </c>
      <c r="J1310" s="29">
        <f t="array" ref="J1310">INDEX(Dienstplan!$F$6:$AJ$55,BN1310,BO1310)</f>
        <v>0</v>
      </c>
      <c r="K1310" s="29">
        <f t="array" ref="K1310">IF(OR(J1310=Schichten!$B$3,J1310=Schichten!$B$4),INDEX($D$98:$D$147,MATCH(CODE(J1310),$H$98:$H$147,0)),IF(ISERROR(INDEX($D$98:$D$147,MATCH(J1310,$A$98:$A$147,0))),0,INDEX($D$98:$D$147,MATCH(J1310,$A$98:$A$147,0))))</f>
        <v>0</v>
      </c>
      <c r="L1310" s="29">
        <f t="shared" ref="L1310" si="1173">L1260</f>
        <v>0</v>
      </c>
      <c r="M1310" s="29">
        <f t="shared" si="1151"/>
        <v>0</v>
      </c>
      <c r="O1310" s="29">
        <f t="shared" si="1161"/>
        <v>0</v>
      </c>
      <c r="P1310" s="29">
        <f t="shared" si="1161"/>
        <v>0</v>
      </c>
      <c r="Q1310" s="29">
        <f t="shared" si="1161"/>
        <v>0</v>
      </c>
      <c r="R1310" s="29">
        <f t="shared" si="1161"/>
        <v>0</v>
      </c>
      <c r="S1310" s="29">
        <f t="shared" si="1161"/>
        <v>0</v>
      </c>
      <c r="T1310" s="29">
        <f t="shared" si="1161"/>
        <v>0</v>
      </c>
      <c r="U1310" s="29">
        <f t="shared" si="1161"/>
        <v>0</v>
      </c>
      <c r="V1310" s="29">
        <f t="shared" si="1161"/>
        <v>0</v>
      </c>
      <c r="W1310" s="29">
        <f t="shared" si="1161"/>
        <v>0</v>
      </c>
      <c r="X1310" s="29">
        <f t="shared" si="1161"/>
        <v>0</v>
      </c>
      <c r="Y1310" s="29">
        <f t="shared" si="1161"/>
        <v>1</v>
      </c>
      <c r="Z1310" s="29">
        <f t="shared" si="1161"/>
        <v>1</v>
      </c>
      <c r="AA1310" s="29">
        <f t="shared" si="1161"/>
        <v>1</v>
      </c>
      <c r="AB1310" s="29">
        <f t="shared" si="1161"/>
        <v>1</v>
      </c>
      <c r="AC1310" s="29">
        <f t="shared" si="1161"/>
        <v>1</v>
      </c>
      <c r="AD1310" s="29">
        <f t="shared" si="1161"/>
        <v>1</v>
      </c>
      <c r="AE1310" s="29">
        <f t="shared" si="1159"/>
        <v>1</v>
      </c>
      <c r="AF1310" s="29">
        <f t="shared" si="1159"/>
        <v>1</v>
      </c>
      <c r="AG1310" s="29">
        <f t="shared" si="1159"/>
        <v>1</v>
      </c>
      <c r="AH1310" s="29">
        <f t="shared" si="1159"/>
        <v>1</v>
      </c>
      <c r="AI1310" s="29">
        <f t="shared" si="1159"/>
        <v>1</v>
      </c>
      <c r="AJ1310" s="29">
        <f t="shared" si="1159"/>
        <v>1</v>
      </c>
      <c r="AK1310" s="29">
        <f t="shared" si="1159"/>
        <v>1</v>
      </c>
      <c r="AL1310" s="29">
        <f t="shared" si="1159"/>
        <v>1</v>
      </c>
      <c r="AM1310" s="29">
        <f t="shared" si="1159"/>
        <v>1</v>
      </c>
      <c r="AN1310" s="29">
        <f t="shared" si="1159"/>
        <v>1</v>
      </c>
      <c r="AO1310" s="29">
        <f t="shared" si="1159"/>
        <v>1</v>
      </c>
      <c r="AP1310" s="29">
        <f t="shared" si="1159"/>
        <v>1</v>
      </c>
      <c r="AQ1310" s="29">
        <f t="shared" si="1159"/>
        <v>1</v>
      </c>
      <c r="AR1310" s="29">
        <f t="shared" si="1159"/>
        <v>1</v>
      </c>
      <c r="AS1310" s="29">
        <f t="shared" si="1159"/>
        <v>1</v>
      </c>
      <c r="AT1310" s="29">
        <f t="shared" si="1167"/>
        <v>1</v>
      </c>
      <c r="AU1310" s="29">
        <f t="shared" si="1167"/>
        <v>1</v>
      </c>
      <c r="AV1310" s="29">
        <f t="shared" si="1167"/>
        <v>1</v>
      </c>
      <c r="AW1310" s="29">
        <f t="shared" si="1167"/>
        <v>1</v>
      </c>
      <c r="AX1310" s="29">
        <f t="shared" si="1167"/>
        <v>1</v>
      </c>
      <c r="AY1310" s="29">
        <f t="shared" si="1167"/>
        <v>1</v>
      </c>
      <c r="AZ1310" s="29">
        <f t="shared" si="1167"/>
        <v>1</v>
      </c>
      <c r="BA1310" s="29">
        <f t="shared" si="1167"/>
        <v>1</v>
      </c>
      <c r="BB1310" s="29">
        <f t="shared" si="1167"/>
        <v>1</v>
      </c>
      <c r="BC1310" s="29">
        <f t="shared" si="1167"/>
        <v>1</v>
      </c>
      <c r="BD1310" s="29">
        <f t="shared" si="1167"/>
        <v>1</v>
      </c>
      <c r="BE1310" s="29">
        <f t="shared" si="1167"/>
        <v>1</v>
      </c>
      <c r="BF1310" s="29">
        <f t="shared" si="1167"/>
        <v>1</v>
      </c>
      <c r="BG1310" s="29">
        <f t="shared" si="1167"/>
        <v>1</v>
      </c>
      <c r="BH1310" s="29">
        <f t="shared" si="1167"/>
        <v>1</v>
      </c>
      <c r="BI1310" s="29">
        <f t="shared" si="1167"/>
        <v>1</v>
      </c>
      <c r="BJ1310" s="29">
        <f t="shared" si="1165"/>
        <v>1</v>
      </c>
      <c r="BN1310" s="29">
        <f t="shared" si="1126"/>
        <v>49</v>
      </c>
      <c r="BO1310" s="29">
        <f t="shared" si="1157"/>
        <v>17</v>
      </c>
    </row>
    <row r="1311" spans="3:67" x14ac:dyDescent="0.25">
      <c r="C1311" s="79">
        <f t="shared" si="1154"/>
        <v>43878</v>
      </c>
      <c r="D1311" s="29">
        <f t="shared" si="1148"/>
        <v>2020</v>
      </c>
      <c r="E1311" s="29">
        <f t="shared" si="1127"/>
        <v>2</v>
      </c>
      <c r="F1311" s="29">
        <f t="shared" si="1128"/>
        <v>8</v>
      </c>
      <c r="G1311" s="29">
        <f t="shared" si="1129"/>
        <v>17</v>
      </c>
      <c r="H1311" s="166" t="str">
        <f t="shared" si="1130"/>
        <v>So</v>
      </c>
      <c r="I1311" s="29">
        <f t="shared" si="1155"/>
        <v>50</v>
      </c>
      <c r="J1311" s="29">
        <f t="array" ref="J1311">INDEX(Dienstplan!$F$6:$AJ$55,BN1311,BO1311)</f>
        <v>0</v>
      </c>
      <c r="K1311" s="29">
        <f t="array" ref="K1311">IF(OR(J1311=Schichten!$B$3,J1311=Schichten!$B$4),INDEX($D$98:$D$147,MATCH(CODE(J1311),$H$98:$H$147,0)),IF(ISERROR(INDEX($D$98:$D$147,MATCH(J1311,$A$98:$A$147,0))),0,INDEX($D$98:$D$147,MATCH(J1311,$A$98:$A$147,0))))</f>
        <v>0</v>
      </c>
      <c r="L1311" s="29">
        <f t="shared" ref="L1311" si="1174">L1261</f>
        <v>0</v>
      </c>
      <c r="M1311" s="29">
        <f t="shared" si="1151"/>
        <v>0</v>
      </c>
      <c r="O1311" s="29">
        <f t="shared" si="1161"/>
        <v>0</v>
      </c>
      <c r="P1311" s="29">
        <f t="shared" si="1161"/>
        <v>0</v>
      </c>
      <c r="Q1311" s="29">
        <f t="shared" si="1161"/>
        <v>0</v>
      </c>
      <c r="R1311" s="29">
        <f t="shared" si="1161"/>
        <v>0</v>
      </c>
      <c r="S1311" s="29">
        <f t="shared" si="1161"/>
        <v>0</v>
      </c>
      <c r="T1311" s="29">
        <f t="shared" si="1161"/>
        <v>0</v>
      </c>
      <c r="U1311" s="29">
        <f t="shared" si="1161"/>
        <v>0</v>
      </c>
      <c r="V1311" s="29">
        <f t="shared" si="1161"/>
        <v>0</v>
      </c>
      <c r="W1311" s="29">
        <f t="shared" si="1161"/>
        <v>0</v>
      </c>
      <c r="X1311" s="29">
        <f t="shared" si="1161"/>
        <v>0</v>
      </c>
      <c r="Y1311" s="29">
        <f t="shared" si="1161"/>
        <v>1</v>
      </c>
      <c r="Z1311" s="29">
        <f t="shared" si="1161"/>
        <v>1</v>
      </c>
      <c r="AA1311" s="29">
        <f t="shared" si="1161"/>
        <v>1</v>
      </c>
      <c r="AB1311" s="29">
        <f t="shared" si="1161"/>
        <v>1</v>
      </c>
      <c r="AC1311" s="29">
        <f t="shared" si="1161"/>
        <v>1</v>
      </c>
      <c r="AD1311" s="29">
        <f t="shared" si="1161"/>
        <v>1</v>
      </c>
      <c r="AE1311" s="29">
        <f t="shared" si="1159"/>
        <v>1</v>
      </c>
      <c r="AF1311" s="29">
        <f t="shared" si="1159"/>
        <v>1</v>
      </c>
      <c r="AG1311" s="29">
        <f t="shared" si="1159"/>
        <v>1</v>
      </c>
      <c r="AH1311" s="29">
        <f t="shared" si="1159"/>
        <v>1</v>
      </c>
      <c r="AI1311" s="29">
        <f t="shared" si="1159"/>
        <v>1</v>
      </c>
      <c r="AJ1311" s="29">
        <f t="shared" si="1159"/>
        <v>1</v>
      </c>
      <c r="AK1311" s="29">
        <f t="shared" si="1159"/>
        <v>1</v>
      </c>
      <c r="AL1311" s="29">
        <f t="shared" si="1159"/>
        <v>1</v>
      </c>
      <c r="AM1311" s="29">
        <f t="shared" si="1159"/>
        <v>1</v>
      </c>
      <c r="AN1311" s="29">
        <f t="shared" si="1159"/>
        <v>1</v>
      </c>
      <c r="AO1311" s="29">
        <f t="shared" si="1159"/>
        <v>1</v>
      </c>
      <c r="AP1311" s="29">
        <f t="shared" si="1159"/>
        <v>1</v>
      </c>
      <c r="AQ1311" s="29">
        <f t="shared" si="1159"/>
        <v>1</v>
      </c>
      <c r="AR1311" s="29">
        <f t="shared" si="1159"/>
        <v>1</v>
      </c>
      <c r="AS1311" s="29">
        <f t="shared" si="1159"/>
        <v>1</v>
      </c>
      <c r="AT1311" s="29">
        <f t="shared" si="1167"/>
        <v>1</v>
      </c>
      <c r="AU1311" s="29">
        <f t="shared" si="1167"/>
        <v>1</v>
      </c>
      <c r="AV1311" s="29">
        <f t="shared" si="1167"/>
        <v>1</v>
      </c>
      <c r="AW1311" s="29">
        <f t="shared" si="1167"/>
        <v>1</v>
      </c>
      <c r="AX1311" s="29">
        <f t="shared" si="1167"/>
        <v>1</v>
      </c>
      <c r="AY1311" s="29">
        <f t="shared" si="1167"/>
        <v>1</v>
      </c>
      <c r="AZ1311" s="29">
        <f t="shared" si="1167"/>
        <v>1</v>
      </c>
      <c r="BA1311" s="29">
        <f t="shared" si="1167"/>
        <v>1</v>
      </c>
      <c r="BB1311" s="29">
        <f t="shared" si="1167"/>
        <v>1</v>
      </c>
      <c r="BC1311" s="29">
        <f t="shared" si="1167"/>
        <v>1</v>
      </c>
      <c r="BD1311" s="29">
        <f t="shared" si="1167"/>
        <v>1</v>
      </c>
      <c r="BE1311" s="29">
        <f t="shared" si="1167"/>
        <v>1</v>
      </c>
      <c r="BF1311" s="29">
        <f t="shared" si="1167"/>
        <v>1</v>
      </c>
      <c r="BG1311" s="29">
        <f t="shared" si="1167"/>
        <v>1</v>
      </c>
      <c r="BH1311" s="29">
        <f t="shared" si="1167"/>
        <v>1</v>
      </c>
      <c r="BI1311" s="29">
        <f t="shared" si="1167"/>
        <v>1</v>
      </c>
      <c r="BJ1311" s="29">
        <f t="shared" si="1165"/>
        <v>1</v>
      </c>
      <c r="BN1311" s="29">
        <f t="shared" si="1126"/>
        <v>50</v>
      </c>
      <c r="BO1311" s="29">
        <f t="shared" si="1157"/>
        <v>17</v>
      </c>
    </row>
    <row r="1312" spans="3:67" x14ac:dyDescent="0.25">
      <c r="C1312" s="79">
        <f t="shared" si="1154"/>
        <v>43879</v>
      </c>
      <c r="D1312" s="29">
        <f t="shared" si="1148"/>
        <v>2020</v>
      </c>
      <c r="E1312" s="29">
        <f t="shared" si="1127"/>
        <v>2</v>
      </c>
      <c r="F1312" s="29">
        <f t="shared" si="1128"/>
        <v>8</v>
      </c>
      <c r="G1312" s="29">
        <f t="shared" si="1129"/>
        <v>18</v>
      </c>
      <c r="H1312" s="166" t="str">
        <f t="shared" si="1130"/>
        <v>Mo</v>
      </c>
      <c r="I1312" s="29">
        <f t="shared" si="1155"/>
        <v>1</v>
      </c>
      <c r="J1312" s="29">
        <f t="array" ref="J1312">INDEX(Dienstplan!$F$6:$AJ$55,BN1312,BO1312)</f>
        <v>0</v>
      </c>
      <c r="K1312" s="29">
        <f t="array" ref="K1312">IF(OR(J1312=Schichten!$B$3,J1312=Schichten!$B$4),INDEX($D$98:$D$147,MATCH(CODE(J1312),$H$98:$H$147,0)),IF(ISERROR(INDEX($D$98:$D$147,MATCH(J1312,$A$98:$A$147,0))),0,INDEX($D$98:$D$147,MATCH(J1312,$A$98:$A$147,0))))</f>
        <v>0</v>
      </c>
      <c r="L1312" s="29">
        <f t="shared" ref="L1312" si="1175">L1262</f>
        <v>1.1494252873563218E-2</v>
      </c>
      <c r="M1312" s="29">
        <f t="shared" si="1151"/>
        <v>0</v>
      </c>
      <c r="O1312" s="29">
        <f t="shared" si="1161"/>
        <v>0</v>
      </c>
      <c r="P1312" s="29">
        <f t="shared" si="1161"/>
        <v>0</v>
      </c>
      <c r="Q1312" s="29">
        <f t="shared" si="1161"/>
        <v>0</v>
      </c>
      <c r="R1312" s="29">
        <f t="shared" si="1161"/>
        <v>0</v>
      </c>
      <c r="S1312" s="29">
        <f t="shared" si="1161"/>
        <v>0</v>
      </c>
      <c r="T1312" s="29">
        <f t="shared" si="1161"/>
        <v>0</v>
      </c>
      <c r="U1312" s="29">
        <f t="shared" si="1161"/>
        <v>0</v>
      </c>
      <c r="V1312" s="29">
        <f t="shared" si="1161"/>
        <v>0</v>
      </c>
      <c r="W1312" s="29">
        <f t="shared" si="1161"/>
        <v>0</v>
      </c>
      <c r="X1312" s="29">
        <f t="shared" si="1161"/>
        <v>0</v>
      </c>
      <c r="Y1312" s="29">
        <f t="shared" si="1161"/>
        <v>1</v>
      </c>
      <c r="Z1312" s="29">
        <f t="shared" si="1161"/>
        <v>1</v>
      </c>
      <c r="AA1312" s="29">
        <f t="shared" si="1161"/>
        <v>1</v>
      </c>
      <c r="AB1312" s="29">
        <f t="shared" si="1161"/>
        <v>1</v>
      </c>
      <c r="AC1312" s="29">
        <f t="shared" si="1161"/>
        <v>1</v>
      </c>
      <c r="AD1312" s="29">
        <f t="shared" si="1161"/>
        <v>1</v>
      </c>
      <c r="AE1312" s="29">
        <f t="shared" si="1159"/>
        <v>1</v>
      </c>
      <c r="AF1312" s="29">
        <f t="shared" si="1159"/>
        <v>1</v>
      </c>
      <c r="AG1312" s="29">
        <f t="shared" si="1159"/>
        <v>1</v>
      </c>
      <c r="AH1312" s="29">
        <f t="shared" si="1159"/>
        <v>1</v>
      </c>
      <c r="AI1312" s="29">
        <f t="shared" si="1159"/>
        <v>1</v>
      </c>
      <c r="AJ1312" s="29">
        <f t="shared" si="1159"/>
        <v>1</v>
      </c>
      <c r="AK1312" s="29">
        <f t="shared" si="1159"/>
        <v>1</v>
      </c>
      <c r="AL1312" s="29">
        <f t="shared" si="1159"/>
        <v>1</v>
      </c>
      <c r="AM1312" s="29">
        <f t="shared" si="1159"/>
        <v>1</v>
      </c>
      <c r="AN1312" s="29">
        <f t="shared" si="1159"/>
        <v>1</v>
      </c>
      <c r="AO1312" s="29">
        <f t="shared" si="1159"/>
        <v>1</v>
      </c>
      <c r="AP1312" s="29">
        <f t="shared" si="1159"/>
        <v>1</v>
      </c>
      <c r="AQ1312" s="29">
        <f t="shared" si="1159"/>
        <v>1</v>
      </c>
      <c r="AR1312" s="29">
        <f t="shared" si="1159"/>
        <v>1</v>
      </c>
      <c r="AS1312" s="29">
        <f t="shared" si="1159"/>
        <v>1</v>
      </c>
      <c r="AT1312" s="29">
        <f t="shared" si="1167"/>
        <v>1</v>
      </c>
      <c r="AU1312" s="29">
        <f t="shared" si="1167"/>
        <v>1</v>
      </c>
      <c r="AV1312" s="29">
        <f t="shared" si="1167"/>
        <v>1</v>
      </c>
      <c r="AW1312" s="29">
        <f t="shared" si="1167"/>
        <v>1</v>
      </c>
      <c r="AX1312" s="29">
        <f t="shared" si="1167"/>
        <v>1</v>
      </c>
      <c r="AY1312" s="29">
        <f t="shared" si="1167"/>
        <v>1</v>
      </c>
      <c r="AZ1312" s="29">
        <f t="shared" si="1167"/>
        <v>1</v>
      </c>
      <c r="BA1312" s="29">
        <f t="shared" si="1167"/>
        <v>1</v>
      </c>
      <c r="BB1312" s="29">
        <f t="shared" si="1167"/>
        <v>1</v>
      </c>
      <c r="BC1312" s="29">
        <f t="shared" si="1167"/>
        <v>1</v>
      </c>
      <c r="BD1312" s="29">
        <f t="shared" si="1167"/>
        <v>1</v>
      </c>
      <c r="BE1312" s="29">
        <f t="shared" si="1167"/>
        <v>1</v>
      </c>
      <c r="BF1312" s="29">
        <f t="shared" si="1167"/>
        <v>1</v>
      </c>
      <c r="BG1312" s="29">
        <f t="shared" si="1167"/>
        <v>1</v>
      </c>
      <c r="BH1312" s="29">
        <f t="shared" si="1167"/>
        <v>1</v>
      </c>
      <c r="BI1312" s="29">
        <f t="shared" si="1167"/>
        <v>1</v>
      </c>
      <c r="BJ1312" s="29">
        <f t="shared" si="1165"/>
        <v>1</v>
      </c>
      <c r="BN1312" s="29">
        <f t="shared" si="1126"/>
        <v>1</v>
      </c>
      <c r="BO1312" s="29">
        <f t="shared" si="1157"/>
        <v>18</v>
      </c>
    </row>
    <row r="1313" spans="3:67" x14ac:dyDescent="0.25">
      <c r="C1313" s="79">
        <f t="shared" si="1154"/>
        <v>43879</v>
      </c>
      <c r="D1313" s="29">
        <f t="shared" si="1148"/>
        <v>2020</v>
      </c>
      <c r="E1313" s="29">
        <f t="shared" si="1127"/>
        <v>2</v>
      </c>
      <c r="F1313" s="29">
        <f t="shared" si="1128"/>
        <v>8</v>
      </c>
      <c r="G1313" s="29">
        <f t="shared" si="1129"/>
        <v>18</v>
      </c>
      <c r="H1313" s="166" t="str">
        <f t="shared" si="1130"/>
        <v>Mo</v>
      </c>
      <c r="I1313" s="29">
        <f t="shared" si="1155"/>
        <v>2</v>
      </c>
      <c r="J1313" s="29">
        <f t="array" ref="J1313">INDEX(Dienstplan!$F$6:$AJ$55,BN1313,BO1313)</f>
        <v>0</v>
      </c>
      <c r="K1313" s="29">
        <f t="array" ref="K1313">IF(OR(J1313=Schichten!$B$3,J1313=Schichten!$B$4),INDEX($D$98:$D$147,MATCH(CODE(J1313),$H$98:$H$147,0)),IF(ISERROR(INDEX($D$98:$D$147,MATCH(J1313,$A$98:$A$147,0))),0,INDEX($D$98:$D$147,MATCH(J1313,$A$98:$A$147,0))))</f>
        <v>0</v>
      </c>
      <c r="L1313" s="29">
        <f t="shared" ref="L1313" si="1176">L1263</f>
        <v>0</v>
      </c>
      <c r="M1313" s="29">
        <f t="shared" si="1151"/>
        <v>0</v>
      </c>
      <c r="O1313" s="29">
        <f t="shared" si="1161"/>
        <v>0</v>
      </c>
      <c r="P1313" s="29">
        <f t="shared" si="1161"/>
        <v>0</v>
      </c>
      <c r="Q1313" s="29">
        <f t="shared" si="1161"/>
        <v>0</v>
      </c>
      <c r="R1313" s="29">
        <f t="shared" si="1161"/>
        <v>0</v>
      </c>
      <c r="S1313" s="29">
        <f t="shared" si="1161"/>
        <v>0</v>
      </c>
      <c r="T1313" s="29">
        <f t="shared" si="1161"/>
        <v>0</v>
      </c>
      <c r="U1313" s="29">
        <f t="shared" si="1161"/>
        <v>0</v>
      </c>
      <c r="V1313" s="29">
        <f t="shared" si="1161"/>
        <v>0</v>
      </c>
      <c r="W1313" s="29">
        <f t="shared" si="1161"/>
        <v>0</v>
      </c>
      <c r="X1313" s="29">
        <f t="shared" si="1161"/>
        <v>0</v>
      </c>
      <c r="Y1313" s="29">
        <f t="shared" si="1161"/>
        <v>1</v>
      </c>
      <c r="Z1313" s="29">
        <f t="shared" si="1161"/>
        <v>1</v>
      </c>
      <c r="AA1313" s="29">
        <f t="shared" si="1161"/>
        <v>1</v>
      </c>
      <c r="AB1313" s="29">
        <f t="shared" si="1161"/>
        <v>1</v>
      </c>
      <c r="AC1313" s="29">
        <f t="shared" si="1161"/>
        <v>1</v>
      </c>
      <c r="AD1313" s="29">
        <f t="shared" si="1161"/>
        <v>1</v>
      </c>
      <c r="AE1313" s="29">
        <f t="shared" si="1159"/>
        <v>1</v>
      </c>
      <c r="AF1313" s="29">
        <f t="shared" si="1159"/>
        <v>1</v>
      </c>
      <c r="AG1313" s="29">
        <f t="shared" si="1159"/>
        <v>1</v>
      </c>
      <c r="AH1313" s="29">
        <f t="shared" si="1159"/>
        <v>1</v>
      </c>
      <c r="AI1313" s="29">
        <f t="shared" si="1159"/>
        <v>1</v>
      </c>
      <c r="AJ1313" s="29">
        <f t="shared" si="1159"/>
        <v>1</v>
      </c>
      <c r="AK1313" s="29">
        <f t="shared" si="1159"/>
        <v>1</v>
      </c>
      <c r="AL1313" s="29">
        <f t="shared" si="1159"/>
        <v>1</v>
      </c>
      <c r="AM1313" s="29">
        <f t="shared" si="1159"/>
        <v>1</v>
      </c>
      <c r="AN1313" s="29">
        <f t="shared" si="1159"/>
        <v>1</v>
      </c>
      <c r="AO1313" s="29">
        <f t="shared" si="1159"/>
        <v>1</v>
      </c>
      <c r="AP1313" s="29">
        <f t="shared" si="1159"/>
        <v>1</v>
      </c>
      <c r="AQ1313" s="29">
        <f t="shared" si="1159"/>
        <v>1</v>
      </c>
      <c r="AR1313" s="29">
        <f t="shared" si="1159"/>
        <v>1</v>
      </c>
      <c r="AS1313" s="29">
        <f t="shared" si="1159"/>
        <v>1</v>
      </c>
      <c r="AT1313" s="29">
        <f t="shared" si="1167"/>
        <v>1</v>
      </c>
      <c r="AU1313" s="29">
        <f t="shared" si="1167"/>
        <v>1</v>
      </c>
      <c r="AV1313" s="29">
        <f t="shared" si="1167"/>
        <v>1</v>
      </c>
      <c r="AW1313" s="29">
        <f t="shared" si="1167"/>
        <v>1</v>
      </c>
      <c r="AX1313" s="29">
        <f t="shared" si="1167"/>
        <v>1</v>
      </c>
      <c r="AY1313" s="29">
        <f t="shared" si="1167"/>
        <v>1</v>
      </c>
      <c r="AZ1313" s="29">
        <f t="shared" si="1167"/>
        <v>1</v>
      </c>
      <c r="BA1313" s="29">
        <f t="shared" si="1167"/>
        <v>1</v>
      </c>
      <c r="BB1313" s="29">
        <f t="shared" si="1167"/>
        <v>1</v>
      </c>
      <c r="BC1313" s="29">
        <f t="shared" si="1167"/>
        <v>1</v>
      </c>
      <c r="BD1313" s="29">
        <f t="shared" si="1167"/>
        <v>1</v>
      </c>
      <c r="BE1313" s="29">
        <f t="shared" si="1167"/>
        <v>1</v>
      </c>
      <c r="BF1313" s="29">
        <f t="shared" si="1167"/>
        <v>1</v>
      </c>
      <c r="BG1313" s="29">
        <f t="shared" si="1167"/>
        <v>1</v>
      </c>
      <c r="BH1313" s="29">
        <f t="shared" si="1167"/>
        <v>1</v>
      </c>
      <c r="BI1313" s="29">
        <f t="shared" si="1167"/>
        <v>1</v>
      </c>
      <c r="BJ1313" s="29">
        <f t="shared" si="1165"/>
        <v>1</v>
      </c>
      <c r="BN1313" s="29">
        <f t="shared" si="1126"/>
        <v>2</v>
      </c>
      <c r="BO1313" s="29">
        <f t="shared" si="1157"/>
        <v>18</v>
      </c>
    </row>
    <row r="1314" spans="3:67" x14ac:dyDescent="0.25">
      <c r="C1314" s="79">
        <f t="shared" si="1154"/>
        <v>43879</v>
      </c>
      <c r="D1314" s="29">
        <f t="shared" si="1148"/>
        <v>2020</v>
      </c>
      <c r="E1314" s="29">
        <f t="shared" si="1127"/>
        <v>2</v>
      </c>
      <c r="F1314" s="29">
        <f t="shared" si="1128"/>
        <v>8</v>
      </c>
      <c r="G1314" s="29">
        <f t="shared" si="1129"/>
        <v>18</v>
      </c>
      <c r="H1314" s="166" t="str">
        <f t="shared" si="1130"/>
        <v>Mo</v>
      </c>
      <c r="I1314" s="29">
        <f t="shared" si="1155"/>
        <v>3</v>
      </c>
      <c r="J1314" s="29">
        <f t="array" ref="J1314">INDEX(Dienstplan!$F$6:$AJ$55,BN1314,BO1314)</f>
        <v>0</v>
      </c>
      <c r="K1314" s="29">
        <f t="array" ref="K1314">IF(OR(J1314=Schichten!$B$3,J1314=Schichten!$B$4),INDEX($D$98:$D$147,MATCH(CODE(J1314),$H$98:$H$147,0)),IF(ISERROR(INDEX($D$98:$D$147,MATCH(J1314,$A$98:$A$147,0))),0,INDEX($D$98:$D$147,MATCH(J1314,$A$98:$A$147,0))))</f>
        <v>0</v>
      </c>
      <c r="L1314" s="29">
        <f t="shared" ref="L1314" si="1177">L1264</f>
        <v>0</v>
      </c>
      <c r="M1314" s="29">
        <f t="shared" si="1151"/>
        <v>0</v>
      </c>
      <c r="O1314" s="29">
        <f t="shared" si="1161"/>
        <v>0</v>
      </c>
      <c r="P1314" s="29">
        <f t="shared" si="1161"/>
        <v>0</v>
      </c>
      <c r="Q1314" s="29">
        <f t="shared" si="1161"/>
        <v>0</v>
      </c>
      <c r="R1314" s="29">
        <f t="shared" si="1161"/>
        <v>0</v>
      </c>
      <c r="S1314" s="29">
        <f t="shared" si="1161"/>
        <v>0</v>
      </c>
      <c r="T1314" s="29">
        <f t="shared" si="1161"/>
        <v>0</v>
      </c>
      <c r="U1314" s="29">
        <f t="shared" si="1161"/>
        <v>0</v>
      </c>
      <c r="V1314" s="29">
        <f t="shared" si="1161"/>
        <v>0</v>
      </c>
      <c r="W1314" s="29">
        <f t="shared" si="1161"/>
        <v>0</v>
      </c>
      <c r="X1314" s="29">
        <f t="shared" si="1161"/>
        <v>0</v>
      </c>
      <c r="Y1314" s="29">
        <f t="shared" si="1161"/>
        <v>1</v>
      </c>
      <c r="Z1314" s="29">
        <f t="shared" si="1161"/>
        <v>1</v>
      </c>
      <c r="AA1314" s="29">
        <f t="shared" si="1161"/>
        <v>1</v>
      </c>
      <c r="AB1314" s="29">
        <f t="shared" si="1161"/>
        <v>1</v>
      </c>
      <c r="AC1314" s="29">
        <f t="shared" si="1161"/>
        <v>1</v>
      </c>
      <c r="AD1314" s="29">
        <f t="shared" si="1161"/>
        <v>1</v>
      </c>
      <c r="AE1314" s="29">
        <f t="shared" si="1159"/>
        <v>1</v>
      </c>
      <c r="AF1314" s="29">
        <f t="shared" si="1159"/>
        <v>1</v>
      </c>
      <c r="AG1314" s="29">
        <f t="shared" si="1159"/>
        <v>1</v>
      </c>
      <c r="AH1314" s="29">
        <f t="shared" si="1159"/>
        <v>1</v>
      </c>
      <c r="AI1314" s="29">
        <f t="shared" si="1159"/>
        <v>1</v>
      </c>
      <c r="AJ1314" s="29">
        <f t="shared" si="1159"/>
        <v>1</v>
      </c>
      <c r="AK1314" s="29">
        <f t="shared" si="1159"/>
        <v>1</v>
      </c>
      <c r="AL1314" s="29">
        <f t="shared" si="1159"/>
        <v>1</v>
      </c>
      <c r="AM1314" s="29">
        <f t="shared" si="1159"/>
        <v>1</v>
      </c>
      <c r="AN1314" s="29">
        <f t="shared" si="1159"/>
        <v>1</v>
      </c>
      <c r="AO1314" s="29">
        <f t="shared" si="1159"/>
        <v>1</v>
      </c>
      <c r="AP1314" s="29">
        <f t="shared" si="1159"/>
        <v>1</v>
      </c>
      <c r="AQ1314" s="29">
        <f t="shared" si="1159"/>
        <v>1</v>
      </c>
      <c r="AR1314" s="29">
        <f t="shared" si="1159"/>
        <v>1</v>
      </c>
      <c r="AS1314" s="29">
        <f t="shared" si="1159"/>
        <v>1</v>
      </c>
      <c r="AT1314" s="29">
        <f t="shared" si="1167"/>
        <v>1</v>
      </c>
      <c r="AU1314" s="29">
        <f t="shared" si="1167"/>
        <v>1</v>
      </c>
      <c r="AV1314" s="29">
        <f t="shared" si="1167"/>
        <v>1</v>
      </c>
      <c r="AW1314" s="29">
        <f t="shared" si="1167"/>
        <v>1</v>
      </c>
      <c r="AX1314" s="29">
        <f t="shared" si="1167"/>
        <v>1</v>
      </c>
      <c r="AY1314" s="29">
        <f t="shared" si="1167"/>
        <v>1</v>
      </c>
      <c r="AZ1314" s="29">
        <f t="shared" si="1167"/>
        <v>1</v>
      </c>
      <c r="BA1314" s="29">
        <f t="shared" si="1167"/>
        <v>1</v>
      </c>
      <c r="BB1314" s="29">
        <f t="shared" si="1167"/>
        <v>1</v>
      </c>
      <c r="BC1314" s="29">
        <f t="shared" si="1167"/>
        <v>1</v>
      </c>
      <c r="BD1314" s="29">
        <f t="shared" si="1167"/>
        <v>1</v>
      </c>
      <c r="BE1314" s="29">
        <f t="shared" si="1167"/>
        <v>1</v>
      </c>
      <c r="BF1314" s="29">
        <f t="shared" si="1167"/>
        <v>1</v>
      </c>
      <c r="BG1314" s="29">
        <f t="shared" si="1167"/>
        <v>1</v>
      </c>
      <c r="BH1314" s="29">
        <f t="shared" si="1167"/>
        <v>1</v>
      </c>
      <c r="BI1314" s="29">
        <f t="shared" si="1167"/>
        <v>1</v>
      </c>
      <c r="BJ1314" s="29">
        <f t="shared" si="1165"/>
        <v>1</v>
      </c>
      <c r="BN1314" s="29">
        <f t="shared" si="1126"/>
        <v>3</v>
      </c>
      <c r="BO1314" s="29">
        <f t="shared" si="1157"/>
        <v>18</v>
      </c>
    </row>
    <row r="1315" spans="3:67" x14ac:dyDescent="0.25">
      <c r="C1315" s="79">
        <f t="shared" si="1154"/>
        <v>43879</v>
      </c>
      <c r="D1315" s="29">
        <f t="shared" si="1148"/>
        <v>2020</v>
      </c>
      <c r="E1315" s="29">
        <f t="shared" si="1127"/>
        <v>2</v>
      </c>
      <c r="F1315" s="29">
        <f t="shared" si="1128"/>
        <v>8</v>
      </c>
      <c r="G1315" s="29">
        <f t="shared" si="1129"/>
        <v>18</v>
      </c>
      <c r="H1315" s="166" t="str">
        <f t="shared" si="1130"/>
        <v>Mo</v>
      </c>
      <c r="I1315" s="29">
        <f t="shared" si="1155"/>
        <v>4</v>
      </c>
      <c r="J1315" s="29">
        <f t="array" ref="J1315">INDEX(Dienstplan!$F$6:$AJ$55,BN1315,BO1315)</f>
        <v>0</v>
      </c>
      <c r="K1315" s="29">
        <f t="array" ref="K1315">IF(OR(J1315=Schichten!$B$3,J1315=Schichten!$B$4),INDEX($D$98:$D$147,MATCH(CODE(J1315),$H$98:$H$147,0)),IF(ISERROR(INDEX($D$98:$D$147,MATCH(J1315,$A$98:$A$147,0))),0,INDEX($D$98:$D$147,MATCH(J1315,$A$98:$A$147,0))))</f>
        <v>0</v>
      </c>
      <c r="L1315" s="29">
        <f t="shared" ref="L1315" si="1178">L1265</f>
        <v>0</v>
      </c>
      <c r="M1315" s="29">
        <f t="shared" si="1151"/>
        <v>0</v>
      </c>
      <c r="O1315" s="29">
        <f t="shared" si="1161"/>
        <v>0</v>
      </c>
      <c r="P1315" s="29">
        <f t="shared" si="1161"/>
        <v>0</v>
      </c>
      <c r="Q1315" s="29">
        <f t="shared" si="1161"/>
        <v>0</v>
      </c>
      <c r="R1315" s="29">
        <f t="shared" si="1161"/>
        <v>0</v>
      </c>
      <c r="S1315" s="29">
        <f t="shared" si="1161"/>
        <v>0</v>
      </c>
      <c r="T1315" s="29">
        <f t="shared" si="1161"/>
        <v>0</v>
      </c>
      <c r="U1315" s="29">
        <f t="shared" si="1161"/>
        <v>0</v>
      </c>
      <c r="V1315" s="29">
        <f t="shared" si="1161"/>
        <v>0</v>
      </c>
      <c r="W1315" s="29">
        <f t="shared" si="1161"/>
        <v>0</v>
      </c>
      <c r="X1315" s="29">
        <f t="shared" si="1161"/>
        <v>0</v>
      </c>
      <c r="Y1315" s="29">
        <f t="shared" si="1161"/>
        <v>1</v>
      </c>
      <c r="Z1315" s="29">
        <f t="shared" si="1161"/>
        <v>1</v>
      </c>
      <c r="AA1315" s="29">
        <f t="shared" si="1161"/>
        <v>1</v>
      </c>
      <c r="AB1315" s="29">
        <f t="shared" si="1161"/>
        <v>1</v>
      </c>
      <c r="AC1315" s="29">
        <f t="shared" si="1161"/>
        <v>1</v>
      </c>
      <c r="AD1315" s="29">
        <f t="shared" ref="AD1315:AS1330" si="1179">IF($M$457,IF($J1315=AD$461,1,0),0)</f>
        <v>1</v>
      </c>
      <c r="AE1315" s="29">
        <f t="shared" si="1179"/>
        <v>1</v>
      </c>
      <c r="AF1315" s="29">
        <f t="shared" si="1179"/>
        <v>1</v>
      </c>
      <c r="AG1315" s="29">
        <f t="shared" si="1179"/>
        <v>1</v>
      </c>
      <c r="AH1315" s="29">
        <f t="shared" si="1179"/>
        <v>1</v>
      </c>
      <c r="AI1315" s="29">
        <f t="shared" si="1179"/>
        <v>1</v>
      </c>
      <c r="AJ1315" s="29">
        <f t="shared" si="1179"/>
        <v>1</v>
      </c>
      <c r="AK1315" s="29">
        <f t="shared" si="1179"/>
        <v>1</v>
      </c>
      <c r="AL1315" s="29">
        <f t="shared" si="1179"/>
        <v>1</v>
      </c>
      <c r="AM1315" s="29">
        <f t="shared" si="1179"/>
        <v>1</v>
      </c>
      <c r="AN1315" s="29">
        <f t="shared" si="1179"/>
        <v>1</v>
      </c>
      <c r="AO1315" s="29">
        <f t="shared" si="1179"/>
        <v>1</v>
      </c>
      <c r="AP1315" s="29">
        <f t="shared" si="1179"/>
        <v>1</v>
      </c>
      <c r="AQ1315" s="29">
        <f t="shared" si="1179"/>
        <v>1</v>
      </c>
      <c r="AR1315" s="29">
        <f t="shared" si="1179"/>
        <v>1</v>
      </c>
      <c r="AS1315" s="29">
        <f t="shared" si="1179"/>
        <v>1</v>
      </c>
      <c r="AT1315" s="29">
        <f t="shared" si="1167"/>
        <v>1</v>
      </c>
      <c r="AU1315" s="29">
        <f t="shared" si="1167"/>
        <v>1</v>
      </c>
      <c r="AV1315" s="29">
        <f t="shared" si="1167"/>
        <v>1</v>
      </c>
      <c r="AW1315" s="29">
        <f t="shared" si="1167"/>
        <v>1</v>
      </c>
      <c r="AX1315" s="29">
        <f t="shared" si="1167"/>
        <v>1</v>
      </c>
      <c r="AY1315" s="29">
        <f t="shared" si="1167"/>
        <v>1</v>
      </c>
      <c r="AZ1315" s="29">
        <f t="shared" si="1167"/>
        <v>1</v>
      </c>
      <c r="BA1315" s="29">
        <f t="shared" si="1167"/>
        <v>1</v>
      </c>
      <c r="BB1315" s="29">
        <f t="shared" si="1167"/>
        <v>1</v>
      </c>
      <c r="BC1315" s="29">
        <f t="shared" si="1167"/>
        <v>1</v>
      </c>
      <c r="BD1315" s="29">
        <f t="shared" si="1167"/>
        <v>1</v>
      </c>
      <c r="BE1315" s="29">
        <f t="shared" si="1167"/>
        <v>1</v>
      </c>
      <c r="BF1315" s="29">
        <f t="shared" si="1167"/>
        <v>1</v>
      </c>
      <c r="BG1315" s="29">
        <f t="shared" si="1167"/>
        <v>1</v>
      </c>
      <c r="BH1315" s="29">
        <f t="shared" si="1167"/>
        <v>1</v>
      </c>
      <c r="BI1315" s="29">
        <f t="shared" si="1167"/>
        <v>1</v>
      </c>
      <c r="BJ1315" s="29">
        <f t="shared" si="1165"/>
        <v>1</v>
      </c>
      <c r="BN1315" s="29">
        <f t="shared" si="1126"/>
        <v>4</v>
      </c>
      <c r="BO1315" s="29">
        <f t="shared" si="1157"/>
        <v>18</v>
      </c>
    </row>
    <row r="1316" spans="3:67" x14ac:dyDescent="0.25">
      <c r="C1316" s="79">
        <f t="shared" si="1154"/>
        <v>43879</v>
      </c>
      <c r="D1316" s="29">
        <f t="shared" si="1148"/>
        <v>2020</v>
      </c>
      <c r="E1316" s="29">
        <f t="shared" si="1127"/>
        <v>2</v>
      </c>
      <c r="F1316" s="29">
        <f t="shared" si="1128"/>
        <v>8</v>
      </c>
      <c r="G1316" s="29">
        <f t="shared" si="1129"/>
        <v>18</v>
      </c>
      <c r="H1316" s="166" t="str">
        <f t="shared" si="1130"/>
        <v>Mo</v>
      </c>
      <c r="I1316" s="29">
        <f t="shared" si="1155"/>
        <v>5</v>
      </c>
      <c r="J1316" s="29">
        <f t="array" ref="J1316">INDEX(Dienstplan!$F$6:$AJ$55,BN1316,BO1316)</f>
        <v>0</v>
      </c>
      <c r="K1316" s="29">
        <f t="array" ref="K1316">IF(OR(J1316=Schichten!$B$3,J1316=Schichten!$B$4),INDEX($D$98:$D$147,MATCH(CODE(J1316),$H$98:$H$147,0)),IF(ISERROR(INDEX($D$98:$D$147,MATCH(J1316,$A$98:$A$147,0))),0,INDEX($D$98:$D$147,MATCH(J1316,$A$98:$A$147,0))))</f>
        <v>0</v>
      </c>
      <c r="L1316" s="29">
        <f t="shared" ref="L1316" si="1180">L1266</f>
        <v>0</v>
      </c>
      <c r="M1316" s="29">
        <f t="shared" si="1151"/>
        <v>0</v>
      </c>
      <c r="O1316" s="29">
        <f t="shared" ref="O1316:AD1331" si="1181">IF($M$457,IF($J1316=O$461,1,0),0)</f>
        <v>0</v>
      </c>
      <c r="P1316" s="29">
        <f t="shared" si="1181"/>
        <v>0</v>
      </c>
      <c r="Q1316" s="29">
        <f t="shared" si="1181"/>
        <v>0</v>
      </c>
      <c r="R1316" s="29">
        <f t="shared" si="1181"/>
        <v>0</v>
      </c>
      <c r="S1316" s="29">
        <f t="shared" si="1181"/>
        <v>0</v>
      </c>
      <c r="T1316" s="29">
        <f t="shared" si="1181"/>
        <v>0</v>
      </c>
      <c r="U1316" s="29">
        <f t="shared" si="1181"/>
        <v>0</v>
      </c>
      <c r="V1316" s="29">
        <f t="shared" si="1181"/>
        <v>0</v>
      </c>
      <c r="W1316" s="29">
        <f t="shared" si="1181"/>
        <v>0</v>
      </c>
      <c r="X1316" s="29">
        <f t="shared" si="1181"/>
        <v>0</v>
      </c>
      <c r="Y1316" s="29">
        <f t="shared" si="1181"/>
        <v>1</v>
      </c>
      <c r="Z1316" s="29">
        <f t="shared" si="1181"/>
        <v>1</v>
      </c>
      <c r="AA1316" s="29">
        <f t="shared" si="1181"/>
        <v>1</v>
      </c>
      <c r="AB1316" s="29">
        <f t="shared" si="1181"/>
        <v>1</v>
      </c>
      <c r="AC1316" s="29">
        <f t="shared" si="1181"/>
        <v>1</v>
      </c>
      <c r="AD1316" s="29">
        <f t="shared" si="1181"/>
        <v>1</v>
      </c>
      <c r="AE1316" s="29">
        <f t="shared" si="1179"/>
        <v>1</v>
      </c>
      <c r="AF1316" s="29">
        <f t="shared" si="1179"/>
        <v>1</v>
      </c>
      <c r="AG1316" s="29">
        <f t="shared" si="1179"/>
        <v>1</v>
      </c>
      <c r="AH1316" s="29">
        <f t="shared" si="1179"/>
        <v>1</v>
      </c>
      <c r="AI1316" s="29">
        <f t="shared" si="1179"/>
        <v>1</v>
      </c>
      <c r="AJ1316" s="29">
        <f t="shared" si="1179"/>
        <v>1</v>
      </c>
      <c r="AK1316" s="29">
        <f t="shared" si="1179"/>
        <v>1</v>
      </c>
      <c r="AL1316" s="29">
        <f t="shared" si="1179"/>
        <v>1</v>
      </c>
      <c r="AM1316" s="29">
        <f t="shared" si="1179"/>
        <v>1</v>
      </c>
      <c r="AN1316" s="29">
        <f t="shared" si="1179"/>
        <v>1</v>
      </c>
      <c r="AO1316" s="29">
        <f t="shared" si="1179"/>
        <v>1</v>
      </c>
      <c r="AP1316" s="29">
        <f t="shared" si="1179"/>
        <v>1</v>
      </c>
      <c r="AQ1316" s="29">
        <f t="shared" si="1179"/>
        <v>1</v>
      </c>
      <c r="AR1316" s="29">
        <f t="shared" si="1179"/>
        <v>1</v>
      </c>
      <c r="AS1316" s="29">
        <f t="shared" si="1179"/>
        <v>1</v>
      </c>
      <c r="AT1316" s="29">
        <f t="shared" si="1167"/>
        <v>1</v>
      </c>
      <c r="AU1316" s="29">
        <f t="shared" si="1167"/>
        <v>1</v>
      </c>
      <c r="AV1316" s="29">
        <f t="shared" si="1167"/>
        <v>1</v>
      </c>
      <c r="AW1316" s="29">
        <f t="shared" si="1167"/>
        <v>1</v>
      </c>
      <c r="AX1316" s="29">
        <f t="shared" si="1167"/>
        <v>1</v>
      </c>
      <c r="AY1316" s="29">
        <f t="shared" si="1167"/>
        <v>1</v>
      </c>
      <c r="AZ1316" s="29">
        <f t="shared" si="1167"/>
        <v>1</v>
      </c>
      <c r="BA1316" s="29">
        <f t="shared" si="1167"/>
        <v>1</v>
      </c>
      <c r="BB1316" s="29">
        <f t="shared" si="1167"/>
        <v>1</v>
      </c>
      <c r="BC1316" s="29">
        <f t="shared" si="1167"/>
        <v>1</v>
      </c>
      <c r="BD1316" s="29">
        <f t="shared" si="1167"/>
        <v>1</v>
      </c>
      <c r="BE1316" s="29">
        <f t="shared" si="1167"/>
        <v>1</v>
      </c>
      <c r="BF1316" s="29">
        <f t="shared" si="1167"/>
        <v>1</v>
      </c>
      <c r="BG1316" s="29">
        <f t="shared" si="1167"/>
        <v>1</v>
      </c>
      <c r="BH1316" s="29">
        <f t="shared" si="1167"/>
        <v>1</v>
      </c>
      <c r="BI1316" s="29">
        <f t="shared" si="1167"/>
        <v>1</v>
      </c>
      <c r="BJ1316" s="29">
        <f t="shared" si="1165"/>
        <v>1</v>
      </c>
      <c r="BN1316" s="29">
        <f t="shared" si="1126"/>
        <v>5</v>
      </c>
      <c r="BO1316" s="29">
        <f t="shared" si="1157"/>
        <v>18</v>
      </c>
    </row>
    <row r="1317" spans="3:67" x14ac:dyDescent="0.25">
      <c r="C1317" s="79">
        <f t="shared" si="1154"/>
        <v>43879</v>
      </c>
      <c r="D1317" s="29">
        <f t="shared" si="1148"/>
        <v>2020</v>
      </c>
      <c r="E1317" s="29">
        <f t="shared" si="1127"/>
        <v>2</v>
      </c>
      <c r="F1317" s="29">
        <f t="shared" si="1128"/>
        <v>8</v>
      </c>
      <c r="G1317" s="29">
        <f t="shared" si="1129"/>
        <v>18</v>
      </c>
      <c r="H1317" s="166" t="str">
        <f t="shared" si="1130"/>
        <v>Mo</v>
      </c>
      <c r="I1317" s="29">
        <f t="shared" si="1155"/>
        <v>6</v>
      </c>
      <c r="J1317" s="29">
        <f t="array" ref="J1317">INDEX(Dienstplan!$F$6:$AJ$55,BN1317,BO1317)</f>
        <v>0</v>
      </c>
      <c r="K1317" s="29">
        <f t="array" ref="K1317">IF(OR(J1317=Schichten!$B$3,J1317=Schichten!$B$4),INDEX($D$98:$D$147,MATCH(CODE(J1317),$H$98:$H$147,0)),IF(ISERROR(INDEX($D$98:$D$147,MATCH(J1317,$A$98:$A$147,0))),0,INDEX($D$98:$D$147,MATCH(J1317,$A$98:$A$147,0))))</f>
        <v>0</v>
      </c>
      <c r="L1317" s="29">
        <f t="shared" ref="L1317" si="1182">L1267</f>
        <v>0</v>
      </c>
      <c r="M1317" s="29">
        <f t="shared" si="1151"/>
        <v>0</v>
      </c>
      <c r="O1317" s="29">
        <f t="shared" si="1181"/>
        <v>0</v>
      </c>
      <c r="P1317" s="29">
        <f t="shared" si="1181"/>
        <v>0</v>
      </c>
      <c r="Q1317" s="29">
        <f t="shared" si="1181"/>
        <v>0</v>
      </c>
      <c r="R1317" s="29">
        <f t="shared" si="1181"/>
        <v>0</v>
      </c>
      <c r="S1317" s="29">
        <f t="shared" si="1181"/>
        <v>0</v>
      </c>
      <c r="T1317" s="29">
        <f t="shared" si="1181"/>
        <v>0</v>
      </c>
      <c r="U1317" s="29">
        <f t="shared" si="1181"/>
        <v>0</v>
      </c>
      <c r="V1317" s="29">
        <f t="shared" si="1181"/>
        <v>0</v>
      </c>
      <c r="W1317" s="29">
        <f t="shared" si="1181"/>
        <v>0</v>
      </c>
      <c r="X1317" s="29">
        <f t="shared" si="1181"/>
        <v>0</v>
      </c>
      <c r="Y1317" s="29">
        <f t="shared" si="1181"/>
        <v>1</v>
      </c>
      <c r="Z1317" s="29">
        <f t="shared" si="1181"/>
        <v>1</v>
      </c>
      <c r="AA1317" s="29">
        <f t="shared" si="1181"/>
        <v>1</v>
      </c>
      <c r="AB1317" s="29">
        <f t="shared" si="1181"/>
        <v>1</v>
      </c>
      <c r="AC1317" s="29">
        <f t="shared" si="1181"/>
        <v>1</v>
      </c>
      <c r="AD1317" s="29">
        <f t="shared" si="1181"/>
        <v>1</v>
      </c>
      <c r="AE1317" s="29">
        <f t="shared" si="1179"/>
        <v>1</v>
      </c>
      <c r="AF1317" s="29">
        <f t="shared" si="1179"/>
        <v>1</v>
      </c>
      <c r="AG1317" s="29">
        <f t="shared" si="1179"/>
        <v>1</v>
      </c>
      <c r="AH1317" s="29">
        <f t="shared" si="1179"/>
        <v>1</v>
      </c>
      <c r="AI1317" s="29">
        <f t="shared" si="1179"/>
        <v>1</v>
      </c>
      <c r="AJ1317" s="29">
        <f t="shared" si="1179"/>
        <v>1</v>
      </c>
      <c r="AK1317" s="29">
        <f t="shared" si="1179"/>
        <v>1</v>
      </c>
      <c r="AL1317" s="29">
        <f t="shared" si="1179"/>
        <v>1</v>
      </c>
      <c r="AM1317" s="29">
        <f t="shared" si="1179"/>
        <v>1</v>
      </c>
      <c r="AN1317" s="29">
        <f t="shared" si="1179"/>
        <v>1</v>
      </c>
      <c r="AO1317" s="29">
        <f t="shared" si="1179"/>
        <v>1</v>
      </c>
      <c r="AP1317" s="29">
        <f t="shared" si="1179"/>
        <v>1</v>
      </c>
      <c r="AQ1317" s="29">
        <f t="shared" si="1179"/>
        <v>1</v>
      </c>
      <c r="AR1317" s="29">
        <f t="shared" si="1179"/>
        <v>1</v>
      </c>
      <c r="AS1317" s="29">
        <f t="shared" si="1179"/>
        <v>1</v>
      </c>
      <c r="AT1317" s="29">
        <f t="shared" si="1167"/>
        <v>1</v>
      </c>
      <c r="AU1317" s="29">
        <f t="shared" si="1167"/>
        <v>1</v>
      </c>
      <c r="AV1317" s="29">
        <f t="shared" si="1167"/>
        <v>1</v>
      </c>
      <c r="AW1317" s="29">
        <f t="shared" si="1167"/>
        <v>1</v>
      </c>
      <c r="AX1317" s="29">
        <f t="shared" si="1167"/>
        <v>1</v>
      </c>
      <c r="AY1317" s="29">
        <f t="shared" si="1167"/>
        <v>1</v>
      </c>
      <c r="AZ1317" s="29">
        <f t="shared" si="1167"/>
        <v>1</v>
      </c>
      <c r="BA1317" s="29">
        <f t="shared" si="1167"/>
        <v>1</v>
      </c>
      <c r="BB1317" s="29">
        <f t="shared" si="1167"/>
        <v>1</v>
      </c>
      <c r="BC1317" s="29">
        <f t="shared" si="1167"/>
        <v>1</v>
      </c>
      <c r="BD1317" s="29">
        <f t="shared" si="1167"/>
        <v>1</v>
      </c>
      <c r="BE1317" s="29">
        <f t="shared" si="1167"/>
        <v>1</v>
      </c>
      <c r="BF1317" s="29">
        <f t="shared" si="1167"/>
        <v>1</v>
      </c>
      <c r="BG1317" s="29">
        <f t="shared" si="1167"/>
        <v>1</v>
      </c>
      <c r="BH1317" s="29">
        <f t="shared" si="1167"/>
        <v>1</v>
      </c>
      <c r="BI1317" s="29">
        <f t="shared" si="1167"/>
        <v>1</v>
      </c>
      <c r="BJ1317" s="29">
        <f t="shared" si="1165"/>
        <v>1</v>
      </c>
      <c r="BN1317" s="29">
        <f t="shared" si="1126"/>
        <v>6</v>
      </c>
      <c r="BO1317" s="29">
        <f t="shared" si="1157"/>
        <v>18</v>
      </c>
    </row>
    <row r="1318" spans="3:67" x14ac:dyDescent="0.25">
      <c r="C1318" s="79">
        <f t="shared" si="1154"/>
        <v>43879</v>
      </c>
      <c r="D1318" s="29">
        <f t="shared" si="1148"/>
        <v>2020</v>
      </c>
      <c r="E1318" s="29">
        <f t="shared" si="1127"/>
        <v>2</v>
      </c>
      <c r="F1318" s="29">
        <f t="shared" si="1128"/>
        <v>8</v>
      </c>
      <c r="G1318" s="29">
        <f t="shared" si="1129"/>
        <v>18</v>
      </c>
      <c r="H1318" s="166" t="str">
        <f t="shared" si="1130"/>
        <v>Mo</v>
      </c>
      <c r="I1318" s="29">
        <f t="shared" si="1155"/>
        <v>7</v>
      </c>
      <c r="J1318" s="29">
        <f t="array" ref="J1318">INDEX(Dienstplan!$F$6:$AJ$55,BN1318,BO1318)</f>
        <v>0</v>
      </c>
      <c r="K1318" s="29">
        <f t="array" ref="K1318">IF(OR(J1318=Schichten!$B$3,J1318=Schichten!$B$4),INDEX($D$98:$D$147,MATCH(CODE(J1318),$H$98:$H$147,0)),IF(ISERROR(INDEX($D$98:$D$147,MATCH(J1318,$A$98:$A$147,0))),0,INDEX($D$98:$D$147,MATCH(J1318,$A$98:$A$147,0))))</f>
        <v>0</v>
      </c>
      <c r="L1318" s="29">
        <f t="shared" ref="L1318" si="1183">L1268</f>
        <v>0</v>
      </c>
      <c r="M1318" s="29">
        <f t="shared" si="1151"/>
        <v>0</v>
      </c>
      <c r="O1318" s="29">
        <f t="shared" si="1181"/>
        <v>0</v>
      </c>
      <c r="P1318" s="29">
        <f t="shared" si="1181"/>
        <v>0</v>
      </c>
      <c r="Q1318" s="29">
        <f t="shared" si="1181"/>
        <v>0</v>
      </c>
      <c r="R1318" s="29">
        <f t="shared" si="1181"/>
        <v>0</v>
      </c>
      <c r="S1318" s="29">
        <f t="shared" si="1181"/>
        <v>0</v>
      </c>
      <c r="T1318" s="29">
        <f t="shared" si="1181"/>
        <v>0</v>
      </c>
      <c r="U1318" s="29">
        <f t="shared" si="1181"/>
        <v>0</v>
      </c>
      <c r="V1318" s="29">
        <f t="shared" si="1181"/>
        <v>0</v>
      </c>
      <c r="W1318" s="29">
        <f t="shared" si="1181"/>
        <v>0</v>
      </c>
      <c r="X1318" s="29">
        <f t="shared" si="1181"/>
        <v>0</v>
      </c>
      <c r="Y1318" s="29">
        <f t="shared" si="1181"/>
        <v>1</v>
      </c>
      <c r="Z1318" s="29">
        <f t="shared" si="1181"/>
        <v>1</v>
      </c>
      <c r="AA1318" s="29">
        <f t="shared" si="1181"/>
        <v>1</v>
      </c>
      <c r="AB1318" s="29">
        <f t="shared" si="1181"/>
        <v>1</v>
      </c>
      <c r="AC1318" s="29">
        <f t="shared" si="1181"/>
        <v>1</v>
      </c>
      <c r="AD1318" s="29">
        <f t="shared" si="1181"/>
        <v>1</v>
      </c>
      <c r="AE1318" s="29">
        <f t="shared" si="1179"/>
        <v>1</v>
      </c>
      <c r="AF1318" s="29">
        <f t="shared" si="1179"/>
        <v>1</v>
      </c>
      <c r="AG1318" s="29">
        <f t="shared" si="1179"/>
        <v>1</v>
      </c>
      <c r="AH1318" s="29">
        <f t="shared" si="1179"/>
        <v>1</v>
      </c>
      <c r="AI1318" s="29">
        <f t="shared" si="1179"/>
        <v>1</v>
      </c>
      <c r="AJ1318" s="29">
        <f t="shared" si="1179"/>
        <v>1</v>
      </c>
      <c r="AK1318" s="29">
        <f t="shared" si="1179"/>
        <v>1</v>
      </c>
      <c r="AL1318" s="29">
        <f t="shared" si="1179"/>
        <v>1</v>
      </c>
      <c r="AM1318" s="29">
        <f t="shared" si="1179"/>
        <v>1</v>
      </c>
      <c r="AN1318" s="29">
        <f t="shared" si="1179"/>
        <v>1</v>
      </c>
      <c r="AO1318" s="29">
        <f t="shared" si="1179"/>
        <v>1</v>
      </c>
      <c r="AP1318" s="29">
        <f t="shared" si="1179"/>
        <v>1</v>
      </c>
      <c r="AQ1318" s="29">
        <f t="shared" si="1179"/>
        <v>1</v>
      </c>
      <c r="AR1318" s="29">
        <f t="shared" si="1179"/>
        <v>1</v>
      </c>
      <c r="AS1318" s="29">
        <f t="shared" si="1179"/>
        <v>1</v>
      </c>
      <c r="AT1318" s="29">
        <f t="shared" si="1167"/>
        <v>1</v>
      </c>
      <c r="AU1318" s="29">
        <f t="shared" si="1167"/>
        <v>1</v>
      </c>
      <c r="AV1318" s="29">
        <f t="shared" si="1167"/>
        <v>1</v>
      </c>
      <c r="AW1318" s="29">
        <f t="shared" si="1167"/>
        <v>1</v>
      </c>
      <c r="AX1318" s="29">
        <f t="shared" si="1167"/>
        <v>1</v>
      </c>
      <c r="AY1318" s="29">
        <f t="shared" si="1167"/>
        <v>1</v>
      </c>
      <c r="AZ1318" s="29">
        <f t="shared" si="1167"/>
        <v>1</v>
      </c>
      <c r="BA1318" s="29">
        <f t="shared" si="1167"/>
        <v>1</v>
      </c>
      <c r="BB1318" s="29">
        <f t="shared" si="1167"/>
        <v>1</v>
      </c>
      <c r="BC1318" s="29">
        <f t="shared" si="1167"/>
        <v>1</v>
      </c>
      <c r="BD1318" s="29">
        <f t="shared" si="1167"/>
        <v>1</v>
      </c>
      <c r="BE1318" s="29">
        <f t="shared" si="1167"/>
        <v>1</v>
      </c>
      <c r="BF1318" s="29">
        <f t="shared" si="1167"/>
        <v>1</v>
      </c>
      <c r="BG1318" s="29">
        <f t="shared" si="1167"/>
        <v>1</v>
      </c>
      <c r="BH1318" s="29">
        <f t="shared" si="1167"/>
        <v>1</v>
      </c>
      <c r="BI1318" s="29">
        <f t="shared" si="1167"/>
        <v>1</v>
      </c>
      <c r="BJ1318" s="29">
        <f t="shared" si="1165"/>
        <v>1</v>
      </c>
      <c r="BN1318" s="29">
        <f t="shared" si="1126"/>
        <v>7</v>
      </c>
      <c r="BO1318" s="29">
        <f t="shared" si="1157"/>
        <v>18</v>
      </c>
    </row>
    <row r="1319" spans="3:67" x14ac:dyDescent="0.25">
      <c r="C1319" s="79">
        <f t="shared" si="1154"/>
        <v>43879</v>
      </c>
      <c r="D1319" s="29">
        <f t="shared" si="1148"/>
        <v>2020</v>
      </c>
      <c r="E1319" s="29">
        <f t="shared" si="1127"/>
        <v>2</v>
      </c>
      <c r="F1319" s="29">
        <f t="shared" si="1128"/>
        <v>8</v>
      </c>
      <c r="G1319" s="29">
        <f t="shared" si="1129"/>
        <v>18</v>
      </c>
      <c r="H1319" s="166" t="str">
        <f t="shared" si="1130"/>
        <v>Mo</v>
      </c>
      <c r="I1319" s="29">
        <f t="shared" si="1155"/>
        <v>8</v>
      </c>
      <c r="J1319" s="29">
        <f t="array" ref="J1319">INDEX(Dienstplan!$F$6:$AJ$55,BN1319,BO1319)</f>
        <v>0</v>
      </c>
      <c r="K1319" s="29">
        <f t="array" ref="K1319">IF(OR(J1319=Schichten!$B$3,J1319=Schichten!$B$4),INDEX($D$98:$D$147,MATCH(CODE(J1319),$H$98:$H$147,0)),IF(ISERROR(INDEX($D$98:$D$147,MATCH(J1319,$A$98:$A$147,0))),0,INDEX($D$98:$D$147,MATCH(J1319,$A$98:$A$147,0))))</f>
        <v>0</v>
      </c>
      <c r="L1319" s="29">
        <f t="shared" ref="L1319" si="1184">L1269</f>
        <v>0</v>
      </c>
      <c r="M1319" s="29">
        <f t="shared" si="1151"/>
        <v>0</v>
      </c>
      <c r="O1319" s="29">
        <f t="shared" si="1181"/>
        <v>0</v>
      </c>
      <c r="P1319" s="29">
        <f t="shared" si="1181"/>
        <v>0</v>
      </c>
      <c r="Q1319" s="29">
        <f t="shared" si="1181"/>
        <v>0</v>
      </c>
      <c r="R1319" s="29">
        <f t="shared" si="1181"/>
        <v>0</v>
      </c>
      <c r="S1319" s="29">
        <f t="shared" si="1181"/>
        <v>0</v>
      </c>
      <c r="T1319" s="29">
        <f t="shared" si="1181"/>
        <v>0</v>
      </c>
      <c r="U1319" s="29">
        <f t="shared" si="1181"/>
        <v>0</v>
      </c>
      <c r="V1319" s="29">
        <f t="shared" si="1181"/>
        <v>0</v>
      </c>
      <c r="W1319" s="29">
        <f t="shared" si="1181"/>
        <v>0</v>
      </c>
      <c r="X1319" s="29">
        <f t="shared" si="1181"/>
        <v>0</v>
      </c>
      <c r="Y1319" s="29">
        <f t="shared" si="1181"/>
        <v>1</v>
      </c>
      <c r="Z1319" s="29">
        <f t="shared" si="1181"/>
        <v>1</v>
      </c>
      <c r="AA1319" s="29">
        <f t="shared" si="1181"/>
        <v>1</v>
      </c>
      <c r="AB1319" s="29">
        <f t="shared" si="1181"/>
        <v>1</v>
      </c>
      <c r="AC1319" s="29">
        <f t="shared" si="1181"/>
        <v>1</v>
      </c>
      <c r="AD1319" s="29">
        <f t="shared" si="1181"/>
        <v>1</v>
      </c>
      <c r="AE1319" s="29">
        <f t="shared" si="1179"/>
        <v>1</v>
      </c>
      <c r="AF1319" s="29">
        <f t="shared" si="1179"/>
        <v>1</v>
      </c>
      <c r="AG1319" s="29">
        <f t="shared" si="1179"/>
        <v>1</v>
      </c>
      <c r="AH1319" s="29">
        <f t="shared" si="1179"/>
        <v>1</v>
      </c>
      <c r="AI1319" s="29">
        <f t="shared" si="1179"/>
        <v>1</v>
      </c>
      <c r="AJ1319" s="29">
        <f t="shared" si="1179"/>
        <v>1</v>
      </c>
      <c r="AK1319" s="29">
        <f t="shared" si="1179"/>
        <v>1</v>
      </c>
      <c r="AL1319" s="29">
        <f t="shared" si="1179"/>
        <v>1</v>
      </c>
      <c r="AM1319" s="29">
        <f t="shared" si="1179"/>
        <v>1</v>
      </c>
      <c r="AN1319" s="29">
        <f t="shared" si="1179"/>
        <v>1</v>
      </c>
      <c r="AO1319" s="29">
        <f t="shared" si="1179"/>
        <v>1</v>
      </c>
      <c r="AP1319" s="29">
        <f t="shared" si="1179"/>
        <v>1</v>
      </c>
      <c r="AQ1319" s="29">
        <f t="shared" si="1179"/>
        <v>1</v>
      </c>
      <c r="AR1319" s="29">
        <f t="shared" si="1179"/>
        <v>1</v>
      </c>
      <c r="AS1319" s="29">
        <f t="shared" si="1179"/>
        <v>1</v>
      </c>
      <c r="AT1319" s="29">
        <f t="shared" si="1167"/>
        <v>1</v>
      </c>
      <c r="AU1319" s="29">
        <f t="shared" si="1167"/>
        <v>1</v>
      </c>
      <c r="AV1319" s="29">
        <f t="shared" si="1167"/>
        <v>1</v>
      </c>
      <c r="AW1319" s="29">
        <f t="shared" si="1167"/>
        <v>1</v>
      </c>
      <c r="AX1319" s="29">
        <f t="shared" si="1167"/>
        <v>1</v>
      </c>
      <c r="AY1319" s="29">
        <f t="shared" si="1167"/>
        <v>1</v>
      </c>
      <c r="AZ1319" s="29">
        <f t="shared" si="1167"/>
        <v>1</v>
      </c>
      <c r="BA1319" s="29">
        <f t="shared" si="1167"/>
        <v>1</v>
      </c>
      <c r="BB1319" s="29">
        <f t="shared" si="1167"/>
        <v>1</v>
      </c>
      <c r="BC1319" s="29">
        <f t="shared" si="1167"/>
        <v>1</v>
      </c>
      <c r="BD1319" s="29">
        <f t="shared" si="1167"/>
        <v>1</v>
      </c>
      <c r="BE1319" s="29">
        <f t="shared" si="1167"/>
        <v>1</v>
      </c>
      <c r="BF1319" s="29">
        <f t="shared" si="1167"/>
        <v>1</v>
      </c>
      <c r="BG1319" s="29">
        <f t="shared" si="1167"/>
        <v>1</v>
      </c>
      <c r="BH1319" s="29">
        <f t="shared" si="1167"/>
        <v>1</v>
      </c>
      <c r="BI1319" s="29">
        <f t="shared" ref="BI1319:BJ1334" si="1185">IF($M$457,IF($J1319=BI$461,1,0),0)</f>
        <v>1</v>
      </c>
      <c r="BJ1319" s="29">
        <f t="shared" si="1185"/>
        <v>1</v>
      </c>
      <c r="BN1319" s="29">
        <f t="shared" si="1126"/>
        <v>8</v>
      </c>
      <c r="BO1319" s="29">
        <f t="shared" si="1157"/>
        <v>18</v>
      </c>
    </row>
    <row r="1320" spans="3:67" x14ac:dyDescent="0.25">
      <c r="C1320" s="79">
        <f t="shared" si="1154"/>
        <v>43879</v>
      </c>
      <c r="D1320" s="29">
        <f t="shared" si="1148"/>
        <v>2020</v>
      </c>
      <c r="E1320" s="29">
        <f t="shared" si="1127"/>
        <v>2</v>
      </c>
      <c r="F1320" s="29">
        <f t="shared" si="1128"/>
        <v>8</v>
      </c>
      <c r="G1320" s="29">
        <f t="shared" si="1129"/>
        <v>18</v>
      </c>
      <c r="H1320" s="166" t="str">
        <f t="shared" si="1130"/>
        <v>Mo</v>
      </c>
      <c r="I1320" s="29">
        <f t="shared" si="1155"/>
        <v>9</v>
      </c>
      <c r="J1320" s="29">
        <f t="array" ref="J1320">INDEX(Dienstplan!$F$6:$AJ$55,BN1320,BO1320)</f>
        <v>0</v>
      </c>
      <c r="K1320" s="29">
        <f t="array" ref="K1320">IF(OR(J1320=Schichten!$B$3,J1320=Schichten!$B$4),INDEX($D$98:$D$147,MATCH(CODE(J1320),$H$98:$H$147,0)),IF(ISERROR(INDEX($D$98:$D$147,MATCH(J1320,$A$98:$A$147,0))),0,INDEX($D$98:$D$147,MATCH(J1320,$A$98:$A$147,0))))</f>
        <v>0</v>
      </c>
      <c r="L1320" s="29">
        <f t="shared" ref="L1320" si="1186">L1270</f>
        <v>0</v>
      </c>
      <c r="M1320" s="29">
        <f t="shared" si="1151"/>
        <v>0</v>
      </c>
      <c r="O1320" s="29">
        <f t="shared" si="1181"/>
        <v>0</v>
      </c>
      <c r="P1320" s="29">
        <f t="shared" si="1181"/>
        <v>0</v>
      </c>
      <c r="Q1320" s="29">
        <f t="shared" si="1181"/>
        <v>0</v>
      </c>
      <c r="R1320" s="29">
        <f t="shared" si="1181"/>
        <v>0</v>
      </c>
      <c r="S1320" s="29">
        <f t="shared" si="1181"/>
        <v>0</v>
      </c>
      <c r="T1320" s="29">
        <f t="shared" si="1181"/>
        <v>0</v>
      </c>
      <c r="U1320" s="29">
        <f t="shared" si="1181"/>
        <v>0</v>
      </c>
      <c r="V1320" s="29">
        <f t="shared" si="1181"/>
        <v>0</v>
      </c>
      <c r="W1320" s="29">
        <f t="shared" si="1181"/>
        <v>0</v>
      </c>
      <c r="X1320" s="29">
        <f t="shared" si="1181"/>
        <v>0</v>
      </c>
      <c r="Y1320" s="29">
        <f t="shared" si="1181"/>
        <v>1</v>
      </c>
      <c r="Z1320" s="29">
        <f t="shared" si="1181"/>
        <v>1</v>
      </c>
      <c r="AA1320" s="29">
        <f t="shared" si="1181"/>
        <v>1</v>
      </c>
      <c r="AB1320" s="29">
        <f t="shared" si="1181"/>
        <v>1</v>
      </c>
      <c r="AC1320" s="29">
        <f t="shared" si="1181"/>
        <v>1</v>
      </c>
      <c r="AD1320" s="29">
        <f t="shared" si="1181"/>
        <v>1</v>
      </c>
      <c r="AE1320" s="29">
        <f t="shared" si="1179"/>
        <v>1</v>
      </c>
      <c r="AF1320" s="29">
        <f t="shared" si="1179"/>
        <v>1</v>
      </c>
      <c r="AG1320" s="29">
        <f t="shared" si="1179"/>
        <v>1</v>
      </c>
      <c r="AH1320" s="29">
        <f t="shared" si="1179"/>
        <v>1</v>
      </c>
      <c r="AI1320" s="29">
        <f t="shared" si="1179"/>
        <v>1</v>
      </c>
      <c r="AJ1320" s="29">
        <f t="shared" si="1179"/>
        <v>1</v>
      </c>
      <c r="AK1320" s="29">
        <f t="shared" si="1179"/>
        <v>1</v>
      </c>
      <c r="AL1320" s="29">
        <f t="shared" si="1179"/>
        <v>1</v>
      </c>
      <c r="AM1320" s="29">
        <f t="shared" si="1179"/>
        <v>1</v>
      </c>
      <c r="AN1320" s="29">
        <f t="shared" si="1179"/>
        <v>1</v>
      </c>
      <c r="AO1320" s="29">
        <f t="shared" si="1179"/>
        <v>1</v>
      </c>
      <c r="AP1320" s="29">
        <f t="shared" si="1179"/>
        <v>1</v>
      </c>
      <c r="AQ1320" s="29">
        <f t="shared" si="1179"/>
        <v>1</v>
      </c>
      <c r="AR1320" s="29">
        <f t="shared" si="1179"/>
        <v>1</v>
      </c>
      <c r="AS1320" s="29">
        <f t="shared" si="1179"/>
        <v>1</v>
      </c>
      <c r="AT1320" s="29">
        <f t="shared" ref="AT1320:BI1335" si="1187">IF($M$457,IF($J1320=AT$461,1,0),0)</f>
        <v>1</v>
      </c>
      <c r="AU1320" s="29">
        <f t="shared" si="1187"/>
        <v>1</v>
      </c>
      <c r="AV1320" s="29">
        <f t="shared" si="1187"/>
        <v>1</v>
      </c>
      <c r="AW1320" s="29">
        <f t="shared" si="1187"/>
        <v>1</v>
      </c>
      <c r="AX1320" s="29">
        <f t="shared" si="1187"/>
        <v>1</v>
      </c>
      <c r="AY1320" s="29">
        <f t="shared" si="1187"/>
        <v>1</v>
      </c>
      <c r="AZ1320" s="29">
        <f t="shared" si="1187"/>
        <v>1</v>
      </c>
      <c r="BA1320" s="29">
        <f t="shared" si="1187"/>
        <v>1</v>
      </c>
      <c r="BB1320" s="29">
        <f t="shared" si="1187"/>
        <v>1</v>
      </c>
      <c r="BC1320" s="29">
        <f t="shared" si="1187"/>
        <v>1</v>
      </c>
      <c r="BD1320" s="29">
        <f t="shared" si="1187"/>
        <v>1</v>
      </c>
      <c r="BE1320" s="29">
        <f t="shared" si="1187"/>
        <v>1</v>
      </c>
      <c r="BF1320" s="29">
        <f t="shared" si="1187"/>
        <v>1</v>
      </c>
      <c r="BG1320" s="29">
        <f t="shared" si="1187"/>
        <v>1</v>
      </c>
      <c r="BH1320" s="29">
        <f t="shared" si="1187"/>
        <v>1</v>
      </c>
      <c r="BI1320" s="29">
        <f t="shared" si="1187"/>
        <v>1</v>
      </c>
      <c r="BJ1320" s="29">
        <f t="shared" si="1185"/>
        <v>1</v>
      </c>
      <c r="BN1320" s="29">
        <f t="shared" si="1126"/>
        <v>9</v>
      </c>
      <c r="BO1320" s="29">
        <f t="shared" si="1157"/>
        <v>18</v>
      </c>
    </row>
    <row r="1321" spans="3:67" x14ac:dyDescent="0.25">
      <c r="C1321" s="79">
        <f t="shared" si="1154"/>
        <v>43879</v>
      </c>
      <c r="D1321" s="29">
        <f t="shared" si="1148"/>
        <v>2020</v>
      </c>
      <c r="E1321" s="29">
        <f t="shared" si="1127"/>
        <v>2</v>
      </c>
      <c r="F1321" s="29">
        <f t="shared" si="1128"/>
        <v>8</v>
      </c>
      <c r="G1321" s="29">
        <f t="shared" si="1129"/>
        <v>18</v>
      </c>
      <c r="H1321" s="166" t="str">
        <f t="shared" si="1130"/>
        <v>Mo</v>
      </c>
      <c r="I1321" s="29">
        <f t="shared" si="1155"/>
        <v>10</v>
      </c>
      <c r="J1321" s="29">
        <f t="array" ref="J1321">INDEX(Dienstplan!$F$6:$AJ$55,BN1321,BO1321)</f>
        <v>0</v>
      </c>
      <c r="K1321" s="29">
        <f t="array" ref="K1321">IF(OR(J1321=Schichten!$B$3,J1321=Schichten!$B$4),INDEX($D$98:$D$147,MATCH(CODE(J1321),$H$98:$H$147,0)),IF(ISERROR(INDEX($D$98:$D$147,MATCH(J1321,$A$98:$A$147,0))),0,INDEX($D$98:$D$147,MATCH(J1321,$A$98:$A$147,0))))</f>
        <v>0</v>
      </c>
      <c r="L1321" s="29">
        <f t="shared" ref="L1321" si="1188">L1271</f>
        <v>0</v>
      </c>
      <c r="M1321" s="29">
        <f t="shared" si="1151"/>
        <v>0</v>
      </c>
      <c r="O1321" s="29">
        <f t="shared" si="1181"/>
        <v>0</v>
      </c>
      <c r="P1321" s="29">
        <f t="shared" si="1181"/>
        <v>0</v>
      </c>
      <c r="Q1321" s="29">
        <f t="shared" si="1181"/>
        <v>0</v>
      </c>
      <c r="R1321" s="29">
        <f t="shared" si="1181"/>
        <v>0</v>
      </c>
      <c r="S1321" s="29">
        <f t="shared" si="1181"/>
        <v>0</v>
      </c>
      <c r="T1321" s="29">
        <f t="shared" si="1181"/>
        <v>0</v>
      </c>
      <c r="U1321" s="29">
        <f t="shared" si="1181"/>
        <v>0</v>
      </c>
      <c r="V1321" s="29">
        <f t="shared" si="1181"/>
        <v>0</v>
      </c>
      <c r="W1321" s="29">
        <f t="shared" si="1181"/>
        <v>0</v>
      </c>
      <c r="X1321" s="29">
        <f t="shared" si="1181"/>
        <v>0</v>
      </c>
      <c r="Y1321" s="29">
        <f t="shared" si="1181"/>
        <v>1</v>
      </c>
      <c r="Z1321" s="29">
        <f t="shared" si="1181"/>
        <v>1</v>
      </c>
      <c r="AA1321" s="29">
        <f t="shared" si="1181"/>
        <v>1</v>
      </c>
      <c r="AB1321" s="29">
        <f t="shared" si="1181"/>
        <v>1</v>
      </c>
      <c r="AC1321" s="29">
        <f t="shared" si="1181"/>
        <v>1</v>
      </c>
      <c r="AD1321" s="29">
        <f t="shared" si="1181"/>
        <v>1</v>
      </c>
      <c r="AE1321" s="29">
        <f t="shared" si="1179"/>
        <v>1</v>
      </c>
      <c r="AF1321" s="29">
        <f t="shared" si="1179"/>
        <v>1</v>
      </c>
      <c r="AG1321" s="29">
        <f t="shared" si="1179"/>
        <v>1</v>
      </c>
      <c r="AH1321" s="29">
        <f t="shared" si="1179"/>
        <v>1</v>
      </c>
      <c r="AI1321" s="29">
        <f t="shared" si="1179"/>
        <v>1</v>
      </c>
      <c r="AJ1321" s="29">
        <f t="shared" si="1179"/>
        <v>1</v>
      </c>
      <c r="AK1321" s="29">
        <f t="shared" si="1179"/>
        <v>1</v>
      </c>
      <c r="AL1321" s="29">
        <f t="shared" si="1179"/>
        <v>1</v>
      </c>
      <c r="AM1321" s="29">
        <f t="shared" si="1179"/>
        <v>1</v>
      </c>
      <c r="AN1321" s="29">
        <f t="shared" si="1179"/>
        <v>1</v>
      </c>
      <c r="AO1321" s="29">
        <f t="shared" si="1179"/>
        <v>1</v>
      </c>
      <c r="AP1321" s="29">
        <f t="shared" si="1179"/>
        <v>1</v>
      </c>
      <c r="AQ1321" s="29">
        <f t="shared" si="1179"/>
        <v>1</v>
      </c>
      <c r="AR1321" s="29">
        <f t="shared" si="1179"/>
        <v>1</v>
      </c>
      <c r="AS1321" s="29">
        <f t="shared" si="1179"/>
        <v>1</v>
      </c>
      <c r="AT1321" s="29">
        <f t="shared" si="1187"/>
        <v>1</v>
      </c>
      <c r="AU1321" s="29">
        <f t="shared" si="1187"/>
        <v>1</v>
      </c>
      <c r="AV1321" s="29">
        <f t="shared" si="1187"/>
        <v>1</v>
      </c>
      <c r="AW1321" s="29">
        <f t="shared" si="1187"/>
        <v>1</v>
      </c>
      <c r="AX1321" s="29">
        <f t="shared" si="1187"/>
        <v>1</v>
      </c>
      <c r="AY1321" s="29">
        <f t="shared" si="1187"/>
        <v>1</v>
      </c>
      <c r="AZ1321" s="29">
        <f t="shared" si="1187"/>
        <v>1</v>
      </c>
      <c r="BA1321" s="29">
        <f t="shared" si="1187"/>
        <v>1</v>
      </c>
      <c r="BB1321" s="29">
        <f t="shared" si="1187"/>
        <v>1</v>
      </c>
      <c r="BC1321" s="29">
        <f t="shared" si="1187"/>
        <v>1</v>
      </c>
      <c r="BD1321" s="29">
        <f t="shared" si="1187"/>
        <v>1</v>
      </c>
      <c r="BE1321" s="29">
        <f t="shared" si="1187"/>
        <v>1</v>
      </c>
      <c r="BF1321" s="29">
        <f t="shared" si="1187"/>
        <v>1</v>
      </c>
      <c r="BG1321" s="29">
        <f t="shared" si="1187"/>
        <v>1</v>
      </c>
      <c r="BH1321" s="29">
        <f t="shared" si="1187"/>
        <v>1</v>
      </c>
      <c r="BI1321" s="29">
        <f t="shared" si="1187"/>
        <v>1</v>
      </c>
      <c r="BJ1321" s="29">
        <f t="shared" si="1185"/>
        <v>1</v>
      </c>
      <c r="BN1321" s="29">
        <f t="shared" si="1126"/>
        <v>10</v>
      </c>
      <c r="BO1321" s="29">
        <f t="shared" si="1157"/>
        <v>18</v>
      </c>
    </row>
    <row r="1322" spans="3:67" x14ac:dyDescent="0.25">
      <c r="C1322" s="79">
        <f t="shared" si="1154"/>
        <v>43879</v>
      </c>
      <c r="D1322" s="29">
        <f t="shared" si="1148"/>
        <v>2020</v>
      </c>
      <c r="E1322" s="29">
        <f t="shared" si="1127"/>
        <v>2</v>
      </c>
      <c r="F1322" s="29">
        <f t="shared" si="1128"/>
        <v>8</v>
      </c>
      <c r="G1322" s="29">
        <f t="shared" si="1129"/>
        <v>18</v>
      </c>
      <c r="H1322" s="166" t="str">
        <f t="shared" si="1130"/>
        <v>Mo</v>
      </c>
      <c r="I1322" s="29">
        <f t="shared" si="1155"/>
        <v>11</v>
      </c>
      <c r="J1322" s="29">
        <f t="array" ref="J1322">INDEX(Dienstplan!$F$6:$AJ$55,BN1322,BO1322)</f>
        <v>0</v>
      </c>
      <c r="K1322" s="29">
        <f t="array" ref="K1322">IF(OR(J1322=Schichten!$B$3,J1322=Schichten!$B$4),INDEX($D$98:$D$147,MATCH(CODE(J1322),$H$98:$H$147,0)),IF(ISERROR(INDEX($D$98:$D$147,MATCH(J1322,$A$98:$A$147,0))),0,INDEX($D$98:$D$147,MATCH(J1322,$A$98:$A$147,0))))</f>
        <v>0</v>
      </c>
      <c r="L1322" s="29">
        <f t="shared" ref="L1322" si="1189">L1272</f>
        <v>0</v>
      </c>
      <c r="M1322" s="29">
        <f t="shared" si="1151"/>
        <v>0</v>
      </c>
      <c r="O1322" s="29">
        <f t="shared" si="1181"/>
        <v>0</v>
      </c>
      <c r="P1322" s="29">
        <f t="shared" si="1181"/>
        <v>0</v>
      </c>
      <c r="Q1322" s="29">
        <f t="shared" si="1181"/>
        <v>0</v>
      </c>
      <c r="R1322" s="29">
        <f t="shared" si="1181"/>
        <v>0</v>
      </c>
      <c r="S1322" s="29">
        <f t="shared" si="1181"/>
        <v>0</v>
      </c>
      <c r="T1322" s="29">
        <f t="shared" si="1181"/>
        <v>0</v>
      </c>
      <c r="U1322" s="29">
        <f t="shared" si="1181"/>
        <v>0</v>
      </c>
      <c r="V1322" s="29">
        <f t="shared" si="1181"/>
        <v>0</v>
      </c>
      <c r="W1322" s="29">
        <f t="shared" si="1181"/>
        <v>0</v>
      </c>
      <c r="X1322" s="29">
        <f t="shared" si="1181"/>
        <v>0</v>
      </c>
      <c r="Y1322" s="29">
        <f t="shared" si="1181"/>
        <v>1</v>
      </c>
      <c r="Z1322" s="29">
        <f t="shared" si="1181"/>
        <v>1</v>
      </c>
      <c r="AA1322" s="29">
        <f t="shared" si="1181"/>
        <v>1</v>
      </c>
      <c r="AB1322" s="29">
        <f t="shared" si="1181"/>
        <v>1</v>
      </c>
      <c r="AC1322" s="29">
        <f t="shared" si="1181"/>
        <v>1</v>
      </c>
      <c r="AD1322" s="29">
        <f t="shared" si="1181"/>
        <v>1</v>
      </c>
      <c r="AE1322" s="29">
        <f t="shared" si="1179"/>
        <v>1</v>
      </c>
      <c r="AF1322" s="29">
        <f t="shared" si="1179"/>
        <v>1</v>
      </c>
      <c r="AG1322" s="29">
        <f t="shared" si="1179"/>
        <v>1</v>
      </c>
      <c r="AH1322" s="29">
        <f t="shared" si="1179"/>
        <v>1</v>
      </c>
      <c r="AI1322" s="29">
        <f t="shared" si="1179"/>
        <v>1</v>
      </c>
      <c r="AJ1322" s="29">
        <f t="shared" si="1179"/>
        <v>1</v>
      </c>
      <c r="AK1322" s="29">
        <f t="shared" si="1179"/>
        <v>1</v>
      </c>
      <c r="AL1322" s="29">
        <f t="shared" si="1179"/>
        <v>1</v>
      </c>
      <c r="AM1322" s="29">
        <f t="shared" si="1179"/>
        <v>1</v>
      </c>
      <c r="AN1322" s="29">
        <f t="shared" si="1179"/>
        <v>1</v>
      </c>
      <c r="AO1322" s="29">
        <f t="shared" si="1179"/>
        <v>1</v>
      </c>
      <c r="AP1322" s="29">
        <f t="shared" si="1179"/>
        <v>1</v>
      </c>
      <c r="AQ1322" s="29">
        <f t="shared" si="1179"/>
        <v>1</v>
      </c>
      <c r="AR1322" s="29">
        <f t="shared" si="1179"/>
        <v>1</v>
      </c>
      <c r="AS1322" s="29">
        <f t="shared" si="1179"/>
        <v>1</v>
      </c>
      <c r="AT1322" s="29">
        <f t="shared" si="1187"/>
        <v>1</v>
      </c>
      <c r="AU1322" s="29">
        <f t="shared" si="1187"/>
        <v>1</v>
      </c>
      <c r="AV1322" s="29">
        <f t="shared" si="1187"/>
        <v>1</v>
      </c>
      <c r="AW1322" s="29">
        <f t="shared" si="1187"/>
        <v>1</v>
      </c>
      <c r="AX1322" s="29">
        <f t="shared" si="1187"/>
        <v>1</v>
      </c>
      <c r="AY1322" s="29">
        <f t="shared" si="1187"/>
        <v>1</v>
      </c>
      <c r="AZ1322" s="29">
        <f t="shared" si="1187"/>
        <v>1</v>
      </c>
      <c r="BA1322" s="29">
        <f t="shared" si="1187"/>
        <v>1</v>
      </c>
      <c r="BB1322" s="29">
        <f t="shared" si="1187"/>
        <v>1</v>
      </c>
      <c r="BC1322" s="29">
        <f t="shared" si="1187"/>
        <v>1</v>
      </c>
      <c r="BD1322" s="29">
        <f t="shared" si="1187"/>
        <v>1</v>
      </c>
      <c r="BE1322" s="29">
        <f t="shared" si="1187"/>
        <v>1</v>
      </c>
      <c r="BF1322" s="29">
        <f t="shared" si="1187"/>
        <v>1</v>
      </c>
      <c r="BG1322" s="29">
        <f t="shared" si="1187"/>
        <v>1</v>
      </c>
      <c r="BH1322" s="29">
        <f t="shared" si="1187"/>
        <v>1</v>
      </c>
      <c r="BI1322" s="29">
        <f t="shared" si="1187"/>
        <v>1</v>
      </c>
      <c r="BJ1322" s="29">
        <f t="shared" si="1185"/>
        <v>1</v>
      </c>
      <c r="BN1322" s="29">
        <f t="shared" si="1126"/>
        <v>11</v>
      </c>
      <c r="BO1322" s="29">
        <f t="shared" si="1157"/>
        <v>18</v>
      </c>
    </row>
    <row r="1323" spans="3:67" x14ac:dyDescent="0.25">
      <c r="C1323" s="79">
        <f t="shared" si="1154"/>
        <v>43879</v>
      </c>
      <c r="D1323" s="29">
        <f t="shared" si="1148"/>
        <v>2020</v>
      </c>
      <c r="E1323" s="29">
        <f t="shared" si="1127"/>
        <v>2</v>
      </c>
      <c r="F1323" s="29">
        <f t="shared" si="1128"/>
        <v>8</v>
      </c>
      <c r="G1323" s="29">
        <f t="shared" si="1129"/>
        <v>18</v>
      </c>
      <c r="H1323" s="166" t="str">
        <f t="shared" si="1130"/>
        <v>Mo</v>
      </c>
      <c r="I1323" s="29">
        <f t="shared" si="1155"/>
        <v>12</v>
      </c>
      <c r="J1323" s="29">
        <f t="array" ref="J1323">INDEX(Dienstplan!$F$6:$AJ$55,BN1323,BO1323)</f>
        <v>0</v>
      </c>
      <c r="K1323" s="29">
        <f t="array" ref="K1323">IF(OR(J1323=Schichten!$B$3,J1323=Schichten!$B$4),INDEX($D$98:$D$147,MATCH(CODE(J1323),$H$98:$H$147,0)),IF(ISERROR(INDEX($D$98:$D$147,MATCH(J1323,$A$98:$A$147,0))),0,INDEX($D$98:$D$147,MATCH(J1323,$A$98:$A$147,0))))</f>
        <v>0</v>
      </c>
      <c r="L1323" s="29">
        <f t="shared" ref="L1323" si="1190">L1273</f>
        <v>0</v>
      </c>
      <c r="M1323" s="29">
        <f t="shared" si="1151"/>
        <v>0</v>
      </c>
      <c r="O1323" s="29">
        <f t="shared" si="1181"/>
        <v>0</v>
      </c>
      <c r="P1323" s="29">
        <f t="shared" si="1181"/>
        <v>0</v>
      </c>
      <c r="Q1323" s="29">
        <f t="shared" si="1181"/>
        <v>0</v>
      </c>
      <c r="R1323" s="29">
        <f t="shared" si="1181"/>
        <v>0</v>
      </c>
      <c r="S1323" s="29">
        <f t="shared" si="1181"/>
        <v>0</v>
      </c>
      <c r="T1323" s="29">
        <f t="shared" si="1181"/>
        <v>0</v>
      </c>
      <c r="U1323" s="29">
        <f t="shared" si="1181"/>
        <v>0</v>
      </c>
      <c r="V1323" s="29">
        <f t="shared" si="1181"/>
        <v>0</v>
      </c>
      <c r="W1323" s="29">
        <f t="shared" si="1181"/>
        <v>0</v>
      </c>
      <c r="X1323" s="29">
        <f t="shared" si="1181"/>
        <v>0</v>
      </c>
      <c r="Y1323" s="29">
        <f t="shared" si="1181"/>
        <v>1</v>
      </c>
      <c r="Z1323" s="29">
        <f t="shared" si="1181"/>
        <v>1</v>
      </c>
      <c r="AA1323" s="29">
        <f t="shared" si="1181"/>
        <v>1</v>
      </c>
      <c r="AB1323" s="29">
        <f t="shared" si="1181"/>
        <v>1</v>
      </c>
      <c r="AC1323" s="29">
        <f t="shared" si="1181"/>
        <v>1</v>
      </c>
      <c r="AD1323" s="29">
        <f t="shared" si="1181"/>
        <v>1</v>
      </c>
      <c r="AE1323" s="29">
        <f t="shared" si="1179"/>
        <v>1</v>
      </c>
      <c r="AF1323" s="29">
        <f t="shared" si="1179"/>
        <v>1</v>
      </c>
      <c r="AG1323" s="29">
        <f t="shared" si="1179"/>
        <v>1</v>
      </c>
      <c r="AH1323" s="29">
        <f t="shared" si="1179"/>
        <v>1</v>
      </c>
      <c r="AI1323" s="29">
        <f t="shared" si="1179"/>
        <v>1</v>
      </c>
      <c r="AJ1323" s="29">
        <f t="shared" si="1179"/>
        <v>1</v>
      </c>
      <c r="AK1323" s="29">
        <f t="shared" si="1179"/>
        <v>1</v>
      </c>
      <c r="AL1323" s="29">
        <f t="shared" si="1179"/>
        <v>1</v>
      </c>
      <c r="AM1323" s="29">
        <f t="shared" si="1179"/>
        <v>1</v>
      </c>
      <c r="AN1323" s="29">
        <f t="shared" si="1179"/>
        <v>1</v>
      </c>
      <c r="AO1323" s="29">
        <f t="shared" si="1179"/>
        <v>1</v>
      </c>
      <c r="AP1323" s="29">
        <f t="shared" si="1179"/>
        <v>1</v>
      </c>
      <c r="AQ1323" s="29">
        <f t="shared" si="1179"/>
        <v>1</v>
      </c>
      <c r="AR1323" s="29">
        <f t="shared" si="1179"/>
        <v>1</v>
      </c>
      <c r="AS1323" s="29">
        <f t="shared" si="1179"/>
        <v>1</v>
      </c>
      <c r="AT1323" s="29">
        <f t="shared" si="1187"/>
        <v>1</v>
      </c>
      <c r="AU1323" s="29">
        <f t="shared" si="1187"/>
        <v>1</v>
      </c>
      <c r="AV1323" s="29">
        <f t="shared" si="1187"/>
        <v>1</v>
      </c>
      <c r="AW1323" s="29">
        <f t="shared" si="1187"/>
        <v>1</v>
      </c>
      <c r="AX1323" s="29">
        <f t="shared" si="1187"/>
        <v>1</v>
      </c>
      <c r="AY1323" s="29">
        <f t="shared" si="1187"/>
        <v>1</v>
      </c>
      <c r="AZ1323" s="29">
        <f t="shared" si="1187"/>
        <v>1</v>
      </c>
      <c r="BA1323" s="29">
        <f t="shared" si="1187"/>
        <v>1</v>
      </c>
      <c r="BB1323" s="29">
        <f t="shared" si="1187"/>
        <v>1</v>
      </c>
      <c r="BC1323" s="29">
        <f t="shared" si="1187"/>
        <v>1</v>
      </c>
      <c r="BD1323" s="29">
        <f t="shared" si="1187"/>
        <v>1</v>
      </c>
      <c r="BE1323" s="29">
        <f t="shared" si="1187"/>
        <v>1</v>
      </c>
      <c r="BF1323" s="29">
        <f t="shared" si="1187"/>
        <v>1</v>
      </c>
      <c r="BG1323" s="29">
        <f t="shared" si="1187"/>
        <v>1</v>
      </c>
      <c r="BH1323" s="29">
        <f t="shared" si="1187"/>
        <v>1</v>
      </c>
      <c r="BI1323" s="29">
        <f t="shared" si="1187"/>
        <v>1</v>
      </c>
      <c r="BJ1323" s="29">
        <f t="shared" si="1185"/>
        <v>1</v>
      </c>
      <c r="BN1323" s="29">
        <f t="shared" si="1126"/>
        <v>12</v>
      </c>
      <c r="BO1323" s="29">
        <f t="shared" si="1157"/>
        <v>18</v>
      </c>
    </row>
    <row r="1324" spans="3:67" x14ac:dyDescent="0.25">
      <c r="C1324" s="79">
        <f t="shared" si="1154"/>
        <v>43879</v>
      </c>
      <c r="D1324" s="29">
        <f t="shared" si="1148"/>
        <v>2020</v>
      </c>
      <c r="E1324" s="29">
        <f t="shared" si="1127"/>
        <v>2</v>
      </c>
      <c r="F1324" s="29">
        <f t="shared" si="1128"/>
        <v>8</v>
      </c>
      <c r="G1324" s="29">
        <f t="shared" si="1129"/>
        <v>18</v>
      </c>
      <c r="H1324" s="166" t="str">
        <f t="shared" si="1130"/>
        <v>Mo</v>
      </c>
      <c r="I1324" s="29">
        <f t="shared" si="1155"/>
        <v>13</v>
      </c>
      <c r="J1324" s="29" t="str">
        <f t="array" ref="J1324">INDEX(Dienstplan!$F$6:$AJ$55,BN1324,BO1324)</f>
        <v>L</v>
      </c>
      <c r="K1324" s="29">
        <f t="array" ref="K1324">IF(OR(J1324=Schichten!$B$3,J1324=Schichten!$B$4),INDEX($D$98:$D$147,MATCH(CODE(J1324),$H$98:$H$147,0)),IF(ISERROR(INDEX($D$98:$D$147,MATCH(J1324,$A$98:$A$147,0))),0,INDEX($D$98:$D$147,MATCH(J1324,$A$98:$A$147,0))))</f>
        <v>7.5</v>
      </c>
      <c r="L1324" s="29">
        <f t="shared" ref="L1324" si="1191">L1274</f>
        <v>0</v>
      </c>
      <c r="M1324" s="29">
        <f t="shared" si="1151"/>
        <v>0</v>
      </c>
      <c r="O1324" s="29">
        <f t="shared" si="1181"/>
        <v>0</v>
      </c>
      <c r="P1324" s="29">
        <f t="shared" si="1181"/>
        <v>0</v>
      </c>
      <c r="Q1324" s="29">
        <f t="shared" si="1181"/>
        <v>0</v>
      </c>
      <c r="R1324" s="29">
        <f t="shared" si="1181"/>
        <v>0</v>
      </c>
      <c r="S1324" s="29">
        <f t="shared" si="1181"/>
        <v>0</v>
      </c>
      <c r="T1324" s="29">
        <f t="shared" si="1181"/>
        <v>1</v>
      </c>
      <c r="U1324" s="29">
        <f t="shared" si="1181"/>
        <v>0</v>
      </c>
      <c r="V1324" s="29">
        <f t="shared" si="1181"/>
        <v>0</v>
      </c>
      <c r="W1324" s="29">
        <f t="shared" si="1181"/>
        <v>0</v>
      </c>
      <c r="X1324" s="29">
        <f t="shared" si="1181"/>
        <v>0</v>
      </c>
      <c r="Y1324" s="29">
        <f t="shared" si="1181"/>
        <v>0</v>
      </c>
      <c r="Z1324" s="29">
        <f t="shared" si="1181"/>
        <v>0</v>
      </c>
      <c r="AA1324" s="29">
        <f t="shared" si="1181"/>
        <v>0</v>
      </c>
      <c r="AB1324" s="29">
        <f t="shared" si="1181"/>
        <v>0</v>
      </c>
      <c r="AC1324" s="29">
        <f t="shared" si="1181"/>
        <v>0</v>
      </c>
      <c r="AD1324" s="29">
        <f t="shared" si="1181"/>
        <v>0</v>
      </c>
      <c r="AE1324" s="29">
        <f t="shared" si="1179"/>
        <v>0</v>
      </c>
      <c r="AF1324" s="29">
        <f t="shared" si="1179"/>
        <v>0</v>
      </c>
      <c r="AG1324" s="29">
        <f t="shared" si="1179"/>
        <v>0</v>
      </c>
      <c r="AH1324" s="29">
        <f t="shared" si="1179"/>
        <v>0</v>
      </c>
      <c r="AI1324" s="29">
        <f t="shared" si="1179"/>
        <v>0</v>
      </c>
      <c r="AJ1324" s="29">
        <f t="shared" si="1179"/>
        <v>0</v>
      </c>
      <c r="AK1324" s="29">
        <f t="shared" si="1179"/>
        <v>0</v>
      </c>
      <c r="AL1324" s="29">
        <f t="shared" si="1179"/>
        <v>0</v>
      </c>
      <c r="AM1324" s="29">
        <f t="shared" si="1179"/>
        <v>0</v>
      </c>
      <c r="AN1324" s="29">
        <f t="shared" si="1179"/>
        <v>0</v>
      </c>
      <c r="AO1324" s="29">
        <f t="shared" si="1179"/>
        <v>0</v>
      </c>
      <c r="AP1324" s="29">
        <f t="shared" si="1179"/>
        <v>0</v>
      </c>
      <c r="AQ1324" s="29">
        <f t="shared" si="1179"/>
        <v>0</v>
      </c>
      <c r="AR1324" s="29">
        <f t="shared" si="1179"/>
        <v>0</v>
      </c>
      <c r="AS1324" s="29">
        <f t="shared" si="1179"/>
        <v>0</v>
      </c>
      <c r="AT1324" s="29">
        <f t="shared" si="1187"/>
        <v>0</v>
      </c>
      <c r="AU1324" s="29">
        <f t="shared" si="1187"/>
        <v>0</v>
      </c>
      <c r="AV1324" s="29">
        <f t="shared" si="1187"/>
        <v>0</v>
      </c>
      <c r="AW1324" s="29">
        <f t="shared" si="1187"/>
        <v>0</v>
      </c>
      <c r="AX1324" s="29">
        <f t="shared" si="1187"/>
        <v>0</v>
      </c>
      <c r="AY1324" s="29">
        <f t="shared" si="1187"/>
        <v>0</v>
      </c>
      <c r="AZ1324" s="29">
        <f t="shared" si="1187"/>
        <v>0</v>
      </c>
      <c r="BA1324" s="29">
        <f t="shared" si="1187"/>
        <v>0</v>
      </c>
      <c r="BB1324" s="29">
        <f t="shared" si="1187"/>
        <v>0</v>
      </c>
      <c r="BC1324" s="29">
        <f t="shared" si="1187"/>
        <v>0</v>
      </c>
      <c r="BD1324" s="29">
        <f t="shared" si="1187"/>
        <v>0</v>
      </c>
      <c r="BE1324" s="29">
        <f t="shared" si="1187"/>
        <v>0</v>
      </c>
      <c r="BF1324" s="29">
        <f t="shared" si="1187"/>
        <v>0</v>
      </c>
      <c r="BG1324" s="29">
        <f t="shared" si="1187"/>
        <v>0</v>
      </c>
      <c r="BH1324" s="29">
        <f t="shared" si="1187"/>
        <v>0</v>
      </c>
      <c r="BI1324" s="29">
        <f t="shared" si="1187"/>
        <v>0</v>
      </c>
      <c r="BJ1324" s="29">
        <f t="shared" si="1185"/>
        <v>0</v>
      </c>
      <c r="BN1324" s="29">
        <f t="shared" si="1126"/>
        <v>13</v>
      </c>
      <c r="BO1324" s="29">
        <f t="shared" si="1157"/>
        <v>18</v>
      </c>
    </row>
    <row r="1325" spans="3:67" x14ac:dyDescent="0.25">
      <c r="C1325" s="79">
        <f t="shared" si="1154"/>
        <v>43879</v>
      </c>
      <c r="D1325" s="29">
        <f t="shared" si="1148"/>
        <v>2020</v>
      </c>
      <c r="E1325" s="29">
        <f t="shared" si="1127"/>
        <v>2</v>
      </c>
      <c r="F1325" s="29">
        <f t="shared" si="1128"/>
        <v>8</v>
      </c>
      <c r="G1325" s="29">
        <f t="shared" si="1129"/>
        <v>18</v>
      </c>
      <c r="H1325" s="166" t="str">
        <f t="shared" si="1130"/>
        <v>Mo</v>
      </c>
      <c r="I1325" s="29">
        <f t="shared" si="1155"/>
        <v>14</v>
      </c>
      <c r="J1325" s="29">
        <f t="array" ref="J1325">INDEX(Dienstplan!$F$6:$AJ$55,BN1325,BO1325)</f>
        <v>0</v>
      </c>
      <c r="K1325" s="29">
        <f t="array" ref="K1325">IF(OR(J1325=Schichten!$B$3,J1325=Schichten!$B$4),INDEX($D$98:$D$147,MATCH(CODE(J1325),$H$98:$H$147,0)),IF(ISERROR(INDEX($D$98:$D$147,MATCH(J1325,$A$98:$A$147,0))),0,INDEX($D$98:$D$147,MATCH(J1325,$A$98:$A$147,0))))</f>
        <v>0</v>
      </c>
      <c r="L1325" s="29">
        <f t="shared" ref="L1325" si="1192">L1275</f>
        <v>0</v>
      </c>
      <c r="M1325" s="29">
        <f t="shared" si="1151"/>
        <v>0</v>
      </c>
      <c r="O1325" s="29">
        <f t="shared" si="1181"/>
        <v>0</v>
      </c>
      <c r="P1325" s="29">
        <f t="shared" si="1181"/>
        <v>0</v>
      </c>
      <c r="Q1325" s="29">
        <f t="shared" si="1181"/>
        <v>0</v>
      </c>
      <c r="R1325" s="29">
        <f t="shared" si="1181"/>
        <v>0</v>
      </c>
      <c r="S1325" s="29">
        <f t="shared" si="1181"/>
        <v>0</v>
      </c>
      <c r="T1325" s="29">
        <f t="shared" si="1181"/>
        <v>0</v>
      </c>
      <c r="U1325" s="29">
        <f t="shared" si="1181"/>
        <v>0</v>
      </c>
      <c r="V1325" s="29">
        <f t="shared" si="1181"/>
        <v>0</v>
      </c>
      <c r="W1325" s="29">
        <f t="shared" si="1181"/>
        <v>0</v>
      </c>
      <c r="X1325" s="29">
        <f t="shared" si="1181"/>
        <v>0</v>
      </c>
      <c r="Y1325" s="29">
        <f t="shared" si="1181"/>
        <v>1</v>
      </c>
      <c r="Z1325" s="29">
        <f t="shared" si="1181"/>
        <v>1</v>
      </c>
      <c r="AA1325" s="29">
        <f t="shared" si="1181"/>
        <v>1</v>
      </c>
      <c r="AB1325" s="29">
        <f t="shared" si="1181"/>
        <v>1</v>
      </c>
      <c r="AC1325" s="29">
        <f t="shared" si="1181"/>
        <v>1</v>
      </c>
      <c r="AD1325" s="29">
        <f t="shared" si="1181"/>
        <v>1</v>
      </c>
      <c r="AE1325" s="29">
        <f t="shared" si="1179"/>
        <v>1</v>
      </c>
      <c r="AF1325" s="29">
        <f t="shared" si="1179"/>
        <v>1</v>
      </c>
      <c r="AG1325" s="29">
        <f t="shared" si="1179"/>
        <v>1</v>
      </c>
      <c r="AH1325" s="29">
        <f t="shared" si="1179"/>
        <v>1</v>
      </c>
      <c r="AI1325" s="29">
        <f t="shared" si="1179"/>
        <v>1</v>
      </c>
      <c r="AJ1325" s="29">
        <f t="shared" si="1179"/>
        <v>1</v>
      </c>
      <c r="AK1325" s="29">
        <f t="shared" si="1179"/>
        <v>1</v>
      </c>
      <c r="AL1325" s="29">
        <f t="shared" si="1179"/>
        <v>1</v>
      </c>
      <c r="AM1325" s="29">
        <f t="shared" si="1179"/>
        <v>1</v>
      </c>
      <c r="AN1325" s="29">
        <f t="shared" si="1179"/>
        <v>1</v>
      </c>
      <c r="AO1325" s="29">
        <f t="shared" si="1179"/>
        <v>1</v>
      </c>
      <c r="AP1325" s="29">
        <f t="shared" si="1179"/>
        <v>1</v>
      </c>
      <c r="AQ1325" s="29">
        <f t="shared" si="1179"/>
        <v>1</v>
      </c>
      <c r="AR1325" s="29">
        <f t="shared" si="1179"/>
        <v>1</v>
      </c>
      <c r="AS1325" s="29">
        <f t="shared" si="1179"/>
        <v>1</v>
      </c>
      <c r="AT1325" s="29">
        <f t="shared" si="1187"/>
        <v>1</v>
      </c>
      <c r="AU1325" s="29">
        <f t="shared" si="1187"/>
        <v>1</v>
      </c>
      <c r="AV1325" s="29">
        <f t="shared" si="1187"/>
        <v>1</v>
      </c>
      <c r="AW1325" s="29">
        <f t="shared" si="1187"/>
        <v>1</v>
      </c>
      <c r="AX1325" s="29">
        <f t="shared" si="1187"/>
        <v>1</v>
      </c>
      <c r="AY1325" s="29">
        <f t="shared" si="1187"/>
        <v>1</v>
      </c>
      <c r="AZ1325" s="29">
        <f t="shared" si="1187"/>
        <v>1</v>
      </c>
      <c r="BA1325" s="29">
        <f t="shared" si="1187"/>
        <v>1</v>
      </c>
      <c r="BB1325" s="29">
        <f t="shared" si="1187"/>
        <v>1</v>
      </c>
      <c r="BC1325" s="29">
        <f t="shared" si="1187"/>
        <v>1</v>
      </c>
      <c r="BD1325" s="29">
        <f t="shared" si="1187"/>
        <v>1</v>
      </c>
      <c r="BE1325" s="29">
        <f t="shared" si="1187"/>
        <v>1</v>
      </c>
      <c r="BF1325" s="29">
        <f t="shared" si="1187"/>
        <v>1</v>
      </c>
      <c r="BG1325" s="29">
        <f t="shared" si="1187"/>
        <v>1</v>
      </c>
      <c r="BH1325" s="29">
        <f t="shared" si="1187"/>
        <v>1</v>
      </c>
      <c r="BI1325" s="29">
        <f t="shared" si="1187"/>
        <v>1</v>
      </c>
      <c r="BJ1325" s="29">
        <f t="shared" si="1185"/>
        <v>1</v>
      </c>
      <c r="BN1325" s="29">
        <f t="shared" si="1126"/>
        <v>14</v>
      </c>
      <c r="BO1325" s="29">
        <f t="shared" si="1157"/>
        <v>18</v>
      </c>
    </row>
    <row r="1326" spans="3:67" x14ac:dyDescent="0.25">
      <c r="C1326" s="79">
        <f t="shared" si="1154"/>
        <v>43879</v>
      </c>
      <c r="D1326" s="29">
        <f t="shared" si="1148"/>
        <v>2020</v>
      </c>
      <c r="E1326" s="29">
        <f t="shared" si="1127"/>
        <v>2</v>
      </c>
      <c r="F1326" s="29">
        <f t="shared" si="1128"/>
        <v>8</v>
      </c>
      <c r="G1326" s="29">
        <f t="shared" si="1129"/>
        <v>18</v>
      </c>
      <c r="H1326" s="166" t="str">
        <f t="shared" si="1130"/>
        <v>Mo</v>
      </c>
      <c r="I1326" s="29">
        <f t="shared" si="1155"/>
        <v>15</v>
      </c>
      <c r="J1326" s="29">
        <f t="array" ref="J1326">INDEX(Dienstplan!$F$6:$AJ$55,BN1326,BO1326)</f>
        <v>0</v>
      </c>
      <c r="K1326" s="29">
        <f t="array" ref="K1326">IF(OR(J1326=Schichten!$B$3,J1326=Schichten!$B$4),INDEX($D$98:$D$147,MATCH(CODE(J1326),$H$98:$H$147,0)),IF(ISERROR(INDEX($D$98:$D$147,MATCH(J1326,$A$98:$A$147,0))),0,INDEX($D$98:$D$147,MATCH(J1326,$A$98:$A$147,0))))</f>
        <v>0</v>
      </c>
      <c r="L1326" s="29">
        <f t="shared" ref="L1326" si="1193">L1276</f>
        <v>0</v>
      </c>
      <c r="M1326" s="29">
        <f t="shared" si="1151"/>
        <v>0</v>
      </c>
      <c r="O1326" s="29">
        <f t="shared" si="1181"/>
        <v>0</v>
      </c>
      <c r="P1326" s="29">
        <f t="shared" si="1181"/>
        <v>0</v>
      </c>
      <c r="Q1326" s="29">
        <f t="shared" si="1181"/>
        <v>0</v>
      </c>
      <c r="R1326" s="29">
        <f t="shared" si="1181"/>
        <v>0</v>
      </c>
      <c r="S1326" s="29">
        <f t="shared" si="1181"/>
        <v>0</v>
      </c>
      <c r="T1326" s="29">
        <f t="shared" si="1181"/>
        <v>0</v>
      </c>
      <c r="U1326" s="29">
        <f t="shared" si="1181"/>
        <v>0</v>
      </c>
      <c r="V1326" s="29">
        <f t="shared" si="1181"/>
        <v>0</v>
      </c>
      <c r="W1326" s="29">
        <f t="shared" si="1181"/>
        <v>0</v>
      </c>
      <c r="X1326" s="29">
        <f t="shared" si="1181"/>
        <v>0</v>
      </c>
      <c r="Y1326" s="29">
        <f t="shared" si="1181"/>
        <v>1</v>
      </c>
      <c r="Z1326" s="29">
        <f t="shared" si="1181"/>
        <v>1</v>
      </c>
      <c r="AA1326" s="29">
        <f t="shared" si="1181"/>
        <v>1</v>
      </c>
      <c r="AB1326" s="29">
        <f t="shared" si="1181"/>
        <v>1</v>
      </c>
      <c r="AC1326" s="29">
        <f t="shared" si="1181"/>
        <v>1</v>
      </c>
      <c r="AD1326" s="29">
        <f t="shared" si="1181"/>
        <v>1</v>
      </c>
      <c r="AE1326" s="29">
        <f t="shared" si="1179"/>
        <v>1</v>
      </c>
      <c r="AF1326" s="29">
        <f t="shared" si="1179"/>
        <v>1</v>
      </c>
      <c r="AG1326" s="29">
        <f t="shared" si="1179"/>
        <v>1</v>
      </c>
      <c r="AH1326" s="29">
        <f t="shared" si="1179"/>
        <v>1</v>
      </c>
      <c r="AI1326" s="29">
        <f t="shared" si="1179"/>
        <v>1</v>
      </c>
      <c r="AJ1326" s="29">
        <f t="shared" si="1179"/>
        <v>1</v>
      </c>
      <c r="AK1326" s="29">
        <f t="shared" si="1179"/>
        <v>1</v>
      </c>
      <c r="AL1326" s="29">
        <f t="shared" si="1179"/>
        <v>1</v>
      </c>
      <c r="AM1326" s="29">
        <f t="shared" si="1179"/>
        <v>1</v>
      </c>
      <c r="AN1326" s="29">
        <f t="shared" si="1179"/>
        <v>1</v>
      </c>
      <c r="AO1326" s="29">
        <f t="shared" si="1179"/>
        <v>1</v>
      </c>
      <c r="AP1326" s="29">
        <f t="shared" si="1179"/>
        <v>1</v>
      </c>
      <c r="AQ1326" s="29">
        <f t="shared" si="1179"/>
        <v>1</v>
      </c>
      <c r="AR1326" s="29">
        <f t="shared" si="1179"/>
        <v>1</v>
      </c>
      <c r="AS1326" s="29">
        <f t="shared" si="1179"/>
        <v>1</v>
      </c>
      <c r="AT1326" s="29">
        <f t="shared" si="1187"/>
        <v>1</v>
      </c>
      <c r="AU1326" s="29">
        <f t="shared" si="1187"/>
        <v>1</v>
      </c>
      <c r="AV1326" s="29">
        <f t="shared" si="1187"/>
        <v>1</v>
      </c>
      <c r="AW1326" s="29">
        <f t="shared" si="1187"/>
        <v>1</v>
      </c>
      <c r="AX1326" s="29">
        <f t="shared" si="1187"/>
        <v>1</v>
      </c>
      <c r="AY1326" s="29">
        <f t="shared" si="1187"/>
        <v>1</v>
      </c>
      <c r="AZ1326" s="29">
        <f t="shared" si="1187"/>
        <v>1</v>
      </c>
      <c r="BA1326" s="29">
        <f t="shared" si="1187"/>
        <v>1</v>
      </c>
      <c r="BB1326" s="29">
        <f t="shared" si="1187"/>
        <v>1</v>
      </c>
      <c r="BC1326" s="29">
        <f t="shared" si="1187"/>
        <v>1</v>
      </c>
      <c r="BD1326" s="29">
        <f t="shared" si="1187"/>
        <v>1</v>
      </c>
      <c r="BE1326" s="29">
        <f t="shared" si="1187"/>
        <v>1</v>
      </c>
      <c r="BF1326" s="29">
        <f t="shared" si="1187"/>
        <v>1</v>
      </c>
      <c r="BG1326" s="29">
        <f t="shared" si="1187"/>
        <v>1</v>
      </c>
      <c r="BH1326" s="29">
        <f t="shared" si="1187"/>
        <v>1</v>
      </c>
      <c r="BI1326" s="29">
        <f t="shared" si="1187"/>
        <v>1</v>
      </c>
      <c r="BJ1326" s="29">
        <f t="shared" si="1185"/>
        <v>1</v>
      </c>
      <c r="BN1326" s="29">
        <f t="shared" si="1126"/>
        <v>15</v>
      </c>
      <c r="BO1326" s="29">
        <f t="shared" si="1157"/>
        <v>18</v>
      </c>
    </row>
    <row r="1327" spans="3:67" x14ac:dyDescent="0.25">
      <c r="C1327" s="79">
        <f t="shared" si="1154"/>
        <v>43879</v>
      </c>
      <c r="D1327" s="29">
        <f t="shared" si="1148"/>
        <v>2020</v>
      </c>
      <c r="E1327" s="29">
        <f t="shared" si="1127"/>
        <v>2</v>
      </c>
      <c r="F1327" s="29">
        <f t="shared" si="1128"/>
        <v>8</v>
      </c>
      <c r="G1327" s="29">
        <f t="shared" si="1129"/>
        <v>18</v>
      </c>
      <c r="H1327" s="166" t="str">
        <f t="shared" si="1130"/>
        <v>Mo</v>
      </c>
      <c r="I1327" s="29">
        <f t="shared" si="1155"/>
        <v>16</v>
      </c>
      <c r="J1327" s="29">
        <f t="array" ref="J1327">INDEX(Dienstplan!$F$6:$AJ$55,BN1327,BO1327)</f>
        <v>0</v>
      </c>
      <c r="K1327" s="29">
        <f t="array" ref="K1327">IF(OR(J1327=Schichten!$B$3,J1327=Schichten!$B$4),INDEX($D$98:$D$147,MATCH(CODE(J1327),$H$98:$H$147,0)),IF(ISERROR(INDEX($D$98:$D$147,MATCH(J1327,$A$98:$A$147,0))),0,INDEX($D$98:$D$147,MATCH(J1327,$A$98:$A$147,0))))</f>
        <v>0</v>
      </c>
      <c r="L1327" s="29">
        <f t="shared" ref="L1327" si="1194">L1277</f>
        <v>0</v>
      </c>
      <c r="M1327" s="29">
        <f t="shared" si="1151"/>
        <v>0</v>
      </c>
      <c r="O1327" s="29">
        <f t="shared" si="1181"/>
        <v>0</v>
      </c>
      <c r="P1327" s="29">
        <f t="shared" si="1181"/>
        <v>0</v>
      </c>
      <c r="Q1327" s="29">
        <f t="shared" si="1181"/>
        <v>0</v>
      </c>
      <c r="R1327" s="29">
        <f t="shared" si="1181"/>
        <v>0</v>
      </c>
      <c r="S1327" s="29">
        <f t="shared" si="1181"/>
        <v>0</v>
      </c>
      <c r="T1327" s="29">
        <f t="shared" si="1181"/>
        <v>0</v>
      </c>
      <c r="U1327" s="29">
        <f t="shared" si="1181"/>
        <v>0</v>
      </c>
      <c r="V1327" s="29">
        <f t="shared" si="1181"/>
        <v>0</v>
      </c>
      <c r="W1327" s="29">
        <f t="shared" si="1181"/>
        <v>0</v>
      </c>
      <c r="X1327" s="29">
        <f t="shared" si="1181"/>
        <v>0</v>
      </c>
      <c r="Y1327" s="29">
        <f t="shared" si="1181"/>
        <v>1</v>
      </c>
      <c r="Z1327" s="29">
        <f t="shared" si="1181"/>
        <v>1</v>
      </c>
      <c r="AA1327" s="29">
        <f t="shared" si="1181"/>
        <v>1</v>
      </c>
      <c r="AB1327" s="29">
        <f t="shared" si="1181"/>
        <v>1</v>
      </c>
      <c r="AC1327" s="29">
        <f t="shared" si="1181"/>
        <v>1</v>
      </c>
      <c r="AD1327" s="29">
        <f t="shared" si="1181"/>
        <v>1</v>
      </c>
      <c r="AE1327" s="29">
        <f t="shared" si="1179"/>
        <v>1</v>
      </c>
      <c r="AF1327" s="29">
        <f t="shared" si="1179"/>
        <v>1</v>
      </c>
      <c r="AG1327" s="29">
        <f t="shared" si="1179"/>
        <v>1</v>
      </c>
      <c r="AH1327" s="29">
        <f t="shared" si="1179"/>
        <v>1</v>
      </c>
      <c r="AI1327" s="29">
        <f t="shared" si="1179"/>
        <v>1</v>
      </c>
      <c r="AJ1327" s="29">
        <f t="shared" si="1179"/>
        <v>1</v>
      </c>
      <c r="AK1327" s="29">
        <f t="shared" si="1179"/>
        <v>1</v>
      </c>
      <c r="AL1327" s="29">
        <f t="shared" si="1179"/>
        <v>1</v>
      </c>
      <c r="AM1327" s="29">
        <f t="shared" si="1179"/>
        <v>1</v>
      </c>
      <c r="AN1327" s="29">
        <f t="shared" si="1179"/>
        <v>1</v>
      </c>
      <c r="AO1327" s="29">
        <f t="shared" si="1179"/>
        <v>1</v>
      </c>
      <c r="AP1327" s="29">
        <f t="shared" si="1179"/>
        <v>1</v>
      </c>
      <c r="AQ1327" s="29">
        <f t="shared" si="1179"/>
        <v>1</v>
      </c>
      <c r="AR1327" s="29">
        <f t="shared" si="1179"/>
        <v>1</v>
      </c>
      <c r="AS1327" s="29">
        <f t="shared" si="1179"/>
        <v>1</v>
      </c>
      <c r="AT1327" s="29">
        <f t="shared" si="1187"/>
        <v>1</v>
      </c>
      <c r="AU1327" s="29">
        <f t="shared" si="1187"/>
        <v>1</v>
      </c>
      <c r="AV1327" s="29">
        <f t="shared" si="1187"/>
        <v>1</v>
      </c>
      <c r="AW1327" s="29">
        <f t="shared" si="1187"/>
        <v>1</v>
      </c>
      <c r="AX1327" s="29">
        <f t="shared" si="1187"/>
        <v>1</v>
      </c>
      <c r="AY1327" s="29">
        <f t="shared" si="1187"/>
        <v>1</v>
      </c>
      <c r="AZ1327" s="29">
        <f t="shared" si="1187"/>
        <v>1</v>
      </c>
      <c r="BA1327" s="29">
        <f t="shared" si="1187"/>
        <v>1</v>
      </c>
      <c r="BB1327" s="29">
        <f t="shared" si="1187"/>
        <v>1</v>
      </c>
      <c r="BC1327" s="29">
        <f t="shared" si="1187"/>
        <v>1</v>
      </c>
      <c r="BD1327" s="29">
        <f t="shared" si="1187"/>
        <v>1</v>
      </c>
      <c r="BE1327" s="29">
        <f t="shared" si="1187"/>
        <v>1</v>
      </c>
      <c r="BF1327" s="29">
        <f t="shared" si="1187"/>
        <v>1</v>
      </c>
      <c r="BG1327" s="29">
        <f t="shared" si="1187"/>
        <v>1</v>
      </c>
      <c r="BH1327" s="29">
        <f t="shared" si="1187"/>
        <v>1</v>
      </c>
      <c r="BI1327" s="29">
        <f t="shared" si="1187"/>
        <v>1</v>
      </c>
      <c r="BJ1327" s="29">
        <f t="shared" si="1185"/>
        <v>1</v>
      </c>
      <c r="BN1327" s="29">
        <f t="shared" si="1126"/>
        <v>16</v>
      </c>
      <c r="BO1327" s="29">
        <f t="shared" si="1157"/>
        <v>18</v>
      </c>
    </row>
    <row r="1328" spans="3:67" x14ac:dyDescent="0.25">
      <c r="C1328" s="79">
        <f t="shared" si="1154"/>
        <v>43879</v>
      </c>
      <c r="D1328" s="29">
        <f t="shared" si="1148"/>
        <v>2020</v>
      </c>
      <c r="E1328" s="29">
        <f t="shared" si="1127"/>
        <v>2</v>
      </c>
      <c r="F1328" s="29">
        <f t="shared" si="1128"/>
        <v>8</v>
      </c>
      <c r="G1328" s="29">
        <f t="shared" si="1129"/>
        <v>18</v>
      </c>
      <c r="H1328" s="166" t="str">
        <f t="shared" si="1130"/>
        <v>Mo</v>
      </c>
      <c r="I1328" s="29">
        <f t="shared" si="1155"/>
        <v>17</v>
      </c>
      <c r="J1328" s="29">
        <f t="array" ref="J1328">INDEX(Dienstplan!$F$6:$AJ$55,BN1328,BO1328)</f>
        <v>0</v>
      </c>
      <c r="K1328" s="29">
        <f t="array" ref="K1328">IF(OR(J1328=Schichten!$B$3,J1328=Schichten!$B$4),INDEX($D$98:$D$147,MATCH(CODE(J1328),$H$98:$H$147,0)),IF(ISERROR(INDEX($D$98:$D$147,MATCH(J1328,$A$98:$A$147,0))),0,INDEX($D$98:$D$147,MATCH(J1328,$A$98:$A$147,0))))</f>
        <v>0</v>
      </c>
      <c r="L1328" s="29">
        <f t="shared" ref="L1328" si="1195">L1278</f>
        <v>0</v>
      </c>
      <c r="M1328" s="29">
        <f t="shared" si="1151"/>
        <v>0</v>
      </c>
      <c r="O1328" s="29">
        <f t="shared" si="1181"/>
        <v>0</v>
      </c>
      <c r="P1328" s="29">
        <f t="shared" si="1181"/>
        <v>0</v>
      </c>
      <c r="Q1328" s="29">
        <f t="shared" si="1181"/>
        <v>0</v>
      </c>
      <c r="R1328" s="29">
        <f t="shared" si="1181"/>
        <v>0</v>
      </c>
      <c r="S1328" s="29">
        <f t="shared" si="1181"/>
        <v>0</v>
      </c>
      <c r="T1328" s="29">
        <f t="shared" si="1181"/>
        <v>0</v>
      </c>
      <c r="U1328" s="29">
        <f t="shared" si="1181"/>
        <v>0</v>
      </c>
      <c r="V1328" s="29">
        <f t="shared" si="1181"/>
        <v>0</v>
      </c>
      <c r="W1328" s="29">
        <f t="shared" si="1181"/>
        <v>0</v>
      </c>
      <c r="X1328" s="29">
        <f t="shared" si="1181"/>
        <v>0</v>
      </c>
      <c r="Y1328" s="29">
        <f t="shared" si="1181"/>
        <v>1</v>
      </c>
      <c r="Z1328" s="29">
        <f t="shared" si="1181"/>
        <v>1</v>
      </c>
      <c r="AA1328" s="29">
        <f t="shared" si="1181"/>
        <v>1</v>
      </c>
      <c r="AB1328" s="29">
        <f t="shared" si="1181"/>
        <v>1</v>
      </c>
      <c r="AC1328" s="29">
        <f t="shared" si="1181"/>
        <v>1</v>
      </c>
      <c r="AD1328" s="29">
        <f t="shared" si="1181"/>
        <v>1</v>
      </c>
      <c r="AE1328" s="29">
        <f t="shared" si="1179"/>
        <v>1</v>
      </c>
      <c r="AF1328" s="29">
        <f t="shared" si="1179"/>
        <v>1</v>
      </c>
      <c r="AG1328" s="29">
        <f t="shared" si="1179"/>
        <v>1</v>
      </c>
      <c r="AH1328" s="29">
        <f t="shared" si="1179"/>
        <v>1</v>
      </c>
      <c r="AI1328" s="29">
        <f t="shared" si="1179"/>
        <v>1</v>
      </c>
      <c r="AJ1328" s="29">
        <f t="shared" si="1179"/>
        <v>1</v>
      </c>
      <c r="AK1328" s="29">
        <f t="shared" si="1179"/>
        <v>1</v>
      </c>
      <c r="AL1328" s="29">
        <f t="shared" si="1179"/>
        <v>1</v>
      </c>
      <c r="AM1328" s="29">
        <f t="shared" si="1179"/>
        <v>1</v>
      </c>
      <c r="AN1328" s="29">
        <f t="shared" si="1179"/>
        <v>1</v>
      </c>
      <c r="AO1328" s="29">
        <f t="shared" si="1179"/>
        <v>1</v>
      </c>
      <c r="AP1328" s="29">
        <f t="shared" si="1179"/>
        <v>1</v>
      </c>
      <c r="AQ1328" s="29">
        <f t="shared" si="1179"/>
        <v>1</v>
      </c>
      <c r="AR1328" s="29">
        <f t="shared" si="1179"/>
        <v>1</v>
      </c>
      <c r="AS1328" s="29">
        <f t="shared" si="1179"/>
        <v>1</v>
      </c>
      <c r="AT1328" s="29">
        <f t="shared" si="1187"/>
        <v>1</v>
      </c>
      <c r="AU1328" s="29">
        <f t="shared" si="1187"/>
        <v>1</v>
      </c>
      <c r="AV1328" s="29">
        <f t="shared" si="1187"/>
        <v>1</v>
      </c>
      <c r="AW1328" s="29">
        <f t="shared" si="1187"/>
        <v>1</v>
      </c>
      <c r="AX1328" s="29">
        <f t="shared" si="1187"/>
        <v>1</v>
      </c>
      <c r="AY1328" s="29">
        <f t="shared" si="1187"/>
        <v>1</v>
      </c>
      <c r="AZ1328" s="29">
        <f t="shared" si="1187"/>
        <v>1</v>
      </c>
      <c r="BA1328" s="29">
        <f t="shared" si="1187"/>
        <v>1</v>
      </c>
      <c r="BB1328" s="29">
        <f t="shared" si="1187"/>
        <v>1</v>
      </c>
      <c r="BC1328" s="29">
        <f t="shared" si="1187"/>
        <v>1</v>
      </c>
      <c r="BD1328" s="29">
        <f t="shared" si="1187"/>
        <v>1</v>
      </c>
      <c r="BE1328" s="29">
        <f t="shared" si="1187"/>
        <v>1</v>
      </c>
      <c r="BF1328" s="29">
        <f t="shared" si="1187"/>
        <v>1</v>
      </c>
      <c r="BG1328" s="29">
        <f t="shared" si="1187"/>
        <v>1</v>
      </c>
      <c r="BH1328" s="29">
        <f t="shared" si="1187"/>
        <v>1</v>
      </c>
      <c r="BI1328" s="29">
        <f t="shared" si="1187"/>
        <v>1</v>
      </c>
      <c r="BJ1328" s="29">
        <f t="shared" si="1185"/>
        <v>1</v>
      </c>
      <c r="BN1328" s="29">
        <f t="shared" si="1126"/>
        <v>17</v>
      </c>
      <c r="BO1328" s="29">
        <f t="shared" si="1157"/>
        <v>18</v>
      </c>
    </row>
    <row r="1329" spans="3:67" x14ac:dyDescent="0.25">
      <c r="C1329" s="79">
        <f t="shared" si="1154"/>
        <v>43879</v>
      </c>
      <c r="D1329" s="29">
        <f t="shared" si="1148"/>
        <v>2020</v>
      </c>
      <c r="E1329" s="29">
        <f t="shared" si="1127"/>
        <v>2</v>
      </c>
      <c r="F1329" s="29">
        <f t="shared" si="1128"/>
        <v>8</v>
      </c>
      <c r="G1329" s="29">
        <f t="shared" si="1129"/>
        <v>18</v>
      </c>
      <c r="H1329" s="166" t="str">
        <f t="shared" si="1130"/>
        <v>Mo</v>
      </c>
      <c r="I1329" s="29">
        <f t="shared" si="1155"/>
        <v>18</v>
      </c>
      <c r="J1329" s="29">
        <f t="array" ref="J1329">INDEX(Dienstplan!$F$6:$AJ$55,BN1329,BO1329)</f>
        <v>0</v>
      </c>
      <c r="K1329" s="29">
        <f t="array" ref="K1329">IF(OR(J1329=Schichten!$B$3,J1329=Schichten!$B$4),INDEX($D$98:$D$147,MATCH(CODE(J1329),$H$98:$H$147,0)),IF(ISERROR(INDEX($D$98:$D$147,MATCH(J1329,$A$98:$A$147,0))),0,INDEX($D$98:$D$147,MATCH(J1329,$A$98:$A$147,0))))</f>
        <v>0</v>
      </c>
      <c r="L1329" s="29">
        <f t="shared" ref="L1329" si="1196">L1279</f>
        <v>0</v>
      </c>
      <c r="M1329" s="29">
        <f t="shared" si="1151"/>
        <v>0</v>
      </c>
      <c r="O1329" s="29">
        <f t="shared" si="1181"/>
        <v>0</v>
      </c>
      <c r="P1329" s="29">
        <f t="shared" si="1181"/>
        <v>0</v>
      </c>
      <c r="Q1329" s="29">
        <f t="shared" si="1181"/>
        <v>0</v>
      </c>
      <c r="R1329" s="29">
        <f t="shared" si="1181"/>
        <v>0</v>
      </c>
      <c r="S1329" s="29">
        <f t="shared" si="1181"/>
        <v>0</v>
      </c>
      <c r="T1329" s="29">
        <f t="shared" si="1181"/>
        <v>0</v>
      </c>
      <c r="U1329" s="29">
        <f t="shared" si="1181"/>
        <v>0</v>
      </c>
      <c r="V1329" s="29">
        <f t="shared" si="1181"/>
        <v>0</v>
      </c>
      <c r="W1329" s="29">
        <f t="shared" si="1181"/>
        <v>0</v>
      </c>
      <c r="X1329" s="29">
        <f t="shared" si="1181"/>
        <v>0</v>
      </c>
      <c r="Y1329" s="29">
        <f t="shared" si="1181"/>
        <v>1</v>
      </c>
      <c r="Z1329" s="29">
        <f t="shared" si="1181"/>
        <v>1</v>
      </c>
      <c r="AA1329" s="29">
        <f t="shared" si="1181"/>
        <v>1</v>
      </c>
      <c r="AB1329" s="29">
        <f t="shared" si="1181"/>
        <v>1</v>
      </c>
      <c r="AC1329" s="29">
        <f t="shared" si="1181"/>
        <v>1</v>
      </c>
      <c r="AD1329" s="29">
        <f t="shared" si="1181"/>
        <v>1</v>
      </c>
      <c r="AE1329" s="29">
        <f t="shared" si="1179"/>
        <v>1</v>
      </c>
      <c r="AF1329" s="29">
        <f t="shared" si="1179"/>
        <v>1</v>
      </c>
      <c r="AG1329" s="29">
        <f t="shared" si="1179"/>
        <v>1</v>
      </c>
      <c r="AH1329" s="29">
        <f t="shared" si="1179"/>
        <v>1</v>
      </c>
      <c r="AI1329" s="29">
        <f t="shared" si="1179"/>
        <v>1</v>
      </c>
      <c r="AJ1329" s="29">
        <f t="shared" si="1179"/>
        <v>1</v>
      </c>
      <c r="AK1329" s="29">
        <f t="shared" si="1179"/>
        <v>1</v>
      </c>
      <c r="AL1329" s="29">
        <f t="shared" si="1179"/>
        <v>1</v>
      </c>
      <c r="AM1329" s="29">
        <f t="shared" si="1179"/>
        <v>1</v>
      </c>
      <c r="AN1329" s="29">
        <f t="shared" si="1179"/>
        <v>1</v>
      </c>
      <c r="AO1329" s="29">
        <f t="shared" si="1179"/>
        <v>1</v>
      </c>
      <c r="AP1329" s="29">
        <f t="shared" si="1179"/>
        <v>1</v>
      </c>
      <c r="AQ1329" s="29">
        <f t="shared" si="1179"/>
        <v>1</v>
      </c>
      <c r="AR1329" s="29">
        <f t="shared" si="1179"/>
        <v>1</v>
      </c>
      <c r="AS1329" s="29">
        <f t="shared" si="1179"/>
        <v>1</v>
      </c>
      <c r="AT1329" s="29">
        <f t="shared" si="1187"/>
        <v>1</v>
      </c>
      <c r="AU1329" s="29">
        <f t="shared" si="1187"/>
        <v>1</v>
      </c>
      <c r="AV1329" s="29">
        <f t="shared" si="1187"/>
        <v>1</v>
      </c>
      <c r="AW1329" s="29">
        <f t="shared" si="1187"/>
        <v>1</v>
      </c>
      <c r="AX1329" s="29">
        <f t="shared" si="1187"/>
        <v>1</v>
      </c>
      <c r="AY1329" s="29">
        <f t="shared" si="1187"/>
        <v>1</v>
      </c>
      <c r="AZ1329" s="29">
        <f t="shared" si="1187"/>
        <v>1</v>
      </c>
      <c r="BA1329" s="29">
        <f t="shared" si="1187"/>
        <v>1</v>
      </c>
      <c r="BB1329" s="29">
        <f t="shared" si="1187"/>
        <v>1</v>
      </c>
      <c r="BC1329" s="29">
        <f t="shared" si="1187"/>
        <v>1</v>
      </c>
      <c r="BD1329" s="29">
        <f t="shared" si="1187"/>
        <v>1</v>
      </c>
      <c r="BE1329" s="29">
        <f t="shared" si="1187"/>
        <v>1</v>
      </c>
      <c r="BF1329" s="29">
        <f t="shared" si="1187"/>
        <v>1</v>
      </c>
      <c r="BG1329" s="29">
        <f t="shared" si="1187"/>
        <v>1</v>
      </c>
      <c r="BH1329" s="29">
        <f t="shared" si="1187"/>
        <v>1</v>
      </c>
      <c r="BI1329" s="29">
        <f t="shared" si="1187"/>
        <v>1</v>
      </c>
      <c r="BJ1329" s="29">
        <f t="shared" si="1185"/>
        <v>1</v>
      </c>
      <c r="BN1329" s="29">
        <f t="shared" si="1126"/>
        <v>18</v>
      </c>
      <c r="BO1329" s="29">
        <f t="shared" si="1157"/>
        <v>18</v>
      </c>
    </row>
    <row r="1330" spans="3:67" x14ac:dyDescent="0.25">
      <c r="C1330" s="79">
        <f t="shared" si="1154"/>
        <v>43879</v>
      </c>
      <c r="D1330" s="29">
        <f t="shared" si="1148"/>
        <v>2020</v>
      </c>
      <c r="E1330" s="29">
        <f t="shared" si="1127"/>
        <v>2</v>
      </c>
      <c r="F1330" s="29">
        <f t="shared" si="1128"/>
        <v>8</v>
      </c>
      <c r="G1330" s="29">
        <f t="shared" si="1129"/>
        <v>18</v>
      </c>
      <c r="H1330" s="166" t="str">
        <f t="shared" si="1130"/>
        <v>Mo</v>
      </c>
      <c r="I1330" s="29">
        <f t="shared" si="1155"/>
        <v>19</v>
      </c>
      <c r="J1330" s="29">
        <f t="array" ref="J1330">INDEX(Dienstplan!$F$6:$AJ$55,BN1330,BO1330)</f>
        <v>0</v>
      </c>
      <c r="K1330" s="29">
        <f t="array" ref="K1330">IF(OR(J1330=Schichten!$B$3,J1330=Schichten!$B$4),INDEX($D$98:$D$147,MATCH(CODE(J1330),$H$98:$H$147,0)),IF(ISERROR(INDEX($D$98:$D$147,MATCH(J1330,$A$98:$A$147,0))),0,INDEX($D$98:$D$147,MATCH(J1330,$A$98:$A$147,0))))</f>
        <v>0</v>
      </c>
      <c r="L1330" s="29">
        <f t="shared" ref="L1330" si="1197">L1280</f>
        <v>0</v>
      </c>
      <c r="M1330" s="29">
        <f t="shared" si="1151"/>
        <v>0</v>
      </c>
      <c r="O1330" s="29">
        <f t="shared" si="1181"/>
        <v>0</v>
      </c>
      <c r="P1330" s="29">
        <f t="shared" si="1181"/>
        <v>0</v>
      </c>
      <c r="Q1330" s="29">
        <f t="shared" si="1181"/>
        <v>0</v>
      </c>
      <c r="R1330" s="29">
        <f t="shared" si="1181"/>
        <v>0</v>
      </c>
      <c r="S1330" s="29">
        <f t="shared" si="1181"/>
        <v>0</v>
      </c>
      <c r="T1330" s="29">
        <f t="shared" si="1181"/>
        <v>0</v>
      </c>
      <c r="U1330" s="29">
        <f t="shared" si="1181"/>
        <v>0</v>
      </c>
      <c r="V1330" s="29">
        <f t="shared" si="1181"/>
        <v>0</v>
      </c>
      <c r="W1330" s="29">
        <f t="shared" si="1181"/>
        <v>0</v>
      </c>
      <c r="X1330" s="29">
        <f t="shared" si="1181"/>
        <v>0</v>
      </c>
      <c r="Y1330" s="29">
        <f t="shared" si="1181"/>
        <v>1</v>
      </c>
      <c r="Z1330" s="29">
        <f t="shared" si="1181"/>
        <v>1</v>
      </c>
      <c r="AA1330" s="29">
        <f t="shared" si="1181"/>
        <v>1</v>
      </c>
      <c r="AB1330" s="29">
        <f t="shared" si="1181"/>
        <v>1</v>
      </c>
      <c r="AC1330" s="29">
        <f t="shared" si="1181"/>
        <v>1</v>
      </c>
      <c r="AD1330" s="29">
        <f t="shared" si="1181"/>
        <v>1</v>
      </c>
      <c r="AE1330" s="29">
        <f t="shared" si="1179"/>
        <v>1</v>
      </c>
      <c r="AF1330" s="29">
        <f t="shared" si="1179"/>
        <v>1</v>
      </c>
      <c r="AG1330" s="29">
        <f t="shared" si="1179"/>
        <v>1</v>
      </c>
      <c r="AH1330" s="29">
        <f t="shared" si="1179"/>
        <v>1</v>
      </c>
      <c r="AI1330" s="29">
        <f t="shared" si="1179"/>
        <v>1</v>
      </c>
      <c r="AJ1330" s="29">
        <f t="shared" si="1179"/>
        <v>1</v>
      </c>
      <c r="AK1330" s="29">
        <f t="shared" si="1179"/>
        <v>1</v>
      </c>
      <c r="AL1330" s="29">
        <f t="shared" si="1179"/>
        <v>1</v>
      </c>
      <c r="AM1330" s="29">
        <f t="shared" si="1179"/>
        <v>1</v>
      </c>
      <c r="AN1330" s="29">
        <f t="shared" si="1179"/>
        <v>1</v>
      </c>
      <c r="AO1330" s="29">
        <f t="shared" si="1179"/>
        <v>1</v>
      </c>
      <c r="AP1330" s="29">
        <f t="shared" si="1179"/>
        <v>1</v>
      </c>
      <c r="AQ1330" s="29">
        <f t="shared" si="1179"/>
        <v>1</v>
      </c>
      <c r="AR1330" s="29">
        <f t="shared" si="1179"/>
        <v>1</v>
      </c>
      <c r="AS1330" s="29">
        <f t="shared" si="1179"/>
        <v>1</v>
      </c>
      <c r="AT1330" s="29">
        <f t="shared" si="1187"/>
        <v>1</v>
      </c>
      <c r="AU1330" s="29">
        <f t="shared" si="1187"/>
        <v>1</v>
      </c>
      <c r="AV1330" s="29">
        <f t="shared" si="1187"/>
        <v>1</v>
      </c>
      <c r="AW1330" s="29">
        <f t="shared" si="1187"/>
        <v>1</v>
      </c>
      <c r="AX1330" s="29">
        <f t="shared" si="1187"/>
        <v>1</v>
      </c>
      <c r="AY1330" s="29">
        <f t="shared" si="1187"/>
        <v>1</v>
      </c>
      <c r="AZ1330" s="29">
        <f t="shared" si="1187"/>
        <v>1</v>
      </c>
      <c r="BA1330" s="29">
        <f t="shared" si="1187"/>
        <v>1</v>
      </c>
      <c r="BB1330" s="29">
        <f t="shared" si="1187"/>
        <v>1</v>
      </c>
      <c r="BC1330" s="29">
        <f t="shared" si="1187"/>
        <v>1</v>
      </c>
      <c r="BD1330" s="29">
        <f t="shared" si="1187"/>
        <v>1</v>
      </c>
      <c r="BE1330" s="29">
        <f t="shared" si="1187"/>
        <v>1</v>
      </c>
      <c r="BF1330" s="29">
        <f t="shared" si="1187"/>
        <v>1</v>
      </c>
      <c r="BG1330" s="29">
        <f t="shared" si="1187"/>
        <v>1</v>
      </c>
      <c r="BH1330" s="29">
        <f t="shared" si="1187"/>
        <v>1</v>
      </c>
      <c r="BI1330" s="29">
        <f t="shared" si="1187"/>
        <v>1</v>
      </c>
      <c r="BJ1330" s="29">
        <f t="shared" si="1185"/>
        <v>1</v>
      </c>
      <c r="BN1330" s="29">
        <f t="shared" si="1126"/>
        <v>19</v>
      </c>
      <c r="BO1330" s="29">
        <f t="shared" si="1157"/>
        <v>18</v>
      </c>
    </row>
    <row r="1331" spans="3:67" x14ac:dyDescent="0.25">
      <c r="C1331" s="79">
        <f t="shared" si="1154"/>
        <v>43879</v>
      </c>
      <c r="D1331" s="29">
        <f t="shared" si="1148"/>
        <v>2020</v>
      </c>
      <c r="E1331" s="29">
        <f t="shared" si="1127"/>
        <v>2</v>
      </c>
      <c r="F1331" s="29">
        <f t="shared" si="1128"/>
        <v>8</v>
      </c>
      <c r="G1331" s="29">
        <f t="shared" si="1129"/>
        <v>18</v>
      </c>
      <c r="H1331" s="166" t="str">
        <f t="shared" si="1130"/>
        <v>Mo</v>
      </c>
      <c r="I1331" s="29">
        <f t="shared" si="1155"/>
        <v>20</v>
      </c>
      <c r="J1331" s="29">
        <f t="array" ref="J1331">INDEX(Dienstplan!$F$6:$AJ$55,BN1331,BO1331)</f>
        <v>0</v>
      </c>
      <c r="K1331" s="29">
        <f t="array" ref="K1331">IF(OR(J1331=Schichten!$B$3,J1331=Schichten!$B$4),INDEX($D$98:$D$147,MATCH(CODE(J1331),$H$98:$H$147,0)),IF(ISERROR(INDEX($D$98:$D$147,MATCH(J1331,$A$98:$A$147,0))),0,INDEX($D$98:$D$147,MATCH(J1331,$A$98:$A$147,0))))</f>
        <v>0</v>
      </c>
      <c r="L1331" s="29">
        <f t="shared" ref="L1331" si="1198">L1281</f>
        <v>0</v>
      </c>
      <c r="M1331" s="29">
        <f t="shared" si="1151"/>
        <v>0</v>
      </c>
      <c r="O1331" s="29">
        <f t="shared" si="1181"/>
        <v>0</v>
      </c>
      <c r="P1331" s="29">
        <f t="shared" si="1181"/>
        <v>0</v>
      </c>
      <c r="Q1331" s="29">
        <f t="shared" si="1181"/>
        <v>0</v>
      </c>
      <c r="R1331" s="29">
        <f t="shared" si="1181"/>
        <v>0</v>
      </c>
      <c r="S1331" s="29">
        <f t="shared" si="1181"/>
        <v>0</v>
      </c>
      <c r="T1331" s="29">
        <f t="shared" si="1181"/>
        <v>0</v>
      </c>
      <c r="U1331" s="29">
        <f t="shared" si="1181"/>
        <v>0</v>
      </c>
      <c r="V1331" s="29">
        <f t="shared" si="1181"/>
        <v>0</v>
      </c>
      <c r="W1331" s="29">
        <f t="shared" si="1181"/>
        <v>0</v>
      </c>
      <c r="X1331" s="29">
        <f t="shared" si="1181"/>
        <v>0</v>
      </c>
      <c r="Y1331" s="29">
        <f t="shared" si="1181"/>
        <v>1</v>
      </c>
      <c r="Z1331" s="29">
        <f t="shared" si="1181"/>
        <v>1</v>
      </c>
      <c r="AA1331" s="29">
        <f t="shared" si="1181"/>
        <v>1</v>
      </c>
      <c r="AB1331" s="29">
        <f t="shared" si="1181"/>
        <v>1</v>
      </c>
      <c r="AC1331" s="29">
        <f t="shared" si="1181"/>
        <v>1</v>
      </c>
      <c r="AD1331" s="29">
        <f t="shared" ref="AD1331:AS1346" si="1199">IF($M$457,IF($J1331=AD$461,1,0),0)</f>
        <v>1</v>
      </c>
      <c r="AE1331" s="29">
        <f t="shared" si="1199"/>
        <v>1</v>
      </c>
      <c r="AF1331" s="29">
        <f t="shared" si="1199"/>
        <v>1</v>
      </c>
      <c r="AG1331" s="29">
        <f t="shared" si="1199"/>
        <v>1</v>
      </c>
      <c r="AH1331" s="29">
        <f t="shared" si="1199"/>
        <v>1</v>
      </c>
      <c r="AI1331" s="29">
        <f t="shared" si="1199"/>
        <v>1</v>
      </c>
      <c r="AJ1331" s="29">
        <f t="shared" si="1199"/>
        <v>1</v>
      </c>
      <c r="AK1331" s="29">
        <f t="shared" si="1199"/>
        <v>1</v>
      </c>
      <c r="AL1331" s="29">
        <f t="shared" si="1199"/>
        <v>1</v>
      </c>
      <c r="AM1331" s="29">
        <f t="shared" si="1199"/>
        <v>1</v>
      </c>
      <c r="AN1331" s="29">
        <f t="shared" si="1199"/>
        <v>1</v>
      </c>
      <c r="AO1331" s="29">
        <f t="shared" si="1199"/>
        <v>1</v>
      </c>
      <c r="AP1331" s="29">
        <f t="shared" si="1199"/>
        <v>1</v>
      </c>
      <c r="AQ1331" s="29">
        <f t="shared" si="1199"/>
        <v>1</v>
      </c>
      <c r="AR1331" s="29">
        <f t="shared" si="1199"/>
        <v>1</v>
      </c>
      <c r="AS1331" s="29">
        <f t="shared" si="1199"/>
        <v>1</v>
      </c>
      <c r="AT1331" s="29">
        <f t="shared" si="1187"/>
        <v>1</v>
      </c>
      <c r="AU1331" s="29">
        <f t="shared" si="1187"/>
        <v>1</v>
      </c>
      <c r="AV1331" s="29">
        <f t="shared" si="1187"/>
        <v>1</v>
      </c>
      <c r="AW1331" s="29">
        <f t="shared" si="1187"/>
        <v>1</v>
      </c>
      <c r="AX1331" s="29">
        <f t="shared" si="1187"/>
        <v>1</v>
      </c>
      <c r="AY1331" s="29">
        <f t="shared" si="1187"/>
        <v>1</v>
      </c>
      <c r="AZ1331" s="29">
        <f t="shared" si="1187"/>
        <v>1</v>
      </c>
      <c r="BA1331" s="29">
        <f t="shared" si="1187"/>
        <v>1</v>
      </c>
      <c r="BB1331" s="29">
        <f t="shared" si="1187"/>
        <v>1</v>
      </c>
      <c r="BC1331" s="29">
        <f t="shared" si="1187"/>
        <v>1</v>
      </c>
      <c r="BD1331" s="29">
        <f t="shared" si="1187"/>
        <v>1</v>
      </c>
      <c r="BE1331" s="29">
        <f t="shared" si="1187"/>
        <v>1</v>
      </c>
      <c r="BF1331" s="29">
        <f t="shared" si="1187"/>
        <v>1</v>
      </c>
      <c r="BG1331" s="29">
        <f t="shared" si="1187"/>
        <v>1</v>
      </c>
      <c r="BH1331" s="29">
        <f t="shared" si="1187"/>
        <v>1</v>
      </c>
      <c r="BI1331" s="29">
        <f t="shared" si="1187"/>
        <v>1</v>
      </c>
      <c r="BJ1331" s="29">
        <f t="shared" si="1185"/>
        <v>1</v>
      </c>
      <c r="BN1331" s="29">
        <f t="shared" si="1126"/>
        <v>20</v>
      </c>
      <c r="BO1331" s="29">
        <f t="shared" si="1157"/>
        <v>18</v>
      </c>
    </row>
    <row r="1332" spans="3:67" x14ac:dyDescent="0.25">
      <c r="C1332" s="79">
        <f t="shared" si="1154"/>
        <v>43879</v>
      </c>
      <c r="D1332" s="29">
        <f t="shared" si="1148"/>
        <v>2020</v>
      </c>
      <c r="E1332" s="29">
        <f t="shared" si="1127"/>
        <v>2</v>
      </c>
      <c r="F1332" s="29">
        <f t="shared" si="1128"/>
        <v>8</v>
      </c>
      <c r="G1332" s="29">
        <f t="shared" si="1129"/>
        <v>18</v>
      </c>
      <c r="H1332" s="166" t="str">
        <f t="shared" si="1130"/>
        <v>Mo</v>
      </c>
      <c r="I1332" s="29">
        <f t="shared" si="1155"/>
        <v>21</v>
      </c>
      <c r="J1332" s="29">
        <f t="array" ref="J1332">INDEX(Dienstplan!$F$6:$AJ$55,BN1332,BO1332)</f>
        <v>0</v>
      </c>
      <c r="K1332" s="29">
        <f t="array" ref="K1332">IF(OR(J1332=Schichten!$B$3,J1332=Schichten!$B$4),INDEX($D$98:$D$147,MATCH(CODE(J1332),$H$98:$H$147,0)),IF(ISERROR(INDEX($D$98:$D$147,MATCH(J1332,$A$98:$A$147,0))),0,INDEX($D$98:$D$147,MATCH(J1332,$A$98:$A$147,0))))</f>
        <v>0</v>
      </c>
      <c r="L1332" s="29">
        <f t="shared" ref="L1332" si="1200">L1282</f>
        <v>0</v>
      </c>
      <c r="M1332" s="29">
        <f t="shared" si="1151"/>
        <v>0</v>
      </c>
      <c r="O1332" s="29">
        <f t="shared" ref="O1332:AD1347" si="1201">IF($M$457,IF($J1332=O$461,1,0),0)</f>
        <v>0</v>
      </c>
      <c r="P1332" s="29">
        <f t="shared" si="1201"/>
        <v>0</v>
      </c>
      <c r="Q1332" s="29">
        <f t="shared" si="1201"/>
        <v>0</v>
      </c>
      <c r="R1332" s="29">
        <f t="shared" si="1201"/>
        <v>0</v>
      </c>
      <c r="S1332" s="29">
        <f t="shared" si="1201"/>
        <v>0</v>
      </c>
      <c r="T1332" s="29">
        <f t="shared" si="1201"/>
        <v>0</v>
      </c>
      <c r="U1332" s="29">
        <f t="shared" si="1201"/>
        <v>0</v>
      </c>
      <c r="V1332" s="29">
        <f t="shared" si="1201"/>
        <v>0</v>
      </c>
      <c r="W1332" s="29">
        <f t="shared" si="1201"/>
        <v>0</v>
      </c>
      <c r="X1332" s="29">
        <f t="shared" si="1201"/>
        <v>0</v>
      </c>
      <c r="Y1332" s="29">
        <f t="shared" si="1201"/>
        <v>1</v>
      </c>
      <c r="Z1332" s="29">
        <f t="shared" si="1201"/>
        <v>1</v>
      </c>
      <c r="AA1332" s="29">
        <f t="shared" si="1201"/>
        <v>1</v>
      </c>
      <c r="AB1332" s="29">
        <f t="shared" si="1201"/>
        <v>1</v>
      </c>
      <c r="AC1332" s="29">
        <f t="shared" si="1201"/>
        <v>1</v>
      </c>
      <c r="AD1332" s="29">
        <f t="shared" si="1201"/>
        <v>1</v>
      </c>
      <c r="AE1332" s="29">
        <f t="shared" si="1199"/>
        <v>1</v>
      </c>
      <c r="AF1332" s="29">
        <f t="shared" si="1199"/>
        <v>1</v>
      </c>
      <c r="AG1332" s="29">
        <f t="shared" si="1199"/>
        <v>1</v>
      </c>
      <c r="AH1332" s="29">
        <f t="shared" si="1199"/>
        <v>1</v>
      </c>
      <c r="AI1332" s="29">
        <f t="shared" si="1199"/>
        <v>1</v>
      </c>
      <c r="AJ1332" s="29">
        <f t="shared" si="1199"/>
        <v>1</v>
      </c>
      <c r="AK1332" s="29">
        <f t="shared" si="1199"/>
        <v>1</v>
      </c>
      <c r="AL1332" s="29">
        <f t="shared" si="1199"/>
        <v>1</v>
      </c>
      <c r="AM1332" s="29">
        <f t="shared" si="1199"/>
        <v>1</v>
      </c>
      <c r="AN1332" s="29">
        <f t="shared" si="1199"/>
        <v>1</v>
      </c>
      <c r="AO1332" s="29">
        <f t="shared" si="1199"/>
        <v>1</v>
      </c>
      <c r="AP1332" s="29">
        <f t="shared" si="1199"/>
        <v>1</v>
      </c>
      <c r="AQ1332" s="29">
        <f t="shared" si="1199"/>
        <v>1</v>
      </c>
      <c r="AR1332" s="29">
        <f t="shared" si="1199"/>
        <v>1</v>
      </c>
      <c r="AS1332" s="29">
        <f t="shared" si="1199"/>
        <v>1</v>
      </c>
      <c r="AT1332" s="29">
        <f t="shared" si="1187"/>
        <v>1</v>
      </c>
      <c r="AU1332" s="29">
        <f t="shared" si="1187"/>
        <v>1</v>
      </c>
      <c r="AV1332" s="29">
        <f t="shared" si="1187"/>
        <v>1</v>
      </c>
      <c r="AW1332" s="29">
        <f t="shared" si="1187"/>
        <v>1</v>
      </c>
      <c r="AX1332" s="29">
        <f t="shared" si="1187"/>
        <v>1</v>
      </c>
      <c r="AY1332" s="29">
        <f t="shared" si="1187"/>
        <v>1</v>
      </c>
      <c r="AZ1332" s="29">
        <f t="shared" si="1187"/>
        <v>1</v>
      </c>
      <c r="BA1332" s="29">
        <f t="shared" si="1187"/>
        <v>1</v>
      </c>
      <c r="BB1332" s="29">
        <f t="shared" si="1187"/>
        <v>1</v>
      </c>
      <c r="BC1332" s="29">
        <f t="shared" si="1187"/>
        <v>1</v>
      </c>
      <c r="BD1332" s="29">
        <f t="shared" si="1187"/>
        <v>1</v>
      </c>
      <c r="BE1332" s="29">
        <f t="shared" si="1187"/>
        <v>1</v>
      </c>
      <c r="BF1332" s="29">
        <f t="shared" si="1187"/>
        <v>1</v>
      </c>
      <c r="BG1332" s="29">
        <f t="shared" si="1187"/>
        <v>1</v>
      </c>
      <c r="BH1332" s="29">
        <f t="shared" si="1187"/>
        <v>1</v>
      </c>
      <c r="BI1332" s="29">
        <f t="shared" si="1187"/>
        <v>1</v>
      </c>
      <c r="BJ1332" s="29">
        <f t="shared" si="1185"/>
        <v>1</v>
      </c>
      <c r="BN1332" s="29">
        <f t="shared" si="1126"/>
        <v>21</v>
      </c>
      <c r="BO1332" s="29">
        <f t="shared" si="1157"/>
        <v>18</v>
      </c>
    </row>
    <row r="1333" spans="3:67" x14ac:dyDescent="0.25">
      <c r="C1333" s="79">
        <f t="shared" si="1154"/>
        <v>43879</v>
      </c>
      <c r="D1333" s="29">
        <f t="shared" si="1148"/>
        <v>2020</v>
      </c>
      <c r="E1333" s="29">
        <f t="shared" si="1127"/>
        <v>2</v>
      </c>
      <c r="F1333" s="29">
        <f t="shared" si="1128"/>
        <v>8</v>
      </c>
      <c r="G1333" s="29">
        <f t="shared" si="1129"/>
        <v>18</v>
      </c>
      <c r="H1333" s="166" t="str">
        <f t="shared" si="1130"/>
        <v>Mo</v>
      </c>
      <c r="I1333" s="29">
        <f t="shared" si="1155"/>
        <v>22</v>
      </c>
      <c r="J1333" s="29">
        <f t="array" ref="J1333">INDEX(Dienstplan!$F$6:$AJ$55,BN1333,BO1333)</f>
        <v>0</v>
      </c>
      <c r="K1333" s="29">
        <f t="array" ref="K1333">IF(OR(J1333=Schichten!$B$3,J1333=Schichten!$B$4),INDEX($D$98:$D$147,MATCH(CODE(J1333),$H$98:$H$147,0)),IF(ISERROR(INDEX($D$98:$D$147,MATCH(J1333,$A$98:$A$147,0))),0,INDEX($D$98:$D$147,MATCH(J1333,$A$98:$A$147,0))))</f>
        <v>0</v>
      </c>
      <c r="L1333" s="29">
        <f t="shared" ref="L1333" si="1202">L1283</f>
        <v>0</v>
      </c>
      <c r="M1333" s="29">
        <f t="shared" si="1151"/>
        <v>0</v>
      </c>
      <c r="O1333" s="29">
        <f t="shared" si="1201"/>
        <v>0</v>
      </c>
      <c r="P1333" s="29">
        <f t="shared" si="1201"/>
        <v>0</v>
      </c>
      <c r="Q1333" s="29">
        <f t="shared" si="1201"/>
        <v>0</v>
      </c>
      <c r="R1333" s="29">
        <f t="shared" si="1201"/>
        <v>0</v>
      </c>
      <c r="S1333" s="29">
        <f t="shared" si="1201"/>
        <v>0</v>
      </c>
      <c r="T1333" s="29">
        <f t="shared" si="1201"/>
        <v>0</v>
      </c>
      <c r="U1333" s="29">
        <f t="shared" si="1201"/>
        <v>0</v>
      </c>
      <c r="V1333" s="29">
        <f t="shared" si="1201"/>
        <v>0</v>
      </c>
      <c r="W1333" s="29">
        <f t="shared" si="1201"/>
        <v>0</v>
      </c>
      <c r="X1333" s="29">
        <f t="shared" si="1201"/>
        <v>0</v>
      </c>
      <c r="Y1333" s="29">
        <f t="shared" si="1201"/>
        <v>1</v>
      </c>
      <c r="Z1333" s="29">
        <f t="shared" si="1201"/>
        <v>1</v>
      </c>
      <c r="AA1333" s="29">
        <f t="shared" si="1201"/>
        <v>1</v>
      </c>
      <c r="AB1333" s="29">
        <f t="shared" si="1201"/>
        <v>1</v>
      </c>
      <c r="AC1333" s="29">
        <f t="shared" si="1201"/>
        <v>1</v>
      </c>
      <c r="AD1333" s="29">
        <f t="shared" si="1201"/>
        <v>1</v>
      </c>
      <c r="AE1333" s="29">
        <f t="shared" si="1199"/>
        <v>1</v>
      </c>
      <c r="AF1333" s="29">
        <f t="shared" si="1199"/>
        <v>1</v>
      </c>
      <c r="AG1333" s="29">
        <f t="shared" si="1199"/>
        <v>1</v>
      </c>
      <c r="AH1333" s="29">
        <f t="shared" si="1199"/>
        <v>1</v>
      </c>
      <c r="AI1333" s="29">
        <f t="shared" si="1199"/>
        <v>1</v>
      </c>
      <c r="AJ1333" s="29">
        <f t="shared" si="1199"/>
        <v>1</v>
      </c>
      <c r="AK1333" s="29">
        <f t="shared" si="1199"/>
        <v>1</v>
      </c>
      <c r="AL1333" s="29">
        <f t="shared" si="1199"/>
        <v>1</v>
      </c>
      <c r="AM1333" s="29">
        <f t="shared" si="1199"/>
        <v>1</v>
      </c>
      <c r="AN1333" s="29">
        <f t="shared" si="1199"/>
        <v>1</v>
      </c>
      <c r="AO1333" s="29">
        <f t="shared" si="1199"/>
        <v>1</v>
      </c>
      <c r="AP1333" s="29">
        <f t="shared" si="1199"/>
        <v>1</v>
      </c>
      <c r="AQ1333" s="29">
        <f t="shared" si="1199"/>
        <v>1</v>
      </c>
      <c r="AR1333" s="29">
        <f t="shared" si="1199"/>
        <v>1</v>
      </c>
      <c r="AS1333" s="29">
        <f t="shared" si="1199"/>
        <v>1</v>
      </c>
      <c r="AT1333" s="29">
        <f t="shared" si="1187"/>
        <v>1</v>
      </c>
      <c r="AU1333" s="29">
        <f t="shared" si="1187"/>
        <v>1</v>
      </c>
      <c r="AV1333" s="29">
        <f t="shared" si="1187"/>
        <v>1</v>
      </c>
      <c r="AW1333" s="29">
        <f t="shared" si="1187"/>
        <v>1</v>
      </c>
      <c r="AX1333" s="29">
        <f t="shared" si="1187"/>
        <v>1</v>
      </c>
      <c r="AY1333" s="29">
        <f t="shared" si="1187"/>
        <v>1</v>
      </c>
      <c r="AZ1333" s="29">
        <f t="shared" si="1187"/>
        <v>1</v>
      </c>
      <c r="BA1333" s="29">
        <f t="shared" si="1187"/>
        <v>1</v>
      </c>
      <c r="BB1333" s="29">
        <f t="shared" si="1187"/>
        <v>1</v>
      </c>
      <c r="BC1333" s="29">
        <f t="shared" si="1187"/>
        <v>1</v>
      </c>
      <c r="BD1333" s="29">
        <f t="shared" si="1187"/>
        <v>1</v>
      </c>
      <c r="BE1333" s="29">
        <f t="shared" si="1187"/>
        <v>1</v>
      </c>
      <c r="BF1333" s="29">
        <f t="shared" si="1187"/>
        <v>1</v>
      </c>
      <c r="BG1333" s="29">
        <f t="shared" si="1187"/>
        <v>1</v>
      </c>
      <c r="BH1333" s="29">
        <f t="shared" si="1187"/>
        <v>1</v>
      </c>
      <c r="BI1333" s="29">
        <f t="shared" si="1187"/>
        <v>1</v>
      </c>
      <c r="BJ1333" s="29">
        <f t="shared" si="1185"/>
        <v>1</v>
      </c>
      <c r="BN1333" s="29">
        <f t="shared" si="1126"/>
        <v>22</v>
      </c>
      <c r="BO1333" s="29">
        <f t="shared" si="1157"/>
        <v>18</v>
      </c>
    </row>
    <row r="1334" spans="3:67" x14ac:dyDescent="0.25">
      <c r="C1334" s="79">
        <f t="shared" si="1154"/>
        <v>43879</v>
      </c>
      <c r="D1334" s="29">
        <f t="shared" si="1148"/>
        <v>2020</v>
      </c>
      <c r="E1334" s="29">
        <f t="shared" si="1127"/>
        <v>2</v>
      </c>
      <c r="F1334" s="29">
        <f t="shared" si="1128"/>
        <v>8</v>
      </c>
      <c r="G1334" s="29">
        <f t="shared" si="1129"/>
        <v>18</v>
      </c>
      <c r="H1334" s="166" t="str">
        <f t="shared" si="1130"/>
        <v>Mo</v>
      </c>
      <c r="I1334" s="29">
        <f t="shared" si="1155"/>
        <v>23</v>
      </c>
      <c r="J1334" s="29">
        <f t="array" ref="J1334">INDEX(Dienstplan!$F$6:$AJ$55,BN1334,BO1334)</f>
        <v>0</v>
      </c>
      <c r="K1334" s="29">
        <f t="array" ref="K1334">IF(OR(J1334=Schichten!$B$3,J1334=Schichten!$B$4),INDEX($D$98:$D$147,MATCH(CODE(J1334),$H$98:$H$147,0)),IF(ISERROR(INDEX($D$98:$D$147,MATCH(J1334,$A$98:$A$147,0))),0,INDEX($D$98:$D$147,MATCH(J1334,$A$98:$A$147,0))))</f>
        <v>0</v>
      </c>
      <c r="L1334" s="29">
        <f t="shared" ref="L1334" si="1203">L1284</f>
        <v>0</v>
      </c>
      <c r="M1334" s="29">
        <f t="shared" si="1151"/>
        <v>0</v>
      </c>
      <c r="O1334" s="29">
        <f t="shared" si="1201"/>
        <v>0</v>
      </c>
      <c r="P1334" s="29">
        <f t="shared" si="1201"/>
        <v>0</v>
      </c>
      <c r="Q1334" s="29">
        <f t="shared" si="1201"/>
        <v>0</v>
      </c>
      <c r="R1334" s="29">
        <f t="shared" si="1201"/>
        <v>0</v>
      </c>
      <c r="S1334" s="29">
        <f t="shared" si="1201"/>
        <v>0</v>
      </c>
      <c r="T1334" s="29">
        <f t="shared" si="1201"/>
        <v>0</v>
      </c>
      <c r="U1334" s="29">
        <f t="shared" si="1201"/>
        <v>0</v>
      </c>
      <c r="V1334" s="29">
        <f t="shared" si="1201"/>
        <v>0</v>
      </c>
      <c r="W1334" s="29">
        <f t="shared" si="1201"/>
        <v>0</v>
      </c>
      <c r="X1334" s="29">
        <f t="shared" si="1201"/>
        <v>0</v>
      </c>
      <c r="Y1334" s="29">
        <f t="shared" si="1201"/>
        <v>1</v>
      </c>
      <c r="Z1334" s="29">
        <f t="shared" si="1201"/>
        <v>1</v>
      </c>
      <c r="AA1334" s="29">
        <f t="shared" si="1201"/>
        <v>1</v>
      </c>
      <c r="AB1334" s="29">
        <f t="shared" si="1201"/>
        <v>1</v>
      </c>
      <c r="AC1334" s="29">
        <f t="shared" si="1201"/>
        <v>1</v>
      </c>
      <c r="AD1334" s="29">
        <f t="shared" si="1201"/>
        <v>1</v>
      </c>
      <c r="AE1334" s="29">
        <f t="shared" si="1199"/>
        <v>1</v>
      </c>
      <c r="AF1334" s="29">
        <f t="shared" si="1199"/>
        <v>1</v>
      </c>
      <c r="AG1334" s="29">
        <f t="shared" si="1199"/>
        <v>1</v>
      </c>
      <c r="AH1334" s="29">
        <f t="shared" si="1199"/>
        <v>1</v>
      </c>
      <c r="AI1334" s="29">
        <f t="shared" si="1199"/>
        <v>1</v>
      </c>
      <c r="AJ1334" s="29">
        <f t="shared" si="1199"/>
        <v>1</v>
      </c>
      <c r="AK1334" s="29">
        <f t="shared" si="1199"/>
        <v>1</v>
      </c>
      <c r="AL1334" s="29">
        <f t="shared" si="1199"/>
        <v>1</v>
      </c>
      <c r="AM1334" s="29">
        <f t="shared" si="1199"/>
        <v>1</v>
      </c>
      <c r="AN1334" s="29">
        <f t="shared" si="1199"/>
        <v>1</v>
      </c>
      <c r="AO1334" s="29">
        <f t="shared" si="1199"/>
        <v>1</v>
      </c>
      <c r="AP1334" s="29">
        <f t="shared" si="1199"/>
        <v>1</v>
      </c>
      <c r="AQ1334" s="29">
        <f t="shared" si="1199"/>
        <v>1</v>
      </c>
      <c r="AR1334" s="29">
        <f t="shared" si="1199"/>
        <v>1</v>
      </c>
      <c r="AS1334" s="29">
        <f t="shared" si="1199"/>
        <v>1</v>
      </c>
      <c r="AT1334" s="29">
        <f t="shared" si="1187"/>
        <v>1</v>
      </c>
      <c r="AU1334" s="29">
        <f t="shared" si="1187"/>
        <v>1</v>
      </c>
      <c r="AV1334" s="29">
        <f t="shared" si="1187"/>
        <v>1</v>
      </c>
      <c r="AW1334" s="29">
        <f t="shared" si="1187"/>
        <v>1</v>
      </c>
      <c r="AX1334" s="29">
        <f t="shared" si="1187"/>
        <v>1</v>
      </c>
      <c r="AY1334" s="29">
        <f t="shared" si="1187"/>
        <v>1</v>
      </c>
      <c r="AZ1334" s="29">
        <f t="shared" si="1187"/>
        <v>1</v>
      </c>
      <c r="BA1334" s="29">
        <f t="shared" si="1187"/>
        <v>1</v>
      </c>
      <c r="BB1334" s="29">
        <f t="shared" si="1187"/>
        <v>1</v>
      </c>
      <c r="BC1334" s="29">
        <f t="shared" si="1187"/>
        <v>1</v>
      </c>
      <c r="BD1334" s="29">
        <f t="shared" si="1187"/>
        <v>1</v>
      </c>
      <c r="BE1334" s="29">
        <f t="shared" si="1187"/>
        <v>1</v>
      </c>
      <c r="BF1334" s="29">
        <f t="shared" si="1187"/>
        <v>1</v>
      </c>
      <c r="BG1334" s="29">
        <f t="shared" si="1187"/>
        <v>1</v>
      </c>
      <c r="BH1334" s="29">
        <f t="shared" si="1187"/>
        <v>1</v>
      </c>
      <c r="BI1334" s="29">
        <f t="shared" si="1187"/>
        <v>1</v>
      </c>
      <c r="BJ1334" s="29">
        <f t="shared" si="1185"/>
        <v>1</v>
      </c>
      <c r="BN1334" s="29">
        <f t="shared" si="1126"/>
        <v>23</v>
      </c>
      <c r="BO1334" s="29">
        <f t="shared" si="1157"/>
        <v>18</v>
      </c>
    </row>
    <row r="1335" spans="3:67" x14ac:dyDescent="0.25">
      <c r="C1335" s="79">
        <f t="shared" si="1154"/>
        <v>43879</v>
      </c>
      <c r="D1335" s="29">
        <f t="shared" si="1148"/>
        <v>2020</v>
      </c>
      <c r="E1335" s="29">
        <f t="shared" si="1127"/>
        <v>2</v>
      </c>
      <c r="F1335" s="29">
        <f t="shared" si="1128"/>
        <v>8</v>
      </c>
      <c r="G1335" s="29">
        <f t="shared" si="1129"/>
        <v>18</v>
      </c>
      <c r="H1335" s="166" t="str">
        <f t="shared" si="1130"/>
        <v>Mo</v>
      </c>
      <c r="I1335" s="29">
        <f t="shared" si="1155"/>
        <v>24</v>
      </c>
      <c r="J1335" s="29">
        <f t="array" ref="J1335">INDEX(Dienstplan!$F$6:$AJ$55,BN1335,BO1335)</f>
        <v>0</v>
      </c>
      <c r="K1335" s="29">
        <f t="array" ref="K1335">IF(OR(J1335=Schichten!$B$3,J1335=Schichten!$B$4),INDEX($D$98:$D$147,MATCH(CODE(J1335),$H$98:$H$147,0)),IF(ISERROR(INDEX($D$98:$D$147,MATCH(J1335,$A$98:$A$147,0))),0,INDEX($D$98:$D$147,MATCH(J1335,$A$98:$A$147,0))))</f>
        <v>0</v>
      </c>
      <c r="L1335" s="29">
        <f t="shared" ref="L1335" si="1204">L1285</f>
        <v>0</v>
      </c>
      <c r="M1335" s="29">
        <f t="shared" si="1151"/>
        <v>0</v>
      </c>
      <c r="O1335" s="29">
        <f t="shared" si="1201"/>
        <v>0</v>
      </c>
      <c r="P1335" s="29">
        <f t="shared" si="1201"/>
        <v>0</v>
      </c>
      <c r="Q1335" s="29">
        <f t="shared" si="1201"/>
        <v>0</v>
      </c>
      <c r="R1335" s="29">
        <f t="shared" si="1201"/>
        <v>0</v>
      </c>
      <c r="S1335" s="29">
        <f t="shared" si="1201"/>
        <v>0</v>
      </c>
      <c r="T1335" s="29">
        <f t="shared" si="1201"/>
        <v>0</v>
      </c>
      <c r="U1335" s="29">
        <f t="shared" si="1201"/>
        <v>0</v>
      </c>
      <c r="V1335" s="29">
        <f t="shared" si="1201"/>
        <v>0</v>
      </c>
      <c r="W1335" s="29">
        <f t="shared" si="1201"/>
        <v>0</v>
      </c>
      <c r="X1335" s="29">
        <f t="shared" si="1201"/>
        <v>0</v>
      </c>
      <c r="Y1335" s="29">
        <f t="shared" si="1201"/>
        <v>1</v>
      </c>
      <c r="Z1335" s="29">
        <f t="shared" si="1201"/>
        <v>1</v>
      </c>
      <c r="AA1335" s="29">
        <f t="shared" si="1201"/>
        <v>1</v>
      </c>
      <c r="AB1335" s="29">
        <f t="shared" si="1201"/>
        <v>1</v>
      </c>
      <c r="AC1335" s="29">
        <f t="shared" si="1201"/>
        <v>1</v>
      </c>
      <c r="AD1335" s="29">
        <f t="shared" si="1201"/>
        <v>1</v>
      </c>
      <c r="AE1335" s="29">
        <f t="shared" si="1199"/>
        <v>1</v>
      </c>
      <c r="AF1335" s="29">
        <f t="shared" si="1199"/>
        <v>1</v>
      </c>
      <c r="AG1335" s="29">
        <f t="shared" si="1199"/>
        <v>1</v>
      </c>
      <c r="AH1335" s="29">
        <f t="shared" si="1199"/>
        <v>1</v>
      </c>
      <c r="AI1335" s="29">
        <f t="shared" si="1199"/>
        <v>1</v>
      </c>
      <c r="AJ1335" s="29">
        <f t="shared" si="1199"/>
        <v>1</v>
      </c>
      <c r="AK1335" s="29">
        <f t="shared" si="1199"/>
        <v>1</v>
      </c>
      <c r="AL1335" s="29">
        <f t="shared" si="1199"/>
        <v>1</v>
      </c>
      <c r="AM1335" s="29">
        <f t="shared" si="1199"/>
        <v>1</v>
      </c>
      <c r="AN1335" s="29">
        <f t="shared" si="1199"/>
        <v>1</v>
      </c>
      <c r="AO1335" s="29">
        <f t="shared" si="1199"/>
        <v>1</v>
      </c>
      <c r="AP1335" s="29">
        <f t="shared" si="1199"/>
        <v>1</v>
      </c>
      <c r="AQ1335" s="29">
        <f t="shared" si="1199"/>
        <v>1</v>
      </c>
      <c r="AR1335" s="29">
        <f t="shared" si="1199"/>
        <v>1</v>
      </c>
      <c r="AS1335" s="29">
        <f t="shared" si="1199"/>
        <v>1</v>
      </c>
      <c r="AT1335" s="29">
        <f t="shared" si="1187"/>
        <v>1</v>
      </c>
      <c r="AU1335" s="29">
        <f t="shared" si="1187"/>
        <v>1</v>
      </c>
      <c r="AV1335" s="29">
        <f t="shared" si="1187"/>
        <v>1</v>
      </c>
      <c r="AW1335" s="29">
        <f t="shared" si="1187"/>
        <v>1</v>
      </c>
      <c r="AX1335" s="29">
        <f t="shared" si="1187"/>
        <v>1</v>
      </c>
      <c r="AY1335" s="29">
        <f t="shared" si="1187"/>
        <v>1</v>
      </c>
      <c r="AZ1335" s="29">
        <f t="shared" si="1187"/>
        <v>1</v>
      </c>
      <c r="BA1335" s="29">
        <f t="shared" si="1187"/>
        <v>1</v>
      </c>
      <c r="BB1335" s="29">
        <f t="shared" si="1187"/>
        <v>1</v>
      </c>
      <c r="BC1335" s="29">
        <f t="shared" si="1187"/>
        <v>1</v>
      </c>
      <c r="BD1335" s="29">
        <f t="shared" si="1187"/>
        <v>1</v>
      </c>
      <c r="BE1335" s="29">
        <f t="shared" si="1187"/>
        <v>1</v>
      </c>
      <c r="BF1335" s="29">
        <f t="shared" si="1187"/>
        <v>1</v>
      </c>
      <c r="BG1335" s="29">
        <f t="shared" si="1187"/>
        <v>1</v>
      </c>
      <c r="BH1335" s="29">
        <f t="shared" si="1187"/>
        <v>1</v>
      </c>
      <c r="BI1335" s="29">
        <f t="shared" ref="BI1335:BJ1350" si="1205">IF($M$457,IF($J1335=BI$461,1,0),0)</f>
        <v>1</v>
      </c>
      <c r="BJ1335" s="29">
        <f t="shared" si="1205"/>
        <v>1</v>
      </c>
      <c r="BN1335" s="29">
        <f t="shared" si="1126"/>
        <v>24</v>
      </c>
      <c r="BO1335" s="29">
        <f t="shared" si="1157"/>
        <v>18</v>
      </c>
    </row>
    <row r="1336" spans="3:67" x14ac:dyDescent="0.25">
      <c r="C1336" s="79">
        <f t="shared" si="1154"/>
        <v>43879</v>
      </c>
      <c r="D1336" s="29">
        <f t="shared" si="1148"/>
        <v>2020</v>
      </c>
      <c r="E1336" s="29">
        <f t="shared" si="1127"/>
        <v>2</v>
      </c>
      <c r="F1336" s="29">
        <f t="shared" si="1128"/>
        <v>8</v>
      </c>
      <c r="G1336" s="29">
        <f t="shared" si="1129"/>
        <v>18</v>
      </c>
      <c r="H1336" s="166" t="str">
        <f t="shared" si="1130"/>
        <v>Mo</v>
      </c>
      <c r="I1336" s="29">
        <f t="shared" si="1155"/>
        <v>25</v>
      </c>
      <c r="J1336" s="29">
        <f t="array" ref="J1336">INDEX(Dienstplan!$F$6:$AJ$55,BN1336,BO1336)</f>
        <v>0</v>
      </c>
      <c r="K1336" s="29">
        <f t="array" ref="K1336">IF(OR(J1336=Schichten!$B$3,J1336=Schichten!$B$4),INDEX($D$98:$D$147,MATCH(CODE(J1336),$H$98:$H$147,0)),IF(ISERROR(INDEX($D$98:$D$147,MATCH(J1336,$A$98:$A$147,0))),0,INDEX($D$98:$D$147,MATCH(J1336,$A$98:$A$147,0))))</f>
        <v>0</v>
      </c>
      <c r="L1336" s="29">
        <f t="shared" ref="L1336" si="1206">L1286</f>
        <v>0</v>
      </c>
      <c r="M1336" s="29">
        <f t="shared" si="1151"/>
        <v>0</v>
      </c>
      <c r="O1336" s="29">
        <f t="shared" si="1201"/>
        <v>0</v>
      </c>
      <c r="P1336" s="29">
        <f t="shared" si="1201"/>
        <v>0</v>
      </c>
      <c r="Q1336" s="29">
        <f t="shared" si="1201"/>
        <v>0</v>
      </c>
      <c r="R1336" s="29">
        <f t="shared" si="1201"/>
        <v>0</v>
      </c>
      <c r="S1336" s="29">
        <f t="shared" si="1201"/>
        <v>0</v>
      </c>
      <c r="T1336" s="29">
        <f t="shared" si="1201"/>
        <v>0</v>
      </c>
      <c r="U1336" s="29">
        <f t="shared" si="1201"/>
        <v>0</v>
      </c>
      <c r="V1336" s="29">
        <f t="shared" si="1201"/>
        <v>0</v>
      </c>
      <c r="W1336" s="29">
        <f t="shared" si="1201"/>
        <v>0</v>
      </c>
      <c r="X1336" s="29">
        <f t="shared" si="1201"/>
        <v>0</v>
      </c>
      <c r="Y1336" s="29">
        <f t="shared" si="1201"/>
        <v>1</v>
      </c>
      <c r="Z1336" s="29">
        <f t="shared" si="1201"/>
        <v>1</v>
      </c>
      <c r="AA1336" s="29">
        <f t="shared" si="1201"/>
        <v>1</v>
      </c>
      <c r="AB1336" s="29">
        <f t="shared" si="1201"/>
        <v>1</v>
      </c>
      <c r="AC1336" s="29">
        <f t="shared" si="1201"/>
        <v>1</v>
      </c>
      <c r="AD1336" s="29">
        <f t="shared" si="1201"/>
        <v>1</v>
      </c>
      <c r="AE1336" s="29">
        <f t="shared" si="1199"/>
        <v>1</v>
      </c>
      <c r="AF1336" s="29">
        <f t="shared" si="1199"/>
        <v>1</v>
      </c>
      <c r="AG1336" s="29">
        <f t="shared" si="1199"/>
        <v>1</v>
      </c>
      <c r="AH1336" s="29">
        <f t="shared" si="1199"/>
        <v>1</v>
      </c>
      <c r="AI1336" s="29">
        <f t="shared" si="1199"/>
        <v>1</v>
      </c>
      <c r="AJ1336" s="29">
        <f t="shared" si="1199"/>
        <v>1</v>
      </c>
      <c r="AK1336" s="29">
        <f t="shared" si="1199"/>
        <v>1</v>
      </c>
      <c r="AL1336" s="29">
        <f t="shared" si="1199"/>
        <v>1</v>
      </c>
      <c r="AM1336" s="29">
        <f t="shared" si="1199"/>
        <v>1</v>
      </c>
      <c r="AN1336" s="29">
        <f t="shared" si="1199"/>
        <v>1</v>
      </c>
      <c r="AO1336" s="29">
        <f t="shared" si="1199"/>
        <v>1</v>
      </c>
      <c r="AP1336" s="29">
        <f t="shared" si="1199"/>
        <v>1</v>
      </c>
      <c r="AQ1336" s="29">
        <f t="shared" si="1199"/>
        <v>1</v>
      </c>
      <c r="AR1336" s="29">
        <f t="shared" si="1199"/>
        <v>1</v>
      </c>
      <c r="AS1336" s="29">
        <f t="shared" si="1199"/>
        <v>1</v>
      </c>
      <c r="AT1336" s="29">
        <f t="shared" ref="AT1336:BI1351" si="1207">IF($M$457,IF($J1336=AT$461,1,0),0)</f>
        <v>1</v>
      </c>
      <c r="AU1336" s="29">
        <f t="shared" si="1207"/>
        <v>1</v>
      </c>
      <c r="AV1336" s="29">
        <f t="shared" si="1207"/>
        <v>1</v>
      </c>
      <c r="AW1336" s="29">
        <f t="shared" si="1207"/>
        <v>1</v>
      </c>
      <c r="AX1336" s="29">
        <f t="shared" si="1207"/>
        <v>1</v>
      </c>
      <c r="AY1336" s="29">
        <f t="shared" si="1207"/>
        <v>1</v>
      </c>
      <c r="AZ1336" s="29">
        <f t="shared" si="1207"/>
        <v>1</v>
      </c>
      <c r="BA1336" s="29">
        <f t="shared" si="1207"/>
        <v>1</v>
      </c>
      <c r="BB1336" s="29">
        <f t="shared" si="1207"/>
        <v>1</v>
      </c>
      <c r="BC1336" s="29">
        <f t="shared" si="1207"/>
        <v>1</v>
      </c>
      <c r="BD1336" s="29">
        <f t="shared" si="1207"/>
        <v>1</v>
      </c>
      <c r="BE1336" s="29">
        <f t="shared" si="1207"/>
        <v>1</v>
      </c>
      <c r="BF1336" s="29">
        <f t="shared" si="1207"/>
        <v>1</v>
      </c>
      <c r="BG1336" s="29">
        <f t="shared" si="1207"/>
        <v>1</v>
      </c>
      <c r="BH1336" s="29">
        <f t="shared" si="1207"/>
        <v>1</v>
      </c>
      <c r="BI1336" s="29">
        <f t="shared" si="1207"/>
        <v>1</v>
      </c>
      <c r="BJ1336" s="29">
        <f t="shared" si="1205"/>
        <v>1</v>
      </c>
      <c r="BN1336" s="29">
        <f t="shared" si="1126"/>
        <v>25</v>
      </c>
      <c r="BO1336" s="29">
        <f t="shared" si="1157"/>
        <v>18</v>
      </c>
    </row>
    <row r="1337" spans="3:67" x14ac:dyDescent="0.25">
      <c r="C1337" s="79">
        <f t="shared" si="1154"/>
        <v>43879</v>
      </c>
      <c r="D1337" s="29">
        <f t="shared" si="1148"/>
        <v>2020</v>
      </c>
      <c r="E1337" s="29">
        <f t="shared" si="1127"/>
        <v>2</v>
      </c>
      <c r="F1337" s="29">
        <f t="shared" si="1128"/>
        <v>8</v>
      </c>
      <c r="G1337" s="29">
        <f t="shared" si="1129"/>
        <v>18</v>
      </c>
      <c r="H1337" s="166" t="str">
        <f t="shared" si="1130"/>
        <v>Mo</v>
      </c>
      <c r="I1337" s="29">
        <f t="shared" si="1155"/>
        <v>26</v>
      </c>
      <c r="J1337" s="29">
        <f t="array" ref="J1337">INDEX(Dienstplan!$F$6:$AJ$55,BN1337,BO1337)</f>
        <v>0</v>
      </c>
      <c r="K1337" s="29">
        <f t="array" ref="K1337">IF(OR(J1337=Schichten!$B$3,J1337=Schichten!$B$4),INDEX($D$98:$D$147,MATCH(CODE(J1337),$H$98:$H$147,0)),IF(ISERROR(INDEX($D$98:$D$147,MATCH(J1337,$A$98:$A$147,0))),0,INDEX($D$98:$D$147,MATCH(J1337,$A$98:$A$147,0))))</f>
        <v>0</v>
      </c>
      <c r="L1337" s="29">
        <f t="shared" ref="L1337" si="1208">L1287</f>
        <v>0</v>
      </c>
      <c r="M1337" s="29">
        <f t="shared" si="1151"/>
        <v>0</v>
      </c>
      <c r="O1337" s="29">
        <f t="shared" si="1201"/>
        <v>0</v>
      </c>
      <c r="P1337" s="29">
        <f t="shared" si="1201"/>
        <v>0</v>
      </c>
      <c r="Q1337" s="29">
        <f t="shared" si="1201"/>
        <v>0</v>
      </c>
      <c r="R1337" s="29">
        <f t="shared" si="1201"/>
        <v>0</v>
      </c>
      <c r="S1337" s="29">
        <f t="shared" si="1201"/>
        <v>0</v>
      </c>
      <c r="T1337" s="29">
        <f t="shared" si="1201"/>
        <v>0</v>
      </c>
      <c r="U1337" s="29">
        <f t="shared" si="1201"/>
        <v>0</v>
      </c>
      <c r="V1337" s="29">
        <f t="shared" si="1201"/>
        <v>0</v>
      </c>
      <c r="W1337" s="29">
        <f t="shared" si="1201"/>
        <v>0</v>
      </c>
      <c r="X1337" s="29">
        <f t="shared" si="1201"/>
        <v>0</v>
      </c>
      <c r="Y1337" s="29">
        <f t="shared" si="1201"/>
        <v>1</v>
      </c>
      <c r="Z1337" s="29">
        <f t="shared" si="1201"/>
        <v>1</v>
      </c>
      <c r="AA1337" s="29">
        <f t="shared" si="1201"/>
        <v>1</v>
      </c>
      <c r="AB1337" s="29">
        <f t="shared" si="1201"/>
        <v>1</v>
      </c>
      <c r="AC1337" s="29">
        <f t="shared" si="1201"/>
        <v>1</v>
      </c>
      <c r="AD1337" s="29">
        <f t="shared" si="1201"/>
        <v>1</v>
      </c>
      <c r="AE1337" s="29">
        <f t="shared" si="1199"/>
        <v>1</v>
      </c>
      <c r="AF1337" s="29">
        <f t="shared" si="1199"/>
        <v>1</v>
      </c>
      <c r="AG1337" s="29">
        <f t="shared" si="1199"/>
        <v>1</v>
      </c>
      <c r="AH1337" s="29">
        <f t="shared" si="1199"/>
        <v>1</v>
      </c>
      <c r="AI1337" s="29">
        <f t="shared" si="1199"/>
        <v>1</v>
      </c>
      <c r="AJ1337" s="29">
        <f t="shared" si="1199"/>
        <v>1</v>
      </c>
      <c r="AK1337" s="29">
        <f t="shared" si="1199"/>
        <v>1</v>
      </c>
      <c r="AL1337" s="29">
        <f t="shared" si="1199"/>
        <v>1</v>
      </c>
      <c r="AM1337" s="29">
        <f t="shared" si="1199"/>
        <v>1</v>
      </c>
      <c r="AN1337" s="29">
        <f t="shared" si="1199"/>
        <v>1</v>
      </c>
      <c r="AO1337" s="29">
        <f t="shared" si="1199"/>
        <v>1</v>
      </c>
      <c r="AP1337" s="29">
        <f t="shared" si="1199"/>
        <v>1</v>
      </c>
      <c r="AQ1337" s="29">
        <f t="shared" si="1199"/>
        <v>1</v>
      </c>
      <c r="AR1337" s="29">
        <f t="shared" si="1199"/>
        <v>1</v>
      </c>
      <c r="AS1337" s="29">
        <f t="shared" si="1199"/>
        <v>1</v>
      </c>
      <c r="AT1337" s="29">
        <f t="shared" si="1207"/>
        <v>1</v>
      </c>
      <c r="AU1337" s="29">
        <f t="shared" si="1207"/>
        <v>1</v>
      </c>
      <c r="AV1337" s="29">
        <f t="shared" si="1207"/>
        <v>1</v>
      </c>
      <c r="AW1337" s="29">
        <f t="shared" si="1207"/>
        <v>1</v>
      </c>
      <c r="AX1337" s="29">
        <f t="shared" si="1207"/>
        <v>1</v>
      </c>
      <c r="AY1337" s="29">
        <f t="shared" si="1207"/>
        <v>1</v>
      </c>
      <c r="AZ1337" s="29">
        <f t="shared" si="1207"/>
        <v>1</v>
      </c>
      <c r="BA1337" s="29">
        <f t="shared" si="1207"/>
        <v>1</v>
      </c>
      <c r="BB1337" s="29">
        <f t="shared" si="1207"/>
        <v>1</v>
      </c>
      <c r="BC1337" s="29">
        <f t="shared" si="1207"/>
        <v>1</v>
      </c>
      <c r="BD1337" s="29">
        <f t="shared" si="1207"/>
        <v>1</v>
      </c>
      <c r="BE1337" s="29">
        <f t="shared" si="1207"/>
        <v>1</v>
      </c>
      <c r="BF1337" s="29">
        <f t="shared" si="1207"/>
        <v>1</v>
      </c>
      <c r="BG1337" s="29">
        <f t="shared" si="1207"/>
        <v>1</v>
      </c>
      <c r="BH1337" s="29">
        <f t="shared" si="1207"/>
        <v>1</v>
      </c>
      <c r="BI1337" s="29">
        <f t="shared" si="1207"/>
        <v>1</v>
      </c>
      <c r="BJ1337" s="29">
        <f t="shared" si="1205"/>
        <v>1</v>
      </c>
      <c r="BN1337" s="29">
        <f t="shared" si="1126"/>
        <v>26</v>
      </c>
      <c r="BO1337" s="29">
        <f t="shared" si="1157"/>
        <v>18</v>
      </c>
    </row>
    <row r="1338" spans="3:67" x14ac:dyDescent="0.25">
      <c r="C1338" s="79">
        <f t="shared" si="1154"/>
        <v>43879</v>
      </c>
      <c r="D1338" s="29">
        <f t="shared" si="1148"/>
        <v>2020</v>
      </c>
      <c r="E1338" s="29">
        <f t="shared" si="1127"/>
        <v>2</v>
      </c>
      <c r="F1338" s="29">
        <f t="shared" si="1128"/>
        <v>8</v>
      </c>
      <c r="G1338" s="29">
        <f t="shared" si="1129"/>
        <v>18</v>
      </c>
      <c r="H1338" s="166" t="str">
        <f t="shared" si="1130"/>
        <v>Mo</v>
      </c>
      <c r="I1338" s="29">
        <f t="shared" si="1155"/>
        <v>27</v>
      </c>
      <c r="J1338" s="29">
        <f t="array" ref="J1338">INDEX(Dienstplan!$F$6:$AJ$55,BN1338,BO1338)</f>
        <v>0</v>
      </c>
      <c r="K1338" s="29">
        <f t="array" ref="K1338">IF(OR(J1338=Schichten!$B$3,J1338=Schichten!$B$4),INDEX($D$98:$D$147,MATCH(CODE(J1338),$H$98:$H$147,0)),IF(ISERROR(INDEX($D$98:$D$147,MATCH(J1338,$A$98:$A$147,0))),0,INDEX($D$98:$D$147,MATCH(J1338,$A$98:$A$147,0))))</f>
        <v>0</v>
      </c>
      <c r="L1338" s="29">
        <f t="shared" ref="L1338" si="1209">L1288</f>
        <v>0</v>
      </c>
      <c r="M1338" s="29">
        <f t="shared" si="1151"/>
        <v>0</v>
      </c>
      <c r="O1338" s="29">
        <f t="shared" si="1201"/>
        <v>0</v>
      </c>
      <c r="P1338" s="29">
        <f t="shared" si="1201"/>
        <v>0</v>
      </c>
      <c r="Q1338" s="29">
        <f t="shared" si="1201"/>
        <v>0</v>
      </c>
      <c r="R1338" s="29">
        <f t="shared" si="1201"/>
        <v>0</v>
      </c>
      <c r="S1338" s="29">
        <f t="shared" si="1201"/>
        <v>0</v>
      </c>
      <c r="T1338" s="29">
        <f t="shared" si="1201"/>
        <v>0</v>
      </c>
      <c r="U1338" s="29">
        <f t="shared" si="1201"/>
        <v>0</v>
      </c>
      <c r="V1338" s="29">
        <f t="shared" si="1201"/>
        <v>0</v>
      </c>
      <c r="W1338" s="29">
        <f t="shared" si="1201"/>
        <v>0</v>
      </c>
      <c r="X1338" s="29">
        <f t="shared" si="1201"/>
        <v>0</v>
      </c>
      <c r="Y1338" s="29">
        <f t="shared" si="1201"/>
        <v>1</v>
      </c>
      <c r="Z1338" s="29">
        <f t="shared" si="1201"/>
        <v>1</v>
      </c>
      <c r="AA1338" s="29">
        <f t="shared" si="1201"/>
        <v>1</v>
      </c>
      <c r="AB1338" s="29">
        <f t="shared" si="1201"/>
        <v>1</v>
      </c>
      <c r="AC1338" s="29">
        <f t="shared" si="1201"/>
        <v>1</v>
      </c>
      <c r="AD1338" s="29">
        <f t="shared" si="1201"/>
        <v>1</v>
      </c>
      <c r="AE1338" s="29">
        <f t="shared" si="1199"/>
        <v>1</v>
      </c>
      <c r="AF1338" s="29">
        <f t="shared" si="1199"/>
        <v>1</v>
      </c>
      <c r="AG1338" s="29">
        <f t="shared" si="1199"/>
        <v>1</v>
      </c>
      <c r="AH1338" s="29">
        <f t="shared" si="1199"/>
        <v>1</v>
      </c>
      <c r="AI1338" s="29">
        <f t="shared" si="1199"/>
        <v>1</v>
      </c>
      <c r="AJ1338" s="29">
        <f t="shared" si="1199"/>
        <v>1</v>
      </c>
      <c r="AK1338" s="29">
        <f t="shared" si="1199"/>
        <v>1</v>
      </c>
      <c r="AL1338" s="29">
        <f t="shared" si="1199"/>
        <v>1</v>
      </c>
      <c r="AM1338" s="29">
        <f t="shared" si="1199"/>
        <v>1</v>
      </c>
      <c r="AN1338" s="29">
        <f t="shared" si="1199"/>
        <v>1</v>
      </c>
      <c r="AO1338" s="29">
        <f t="shared" si="1199"/>
        <v>1</v>
      </c>
      <c r="AP1338" s="29">
        <f t="shared" si="1199"/>
        <v>1</v>
      </c>
      <c r="AQ1338" s="29">
        <f t="shared" si="1199"/>
        <v>1</v>
      </c>
      <c r="AR1338" s="29">
        <f t="shared" si="1199"/>
        <v>1</v>
      </c>
      <c r="AS1338" s="29">
        <f t="shared" si="1199"/>
        <v>1</v>
      </c>
      <c r="AT1338" s="29">
        <f t="shared" si="1207"/>
        <v>1</v>
      </c>
      <c r="AU1338" s="29">
        <f t="shared" si="1207"/>
        <v>1</v>
      </c>
      <c r="AV1338" s="29">
        <f t="shared" si="1207"/>
        <v>1</v>
      </c>
      <c r="AW1338" s="29">
        <f t="shared" si="1207"/>
        <v>1</v>
      </c>
      <c r="AX1338" s="29">
        <f t="shared" si="1207"/>
        <v>1</v>
      </c>
      <c r="AY1338" s="29">
        <f t="shared" si="1207"/>
        <v>1</v>
      </c>
      <c r="AZ1338" s="29">
        <f t="shared" si="1207"/>
        <v>1</v>
      </c>
      <c r="BA1338" s="29">
        <f t="shared" si="1207"/>
        <v>1</v>
      </c>
      <c r="BB1338" s="29">
        <f t="shared" si="1207"/>
        <v>1</v>
      </c>
      <c r="BC1338" s="29">
        <f t="shared" si="1207"/>
        <v>1</v>
      </c>
      <c r="BD1338" s="29">
        <f t="shared" si="1207"/>
        <v>1</v>
      </c>
      <c r="BE1338" s="29">
        <f t="shared" si="1207"/>
        <v>1</v>
      </c>
      <c r="BF1338" s="29">
        <f t="shared" si="1207"/>
        <v>1</v>
      </c>
      <c r="BG1338" s="29">
        <f t="shared" si="1207"/>
        <v>1</v>
      </c>
      <c r="BH1338" s="29">
        <f t="shared" si="1207"/>
        <v>1</v>
      </c>
      <c r="BI1338" s="29">
        <f t="shared" si="1207"/>
        <v>1</v>
      </c>
      <c r="BJ1338" s="29">
        <f t="shared" si="1205"/>
        <v>1</v>
      </c>
      <c r="BN1338" s="29">
        <f t="shared" si="1126"/>
        <v>27</v>
      </c>
      <c r="BO1338" s="29">
        <f t="shared" si="1157"/>
        <v>18</v>
      </c>
    </row>
    <row r="1339" spans="3:67" x14ac:dyDescent="0.25">
      <c r="C1339" s="79">
        <f t="shared" si="1154"/>
        <v>43879</v>
      </c>
      <c r="D1339" s="29">
        <f t="shared" si="1148"/>
        <v>2020</v>
      </c>
      <c r="E1339" s="29">
        <f t="shared" si="1127"/>
        <v>2</v>
      </c>
      <c r="F1339" s="29">
        <f t="shared" si="1128"/>
        <v>8</v>
      </c>
      <c r="G1339" s="29">
        <f t="shared" si="1129"/>
        <v>18</v>
      </c>
      <c r="H1339" s="166" t="str">
        <f t="shared" si="1130"/>
        <v>Mo</v>
      </c>
      <c r="I1339" s="29">
        <f t="shared" si="1155"/>
        <v>28</v>
      </c>
      <c r="J1339" s="29">
        <f t="array" ref="J1339">INDEX(Dienstplan!$F$6:$AJ$55,BN1339,BO1339)</f>
        <v>0</v>
      </c>
      <c r="K1339" s="29">
        <f t="array" ref="K1339">IF(OR(J1339=Schichten!$B$3,J1339=Schichten!$B$4),INDEX($D$98:$D$147,MATCH(CODE(J1339),$H$98:$H$147,0)),IF(ISERROR(INDEX($D$98:$D$147,MATCH(J1339,$A$98:$A$147,0))),0,INDEX($D$98:$D$147,MATCH(J1339,$A$98:$A$147,0))))</f>
        <v>0</v>
      </c>
      <c r="L1339" s="29">
        <f t="shared" ref="L1339" si="1210">L1289</f>
        <v>0</v>
      </c>
      <c r="M1339" s="29">
        <f t="shared" si="1151"/>
        <v>0</v>
      </c>
      <c r="O1339" s="29">
        <f t="shared" si="1201"/>
        <v>0</v>
      </c>
      <c r="P1339" s="29">
        <f t="shared" si="1201"/>
        <v>0</v>
      </c>
      <c r="Q1339" s="29">
        <f t="shared" si="1201"/>
        <v>0</v>
      </c>
      <c r="R1339" s="29">
        <f t="shared" si="1201"/>
        <v>0</v>
      </c>
      <c r="S1339" s="29">
        <f t="shared" si="1201"/>
        <v>0</v>
      </c>
      <c r="T1339" s="29">
        <f t="shared" si="1201"/>
        <v>0</v>
      </c>
      <c r="U1339" s="29">
        <f t="shared" si="1201"/>
        <v>0</v>
      </c>
      <c r="V1339" s="29">
        <f t="shared" si="1201"/>
        <v>0</v>
      </c>
      <c r="W1339" s="29">
        <f t="shared" si="1201"/>
        <v>0</v>
      </c>
      <c r="X1339" s="29">
        <f t="shared" si="1201"/>
        <v>0</v>
      </c>
      <c r="Y1339" s="29">
        <f t="shared" si="1201"/>
        <v>1</v>
      </c>
      <c r="Z1339" s="29">
        <f t="shared" si="1201"/>
        <v>1</v>
      </c>
      <c r="AA1339" s="29">
        <f t="shared" si="1201"/>
        <v>1</v>
      </c>
      <c r="AB1339" s="29">
        <f t="shared" si="1201"/>
        <v>1</v>
      </c>
      <c r="AC1339" s="29">
        <f t="shared" si="1201"/>
        <v>1</v>
      </c>
      <c r="AD1339" s="29">
        <f t="shared" si="1201"/>
        <v>1</v>
      </c>
      <c r="AE1339" s="29">
        <f t="shared" si="1199"/>
        <v>1</v>
      </c>
      <c r="AF1339" s="29">
        <f t="shared" si="1199"/>
        <v>1</v>
      </c>
      <c r="AG1339" s="29">
        <f t="shared" si="1199"/>
        <v>1</v>
      </c>
      <c r="AH1339" s="29">
        <f t="shared" si="1199"/>
        <v>1</v>
      </c>
      <c r="AI1339" s="29">
        <f t="shared" si="1199"/>
        <v>1</v>
      </c>
      <c r="AJ1339" s="29">
        <f t="shared" si="1199"/>
        <v>1</v>
      </c>
      <c r="AK1339" s="29">
        <f t="shared" si="1199"/>
        <v>1</v>
      </c>
      <c r="AL1339" s="29">
        <f t="shared" si="1199"/>
        <v>1</v>
      </c>
      <c r="AM1339" s="29">
        <f t="shared" si="1199"/>
        <v>1</v>
      </c>
      <c r="AN1339" s="29">
        <f t="shared" si="1199"/>
        <v>1</v>
      </c>
      <c r="AO1339" s="29">
        <f t="shared" si="1199"/>
        <v>1</v>
      </c>
      <c r="AP1339" s="29">
        <f t="shared" si="1199"/>
        <v>1</v>
      </c>
      <c r="AQ1339" s="29">
        <f t="shared" si="1199"/>
        <v>1</v>
      </c>
      <c r="AR1339" s="29">
        <f t="shared" si="1199"/>
        <v>1</v>
      </c>
      <c r="AS1339" s="29">
        <f t="shared" si="1199"/>
        <v>1</v>
      </c>
      <c r="AT1339" s="29">
        <f t="shared" si="1207"/>
        <v>1</v>
      </c>
      <c r="AU1339" s="29">
        <f t="shared" si="1207"/>
        <v>1</v>
      </c>
      <c r="AV1339" s="29">
        <f t="shared" si="1207"/>
        <v>1</v>
      </c>
      <c r="AW1339" s="29">
        <f t="shared" si="1207"/>
        <v>1</v>
      </c>
      <c r="AX1339" s="29">
        <f t="shared" si="1207"/>
        <v>1</v>
      </c>
      <c r="AY1339" s="29">
        <f t="shared" si="1207"/>
        <v>1</v>
      </c>
      <c r="AZ1339" s="29">
        <f t="shared" si="1207"/>
        <v>1</v>
      </c>
      <c r="BA1339" s="29">
        <f t="shared" si="1207"/>
        <v>1</v>
      </c>
      <c r="BB1339" s="29">
        <f t="shared" si="1207"/>
        <v>1</v>
      </c>
      <c r="BC1339" s="29">
        <f t="shared" si="1207"/>
        <v>1</v>
      </c>
      <c r="BD1339" s="29">
        <f t="shared" si="1207"/>
        <v>1</v>
      </c>
      <c r="BE1339" s="29">
        <f t="shared" si="1207"/>
        <v>1</v>
      </c>
      <c r="BF1339" s="29">
        <f t="shared" si="1207"/>
        <v>1</v>
      </c>
      <c r="BG1339" s="29">
        <f t="shared" si="1207"/>
        <v>1</v>
      </c>
      <c r="BH1339" s="29">
        <f t="shared" si="1207"/>
        <v>1</v>
      </c>
      <c r="BI1339" s="29">
        <f t="shared" si="1207"/>
        <v>1</v>
      </c>
      <c r="BJ1339" s="29">
        <f t="shared" si="1205"/>
        <v>1</v>
      </c>
      <c r="BN1339" s="29">
        <f t="shared" si="1126"/>
        <v>28</v>
      </c>
      <c r="BO1339" s="29">
        <f t="shared" si="1157"/>
        <v>18</v>
      </c>
    </row>
    <row r="1340" spans="3:67" x14ac:dyDescent="0.25">
      <c r="C1340" s="79">
        <f t="shared" si="1154"/>
        <v>43879</v>
      </c>
      <c r="D1340" s="29">
        <f t="shared" si="1148"/>
        <v>2020</v>
      </c>
      <c r="E1340" s="29">
        <f t="shared" si="1127"/>
        <v>2</v>
      </c>
      <c r="F1340" s="29">
        <f t="shared" si="1128"/>
        <v>8</v>
      </c>
      <c r="G1340" s="29">
        <f t="shared" si="1129"/>
        <v>18</v>
      </c>
      <c r="H1340" s="166" t="str">
        <f t="shared" si="1130"/>
        <v>Mo</v>
      </c>
      <c r="I1340" s="29">
        <f t="shared" si="1155"/>
        <v>29</v>
      </c>
      <c r="J1340" s="29">
        <f t="array" ref="J1340">INDEX(Dienstplan!$F$6:$AJ$55,BN1340,BO1340)</f>
        <v>0</v>
      </c>
      <c r="K1340" s="29">
        <f t="array" ref="K1340">IF(OR(J1340=Schichten!$B$3,J1340=Schichten!$B$4),INDEX($D$98:$D$147,MATCH(CODE(J1340),$H$98:$H$147,0)),IF(ISERROR(INDEX($D$98:$D$147,MATCH(J1340,$A$98:$A$147,0))),0,INDEX($D$98:$D$147,MATCH(J1340,$A$98:$A$147,0))))</f>
        <v>0</v>
      </c>
      <c r="L1340" s="29">
        <f t="shared" ref="L1340" si="1211">L1290</f>
        <v>0</v>
      </c>
      <c r="M1340" s="29">
        <f t="shared" si="1151"/>
        <v>0</v>
      </c>
      <c r="O1340" s="29">
        <f t="shared" si="1201"/>
        <v>0</v>
      </c>
      <c r="P1340" s="29">
        <f t="shared" si="1201"/>
        <v>0</v>
      </c>
      <c r="Q1340" s="29">
        <f t="shared" si="1201"/>
        <v>0</v>
      </c>
      <c r="R1340" s="29">
        <f t="shared" si="1201"/>
        <v>0</v>
      </c>
      <c r="S1340" s="29">
        <f t="shared" si="1201"/>
        <v>0</v>
      </c>
      <c r="T1340" s="29">
        <f t="shared" si="1201"/>
        <v>0</v>
      </c>
      <c r="U1340" s="29">
        <f t="shared" si="1201"/>
        <v>0</v>
      </c>
      <c r="V1340" s="29">
        <f t="shared" si="1201"/>
        <v>0</v>
      </c>
      <c r="W1340" s="29">
        <f t="shared" si="1201"/>
        <v>0</v>
      </c>
      <c r="X1340" s="29">
        <f t="shared" si="1201"/>
        <v>0</v>
      </c>
      <c r="Y1340" s="29">
        <f t="shared" si="1201"/>
        <v>1</v>
      </c>
      <c r="Z1340" s="29">
        <f t="shared" si="1201"/>
        <v>1</v>
      </c>
      <c r="AA1340" s="29">
        <f t="shared" si="1201"/>
        <v>1</v>
      </c>
      <c r="AB1340" s="29">
        <f t="shared" si="1201"/>
        <v>1</v>
      </c>
      <c r="AC1340" s="29">
        <f t="shared" si="1201"/>
        <v>1</v>
      </c>
      <c r="AD1340" s="29">
        <f t="shared" si="1201"/>
        <v>1</v>
      </c>
      <c r="AE1340" s="29">
        <f t="shared" si="1199"/>
        <v>1</v>
      </c>
      <c r="AF1340" s="29">
        <f t="shared" si="1199"/>
        <v>1</v>
      </c>
      <c r="AG1340" s="29">
        <f t="shared" si="1199"/>
        <v>1</v>
      </c>
      <c r="AH1340" s="29">
        <f t="shared" si="1199"/>
        <v>1</v>
      </c>
      <c r="AI1340" s="29">
        <f t="shared" si="1199"/>
        <v>1</v>
      </c>
      <c r="AJ1340" s="29">
        <f t="shared" si="1199"/>
        <v>1</v>
      </c>
      <c r="AK1340" s="29">
        <f t="shared" si="1199"/>
        <v>1</v>
      </c>
      <c r="AL1340" s="29">
        <f t="shared" si="1199"/>
        <v>1</v>
      </c>
      <c r="AM1340" s="29">
        <f t="shared" si="1199"/>
        <v>1</v>
      </c>
      <c r="AN1340" s="29">
        <f t="shared" si="1199"/>
        <v>1</v>
      </c>
      <c r="AO1340" s="29">
        <f t="shared" si="1199"/>
        <v>1</v>
      </c>
      <c r="AP1340" s="29">
        <f t="shared" si="1199"/>
        <v>1</v>
      </c>
      <c r="AQ1340" s="29">
        <f t="shared" si="1199"/>
        <v>1</v>
      </c>
      <c r="AR1340" s="29">
        <f t="shared" si="1199"/>
        <v>1</v>
      </c>
      <c r="AS1340" s="29">
        <f t="shared" si="1199"/>
        <v>1</v>
      </c>
      <c r="AT1340" s="29">
        <f t="shared" si="1207"/>
        <v>1</v>
      </c>
      <c r="AU1340" s="29">
        <f t="shared" si="1207"/>
        <v>1</v>
      </c>
      <c r="AV1340" s="29">
        <f t="shared" si="1207"/>
        <v>1</v>
      </c>
      <c r="AW1340" s="29">
        <f t="shared" si="1207"/>
        <v>1</v>
      </c>
      <c r="AX1340" s="29">
        <f t="shared" si="1207"/>
        <v>1</v>
      </c>
      <c r="AY1340" s="29">
        <f t="shared" si="1207"/>
        <v>1</v>
      </c>
      <c r="AZ1340" s="29">
        <f t="shared" si="1207"/>
        <v>1</v>
      </c>
      <c r="BA1340" s="29">
        <f t="shared" si="1207"/>
        <v>1</v>
      </c>
      <c r="BB1340" s="29">
        <f t="shared" si="1207"/>
        <v>1</v>
      </c>
      <c r="BC1340" s="29">
        <f t="shared" si="1207"/>
        <v>1</v>
      </c>
      <c r="BD1340" s="29">
        <f t="shared" si="1207"/>
        <v>1</v>
      </c>
      <c r="BE1340" s="29">
        <f t="shared" si="1207"/>
        <v>1</v>
      </c>
      <c r="BF1340" s="29">
        <f t="shared" si="1207"/>
        <v>1</v>
      </c>
      <c r="BG1340" s="29">
        <f t="shared" si="1207"/>
        <v>1</v>
      </c>
      <c r="BH1340" s="29">
        <f t="shared" si="1207"/>
        <v>1</v>
      </c>
      <c r="BI1340" s="29">
        <f t="shared" si="1207"/>
        <v>1</v>
      </c>
      <c r="BJ1340" s="29">
        <f t="shared" si="1205"/>
        <v>1</v>
      </c>
      <c r="BN1340" s="29">
        <f t="shared" si="1126"/>
        <v>29</v>
      </c>
      <c r="BO1340" s="29">
        <f t="shared" si="1157"/>
        <v>18</v>
      </c>
    </row>
    <row r="1341" spans="3:67" x14ac:dyDescent="0.25">
      <c r="C1341" s="79">
        <f t="shared" si="1154"/>
        <v>43879</v>
      </c>
      <c r="D1341" s="29">
        <f t="shared" si="1148"/>
        <v>2020</v>
      </c>
      <c r="E1341" s="29">
        <f t="shared" si="1127"/>
        <v>2</v>
      </c>
      <c r="F1341" s="29">
        <f t="shared" si="1128"/>
        <v>8</v>
      </c>
      <c r="G1341" s="29">
        <f t="shared" si="1129"/>
        <v>18</v>
      </c>
      <c r="H1341" s="166" t="str">
        <f t="shared" si="1130"/>
        <v>Mo</v>
      </c>
      <c r="I1341" s="29">
        <f t="shared" si="1155"/>
        <v>30</v>
      </c>
      <c r="J1341" s="29">
        <f t="array" ref="J1341">INDEX(Dienstplan!$F$6:$AJ$55,BN1341,BO1341)</f>
        <v>0</v>
      </c>
      <c r="K1341" s="29">
        <f t="array" ref="K1341">IF(OR(J1341=Schichten!$B$3,J1341=Schichten!$B$4),INDEX($D$98:$D$147,MATCH(CODE(J1341),$H$98:$H$147,0)),IF(ISERROR(INDEX($D$98:$D$147,MATCH(J1341,$A$98:$A$147,0))),0,INDEX($D$98:$D$147,MATCH(J1341,$A$98:$A$147,0))))</f>
        <v>0</v>
      </c>
      <c r="L1341" s="29">
        <f t="shared" ref="L1341" si="1212">L1291</f>
        <v>0</v>
      </c>
      <c r="M1341" s="29">
        <f t="shared" si="1151"/>
        <v>0</v>
      </c>
      <c r="O1341" s="29">
        <f t="shared" si="1201"/>
        <v>0</v>
      </c>
      <c r="P1341" s="29">
        <f t="shared" si="1201"/>
        <v>0</v>
      </c>
      <c r="Q1341" s="29">
        <f t="shared" si="1201"/>
        <v>0</v>
      </c>
      <c r="R1341" s="29">
        <f t="shared" si="1201"/>
        <v>0</v>
      </c>
      <c r="S1341" s="29">
        <f t="shared" si="1201"/>
        <v>0</v>
      </c>
      <c r="T1341" s="29">
        <f t="shared" si="1201"/>
        <v>0</v>
      </c>
      <c r="U1341" s="29">
        <f t="shared" si="1201"/>
        <v>0</v>
      </c>
      <c r="V1341" s="29">
        <f t="shared" si="1201"/>
        <v>0</v>
      </c>
      <c r="W1341" s="29">
        <f t="shared" si="1201"/>
        <v>0</v>
      </c>
      <c r="X1341" s="29">
        <f t="shared" si="1201"/>
        <v>0</v>
      </c>
      <c r="Y1341" s="29">
        <f t="shared" si="1201"/>
        <v>1</v>
      </c>
      <c r="Z1341" s="29">
        <f t="shared" si="1201"/>
        <v>1</v>
      </c>
      <c r="AA1341" s="29">
        <f t="shared" si="1201"/>
        <v>1</v>
      </c>
      <c r="AB1341" s="29">
        <f t="shared" si="1201"/>
        <v>1</v>
      </c>
      <c r="AC1341" s="29">
        <f t="shared" si="1201"/>
        <v>1</v>
      </c>
      <c r="AD1341" s="29">
        <f t="shared" si="1201"/>
        <v>1</v>
      </c>
      <c r="AE1341" s="29">
        <f t="shared" si="1199"/>
        <v>1</v>
      </c>
      <c r="AF1341" s="29">
        <f t="shared" si="1199"/>
        <v>1</v>
      </c>
      <c r="AG1341" s="29">
        <f t="shared" si="1199"/>
        <v>1</v>
      </c>
      <c r="AH1341" s="29">
        <f t="shared" si="1199"/>
        <v>1</v>
      </c>
      <c r="AI1341" s="29">
        <f t="shared" si="1199"/>
        <v>1</v>
      </c>
      <c r="AJ1341" s="29">
        <f t="shared" si="1199"/>
        <v>1</v>
      </c>
      <c r="AK1341" s="29">
        <f t="shared" si="1199"/>
        <v>1</v>
      </c>
      <c r="AL1341" s="29">
        <f t="shared" si="1199"/>
        <v>1</v>
      </c>
      <c r="AM1341" s="29">
        <f t="shared" si="1199"/>
        <v>1</v>
      </c>
      <c r="AN1341" s="29">
        <f t="shared" si="1199"/>
        <v>1</v>
      </c>
      <c r="AO1341" s="29">
        <f t="shared" si="1199"/>
        <v>1</v>
      </c>
      <c r="AP1341" s="29">
        <f t="shared" si="1199"/>
        <v>1</v>
      </c>
      <c r="AQ1341" s="29">
        <f t="shared" si="1199"/>
        <v>1</v>
      </c>
      <c r="AR1341" s="29">
        <f t="shared" si="1199"/>
        <v>1</v>
      </c>
      <c r="AS1341" s="29">
        <f t="shared" si="1199"/>
        <v>1</v>
      </c>
      <c r="AT1341" s="29">
        <f t="shared" si="1207"/>
        <v>1</v>
      </c>
      <c r="AU1341" s="29">
        <f t="shared" si="1207"/>
        <v>1</v>
      </c>
      <c r="AV1341" s="29">
        <f t="shared" si="1207"/>
        <v>1</v>
      </c>
      <c r="AW1341" s="29">
        <f t="shared" si="1207"/>
        <v>1</v>
      </c>
      <c r="AX1341" s="29">
        <f t="shared" si="1207"/>
        <v>1</v>
      </c>
      <c r="AY1341" s="29">
        <f t="shared" si="1207"/>
        <v>1</v>
      </c>
      <c r="AZ1341" s="29">
        <f t="shared" si="1207"/>
        <v>1</v>
      </c>
      <c r="BA1341" s="29">
        <f t="shared" si="1207"/>
        <v>1</v>
      </c>
      <c r="BB1341" s="29">
        <f t="shared" si="1207"/>
        <v>1</v>
      </c>
      <c r="BC1341" s="29">
        <f t="shared" si="1207"/>
        <v>1</v>
      </c>
      <c r="BD1341" s="29">
        <f t="shared" si="1207"/>
        <v>1</v>
      </c>
      <c r="BE1341" s="29">
        <f t="shared" si="1207"/>
        <v>1</v>
      </c>
      <c r="BF1341" s="29">
        <f t="shared" si="1207"/>
        <v>1</v>
      </c>
      <c r="BG1341" s="29">
        <f t="shared" si="1207"/>
        <v>1</v>
      </c>
      <c r="BH1341" s="29">
        <f t="shared" si="1207"/>
        <v>1</v>
      </c>
      <c r="BI1341" s="29">
        <f t="shared" si="1207"/>
        <v>1</v>
      </c>
      <c r="BJ1341" s="29">
        <f t="shared" si="1205"/>
        <v>1</v>
      </c>
      <c r="BN1341" s="29">
        <f t="shared" si="1126"/>
        <v>30</v>
      </c>
      <c r="BO1341" s="29">
        <f t="shared" si="1157"/>
        <v>18</v>
      </c>
    </row>
    <row r="1342" spans="3:67" x14ac:dyDescent="0.25">
      <c r="C1342" s="79">
        <f t="shared" si="1154"/>
        <v>43879</v>
      </c>
      <c r="D1342" s="29">
        <f t="shared" si="1148"/>
        <v>2020</v>
      </c>
      <c r="E1342" s="29">
        <f t="shared" si="1127"/>
        <v>2</v>
      </c>
      <c r="F1342" s="29">
        <f t="shared" si="1128"/>
        <v>8</v>
      </c>
      <c r="G1342" s="29">
        <f t="shared" si="1129"/>
        <v>18</v>
      </c>
      <c r="H1342" s="166" t="str">
        <f t="shared" si="1130"/>
        <v>Mo</v>
      </c>
      <c r="I1342" s="29">
        <f t="shared" si="1155"/>
        <v>31</v>
      </c>
      <c r="J1342" s="29">
        <f t="array" ref="J1342">INDEX(Dienstplan!$F$6:$AJ$55,BN1342,BO1342)</f>
        <v>0</v>
      </c>
      <c r="K1342" s="29">
        <f t="array" ref="K1342">IF(OR(J1342=Schichten!$B$3,J1342=Schichten!$B$4),INDEX($D$98:$D$147,MATCH(CODE(J1342),$H$98:$H$147,0)),IF(ISERROR(INDEX($D$98:$D$147,MATCH(J1342,$A$98:$A$147,0))),0,INDEX($D$98:$D$147,MATCH(J1342,$A$98:$A$147,0))))</f>
        <v>0</v>
      </c>
      <c r="L1342" s="29">
        <f t="shared" ref="L1342" si="1213">L1292</f>
        <v>0</v>
      </c>
      <c r="M1342" s="29">
        <f t="shared" si="1151"/>
        <v>0</v>
      </c>
      <c r="O1342" s="29">
        <f t="shared" si="1201"/>
        <v>0</v>
      </c>
      <c r="P1342" s="29">
        <f t="shared" si="1201"/>
        <v>0</v>
      </c>
      <c r="Q1342" s="29">
        <f t="shared" si="1201"/>
        <v>0</v>
      </c>
      <c r="R1342" s="29">
        <f t="shared" si="1201"/>
        <v>0</v>
      </c>
      <c r="S1342" s="29">
        <f t="shared" si="1201"/>
        <v>0</v>
      </c>
      <c r="T1342" s="29">
        <f t="shared" si="1201"/>
        <v>0</v>
      </c>
      <c r="U1342" s="29">
        <f t="shared" si="1201"/>
        <v>0</v>
      </c>
      <c r="V1342" s="29">
        <f t="shared" si="1201"/>
        <v>0</v>
      </c>
      <c r="W1342" s="29">
        <f t="shared" si="1201"/>
        <v>0</v>
      </c>
      <c r="X1342" s="29">
        <f t="shared" si="1201"/>
        <v>0</v>
      </c>
      <c r="Y1342" s="29">
        <f t="shared" si="1201"/>
        <v>1</v>
      </c>
      <c r="Z1342" s="29">
        <f t="shared" si="1201"/>
        <v>1</v>
      </c>
      <c r="AA1342" s="29">
        <f t="shared" si="1201"/>
        <v>1</v>
      </c>
      <c r="AB1342" s="29">
        <f t="shared" si="1201"/>
        <v>1</v>
      </c>
      <c r="AC1342" s="29">
        <f t="shared" si="1201"/>
        <v>1</v>
      </c>
      <c r="AD1342" s="29">
        <f t="shared" si="1201"/>
        <v>1</v>
      </c>
      <c r="AE1342" s="29">
        <f t="shared" si="1199"/>
        <v>1</v>
      </c>
      <c r="AF1342" s="29">
        <f t="shared" si="1199"/>
        <v>1</v>
      </c>
      <c r="AG1342" s="29">
        <f t="shared" si="1199"/>
        <v>1</v>
      </c>
      <c r="AH1342" s="29">
        <f t="shared" si="1199"/>
        <v>1</v>
      </c>
      <c r="AI1342" s="29">
        <f t="shared" si="1199"/>
        <v>1</v>
      </c>
      <c r="AJ1342" s="29">
        <f t="shared" si="1199"/>
        <v>1</v>
      </c>
      <c r="AK1342" s="29">
        <f t="shared" si="1199"/>
        <v>1</v>
      </c>
      <c r="AL1342" s="29">
        <f t="shared" si="1199"/>
        <v>1</v>
      </c>
      <c r="AM1342" s="29">
        <f t="shared" si="1199"/>
        <v>1</v>
      </c>
      <c r="AN1342" s="29">
        <f t="shared" si="1199"/>
        <v>1</v>
      </c>
      <c r="AO1342" s="29">
        <f t="shared" si="1199"/>
        <v>1</v>
      </c>
      <c r="AP1342" s="29">
        <f t="shared" si="1199"/>
        <v>1</v>
      </c>
      <c r="AQ1342" s="29">
        <f t="shared" si="1199"/>
        <v>1</v>
      </c>
      <c r="AR1342" s="29">
        <f t="shared" si="1199"/>
        <v>1</v>
      </c>
      <c r="AS1342" s="29">
        <f t="shared" si="1199"/>
        <v>1</v>
      </c>
      <c r="AT1342" s="29">
        <f t="shared" si="1207"/>
        <v>1</v>
      </c>
      <c r="AU1342" s="29">
        <f t="shared" si="1207"/>
        <v>1</v>
      </c>
      <c r="AV1342" s="29">
        <f t="shared" si="1207"/>
        <v>1</v>
      </c>
      <c r="AW1342" s="29">
        <f t="shared" si="1207"/>
        <v>1</v>
      </c>
      <c r="AX1342" s="29">
        <f t="shared" si="1207"/>
        <v>1</v>
      </c>
      <c r="AY1342" s="29">
        <f t="shared" si="1207"/>
        <v>1</v>
      </c>
      <c r="AZ1342" s="29">
        <f t="shared" si="1207"/>
        <v>1</v>
      </c>
      <c r="BA1342" s="29">
        <f t="shared" si="1207"/>
        <v>1</v>
      </c>
      <c r="BB1342" s="29">
        <f t="shared" si="1207"/>
        <v>1</v>
      </c>
      <c r="BC1342" s="29">
        <f t="shared" si="1207"/>
        <v>1</v>
      </c>
      <c r="BD1342" s="29">
        <f t="shared" si="1207"/>
        <v>1</v>
      </c>
      <c r="BE1342" s="29">
        <f t="shared" si="1207"/>
        <v>1</v>
      </c>
      <c r="BF1342" s="29">
        <f t="shared" si="1207"/>
        <v>1</v>
      </c>
      <c r="BG1342" s="29">
        <f t="shared" si="1207"/>
        <v>1</v>
      </c>
      <c r="BH1342" s="29">
        <f t="shared" si="1207"/>
        <v>1</v>
      </c>
      <c r="BI1342" s="29">
        <f t="shared" si="1207"/>
        <v>1</v>
      </c>
      <c r="BJ1342" s="29">
        <f t="shared" si="1205"/>
        <v>1</v>
      </c>
      <c r="BN1342" s="29">
        <f t="shared" si="1126"/>
        <v>31</v>
      </c>
      <c r="BO1342" s="29">
        <f t="shared" si="1157"/>
        <v>18</v>
      </c>
    </row>
    <row r="1343" spans="3:67" x14ac:dyDescent="0.25">
      <c r="C1343" s="79">
        <f t="shared" si="1154"/>
        <v>43879</v>
      </c>
      <c r="D1343" s="29">
        <f t="shared" si="1148"/>
        <v>2020</v>
      </c>
      <c r="E1343" s="29">
        <f t="shared" si="1127"/>
        <v>2</v>
      </c>
      <c r="F1343" s="29">
        <f t="shared" si="1128"/>
        <v>8</v>
      </c>
      <c r="G1343" s="29">
        <f t="shared" si="1129"/>
        <v>18</v>
      </c>
      <c r="H1343" s="166" t="str">
        <f t="shared" si="1130"/>
        <v>Mo</v>
      </c>
      <c r="I1343" s="29">
        <f t="shared" si="1155"/>
        <v>32</v>
      </c>
      <c r="J1343" s="29">
        <f t="array" ref="J1343">INDEX(Dienstplan!$F$6:$AJ$55,BN1343,BO1343)</f>
        <v>0</v>
      </c>
      <c r="K1343" s="29">
        <f t="array" ref="K1343">IF(OR(J1343=Schichten!$B$3,J1343=Schichten!$B$4),INDEX($D$98:$D$147,MATCH(CODE(J1343),$H$98:$H$147,0)),IF(ISERROR(INDEX($D$98:$D$147,MATCH(J1343,$A$98:$A$147,0))),0,INDEX($D$98:$D$147,MATCH(J1343,$A$98:$A$147,0))))</f>
        <v>0</v>
      </c>
      <c r="L1343" s="29">
        <f t="shared" ref="L1343" si="1214">L1293</f>
        <v>0</v>
      </c>
      <c r="M1343" s="29">
        <f t="shared" si="1151"/>
        <v>0</v>
      </c>
      <c r="O1343" s="29">
        <f t="shared" si="1201"/>
        <v>0</v>
      </c>
      <c r="P1343" s="29">
        <f t="shared" si="1201"/>
        <v>0</v>
      </c>
      <c r="Q1343" s="29">
        <f t="shared" si="1201"/>
        <v>0</v>
      </c>
      <c r="R1343" s="29">
        <f t="shared" si="1201"/>
        <v>0</v>
      </c>
      <c r="S1343" s="29">
        <f t="shared" si="1201"/>
        <v>0</v>
      </c>
      <c r="T1343" s="29">
        <f t="shared" si="1201"/>
        <v>0</v>
      </c>
      <c r="U1343" s="29">
        <f t="shared" si="1201"/>
        <v>0</v>
      </c>
      <c r="V1343" s="29">
        <f t="shared" si="1201"/>
        <v>0</v>
      </c>
      <c r="W1343" s="29">
        <f t="shared" si="1201"/>
        <v>0</v>
      </c>
      <c r="X1343" s="29">
        <f t="shared" si="1201"/>
        <v>0</v>
      </c>
      <c r="Y1343" s="29">
        <f t="shared" si="1201"/>
        <v>1</v>
      </c>
      <c r="Z1343" s="29">
        <f t="shared" si="1201"/>
        <v>1</v>
      </c>
      <c r="AA1343" s="29">
        <f t="shared" si="1201"/>
        <v>1</v>
      </c>
      <c r="AB1343" s="29">
        <f t="shared" si="1201"/>
        <v>1</v>
      </c>
      <c r="AC1343" s="29">
        <f t="shared" si="1201"/>
        <v>1</v>
      </c>
      <c r="AD1343" s="29">
        <f t="shared" si="1201"/>
        <v>1</v>
      </c>
      <c r="AE1343" s="29">
        <f t="shared" si="1199"/>
        <v>1</v>
      </c>
      <c r="AF1343" s="29">
        <f t="shared" si="1199"/>
        <v>1</v>
      </c>
      <c r="AG1343" s="29">
        <f t="shared" si="1199"/>
        <v>1</v>
      </c>
      <c r="AH1343" s="29">
        <f t="shared" si="1199"/>
        <v>1</v>
      </c>
      <c r="AI1343" s="29">
        <f t="shared" si="1199"/>
        <v>1</v>
      </c>
      <c r="AJ1343" s="29">
        <f t="shared" si="1199"/>
        <v>1</v>
      </c>
      <c r="AK1343" s="29">
        <f t="shared" si="1199"/>
        <v>1</v>
      </c>
      <c r="AL1343" s="29">
        <f t="shared" si="1199"/>
        <v>1</v>
      </c>
      <c r="AM1343" s="29">
        <f t="shared" si="1199"/>
        <v>1</v>
      </c>
      <c r="AN1343" s="29">
        <f t="shared" si="1199"/>
        <v>1</v>
      </c>
      <c r="AO1343" s="29">
        <f t="shared" si="1199"/>
        <v>1</v>
      </c>
      <c r="AP1343" s="29">
        <f t="shared" si="1199"/>
        <v>1</v>
      </c>
      <c r="AQ1343" s="29">
        <f t="shared" si="1199"/>
        <v>1</v>
      </c>
      <c r="AR1343" s="29">
        <f t="shared" si="1199"/>
        <v>1</v>
      </c>
      <c r="AS1343" s="29">
        <f t="shared" si="1199"/>
        <v>1</v>
      </c>
      <c r="AT1343" s="29">
        <f t="shared" si="1207"/>
        <v>1</v>
      </c>
      <c r="AU1343" s="29">
        <f t="shared" si="1207"/>
        <v>1</v>
      </c>
      <c r="AV1343" s="29">
        <f t="shared" si="1207"/>
        <v>1</v>
      </c>
      <c r="AW1343" s="29">
        <f t="shared" si="1207"/>
        <v>1</v>
      </c>
      <c r="AX1343" s="29">
        <f t="shared" si="1207"/>
        <v>1</v>
      </c>
      <c r="AY1343" s="29">
        <f t="shared" si="1207"/>
        <v>1</v>
      </c>
      <c r="AZ1343" s="29">
        <f t="shared" si="1207"/>
        <v>1</v>
      </c>
      <c r="BA1343" s="29">
        <f t="shared" si="1207"/>
        <v>1</v>
      </c>
      <c r="BB1343" s="29">
        <f t="shared" si="1207"/>
        <v>1</v>
      </c>
      <c r="BC1343" s="29">
        <f t="shared" si="1207"/>
        <v>1</v>
      </c>
      <c r="BD1343" s="29">
        <f t="shared" si="1207"/>
        <v>1</v>
      </c>
      <c r="BE1343" s="29">
        <f t="shared" si="1207"/>
        <v>1</v>
      </c>
      <c r="BF1343" s="29">
        <f t="shared" si="1207"/>
        <v>1</v>
      </c>
      <c r="BG1343" s="29">
        <f t="shared" si="1207"/>
        <v>1</v>
      </c>
      <c r="BH1343" s="29">
        <f t="shared" si="1207"/>
        <v>1</v>
      </c>
      <c r="BI1343" s="29">
        <f t="shared" si="1207"/>
        <v>1</v>
      </c>
      <c r="BJ1343" s="29">
        <f t="shared" si="1205"/>
        <v>1</v>
      </c>
      <c r="BN1343" s="29">
        <f t="shared" si="1126"/>
        <v>32</v>
      </c>
      <c r="BO1343" s="29">
        <f t="shared" si="1157"/>
        <v>18</v>
      </c>
    </row>
    <row r="1344" spans="3:67" x14ac:dyDescent="0.25">
      <c r="C1344" s="79">
        <f t="shared" si="1154"/>
        <v>43879</v>
      </c>
      <c r="D1344" s="29">
        <f t="shared" si="1148"/>
        <v>2020</v>
      </c>
      <c r="E1344" s="29">
        <f t="shared" si="1127"/>
        <v>2</v>
      </c>
      <c r="F1344" s="29">
        <f t="shared" si="1128"/>
        <v>8</v>
      </c>
      <c r="G1344" s="29">
        <f t="shared" si="1129"/>
        <v>18</v>
      </c>
      <c r="H1344" s="166" t="str">
        <f t="shared" si="1130"/>
        <v>Mo</v>
      </c>
      <c r="I1344" s="29">
        <f t="shared" si="1155"/>
        <v>33</v>
      </c>
      <c r="J1344" s="29">
        <f t="array" ref="J1344">INDEX(Dienstplan!$F$6:$AJ$55,BN1344,BO1344)</f>
        <v>0</v>
      </c>
      <c r="K1344" s="29">
        <f t="array" ref="K1344">IF(OR(J1344=Schichten!$B$3,J1344=Schichten!$B$4),INDEX($D$98:$D$147,MATCH(CODE(J1344),$H$98:$H$147,0)),IF(ISERROR(INDEX($D$98:$D$147,MATCH(J1344,$A$98:$A$147,0))),0,INDEX($D$98:$D$147,MATCH(J1344,$A$98:$A$147,0))))</f>
        <v>0</v>
      </c>
      <c r="L1344" s="29">
        <f t="shared" ref="L1344" si="1215">L1294</f>
        <v>0</v>
      </c>
      <c r="M1344" s="29">
        <f t="shared" si="1151"/>
        <v>0</v>
      </c>
      <c r="O1344" s="29">
        <f t="shared" si="1201"/>
        <v>0</v>
      </c>
      <c r="P1344" s="29">
        <f t="shared" si="1201"/>
        <v>0</v>
      </c>
      <c r="Q1344" s="29">
        <f t="shared" si="1201"/>
        <v>0</v>
      </c>
      <c r="R1344" s="29">
        <f t="shared" si="1201"/>
        <v>0</v>
      </c>
      <c r="S1344" s="29">
        <f t="shared" si="1201"/>
        <v>0</v>
      </c>
      <c r="T1344" s="29">
        <f t="shared" si="1201"/>
        <v>0</v>
      </c>
      <c r="U1344" s="29">
        <f t="shared" si="1201"/>
        <v>0</v>
      </c>
      <c r="V1344" s="29">
        <f t="shared" si="1201"/>
        <v>0</v>
      </c>
      <c r="W1344" s="29">
        <f t="shared" si="1201"/>
        <v>0</v>
      </c>
      <c r="X1344" s="29">
        <f t="shared" si="1201"/>
        <v>0</v>
      </c>
      <c r="Y1344" s="29">
        <f t="shared" si="1201"/>
        <v>1</v>
      </c>
      <c r="Z1344" s="29">
        <f t="shared" si="1201"/>
        <v>1</v>
      </c>
      <c r="AA1344" s="29">
        <f t="shared" si="1201"/>
        <v>1</v>
      </c>
      <c r="AB1344" s="29">
        <f t="shared" si="1201"/>
        <v>1</v>
      </c>
      <c r="AC1344" s="29">
        <f t="shared" si="1201"/>
        <v>1</v>
      </c>
      <c r="AD1344" s="29">
        <f t="shared" si="1201"/>
        <v>1</v>
      </c>
      <c r="AE1344" s="29">
        <f t="shared" si="1199"/>
        <v>1</v>
      </c>
      <c r="AF1344" s="29">
        <f t="shared" si="1199"/>
        <v>1</v>
      </c>
      <c r="AG1344" s="29">
        <f t="shared" si="1199"/>
        <v>1</v>
      </c>
      <c r="AH1344" s="29">
        <f t="shared" si="1199"/>
        <v>1</v>
      </c>
      <c r="AI1344" s="29">
        <f t="shared" si="1199"/>
        <v>1</v>
      </c>
      <c r="AJ1344" s="29">
        <f t="shared" si="1199"/>
        <v>1</v>
      </c>
      <c r="AK1344" s="29">
        <f t="shared" si="1199"/>
        <v>1</v>
      </c>
      <c r="AL1344" s="29">
        <f t="shared" si="1199"/>
        <v>1</v>
      </c>
      <c r="AM1344" s="29">
        <f t="shared" si="1199"/>
        <v>1</v>
      </c>
      <c r="AN1344" s="29">
        <f t="shared" si="1199"/>
        <v>1</v>
      </c>
      <c r="AO1344" s="29">
        <f t="shared" si="1199"/>
        <v>1</v>
      </c>
      <c r="AP1344" s="29">
        <f t="shared" si="1199"/>
        <v>1</v>
      </c>
      <c r="AQ1344" s="29">
        <f t="shared" si="1199"/>
        <v>1</v>
      </c>
      <c r="AR1344" s="29">
        <f t="shared" si="1199"/>
        <v>1</v>
      </c>
      <c r="AS1344" s="29">
        <f t="shared" si="1199"/>
        <v>1</v>
      </c>
      <c r="AT1344" s="29">
        <f t="shared" si="1207"/>
        <v>1</v>
      </c>
      <c r="AU1344" s="29">
        <f t="shared" si="1207"/>
        <v>1</v>
      </c>
      <c r="AV1344" s="29">
        <f t="shared" si="1207"/>
        <v>1</v>
      </c>
      <c r="AW1344" s="29">
        <f t="shared" si="1207"/>
        <v>1</v>
      </c>
      <c r="AX1344" s="29">
        <f t="shared" si="1207"/>
        <v>1</v>
      </c>
      <c r="AY1344" s="29">
        <f t="shared" si="1207"/>
        <v>1</v>
      </c>
      <c r="AZ1344" s="29">
        <f t="shared" si="1207"/>
        <v>1</v>
      </c>
      <c r="BA1344" s="29">
        <f t="shared" si="1207"/>
        <v>1</v>
      </c>
      <c r="BB1344" s="29">
        <f t="shared" si="1207"/>
        <v>1</v>
      </c>
      <c r="BC1344" s="29">
        <f t="shared" si="1207"/>
        <v>1</v>
      </c>
      <c r="BD1344" s="29">
        <f t="shared" si="1207"/>
        <v>1</v>
      </c>
      <c r="BE1344" s="29">
        <f t="shared" si="1207"/>
        <v>1</v>
      </c>
      <c r="BF1344" s="29">
        <f t="shared" si="1207"/>
        <v>1</v>
      </c>
      <c r="BG1344" s="29">
        <f t="shared" si="1207"/>
        <v>1</v>
      </c>
      <c r="BH1344" s="29">
        <f t="shared" si="1207"/>
        <v>1</v>
      </c>
      <c r="BI1344" s="29">
        <f t="shared" si="1207"/>
        <v>1</v>
      </c>
      <c r="BJ1344" s="29">
        <f t="shared" si="1205"/>
        <v>1</v>
      </c>
      <c r="BN1344" s="29">
        <f t="shared" ref="BN1344:BN1407" si="1216">BN1294</f>
        <v>33</v>
      </c>
      <c r="BO1344" s="29">
        <f t="shared" si="1157"/>
        <v>18</v>
      </c>
    </row>
    <row r="1345" spans="3:67" x14ac:dyDescent="0.25">
      <c r="C1345" s="79">
        <f t="shared" si="1154"/>
        <v>43879</v>
      </c>
      <c r="D1345" s="29">
        <f t="shared" si="1148"/>
        <v>2020</v>
      </c>
      <c r="E1345" s="29">
        <f t="shared" ref="E1345:E1408" si="1217">MONTH(C1345)</f>
        <v>2</v>
      </c>
      <c r="F1345" s="29">
        <f t="shared" ref="F1345:F1408" si="1218">WEEKNUM(C1345,2)</f>
        <v>8</v>
      </c>
      <c r="G1345" s="29">
        <f t="shared" ref="G1345:G1408" si="1219">DAY(C1345)</f>
        <v>18</v>
      </c>
      <c r="H1345" s="166" t="str">
        <f t="shared" ref="H1345:H1408" si="1220">TEXT(WEEKDAY(C1345,2),"TTT")</f>
        <v>Mo</v>
      </c>
      <c r="I1345" s="29">
        <f t="shared" si="1155"/>
        <v>34</v>
      </c>
      <c r="J1345" s="29">
        <f t="array" ref="J1345">INDEX(Dienstplan!$F$6:$AJ$55,BN1345,BO1345)</f>
        <v>0</v>
      </c>
      <c r="K1345" s="29">
        <f t="array" ref="K1345">IF(OR(J1345=Schichten!$B$3,J1345=Schichten!$B$4),INDEX($D$98:$D$147,MATCH(CODE(J1345),$H$98:$H$147,0)),IF(ISERROR(INDEX($D$98:$D$147,MATCH(J1345,$A$98:$A$147,0))),0,INDEX($D$98:$D$147,MATCH(J1345,$A$98:$A$147,0))))</f>
        <v>0</v>
      </c>
      <c r="L1345" s="29">
        <f t="shared" ref="L1345" si="1221">L1295</f>
        <v>0</v>
      </c>
      <c r="M1345" s="29">
        <f t="shared" si="1151"/>
        <v>0</v>
      </c>
      <c r="O1345" s="29">
        <f t="shared" si="1201"/>
        <v>0</v>
      </c>
      <c r="P1345" s="29">
        <f t="shared" si="1201"/>
        <v>0</v>
      </c>
      <c r="Q1345" s="29">
        <f t="shared" si="1201"/>
        <v>0</v>
      </c>
      <c r="R1345" s="29">
        <f t="shared" si="1201"/>
        <v>0</v>
      </c>
      <c r="S1345" s="29">
        <f t="shared" si="1201"/>
        <v>0</v>
      </c>
      <c r="T1345" s="29">
        <f t="shared" si="1201"/>
        <v>0</v>
      </c>
      <c r="U1345" s="29">
        <f t="shared" si="1201"/>
        <v>0</v>
      </c>
      <c r="V1345" s="29">
        <f t="shared" si="1201"/>
        <v>0</v>
      </c>
      <c r="W1345" s="29">
        <f t="shared" si="1201"/>
        <v>0</v>
      </c>
      <c r="X1345" s="29">
        <f t="shared" si="1201"/>
        <v>0</v>
      </c>
      <c r="Y1345" s="29">
        <f t="shared" si="1201"/>
        <v>1</v>
      </c>
      <c r="Z1345" s="29">
        <f t="shared" si="1201"/>
        <v>1</v>
      </c>
      <c r="AA1345" s="29">
        <f t="shared" si="1201"/>
        <v>1</v>
      </c>
      <c r="AB1345" s="29">
        <f t="shared" si="1201"/>
        <v>1</v>
      </c>
      <c r="AC1345" s="29">
        <f t="shared" si="1201"/>
        <v>1</v>
      </c>
      <c r="AD1345" s="29">
        <f t="shared" si="1201"/>
        <v>1</v>
      </c>
      <c r="AE1345" s="29">
        <f t="shared" si="1199"/>
        <v>1</v>
      </c>
      <c r="AF1345" s="29">
        <f t="shared" si="1199"/>
        <v>1</v>
      </c>
      <c r="AG1345" s="29">
        <f t="shared" si="1199"/>
        <v>1</v>
      </c>
      <c r="AH1345" s="29">
        <f t="shared" si="1199"/>
        <v>1</v>
      </c>
      <c r="AI1345" s="29">
        <f t="shared" si="1199"/>
        <v>1</v>
      </c>
      <c r="AJ1345" s="29">
        <f t="shared" si="1199"/>
        <v>1</v>
      </c>
      <c r="AK1345" s="29">
        <f t="shared" si="1199"/>
        <v>1</v>
      </c>
      <c r="AL1345" s="29">
        <f t="shared" si="1199"/>
        <v>1</v>
      </c>
      <c r="AM1345" s="29">
        <f t="shared" si="1199"/>
        <v>1</v>
      </c>
      <c r="AN1345" s="29">
        <f t="shared" si="1199"/>
        <v>1</v>
      </c>
      <c r="AO1345" s="29">
        <f t="shared" si="1199"/>
        <v>1</v>
      </c>
      <c r="AP1345" s="29">
        <f t="shared" si="1199"/>
        <v>1</v>
      </c>
      <c r="AQ1345" s="29">
        <f t="shared" si="1199"/>
        <v>1</v>
      </c>
      <c r="AR1345" s="29">
        <f t="shared" si="1199"/>
        <v>1</v>
      </c>
      <c r="AS1345" s="29">
        <f t="shared" si="1199"/>
        <v>1</v>
      </c>
      <c r="AT1345" s="29">
        <f t="shared" si="1207"/>
        <v>1</v>
      </c>
      <c r="AU1345" s="29">
        <f t="shared" si="1207"/>
        <v>1</v>
      </c>
      <c r="AV1345" s="29">
        <f t="shared" si="1207"/>
        <v>1</v>
      </c>
      <c r="AW1345" s="29">
        <f t="shared" si="1207"/>
        <v>1</v>
      </c>
      <c r="AX1345" s="29">
        <f t="shared" si="1207"/>
        <v>1</v>
      </c>
      <c r="AY1345" s="29">
        <f t="shared" si="1207"/>
        <v>1</v>
      </c>
      <c r="AZ1345" s="29">
        <f t="shared" si="1207"/>
        <v>1</v>
      </c>
      <c r="BA1345" s="29">
        <f t="shared" si="1207"/>
        <v>1</v>
      </c>
      <c r="BB1345" s="29">
        <f t="shared" si="1207"/>
        <v>1</v>
      </c>
      <c r="BC1345" s="29">
        <f t="shared" si="1207"/>
        <v>1</v>
      </c>
      <c r="BD1345" s="29">
        <f t="shared" si="1207"/>
        <v>1</v>
      </c>
      <c r="BE1345" s="29">
        <f t="shared" si="1207"/>
        <v>1</v>
      </c>
      <c r="BF1345" s="29">
        <f t="shared" si="1207"/>
        <v>1</v>
      </c>
      <c r="BG1345" s="29">
        <f t="shared" si="1207"/>
        <v>1</v>
      </c>
      <c r="BH1345" s="29">
        <f t="shared" si="1207"/>
        <v>1</v>
      </c>
      <c r="BI1345" s="29">
        <f t="shared" si="1207"/>
        <v>1</v>
      </c>
      <c r="BJ1345" s="29">
        <f t="shared" si="1205"/>
        <v>1</v>
      </c>
      <c r="BN1345" s="29">
        <f t="shared" si="1216"/>
        <v>34</v>
      </c>
      <c r="BO1345" s="29">
        <f t="shared" si="1157"/>
        <v>18</v>
      </c>
    </row>
    <row r="1346" spans="3:67" x14ac:dyDescent="0.25">
      <c r="C1346" s="79">
        <f t="shared" si="1154"/>
        <v>43879</v>
      </c>
      <c r="D1346" s="29">
        <f t="shared" si="1148"/>
        <v>2020</v>
      </c>
      <c r="E1346" s="29">
        <f t="shared" si="1217"/>
        <v>2</v>
      </c>
      <c r="F1346" s="29">
        <f t="shared" si="1218"/>
        <v>8</v>
      </c>
      <c r="G1346" s="29">
        <f t="shared" si="1219"/>
        <v>18</v>
      </c>
      <c r="H1346" s="166" t="str">
        <f t="shared" si="1220"/>
        <v>Mo</v>
      </c>
      <c r="I1346" s="29">
        <f t="shared" si="1155"/>
        <v>35</v>
      </c>
      <c r="J1346" s="29">
        <f t="array" ref="J1346">INDEX(Dienstplan!$F$6:$AJ$55,BN1346,BO1346)</f>
        <v>0</v>
      </c>
      <c r="K1346" s="29">
        <f t="array" ref="K1346">IF(OR(J1346=Schichten!$B$3,J1346=Schichten!$B$4),INDEX($D$98:$D$147,MATCH(CODE(J1346),$H$98:$H$147,0)),IF(ISERROR(INDEX($D$98:$D$147,MATCH(J1346,$A$98:$A$147,0))),0,INDEX($D$98:$D$147,MATCH(J1346,$A$98:$A$147,0))))</f>
        <v>0</v>
      </c>
      <c r="L1346" s="29">
        <f t="shared" ref="L1346" si="1222">L1296</f>
        <v>0</v>
      </c>
      <c r="M1346" s="29">
        <f t="shared" si="1151"/>
        <v>0</v>
      </c>
      <c r="O1346" s="29">
        <f t="shared" si="1201"/>
        <v>0</v>
      </c>
      <c r="P1346" s="29">
        <f t="shared" si="1201"/>
        <v>0</v>
      </c>
      <c r="Q1346" s="29">
        <f t="shared" si="1201"/>
        <v>0</v>
      </c>
      <c r="R1346" s="29">
        <f t="shared" si="1201"/>
        <v>0</v>
      </c>
      <c r="S1346" s="29">
        <f t="shared" si="1201"/>
        <v>0</v>
      </c>
      <c r="T1346" s="29">
        <f t="shared" si="1201"/>
        <v>0</v>
      </c>
      <c r="U1346" s="29">
        <f t="shared" si="1201"/>
        <v>0</v>
      </c>
      <c r="V1346" s="29">
        <f t="shared" si="1201"/>
        <v>0</v>
      </c>
      <c r="W1346" s="29">
        <f t="shared" si="1201"/>
        <v>0</v>
      </c>
      <c r="X1346" s="29">
        <f t="shared" si="1201"/>
        <v>0</v>
      </c>
      <c r="Y1346" s="29">
        <f t="shared" si="1201"/>
        <v>1</v>
      </c>
      <c r="Z1346" s="29">
        <f t="shared" si="1201"/>
        <v>1</v>
      </c>
      <c r="AA1346" s="29">
        <f t="shared" si="1201"/>
        <v>1</v>
      </c>
      <c r="AB1346" s="29">
        <f t="shared" si="1201"/>
        <v>1</v>
      </c>
      <c r="AC1346" s="29">
        <f t="shared" si="1201"/>
        <v>1</v>
      </c>
      <c r="AD1346" s="29">
        <f t="shared" si="1201"/>
        <v>1</v>
      </c>
      <c r="AE1346" s="29">
        <f t="shared" si="1199"/>
        <v>1</v>
      </c>
      <c r="AF1346" s="29">
        <f t="shared" si="1199"/>
        <v>1</v>
      </c>
      <c r="AG1346" s="29">
        <f t="shared" si="1199"/>
        <v>1</v>
      </c>
      <c r="AH1346" s="29">
        <f t="shared" si="1199"/>
        <v>1</v>
      </c>
      <c r="AI1346" s="29">
        <f t="shared" si="1199"/>
        <v>1</v>
      </c>
      <c r="AJ1346" s="29">
        <f t="shared" si="1199"/>
        <v>1</v>
      </c>
      <c r="AK1346" s="29">
        <f t="shared" si="1199"/>
        <v>1</v>
      </c>
      <c r="AL1346" s="29">
        <f t="shared" si="1199"/>
        <v>1</v>
      </c>
      <c r="AM1346" s="29">
        <f t="shared" si="1199"/>
        <v>1</v>
      </c>
      <c r="AN1346" s="29">
        <f t="shared" si="1199"/>
        <v>1</v>
      </c>
      <c r="AO1346" s="29">
        <f t="shared" si="1199"/>
        <v>1</v>
      </c>
      <c r="AP1346" s="29">
        <f t="shared" si="1199"/>
        <v>1</v>
      </c>
      <c r="AQ1346" s="29">
        <f t="shared" si="1199"/>
        <v>1</v>
      </c>
      <c r="AR1346" s="29">
        <f t="shared" si="1199"/>
        <v>1</v>
      </c>
      <c r="AS1346" s="29">
        <f t="shared" si="1199"/>
        <v>1</v>
      </c>
      <c r="AT1346" s="29">
        <f t="shared" si="1207"/>
        <v>1</v>
      </c>
      <c r="AU1346" s="29">
        <f t="shared" si="1207"/>
        <v>1</v>
      </c>
      <c r="AV1346" s="29">
        <f t="shared" si="1207"/>
        <v>1</v>
      </c>
      <c r="AW1346" s="29">
        <f t="shared" si="1207"/>
        <v>1</v>
      </c>
      <c r="AX1346" s="29">
        <f t="shared" si="1207"/>
        <v>1</v>
      </c>
      <c r="AY1346" s="29">
        <f t="shared" si="1207"/>
        <v>1</v>
      </c>
      <c r="AZ1346" s="29">
        <f t="shared" si="1207"/>
        <v>1</v>
      </c>
      <c r="BA1346" s="29">
        <f t="shared" si="1207"/>
        <v>1</v>
      </c>
      <c r="BB1346" s="29">
        <f t="shared" si="1207"/>
        <v>1</v>
      </c>
      <c r="BC1346" s="29">
        <f t="shared" si="1207"/>
        <v>1</v>
      </c>
      <c r="BD1346" s="29">
        <f t="shared" si="1207"/>
        <v>1</v>
      </c>
      <c r="BE1346" s="29">
        <f t="shared" si="1207"/>
        <v>1</v>
      </c>
      <c r="BF1346" s="29">
        <f t="shared" si="1207"/>
        <v>1</v>
      </c>
      <c r="BG1346" s="29">
        <f t="shared" si="1207"/>
        <v>1</v>
      </c>
      <c r="BH1346" s="29">
        <f t="shared" si="1207"/>
        <v>1</v>
      </c>
      <c r="BI1346" s="29">
        <f t="shared" si="1207"/>
        <v>1</v>
      </c>
      <c r="BJ1346" s="29">
        <f t="shared" si="1205"/>
        <v>1</v>
      </c>
      <c r="BN1346" s="29">
        <f t="shared" si="1216"/>
        <v>35</v>
      </c>
      <c r="BO1346" s="29">
        <f t="shared" si="1157"/>
        <v>18</v>
      </c>
    </row>
    <row r="1347" spans="3:67" x14ac:dyDescent="0.25">
      <c r="C1347" s="79">
        <f t="shared" si="1154"/>
        <v>43879</v>
      </c>
      <c r="D1347" s="29">
        <f t="shared" si="1148"/>
        <v>2020</v>
      </c>
      <c r="E1347" s="29">
        <f t="shared" si="1217"/>
        <v>2</v>
      </c>
      <c r="F1347" s="29">
        <f t="shared" si="1218"/>
        <v>8</v>
      </c>
      <c r="G1347" s="29">
        <f t="shared" si="1219"/>
        <v>18</v>
      </c>
      <c r="H1347" s="166" t="str">
        <f t="shared" si="1220"/>
        <v>Mo</v>
      </c>
      <c r="I1347" s="29">
        <f t="shared" si="1155"/>
        <v>36</v>
      </c>
      <c r="J1347" s="29">
        <f t="array" ref="J1347">INDEX(Dienstplan!$F$6:$AJ$55,BN1347,BO1347)</f>
        <v>0</v>
      </c>
      <c r="K1347" s="29">
        <f t="array" ref="K1347">IF(OR(J1347=Schichten!$B$3,J1347=Schichten!$B$4),INDEX($D$98:$D$147,MATCH(CODE(J1347),$H$98:$H$147,0)),IF(ISERROR(INDEX($D$98:$D$147,MATCH(J1347,$A$98:$A$147,0))),0,INDEX($D$98:$D$147,MATCH(J1347,$A$98:$A$147,0))))</f>
        <v>0</v>
      </c>
      <c r="L1347" s="29">
        <f t="shared" ref="L1347" si="1223">L1297</f>
        <v>0</v>
      </c>
      <c r="M1347" s="29">
        <f t="shared" si="1151"/>
        <v>0</v>
      </c>
      <c r="O1347" s="29">
        <f t="shared" si="1201"/>
        <v>0</v>
      </c>
      <c r="P1347" s="29">
        <f t="shared" si="1201"/>
        <v>0</v>
      </c>
      <c r="Q1347" s="29">
        <f t="shared" si="1201"/>
        <v>0</v>
      </c>
      <c r="R1347" s="29">
        <f t="shared" si="1201"/>
        <v>0</v>
      </c>
      <c r="S1347" s="29">
        <f t="shared" si="1201"/>
        <v>0</v>
      </c>
      <c r="T1347" s="29">
        <f t="shared" si="1201"/>
        <v>0</v>
      </c>
      <c r="U1347" s="29">
        <f t="shared" si="1201"/>
        <v>0</v>
      </c>
      <c r="V1347" s="29">
        <f t="shared" si="1201"/>
        <v>0</v>
      </c>
      <c r="W1347" s="29">
        <f t="shared" si="1201"/>
        <v>0</v>
      </c>
      <c r="X1347" s="29">
        <f t="shared" si="1201"/>
        <v>0</v>
      </c>
      <c r="Y1347" s="29">
        <f t="shared" si="1201"/>
        <v>1</v>
      </c>
      <c r="Z1347" s="29">
        <f t="shared" si="1201"/>
        <v>1</v>
      </c>
      <c r="AA1347" s="29">
        <f t="shared" si="1201"/>
        <v>1</v>
      </c>
      <c r="AB1347" s="29">
        <f t="shared" si="1201"/>
        <v>1</v>
      </c>
      <c r="AC1347" s="29">
        <f t="shared" si="1201"/>
        <v>1</v>
      </c>
      <c r="AD1347" s="29">
        <f t="shared" ref="AD1347:AS1362" si="1224">IF($M$457,IF($J1347=AD$461,1,0),0)</f>
        <v>1</v>
      </c>
      <c r="AE1347" s="29">
        <f t="shared" si="1224"/>
        <v>1</v>
      </c>
      <c r="AF1347" s="29">
        <f t="shared" si="1224"/>
        <v>1</v>
      </c>
      <c r="AG1347" s="29">
        <f t="shared" si="1224"/>
        <v>1</v>
      </c>
      <c r="AH1347" s="29">
        <f t="shared" si="1224"/>
        <v>1</v>
      </c>
      <c r="AI1347" s="29">
        <f t="shared" si="1224"/>
        <v>1</v>
      </c>
      <c r="AJ1347" s="29">
        <f t="shared" si="1224"/>
        <v>1</v>
      </c>
      <c r="AK1347" s="29">
        <f t="shared" si="1224"/>
        <v>1</v>
      </c>
      <c r="AL1347" s="29">
        <f t="shared" si="1224"/>
        <v>1</v>
      </c>
      <c r="AM1347" s="29">
        <f t="shared" si="1224"/>
        <v>1</v>
      </c>
      <c r="AN1347" s="29">
        <f t="shared" si="1224"/>
        <v>1</v>
      </c>
      <c r="AO1347" s="29">
        <f t="shared" si="1224"/>
        <v>1</v>
      </c>
      <c r="AP1347" s="29">
        <f t="shared" si="1224"/>
        <v>1</v>
      </c>
      <c r="AQ1347" s="29">
        <f t="shared" si="1224"/>
        <v>1</v>
      </c>
      <c r="AR1347" s="29">
        <f t="shared" si="1224"/>
        <v>1</v>
      </c>
      <c r="AS1347" s="29">
        <f t="shared" si="1224"/>
        <v>1</v>
      </c>
      <c r="AT1347" s="29">
        <f t="shared" si="1207"/>
        <v>1</v>
      </c>
      <c r="AU1347" s="29">
        <f t="shared" si="1207"/>
        <v>1</v>
      </c>
      <c r="AV1347" s="29">
        <f t="shared" si="1207"/>
        <v>1</v>
      </c>
      <c r="AW1347" s="29">
        <f t="shared" si="1207"/>
        <v>1</v>
      </c>
      <c r="AX1347" s="29">
        <f t="shared" si="1207"/>
        <v>1</v>
      </c>
      <c r="AY1347" s="29">
        <f t="shared" si="1207"/>
        <v>1</v>
      </c>
      <c r="AZ1347" s="29">
        <f t="shared" si="1207"/>
        <v>1</v>
      </c>
      <c r="BA1347" s="29">
        <f t="shared" si="1207"/>
        <v>1</v>
      </c>
      <c r="BB1347" s="29">
        <f t="shared" si="1207"/>
        <v>1</v>
      </c>
      <c r="BC1347" s="29">
        <f t="shared" si="1207"/>
        <v>1</v>
      </c>
      <c r="BD1347" s="29">
        <f t="shared" si="1207"/>
        <v>1</v>
      </c>
      <c r="BE1347" s="29">
        <f t="shared" si="1207"/>
        <v>1</v>
      </c>
      <c r="BF1347" s="29">
        <f t="shared" si="1207"/>
        <v>1</v>
      </c>
      <c r="BG1347" s="29">
        <f t="shared" si="1207"/>
        <v>1</v>
      </c>
      <c r="BH1347" s="29">
        <f t="shared" si="1207"/>
        <v>1</v>
      </c>
      <c r="BI1347" s="29">
        <f t="shared" si="1207"/>
        <v>1</v>
      </c>
      <c r="BJ1347" s="29">
        <f t="shared" si="1205"/>
        <v>1</v>
      </c>
      <c r="BN1347" s="29">
        <f t="shared" si="1216"/>
        <v>36</v>
      </c>
      <c r="BO1347" s="29">
        <f t="shared" si="1157"/>
        <v>18</v>
      </c>
    </row>
    <row r="1348" spans="3:67" x14ac:dyDescent="0.25">
      <c r="C1348" s="79">
        <f t="shared" si="1154"/>
        <v>43879</v>
      </c>
      <c r="D1348" s="29">
        <f t="shared" si="1148"/>
        <v>2020</v>
      </c>
      <c r="E1348" s="29">
        <f t="shared" si="1217"/>
        <v>2</v>
      </c>
      <c r="F1348" s="29">
        <f t="shared" si="1218"/>
        <v>8</v>
      </c>
      <c r="G1348" s="29">
        <f t="shared" si="1219"/>
        <v>18</v>
      </c>
      <c r="H1348" s="166" t="str">
        <f t="shared" si="1220"/>
        <v>Mo</v>
      </c>
      <c r="I1348" s="29">
        <f t="shared" si="1155"/>
        <v>37</v>
      </c>
      <c r="J1348" s="29">
        <f t="array" ref="J1348">INDEX(Dienstplan!$F$6:$AJ$55,BN1348,BO1348)</f>
        <v>0</v>
      </c>
      <c r="K1348" s="29">
        <f t="array" ref="K1348">IF(OR(J1348=Schichten!$B$3,J1348=Schichten!$B$4),INDEX($D$98:$D$147,MATCH(CODE(J1348),$H$98:$H$147,0)),IF(ISERROR(INDEX($D$98:$D$147,MATCH(J1348,$A$98:$A$147,0))),0,INDEX($D$98:$D$147,MATCH(J1348,$A$98:$A$147,0))))</f>
        <v>0</v>
      </c>
      <c r="L1348" s="29">
        <f t="shared" ref="L1348" si="1225">L1298</f>
        <v>0</v>
      </c>
      <c r="M1348" s="29">
        <f t="shared" si="1151"/>
        <v>0</v>
      </c>
      <c r="O1348" s="29">
        <f t="shared" ref="O1348:AD1363" si="1226">IF($M$457,IF($J1348=O$461,1,0),0)</f>
        <v>0</v>
      </c>
      <c r="P1348" s="29">
        <f t="shared" si="1226"/>
        <v>0</v>
      </c>
      <c r="Q1348" s="29">
        <f t="shared" si="1226"/>
        <v>0</v>
      </c>
      <c r="R1348" s="29">
        <f t="shared" si="1226"/>
        <v>0</v>
      </c>
      <c r="S1348" s="29">
        <f t="shared" si="1226"/>
        <v>0</v>
      </c>
      <c r="T1348" s="29">
        <f t="shared" si="1226"/>
        <v>0</v>
      </c>
      <c r="U1348" s="29">
        <f t="shared" si="1226"/>
        <v>0</v>
      </c>
      <c r="V1348" s="29">
        <f t="shared" si="1226"/>
        <v>0</v>
      </c>
      <c r="W1348" s="29">
        <f t="shared" si="1226"/>
        <v>0</v>
      </c>
      <c r="X1348" s="29">
        <f t="shared" si="1226"/>
        <v>0</v>
      </c>
      <c r="Y1348" s="29">
        <f t="shared" si="1226"/>
        <v>1</v>
      </c>
      <c r="Z1348" s="29">
        <f t="shared" si="1226"/>
        <v>1</v>
      </c>
      <c r="AA1348" s="29">
        <f t="shared" si="1226"/>
        <v>1</v>
      </c>
      <c r="AB1348" s="29">
        <f t="shared" si="1226"/>
        <v>1</v>
      </c>
      <c r="AC1348" s="29">
        <f t="shared" si="1226"/>
        <v>1</v>
      </c>
      <c r="AD1348" s="29">
        <f t="shared" si="1226"/>
        <v>1</v>
      </c>
      <c r="AE1348" s="29">
        <f t="shared" si="1224"/>
        <v>1</v>
      </c>
      <c r="AF1348" s="29">
        <f t="shared" si="1224"/>
        <v>1</v>
      </c>
      <c r="AG1348" s="29">
        <f t="shared" si="1224"/>
        <v>1</v>
      </c>
      <c r="AH1348" s="29">
        <f t="shared" si="1224"/>
        <v>1</v>
      </c>
      <c r="AI1348" s="29">
        <f t="shared" si="1224"/>
        <v>1</v>
      </c>
      <c r="AJ1348" s="29">
        <f t="shared" si="1224"/>
        <v>1</v>
      </c>
      <c r="AK1348" s="29">
        <f t="shared" si="1224"/>
        <v>1</v>
      </c>
      <c r="AL1348" s="29">
        <f t="shared" si="1224"/>
        <v>1</v>
      </c>
      <c r="AM1348" s="29">
        <f t="shared" si="1224"/>
        <v>1</v>
      </c>
      <c r="AN1348" s="29">
        <f t="shared" si="1224"/>
        <v>1</v>
      </c>
      <c r="AO1348" s="29">
        <f t="shared" si="1224"/>
        <v>1</v>
      </c>
      <c r="AP1348" s="29">
        <f t="shared" si="1224"/>
        <v>1</v>
      </c>
      <c r="AQ1348" s="29">
        <f t="shared" si="1224"/>
        <v>1</v>
      </c>
      <c r="AR1348" s="29">
        <f t="shared" si="1224"/>
        <v>1</v>
      </c>
      <c r="AS1348" s="29">
        <f t="shared" si="1224"/>
        <v>1</v>
      </c>
      <c r="AT1348" s="29">
        <f t="shared" si="1207"/>
        <v>1</v>
      </c>
      <c r="AU1348" s="29">
        <f t="shared" si="1207"/>
        <v>1</v>
      </c>
      <c r="AV1348" s="29">
        <f t="shared" si="1207"/>
        <v>1</v>
      </c>
      <c r="AW1348" s="29">
        <f t="shared" si="1207"/>
        <v>1</v>
      </c>
      <c r="AX1348" s="29">
        <f t="shared" si="1207"/>
        <v>1</v>
      </c>
      <c r="AY1348" s="29">
        <f t="shared" si="1207"/>
        <v>1</v>
      </c>
      <c r="AZ1348" s="29">
        <f t="shared" si="1207"/>
        <v>1</v>
      </c>
      <c r="BA1348" s="29">
        <f t="shared" si="1207"/>
        <v>1</v>
      </c>
      <c r="BB1348" s="29">
        <f t="shared" si="1207"/>
        <v>1</v>
      </c>
      <c r="BC1348" s="29">
        <f t="shared" si="1207"/>
        <v>1</v>
      </c>
      <c r="BD1348" s="29">
        <f t="shared" si="1207"/>
        <v>1</v>
      </c>
      <c r="BE1348" s="29">
        <f t="shared" si="1207"/>
        <v>1</v>
      </c>
      <c r="BF1348" s="29">
        <f t="shared" si="1207"/>
        <v>1</v>
      </c>
      <c r="BG1348" s="29">
        <f t="shared" si="1207"/>
        <v>1</v>
      </c>
      <c r="BH1348" s="29">
        <f t="shared" si="1207"/>
        <v>1</v>
      </c>
      <c r="BI1348" s="29">
        <f t="shared" si="1207"/>
        <v>1</v>
      </c>
      <c r="BJ1348" s="29">
        <f t="shared" si="1205"/>
        <v>1</v>
      </c>
      <c r="BN1348" s="29">
        <f t="shared" si="1216"/>
        <v>37</v>
      </c>
      <c r="BO1348" s="29">
        <f t="shared" si="1157"/>
        <v>18</v>
      </c>
    </row>
    <row r="1349" spans="3:67" x14ac:dyDescent="0.25">
      <c r="C1349" s="79">
        <f t="shared" si="1154"/>
        <v>43879</v>
      </c>
      <c r="D1349" s="29">
        <f t="shared" si="1148"/>
        <v>2020</v>
      </c>
      <c r="E1349" s="29">
        <f t="shared" si="1217"/>
        <v>2</v>
      </c>
      <c r="F1349" s="29">
        <f t="shared" si="1218"/>
        <v>8</v>
      </c>
      <c r="G1349" s="29">
        <f t="shared" si="1219"/>
        <v>18</v>
      </c>
      <c r="H1349" s="166" t="str">
        <f t="shared" si="1220"/>
        <v>Mo</v>
      </c>
      <c r="I1349" s="29">
        <f t="shared" si="1155"/>
        <v>38</v>
      </c>
      <c r="J1349" s="29">
        <f t="array" ref="J1349">INDEX(Dienstplan!$F$6:$AJ$55,BN1349,BO1349)</f>
        <v>0</v>
      </c>
      <c r="K1349" s="29">
        <f t="array" ref="K1349">IF(OR(J1349=Schichten!$B$3,J1349=Schichten!$B$4),INDEX($D$98:$D$147,MATCH(CODE(J1349),$H$98:$H$147,0)),IF(ISERROR(INDEX($D$98:$D$147,MATCH(J1349,$A$98:$A$147,0))),0,INDEX($D$98:$D$147,MATCH(J1349,$A$98:$A$147,0))))</f>
        <v>0</v>
      </c>
      <c r="L1349" s="29">
        <f t="shared" ref="L1349" si="1227">L1299</f>
        <v>0</v>
      </c>
      <c r="M1349" s="29">
        <f t="shared" si="1151"/>
        <v>0</v>
      </c>
      <c r="O1349" s="29">
        <f t="shared" si="1226"/>
        <v>0</v>
      </c>
      <c r="P1349" s="29">
        <f t="shared" si="1226"/>
        <v>0</v>
      </c>
      <c r="Q1349" s="29">
        <f t="shared" si="1226"/>
        <v>0</v>
      </c>
      <c r="R1349" s="29">
        <f t="shared" si="1226"/>
        <v>0</v>
      </c>
      <c r="S1349" s="29">
        <f t="shared" si="1226"/>
        <v>0</v>
      </c>
      <c r="T1349" s="29">
        <f t="shared" si="1226"/>
        <v>0</v>
      </c>
      <c r="U1349" s="29">
        <f t="shared" si="1226"/>
        <v>0</v>
      </c>
      <c r="V1349" s="29">
        <f t="shared" si="1226"/>
        <v>0</v>
      </c>
      <c r="W1349" s="29">
        <f t="shared" si="1226"/>
        <v>0</v>
      </c>
      <c r="X1349" s="29">
        <f t="shared" si="1226"/>
        <v>0</v>
      </c>
      <c r="Y1349" s="29">
        <f t="shared" si="1226"/>
        <v>1</v>
      </c>
      <c r="Z1349" s="29">
        <f t="shared" si="1226"/>
        <v>1</v>
      </c>
      <c r="AA1349" s="29">
        <f t="shared" si="1226"/>
        <v>1</v>
      </c>
      <c r="AB1349" s="29">
        <f t="shared" si="1226"/>
        <v>1</v>
      </c>
      <c r="AC1349" s="29">
        <f t="shared" si="1226"/>
        <v>1</v>
      </c>
      <c r="AD1349" s="29">
        <f t="shared" si="1226"/>
        <v>1</v>
      </c>
      <c r="AE1349" s="29">
        <f t="shared" si="1224"/>
        <v>1</v>
      </c>
      <c r="AF1349" s="29">
        <f t="shared" si="1224"/>
        <v>1</v>
      </c>
      <c r="AG1349" s="29">
        <f t="shared" si="1224"/>
        <v>1</v>
      </c>
      <c r="AH1349" s="29">
        <f t="shared" si="1224"/>
        <v>1</v>
      </c>
      <c r="AI1349" s="29">
        <f t="shared" si="1224"/>
        <v>1</v>
      </c>
      <c r="AJ1349" s="29">
        <f t="shared" si="1224"/>
        <v>1</v>
      </c>
      <c r="AK1349" s="29">
        <f t="shared" si="1224"/>
        <v>1</v>
      </c>
      <c r="AL1349" s="29">
        <f t="shared" si="1224"/>
        <v>1</v>
      </c>
      <c r="AM1349" s="29">
        <f t="shared" si="1224"/>
        <v>1</v>
      </c>
      <c r="AN1349" s="29">
        <f t="shared" si="1224"/>
        <v>1</v>
      </c>
      <c r="AO1349" s="29">
        <f t="shared" si="1224"/>
        <v>1</v>
      </c>
      <c r="AP1349" s="29">
        <f t="shared" si="1224"/>
        <v>1</v>
      </c>
      <c r="AQ1349" s="29">
        <f t="shared" si="1224"/>
        <v>1</v>
      </c>
      <c r="AR1349" s="29">
        <f t="shared" si="1224"/>
        <v>1</v>
      </c>
      <c r="AS1349" s="29">
        <f t="shared" si="1224"/>
        <v>1</v>
      </c>
      <c r="AT1349" s="29">
        <f t="shared" si="1207"/>
        <v>1</v>
      </c>
      <c r="AU1349" s="29">
        <f t="shared" si="1207"/>
        <v>1</v>
      </c>
      <c r="AV1349" s="29">
        <f t="shared" si="1207"/>
        <v>1</v>
      </c>
      <c r="AW1349" s="29">
        <f t="shared" si="1207"/>
        <v>1</v>
      </c>
      <c r="AX1349" s="29">
        <f t="shared" si="1207"/>
        <v>1</v>
      </c>
      <c r="AY1349" s="29">
        <f t="shared" si="1207"/>
        <v>1</v>
      </c>
      <c r="AZ1349" s="29">
        <f t="shared" si="1207"/>
        <v>1</v>
      </c>
      <c r="BA1349" s="29">
        <f t="shared" si="1207"/>
        <v>1</v>
      </c>
      <c r="BB1349" s="29">
        <f t="shared" si="1207"/>
        <v>1</v>
      </c>
      <c r="BC1349" s="29">
        <f t="shared" si="1207"/>
        <v>1</v>
      </c>
      <c r="BD1349" s="29">
        <f t="shared" si="1207"/>
        <v>1</v>
      </c>
      <c r="BE1349" s="29">
        <f t="shared" si="1207"/>
        <v>1</v>
      </c>
      <c r="BF1349" s="29">
        <f t="shared" si="1207"/>
        <v>1</v>
      </c>
      <c r="BG1349" s="29">
        <f t="shared" si="1207"/>
        <v>1</v>
      </c>
      <c r="BH1349" s="29">
        <f t="shared" si="1207"/>
        <v>1</v>
      </c>
      <c r="BI1349" s="29">
        <f t="shared" si="1207"/>
        <v>1</v>
      </c>
      <c r="BJ1349" s="29">
        <f t="shared" si="1205"/>
        <v>1</v>
      </c>
      <c r="BN1349" s="29">
        <f t="shared" si="1216"/>
        <v>38</v>
      </c>
      <c r="BO1349" s="29">
        <f t="shared" si="1157"/>
        <v>18</v>
      </c>
    </row>
    <row r="1350" spans="3:67" x14ac:dyDescent="0.25">
      <c r="C1350" s="79">
        <f t="shared" si="1154"/>
        <v>43879</v>
      </c>
      <c r="D1350" s="29">
        <f t="shared" si="1148"/>
        <v>2020</v>
      </c>
      <c r="E1350" s="29">
        <f t="shared" si="1217"/>
        <v>2</v>
      </c>
      <c r="F1350" s="29">
        <f t="shared" si="1218"/>
        <v>8</v>
      </c>
      <c r="G1350" s="29">
        <f t="shared" si="1219"/>
        <v>18</v>
      </c>
      <c r="H1350" s="166" t="str">
        <f t="shared" si="1220"/>
        <v>Mo</v>
      </c>
      <c r="I1350" s="29">
        <f t="shared" si="1155"/>
        <v>39</v>
      </c>
      <c r="J1350" s="29">
        <f t="array" ref="J1350">INDEX(Dienstplan!$F$6:$AJ$55,BN1350,BO1350)</f>
        <v>0</v>
      </c>
      <c r="K1350" s="29">
        <f t="array" ref="K1350">IF(OR(J1350=Schichten!$B$3,J1350=Schichten!$B$4),INDEX($D$98:$D$147,MATCH(CODE(J1350),$H$98:$H$147,0)),IF(ISERROR(INDEX($D$98:$D$147,MATCH(J1350,$A$98:$A$147,0))),0,INDEX($D$98:$D$147,MATCH(J1350,$A$98:$A$147,0))))</f>
        <v>0</v>
      </c>
      <c r="L1350" s="29">
        <f t="shared" ref="L1350" si="1228">L1300</f>
        <v>0</v>
      </c>
      <c r="M1350" s="29">
        <f t="shared" si="1151"/>
        <v>0</v>
      </c>
      <c r="O1350" s="29">
        <f t="shared" si="1226"/>
        <v>0</v>
      </c>
      <c r="P1350" s="29">
        <f t="shared" si="1226"/>
        <v>0</v>
      </c>
      <c r="Q1350" s="29">
        <f t="shared" si="1226"/>
        <v>0</v>
      </c>
      <c r="R1350" s="29">
        <f t="shared" si="1226"/>
        <v>0</v>
      </c>
      <c r="S1350" s="29">
        <f t="shared" si="1226"/>
        <v>0</v>
      </c>
      <c r="T1350" s="29">
        <f t="shared" si="1226"/>
        <v>0</v>
      </c>
      <c r="U1350" s="29">
        <f t="shared" si="1226"/>
        <v>0</v>
      </c>
      <c r="V1350" s="29">
        <f t="shared" si="1226"/>
        <v>0</v>
      </c>
      <c r="W1350" s="29">
        <f t="shared" si="1226"/>
        <v>0</v>
      </c>
      <c r="X1350" s="29">
        <f t="shared" si="1226"/>
        <v>0</v>
      </c>
      <c r="Y1350" s="29">
        <f t="shared" si="1226"/>
        <v>1</v>
      </c>
      <c r="Z1350" s="29">
        <f t="shared" si="1226"/>
        <v>1</v>
      </c>
      <c r="AA1350" s="29">
        <f t="shared" si="1226"/>
        <v>1</v>
      </c>
      <c r="AB1350" s="29">
        <f t="shared" si="1226"/>
        <v>1</v>
      </c>
      <c r="AC1350" s="29">
        <f t="shared" si="1226"/>
        <v>1</v>
      </c>
      <c r="AD1350" s="29">
        <f t="shared" si="1226"/>
        <v>1</v>
      </c>
      <c r="AE1350" s="29">
        <f t="shared" si="1224"/>
        <v>1</v>
      </c>
      <c r="AF1350" s="29">
        <f t="shared" si="1224"/>
        <v>1</v>
      </c>
      <c r="AG1350" s="29">
        <f t="shared" si="1224"/>
        <v>1</v>
      </c>
      <c r="AH1350" s="29">
        <f t="shared" si="1224"/>
        <v>1</v>
      </c>
      <c r="AI1350" s="29">
        <f t="shared" si="1224"/>
        <v>1</v>
      </c>
      <c r="AJ1350" s="29">
        <f t="shared" si="1224"/>
        <v>1</v>
      </c>
      <c r="AK1350" s="29">
        <f t="shared" si="1224"/>
        <v>1</v>
      </c>
      <c r="AL1350" s="29">
        <f t="shared" si="1224"/>
        <v>1</v>
      </c>
      <c r="AM1350" s="29">
        <f t="shared" si="1224"/>
        <v>1</v>
      </c>
      <c r="AN1350" s="29">
        <f t="shared" si="1224"/>
        <v>1</v>
      </c>
      <c r="AO1350" s="29">
        <f t="shared" si="1224"/>
        <v>1</v>
      </c>
      <c r="AP1350" s="29">
        <f t="shared" si="1224"/>
        <v>1</v>
      </c>
      <c r="AQ1350" s="29">
        <f t="shared" si="1224"/>
        <v>1</v>
      </c>
      <c r="AR1350" s="29">
        <f t="shared" si="1224"/>
        <v>1</v>
      </c>
      <c r="AS1350" s="29">
        <f t="shared" si="1224"/>
        <v>1</v>
      </c>
      <c r="AT1350" s="29">
        <f t="shared" si="1207"/>
        <v>1</v>
      </c>
      <c r="AU1350" s="29">
        <f t="shared" si="1207"/>
        <v>1</v>
      </c>
      <c r="AV1350" s="29">
        <f t="shared" si="1207"/>
        <v>1</v>
      </c>
      <c r="AW1350" s="29">
        <f t="shared" si="1207"/>
        <v>1</v>
      </c>
      <c r="AX1350" s="29">
        <f t="shared" si="1207"/>
        <v>1</v>
      </c>
      <c r="AY1350" s="29">
        <f t="shared" si="1207"/>
        <v>1</v>
      </c>
      <c r="AZ1350" s="29">
        <f t="shared" si="1207"/>
        <v>1</v>
      </c>
      <c r="BA1350" s="29">
        <f t="shared" si="1207"/>
        <v>1</v>
      </c>
      <c r="BB1350" s="29">
        <f t="shared" si="1207"/>
        <v>1</v>
      </c>
      <c r="BC1350" s="29">
        <f t="shared" si="1207"/>
        <v>1</v>
      </c>
      <c r="BD1350" s="29">
        <f t="shared" si="1207"/>
        <v>1</v>
      </c>
      <c r="BE1350" s="29">
        <f t="shared" si="1207"/>
        <v>1</v>
      </c>
      <c r="BF1350" s="29">
        <f t="shared" si="1207"/>
        <v>1</v>
      </c>
      <c r="BG1350" s="29">
        <f t="shared" si="1207"/>
        <v>1</v>
      </c>
      <c r="BH1350" s="29">
        <f t="shared" si="1207"/>
        <v>1</v>
      </c>
      <c r="BI1350" s="29">
        <f t="shared" si="1207"/>
        <v>1</v>
      </c>
      <c r="BJ1350" s="29">
        <f t="shared" si="1205"/>
        <v>1</v>
      </c>
      <c r="BN1350" s="29">
        <f t="shared" si="1216"/>
        <v>39</v>
      </c>
      <c r="BO1350" s="29">
        <f t="shared" si="1157"/>
        <v>18</v>
      </c>
    </row>
    <row r="1351" spans="3:67" x14ac:dyDescent="0.25">
      <c r="C1351" s="79">
        <f t="shared" si="1154"/>
        <v>43879</v>
      </c>
      <c r="D1351" s="29">
        <f t="shared" si="1148"/>
        <v>2020</v>
      </c>
      <c r="E1351" s="29">
        <f t="shared" si="1217"/>
        <v>2</v>
      </c>
      <c r="F1351" s="29">
        <f t="shared" si="1218"/>
        <v>8</v>
      </c>
      <c r="G1351" s="29">
        <f t="shared" si="1219"/>
        <v>18</v>
      </c>
      <c r="H1351" s="166" t="str">
        <f t="shared" si="1220"/>
        <v>Mo</v>
      </c>
      <c r="I1351" s="29">
        <f t="shared" si="1155"/>
        <v>40</v>
      </c>
      <c r="J1351" s="29">
        <f t="array" ref="J1351">INDEX(Dienstplan!$F$6:$AJ$55,BN1351,BO1351)</f>
        <v>0</v>
      </c>
      <c r="K1351" s="29">
        <f t="array" ref="K1351">IF(OR(J1351=Schichten!$B$3,J1351=Schichten!$B$4),INDEX($D$98:$D$147,MATCH(CODE(J1351),$H$98:$H$147,0)),IF(ISERROR(INDEX($D$98:$D$147,MATCH(J1351,$A$98:$A$147,0))),0,INDEX($D$98:$D$147,MATCH(J1351,$A$98:$A$147,0))))</f>
        <v>0</v>
      </c>
      <c r="L1351" s="29">
        <f t="shared" ref="L1351" si="1229">L1301</f>
        <v>0</v>
      </c>
      <c r="M1351" s="29">
        <f t="shared" si="1151"/>
        <v>0</v>
      </c>
      <c r="O1351" s="29">
        <f t="shared" si="1226"/>
        <v>0</v>
      </c>
      <c r="P1351" s="29">
        <f t="shared" si="1226"/>
        <v>0</v>
      </c>
      <c r="Q1351" s="29">
        <f t="shared" si="1226"/>
        <v>0</v>
      </c>
      <c r="R1351" s="29">
        <f t="shared" si="1226"/>
        <v>0</v>
      </c>
      <c r="S1351" s="29">
        <f t="shared" si="1226"/>
        <v>0</v>
      </c>
      <c r="T1351" s="29">
        <f t="shared" si="1226"/>
        <v>0</v>
      </c>
      <c r="U1351" s="29">
        <f t="shared" si="1226"/>
        <v>0</v>
      </c>
      <c r="V1351" s="29">
        <f t="shared" si="1226"/>
        <v>0</v>
      </c>
      <c r="W1351" s="29">
        <f t="shared" si="1226"/>
        <v>0</v>
      </c>
      <c r="X1351" s="29">
        <f t="shared" si="1226"/>
        <v>0</v>
      </c>
      <c r="Y1351" s="29">
        <f t="shared" si="1226"/>
        <v>1</v>
      </c>
      <c r="Z1351" s="29">
        <f t="shared" si="1226"/>
        <v>1</v>
      </c>
      <c r="AA1351" s="29">
        <f t="shared" si="1226"/>
        <v>1</v>
      </c>
      <c r="AB1351" s="29">
        <f t="shared" si="1226"/>
        <v>1</v>
      </c>
      <c r="AC1351" s="29">
        <f t="shared" si="1226"/>
        <v>1</v>
      </c>
      <c r="AD1351" s="29">
        <f t="shared" si="1226"/>
        <v>1</v>
      </c>
      <c r="AE1351" s="29">
        <f t="shared" si="1224"/>
        <v>1</v>
      </c>
      <c r="AF1351" s="29">
        <f t="shared" si="1224"/>
        <v>1</v>
      </c>
      <c r="AG1351" s="29">
        <f t="shared" si="1224"/>
        <v>1</v>
      </c>
      <c r="AH1351" s="29">
        <f t="shared" si="1224"/>
        <v>1</v>
      </c>
      <c r="AI1351" s="29">
        <f t="shared" si="1224"/>
        <v>1</v>
      </c>
      <c r="AJ1351" s="29">
        <f t="shared" si="1224"/>
        <v>1</v>
      </c>
      <c r="AK1351" s="29">
        <f t="shared" si="1224"/>
        <v>1</v>
      </c>
      <c r="AL1351" s="29">
        <f t="shared" si="1224"/>
        <v>1</v>
      </c>
      <c r="AM1351" s="29">
        <f t="shared" si="1224"/>
        <v>1</v>
      </c>
      <c r="AN1351" s="29">
        <f t="shared" si="1224"/>
        <v>1</v>
      </c>
      <c r="AO1351" s="29">
        <f t="shared" si="1224"/>
        <v>1</v>
      </c>
      <c r="AP1351" s="29">
        <f t="shared" si="1224"/>
        <v>1</v>
      </c>
      <c r="AQ1351" s="29">
        <f t="shared" si="1224"/>
        <v>1</v>
      </c>
      <c r="AR1351" s="29">
        <f t="shared" si="1224"/>
        <v>1</v>
      </c>
      <c r="AS1351" s="29">
        <f t="shared" si="1224"/>
        <v>1</v>
      </c>
      <c r="AT1351" s="29">
        <f t="shared" si="1207"/>
        <v>1</v>
      </c>
      <c r="AU1351" s="29">
        <f t="shared" si="1207"/>
        <v>1</v>
      </c>
      <c r="AV1351" s="29">
        <f t="shared" si="1207"/>
        <v>1</v>
      </c>
      <c r="AW1351" s="29">
        <f t="shared" si="1207"/>
        <v>1</v>
      </c>
      <c r="AX1351" s="29">
        <f t="shared" si="1207"/>
        <v>1</v>
      </c>
      <c r="AY1351" s="29">
        <f t="shared" si="1207"/>
        <v>1</v>
      </c>
      <c r="AZ1351" s="29">
        <f t="shared" si="1207"/>
        <v>1</v>
      </c>
      <c r="BA1351" s="29">
        <f t="shared" si="1207"/>
        <v>1</v>
      </c>
      <c r="BB1351" s="29">
        <f t="shared" si="1207"/>
        <v>1</v>
      </c>
      <c r="BC1351" s="29">
        <f t="shared" si="1207"/>
        <v>1</v>
      </c>
      <c r="BD1351" s="29">
        <f t="shared" si="1207"/>
        <v>1</v>
      </c>
      <c r="BE1351" s="29">
        <f t="shared" si="1207"/>
        <v>1</v>
      </c>
      <c r="BF1351" s="29">
        <f t="shared" si="1207"/>
        <v>1</v>
      </c>
      <c r="BG1351" s="29">
        <f t="shared" si="1207"/>
        <v>1</v>
      </c>
      <c r="BH1351" s="29">
        <f t="shared" si="1207"/>
        <v>1</v>
      </c>
      <c r="BI1351" s="29">
        <f t="shared" ref="BI1351:BJ1366" si="1230">IF($M$457,IF($J1351=BI$461,1,0),0)</f>
        <v>1</v>
      </c>
      <c r="BJ1351" s="29">
        <f t="shared" si="1230"/>
        <v>1</v>
      </c>
      <c r="BN1351" s="29">
        <f t="shared" si="1216"/>
        <v>40</v>
      </c>
      <c r="BO1351" s="29">
        <f t="shared" si="1157"/>
        <v>18</v>
      </c>
    </row>
    <row r="1352" spans="3:67" x14ac:dyDescent="0.25">
      <c r="C1352" s="79">
        <f t="shared" si="1154"/>
        <v>43879</v>
      </c>
      <c r="D1352" s="29">
        <f t="shared" si="1148"/>
        <v>2020</v>
      </c>
      <c r="E1352" s="29">
        <f t="shared" si="1217"/>
        <v>2</v>
      </c>
      <c r="F1352" s="29">
        <f t="shared" si="1218"/>
        <v>8</v>
      </c>
      <c r="G1352" s="29">
        <f t="shared" si="1219"/>
        <v>18</v>
      </c>
      <c r="H1352" s="166" t="str">
        <f t="shared" si="1220"/>
        <v>Mo</v>
      </c>
      <c r="I1352" s="29">
        <f t="shared" si="1155"/>
        <v>41</v>
      </c>
      <c r="J1352" s="29">
        <f t="array" ref="J1352">INDEX(Dienstplan!$F$6:$AJ$55,BN1352,BO1352)</f>
        <v>0</v>
      </c>
      <c r="K1352" s="29">
        <f t="array" ref="K1352">IF(OR(J1352=Schichten!$B$3,J1352=Schichten!$B$4),INDEX($D$98:$D$147,MATCH(CODE(J1352),$H$98:$H$147,0)),IF(ISERROR(INDEX($D$98:$D$147,MATCH(J1352,$A$98:$A$147,0))),0,INDEX($D$98:$D$147,MATCH(J1352,$A$98:$A$147,0))))</f>
        <v>0</v>
      </c>
      <c r="L1352" s="29">
        <f t="shared" ref="L1352" si="1231">L1302</f>
        <v>0</v>
      </c>
      <c r="M1352" s="29">
        <f t="shared" si="1151"/>
        <v>0</v>
      </c>
      <c r="O1352" s="29">
        <f t="shared" si="1226"/>
        <v>0</v>
      </c>
      <c r="P1352" s="29">
        <f t="shared" si="1226"/>
        <v>0</v>
      </c>
      <c r="Q1352" s="29">
        <f t="shared" si="1226"/>
        <v>0</v>
      </c>
      <c r="R1352" s="29">
        <f t="shared" si="1226"/>
        <v>0</v>
      </c>
      <c r="S1352" s="29">
        <f t="shared" si="1226"/>
        <v>0</v>
      </c>
      <c r="T1352" s="29">
        <f t="shared" si="1226"/>
        <v>0</v>
      </c>
      <c r="U1352" s="29">
        <f t="shared" si="1226"/>
        <v>0</v>
      </c>
      <c r="V1352" s="29">
        <f t="shared" si="1226"/>
        <v>0</v>
      </c>
      <c r="W1352" s="29">
        <f t="shared" si="1226"/>
        <v>0</v>
      </c>
      <c r="X1352" s="29">
        <f t="shared" si="1226"/>
        <v>0</v>
      </c>
      <c r="Y1352" s="29">
        <f t="shared" si="1226"/>
        <v>1</v>
      </c>
      <c r="Z1352" s="29">
        <f t="shared" si="1226"/>
        <v>1</v>
      </c>
      <c r="AA1352" s="29">
        <f t="shared" si="1226"/>
        <v>1</v>
      </c>
      <c r="AB1352" s="29">
        <f t="shared" si="1226"/>
        <v>1</v>
      </c>
      <c r="AC1352" s="29">
        <f t="shared" si="1226"/>
        <v>1</v>
      </c>
      <c r="AD1352" s="29">
        <f t="shared" si="1226"/>
        <v>1</v>
      </c>
      <c r="AE1352" s="29">
        <f t="shared" si="1224"/>
        <v>1</v>
      </c>
      <c r="AF1352" s="29">
        <f t="shared" si="1224"/>
        <v>1</v>
      </c>
      <c r="AG1352" s="29">
        <f t="shared" si="1224"/>
        <v>1</v>
      </c>
      <c r="AH1352" s="29">
        <f t="shared" si="1224"/>
        <v>1</v>
      </c>
      <c r="AI1352" s="29">
        <f t="shared" si="1224"/>
        <v>1</v>
      </c>
      <c r="AJ1352" s="29">
        <f t="shared" si="1224"/>
        <v>1</v>
      </c>
      <c r="AK1352" s="29">
        <f t="shared" si="1224"/>
        <v>1</v>
      </c>
      <c r="AL1352" s="29">
        <f t="shared" si="1224"/>
        <v>1</v>
      </c>
      <c r="AM1352" s="29">
        <f t="shared" si="1224"/>
        <v>1</v>
      </c>
      <c r="AN1352" s="29">
        <f t="shared" si="1224"/>
        <v>1</v>
      </c>
      <c r="AO1352" s="29">
        <f t="shared" si="1224"/>
        <v>1</v>
      </c>
      <c r="AP1352" s="29">
        <f t="shared" si="1224"/>
        <v>1</v>
      </c>
      <c r="AQ1352" s="29">
        <f t="shared" si="1224"/>
        <v>1</v>
      </c>
      <c r="AR1352" s="29">
        <f t="shared" si="1224"/>
        <v>1</v>
      </c>
      <c r="AS1352" s="29">
        <f t="shared" si="1224"/>
        <v>1</v>
      </c>
      <c r="AT1352" s="29">
        <f t="shared" ref="AT1352:BI1367" si="1232">IF($M$457,IF($J1352=AT$461,1,0),0)</f>
        <v>1</v>
      </c>
      <c r="AU1352" s="29">
        <f t="shared" si="1232"/>
        <v>1</v>
      </c>
      <c r="AV1352" s="29">
        <f t="shared" si="1232"/>
        <v>1</v>
      </c>
      <c r="AW1352" s="29">
        <f t="shared" si="1232"/>
        <v>1</v>
      </c>
      <c r="AX1352" s="29">
        <f t="shared" si="1232"/>
        <v>1</v>
      </c>
      <c r="AY1352" s="29">
        <f t="shared" si="1232"/>
        <v>1</v>
      </c>
      <c r="AZ1352" s="29">
        <f t="shared" si="1232"/>
        <v>1</v>
      </c>
      <c r="BA1352" s="29">
        <f t="shared" si="1232"/>
        <v>1</v>
      </c>
      <c r="BB1352" s="29">
        <f t="shared" si="1232"/>
        <v>1</v>
      </c>
      <c r="BC1352" s="29">
        <f t="shared" si="1232"/>
        <v>1</v>
      </c>
      <c r="BD1352" s="29">
        <f t="shared" si="1232"/>
        <v>1</v>
      </c>
      <c r="BE1352" s="29">
        <f t="shared" si="1232"/>
        <v>1</v>
      </c>
      <c r="BF1352" s="29">
        <f t="shared" si="1232"/>
        <v>1</v>
      </c>
      <c r="BG1352" s="29">
        <f t="shared" si="1232"/>
        <v>1</v>
      </c>
      <c r="BH1352" s="29">
        <f t="shared" si="1232"/>
        <v>1</v>
      </c>
      <c r="BI1352" s="29">
        <f t="shared" si="1232"/>
        <v>1</v>
      </c>
      <c r="BJ1352" s="29">
        <f t="shared" si="1230"/>
        <v>1</v>
      </c>
      <c r="BN1352" s="29">
        <f t="shared" si="1216"/>
        <v>41</v>
      </c>
      <c r="BO1352" s="29">
        <f t="shared" si="1157"/>
        <v>18</v>
      </c>
    </row>
    <row r="1353" spans="3:67" x14ac:dyDescent="0.25">
      <c r="C1353" s="79">
        <f t="shared" si="1154"/>
        <v>43879</v>
      </c>
      <c r="D1353" s="29">
        <f t="shared" si="1148"/>
        <v>2020</v>
      </c>
      <c r="E1353" s="29">
        <f t="shared" si="1217"/>
        <v>2</v>
      </c>
      <c r="F1353" s="29">
        <f t="shared" si="1218"/>
        <v>8</v>
      </c>
      <c r="G1353" s="29">
        <f t="shared" si="1219"/>
        <v>18</v>
      </c>
      <c r="H1353" s="166" t="str">
        <f t="shared" si="1220"/>
        <v>Mo</v>
      </c>
      <c r="I1353" s="29">
        <f t="shared" si="1155"/>
        <v>42</v>
      </c>
      <c r="J1353" s="29">
        <f t="array" ref="J1353">INDEX(Dienstplan!$F$6:$AJ$55,BN1353,BO1353)</f>
        <v>0</v>
      </c>
      <c r="K1353" s="29">
        <f t="array" ref="K1353">IF(OR(J1353=Schichten!$B$3,J1353=Schichten!$B$4),INDEX($D$98:$D$147,MATCH(CODE(J1353),$H$98:$H$147,0)),IF(ISERROR(INDEX($D$98:$D$147,MATCH(J1353,$A$98:$A$147,0))),0,INDEX($D$98:$D$147,MATCH(J1353,$A$98:$A$147,0))))</f>
        <v>0</v>
      </c>
      <c r="L1353" s="29">
        <f t="shared" ref="L1353" si="1233">L1303</f>
        <v>0</v>
      </c>
      <c r="M1353" s="29">
        <f t="shared" si="1151"/>
        <v>0</v>
      </c>
      <c r="O1353" s="29">
        <f t="shared" si="1226"/>
        <v>0</v>
      </c>
      <c r="P1353" s="29">
        <f t="shared" si="1226"/>
        <v>0</v>
      </c>
      <c r="Q1353" s="29">
        <f t="shared" si="1226"/>
        <v>0</v>
      </c>
      <c r="R1353" s="29">
        <f t="shared" si="1226"/>
        <v>0</v>
      </c>
      <c r="S1353" s="29">
        <f t="shared" si="1226"/>
        <v>0</v>
      </c>
      <c r="T1353" s="29">
        <f t="shared" si="1226"/>
        <v>0</v>
      </c>
      <c r="U1353" s="29">
        <f t="shared" si="1226"/>
        <v>0</v>
      </c>
      <c r="V1353" s="29">
        <f t="shared" si="1226"/>
        <v>0</v>
      </c>
      <c r="W1353" s="29">
        <f t="shared" si="1226"/>
        <v>0</v>
      </c>
      <c r="X1353" s="29">
        <f t="shared" si="1226"/>
        <v>0</v>
      </c>
      <c r="Y1353" s="29">
        <f t="shared" si="1226"/>
        <v>1</v>
      </c>
      <c r="Z1353" s="29">
        <f t="shared" si="1226"/>
        <v>1</v>
      </c>
      <c r="AA1353" s="29">
        <f t="shared" si="1226"/>
        <v>1</v>
      </c>
      <c r="AB1353" s="29">
        <f t="shared" si="1226"/>
        <v>1</v>
      </c>
      <c r="AC1353" s="29">
        <f t="shared" si="1226"/>
        <v>1</v>
      </c>
      <c r="AD1353" s="29">
        <f t="shared" si="1226"/>
        <v>1</v>
      </c>
      <c r="AE1353" s="29">
        <f t="shared" si="1224"/>
        <v>1</v>
      </c>
      <c r="AF1353" s="29">
        <f t="shared" si="1224"/>
        <v>1</v>
      </c>
      <c r="AG1353" s="29">
        <f t="shared" si="1224"/>
        <v>1</v>
      </c>
      <c r="AH1353" s="29">
        <f t="shared" si="1224"/>
        <v>1</v>
      </c>
      <c r="AI1353" s="29">
        <f t="shared" si="1224"/>
        <v>1</v>
      </c>
      <c r="AJ1353" s="29">
        <f t="shared" si="1224"/>
        <v>1</v>
      </c>
      <c r="AK1353" s="29">
        <f t="shared" si="1224"/>
        <v>1</v>
      </c>
      <c r="AL1353" s="29">
        <f t="shared" si="1224"/>
        <v>1</v>
      </c>
      <c r="AM1353" s="29">
        <f t="shared" si="1224"/>
        <v>1</v>
      </c>
      <c r="AN1353" s="29">
        <f t="shared" si="1224"/>
        <v>1</v>
      </c>
      <c r="AO1353" s="29">
        <f t="shared" si="1224"/>
        <v>1</v>
      </c>
      <c r="AP1353" s="29">
        <f t="shared" si="1224"/>
        <v>1</v>
      </c>
      <c r="AQ1353" s="29">
        <f t="shared" si="1224"/>
        <v>1</v>
      </c>
      <c r="AR1353" s="29">
        <f t="shared" si="1224"/>
        <v>1</v>
      </c>
      <c r="AS1353" s="29">
        <f t="shared" si="1224"/>
        <v>1</v>
      </c>
      <c r="AT1353" s="29">
        <f t="shared" si="1232"/>
        <v>1</v>
      </c>
      <c r="AU1353" s="29">
        <f t="shared" si="1232"/>
        <v>1</v>
      </c>
      <c r="AV1353" s="29">
        <f t="shared" si="1232"/>
        <v>1</v>
      </c>
      <c r="AW1353" s="29">
        <f t="shared" si="1232"/>
        <v>1</v>
      </c>
      <c r="AX1353" s="29">
        <f t="shared" si="1232"/>
        <v>1</v>
      </c>
      <c r="AY1353" s="29">
        <f t="shared" si="1232"/>
        <v>1</v>
      </c>
      <c r="AZ1353" s="29">
        <f t="shared" si="1232"/>
        <v>1</v>
      </c>
      <c r="BA1353" s="29">
        <f t="shared" si="1232"/>
        <v>1</v>
      </c>
      <c r="BB1353" s="29">
        <f t="shared" si="1232"/>
        <v>1</v>
      </c>
      <c r="BC1353" s="29">
        <f t="shared" si="1232"/>
        <v>1</v>
      </c>
      <c r="BD1353" s="29">
        <f t="shared" si="1232"/>
        <v>1</v>
      </c>
      <c r="BE1353" s="29">
        <f t="shared" si="1232"/>
        <v>1</v>
      </c>
      <c r="BF1353" s="29">
        <f t="shared" si="1232"/>
        <v>1</v>
      </c>
      <c r="BG1353" s="29">
        <f t="shared" si="1232"/>
        <v>1</v>
      </c>
      <c r="BH1353" s="29">
        <f t="shared" si="1232"/>
        <v>1</v>
      </c>
      <c r="BI1353" s="29">
        <f t="shared" si="1232"/>
        <v>1</v>
      </c>
      <c r="BJ1353" s="29">
        <f t="shared" si="1230"/>
        <v>1</v>
      </c>
      <c r="BN1353" s="29">
        <f t="shared" si="1216"/>
        <v>42</v>
      </c>
      <c r="BO1353" s="29">
        <f t="shared" si="1157"/>
        <v>18</v>
      </c>
    </row>
    <row r="1354" spans="3:67" x14ac:dyDescent="0.25">
      <c r="C1354" s="79">
        <f t="shared" si="1154"/>
        <v>43879</v>
      </c>
      <c r="D1354" s="29">
        <f t="shared" si="1148"/>
        <v>2020</v>
      </c>
      <c r="E1354" s="29">
        <f t="shared" si="1217"/>
        <v>2</v>
      </c>
      <c r="F1354" s="29">
        <f t="shared" si="1218"/>
        <v>8</v>
      </c>
      <c r="G1354" s="29">
        <f t="shared" si="1219"/>
        <v>18</v>
      </c>
      <c r="H1354" s="166" t="str">
        <f t="shared" si="1220"/>
        <v>Mo</v>
      </c>
      <c r="I1354" s="29">
        <f t="shared" si="1155"/>
        <v>43</v>
      </c>
      <c r="J1354" s="29">
        <f t="array" ref="J1354">INDEX(Dienstplan!$F$6:$AJ$55,BN1354,BO1354)</f>
        <v>0</v>
      </c>
      <c r="K1354" s="29">
        <f t="array" ref="K1354">IF(OR(J1354=Schichten!$B$3,J1354=Schichten!$B$4),INDEX($D$98:$D$147,MATCH(CODE(J1354),$H$98:$H$147,0)),IF(ISERROR(INDEX($D$98:$D$147,MATCH(J1354,$A$98:$A$147,0))),0,INDEX($D$98:$D$147,MATCH(J1354,$A$98:$A$147,0))))</f>
        <v>0</v>
      </c>
      <c r="L1354" s="29">
        <f t="shared" ref="L1354" si="1234">L1304</f>
        <v>0</v>
      </c>
      <c r="M1354" s="29">
        <f t="shared" si="1151"/>
        <v>0</v>
      </c>
      <c r="O1354" s="29">
        <f t="shared" si="1226"/>
        <v>0</v>
      </c>
      <c r="P1354" s="29">
        <f t="shared" si="1226"/>
        <v>0</v>
      </c>
      <c r="Q1354" s="29">
        <f t="shared" si="1226"/>
        <v>0</v>
      </c>
      <c r="R1354" s="29">
        <f t="shared" si="1226"/>
        <v>0</v>
      </c>
      <c r="S1354" s="29">
        <f t="shared" si="1226"/>
        <v>0</v>
      </c>
      <c r="T1354" s="29">
        <f t="shared" si="1226"/>
        <v>0</v>
      </c>
      <c r="U1354" s="29">
        <f t="shared" si="1226"/>
        <v>0</v>
      </c>
      <c r="V1354" s="29">
        <f t="shared" si="1226"/>
        <v>0</v>
      </c>
      <c r="W1354" s="29">
        <f t="shared" si="1226"/>
        <v>0</v>
      </c>
      <c r="X1354" s="29">
        <f t="shared" si="1226"/>
        <v>0</v>
      </c>
      <c r="Y1354" s="29">
        <f t="shared" si="1226"/>
        <v>1</v>
      </c>
      <c r="Z1354" s="29">
        <f t="shared" si="1226"/>
        <v>1</v>
      </c>
      <c r="AA1354" s="29">
        <f t="shared" si="1226"/>
        <v>1</v>
      </c>
      <c r="AB1354" s="29">
        <f t="shared" si="1226"/>
        <v>1</v>
      </c>
      <c r="AC1354" s="29">
        <f t="shared" si="1226"/>
        <v>1</v>
      </c>
      <c r="AD1354" s="29">
        <f t="shared" si="1226"/>
        <v>1</v>
      </c>
      <c r="AE1354" s="29">
        <f t="shared" si="1224"/>
        <v>1</v>
      </c>
      <c r="AF1354" s="29">
        <f t="shared" si="1224"/>
        <v>1</v>
      </c>
      <c r="AG1354" s="29">
        <f t="shared" si="1224"/>
        <v>1</v>
      </c>
      <c r="AH1354" s="29">
        <f t="shared" si="1224"/>
        <v>1</v>
      </c>
      <c r="AI1354" s="29">
        <f t="shared" si="1224"/>
        <v>1</v>
      </c>
      <c r="AJ1354" s="29">
        <f t="shared" si="1224"/>
        <v>1</v>
      </c>
      <c r="AK1354" s="29">
        <f t="shared" si="1224"/>
        <v>1</v>
      </c>
      <c r="AL1354" s="29">
        <f t="shared" si="1224"/>
        <v>1</v>
      </c>
      <c r="AM1354" s="29">
        <f t="shared" si="1224"/>
        <v>1</v>
      </c>
      <c r="AN1354" s="29">
        <f t="shared" si="1224"/>
        <v>1</v>
      </c>
      <c r="AO1354" s="29">
        <f t="shared" si="1224"/>
        <v>1</v>
      </c>
      <c r="AP1354" s="29">
        <f t="shared" si="1224"/>
        <v>1</v>
      </c>
      <c r="AQ1354" s="29">
        <f t="shared" si="1224"/>
        <v>1</v>
      </c>
      <c r="AR1354" s="29">
        <f t="shared" si="1224"/>
        <v>1</v>
      </c>
      <c r="AS1354" s="29">
        <f t="shared" si="1224"/>
        <v>1</v>
      </c>
      <c r="AT1354" s="29">
        <f t="shared" si="1232"/>
        <v>1</v>
      </c>
      <c r="AU1354" s="29">
        <f t="shared" si="1232"/>
        <v>1</v>
      </c>
      <c r="AV1354" s="29">
        <f t="shared" si="1232"/>
        <v>1</v>
      </c>
      <c r="AW1354" s="29">
        <f t="shared" si="1232"/>
        <v>1</v>
      </c>
      <c r="AX1354" s="29">
        <f t="shared" si="1232"/>
        <v>1</v>
      </c>
      <c r="AY1354" s="29">
        <f t="shared" si="1232"/>
        <v>1</v>
      </c>
      <c r="AZ1354" s="29">
        <f t="shared" si="1232"/>
        <v>1</v>
      </c>
      <c r="BA1354" s="29">
        <f t="shared" si="1232"/>
        <v>1</v>
      </c>
      <c r="BB1354" s="29">
        <f t="shared" si="1232"/>
        <v>1</v>
      </c>
      <c r="BC1354" s="29">
        <f t="shared" si="1232"/>
        <v>1</v>
      </c>
      <c r="BD1354" s="29">
        <f t="shared" si="1232"/>
        <v>1</v>
      </c>
      <c r="BE1354" s="29">
        <f t="shared" si="1232"/>
        <v>1</v>
      </c>
      <c r="BF1354" s="29">
        <f t="shared" si="1232"/>
        <v>1</v>
      </c>
      <c r="BG1354" s="29">
        <f t="shared" si="1232"/>
        <v>1</v>
      </c>
      <c r="BH1354" s="29">
        <f t="shared" si="1232"/>
        <v>1</v>
      </c>
      <c r="BI1354" s="29">
        <f t="shared" si="1232"/>
        <v>1</v>
      </c>
      <c r="BJ1354" s="29">
        <f t="shared" si="1230"/>
        <v>1</v>
      </c>
      <c r="BN1354" s="29">
        <f t="shared" si="1216"/>
        <v>43</v>
      </c>
      <c r="BO1354" s="29">
        <f t="shared" si="1157"/>
        <v>18</v>
      </c>
    </row>
    <row r="1355" spans="3:67" x14ac:dyDescent="0.25">
      <c r="C1355" s="79">
        <f t="shared" si="1154"/>
        <v>43879</v>
      </c>
      <c r="D1355" s="29">
        <f t="shared" si="1148"/>
        <v>2020</v>
      </c>
      <c r="E1355" s="29">
        <f t="shared" si="1217"/>
        <v>2</v>
      </c>
      <c r="F1355" s="29">
        <f t="shared" si="1218"/>
        <v>8</v>
      </c>
      <c r="G1355" s="29">
        <f t="shared" si="1219"/>
        <v>18</v>
      </c>
      <c r="H1355" s="166" t="str">
        <f t="shared" si="1220"/>
        <v>Mo</v>
      </c>
      <c r="I1355" s="29">
        <f t="shared" si="1155"/>
        <v>44</v>
      </c>
      <c r="J1355" s="29">
        <f t="array" ref="J1355">INDEX(Dienstplan!$F$6:$AJ$55,BN1355,BO1355)</f>
        <v>0</v>
      </c>
      <c r="K1355" s="29">
        <f t="array" ref="K1355">IF(OR(J1355=Schichten!$B$3,J1355=Schichten!$B$4),INDEX($D$98:$D$147,MATCH(CODE(J1355),$H$98:$H$147,0)),IF(ISERROR(INDEX($D$98:$D$147,MATCH(J1355,$A$98:$A$147,0))),0,INDEX($D$98:$D$147,MATCH(J1355,$A$98:$A$147,0))))</f>
        <v>0</v>
      </c>
      <c r="L1355" s="29">
        <f t="shared" ref="L1355" si="1235">L1305</f>
        <v>0</v>
      </c>
      <c r="M1355" s="29">
        <f t="shared" si="1151"/>
        <v>0</v>
      </c>
      <c r="O1355" s="29">
        <f t="shared" si="1226"/>
        <v>0</v>
      </c>
      <c r="P1355" s="29">
        <f t="shared" si="1226"/>
        <v>0</v>
      </c>
      <c r="Q1355" s="29">
        <f t="shared" si="1226"/>
        <v>0</v>
      </c>
      <c r="R1355" s="29">
        <f t="shared" si="1226"/>
        <v>0</v>
      </c>
      <c r="S1355" s="29">
        <f t="shared" si="1226"/>
        <v>0</v>
      </c>
      <c r="T1355" s="29">
        <f t="shared" si="1226"/>
        <v>0</v>
      </c>
      <c r="U1355" s="29">
        <f t="shared" si="1226"/>
        <v>0</v>
      </c>
      <c r="V1355" s="29">
        <f t="shared" si="1226"/>
        <v>0</v>
      </c>
      <c r="W1355" s="29">
        <f t="shared" si="1226"/>
        <v>0</v>
      </c>
      <c r="X1355" s="29">
        <f t="shared" si="1226"/>
        <v>0</v>
      </c>
      <c r="Y1355" s="29">
        <f t="shared" si="1226"/>
        <v>1</v>
      </c>
      <c r="Z1355" s="29">
        <f t="shared" si="1226"/>
        <v>1</v>
      </c>
      <c r="AA1355" s="29">
        <f t="shared" si="1226"/>
        <v>1</v>
      </c>
      <c r="AB1355" s="29">
        <f t="shared" si="1226"/>
        <v>1</v>
      </c>
      <c r="AC1355" s="29">
        <f t="shared" si="1226"/>
        <v>1</v>
      </c>
      <c r="AD1355" s="29">
        <f t="shared" si="1226"/>
        <v>1</v>
      </c>
      <c r="AE1355" s="29">
        <f t="shared" si="1224"/>
        <v>1</v>
      </c>
      <c r="AF1355" s="29">
        <f t="shared" si="1224"/>
        <v>1</v>
      </c>
      <c r="AG1355" s="29">
        <f t="shared" si="1224"/>
        <v>1</v>
      </c>
      <c r="AH1355" s="29">
        <f t="shared" si="1224"/>
        <v>1</v>
      </c>
      <c r="AI1355" s="29">
        <f t="shared" si="1224"/>
        <v>1</v>
      </c>
      <c r="AJ1355" s="29">
        <f t="shared" si="1224"/>
        <v>1</v>
      </c>
      <c r="AK1355" s="29">
        <f t="shared" si="1224"/>
        <v>1</v>
      </c>
      <c r="AL1355" s="29">
        <f t="shared" si="1224"/>
        <v>1</v>
      </c>
      <c r="AM1355" s="29">
        <f t="shared" si="1224"/>
        <v>1</v>
      </c>
      <c r="AN1355" s="29">
        <f t="shared" si="1224"/>
        <v>1</v>
      </c>
      <c r="AO1355" s="29">
        <f t="shared" si="1224"/>
        <v>1</v>
      </c>
      <c r="AP1355" s="29">
        <f t="shared" si="1224"/>
        <v>1</v>
      </c>
      <c r="AQ1355" s="29">
        <f t="shared" si="1224"/>
        <v>1</v>
      </c>
      <c r="AR1355" s="29">
        <f t="shared" si="1224"/>
        <v>1</v>
      </c>
      <c r="AS1355" s="29">
        <f t="shared" si="1224"/>
        <v>1</v>
      </c>
      <c r="AT1355" s="29">
        <f t="shared" si="1232"/>
        <v>1</v>
      </c>
      <c r="AU1355" s="29">
        <f t="shared" si="1232"/>
        <v>1</v>
      </c>
      <c r="AV1355" s="29">
        <f t="shared" si="1232"/>
        <v>1</v>
      </c>
      <c r="AW1355" s="29">
        <f t="shared" si="1232"/>
        <v>1</v>
      </c>
      <c r="AX1355" s="29">
        <f t="shared" si="1232"/>
        <v>1</v>
      </c>
      <c r="AY1355" s="29">
        <f t="shared" si="1232"/>
        <v>1</v>
      </c>
      <c r="AZ1355" s="29">
        <f t="shared" si="1232"/>
        <v>1</v>
      </c>
      <c r="BA1355" s="29">
        <f t="shared" si="1232"/>
        <v>1</v>
      </c>
      <c r="BB1355" s="29">
        <f t="shared" si="1232"/>
        <v>1</v>
      </c>
      <c r="BC1355" s="29">
        <f t="shared" si="1232"/>
        <v>1</v>
      </c>
      <c r="BD1355" s="29">
        <f t="shared" si="1232"/>
        <v>1</v>
      </c>
      <c r="BE1355" s="29">
        <f t="shared" si="1232"/>
        <v>1</v>
      </c>
      <c r="BF1355" s="29">
        <f t="shared" si="1232"/>
        <v>1</v>
      </c>
      <c r="BG1355" s="29">
        <f t="shared" si="1232"/>
        <v>1</v>
      </c>
      <c r="BH1355" s="29">
        <f t="shared" si="1232"/>
        <v>1</v>
      </c>
      <c r="BI1355" s="29">
        <f t="shared" si="1232"/>
        <v>1</v>
      </c>
      <c r="BJ1355" s="29">
        <f t="shared" si="1230"/>
        <v>1</v>
      </c>
      <c r="BN1355" s="29">
        <f t="shared" si="1216"/>
        <v>44</v>
      </c>
      <c r="BO1355" s="29">
        <f t="shared" si="1157"/>
        <v>18</v>
      </c>
    </row>
    <row r="1356" spans="3:67" x14ac:dyDescent="0.25">
      <c r="C1356" s="79">
        <f t="shared" si="1154"/>
        <v>43879</v>
      </c>
      <c r="D1356" s="29">
        <f t="shared" si="1148"/>
        <v>2020</v>
      </c>
      <c r="E1356" s="29">
        <f t="shared" si="1217"/>
        <v>2</v>
      </c>
      <c r="F1356" s="29">
        <f t="shared" si="1218"/>
        <v>8</v>
      </c>
      <c r="G1356" s="29">
        <f t="shared" si="1219"/>
        <v>18</v>
      </c>
      <c r="H1356" s="166" t="str">
        <f t="shared" si="1220"/>
        <v>Mo</v>
      </c>
      <c r="I1356" s="29">
        <f t="shared" si="1155"/>
        <v>45</v>
      </c>
      <c r="J1356" s="29">
        <f t="array" ref="J1356">INDEX(Dienstplan!$F$6:$AJ$55,BN1356,BO1356)</f>
        <v>0</v>
      </c>
      <c r="K1356" s="29">
        <f t="array" ref="K1356">IF(OR(J1356=Schichten!$B$3,J1356=Schichten!$B$4),INDEX($D$98:$D$147,MATCH(CODE(J1356),$H$98:$H$147,0)),IF(ISERROR(INDEX($D$98:$D$147,MATCH(J1356,$A$98:$A$147,0))),0,INDEX($D$98:$D$147,MATCH(J1356,$A$98:$A$147,0))))</f>
        <v>0</v>
      </c>
      <c r="L1356" s="29">
        <f t="shared" ref="L1356" si="1236">L1306</f>
        <v>0</v>
      </c>
      <c r="M1356" s="29">
        <f t="shared" si="1151"/>
        <v>0</v>
      </c>
      <c r="O1356" s="29">
        <f t="shared" si="1226"/>
        <v>0</v>
      </c>
      <c r="P1356" s="29">
        <f t="shared" si="1226"/>
        <v>0</v>
      </c>
      <c r="Q1356" s="29">
        <f t="shared" si="1226"/>
        <v>0</v>
      </c>
      <c r="R1356" s="29">
        <f t="shared" si="1226"/>
        <v>0</v>
      </c>
      <c r="S1356" s="29">
        <f t="shared" si="1226"/>
        <v>0</v>
      </c>
      <c r="T1356" s="29">
        <f t="shared" si="1226"/>
        <v>0</v>
      </c>
      <c r="U1356" s="29">
        <f t="shared" si="1226"/>
        <v>0</v>
      </c>
      <c r="V1356" s="29">
        <f t="shared" si="1226"/>
        <v>0</v>
      </c>
      <c r="W1356" s="29">
        <f t="shared" si="1226"/>
        <v>0</v>
      </c>
      <c r="X1356" s="29">
        <f t="shared" si="1226"/>
        <v>0</v>
      </c>
      <c r="Y1356" s="29">
        <f t="shared" si="1226"/>
        <v>1</v>
      </c>
      <c r="Z1356" s="29">
        <f t="shared" si="1226"/>
        <v>1</v>
      </c>
      <c r="AA1356" s="29">
        <f t="shared" si="1226"/>
        <v>1</v>
      </c>
      <c r="AB1356" s="29">
        <f t="shared" si="1226"/>
        <v>1</v>
      </c>
      <c r="AC1356" s="29">
        <f t="shared" si="1226"/>
        <v>1</v>
      </c>
      <c r="AD1356" s="29">
        <f t="shared" si="1226"/>
        <v>1</v>
      </c>
      <c r="AE1356" s="29">
        <f t="shared" si="1224"/>
        <v>1</v>
      </c>
      <c r="AF1356" s="29">
        <f t="shared" si="1224"/>
        <v>1</v>
      </c>
      <c r="AG1356" s="29">
        <f t="shared" si="1224"/>
        <v>1</v>
      </c>
      <c r="AH1356" s="29">
        <f t="shared" si="1224"/>
        <v>1</v>
      </c>
      <c r="AI1356" s="29">
        <f t="shared" si="1224"/>
        <v>1</v>
      </c>
      <c r="AJ1356" s="29">
        <f t="shared" si="1224"/>
        <v>1</v>
      </c>
      <c r="AK1356" s="29">
        <f t="shared" si="1224"/>
        <v>1</v>
      </c>
      <c r="AL1356" s="29">
        <f t="shared" si="1224"/>
        <v>1</v>
      </c>
      <c r="AM1356" s="29">
        <f t="shared" si="1224"/>
        <v>1</v>
      </c>
      <c r="AN1356" s="29">
        <f t="shared" si="1224"/>
        <v>1</v>
      </c>
      <c r="AO1356" s="29">
        <f t="shared" si="1224"/>
        <v>1</v>
      </c>
      <c r="AP1356" s="29">
        <f t="shared" si="1224"/>
        <v>1</v>
      </c>
      <c r="AQ1356" s="29">
        <f t="shared" si="1224"/>
        <v>1</v>
      </c>
      <c r="AR1356" s="29">
        <f t="shared" si="1224"/>
        <v>1</v>
      </c>
      <c r="AS1356" s="29">
        <f t="shared" si="1224"/>
        <v>1</v>
      </c>
      <c r="AT1356" s="29">
        <f t="shared" si="1232"/>
        <v>1</v>
      </c>
      <c r="AU1356" s="29">
        <f t="shared" si="1232"/>
        <v>1</v>
      </c>
      <c r="AV1356" s="29">
        <f t="shared" si="1232"/>
        <v>1</v>
      </c>
      <c r="AW1356" s="29">
        <f t="shared" si="1232"/>
        <v>1</v>
      </c>
      <c r="AX1356" s="29">
        <f t="shared" si="1232"/>
        <v>1</v>
      </c>
      <c r="AY1356" s="29">
        <f t="shared" si="1232"/>
        <v>1</v>
      </c>
      <c r="AZ1356" s="29">
        <f t="shared" si="1232"/>
        <v>1</v>
      </c>
      <c r="BA1356" s="29">
        <f t="shared" si="1232"/>
        <v>1</v>
      </c>
      <c r="BB1356" s="29">
        <f t="shared" si="1232"/>
        <v>1</v>
      </c>
      <c r="BC1356" s="29">
        <f t="shared" si="1232"/>
        <v>1</v>
      </c>
      <c r="BD1356" s="29">
        <f t="shared" si="1232"/>
        <v>1</v>
      </c>
      <c r="BE1356" s="29">
        <f t="shared" si="1232"/>
        <v>1</v>
      </c>
      <c r="BF1356" s="29">
        <f t="shared" si="1232"/>
        <v>1</v>
      </c>
      <c r="BG1356" s="29">
        <f t="shared" si="1232"/>
        <v>1</v>
      </c>
      <c r="BH1356" s="29">
        <f t="shared" si="1232"/>
        <v>1</v>
      </c>
      <c r="BI1356" s="29">
        <f t="shared" si="1232"/>
        <v>1</v>
      </c>
      <c r="BJ1356" s="29">
        <f t="shared" si="1230"/>
        <v>1</v>
      </c>
      <c r="BN1356" s="29">
        <f t="shared" si="1216"/>
        <v>45</v>
      </c>
      <c r="BO1356" s="29">
        <f t="shared" si="1157"/>
        <v>18</v>
      </c>
    </row>
    <row r="1357" spans="3:67" x14ac:dyDescent="0.25">
      <c r="C1357" s="79">
        <f t="shared" si="1154"/>
        <v>43879</v>
      </c>
      <c r="D1357" s="29">
        <f t="shared" si="1148"/>
        <v>2020</v>
      </c>
      <c r="E1357" s="29">
        <f t="shared" si="1217"/>
        <v>2</v>
      </c>
      <c r="F1357" s="29">
        <f t="shared" si="1218"/>
        <v>8</v>
      </c>
      <c r="G1357" s="29">
        <f t="shared" si="1219"/>
        <v>18</v>
      </c>
      <c r="H1357" s="166" t="str">
        <f t="shared" si="1220"/>
        <v>Mo</v>
      </c>
      <c r="I1357" s="29">
        <f t="shared" si="1155"/>
        <v>46</v>
      </c>
      <c r="J1357" s="29">
        <f t="array" ref="J1357">INDEX(Dienstplan!$F$6:$AJ$55,BN1357,BO1357)</f>
        <v>0</v>
      </c>
      <c r="K1357" s="29">
        <f t="array" ref="K1357">IF(OR(J1357=Schichten!$B$3,J1357=Schichten!$B$4),INDEX($D$98:$D$147,MATCH(CODE(J1357),$H$98:$H$147,0)),IF(ISERROR(INDEX($D$98:$D$147,MATCH(J1357,$A$98:$A$147,0))),0,INDEX($D$98:$D$147,MATCH(J1357,$A$98:$A$147,0))))</f>
        <v>0</v>
      </c>
      <c r="L1357" s="29">
        <f t="shared" ref="L1357" si="1237">L1307</f>
        <v>0</v>
      </c>
      <c r="M1357" s="29">
        <f t="shared" si="1151"/>
        <v>0</v>
      </c>
      <c r="O1357" s="29">
        <f t="shared" si="1226"/>
        <v>0</v>
      </c>
      <c r="P1357" s="29">
        <f t="shared" si="1226"/>
        <v>0</v>
      </c>
      <c r="Q1357" s="29">
        <f t="shared" si="1226"/>
        <v>0</v>
      </c>
      <c r="R1357" s="29">
        <f t="shared" si="1226"/>
        <v>0</v>
      </c>
      <c r="S1357" s="29">
        <f t="shared" si="1226"/>
        <v>0</v>
      </c>
      <c r="T1357" s="29">
        <f t="shared" si="1226"/>
        <v>0</v>
      </c>
      <c r="U1357" s="29">
        <f t="shared" si="1226"/>
        <v>0</v>
      </c>
      <c r="V1357" s="29">
        <f t="shared" si="1226"/>
        <v>0</v>
      </c>
      <c r="W1357" s="29">
        <f t="shared" si="1226"/>
        <v>0</v>
      </c>
      <c r="X1357" s="29">
        <f t="shared" si="1226"/>
        <v>0</v>
      </c>
      <c r="Y1357" s="29">
        <f t="shared" si="1226"/>
        <v>1</v>
      </c>
      <c r="Z1357" s="29">
        <f t="shared" si="1226"/>
        <v>1</v>
      </c>
      <c r="AA1357" s="29">
        <f t="shared" si="1226"/>
        <v>1</v>
      </c>
      <c r="AB1357" s="29">
        <f t="shared" si="1226"/>
        <v>1</v>
      </c>
      <c r="AC1357" s="29">
        <f t="shared" si="1226"/>
        <v>1</v>
      </c>
      <c r="AD1357" s="29">
        <f t="shared" si="1226"/>
        <v>1</v>
      </c>
      <c r="AE1357" s="29">
        <f t="shared" si="1224"/>
        <v>1</v>
      </c>
      <c r="AF1357" s="29">
        <f t="shared" si="1224"/>
        <v>1</v>
      </c>
      <c r="AG1357" s="29">
        <f t="shared" si="1224"/>
        <v>1</v>
      </c>
      <c r="AH1357" s="29">
        <f t="shared" si="1224"/>
        <v>1</v>
      </c>
      <c r="AI1357" s="29">
        <f t="shared" si="1224"/>
        <v>1</v>
      </c>
      <c r="AJ1357" s="29">
        <f t="shared" si="1224"/>
        <v>1</v>
      </c>
      <c r="AK1357" s="29">
        <f t="shared" si="1224"/>
        <v>1</v>
      </c>
      <c r="AL1357" s="29">
        <f t="shared" si="1224"/>
        <v>1</v>
      </c>
      <c r="AM1357" s="29">
        <f t="shared" si="1224"/>
        <v>1</v>
      </c>
      <c r="AN1357" s="29">
        <f t="shared" si="1224"/>
        <v>1</v>
      </c>
      <c r="AO1357" s="29">
        <f t="shared" si="1224"/>
        <v>1</v>
      </c>
      <c r="AP1357" s="29">
        <f t="shared" si="1224"/>
        <v>1</v>
      </c>
      <c r="AQ1357" s="29">
        <f t="shared" si="1224"/>
        <v>1</v>
      </c>
      <c r="AR1357" s="29">
        <f t="shared" si="1224"/>
        <v>1</v>
      </c>
      <c r="AS1357" s="29">
        <f t="shared" si="1224"/>
        <v>1</v>
      </c>
      <c r="AT1357" s="29">
        <f t="shared" si="1232"/>
        <v>1</v>
      </c>
      <c r="AU1357" s="29">
        <f t="shared" si="1232"/>
        <v>1</v>
      </c>
      <c r="AV1357" s="29">
        <f t="shared" si="1232"/>
        <v>1</v>
      </c>
      <c r="AW1357" s="29">
        <f t="shared" si="1232"/>
        <v>1</v>
      </c>
      <c r="AX1357" s="29">
        <f t="shared" si="1232"/>
        <v>1</v>
      </c>
      <c r="AY1357" s="29">
        <f t="shared" si="1232"/>
        <v>1</v>
      </c>
      <c r="AZ1357" s="29">
        <f t="shared" si="1232"/>
        <v>1</v>
      </c>
      <c r="BA1357" s="29">
        <f t="shared" si="1232"/>
        <v>1</v>
      </c>
      <c r="BB1357" s="29">
        <f t="shared" si="1232"/>
        <v>1</v>
      </c>
      <c r="BC1357" s="29">
        <f t="shared" si="1232"/>
        <v>1</v>
      </c>
      <c r="BD1357" s="29">
        <f t="shared" si="1232"/>
        <v>1</v>
      </c>
      <c r="BE1357" s="29">
        <f t="shared" si="1232"/>
        <v>1</v>
      </c>
      <c r="BF1357" s="29">
        <f t="shared" si="1232"/>
        <v>1</v>
      </c>
      <c r="BG1357" s="29">
        <f t="shared" si="1232"/>
        <v>1</v>
      </c>
      <c r="BH1357" s="29">
        <f t="shared" si="1232"/>
        <v>1</v>
      </c>
      <c r="BI1357" s="29">
        <f t="shared" si="1232"/>
        <v>1</v>
      </c>
      <c r="BJ1357" s="29">
        <f t="shared" si="1230"/>
        <v>1</v>
      </c>
      <c r="BN1357" s="29">
        <f t="shared" si="1216"/>
        <v>46</v>
      </c>
      <c r="BO1357" s="29">
        <f t="shared" si="1157"/>
        <v>18</v>
      </c>
    </row>
    <row r="1358" spans="3:67" x14ac:dyDescent="0.25">
      <c r="C1358" s="79">
        <f t="shared" si="1154"/>
        <v>43879</v>
      </c>
      <c r="D1358" s="29">
        <f t="shared" ref="D1358:D1421" si="1238">YEAR(C1358)</f>
        <v>2020</v>
      </c>
      <c r="E1358" s="29">
        <f t="shared" si="1217"/>
        <v>2</v>
      </c>
      <c r="F1358" s="29">
        <f t="shared" si="1218"/>
        <v>8</v>
      </c>
      <c r="G1358" s="29">
        <f t="shared" si="1219"/>
        <v>18</v>
      </c>
      <c r="H1358" s="166" t="str">
        <f t="shared" si="1220"/>
        <v>Mo</v>
      </c>
      <c r="I1358" s="29">
        <f t="shared" si="1155"/>
        <v>47</v>
      </c>
      <c r="J1358" s="29">
        <f t="array" ref="J1358">INDEX(Dienstplan!$F$6:$AJ$55,BN1358,BO1358)</f>
        <v>0</v>
      </c>
      <c r="K1358" s="29">
        <f t="array" ref="K1358">IF(OR(J1358=Schichten!$B$3,J1358=Schichten!$B$4),INDEX($D$98:$D$147,MATCH(CODE(J1358),$H$98:$H$147,0)),IF(ISERROR(INDEX($D$98:$D$147,MATCH(J1358,$A$98:$A$147,0))),0,INDEX($D$98:$D$147,MATCH(J1358,$A$98:$A$147,0))))</f>
        <v>0</v>
      </c>
      <c r="L1358" s="29">
        <f t="shared" ref="L1358" si="1239">L1308</f>
        <v>0</v>
      </c>
      <c r="M1358" s="29">
        <f t="shared" si="1151"/>
        <v>0</v>
      </c>
      <c r="O1358" s="29">
        <f t="shared" si="1226"/>
        <v>0</v>
      </c>
      <c r="P1358" s="29">
        <f t="shared" si="1226"/>
        <v>0</v>
      </c>
      <c r="Q1358" s="29">
        <f t="shared" si="1226"/>
        <v>0</v>
      </c>
      <c r="R1358" s="29">
        <f t="shared" si="1226"/>
        <v>0</v>
      </c>
      <c r="S1358" s="29">
        <f t="shared" si="1226"/>
        <v>0</v>
      </c>
      <c r="T1358" s="29">
        <f t="shared" si="1226"/>
        <v>0</v>
      </c>
      <c r="U1358" s="29">
        <f t="shared" si="1226"/>
        <v>0</v>
      </c>
      <c r="V1358" s="29">
        <f t="shared" si="1226"/>
        <v>0</v>
      </c>
      <c r="W1358" s="29">
        <f t="shared" si="1226"/>
        <v>0</v>
      </c>
      <c r="X1358" s="29">
        <f t="shared" si="1226"/>
        <v>0</v>
      </c>
      <c r="Y1358" s="29">
        <f t="shared" si="1226"/>
        <v>1</v>
      </c>
      <c r="Z1358" s="29">
        <f t="shared" si="1226"/>
        <v>1</v>
      </c>
      <c r="AA1358" s="29">
        <f t="shared" si="1226"/>
        <v>1</v>
      </c>
      <c r="AB1358" s="29">
        <f t="shared" si="1226"/>
        <v>1</v>
      </c>
      <c r="AC1358" s="29">
        <f t="shared" si="1226"/>
        <v>1</v>
      </c>
      <c r="AD1358" s="29">
        <f t="shared" si="1226"/>
        <v>1</v>
      </c>
      <c r="AE1358" s="29">
        <f t="shared" si="1224"/>
        <v>1</v>
      </c>
      <c r="AF1358" s="29">
        <f t="shared" si="1224"/>
        <v>1</v>
      </c>
      <c r="AG1358" s="29">
        <f t="shared" si="1224"/>
        <v>1</v>
      </c>
      <c r="AH1358" s="29">
        <f t="shared" si="1224"/>
        <v>1</v>
      </c>
      <c r="AI1358" s="29">
        <f t="shared" si="1224"/>
        <v>1</v>
      </c>
      <c r="AJ1358" s="29">
        <f t="shared" si="1224"/>
        <v>1</v>
      </c>
      <c r="AK1358" s="29">
        <f t="shared" si="1224"/>
        <v>1</v>
      </c>
      <c r="AL1358" s="29">
        <f t="shared" si="1224"/>
        <v>1</v>
      </c>
      <c r="AM1358" s="29">
        <f t="shared" si="1224"/>
        <v>1</v>
      </c>
      <c r="AN1358" s="29">
        <f t="shared" si="1224"/>
        <v>1</v>
      </c>
      <c r="AO1358" s="29">
        <f t="shared" si="1224"/>
        <v>1</v>
      </c>
      <c r="AP1358" s="29">
        <f t="shared" si="1224"/>
        <v>1</v>
      </c>
      <c r="AQ1358" s="29">
        <f t="shared" si="1224"/>
        <v>1</v>
      </c>
      <c r="AR1358" s="29">
        <f t="shared" si="1224"/>
        <v>1</v>
      </c>
      <c r="AS1358" s="29">
        <f t="shared" si="1224"/>
        <v>1</v>
      </c>
      <c r="AT1358" s="29">
        <f t="shared" si="1232"/>
        <v>1</v>
      </c>
      <c r="AU1358" s="29">
        <f t="shared" si="1232"/>
        <v>1</v>
      </c>
      <c r="AV1358" s="29">
        <f t="shared" si="1232"/>
        <v>1</v>
      </c>
      <c r="AW1358" s="29">
        <f t="shared" si="1232"/>
        <v>1</v>
      </c>
      <c r="AX1358" s="29">
        <f t="shared" si="1232"/>
        <v>1</v>
      </c>
      <c r="AY1358" s="29">
        <f t="shared" si="1232"/>
        <v>1</v>
      </c>
      <c r="AZ1358" s="29">
        <f t="shared" si="1232"/>
        <v>1</v>
      </c>
      <c r="BA1358" s="29">
        <f t="shared" si="1232"/>
        <v>1</v>
      </c>
      <c r="BB1358" s="29">
        <f t="shared" si="1232"/>
        <v>1</v>
      </c>
      <c r="BC1358" s="29">
        <f t="shared" si="1232"/>
        <v>1</v>
      </c>
      <c r="BD1358" s="29">
        <f t="shared" si="1232"/>
        <v>1</v>
      </c>
      <c r="BE1358" s="29">
        <f t="shared" si="1232"/>
        <v>1</v>
      </c>
      <c r="BF1358" s="29">
        <f t="shared" si="1232"/>
        <v>1</v>
      </c>
      <c r="BG1358" s="29">
        <f t="shared" si="1232"/>
        <v>1</v>
      </c>
      <c r="BH1358" s="29">
        <f t="shared" si="1232"/>
        <v>1</v>
      </c>
      <c r="BI1358" s="29">
        <f t="shared" si="1232"/>
        <v>1</v>
      </c>
      <c r="BJ1358" s="29">
        <f t="shared" si="1230"/>
        <v>1</v>
      </c>
      <c r="BN1358" s="29">
        <f t="shared" si="1216"/>
        <v>47</v>
      </c>
      <c r="BO1358" s="29">
        <f t="shared" si="1157"/>
        <v>18</v>
      </c>
    </row>
    <row r="1359" spans="3:67" x14ac:dyDescent="0.25">
      <c r="C1359" s="79">
        <f t="shared" si="1154"/>
        <v>43879</v>
      </c>
      <c r="D1359" s="29">
        <f t="shared" si="1238"/>
        <v>2020</v>
      </c>
      <c r="E1359" s="29">
        <f t="shared" si="1217"/>
        <v>2</v>
      </c>
      <c r="F1359" s="29">
        <f t="shared" si="1218"/>
        <v>8</v>
      </c>
      <c r="G1359" s="29">
        <f t="shared" si="1219"/>
        <v>18</v>
      </c>
      <c r="H1359" s="166" t="str">
        <f t="shared" si="1220"/>
        <v>Mo</v>
      </c>
      <c r="I1359" s="29">
        <f t="shared" si="1155"/>
        <v>48</v>
      </c>
      <c r="J1359" s="29">
        <f t="array" ref="J1359">INDEX(Dienstplan!$F$6:$AJ$55,BN1359,BO1359)</f>
        <v>0</v>
      </c>
      <c r="K1359" s="29">
        <f t="array" ref="K1359">IF(OR(J1359=Schichten!$B$3,J1359=Schichten!$B$4),INDEX($D$98:$D$147,MATCH(CODE(J1359),$H$98:$H$147,0)),IF(ISERROR(INDEX($D$98:$D$147,MATCH(J1359,$A$98:$A$147,0))),0,INDEX($D$98:$D$147,MATCH(J1359,$A$98:$A$147,0))))</f>
        <v>0</v>
      </c>
      <c r="L1359" s="29">
        <f t="shared" ref="L1359" si="1240">L1309</f>
        <v>0</v>
      </c>
      <c r="M1359" s="29">
        <f t="shared" ref="M1359:M1422" si="1241">IF($M$457,IF(CODE(J1359)=$N$459,1,IF(CODE(J1359)=$N$460,0.5,0)),0)</f>
        <v>0</v>
      </c>
      <c r="O1359" s="29">
        <f t="shared" si="1226"/>
        <v>0</v>
      </c>
      <c r="P1359" s="29">
        <f t="shared" si="1226"/>
        <v>0</v>
      </c>
      <c r="Q1359" s="29">
        <f t="shared" si="1226"/>
        <v>0</v>
      </c>
      <c r="R1359" s="29">
        <f t="shared" si="1226"/>
        <v>0</v>
      </c>
      <c r="S1359" s="29">
        <f t="shared" si="1226"/>
        <v>0</v>
      </c>
      <c r="T1359" s="29">
        <f t="shared" si="1226"/>
        <v>0</v>
      </c>
      <c r="U1359" s="29">
        <f t="shared" si="1226"/>
        <v>0</v>
      </c>
      <c r="V1359" s="29">
        <f t="shared" si="1226"/>
        <v>0</v>
      </c>
      <c r="W1359" s="29">
        <f t="shared" si="1226"/>
        <v>0</v>
      </c>
      <c r="X1359" s="29">
        <f t="shared" si="1226"/>
        <v>0</v>
      </c>
      <c r="Y1359" s="29">
        <f t="shared" si="1226"/>
        <v>1</v>
      </c>
      <c r="Z1359" s="29">
        <f t="shared" si="1226"/>
        <v>1</v>
      </c>
      <c r="AA1359" s="29">
        <f t="shared" si="1226"/>
        <v>1</v>
      </c>
      <c r="AB1359" s="29">
        <f t="shared" si="1226"/>
        <v>1</v>
      </c>
      <c r="AC1359" s="29">
        <f t="shared" si="1226"/>
        <v>1</v>
      </c>
      <c r="AD1359" s="29">
        <f t="shared" si="1226"/>
        <v>1</v>
      </c>
      <c r="AE1359" s="29">
        <f t="shared" si="1224"/>
        <v>1</v>
      </c>
      <c r="AF1359" s="29">
        <f t="shared" si="1224"/>
        <v>1</v>
      </c>
      <c r="AG1359" s="29">
        <f t="shared" si="1224"/>
        <v>1</v>
      </c>
      <c r="AH1359" s="29">
        <f t="shared" si="1224"/>
        <v>1</v>
      </c>
      <c r="AI1359" s="29">
        <f t="shared" si="1224"/>
        <v>1</v>
      </c>
      <c r="AJ1359" s="29">
        <f t="shared" si="1224"/>
        <v>1</v>
      </c>
      <c r="AK1359" s="29">
        <f t="shared" si="1224"/>
        <v>1</v>
      </c>
      <c r="AL1359" s="29">
        <f t="shared" si="1224"/>
        <v>1</v>
      </c>
      <c r="AM1359" s="29">
        <f t="shared" si="1224"/>
        <v>1</v>
      </c>
      <c r="AN1359" s="29">
        <f t="shared" si="1224"/>
        <v>1</v>
      </c>
      <c r="AO1359" s="29">
        <f t="shared" si="1224"/>
        <v>1</v>
      </c>
      <c r="AP1359" s="29">
        <f t="shared" si="1224"/>
        <v>1</v>
      </c>
      <c r="AQ1359" s="29">
        <f t="shared" si="1224"/>
        <v>1</v>
      </c>
      <c r="AR1359" s="29">
        <f t="shared" si="1224"/>
        <v>1</v>
      </c>
      <c r="AS1359" s="29">
        <f t="shared" si="1224"/>
        <v>1</v>
      </c>
      <c r="AT1359" s="29">
        <f t="shared" si="1232"/>
        <v>1</v>
      </c>
      <c r="AU1359" s="29">
        <f t="shared" si="1232"/>
        <v>1</v>
      </c>
      <c r="AV1359" s="29">
        <f t="shared" si="1232"/>
        <v>1</v>
      </c>
      <c r="AW1359" s="29">
        <f t="shared" si="1232"/>
        <v>1</v>
      </c>
      <c r="AX1359" s="29">
        <f t="shared" si="1232"/>
        <v>1</v>
      </c>
      <c r="AY1359" s="29">
        <f t="shared" si="1232"/>
        <v>1</v>
      </c>
      <c r="AZ1359" s="29">
        <f t="shared" si="1232"/>
        <v>1</v>
      </c>
      <c r="BA1359" s="29">
        <f t="shared" si="1232"/>
        <v>1</v>
      </c>
      <c r="BB1359" s="29">
        <f t="shared" si="1232"/>
        <v>1</v>
      </c>
      <c r="BC1359" s="29">
        <f t="shared" si="1232"/>
        <v>1</v>
      </c>
      <c r="BD1359" s="29">
        <f t="shared" si="1232"/>
        <v>1</v>
      </c>
      <c r="BE1359" s="29">
        <f t="shared" si="1232"/>
        <v>1</v>
      </c>
      <c r="BF1359" s="29">
        <f t="shared" si="1232"/>
        <v>1</v>
      </c>
      <c r="BG1359" s="29">
        <f t="shared" si="1232"/>
        <v>1</v>
      </c>
      <c r="BH1359" s="29">
        <f t="shared" si="1232"/>
        <v>1</v>
      </c>
      <c r="BI1359" s="29">
        <f t="shared" si="1232"/>
        <v>1</v>
      </c>
      <c r="BJ1359" s="29">
        <f t="shared" si="1230"/>
        <v>1</v>
      </c>
      <c r="BN1359" s="29">
        <f t="shared" si="1216"/>
        <v>48</v>
      </c>
      <c r="BO1359" s="29">
        <f t="shared" si="1157"/>
        <v>18</v>
      </c>
    </row>
    <row r="1360" spans="3:67" x14ac:dyDescent="0.25">
      <c r="C1360" s="79">
        <f t="shared" si="1154"/>
        <v>43879</v>
      </c>
      <c r="D1360" s="29">
        <f t="shared" si="1238"/>
        <v>2020</v>
      </c>
      <c r="E1360" s="29">
        <f t="shared" si="1217"/>
        <v>2</v>
      </c>
      <c r="F1360" s="29">
        <f t="shared" si="1218"/>
        <v>8</v>
      </c>
      <c r="G1360" s="29">
        <f t="shared" si="1219"/>
        <v>18</v>
      </c>
      <c r="H1360" s="166" t="str">
        <f t="shared" si="1220"/>
        <v>Mo</v>
      </c>
      <c r="I1360" s="29">
        <f t="shared" si="1155"/>
        <v>49</v>
      </c>
      <c r="J1360" s="29">
        <f t="array" ref="J1360">INDEX(Dienstplan!$F$6:$AJ$55,BN1360,BO1360)</f>
        <v>0</v>
      </c>
      <c r="K1360" s="29">
        <f t="array" ref="K1360">IF(OR(J1360=Schichten!$B$3,J1360=Schichten!$B$4),INDEX($D$98:$D$147,MATCH(CODE(J1360),$H$98:$H$147,0)),IF(ISERROR(INDEX($D$98:$D$147,MATCH(J1360,$A$98:$A$147,0))),0,INDEX($D$98:$D$147,MATCH(J1360,$A$98:$A$147,0))))</f>
        <v>0</v>
      </c>
      <c r="L1360" s="29">
        <f t="shared" ref="L1360" si="1242">L1310</f>
        <v>0</v>
      </c>
      <c r="M1360" s="29">
        <f t="shared" si="1241"/>
        <v>0</v>
      </c>
      <c r="O1360" s="29">
        <f t="shared" si="1226"/>
        <v>0</v>
      </c>
      <c r="P1360" s="29">
        <f t="shared" si="1226"/>
        <v>0</v>
      </c>
      <c r="Q1360" s="29">
        <f t="shared" si="1226"/>
        <v>0</v>
      </c>
      <c r="R1360" s="29">
        <f t="shared" si="1226"/>
        <v>0</v>
      </c>
      <c r="S1360" s="29">
        <f t="shared" si="1226"/>
        <v>0</v>
      </c>
      <c r="T1360" s="29">
        <f t="shared" si="1226"/>
        <v>0</v>
      </c>
      <c r="U1360" s="29">
        <f t="shared" si="1226"/>
        <v>0</v>
      </c>
      <c r="V1360" s="29">
        <f t="shared" si="1226"/>
        <v>0</v>
      </c>
      <c r="W1360" s="29">
        <f t="shared" si="1226"/>
        <v>0</v>
      </c>
      <c r="X1360" s="29">
        <f t="shared" si="1226"/>
        <v>0</v>
      </c>
      <c r="Y1360" s="29">
        <f t="shared" si="1226"/>
        <v>1</v>
      </c>
      <c r="Z1360" s="29">
        <f t="shared" si="1226"/>
        <v>1</v>
      </c>
      <c r="AA1360" s="29">
        <f t="shared" si="1226"/>
        <v>1</v>
      </c>
      <c r="AB1360" s="29">
        <f t="shared" si="1226"/>
        <v>1</v>
      </c>
      <c r="AC1360" s="29">
        <f t="shared" si="1226"/>
        <v>1</v>
      </c>
      <c r="AD1360" s="29">
        <f t="shared" si="1226"/>
        <v>1</v>
      </c>
      <c r="AE1360" s="29">
        <f t="shared" si="1224"/>
        <v>1</v>
      </c>
      <c r="AF1360" s="29">
        <f t="shared" si="1224"/>
        <v>1</v>
      </c>
      <c r="AG1360" s="29">
        <f t="shared" si="1224"/>
        <v>1</v>
      </c>
      <c r="AH1360" s="29">
        <f t="shared" si="1224"/>
        <v>1</v>
      </c>
      <c r="AI1360" s="29">
        <f t="shared" si="1224"/>
        <v>1</v>
      </c>
      <c r="AJ1360" s="29">
        <f t="shared" si="1224"/>
        <v>1</v>
      </c>
      <c r="AK1360" s="29">
        <f t="shared" si="1224"/>
        <v>1</v>
      </c>
      <c r="AL1360" s="29">
        <f t="shared" si="1224"/>
        <v>1</v>
      </c>
      <c r="AM1360" s="29">
        <f t="shared" si="1224"/>
        <v>1</v>
      </c>
      <c r="AN1360" s="29">
        <f t="shared" si="1224"/>
        <v>1</v>
      </c>
      <c r="AO1360" s="29">
        <f t="shared" si="1224"/>
        <v>1</v>
      </c>
      <c r="AP1360" s="29">
        <f t="shared" si="1224"/>
        <v>1</v>
      </c>
      <c r="AQ1360" s="29">
        <f t="shared" si="1224"/>
        <v>1</v>
      </c>
      <c r="AR1360" s="29">
        <f t="shared" si="1224"/>
        <v>1</v>
      </c>
      <c r="AS1360" s="29">
        <f t="shared" si="1224"/>
        <v>1</v>
      </c>
      <c r="AT1360" s="29">
        <f t="shared" si="1232"/>
        <v>1</v>
      </c>
      <c r="AU1360" s="29">
        <f t="shared" si="1232"/>
        <v>1</v>
      </c>
      <c r="AV1360" s="29">
        <f t="shared" si="1232"/>
        <v>1</v>
      </c>
      <c r="AW1360" s="29">
        <f t="shared" si="1232"/>
        <v>1</v>
      </c>
      <c r="AX1360" s="29">
        <f t="shared" si="1232"/>
        <v>1</v>
      </c>
      <c r="AY1360" s="29">
        <f t="shared" si="1232"/>
        <v>1</v>
      </c>
      <c r="AZ1360" s="29">
        <f t="shared" si="1232"/>
        <v>1</v>
      </c>
      <c r="BA1360" s="29">
        <f t="shared" si="1232"/>
        <v>1</v>
      </c>
      <c r="BB1360" s="29">
        <f t="shared" si="1232"/>
        <v>1</v>
      </c>
      <c r="BC1360" s="29">
        <f t="shared" si="1232"/>
        <v>1</v>
      </c>
      <c r="BD1360" s="29">
        <f t="shared" si="1232"/>
        <v>1</v>
      </c>
      <c r="BE1360" s="29">
        <f t="shared" si="1232"/>
        <v>1</v>
      </c>
      <c r="BF1360" s="29">
        <f t="shared" si="1232"/>
        <v>1</v>
      </c>
      <c r="BG1360" s="29">
        <f t="shared" si="1232"/>
        <v>1</v>
      </c>
      <c r="BH1360" s="29">
        <f t="shared" si="1232"/>
        <v>1</v>
      </c>
      <c r="BI1360" s="29">
        <f t="shared" si="1232"/>
        <v>1</v>
      </c>
      <c r="BJ1360" s="29">
        <f t="shared" si="1230"/>
        <v>1</v>
      </c>
      <c r="BN1360" s="29">
        <f t="shared" si="1216"/>
        <v>49</v>
      </c>
      <c r="BO1360" s="29">
        <f t="shared" si="1157"/>
        <v>18</v>
      </c>
    </row>
    <row r="1361" spans="3:67" x14ac:dyDescent="0.25">
      <c r="C1361" s="79">
        <f t="shared" si="1154"/>
        <v>43879</v>
      </c>
      <c r="D1361" s="29">
        <f t="shared" si="1238"/>
        <v>2020</v>
      </c>
      <c r="E1361" s="29">
        <f t="shared" si="1217"/>
        <v>2</v>
      </c>
      <c r="F1361" s="29">
        <f t="shared" si="1218"/>
        <v>8</v>
      </c>
      <c r="G1361" s="29">
        <f t="shared" si="1219"/>
        <v>18</v>
      </c>
      <c r="H1361" s="166" t="str">
        <f t="shared" si="1220"/>
        <v>Mo</v>
      </c>
      <c r="I1361" s="29">
        <f t="shared" si="1155"/>
        <v>50</v>
      </c>
      <c r="J1361" s="29">
        <f t="array" ref="J1361">INDEX(Dienstplan!$F$6:$AJ$55,BN1361,BO1361)</f>
        <v>0</v>
      </c>
      <c r="K1361" s="29">
        <f t="array" ref="K1361">IF(OR(J1361=Schichten!$B$3,J1361=Schichten!$B$4),INDEX($D$98:$D$147,MATCH(CODE(J1361),$H$98:$H$147,0)),IF(ISERROR(INDEX($D$98:$D$147,MATCH(J1361,$A$98:$A$147,0))),0,INDEX($D$98:$D$147,MATCH(J1361,$A$98:$A$147,0))))</f>
        <v>0</v>
      </c>
      <c r="L1361" s="29">
        <f t="shared" ref="L1361" si="1243">L1311</f>
        <v>0</v>
      </c>
      <c r="M1361" s="29">
        <f t="shared" si="1241"/>
        <v>0</v>
      </c>
      <c r="O1361" s="29">
        <f t="shared" si="1226"/>
        <v>0</v>
      </c>
      <c r="P1361" s="29">
        <f t="shared" si="1226"/>
        <v>0</v>
      </c>
      <c r="Q1361" s="29">
        <f t="shared" si="1226"/>
        <v>0</v>
      </c>
      <c r="R1361" s="29">
        <f t="shared" si="1226"/>
        <v>0</v>
      </c>
      <c r="S1361" s="29">
        <f t="shared" si="1226"/>
        <v>0</v>
      </c>
      <c r="T1361" s="29">
        <f t="shared" si="1226"/>
        <v>0</v>
      </c>
      <c r="U1361" s="29">
        <f t="shared" si="1226"/>
        <v>0</v>
      </c>
      <c r="V1361" s="29">
        <f t="shared" si="1226"/>
        <v>0</v>
      </c>
      <c r="W1361" s="29">
        <f t="shared" si="1226"/>
        <v>0</v>
      </c>
      <c r="X1361" s="29">
        <f t="shared" si="1226"/>
        <v>0</v>
      </c>
      <c r="Y1361" s="29">
        <f t="shared" si="1226"/>
        <v>1</v>
      </c>
      <c r="Z1361" s="29">
        <f t="shared" si="1226"/>
        <v>1</v>
      </c>
      <c r="AA1361" s="29">
        <f t="shared" si="1226"/>
        <v>1</v>
      </c>
      <c r="AB1361" s="29">
        <f t="shared" si="1226"/>
        <v>1</v>
      </c>
      <c r="AC1361" s="29">
        <f t="shared" si="1226"/>
        <v>1</v>
      </c>
      <c r="AD1361" s="29">
        <f t="shared" si="1226"/>
        <v>1</v>
      </c>
      <c r="AE1361" s="29">
        <f t="shared" si="1224"/>
        <v>1</v>
      </c>
      <c r="AF1361" s="29">
        <f t="shared" si="1224"/>
        <v>1</v>
      </c>
      <c r="AG1361" s="29">
        <f t="shared" si="1224"/>
        <v>1</v>
      </c>
      <c r="AH1361" s="29">
        <f t="shared" si="1224"/>
        <v>1</v>
      </c>
      <c r="AI1361" s="29">
        <f t="shared" si="1224"/>
        <v>1</v>
      </c>
      <c r="AJ1361" s="29">
        <f t="shared" si="1224"/>
        <v>1</v>
      </c>
      <c r="AK1361" s="29">
        <f t="shared" si="1224"/>
        <v>1</v>
      </c>
      <c r="AL1361" s="29">
        <f t="shared" si="1224"/>
        <v>1</v>
      </c>
      <c r="AM1361" s="29">
        <f t="shared" si="1224"/>
        <v>1</v>
      </c>
      <c r="AN1361" s="29">
        <f t="shared" si="1224"/>
        <v>1</v>
      </c>
      <c r="AO1361" s="29">
        <f t="shared" si="1224"/>
        <v>1</v>
      </c>
      <c r="AP1361" s="29">
        <f t="shared" si="1224"/>
        <v>1</v>
      </c>
      <c r="AQ1361" s="29">
        <f t="shared" si="1224"/>
        <v>1</v>
      </c>
      <c r="AR1361" s="29">
        <f t="shared" si="1224"/>
        <v>1</v>
      </c>
      <c r="AS1361" s="29">
        <f t="shared" si="1224"/>
        <v>1</v>
      </c>
      <c r="AT1361" s="29">
        <f t="shared" si="1232"/>
        <v>1</v>
      </c>
      <c r="AU1361" s="29">
        <f t="shared" si="1232"/>
        <v>1</v>
      </c>
      <c r="AV1361" s="29">
        <f t="shared" si="1232"/>
        <v>1</v>
      </c>
      <c r="AW1361" s="29">
        <f t="shared" si="1232"/>
        <v>1</v>
      </c>
      <c r="AX1361" s="29">
        <f t="shared" si="1232"/>
        <v>1</v>
      </c>
      <c r="AY1361" s="29">
        <f t="shared" si="1232"/>
        <v>1</v>
      </c>
      <c r="AZ1361" s="29">
        <f t="shared" si="1232"/>
        <v>1</v>
      </c>
      <c r="BA1361" s="29">
        <f t="shared" si="1232"/>
        <v>1</v>
      </c>
      <c r="BB1361" s="29">
        <f t="shared" si="1232"/>
        <v>1</v>
      </c>
      <c r="BC1361" s="29">
        <f t="shared" si="1232"/>
        <v>1</v>
      </c>
      <c r="BD1361" s="29">
        <f t="shared" si="1232"/>
        <v>1</v>
      </c>
      <c r="BE1361" s="29">
        <f t="shared" si="1232"/>
        <v>1</v>
      </c>
      <c r="BF1361" s="29">
        <f t="shared" si="1232"/>
        <v>1</v>
      </c>
      <c r="BG1361" s="29">
        <f t="shared" si="1232"/>
        <v>1</v>
      </c>
      <c r="BH1361" s="29">
        <f t="shared" si="1232"/>
        <v>1</v>
      </c>
      <c r="BI1361" s="29">
        <f t="shared" si="1232"/>
        <v>1</v>
      </c>
      <c r="BJ1361" s="29">
        <f t="shared" si="1230"/>
        <v>1</v>
      </c>
      <c r="BN1361" s="29">
        <f t="shared" si="1216"/>
        <v>50</v>
      </c>
      <c r="BO1361" s="29">
        <f t="shared" si="1157"/>
        <v>18</v>
      </c>
    </row>
    <row r="1362" spans="3:67" x14ac:dyDescent="0.25">
      <c r="C1362" s="79">
        <f t="shared" ref="C1362:C1389" si="1244">C1312+1</f>
        <v>43880</v>
      </c>
      <c r="D1362" s="29">
        <f t="shared" si="1238"/>
        <v>2020</v>
      </c>
      <c r="E1362" s="29">
        <f t="shared" si="1217"/>
        <v>2</v>
      </c>
      <c r="F1362" s="29">
        <f t="shared" si="1218"/>
        <v>8</v>
      </c>
      <c r="G1362" s="29">
        <f t="shared" si="1219"/>
        <v>19</v>
      </c>
      <c r="H1362" s="166" t="str">
        <f t="shared" si="1220"/>
        <v>Di</v>
      </c>
      <c r="I1362" s="29">
        <f t="shared" ref="I1362:I1389" si="1245">I1312</f>
        <v>1</v>
      </c>
      <c r="J1362" s="29">
        <f t="array" ref="J1362">INDEX(Dienstplan!$F$6:$AJ$55,BN1362,BO1362)</f>
        <v>0</v>
      </c>
      <c r="K1362" s="29">
        <f t="array" ref="K1362">IF(OR(J1362=Schichten!$B$3,J1362=Schichten!$B$4),INDEX($D$98:$D$147,MATCH(CODE(J1362),$H$98:$H$147,0)),IF(ISERROR(INDEX($D$98:$D$147,MATCH(J1362,$A$98:$A$147,0))),0,INDEX($D$98:$D$147,MATCH(J1362,$A$98:$A$147,0))))</f>
        <v>0</v>
      </c>
      <c r="L1362" s="29">
        <f t="shared" ref="L1362" si="1246">L1312</f>
        <v>1.1494252873563218E-2</v>
      </c>
      <c r="M1362" s="29">
        <f t="shared" si="1241"/>
        <v>0</v>
      </c>
      <c r="O1362" s="29">
        <f t="shared" si="1226"/>
        <v>0</v>
      </c>
      <c r="P1362" s="29">
        <f t="shared" si="1226"/>
        <v>0</v>
      </c>
      <c r="Q1362" s="29">
        <f t="shared" si="1226"/>
        <v>0</v>
      </c>
      <c r="R1362" s="29">
        <f t="shared" si="1226"/>
        <v>0</v>
      </c>
      <c r="S1362" s="29">
        <f t="shared" si="1226"/>
        <v>0</v>
      </c>
      <c r="T1362" s="29">
        <f t="shared" si="1226"/>
        <v>0</v>
      </c>
      <c r="U1362" s="29">
        <f t="shared" si="1226"/>
        <v>0</v>
      </c>
      <c r="V1362" s="29">
        <f t="shared" si="1226"/>
        <v>0</v>
      </c>
      <c r="W1362" s="29">
        <f t="shared" si="1226"/>
        <v>0</v>
      </c>
      <c r="X1362" s="29">
        <f t="shared" si="1226"/>
        <v>0</v>
      </c>
      <c r="Y1362" s="29">
        <f t="shared" si="1226"/>
        <v>1</v>
      </c>
      <c r="Z1362" s="29">
        <f t="shared" si="1226"/>
        <v>1</v>
      </c>
      <c r="AA1362" s="29">
        <f t="shared" si="1226"/>
        <v>1</v>
      </c>
      <c r="AB1362" s="29">
        <f t="shared" si="1226"/>
        <v>1</v>
      </c>
      <c r="AC1362" s="29">
        <f t="shared" si="1226"/>
        <v>1</v>
      </c>
      <c r="AD1362" s="29">
        <f t="shared" si="1226"/>
        <v>1</v>
      </c>
      <c r="AE1362" s="29">
        <f t="shared" si="1224"/>
        <v>1</v>
      </c>
      <c r="AF1362" s="29">
        <f t="shared" si="1224"/>
        <v>1</v>
      </c>
      <c r="AG1362" s="29">
        <f t="shared" si="1224"/>
        <v>1</v>
      </c>
      <c r="AH1362" s="29">
        <f t="shared" si="1224"/>
        <v>1</v>
      </c>
      <c r="AI1362" s="29">
        <f t="shared" si="1224"/>
        <v>1</v>
      </c>
      <c r="AJ1362" s="29">
        <f t="shared" si="1224"/>
        <v>1</v>
      </c>
      <c r="AK1362" s="29">
        <f t="shared" si="1224"/>
        <v>1</v>
      </c>
      <c r="AL1362" s="29">
        <f t="shared" si="1224"/>
        <v>1</v>
      </c>
      <c r="AM1362" s="29">
        <f t="shared" si="1224"/>
        <v>1</v>
      </c>
      <c r="AN1362" s="29">
        <f t="shared" si="1224"/>
        <v>1</v>
      </c>
      <c r="AO1362" s="29">
        <f t="shared" si="1224"/>
        <v>1</v>
      </c>
      <c r="AP1362" s="29">
        <f t="shared" si="1224"/>
        <v>1</v>
      </c>
      <c r="AQ1362" s="29">
        <f t="shared" si="1224"/>
        <v>1</v>
      </c>
      <c r="AR1362" s="29">
        <f t="shared" si="1224"/>
        <v>1</v>
      </c>
      <c r="AS1362" s="29">
        <f t="shared" si="1224"/>
        <v>1</v>
      </c>
      <c r="AT1362" s="29">
        <f t="shared" si="1232"/>
        <v>1</v>
      </c>
      <c r="AU1362" s="29">
        <f t="shared" si="1232"/>
        <v>1</v>
      </c>
      <c r="AV1362" s="29">
        <f t="shared" si="1232"/>
        <v>1</v>
      </c>
      <c r="AW1362" s="29">
        <f t="shared" si="1232"/>
        <v>1</v>
      </c>
      <c r="AX1362" s="29">
        <f t="shared" si="1232"/>
        <v>1</v>
      </c>
      <c r="AY1362" s="29">
        <f t="shared" si="1232"/>
        <v>1</v>
      </c>
      <c r="AZ1362" s="29">
        <f t="shared" si="1232"/>
        <v>1</v>
      </c>
      <c r="BA1362" s="29">
        <f t="shared" si="1232"/>
        <v>1</v>
      </c>
      <c r="BB1362" s="29">
        <f t="shared" si="1232"/>
        <v>1</v>
      </c>
      <c r="BC1362" s="29">
        <f t="shared" si="1232"/>
        <v>1</v>
      </c>
      <c r="BD1362" s="29">
        <f t="shared" si="1232"/>
        <v>1</v>
      </c>
      <c r="BE1362" s="29">
        <f t="shared" si="1232"/>
        <v>1</v>
      </c>
      <c r="BF1362" s="29">
        <f t="shared" si="1232"/>
        <v>1</v>
      </c>
      <c r="BG1362" s="29">
        <f t="shared" si="1232"/>
        <v>1</v>
      </c>
      <c r="BH1362" s="29">
        <f t="shared" si="1232"/>
        <v>1</v>
      </c>
      <c r="BI1362" s="29">
        <f t="shared" si="1232"/>
        <v>1</v>
      </c>
      <c r="BJ1362" s="29">
        <f t="shared" si="1230"/>
        <v>1</v>
      </c>
      <c r="BN1362" s="29">
        <f t="shared" si="1216"/>
        <v>1</v>
      </c>
      <c r="BO1362" s="29">
        <f t="shared" ref="BO1362:BO1389" si="1247">BO1312+1</f>
        <v>19</v>
      </c>
    </row>
    <row r="1363" spans="3:67" x14ac:dyDescent="0.25">
      <c r="C1363" s="79">
        <f t="shared" si="1244"/>
        <v>43880</v>
      </c>
      <c r="D1363" s="29">
        <f t="shared" si="1238"/>
        <v>2020</v>
      </c>
      <c r="E1363" s="29">
        <f t="shared" si="1217"/>
        <v>2</v>
      </c>
      <c r="F1363" s="29">
        <f t="shared" si="1218"/>
        <v>8</v>
      </c>
      <c r="G1363" s="29">
        <f t="shared" si="1219"/>
        <v>19</v>
      </c>
      <c r="H1363" s="166" t="str">
        <f t="shared" si="1220"/>
        <v>Di</v>
      </c>
      <c r="I1363" s="29">
        <f t="shared" si="1245"/>
        <v>2</v>
      </c>
      <c r="J1363" s="29">
        <f t="array" ref="J1363">INDEX(Dienstplan!$F$6:$AJ$55,BN1363,BO1363)</f>
        <v>0</v>
      </c>
      <c r="K1363" s="29">
        <f t="array" ref="K1363">IF(OR(J1363=Schichten!$B$3,J1363=Schichten!$B$4),INDEX($D$98:$D$147,MATCH(CODE(J1363),$H$98:$H$147,0)),IF(ISERROR(INDEX($D$98:$D$147,MATCH(J1363,$A$98:$A$147,0))),0,INDEX($D$98:$D$147,MATCH(J1363,$A$98:$A$147,0))))</f>
        <v>0</v>
      </c>
      <c r="L1363" s="29">
        <f t="shared" ref="L1363" si="1248">L1313</f>
        <v>0</v>
      </c>
      <c r="M1363" s="29">
        <f t="shared" si="1241"/>
        <v>0</v>
      </c>
      <c r="O1363" s="29">
        <f t="shared" si="1226"/>
        <v>0</v>
      </c>
      <c r="P1363" s="29">
        <f t="shared" si="1226"/>
        <v>0</v>
      </c>
      <c r="Q1363" s="29">
        <f t="shared" si="1226"/>
        <v>0</v>
      </c>
      <c r="R1363" s="29">
        <f t="shared" si="1226"/>
        <v>0</v>
      </c>
      <c r="S1363" s="29">
        <f t="shared" si="1226"/>
        <v>0</v>
      </c>
      <c r="T1363" s="29">
        <f t="shared" si="1226"/>
        <v>0</v>
      </c>
      <c r="U1363" s="29">
        <f t="shared" si="1226"/>
        <v>0</v>
      </c>
      <c r="V1363" s="29">
        <f t="shared" si="1226"/>
        <v>0</v>
      </c>
      <c r="W1363" s="29">
        <f t="shared" si="1226"/>
        <v>0</v>
      </c>
      <c r="X1363" s="29">
        <f t="shared" si="1226"/>
        <v>0</v>
      </c>
      <c r="Y1363" s="29">
        <f t="shared" si="1226"/>
        <v>1</v>
      </c>
      <c r="Z1363" s="29">
        <f t="shared" si="1226"/>
        <v>1</v>
      </c>
      <c r="AA1363" s="29">
        <f t="shared" si="1226"/>
        <v>1</v>
      </c>
      <c r="AB1363" s="29">
        <f t="shared" si="1226"/>
        <v>1</v>
      </c>
      <c r="AC1363" s="29">
        <f t="shared" si="1226"/>
        <v>1</v>
      </c>
      <c r="AD1363" s="29">
        <f t="shared" ref="AD1363:AS1378" si="1249">IF($M$457,IF($J1363=AD$461,1,0),0)</f>
        <v>1</v>
      </c>
      <c r="AE1363" s="29">
        <f t="shared" si="1249"/>
        <v>1</v>
      </c>
      <c r="AF1363" s="29">
        <f t="shared" si="1249"/>
        <v>1</v>
      </c>
      <c r="AG1363" s="29">
        <f t="shared" si="1249"/>
        <v>1</v>
      </c>
      <c r="AH1363" s="29">
        <f t="shared" si="1249"/>
        <v>1</v>
      </c>
      <c r="AI1363" s="29">
        <f t="shared" si="1249"/>
        <v>1</v>
      </c>
      <c r="AJ1363" s="29">
        <f t="shared" si="1249"/>
        <v>1</v>
      </c>
      <c r="AK1363" s="29">
        <f t="shared" si="1249"/>
        <v>1</v>
      </c>
      <c r="AL1363" s="29">
        <f t="shared" si="1249"/>
        <v>1</v>
      </c>
      <c r="AM1363" s="29">
        <f t="shared" si="1249"/>
        <v>1</v>
      </c>
      <c r="AN1363" s="29">
        <f t="shared" si="1249"/>
        <v>1</v>
      </c>
      <c r="AO1363" s="29">
        <f t="shared" si="1249"/>
        <v>1</v>
      </c>
      <c r="AP1363" s="29">
        <f t="shared" si="1249"/>
        <v>1</v>
      </c>
      <c r="AQ1363" s="29">
        <f t="shared" si="1249"/>
        <v>1</v>
      </c>
      <c r="AR1363" s="29">
        <f t="shared" si="1249"/>
        <v>1</v>
      </c>
      <c r="AS1363" s="29">
        <f t="shared" si="1249"/>
        <v>1</v>
      </c>
      <c r="AT1363" s="29">
        <f t="shared" si="1232"/>
        <v>1</v>
      </c>
      <c r="AU1363" s="29">
        <f t="shared" si="1232"/>
        <v>1</v>
      </c>
      <c r="AV1363" s="29">
        <f t="shared" si="1232"/>
        <v>1</v>
      </c>
      <c r="AW1363" s="29">
        <f t="shared" si="1232"/>
        <v>1</v>
      </c>
      <c r="AX1363" s="29">
        <f t="shared" si="1232"/>
        <v>1</v>
      </c>
      <c r="AY1363" s="29">
        <f t="shared" si="1232"/>
        <v>1</v>
      </c>
      <c r="AZ1363" s="29">
        <f t="shared" si="1232"/>
        <v>1</v>
      </c>
      <c r="BA1363" s="29">
        <f t="shared" si="1232"/>
        <v>1</v>
      </c>
      <c r="BB1363" s="29">
        <f t="shared" si="1232"/>
        <v>1</v>
      </c>
      <c r="BC1363" s="29">
        <f t="shared" si="1232"/>
        <v>1</v>
      </c>
      <c r="BD1363" s="29">
        <f t="shared" si="1232"/>
        <v>1</v>
      </c>
      <c r="BE1363" s="29">
        <f t="shared" si="1232"/>
        <v>1</v>
      </c>
      <c r="BF1363" s="29">
        <f t="shared" si="1232"/>
        <v>1</v>
      </c>
      <c r="BG1363" s="29">
        <f t="shared" si="1232"/>
        <v>1</v>
      </c>
      <c r="BH1363" s="29">
        <f t="shared" si="1232"/>
        <v>1</v>
      </c>
      <c r="BI1363" s="29">
        <f t="shared" si="1232"/>
        <v>1</v>
      </c>
      <c r="BJ1363" s="29">
        <f t="shared" si="1230"/>
        <v>1</v>
      </c>
      <c r="BN1363" s="29">
        <f t="shared" si="1216"/>
        <v>2</v>
      </c>
      <c r="BO1363" s="29">
        <f t="shared" si="1247"/>
        <v>19</v>
      </c>
    </row>
    <row r="1364" spans="3:67" x14ac:dyDescent="0.25">
      <c r="C1364" s="79">
        <f t="shared" si="1244"/>
        <v>43880</v>
      </c>
      <c r="D1364" s="29">
        <f t="shared" si="1238"/>
        <v>2020</v>
      </c>
      <c r="E1364" s="29">
        <f t="shared" si="1217"/>
        <v>2</v>
      </c>
      <c r="F1364" s="29">
        <f t="shared" si="1218"/>
        <v>8</v>
      </c>
      <c r="G1364" s="29">
        <f t="shared" si="1219"/>
        <v>19</v>
      </c>
      <c r="H1364" s="166" t="str">
        <f t="shared" si="1220"/>
        <v>Di</v>
      </c>
      <c r="I1364" s="29">
        <f t="shared" si="1245"/>
        <v>3</v>
      </c>
      <c r="J1364" s="29">
        <f t="array" ref="J1364">INDEX(Dienstplan!$F$6:$AJ$55,BN1364,BO1364)</f>
        <v>0</v>
      </c>
      <c r="K1364" s="29">
        <f t="array" ref="K1364">IF(OR(J1364=Schichten!$B$3,J1364=Schichten!$B$4),INDEX($D$98:$D$147,MATCH(CODE(J1364),$H$98:$H$147,0)),IF(ISERROR(INDEX($D$98:$D$147,MATCH(J1364,$A$98:$A$147,0))),0,INDEX($D$98:$D$147,MATCH(J1364,$A$98:$A$147,0))))</f>
        <v>0</v>
      </c>
      <c r="L1364" s="29">
        <f t="shared" ref="L1364" si="1250">L1314</f>
        <v>0</v>
      </c>
      <c r="M1364" s="29">
        <f t="shared" si="1241"/>
        <v>0</v>
      </c>
      <c r="O1364" s="29">
        <f t="shared" ref="O1364:AD1379" si="1251">IF($M$457,IF($J1364=O$461,1,0),0)</f>
        <v>0</v>
      </c>
      <c r="P1364" s="29">
        <f t="shared" si="1251"/>
        <v>0</v>
      </c>
      <c r="Q1364" s="29">
        <f t="shared" si="1251"/>
        <v>0</v>
      </c>
      <c r="R1364" s="29">
        <f t="shared" si="1251"/>
        <v>0</v>
      </c>
      <c r="S1364" s="29">
        <f t="shared" si="1251"/>
        <v>0</v>
      </c>
      <c r="T1364" s="29">
        <f t="shared" si="1251"/>
        <v>0</v>
      </c>
      <c r="U1364" s="29">
        <f t="shared" si="1251"/>
        <v>0</v>
      </c>
      <c r="V1364" s="29">
        <f t="shared" si="1251"/>
        <v>0</v>
      </c>
      <c r="W1364" s="29">
        <f t="shared" si="1251"/>
        <v>0</v>
      </c>
      <c r="X1364" s="29">
        <f t="shared" si="1251"/>
        <v>0</v>
      </c>
      <c r="Y1364" s="29">
        <f t="shared" si="1251"/>
        <v>1</v>
      </c>
      <c r="Z1364" s="29">
        <f t="shared" si="1251"/>
        <v>1</v>
      </c>
      <c r="AA1364" s="29">
        <f t="shared" si="1251"/>
        <v>1</v>
      </c>
      <c r="AB1364" s="29">
        <f t="shared" si="1251"/>
        <v>1</v>
      </c>
      <c r="AC1364" s="29">
        <f t="shared" si="1251"/>
        <v>1</v>
      </c>
      <c r="AD1364" s="29">
        <f t="shared" si="1251"/>
        <v>1</v>
      </c>
      <c r="AE1364" s="29">
        <f t="shared" si="1249"/>
        <v>1</v>
      </c>
      <c r="AF1364" s="29">
        <f t="shared" si="1249"/>
        <v>1</v>
      </c>
      <c r="AG1364" s="29">
        <f t="shared" si="1249"/>
        <v>1</v>
      </c>
      <c r="AH1364" s="29">
        <f t="shared" si="1249"/>
        <v>1</v>
      </c>
      <c r="AI1364" s="29">
        <f t="shared" si="1249"/>
        <v>1</v>
      </c>
      <c r="AJ1364" s="29">
        <f t="shared" si="1249"/>
        <v>1</v>
      </c>
      <c r="AK1364" s="29">
        <f t="shared" si="1249"/>
        <v>1</v>
      </c>
      <c r="AL1364" s="29">
        <f t="shared" si="1249"/>
        <v>1</v>
      </c>
      <c r="AM1364" s="29">
        <f t="shared" si="1249"/>
        <v>1</v>
      </c>
      <c r="AN1364" s="29">
        <f t="shared" si="1249"/>
        <v>1</v>
      </c>
      <c r="AO1364" s="29">
        <f t="shared" si="1249"/>
        <v>1</v>
      </c>
      <c r="AP1364" s="29">
        <f t="shared" si="1249"/>
        <v>1</v>
      </c>
      <c r="AQ1364" s="29">
        <f t="shared" si="1249"/>
        <v>1</v>
      </c>
      <c r="AR1364" s="29">
        <f t="shared" si="1249"/>
        <v>1</v>
      </c>
      <c r="AS1364" s="29">
        <f t="shared" si="1249"/>
        <v>1</v>
      </c>
      <c r="AT1364" s="29">
        <f t="shared" si="1232"/>
        <v>1</v>
      </c>
      <c r="AU1364" s="29">
        <f t="shared" si="1232"/>
        <v>1</v>
      </c>
      <c r="AV1364" s="29">
        <f t="shared" si="1232"/>
        <v>1</v>
      </c>
      <c r="AW1364" s="29">
        <f t="shared" si="1232"/>
        <v>1</v>
      </c>
      <c r="AX1364" s="29">
        <f t="shared" si="1232"/>
        <v>1</v>
      </c>
      <c r="AY1364" s="29">
        <f t="shared" si="1232"/>
        <v>1</v>
      </c>
      <c r="AZ1364" s="29">
        <f t="shared" si="1232"/>
        <v>1</v>
      </c>
      <c r="BA1364" s="29">
        <f t="shared" si="1232"/>
        <v>1</v>
      </c>
      <c r="BB1364" s="29">
        <f t="shared" si="1232"/>
        <v>1</v>
      </c>
      <c r="BC1364" s="29">
        <f t="shared" si="1232"/>
        <v>1</v>
      </c>
      <c r="BD1364" s="29">
        <f t="shared" si="1232"/>
        <v>1</v>
      </c>
      <c r="BE1364" s="29">
        <f t="shared" si="1232"/>
        <v>1</v>
      </c>
      <c r="BF1364" s="29">
        <f t="shared" si="1232"/>
        <v>1</v>
      </c>
      <c r="BG1364" s="29">
        <f t="shared" si="1232"/>
        <v>1</v>
      </c>
      <c r="BH1364" s="29">
        <f t="shared" si="1232"/>
        <v>1</v>
      </c>
      <c r="BI1364" s="29">
        <f t="shared" si="1232"/>
        <v>1</v>
      </c>
      <c r="BJ1364" s="29">
        <f t="shared" si="1230"/>
        <v>1</v>
      </c>
      <c r="BN1364" s="29">
        <f t="shared" si="1216"/>
        <v>3</v>
      </c>
      <c r="BO1364" s="29">
        <f t="shared" si="1247"/>
        <v>19</v>
      </c>
    </row>
    <row r="1365" spans="3:67" x14ac:dyDescent="0.25">
      <c r="C1365" s="79">
        <f t="shared" si="1244"/>
        <v>43880</v>
      </c>
      <c r="D1365" s="29">
        <f t="shared" si="1238"/>
        <v>2020</v>
      </c>
      <c r="E1365" s="29">
        <f t="shared" si="1217"/>
        <v>2</v>
      </c>
      <c r="F1365" s="29">
        <f t="shared" si="1218"/>
        <v>8</v>
      </c>
      <c r="G1365" s="29">
        <f t="shared" si="1219"/>
        <v>19</v>
      </c>
      <c r="H1365" s="166" t="str">
        <f t="shared" si="1220"/>
        <v>Di</v>
      </c>
      <c r="I1365" s="29">
        <f t="shared" si="1245"/>
        <v>4</v>
      </c>
      <c r="J1365" s="29">
        <f t="array" ref="J1365">INDEX(Dienstplan!$F$6:$AJ$55,BN1365,BO1365)</f>
        <v>0</v>
      </c>
      <c r="K1365" s="29">
        <f t="array" ref="K1365">IF(OR(J1365=Schichten!$B$3,J1365=Schichten!$B$4),INDEX($D$98:$D$147,MATCH(CODE(J1365),$H$98:$H$147,0)),IF(ISERROR(INDEX($D$98:$D$147,MATCH(J1365,$A$98:$A$147,0))),0,INDEX($D$98:$D$147,MATCH(J1365,$A$98:$A$147,0))))</f>
        <v>0</v>
      </c>
      <c r="L1365" s="29">
        <f t="shared" ref="L1365" si="1252">L1315</f>
        <v>0</v>
      </c>
      <c r="M1365" s="29">
        <f t="shared" si="1241"/>
        <v>0</v>
      </c>
      <c r="O1365" s="29">
        <f t="shared" si="1251"/>
        <v>0</v>
      </c>
      <c r="P1365" s="29">
        <f t="shared" si="1251"/>
        <v>0</v>
      </c>
      <c r="Q1365" s="29">
        <f t="shared" si="1251"/>
        <v>0</v>
      </c>
      <c r="R1365" s="29">
        <f t="shared" si="1251"/>
        <v>0</v>
      </c>
      <c r="S1365" s="29">
        <f t="shared" si="1251"/>
        <v>0</v>
      </c>
      <c r="T1365" s="29">
        <f t="shared" si="1251"/>
        <v>0</v>
      </c>
      <c r="U1365" s="29">
        <f t="shared" si="1251"/>
        <v>0</v>
      </c>
      <c r="V1365" s="29">
        <f t="shared" si="1251"/>
        <v>0</v>
      </c>
      <c r="W1365" s="29">
        <f t="shared" si="1251"/>
        <v>0</v>
      </c>
      <c r="X1365" s="29">
        <f t="shared" si="1251"/>
        <v>0</v>
      </c>
      <c r="Y1365" s="29">
        <f t="shared" si="1251"/>
        <v>1</v>
      </c>
      <c r="Z1365" s="29">
        <f t="shared" si="1251"/>
        <v>1</v>
      </c>
      <c r="AA1365" s="29">
        <f t="shared" si="1251"/>
        <v>1</v>
      </c>
      <c r="AB1365" s="29">
        <f t="shared" si="1251"/>
        <v>1</v>
      </c>
      <c r="AC1365" s="29">
        <f t="shared" si="1251"/>
        <v>1</v>
      </c>
      <c r="AD1365" s="29">
        <f t="shared" si="1251"/>
        <v>1</v>
      </c>
      <c r="AE1365" s="29">
        <f t="shared" si="1249"/>
        <v>1</v>
      </c>
      <c r="AF1365" s="29">
        <f t="shared" si="1249"/>
        <v>1</v>
      </c>
      <c r="AG1365" s="29">
        <f t="shared" si="1249"/>
        <v>1</v>
      </c>
      <c r="AH1365" s="29">
        <f t="shared" si="1249"/>
        <v>1</v>
      </c>
      <c r="AI1365" s="29">
        <f t="shared" si="1249"/>
        <v>1</v>
      </c>
      <c r="AJ1365" s="29">
        <f t="shared" si="1249"/>
        <v>1</v>
      </c>
      <c r="AK1365" s="29">
        <f t="shared" si="1249"/>
        <v>1</v>
      </c>
      <c r="AL1365" s="29">
        <f t="shared" si="1249"/>
        <v>1</v>
      </c>
      <c r="AM1365" s="29">
        <f t="shared" si="1249"/>
        <v>1</v>
      </c>
      <c r="AN1365" s="29">
        <f t="shared" si="1249"/>
        <v>1</v>
      </c>
      <c r="AO1365" s="29">
        <f t="shared" si="1249"/>
        <v>1</v>
      </c>
      <c r="AP1365" s="29">
        <f t="shared" si="1249"/>
        <v>1</v>
      </c>
      <c r="AQ1365" s="29">
        <f t="shared" si="1249"/>
        <v>1</v>
      </c>
      <c r="AR1365" s="29">
        <f t="shared" si="1249"/>
        <v>1</v>
      </c>
      <c r="AS1365" s="29">
        <f t="shared" si="1249"/>
        <v>1</v>
      </c>
      <c r="AT1365" s="29">
        <f t="shared" si="1232"/>
        <v>1</v>
      </c>
      <c r="AU1365" s="29">
        <f t="shared" si="1232"/>
        <v>1</v>
      </c>
      <c r="AV1365" s="29">
        <f t="shared" si="1232"/>
        <v>1</v>
      </c>
      <c r="AW1365" s="29">
        <f t="shared" si="1232"/>
        <v>1</v>
      </c>
      <c r="AX1365" s="29">
        <f t="shared" si="1232"/>
        <v>1</v>
      </c>
      <c r="AY1365" s="29">
        <f t="shared" si="1232"/>
        <v>1</v>
      </c>
      <c r="AZ1365" s="29">
        <f t="shared" si="1232"/>
        <v>1</v>
      </c>
      <c r="BA1365" s="29">
        <f t="shared" si="1232"/>
        <v>1</v>
      </c>
      <c r="BB1365" s="29">
        <f t="shared" si="1232"/>
        <v>1</v>
      </c>
      <c r="BC1365" s="29">
        <f t="shared" si="1232"/>
        <v>1</v>
      </c>
      <c r="BD1365" s="29">
        <f t="shared" si="1232"/>
        <v>1</v>
      </c>
      <c r="BE1365" s="29">
        <f t="shared" si="1232"/>
        <v>1</v>
      </c>
      <c r="BF1365" s="29">
        <f t="shared" si="1232"/>
        <v>1</v>
      </c>
      <c r="BG1365" s="29">
        <f t="shared" si="1232"/>
        <v>1</v>
      </c>
      <c r="BH1365" s="29">
        <f t="shared" si="1232"/>
        <v>1</v>
      </c>
      <c r="BI1365" s="29">
        <f t="shared" si="1232"/>
        <v>1</v>
      </c>
      <c r="BJ1365" s="29">
        <f t="shared" si="1230"/>
        <v>1</v>
      </c>
      <c r="BN1365" s="29">
        <f t="shared" si="1216"/>
        <v>4</v>
      </c>
      <c r="BO1365" s="29">
        <f t="shared" si="1247"/>
        <v>19</v>
      </c>
    </row>
    <row r="1366" spans="3:67" x14ac:dyDescent="0.25">
      <c r="C1366" s="79">
        <f t="shared" si="1244"/>
        <v>43880</v>
      </c>
      <c r="D1366" s="29">
        <f t="shared" si="1238"/>
        <v>2020</v>
      </c>
      <c r="E1366" s="29">
        <f t="shared" si="1217"/>
        <v>2</v>
      </c>
      <c r="F1366" s="29">
        <f t="shared" si="1218"/>
        <v>8</v>
      </c>
      <c r="G1366" s="29">
        <f t="shared" si="1219"/>
        <v>19</v>
      </c>
      <c r="H1366" s="166" t="str">
        <f t="shared" si="1220"/>
        <v>Di</v>
      </c>
      <c r="I1366" s="29">
        <f t="shared" si="1245"/>
        <v>5</v>
      </c>
      <c r="J1366" s="29">
        <f t="array" ref="J1366">INDEX(Dienstplan!$F$6:$AJ$55,BN1366,BO1366)</f>
        <v>0</v>
      </c>
      <c r="K1366" s="29">
        <f t="array" ref="K1366">IF(OR(J1366=Schichten!$B$3,J1366=Schichten!$B$4),INDEX($D$98:$D$147,MATCH(CODE(J1366),$H$98:$H$147,0)),IF(ISERROR(INDEX($D$98:$D$147,MATCH(J1366,$A$98:$A$147,0))),0,INDEX($D$98:$D$147,MATCH(J1366,$A$98:$A$147,0))))</f>
        <v>0</v>
      </c>
      <c r="L1366" s="29">
        <f t="shared" ref="L1366" si="1253">L1316</f>
        <v>0</v>
      </c>
      <c r="M1366" s="29">
        <f t="shared" si="1241"/>
        <v>0</v>
      </c>
      <c r="O1366" s="29">
        <f t="shared" si="1251"/>
        <v>0</v>
      </c>
      <c r="P1366" s="29">
        <f t="shared" si="1251"/>
        <v>0</v>
      </c>
      <c r="Q1366" s="29">
        <f t="shared" si="1251"/>
        <v>0</v>
      </c>
      <c r="R1366" s="29">
        <f t="shared" si="1251"/>
        <v>0</v>
      </c>
      <c r="S1366" s="29">
        <f t="shared" si="1251"/>
        <v>0</v>
      </c>
      <c r="T1366" s="29">
        <f t="shared" si="1251"/>
        <v>0</v>
      </c>
      <c r="U1366" s="29">
        <f t="shared" si="1251"/>
        <v>0</v>
      </c>
      <c r="V1366" s="29">
        <f t="shared" si="1251"/>
        <v>0</v>
      </c>
      <c r="W1366" s="29">
        <f t="shared" si="1251"/>
        <v>0</v>
      </c>
      <c r="X1366" s="29">
        <f t="shared" si="1251"/>
        <v>0</v>
      </c>
      <c r="Y1366" s="29">
        <f t="shared" si="1251"/>
        <v>1</v>
      </c>
      <c r="Z1366" s="29">
        <f t="shared" si="1251"/>
        <v>1</v>
      </c>
      <c r="AA1366" s="29">
        <f t="shared" si="1251"/>
        <v>1</v>
      </c>
      <c r="AB1366" s="29">
        <f t="shared" si="1251"/>
        <v>1</v>
      </c>
      <c r="AC1366" s="29">
        <f t="shared" si="1251"/>
        <v>1</v>
      </c>
      <c r="AD1366" s="29">
        <f t="shared" si="1251"/>
        <v>1</v>
      </c>
      <c r="AE1366" s="29">
        <f t="shared" si="1249"/>
        <v>1</v>
      </c>
      <c r="AF1366" s="29">
        <f t="shared" si="1249"/>
        <v>1</v>
      </c>
      <c r="AG1366" s="29">
        <f t="shared" si="1249"/>
        <v>1</v>
      </c>
      <c r="AH1366" s="29">
        <f t="shared" si="1249"/>
        <v>1</v>
      </c>
      <c r="AI1366" s="29">
        <f t="shared" si="1249"/>
        <v>1</v>
      </c>
      <c r="AJ1366" s="29">
        <f t="shared" si="1249"/>
        <v>1</v>
      </c>
      <c r="AK1366" s="29">
        <f t="shared" si="1249"/>
        <v>1</v>
      </c>
      <c r="AL1366" s="29">
        <f t="shared" si="1249"/>
        <v>1</v>
      </c>
      <c r="AM1366" s="29">
        <f t="shared" si="1249"/>
        <v>1</v>
      </c>
      <c r="AN1366" s="29">
        <f t="shared" si="1249"/>
        <v>1</v>
      </c>
      <c r="AO1366" s="29">
        <f t="shared" si="1249"/>
        <v>1</v>
      </c>
      <c r="AP1366" s="29">
        <f t="shared" si="1249"/>
        <v>1</v>
      </c>
      <c r="AQ1366" s="29">
        <f t="shared" si="1249"/>
        <v>1</v>
      </c>
      <c r="AR1366" s="29">
        <f t="shared" si="1249"/>
        <v>1</v>
      </c>
      <c r="AS1366" s="29">
        <f t="shared" si="1249"/>
        <v>1</v>
      </c>
      <c r="AT1366" s="29">
        <f t="shared" si="1232"/>
        <v>1</v>
      </c>
      <c r="AU1366" s="29">
        <f t="shared" si="1232"/>
        <v>1</v>
      </c>
      <c r="AV1366" s="29">
        <f t="shared" si="1232"/>
        <v>1</v>
      </c>
      <c r="AW1366" s="29">
        <f t="shared" si="1232"/>
        <v>1</v>
      </c>
      <c r="AX1366" s="29">
        <f t="shared" si="1232"/>
        <v>1</v>
      </c>
      <c r="AY1366" s="29">
        <f t="shared" si="1232"/>
        <v>1</v>
      </c>
      <c r="AZ1366" s="29">
        <f t="shared" si="1232"/>
        <v>1</v>
      </c>
      <c r="BA1366" s="29">
        <f t="shared" si="1232"/>
        <v>1</v>
      </c>
      <c r="BB1366" s="29">
        <f t="shared" si="1232"/>
        <v>1</v>
      </c>
      <c r="BC1366" s="29">
        <f t="shared" si="1232"/>
        <v>1</v>
      </c>
      <c r="BD1366" s="29">
        <f t="shared" si="1232"/>
        <v>1</v>
      </c>
      <c r="BE1366" s="29">
        <f t="shared" si="1232"/>
        <v>1</v>
      </c>
      <c r="BF1366" s="29">
        <f t="shared" si="1232"/>
        <v>1</v>
      </c>
      <c r="BG1366" s="29">
        <f t="shared" si="1232"/>
        <v>1</v>
      </c>
      <c r="BH1366" s="29">
        <f t="shared" si="1232"/>
        <v>1</v>
      </c>
      <c r="BI1366" s="29">
        <f t="shared" si="1232"/>
        <v>1</v>
      </c>
      <c r="BJ1366" s="29">
        <f t="shared" si="1230"/>
        <v>1</v>
      </c>
      <c r="BN1366" s="29">
        <f t="shared" si="1216"/>
        <v>5</v>
      </c>
      <c r="BO1366" s="29">
        <f t="shared" si="1247"/>
        <v>19</v>
      </c>
    </row>
    <row r="1367" spans="3:67" x14ac:dyDescent="0.25">
      <c r="C1367" s="79">
        <f t="shared" si="1244"/>
        <v>43880</v>
      </c>
      <c r="D1367" s="29">
        <f t="shared" si="1238"/>
        <v>2020</v>
      </c>
      <c r="E1367" s="29">
        <f t="shared" si="1217"/>
        <v>2</v>
      </c>
      <c r="F1367" s="29">
        <f t="shared" si="1218"/>
        <v>8</v>
      </c>
      <c r="G1367" s="29">
        <f t="shared" si="1219"/>
        <v>19</v>
      </c>
      <c r="H1367" s="166" t="str">
        <f t="shared" si="1220"/>
        <v>Di</v>
      </c>
      <c r="I1367" s="29">
        <f t="shared" si="1245"/>
        <v>6</v>
      </c>
      <c r="J1367" s="29">
        <f t="array" ref="J1367">INDEX(Dienstplan!$F$6:$AJ$55,BN1367,BO1367)</f>
        <v>0</v>
      </c>
      <c r="K1367" s="29">
        <f t="array" ref="K1367">IF(OR(J1367=Schichten!$B$3,J1367=Schichten!$B$4),INDEX($D$98:$D$147,MATCH(CODE(J1367),$H$98:$H$147,0)),IF(ISERROR(INDEX($D$98:$D$147,MATCH(J1367,$A$98:$A$147,0))),0,INDEX($D$98:$D$147,MATCH(J1367,$A$98:$A$147,0))))</f>
        <v>0</v>
      </c>
      <c r="L1367" s="29">
        <f t="shared" ref="L1367" si="1254">L1317</f>
        <v>0</v>
      </c>
      <c r="M1367" s="29">
        <f t="shared" si="1241"/>
        <v>0</v>
      </c>
      <c r="O1367" s="29">
        <f t="shared" si="1251"/>
        <v>0</v>
      </c>
      <c r="P1367" s="29">
        <f t="shared" si="1251"/>
        <v>0</v>
      </c>
      <c r="Q1367" s="29">
        <f t="shared" si="1251"/>
        <v>0</v>
      </c>
      <c r="R1367" s="29">
        <f t="shared" si="1251"/>
        <v>0</v>
      </c>
      <c r="S1367" s="29">
        <f t="shared" si="1251"/>
        <v>0</v>
      </c>
      <c r="T1367" s="29">
        <f t="shared" si="1251"/>
        <v>0</v>
      </c>
      <c r="U1367" s="29">
        <f t="shared" si="1251"/>
        <v>0</v>
      </c>
      <c r="V1367" s="29">
        <f t="shared" si="1251"/>
        <v>0</v>
      </c>
      <c r="W1367" s="29">
        <f t="shared" si="1251"/>
        <v>0</v>
      </c>
      <c r="X1367" s="29">
        <f t="shared" si="1251"/>
        <v>0</v>
      </c>
      <c r="Y1367" s="29">
        <f t="shared" si="1251"/>
        <v>1</v>
      </c>
      <c r="Z1367" s="29">
        <f t="shared" si="1251"/>
        <v>1</v>
      </c>
      <c r="AA1367" s="29">
        <f t="shared" si="1251"/>
        <v>1</v>
      </c>
      <c r="AB1367" s="29">
        <f t="shared" si="1251"/>
        <v>1</v>
      </c>
      <c r="AC1367" s="29">
        <f t="shared" si="1251"/>
        <v>1</v>
      </c>
      <c r="AD1367" s="29">
        <f t="shared" si="1251"/>
        <v>1</v>
      </c>
      <c r="AE1367" s="29">
        <f t="shared" si="1249"/>
        <v>1</v>
      </c>
      <c r="AF1367" s="29">
        <f t="shared" si="1249"/>
        <v>1</v>
      </c>
      <c r="AG1367" s="29">
        <f t="shared" si="1249"/>
        <v>1</v>
      </c>
      <c r="AH1367" s="29">
        <f t="shared" si="1249"/>
        <v>1</v>
      </c>
      <c r="AI1367" s="29">
        <f t="shared" si="1249"/>
        <v>1</v>
      </c>
      <c r="AJ1367" s="29">
        <f t="shared" si="1249"/>
        <v>1</v>
      </c>
      <c r="AK1367" s="29">
        <f t="shared" si="1249"/>
        <v>1</v>
      </c>
      <c r="AL1367" s="29">
        <f t="shared" si="1249"/>
        <v>1</v>
      </c>
      <c r="AM1367" s="29">
        <f t="shared" si="1249"/>
        <v>1</v>
      </c>
      <c r="AN1367" s="29">
        <f t="shared" si="1249"/>
        <v>1</v>
      </c>
      <c r="AO1367" s="29">
        <f t="shared" si="1249"/>
        <v>1</v>
      </c>
      <c r="AP1367" s="29">
        <f t="shared" si="1249"/>
        <v>1</v>
      </c>
      <c r="AQ1367" s="29">
        <f t="shared" si="1249"/>
        <v>1</v>
      </c>
      <c r="AR1367" s="29">
        <f t="shared" si="1249"/>
        <v>1</v>
      </c>
      <c r="AS1367" s="29">
        <f t="shared" si="1249"/>
        <v>1</v>
      </c>
      <c r="AT1367" s="29">
        <f t="shared" si="1232"/>
        <v>1</v>
      </c>
      <c r="AU1367" s="29">
        <f t="shared" si="1232"/>
        <v>1</v>
      </c>
      <c r="AV1367" s="29">
        <f t="shared" si="1232"/>
        <v>1</v>
      </c>
      <c r="AW1367" s="29">
        <f t="shared" si="1232"/>
        <v>1</v>
      </c>
      <c r="AX1367" s="29">
        <f t="shared" si="1232"/>
        <v>1</v>
      </c>
      <c r="AY1367" s="29">
        <f t="shared" si="1232"/>
        <v>1</v>
      </c>
      <c r="AZ1367" s="29">
        <f t="shared" si="1232"/>
        <v>1</v>
      </c>
      <c r="BA1367" s="29">
        <f t="shared" si="1232"/>
        <v>1</v>
      </c>
      <c r="BB1367" s="29">
        <f t="shared" si="1232"/>
        <v>1</v>
      </c>
      <c r="BC1367" s="29">
        <f t="shared" si="1232"/>
        <v>1</v>
      </c>
      <c r="BD1367" s="29">
        <f t="shared" si="1232"/>
        <v>1</v>
      </c>
      <c r="BE1367" s="29">
        <f t="shared" si="1232"/>
        <v>1</v>
      </c>
      <c r="BF1367" s="29">
        <f t="shared" si="1232"/>
        <v>1</v>
      </c>
      <c r="BG1367" s="29">
        <f t="shared" si="1232"/>
        <v>1</v>
      </c>
      <c r="BH1367" s="29">
        <f t="shared" si="1232"/>
        <v>1</v>
      </c>
      <c r="BI1367" s="29">
        <f t="shared" ref="BI1367:BJ1382" si="1255">IF($M$457,IF($J1367=BI$461,1,0),0)</f>
        <v>1</v>
      </c>
      <c r="BJ1367" s="29">
        <f t="shared" si="1255"/>
        <v>1</v>
      </c>
      <c r="BN1367" s="29">
        <f t="shared" si="1216"/>
        <v>6</v>
      </c>
      <c r="BO1367" s="29">
        <f t="shared" si="1247"/>
        <v>19</v>
      </c>
    </row>
    <row r="1368" spans="3:67" x14ac:dyDescent="0.25">
      <c r="C1368" s="79">
        <f t="shared" si="1244"/>
        <v>43880</v>
      </c>
      <c r="D1368" s="29">
        <f t="shared" si="1238"/>
        <v>2020</v>
      </c>
      <c r="E1368" s="29">
        <f t="shared" si="1217"/>
        <v>2</v>
      </c>
      <c r="F1368" s="29">
        <f t="shared" si="1218"/>
        <v>8</v>
      </c>
      <c r="G1368" s="29">
        <f t="shared" si="1219"/>
        <v>19</v>
      </c>
      <c r="H1368" s="166" t="str">
        <f t="shared" si="1220"/>
        <v>Di</v>
      </c>
      <c r="I1368" s="29">
        <f t="shared" si="1245"/>
        <v>7</v>
      </c>
      <c r="J1368" s="29">
        <f t="array" ref="J1368">INDEX(Dienstplan!$F$6:$AJ$55,BN1368,BO1368)</f>
        <v>0</v>
      </c>
      <c r="K1368" s="29">
        <f t="array" ref="K1368">IF(OR(J1368=Schichten!$B$3,J1368=Schichten!$B$4),INDEX($D$98:$D$147,MATCH(CODE(J1368),$H$98:$H$147,0)),IF(ISERROR(INDEX($D$98:$D$147,MATCH(J1368,$A$98:$A$147,0))),0,INDEX($D$98:$D$147,MATCH(J1368,$A$98:$A$147,0))))</f>
        <v>0</v>
      </c>
      <c r="L1368" s="29">
        <f t="shared" ref="L1368" si="1256">L1318</f>
        <v>0</v>
      </c>
      <c r="M1368" s="29">
        <f t="shared" si="1241"/>
        <v>0</v>
      </c>
      <c r="O1368" s="29">
        <f t="shared" si="1251"/>
        <v>0</v>
      </c>
      <c r="P1368" s="29">
        <f t="shared" si="1251"/>
        <v>0</v>
      </c>
      <c r="Q1368" s="29">
        <f t="shared" si="1251"/>
        <v>0</v>
      </c>
      <c r="R1368" s="29">
        <f t="shared" si="1251"/>
        <v>0</v>
      </c>
      <c r="S1368" s="29">
        <f t="shared" si="1251"/>
        <v>0</v>
      </c>
      <c r="T1368" s="29">
        <f t="shared" si="1251"/>
        <v>0</v>
      </c>
      <c r="U1368" s="29">
        <f t="shared" si="1251"/>
        <v>0</v>
      </c>
      <c r="V1368" s="29">
        <f t="shared" si="1251"/>
        <v>0</v>
      </c>
      <c r="W1368" s="29">
        <f t="shared" si="1251"/>
        <v>0</v>
      </c>
      <c r="X1368" s="29">
        <f t="shared" si="1251"/>
        <v>0</v>
      </c>
      <c r="Y1368" s="29">
        <f t="shared" si="1251"/>
        <v>1</v>
      </c>
      <c r="Z1368" s="29">
        <f t="shared" si="1251"/>
        <v>1</v>
      </c>
      <c r="AA1368" s="29">
        <f t="shared" si="1251"/>
        <v>1</v>
      </c>
      <c r="AB1368" s="29">
        <f t="shared" si="1251"/>
        <v>1</v>
      </c>
      <c r="AC1368" s="29">
        <f t="shared" si="1251"/>
        <v>1</v>
      </c>
      <c r="AD1368" s="29">
        <f t="shared" si="1251"/>
        <v>1</v>
      </c>
      <c r="AE1368" s="29">
        <f t="shared" si="1249"/>
        <v>1</v>
      </c>
      <c r="AF1368" s="29">
        <f t="shared" si="1249"/>
        <v>1</v>
      </c>
      <c r="AG1368" s="29">
        <f t="shared" si="1249"/>
        <v>1</v>
      </c>
      <c r="AH1368" s="29">
        <f t="shared" si="1249"/>
        <v>1</v>
      </c>
      <c r="AI1368" s="29">
        <f t="shared" si="1249"/>
        <v>1</v>
      </c>
      <c r="AJ1368" s="29">
        <f t="shared" si="1249"/>
        <v>1</v>
      </c>
      <c r="AK1368" s="29">
        <f t="shared" si="1249"/>
        <v>1</v>
      </c>
      <c r="AL1368" s="29">
        <f t="shared" si="1249"/>
        <v>1</v>
      </c>
      <c r="AM1368" s="29">
        <f t="shared" si="1249"/>
        <v>1</v>
      </c>
      <c r="AN1368" s="29">
        <f t="shared" si="1249"/>
        <v>1</v>
      </c>
      <c r="AO1368" s="29">
        <f t="shared" si="1249"/>
        <v>1</v>
      </c>
      <c r="AP1368" s="29">
        <f t="shared" si="1249"/>
        <v>1</v>
      </c>
      <c r="AQ1368" s="29">
        <f t="shared" si="1249"/>
        <v>1</v>
      </c>
      <c r="AR1368" s="29">
        <f t="shared" si="1249"/>
        <v>1</v>
      </c>
      <c r="AS1368" s="29">
        <f t="shared" si="1249"/>
        <v>1</v>
      </c>
      <c r="AT1368" s="29">
        <f t="shared" ref="AT1368:BI1383" si="1257">IF($M$457,IF($J1368=AT$461,1,0),0)</f>
        <v>1</v>
      </c>
      <c r="AU1368" s="29">
        <f t="shared" si="1257"/>
        <v>1</v>
      </c>
      <c r="AV1368" s="29">
        <f t="shared" si="1257"/>
        <v>1</v>
      </c>
      <c r="AW1368" s="29">
        <f t="shared" si="1257"/>
        <v>1</v>
      </c>
      <c r="AX1368" s="29">
        <f t="shared" si="1257"/>
        <v>1</v>
      </c>
      <c r="AY1368" s="29">
        <f t="shared" si="1257"/>
        <v>1</v>
      </c>
      <c r="AZ1368" s="29">
        <f t="shared" si="1257"/>
        <v>1</v>
      </c>
      <c r="BA1368" s="29">
        <f t="shared" si="1257"/>
        <v>1</v>
      </c>
      <c r="BB1368" s="29">
        <f t="shared" si="1257"/>
        <v>1</v>
      </c>
      <c r="BC1368" s="29">
        <f t="shared" si="1257"/>
        <v>1</v>
      </c>
      <c r="BD1368" s="29">
        <f t="shared" si="1257"/>
        <v>1</v>
      </c>
      <c r="BE1368" s="29">
        <f t="shared" si="1257"/>
        <v>1</v>
      </c>
      <c r="BF1368" s="29">
        <f t="shared" si="1257"/>
        <v>1</v>
      </c>
      <c r="BG1368" s="29">
        <f t="shared" si="1257"/>
        <v>1</v>
      </c>
      <c r="BH1368" s="29">
        <f t="shared" si="1257"/>
        <v>1</v>
      </c>
      <c r="BI1368" s="29">
        <f t="shared" si="1257"/>
        <v>1</v>
      </c>
      <c r="BJ1368" s="29">
        <f t="shared" si="1255"/>
        <v>1</v>
      </c>
      <c r="BN1368" s="29">
        <f t="shared" si="1216"/>
        <v>7</v>
      </c>
      <c r="BO1368" s="29">
        <f t="shared" si="1247"/>
        <v>19</v>
      </c>
    </row>
    <row r="1369" spans="3:67" x14ac:dyDescent="0.25">
      <c r="C1369" s="79">
        <f t="shared" si="1244"/>
        <v>43880</v>
      </c>
      <c r="D1369" s="29">
        <f t="shared" si="1238"/>
        <v>2020</v>
      </c>
      <c r="E1369" s="29">
        <f t="shared" si="1217"/>
        <v>2</v>
      </c>
      <c r="F1369" s="29">
        <f t="shared" si="1218"/>
        <v>8</v>
      </c>
      <c r="G1369" s="29">
        <f t="shared" si="1219"/>
        <v>19</v>
      </c>
      <c r="H1369" s="166" t="str">
        <f t="shared" si="1220"/>
        <v>Di</v>
      </c>
      <c r="I1369" s="29">
        <f t="shared" si="1245"/>
        <v>8</v>
      </c>
      <c r="J1369" s="29">
        <f t="array" ref="J1369">INDEX(Dienstplan!$F$6:$AJ$55,BN1369,BO1369)</f>
        <v>0</v>
      </c>
      <c r="K1369" s="29">
        <f t="array" ref="K1369">IF(OR(J1369=Schichten!$B$3,J1369=Schichten!$B$4),INDEX($D$98:$D$147,MATCH(CODE(J1369),$H$98:$H$147,0)),IF(ISERROR(INDEX($D$98:$D$147,MATCH(J1369,$A$98:$A$147,0))),0,INDEX($D$98:$D$147,MATCH(J1369,$A$98:$A$147,0))))</f>
        <v>0</v>
      </c>
      <c r="L1369" s="29">
        <f t="shared" ref="L1369" si="1258">L1319</f>
        <v>0</v>
      </c>
      <c r="M1369" s="29">
        <f t="shared" si="1241"/>
        <v>0</v>
      </c>
      <c r="O1369" s="29">
        <f t="shared" si="1251"/>
        <v>0</v>
      </c>
      <c r="P1369" s="29">
        <f t="shared" si="1251"/>
        <v>0</v>
      </c>
      <c r="Q1369" s="29">
        <f t="shared" si="1251"/>
        <v>0</v>
      </c>
      <c r="R1369" s="29">
        <f t="shared" si="1251"/>
        <v>0</v>
      </c>
      <c r="S1369" s="29">
        <f t="shared" si="1251"/>
        <v>0</v>
      </c>
      <c r="T1369" s="29">
        <f t="shared" si="1251"/>
        <v>0</v>
      </c>
      <c r="U1369" s="29">
        <f t="shared" si="1251"/>
        <v>0</v>
      </c>
      <c r="V1369" s="29">
        <f t="shared" si="1251"/>
        <v>0</v>
      </c>
      <c r="W1369" s="29">
        <f t="shared" si="1251"/>
        <v>0</v>
      </c>
      <c r="X1369" s="29">
        <f t="shared" si="1251"/>
        <v>0</v>
      </c>
      <c r="Y1369" s="29">
        <f t="shared" si="1251"/>
        <v>1</v>
      </c>
      <c r="Z1369" s="29">
        <f t="shared" si="1251"/>
        <v>1</v>
      </c>
      <c r="AA1369" s="29">
        <f t="shared" si="1251"/>
        <v>1</v>
      </c>
      <c r="AB1369" s="29">
        <f t="shared" si="1251"/>
        <v>1</v>
      </c>
      <c r="AC1369" s="29">
        <f t="shared" si="1251"/>
        <v>1</v>
      </c>
      <c r="AD1369" s="29">
        <f t="shared" si="1251"/>
        <v>1</v>
      </c>
      <c r="AE1369" s="29">
        <f t="shared" si="1249"/>
        <v>1</v>
      </c>
      <c r="AF1369" s="29">
        <f t="shared" si="1249"/>
        <v>1</v>
      </c>
      <c r="AG1369" s="29">
        <f t="shared" si="1249"/>
        <v>1</v>
      </c>
      <c r="AH1369" s="29">
        <f t="shared" si="1249"/>
        <v>1</v>
      </c>
      <c r="AI1369" s="29">
        <f t="shared" si="1249"/>
        <v>1</v>
      </c>
      <c r="AJ1369" s="29">
        <f t="shared" si="1249"/>
        <v>1</v>
      </c>
      <c r="AK1369" s="29">
        <f t="shared" si="1249"/>
        <v>1</v>
      </c>
      <c r="AL1369" s="29">
        <f t="shared" si="1249"/>
        <v>1</v>
      </c>
      <c r="AM1369" s="29">
        <f t="shared" si="1249"/>
        <v>1</v>
      </c>
      <c r="AN1369" s="29">
        <f t="shared" si="1249"/>
        <v>1</v>
      </c>
      <c r="AO1369" s="29">
        <f t="shared" si="1249"/>
        <v>1</v>
      </c>
      <c r="AP1369" s="29">
        <f t="shared" si="1249"/>
        <v>1</v>
      </c>
      <c r="AQ1369" s="29">
        <f t="shared" si="1249"/>
        <v>1</v>
      </c>
      <c r="AR1369" s="29">
        <f t="shared" si="1249"/>
        <v>1</v>
      </c>
      <c r="AS1369" s="29">
        <f t="shared" si="1249"/>
        <v>1</v>
      </c>
      <c r="AT1369" s="29">
        <f t="shared" si="1257"/>
        <v>1</v>
      </c>
      <c r="AU1369" s="29">
        <f t="shared" si="1257"/>
        <v>1</v>
      </c>
      <c r="AV1369" s="29">
        <f t="shared" si="1257"/>
        <v>1</v>
      </c>
      <c r="AW1369" s="29">
        <f t="shared" si="1257"/>
        <v>1</v>
      </c>
      <c r="AX1369" s="29">
        <f t="shared" si="1257"/>
        <v>1</v>
      </c>
      <c r="AY1369" s="29">
        <f t="shared" si="1257"/>
        <v>1</v>
      </c>
      <c r="AZ1369" s="29">
        <f t="shared" si="1257"/>
        <v>1</v>
      </c>
      <c r="BA1369" s="29">
        <f t="shared" si="1257"/>
        <v>1</v>
      </c>
      <c r="BB1369" s="29">
        <f t="shared" si="1257"/>
        <v>1</v>
      </c>
      <c r="BC1369" s="29">
        <f t="shared" si="1257"/>
        <v>1</v>
      </c>
      <c r="BD1369" s="29">
        <f t="shared" si="1257"/>
        <v>1</v>
      </c>
      <c r="BE1369" s="29">
        <f t="shared" si="1257"/>
        <v>1</v>
      </c>
      <c r="BF1369" s="29">
        <f t="shared" si="1257"/>
        <v>1</v>
      </c>
      <c r="BG1369" s="29">
        <f t="shared" si="1257"/>
        <v>1</v>
      </c>
      <c r="BH1369" s="29">
        <f t="shared" si="1257"/>
        <v>1</v>
      </c>
      <c r="BI1369" s="29">
        <f t="shared" si="1257"/>
        <v>1</v>
      </c>
      <c r="BJ1369" s="29">
        <f t="shared" si="1255"/>
        <v>1</v>
      </c>
      <c r="BN1369" s="29">
        <f t="shared" si="1216"/>
        <v>8</v>
      </c>
      <c r="BO1369" s="29">
        <f t="shared" si="1247"/>
        <v>19</v>
      </c>
    </row>
    <row r="1370" spans="3:67" x14ac:dyDescent="0.25">
      <c r="C1370" s="79">
        <f t="shared" si="1244"/>
        <v>43880</v>
      </c>
      <c r="D1370" s="29">
        <f t="shared" si="1238"/>
        <v>2020</v>
      </c>
      <c r="E1370" s="29">
        <f t="shared" si="1217"/>
        <v>2</v>
      </c>
      <c r="F1370" s="29">
        <f t="shared" si="1218"/>
        <v>8</v>
      </c>
      <c r="G1370" s="29">
        <f t="shared" si="1219"/>
        <v>19</v>
      </c>
      <c r="H1370" s="166" t="str">
        <f t="shared" si="1220"/>
        <v>Di</v>
      </c>
      <c r="I1370" s="29">
        <f t="shared" si="1245"/>
        <v>9</v>
      </c>
      <c r="J1370" s="29">
        <f t="array" ref="J1370">INDEX(Dienstplan!$F$6:$AJ$55,BN1370,BO1370)</f>
        <v>0</v>
      </c>
      <c r="K1370" s="29">
        <f t="array" ref="K1370">IF(OR(J1370=Schichten!$B$3,J1370=Schichten!$B$4),INDEX($D$98:$D$147,MATCH(CODE(J1370),$H$98:$H$147,0)),IF(ISERROR(INDEX($D$98:$D$147,MATCH(J1370,$A$98:$A$147,0))),0,INDEX($D$98:$D$147,MATCH(J1370,$A$98:$A$147,0))))</f>
        <v>0</v>
      </c>
      <c r="L1370" s="29">
        <f t="shared" ref="L1370" si="1259">L1320</f>
        <v>0</v>
      </c>
      <c r="M1370" s="29">
        <f t="shared" si="1241"/>
        <v>0</v>
      </c>
      <c r="O1370" s="29">
        <f t="shared" si="1251"/>
        <v>0</v>
      </c>
      <c r="P1370" s="29">
        <f t="shared" si="1251"/>
        <v>0</v>
      </c>
      <c r="Q1370" s="29">
        <f t="shared" si="1251"/>
        <v>0</v>
      </c>
      <c r="R1370" s="29">
        <f t="shared" si="1251"/>
        <v>0</v>
      </c>
      <c r="S1370" s="29">
        <f t="shared" si="1251"/>
        <v>0</v>
      </c>
      <c r="T1370" s="29">
        <f t="shared" si="1251"/>
        <v>0</v>
      </c>
      <c r="U1370" s="29">
        <f t="shared" si="1251"/>
        <v>0</v>
      </c>
      <c r="V1370" s="29">
        <f t="shared" si="1251"/>
        <v>0</v>
      </c>
      <c r="W1370" s="29">
        <f t="shared" si="1251"/>
        <v>0</v>
      </c>
      <c r="X1370" s="29">
        <f t="shared" si="1251"/>
        <v>0</v>
      </c>
      <c r="Y1370" s="29">
        <f t="shared" si="1251"/>
        <v>1</v>
      </c>
      <c r="Z1370" s="29">
        <f t="shared" si="1251"/>
        <v>1</v>
      </c>
      <c r="AA1370" s="29">
        <f t="shared" si="1251"/>
        <v>1</v>
      </c>
      <c r="AB1370" s="29">
        <f t="shared" si="1251"/>
        <v>1</v>
      </c>
      <c r="AC1370" s="29">
        <f t="shared" si="1251"/>
        <v>1</v>
      </c>
      <c r="AD1370" s="29">
        <f t="shared" si="1251"/>
        <v>1</v>
      </c>
      <c r="AE1370" s="29">
        <f t="shared" si="1249"/>
        <v>1</v>
      </c>
      <c r="AF1370" s="29">
        <f t="shared" si="1249"/>
        <v>1</v>
      </c>
      <c r="AG1370" s="29">
        <f t="shared" si="1249"/>
        <v>1</v>
      </c>
      <c r="AH1370" s="29">
        <f t="shared" si="1249"/>
        <v>1</v>
      </c>
      <c r="AI1370" s="29">
        <f t="shared" si="1249"/>
        <v>1</v>
      </c>
      <c r="AJ1370" s="29">
        <f t="shared" si="1249"/>
        <v>1</v>
      </c>
      <c r="AK1370" s="29">
        <f t="shared" si="1249"/>
        <v>1</v>
      </c>
      <c r="AL1370" s="29">
        <f t="shared" si="1249"/>
        <v>1</v>
      </c>
      <c r="AM1370" s="29">
        <f t="shared" si="1249"/>
        <v>1</v>
      </c>
      <c r="AN1370" s="29">
        <f t="shared" si="1249"/>
        <v>1</v>
      </c>
      <c r="AO1370" s="29">
        <f t="shared" si="1249"/>
        <v>1</v>
      </c>
      <c r="AP1370" s="29">
        <f t="shared" si="1249"/>
        <v>1</v>
      </c>
      <c r="AQ1370" s="29">
        <f t="shared" si="1249"/>
        <v>1</v>
      </c>
      <c r="AR1370" s="29">
        <f t="shared" si="1249"/>
        <v>1</v>
      </c>
      <c r="AS1370" s="29">
        <f t="shared" si="1249"/>
        <v>1</v>
      </c>
      <c r="AT1370" s="29">
        <f t="shared" si="1257"/>
        <v>1</v>
      </c>
      <c r="AU1370" s="29">
        <f t="shared" si="1257"/>
        <v>1</v>
      </c>
      <c r="AV1370" s="29">
        <f t="shared" si="1257"/>
        <v>1</v>
      </c>
      <c r="AW1370" s="29">
        <f t="shared" si="1257"/>
        <v>1</v>
      </c>
      <c r="AX1370" s="29">
        <f t="shared" si="1257"/>
        <v>1</v>
      </c>
      <c r="AY1370" s="29">
        <f t="shared" si="1257"/>
        <v>1</v>
      </c>
      <c r="AZ1370" s="29">
        <f t="shared" si="1257"/>
        <v>1</v>
      </c>
      <c r="BA1370" s="29">
        <f t="shared" si="1257"/>
        <v>1</v>
      </c>
      <c r="BB1370" s="29">
        <f t="shared" si="1257"/>
        <v>1</v>
      </c>
      <c r="BC1370" s="29">
        <f t="shared" si="1257"/>
        <v>1</v>
      </c>
      <c r="BD1370" s="29">
        <f t="shared" si="1257"/>
        <v>1</v>
      </c>
      <c r="BE1370" s="29">
        <f t="shared" si="1257"/>
        <v>1</v>
      </c>
      <c r="BF1370" s="29">
        <f t="shared" si="1257"/>
        <v>1</v>
      </c>
      <c r="BG1370" s="29">
        <f t="shared" si="1257"/>
        <v>1</v>
      </c>
      <c r="BH1370" s="29">
        <f t="shared" si="1257"/>
        <v>1</v>
      </c>
      <c r="BI1370" s="29">
        <f t="shared" si="1257"/>
        <v>1</v>
      </c>
      <c r="BJ1370" s="29">
        <f t="shared" si="1255"/>
        <v>1</v>
      </c>
      <c r="BN1370" s="29">
        <f t="shared" si="1216"/>
        <v>9</v>
      </c>
      <c r="BO1370" s="29">
        <f t="shared" si="1247"/>
        <v>19</v>
      </c>
    </row>
    <row r="1371" spans="3:67" x14ac:dyDescent="0.25">
      <c r="C1371" s="79">
        <f t="shared" si="1244"/>
        <v>43880</v>
      </c>
      <c r="D1371" s="29">
        <f t="shared" si="1238"/>
        <v>2020</v>
      </c>
      <c r="E1371" s="29">
        <f t="shared" si="1217"/>
        <v>2</v>
      </c>
      <c r="F1371" s="29">
        <f t="shared" si="1218"/>
        <v>8</v>
      </c>
      <c r="G1371" s="29">
        <f t="shared" si="1219"/>
        <v>19</v>
      </c>
      <c r="H1371" s="166" t="str">
        <f t="shared" si="1220"/>
        <v>Di</v>
      </c>
      <c r="I1371" s="29">
        <f t="shared" si="1245"/>
        <v>10</v>
      </c>
      <c r="J1371" s="29">
        <f t="array" ref="J1371">INDEX(Dienstplan!$F$6:$AJ$55,BN1371,BO1371)</f>
        <v>0</v>
      </c>
      <c r="K1371" s="29">
        <f t="array" ref="K1371">IF(OR(J1371=Schichten!$B$3,J1371=Schichten!$B$4),INDEX($D$98:$D$147,MATCH(CODE(J1371),$H$98:$H$147,0)),IF(ISERROR(INDEX($D$98:$D$147,MATCH(J1371,$A$98:$A$147,0))),0,INDEX($D$98:$D$147,MATCH(J1371,$A$98:$A$147,0))))</f>
        <v>0</v>
      </c>
      <c r="L1371" s="29">
        <f t="shared" ref="L1371" si="1260">L1321</f>
        <v>0</v>
      </c>
      <c r="M1371" s="29">
        <f t="shared" si="1241"/>
        <v>0</v>
      </c>
      <c r="O1371" s="29">
        <f t="shared" si="1251"/>
        <v>0</v>
      </c>
      <c r="P1371" s="29">
        <f t="shared" si="1251"/>
        <v>0</v>
      </c>
      <c r="Q1371" s="29">
        <f t="shared" si="1251"/>
        <v>0</v>
      </c>
      <c r="R1371" s="29">
        <f t="shared" si="1251"/>
        <v>0</v>
      </c>
      <c r="S1371" s="29">
        <f t="shared" si="1251"/>
        <v>0</v>
      </c>
      <c r="T1371" s="29">
        <f t="shared" si="1251"/>
        <v>0</v>
      </c>
      <c r="U1371" s="29">
        <f t="shared" si="1251"/>
        <v>0</v>
      </c>
      <c r="V1371" s="29">
        <f t="shared" si="1251"/>
        <v>0</v>
      </c>
      <c r="W1371" s="29">
        <f t="shared" si="1251"/>
        <v>0</v>
      </c>
      <c r="X1371" s="29">
        <f t="shared" si="1251"/>
        <v>0</v>
      </c>
      <c r="Y1371" s="29">
        <f t="shared" si="1251"/>
        <v>1</v>
      </c>
      <c r="Z1371" s="29">
        <f t="shared" si="1251"/>
        <v>1</v>
      </c>
      <c r="AA1371" s="29">
        <f t="shared" si="1251"/>
        <v>1</v>
      </c>
      <c r="AB1371" s="29">
        <f t="shared" si="1251"/>
        <v>1</v>
      </c>
      <c r="AC1371" s="29">
        <f t="shared" si="1251"/>
        <v>1</v>
      </c>
      <c r="AD1371" s="29">
        <f t="shared" si="1251"/>
        <v>1</v>
      </c>
      <c r="AE1371" s="29">
        <f t="shared" si="1249"/>
        <v>1</v>
      </c>
      <c r="AF1371" s="29">
        <f t="shared" si="1249"/>
        <v>1</v>
      </c>
      <c r="AG1371" s="29">
        <f t="shared" si="1249"/>
        <v>1</v>
      </c>
      <c r="AH1371" s="29">
        <f t="shared" si="1249"/>
        <v>1</v>
      </c>
      <c r="AI1371" s="29">
        <f t="shared" si="1249"/>
        <v>1</v>
      </c>
      <c r="AJ1371" s="29">
        <f t="shared" si="1249"/>
        <v>1</v>
      </c>
      <c r="AK1371" s="29">
        <f t="shared" si="1249"/>
        <v>1</v>
      </c>
      <c r="AL1371" s="29">
        <f t="shared" si="1249"/>
        <v>1</v>
      </c>
      <c r="AM1371" s="29">
        <f t="shared" si="1249"/>
        <v>1</v>
      </c>
      <c r="AN1371" s="29">
        <f t="shared" si="1249"/>
        <v>1</v>
      </c>
      <c r="AO1371" s="29">
        <f t="shared" si="1249"/>
        <v>1</v>
      </c>
      <c r="AP1371" s="29">
        <f t="shared" si="1249"/>
        <v>1</v>
      </c>
      <c r="AQ1371" s="29">
        <f t="shared" si="1249"/>
        <v>1</v>
      </c>
      <c r="AR1371" s="29">
        <f t="shared" si="1249"/>
        <v>1</v>
      </c>
      <c r="AS1371" s="29">
        <f t="shared" si="1249"/>
        <v>1</v>
      </c>
      <c r="AT1371" s="29">
        <f t="shared" si="1257"/>
        <v>1</v>
      </c>
      <c r="AU1371" s="29">
        <f t="shared" si="1257"/>
        <v>1</v>
      </c>
      <c r="AV1371" s="29">
        <f t="shared" si="1257"/>
        <v>1</v>
      </c>
      <c r="AW1371" s="29">
        <f t="shared" si="1257"/>
        <v>1</v>
      </c>
      <c r="AX1371" s="29">
        <f t="shared" si="1257"/>
        <v>1</v>
      </c>
      <c r="AY1371" s="29">
        <f t="shared" si="1257"/>
        <v>1</v>
      </c>
      <c r="AZ1371" s="29">
        <f t="shared" si="1257"/>
        <v>1</v>
      </c>
      <c r="BA1371" s="29">
        <f t="shared" si="1257"/>
        <v>1</v>
      </c>
      <c r="BB1371" s="29">
        <f t="shared" si="1257"/>
        <v>1</v>
      </c>
      <c r="BC1371" s="29">
        <f t="shared" si="1257"/>
        <v>1</v>
      </c>
      <c r="BD1371" s="29">
        <f t="shared" si="1257"/>
        <v>1</v>
      </c>
      <c r="BE1371" s="29">
        <f t="shared" si="1257"/>
        <v>1</v>
      </c>
      <c r="BF1371" s="29">
        <f t="shared" si="1257"/>
        <v>1</v>
      </c>
      <c r="BG1371" s="29">
        <f t="shared" si="1257"/>
        <v>1</v>
      </c>
      <c r="BH1371" s="29">
        <f t="shared" si="1257"/>
        <v>1</v>
      </c>
      <c r="BI1371" s="29">
        <f t="shared" si="1257"/>
        <v>1</v>
      </c>
      <c r="BJ1371" s="29">
        <f t="shared" si="1255"/>
        <v>1</v>
      </c>
      <c r="BN1371" s="29">
        <f t="shared" si="1216"/>
        <v>10</v>
      </c>
      <c r="BO1371" s="29">
        <f t="shared" si="1247"/>
        <v>19</v>
      </c>
    </row>
    <row r="1372" spans="3:67" x14ac:dyDescent="0.25">
      <c r="C1372" s="79">
        <f t="shared" si="1244"/>
        <v>43880</v>
      </c>
      <c r="D1372" s="29">
        <f t="shared" si="1238"/>
        <v>2020</v>
      </c>
      <c r="E1372" s="29">
        <f t="shared" si="1217"/>
        <v>2</v>
      </c>
      <c r="F1372" s="29">
        <f t="shared" si="1218"/>
        <v>8</v>
      </c>
      <c r="G1372" s="29">
        <f t="shared" si="1219"/>
        <v>19</v>
      </c>
      <c r="H1372" s="166" t="str">
        <f t="shared" si="1220"/>
        <v>Di</v>
      </c>
      <c r="I1372" s="29">
        <f t="shared" si="1245"/>
        <v>11</v>
      </c>
      <c r="J1372" s="29">
        <f t="array" ref="J1372">INDEX(Dienstplan!$F$6:$AJ$55,BN1372,BO1372)</f>
        <v>0</v>
      </c>
      <c r="K1372" s="29">
        <f t="array" ref="K1372">IF(OR(J1372=Schichten!$B$3,J1372=Schichten!$B$4),INDEX($D$98:$D$147,MATCH(CODE(J1372),$H$98:$H$147,0)),IF(ISERROR(INDEX($D$98:$D$147,MATCH(J1372,$A$98:$A$147,0))),0,INDEX($D$98:$D$147,MATCH(J1372,$A$98:$A$147,0))))</f>
        <v>0</v>
      </c>
      <c r="L1372" s="29">
        <f t="shared" ref="L1372" si="1261">L1322</f>
        <v>0</v>
      </c>
      <c r="M1372" s="29">
        <f t="shared" si="1241"/>
        <v>0</v>
      </c>
      <c r="O1372" s="29">
        <f t="shared" si="1251"/>
        <v>0</v>
      </c>
      <c r="P1372" s="29">
        <f t="shared" si="1251"/>
        <v>0</v>
      </c>
      <c r="Q1372" s="29">
        <f t="shared" si="1251"/>
        <v>0</v>
      </c>
      <c r="R1372" s="29">
        <f t="shared" si="1251"/>
        <v>0</v>
      </c>
      <c r="S1372" s="29">
        <f t="shared" si="1251"/>
        <v>0</v>
      </c>
      <c r="T1372" s="29">
        <f t="shared" si="1251"/>
        <v>0</v>
      </c>
      <c r="U1372" s="29">
        <f t="shared" si="1251"/>
        <v>0</v>
      </c>
      <c r="V1372" s="29">
        <f t="shared" si="1251"/>
        <v>0</v>
      </c>
      <c r="W1372" s="29">
        <f t="shared" si="1251"/>
        <v>0</v>
      </c>
      <c r="X1372" s="29">
        <f t="shared" si="1251"/>
        <v>0</v>
      </c>
      <c r="Y1372" s="29">
        <f t="shared" si="1251"/>
        <v>1</v>
      </c>
      <c r="Z1372" s="29">
        <f t="shared" si="1251"/>
        <v>1</v>
      </c>
      <c r="AA1372" s="29">
        <f t="shared" si="1251"/>
        <v>1</v>
      </c>
      <c r="AB1372" s="29">
        <f t="shared" si="1251"/>
        <v>1</v>
      </c>
      <c r="AC1372" s="29">
        <f t="shared" si="1251"/>
        <v>1</v>
      </c>
      <c r="AD1372" s="29">
        <f t="shared" si="1251"/>
        <v>1</v>
      </c>
      <c r="AE1372" s="29">
        <f t="shared" si="1249"/>
        <v>1</v>
      </c>
      <c r="AF1372" s="29">
        <f t="shared" si="1249"/>
        <v>1</v>
      </c>
      <c r="AG1372" s="29">
        <f t="shared" si="1249"/>
        <v>1</v>
      </c>
      <c r="AH1372" s="29">
        <f t="shared" si="1249"/>
        <v>1</v>
      </c>
      <c r="AI1372" s="29">
        <f t="shared" si="1249"/>
        <v>1</v>
      </c>
      <c r="AJ1372" s="29">
        <f t="shared" si="1249"/>
        <v>1</v>
      </c>
      <c r="AK1372" s="29">
        <f t="shared" si="1249"/>
        <v>1</v>
      </c>
      <c r="AL1372" s="29">
        <f t="shared" si="1249"/>
        <v>1</v>
      </c>
      <c r="AM1372" s="29">
        <f t="shared" si="1249"/>
        <v>1</v>
      </c>
      <c r="AN1372" s="29">
        <f t="shared" si="1249"/>
        <v>1</v>
      </c>
      <c r="AO1372" s="29">
        <f t="shared" si="1249"/>
        <v>1</v>
      </c>
      <c r="AP1372" s="29">
        <f t="shared" si="1249"/>
        <v>1</v>
      </c>
      <c r="AQ1372" s="29">
        <f t="shared" si="1249"/>
        <v>1</v>
      </c>
      <c r="AR1372" s="29">
        <f t="shared" si="1249"/>
        <v>1</v>
      </c>
      <c r="AS1372" s="29">
        <f t="shared" si="1249"/>
        <v>1</v>
      </c>
      <c r="AT1372" s="29">
        <f t="shared" si="1257"/>
        <v>1</v>
      </c>
      <c r="AU1372" s="29">
        <f t="shared" si="1257"/>
        <v>1</v>
      </c>
      <c r="AV1372" s="29">
        <f t="shared" si="1257"/>
        <v>1</v>
      </c>
      <c r="AW1372" s="29">
        <f t="shared" si="1257"/>
        <v>1</v>
      </c>
      <c r="AX1372" s="29">
        <f t="shared" si="1257"/>
        <v>1</v>
      </c>
      <c r="AY1372" s="29">
        <f t="shared" si="1257"/>
        <v>1</v>
      </c>
      <c r="AZ1372" s="29">
        <f t="shared" si="1257"/>
        <v>1</v>
      </c>
      <c r="BA1372" s="29">
        <f t="shared" si="1257"/>
        <v>1</v>
      </c>
      <c r="BB1372" s="29">
        <f t="shared" si="1257"/>
        <v>1</v>
      </c>
      <c r="BC1372" s="29">
        <f t="shared" si="1257"/>
        <v>1</v>
      </c>
      <c r="BD1372" s="29">
        <f t="shared" si="1257"/>
        <v>1</v>
      </c>
      <c r="BE1372" s="29">
        <f t="shared" si="1257"/>
        <v>1</v>
      </c>
      <c r="BF1372" s="29">
        <f t="shared" si="1257"/>
        <v>1</v>
      </c>
      <c r="BG1372" s="29">
        <f t="shared" si="1257"/>
        <v>1</v>
      </c>
      <c r="BH1372" s="29">
        <f t="shared" si="1257"/>
        <v>1</v>
      </c>
      <c r="BI1372" s="29">
        <f t="shared" si="1257"/>
        <v>1</v>
      </c>
      <c r="BJ1372" s="29">
        <f t="shared" si="1255"/>
        <v>1</v>
      </c>
      <c r="BN1372" s="29">
        <f t="shared" si="1216"/>
        <v>11</v>
      </c>
      <c r="BO1372" s="29">
        <f t="shared" si="1247"/>
        <v>19</v>
      </c>
    </row>
    <row r="1373" spans="3:67" x14ac:dyDescent="0.25">
      <c r="C1373" s="79">
        <f t="shared" si="1244"/>
        <v>43880</v>
      </c>
      <c r="D1373" s="29">
        <f t="shared" si="1238"/>
        <v>2020</v>
      </c>
      <c r="E1373" s="29">
        <f t="shared" si="1217"/>
        <v>2</v>
      </c>
      <c r="F1373" s="29">
        <f t="shared" si="1218"/>
        <v>8</v>
      </c>
      <c r="G1373" s="29">
        <f t="shared" si="1219"/>
        <v>19</v>
      </c>
      <c r="H1373" s="166" t="str">
        <f t="shared" si="1220"/>
        <v>Di</v>
      </c>
      <c r="I1373" s="29">
        <f t="shared" si="1245"/>
        <v>12</v>
      </c>
      <c r="J1373" s="29">
        <f t="array" ref="J1373">INDEX(Dienstplan!$F$6:$AJ$55,BN1373,BO1373)</f>
        <v>0</v>
      </c>
      <c r="K1373" s="29">
        <f t="array" ref="K1373">IF(OR(J1373=Schichten!$B$3,J1373=Schichten!$B$4),INDEX($D$98:$D$147,MATCH(CODE(J1373),$H$98:$H$147,0)),IF(ISERROR(INDEX($D$98:$D$147,MATCH(J1373,$A$98:$A$147,0))),0,INDEX($D$98:$D$147,MATCH(J1373,$A$98:$A$147,0))))</f>
        <v>0</v>
      </c>
      <c r="L1373" s="29">
        <f t="shared" ref="L1373" si="1262">L1323</f>
        <v>0</v>
      </c>
      <c r="M1373" s="29">
        <f t="shared" si="1241"/>
        <v>0</v>
      </c>
      <c r="O1373" s="29">
        <f t="shared" si="1251"/>
        <v>0</v>
      </c>
      <c r="P1373" s="29">
        <f t="shared" si="1251"/>
        <v>0</v>
      </c>
      <c r="Q1373" s="29">
        <f t="shared" si="1251"/>
        <v>0</v>
      </c>
      <c r="R1373" s="29">
        <f t="shared" si="1251"/>
        <v>0</v>
      </c>
      <c r="S1373" s="29">
        <f t="shared" si="1251"/>
        <v>0</v>
      </c>
      <c r="T1373" s="29">
        <f t="shared" si="1251"/>
        <v>0</v>
      </c>
      <c r="U1373" s="29">
        <f t="shared" si="1251"/>
        <v>0</v>
      </c>
      <c r="V1373" s="29">
        <f t="shared" si="1251"/>
        <v>0</v>
      </c>
      <c r="W1373" s="29">
        <f t="shared" si="1251"/>
        <v>0</v>
      </c>
      <c r="X1373" s="29">
        <f t="shared" si="1251"/>
        <v>0</v>
      </c>
      <c r="Y1373" s="29">
        <f t="shared" si="1251"/>
        <v>1</v>
      </c>
      <c r="Z1373" s="29">
        <f t="shared" si="1251"/>
        <v>1</v>
      </c>
      <c r="AA1373" s="29">
        <f t="shared" si="1251"/>
        <v>1</v>
      </c>
      <c r="AB1373" s="29">
        <f t="shared" si="1251"/>
        <v>1</v>
      </c>
      <c r="AC1373" s="29">
        <f t="shared" si="1251"/>
        <v>1</v>
      </c>
      <c r="AD1373" s="29">
        <f t="shared" si="1251"/>
        <v>1</v>
      </c>
      <c r="AE1373" s="29">
        <f t="shared" si="1249"/>
        <v>1</v>
      </c>
      <c r="AF1373" s="29">
        <f t="shared" si="1249"/>
        <v>1</v>
      </c>
      <c r="AG1373" s="29">
        <f t="shared" si="1249"/>
        <v>1</v>
      </c>
      <c r="AH1373" s="29">
        <f t="shared" si="1249"/>
        <v>1</v>
      </c>
      <c r="AI1373" s="29">
        <f t="shared" si="1249"/>
        <v>1</v>
      </c>
      <c r="AJ1373" s="29">
        <f t="shared" si="1249"/>
        <v>1</v>
      </c>
      <c r="AK1373" s="29">
        <f t="shared" si="1249"/>
        <v>1</v>
      </c>
      <c r="AL1373" s="29">
        <f t="shared" si="1249"/>
        <v>1</v>
      </c>
      <c r="AM1373" s="29">
        <f t="shared" si="1249"/>
        <v>1</v>
      </c>
      <c r="AN1373" s="29">
        <f t="shared" si="1249"/>
        <v>1</v>
      </c>
      <c r="AO1373" s="29">
        <f t="shared" si="1249"/>
        <v>1</v>
      </c>
      <c r="AP1373" s="29">
        <f t="shared" si="1249"/>
        <v>1</v>
      </c>
      <c r="AQ1373" s="29">
        <f t="shared" si="1249"/>
        <v>1</v>
      </c>
      <c r="AR1373" s="29">
        <f t="shared" si="1249"/>
        <v>1</v>
      </c>
      <c r="AS1373" s="29">
        <f t="shared" si="1249"/>
        <v>1</v>
      </c>
      <c r="AT1373" s="29">
        <f t="shared" si="1257"/>
        <v>1</v>
      </c>
      <c r="AU1373" s="29">
        <f t="shared" si="1257"/>
        <v>1</v>
      </c>
      <c r="AV1373" s="29">
        <f t="shared" si="1257"/>
        <v>1</v>
      </c>
      <c r="AW1373" s="29">
        <f t="shared" si="1257"/>
        <v>1</v>
      </c>
      <c r="AX1373" s="29">
        <f t="shared" si="1257"/>
        <v>1</v>
      </c>
      <c r="AY1373" s="29">
        <f t="shared" si="1257"/>
        <v>1</v>
      </c>
      <c r="AZ1373" s="29">
        <f t="shared" si="1257"/>
        <v>1</v>
      </c>
      <c r="BA1373" s="29">
        <f t="shared" si="1257"/>
        <v>1</v>
      </c>
      <c r="BB1373" s="29">
        <f t="shared" si="1257"/>
        <v>1</v>
      </c>
      <c r="BC1373" s="29">
        <f t="shared" si="1257"/>
        <v>1</v>
      </c>
      <c r="BD1373" s="29">
        <f t="shared" si="1257"/>
        <v>1</v>
      </c>
      <c r="BE1373" s="29">
        <f t="shared" si="1257"/>
        <v>1</v>
      </c>
      <c r="BF1373" s="29">
        <f t="shared" si="1257"/>
        <v>1</v>
      </c>
      <c r="BG1373" s="29">
        <f t="shared" si="1257"/>
        <v>1</v>
      </c>
      <c r="BH1373" s="29">
        <f t="shared" si="1257"/>
        <v>1</v>
      </c>
      <c r="BI1373" s="29">
        <f t="shared" si="1257"/>
        <v>1</v>
      </c>
      <c r="BJ1373" s="29">
        <f t="shared" si="1255"/>
        <v>1</v>
      </c>
      <c r="BN1373" s="29">
        <f t="shared" si="1216"/>
        <v>12</v>
      </c>
      <c r="BO1373" s="29">
        <f t="shared" si="1247"/>
        <v>19</v>
      </c>
    </row>
    <row r="1374" spans="3:67" x14ac:dyDescent="0.25">
      <c r="C1374" s="79">
        <f t="shared" si="1244"/>
        <v>43880</v>
      </c>
      <c r="D1374" s="29">
        <f t="shared" si="1238"/>
        <v>2020</v>
      </c>
      <c r="E1374" s="29">
        <f t="shared" si="1217"/>
        <v>2</v>
      </c>
      <c r="F1374" s="29">
        <f t="shared" si="1218"/>
        <v>8</v>
      </c>
      <c r="G1374" s="29">
        <f t="shared" si="1219"/>
        <v>19</v>
      </c>
      <c r="H1374" s="166" t="str">
        <f t="shared" si="1220"/>
        <v>Di</v>
      </c>
      <c r="I1374" s="29">
        <f t="shared" si="1245"/>
        <v>13</v>
      </c>
      <c r="J1374" s="29" t="str">
        <f t="array" ref="J1374">INDEX(Dienstplan!$F$6:$AJ$55,BN1374,BO1374)</f>
        <v>L</v>
      </c>
      <c r="K1374" s="29">
        <f t="array" ref="K1374">IF(OR(J1374=Schichten!$B$3,J1374=Schichten!$B$4),INDEX($D$98:$D$147,MATCH(CODE(J1374),$H$98:$H$147,0)),IF(ISERROR(INDEX($D$98:$D$147,MATCH(J1374,$A$98:$A$147,0))),0,INDEX($D$98:$D$147,MATCH(J1374,$A$98:$A$147,0))))</f>
        <v>7.5</v>
      </c>
      <c r="L1374" s="29">
        <f t="shared" ref="L1374" si="1263">L1324</f>
        <v>0</v>
      </c>
      <c r="M1374" s="29">
        <f t="shared" si="1241"/>
        <v>0</v>
      </c>
      <c r="O1374" s="29">
        <f t="shared" si="1251"/>
        <v>0</v>
      </c>
      <c r="P1374" s="29">
        <f t="shared" si="1251"/>
        <v>0</v>
      </c>
      <c r="Q1374" s="29">
        <f t="shared" si="1251"/>
        <v>0</v>
      </c>
      <c r="R1374" s="29">
        <f t="shared" si="1251"/>
        <v>0</v>
      </c>
      <c r="S1374" s="29">
        <f t="shared" si="1251"/>
        <v>0</v>
      </c>
      <c r="T1374" s="29">
        <f t="shared" si="1251"/>
        <v>1</v>
      </c>
      <c r="U1374" s="29">
        <f t="shared" si="1251"/>
        <v>0</v>
      </c>
      <c r="V1374" s="29">
        <f t="shared" si="1251"/>
        <v>0</v>
      </c>
      <c r="W1374" s="29">
        <f t="shared" si="1251"/>
        <v>0</v>
      </c>
      <c r="X1374" s="29">
        <f t="shared" si="1251"/>
        <v>0</v>
      </c>
      <c r="Y1374" s="29">
        <f t="shared" si="1251"/>
        <v>0</v>
      </c>
      <c r="Z1374" s="29">
        <f t="shared" si="1251"/>
        <v>0</v>
      </c>
      <c r="AA1374" s="29">
        <f t="shared" si="1251"/>
        <v>0</v>
      </c>
      <c r="AB1374" s="29">
        <f t="shared" si="1251"/>
        <v>0</v>
      </c>
      <c r="AC1374" s="29">
        <f t="shared" si="1251"/>
        <v>0</v>
      </c>
      <c r="AD1374" s="29">
        <f t="shared" si="1251"/>
        <v>0</v>
      </c>
      <c r="AE1374" s="29">
        <f t="shared" si="1249"/>
        <v>0</v>
      </c>
      <c r="AF1374" s="29">
        <f t="shared" si="1249"/>
        <v>0</v>
      </c>
      <c r="AG1374" s="29">
        <f t="shared" si="1249"/>
        <v>0</v>
      </c>
      <c r="AH1374" s="29">
        <f t="shared" si="1249"/>
        <v>0</v>
      </c>
      <c r="AI1374" s="29">
        <f t="shared" si="1249"/>
        <v>0</v>
      </c>
      <c r="AJ1374" s="29">
        <f t="shared" si="1249"/>
        <v>0</v>
      </c>
      <c r="AK1374" s="29">
        <f t="shared" si="1249"/>
        <v>0</v>
      </c>
      <c r="AL1374" s="29">
        <f t="shared" si="1249"/>
        <v>0</v>
      </c>
      <c r="AM1374" s="29">
        <f t="shared" si="1249"/>
        <v>0</v>
      </c>
      <c r="AN1374" s="29">
        <f t="shared" si="1249"/>
        <v>0</v>
      </c>
      <c r="AO1374" s="29">
        <f t="shared" si="1249"/>
        <v>0</v>
      </c>
      <c r="AP1374" s="29">
        <f t="shared" si="1249"/>
        <v>0</v>
      </c>
      <c r="AQ1374" s="29">
        <f t="shared" si="1249"/>
        <v>0</v>
      </c>
      <c r="AR1374" s="29">
        <f t="shared" si="1249"/>
        <v>0</v>
      </c>
      <c r="AS1374" s="29">
        <f t="shared" si="1249"/>
        <v>0</v>
      </c>
      <c r="AT1374" s="29">
        <f t="shared" si="1257"/>
        <v>0</v>
      </c>
      <c r="AU1374" s="29">
        <f t="shared" si="1257"/>
        <v>0</v>
      </c>
      <c r="AV1374" s="29">
        <f t="shared" si="1257"/>
        <v>0</v>
      </c>
      <c r="AW1374" s="29">
        <f t="shared" si="1257"/>
        <v>0</v>
      </c>
      <c r="AX1374" s="29">
        <f t="shared" si="1257"/>
        <v>0</v>
      </c>
      <c r="AY1374" s="29">
        <f t="shared" si="1257"/>
        <v>0</v>
      </c>
      <c r="AZ1374" s="29">
        <f t="shared" si="1257"/>
        <v>0</v>
      </c>
      <c r="BA1374" s="29">
        <f t="shared" si="1257"/>
        <v>0</v>
      </c>
      <c r="BB1374" s="29">
        <f t="shared" si="1257"/>
        <v>0</v>
      </c>
      <c r="BC1374" s="29">
        <f t="shared" si="1257"/>
        <v>0</v>
      </c>
      <c r="BD1374" s="29">
        <f t="shared" si="1257"/>
        <v>0</v>
      </c>
      <c r="BE1374" s="29">
        <f t="shared" si="1257"/>
        <v>0</v>
      </c>
      <c r="BF1374" s="29">
        <f t="shared" si="1257"/>
        <v>0</v>
      </c>
      <c r="BG1374" s="29">
        <f t="shared" si="1257"/>
        <v>0</v>
      </c>
      <c r="BH1374" s="29">
        <f t="shared" si="1257"/>
        <v>0</v>
      </c>
      <c r="BI1374" s="29">
        <f t="shared" si="1257"/>
        <v>0</v>
      </c>
      <c r="BJ1374" s="29">
        <f t="shared" si="1255"/>
        <v>0</v>
      </c>
      <c r="BN1374" s="29">
        <f t="shared" si="1216"/>
        <v>13</v>
      </c>
      <c r="BO1374" s="29">
        <f t="shared" si="1247"/>
        <v>19</v>
      </c>
    </row>
    <row r="1375" spans="3:67" x14ac:dyDescent="0.25">
      <c r="C1375" s="79">
        <f t="shared" si="1244"/>
        <v>43880</v>
      </c>
      <c r="D1375" s="29">
        <f t="shared" si="1238"/>
        <v>2020</v>
      </c>
      <c r="E1375" s="29">
        <f t="shared" si="1217"/>
        <v>2</v>
      </c>
      <c r="F1375" s="29">
        <f t="shared" si="1218"/>
        <v>8</v>
      </c>
      <c r="G1375" s="29">
        <f t="shared" si="1219"/>
        <v>19</v>
      </c>
      <c r="H1375" s="166" t="str">
        <f t="shared" si="1220"/>
        <v>Di</v>
      </c>
      <c r="I1375" s="29">
        <f t="shared" si="1245"/>
        <v>14</v>
      </c>
      <c r="J1375" s="29">
        <f t="array" ref="J1375">INDEX(Dienstplan!$F$6:$AJ$55,BN1375,BO1375)</f>
        <v>0</v>
      </c>
      <c r="K1375" s="29">
        <f t="array" ref="K1375">IF(OR(J1375=Schichten!$B$3,J1375=Schichten!$B$4),INDEX($D$98:$D$147,MATCH(CODE(J1375),$H$98:$H$147,0)),IF(ISERROR(INDEX($D$98:$D$147,MATCH(J1375,$A$98:$A$147,0))),0,INDEX($D$98:$D$147,MATCH(J1375,$A$98:$A$147,0))))</f>
        <v>0</v>
      </c>
      <c r="L1375" s="29">
        <f t="shared" ref="L1375" si="1264">L1325</f>
        <v>0</v>
      </c>
      <c r="M1375" s="29">
        <f t="shared" si="1241"/>
        <v>0</v>
      </c>
      <c r="O1375" s="29">
        <f t="shared" si="1251"/>
        <v>0</v>
      </c>
      <c r="P1375" s="29">
        <f t="shared" si="1251"/>
        <v>0</v>
      </c>
      <c r="Q1375" s="29">
        <f t="shared" si="1251"/>
        <v>0</v>
      </c>
      <c r="R1375" s="29">
        <f t="shared" si="1251"/>
        <v>0</v>
      </c>
      <c r="S1375" s="29">
        <f t="shared" si="1251"/>
        <v>0</v>
      </c>
      <c r="T1375" s="29">
        <f t="shared" si="1251"/>
        <v>0</v>
      </c>
      <c r="U1375" s="29">
        <f t="shared" si="1251"/>
        <v>0</v>
      </c>
      <c r="V1375" s="29">
        <f t="shared" si="1251"/>
        <v>0</v>
      </c>
      <c r="W1375" s="29">
        <f t="shared" si="1251"/>
        <v>0</v>
      </c>
      <c r="X1375" s="29">
        <f t="shared" si="1251"/>
        <v>0</v>
      </c>
      <c r="Y1375" s="29">
        <f t="shared" si="1251"/>
        <v>1</v>
      </c>
      <c r="Z1375" s="29">
        <f t="shared" si="1251"/>
        <v>1</v>
      </c>
      <c r="AA1375" s="29">
        <f t="shared" si="1251"/>
        <v>1</v>
      </c>
      <c r="AB1375" s="29">
        <f t="shared" si="1251"/>
        <v>1</v>
      </c>
      <c r="AC1375" s="29">
        <f t="shared" si="1251"/>
        <v>1</v>
      </c>
      <c r="AD1375" s="29">
        <f t="shared" si="1251"/>
        <v>1</v>
      </c>
      <c r="AE1375" s="29">
        <f t="shared" si="1249"/>
        <v>1</v>
      </c>
      <c r="AF1375" s="29">
        <f t="shared" si="1249"/>
        <v>1</v>
      </c>
      <c r="AG1375" s="29">
        <f t="shared" si="1249"/>
        <v>1</v>
      </c>
      <c r="AH1375" s="29">
        <f t="shared" si="1249"/>
        <v>1</v>
      </c>
      <c r="AI1375" s="29">
        <f t="shared" si="1249"/>
        <v>1</v>
      </c>
      <c r="AJ1375" s="29">
        <f t="shared" si="1249"/>
        <v>1</v>
      </c>
      <c r="AK1375" s="29">
        <f t="shared" si="1249"/>
        <v>1</v>
      </c>
      <c r="AL1375" s="29">
        <f t="shared" si="1249"/>
        <v>1</v>
      </c>
      <c r="AM1375" s="29">
        <f t="shared" si="1249"/>
        <v>1</v>
      </c>
      <c r="AN1375" s="29">
        <f t="shared" si="1249"/>
        <v>1</v>
      </c>
      <c r="AO1375" s="29">
        <f t="shared" si="1249"/>
        <v>1</v>
      </c>
      <c r="AP1375" s="29">
        <f t="shared" si="1249"/>
        <v>1</v>
      </c>
      <c r="AQ1375" s="29">
        <f t="shared" si="1249"/>
        <v>1</v>
      </c>
      <c r="AR1375" s="29">
        <f t="shared" si="1249"/>
        <v>1</v>
      </c>
      <c r="AS1375" s="29">
        <f t="shared" si="1249"/>
        <v>1</v>
      </c>
      <c r="AT1375" s="29">
        <f t="shared" si="1257"/>
        <v>1</v>
      </c>
      <c r="AU1375" s="29">
        <f t="shared" si="1257"/>
        <v>1</v>
      </c>
      <c r="AV1375" s="29">
        <f t="shared" si="1257"/>
        <v>1</v>
      </c>
      <c r="AW1375" s="29">
        <f t="shared" si="1257"/>
        <v>1</v>
      </c>
      <c r="AX1375" s="29">
        <f t="shared" si="1257"/>
        <v>1</v>
      </c>
      <c r="AY1375" s="29">
        <f t="shared" si="1257"/>
        <v>1</v>
      </c>
      <c r="AZ1375" s="29">
        <f t="shared" si="1257"/>
        <v>1</v>
      </c>
      <c r="BA1375" s="29">
        <f t="shared" si="1257"/>
        <v>1</v>
      </c>
      <c r="BB1375" s="29">
        <f t="shared" si="1257"/>
        <v>1</v>
      </c>
      <c r="BC1375" s="29">
        <f t="shared" si="1257"/>
        <v>1</v>
      </c>
      <c r="BD1375" s="29">
        <f t="shared" si="1257"/>
        <v>1</v>
      </c>
      <c r="BE1375" s="29">
        <f t="shared" si="1257"/>
        <v>1</v>
      </c>
      <c r="BF1375" s="29">
        <f t="shared" si="1257"/>
        <v>1</v>
      </c>
      <c r="BG1375" s="29">
        <f t="shared" si="1257"/>
        <v>1</v>
      </c>
      <c r="BH1375" s="29">
        <f t="shared" si="1257"/>
        <v>1</v>
      </c>
      <c r="BI1375" s="29">
        <f t="shared" si="1257"/>
        <v>1</v>
      </c>
      <c r="BJ1375" s="29">
        <f t="shared" si="1255"/>
        <v>1</v>
      </c>
      <c r="BN1375" s="29">
        <f t="shared" si="1216"/>
        <v>14</v>
      </c>
      <c r="BO1375" s="29">
        <f t="shared" si="1247"/>
        <v>19</v>
      </c>
    </row>
    <row r="1376" spans="3:67" x14ac:dyDescent="0.25">
      <c r="C1376" s="79">
        <f t="shared" si="1244"/>
        <v>43880</v>
      </c>
      <c r="D1376" s="29">
        <f t="shared" si="1238"/>
        <v>2020</v>
      </c>
      <c r="E1376" s="29">
        <f t="shared" si="1217"/>
        <v>2</v>
      </c>
      <c r="F1376" s="29">
        <f t="shared" si="1218"/>
        <v>8</v>
      </c>
      <c r="G1376" s="29">
        <f t="shared" si="1219"/>
        <v>19</v>
      </c>
      <c r="H1376" s="166" t="str">
        <f t="shared" si="1220"/>
        <v>Di</v>
      </c>
      <c r="I1376" s="29">
        <f t="shared" si="1245"/>
        <v>15</v>
      </c>
      <c r="J1376" s="29">
        <f t="array" ref="J1376">INDEX(Dienstplan!$F$6:$AJ$55,BN1376,BO1376)</f>
        <v>0</v>
      </c>
      <c r="K1376" s="29">
        <f t="array" ref="K1376">IF(OR(J1376=Schichten!$B$3,J1376=Schichten!$B$4),INDEX($D$98:$D$147,MATCH(CODE(J1376),$H$98:$H$147,0)),IF(ISERROR(INDEX($D$98:$D$147,MATCH(J1376,$A$98:$A$147,0))),0,INDEX($D$98:$D$147,MATCH(J1376,$A$98:$A$147,0))))</f>
        <v>0</v>
      </c>
      <c r="L1376" s="29">
        <f t="shared" ref="L1376" si="1265">L1326</f>
        <v>0</v>
      </c>
      <c r="M1376" s="29">
        <f t="shared" si="1241"/>
        <v>0</v>
      </c>
      <c r="O1376" s="29">
        <f t="shared" si="1251"/>
        <v>0</v>
      </c>
      <c r="P1376" s="29">
        <f t="shared" si="1251"/>
        <v>0</v>
      </c>
      <c r="Q1376" s="29">
        <f t="shared" si="1251"/>
        <v>0</v>
      </c>
      <c r="R1376" s="29">
        <f t="shared" si="1251"/>
        <v>0</v>
      </c>
      <c r="S1376" s="29">
        <f t="shared" si="1251"/>
        <v>0</v>
      </c>
      <c r="T1376" s="29">
        <f t="shared" si="1251"/>
        <v>0</v>
      </c>
      <c r="U1376" s="29">
        <f t="shared" si="1251"/>
        <v>0</v>
      </c>
      <c r="V1376" s="29">
        <f t="shared" si="1251"/>
        <v>0</v>
      </c>
      <c r="W1376" s="29">
        <f t="shared" si="1251"/>
        <v>0</v>
      </c>
      <c r="X1376" s="29">
        <f t="shared" si="1251"/>
        <v>0</v>
      </c>
      <c r="Y1376" s="29">
        <f t="shared" si="1251"/>
        <v>1</v>
      </c>
      <c r="Z1376" s="29">
        <f t="shared" si="1251"/>
        <v>1</v>
      </c>
      <c r="AA1376" s="29">
        <f t="shared" si="1251"/>
        <v>1</v>
      </c>
      <c r="AB1376" s="29">
        <f t="shared" si="1251"/>
        <v>1</v>
      </c>
      <c r="AC1376" s="29">
        <f t="shared" si="1251"/>
        <v>1</v>
      </c>
      <c r="AD1376" s="29">
        <f t="shared" si="1251"/>
        <v>1</v>
      </c>
      <c r="AE1376" s="29">
        <f t="shared" si="1249"/>
        <v>1</v>
      </c>
      <c r="AF1376" s="29">
        <f t="shared" si="1249"/>
        <v>1</v>
      </c>
      <c r="AG1376" s="29">
        <f t="shared" si="1249"/>
        <v>1</v>
      </c>
      <c r="AH1376" s="29">
        <f t="shared" si="1249"/>
        <v>1</v>
      </c>
      <c r="AI1376" s="29">
        <f t="shared" si="1249"/>
        <v>1</v>
      </c>
      <c r="AJ1376" s="29">
        <f t="shared" si="1249"/>
        <v>1</v>
      </c>
      <c r="AK1376" s="29">
        <f t="shared" si="1249"/>
        <v>1</v>
      </c>
      <c r="AL1376" s="29">
        <f t="shared" si="1249"/>
        <v>1</v>
      </c>
      <c r="AM1376" s="29">
        <f t="shared" si="1249"/>
        <v>1</v>
      </c>
      <c r="AN1376" s="29">
        <f t="shared" si="1249"/>
        <v>1</v>
      </c>
      <c r="AO1376" s="29">
        <f t="shared" si="1249"/>
        <v>1</v>
      </c>
      <c r="AP1376" s="29">
        <f t="shared" si="1249"/>
        <v>1</v>
      </c>
      <c r="AQ1376" s="29">
        <f t="shared" si="1249"/>
        <v>1</v>
      </c>
      <c r="AR1376" s="29">
        <f t="shared" si="1249"/>
        <v>1</v>
      </c>
      <c r="AS1376" s="29">
        <f t="shared" si="1249"/>
        <v>1</v>
      </c>
      <c r="AT1376" s="29">
        <f t="shared" si="1257"/>
        <v>1</v>
      </c>
      <c r="AU1376" s="29">
        <f t="shared" si="1257"/>
        <v>1</v>
      </c>
      <c r="AV1376" s="29">
        <f t="shared" si="1257"/>
        <v>1</v>
      </c>
      <c r="AW1376" s="29">
        <f t="shared" si="1257"/>
        <v>1</v>
      </c>
      <c r="AX1376" s="29">
        <f t="shared" si="1257"/>
        <v>1</v>
      </c>
      <c r="AY1376" s="29">
        <f t="shared" si="1257"/>
        <v>1</v>
      </c>
      <c r="AZ1376" s="29">
        <f t="shared" si="1257"/>
        <v>1</v>
      </c>
      <c r="BA1376" s="29">
        <f t="shared" si="1257"/>
        <v>1</v>
      </c>
      <c r="BB1376" s="29">
        <f t="shared" si="1257"/>
        <v>1</v>
      </c>
      <c r="BC1376" s="29">
        <f t="shared" si="1257"/>
        <v>1</v>
      </c>
      <c r="BD1376" s="29">
        <f t="shared" si="1257"/>
        <v>1</v>
      </c>
      <c r="BE1376" s="29">
        <f t="shared" si="1257"/>
        <v>1</v>
      </c>
      <c r="BF1376" s="29">
        <f t="shared" si="1257"/>
        <v>1</v>
      </c>
      <c r="BG1376" s="29">
        <f t="shared" si="1257"/>
        <v>1</v>
      </c>
      <c r="BH1376" s="29">
        <f t="shared" si="1257"/>
        <v>1</v>
      </c>
      <c r="BI1376" s="29">
        <f t="shared" si="1257"/>
        <v>1</v>
      </c>
      <c r="BJ1376" s="29">
        <f t="shared" si="1255"/>
        <v>1</v>
      </c>
      <c r="BN1376" s="29">
        <f t="shared" si="1216"/>
        <v>15</v>
      </c>
      <c r="BO1376" s="29">
        <f t="shared" si="1247"/>
        <v>19</v>
      </c>
    </row>
    <row r="1377" spans="3:67" x14ac:dyDescent="0.25">
      <c r="C1377" s="79">
        <f t="shared" si="1244"/>
        <v>43880</v>
      </c>
      <c r="D1377" s="29">
        <f t="shared" si="1238"/>
        <v>2020</v>
      </c>
      <c r="E1377" s="29">
        <f t="shared" si="1217"/>
        <v>2</v>
      </c>
      <c r="F1377" s="29">
        <f t="shared" si="1218"/>
        <v>8</v>
      </c>
      <c r="G1377" s="29">
        <f t="shared" si="1219"/>
        <v>19</v>
      </c>
      <c r="H1377" s="166" t="str">
        <f t="shared" si="1220"/>
        <v>Di</v>
      </c>
      <c r="I1377" s="29">
        <f t="shared" si="1245"/>
        <v>16</v>
      </c>
      <c r="J1377" s="29">
        <f t="array" ref="J1377">INDEX(Dienstplan!$F$6:$AJ$55,BN1377,BO1377)</f>
        <v>0</v>
      </c>
      <c r="K1377" s="29">
        <f t="array" ref="K1377">IF(OR(J1377=Schichten!$B$3,J1377=Schichten!$B$4),INDEX($D$98:$D$147,MATCH(CODE(J1377),$H$98:$H$147,0)),IF(ISERROR(INDEX($D$98:$D$147,MATCH(J1377,$A$98:$A$147,0))),0,INDEX($D$98:$D$147,MATCH(J1377,$A$98:$A$147,0))))</f>
        <v>0</v>
      </c>
      <c r="L1377" s="29">
        <f t="shared" ref="L1377" si="1266">L1327</f>
        <v>0</v>
      </c>
      <c r="M1377" s="29">
        <f t="shared" si="1241"/>
        <v>0</v>
      </c>
      <c r="O1377" s="29">
        <f t="shared" si="1251"/>
        <v>0</v>
      </c>
      <c r="P1377" s="29">
        <f t="shared" si="1251"/>
        <v>0</v>
      </c>
      <c r="Q1377" s="29">
        <f t="shared" si="1251"/>
        <v>0</v>
      </c>
      <c r="R1377" s="29">
        <f t="shared" si="1251"/>
        <v>0</v>
      </c>
      <c r="S1377" s="29">
        <f t="shared" si="1251"/>
        <v>0</v>
      </c>
      <c r="T1377" s="29">
        <f t="shared" si="1251"/>
        <v>0</v>
      </c>
      <c r="U1377" s="29">
        <f t="shared" si="1251"/>
        <v>0</v>
      </c>
      <c r="V1377" s="29">
        <f t="shared" si="1251"/>
        <v>0</v>
      </c>
      <c r="W1377" s="29">
        <f t="shared" si="1251"/>
        <v>0</v>
      </c>
      <c r="X1377" s="29">
        <f t="shared" si="1251"/>
        <v>0</v>
      </c>
      <c r="Y1377" s="29">
        <f t="shared" si="1251"/>
        <v>1</v>
      </c>
      <c r="Z1377" s="29">
        <f t="shared" si="1251"/>
        <v>1</v>
      </c>
      <c r="AA1377" s="29">
        <f t="shared" si="1251"/>
        <v>1</v>
      </c>
      <c r="AB1377" s="29">
        <f t="shared" si="1251"/>
        <v>1</v>
      </c>
      <c r="AC1377" s="29">
        <f t="shared" si="1251"/>
        <v>1</v>
      </c>
      <c r="AD1377" s="29">
        <f t="shared" si="1251"/>
        <v>1</v>
      </c>
      <c r="AE1377" s="29">
        <f t="shared" si="1249"/>
        <v>1</v>
      </c>
      <c r="AF1377" s="29">
        <f t="shared" si="1249"/>
        <v>1</v>
      </c>
      <c r="AG1377" s="29">
        <f t="shared" si="1249"/>
        <v>1</v>
      </c>
      <c r="AH1377" s="29">
        <f t="shared" si="1249"/>
        <v>1</v>
      </c>
      <c r="AI1377" s="29">
        <f t="shared" si="1249"/>
        <v>1</v>
      </c>
      <c r="AJ1377" s="29">
        <f t="shared" si="1249"/>
        <v>1</v>
      </c>
      <c r="AK1377" s="29">
        <f t="shared" si="1249"/>
        <v>1</v>
      </c>
      <c r="AL1377" s="29">
        <f t="shared" si="1249"/>
        <v>1</v>
      </c>
      <c r="AM1377" s="29">
        <f t="shared" si="1249"/>
        <v>1</v>
      </c>
      <c r="AN1377" s="29">
        <f t="shared" si="1249"/>
        <v>1</v>
      </c>
      <c r="AO1377" s="29">
        <f t="shared" si="1249"/>
        <v>1</v>
      </c>
      <c r="AP1377" s="29">
        <f t="shared" si="1249"/>
        <v>1</v>
      </c>
      <c r="AQ1377" s="29">
        <f t="shared" si="1249"/>
        <v>1</v>
      </c>
      <c r="AR1377" s="29">
        <f t="shared" si="1249"/>
        <v>1</v>
      </c>
      <c r="AS1377" s="29">
        <f t="shared" si="1249"/>
        <v>1</v>
      </c>
      <c r="AT1377" s="29">
        <f t="shared" si="1257"/>
        <v>1</v>
      </c>
      <c r="AU1377" s="29">
        <f t="shared" si="1257"/>
        <v>1</v>
      </c>
      <c r="AV1377" s="29">
        <f t="shared" si="1257"/>
        <v>1</v>
      </c>
      <c r="AW1377" s="29">
        <f t="shared" si="1257"/>
        <v>1</v>
      </c>
      <c r="AX1377" s="29">
        <f t="shared" si="1257"/>
        <v>1</v>
      </c>
      <c r="AY1377" s="29">
        <f t="shared" si="1257"/>
        <v>1</v>
      </c>
      <c r="AZ1377" s="29">
        <f t="shared" si="1257"/>
        <v>1</v>
      </c>
      <c r="BA1377" s="29">
        <f t="shared" si="1257"/>
        <v>1</v>
      </c>
      <c r="BB1377" s="29">
        <f t="shared" si="1257"/>
        <v>1</v>
      </c>
      <c r="BC1377" s="29">
        <f t="shared" si="1257"/>
        <v>1</v>
      </c>
      <c r="BD1377" s="29">
        <f t="shared" si="1257"/>
        <v>1</v>
      </c>
      <c r="BE1377" s="29">
        <f t="shared" si="1257"/>
        <v>1</v>
      </c>
      <c r="BF1377" s="29">
        <f t="shared" si="1257"/>
        <v>1</v>
      </c>
      <c r="BG1377" s="29">
        <f t="shared" si="1257"/>
        <v>1</v>
      </c>
      <c r="BH1377" s="29">
        <f t="shared" si="1257"/>
        <v>1</v>
      </c>
      <c r="BI1377" s="29">
        <f t="shared" si="1257"/>
        <v>1</v>
      </c>
      <c r="BJ1377" s="29">
        <f t="shared" si="1255"/>
        <v>1</v>
      </c>
      <c r="BN1377" s="29">
        <f t="shared" si="1216"/>
        <v>16</v>
      </c>
      <c r="BO1377" s="29">
        <f t="shared" si="1247"/>
        <v>19</v>
      </c>
    </row>
    <row r="1378" spans="3:67" x14ac:dyDescent="0.25">
      <c r="C1378" s="79">
        <f t="shared" si="1244"/>
        <v>43880</v>
      </c>
      <c r="D1378" s="29">
        <f t="shared" si="1238"/>
        <v>2020</v>
      </c>
      <c r="E1378" s="29">
        <f t="shared" si="1217"/>
        <v>2</v>
      </c>
      <c r="F1378" s="29">
        <f t="shared" si="1218"/>
        <v>8</v>
      </c>
      <c r="G1378" s="29">
        <f t="shared" si="1219"/>
        <v>19</v>
      </c>
      <c r="H1378" s="166" t="str">
        <f t="shared" si="1220"/>
        <v>Di</v>
      </c>
      <c r="I1378" s="29">
        <f t="shared" si="1245"/>
        <v>17</v>
      </c>
      <c r="J1378" s="29">
        <f t="array" ref="J1378">INDEX(Dienstplan!$F$6:$AJ$55,BN1378,BO1378)</f>
        <v>0</v>
      </c>
      <c r="K1378" s="29">
        <f t="array" ref="K1378">IF(OR(J1378=Schichten!$B$3,J1378=Schichten!$B$4),INDEX($D$98:$D$147,MATCH(CODE(J1378),$H$98:$H$147,0)),IF(ISERROR(INDEX($D$98:$D$147,MATCH(J1378,$A$98:$A$147,0))),0,INDEX($D$98:$D$147,MATCH(J1378,$A$98:$A$147,0))))</f>
        <v>0</v>
      </c>
      <c r="L1378" s="29">
        <f t="shared" ref="L1378" si="1267">L1328</f>
        <v>0</v>
      </c>
      <c r="M1378" s="29">
        <f t="shared" si="1241"/>
        <v>0</v>
      </c>
      <c r="O1378" s="29">
        <f t="shared" si="1251"/>
        <v>0</v>
      </c>
      <c r="P1378" s="29">
        <f t="shared" si="1251"/>
        <v>0</v>
      </c>
      <c r="Q1378" s="29">
        <f t="shared" si="1251"/>
        <v>0</v>
      </c>
      <c r="R1378" s="29">
        <f t="shared" si="1251"/>
        <v>0</v>
      </c>
      <c r="S1378" s="29">
        <f t="shared" si="1251"/>
        <v>0</v>
      </c>
      <c r="T1378" s="29">
        <f t="shared" si="1251"/>
        <v>0</v>
      </c>
      <c r="U1378" s="29">
        <f t="shared" si="1251"/>
        <v>0</v>
      </c>
      <c r="V1378" s="29">
        <f t="shared" si="1251"/>
        <v>0</v>
      </c>
      <c r="W1378" s="29">
        <f t="shared" si="1251"/>
        <v>0</v>
      </c>
      <c r="X1378" s="29">
        <f t="shared" si="1251"/>
        <v>0</v>
      </c>
      <c r="Y1378" s="29">
        <f t="shared" si="1251"/>
        <v>1</v>
      </c>
      <c r="Z1378" s="29">
        <f t="shared" si="1251"/>
        <v>1</v>
      </c>
      <c r="AA1378" s="29">
        <f t="shared" si="1251"/>
        <v>1</v>
      </c>
      <c r="AB1378" s="29">
        <f t="shared" si="1251"/>
        <v>1</v>
      </c>
      <c r="AC1378" s="29">
        <f t="shared" si="1251"/>
        <v>1</v>
      </c>
      <c r="AD1378" s="29">
        <f t="shared" si="1251"/>
        <v>1</v>
      </c>
      <c r="AE1378" s="29">
        <f t="shared" si="1249"/>
        <v>1</v>
      </c>
      <c r="AF1378" s="29">
        <f t="shared" si="1249"/>
        <v>1</v>
      </c>
      <c r="AG1378" s="29">
        <f t="shared" si="1249"/>
        <v>1</v>
      </c>
      <c r="AH1378" s="29">
        <f t="shared" si="1249"/>
        <v>1</v>
      </c>
      <c r="AI1378" s="29">
        <f t="shared" si="1249"/>
        <v>1</v>
      </c>
      <c r="AJ1378" s="29">
        <f t="shared" si="1249"/>
        <v>1</v>
      </c>
      <c r="AK1378" s="29">
        <f t="shared" si="1249"/>
        <v>1</v>
      </c>
      <c r="AL1378" s="29">
        <f t="shared" si="1249"/>
        <v>1</v>
      </c>
      <c r="AM1378" s="29">
        <f t="shared" si="1249"/>
        <v>1</v>
      </c>
      <c r="AN1378" s="29">
        <f t="shared" si="1249"/>
        <v>1</v>
      </c>
      <c r="AO1378" s="29">
        <f t="shared" si="1249"/>
        <v>1</v>
      </c>
      <c r="AP1378" s="29">
        <f t="shared" si="1249"/>
        <v>1</v>
      </c>
      <c r="AQ1378" s="29">
        <f t="shared" si="1249"/>
        <v>1</v>
      </c>
      <c r="AR1378" s="29">
        <f t="shared" si="1249"/>
        <v>1</v>
      </c>
      <c r="AS1378" s="29">
        <f t="shared" si="1249"/>
        <v>1</v>
      </c>
      <c r="AT1378" s="29">
        <f t="shared" si="1257"/>
        <v>1</v>
      </c>
      <c r="AU1378" s="29">
        <f t="shared" si="1257"/>
        <v>1</v>
      </c>
      <c r="AV1378" s="29">
        <f t="shared" si="1257"/>
        <v>1</v>
      </c>
      <c r="AW1378" s="29">
        <f t="shared" si="1257"/>
        <v>1</v>
      </c>
      <c r="AX1378" s="29">
        <f t="shared" si="1257"/>
        <v>1</v>
      </c>
      <c r="AY1378" s="29">
        <f t="shared" si="1257"/>
        <v>1</v>
      </c>
      <c r="AZ1378" s="29">
        <f t="shared" si="1257"/>
        <v>1</v>
      </c>
      <c r="BA1378" s="29">
        <f t="shared" si="1257"/>
        <v>1</v>
      </c>
      <c r="BB1378" s="29">
        <f t="shared" si="1257"/>
        <v>1</v>
      </c>
      <c r="BC1378" s="29">
        <f t="shared" si="1257"/>
        <v>1</v>
      </c>
      <c r="BD1378" s="29">
        <f t="shared" si="1257"/>
        <v>1</v>
      </c>
      <c r="BE1378" s="29">
        <f t="shared" si="1257"/>
        <v>1</v>
      </c>
      <c r="BF1378" s="29">
        <f t="shared" si="1257"/>
        <v>1</v>
      </c>
      <c r="BG1378" s="29">
        <f t="shared" si="1257"/>
        <v>1</v>
      </c>
      <c r="BH1378" s="29">
        <f t="shared" si="1257"/>
        <v>1</v>
      </c>
      <c r="BI1378" s="29">
        <f t="shared" si="1257"/>
        <v>1</v>
      </c>
      <c r="BJ1378" s="29">
        <f t="shared" si="1255"/>
        <v>1</v>
      </c>
      <c r="BN1378" s="29">
        <f t="shared" si="1216"/>
        <v>17</v>
      </c>
      <c r="BO1378" s="29">
        <f t="shared" si="1247"/>
        <v>19</v>
      </c>
    </row>
    <row r="1379" spans="3:67" x14ac:dyDescent="0.25">
      <c r="C1379" s="79">
        <f t="shared" si="1244"/>
        <v>43880</v>
      </c>
      <c r="D1379" s="29">
        <f t="shared" si="1238"/>
        <v>2020</v>
      </c>
      <c r="E1379" s="29">
        <f t="shared" si="1217"/>
        <v>2</v>
      </c>
      <c r="F1379" s="29">
        <f t="shared" si="1218"/>
        <v>8</v>
      </c>
      <c r="G1379" s="29">
        <f t="shared" si="1219"/>
        <v>19</v>
      </c>
      <c r="H1379" s="166" t="str">
        <f t="shared" si="1220"/>
        <v>Di</v>
      </c>
      <c r="I1379" s="29">
        <f t="shared" si="1245"/>
        <v>18</v>
      </c>
      <c r="J1379" s="29">
        <f t="array" ref="J1379">INDEX(Dienstplan!$F$6:$AJ$55,BN1379,BO1379)</f>
        <v>0</v>
      </c>
      <c r="K1379" s="29">
        <f t="array" ref="K1379">IF(OR(J1379=Schichten!$B$3,J1379=Schichten!$B$4),INDEX($D$98:$D$147,MATCH(CODE(J1379),$H$98:$H$147,0)),IF(ISERROR(INDEX($D$98:$D$147,MATCH(J1379,$A$98:$A$147,0))),0,INDEX($D$98:$D$147,MATCH(J1379,$A$98:$A$147,0))))</f>
        <v>0</v>
      </c>
      <c r="L1379" s="29">
        <f t="shared" ref="L1379" si="1268">L1329</f>
        <v>0</v>
      </c>
      <c r="M1379" s="29">
        <f t="shared" si="1241"/>
        <v>0</v>
      </c>
      <c r="O1379" s="29">
        <f t="shared" si="1251"/>
        <v>0</v>
      </c>
      <c r="P1379" s="29">
        <f t="shared" si="1251"/>
        <v>0</v>
      </c>
      <c r="Q1379" s="29">
        <f t="shared" si="1251"/>
        <v>0</v>
      </c>
      <c r="R1379" s="29">
        <f t="shared" si="1251"/>
        <v>0</v>
      </c>
      <c r="S1379" s="29">
        <f t="shared" si="1251"/>
        <v>0</v>
      </c>
      <c r="T1379" s="29">
        <f t="shared" si="1251"/>
        <v>0</v>
      </c>
      <c r="U1379" s="29">
        <f t="shared" si="1251"/>
        <v>0</v>
      </c>
      <c r="V1379" s="29">
        <f t="shared" si="1251"/>
        <v>0</v>
      </c>
      <c r="W1379" s="29">
        <f t="shared" si="1251"/>
        <v>0</v>
      </c>
      <c r="X1379" s="29">
        <f t="shared" si="1251"/>
        <v>0</v>
      </c>
      <c r="Y1379" s="29">
        <f t="shared" si="1251"/>
        <v>1</v>
      </c>
      <c r="Z1379" s="29">
        <f t="shared" si="1251"/>
        <v>1</v>
      </c>
      <c r="AA1379" s="29">
        <f t="shared" si="1251"/>
        <v>1</v>
      </c>
      <c r="AB1379" s="29">
        <f t="shared" si="1251"/>
        <v>1</v>
      </c>
      <c r="AC1379" s="29">
        <f t="shared" si="1251"/>
        <v>1</v>
      </c>
      <c r="AD1379" s="29">
        <f t="shared" ref="AD1379:AS1394" si="1269">IF($M$457,IF($J1379=AD$461,1,0),0)</f>
        <v>1</v>
      </c>
      <c r="AE1379" s="29">
        <f t="shared" si="1269"/>
        <v>1</v>
      </c>
      <c r="AF1379" s="29">
        <f t="shared" si="1269"/>
        <v>1</v>
      </c>
      <c r="AG1379" s="29">
        <f t="shared" si="1269"/>
        <v>1</v>
      </c>
      <c r="AH1379" s="29">
        <f t="shared" si="1269"/>
        <v>1</v>
      </c>
      <c r="AI1379" s="29">
        <f t="shared" si="1269"/>
        <v>1</v>
      </c>
      <c r="AJ1379" s="29">
        <f t="shared" si="1269"/>
        <v>1</v>
      </c>
      <c r="AK1379" s="29">
        <f t="shared" si="1269"/>
        <v>1</v>
      </c>
      <c r="AL1379" s="29">
        <f t="shared" si="1269"/>
        <v>1</v>
      </c>
      <c r="AM1379" s="29">
        <f t="shared" si="1269"/>
        <v>1</v>
      </c>
      <c r="AN1379" s="29">
        <f t="shared" si="1269"/>
        <v>1</v>
      </c>
      <c r="AO1379" s="29">
        <f t="shared" si="1269"/>
        <v>1</v>
      </c>
      <c r="AP1379" s="29">
        <f t="shared" si="1269"/>
        <v>1</v>
      </c>
      <c r="AQ1379" s="29">
        <f t="shared" si="1269"/>
        <v>1</v>
      </c>
      <c r="AR1379" s="29">
        <f t="shared" si="1269"/>
        <v>1</v>
      </c>
      <c r="AS1379" s="29">
        <f t="shared" si="1269"/>
        <v>1</v>
      </c>
      <c r="AT1379" s="29">
        <f t="shared" si="1257"/>
        <v>1</v>
      </c>
      <c r="AU1379" s="29">
        <f t="shared" si="1257"/>
        <v>1</v>
      </c>
      <c r="AV1379" s="29">
        <f t="shared" si="1257"/>
        <v>1</v>
      </c>
      <c r="AW1379" s="29">
        <f t="shared" si="1257"/>
        <v>1</v>
      </c>
      <c r="AX1379" s="29">
        <f t="shared" si="1257"/>
        <v>1</v>
      </c>
      <c r="AY1379" s="29">
        <f t="shared" si="1257"/>
        <v>1</v>
      </c>
      <c r="AZ1379" s="29">
        <f t="shared" si="1257"/>
        <v>1</v>
      </c>
      <c r="BA1379" s="29">
        <f t="shared" si="1257"/>
        <v>1</v>
      </c>
      <c r="BB1379" s="29">
        <f t="shared" si="1257"/>
        <v>1</v>
      </c>
      <c r="BC1379" s="29">
        <f t="shared" si="1257"/>
        <v>1</v>
      </c>
      <c r="BD1379" s="29">
        <f t="shared" si="1257"/>
        <v>1</v>
      </c>
      <c r="BE1379" s="29">
        <f t="shared" si="1257"/>
        <v>1</v>
      </c>
      <c r="BF1379" s="29">
        <f t="shared" si="1257"/>
        <v>1</v>
      </c>
      <c r="BG1379" s="29">
        <f t="shared" si="1257"/>
        <v>1</v>
      </c>
      <c r="BH1379" s="29">
        <f t="shared" si="1257"/>
        <v>1</v>
      </c>
      <c r="BI1379" s="29">
        <f t="shared" si="1257"/>
        <v>1</v>
      </c>
      <c r="BJ1379" s="29">
        <f t="shared" si="1255"/>
        <v>1</v>
      </c>
      <c r="BN1379" s="29">
        <f t="shared" si="1216"/>
        <v>18</v>
      </c>
      <c r="BO1379" s="29">
        <f t="shared" si="1247"/>
        <v>19</v>
      </c>
    </row>
    <row r="1380" spans="3:67" x14ac:dyDescent="0.25">
      <c r="C1380" s="79">
        <f t="shared" si="1244"/>
        <v>43880</v>
      </c>
      <c r="D1380" s="29">
        <f t="shared" si="1238"/>
        <v>2020</v>
      </c>
      <c r="E1380" s="29">
        <f t="shared" si="1217"/>
        <v>2</v>
      </c>
      <c r="F1380" s="29">
        <f t="shared" si="1218"/>
        <v>8</v>
      </c>
      <c r="G1380" s="29">
        <f t="shared" si="1219"/>
        <v>19</v>
      </c>
      <c r="H1380" s="166" t="str">
        <f t="shared" si="1220"/>
        <v>Di</v>
      </c>
      <c r="I1380" s="29">
        <f t="shared" si="1245"/>
        <v>19</v>
      </c>
      <c r="J1380" s="29">
        <f t="array" ref="J1380">INDEX(Dienstplan!$F$6:$AJ$55,BN1380,BO1380)</f>
        <v>0</v>
      </c>
      <c r="K1380" s="29">
        <f t="array" ref="K1380">IF(OR(J1380=Schichten!$B$3,J1380=Schichten!$B$4),INDEX($D$98:$D$147,MATCH(CODE(J1380),$H$98:$H$147,0)),IF(ISERROR(INDEX($D$98:$D$147,MATCH(J1380,$A$98:$A$147,0))),0,INDEX($D$98:$D$147,MATCH(J1380,$A$98:$A$147,0))))</f>
        <v>0</v>
      </c>
      <c r="L1380" s="29">
        <f t="shared" ref="L1380" si="1270">L1330</f>
        <v>0</v>
      </c>
      <c r="M1380" s="29">
        <f t="shared" si="1241"/>
        <v>0</v>
      </c>
      <c r="O1380" s="29">
        <f t="shared" ref="O1380:AD1395" si="1271">IF($M$457,IF($J1380=O$461,1,0),0)</f>
        <v>0</v>
      </c>
      <c r="P1380" s="29">
        <f t="shared" si="1271"/>
        <v>0</v>
      </c>
      <c r="Q1380" s="29">
        <f t="shared" si="1271"/>
        <v>0</v>
      </c>
      <c r="R1380" s="29">
        <f t="shared" si="1271"/>
        <v>0</v>
      </c>
      <c r="S1380" s="29">
        <f t="shared" si="1271"/>
        <v>0</v>
      </c>
      <c r="T1380" s="29">
        <f t="shared" si="1271"/>
        <v>0</v>
      </c>
      <c r="U1380" s="29">
        <f t="shared" si="1271"/>
        <v>0</v>
      </c>
      <c r="V1380" s="29">
        <f t="shared" si="1271"/>
        <v>0</v>
      </c>
      <c r="W1380" s="29">
        <f t="shared" si="1271"/>
        <v>0</v>
      </c>
      <c r="X1380" s="29">
        <f t="shared" si="1271"/>
        <v>0</v>
      </c>
      <c r="Y1380" s="29">
        <f t="shared" si="1271"/>
        <v>1</v>
      </c>
      <c r="Z1380" s="29">
        <f t="shared" si="1271"/>
        <v>1</v>
      </c>
      <c r="AA1380" s="29">
        <f t="shared" si="1271"/>
        <v>1</v>
      </c>
      <c r="AB1380" s="29">
        <f t="shared" si="1271"/>
        <v>1</v>
      </c>
      <c r="AC1380" s="29">
        <f t="shared" si="1271"/>
        <v>1</v>
      </c>
      <c r="AD1380" s="29">
        <f t="shared" si="1271"/>
        <v>1</v>
      </c>
      <c r="AE1380" s="29">
        <f t="shared" si="1269"/>
        <v>1</v>
      </c>
      <c r="AF1380" s="29">
        <f t="shared" si="1269"/>
        <v>1</v>
      </c>
      <c r="AG1380" s="29">
        <f t="shared" si="1269"/>
        <v>1</v>
      </c>
      <c r="AH1380" s="29">
        <f t="shared" si="1269"/>
        <v>1</v>
      </c>
      <c r="AI1380" s="29">
        <f t="shared" si="1269"/>
        <v>1</v>
      </c>
      <c r="AJ1380" s="29">
        <f t="shared" si="1269"/>
        <v>1</v>
      </c>
      <c r="AK1380" s="29">
        <f t="shared" si="1269"/>
        <v>1</v>
      </c>
      <c r="AL1380" s="29">
        <f t="shared" si="1269"/>
        <v>1</v>
      </c>
      <c r="AM1380" s="29">
        <f t="shared" si="1269"/>
        <v>1</v>
      </c>
      <c r="AN1380" s="29">
        <f t="shared" si="1269"/>
        <v>1</v>
      </c>
      <c r="AO1380" s="29">
        <f t="shared" si="1269"/>
        <v>1</v>
      </c>
      <c r="AP1380" s="29">
        <f t="shared" si="1269"/>
        <v>1</v>
      </c>
      <c r="AQ1380" s="29">
        <f t="shared" si="1269"/>
        <v>1</v>
      </c>
      <c r="AR1380" s="29">
        <f t="shared" si="1269"/>
        <v>1</v>
      </c>
      <c r="AS1380" s="29">
        <f t="shared" si="1269"/>
        <v>1</v>
      </c>
      <c r="AT1380" s="29">
        <f t="shared" si="1257"/>
        <v>1</v>
      </c>
      <c r="AU1380" s="29">
        <f t="shared" si="1257"/>
        <v>1</v>
      </c>
      <c r="AV1380" s="29">
        <f t="shared" si="1257"/>
        <v>1</v>
      </c>
      <c r="AW1380" s="29">
        <f t="shared" si="1257"/>
        <v>1</v>
      </c>
      <c r="AX1380" s="29">
        <f t="shared" si="1257"/>
        <v>1</v>
      </c>
      <c r="AY1380" s="29">
        <f t="shared" si="1257"/>
        <v>1</v>
      </c>
      <c r="AZ1380" s="29">
        <f t="shared" si="1257"/>
        <v>1</v>
      </c>
      <c r="BA1380" s="29">
        <f t="shared" si="1257"/>
        <v>1</v>
      </c>
      <c r="BB1380" s="29">
        <f t="shared" si="1257"/>
        <v>1</v>
      </c>
      <c r="BC1380" s="29">
        <f t="shared" si="1257"/>
        <v>1</v>
      </c>
      <c r="BD1380" s="29">
        <f t="shared" si="1257"/>
        <v>1</v>
      </c>
      <c r="BE1380" s="29">
        <f t="shared" si="1257"/>
        <v>1</v>
      </c>
      <c r="BF1380" s="29">
        <f t="shared" si="1257"/>
        <v>1</v>
      </c>
      <c r="BG1380" s="29">
        <f t="shared" si="1257"/>
        <v>1</v>
      </c>
      <c r="BH1380" s="29">
        <f t="shared" si="1257"/>
        <v>1</v>
      </c>
      <c r="BI1380" s="29">
        <f t="shared" si="1257"/>
        <v>1</v>
      </c>
      <c r="BJ1380" s="29">
        <f t="shared" si="1255"/>
        <v>1</v>
      </c>
      <c r="BN1380" s="29">
        <f t="shared" si="1216"/>
        <v>19</v>
      </c>
      <c r="BO1380" s="29">
        <f t="shared" si="1247"/>
        <v>19</v>
      </c>
    </row>
    <row r="1381" spans="3:67" x14ac:dyDescent="0.25">
      <c r="C1381" s="79">
        <f t="shared" si="1244"/>
        <v>43880</v>
      </c>
      <c r="D1381" s="29">
        <f t="shared" si="1238"/>
        <v>2020</v>
      </c>
      <c r="E1381" s="29">
        <f t="shared" si="1217"/>
        <v>2</v>
      </c>
      <c r="F1381" s="29">
        <f t="shared" si="1218"/>
        <v>8</v>
      </c>
      <c r="G1381" s="29">
        <f t="shared" si="1219"/>
        <v>19</v>
      </c>
      <c r="H1381" s="166" t="str">
        <f t="shared" si="1220"/>
        <v>Di</v>
      </c>
      <c r="I1381" s="29">
        <f t="shared" si="1245"/>
        <v>20</v>
      </c>
      <c r="J1381" s="29">
        <f t="array" ref="J1381">INDEX(Dienstplan!$F$6:$AJ$55,BN1381,BO1381)</f>
        <v>0</v>
      </c>
      <c r="K1381" s="29">
        <f t="array" ref="K1381">IF(OR(J1381=Schichten!$B$3,J1381=Schichten!$B$4),INDEX($D$98:$D$147,MATCH(CODE(J1381),$H$98:$H$147,0)),IF(ISERROR(INDEX($D$98:$D$147,MATCH(J1381,$A$98:$A$147,0))),0,INDEX($D$98:$D$147,MATCH(J1381,$A$98:$A$147,0))))</f>
        <v>0</v>
      </c>
      <c r="L1381" s="29">
        <f t="shared" ref="L1381" si="1272">L1331</f>
        <v>0</v>
      </c>
      <c r="M1381" s="29">
        <f t="shared" si="1241"/>
        <v>0</v>
      </c>
      <c r="O1381" s="29">
        <f t="shared" si="1271"/>
        <v>0</v>
      </c>
      <c r="P1381" s="29">
        <f t="shared" si="1271"/>
        <v>0</v>
      </c>
      <c r="Q1381" s="29">
        <f t="shared" si="1271"/>
        <v>0</v>
      </c>
      <c r="R1381" s="29">
        <f t="shared" si="1271"/>
        <v>0</v>
      </c>
      <c r="S1381" s="29">
        <f t="shared" si="1271"/>
        <v>0</v>
      </c>
      <c r="T1381" s="29">
        <f t="shared" si="1271"/>
        <v>0</v>
      </c>
      <c r="U1381" s="29">
        <f t="shared" si="1271"/>
        <v>0</v>
      </c>
      <c r="V1381" s="29">
        <f t="shared" si="1271"/>
        <v>0</v>
      </c>
      <c r="W1381" s="29">
        <f t="shared" si="1271"/>
        <v>0</v>
      </c>
      <c r="X1381" s="29">
        <f t="shared" si="1271"/>
        <v>0</v>
      </c>
      <c r="Y1381" s="29">
        <f t="shared" si="1271"/>
        <v>1</v>
      </c>
      <c r="Z1381" s="29">
        <f t="shared" si="1271"/>
        <v>1</v>
      </c>
      <c r="AA1381" s="29">
        <f t="shared" si="1271"/>
        <v>1</v>
      </c>
      <c r="AB1381" s="29">
        <f t="shared" si="1271"/>
        <v>1</v>
      </c>
      <c r="AC1381" s="29">
        <f t="shared" si="1271"/>
        <v>1</v>
      </c>
      <c r="AD1381" s="29">
        <f t="shared" si="1271"/>
        <v>1</v>
      </c>
      <c r="AE1381" s="29">
        <f t="shared" si="1269"/>
        <v>1</v>
      </c>
      <c r="AF1381" s="29">
        <f t="shared" si="1269"/>
        <v>1</v>
      </c>
      <c r="AG1381" s="29">
        <f t="shared" si="1269"/>
        <v>1</v>
      </c>
      <c r="AH1381" s="29">
        <f t="shared" si="1269"/>
        <v>1</v>
      </c>
      <c r="AI1381" s="29">
        <f t="shared" si="1269"/>
        <v>1</v>
      </c>
      <c r="AJ1381" s="29">
        <f t="shared" si="1269"/>
        <v>1</v>
      </c>
      <c r="AK1381" s="29">
        <f t="shared" si="1269"/>
        <v>1</v>
      </c>
      <c r="AL1381" s="29">
        <f t="shared" si="1269"/>
        <v>1</v>
      </c>
      <c r="AM1381" s="29">
        <f t="shared" si="1269"/>
        <v>1</v>
      </c>
      <c r="AN1381" s="29">
        <f t="shared" si="1269"/>
        <v>1</v>
      </c>
      <c r="AO1381" s="29">
        <f t="shared" si="1269"/>
        <v>1</v>
      </c>
      <c r="AP1381" s="29">
        <f t="shared" si="1269"/>
        <v>1</v>
      </c>
      <c r="AQ1381" s="29">
        <f t="shared" si="1269"/>
        <v>1</v>
      </c>
      <c r="AR1381" s="29">
        <f t="shared" si="1269"/>
        <v>1</v>
      </c>
      <c r="AS1381" s="29">
        <f t="shared" si="1269"/>
        <v>1</v>
      </c>
      <c r="AT1381" s="29">
        <f t="shared" si="1257"/>
        <v>1</v>
      </c>
      <c r="AU1381" s="29">
        <f t="shared" si="1257"/>
        <v>1</v>
      </c>
      <c r="AV1381" s="29">
        <f t="shared" si="1257"/>
        <v>1</v>
      </c>
      <c r="AW1381" s="29">
        <f t="shared" si="1257"/>
        <v>1</v>
      </c>
      <c r="AX1381" s="29">
        <f t="shared" si="1257"/>
        <v>1</v>
      </c>
      <c r="AY1381" s="29">
        <f t="shared" si="1257"/>
        <v>1</v>
      </c>
      <c r="AZ1381" s="29">
        <f t="shared" si="1257"/>
        <v>1</v>
      </c>
      <c r="BA1381" s="29">
        <f t="shared" si="1257"/>
        <v>1</v>
      </c>
      <c r="BB1381" s="29">
        <f t="shared" si="1257"/>
        <v>1</v>
      </c>
      <c r="BC1381" s="29">
        <f t="shared" si="1257"/>
        <v>1</v>
      </c>
      <c r="BD1381" s="29">
        <f t="shared" si="1257"/>
        <v>1</v>
      </c>
      <c r="BE1381" s="29">
        <f t="shared" si="1257"/>
        <v>1</v>
      </c>
      <c r="BF1381" s="29">
        <f t="shared" si="1257"/>
        <v>1</v>
      </c>
      <c r="BG1381" s="29">
        <f t="shared" si="1257"/>
        <v>1</v>
      </c>
      <c r="BH1381" s="29">
        <f t="shared" si="1257"/>
        <v>1</v>
      </c>
      <c r="BI1381" s="29">
        <f t="shared" si="1257"/>
        <v>1</v>
      </c>
      <c r="BJ1381" s="29">
        <f t="shared" si="1255"/>
        <v>1</v>
      </c>
      <c r="BN1381" s="29">
        <f t="shared" si="1216"/>
        <v>20</v>
      </c>
      <c r="BO1381" s="29">
        <f t="shared" si="1247"/>
        <v>19</v>
      </c>
    </row>
    <row r="1382" spans="3:67" x14ac:dyDescent="0.25">
      <c r="C1382" s="79">
        <f t="shared" si="1244"/>
        <v>43880</v>
      </c>
      <c r="D1382" s="29">
        <f t="shared" si="1238"/>
        <v>2020</v>
      </c>
      <c r="E1382" s="29">
        <f t="shared" si="1217"/>
        <v>2</v>
      </c>
      <c r="F1382" s="29">
        <f t="shared" si="1218"/>
        <v>8</v>
      </c>
      <c r="G1382" s="29">
        <f t="shared" si="1219"/>
        <v>19</v>
      </c>
      <c r="H1382" s="166" t="str">
        <f t="shared" si="1220"/>
        <v>Di</v>
      </c>
      <c r="I1382" s="29">
        <f t="shared" si="1245"/>
        <v>21</v>
      </c>
      <c r="J1382" s="29">
        <f t="array" ref="J1382">INDEX(Dienstplan!$F$6:$AJ$55,BN1382,BO1382)</f>
        <v>0</v>
      </c>
      <c r="K1382" s="29">
        <f t="array" ref="K1382">IF(OR(J1382=Schichten!$B$3,J1382=Schichten!$B$4),INDEX($D$98:$D$147,MATCH(CODE(J1382),$H$98:$H$147,0)),IF(ISERROR(INDEX($D$98:$D$147,MATCH(J1382,$A$98:$A$147,0))),0,INDEX($D$98:$D$147,MATCH(J1382,$A$98:$A$147,0))))</f>
        <v>0</v>
      </c>
      <c r="L1382" s="29">
        <f t="shared" ref="L1382" si="1273">L1332</f>
        <v>0</v>
      </c>
      <c r="M1382" s="29">
        <f t="shared" si="1241"/>
        <v>0</v>
      </c>
      <c r="O1382" s="29">
        <f t="shared" si="1271"/>
        <v>0</v>
      </c>
      <c r="P1382" s="29">
        <f t="shared" si="1271"/>
        <v>0</v>
      </c>
      <c r="Q1382" s="29">
        <f t="shared" si="1271"/>
        <v>0</v>
      </c>
      <c r="R1382" s="29">
        <f t="shared" si="1271"/>
        <v>0</v>
      </c>
      <c r="S1382" s="29">
        <f t="shared" si="1271"/>
        <v>0</v>
      </c>
      <c r="T1382" s="29">
        <f t="shared" si="1271"/>
        <v>0</v>
      </c>
      <c r="U1382" s="29">
        <f t="shared" si="1271"/>
        <v>0</v>
      </c>
      <c r="V1382" s="29">
        <f t="shared" si="1271"/>
        <v>0</v>
      </c>
      <c r="W1382" s="29">
        <f t="shared" si="1271"/>
        <v>0</v>
      </c>
      <c r="X1382" s="29">
        <f t="shared" si="1271"/>
        <v>0</v>
      </c>
      <c r="Y1382" s="29">
        <f t="shared" si="1271"/>
        <v>1</v>
      </c>
      <c r="Z1382" s="29">
        <f t="shared" si="1271"/>
        <v>1</v>
      </c>
      <c r="AA1382" s="29">
        <f t="shared" si="1271"/>
        <v>1</v>
      </c>
      <c r="AB1382" s="29">
        <f t="shared" si="1271"/>
        <v>1</v>
      </c>
      <c r="AC1382" s="29">
        <f t="shared" si="1271"/>
        <v>1</v>
      </c>
      <c r="AD1382" s="29">
        <f t="shared" si="1271"/>
        <v>1</v>
      </c>
      <c r="AE1382" s="29">
        <f t="shared" si="1269"/>
        <v>1</v>
      </c>
      <c r="AF1382" s="29">
        <f t="shared" si="1269"/>
        <v>1</v>
      </c>
      <c r="AG1382" s="29">
        <f t="shared" si="1269"/>
        <v>1</v>
      </c>
      <c r="AH1382" s="29">
        <f t="shared" si="1269"/>
        <v>1</v>
      </c>
      <c r="AI1382" s="29">
        <f t="shared" si="1269"/>
        <v>1</v>
      </c>
      <c r="AJ1382" s="29">
        <f t="shared" si="1269"/>
        <v>1</v>
      </c>
      <c r="AK1382" s="29">
        <f t="shared" si="1269"/>
        <v>1</v>
      </c>
      <c r="AL1382" s="29">
        <f t="shared" si="1269"/>
        <v>1</v>
      </c>
      <c r="AM1382" s="29">
        <f t="shared" si="1269"/>
        <v>1</v>
      </c>
      <c r="AN1382" s="29">
        <f t="shared" si="1269"/>
        <v>1</v>
      </c>
      <c r="AO1382" s="29">
        <f t="shared" si="1269"/>
        <v>1</v>
      </c>
      <c r="AP1382" s="29">
        <f t="shared" si="1269"/>
        <v>1</v>
      </c>
      <c r="AQ1382" s="29">
        <f t="shared" si="1269"/>
        <v>1</v>
      </c>
      <c r="AR1382" s="29">
        <f t="shared" si="1269"/>
        <v>1</v>
      </c>
      <c r="AS1382" s="29">
        <f t="shared" si="1269"/>
        <v>1</v>
      </c>
      <c r="AT1382" s="29">
        <f t="shared" si="1257"/>
        <v>1</v>
      </c>
      <c r="AU1382" s="29">
        <f t="shared" si="1257"/>
        <v>1</v>
      </c>
      <c r="AV1382" s="29">
        <f t="shared" si="1257"/>
        <v>1</v>
      </c>
      <c r="AW1382" s="29">
        <f t="shared" si="1257"/>
        <v>1</v>
      </c>
      <c r="AX1382" s="29">
        <f t="shared" si="1257"/>
        <v>1</v>
      </c>
      <c r="AY1382" s="29">
        <f t="shared" si="1257"/>
        <v>1</v>
      </c>
      <c r="AZ1382" s="29">
        <f t="shared" si="1257"/>
        <v>1</v>
      </c>
      <c r="BA1382" s="29">
        <f t="shared" si="1257"/>
        <v>1</v>
      </c>
      <c r="BB1382" s="29">
        <f t="shared" si="1257"/>
        <v>1</v>
      </c>
      <c r="BC1382" s="29">
        <f t="shared" si="1257"/>
        <v>1</v>
      </c>
      <c r="BD1382" s="29">
        <f t="shared" si="1257"/>
        <v>1</v>
      </c>
      <c r="BE1382" s="29">
        <f t="shared" si="1257"/>
        <v>1</v>
      </c>
      <c r="BF1382" s="29">
        <f t="shared" si="1257"/>
        <v>1</v>
      </c>
      <c r="BG1382" s="29">
        <f t="shared" si="1257"/>
        <v>1</v>
      </c>
      <c r="BH1382" s="29">
        <f t="shared" si="1257"/>
        <v>1</v>
      </c>
      <c r="BI1382" s="29">
        <f t="shared" si="1257"/>
        <v>1</v>
      </c>
      <c r="BJ1382" s="29">
        <f t="shared" si="1255"/>
        <v>1</v>
      </c>
      <c r="BN1382" s="29">
        <f t="shared" si="1216"/>
        <v>21</v>
      </c>
      <c r="BO1382" s="29">
        <f t="shared" si="1247"/>
        <v>19</v>
      </c>
    </row>
    <row r="1383" spans="3:67" x14ac:dyDescent="0.25">
      <c r="C1383" s="79">
        <f t="shared" si="1244"/>
        <v>43880</v>
      </c>
      <c r="D1383" s="29">
        <f t="shared" si="1238"/>
        <v>2020</v>
      </c>
      <c r="E1383" s="29">
        <f t="shared" si="1217"/>
        <v>2</v>
      </c>
      <c r="F1383" s="29">
        <f t="shared" si="1218"/>
        <v>8</v>
      </c>
      <c r="G1383" s="29">
        <f t="shared" si="1219"/>
        <v>19</v>
      </c>
      <c r="H1383" s="166" t="str">
        <f t="shared" si="1220"/>
        <v>Di</v>
      </c>
      <c r="I1383" s="29">
        <f t="shared" si="1245"/>
        <v>22</v>
      </c>
      <c r="J1383" s="29">
        <f t="array" ref="J1383">INDEX(Dienstplan!$F$6:$AJ$55,BN1383,BO1383)</f>
        <v>0</v>
      </c>
      <c r="K1383" s="29">
        <f t="array" ref="K1383">IF(OR(J1383=Schichten!$B$3,J1383=Schichten!$B$4),INDEX($D$98:$D$147,MATCH(CODE(J1383),$H$98:$H$147,0)),IF(ISERROR(INDEX($D$98:$D$147,MATCH(J1383,$A$98:$A$147,0))),0,INDEX($D$98:$D$147,MATCH(J1383,$A$98:$A$147,0))))</f>
        <v>0</v>
      </c>
      <c r="L1383" s="29">
        <f t="shared" ref="L1383" si="1274">L1333</f>
        <v>0</v>
      </c>
      <c r="M1383" s="29">
        <f t="shared" si="1241"/>
        <v>0</v>
      </c>
      <c r="O1383" s="29">
        <f t="shared" si="1271"/>
        <v>0</v>
      </c>
      <c r="P1383" s="29">
        <f t="shared" si="1271"/>
        <v>0</v>
      </c>
      <c r="Q1383" s="29">
        <f t="shared" si="1271"/>
        <v>0</v>
      </c>
      <c r="R1383" s="29">
        <f t="shared" si="1271"/>
        <v>0</v>
      </c>
      <c r="S1383" s="29">
        <f t="shared" si="1271"/>
        <v>0</v>
      </c>
      <c r="T1383" s="29">
        <f t="shared" si="1271"/>
        <v>0</v>
      </c>
      <c r="U1383" s="29">
        <f t="shared" si="1271"/>
        <v>0</v>
      </c>
      <c r="V1383" s="29">
        <f t="shared" si="1271"/>
        <v>0</v>
      </c>
      <c r="W1383" s="29">
        <f t="shared" si="1271"/>
        <v>0</v>
      </c>
      <c r="X1383" s="29">
        <f t="shared" si="1271"/>
        <v>0</v>
      </c>
      <c r="Y1383" s="29">
        <f t="shared" si="1271"/>
        <v>1</v>
      </c>
      <c r="Z1383" s="29">
        <f t="shared" si="1271"/>
        <v>1</v>
      </c>
      <c r="AA1383" s="29">
        <f t="shared" si="1271"/>
        <v>1</v>
      </c>
      <c r="AB1383" s="29">
        <f t="shared" si="1271"/>
        <v>1</v>
      </c>
      <c r="AC1383" s="29">
        <f t="shared" si="1271"/>
        <v>1</v>
      </c>
      <c r="AD1383" s="29">
        <f t="shared" si="1271"/>
        <v>1</v>
      </c>
      <c r="AE1383" s="29">
        <f t="shared" si="1269"/>
        <v>1</v>
      </c>
      <c r="AF1383" s="29">
        <f t="shared" si="1269"/>
        <v>1</v>
      </c>
      <c r="AG1383" s="29">
        <f t="shared" si="1269"/>
        <v>1</v>
      </c>
      <c r="AH1383" s="29">
        <f t="shared" si="1269"/>
        <v>1</v>
      </c>
      <c r="AI1383" s="29">
        <f t="shared" si="1269"/>
        <v>1</v>
      </c>
      <c r="AJ1383" s="29">
        <f t="shared" si="1269"/>
        <v>1</v>
      </c>
      <c r="AK1383" s="29">
        <f t="shared" si="1269"/>
        <v>1</v>
      </c>
      <c r="AL1383" s="29">
        <f t="shared" si="1269"/>
        <v>1</v>
      </c>
      <c r="AM1383" s="29">
        <f t="shared" si="1269"/>
        <v>1</v>
      </c>
      <c r="AN1383" s="29">
        <f t="shared" si="1269"/>
        <v>1</v>
      </c>
      <c r="AO1383" s="29">
        <f t="shared" si="1269"/>
        <v>1</v>
      </c>
      <c r="AP1383" s="29">
        <f t="shared" si="1269"/>
        <v>1</v>
      </c>
      <c r="AQ1383" s="29">
        <f t="shared" si="1269"/>
        <v>1</v>
      </c>
      <c r="AR1383" s="29">
        <f t="shared" si="1269"/>
        <v>1</v>
      </c>
      <c r="AS1383" s="29">
        <f t="shared" si="1269"/>
        <v>1</v>
      </c>
      <c r="AT1383" s="29">
        <f t="shared" si="1257"/>
        <v>1</v>
      </c>
      <c r="AU1383" s="29">
        <f t="shared" si="1257"/>
        <v>1</v>
      </c>
      <c r="AV1383" s="29">
        <f t="shared" si="1257"/>
        <v>1</v>
      </c>
      <c r="AW1383" s="29">
        <f t="shared" si="1257"/>
        <v>1</v>
      </c>
      <c r="AX1383" s="29">
        <f t="shared" si="1257"/>
        <v>1</v>
      </c>
      <c r="AY1383" s="29">
        <f t="shared" si="1257"/>
        <v>1</v>
      </c>
      <c r="AZ1383" s="29">
        <f t="shared" si="1257"/>
        <v>1</v>
      </c>
      <c r="BA1383" s="29">
        <f t="shared" si="1257"/>
        <v>1</v>
      </c>
      <c r="BB1383" s="29">
        <f t="shared" si="1257"/>
        <v>1</v>
      </c>
      <c r="BC1383" s="29">
        <f t="shared" si="1257"/>
        <v>1</v>
      </c>
      <c r="BD1383" s="29">
        <f t="shared" si="1257"/>
        <v>1</v>
      </c>
      <c r="BE1383" s="29">
        <f t="shared" si="1257"/>
        <v>1</v>
      </c>
      <c r="BF1383" s="29">
        <f t="shared" si="1257"/>
        <v>1</v>
      </c>
      <c r="BG1383" s="29">
        <f t="shared" si="1257"/>
        <v>1</v>
      </c>
      <c r="BH1383" s="29">
        <f t="shared" si="1257"/>
        <v>1</v>
      </c>
      <c r="BI1383" s="29">
        <f t="shared" ref="BI1383:BJ1398" si="1275">IF($M$457,IF($J1383=BI$461,1,0),0)</f>
        <v>1</v>
      </c>
      <c r="BJ1383" s="29">
        <f t="shared" si="1275"/>
        <v>1</v>
      </c>
      <c r="BN1383" s="29">
        <f t="shared" si="1216"/>
        <v>22</v>
      </c>
      <c r="BO1383" s="29">
        <f t="shared" si="1247"/>
        <v>19</v>
      </c>
    </row>
    <row r="1384" spans="3:67" x14ac:dyDescent="0.25">
      <c r="C1384" s="79">
        <f t="shared" si="1244"/>
        <v>43880</v>
      </c>
      <c r="D1384" s="29">
        <f t="shared" si="1238"/>
        <v>2020</v>
      </c>
      <c r="E1384" s="29">
        <f t="shared" si="1217"/>
        <v>2</v>
      </c>
      <c r="F1384" s="29">
        <f t="shared" si="1218"/>
        <v>8</v>
      </c>
      <c r="G1384" s="29">
        <f t="shared" si="1219"/>
        <v>19</v>
      </c>
      <c r="H1384" s="166" t="str">
        <f t="shared" si="1220"/>
        <v>Di</v>
      </c>
      <c r="I1384" s="29">
        <f t="shared" si="1245"/>
        <v>23</v>
      </c>
      <c r="J1384" s="29">
        <f t="array" ref="J1384">INDEX(Dienstplan!$F$6:$AJ$55,BN1384,BO1384)</f>
        <v>0</v>
      </c>
      <c r="K1384" s="29">
        <f t="array" ref="K1384">IF(OR(J1384=Schichten!$B$3,J1384=Schichten!$B$4),INDEX($D$98:$D$147,MATCH(CODE(J1384),$H$98:$H$147,0)),IF(ISERROR(INDEX($D$98:$D$147,MATCH(J1384,$A$98:$A$147,0))),0,INDEX($D$98:$D$147,MATCH(J1384,$A$98:$A$147,0))))</f>
        <v>0</v>
      </c>
      <c r="L1384" s="29">
        <f t="shared" ref="L1384" si="1276">L1334</f>
        <v>0</v>
      </c>
      <c r="M1384" s="29">
        <f t="shared" si="1241"/>
        <v>0</v>
      </c>
      <c r="O1384" s="29">
        <f t="shared" si="1271"/>
        <v>0</v>
      </c>
      <c r="P1384" s="29">
        <f t="shared" si="1271"/>
        <v>0</v>
      </c>
      <c r="Q1384" s="29">
        <f t="shared" si="1271"/>
        <v>0</v>
      </c>
      <c r="R1384" s="29">
        <f t="shared" si="1271"/>
        <v>0</v>
      </c>
      <c r="S1384" s="29">
        <f t="shared" si="1271"/>
        <v>0</v>
      </c>
      <c r="T1384" s="29">
        <f t="shared" si="1271"/>
        <v>0</v>
      </c>
      <c r="U1384" s="29">
        <f t="shared" si="1271"/>
        <v>0</v>
      </c>
      <c r="V1384" s="29">
        <f t="shared" si="1271"/>
        <v>0</v>
      </c>
      <c r="W1384" s="29">
        <f t="shared" si="1271"/>
        <v>0</v>
      </c>
      <c r="X1384" s="29">
        <f t="shared" si="1271"/>
        <v>0</v>
      </c>
      <c r="Y1384" s="29">
        <f t="shared" si="1271"/>
        <v>1</v>
      </c>
      <c r="Z1384" s="29">
        <f t="shared" si="1271"/>
        <v>1</v>
      </c>
      <c r="AA1384" s="29">
        <f t="shared" si="1271"/>
        <v>1</v>
      </c>
      <c r="AB1384" s="29">
        <f t="shared" si="1271"/>
        <v>1</v>
      </c>
      <c r="AC1384" s="29">
        <f t="shared" si="1271"/>
        <v>1</v>
      </c>
      <c r="AD1384" s="29">
        <f t="shared" si="1271"/>
        <v>1</v>
      </c>
      <c r="AE1384" s="29">
        <f t="shared" si="1269"/>
        <v>1</v>
      </c>
      <c r="AF1384" s="29">
        <f t="shared" si="1269"/>
        <v>1</v>
      </c>
      <c r="AG1384" s="29">
        <f t="shared" si="1269"/>
        <v>1</v>
      </c>
      <c r="AH1384" s="29">
        <f t="shared" si="1269"/>
        <v>1</v>
      </c>
      <c r="AI1384" s="29">
        <f t="shared" si="1269"/>
        <v>1</v>
      </c>
      <c r="AJ1384" s="29">
        <f t="shared" si="1269"/>
        <v>1</v>
      </c>
      <c r="AK1384" s="29">
        <f t="shared" si="1269"/>
        <v>1</v>
      </c>
      <c r="AL1384" s="29">
        <f t="shared" si="1269"/>
        <v>1</v>
      </c>
      <c r="AM1384" s="29">
        <f t="shared" si="1269"/>
        <v>1</v>
      </c>
      <c r="AN1384" s="29">
        <f t="shared" si="1269"/>
        <v>1</v>
      </c>
      <c r="AO1384" s="29">
        <f t="shared" si="1269"/>
        <v>1</v>
      </c>
      <c r="AP1384" s="29">
        <f t="shared" si="1269"/>
        <v>1</v>
      </c>
      <c r="AQ1384" s="29">
        <f t="shared" si="1269"/>
        <v>1</v>
      </c>
      <c r="AR1384" s="29">
        <f t="shared" si="1269"/>
        <v>1</v>
      </c>
      <c r="AS1384" s="29">
        <f t="shared" si="1269"/>
        <v>1</v>
      </c>
      <c r="AT1384" s="29">
        <f t="shared" ref="AT1384:BI1399" si="1277">IF($M$457,IF($J1384=AT$461,1,0),0)</f>
        <v>1</v>
      </c>
      <c r="AU1384" s="29">
        <f t="shared" si="1277"/>
        <v>1</v>
      </c>
      <c r="AV1384" s="29">
        <f t="shared" si="1277"/>
        <v>1</v>
      </c>
      <c r="AW1384" s="29">
        <f t="shared" si="1277"/>
        <v>1</v>
      </c>
      <c r="AX1384" s="29">
        <f t="shared" si="1277"/>
        <v>1</v>
      </c>
      <c r="AY1384" s="29">
        <f t="shared" si="1277"/>
        <v>1</v>
      </c>
      <c r="AZ1384" s="29">
        <f t="shared" si="1277"/>
        <v>1</v>
      </c>
      <c r="BA1384" s="29">
        <f t="shared" si="1277"/>
        <v>1</v>
      </c>
      <c r="BB1384" s="29">
        <f t="shared" si="1277"/>
        <v>1</v>
      </c>
      <c r="BC1384" s="29">
        <f t="shared" si="1277"/>
        <v>1</v>
      </c>
      <c r="BD1384" s="29">
        <f t="shared" si="1277"/>
        <v>1</v>
      </c>
      <c r="BE1384" s="29">
        <f t="shared" si="1277"/>
        <v>1</v>
      </c>
      <c r="BF1384" s="29">
        <f t="shared" si="1277"/>
        <v>1</v>
      </c>
      <c r="BG1384" s="29">
        <f t="shared" si="1277"/>
        <v>1</v>
      </c>
      <c r="BH1384" s="29">
        <f t="shared" si="1277"/>
        <v>1</v>
      </c>
      <c r="BI1384" s="29">
        <f t="shared" si="1277"/>
        <v>1</v>
      </c>
      <c r="BJ1384" s="29">
        <f t="shared" si="1275"/>
        <v>1</v>
      </c>
      <c r="BN1384" s="29">
        <f t="shared" si="1216"/>
        <v>23</v>
      </c>
      <c r="BO1384" s="29">
        <f t="shared" si="1247"/>
        <v>19</v>
      </c>
    </row>
    <row r="1385" spans="3:67" x14ac:dyDescent="0.25">
      <c r="C1385" s="79">
        <f t="shared" si="1244"/>
        <v>43880</v>
      </c>
      <c r="D1385" s="29">
        <f t="shared" si="1238"/>
        <v>2020</v>
      </c>
      <c r="E1385" s="29">
        <f t="shared" si="1217"/>
        <v>2</v>
      </c>
      <c r="F1385" s="29">
        <f t="shared" si="1218"/>
        <v>8</v>
      </c>
      <c r="G1385" s="29">
        <f t="shared" si="1219"/>
        <v>19</v>
      </c>
      <c r="H1385" s="166" t="str">
        <f t="shared" si="1220"/>
        <v>Di</v>
      </c>
      <c r="I1385" s="29">
        <f t="shared" si="1245"/>
        <v>24</v>
      </c>
      <c r="J1385" s="29">
        <f t="array" ref="J1385">INDEX(Dienstplan!$F$6:$AJ$55,BN1385,BO1385)</f>
        <v>0</v>
      </c>
      <c r="K1385" s="29">
        <f t="array" ref="K1385">IF(OR(J1385=Schichten!$B$3,J1385=Schichten!$B$4),INDEX($D$98:$D$147,MATCH(CODE(J1385),$H$98:$H$147,0)),IF(ISERROR(INDEX($D$98:$D$147,MATCH(J1385,$A$98:$A$147,0))),0,INDEX($D$98:$D$147,MATCH(J1385,$A$98:$A$147,0))))</f>
        <v>0</v>
      </c>
      <c r="L1385" s="29">
        <f t="shared" ref="L1385" si="1278">L1335</f>
        <v>0</v>
      </c>
      <c r="M1385" s="29">
        <f t="shared" si="1241"/>
        <v>0</v>
      </c>
      <c r="O1385" s="29">
        <f t="shared" si="1271"/>
        <v>0</v>
      </c>
      <c r="P1385" s="29">
        <f t="shared" si="1271"/>
        <v>0</v>
      </c>
      <c r="Q1385" s="29">
        <f t="shared" si="1271"/>
        <v>0</v>
      </c>
      <c r="R1385" s="29">
        <f t="shared" si="1271"/>
        <v>0</v>
      </c>
      <c r="S1385" s="29">
        <f t="shared" si="1271"/>
        <v>0</v>
      </c>
      <c r="T1385" s="29">
        <f t="shared" si="1271"/>
        <v>0</v>
      </c>
      <c r="U1385" s="29">
        <f t="shared" si="1271"/>
        <v>0</v>
      </c>
      <c r="V1385" s="29">
        <f t="shared" si="1271"/>
        <v>0</v>
      </c>
      <c r="W1385" s="29">
        <f t="shared" si="1271"/>
        <v>0</v>
      </c>
      <c r="X1385" s="29">
        <f t="shared" si="1271"/>
        <v>0</v>
      </c>
      <c r="Y1385" s="29">
        <f t="shared" si="1271"/>
        <v>1</v>
      </c>
      <c r="Z1385" s="29">
        <f t="shared" si="1271"/>
        <v>1</v>
      </c>
      <c r="AA1385" s="29">
        <f t="shared" si="1271"/>
        <v>1</v>
      </c>
      <c r="AB1385" s="29">
        <f t="shared" si="1271"/>
        <v>1</v>
      </c>
      <c r="AC1385" s="29">
        <f t="shared" si="1271"/>
        <v>1</v>
      </c>
      <c r="AD1385" s="29">
        <f t="shared" si="1271"/>
        <v>1</v>
      </c>
      <c r="AE1385" s="29">
        <f t="shared" si="1269"/>
        <v>1</v>
      </c>
      <c r="AF1385" s="29">
        <f t="shared" si="1269"/>
        <v>1</v>
      </c>
      <c r="AG1385" s="29">
        <f t="shared" si="1269"/>
        <v>1</v>
      </c>
      <c r="AH1385" s="29">
        <f t="shared" si="1269"/>
        <v>1</v>
      </c>
      <c r="AI1385" s="29">
        <f t="shared" si="1269"/>
        <v>1</v>
      </c>
      <c r="AJ1385" s="29">
        <f t="shared" si="1269"/>
        <v>1</v>
      </c>
      <c r="AK1385" s="29">
        <f t="shared" si="1269"/>
        <v>1</v>
      </c>
      <c r="AL1385" s="29">
        <f t="shared" si="1269"/>
        <v>1</v>
      </c>
      <c r="AM1385" s="29">
        <f t="shared" si="1269"/>
        <v>1</v>
      </c>
      <c r="AN1385" s="29">
        <f t="shared" si="1269"/>
        <v>1</v>
      </c>
      <c r="AO1385" s="29">
        <f t="shared" si="1269"/>
        <v>1</v>
      </c>
      <c r="AP1385" s="29">
        <f t="shared" si="1269"/>
        <v>1</v>
      </c>
      <c r="AQ1385" s="29">
        <f t="shared" si="1269"/>
        <v>1</v>
      </c>
      <c r="AR1385" s="29">
        <f t="shared" si="1269"/>
        <v>1</v>
      </c>
      <c r="AS1385" s="29">
        <f t="shared" si="1269"/>
        <v>1</v>
      </c>
      <c r="AT1385" s="29">
        <f t="shared" si="1277"/>
        <v>1</v>
      </c>
      <c r="AU1385" s="29">
        <f t="shared" si="1277"/>
        <v>1</v>
      </c>
      <c r="AV1385" s="29">
        <f t="shared" si="1277"/>
        <v>1</v>
      </c>
      <c r="AW1385" s="29">
        <f t="shared" si="1277"/>
        <v>1</v>
      </c>
      <c r="AX1385" s="29">
        <f t="shared" si="1277"/>
        <v>1</v>
      </c>
      <c r="AY1385" s="29">
        <f t="shared" si="1277"/>
        <v>1</v>
      </c>
      <c r="AZ1385" s="29">
        <f t="shared" si="1277"/>
        <v>1</v>
      </c>
      <c r="BA1385" s="29">
        <f t="shared" si="1277"/>
        <v>1</v>
      </c>
      <c r="BB1385" s="29">
        <f t="shared" si="1277"/>
        <v>1</v>
      </c>
      <c r="BC1385" s="29">
        <f t="shared" si="1277"/>
        <v>1</v>
      </c>
      <c r="BD1385" s="29">
        <f t="shared" si="1277"/>
        <v>1</v>
      </c>
      <c r="BE1385" s="29">
        <f t="shared" si="1277"/>
        <v>1</v>
      </c>
      <c r="BF1385" s="29">
        <f t="shared" si="1277"/>
        <v>1</v>
      </c>
      <c r="BG1385" s="29">
        <f t="shared" si="1277"/>
        <v>1</v>
      </c>
      <c r="BH1385" s="29">
        <f t="shared" si="1277"/>
        <v>1</v>
      </c>
      <c r="BI1385" s="29">
        <f t="shared" si="1277"/>
        <v>1</v>
      </c>
      <c r="BJ1385" s="29">
        <f t="shared" si="1275"/>
        <v>1</v>
      </c>
      <c r="BN1385" s="29">
        <f t="shared" si="1216"/>
        <v>24</v>
      </c>
      <c r="BO1385" s="29">
        <f t="shared" si="1247"/>
        <v>19</v>
      </c>
    </row>
    <row r="1386" spans="3:67" x14ac:dyDescent="0.25">
      <c r="C1386" s="79">
        <f t="shared" si="1244"/>
        <v>43880</v>
      </c>
      <c r="D1386" s="29">
        <f t="shared" si="1238"/>
        <v>2020</v>
      </c>
      <c r="E1386" s="29">
        <f t="shared" si="1217"/>
        <v>2</v>
      </c>
      <c r="F1386" s="29">
        <f t="shared" si="1218"/>
        <v>8</v>
      </c>
      <c r="G1386" s="29">
        <f t="shared" si="1219"/>
        <v>19</v>
      </c>
      <c r="H1386" s="166" t="str">
        <f t="shared" si="1220"/>
        <v>Di</v>
      </c>
      <c r="I1386" s="29">
        <f t="shared" si="1245"/>
        <v>25</v>
      </c>
      <c r="J1386" s="29">
        <f t="array" ref="J1386">INDEX(Dienstplan!$F$6:$AJ$55,BN1386,BO1386)</f>
        <v>0</v>
      </c>
      <c r="K1386" s="29">
        <f t="array" ref="K1386">IF(OR(J1386=Schichten!$B$3,J1386=Schichten!$B$4),INDEX($D$98:$D$147,MATCH(CODE(J1386),$H$98:$H$147,0)),IF(ISERROR(INDEX($D$98:$D$147,MATCH(J1386,$A$98:$A$147,0))),0,INDEX($D$98:$D$147,MATCH(J1386,$A$98:$A$147,0))))</f>
        <v>0</v>
      </c>
      <c r="L1386" s="29">
        <f t="shared" ref="L1386" si="1279">L1336</f>
        <v>0</v>
      </c>
      <c r="M1386" s="29">
        <f t="shared" si="1241"/>
        <v>0</v>
      </c>
      <c r="O1386" s="29">
        <f t="shared" si="1271"/>
        <v>0</v>
      </c>
      <c r="P1386" s="29">
        <f t="shared" si="1271"/>
        <v>0</v>
      </c>
      <c r="Q1386" s="29">
        <f t="shared" si="1271"/>
        <v>0</v>
      </c>
      <c r="R1386" s="29">
        <f t="shared" si="1271"/>
        <v>0</v>
      </c>
      <c r="S1386" s="29">
        <f t="shared" si="1271"/>
        <v>0</v>
      </c>
      <c r="T1386" s="29">
        <f t="shared" si="1271"/>
        <v>0</v>
      </c>
      <c r="U1386" s="29">
        <f t="shared" si="1271"/>
        <v>0</v>
      </c>
      <c r="V1386" s="29">
        <f t="shared" si="1271"/>
        <v>0</v>
      </c>
      <c r="W1386" s="29">
        <f t="shared" si="1271"/>
        <v>0</v>
      </c>
      <c r="X1386" s="29">
        <f t="shared" si="1271"/>
        <v>0</v>
      </c>
      <c r="Y1386" s="29">
        <f t="shared" si="1271"/>
        <v>1</v>
      </c>
      <c r="Z1386" s="29">
        <f t="shared" si="1271"/>
        <v>1</v>
      </c>
      <c r="AA1386" s="29">
        <f t="shared" si="1271"/>
        <v>1</v>
      </c>
      <c r="AB1386" s="29">
        <f t="shared" si="1271"/>
        <v>1</v>
      </c>
      <c r="AC1386" s="29">
        <f t="shared" si="1271"/>
        <v>1</v>
      </c>
      <c r="AD1386" s="29">
        <f t="shared" si="1271"/>
        <v>1</v>
      </c>
      <c r="AE1386" s="29">
        <f t="shared" si="1269"/>
        <v>1</v>
      </c>
      <c r="AF1386" s="29">
        <f t="shared" si="1269"/>
        <v>1</v>
      </c>
      <c r="AG1386" s="29">
        <f t="shared" si="1269"/>
        <v>1</v>
      </c>
      <c r="AH1386" s="29">
        <f t="shared" si="1269"/>
        <v>1</v>
      </c>
      <c r="AI1386" s="29">
        <f t="shared" si="1269"/>
        <v>1</v>
      </c>
      <c r="AJ1386" s="29">
        <f t="shared" si="1269"/>
        <v>1</v>
      </c>
      <c r="AK1386" s="29">
        <f t="shared" si="1269"/>
        <v>1</v>
      </c>
      <c r="AL1386" s="29">
        <f t="shared" si="1269"/>
        <v>1</v>
      </c>
      <c r="AM1386" s="29">
        <f t="shared" si="1269"/>
        <v>1</v>
      </c>
      <c r="AN1386" s="29">
        <f t="shared" si="1269"/>
        <v>1</v>
      </c>
      <c r="AO1386" s="29">
        <f t="shared" si="1269"/>
        <v>1</v>
      </c>
      <c r="AP1386" s="29">
        <f t="shared" si="1269"/>
        <v>1</v>
      </c>
      <c r="AQ1386" s="29">
        <f t="shared" si="1269"/>
        <v>1</v>
      </c>
      <c r="AR1386" s="29">
        <f t="shared" si="1269"/>
        <v>1</v>
      </c>
      <c r="AS1386" s="29">
        <f t="shared" si="1269"/>
        <v>1</v>
      </c>
      <c r="AT1386" s="29">
        <f t="shared" si="1277"/>
        <v>1</v>
      </c>
      <c r="AU1386" s="29">
        <f t="shared" si="1277"/>
        <v>1</v>
      </c>
      <c r="AV1386" s="29">
        <f t="shared" si="1277"/>
        <v>1</v>
      </c>
      <c r="AW1386" s="29">
        <f t="shared" si="1277"/>
        <v>1</v>
      </c>
      <c r="AX1386" s="29">
        <f t="shared" si="1277"/>
        <v>1</v>
      </c>
      <c r="AY1386" s="29">
        <f t="shared" si="1277"/>
        <v>1</v>
      </c>
      <c r="AZ1386" s="29">
        <f t="shared" si="1277"/>
        <v>1</v>
      </c>
      <c r="BA1386" s="29">
        <f t="shared" si="1277"/>
        <v>1</v>
      </c>
      <c r="BB1386" s="29">
        <f t="shared" si="1277"/>
        <v>1</v>
      </c>
      <c r="BC1386" s="29">
        <f t="shared" si="1277"/>
        <v>1</v>
      </c>
      <c r="BD1386" s="29">
        <f t="shared" si="1277"/>
        <v>1</v>
      </c>
      <c r="BE1386" s="29">
        <f t="shared" si="1277"/>
        <v>1</v>
      </c>
      <c r="BF1386" s="29">
        <f t="shared" si="1277"/>
        <v>1</v>
      </c>
      <c r="BG1386" s="29">
        <f t="shared" si="1277"/>
        <v>1</v>
      </c>
      <c r="BH1386" s="29">
        <f t="shared" si="1277"/>
        <v>1</v>
      </c>
      <c r="BI1386" s="29">
        <f t="shared" si="1277"/>
        <v>1</v>
      </c>
      <c r="BJ1386" s="29">
        <f t="shared" si="1275"/>
        <v>1</v>
      </c>
      <c r="BN1386" s="29">
        <f t="shared" si="1216"/>
        <v>25</v>
      </c>
      <c r="BO1386" s="29">
        <f t="shared" si="1247"/>
        <v>19</v>
      </c>
    </row>
    <row r="1387" spans="3:67" x14ac:dyDescent="0.25">
      <c r="C1387" s="79">
        <f t="shared" si="1244"/>
        <v>43880</v>
      </c>
      <c r="D1387" s="29">
        <f t="shared" si="1238"/>
        <v>2020</v>
      </c>
      <c r="E1387" s="29">
        <f t="shared" si="1217"/>
        <v>2</v>
      </c>
      <c r="F1387" s="29">
        <f t="shared" si="1218"/>
        <v>8</v>
      </c>
      <c r="G1387" s="29">
        <f t="shared" si="1219"/>
        <v>19</v>
      </c>
      <c r="H1387" s="166" t="str">
        <f t="shared" si="1220"/>
        <v>Di</v>
      </c>
      <c r="I1387" s="29">
        <f t="shared" si="1245"/>
        <v>26</v>
      </c>
      <c r="J1387" s="29">
        <f t="array" ref="J1387">INDEX(Dienstplan!$F$6:$AJ$55,BN1387,BO1387)</f>
        <v>0</v>
      </c>
      <c r="K1387" s="29">
        <f t="array" ref="K1387">IF(OR(J1387=Schichten!$B$3,J1387=Schichten!$B$4),INDEX($D$98:$D$147,MATCH(CODE(J1387),$H$98:$H$147,0)),IF(ISERROR(INDEX($D$98:$D$147,MATCH(J1387,$A$98:$A$147,0))),0,INDEX($D$98:$D$147,MATCH(J1387,$A$98:$A$147,0))))</f>
        <v>0</v>
      </c>
      <c r="L1387" s="29">
        <f t="shared" ref="L1387" si="1280">L1337</f>
        <v>0</v>
      </c>
      <c r="M1387" s="29">
        <f t="shared" si="1241"/>
        <v>0</v>
      </c>
      <c r="O1387" s="29">
        <f t="shared" si="1271"/>
        <v>0</v>
      </c>
      <c r="P1387" s="29">
        <f t="shared" si="1271"/>
        <v>0</v>
      </c>
      <c r="Q1387" s="29">
        <f t="shared" si="1271"/>
        <v>0</v>
      </c>
      <c r="R1387" s="29">
        <f t="shared" si="1271"/>
        <v>0</v>
      </c>
      <c r="S1387" s="29">
        <f t="shared" si="1271"/>
        <v>0</v>
      </c>
      <c r="T1387" s="29">
        <f t="shared" si="1271"/>
        <v>0</v>
      </c>
      <c r="U1387" s="29">
        <f t="shared" si="1271"/>
        <v>0</v>
      </c>
      <c r="V1387" s="29">
        <f t="shared" si="1271"/>
        <v>0</v>
      </c>
      <c r="W1387" s="29">
        <f t="shared" si="1271"/>
        <v>0</v>
      </c>
      <c r="X1387" s="29">
        <f t="shared" si="1271"/>
        <v>0</v>
      </c>
      <c r="Y1387" s="29">
        <f t="shared" si="1271"/>
        <v>1</v>
      </c>
      <c r="Z1387" s="29">
        <f t="shared" si="1271"/>
        <v>1</v>
      </c>
      <c r="AA1387" s="29">
        <f t="shared" si="1271"/>
        <v>1</v>
      </c>
      <c r="AB1387" s="29">
        <f t="shared" si="1271"/>
        <v>1</v>
      </c>
      <c r="AC1387" s="29">
        <f t="shared" si="1271"/>
        <v>1</v>
      </c>
      <c r="AD1387" s="29">
        <f t="shared" si="1271"/>
        <v>1</v>
      </c>
      <c r="AE1387" s="29">
        <f t="shared" si="1269"/>
        <v>1</v>
      </c>
      <c r="AF1387" s="29">
        <f t="shared" si="1269"/>
        <v>1</v>
      </c>
      <c r="AG1387" s="29">
        <f t="shared" si="1269"/>
        <v>1</v>
      </c>
      <c r="AH1387" s="29">
        <f t="shared" si="1269"/>
        <v>1</v>
      </c>
      <c r="AI1387" s="29">
        <f t="shared" si="1269"/>
        <v>1</v>
      </c>
      <c r="AJ1387" s="29">
        <f t="shared" si="1269"/>
        <v>1</v>
      </c>
      <c r="AK1387" s="29">
        <f t="shared" si="1269"/>
        <v>1</v>
      </c>
      <c r="AL1387" s="29">
        <f t="shared" si="1269"/>
        <v>1</v>
      </c>
      <c r="AM1387" s="29">
        <f t="shared" si="1269"/>
        <v>1</v>
      </c>
      <c r="AN1387" s="29">
        <f t="shared" si="1269"/>
        <v>1</v>
      </c>
      <c r="AO1387" s="29">
        <f t="shared" si="1269"/>
        <v>1</v>
      </c>
      <c r="AP1387" s="29">
        <f t="shared" si="1269"/>
        <v>1</v>
      </c>
      <c r="AQ1387" s="29">
        <f t="shared" si="1269"/>
        <v>1</v>
      </c>
      <c r="AR1387" s="29">
        <f t="shared" si="1269"/>
        <v>1</v>
      </c>
      <c r="AS1387" s="29">
        <f t="shared" si="1269"/>
        <v>1</v>
      </c>
      <c r="AT1387" s="29">
        <f t="shared" si="1277"/>
        <v>1</v>
      </c>
      <c r="AU1387" s="29">
        <f t="shared" si="1277"/>
        <v>1</v>
      </c>
      <c r="AV1387" s="29">
        <f t="shared" si="1277"/>
        <v>1</v>
      </c>
      <c r="AW1387" s="29">
        <f t="shared" si="1277"/>
        <v>1</v>
      </c>
      <c r="AX1387" s="29">
        <f t="shared" si="1277"/>
        <v>1</v>
      </c>
      <c r="AY1387" s="29">
        <f t="shared" si="1277"/>
        <v>1</v>
      </c>
      <c r="AZ1387" s="29">
        <f t="shared" si="1277"/>
        <v>1</v>
      </c>
      <c r="BA1387" s="29">
        <f t="shared" si="1277"/>
        <v>1</v>
      </c>
      <c r="BB1387" s="29">
        <f t="shared" si="1277"/>
        <v>1</v>
      </c>
      <c r="BC1387" s="29">
        <f t="shared" si="1277"/>
        <v>1</v>
      </c>
      <c r="BD1387" s="29">
        <f t="shared" si="1277"/>
        <v>1</v>
      </c>
      <c r="BE1387" s="29">
        <f t="shared" si="1277"/>
        <v>1</v>
      </c>
      <c r="BF1387" s="29">
        <f t="shared" si="1277"/>
        <v>1</v>
      </c>
      <c r="BG1387" s="29">
        <f t="shared" si="1277"/>
        <v>1</v>
      </c>
      <c r="BH1387" s="29">
        <f t="shared" si="1277"/>
        <v>1</v>
      </c>
      <c r="BI1387" s="29">
        <f t="shared" si="1277"/>
        <v>1</v>
      </c>
      <c r="BJ1387" s="29">
        <f t="shared" si="1275"/>
        <v>1</v>
      </c>
      <c r="BN1387" s="29">
        <f t="shared" si="1216"/>
        <v>26</v>
      </c>
      <c r="BO1387" s="29">
        <f t="shared" si="1247"/>
        <v>19</v>
      </c>
    </row>
    <row r="1388" spans="3:67" x14ac:dyDescent="0.25">
      <c r="C1388" s="79">
        <f t="shared" si="1244"/>
        <v>43880</v>
      </c>
      <c r="D1388" s="29">
        <f t="shared" si="1238"/>
        <v>2020</v>
      </c>
      <c r="E1388" s="29">
        <f t="shared" si="1217"/>
        <v>2</v>
      </c>
      <c r="F1388" s="29">
        <f t="shared" si="1218"/>
        <v>8</v>
      </c>
      <c r="G1388" s="29">
        <f t="shared" si="1219"/>
        <v>19</v>
      </c>
      <c r="H1388" s="166" t="str">
        <f t="shared" si="1220"/>
        <v>Di</v>
      </c>
      <c r="I1388" s="29">
        <f t="shared" si="1245"/>
        <v>27</v>
      </c>
      <c r="J1388" s="29">
        <f t="array" ref="J1388">INDEX(Dienstplan!$F$6:$AJ$55,BN1388,BO1388)</f>
        <v>0</v>
      </c>
      <c r="K1388" s="29">
        <f t="array" ref="K1388">IF(OR(J1388=Schichten!$B$3,J1388=Schichten!$B$4),INDEX($D$98:$D$147,MATCH(CODE(J1388),$H$98:$H$147,0)),IF(ISERROR(INDEX($D$98:$D$147,MATCH(J1388,$A$98:$A$147,0))),0,INDEX($D$98:$D$147,MATCH(J1388,$A$98:$A$147,0))))</f>
        <v>0</v>
      </c>
      <c r="L1388" s="29">
        <f t="shared" ref="L1388" si="1281">L1338</f>
        <v>0</v>
      </c>
      <c r="M1388" s="29">
        <f t="shared" si="1241"/>
        <v>0</v>
      </c>
      <c r="O1388" s="29">
        <f t="shared" si="1271"/>
        <v>0</v>
      </c>
      <c r="P1388" s="29">
        <f t="shared" si="1271"/>
        <v>0</v>
      </c>
      <c r="Q1388" s="29">
        <f t="shared" si="1271"/>
        <v>0</v>
      </c>
      <c r="R1388" s="29">
        <f t="shared" si="1271"/>
        <v>0</v>
      </c>
      <c r="S1388" s="29">
        <f t="shared" si="1271"/>
        <v>0</v>
      </c>
      <c r="T1388" s="29">
        <f t="shared" si="1271"/>
        <v>0</v>
      </c>
      <c r="U1388" s="29">
        <f t="shared" si="1271"/>
        <v>0</v>
      </c>
      <c r="V1388" s="29">
        <f t="shared" si="1271"/>
        <v>0</v>
      </c>
      <c r="W1388" s="29">
        <f t="shared" si="1271"/>
        <v>0</v>
      </c>
      <c r="X1388" s="29">
        <f t="shared" si="1271"/>
        <v>0</v>
      </c>
      <c r="Y1388" s="29">
        <f t="shared" si="1271"/>
        <v>1</v>
      </c>
      <c r="Z1388" s="29">
        <f t="shared" si="1271"/>
        <v>1</v>
      </c>
      <c r="AA1388" s="29">
        <f t="shared" si="1271"/>
        <v>1</v>
      </c>
      <c r="AB1388" s="29">
        <f t="shared" si="1271"/>
        <v>1</v>
      </c>
      <c r="AC1388" s="29">
        <f t="shared" si="1271"/>
        <v>1</v>
      </c>
      <c r="AD1388" s="29">
        <f t="shared" si="1271"/>
        <v>1</v>
      </c>
      <c r="AE1388" s="29">
        <f t="shared" si="1269"/>
        <v>1</v>
      </c>
      <c r="AF1388" s="29">
        <f t="shared" si="1269"/>
        <v>1</v>
      </c>
      <c r="AG1388" s="29">
        <f t="shared" si="1269"/>
        <v>1</v>
      </c>
      <c r="AH1388" s="29">
        <f t="shared" si="1269"/>
        <v>1</v>
      </c>
      <c r="AI1388" s="29">
        <f t="shared" si="1269"/>
        <v>1</v>
      </c>
      <c r="AJ1388" s="29">
        <f t="shared" si="1269"/>
        <v>1</v>
      </c>
      <c r="AK1388" s="29">
        <f t="shared" si="1269"/>
        <v>1</v>
      </c>
      <c r="AL1388" s="29">
        <f t="shared" si="1269"/>
        <v>1</v>
      </c>
      <c r="AM1388" s="29">
        <f t="shared" si="1269"/>
        <v>1</v>
      </c>
      <c r="AN1388" s="29">
        <f t="shared" si="1269"/>
        <v>1</v>
      </c>
      <c r="AO1388" s="29">
        <f t="shared" si="1269"/>
        <v>1</v>
      </c>
      <c r="AP1388" s="29">
        <f t="shared" si="1269"/>
        <v>1</v>
      </c>
      <c r="AQ1388" s="29">
        <f t="shared" si="1269"/>
        <v>1</v>
      </c>
      <c r="AR1388" s="29">
        <f t="shared" si="1269"/>
        <v>1</v>
      </c>
      <c r="AS1388" s="29">
        <f t="shared" si="1269"/>
        <v>1</v>
      </c>
      <c r="AT1388" s="29">
        <f t="shared" si="1277"/>
        <v>1</v>
      </c>
      <c r="AU1388" s="29">
        <f t="shared" si="1277"/>
        <v>1</v>
      </c>
      <c r="AV1388" s="29">
        <f t="shared" si="1277"/>
        <v>1</v>
      </c>
      <c r="AW1388" s="29">
        <f t="shared" si="1277"/>
        <v>1</v>
      </c>
      <c r="AX1388" s="29">
        <f t="shared" si="1277"/>
        <v>1</v>
      </c>
      <c r="AY1388" s="29">
        <f t="shared" si="1277"/>
        <v>1</v>
      </c>
      <c r="AZ1388" s="29">
        <f t="shared" si="1277"/>
        <v>1</v>
      </c>
      <c r="BA1388" s="29">
        <f t="shared" si="1277"/>
        <v>1</v>
      </c>
      <c r="BB1388" s="29">
        <f t="shared" si="1277"/>
        <v>1</v>
      </c>
      <c r="BC1388" s="29">
        <f t="shared" si="1277"/>
        <v>1</v>
      </c>
      <c r="BD1388" s="29">
        <f t="shared" si="1277"/>
        <v>1</v>
      </c>
      <c r="BE1388" s="29">
        <f t="shared" si="1277"/>
        <v>1</v>
      </c>
      <c r="BF1388" s="29">
        <f t="shared" si="1277"/>
        <v>1</v>
      </c>
      <c r="BG1388" s="29">
        <f t="shared" si="1277"/>
        <v>1</v>
      </c>
      <c r="BH1388" s="29">
        <f t="shared" si="1277"/>
        <v>1</v>
      </c>
      <c r="BI1388" s="29">
        <f t="shared" si="1277"/>
        <v>1</v>
      </c>
      <c r="BJ1388" s="29">
        <f t="shared" si="1275"/>
        <v>1</v>
      </c>
      <c r="BN1388" s="29">
        <f t="shared" si="1216"/>
        <v>27</v>
      </c>
      <c r="BO1388" s="29">
        <f t="shared" si="1247"/>
        <v>19</v>
      </c>
    </row>
    <row r="1389" spans="3:67" x14ac:dyDescent="0.25">
      <c r="C1389" s="79">
        <f t="shared" si="1244"/>
        <v>43880</v>
      </c>
      <c r="D1389" s="29">
        <f t="shared" si="1238"/>
        <v>2020</v>
      </c>
      <c r="E1389" s="29">
        <f t="shared" si="1217"/>
        <v>2</v>
      </c>
      <c r="F1389" s="29">
        <f t="shared" si="1218"/>
        <v>8</v>
      </c>
      <c r="G1389" s="29">
        <f t="shared" si="1219"/>
        <v>19</v>
      </c>
      <c r="H1389" s="166" t="str">
        <f t="shared" si="1220"/>
        <v>Di</v>
      </c>
      <c r="I1389" s="29">
        <f t="shared" si="1245"/>
        <v>28</v>
      </c>
      <c r="J1389" s="29">
        <f t="array" ref="J1389">INDEX(Dienstplan!$F$6:$AJ$55,BN1389,BO1389)</f>
        <v>0</v>
      </c>
      <c r="K1389" s="29">
        <f t="array" ref="K1389">IF(OR(J1389=Schichten!$B$3,J1389=Schichten!$B$4),INDEX($D$98:$D$147,MATCH(CODE(J1389),$H$98:$H$147,0)),IF(ISERROR(INDEX($D$98:$D$147,MATCH(J1389,$A$98:$A$147,0))),0,INDEX($D$98:$D$147,MATCH(J1389,$A$98:$A$147,0))))</f>
        <v>0</v>
      </c>
      <c r="L1389" s="29">
        <f t="shared" ref="L1389" si="1282">L1339</f>
        <v>0</v>
      </c>
      <c r="M1389" s="29">
        <f t="shared" si="1241"/>
        <v>0</v>
      </c>
      <c r="O1389" s="29">
        <f t="shared" si="1271"/>
        <v>0</v>
      </c>
      <c r="P1389" s="29">
        <f t="shared" si="1271"/>
        <v>0</v>
      </c>
      <c r="Q1389" s="29">
        <f t="shared" si="1271"/>
        <v>0</v>
      </c>
      <c r="R1389" s="29">
        <f t="shared" si="1271"/>
        <v>0</v>
      </c>
      <c r="S1389" s="29">
        <f t="shared" si="1271"/>
        <v>0</v>
      </c>
      <c r="T1389" s="29">
        <f t="shared" si="1271"/>
        <v>0</v>
      </c>
      <c r="U1389" s="29">
        <f t="shared" si="1271"/>
        <v>0</v>
      </c>
      <c r="V1389" s="29">
        <f t="shared" si="1271"/>
        <v>0</v>
      </c>
      <c r="W1389" s="29">
        <f t="shared" si="1271"/>
        <v>0</v>
      </c>
      <c r="X1389" s="29">
        <f t="shared" si="1271"/>
        <v>0</v>
      </c>
      <c r="Y1389" s="29">
        <f t="shared" si="1271"/>
        <v>1</v>
      </c>
      <c r="Z1389" s="29">
        <f t="shared" si="1271"/>
        <v>1</v>
      </c>
      <c r="AA1389" s="29">
        <f t="shared" si="1271"/>
        <v>1</v>
      </c>
      <c r="AB1389" s="29">
        <f t="shared" si="1271"/>
        <v>1</v>
      </c>
      <c r="AC1389" s="29">
        <f t="shared" si="1271"/>
        <v>1</v>
      </c>
      <c r="AD1389" s="29">
        <f t="shared" si="1271"/>
        <v>1</v>
      </c>
      <c r="AE1389" s="29">
        <f t="shared" si="1269"/>
        <v>1</v>
      </c>
      <c r="AF1389" s="29">
        <f t="shared" si="1269"/>
        <v>1</v>
      </c>
      <c r="AG1389" s="29">
        <f t="shared" si="1269"/>
        <v>1</v>
      </c>
      <c r="AH1389" s="29">
        <f t="shared" si="1269"/>
        <v>1</v>
      </c>
      <c r="AI1389" s="29">
        <f t="shared" si="1269"/>
        <v>1</v>
      </c>
      <c r="AJ1389" s="29">
        <f t="shared" si="1269"/>
        <v>1</v>
      </c>
      <c r="AK1389" s="29">
        <f t="shared" si="1269"/>
        <v>1</v>
      </c>
      <c r="AL1389" s="29">
        <f t="shared" si="1269"/>
        <v>1</v>
      </c>
      <c r="AM1389" s="29">
        <f t="shared" si="1269"/>
        <v>1</v>
      </c>
      <c r="AN1389" s="29">
        <f t="shared" si="1269"/>
        <v>1</v>
      </c>
      <c r="AO1389" s="29">
        <f t="shared" si="1269"/>
        <v>1</v>
      </c>
      <c r="AP1389" s="29">
        <f t="shared" si="1269"/>
        <v>1</v>
      </c>
      <c r="AQ1389" s="29">
        <f t="shared" si="1269"/>
        <v>1</v>
      </c>
      <c r="AR1389" s="29">
        <f t="shared" si="1269"/>
        <v>1</v>
      </c>
      <c r="AS1389" s="29">
        <f t="shared" si="1269"/>
        <v>1</v>
      </c>
      <c r="AT1389" s="29">
        <f t="shared" si="1277"/>
        <v>1</v>
      </c>
      <c r="AU1389" s="29">
        <f t="shared" si="1277"/>
        <v>1</v>
      </c>
      <c r="AV1389" s="29">
        <f t="shared" si="1277"/>
        <v>1</v>
      </c>
      <c r="AW1389" s="29">
        <f t="shared" si="1277"/>
        <v>1</v>
      </c>
      <c r="AX1389" s="29">
        <f t="shared" si="1277"/>
        <v>1</v>
      </c>
      <c r="AY1389" s="29">
        <f t="shared" si="1277"/>
        <v>1</v>
      </c>
      <c r="AZ1389" s="29">
        <f t="shared" si="1277"/>
        <v>1</v>
      </c>
      <c r="BA1389" s="29">
        <f t="shared" si="1277"/>
        <v>1</v>
      </c>
      <c r="BB1389" s="29">
        <f t="shared" si="1277"/>
        <v>1</v>
      </c>
      <c r="BC1389" s="29">
        <f t="shared" si="1277"/>
        <v>1</v>
      </c>
      <c r="BD1389" s="29">
        <f t="shared" si="1277"/>
        <v>1</v>
      </c>
      <c r="BE1389" s="29">
        <f t="shared" si="1277"/>
        <v>1</v>
      </c>
      <c r="BF1389" s="29">
        <f t="shared" si="1277"/>
        <v>1</v>
      </c>
      <c r="BG1389" s="29">
        <f t="shared" si="1277"/>
        <v>1</v>
      </c>
      <c r="BH1389" s="29">
        <f t="shared" si="1277"/>
        <v>1</v>
      </c>
      <c r="BI1389" s="29">
        <f t="shared" si="1277"/>
        <v>1</v>
      </c>
      <c r="BJ1389" s="29">
        <f t="shared" si="1275"/>
        <v>1</v>
      </c>
      <c r="BN1389" s="29">
        <f t="shared" si="1216"/>
        <v>28</v>
      </c>
      <c r="BO1389" s="29">
        <f t="shared" si="1247"/>
        <v>19</v>
      </c>
    </row>
    <row r="1390" spans="3:67" x14ac:dyDescent="0.25">
      <c r="C1390" s="79">
        <f>C1340+1</f>
        <v>43880</v>
      </c>
      <c r="D1390" s="29">
        <f t="shared" si="1238"/>
        <v>2020</v>
      </c>
      <c r="E1390" s="29">
        <f t="shared" si="1217"/>
        <v>2</v>
      </c>
      <c r="F1390" s="29">
        <f t="shared" si="1218"/>
        <v>8</v>
      </c>
      <c r="G1390" s="29">
        <f t="shared" si="1219"/>
        <v>19</v>
      </c>
      <c r="H1390" s="166" t="str">
        <f t="shared" si="1220"/>
        <v>Di</v>
      </c>
      <c r="I1390" s="29">
        <f>I1340</f>
        <v>29</v>
      </c>
      <c r="J1390" s="29">
        <f t="array" ref="J1390">INDEX(Dienstplan!$F$6:$AJ$55,BN1390,BO1390)</f>
        <v>0</v>
      </c>
      <c r="K1390" s="29">
        <f t="array" ref="K1390">IF(OR(J1390=Schichten!$B$3,J1390=Schichten!$B$4),INDEX($D$98:$D$147,MATCH(CODE(J1390),$H$98:$H$147,0)),IF(ISERROR(INDEX($D$98:$D$147,MATCH(J1390,$A$98:$A$147,0))),0,INDEX($D$98:$D$147,MATCH(J1390,$A$98:$A$147,0))))</f>
        <v>0</v>
      </c>
      <c r="L1390" s="29">
        <f>L1340</f>
        <v>0</v>
      </c>
      <c r="M1390" s="29">
        <f t="shared" si="1241"/>
        <v>0</v>
      </c>
      <c r="O1390" s="29">
        <f t="shared" si="1271"/>
        <v>0</v>
      </c>
      <c r="P1390" s="29">
        <f t="shared" si="1271"/>
        <v>0</v>
      </c>
      <c r="Q1390" s="29">
        <f t="shared" si="1271"/>
        <v>0</v>
      </c>
      <c r="R1390" s="29">
        <f t="shared" si="1271"/>
        <v>0</v>
      </c>
      <c r="S1390" s="29">
        <f t="shared" si="1271"/>
        <v>0</v>
      </c>
      <c r="T1390" s="29">
        <f t="shared" si="1271"/>
        <v>0</v>
      </c>
      <c r="U1390" s="29">
        <f t="shared" si="1271"/>
        <v>0</v>
      </c>
      <c r="V1390" s="29">
        <f t="shared" si="1271"/>
        <v>0</v>
      </c>
      <c r="W1390" s="29">
        <f t="shared" si="1271"/>
        <v>0</v>
      </c>
      <c r="X1390" s="29">
        <f t="shared" si="1271"/>
        <v>0</v>
      </c>
      <c r="Y1390" s="29">
        <f t="shared" si="1271"/>
        <v>1</v>
      </c>
      <c r="Z1390" s="29">
        <f t="shared" si="1271"/>
        <v>1</v>
      </c>
      <c r="AA1390" s="29">
        <f t="shared" si="1271"/>
        <v>1</v>
      </c>
      <c r="AB1390" s="29">
        <f t="shared" si="1271"/>
        <v>1</v>
      </c>
      <c r="AC1390" s="29">
        <f t="shared" si="1271"/>
        <v>1</v>
      </c>
      <c r="AD1390" s="29">
        <f t="shared" si="1271"/>
        <v>1</v>
      </c>
      <c r="AE1390" s="29">
        <f t="shared" si="1269"/>
        <v>1</v>
      </c>
      <c r="AF1390" s="29">
        <f t="shared" si="1269"/>
        <v>1</v>
      </c>
      <c r="AG1390" s="29">
        <f t="shared" si="1269"/>
        <v>1</v>
      </c>
      <c r="AH1390" s="29">
        <f t="shared" si="1269"/>
        <v>1</v>
      </c>
      <c r="AI1390" s="29">
        <f t="shared" si="1269"/>
        <v>1</v>
      </c>
      <c r="AJ1390" s="29">
        <f t="shared" si="1269"/>
        <v>1</v>
      </c>
      <c r="AK1390" s="29">
        <f t="shared" si="1269"/>
        <v>1</v>
      </c>
      <c r="AL1390" s="29">
        <f t="shared" si="1269"/>
        <v>1</v>
      </c>
      <c r="AM1390" s="29">
        <f t="shared" si="1269"/>
        <v>1</v>
      </c>
      <c r="AN1390" s="29">
        <f t="shared" si="1269"/>
        <v>1</v>
      </c>
      <c r="AO1390" s="29">
        <f t="shared" si="1269"/>
        <v>1</v>
      </c>
      <c r="AP1390" s="29">
        <f t="shared" si="1269"/>
        <v>1</v>
      </c>
      <c r="AQ1390" s="29">
        <f t="shared" si="1269"/>
        <v>1</v>
      </c>
      <c r="AR1390" s="29">
        <f t="shared" si="1269"/>
        <v>1</v>
      </c>
      <c r="AS1390" s="29">
        <f t="shared" si="1269"/>
        <v>1</v>
      </c>
      <c r="AT1390" s="29">
        <f t="shared" si="1277"/>
        <v>1</v>
      </c>
      <c r="AU1390" s="29">
        <f t="shared" si="1277"/>
        <v>1</v>
      </c>
      <c r="AV1390" s="29">
        <f t="shared" si="1277"/>
        <v>1</v>
      </c>
      <c r="AW1390" s="29">
        <f t="shared" si="1277"/>
        <v>1</v>
      </c>
      <c r="AX1390" s="29">
        <f t="shared" si="1277"/>
        <v>1</v>
      </c>
      <c r="AY1390" s="29">
        <f t="shared" si="1277"/>
        <v>1</v>
      </c>
      <c r="AZ1390" s="29">
        <f t="shared" si="1277"/>
        <v>1</v>
      </c>
      <c r="BA1390" s="29">
        <f t="shared" si="1277"/>
        <v>1</v>
      </c>
      <c r="BB1390" s="29">
        <f t="shared" si="1277"/>
        <v>1</v>
      </c>
      <c r="BC1390" s="29">
        <f t="shared" si="1277"/>
        <v>1</v>
      </c>
      <c r="BD1390" s="29">
        <f t="shared" si="1277"/>
        <v>1</v>
      </c>
      <c r="BE1390" s="29">
        <f t="shared" si="1277"/>
        <v>1</v>
      </c>
      <c r="BF1390" s="29">
        <f t="shared" si="1277"/>
        <v>1</v>
      </c>
      <c r="BG1390" s="29">
        <f t="shared" si="1277"/>
        <v>1</v>
      </c>
      <c r="BH1390" s="29">
        <f t="shared" si="1277"/>
        <v>1</v>
      </c>
      <c r="BI1390" s="29">
        <f t="shared" si="1277"/>
        <v>1</v>
      </c>
      <c r="BJ1390" s="29">
        <f t="shared" si="1275"/>
        <v>1</v>
      </c>
      <c r="BN1390" s="29">
        <f t="shared" si="1216"/>
        <v>29</v>
      </c>
      <c r="BO1390" s="29">
        <f>BO1340+1</f>
        <v>19</v>
      </c>
    </row>
    <row r="1391" spans="3:67" x14ac:dyDescent="0.25">
      <c r="C1391" s="79">
        <f t="shared" ref="C1391:C1454" si="1283">C1341+1</f>
        <v>43880</v>
      </c>
      <c r="D1391" s="29">
        <f t="shared" si="1238"/>
        <v>2020</v>
      </c>
      <c r="E1391" s="29">
        <f t="shared" si="1217"/>
        <v>2</v>
      </c>
      <c r="F1391" s="29">
        <f t="shared" si="1218"/>
        <v>8</v>
      </c>
      <c r="G1391" s="29">
        <f t="shared" si="1219"/>
        <v>19</v>
      </c>
      <c r="H1391" s="166" t="str">
        <f t="shared" si="1220"/>
        <v>Di</v>
      </c>
      <c r="I1391" s="29">
        <f t="shared" ref="I1391:I1454" si="1284">I1341</f>
        <v>30</v>
      </c>
      <c r="J1391" s="29">
        <f t="array" ref="J1391">INDEX(Dienstplan!$F$6:$AJ$55,BN1391,BO1391)</f>
        <v>0</v>
      </c>
      <c r="K1391" s="29">
        <f t="array" ref="K1391">IF(OR(J1391=Schichten!$B$3,J1391=Schichten!$B$4),INDEX($D$98:$D$147,MATCH(CODE(J1391),$H$98:$H$147,0)),IF(ISERROR(INDEX($D$98:$D$147,MATCH(J1391,$A$98:$A$147,0))),0,INDEX($D$98:$D$147,MATCH(J1391,$A$98:$A$147,0))))</f>
        <v>0</v>
      </c>
      <c r="L1391" s="29">
        <f t="shared" ref="L1391" si="1285">L1341</f>
        <v>0</v>
      </c>
      <c r="M1391" s="29">
        <f t="shared" si="1241"/>
        <v>0</v>
      </c>
      <c r="O1391" s="29">
        <f t="shared" si="1271"/>
        <v>0</v>
      </c>
      <c r="P1391" s="29">
        <f t="shared" si="1271"/>
        <v>0</v>
      </c>
      <c r="Q1391" s="29">
        <f t="shared" si="1271"/>
        <v>0</v>
      </c>
      <c r="R1391" s="29">
        <f t="shared" si="1271"/>
        <v>0</v>
      </c>
      <c r="S1391" s="29">
        <f t="shared" si="1271"/>
        <v>0</v>
      </c>
      <c r="T1391" s="29">
        <f t="shared" si="1271"/>
        <v>0</v>
      </c>
      <c r="U1391" s="29">
        <f t="shared" si="1271"/>
        <v>0</v>
      </c>
      <c r="V1391" s="29">
        <f t="shared" si="1271"/>
        <v>0</v>
      </c>
      <c r="W1391" s="29">
        <f t="shared" si="1271"/>
        <v>0</v>
      </c>
      <c r="X1391" s="29">
        <f t="shared" si="1271"/>
        <v>0</v>
      </c>
      <c r="Y1391" s="29">
        <f t="shared" si="1271"/>
        <v>1</v>
      </c>
      <c r="Z1391" s="29">
        <f t="shared" si="1271"/>
        <v>1</v>
      </c>
      <c r="AA1391" s="29">
        <f t="shared" si="1271"/>
        <v>1</v>
      </c>
      <c r="AB1391" s="29">
        <f t="shared" si="1271"/>
        <v>1</v>
      </c>
      <c r="AC1391" s="29">
        <f t="shared" si="1271"/>
        <v>1</v>
      </c>
      <c r="AD1391" s="29">
        <f t="shared" si="1271"/>
        <v>1</v>
      </c>
      <c r="AE1391" s="29">
        <f t="shared" si="1269"/>
        <v>1</v>
      </c>
      <c r="AF1391" s="29">
        <f t="shared" si="1269"/>
        <v>1</v>
      </c>
      <c r="AG1391" s="29">
        <f t="shared" si="1269"/>
        <v>1</v>
      </c>
      <c r="AH1391" s="29">
        <f t="shared" si="1269"/>
        <v>1</v>
      </c>
      <c r="AI1391" s="29">
        <f t="shared" si="1269"/>
        <v>1</v>
      </c>
      <c r="AJ1391" s="29">
        <f t="shared" si="1269"/>
        <v>1</v>
      </c>
      <c r="AK1391" s="29">
        <f t="shared" si="1269"/>
        <v>1</v>
      </c>
      <c r="AL1391" s="29">
        <f t="shared" si="1269"/>
        <v>1</v>
      </c>
      <c r="AM1391" s="29">
        <f t="shared" si="1269"/>
        <v>1</v>
      </c>
      <c r="AN1391" s="29">
        <f t="shared" si="1269"/>
        <v>1</v>
      </c>
      <c r="AO1391" s="29">
        <f t="shared" si="1269"/>
        <v>1</v>
      </c>
      <c r="AP1391" s="29">
        <f t="shared" si="1269"/>
        <v>1</v>
      </c>
      <c r="AQ1391" s="29">
        <f t="shared" si="1269"/>
        <v>1</v>
      </c>
      <c r="AR1391" s="29">
        <f t="shared" si="1269"/>
        <v>1</v>
      </c>
      <c r="AS1391" s="29">
        <f t="shared" si="1269"/>
        <v>1</v>
      </c>
      <c r="AT1391" s="29">
        <f t="shared" si="1277"/>
        <v>1</v>
      </c>
      <c r="AU1391" s="29">
        <f t="shared" si="1277"/>
        <v>1</v>
      </c>
      <c r="AV1391" s="29">
        <f t="shared" si="1277"/>
        <v>1</v>
      </c>
      <c r="AW1391" s="29">
        <f t="shared" si="1277"/>
        <v>1</v>
      </c>
      <c r="AX1391" s="29">
        <f t="shared" si="1277"/>
        <v>1</v>
      </c>
      <c r="AY1391" s="29">
        <f t="shared" si="1277"/>
        <v>1</v>
      </c>
      <c r="AZ1391" s="29">
        <f t="shared" si="1277"/>
        <v>1</v>
      </c>
      <c r="BA1391" s="29">
        <f t="shared" si="1277"/>
        <v>1</v>
      </c>
      <c r="BB1391" s="29">
        <f t="shared" si="1277"/>
        <v>1</v>
      </c>
      <c r="BC1391" s="29">
        <f t="shared" si="1277"/>
        <v>1</v>
      </c>
      <c r="BD1391" s="29">
        <f t="shared" si="1277"/>
        <v>1</v>
      </c>
      <c r="BE1391" s="29">
        <f t="shared" si="1277"/>
        <v>1</v>
      </c>
      <c r="BF1391" s="29">
        <f t="shared" si="1277"/>
        <v>1</v>
      </c>
      <c r="BG1391" s="29">
        <f t="shared" si="1277"/>
        <v>1</v>
      </c>
      <c r="BH1391" s="29">
        <f t="shared" si="1277"/>
        <v>1</v>
      </c>
      <c r="BI1391" s="29">
        <f t="shared" si="1277"/>
        <v>1</v>
      </c>
      <c r="BJ1391" s="29">
        <f t="shared" si="1275"/>
        <v>1</v>
      </c>
      <c r="BN1391" s="29">
        <f t="shared" si="1216"/>
        <v>30</v>
      </c>
      <c r="BO1391" s="29">
        <f t="shared" ref="BO1391:BO1454" si="1286">BO1341+1</f>
        <v>19</v>
      </c>
    </row>
    <row r="1392" spans="3:67" x14ac:dyDescent="0.25">
      <c r="C1392" s="79">
        <f t="shared" si="1283"/>
        <v>43880</v>
      </c>
      <c r="D1392" s="29">
        <f t="shared" si="1238"/>
        <v>2020</v>
      </c>
      <c r="E1392" s="29">
        <f t="shared" si="1217"/>
        <v>2</v>
      </c>
      <c r="F1392" s="29">
        <f t="shared" si="1218"/>
        <v>8</v>
      </c>
      <c r="G1392" s="29">
        <f t="shared" si="1219"/>
        <v>19</v>
      </c>
      <c r="H1392" s="166" t="str">
        <f t="shared" si="1220"/>
        <v>Di</v>
      </c>
      <c r="I1392" s="29">
        <f t="shared" si="1284"/>
        <v>31</v>
      </c>
      <c r="J1392" s="29">
        <f t="array" ref="J1392">INDEX(Dienstplan!$F$6:$AJ$55,BN1392,BO1392)</f>
        <v>0</v>
      </c>
      <c r="K1392" s="29">
        <f t="array" ref="K1392">IF(OR(J1392=Schichten!$B$3,J1392=Schichten!$B$4),INDEX($D$98:$D$147,MATCH(CODE(J1392),$H$98:$H$147,0)),IF(ISERROR(INDEX($D$98:$D$147,MATCH(J1392,$A$98:$A$147,0))),0,INDEX($D$98:$D$147,MATCH(J1392,$A$98:$A$147,0))))</f>
        <v>0</v>
      </c>
      <c r="L1392" s="29">
        <f t="shared" ref="L1392" si="1287">L1342</f>
        <v>0</v>
      </c>
      <c r="M1392" s="29">
        <f t="shared" si="1241"/>
        <v>0</v>
      </c>
      <c r="O1392" s="29">
        <f t="shared" si="1271"/>
        <v>0</v>
      </c>
      <c r="P1392" s="29">
        <f t="shared" si="1271"/>
        <v>0</v>
      </c>
      <c r="Q1392" s="29">
        <f t="shared" si="1271"/>
        <v>0</v>
      </c>
      <c r="R1392" s="29">
        <f t="shared" si="1271"/>
        <v>0</v>
      </c>
      <c r="S1392" s="29">
        <f t="shared" si="1271"/>
        <v>0</v>
      </c>
      <c r="T1392" s="29">
        <f t="shared" si="1271"/>
        <v>0</v>
      </c>
      <c r="U1392" s="29">
        <f t="shared" si="1271"/>
        <v>0</v>
      </c>
      <c r="V1392" s="29">
        <f t="shared" si="1271"/>
        <v>0</v>
      </c>
      <c r="W1392" s="29">
        <f t="shared" si="1271"/>
        <v>0</v>
      </c>
      <c r="X1392" s="29">
        <f t="shared" si="1271"/>
        <v>0</v>
      </c>
      <c r="Y1392" s="29">
        <f t="shared" si="1271"/>
        <v>1</v>
      </c>
      <c r="Z1392" s="29">
        <f t="shared" si="1271"/>
        <v>1</v>
      </c>
      <c r="AA1392" s="29">
        <f t="shared" si="1271"/>
        <v>1</v>
      </c>
      <c r="AB1392" s="29">
        <f t="shared" si="1271"/>
        <v>1</v>
      </c>
      <c r="AC1392" s="29">
        <f t="shared" si="1271"/>
        <v>1</v>
      </c>
      <c r="AD1392" s="29">
        <f t="shared" si="1271"/>
        <v>1</v>
      </c>
      <c r="AE1392" s="29">
        <f t="shared" si="1269"/>
        <v>1</v>
      </c>
      <c r="AF1392" s="29">
        <f t="shared" si="1269"/>
        <v>1</v>
      </c>
      <c r="AG1392" s="29">
        <f t="shared" si="1269"/>
        <v>1</v>
      </c>
      <c r="AH1392" s="29">
        <f t="shared" si="1269"/>
        <v>1</v>
      </c>
      <c r="AI1392" s="29">
        <f t="shared" si="1269"/>
        <v>1</v>
      </c>
      <c r="AJ1392" s="29">
        <f t="shared" si="1269"/>
        <v>1</v>
      </c>
      <c r="AK1392" s="29">
        <f t="shared" si="1269"/>
        <v>1</v>
      </c>
      <c r="AL1392" s="29">
        <f t="shared" si="1269"/>
        <v>1</v>
      </c>
      <c r="AM1392" s="29">
        <f t="shared" si="1269"/>
        <v>1</v>
      </c>
      <c r="AN1392" s="29">
        <f t="shared" si="1269"/>
        <v>1</v>
      </c>
      <c r="AO1392" s="29">
        <f t="shared" si="1269"/>
        <v>1</v>
      </c>
      <c r="AP1392" s="29">
        <f t="shared" si="1269"/>
        <v>1</v>
      </c>
      <c r="AQ1392" s="29">
        <f t="shared" si="1269"/>
        <v>1</v>
      </c>
      <c r="AR1392" s="29">
        <f t="shared" si="1269"/>
        <v>1</v>
      </c>
      <c r="AS1392" s="29">
        <f t="shared" si="1269"/>
        <v>1</v>
      </c>
      <c r="AT1392" s="29">
        <f t="shared" si="1277"/>
        <v>1</v>
      </c>
      <c r="AU1392" s="29">
        <f t="shared" si="1277"/>
        <v>1</v>
      </c>
      <c r="AV1392" s="29">
        <f t="shared" si="1277"/>
        <v>1</v>
      </c>
      <c r="AW1392" s="29">
        <f t="shared" si="1277"/>
        <v>1</v>
      </c>
      <c r="AX1392" s="29">
        <f t="shared" si="1277"/>
        <v>1</v>
      </c>
      <c r="AY1392" s="29">
        <f t="shared" si="1277"/>
        <v>1</v>
      </c>
      <c r="AZ1392" s="29">
        <f t="shared" si="1277"/>
        <v>1</v>
      </c>
      <c r="BA1392" s="29">
        <f t="shared" si="1277"/>
        <v>1</v>
      </c>
      <c r="BB1392" s="29">
        <f t="shared" si="1277"/>
        <v>1</v>
      </c>
      <c r="BC1392" s="29">
        <f t="shared" si="1277"/>
        <v>1</v>
      </c>
      <c r="BD1392" s="29">
        <f t="shared" si="1277"/>
        <v>1</v>
      </c>
      <c r="BE1392" s="29">
        <f t="shared" si="1277"/>
        <v>1</v>
      </c>
      <c r="BF1392" s="29">
        <f t="shared" si="1277"/>
        <v>1</v>
      </c>
      <c r="BG1392" s="29">
        <f t="shared" si="1277"/>
        <v>1</v>
      </c>
      <c r="BH1392" s="29">
        <f t="shared" si="1277"/>
        <v>1</v>
      </c>
      <c r="BI1392" s="29">
        <f t="shared" si="1277"/>
        <v>1</v>
      </c>
      <c r="BJ1392" s="29">
        <f t="shared" si="1275"/>
        <v>1</v>
      </c>
      <c r="BN1392" s="29">
        <f t="shared" si="1216"/>
        <v>31</v>
      </c>
      <c r="BO1392" s="29">
        <f t="shared" si="1286"/>
        <v>19</v>
      </c>
    </row>
    <row r="1393" spans="3:67" x14ac:dyDescent="0.25">
      <c r="C1393" s="79">
        <f t="shared" si="1283"/>
        <v>43880</v>
      </c>
      <c r="D1393" s="29">
        <f t="shared" si="1238"/>
        <v>2020</v>
      </c>
      <c r="E1393" s="29">
        <f t="shared" si="1217"/>
        <v>2</v>
      </c>
      <c r="F1393" s="29">
        <f t="shared" si="1218"/>
        <v>8</v>
      </c>
      <c r="G1393" s="29">
        <f t="shared" si="1219"/>
        <v>19</v>
      </c>
      <c r="H1393" s="166" t="str">
        <f t="shared" si="1220"/>
        <v>Di</v>
      </c>
      <c r="I1393" s="29">
        <f t="shared" si="1284"/>
        <v>32</v>
      </c>
      <c r="J1393" s="29">
        <f t="array" ref="J1393">INDEX(Dienstplan!$F$6:$AJ$55,BN1393,BO1393)</f>
        <v>0</v>
      </c>
      <c r="K1393" s="29">
        <f t="array" ref="K1393">IF(OR(J1393=Schichten!$B$3,J1393=Schichten!$B$4),INDEX($D$98:$D$147,MATCH(CODE(J1393),$H$98:$H$147,0)),IF(ISERROR(INDEX($D$98:$D$147,MATCH(J1393,$A$98:$A$147,0))),0,INDEX($D$98:$D$147,MATCH(J1393,$A$98:$A$147,0))))</f>
        <v>0</v>
      </c>
      <c r="L1393" s="29">
        <f t="shared" ref="L1393" si="1288">L1343</f>
        <v>0</v>
      </c>
      <c r="M1393" s="29">
        <f t="shared" si="1241"/>
        <v>0</v>
      </c>
      <c r="O1393" s="29">
        <f t="shared" si="1271"/>
        <v>0</v>
      </c>
      <c r="P1393" s="29">
        <f t="shared" si="1271"/>
        <v>0</v>
      </c>
      <c r="Q1393" s="29">
        <f t="shared" si="1271"/>
        <v>0</v>
      </c>
      <c r="R1393" s="29">
        <f t="shared" si="1271"/>
        <v>0</v>
      </c>
      <c r="S1393" s="29">
        <f t="shared" si="1271"/>
        <v>0</v>
      </c>
      <c r="T1393" s="29">
        <f t="shared" si="1271"/>
        <v>0</v>
      </c>
      <c r="U1393" s="29">
        <f t="shared" si="1271"/>
        <v>0</v>
      </c>
      <c r="V1393" s="29">
        <f t="shared" si="1271"/>
        <v>0</v>
      </c>
      <c r="W1393" s="29">
        <f t="shared" si="1271"/>
        <v>0</v>
      </c>
      <c r="X1393" s="29">
        <f t="shared" si="1271"/>
        <v>0</v>
      </c>
      <c r="Y1393" s="29">
        <f t="shared" si="1271"/>
        <v>1</v>
      </c>
      <c r="Z1393" s="29">
        <f t="shared" si="1271"/>
        <v>1</v>
      </c>
      <c r="AA1393" s="29">
        <f t="shared" si="1271"/>
        <v>1</v>
      </c>
      <c r="AB1393" s="29">
        <f t="shared" si="1271"/>
        <v>1</v>
      </c>
      <c r="AC1393" s="29">
        <f t="shared" si="1271"/>
        <v>1</v>
      </c>
      <c r="AD1393" s="29">
        <f t="shared" si="1271"/>
        <v>1</v>
      </c>
      <c r="AE1393" s="29">
        <f t="shared" si="1269"/>
        <v>1</v>
      </c>
      <c r="AF1393" s="29">
        <f t="shared" si="1269"/>
        <v>1</v>
      </c>
      <c r="AG1393" s="29">
        <f t="shared" si="1269"/>
        <v>1</v>
      </c>
      <c r="AH1393" s="29">
        <f t="shared" si="1269"/>
        <v>1</v>
      </c>
      <c r="AI1393" s="29">
        <f t="shared" si="1269"/>
        <v>1</v>
      </c>
      <c r="AJ1393" s="29">
        <f t="shared" si="1269"/>
        <v>1</v>
      </c>
      <c r="AK1393" s="29">
        <f t="shared" si="1269"/>
        <v>1</v>
      </c>
      <c r="AL1393" s="29">
        <f t="shared" si="1269"/>
        <v>1</v>
      </c>
      <c r="AM1393" s="29">
        <f t="shared" si="1269"/>
        <v>1</v>
      </c>
      <c r="AN1393" s="29">
        <f t="shared" si="1269"/>
        <v>1</v>
      </c>
      <c r="AO1393" s="29">
        <f t="shared" si="1269"/>
        <v>1</v>
      </c>
      <c r="AP1393" s="29">
        <f t="shared" si="1269"/>
        <v>1</v>
      </c>
      <c r="AQ1393" s="29">
        <f t="shared" si="1269"/>
        <v>1</v>
      </c>
      <c r="AR1393" s="29">
        <f t="shared" si="1269"/>
        <v>1</v>
      </c>
      <c r="AS1393" s="29">
        <f t="shared" si="1269"/>
        <v>1</v>
      </c>
      <c r="AT1393" s="29">
        <f t="shared" si="1277"/>
        <v>1</v>
      </c>
      <c r="AU1393" s="29">
        <f t="shared" si="1277"/>
        <v>1</v>
      </c>
      <c r="AV1393" s="29">
        <f t="shared" si="1277"/>
        <v>1</v>
      </c>
      <c r="AW1393" s="29">
        <f t="shared" si="1277"/>
        <v>1</v>
      </c>
      <c r="AX1393" s="29">
        <f t="shared" si="1277"/>
        <v>1</v>
      </c>
      <c r="AY1393" s="29">
        <f t="shared" si="1277"/>
        <v>1</v>
      </c>
      <c r="AZ1393" s="29">
        <f t="shared" si="1277"/>
        <v>1</v>
      </c>
      <c r="BA1393" s="29">
        <f t="shared" si="1277"/>
        <v>1</v>
      </c>
      <c r="BB1393" s="29">
        <f t="shared" si="1277"/>
        <v>1</v>
      </c>
      <c r="BC1393" s="29">
        <f t="shared" si="1277"/>
        <v>1</v>
      </c>
      <c r="BD1393" s="29">
        <f t="shared" si="1277"/>
        <v>1</v>
      </c>
      <c r="BE1393" s="29">
        <f t="shared" si="1277"/>
        <v>1</v>
      </c>
      <c r="BF1393" s="29">
        <f t="shared" si="1277"/>
        <v>1</v>
      </c>
      <c r="BG1393" s="29">
        <f t="shared" si="1277"/>
        <v>1</v>
      </c>
      <c r="BH1393" s="29">
        <f t="shared" si="1277"/>
        <v>1</v>
      </c>
      <c r="BI1393" s="29">
        <f t="shared" si="1277"/>
        <v>1</v>
      </c>
      <c r="BJ1393" s="29">
        <f t="shared" si="1275"/>
        <v>1</v>
      </c>
      <c r="BN1393" s="29">
        <f t="shared" si="1216"/>
        <v>32</v>
      </c>
      <c r="BO1393" s="29">
        <f t="shared" si="1286"/>
        <v>19</v>
      </c>
    </row>
    <row r="1394" spans="3:67" x14ac:dyDescent="0.25">
      <c r="C1394" s="79">
        <f t="shared" si="1283"/>
        <v>43880</v>
      </c>
      <c r="D1394" s="29">
        <f t="shared" si="1238"/>
        <v>2020</v>
      </c>
      <c r="E1394" s="29">
        <f t="shared" si="1217"/>
        <v>2</v>
      </c>
      <c r="F1394" s="29">
        <f t="shared" si="1218"/>
        <v>8</v>
      </c>
      <c r="G1394" s="29">
        <f t="shared" si="1219"/>
        <v>19</v>
      </c>
      <c r="H1394" s="166" t="str">
        <f t="shared" si="1220"/>
        <v>Di</v>
      </c>
      <c r="I1394" s="29">
        <f t="shared" si="1284"/>
        <v>33</v>
      </c>
      <c r="J1394" s="29">
        <f t="array" ref="J1394">INDEX(Dienstplan!$F$6:$AJ$55,BN1394,BO1394)</f>
        <v>0</v>
      </c>
      <c r="K1394" s="29">
        <f t="array" ref="K1394">IF(OR(J1394=Schichten!$B$3,J1394=Schichten!$B$4),INDEX($D$98:$D$147,MATCH(CODE(J1394),$H$98:$H$147,0)),IF(ISERROR(INDEX($D$98:$D$147,MATCH(J1394,$A$98:$A$147,0))),0,INDEX($D$98:$D$147,MATCH(J1394,$A$98:$A$147,0))))</f>
        <v>0</v>
      </c>
      <c r="L1394" s="29">
        <f t="shared" ref="L1394" si="1289">L1344</f>
        <v>0</v>
      </c>
      <c r="M1394" s="29">
        <f t="shared" si="1241"/>
        <v>0</v>
      </c>
      <c r="O1394" s="29">
        <f t="shared" si="1271"/>
        <v>0</v>
      </c>
      <c r="P1394" s="29">
        <f t="shared" si="1271"/>
        <v>0</v>
      </c>
      <c r="Q1394" s="29">
        <f t="shared" si="1271"/>
        <v>0</v>
      </c>
      <c r="R1394" s="29">
        <f t="shared" si="1271"/>
        <v>0</v>
      </c>
      <c r="S1394" s="29">
        <f t="shared" si="1271"/>
        <v>0</v>
      </c>
      <c r="T1394" s="29">
        <f t="shared" si="1271"/>
        <v>0</v>
      </c>
      <c r="U1394" s="29">
        <f t="shared" si="1271"/>
        <v>0</v>
      </c>
      <c r="V1394" s="29">
        <f t="shared" si="1271"/>
        <v>0</v>
      </c>
      <c r="W1394" s="29">
        <f t="shared" si="1271"/>
        <v>0</v>
      </c>
      <c r="X1394" s="29">
        <f t="shared" si="1271"/>
        <v>0</v>
      </c>
      <c r="Y1394" s="29">
        <f t="shared" si="1271"/>
        <v>1</v>
      </c>
      <c r="Z1394" s="29">
        <f t="shared" si="1271"/>
        <v>1</v>
      </c>
      <c r="AA1394" s="29">
        <f t="shared" si="1271"/>
        <v>1</v>
      </c>
      <c r="AB1394" s="29">
        <f t="shared" si="1271"/>
        <v>1</v>
      </c>
      <c r="AC1394" s="29">
        <f t="shared" si="1271"/>
        <v>1</v>
      </c>
      <c r="AD1394" s="29">
        <f t="shared" si="1271"/>
        <v>1</v>
      </c>
      <c r="AE1394" s="29">
        <f t="shared" si="1269"/>
        <v>1</v>
      </c>
      <c r="AF1394" s="29">
        <f t="shared" si="1269"/>
        <v>1</v>
      </c>
      <c r="AG1394" s="29">
        <f t="shared" si="1269"/>
        <v>1</v>
      </c>
      <c r="AH1394" s="29">
        <f t="shared" si="1269"/>
        <v>1</v>
      </c>
      <c r="AI1394" s="29">
        <f t="shared" si="1269"/>
        <v>1</v>
      </c>
      <c r="AJ1394" s="29">
        <f t="shared" si="1269"/>
        <v>1</v>
      </c>
      <c r="AK1394" s="29">
        <f t="shared" si="1269"/>
        <v>1</v>
      </c>
      <c r="AL1394" s="29">
        <f t="shared" si="1269"/>
        <v>1</v>
      </c>
      <c r="AM1394" s="29">
        <f t="shared" si="1269"/>
        <v>1</v>
      </c>
      <c r="AN1394" s="29">
        <f t="shared" si="1269"/>
        <v>1</v>
      </c>
      <c r="AO1394" s="29">
        <f t="shared" si="1269"/>
        <v>1</v>
      </c>
      <c r="AP1394" s="29">
        <f t="shared" si="1269"/>
        <v>1</v>
      </c>
      <c r="AQ1394" s="29">
        <f t="shared" si="1269"/>
        <v>1</v>
      </c>
      <c r="AR1394" s="29">
        <f t="shared" si="1269"/>
        <v>1</v>
      </c>
      <c r="AS1394" s="29">
        <f t="shared" si="1269"/>
        <v>1</v>
      </c>
      <c r="AT1394" s="29">
        <f t="shared" si="1277"/>
        <v>1</v>
      </c>
      <c r="AU1394" s="29">
        <f t="shared" si="1277"/>
        <v>1</v>
      </c>
      <c r="AV1394" s="29">
        <f t="shared" si="1277"/>
        <v>1</v>
      </c>
      <c r="AW1394" s="29">
        <f t="shared" si="1277"/>
        <v>1</v>
      </c>
      <c r="AX1394" s="29">
        <f t="shared" si="1277"/>
        <v>1</v>
      </c>
      <c r="AY1394" s="29">
        <f t="shared" si="1277"/>
        <v>1</v>
      </c>
      <c r="AZ1394" s="29">
        <f t="shared" si="1277"/>
        <v>1</v>
      </c>
      <c r="BA1394" s="29">
        <f t="shared" si="1277"/>
        <v>1</v>
      </c>
      <c r="BB1394" s="29">
        <f t="shared" si="1277"/>
        <v>1</v>
      </c>
      <c r="BC1394" s="29">
        <f t="shared" si="1277"/>
        <v>1</v>
      </c>
      <c r="BD1394" s="29">
        <f t="shared" si="1277"/>
        <v>1</v>
      </c>
      <c r="BE1394" s="29">
        <f t="shared" si="1277"/>
        <v>1</v>
      </c>
      <c r="BF1394" s="29">
        <f t="shared" si="1277"/>
        <v>1</v>
      </c>
      <c r="BG1394" s="29">
        <f t="shared" si="1277"/>
        <v>1</v>
      </c>
      <c r="BH1394" s="29">
        <f t="shared" si="1277"/>
        <v>1</v>
      </c>
      <c r="BI1394" s="29">
        <f t="shared" si="1277"/>
        <v>1</v>
      </c>
      <c r="BJ1394" s="29">
        <f t="shared" si="1275"/>
        <v>1</v>
      </c>
      <c r="BN1394" s="29">
        <f t="shared" si="1216"/>
        <v>33</v>
      </c>
      <c r="BO1394" s="29">
        <f t="shared" si="1286"/>
        <v>19</v>
      </c>
    </row>
    <row r="1395" spans="3:67" x14ac:dyDescent="0.25">
      <c r="C1395" s="79">
        <f t="shared" si="1283"/>
        <v>43880</v>
      </c>
      <c r="D1395" s="29">
        <f t="shared" si="1238"/>
        <v>2020</v>
      </c>
      <c r="E1395" s="29">
        <f t="shared" si="1217"/>
        <v>2</v>
      </c>
      <c r="F1395" s="29">
        <f t="shared" si="1218"/>
        <v>8</v>
      </c>
      <c r="G1395" s="29">
        <f t="shared" si="1219"/>
        <v>19</v>
      </c>
      <c r="H1395" s="166" t="str">
        <f t="shared" si="1220"/>
        <v>Di</v>
      </c>
      <c r="I1395" s="29">
        <f t="shared" si="1284"/>
        <v>34</v>
      </c>
      <c r="J1395" s="29">
        <f t="array" ref="J1395">INDEX(Dienstplan!$F$6:$AJ$55,BN1395,BO1395)</f>
        <v>0</v>
      </c>
      <c r="K1395" s="29">
        <f t="array" ref="K1395">IF(OR(J1395=Schichten!$B$3,J1395=Schichten!$B$4),INDEX($D$98:$D$147,MATCH(CODE(J1395),$H$98:$H$147,0)),IF(ISERROR(INDEX($D$98:$D$147,MATCH(J1395,$A$98:$A$147,0))),0,INDEX($D$98:$D$147,MATCH(J1395,$A$98:$A$147,0))))</f>
        <v>0</v>
      </c>
      <c r="L1395" s="29">
        <f t="shared" ref="L1395" si="1290">L1345</f>
        <v>0</v>
      </c>
      <c r="M1395" s="29">
        <f t="shared" si="1241"/>
        <v>0</v>
      </c>
      <c r="O1395" s="29">
        <f t="shared" si="1271"/>
        <v>0</v>
      </c>
      <c r="P1395" s="29">
        <f t="shared" si="1271"/>
        <v>0</v>
      </c>
      <c r="Q1395" s="29">
        <f t="shared" si="1271"/>
        <v>0</v>
      </c>
      <c r="R1395" s="29">
        <f t="shared" si="1271"/>
        <v>0</v>
      </c>
      <c r="S1395" s="29">
        <f t="shared" si="1271"/>
        <v>0</v>
      </c>
      <c r="T1395" s="29">
        <f t="shared" si="1271"/>
        <v>0</v>
      </c>
      <c r="U1395" s="29">
        <f t="shared" si="1271"/>
        <v>0</v>
      </c>
      <c r="V1395" s="29">
        <f t="shared" si="1271"/>
        <v>0</v>
      </c>
      <c r="W1395" s="29">
        <f t="shared" si="1271"/>
        <v>0</v>
      </c>
      <c r="X1395" s="29">
        <f t="shared" si="1271"/>
        <v>0</v>
      </c>
      <c r="Y1395" s="29">
        <f t="shared" si="1271"/>
        <v>1</v>
      </c>
      <c r="Z1395" s="29">
        <f t="shared" si="1271"/>
        <v>1</v>
      </c>
      <c r="AA1395" s="29">
        <f t="shared" si="1271"/>
        <v>1</v>
      </c>
      <c r="AB1395" s="29">
        <f t="shared" si="1271"/>
        <v>1</v>
      </c>
      <c r="AC1395" s="29">
        <f t="shared" si="1271"/>
        <v>1</v>
      </c>
      <c r="AD1395" s="29">
        <f t="shared" ref="AD1395:AS1410" si="1291">IF($M$457,IF($J1395=AD$461,1,0),0)</f>
        <v>1</v>
      </c>
      <c r="AE1395" s="29">
        <f t="shared" si="1291"/>
        <v>1</v>
      </c>
      <c r="AF1395" s="29">
        <f t="shared" si="1291"/>
        <v>1</v>
      </c>
      <c r="AG1395" s="29">
        <f t="shared" si="1291"/>
        <v>1</v>
      </c>
      <c r="AH1395" s="29">
        <f t="shared" si="1291"/>
        <v>1</v>
      </c>
      <c r="AI1395" s="29">
        <f t="shared" si="1291"/>
        <v>1</v>
      </c>
      <c r="AJ1395" s="29">
        <f t="shared" si="1291"/>
        <v>1</v>
      </c>
      <c r="AK1395" s="29">
        <f t="shared" si="1291"/>
        <v>1</v>
      </c>
      <c r="AL1395" s="29">
        <f t="shared" si="1291"/>
        <v>1</v>
      </c>
      <c r="AM1395" s="29">
        <f t="shared" si="1291"/>
        <v>1</v>
      </c>
      <c r="AN1395" s="29">
        <f t="shared" si="1291"/>
        <v>1</v>
      </c>
      <c r="AO1395" s="29">
        <f t="shared" si="1291"/>
        <v>1</v>
      </c>
      <c r="AP1395" s="29">
        <f t="shared" si="1291"/>
        <v>1</v>
      </c>
      <c r="AQ1395" s="29">
        <f t="shared" si="1291"/>
        <v>1</v>
      </c>
      <c r="AR1395" s="29">
        <f t="shared" si="1291"/>
        <v>1</v>
      </c>
      <c r="AS1395" s="29">
        <f t="shared" si="1291"/>
        <v>1</v>
      </c>
      <c r="AT1395" s="29">
        <f t="shared" si="1277"/>
        <v>1</v>
      </c>
      <c r="AU1395" s="29">
        <f t="shared" si="1277"/>
        <v>1</v>
      </c>
      <c r="AV1395" s="29">
        <f t="shared" si="1277"/>
        <v>1</v>
      </c>
      <c r="AW1395" s="29">
        <f t="shared" si="1277"/>
        <v>1</v>
      </c>
      <c r="AX1395" s="29">
        <f t="shared" si="1277"/>
        <v>1</v>
      </c>
      <c r="AY1395" s="29">
        <f t="shared" si="1277"/>
        <v>1</v>
      </c>
      <c r="AZ1395" s="29">
        <f t="shared" si="1277"/>
        <v>1</v>
      </c>
      <c r="BA1395" s="29">
        <f t="shared" si="1277"/>
        <v>1</v>
      </c>
      <c r="BB1395" s="29">
        <f t="shared" si="1277"/>
        <v>1</v>
      </c>
      <c r="BC1395" s="29">
        <f t="shared" si="1277"/>
        <v>1</v>
      </c>
      <c r="BD1395" s="29">
        <f t="shared" si="1277"/>
        <v>1</v>
      </c>
      <c r="BE1395" s="29">
        <f t="shared" si="1277"/>
        <v>1</v>
      </c>
      <c r="BF1395" s="29">
        <f t="shared" si="1277"/>
        <v>1</v>
      </c>
      <c r="BG1395" s="29">
        <f t="shared" si="1277"/>
        <v>1</v>
      </c>
      <c r="BH1395" s="29">
        <f t="shared" si="1277"/>
        <v>1</v>
      </c>
      <c r="BI1395" s="29">
        <f t="shared" si="1277"/>
        <v>1</v>
      </c>
      <c r="BJ1395" s="29">
        <f t="shared" si="1275"/>
        <v>1</v>
      </c>
      <c r="BN1395" s="29">
        <f t="shared" si="1216"/>
        <v>34</v>
      </c>
      <c r="BO1395" s="29">
        <f t="shared" si="1286"/>
        <v>19</v>
      </c>
    </row>
    <row r="1396" spans="3:67" x14ac:dyDescent="0.25">
      <c r="C1396" s="79">
        <f t="shared" si="1283"/>
        <v>43880</v>
      </c>
      <c r="D1396" s="29">
        <f t="shared" si="1238"/>
        <v>2020</v>
      </c>
      <c r="E1396" s="29">
        <f t="shared" si="1217"/>
        <v>2</v>
      </c>
      <c r="F1396" s="29">
        <f t="shared" si="1218"/>
        <v>8</v>
      </c>
      <c r="G1396" s="29">
        <f t="shared" si="1219"/>
        <v>19</v>
      </c>
      <c r="H1396" s="166" t="str">
        <f t="shared" si="1220"/>
        <v>Di</v>
      </c>
      <c r="I1396" s="29">
        <f t="shared" si="1284"/>
        <v>35</v>
      </c>
      <c r="J1396" s="29">
        <f t="array" ref="J1396">INDEX(Dienstplan!$F$6:$AJ$55,BN1396,BO1396)</f>
        <v>0</v>
      </c>
      <c r="K1396" s="29">
        <f t="array" ref="K1396">IF(OR(J1396=Schichten!$B$3,J1396=Schichten!$B$4),INDEX($D$98:$D$147,MATCH(CODE(J1396),$H$98:$H$147,0)),IF(ISERROR(INDEX($D$98:$D$147,MATCH(J1396,$A$98:$A$147,0))),0,INDEX($D$98:$D$147,MATCH(J1396,$A$98:$A$147,0))))</f>
        <v>0</v>
      </c>
      <c r="L1396" s="29">
        <f t="shared" ref="L1396" si="1292">L1346</f>
        <v>0</v>
      </c>
      <c r="M1396" s="29">
        <f t="shared" si="1241"/>
        <v>0</v>
      </c>
      <c r="O1396" s="29">
        <f t="shared" ref="O1396:AD1411" si="1293">IF($M$457,IF($J1396=O$461,1,0),0)</f>
        <v>0</v>
      </c>
      <c r="P1396" s="29">
        <f t="shared" si="1293"/>
        <v>0</v>
      </c>
      <c r="Q1396" s="29">
        <f t="shared" si="1293"/>
        <v>0</v>
      </c>
      <c r="R1396" s="29">
        <f t="shared" si="1293"/>
        <v>0</v>
      </c>
      <c r="S1396" s="29">
        <f t="shared" si="1293"/>
        <v>0</v>
      </c>
      <c r="T1396" s="29">
        <f t="shared" si="1293"/>
        <v>0</v>
      </c>
      <c r="U1396" s="29">
        <f t="shared" si="1293"/>
        <v>0</v>
      </c>
      <c r="V1396" s="29">
        <f t="shared" si="1293"/>
        <v>0</v>
      </c>
      <c r="W1396" s="29">
        <f t="shared" si="1293"/>
        <v>0</v>
      </c>
      <c r="X1396" s="29">
        <f t="shared" si="1293"/>
        <v>0</v>
      </c>
      <c r="Y1396" s="29">
        <f t="shared" si="1293"/>
        <v>1</v>
      </c>
      <c r="Z1396" s="29">
        <f t="shared" si="1293"/>
        <v>1</v>
      </c>
      <c r="AA1396" s="29">
        <f t="shared" si="1293"/>
        <v>1</v>
      </c>
      <c r="AB1396" s="29">
        <f t="shared" si="1293"/>
        <v>1</v>
      </c>
      <c r="AC1396" s="29">
        <f t="shared" si="1293"/>
        <v>1</v>
      </c>
      <c r="AD1396" s="29">
        <f t="shared" si="1293"/>
        <v>1</v>
      </c>
      <c r="AE1396" s="29">
        <f t="shared" si="1291"/>
        <v>1</v>
      </c>
      <c r="AF1396" s="29">
        <f t="shared" si="1291"/>
        <v>1</v>
      </c>
      <c r="AG1396" s="29">
        <f t="shared" si="1291"/>
        <v>1</v>
      </c>
      <c r="AH1396" s="29">
        <f t="shared" si="1291"/>
        <v>1</v>
      </c>
      <c r="AI1396" s="29">
        <f t="shared" si="1291"/>
        <v>1</v>
      </c>
      <c r="AJ1396" s="29">
        <f t="shared" si="1291"/>
        <v>1</v>
      </c>
      <c r="AK1396" s="29">
        <f t="shared" si="1291"/>
        <v>1</v>
      </c>
      <c r="AL1396" s="29">
        <f t="shared" si="1291"/>
        <v>1</v>
      </c>
      <c r="AM1396" s="29">
        <f t="shared" si="1291"/>
        <v>1</v>
      </c>
      <c r="AN1396" s="29">
        <f t="shared" si="1291"/>
        <v>1</v>
      </c>
      <c r="AO1396" s="29">
        <f t="shared" si="1291"/>
        <v>1</v>
      </c>
      <c r="AP1396" s="29">
        <f t="shared" si="1291"/>
        <v>1</v>
      </c>
      <c r="AQ1396" s="29">
        <f t="shared" si="1291"/>
        <v>1</v>
      </c>
      <c r="AR1396" s="29">
        <f t="shared" si="1291"/>
        <v>1</v>
      </c>
      <c r="AS1396" s="29">
        <f t="shared" si="1291"/>
        <v>1</v>
      </c>
      <c r="AT1396" s="29">
        <f t="shared" si="1277"/>
        <v>1</v>
      </c>
      <c r="AU1396" s="29">
        <f t="shared" si="1277"/>
        <v>1</v>
      </c>
      <c r="AV1396" s="29">
        <f t="shared" si="1277"/>
        <v>1</v>
      </c>
      <c r="AW1396" s="29">
        <f t="shared" si="1277"/>
        <v>1</v>
      </c>
      <c r="AX1396" s="29">
        <f t="shared" si="1277"/>
        <v>1</v>
      </c>
      <c r="AY1396" s="29">
        <f t="shared" si="1277"/>
        <v>1</v>
      </c>
      <c r="AZ1396" s="29">
        <f t="shared" si="1277"/>
        <v>1</v>
      </c>
      <c r="BA1396" s="29">
        <f t="shared" si="1277"/>
        <v>1</v>
      </c>
      <c r="BB1396" s="29">
        <f t="shared" si="1277"/>
        <v>1</v>
      </c>
      <c r="BC1396" s="29">
        <f t="shared" si="1277"/>
        <v>1</v>
      </c>
      <c r="BD1396" s="29">
        <f t="shared" si="1277"/>
        <v>1</v>
      </c>
      <c r="BE1396" s="29">
        <f t="shared" si="1277"/>
        <v>1</v>
      </c>
      <c r="BF1396" s="29">
        <f t="shared" si="1277"/>
        <v>1</v>
      </c>
      <c r="BG1396" s="29">
        <f t="shared" si="1277"/>
        <v>1</v>
      </c>
      <c r="BH1396" s="29">
        <f t="shared" si="1277"/>
        <v>1</v>
      </c>
      <c r="BI1396" s="29">
        <f t="shared" si="1277"/>
        <v>1</v>
      </c>
      <c r="BJ1396" s="29">
        <f t="shared" si="1275"/>
        <v>1</v>
      </c>
      <c r="BN1396" s="29">
        <f t="shared" si="1216"/>
        <v>35</v>
      </c>
      <c r="BO1396" s="29">
        <f t="shared" si="1286"/>
        <v>19</v>
      </c>
    </row>
    <row r="1397" spans="3:67" x14ac:dyDescent="0.25">
      <c r="C1397" s="79">
        <f t="shared" si="1283"/>
        <v>43880</v>
      </c>
      <c r="D1397" s="29">
        <f t="shared" si="1238"/>
        <v>2020</v>
      </c>
      <c r="E1397" s="29">
        <f t="shared" si="1217"/>
        <v>2</v>
      </c>
      <c r="F1397" s="29">
        <f t="shared" si="1218"/>
        <v>8</v>
      </c>
      <c r="G1397" s="29">
        <f t="shared" si="1219"/>
        <v>19</v>
      </c>
      <c r="H1397" s="166" t="str">
        <f t="shared" si="1220"/>
        <v>Di</v>
      </c>
      <c r="I1397" s="29">
        <f t="shared" si="1284"/>
        <v>36</v>
      </c>
      <c r="J1397" s="29">
        <f t="array" ref="J1397">INDEX(Dienstplan!$F$6:$AJ$55,BN1397,BO1397)</f>
        <v>0</v>
      </c>
      <c r="K1397" s="29">
        <f t="array" ref="K1397">IF(OR(J1397=Schichten!$B$3,J1397=Schichten!$B$4),INDEX($D$98:$D$147,MATCH(CODE(J1397),$H$98:$H$147,0)),IF(ISERROR(INDEX($D$98:$D$147,MATCH(J1397,$A$98:$A$147,0))),0,INDEX($D$98:$D$147,MATCH(J1397,$A$98:$A$147,0))))</f>
        <v>0</v>
      </c>
      <c r="L1397" s="29">
        <f t="shared" ref="L1397" si="1294">L1347</f>
        <v>0</v>
      </c>
      <c r="M1397" s="29">
        <f t="shared" si="1241"/>
        <v>0</v>
      </c>
      <c r="O1397" s="29">
        <f t="shared" si="1293"/>
        <v>0</v>
      </c>
      <c r="P1397" s="29">
        <f t="shared" si="1293"/>
        <v>0</v>
      </c>
      <c r="Q1397" s="29">
        <f t="shared" si="1293"/>
        <v>0</v>
      </c>
      <c r="R1397" s="29">
        <f t="shared" si="1293"/>
        <v>0</v>
      </c>
      <c r="S1397" s="29">
        <f t="shared" si="1293"/>
        <v>0</v>
      </c>
      <c r="T1397" s="29">
        <f t="shared" si="1293"/>
        <v>0</v>
      </c>
      <c r="U1397" s="29">
        <f t="shared" si="1293"/>
        <v>0</v>
      </c>
      <c r="V1397" s="29">
        <f t="shared" si="1293"/>
        <v>0</v>
      </c>
      <c r="W1397" s="29">
        <f t="shared" si="1293"/>
        <v>0</v>
      </c>
      <c r="X1397" s="29">
        <f t="shared" si="1293"/>
        <v>0</v>
      </c>
      <c r="Y1397" s="29">
        <f t="shared" si="1293"/>
        <v>1</v>
      </c>
      <c r="Z1397" s="29">
        <f t="shared" si="1293"/>
        <v>1</v>
      </c>
      <c r="AA1397" s="29">
        <f t="shared" si="1293"/>
        <v>1</v>
      </c>
      <c r="AB1397" s="29">
        <f t="shared" si="1293"/>
        <v>1</v>
      </c>
      <c r="AC1397" s="29">
        <f t="shared" si="1293"/>
        <v>1</v>
      </c>
      <c r="AD1397" s="29">
        <f t="shared" si="1293"/>
        <v>1</v>
      </c>
      <c r="AE1397" s="29">
        <f t="shared" si="1291"/>
        <v>1</v>
      </c>
      <c r="AF1397" s="29">
        <f t="shared" si="1291"/>
        <v>1</v>
      </c>
      <c r="AG1397" s="29">
        <f t="shared" si="1291"/>
        <v>1</v>
      </c>
      <c r="AH1397" s="29">
        <f t="shared" si="1291"/>
        <v>1</v>
      </c>
      <c r="AI1397" s="29">
        <f t="shared" si="1291"/>
        <v>1</v>
      </c>
      <c r="AJ1397" s="29">
        <f t="shared" si="1291"/>
        <v>1</v>
      </c>
      <c r="AK1397" s="29">
        <f t="shared" si="1291"/>
        <v>1</v>
      </c>
      <c r="AL1397" s="29">
        <f t="shared" si="1291"/>
        <v>1</v>
      </c>
      <c r="AM1397" s="29">
        <f t="shared" si="1291"/>
        <v>1</v>
      </c>
      <c r="AN1397" s="29">
        <f t="shared" si="1291"/>
        <v>1</v>
      </c>
      <c r="AO1397" s="29">
        <f t="shared" si="1291"/>
        <v>1</v>
      </c>
      <c r="AP1397" s="29">
        <f t="shared" si="1291"/>
        <v>1</v>
      </c>
      <c r="AQ1397" s="29">
        <f t="shared" si="1291"/>
        <v>1</v>
      </c>
      <c r="AR1397" s="29">
        <f t="shared" si="1291"/>
        <v>1</v>
      </c>
      <c r="AS1397" s="29">
        <f t="shared" si="1291"/>
        <v>1</v>
      </c>
      <c r="AT1397" s="29">
        <f t="shared" si="1277"/>
        <v>1</v>
      </c>
      <c r="AU1397" s="29">
        <f t="shared" si="1277"/>
        <v>1</v>
      </c>
      <c r="AV1397" s="29">
        <f t="shared" si="1277"/>
        <v>1</v>
      </c>
      <c r="AW1397" s="29">
        <f t="shared" si="1277"/>
        <v>1</v>
      </c>
      <c r="AX1397" s="29">
        <f t="shared" si="1277"/>
        <v>1</v>
      </c>
      <c r="AY1397" s="29">
        <f t="shared" si="1277"/>
        <v>1</v>
      </c>
      <c r="AZ1397" s="29">
        <f t="shared" si="1277"/>
        <v>1</v>
      </c>
      <c r="BA1397" s="29">
        <f t="shared" si="1277"/>
        <v>1</v>
      </c>
      <c r="BB1397" s="29">
        <f t="shared" si="1277"/>
        <v>1</v>
      </c>
      <c r="BC1397" s="29">
        <f t="shared" si="1277"/>
        <v>1</v>
      </c>
      <c r="BD1397" s="29">
        <f t="shared" si="1277"/>
        <v>1</v>
      </c>
      <c r="BE1397" s="29">
        <f t="shared" si="1277"/>
        <v>1</v>
      </c>
      <c r="BF1397" s="29">
        <f t="shared" si="1277"/>
        <v>1</v>
      </c>
      <c r="BG1397" s="29">
        <f t="shared" si="1277"/>
        <v>1</v>
      </c>
      <c r="BH1397" s="29">
        <f t="shared" si="1277"/>
        <v>1</v>
      </c>
      <c r="BI1397" s="29">
        <f t="shared" si="1277"/>
        <v>1</v>
      </c>
      <c r="BJ1397" s="29">
        <f t="shared" si="1275"/>
        <v>1</v>
      </c>
      <c r="BN1397" s="29">
        <f t="shared" si="1216"/>
        <v>36</v>
      </c>
      <c r="BO1397" s="29">
        <f t="shared" si="1286"/>
        <v>19</v>
      </c>
    </row>
    <row r="1398" spans="3:67" x14ac:dyDescent="0.25">
      <c r="C1398" s="79">
        <f t="shared" si="1283"/>
        <v>43880</v>
      </c>
      <c r="D1398" s="29">
        <f t="shared" si="1238"/>
        <v>2020</v>
      </c>
      <c r="E1398" s="29">
        <f t="shared" si="1217"/>
        <v>2</v>
      </c>
      <c r="F1398" s="29">
        <f t="shared" si="1218"/>
        <v>8</v>
      </c>
      <c r="G1398" s="29">
        <f t="shared" si="1219"/>
        <v>19</v>
      </c>
      <c r="H1398" s="166" t="str">
        <f t="shared" si="1220"/>
        <v>Di</v>
      </c>
      <c r="I1398" s="29">
        <f t="shared" si="1284"/>
        <v>37</v>
      </c>
      <c r="J1398" s="29">
        <f t="array" ref="J1398">INDEX(Dienstplan!$F$6:$AJ$55,BN1398,BO1398)</f>
        <v>0</v>
      </c>
      <c r="K1398" s="29">
        <f t="array" ref="K1398">IF(OR(J1398=Schichten!$B$3,J1398=Schichten!$B$4),INDEX($D$98:$D$147,MATCH(CODE(J1398),$H$98:$H$147,0)),IF(ISERROR(INDEX($D$98:$D$147,MATCH(J1398,$A$98:$A$147,0))),0,INDEX($D$98:$D$147,MATCH(J1398,$A$98:$A$147,0))))</f>
        <v>0</v>
      </c>
      <c r="L1398" s="29">
        <f t="shared" ref="L1398" si="1295">L1348</f>
        <v>0</v>
      </c>
      <c r="M1398" s="29">
        <f t="shared" si="1241"/>
        <v>0</v>
      </c>
      <c r="O1398" s="29">
        <f t="shared" si="1293"/>
        <v>0</v>
      </c>
      <c r="P1398" s="29">
        <f t="shared" si="1293"/>
        <v>0</v>
      </c>
      <c r="Q1398" s="29">
        <f t="shared" si="1293"/>
        <v>0</v>
      </c>
      <c r="R1398" s="29">
        <f t="shared" si="1293"/>
        <v>0</v>
      </c>
      <c r="S1398" s="29">
        <f t="shared" si="1293"/>
        <v>0</v>
      </c>
      <c r="T1398" s="29">
        <f t="shared" si="1293"/>
        <v>0</v>
      </c>
      <c r="U1398" s="29">
        <f t="shared" si="1293"/>
        <v>0</v>
      </c>
      <c r="V1398" s="29">
        <f t="shared" si="1293"/>
        <v>0</v>
      </c>
      <c r="W1398" s="29">
        <f t="shared" si="1293"/>
        <v>0</v>
      </c>
      <c r="X1398" s="29">
        <f t="shared" si="1293"/>
        <v>0</v>
      </c>
      <c r="Y1398" s="29">
        <f t="shared" si="1293"/>
        <v>1</v>
      </c>
      <c r="Z1398" s="29">
        <f t="shared" si="1293"/>
        <v>1</v>
      </c>
      <c r="AA1398" s="29">
        <f t="shared" si="1293"/>
        <v>1</v>
      </c>
      <c r="AB1398" s="29">
        <f t="shared" si="1293"/>
        <v>1</v>
      </c>
      <c r="AC1398" s="29">
        <f t="shared" si="1293"/>
        <v>1</v>
      </c>
      <c r="AD1398" s="29">
        <f t="shared" si="1293"/>
        <v>1</v>
      </c>
      <c r="AE1398" s="29">
        <f t="shared" si="1291"/>
        <v>1</v>
      </c>
      <c r="AF1398" s="29">
        <f t="shared" si="1291"/>
        <v>1</v>
      </c>
      <c r="AG1398" s="29">
        <f t="shared" si="1291"/>
        <v>1</v>
      </c>
      <c r="AH1398" s="29">
        <f t="shared" si="1291"/>
        <v>1</v>
      </c>
      <c r="AI1398" s="29">
        <f t="shared" si="1291"/>
        <v>1</v>
      </c>
      <c r="AJ1398" s="29">
        <f t="shared" si="1291"/>
        <v>1</v>
      </c>
      <c r="AK1398" s="29">
        <f t="shared" si="1291"/>
        <v>1</v>
      </c>
      <c r="AL1398" s="29">
        <f t="shared" si="1291"/>
        <v>1</v>
      </c>
      <c r="AM1398" s="29">
        <f t="shared" si="1291"/>
        <v>1</v>
      </c>
      <c r="AN1398" s="29">
        <f t="shared" si="1291"/>
        <v>1</v>
      </c>
      <c r="AO1398" s="29">
        <f t="shared" si="1291"/>
        <v>1</v>
      </c>
      <c r="AP1398" s="29">
        <f t="shared" si="1291"/>
        <v>1</v>
      </c>
      <c r="AQ1398" s="29">
        <f t="shared" si="1291"/>
        <v>1</v>
      </c>
      <c r="AR1398" s="29">
        <f t="shared" si="1291"/>
        <v>1</v>
      </c>
      <c r="AS1398" s="29">
        <f t="shared" si="1291"/>
        <v>1</v>
      </c>
      <c r="AT1398" s="29">
        <f t="shared" si="1277"/>
        <v>1</v>
      </c>
      <c r="AU1398" s="29">
        <f t="shared" si="1277"/>
        <v>1</v>
      </c>
      <c r="AV1398" s="29">
        <f t="shared" si="1277"/>
        <v>1</v>
      </c>
      <c r="AW1398" s="29">
        <f t="shared" si="1277"/>
        <v>1</v>
      </c>
      <c r="AX1398" s="29">
        <f t="shared" si="1277"/>
        <v>1</v>
      </c>
      <c r="AY1398" s="29">
        <f t="shared" si="1277"/>
        <v>1</v>
      </c>
      <c r="AZ1398" s="29">
        <f t="shared" si="1277"/>
        <v>1</v>
      </c>
      <c r="BA1398" s="29">
        <f t="shared" si="1277"/>
        <v>1</v>
      </c>
      <c r="BB1398" s="29">
        <f t="shared" si="1277"/>
        <v>1</v>
      </c>
      <c r="BC1398" s="29">
        <f t="shared" si="1277"/>
        <v>1</v>
      </c>
      <c r="BD1398" s="29">
        <f t="shared" si="1277"/>
        <v>1</v>
      </c>
      <c r="BE1398" s="29">
        <f t="shared" si="1277"/>
        <v>1</v>
      </c>
      <c r="BF1398" s="29">
        <f t="shared" si="1277"/>
        <v>1</v>
      </c>
      <c r="BG1398" s="29">
        <f t="shared" si="1277"/>
        <v>1</v>
      </c>
      <c r="BH1398" s="29">
        <f t="shared" si="1277"/>
        <v>1</v>
      </c>
      <c r="BI1398" s="29">
        <f t="shared" si="1277"/>
        <v>1</v>
      </c>
      <c r="BJ1398" s="29">
        <f t="shared" si="1275"/>
        <v>1</v>
      </c>
      <c r="BN1398" s="29">
        <f t="shared" si="1216"/>
        <v>37</v>
      </c>
      <c r="BO1398" s="29">
        <f t="shared" si="1286"/>
        <v>19</v>
      </c>
    </row>
    <row r="1399" spans="3:67" x14ac:dyDescent="0.25">
      <c r="C1399" s="79">
        <f t="shared" si="1283"/>
        <v>43880</v>
      </c>
      <c r="D1399" s="29">
        <f t="shared" si="1238"/>
        <v>2020</v>
      </c>
      <c r="E1399" s="29">
        <f t="shared" si="1217"/>
        <v>2</v>
      </c>
      <c r="F1399" s="29">
        <f t="shared" si="1218"/>
        <v>8</v>
      </c>
      <c r="G1399" s="29">
        <f t="shared" si="1219"/>
        <v>19</v>
      </c>
      <c r="H1399" s="166" t="str">
        <f t="shared" si="1220"/>
        <v>Di</v>
      </c>
      <c r="I1399" s="29">
        <f t="shared" si="1284"/>
        <v>38</v>
      </c>
      <c r="J1399" s="29">
        <f t="array" ref="J1399">INDEX(Dienstplan!$F$6:$AJ$55,BN1399,BO1399)</f>
        <v>0</v>
      </c>
      <c r="K1399" s="29">
        <f t="array" ref="K1399">IF(OR(J1399=Schichten!$B$3,J1399=Schichten!$B$4),INDEX($D$98:$D$147,MATCH(CODE(J1399),$H$98:$H$147,0)),IF(ISERROR(INDEX($D$98:$D$147,MATCH(J1399,$A$98:$A$147,0))),0,INDEX($D$98:$D$147,MATCH(J1399,$A$98:$A$147,0))))</f>
        <v>0</v>
      </c>
      <c r="L1399" s="29">
        <f t="shared" ref="L1399" si="1296">L1349</f>
        <v>0</v>
      </c>
      <c r="M1399" s="29">
        <f t="shared" si="1241"/>
        <v>0</v>
      </c>
      <c r="O1399" s="29">
        <f t="shared" si="1293"/>
        <v>0</v>
      </c>
      <c r="P1399" s="29">
        <f t="shared" si="1293"/>
        <v>0</v>
      </c>
      <c r="Q1399" s="29">
        <f t="shared" si="1293"/>
        <v>0</v>
      </c>
      <c r="R1399" s="29">
        <f t="shared" si="1293"/>
        <v>0</v>
      </c>
      <c r="S1399" s="29">
        <f t="shared" si="1293"/>
        <v>0</v>
      </c>
      <c r="T1399" s="29">
        <f t="shared" si="1293"/>
        <v>0</v>
      </c>
      <c r="U1399" s="29">
        <f t="shared" si="1293"/>
        <v>0</v>
      </c>
      <c r="V1399" s="29">
        <f t="shared" si="1293"/>
        <v>0</v>
      </c>
      <c r="W1399" s="29">
        <f t="shared" si="1293"/>
        <v>0</v>
      </c>
      <c r="X1399" s="29">
        <f t="shared" si="1293"/>
        <v>0</v>
      </c>
      <c r="Y1399" s="29">
        <f t="shared" si="1293"/>
        <v>1</v>
      </c>
      <c r="Z1399" s="29">
        <f t="shared" si="1293"/>
        <v>1</v>
      </c>
      <c r="AA1399" s="29">
        <f t="shared" si="1293"/>
        <v>1</v>
      </c>
      <c r="AB1399" s="29">
        <f t="shared" si="1293"/>
        <v>1</v>
      </c>
      <c r="AC1399" s="29">
        <f t="shared" si="1293"/>
        <v>1</v>
      </c>
      <c r="AD1399" s="29">
        <f t="shared" si="1293"/>
        <v>1</v>
      </c>
      <c r="AE1399" s="29">
        <f t="shared" si="1291"/>
        <v>1</v>
      </c>
      <c r="AF1399" s="29">
        <f t="shared" si="1291"/>
        <v>1</v>
      </c>
      <c r="AG1399" s="29">
        <f t="shared" si="1291"/>
        <v>1</v>
      </c>
      <c r="AH1399" s="29">
        <f t="shared" si="1291"/>
        <v>1</v>
      </c>
      <c r="AI1399" s="29">
        <f t="shared" si="1291"/>
        <v>1</v>
      </c>
      <c r="AJ1399" s="29">
        <f t="shared" si="1291"/>
        <v>1</v>
      </c>
      <c r="AK1399" s="29">
        <f t="shared" si="1291"/>
        <v>1</v>
      </c>
      <c r="AL1399" s="29">
        <f t="shared" si="1291"/>
        <v>1</v>
      </c>
      <c r="AM1399" s="29">
        <f t="shared" si="1291"/>
        <v>1</v>
      </c>
      <c r="AN1399" s="29">
        <f t="shared" si="1291"/>
        <v>1</v>
      </c>
      <c r="AO1399" s="29">
        <f t="shared" si="1291"/>
        <v>1</v>
      </c>
      <c r="AP1399" s="29">
        <f t="shared" si="1291"/>
        <v>1</v>
      </c>
      <c r="AQ1399" s="29">
        <f t="shared" si="1291"/>
        <v>1</v>
      </c>
      <c r="AR1399" s="29">
        <f t="shared" si="1291"/>
        <v>1</v>
      </c>
      <c r="AS1399" s="29">
        <f t="shared" si="1291"/>
        <v>1</v>
      </c>
      <c r="AT1399" s="29">
        <f t="shared" si="1277"/>
        <v>1</v>
      </c>
      <c r="AU1399" s="29">
        <f t="shared" si="1277"/>
        <v>1</v>
      </c>
      <c r="AV1399" s="29">
        <f t="shared" si="1277"/>
        <v>1</v>
      </c>
      <c r="AW1399" s="29">
        <f t="shared" si="1277"/>
        <v>1</v>
      </c>
      <c r="AX1399" s="29">
        <f t="shared" si="1277"/>
        <v>1</v>
      </c>
      <c r="AY1399" s="29">
        <f t="shared" si="1277"/>
        <v>1</v>
      </c>
      <c r="AZ1399" s="29">
        <f t="shared" si="1277"/>
        <v>1</v>
      </c>
      <c r="BA1399" s="29">
        <f t="shared" si="1277"/>
        <v>1</v>
      </c>
      <c r="BB1399" s="29">
        <f t="shared" si="1277"/>
        <v>1</v>
      </c>
      <c r="BC1399" s="29">
        <f t="shared" si="1277"/>
        <v>1</v>
      </c>
      <c r="BD1399" s="29">
        <f t="shared" si="1277"/>
        <v>1</v>
      </c>
      <c r="BE1399" s="29">
        <f t="shared" si="1277"/>
        <v>1</v>
      </c>
      <c r="BF1399" s="29">
        <f t="shared" si="1277"/>
        <v>1</v>
      </c>
      <c r="BG1399" s="29">
        <f t="shared" si="1277"/>
        <v>1</v>
      </c>
      <c r="BH1399" s="29">
        <f t="shared" si="1277"/>
        <v>1</v>
      </c>
      <c r="BI1399" s="29">
        <f t="shared" ref="BI1399:BJ1414" si="1297">IF($M$457,IF($J1399=BI$461,1,0),0)</f>
        <v>1</v>
      </c>
      <c r="BJ1399" s="29">
        <f t="shared" si="1297"/>
        <v>1</v>
      </c>
      <c r="BN1399" s="29">
        <f t="shared" si="1216"/>
        <v>38</v>
      </c>
      <c r="BO1399" s="29">
        <f t="shared" si="1286"/>
        <v>19</v>
      </c>
    </row>
    <row r="1400" spans="3:67" x14ac:dyDescent="0.25">
      <c r="C1400" s="79">
        <f t="shared" si="1283"/>
        <v>43880</v>
      </c>
      <c r="D1400" s="29">
        <f t="shared" si="1238"/>
        <v>2020</v>
      </c>
      <c r="E1400" s="29">
        <f t="shared" si="1217"/>
        <v>2</v>
      </c>
      <c r="F1400" s="29">
        <f t="shared" si="1218"/>
        <v>8</v>
      </c>
      <c r="G1400" s="29">
        <f t="shared" si="1219"/>
        <v>19</v>
      </c>
      <c r="H1400" s="166" t="str">
        <f t="shared" si="1220"/>
        <v>Di</v>
      </c>
      <c r="I1400" s="29">
        <f t="shared" si="1284"/>
        <v>39</v>
      </c>
      <c r="J1400" s="29">
        <f t="array" ref="J1400">INDEX(Dienstplan!$F$6:$AJ$55,BN1400,BO1400)</f>
        <v>0</v>
      </c>
      <c r="K1400" s="29">
        <f t="array" ref="K1400">IF(OR(J1400=Schichten!$B$3,J1400=Schichten!$B$4),INDEX($D$98:$D$147,MATCH(CODE(J1400),$H$98:$H$147,0)),IF(ISERROR(INDEX($D$98:$D$147,MATCH(J1400,$A$98:$A$147,0))),0,INDEX($D$98:$D$147,MATCH(J1400,$A$98:$A$147,0))))</f>
        <v>0</v>
      </c>
      <c r="L1400" s="29">
        <f t="shared" ref="L1400" si="1298">L1350</f>
        <v>0</v>
      </c>
      <c r="M1400" s="29">
        <f t="shared" si="1241"/>
        <v>0</v>
      </c>
      <c r="O1400" s="29">
        <f t="shared" si="1293"/>
        <v>0</v>
      </c>
      <c r="P1400" s="29">
        <f t="shared" si="1293"/>
        <v>0</v>
      </c>
      <c r="Q1400" s="29">
        <f t="shared" si="1293"/>
        <v>0</v>
      </c>
      <c r="R1400" s="29">
        <f t="shared" si="1293"/>
        <v>0</v>
      </c>
      <c r="S1400" s="29">
        <f t="shared" si="1293"/>
        <v>0</v>
      </c>
      <c r="T1400" s="29">
        <f t="shared" si="1293"/>
        <v>0</v>
      </c>
      <c r="U1400" s="29">
        <f t="shared" si="1293"/>
        <v>0</v>
      </c>
      <c r="V1400" s="29">
        <f t="shared" si="1293"/>
        <v>0</v>
      </c>
      <c r="W1400" s="29">
        <f t="shared" si="1293"/>
        <v>0</v>
      </c>
      <c r="X1400" s="29">
        <f t="shared" si="1293"/>
        <v>0</v>
      </c>
      <c r="Y1400" s="29">
        <f t="shared" si="1293"/>
        <v>1</v>
      </c>
      <c r="Z1400" s="29">
        <f t="shared" si="1293"/>
        <v>1</v>
      </c>
      <c r="AA1400" s="29">
        <f t="shared" si="1293"/>
        <v>1</v>
      </c>
      <c r="AB1400" s="29">
        <f t="shared" si="1293"/>
        <v>1</v>
      </c>
      <c r="AC1400" s="29">
        <f t="shared" si="1293"/>
        <v>1</v>
      </c>
      <c r="AD1400" s="29">
        <f t="shared" si="1293"/>
        <v>1</v>
      </c>
      <c r="AE1400" s="29">
        <f t="shared" si="1291"/>
        <v>1</v>
      </c>
      <c r="AF1400" s="29">
        <f t="shared" si="1291"/>
        <v>1</v>
      </c>
      <c r="AG1400" s="29">
        <f t="shared" si="1291"/>
        <v>1</v>
      </c>
      <c r="AH1400" s="29">
        <f t="shared" si="1291"/>
        <v>1</v>
      </c>
      <c r="AI1400" s="29">
        <f t="shared" si="1291"/>
        <v>1</v>
      </c>
      <c r="AJ1400" s="29">
        <f t="shared" si="1291"/>
        <v>1</v>
      </c>
      <c r="AK1400" s="29">
        <f t="shared" si="1291"/>
        <v>1</v>
      </c>
      <c r="AL1400" s="29">
        <f t="shared" si="1291"/>
        <v>1</v>
      </c>
      <c r="AM1400" s="29">
        <f t="shared" si="1291"/>
        <v>1</v>
      </c>
      <c r="AN1400" s="29">
        <f t="shared" si="1291"/>
        <v>1</v>
      </c>
      <c r="AO1400" s="29">
        <f t="shared" si="1291"/>
        <v>1</v>
      </c>
      <c r="AP1400" s="29">
        <f t="shared" si="1291"/>
        <v>1</v>
      </c>
      <c r="AQ1400" s="29">
        <f t="shared" si="1291"/>
        <v>1</v>
      </c>
      <c r="AR1400" s="29">
        <f t="shared" si="1291"/>
        <v>1</v>
      </c>
      <c r="AS1400" s="29">
        <f t="shared" si="1291"/>
        <v>1</v>
      </c>
      <c r="AT1400" s="29">
        <f t="shared" ref="AT1400:BI1415" si="1299">IF($M$457,IF($J1400=AT$461,1,0),0)</f>
        <v>1</v>
      </c>
      <c r="AU1400" s="29">
        <f t="shared" si="1299"/>
        <v>1</v>
      </c>
      <c r="AV1400" s="29">
        <f t="shared" si="1299"/>
        <v>1</v>
      </c>
      <c r="AW1400" s="29">
        <f t="shared" si="1299"/>
        <v>1</v>
      </c>
      <c r="AX1400" s="29">
        <f t="shared" si="1299"/>
        <v>1</v>
      </c>
      <c r="AY1400" s="29">
        <f t="shared" si="1299"/>
        <v>1</v>
      </c>
      <c r="AZ1400" s="29">
        <f t="shared" si="1299"/>
        <v>1</v>
      </c>
      <c r="BA1400" s="29">
        <f t="shared" si="1299"/>
        <v>1</v>
      </c>
      <c r="BB1400" s="29">
        <f t="shared" si="1299"/>
        <v>1</v>
      </c>
      <c r="BC1400" s="29">
        <f t="shared" si="1299"/>
        <v>1</v>
      </c>
      <c r="BD1400" s="29">
        <f t="shared" si="1299"/>
        <v>1</v>
      </c>
      <c r="BE1400" s="29">
        <f t="shared" si="1299"/>
        <v>1</v>
      </c>
      <c r="BF1400" s="29">
        <f t="shared" si="1299"/>
        <v>1</v>
      </c>
      <c r="BG1400" s="29">
        <f t="shared" si="1299"/>
        <v>1</v>
      </c>
      <c r="BH1400" s="29">
        <f t="shared" si="1299"/>
        <v>1</v>
      </c>
      <c r="BI1400" s="29">
        <f t="shared" si="1299"/>
        <v>1</v>
      </c>
      <c r="BJ1400" s="29">
        <f t="shared" si="1297"/>
        <v>1</v>
      </c>
      <c r="BN1400" s="29">
        <f t="shared" si="1216"/>
        <v>39</v>
      </c>
      <c r="BO1400" s="29">
        <f t="shared" si="1286"/>
        <v>19</v>
      </c>
    </row>
    <row r="1401" spans="3:67" x14ac:dyDescent="0.25">
      <c r="C1401" s="79">
        <f t="shared" si="1283"/>
        <v>43880</v>
      </c>
      <c r="D1401" s="29">
        <f t="shared" si="1238"/>
        <v>2020</v>
      </c>
      <c r="E1401" s="29">
        <f t="shared" si="1217"/>
        <v>2</v>
      </c>
      <c r="F1401" s="29">
        <f t="shared" si="1218"/>
        <v>8</v>
      </c>
      <c r="G1401" s="29">
        <f t="shared" si="1219"/>
        <v>19</v>
      </c>
      <c r="H1401" s="166" t="str">
        <f t="shared" si="1220"/>
        <v>Di</v>
      </c>
      <c r="I1401" s="29">
        <f t="shared" si="1284"/>
        <v>40</v>
      </c>
      <c r="J1401" s="29">
        <f t="array" ref="J1401">INDEX(Dienstplan!$F$6:$AJ$55,BN1401,BO1401)</f>
        <v>0</v>
      </c>
      <c r="K1401" s="29">
        <f t="array" ref="K1401">IF(OR(J1401=Schichten!$B$3,J1401=Schichten!$B$4),INDEX($D$98:$D$147,MATCH(CODE(J1401),$H$98:$H$147,0)),IF(ISERROR(INDEX($D$98:$D$147,MATCH(J1401,$A$98:$A$147,0))),0,INDEX($D$98:$D$147,MATCH(J1401,$A$98:$A$147,0))))</f>
        <v>0</v>
      </c>
      <c r="L1401" s="29">
        <f t="shared" ref="L1401" si="1300">L1351</f>
        <v>0</v>
      </c>
      <c r="M1401" s="29">
        <f t="shared" si="1241"/>
        <v>0</v>
      </c>
      <c r="O1401" s="29">
        <f t="shared" si="1293"/>
        <v>0</v>
      </c>
      <c r="P1401" s="29">
        <f t="shared" si="1293"/>
        <v>0</v>
      </c>
      <c r="Q1401" s="29">
        <f t="shared" si="1293"/>
        <v>0</v>
      </c>
      <c r="R1401" s="29">
        <f t="shared" si="1293"/>
        <v>0</v>
      </c>
      <c r="S1401" s="29">
        <f t="shared" si="1293"/>
        <v>0</v>
      </c>
      <c r="T1401" s="29">
        <f t="shared" si="1293"/>
        <v>0</v>
      </c>
      <c r="U1401" s="29">
        <f t="shared" si="1293"/>
        <v>0</v>
      </c>
      <c r="V1401" s="29">
        <f t="shared" si="1293"/>
        <v>0</v>
      </c>
      <c r="W1401" s="29">
        <f t="shared" si="1293"/>
        <v>0</v>
      </c>
      <c r="X1401" s="29">
        <f t="shared" si="1293"/>
        <v>0</v>
      </c>
      <c r="Y1401" s="29">
        <f t="shared" si="1293"/>
        <v>1</v>
      </c>
      <c r="Z1401" s="29">
        <f t="shared" si="1293"/>
        <v>1</v>
      </c>
      <c r="AA1401" s="29">
        <f t="shared" si="1293"/>
        <v>1</v>
      </c>
      <c r="AB1401" s="29">
        <f t="shared" si="1293"/>
        <v>1</v>
      </c>
      <c r="AC1401" s="29">
        <f t="shared" si="1293"/>
        <v>1</v>
      </c>
      <c r="AD1401" s="29">
        <f t="shared" si="1293"/>
        <v>1</v>
      </c>
      <c r="AE1401" s="29">
        <f t="shared" si="1291"/>
        <v>1</v>
      </c>
      <c r="AF1401" s="29">
        <f t="shared" si="1291"/>
        <v>1</v>
      </c>
      <c r="AG1401" s="29">
        <f t="shared" si="1291"/>
        <v>1</v>
      </c>
      <c r="AH1401" s="29">
        <f t="shared" si="1291"/>
        <v>1</v>
      </c>
      <c r="AI1401" s="29">
        <f t="shared" si="1291"/>
        <v>1</v>
      </c>
      <c r="AJ1401" s="29">
        <f t="shared" si="1291"/>
        <v>1</v>
      </c>
      <c r="AK1401" s="29">
        <f t="shared" si="1291"/>
        <v>1</v>
      </c>
      <c r="AL1401" s="29">
        <f t="shared" si="1291"/>
        <v>1</v>
      </c>
      <c r="AM1401" s="29">
        <f t="shared" si="1291"/>
        <v>1</v>
      </c>
      <c r="AN1401" s="29">
        <f t="shared" si="1291"/>
        <v>1</v>
      </c>
      <c r="AO1401" s="29">
        <f t="shared" si="1291"/>
        <v>1</v>
      </c>
      <c r="AP1401" s="29">
        <f t="shared" si="1291"/>
        <v>1</v>
      </c>
      <c r="AQ1401" s="29">
        <f t="shared" si="1291"/>
        <v>1</v>
      </c>
      <c r="AR1401" s="29">
        <f t="shared" si="1291"/>
        <v>1</v>
      </c>
      <c r="AS1401" s="29">
        <f t="shared" si="1291"/>
        <v>1</v>
      </c>
      <c r="AT1401" s="29">
        <f t="shared" si="1299"/>
        <v>1</v>
      </c>
      <c r="AU1401" s="29">
        <f t="shared" si="1299"/>
        <v>1</v>
      </c>
      <c r="AV1401" s="29">
        <f t="shared" si="1299"/>
        <v>1</v>
      </c>
      <c r="AW1401" s="29">
        <f t="shared" si="1299"/>
        <v>1</v>
      </c>
      <c r="AX1401" s="29">
        <f t="shared" si="1299"/>
        <v>1</v>
      </c>
      <c r="AY1401" s="29">
        <f t="shared" si="1299"/>
        <v>1</v>
      </c>
      <c r="AZ1401" s="29">
        <f t="shared" si="1299"/>
        <v>1</v>
      </c>
      <c r="BA1401" s="29">
        <f t="shared" si="1299"/>
        <v>1</v>
      </c>
      <c r="BB1401" s="29">
        <f t="shared" si="1299"/>
        <v>1</v>
      </c>
      <c r="BC1401" s="29">
        <f t="shared" si="1299"/>
        <v>1</v>
      </c>
      <c r="BD1401" s="29">
        <f t="shared" si="1299"/>
        <v>1</v>
      </c>
      <c r="BE1401" s="29">
        <f t="shared" si="1299"/>
        <v>1</v>
      </c>
      <c r="BF1401" s="29">
        <f t="shared" si="1299"/>
        <v>1</v>
      </c>
      <c r="BG1401" s="29">
        <f t="shared" si="1299"/>
        <v>1</v>
      </c>
      <c r="BH1401" s="29">
        <f t="shared" si="1299"/>
        <v>1</v>
      </c>
      <c r="BI1401" s="29">
        <f t="shared" si="1299"/>
        <v>1</v>
      </c>
      <c r="BJ1401" s="29">
        <f t="shared" si="1297"/>
        <v>1</v>
      </c>
      <c r="BN1401" s="29">
        <f t="shared" si="1216"/>
        <v>40</v>
      </c>
      <c r="BO1401" s="29">
        <f t="shared" si="1286"/>
        <v>19</v>
      </c>
    </row>
    <row r="1402" spans="3:67" x14ac:dyDescent="0.25">
      <c r="C1402" s="79">
        <f t="shared" si="1283"/>
        <v>43880</v>
      </c>
      <c r="D1402" s="29">
        <f t="shared" si="1238"/>
        <v>2020</v>
      </c>
      <c r="E1402" s="29">
        <f t="shared" si="1217"/>
        <v>2</v>
      </c>
      <c r="F1402" s="29">
        <f t="shared" si="1218"/>
        <v>8</v>
      </c>
      <c r="G1402" s="29">
        <f t="shared" si="1219"/>
        <v>19</v>
      </c>
      <c r="H1402" s="166" t="str">
        <f t="shared" si="1220"/>
        <v>Di</v>
      </c>
      <c r="I1402" s="29">
        <f t="shared" si="1284"/>
        <v>41</v>
      </c>
      <c r="J1402" s="29">
        <f t="array" ref="J1402">INDEX(Dienstplan!$F$6:$AJ$55,BN1402,BO1402)</f>
        <v>0</v>
      </c>
      <c r="K1402" s="29">
        <f t="array" ref="K1402">IF(OR(J1402=Schichten!$B$3,J1402=Schichten!$B$4),INDEX($D$98:$D$147,MATCH(CODE(J1402),$H$98:$H$147,0)),IF(ISERROR(INDEX($D$98:$D$147,MATCH(J1402,$A$98:$A$147,0))),0,INDEX($D$98:$D$147,MATCH(J1402,$A$98:$A$147,0))))</f>
        <v>0</v>
      </c>
      <c r="L1402" s="29">
        <f t="shared" ref="L1402" si="1301">L1352</f>
        <v>0</v>
      </c>
      <c r="M1402" s="29">
        <f t="shared" si="1241"/>
        <v>0</v>
      </c>
      <c r="O1402" s="29">
        <f t="shared" si="1293"/>
        <v>0</v>
      </c>
      <c r="P1402" s="29">
        <f t="shared" si="1293"/>
        <v>0</v>
      </c>
      <c r="Q1402" s="29">
        <f t="shared" si="1293"/>
        <v>0</v>
      </c>
      <c r="R1402" s="29">
        <f t="shared" si="1293"/>
        <v>0</v>
      </c>
      <c r="S1402" s="29">
        <f t="shared" si="1293"/>
        <v>0</v>
      </c>
      <c r="T1402" s="29">
        <f t="shared" si="1293"/>
        <v>0</v>
      </c>
      <c r="U1402" s="29">
        <f t="shared" si="1293"/>
        <v>0</v>
      </c>
      <c r="V1402" s="29">
        <f t="shared" si="1293"/>
        <v>0</v>
      </c>
      <c r="W1402" s="29">
        <f t="shared" si="1293"/>
        <v>0</v>
      </c>
      <c r="X1402" s="29">
        <f t="shared" si="1293"/>
        <v>0</v>
      </c>
      <c r="Y1402" s="29">
        <f t="shared" si="1293"/>
        <v>1</v>
      </c>
      <c r="Z1402" s="29">
        <f t="shared" si="1293"/>
        <v>1</v>
      </c>
      <c r="AA1402" s="29">
        <f t="shared" si="1293"/>
        <v>1</v>
      </c>
      <c r="AB1402" s="29">
        <f t="shared" si="1293"/>
        <v>1</v>
      </c>
      <c r="AC1402" s="29">
        <f t="shared" si="1293"/>
        <v>1</v>
      </c>
      <c r="AD1402" s="29">
        <f t="shared" si="1293"/>
        <v>1</v>
      </c>
      <c r="AE1402" s="29">
        <f t="shared" si="1291"/>
        <v>1</v>
      </c>
      <c r="AF1402" s="29">
        <f t="shared" si="1291"/>
        <v>1</v>
      </c>
      <c r="AG1402" s="29">
        <f t="shared" si="1291"/>
        <v>1</v>
      </c>
      <c r="AH1402" s="29">
        <f t="shared" si="1291"/>
        <v>1</v>
      </c>
      <c r="AI1402" s="29">
        <f t="shared" si="1291"/>
        <v>1</v>
      </c>
      <c r="AJ1402" s="29">
        <f t="shared" si="1291"/>
        <v>1</v>
      </c>
      <c r="AK1402" s="29">
        <f t="shared" si="1291"/>
        <v>1</v>
      </c>
      <c r="AL1402" s="29">
        <f t="shared" si="1291"/>
        <v>1</v>
      </c>
      <c r="AM1402" s="29">
        <f t="shared" si="1291"/>
        <v>1</v>
      </c>
      <c r="AN1402" s="29">
        <f t="shared" si="1291"/>
        <v>1</v>
      </c>
      <c r="AO1402" s="29">
        <f t="shared" si="1291"/>
        <v>1</v>
      </c>
      <c r="AP1402" s="29">
        <f t="shared" si="1291"/>
        <v>1</v>
      </c>
      <c r="AQ1402" s="29">
        <f t="shared" si="1291"/>
        <v>1</v>
      </c>
      <c r="AR1402" s="29">
        <f t="shared" si="1291"/>
        <v>1</v>
      </c>
      <c r="AS1402" s="29">
        <f t="shared" si="1291"/>
        <v>1</v>
      </c>
      <c r="AT1402" s="29">
        <f t="shared" si="1299"/>
        <v>1</v>
      </c>
      <c r="AU1402" s="29">
        <f t="shared" si="1299"/>
        <v>1</v>
      </c>
      <c r="AV1402" s="29">
        <f t="shared" si="1299"/>
        <v>1</v>
      </c>
      <c r="AW1402" s="29">
        <f t="shared" si="1299"/>
        <v>1</v>
      </c>
      <c r="AX1402" s="29">
        <f t="shared" si="1299"/>
        <v>1</v>
      </c>
      <c r="AY1402" s="29">
        <f t="shared" si="1299"/>
        <v>1</v>
      </c>
      <c r="AZ1402" s="29">
        <f t="shared" si="1299"/>
        <v>1</v>
      </c>
      <c r="BA1402" s="29">
        <f t="shared" si="1299"/>
        <v>1</v>
      </c>
      <c r="BB1402" s="29">
        <f t="shared" si="1299"/>
        <v>1</v>
      </c>
      <c r="BC1402" s="29">
        <f t="shared" si="1299"/>
        <v>1</v>
      </c>
      <c r="BD1402" s="29">
        <f t="shared" si="1299"/>
        <v>1</v>
      </c>
      <c r="BE1402" s="29">
        <f t="shared" si="1299"/>
        <v>1</v>
      </c>
      <c r="BF1402" s="29">
        <f t="shared" si="1299"/>
        <v>1</v>
      </c>
      <c r="BG1402" s="29">
        <f t="shared" si="1299"/>
        <v>1</v>
      </c>
      <c r="BH1402" s="29">
        <f t="shared" si="1299"/>
        <v>1</v>
      </c>
      <c r="BI1402" s="29">
        <f t="shared" si="1299"/>
        <v>1</v>
      </c>
      <c r="BJ1402" s="29">
        <f t="shared" si="1297"/>
        <v>1</v>
      </c>
      <c r="BN1402" s="29">
        <f t="shared" si="1216"/>
        <v>41</v>
      </c>
      <c r="BO1402" s="29">
        <f t="shared" si="1286"/>
        <v>19</v>
      </c>
    </row>
    <row r="1403" spans="3:67" x14ac:dyDescent="0.25">
      <c r="C1403" s="79">
        <f t="shared" si="1283"/>
        <v>43880</v>
      </c>
      <c r="D1403" s="29">
        <f t="shared" si="1238"/>
        <v>2020</v>
      </c>
      <c r="E1403" s="29">
        <f t="shared" si="1217"/>
        <v>2</v>
      </c>
      <c r="F1403" s="29">
        <f t="shared" si="1218"/>
        <v>8</v>
      </c>
      <c r="G1403" s="29">
        <f t="shared" si="1219"/>
        <v>19</v>
      </c>
      <c r="H1403" s="166" t="str">
        <f t="shared" si="1220"/>
        <v>Di</v>
      </c>
      <c r="I1403" s="29">
        <f t="shared" si="1284"/>
        <v>42</v>
      </c>
      <c r="J1403" s="29">
        <f t="array" ref="J1403">INDEX(Dienstplan!$F$6:$AJ$55,BN1403,BO1403)</f>
        <v>0</v>
      </c>
      <c r="K1403" s="29">
        <f t="array" ref="K1403">IF(OR(J1403=Schichten!$B$3,J1403=Schichten!$B$4),INDEX($D$98:$D$147,MATCH(CODE(J1403),$H$98:$H$147,0)),IF(ISERROR(INDEX($D$98:$D$147,MATCH(J1403,$A$98:$A$147,0))),0,INDEX($D$98:$D$147,MATCH(J1403,$A$98:$A$147,0))))</f>
        <v>0</v>
      </c>
      <c r="L1403" s="29">
        <f t="shared" ref="L1403" si="1302">L1353</f>
        <v>0</v>
      </c>
      <c r="M1403" s="29">
        <f t="shared" si="1241"/>
        <v>0</v>
      </c>
      <c r="O1403" s="29">
        <f t="shared" si="1293"/>
        <v>0</v>
      </c>
      <c r="P1403" s="29">
        <f t="shared" si="1293"/>
        <v>0</v>
      </c>
      <c r="Q1403" s="29">
        <f t="shared" si="1293"/>
        <v>0</v>
      </c>
      <c r="R1403" s="29">
        <f t="shared" si="1293"/>
        <v>0</v>
      </c>
      <c r="S1403" s="29">
        <f t="shared" si="1293"/>
        <v>0</v>
      </c>
      <c r="T1403" s="29">
        <f t="shared" si="1293"/>
        <v>0</v>
      </c>
      <c r="U1403" s="29">
        <f t="shared" si="1293"/>
        <v>0</v>
      </c>
      <c r="V1403" s="29">
        <f t="shared" si="1293"/>
        <v>0</v>
      </c>
      <c r="W1403" s="29">
        <f t="shared" si="1293"/>
        <v>0</v>
      </c>
      <c r="X1403" s="29">
        <f t="shared" si="1293"/>
        <v>0</v>
      </c>
      <c r="Y1403" s="29">
        <f t="shared" si="1293"/>
        <v>1</v>
      </c>
      <c r="Z1403" s="29">
        <f t="shared" si="1293"/>
        <v>1</v>
      </c>
      <c r="AA1403" s="29">
        <f t="shared" si="1293"/>
        <v>1</v>
      </c>
      <c r="AB1403" s="29">
        <f t="shared" si="1293"/>
        <v>1</v>
      </c>
      <c r="AC1403" s="29">
        <f t="shared" si="1293"/>
        <v>1</v>
      </c>
      <c r="AD1403" s="29">
        <f t="shared" si="1293"/>
        <v>1</v>
      </c>
      <c r="AE1403" s="29">
        <f t="shared" si="1291"/>
        <v>1</v>
      </c>
      <c r="AF1403" s="29">
        <f t="shared" si="1291"/>
        <v>1</v>
      </c>
      <c r="AG1403" s="29">
        <f t="shared" si="1291"/>
        <v>1</v>
      </c>
      <c r="AH1403" s="29">
        <f t="shared" si="1291"/>
        <v>1</v>
      </c>
      <c r="AI1403" s="29">
        <f t="shared" si="1291"/>
        <v>1</v>
      </c>
      <c r="AJ1403" s="29">
        <f t="shared" si="1291"/>
        <v>1</v>
      </c>
      <c r="AK1403" s="29">
        <f t="shared" si="1291"/>
        <v>1</v>
      </c>
      <c r="AL1403" s="29">
        <f t="shared" si="1291"/>
        <v>1</v>
      </c>
      <c r="AM1403" s="29">
        <f t="shared" si="1291"/>
        <v>1</v>
      </c>
      <c r="AN1403" s="29">
        <f t="shared" si="1291"/>
        <v>1</v>
      </c>
      <c r="AO1403" s="29">
        <f t="shared" si="1291"/>
        <v>1</v>
      </c>
      <c r="AP1403" s="29">
        <f t="shared" si="1291"/>
        <v>1</v>
      </c>
      <c r="AQ1403" s="29">
        <f t="shared" si="1291"/>
        <v>1</v>
      </c>
      <c r="AR1403" s="29">
        <f t="shared" si="1291"/>
        <v>1</v>
      </c>
      <c r="AS1403" s="29">
        <f t="shared" si="1291"/>
        <v>1</v>
      </c>
      <c r="AT1403" s="29">
        <f t="shared" si="1299"/>
        <v>1</v>
      </c>
      <c r="AU1403" s="29">
        <f t="shared" si="1299"/>
        <v>1</v>
      </c>
      <c r="AV1403" s="29">
        <f t="shared" si="1299"/>
        <v>1</v>
      </c>
      <c r="AW1403" s="29">
        <f t="shared" si="1299"/>
        <v>1</v>
      </c>
      <c r="AX1403" s="29">
        <f t="shared" si="1299"/>
        <v>1</v>
      </c>
      <c r="AY1403" s="29">
        <f t="shared" si="1299"/>
        <v>1</v>
      </c>
      <c r="AZ1403" s="29">
        <f t="shared" si="1299"/>
        <v>1</v>
      </c>
      <c r="BA1403" s="29">
        <f t="shared" si="1299"/>
        <v>1</v>
      </c>
      <c r="BB1403" s="29">
        <f t="shared" si="1299"/>
        <v>1</v>
      </c>
      <c r="BC1403" s="29">
        <f t="shared" si="1299"/>
        <v>1</v>
      </c>
      <c r="BD1403" s="29">
        <f t="shared" si="1299"/>
        <v>1</v>
      </c>
      <c r="BE1403" s="29">
        <f t="shared" si="1299"/>
        <v>1</v>
      </c>
      <c r="BF1403" s="29">
        <f t="shared" si="1299"/>
        <v>1</v>
      </c>
      <c r="BG1403" s="29">
        <f t="shared" si="1299"/>
        <v>1</v>
      </c>
      <c r="BH1403" s="29">
        <f t="shared" si="1299"/>
        <v>1</v>
      </c>
      <c r="BI1403" s="29">
        <f t="shared" si="1299"/>
        <v>1</v>
      </c>
      <c r="BJ1403" s="29">
        <f t="shared" si="1297"/>
        <v>1</v>
      </c>
      <c r="BN1403" s="29">
        <f t="shared" si="1216"/>
        <v>42</v>
      </c>
      <c r="BO1403" s="29">
        <f t="shared" si="1286"/>
        <v>19</v>
      </c>
    </row>
    <row r="1404" spans="3:67" x14ac:dyDescent="0.25">
      <c r="C1404" s="79">
        <f t="shared" si="1283"/>
        <v>43880</v>
      </c>
      <c r="D1404" s="29">
        <f t="shared" si="1238"/>
        <v>2020</v>
      </c>
      <c r="E1404" s="29">
        <f t="shared" si="1217"/>
        <v>2</v>
      </c>
      <c r="F1404" s="29">
        <f t="shared" si="1218"/>
        <v>8</v>
      </c>
      <c r="G1404" s="29">
        <f t="shared" si="1219"/>
        <v>19</v>
      </c>
      <c r="H1404" s="166" t="str">
        <f t="shared" si="1220"/>
        <v>Di</v>
      </c>
      <c r="I1404" s="29">
        <f t="shared" si="1284"/>
        <v>43</v>
      </c>
      <c r="J1404" s="29">
        <f t="array" ref="J1404">INDEX(Dienstplan!$F$6:$AJ$55,BN1404,BO1404)</f>
        <v>0</v>
      </c>
      <c r="K1404" s="29">
        <f t="array" ref="K1404">IF(OR(J1404=Schichten!$B$3,J1404=Schichten!$B$4),INDEX($D$98:$D$147,MATCH(CODE(J1404),$H$98:$H$147,0)),IF(ISERROR(INDEX($D$98:$D$147,MATCH(J1404,$A$98:$A$147,0))),0,INDEX($D$98:$D$147,MATCH(J1404,$A$98:$A$147,0))))</f>
        <v>0</v>
      </c>
      <c r="L1404" s="29">
        <f t="shared" ref="L1404" si="1303">L1354</f>
        <v>0</v>
      </c>
      <c r="M1404" s="29">
        <f t="shared" si="1241"/>
        <v>0</v>
      </c>
      <c r="O1404" s="29">
        <f t="shared" si="1293"/>
        <v>0</v>
      </c>
      <c r="P1404" s="29">
        <f t="shared" si="1293"/>
        <v>0</v>
      </c>
      <c r="Q1404" s="29">
        <f t="shared" si="1293"/>
        <v>0</v>
      </c>
      <c r="R1404" s="29">
        <f t="shared" si="1293"/>
        <v>0</v>
      </c>
      <c r="S1404" s="29">
        <f t="shared" si="1293"/>
        <v>0</v>
      </c>
      <c r="T1404" s="29">
        <f t="shared" si="1293"/>
        <v>0</v>
      </c>
      <c r="U1404" s="29">
        <f t="shared" si="1293"/>
        <v>0</v>
      </c>
      <c r="V1404" s="29">
        <f t="shared" si="1293"/>
        <v>0</v>
      </c>
      <c r="W1404" s="29">
        <f t="shared" si="1293"/>
        <v>0</v>
      </c>
      <c r="X1404" s="29">
        <f t="shared" si="1293"/>
        <v>0</v>
      </c>
      <c r="Y1404" s="29">
        <f t="shared" si="1293"/>
        <v>1</v>
      </c>
      <c r="Z1404" s="29">
        <f t="shared" si="1293"/>
        <v>1</v>
      </c>
      <c r="AA1404" s="29">
        <f t="shared" si="1293"/>
        <v>1</v>
      </c>
      <c r="AB1404" s="29">
        <f t="shared" si="1293"/>
        <v>1</v>
      </c>
      <c r="AC1404" s="29">
        <f t="shared" si="1293"/>
        <v>1</v>
      </c>
      <c r="AD1404" s="29">
        <f t="shared" si="1293"/>
        <v>1</v>
      </c>
      <c r="AE1404" s="29">
        <f t="shared" si="1291"/>
        <v>1</v>
      </c>
      <c r="AF1404" s="29">
        <f t="shared" si="1291"/>
        <v>1</v>
      </c>
      <c r="AG1404" s="29">
        <f t="shared" si="1291"/>
        <v>1</v>
      </c>
      <c r="AH1404" s="29">
        <f t="shared" si="1291"/>
        <v>1</v>
      </c>
      <c r="AI1404" s="29">
        <f t="shared" si="1291"/>
        <v>1</v>
      </c>
      <c r="AJ1404" s="29">
        <f t="shared" si="1291"/>
        <v>1</v>
      </c>
      <c r="AK1404" s="29">
        <f t="shared" si="1291"/>
        <v>1</v>
      </c>
      <c r="AL1404" s="29">
        <f t="shared" si="1291"/>
        <v>1</v>
      </c>
      <c r="AM1404" s="29">
        <f t="shared" si="1291"/>
        <v>1</v>
      </c>
      <c r="AN1404" s="29">
        <f t="shared" si="1291"/>
        <v>1</v>
      </c>
      <c r="AO1404" s="29">
        <f t="shared" si="1291"/>
        <v>1</v>
      </c>
      <c r="AP1404" s="29">
        <f t="shared" si="1291"/>
        <v>1</v>
      </c>
      <c r="AQ1404" s="29">
        <f t="shared" si="1291"/>
        <v>1</v>
      </c>
      <c r="AR1404" s="29">
        <f t="shared" si="1291"/>
        <v>1</v>
      </c>
      <c r="AS1404" s="29">
        <f t="shared" si="1291"/>
        <v>1</v>
      </c>
      <c r="AT1404" s="29">
        <f t="shared" si="1299"/>
        <v>1</v>
      </c>
      <c r="AU1404" s="29">
        <f t="shared" si="1299"/>
        <v>1</v>
      </c>
      <c r="AV1404" s="29">
        <f t="shared" si="1299"/>
        <v>1</v>
      </c>
      <c r="AW1404" s="29">
        <f t="shared" si="1299"/>
        <v>1</v>
      </c>
      <c r="AX1404" s="29">
        <f t="shared" si="1299"/>
        <v>1</v>
      </c>
      <c r="AY1404" s="29">
        <f t="shared" si="1299"/>
        <v>1</v>
      </c>
      <c r="AZ1404" s="29">
        <f t="shared" si="1299"/>
        <v>1</v>
      </c>
      <c r="BA1404" s="29">
        <f t="shared" si="1299"/>
        <v>1</v>
      </c>
      <c r="BB1404" s="29">
        <f t="shared" si="1299"/>
        <v>1</v>
      </c>
      <c r="BC1404" s="29">
        <f t="shared" si="1299"/>
        <v>1</v>
      </c>
      <c r="BD1404" s="29">
        <f t="shared" si="1299"/>
        <v>1</v>
      </c>
      <c r="BE1404" s="29">
        <f t="shared" si="1299"/>
        <v>1</v>
      </c>
      <c r="BF1404" s="29">
        <f t="shared" si="1299"/>
        <v>1</v>
      </c>
      <c r="BG1404" s="29">
        <f t="shared" si="1299"/>
        <v>1</v>
      </c>
      <c r="BH1404" s="29">
        <f t="shared" si="1299"/>
        <v>1</v>
      </c>
      <c r="BI1404" s="29">
        <f t="shared" si="1299"/>
        <v>1</v>
      </c>
      <c r="BJ1404" s="29">
        <f t="shared" si="1297"/>
        <v>1</v>
      </c>
      <c r="BN1404" s="29">
        <f t="shared" si="1216"/>
        <v>43</v>
      </c>
      <c r="BO1404" s="29">
        <f t="shared" si="1286"/>
        <v>19</v>
      </c>
    </row>
    <row r="1405" spans="3:67" x14ac:dyDescent="0.25">
      <c r="C1405" s="79">
        <f t="shared" si="1283"/>
        <v>43880</v>
      </c>
      <c r="D1405" s="29">
        <f t="shared" si="1238"/>
        <v>2020</v>
      </c>
      <c r="E1405" s="29">
        <f t="shared" si="1217"/>
        <v>2</v>
      </c>
      <c r="F1405" s="29">
        <f t="shared" si="1218"/>
        <v>8</v>
      </c>
      <c r="G1405" s="29">
        <f t="shared" si="1219"/>
        <v>19</v>
      </c>
      <c r="H1405" s="166" t="str">
        <f t="shared" si="1220"/>
        <v>Di</v>
      </c>
      <c r="I1405" s="29">
        <f t="shared" si="1284"/>
        <v>44</v>
      </c>
      <c r="J1405" s="29">
        <f t="array" ref="J1405">INDEX(Dienstplan!$F$6:$AJ$55,BN1405,BO1405)</f>
        <v>0</v>
      </c>
      <c r="K1405" s="29">
        <f t="array" ref="K1405">IF(OR(J1405=Schichten!$B$3,J1405=Schichten!$B$4),INDEX($D$98:$D$147,MATCH(CODE(J1405),$H$98:$H$147,0)),IF(ISERROR(INDEX($D$98:$D$147,MATCH(J1405,$A$98:$A$147,0))),0,INDEX($D$98:$D$147,MATCH(J1405,$A$98:$A$147,0))))</f>
        <v>0</v>
      </c>
      <c r="L1405" s="29">
        <f t="shared" ref="L1405" si="1304">L1355</f>
        <v>0</v>
      </c>
      <c r="M1405" s="29">
        <f t="shared" si="1241"/>
        <v>0</v>
      </c>
      <c r="O1405" s="29">
        <f t="shared" si="1293"/>
        <v>0</v>
      </c>
      <c r="P1405" s="29">
        <f t="shared" si="1293"/>
        <v>0</v>
      </c>
      <c r="Q1405" s="29">
        <f t="shared" si="1293"/>
        <v>0</v>
      </c>
      <c r="R1405" s="29">
        <f t="shared" si="1293"/>
        <v>0</v>
      </c>
      <c r="S1405" s="29">
        <f t="shared" si="1293"/>
        <v>0</v>
      </c>
      <c r="T1405" s="29">
        <f t="shared" si="1293"/>
        <v>0</v>
      </c>
      <c r="U1405" s="29">
        <f t="shared" si="1293"/>
        <v>0</v>
      </c>
      <c r="V1405" s="29">
        <f t="shared" si="1293"/>
        <v>0</v>
      </c>
      <c r="W1405" s="29">
        <f t="shared" si="1293"/>
        <v>0</v>
      </c>
      <c r="X1405" s="29">
        <f t="shared" si="1293"/>
        <v>0</v>
      </c>
      <c r="Y1405" s="29">
        <f t="shared" si="1293"/>
        <v>1</v>
      </c>
      <c r="Z1405" s="29">
        <f t="shared" si="1293"/>
        <v>1</v>
      </c>
      <c r="AA1405" s="29">
        <f t="shared" si="1293"/>
        <v>1</v>
      </c>
      <c r="AB1405" s="29">
        <f t="shared" si="1293"/>
        <v>1</v>
      </c>
      <c r="AC1405" s="29">
        <f t="shared" si="1293"/>
        <v>1</v>
      </c>
      <c r="AD1405" s="29">
        <f t="shared" si="1293"/>
        <v>1</v>
      </c>
      <c r="AE1405" s="29">
        <f t="shared" si="1291"/>
        <v>1</v>
      </c>
      <c r="AF1405" s="29">
        <f t="shared" si="1291"/>
        <v>1</v>
      </c>
      <c r="AG1405" s="29">
        <f t="shared" si="1291"/>
        <v>1</v>
      </c>
      <c r="AH1405" s="29">
        <f t="shared" si="1291"/>
        <v>1</v>
      </c>
      <c r="AI1405" s="29">
        <f t="shared" si="1291"/>
        <v>1</v>
      </c>
      <c r="AJ1405" s="29">
        <f t="shared" si="1291"/>
        <v>1</v>
      </c>
      <c r="AK1405" s="29">
        <f t="shared" si="1291"/>
        <v>1</v>
      </c>
      <c r="AL1405" s="29">
        <f t="shared" si="1291"/>
        <v>1</v>
      </c>
      <c r="AM1405" s="29">
        <f t="shared" si="1291"/>
        <v>1</v>
      </c>
      <c r="AN1405" s="29">
        <f t="shared" si="1291"/>
        <v>1</v>
      </c>
      <c r="AO1405" s="29">
        <f t="shared" si="1291"/>
        <v>1</v>
      </c>
      <c r="AP1405" s="29">
        <f t="shared" si="1291"/>
        <v>1</v>
      </c>
      <c r="AQ1405" s="29">
        <f t="shared" si="1291"/>
        <v>1</v>
      </c>
      <c r="AR1405" s="29">
        <f t="shared" si="1291"/>
        <v>1</v>
      </c>
      <c r="AS1405" s="29">
        <f t="shared" si="1291"/>
        <v>1</v>
      </c>
      <c r="AT1405" s="29">
        <f t="shared" si="1299"/>
        <v>1</v>
      </c>
      <c r="AU1405" s="29">
        <f t="shared" si="1299"/>
        <v>1</v>
      </c>
      <c r="AV1405" s="29">
        <f t="shared" si="1299"/>
        <v>1</v>
      </c>
      <c r="AW1405" s="29">
        <f t="shared" si="1299"/>
        <v>1</v>
      </c>
      <c r="AX1405" s="29">
        <f t="shared" si="1299"/>
        <v>1</v>
      </c>
      <c r="AY1405" s="29">
        <f t="shared" si="1299"/>
        <v>1</v>
      </c>
      <c r="AZ1405" s="29">
        <f t="shared" si="1299"/>
        <v>1</v>
      </c>
      <c r="BA1405" s="29">
        <f t="shared" si="1299"/>
        <v>1</v>
      </c>
      <c r="BB1405" s="29">
        <f t="shared" si="1299"/>
        <v>1</v>
      </c>
      <c r="BC1405" s="29">
        <f t="shared" si="1299"/>
        <v>1</v>
      </c>
      <c r="BD1405" s="29">
        <f t="shared" si="1299"/>
        <v>1</v>
      </c>
      <c r="BE1405" s="29">
        <f t="shared" si="1299"/>
        <v>1</v>
      </c>
      <c r="BF1405" s="29">
        <f t="shared" si="1299"/>
        <v>1</v>
      </c>
      <c r="BG1405" s="29">
        <f t="shared" si="1299"/>
        <v>1</v>
      </c>
      <c r="BH1405" s="29">
        <f t="shared" si="1299"/>
        <v>1</v>
      </c>
      <c r="BI1405" s="29">
        <f t="shared" si="1299"/>
        <v>1</v>
      </c>
      <c r="BJ1405" s="29">
        <f t="shared" si="1297"/>
        <v>1</v>
      </c>
      <c r="BN1405" s="29">
        <f t="shared" si="1216"/>
        <v>44</v>
      </c>
      <c r="BO1405" s="29">
        <f t="shared" si="1286"/>
        <v>19</v>
      </c>
    </row>
    <row r="1406" spans="3:67" x14ac:dyDescent="0.25">
      <c r="C1406" s="79">
        <f t="shared" si="1283"/>
        <v>43880</v>
      </c>
      <c r="D1406" s="29">
        <f t="shared" si="1238"/>
        <v>2020</v>
      </c>
      <c r="E1406" s="29">
        <f t="shared" si="1217"/>
        <v>2</v>
      </c>
      <c r="F1406" s="29">
        <f t="shared" si="1218"/>
        <v>8</v>
      </c>
      <c r="G1406" s="29">
        <f t="shared" si="1219"/>
        <v>19</v>
      </c>
      <c r="H1406" s="166" t="str">
        <f t="shared" si="1220"/>
        <v>Di</v>
      </c>
      <c r="I1406" s="29">
        <f t="shared" si="1284"/>
        <v>45</v>
      </c>
      <c r="J1406" s="29">
        <f t="array" ref="J1406">INDEX(Dienstplan!$F$6:$AJ$55,BN1406,BO1406)</f>
        <v>0</v>
      </c>
      <c r="K1406" s="29">
        <f t="array" ref="K1406">IF(OR(J1406=Schichten!$B$3,J1406=Schichten!$B$4),INDEX($D$98:$D$147,MATCH(CODE(J1406),$H$98:$H$147,0)),IF(ISERROR(INDEX($D$98:$D$147,MATCH(J1406,$A$98:$A$147,0))),0,INDEX($D$98:$D$147,MATCH(J1406,$A$98:$A$147,0))))</f>
        <v>0</v>
      </c>
      <c r="L1406" s="29">
        <f t="shared" ref="L1406" si="1305">L1356</f>
        <v>0</v>
      </c>
      <c r="M1406" s="29">
        <f t="shared" si="1241"/>
        <v>0</v>
      </c>
      <c r="O1406" s="29">
        <f t="shared" si="1293"/>
        <v>0</v>
      </c>
      <c r="P1406" s="29">
        <f t="shared" si="1293"/>
        <v>0</v>
      </c>
      <c r="Q1406" s="29">
        <f t="shared" si="1293"/>
        <v>0</v>
      </c>
      <c r="R1406" s="29">
        <f t="shared" si="1293"/>
        <v>0</v>
      </c>
      <c r="S1406" s="29">
        <f t="shared" si="1293"/>
        <v>0</v>
      </c>
      <c r="T1406" s="29">
        <f t="shared" si="1293"/>
        <v>0</v>
      </c>
      <c r="U1406" s="29">
        <f t="shared" si="1293"/>
        <v>0</v>
      </c>
      <c r="V1406" s="29">
        <f t="shared" si="1293"/>
        <v>0</v>
      </c>
      <c r="W1406" s="29">
        <f t="shared" si="1293"/>
        <v>0</v>
      </c>
      <c r="X1406" s="29">
        <f t="shared" si="1293"/>
        <v>0</v>
      </c>
      <c r="Y1406" s="29">
        <f t="shared" si="1293"/>
        <v>1</v>
      </c>
      <c r="Z1406" s="29">
        <f t="shared" si="1293"/>
        <v>1</v>
      </c>
      <c r="AA1406" s="29">
        <f t="shared" si="1293"/>
        <v>1</v>
      </c>
      <c r="AB1406" s="29">
        <f t="shared" si="1293"/>
        <v>1</v>
      </c>
      <c r="AC1406" s="29">
        <f t="shared" si="1293"/>
        <v>1</v>
      </c>
      <c r="AD1406" s="29">
        <f t="shared" si="1293"/>
        <v>1</v>
      </c>
      <c r="AE1406" s="29">
        <f t="shared" si="1291"/>
        <v>1</v>
      </c>
      <c r="AF1406" s="29">
        <f t="shared" si="1291"/>
        <v>1</v>
      </c>
      <c r="AG1406" s="29">
        <f t="shared" si="1291"/>
        <v>1</v>
      </c>
      <c r="AH1406" s="29">
        <f t="shared" si="1291"/>
        <v>1</v>
      </c>
      <c r="AI1406" s="29">
        <f t="shared" si="1291"/>
        <v>1</v>
      </c>
      <c r="AJ1406" s="29">
        <f t="shared" si="1291"/>
        <v>1</v>
      </c>
      <c r="AK1406" s="29">
        <f t="shared" si="1291"/>
        <v>1</v>
      </c>
      <c r="AL1406" s="29">
        <f t="shared" si="1291"/>
        <v>1</v>
      </c>
      <c r="AM1406" s="29">
        <f t="shared" si="1291"/>
        <v>1</v>
      </c>
      <c r="AN1406" s="29">
        <f t="shared" si="1291"/>
        <v>1</v>
      </c>
      <c r="AO1406" s="29">
        <f t="shared" si="1291"/>
        <v>1</v>
      </c>
      <c r="AP1406" s="29">
        <f t="shared" si="1291"/>
        <v>1</v>
      </c>
      <c r="AQ1406" s="29">
        <f t="shared" si="1291"/>
        <v>1</v>
      </c>
      <c r="AR1406" s="29">
        <f t="shared" si="1291"/>
        <v>1</v>
      </c>
      <c r="AS1406" s="29">
        <f t="shared" si="1291"/>
        <v>1</v>
      </c>
      <c r="AT1406" s="29">
        <f t="shared" si="1299"/>
        <v>1</v>
      </c>
      <c r="AU1406" s="29">
        <f t="shared" si="1299"/>
        <v>1</v>
      </c>
      <c r="AV1406" s="29">
        <f t="shared" si="1299"/>
        <v>1</v>
      </c>
      <c r="AW1406" s="29">
        <f t="shared" si="1299"/>
        <v>1</v>
      </c>
      <c r="AX1406" s="29">
        <f t="shared" si="1299"/>
        <v>1</v>
      </c>
      <c r="AY1406" s="29">
        <f t="shared" si="1299"/>
        <v>1</v>
      </c>
      <c r="AZ1406" s="29">
        <f t="shared" si="1299"/>
        <v>1</v>
      </c>
      <c r="BA1406" s="29">
        <f t="shared" si="1299"/>
        <v>1</v>
      </c>
      <c r="BB1406" s="29">
        <f t="shared" si="1299"/>
        <v>1</v>
      </c>
      <c r="BC1406" s="29">
        <f t="shared" si="1299"/>
        <v>1</v>
      </c>
      <c r="BD1406" s="29">
        <f t="shared" si="1299"/>
        <v>1</v>
      </c>
      <c r="BE1406" s="29">
        <f t="shared" si="1299"/>
        <v>1</v>
      </c>
      <c r="BF1406" s="29">
        <f t="shared" si="1299"/>
        <v>1</v>
      </c>
      <c r="BG1406" s="29">
        <f t="shared" si="1299"/>
        <v>1</v>
      </c>
      <c r="BH1406" s="29">
        <f t="shared" si="1299"/>
        <v>1</v>
      </c>
      <c r="BI1406" s="29">
        <f t="shared" si="1299"/>
        <v>1</v>
      </c>
      <c r="BJ1406" s="29">
        <f t="shared" si="1297"/>
        <v>1</v>
      </c>
      <c r="BN1406" s="29">
        <f t="shared" si="1216"/>
        <v>45</v>
      </c>
      <c r="BO1406" s="29">
        <f t="shared" si="1286"/>
        <v>19</v>
      </c>
    </row>
    <row r="1407" spans="3:67" x14ac:dyDescent="0.25">
      <c r="C1407" s="79">
        <f t="shared" si="1283"/>
        <v>43880</v>
      </c>
      <c r="D1407" s="29">
        <f t="shared" si="1238"/>
        <v>2020</v>
      </c>
      <c r="E1407" s="29">
        <f t="shared" si="1217"/>
        <v>2</v>
      </c>
      <c r="F1407" s="29">
        <f t="shared" si="1218"/>
        <v>8</v>
      </c>
      <c r="G1407" s="29">
        <f t="shared" si="1219"/>
        <v>19</v>
      </c>
      <c r="H1407" s="166" t="str">
        <f t="shared" si="1220"/>
        <v>Di</v>
      </c>
      <c r="I1407" s="29">
        <f t="shared" si="1284"/>
        <v>46</v>
      </c>
      <c r="J1407" s="29">
        <f t="array" ref="J1407">INDEX(Dienstplan!$F$6:$AJ$55,BN1407,BO1407)</f>
        <v>0</v>
      </c>
      <c r="K1407" s="29">
        <f t="array" ref="K1407">IF(OR(J1407=Schichten!$B$3,J1407=Schichten!$B$4),INDEX($D$98:$D$147,MATCH(CODE(J1407),$H$98:$H$147,0)),IF(ISERROR(INDEX($D$98:$D$147,MATCH(J1407,$A$98:$A$147,0))),0,INDEX($D$98:$D$147,MATCH(J1407,$A$98:$A$147,0))))</f>
        <v>0</v>
      </c>
      <c r="L1407" s="29">
        <f t="shared" ref="L1407" si="1306">L1357</f>
        <v>0</v>
      </c>
      <c r="M1407" s="29">
        <f t="shared" si="1241"/>
        <v>0</v>
      </c>
      <c r="O1407" s="29">
        <f t="shared" si="1293"/>
        <v>0</v>
      </c>
      <c r="P1407" s="29">
        <f t="shared" si="1293"/>
        <v>0</v>
      </c>
      <c r="Q1407" s="29">
        <f t="shared" si="1293"/>
        <v>0</v>
      </c>
      <c r="R1407" s="29">
        <f t="shared" si="1293"/>
        <v>0</v>
      </c>
      <c r="S1407" s="29">
        <f t="shared" si="1293"/>
        <v>0</v>
      </c>
      <c r="T1407" s="29">
        <f t="shared" si="1293"/>
        <v>0</v>
      </c>
      <c r="U1407" s="29">
        <f t="shared" si="1293"/>
        <v>0</v>
      </c>
      <c r="V1407" s="29">
        <f t="shared" si="1293"/>
        <v>0</v>
      </c>
      <c r="W1407" s="29">
        <f t="shared" si="1293"/>
        <v>0</v>
      </c>
      <c r="X1407" s="29">
        <f t="shared" si="1293"/>
        <v>0</v>
      </c>
      <c r="Y1407" s="29">
        <f t="shared" si="1293"/>
        <v>1</v>
      </c>
      <c r="Z1407" s="29">
        <f t="shared" si="1293"/>
        <v>1</v>
      </c>
      <c r="AA1407" s="29">
        <f t="shared" si="1293"/>
        <v>1</v>
      </c>
      <c r="AB1407" s="29">
        <f t="shared" si="1293"/>
        <v>1</v>
      </c>
      <c r="AC1407" s="29">
        <f t="shared" si="1293"/>
        <v>1</v>
      </c>
      <c r="AD1407" s="29">
        <f t="shared" si="1293"/>
        <v>1</v>
      </c>
      <c r="AE1407" s="29">
        <f t="shared" si="1291"/>
        <v>1</v>
      </c>
      <c r="AF1407" s="29">
        <f t="shared" si="1291"/>
        <v>1</v>
      </c>
      <c r="AG1407" s="29">
        <f t="shared" si="1291"/>
        <v>1</v>
      </c>
      <c r="AH1407" s="29">
        <f t="shared" si="1291"/>
        <v>1</v>
      </c>
      <c r="AI1407" s="29">
        <f t="shared" si="1291"/>
        <v>1</v>
      </c>
      <c r="AJ1407" s="29">
        <f t="shared" si="1291"/>
        <v>1</v>
      </c>
      <c r="AK1407" s="29">
        <f t="shared" si="1291"/>
        <v>1</v>
      </c>
      <c r="AL1407" s="29">
        <f t="shared" si="1291"/>
        <v>1</v>
      </c>
      <c r="AM1407" s="29">
        <f t="shared" si="1291"/>
        <v>1</v>
      </c>
      <c r="AN1407" s="29">
        <f t="shared" si="1291"/>
        <v>1</v>
      </c>
      <c r="AO1407" s="29">
        <f t="shared" si="1291"/>
        <v>1</v>
      </c>
      <c r="AP1407" s="29">
        <f t="shared" si="1291"/>
        <v>1</v>
      </c>
      <c r="AQ1407" s="29">
        <f t="shared" si="1291"/>
        <v>1</v>
      </c>
      <c r="AR1407" s="29">
        <f t="shared" si="1291"/>
        <v>1</v>
      </c>
      <c r="AS1407" s="29">
        <f t="shared" si="1291"/>
        <v>1</v>
      </c>
      <c r="AT1407" s="29">
        <f t="shared" si="1299"/>
        <v>1</v>
      </c>
      <c r="AU1407" s="29">
        <f t="shared" si="1299"/>
        <v>1</v>
      </c>
      <c r="AV1407" s="29">
        <f t="shared" si="1299"/>
        <v>1</v>
      </c>
      <c r="AW1407" s="29">
        <f t="shared" si="1299"/>
        <v>1</v>
      </c>
      <c r="AX1407" s="29">
        <f t="shared" si="1299"/>
        <v>1</v>
      </c>
      <c r="AY1407" s="29">
        <f t="shared" si="1299"/>
        <v>1</v>
      </c>
      <c r="AZ1407" s="29">
        <f t="shared" si="1299"/>
        <v>1</v>
      </c>
      <c r="BA1407" s="29">
        <f t="shared" si="1299"/>
        <v>1</v>
      </c>
      <c r="BB1407" s="29">
        <f t="shared" si="1299"/>
        <v>1</v>
      </c>
      <c r="BC1407" s="29">
        <f t="shared" si="1299"/>
        <v>1</v>
      </c>
      <c r="BD1407" s="29">
        <f t="shared" si="1299"/>
        <v>1</v>
      </c>
      <c r="BE1407" s="29">
        <f t="shared" si="1299"/>
        <v>1</v>
      </c>
      <c r="BF1407" s="29">
        <f t="shared" si="1299"/>
        <v>1</v>
      </c>
      <c r="BG1407" s="29">
        <f t="shared" si="1299"/>
        <v>1</v>
      </c>
      <c r="BH1407" s="29">
        <f t="shared" si="1299"/>
        <v>1</v>
      </c>
      <c r="BI1407" s="29">
        <f t="shared" si="1299"/>
        <v>1</v>
      </c>
      <c r="BJ1407" s="29">
        <f t="shared" si="1297"/>
        <v>1</v>
      </c>
      <c r="BN1407" s="29">
        <f t="shared" si="1216"/>
        <v>46</v>
      </c>
      <c r="BO1407" s="29">
        <f t="shared" si="1286"/>
        <v>19</v>
      </c>
    </row>
    <row r="1408" spans="3:67" x14ac:dyDescent="0.25">
      <c r="C1408" s="79">
        <f t="shared" si="1283"/>
        <v>43880</v>
      </c>
      <c r="D1408" s="29">
        <f t="shared" si="1238"/>
        <v>2020</v>
      </c>
      <c r="E1408" s="29">
        <f t="shared" si="1217"/>
        <v>2</v>
      </c>
      <c r="F1408" s="29">
        <f t="shared" si="1218"/>
        <v>8</v>
      </c>
      <c r="G1408" s="29">
        <f t="shared" si="1219"/>
        <v>19</v>
      </c>
      <c r="H1408" s="166" t="str">
        <f t="shared" si="1220"/>
        <v>Di</v>
      </c>
      <c r="I1408" s="29">
        <f t="shared" si="1284"/>
        <v>47</v>
      </c>
      <c r="J1408" s="29">
        <f t="array" ref="J1408">INDEX(Dienstplan!$F$6:$AJ$55,BN1408,BO1408)</f>
        <v>0</v>
      </c>
      <c r="K1408" s="29">
        <f t="array" ref="K1408">IF(OR(J1408=Schichten!$B$3,J1408=Schichten!$B$4),INDEX($D$98:$D$147,MATCH(CODE(J1408),$H$98:$H$147,0)),IF(ISERROR(INDEX($D$98:$D$147,MATCH(J1408,$A$98:$A$147,0))),0,INDEX($D$98:$D$147,MATCH(J1408,$A$98:$A$147,0))))</f>
        <v>0</v>
      </c>
      <c r="L1408" s="29">
        <f t="shared" ref="L1408" si="1307">L1358</f>
        <v>0</v>
      </c>
      <c r="M1408" s="29">
        <f t="shared" si="1241"/>
        <v>0</v>
      </c>
      <c r="O1408" s="29">
        <f t="shared" si="1293"/>
        <v>0</v>
      </c>
      <c r="P1408" s="29">
        <f t="shared" si="1293"/>
        <v>0</v>
      </c>
      <c r="Q1408" s="29">
        <f t="shared" si="1293"/>
        <v>0</v>
      </c>
      <c r="R1408" s="29">
        <f t="shared" si="1293"/>
        <v>0</v>
      </c>
      <c r="S1408" s="29">
        <f t="shared" si="1293"/>
        <v>0</v>
      </c>
      <c r="T1408" s="29">
        <f t="shared" si="1293"/>
        <v>0</v>
      </c>
      <c r="U1408" s="29">
        <f t="shared" si="1293"/>
        <v>0</v>
      </c>
      <c r="V1408" s="29">
        <f t="shared" si="1293"/>
        <v>0</v>
      </c>
      <c r="W1408" s="29">
        <f t="shared" si="1293"/>
        <v>0</v>
      </c>
      <c r="X1408" s="29">
        <f t="shared" si="1293"/>
        <v>0</v>
      </c>
      <c r="Y1408" s="29">
        <f t="shared" si="1293"/>
        <v>1</v>
      </c>
      <c r="Z1408" s="29">
        <f t="shared" si="1293"/>
        <v>1</v>
      </c>
      <c r="AA1408" s="29">
        <f t="shared" si="1293"/>
        <v>1</v>
      </c>
      <c r="AB1408" s="29">
        <f t="shared" si="1293"/>
        <v>1</v>
      </c>
      <c r="AC1408" s="29">
        <f t="shared" si="1293"/>
        <v>1</v>
      </c>
      <c r="AD1408" s="29">
        <f t="shared" si="1293"/>
        <v>1</v>
      </c>
      <c r="AE1408" s="29">
        <f t="shared" si="1291"/>
        <v>1</v>
      </c>
      <c r="AF1408" s="29">
        <f t="shared" si="1291"/>
        <v>1</v>
      </c>
      <c r="AG1408" s="29">
        <f t="shared" si="1291"/>
        <v>1</v>
      </c>
      <c r="AH1408" s="29">
        <f t="shared" si="1291"/>
        <v>1</v>
      </c>
      <c r="AI1408" s="29">
        <f t="shared" si="1291"/>
        <v>1</v>
      </c>
      <c r="AJ1408" s="29">
        <f t="shared" si="1291"/>
        <v>1</v>
      </c>
      <c r="AK1408" s="29">
        <f t="shared" si="1291"/>
        <v>1</v>
      </c>
      <c r="AL1408" s="29">
        <f t="shared" si="1291"/>
        <v>1</v>
      </c>
      <c r="AM1408" s="29">
        <f t="shared" si="1291"/>
        <v>1</v>
      </c>
      <c r="AN1408" s="29">
        <f t="shared" si="1291"/>
        <v>1</v>
      </c>
      <c r="AO1408" s="29">
        <f t="shared" si="1291"/>
        <v>1</v>
      </c>
      <c r="AP1408" s="29">
        <f t="shared" si="1291"/>
        <v>1</v>
      </c>
      <c r="AQ1408" s="29">
        <f t="shared" si="1291"/>
        <v>1</v>
      </c>
      <c r="AR1408" s="29">
        <f t="shared" si="1291"/>
        <v>1</v>
      </c>
      <c r="AS1408" s="29">
        <f t="shared" si="1291"/>
        <v>1</v>
      </c>
      <c r="AT1408" s="29">
        <f t="shared" si="1299"/>
        <v>1</v>
      </c>
      <c r="AU1408" s="29">
        <f t="shared" si="1299"/>
        <v>1</v>
      </c>
      <c r="AV1408" s="29">
        <f t="shared" si="1299"/>
        <v>1</v>
      </c>
      <c r="AW1408" s="29">
        <f t="shared" si="1299"/>
        <v>1</v>
      </c>
      <c r="AX1408" s="29">
        <f t="shared" si="1299"/>
        <v>1</v>
      </c>
      <c r="AY1408" s="29">
        <f t="shared" si="1299"/>
        <v>1</v>
      </c>
      <c r="AZ1408" s="29">
        <f t="shared" si="1299"/>
        <v>1</v>
      </c>
      <c r="BA1408" s="29">
        <f t="shared" si="1299"/>
        <v>1</v>
      </c>
      <c r="BB1408" s="29">
        <f t="shared" si="1299"/>
        <v>1</v>
      </c>
      <c r="BC1408" s="29">
        <f t="shared" si="1299"/>
        <v>1</v>
      </c>
      <c r="BD1408" s="29">
        <f t="shared" si="1299"/>
        <v>1</v>
      </c>
      <c r="BE1408" s="29">
        <f t="shared" si="1299"/>
        <v>1</v>
      </c>
      <c r="BF1408" s="29">
        <f t="shared" si="1299"/>
        <v>1</v>
      </c>
      <c r="BG1408" s="29">
        <f t="shared" si="1299"/>
        <v>1</v>
      </c>
      <c r="BH1408" s="29">
        <f t="shared" si="1299"/>
        <v>1</v>
      </c>
      <c r="BI1408" s="29">
        <f t="shared" si="1299"/>
        <v>1</v>
      </c>
      <c r="BJ1408" s="29">
        <f t="shared" si="1297"/>
        <v>1</v>
      </c>
      <c r="BN1408" s="29">
        <f t="shared" ref="BN1408:BN1471" si="1308">BN1358</f>
        <v>47</v>
      </c>
      <c r="BO1408" s="29">
        <f t="shared" si="1286"/>
        <v>19</v>
      </c>
    </row>
    <row r="1409" spans="3:67" x14ac:dyDescent="0.25">
      <c r="C1409" s="79">
        <f t="shared" si="1283"/>
        <v>43880</v>
      </c>
      <c r="D1409" s="29">
        <f t="shared" si="1238"/>
        <v>2020</v>
      </c>
      <c r="E1409" s="29">
        <f t="shared" ref="E1409:E1472" si="1309">MONTH(C1409)</f>
        <v>2</v>
      </c>
      <c r="F1409" s="29">
        <f t="shared" ref="F1409:F1472" si="1310">WEEKNUM(C1409,2)</f>
        <v>8</v>
      </c>
      <c r="G1409" s="29">
        <f t="shared" ref="G1409:G1472" si="1311">DAY(C1409)</f>
        <v>19</v>
      </c>
      <c r="H1409" s="166" t="str">
        <f t="shared" ref="H1409:H1472" si="1312">TEXT(WEEKDAY(C1409,2),"TTT")</f>
        <v>Di</v>
      </c>
      <c r="I1409" s="29">
        <f t="shared" si="1284"/>
        <v>48</v>
      </c>
      <c r="J1409" s="29">
        <f t="array" ref="J1409">INDEX(Dienstplan!$F$6:$AJ$55,BN1409,BO1409)</f>
        <v>0</v>
      </c>
      <c r="K1409" s="29">
        <f t="array" ref="K1409">IF(OR(J1409=Schichten!$B$3,J1409=Schichten!$B$4),INDEX($D$98:$D$147,MATCH(CODE(J1409),$H$98:$H$147,0)),IF(ISERROR(INDEX($D$98:$D$147,MATCH(J1409,$A$98:$A$147,0))),0,INDEX($D$98:$D$147,MATCH(J1409,$A$98:$A$147,0))))</f>
        <v>0</v>
      </c>
      <c r="L1409" s="29">
        <f t="shared" ref="L1409" si="1313">L1359</f>
        <v>0</v>
      </c>
      <c r="M1409" s="29">
        <f t="shared" si="1241"/>
        <v>0</v>
      </c>
      <c r="O1409" s="29">
        <f t="shared" si="1293"/>
        <v>0</v>
      </c>
      <c r="P1409" s="29">
        <f t="shared" si="1293"/>
        <v>0</v>
      </c>
      <c r="Q1409" s="29">
        <f t="shared" si="1293"/>
        <v>0</v>
      </c>
      <c r="R1409" s="29">
        <f t="shared" si="1293"/>
        <v>0</v>
      </c>
      <c r="S1409" s="29">
        <f t="shared" si="1293"/>
        <v>0</v>
      </c>
      <c r="T1409" s="29">
        <f t="shared" si="1293"/>
        <v>0</v>
      </c>
      <c r="U1409" s="29">
        <f t="shared" si="1293"/>
        <v>0</v>
      </c>
      <c r="V1409" s="29">
        <f t="shared" si="1293"/>
        <v>0</v>
      </c>
      <c r="W1409" s="29">
        <f t="shared" si="1293"/>
        <v>0</v>
      </c>
      <c r="X1409" s="29">
        <f t="shared" si="1293"/>
        <v>0</v>
      </c>
      <c r="Y1409" s="29">
        <f t="shared" si="1293"/>
        <v>1</v>
      </c>
      <c r="Z1409" s="29">
        <f t="shared" si="1293"/>
        <v>1</v>
      </c>
      <c r="AA1409" s="29">
        <f t="shared" si="1293"/>
        <v>1</v>
      </c>
      <c r="AB1409" s="29">
        <f t="shared" si="1293"/>
        <v>1</v>
      </c>
      <c r="AC1409" s="29">
        <f t="shared" si="1293"/>
        <v>1</v>
      </c>
      <c r="AD1409" s="29">
        <f t="shared" si="1293"/>
        <v>1</v>
      </c>
      <c r="AE1409" s="29">
        <f t="shared" si="1291"/>
        <v>1</v>
      </c>
      <c r="AF1409" s="29">
        <f t="shared" si="1291"/>
        <v>1</v>
      </c>
      <c r="AG1409" s="29">
        <f t="shared" si="1291"/>
        <v>1</v>
      </c>
      <c r="AH1409" s="29">
        <f t="shared" si="1291"/>
        <v>1</v>
      </c>
      <c r="AI1409" s="29">
        <f t="shared" si="1291"/>
        <v>1</v>
      </c>
      <c r="AJ1409" s="29">
        <f t="shared" si="1291"/>
        <v>1</v>
      </c>
      <c r="AK1409" s="29">
        <f t="shared" si="1291"/>
        <v>1</v>
      </c>
      <c r="AL1409" s="29">
        <f t="shared" si="1291"/>
        <v>1</v>
      </c>
      <c r="AM1409" s="29">
        <f t="shared" si="1291"/>
        <v>1</v>
      </c>
      <c r="AN1409" s="29">
        <f t="shared" si="1291"/>
        <v>1</v>
      </c>
      <c r="AO1409" s="29">
        <f t="shared" si="1291"/>
        <v>1</v>
      </c>
      <c r="AP1409" s="29">
        <f t="shared" si="1291"/>
        <v>1</v>
      </c>
      <c r="AQ1409" s="29">
        <f t="shared" si="1291"/>
        <v>1</v>
      </c>
      <c r="AR1409" s="29">
        <f t="shared" si="1291"/>
        <v>1</v>
      </c>
      <c r="AS1409" s="29">
        <f t="shared" si="1291"/>
        <v>1</v>
      </c>
      <c r="AT1409" s="29">
        <f t="shared" si="1299"/>
        <v>1</v>
      </c>
      <c r="AU1409" s="29">
        <f t="shared" si="1299"/>
        <v>1</v>
      </c>
      <c r="AV1409" s="29">
        <f t="shared" si="1299"/>
        <v>1</v>
      </c>
      <c r="AW1409" s="29">
        <f t="shared" si="1299"/>
        <v>1</v>
      </c>
      <c r="AX1409" s="29">
        <f t="shared" si="1299"/>
        <v>1</v>
      </c>
      <c r="AY1409" s="29">
        <f t="shared" si="1299"/>
        <v>1</v>
      </c>
      <c r="AZ1409" s="29">
        <f t="shared" si="1299"/>
        <v>1</v>
      </c>
      <c r="BA1409" s="29">
        <f t="shared" si="1299"/>
        <v>1</v>
      </c>
      <c r="BB1409" s="29">
        <f t="shared" si="1299"/>
        <v>1</v>
      </c>
      <c r="BC1409" s="29">
        <f t="shared" si="1299"/>
        <v>1</v>
      </c>
      <c r="BD1409" s="29">
        <f t="shared" si="1299"/>
        <v>1</v>
      </c>
      <c r="BE1409" s="29">
        <f t="shared" si="1299"/>
        <v>1</v>
      </c>
      <c r="BF1409" s="29">
        <f t="shared" si="1299"/>
        <v>1</v>
      </c>
      <c r="BG1409" s="29">
        <f t="shared" si="1299"/>
        <v>1</v>
      </c>
      <c r="BH1409" s="29">
        <f t="shared" si="1299"/>
        <v>1</v>
      </c>
      <c r="BI1409" s="29">
        <f t="shared" si="1299"/>
        <v>1</v>
      </c>
      <c r="BJ1409" s="29">
        <f t="shared" si="1297"/>
        <v>1</v>
      </c>
      <c r="BN1409" s="29">
        <f t="shared" si="1308"/>
        <v>48</v>
      </c>
      <c r="BO1409" s="29">
        <f t="shared" si="1286"/>
        <v>19</v>
      </c>
    </row>
    <row r="1410" spans="3:67" x14ac:dyDescent="0.25">
      <c r="C1410" s="79">
        <f t="shared" si="1283"/>
        <v>43880</v>
      </c>
      <c r="D1410" s="29">
        <f t="shared" si="1238"/>
        <v>2020</v>
      </c>
      <c r="E1410" s="29">
        <f t="shared" si="1309"/>
        <v>2</v>
      </c>
      <c r="F1410" s="29">
        <f t="shared" si="1310"/>
        <v>8</v>
      </c>
      <c r="G1410" s="29">
        <f t="shared" si="1311"/>
        <v>19</v>
      </c>
      <c r="H1410" s="166" t="str">
        <f t="shared" si="1312"/>
        <v>Di</v>
      </c>
      <c r="I1410" s="29">
        <f t="shared" si="1284"/>
        <v>49</v>
      </c>
      <c r="J1410" s="29">
        <f t="array" ref="J1410">INDEX(Dienstplan!$F$6:$AJ$55,BN1410,BO1410)</f>
        <v>0</v>
      </c>
      <c r="K1410" s="29">
        <f t="array" ref="K1410">IF(OR(J1410=Schichten!$B$3,J1410=Schichten!$B$4),INDEX($D$98:$D$147,MATCH(CODE(J1410),$H$98:$H$147,0)),IF(ISERROR(INDEX($D$98:$D$147,MATCH(J1410,$A$98:$A$147,0))),0,INDEX($D$98:$D$147,MATCH(J1410,$A$98:$A$147,0))))</f>
        <v>0</v>
      </c>
      <c r="L1410" s="29">
        <f t="shared" ref="L1410" si="1314">L1360</f>
        <v>0</v>
      </c>
      <c r="M1410" s="29">
        <f t="shared" si="1241"/>
        <v>0</v>
      </c>
      <c r="O1410" s="29">
        <f t="shared" si="1293"/>
        <v>0</v>
      </c>
      <c r="P1410" s="29">
        <f t="shared" si="1293"/>
        <v>0</v>
      </c>
      <c r="Q1410" s="29">
        <f t="shared" si="1293"/>
        <v>0</v>
      </c>
      <c r="R1410" s="29">
        <f t="shared" si="1293"/>
        <v>0</v>
      </c>
      <c r="S1410" s="29">
        <f t="shared" si="1293"/>
        <v>0</v>
      </c>
      <c r="T1410" s="29">
        <f t="shared" si="1293"/>
        <v>0</v>
      </c>
      <c r="U1410" s="29">
        <f t="shared" si="1293"/>
        <v>0</v>
      </c>
      <c r="V1410" s="29">
        <f t="shared" si="1293"/>
        <v>0</v>
      </c>
      <c r="W1410" s="29">
        <f t="shared" si="1293"/>
        <v>0</v>
      </c>
      <c r="X1410" s="29">
        <f t="shared" si="1293"/>
        <v>0</v>
      </c>
      <c r="Y1410" s="29">
        <f t="shared" si="1293"/>
        <v>1</v>
      </c>
      <c r="Z1410" s="29">
        <f t="shared" si="1293"/>
        <v>1</v>
      </c>
      <c r="AA1410" s="29">
        <f t="shared" si="1293"/>
        <v>1</v>
      </c>
      <c r="AB1410" s="29">
        <f t="shared" si="1293"/>
        <v>1</v>
      </c>
      <c r="AC1410" s="29">
        <f t="shared" si="1293"/>
        <v>1</v>
      </c>
      <c r="AD1410" s="29">
        <f t="shared" si="1293"/>
        <v>1</v>
      </c>
      <c r="AE1410" s="29">
        <f t="shared" si="1291"/>
        <v>1</v>
      </c>
      <c r="AF1410" s="29">
        <f t="shared" si="1291"/>
        <v>1</v>
      </c>
      <c r="AG1410" s="29">
        <f t="shared" si="1291"/>
        <v>1</v>
      </c>
      <c r="AH1410" s="29">
        <f t="shared" si="1291"/>
        <v>1</v>
      </c>
      <c r="AI1410" s="29">
        <f t="shared" si="1291"/>
        <v>1</v>
      </c>
      <c r="AJ1410" s="29">
        <f t="shared" si="1291"/>
        <v>1</v>
      </c>
      <c r="AK1410" s="29">
        <f t="shared" si="1291"/>
        <v>1</v>
      </c>
      <c r="AL1410" s="29">
        <f t="shared" si="1291"/>
        <v>1</v>
      </c>
      <c r="AM1410" s="29">
        <f t="shared" si="1291"/>
        <v>1</v>
      </c>
      <c r="AN1410" s="29">
        <f t="shared" si="1291"/>
        <v>1</v>
      </c>
      <c r="AO1410" s="29">
        <f t="shared" si="1291"/>
        <v>1</v>
      </c>
      <c r="AP1410" s="29">
        <f t="shared" si="1291"/>
        <v>1</v>
      </c>
      <c r="AQ1410" s="29">
        <f t="shared" si="1291"/>
        <v>1</v>
      </c>
      <c r="AR1410" s="29">
        <f t="shared" si="1291"/>
        <v>1</v>
      </c>
      <c r="AS1410" s="29">
        <f t="shared" si="1291"/>
        <v>1</v>
      </c>
      <c r="AT1410" s="29">
        <f t="shared" si="1299"/>
        <v>1</v>
      </c>
      <c r="AU1410" s="29">
        <f t="shared" si="1299"/>
        <v>1</v>
      </c>
      <c r="AV1410" s="29">
        <f t="shared" si="1299"/>
        <v>1</v>
      </c>
      <c r="AW1410" s="29">
        <f t="shared" si="1299"/>
        <v>1</v>
      </c>
      <c r="AX1410" s="29">
        <f t="shared" si="1299"/>
        <v>1</v>
      </c>
      <c r="AY1410" s="29">
        <f t="shared" si="1299"/>
        <v>1</v>
      </c>
      <c r="AZ1410" s="29">
        <f t="shared" si="1299"/>
        <v>1</v>
      </c>
      <c r="BA1410" s="29">
        <f t="shared" si="1299"/>
        <v>1</v>
      </c>
      <c r="BB1410" s="29">
        <f t="shared" si="1299"/>
        <v>1</v>
      </c>
      <c r="BC1410" s="29">
        <f t="shared" si="1299"/>
        <v>1</v>
      </c>
      <c r="BD1410" s="29">
        <f t="shared" si="1299"/>
        <v>1</v>
      </c>
      <c r="BE1410" s="29">
        <f t="shared" si="1299"/>
        <v>1</v>
      </c>
      <c r="BF1410" s="29">
        <f t="shared" si="1299"/>
        <v>1</v>
      </c>
      <c r="BG1410" s="29">
        <f t="shared" si="1299"/>
        <v>1</v>
      </c>
      <c r="BH1410" s="29">
        <f t="shared" si="1299"/>
        <v>1</v>
      </c>
      <c r="BI1410" s="29">
        <f t="shared" si="1299"/>
        <v>1</v>
      </c>
      <c r="BJ1410" s="29">
        <f t="shared" si="1297"/>
        <v>1</v>
      </c>
      <c r="BN1410" s="29">
        <f t="shared" si="1308"/>
        <v>49</v>
      </c>
      <c r="BO1410" s="29">
        <f t="shared" si="1286"/>
        <v>19</v>
      </c>
    </row>
    <row r="1411" spans="3:67" x14ac:dyDescent="0.25">
      <c r="C1411" s="79">
        <f t="shared" si="1283"/>
        <v>43880</v>
      </c>
      <c r="D1411" s="29">
        <f t="shared" si="1238"/>
        <v>2020</v>
      </c>
      <c r="E1411" s="29">
        <f t="shared" si="1309"/>
        <v>2</v>
      </c>
      <c r="F1411" s="29">
        <f t="shared" si="1310"/>
        <v>8</v>
      </c>
      <c r="G1411" s="29">
        <f t="shared" si="1311"/>
        <v>19</v>
      </c>
      <c r="H1411" s="166" t="str">
        <f t="shared" si="1312"/>
        <v>Di</v>
      </c>
      <c r="I1411" s="29">
        <f t="shared" si="1284"/>
        <v>50</v>
      </c>
      <c r="J1411" s="29">
        <f t="array" ref="J1411">INDEX(Dienstplan!$F$6:$AJ$55,BN1411,BO1411)</f>
        <v>0</v>
      </c>
      <c r="K1411" s="29">
        <f t="array" ref="K1411">IF(OR(J1411=Schichten!$B$3,J1411=Schichten!$B$4),INDEX($D$98:$D$147,MATCH(CODE(J1411),$H$98:$H$147,0)),IF(ISERROR(INDEX($D$98:$D$147,MATCH(J1411,$A$98:$A$147,0))),0,INDEX($D$98:$D$147,MATCH(J1411,$A$98:$A$147,0))))</f>
        <v>0</v>
      </c>
      <c r="L1411" s="29">
        <f t="shared" ref="L1411" si="1315">L1361</f>
        <v>0</v>
      </c>
      <c r="M1411" s="29">
        <f t="shared" si="1241"/>
        <v>0</v>
      </c>
      <c r="O1411" s="29">
        <f t="shared" si="1293"/>
        <v>0</v>
      </c>
      <c r="P1411" s="29">
        <f t="shared" si="1293"/>
        <v>0</v>
      </c>
      <c r="Q1411" s="29">
        <f t="shared" si="1293"/>
        <v>0</v>
      </c>
      <c r="R1411" s="29">
        <f t="shared" si="1293"/>
        <v>0</v>
      </c>
      <c r="S1411" s="29">
        <f t="shared" si="1293"/>
        <v>0</v>
      </c>
      <c r="T1411" s="29">
        <f t="shared" si="1293"/>
        <v>0</v>
      </c>
      <c r="U1411" s="29">
        <f t="shared" si="1293"/>
        <v>0</v>
      </c>
      <c r="V1411" s="29">
        <f t="shared" si="1293"/>
        <v>0</v>
      </c>
      <c r="W1411" s="29">
        <f t="shared" si="1293"/>
        <v>0</v>
      </c>
      <c r="X1411" s="29">
        <f t="shared" si="1293"/>
        <v>0</v>
      </c>
      <c r="Y1411" s="29">
        <f t="shared" si="1293"/>
        <v>1</v>
      </c>
      <c r="Z1411" s="29">
        <f t="shared" si="1293"/>
        <v>1</v>
      </c>
      <c r="AA1411" s="29">
        <f t="shared" si="1293"/>
        <v>1</v>
      </c>
      <c r="AB1411" s="29">
        <f t="shared" si="1293"/>
        <v>1</v>
      </c>
      <c r="AC1411" s="29">
        <f t="shared" si="1293"/>
        <v>1</v>
      </c>
      <c r="AD1411" s="29">
        <f t="shared" ref="AD1411:AS1426" si="1316">IF($M$457,IF($J1411=AD$461,1,0),0)</f>
        <v>1</v>
      </c>
      <c r="AE1411" s="29">
        <f t="shared" si="1316"/>
        <v>1</v>
      </c>
      <c r="AF1411" s="29">
        <f t="shared" si="1316"/>
        <v>1</v>
      </c>
      <c r="AG1411" s="29">
        <f t="shared" si="1316"/>
        <v>1</v>
      </c>
      <c r="AH1411" s="29">
        <f t="shared" si="1316"/>
        <v>1</v>
      </c>
      <c r="AI1411" s="29">
        <f t="shared" si="1316"/>
        <v>1</v>
      </c>
      <c r="AJ1411" s="29">
        <f t="shared" si="1316"/>
        <v>1</v>
      </c>
      <c r="AK1411" s="29">
        <f t="shared" si="1316"/>
        <v>1</v>
      </c>
      <c r="AL1411" s="29">
        <f t="shared" si="1316"/>
        <v>1</v>
      </c>
      <c r="AM1411" s="29">
        <f t="shared" si="1316"/>
        <v>1</v>
      </c>
      <c r="AN1411" s="29">
        <f t="shared" si="1316"/>
        <v>1</v>
      </c>
      <c r="AO1411" s="29">
        <f t="shared" si="1316"/>
        <v>1</v>
      </c>
      <c r="AP1411" s="29">
        <f t="shared" si="1316"/>
        <v>1</v>
      </c>
      <c r="AQ1411" s="29">
        <f t="shared" si="1316"/>
        <v>1</v>
      </c>
      <c r="AR1411" s="29">
        <f t="shared" si="1316"/>
        <v>1</v>
      </c>
      <c r="AS1411" s="29">
        <f t="shared" si="1316"/>
        <v>1</v>
      </c>
      <c r="AT1411" s="29">
        <f t="shared" si="1299"/>
        <v>1</v>
      </c>
      <c r="AU1411" s="29">
        <f t="shared" si="1299"/>
        <v>1</v>
      </c>
      <c r="AV1411" s="29">
        <f t="shared" si="1299"/>
        <v>1</v>
      </c>
      <c r="AW1411" s="29">
        <f t="shared" si="1299"/>
        <v>1</v>
      </c>
      <c r="AX1411" s="29">
        <f t="shared" si="1299"/>
        <v>1</v>
      </c>
      <c r="AY1411" s="29">
        <f t="shared" si="1299"/>
        <v>1</v>
      </c>
      <c r="AZ1411" s="29">
        <f t="shared" si="1299"/>
        <v>1</v>
      </c>
      <c r="BA1411" s="29">
        <f t="shared" si="1299"/>
        <v>1</v>
      </c>
      <c r="BB1411" s="29">
        <f t="shared" si="1299"/>
        <v>1</v>
      </c>
      <c r="BC1411" s="29">
        <f t="shared" si="1299"/>
        <v>1</v>
      </c>
      <c r="BD1411" s="29">
        <f t="shared" si="1299"/>
        <v>1</v>
      </c>
      <c r="BE1411" s="29">
        <f t="shared" si="1299"/>
        <v>1</v>
      </c>
      <c r="BF1411" s="29">
        <f t="shared" si="1299"/>
        <v>1</v>
      </c>
      <c r="BG1411" s="29">
        <f t="shared" si="1299"/>
        <v>1</v>
      </c>
      <c r="BH1411" s="29">
        <f t="shared" si="1299"/>
        <v>1</v>
      </c>
      <c r="BI1411" s="29">
        <f t="shared" si="1299"/>
        <v>1</v>
      </c>
      <c r="BJ1411" s="29">
        <f t="shared" si="1297"/>
        <v>1</v>
      </c>
      <c r="BN1411" s="29">
        <f t="shared" si="1308"/>
        <v>50</v>
      </c>
      <c r="BO1411" s="29">
        <f t="shared" si="1286"/>
        <v>19</v>
      </c>
    </row>
    <row r="1412" spans="3:67" x14ac:dyDescent="0.25">
      <c r="C1412" s="79">
        <f t="shared" si="1283"/>
        <v>43881</v>
      </c>
      <c r="D1412" s="29">
        <f t="shared" si="1238"/>
        <v>2020</v>
      </c>
      <c r="E1412" s="29">
        <f t="shared" si="1309"/>
        <v>2</v>
      </c>
      <c r="F1412" s="29">
        <f t="shared" si="1310"/>
        <v>8</v>
      </c>
      <c r="G1412" s="29">
        <f t="shared" si="1311"/>
        <v>20</v>
      </c>
      <c r="H1412" s="166" t="str">
        <f t="shared" si="1312"/>
        <v>Mi</v>
      </c>
      <c r="I1412" s="29">
        <f t="shared" si="1284"/>
        <v>1</v>
      </c>
      <c r="J1412" s="29">
        <f t="array" ref="J1412">INDEX(Dienstplan!$F$6:$AJ$55,BN1412,BO1412)</f>
        <v>0</v>
      </c>
      <c r="K1412" s="29">
        <f t="array" ref="K1412">IF(OR(J1412=Schichten!$B$3,J1412=Schichten!$B$4),INDEX($D$98:$D$147,MATCH(CODE(J1412),$H$98:$H$147,0)),IF(ISERROR(INDEX($D$98:$D$147,MATCH(J1412,$A$98:$A$147,0))),0,INDEX($D$98:$D$147,MATCH(J1412,$A$98:$A$147,0))))</f>
        <v>0</v>
      </c>
      <c r="L1412" s="29">
        <f t="shared" ref="L1412" si="1317">L1362</f>
        <v>1.1494252873563218E-2</v>
      </c>
      <c r="M1412" s="29">
        <f t="shared" si="1241"/>
        <v>0</v>
      </c>
      <c r="O1412" s="29">
        <f t="shared" ref="O1412:AD1427" si="1318">IF($M$457,IF($J1412=O$461,1,0),0)</f>
        <v>0</v>
      </c>
      <c r="P1412" s="29">
        <f t="shared" si="1318"/>
        <v>0</v>
      </c>
      <c r="Q1412" s="29">
        <f t="shared" si="1318"/>
        <v>0</v>
      </c>
      <c r="R1412" s="29">
        <f t="shared" si="1318"/>
        <v>0</v>
      </c>
      <c r="S1412" s="29">
        <f t="shared" si="1318"/>
        <v>0</v>
      </c>
      <c r="T1412" s="29">
        <f t="shared" si="1318"/>
        <v>0</v>
      </c>
      <c r="U1412" s="29">
        <f t="shared" si="1318"/>
        <v>0</v>
      </c>
      <c r="V1412" s="29">
        <f t="shared" si="1318"/>
        <v>0</v>
      </c>
      <c r="W1412" s="29">
        <f t="shared" si="1318"/>
        <v>0</v>
      </c>
      <c r="X1412" s="29">
        <f t="shared" si="1318"/>
        <v>0</v>
      </c>
      <c r="Y1412" s="29">
        <f t="shared" si="1318"/>
        <v>1</v>
      </c>
      <c r="Z1412" s="29">
        <f t="shared" si="1318"/>
        <v>1</v>
      </c>
      <c r="AA1412" s="29">
        <f t="shared" si="1318"/>
        <v>1</v>
      </c>
      <c r="AB1412" s="29">
        <f t="shared" si="1318"/>
        <v>1</v>
      </c>
      <c r="AC1412" s="29">
        <f t="shared" si="1318"/>
        <v>1</v>
      </c>
      <c r="AD1412" s="29">
        <f t="shared" si="1318"/>
        <v>1</v>
      </c>
      <c r="AE1412" s="29">
        <f t="shared" si="1316"/>
        <v>1</v>
      </c>
      <c r="AF1412" s="29">
        <f t="shared" si="1316"/>
        <v>1</v>
      </c>
      <c r="AG1412" s="29">
        <f t="shared" si="1316"/>
        <v>1</v>
      </c>
      <c r="AH1412" s="29">
        <f t="shared" si="1316"/>
        <v>1</v>
      </c>
      <c r="AI1412" s="29">
        <f t="shared" si="1316"/>
        <v>1</v>
      </c>
      <c r="AJ1412" s="29">
        <f t="shared" si="1316"/>
        <v>1</v>
      </c>
      <c r="AK1412" s="29">
        <f t="shared" si="1316"/>
        <v>1</v>
      </c>
      <c r="AL1412" s="29">
        <f t="shared" si="1316"/>
        <v>1</v>
      </c>
      <c r="AM1412" s="29">
        <f t="shared" si="1316"/>
        <v>1</v>
      </c>
      <c r="AN1412" s="29">
        <f t="shared" si="1316"/>
        <v>1</v>
      </c>
      <c r="AO1412" s="29">
        <f t="shared" si="1316"/>
        <v>1</v>
      </c>
      <c r="AP1412" s="29">
        <f t="shared" si="1316"/>
        <v>1</v>
      </c>
      <c r="AQ1412" s="29">
        <f t="shared" si="1316"/>
        <v>1</v>
      </c>
      <c r="AR1412" s="29">
        <f t="shared" si="1316"/>
        <v>1</v>
      </c>
      <c r="AS1412" s="29">
        <f t="shared" si="1316"/>
        <v>1</v>
      </c>
      <c r="AT1412" s="29">
        <f t="shared" si="1299"/>
        <v>1</v>
      </c>
      <c r="AU1412" s="29">
        <f t="shared" si="1299"/>
        <v>1</v>
      </c>
      <c r="AV1412" s="29">
        <f t="shared" si="1299"/>
        <v>1</v>
      </c>
      <c r="AW1412" s="29">
        <f t="shared" si="1299"/>
        <v>1</v>
      </c>
      <c r="AX1412" s="29">
        <f t="shared" si="1299"/>
        <v>1</v>
      </c>
      <c r="AY1412" s="29">
        <f t="shared" si="1299"/>
        <v>1</v>
      </c>
      <c r="AZ1412" s="29">
        <f t="shared" si="1299"/>
        <v>1</v>
      </c>
      <c r="BA1412" s="29">
        <f t="shared" si="1299"/>
        <v>1</v>
      </c>
      <c r="BB1412" s="29">
        <f t="shared" si="1299"/>
        <v>1</v>
      </c>
      <c r="BC1412" s="29">
        <f t="shared" si="1299"/>
        <v>1</v>
      </c>
      <c r="BD1412" s="29">
        <f t="shared" si="1299"/>
        <v>1</v>
      </c>
      <c r="BE1412" s="29">
        <f t="shared" si="1299"/>
        <v>1</v>
      </c>
      <c r="BF1412" s="29">
        <f t="shared" si="1299"/>
        <v>1</v>
      </c>
      <c r="BG1412" s="29">
        <f t="shared" si="1299"/>
        <v>1</v>
      </c>
      <c r="BH1412" s="29">
        <f t="shared" si="1299"/>
        <v>1</v>
      </c>
      <c r="BI1412" s="29">
        <f t="shared" si="1299"/>
        <v>1</v>
      </c>
      <c r="BJ1412" s="29">
        <f t="shared" si="1297"/>
        <v>1</v>
      </c>
      <c r="BN1412" s="29">
        <f t="shared" si="1308"/>
        <v>1</v>
      </c>
      <c r="BO1412" s="29">
        <f t="shared" si="1286"/>
        <v>20</v>
      </c>
    </row>
    <row r="1413" spans="3:67" x14ac:dyDescent="0.25">
      <c r="C1413" s="79">
        <f t="shared" si="1283"/>
        <v>43881</v>
      </c>
      <c r="D1413" s="29">
        <f t="shared" si="1238"/>
        <v>2020</v>
      </c>
      <c r="E1413" s="29">
        <f t="shared" si="1309"/>
        <v>2</v>
      </c>
      <c r="F1413" s="29">
        <f t="shared" si="1310"/>
        <v>8</v>
      </c>
      <c r="G1413" s="29">
        <f t="shared" si="1311"/>
        <v>20</v>
      </c>
      <c r="H1413" s="166" t="str">
        <f t="shared" si="1312"/>
        <v>Mi</v>
      </c>
      <c r="I1413" s="29">
        <f t="shared" si="1284"/>
        <v>2</v>
      </c>
      <c r="J1413" s="29">
        <f t="array" ref="J1413">INDEX(Dienstplan!$F$6:$AJ$55,BN1413,BO1413)</f>
        <v>0</v>
      </c>
      <c r="K1413" s="29">
        <f t="array" ref="K1413">IF(OR(J1413=Schichten!$B$3,J1413=Schichten!$B$4),INDEX($D$98:$D$147,MATCH(CODE(J1413),$H$98:$H$147,0)),IF(ISERROR(INDEX($D$98:$D$147,MATCH(J1413,$A$98:$A$147,0))),0,INDEX($D$98:$D$147,MATCH(J1413,$A$98:$A$147,0))))</f>
        <v>0</v>
      </c>
      <c r="L1413" s="29">
        <f t="shared" ref="L1413" si="1319">L1363</f>
        <v>0</v>
      </c>
      <c r="M1413" s="29">
        <f t="shared" si="1241"/>
        <v>0</v>
      </c>
      <c r="O1413" s="29">
        <f t="shared" si="1318"/>
        <v>0</v>
      </c>
      <c r="P1413" s="29">
        <f t="shared" si="1318"/>
        <v>0</v>
      </c>
      <c r="Q1413" s="29">
        <f t="shared" si="1318"/>
        <v>0</v>
      </c>
      <c r="R1413" s="29">
        <f t="shared" si="1318"/>
        <v>0</v>
      </c>
      <c r="S1413" s="29">
        <f t="shared" si="1318"/>
        <v>0</v>
      </c>
      <c r="T1413" s="29">
        <f t="shared" si="1318"/>
        <v>0</v>
      </c>
      <c r="U1413" s="29">
        <f t="shared" si="1318"/>
        <v>0</v>
      </c>
      <c r="V1413" s="29">
        <f t="shared" si="1318"/>
        <v>0</v>
      </c>
      <c r="W1413" s="29">
        <f t="shared" si="1318"/>
        <v>0</v>
      </c>
      <c r="X1413" s="29">
        <f t="shared" si="1318"/>
        <v>0</v>
      </c>
      <c r="Y1413" s="29">
        <f t="shared" si="1318"/>
        <v>1</v>
      </c>
      <c r="Z1413" s="29">
        <f t="shared" si="1318"/>
        <v>1</v>
      </c>
      <c r="AA1413" s="29">
        <f t="shared" si="1318"/>
        <v>1</v>
      </c>
      <c r="AB1413" s="29">
        <f t="shared" si="1318"/>
        <v>1</v>
      </c>
      <c r="AC1413" s="29">
        <f t="shared" si="1318"/>
        <v>1</v>
      </c>
      <c r="AD1413" s="29">
        <f t="shared" si="1318"/>
        <v>1</v>
      </c>
      <c r="AE1413" s="29">
        <f t="shared" si="1316"/>
        <v>1</v>
      </c>
      <c r="AF1413" s="29">
        <f t="shared" si="1316"/>
        <v>1</v>
      </c>
      <c r="AG1413" s="29">
        <f t="shared" si="1316"/>
        <v>1</v>
      </c>
      <c r="AH1413" s="29">
        <f t="shared" si="1316"/>
        <v>1</v>
      </c>
      <c r="AI1413" s="29">
        <f t="shared" si="1316"/>
        <v>1</v>
      </c>
      <c r="AJ1413" s="29">
        <f t="shared" si="1316"/>
        <v>1</v>
      </c>
      <c r="AK1413" s="29">
        <f t="shared" si="1316"/>
        <v>1</v>
      </c>
      <c r="AL1413" s="29">
        <f t="shared" si="1316"/>
        <v>1</v>
      </c>
      <c r="AM1413" s="29">
        <f t="shared" si="1316"/>
        <v>1</v>
      </c>
      <c r="AN1413" s="29">
        <f t="shared" si="1316"/>
        <v>1</v>
      </c>
      <c r="AO1413" s="29">
        <f t="shared" si="1316"/>
        <v>1</v>
      </c>
      <c r="AP1413" s="29">
        <f t="shared" si="1316"/>
        <v>1</v>
      </c>
      <c r="AQ1413" s="29">
        <f t="shared" si="1316"/>
        <v>1</v>
      </c>
      <c r="AR1413" s="29">
        <f t="shared" si="1316"/>
        <v>1</v>
      </c>
      <c r="AS1413" s="29">
        <f t="shared" si="1316"/>
        <v>1</v>
      </c>
      <c r="AT1413" s="29">
        <f t="shared" si="1299"/>
        <v>1</v>
      </c>
      <c r="AU1413" s="29">
        <f t="shared" si="1299"/>
        <v>1</v>
      </c>
      <c r="AV1413" s="29">
        <f t="shared" si="1299"/>
        <v>1</v>
      </c>
      <c r="AW1413" s="29">
        <f t="shared" si="1299"/>
        <v>1</v>
      </c>
      <c r="AX1413" s="29">
        <f t="shared" si="1299"/>
        <v>1</v>
      </c>
      <c r="AY1413" s="29">
        <f t="shared" si="1299"/>
        <v>1</v>
      </c>
      <c r="AZ1413" s="29">
        <f t="shared" si="1299"/>
        <v>1</v>
      </c>
      <c r="BA1413" s="29">
        <f t="shared" si="1299"/>
        <v>1</v>
      </c>
      <c r="BB1413" s="29">
        <f t="shared" si="1299"/>
        <v>1</v>
      </c>
      <c r="BC1413" s="29">
        <f t="shared" si="1299"/>
        <v>1</v>
      </c>
      <c r="BD1413" s="29">
        <f t="shared" si="1299"/>
        <v>1</v>
      </c>
      <c r="BE1413" s="29">
        <f t="shared" si="1299"/>
        <v>1</v>
      </c>
      <c r="BF1413" s="29">
        <f t="shared" si="1299"/>
        <v>1</v>
      </c>
      <c r="BG1413" s="29">
        <f t="shared" si="1299"/>
        <v>1</v>
      </c>
      <c r="BH1413" s="29">
        <f t="shared" si="1299"/>
        <v>1</v>
      </c>
      <c r="BI1413" s="29">
        <f t="shared" si="1299"/>
        <v>1</v>
      </c>
      <c r="BJ1413" s="29">
        <f t="shared" si="1297"/>
        <v>1</v>
      </c>
      <c r="BN1413" s="29">
        <f t="shared" si="1308"/>
        <v>2</v>
      </c>
      <c r="BO1413" s="29">
        <f t="shared" si="1286"/>
        <v>20</v>
      </c>
    </row>
    <row r="1414" spans="3:67" x14ac:dyDescent="0.25">
      <c r="C1414" s="79">
        <f t="shared" si="1283"/>
        <v>43881</v>
      </c>
      <c r="D1414" s="29">
        <f t="shared" si="1238"/>
        <v>2020</v>
      </c>
      <c r="E1414" s="29">
        <f t="shared" si="1309"/>
        <v>2</v>
      </c>
      <c r="F1414" s="29">
        <f t="shared" si="1310"/>
        <v>8</v>
      </c>
      <c r="G1414" s="29">
        <f t="shared" si="1311"/>
        <v>20</v>
      </c>
      <c r="H1414" s="166" t="str">
        <f t="shared" si="1312"/>
        <v>Mi</v>
      </c>
      <c r="I1414" s="29">
        <f t="shared" si="1284"/>
        <v>3</v>
      </c>
      <c r="J1414" s="29">
        <f t="array" ref="J1414">INDEX(Dienstplan!$F$6:$AJ$55,BN1414,BO1414)</f>
        <v>0</v>
      </c>
      <c r="K1414" s="29">
        <f t="array" ref="K1414">IF(OR(J1414=Schichten!$B$3,J1414=Schichten!$B$4),INDEX($D$98:$D$147,MATCH(CODE(J1414),$H$98:$H$147,0)),IF(ISERROR(INDEX($D$98:$D$147,MATCH(J1414,$A$98:$A$147,0))),0,INDEX($D$98:$D$147,MATCH(J1414,$A$98:$A$147,0))))</f>
        <v>0</v>
      </c>
      <c r="L1414" s="29">
        <f t="shared" ref="L1414" si="1320">L1364</f>
        <v>0</v>
      </c>
      <c r="M1414" s="29">
        <f t="shared" si="1241"/>
        <v>0</v>
      </c>
      <c r="O1414" s="29">
        <f t="shared" si="1318"/>
        <v>0</v>
      </c>
      <c r="P1414" s="29">
        <f t="shared" si="1318"/>
        <v>0</v>
      </c>
      <c r="Q1414" s="29">
        <f t="shared" si="1318"/>
        <v>0</v>
      </c>
      <c r="R1414" s="29">
        <f t="shared" si="1318"/>
        <v>0</v>
      </c>
      <c r="S1414" s="29">
        <f t="shared" si="1318"/>
        <v>0</v>
      </c>
      <c r="T1414" s="29">
        <f t="shared" si="1318"/>
        <v>0</v>
      </c>
      <c r="U1414" s="29">
        <f t="shared" si="1318"/>
        <v>0</v>
      </c>
      <c r="V1414" s="29">
        <f t="shared" si="1318"/>
        <v>0</v>
      </c>
      <c r="W1414" s="29">
        <f t="shared" si="1318"/>
        <v>0</v>
      </c>
      <c r="X1414" s="29">
        <f t="shared" si="1318"/>
        <v>0</v>
      </c>
      <c r="Y1414" s="29">
        <f t="shared" si="1318"/>
        <v>1</v>
      </c>
      <c r="Z1414" s="29">
        <f t="shared" si="1318"/>
        <v>1</v>
      </c>
      <c r="AA1414" s="29">
        <f t="shared" si="1318"/>
        <v>1</v>
      </c>
      <c r="AB1414" s="29">
        <f t="shared" si="1318"/>
        <v>1</v>
      </c>
      <c r="AC1414" s="29">
        <f t="shared" si="1318"/>
        <v>1</v>
      </c>
      <c r="AD1414" s="29">
        <f t="shared" si="1318"/>
        <v>1</v>
      </c>
      <c r="AE1414" s="29">
        <f t="shared" si="1316"/>
        <v>1</v>
      </c>
      <c r="AF1414" s="29">
        <f t="shared" si="1316"/>
        <v>1</v>
      </c>
      <c r="AG1414" s="29">
        <f t="shared" si="1316"/>
        <v>1</v>
      </c>
      <c r="AH1414" s="29">
        <f t="shared" si="1316"/>
        <v>1</v>
      </c>
      <c r="AI1414" s="29">
        <f t="shared" si="1316"/>
        <v>1</v>
      </c>
      <c r="AJ1414" s="29">
        <f t="shared" si="1316"/>
        <v>1</v>
      </c>
      <c r="AK1414" s="29">
        <f t="shared" si="1316"/>
        <v>1</v>
      </c>
      <c r="AL1414" s="29">
        <f t="shared" si="1316"/>
        <v>1</v>
      </c>
      <c r="AM1414" s="29">
        <f t="shared" si="1316"/>
        <v>1</v>
      </c>
      <c r="AN1414" s="29">
        <f t="shared" si="1316"/>
        <v>1</v>
      </c>
      <c r="AO1414" s="29">
        <f t="shared" si="1316"/>
        <v>1</v>
      </c>
      <c r="AP1414" s="29">
        <f t="shared" si="1316"/>
        <v>1</v>
      </c>
      <c r="AQ1414" s="29">
        <f t="shared" si="1316"/>
        <v>1</v>
      </c>
      <c r="AR1414" s="29">
        <f t="shared" si="1316"/>
        <v>1</v>
      </c>
      <c r="AS1414" s="29">
        <f t="shared" si="1316"/>
        <v>1</v>
      </c>
      <c r="AT1414" s="29">
        <f t="shared" si="1299"/>
        <v>1</v>
      </c>
      <c r="AU1414" s="29">
        <f t="shared" si="1299"/>
        <v>1</v>
      </c>
      <c r="AV1414" s="29">
        <f t="shared" si="1299"/>
        <v>1</v>
      </c>
      <c r="AW1414" s="29">
        <f t="shared" si="1299"/>
        <v>1</v>
      </c>
      <c r="AX1414" s="29">
        <f t="shared" si="1299"/>
        <v>1</v>
      </c>
      <c r="AY1414" s="29">
        <f t="shared" si="1299"/>
        <v>1</v>
      </c>
      <c r="AZ1414" s="29">
        <f t="shared" si="1299"/>
        <v>1</v>
      </c>
      <c r="BA1414" s="29">
        <f t="shared" si="1299"/>
        <v>1</v>
      </c>
      <c r="BB1414" s="29">
        <f t="shared" si="1299"/>
        <v>1</v>
      </c>
      <c r="BC1414" s="29">
        <f t="shared" si="1299"/>
        <v>1</v>
      </c>
      <c r="BD1414" s="29">
        <f t="shared" si="1299"/>
        <v>1</v>
      </c>
      <c r="BE1414" s="29">
        <f t="shared" si="1299"/>
        <v>1</v>
      </c>
      <c r="BF1414" s="29">
        <f t="shared" si="1299"/>
        <v>1</v>
      </c>
      <c r="BG1414" s="29">
        <f t="shared" si="1299"/>
        <v>1</v>
      </c>
      <c r="BH1414" s="29">
        <f t="shared" si="1299"/>
        <v>1</v>
      </c>
      <c r="BI1414" s="29">
        <f t="shared" si="1299"/>
        <v>1</v>
      </c>
      <c r="BJ1414" s="29">
        <f t="shared" si="1297"/>
        <v>1</v>
      </c>
      <c r="BN1414" s="29">
        <f t="shared" si="1308"/>
        <v>3</v>
      </c>
      <c r="BO1414" s="29">
        <f t="shared" si="1286"/>
        <v>20</v>
      </c>
    </row>
    <row r="1415" spans="3:67" x14ac:dyDescent="0.25">
      <c r="C1415" s="79">
        <f t="shared" si="1283"/>
        <v>43881</v>
      </c>
      <c r="D1415" s="29">
        <f t="shared" si="1238"/>
        <v>2020</v>
      </c>
      <c r="E1415" s="29">
        <f t="shared" si="1309"/>
        <v>2</v>
      </c>
      <c r="F1415" s="29">
        <f t="shared" si="1310"/>
        <v>8</v>
      </c>
      <c r="G1415" s="29">
        <f t="shared" si="1311"/>
        <v>20</v>
      </c>
      <c r="H1415" s="166" t="str">
        <f t="shared" si="1312"/>
        <v>Mi</v>
      </c>
      <c r="I1415" s="29">
        <f t="shared" si="1284"/>
        <v>4</v>
      </c>
      <c r="J1415" s="29">
        <f t="array" ref="J1415">INDEX(Dienstplan!$F$6:$AJ$55,BN1415,BO1415)</f>
        <v>0</v>
      </c>
      <c r="K1415" s="29">
        <f t="array" ref="K1415">IF(OR(J1415=Schichten!$B$3,J1415=Schichten!$B$4),INDEX($D$98:$D$147,MATCH(CODE(J1415),$H$98:$H$147,0)),IF(ISERROR(INDEX($D$98:$D$147,MATCH(J1415,$A$98:$A$147,0))),0,INDEX($D$98:$D$147,MATCH(J1415,$A$98:$A$147,0))))</f>
        <v>0</v>
      </c>
      <c r="L1415" s="29">
        <f t="shared" ref="L1415" si="1321">L1365</f>
        <v>0</v>
      </c>
      <c r="M1415" s="29">
        <f t="shared" si="1241"/>
        <v>0</v>
      </c>
      <c r="O1415" s="29">
        <f t="shared" si="1318"/>
        <v>0</v>
      </c>
      <c r="P1415" s="29">
        <f t="shared" si="1318"/>
        <v>0</v>
      </c>
      <c r="Q1415" s="29">
        <f t="shared" si="1318"/>
        <v>0</v>
      </c>
      <c r="R1415" s="29">
        <f t="shared" si="1318"/>
        <v>0</v>
      </c>
      <c r="S1415" s="29">
        <f t="shared" si="1318"/>
        <v>0</v>
      </c>
      <c r="T1415" s="29">
        <f t="shared" si="1318"/>
        <v>0</v>
      </c>
      <c r="U1415" s="29">
        <f t="shared" si="1318"/>
        <v>0</v>
      </c>
      <c r="V1415" s="29">
        <f t="shared" si="1318"/>
        <v>0</v>
      </c>
      <c r="W1415" s="29">
        <f t="shared" si="1318"/>
        <v>0</v>
      </c>
      <c r="X1415" s="29">
        <f t="shared" si="1318"/>
        <v>0</v>
      </c>
      <c r="Y1415" s="29">
        <f t="shared" si="1318"/>
        <v>1</v>
      </c>
      <c r="Z1415" s="29">
        <f t="shared" si="1318"/>
        <v>1</v>
      </c>
      <c r="AA1415" s="29">
        <f t="shared" si="1318"/>
        <v>1</v>
      </c>
      <c r="AB1415" s="29">
        <f t="shared" si="1318"/>
        <v>1</v>
      </c>
      <c r="AC1415" s="29">
        <f t="shared" si="1318"/>
        <v>1</v>
      </c>
      <c r="AD1415" s="29">
        <f t="shared" si="1318"/>
        <v>1</v>
      </c>
      <c r="AE1415" s="29">
        <f t="shared" si="1316"/>
        <v>1</v>
      </c>
      <c r="AF1415" s="29">
        <f t="shared" si="1316"/>
        <v>1</v>
      </c>
      <c r="AG1415" s="29">
        <f t="shared" si="1316"/>
        <v>1</v>
      </c>
      <c r="AH1415" s="29">
        <f t="shared" si="1316"/>
        <v>1</v>
      </c>
      <c r="AI1415" s="29">
        <f t="shared" si="1316"/>
        <v>1</v>
      </c>
      <c r="AJ1415" s="29">
        <f t="shared" si="1316"/>
        <v>1</v>
      </c>
      <c r="AK1415" s="29">
        <f t="shared" si="1316"/>
        <v>1</v>
      </c>
      <c r="AL1415" s="29">
        <f t="shared" si="1316"/>
        <v>1</v>
      </c>
      <c r="AM1415" s="29">
        <f t="shared" si="1316"/>
        <v>1</v>
      </c>
      <c r="AN1415" s="29">
        <f t="shared" si="1316"/>
        <v>1</v>
      </c>
      <c r="AO1415" s="29">
        <f t="shared" si="1316"/>
        <v>1</v>
      </c>
      <c r="AP1415" s="29">
        <f t="shared" si="1316"/>
        <v>1</v>
      </c>
      <c r="AQ1415" s="29">
        <f t="shared" si="1316"/>
        <v>1</v>
      </c>
      <c r="AR1415" s="29">
        <f t="shared" si="1316"/>
        <v>1</v>
      </c>
      <c r="AS1415" s="29">
        <f t="shared" si="1316"/>
        <v>1</v>
      </c>
      <c r="AT1415" s="29">
        <f t="shared" si="1299"/>
        <v>1</v>
      </c>
      <c r="AU1415" s="29">
        <f t="shared" si="1299"/>
        <v>1</v>
      </c>
      <c r="AV1415" s="29">
        <f t="shared" si="1299"/>
        <v>1</v>
      </c>
      <c r="AW1415" s="29">
        <f t="shared" si="1299"/>
        <v>1</v>
      </c>
      <c r="AX1415" s="29">
        <f t="shared" si="1299"/>
        <v>1</v>
      </c>
      <c r="AY1415" s="29">
        <f t="shared" si="1299"/>
        <v>1</v>
      </c>
      <c r="AZ1415" s="29">
        <f t="shared" si="1299"/>
        <v>1</v>
      </c>
      <c r="BA1415" s="29">
        <f t="shared" si="1299"/>
        <v>1</v>
      </c>
      <c r="BB1415" s="29">
        <f t="shared" si="1299"/>
        <v>1</v>
      </c>
      <c r="BC1415" s="29">
        <f t="shared" si="1299"/>
        <v>1</v>
      </c>
      <c r="BD1415" s="29">
        <f t="shared" si="1299"/>
        <v>1</v>
      </c>
      <c r="BE1415" s="29">
        <f t="shared" si="1299"/>
        <v>1</v>
      </c>
      <c r="BF1415" s="29">
        <f t="shared" si="1299"/>
        <v>1</v>
      </c>
      <c r="BG1415" s="29">
        <f t="shared" si="1299"/>
        <v>1</v>
      </c>
      <c r="BH1415" s="29">
        <f t="shared" si="1299"/>
        <v>1</v>
      </c>
      <c r="BI1415" s="29">
        <f t="shared" ref="BI1415:BJ1430" si="1322">IF($M$457,IF($J1415=BI$461,1,0),0)</f>
        <v>1</v>
      </c>
      <c r="BJ1415" s="29">
        <f t="shared" si="1322"/>
        <v>1</v>
      </c>
      <c r="BN1415" s="29">
        <f t="shared" si="1308"/>
        <v>4</v>
      </c>
      <c r="BO1415" s="29">
        <f t="shared" si="1286"/>
        <v>20</v>
      </c>
    </row>
    <row r="1416" spans="3:67" x14ac:dyDescent="0.25">
      <c r="C1416" s="79">
        <f t="shared" si="1283"/>
        <v>43881</v>
      </c>
      <c r="D1416" s="29">
        <f t="shared" si="1238"/>
        <v>2020</v>
      </c>
      <c r="E1416" s="29">
        <f t="shared" si="1309"/>
        <v>2</v>
      </c>
      <c r="F1416" s="29">
        <f t="shared" si="1310"/>
        <v>8</v>
      </c>
      <c r="G1416" s="29">
        <f t="shared" si="1311"/>
        <v>20</v>
      </c>
      <c r="H1416" s="166" t="str">
        <f t="shared" si="1312"/>
        <v>Mi</v>
      </c>
      <c r="I1416" s="29">
        <f t="shared" si="1284"/>
        <v>5</v>
      </c>
      <c r="J1416" s="29">
        <f t="array" ref="J1416">INDEX(Dienstplan!$F$6:$AJ$55,BN1416,BO1416)</f>
        <v>0</v>
      </c>
      <c r="K1416" s="29">
        <f t="array" ref="K1416">IF(OR(J1416=Schichten!$B$3,J1416=Schichten!$B$4),INDEX($D$98:$D$147,MATCH(CODE(J1416),$H$98:$H$147,0)),IF(ISERROR(INDEX($D$98:$D$147,MATCH(J1416,$A$98:$A$147,0))),0,INDEX($D$98:$D$147,MATCH(J1416,$A$98:$A$147,0))))</f>
        <v>0</v>
      </c>
      <c r="L1416" s="29">
        <f t="shared" ref="L1416" si="1323">L1366</f>
        <v>0</v>
      </c>
      <c r="M1416" s="29">
        <f t="shared" si="1241"/>
        <v>0</v>
      </c>
      <c r="O1416" s="29">
        <f t="shared" si="1318"/>
        <v>0</v>
      </c>
      <c r="P1416" s="29">
        <f t="shared" si="1318"/>
        <v>0</v>
      </c>
      <c r="Q1416" s="29">
        <f t="shared" si="1318"/>
        <v>0</v>
      </c>
      <c r="R1416" s="29">
        <f t="shared" si="1318"/>
        <v>0</v>
      </c>
      <c r="S1416" s="29">
        <f t="shared" si="1318"/>
        <v>0</v>
      </c>
      <c r="T1416" s="29">
        <f t="shared" si="1318"/>
        <v>0</v>
      </c>
      <c r="U1416" s="29">
        <f t="shared" si="1318"/>
        <v>0</v>
      </c>
      <c r="V1416" s="29">
        <f t="shared" si="1318"/>
        <v>0</v>
      </c>
      <c r="W1416" s="29">
        <f t="shared" si="1318"/>
        <v>0</v>
      </c>
      <c r="X1416" s="29">
        <f t="shared" si="1318"/>
        <v>0</v>
      </c>
      <c r="Y1416" s="29">
        <f t="shared" si="1318"/>
        <v>1</v>
      </c>
      <c r="Z1416" s="29">
        <f t="shared" si="1318"/>
        <v>1</v>
      </c>
      <c r="AA1416" s="29">
        <f t="shared" si="1318"/>
        <v>1</v>
      </c>
      <c r="AB1416" s="29">
        <f t="shared" si="1318"/>
        <v>1</v>
      </c>
      <c r="AC1416" s="29">
        <f t="shared" si="1318"/>
        <v>1</v>
      </c>
      <c r="AD1416" s="29">
        <f t="shared" si="1318"/>
        <v>1</v>
      </c>
      <c r="AE1416" s="29">
        <f t="shared" si="1316"/>
        <v>1</v>
      </c>
      <c r="AF1416" s="29">
        <f t="shared" si="1316"/>
        <v>1</v>
      </c>
      <c r="AG1416" s="29">
        <f t="shared" si="1316"/>
        <v>1</v>
      </c>
      <c r="AH1416" s="29">
        <f t="shared" si="1316"/>
        <v>1</v>
      </c>
      <c r="AI1416" s="29">
        <f t="shared" si="1316"/>
        <v>1</v>
      </c>
      <c r="AJ1416" s="29">
        <f t="shared" si="1316"/>
        <v>1</v>
      </c>
      <c r="AK1416" s="29">
        <f t="shared" si="1316"/>
        <v>1</v>
      </c>
      <c r="AL1416" s="29">
        <f t="shared" si="1316"/>
        <v>1</v>
      </c>
      <c r="AM1416" s="29">
        <f t="shared" si="1316"/>
        <v>1</v>
      </c>
      <c r="AN1416" s="29">
        <f t="shared" si="1316"/>
        <v>1</v>
      </c>
      <c r="AO1416" s="29">
        <f t="shared" si="1316"/>
        <v>1</v>
      </c>
      <c r="AP1416" s="29">
        <f t="shared" si="1316"/>
        <v>1</v>
      </c>
      <c r="AQ1416" s="29">
        <f t="shared" si="1316"/>
        <v>1</v>
      </c>
      <c r="AR1416" s="29">
        <f t="shared" si="1316"/>
        <v>1</v>
      </c>
      <c r="AS1416" s="29">
        <f t="shared" si="1316"/>
        <v>1</v>
      </c>
      <c r="AT1416" s="29">
        <f t="shared" ref="AT1416:BI1431" si="1324">IF($M$457,IF($J1416=AT$461,1,0),0)</f>
        <v>1</v>
      </c>
      <c r="AU1416" s="29">
        <f t="shared" si="1324"/>
        <v>1</v>
      </c>
      <c r="AV1416" s="29">
        <f t="shared" si="1324"/>
        <v>1</v>
      </c>
      <c r="AW1416" s="29">
        <f t="shared" si="1324"/>
        <v>1</v>
      </c>
      <c r="AX1416" s="29">
        <f t="shared" si="1324"/>
        <v>1</v>
      </c>
      <c r="AY1416" s="29">
        <f t="shared" si="1324"/>
        <v>1</v>
      </c>
      <c r="AZ1416" s="29">
        <f t="shared" si="1324"/>
        <v>1</v>
      </c>
      <c r="BA1416" s="29">
        <f t="shared" si="1324"/>
        <v>1</v>
      </c>
      <c r="BB1416" s="29">
        <f t="shared" si="1324"/>
        <v>1</v>
      </c>
      <c r="BC1416" s="29">
        <f t="shared" si="1324"/>
        <v>1</v>
      </c>
      <c r="BD1416" s="29">
        <f t="shared" si="1324"/>
        <v>1</v>
      </c>
      <c r="BE1416" s="29">
        <f t="shared" si="1324"/>
        <v>1</v>
      </c>
      <c r="BF1416" s="29">
        <f t="shared" si="1324"/>
        <v>1</v>
      </c>
      <c r="BG1416" s="29">
        <f t="shared" si="1324"/>
        <v>1</v>
      </c>
      <c r="BH1416" s="29">
        <f t="shared" si="1324"/>
        <v>1</v>
      </c>
      <c r="BI1416" s="29">
        <f t="shared" si="1324"/>
        <v>1</v>
      </c>
      <c r="BJ1416" s="29">
        <f t="shared" si="1322"/>
        <v>1</v>
      </c>
      <c r="BN1416" s="29">
        <f t="shared" si="1308"/>
        <v>5</v>
      </c>
      <c r="BO1416" s="29">
        <f t="shared" si="1286"/>
        <v>20</v>
      </c>
    </row>
    <row r="1417" spans="3:67" x14ac:dyDescent="0.25">
      <c r="C1417" s="79">
        <f t="shared" si="1283"/>
        <v>43881</v>
      </c>
      <c r="D1417" s="29">
        <f t="shared" si="1238"/>
        <v>2020</v>
      </c>
      <c r="E1417" s="29">
        <f t="shared" si="1309"/>
        <v>2</v>
      </c>
      <c r="F1417" s="29">
        <f t="shared" si="1310"/>
        <v>8</v>
      </c>
      <c r="G1417" s="29">
        <f t="shared" si="1311"/>
        <v>20</v>
      </c>
      <c r="H1417" s="166" t="str">
        <f t="shared" si="1312"/>
        <v>Mi</v>
      </c>
      <c r="I1417" s="29">
        <f t="shared" si="1284"/>
        <v>6</v>
      </c>
      <c r="J1417" s="29">
        <f t="array" ref="J1417">INDEX(Dienstplan!$F$6:$AJ$55,BN1417,BO1417)</f>
        <v>0</v>
      </c>
      <c r="K1417" s="29">
        <f t="array" ref="K1417">IF(OR(J1417=Schichten!$B$3,J1417=Schichten!$B$4),INDEX($D$98:$D$147,MATCH(CODE(J1417),$H$98:$H$147,0)),IF(ISERROR(INDEX($D$98:$D$147,MATCH(J1417,$A$98:$A$147,0))),0,INDEX($D$98:$D$147,MATCH(J1417,$A$98:$A$147,0))))</f>
        <v>0</v>
      </c>
      <c r="L1417" s="29">
        <f t="shared" ref="L1417" si="1325">L1367</f>
        <v>0</v>
      </c>
      <c r="M1417" s="29">
        <f t="shared" si="1241"/>
        <v>0</v>
      </c>
      <c r="O1417" s="29">
        <f t="shared" si="1318"/>
        <v>0</v>
      </c>
      <c r="P1417" s="29">
        <f t="shared" si="1318"/>
        <v>0</v>
      </c>
      <c r="Q1417" s="29">
        <f t="shared" si="1318"/>
        <v>0</v>
      </c>
      <c r="R1417" s="29">
        <f t="shared" si="1318"/>
        <v>0</v>
      </c>
      <c r="S1417" s="29">
        <f t="shared" si="1318"/>
        <v>0</v>
      </c>
      <c r="T1417" s="29">
        <f t="shared" si="1318"/>
        <v>0</v>
      </c>
      <c r="U1417" s="29">
        <f t="shared" si="1318"/>
        <v>0</v>
      </c>
      <c r="V1417" s="29">
        <f t="shared" si="1318"/>
        <v>0</v>
      </c>
      <c r="W1417" s="29">
        <f t="shared" si="1318"/>
        <v>0</v>
      </c>
      <c r="X1417" s="29">
        <f t="shared" si="1318"/>
        <v>0</v>
      </c>
      <c r="Y1417" s="29">
        <f t="shared" si="1318"/>
        <v>1</v>
      </c>
      <c r="Z1417" s="29">
        <f t="shared" si="1318"/>
        <v>1</v>
      </c>
      <c r="AA1417" s="29">
        <f t="shared" si="1318"/>
        <v>1</v>
      </c>
      <c r="AB1417" s="29">
        <f t="shared" si="1318"/>
        <v>1</v>
      </c>
      <c r="AC1417" s="29">
        <f t="shared" si="1318"/>
        <v>1</v>
      </c>
      <c r="AD1417" s="29">
        <f t="shared" si="1318"/>
        <v>1</v>
      </c>
      <c r="AE1417" s="29">
        <f t="shared" si="1316"/>
        <v>1</v>
      </c>
      <c r="AF1417" s="29">
        <f t="shared" si="1316"/>
        <v>1</v>
      </c>
      <c r="AG1417" s="29">
        <f t="shared" si="1316"/>
        <v>1</v>
      </c>
      <c r="AH1417" s="29">
        <f t="shared" si="1316"/>
        <v>1</v>
      </c>
      <c r="AI1417" s="29">
        <f t="shared" si="1316"/>
        <v>1</v>
      </c>
      <c r="AJ1417" s="29">
        <f t="shared" si="1316"/>
        <v>1</v>
      </c>
      <c r="AK1417" s="29">
        <f t="shared" si="1316"/>
        <v>1</v>
      </c>
      <c r="AL1417" s="29">
        <f t="shared" si="1316"/>
        <v>1</v>
      </c>
      <c r="AM1417" s="29">
        <f t="shared" si="1316"/>
        <v>1</v>
      </c>
      <c r="AN1417" s="29">
        <f t="shared" si="1316"/>
        <v>1</v>
      </c>
      <c r="AO1417" s="29">
        <f t="shared" si="1316"/>
        <v>1</v>
      </c>
      <c r="AP1417" s="29">
        <f t="shared" si="1316"/>
        <v>1</v>
      </c>
      <c r="AQ1417" s="29">
        <f t="shared" si="1316"/>
        <v>1</v>
      </c>
      <c r="AR1417" s="29">
        <f t="shared" si="1316"/>
        <v>1</v>
      </c>
      <c r="AS1417" s="29">
        <f t="shared" si="1316"/>
        <v>1</v>
      </c>
      <c r="AT1417" s="29">
        <f t="shared" si="1324"/>
        <v>1</v>
      </c>
      <c r="AU1417" s="29">
        <f t="shared" si="1324"/>
        <v>1</v>
      </c>
      <c r="AV1417" s="29">
        <f t="shared" si="1324"/>
        <v>1</v>
      </c>
      <c r="AW1417" s="29">
        <f t="shared" si="1324"/>
        <v>1</v>
      </c>
      <c r="AX1417" s="29">
        <f t="shared" si="1324"/>
        <v>1</v>
      </c>
      <c r="AY1417" s="29">
        <f t="shared" si="1324"/>
        <v>1</v>
      </c>
      <c r="AZ1417" s="29">
        <f t="shared" si="1324"/>
        <v>1</v>
      </c>
      <c r="BA1417" s="29">
        <f t="shared" si="1324"/>
        <v>1</v>
      </c>
      <c r="BB1417" s="29">
        <f t="shared" si="1324"/>
        <v>1</v>
      </c>
      <c r="BC1417" s="29">
        <f t="shared" si="1324"/>
        <v>1</v>
      </c>
      <c r="BD1417" s="29">
        <f t="shared" si="1324"/>
        <v>1</v>
      </c>
      <c r="BE1417" s="29">
        <f t="shared" si="1324"/>
        <v>1</v>
      </c>
      <c r="BF1417" s="29">
        <f t="shared" si="1324"/>
        <v>1</v>
      </c>
      <c r="BG1417" s="29">
        <f t="shared" si="1324"/>
        <v>1</v>
      </c>
      <c r="BH1417" s="29">
        <f t="shared" si="1324"/>
        <v>1</v>
      </c>
      <c r="BI1417" s="29">
        <f t="shared" si="1324"/>
        <v>1</v>
      </c>
      <c r="BJ1417" s="29">
        <f t="shared" si="1322"/>
        <v>1</v>
      </c>
      <c r="BN1417" s="29">
        <f t="shared" si="1308"/>
        <v>6</v>
      </c>
      <c r="BO1417" s="29">
        <f t="shared" si="1286"/>
        <v>20</v>
      </c>
    </row>
    <row r="1418" spans="3:67" x14ac:dyDescent="0.25">
      <c r="C1418" s="79">
        <f t="shared" si="1283"/>
        <v>43881</v>
      </c>
      <c r="D1418" s="29">
        <f t="shared" si="1238"/>
        <v>2020</v>
      </c>
      <c r="E1418" s="29">
        <f t="shared" si="1309"/>
        <v>2</v>
      </c>
      <c r="F1418" s="29">
        <f t="shared" si="1310"/>
        <v>8</v>
      </c>
      <c r="G1418" s="29">
        <f t="shared" si="1311"/>
        <v>20</v>
      </c>
      <c r="H1418" s="166" t="str">
        <f t="shared" si="1312"/>
        <v>Mi</v>
      </c>
      <c r="I1418" s="29">
        <f t="shared" si="1284"/>
        <v>7</v>
      </c>
      <c r="J1418" s="29">
        <f t="array" ref="J1418">INDEX(Dienstplan!$F$6:$AJ$55,BN1418,BO1418)</f>
        <v>0</v>
      </c>
      <c r="K1418" s="29">
        <f t="array" ref="K1418">IF(OR(J1418=Schichten!$B$3,J1418=Schichten!$B$4),INDEX($D$98:$D$147,MATCH(CODE(J1418),$H$98:$H$147,0)),IF(ISERROR(INDEX($D$98:$D$147,MATCH(J1418,$A$98:$A$147,0))),0,INDEX($D$98:$D$147,MATCH(J1418,$A$98:$A$147,0))))</f>
        <v>0</v>
      </c>
      <c r="L1418" s="29">
        <f t="shared" ref="L1418" si="1326">L1368</f>
        <v>0</v>
      </c>
      <c r="M1418" s="29">
        <f t="shared" si="1241"/>
        <v>0</v>
      </c>
      <c r="O1418" s="29">
        <f t="shared" si="1318"/>
        <v>0</v>
      </c>
      <c r="P1418" s="29">
        <f t="shared" si="1318"/>
        <v>0</v>
      </c>
      <c r="Q1418" s="29">
        <f t="shared" si="1318"/>
        <v>0</v>
      </c>
      <c r="R1418" s="29">
        <f t="shared" si="1318"/>
        <v>0</v>
      </c>
      <c r="S1418" s="29">
        <f t="shared" si="1318"/>
        <v>0</v>
      </c>
      <c r="T1418" s="29">
        <f t="shared" si="1318"/>
        <v>0</v>
      </c>
      <c r="U1418" s="29">
        <f t="shared" si="1318"/>
        <v>0</v>
      </c>
      <c r="V1418" s="29">
        <f t="shared" si="1318"/>
        <v>0</v>
      </c>
      <c r="W1418" s="29">
        <f t="shared" si="1318"/>
        <v>0</v>
      </c>
      <c r="X1418" s="29">
        <f t="shared" si="1318"/>
        <v>0</v>
      </c>
      <c r="Y1418" s="29">
        <f t="shared" si="1318"/>
        <v>1</v>
      </c>
      <c r="Z1418" s="29">
        <f t="shared" si="1318"/>
        <v>1</v>
      </c>
      <c r="AA1418" s="29">
        <f t="shared" si="1318"/>
        <v>1</v>
      </c>
      <c r="AB1418" s="29">
        <f t="shared" si="1318"/>
        <v>1</v>
      </c>
      <c r="AC1418" s="29">
        <f t="shared" si="1318"/>
        <v>1</v>
      </c>
      <c r="AD1418" s="29">
        <f t="shared" si="1318"/>
        <v>1</v>
      </c>
      <c r="AE1418" s="29">
        <f t="shared" si="1316"/>
        <v>1</v>
      </c>
      <c r="AF1418" s="29">
        <f t="shared" si="1316"/>
        <v>1</v>
      </c>
      <c r="AG1418" s="29">
        <f t="shared" si="1316"/>
        <v>1</v>
      </c>
      <c r="AH1418" s="29">
        <f t="shared" si="1316"/>
        <v>1</v>
      </c>
      <c r="AI1418" s="29">
        <f t="shared" si="1316"/>
        <v>1</v>
      </c>
      <c r="AJ1418" s="29">
        <f t="shared" si="1316"/>
        <v>1</v>
      </c>
      <c r="AK1418" s="29">
        <f t="shared" si="1316"/>
        <v>1</v>
      </c>
      <c r="AL1418" s="29">
        <f t="shared" si="1316"/>
        <v>1</v>
      </c>
      <c r="AM1418" s="29">
        <f t="shared" si="1316"/>
        <v>1</v>
      </c>
      <c r="AN1418" s="29">
        <f t="shared" si="1316"/>
        <v>1</v>
      </c>
      <c r="AO1418" s="29">
        <f t="shared" si="1316"/>
        <v>1</v>
      </c>
      <c r="AP1418" s="29">
        <f t="shared" si="1316"/>
        <v>1</v>
      </c>
      <c r="AQ1418" s="29">
        <f t="shared" si="1316"/>
        <v>1</v>
      </c>
      <c r="AR1418" s="29">
        <f t="shared" si="1316"/>
        <v>1</v>
      </c>
      <c r="AS1418" s="29">
        <f t="shared" si="1316"/>
        <v>1</v>
      </c>
      <c r="AT1418" s="29">
        <f t="shared" si="1324"/>
        <v>1</v>
      </c>
      <c r="AU1418" s="29">
        <f t="shared" si="1324"/>
        <v>1</v>
      </c>
      <c r="AV1418" s="29">
        <f t="shared" si="1324"/>
        <v>1</v>
      </c>
      <c r="AW1418" s="29">
        <f t="shared" si="1324"/>
        <v>1</v>
      </c>
      <c r="AX1418" s="29">
        <f t="shared" si="1324"/>
        <v>1</v>
      </c>
      <c r="AY1418" s="29">
        <f t="shared" si="1324"/>
        <v>1</v>
      </c>
      <c r="AZ1418" s="29">
        <f t="shared" si="1324"/>
        <v>1</v>
      </c>
      <c r="BA1418" s="29">
        <f t="shared" si="1324"/>
        <v>1</v>
      </c>
      <c r="BB1418" s="29">
        <f t="shared" si="1324"/>
        <v>1</v>
      </c>
      <c r="BC1418" s="29">
        <f t="shared" si="1324"/>
        <v>1</v>
      </c>
      <c r="BD1418" s="29">
        <f t="shared" si="1324"/>
        <v>1</v>
      </c>
      <c r="BE1418" s="29">
        <f t="shared" si="1324"/>
        <v>1</v>
      </c>
      <c r="BF1418" s="29">
        <f t="shared" si="1324"/>
        <v>1</v>
      </c>
      <c r="BG1418" s="29">
        <f t="shared" si="1324"/>
        <v>1</v>
      </c>
      <c r="BH1418" s="29">
        <f t="shared" si="1324"/>
        <v>1</v>
      </c>
      <c r="BI1418" s="29">
        <f t="shared" si="1324"/>
        <v>1</v>
      </c>
      <c r="BJ1418" s="29">
        <f t="shared" si="1322"/>
        <v>1</v>
      </c>
      <c r="BN1418" s="29">
        <f t="shared" si="1308"/>
        <v>7</v>
      </c>
      <c r="BO1418" s="29">
        <f t="shared" si="1286"/>
        <v>20</v>
      </c>
    </row>
    <row r="1419" spans="3:67" x14ac:dyDescent="0.25">
      <c r="C1419" s="79">
        <f t="shared" si="1283"/>
        <v>43881</v>
      </c>
      <c r="D1419" s="29">
        <f t="shared" si="1238"/>
        <v>2020</v>
      </c>
      <c r="E1419" s="29">
        <f t="shared" si="1309"/>
        <v>2</v>
      </c>
      <c r="F1419" s="29">
        <f t="shared" si="1310"/>
        <v>8</v>
      </c>
      <c r="G1419" s="29">
        <f t="shared" si="1311"/>
        <v>20</v>
      </c>
      <c r="H1419" s="166" t="str">
        <f t="shared" si="1312"/>
        <v>Mi</v>
      </c>
      <c r="I1419" s="29">
        <f t="shared" si="1284"/>
        <v>8</v>
      </c>
      <c r="J1419" s="29">
        <f t="array" ref="J1419">INDEX(Dienstplan!$F$6:$AJ$55,BN1419,BO1419)</f>
        <v>0</v>
      </c>
      <c r="K1419" s="29">
        <f t="array" ref="K1419">IF(OR(J1419=Schichten!$B$3,J1419=Schichten!$B$4),INDEX($D$98:$D$147,MATCH(CODE(J1419),$H$98:$H$147,0)),IF(ISERROR(INDEX($D$98:$D$147,MATCH(J1419,$A$98:$A$147,0))),0,INDEX($D$98:$D$147,MATCH(J1419,$A$98:$A$147,0))))</f>
        <v>0</v>
      </c>
      <c r="L1419" s="29">
        <f t="shared" ref="L1419" si="1327">L1369</f>
        <v>0</v>
      </c>
      <c r="M1419" s="29">
        <f t="shared" si="1241"/>
        <v>0</v>
      </c>
      <c r="O1419" s="29">
        <f t="shared" si="1318"/>
        <v>0</v>
      </c>
      <c r="P1419" s="29">
        <f t="shared" si="1318"/>
        <v>0</v>
      </c>
      <c r="Q1419" s="29">
        <f t="shared" si="1318"/>
        <v>0</v>
      </c>
      <c r="R1419" s="29">
        <f t="shared" si="1318"/>
        <v>0</v>
      </c>
      <c r="S1419" s="29">
        <f t="shared" si="1318"/>
        <v>0</v>
      </c>
      <c r="T1419" s="29">
        <f t="shared" si="1318"/>
        <v>0</v>
      </c>
      <c r="U1419" s="29">
        <f t="shared" si="1318"/>
        <v>0</v>
      </c>
      <c r="V1419" s="29">
        <f t="shared" si="1318"/>
        <v>0</v>
      </c>
      <c r="W1419" s="29">
        <f t="shared" si="1318"/>
        <v>0</v>
      </c>
      <c r="X1419" s="29">
        <f t="shared" si="1318"/>
        <v>0</v>
      </c>
      <c r="Y1419" s="29">
        <f t="shared" si="1318"/>
        <v>1</v>
      </c>
      <c r="Z1419" s="29">
        <f t="shared" si="1318"/>
        <v>1</v>
      </c>
      <c r="AA1419" s="29">
        <f t="shared" si="1318"/>
        <v>1</v>
      </c>
      <c r="AB1419" s="29">
        <f t="shared" si="1318"/>
        <v>1</v>
      </c>
      <c r="AC1419" s="29">
        <f t="shared" si="1318"/>
        <v>1</v>
      </c>
      <c r="AD1419" s="29">
        <f t="shared" si="1318"/>
        <v>1</v>
      </c>
      <c r="AE1419" s="29">
        <f t="shared" si="1316"/>
        <v>1</v>
      </c>
      <c r="AF1419" s="29">
        <f t="shared" si="1316"/>
        <v>1</v>
      </c>
      <c r="AG1419" s="29">
        <f t="shared" si="1316"/>
        <v>1</v>
      </c>
      <c r="AH1419" s="29">
        <f t="shared" si="1316"/>
        <v>1</v>
      </c>
      <c r="AI1419" s="29">
        <f t="shared" si="1316"/>
        <v>1</v>
      </c>
      <c r="AJ1419" s="29">
        <f t="shared" si="1316"/>
        <v>1</v>
      </c>
      <c r="AK1419" s="29">
        <f t="shared" si="1316"/>
        <v>1</v>
      </c>
      <c r="AL1419" s="29">
        <f t="shared" si="1316"/>
        <v>1</v>
      </c>
      <c r="AM1419" s="29">
        <f t="shared" si="1316"/>
        <v>1</v>
      </c>
      <c r="AN1419" s="29">
        <f t="shared" si="1316"/>
        <v>1</v>
      </c>
      <c r="AO1419" s="29">
        <f t="shared" si="1316"/>
        <v>1</v>
      </c>
      <c r="AP1419" s="29">
        <f t="shared" si="1316"/>
        <v>1</v>
      </c>
      <c r="AQ1419" s="29">
        <f t="shared" si="1316"/>
        <v>1</v>
      </c>
      <c r="AR1419" s="29">
        <f t="shared" si="1316"/>
        <v>1</v>
      </c>
      <c r="AS1419" s="29">
        <f t="shared" si="1316"/>
        <v>1</v>
      </c>
      <c r="AT1419" s="29">
        <f t="shared" si="1324"/>
        <v>1</v>
      </c>
      <c r="AU1419" s="29">
        <f t="shared" si="1324"/>
        <v>1</v>
      </c>
      <c r="AV1419" s="29">
        <f t="shared" si="1324"/>
        <v>1</v>
      </c>
      <c r="AW1419" s="29">
        <f t="shared" si="1324"/>
        <v>1</v>
      </c>
      <c r="AX1419" s="29">
        <f t="shared" si="1324"/>
        <v>1</v>
      </c>
      <c r="AY1419" s="29">
        <f t="shared" si="1324"/>
        <v>1</v>
      </c>
      <c r="AZ1419" s="29">
        <f t="shared" si="1324"/>
        <v>1</v>
      </c>
      <c r="BA1419" s="29">
        <f t="shared" si="1324"/>
        <v>1</v>
      </c>
      <c r="BB1419" s="29">
        <f t="shared" si="1324"/>
        <v>1</v>
      </c>
      <c r="BC1419" s="29">
        <f t="shared" si="1324"/>
        <v>1</v>
      </c>
      <c r="BD1419" s="29">
        <f t="shared" si="1324"/>
        <v>1</v>
      </c>
      <c r="BE1419" s="29">
        <f t="shared" si="1324"/>
        <v>1</v>
      </c>
      <c r="BF1419" s="29">
        <f t="shared" si="1324"/>
        <v>1</v>
      </c>
      <c r="BG1419" s="29">
        <f t="shared" si="1324"/>
        <v>1</v>
      </c>
      <c r="BH1419" s="29">
        <f t="shared" si="1324"/>
        <v>1</v>
      </c>
      <c r="BI1419" s="29">
        <f t="shared" si="1324"/>
        <v>1</v>
      </c>
      <c r="BJ1419" s="29">
        <f t="shared" si="1322"/>
        <v>1</v>
      </c>
      <c r="BN1419" s="29">
        <f t="shared" si="1308"/>
        <v>8</v>
      </c>
      <c r="BO1419" s="29">
        <f t="shared" si="1286"/>
        <v>20</v>
      </c>
    </row>
    <row r="1420" spans="3:67" x14ac:dyDescent="0.25">
      <c r="C1420" s="79">
        <f t="shared" si="1283"/>
        <v>43881</v>
      </c>
      <c r="D1420" s="29">
        <f t="shared" si="1238"/>
        <v>2020</v>
      </c>
      <c r="E1420" s="29">
        <f t="shared" si="1309"/>
        <v>2</v>
      </c>
      <c r="F1420" s="29">
        <f t="shared" si="1310"/>
        <v>8</v>
      </c>
      <c r="G1420" s="29">
        <f t="shared" si="1311"/>
        <v>20</v>
      </c>
      <c r="H1420" s="166" t="str">
        <f t="shared" si="1312"/>
        <v>Mi</v>
      </c>
      <c r="I1420" s="29">
        <f t="shared" si="1284"/>
        <v>9</v>
      </c>
      <c r="J1420" s="29">
        <f t="array" ref="J1420">INDEX(Dienstplan!$F$6:$AJ$55,BN1420,BO1420)</f>
        <v>0</v>
      </c>
      <c r="K1420" s="29">
        <f t="array" ref="K1420">IF(OR(J1420=Schichten!$B$3,J1420=Schichten!$B$4),INDEX($D$98:$D$147,MATCH(CODE(J1420),$H$98:$H$147,0)),IF(ISERROR(INDEX($D$98:$D$147,MATCH(J1420,$A$98:$A$147,0))),0,INDEX($D$98:$D$147,MATCH(J1420,$A$98:$A$147,0))))</f>
        <v>0</v>
      </c>
      <c r="L1420" s="29">
        <f t="shared" ref="L1420" si="1328">L1370</f>
        <v>0</v>
      </c>
      <c r="M1420" s="29">
        <f t="shared" si="1241"/>
        <v>0</v>
      </c>
      <c r="O1420" s="29">
        <f t="shared" si="1318"/>
        <v>0</v>
      </c>
      <c r="P1420" s="29">
        <f t="shared" si="1318"/>
        <v>0</v>
      </c>
      <c r="Q1420" s="29">
        <f t="shared" si="1318"/>
        <v>0</v>
      </c>
      <c r="R1420" s="29">
        <f t="shared" si="1318"/>
        <v>0</v>
      </c>
      <c r="S1420" s="29">
        <f t="shared" si="1318"/>
        <v>0</v>
      </c>
      <c r="T1420" s="29">
        <f t="shared" si="1318"/>
        <v>0</v>
      </c>
      <c r="U1420" s="29">
        <f t="shared" si="1318"/>
        <v>0</v>
      </c>
      <c r="V1420" s="29">
        <f t="shared" si="1318"/>
        <v>0</v>
      </c>
      <c r="W1420" s="29">
        <f t="shared" si="1318"/>
        <v>0</v>
      </c>
      <c r="X1420" s="29">
        <f t="shared" si="1318"/>
        <v>0</v>
      </c>
      <c r="Y1420" s="29">
        <f t="shared" si="1318"/>
        <v>1</v>
      </c>
      <c r="Z1420" s="29">
        <f t="shared" si="1318"/>
        <v>1</v>
      </c>
      <c r="AA1420" s="29">
        <f t="shared" si="1318"/>
        <v>1</v>
      </c>
      <c r="AB1420" s="29">
        <f t="shared" si="1318"/>
        <v>1</v>
      </c>
      <c r="AC1420" s="29">
        <f t="shared" si="1318"/>
        <v>1</v>
      </c>
      <c r="AD1420" s="29">
        <f t="shared" si="1318"/>
        <v>1</v>
      </c>
      <c r="AE1420" s="29">
        <f t="shared" si="1316"/>
        <v>1</v>
      </c>
      <c r="AF1420" s="29">
        <f t="shared" si="1316"/>
        <v>1</v>
      </c>
      <c r="AG1420" s="29">
        <f t="shared" si="1316"/>
        <v>1</v>
      </c>
      <c r="AH1420" s="29">
        <f t="shared" si="1316"/>
        <v>1</v>
      </c>
      <c r="AI1420" s="29">
        <f t="shared" si="1316"/>
        <v>1</v>
      </c>
      <c r="AJ1420" s="29">
        <f t="shared" si="1316"/>
        <v>1</v>
      </c>
      <c r="AK1420" s="29">
        <f t="shared" si="1316"/>
        <v>1</v>
      </c>
      <c r="AL1420" s="29">
        <f t="shared" si="1316"/>
        <v>1</v>
      </c>
      <c r="AM1420" s="29">
        <f t="shared" si="1316"/>
        <v>1</v>
      </c>
      <c r="AN1420" s="29">
        <f t="shared" si="1316"/>
        <v>1</v>
      </c>
      <c r="AO1420" s="29">
        <f t="shared" si="1316"/>
        <v>1</v>
      </c>
      <c r="AP1420" s="29">
        <f t="shared" si="1316"/>
        <v>1</v>
      </c>
      <c r="AQ1420" s="29">
        <f t="shared" si="1316"/>
        <v>1</v>
      </c>
      <c r="AR1420" s="29">
        <f t="shared" si="1316"/>
        <v>1</v>
      </c>
      <c r="AS1420" s="29">
        <f t="shared" si="1316"/>
        <v>1</v>
      </c>
      <c r="AT1420" s="29">
        <f t="shared" si="1324"/>
        <v>1</v>
      </c>
      <c r="AU1420" s="29">
        <f t="shared" si="1324"/>
        <v>1</v>
      </c>
      <c r="AV1420" s="29">
        <f t="shared" si="1324"/>
        <v>1</v>
      </c>
      <c r="AW1420" s="29">
        <f t="shared" si="1324"/>
        <v>1</v>
      </c>
      <c r="AX1420" s="29">
        <f t="shared" si="1324"/>
        <v>1</v>
      </c>
      <c r="AY1420" s="29">
        <f t="shared" si="1324"/>
        <v>1</v>
      </c>
      <c r="AZ1420" s="29">
        <f t="shared" si="1324"/>
        <v>1</v>
      </c>
      <c r="BA1420" s="29">
        <f t="shared" si="1324"/>
        <v>1</v>
      </c>
      <c r="BB1420" s="29">
        <f t="shared" si="1324"/>
        <v>1</v>
      </c>
      <c r="BC1420" s="29">
        <f t="shared" si="1324"/>
        <v>1</v>
      </c>
      <c r="BD1420" s="29">
        <f t="shared" si="1324"/>
        <v>1</v>
      </c>
      <c r="BE1420" s="29">
        <f t="shared" si="1324"/>
        <v>1</v>
      </c>
      <c r="BF1420" s="29">
        <f t="shared" si="1324"/>
        <v>1</v>
      </c>
      <c r="BG1420" s="29">
        <f t="shared" si="1324"/>
        <v>1</v>
      </c>
      <c r="BH1420" s="29">
        <f t="shared" si="1324"/>
        <v>1</v>
      </c>
      <c r="BI1420" s="29">
        <f t="shared" si="1324"/>
        <v>1</v>
      </c>
      <c r="BJ1420" s="29">
        <f t="shared" si="1322"/>
        <v>1</v>
      </c>
      <c r="BN1420" s="29">
        <f t="shared" si="1308"/>
        <v>9</v>
      </c>
      <c r="BO1420" s="29">
        <f t="shared" si="1286"/>
        <v>20</v>
      </c>
    </row>
    <row r="1421" spans="3:67" x14ac:dyDescent="0.25">
      <c r="C1421" s="79">
        <f t="shared" si="1283"/>
        <v>43881</v>
      </c>
      <c r="D1421" s="29">
        <f t="shared" si="1238"/>
        <v>2020</v>
      </c>
      <c r="E1421" s="29">
        <f t="shared" si="1309"/>
        <v>2</v>
      </c>
      <c r="F1421" s="29">
        <f t="shared" si="1310"/>
        <v>8</v>
      </c>
      <c r="G1421" s="29">
        <f t="shared" si="1311"/>
        <v>20</v>
      </c>
      <c r="H1421" s="166" t="str">
        <f t="shared" si="1312"/>
        <v>Mi</v>
      </c>
      <c r="I1421" s="29">
        <f t="shared" si="1284"/>
        <v>10</v>
      </c>
      <c r="J1421" s="29">
        <f t="array" ref="J1421">INDEX(Dienstplan!$F$6:$AJ$55,BN1421,BO1421)</f>
        <v>0</v>
      </c>
      <c r="K1421" s="29">
        <f t="array" ref="K1421">IF(OR(J1421=Schichten!$B$3,J1421=Schichten!$B$4),INDEX($D$98:$D$147,MATCH(CODE(J1421),$H$98:$H$147,0)),IF(ISERROR(INDEX($D$98:$D$147,MATCH(J1421,$A$98:$A$147,0))),0,INDEX($D$98:$D$147,MATCH(J1421,$A$98:$A$147,0))))</f>
        <v>0</v>
      </c>
      <c r="L1421" s="29">
        <f t="shared" ref="L1421" si="1329">L1371</f>
        <v>0</v>
      </c>
      <c r="M1421" s="29">
        <f t="shared" si="1241"/>
        <v>0</v>
      </c>
      <c r="O1421" s="29">
        <f t="shared" si="1318"/>
        <v>0</v>
      </c>
      <c r="P1421" s="29">
        <f t="shared" si="1318"/>
        <v>0</v>
      </c>
      <c r="Q1421" s="29">
        <f t="shared" si="1318"/>
        <v>0</v>
      </c>
      <c r="R1421" s="29">
        <f t="shared" si="1318"/>
        <v>0</v>
      </c>
      <c r="S1421" s="29">
        <f t="shared" si="1318"/>
        <v>0</v>
      </c>
      <c r="T1421" s="29">
        <f t="shared" si="1318"/>
        <v>0</v>
      </c>
      <c r="U1421" s="29">
        <f t="shared" si="1318"/>
        <v>0</v>
      </c>
      <c r="V1421" s="29">
        <f t="shared" si="1318"/>
        <v>0</v>
      </c>
      <c r="W1421" s="29">
        <f t="shared" si="1318"/>
        <v>0</v>
      </c>
      <c r="X1421" s="29">
        <f t="shared" si="1318"/>
        <v>0</v>
      </c>
      <c r="Y1421" s="29">
        <f t="shared" si="1318"/>
        <v>1</v>
      </c>
      <c r="Z1421" s="29">
        <f t="shared" si="1318"/>
        <v>1</v>
      </c>
      <c r="AA1421" s="29">
        <f t="shared" si="1318"/>
        <v>1</v>
      </c>
      <c r="AB1421" s="29">
        <f t="shared" si="1318"/>
        <v>1</v>
      </c>
      <c r="AC1421" s="29">
        <f t="shared" si="1318"/>
        <v>1</v>
      </c>
      <c r="AD1421" s="29">
        <f t="shared" si="1318"/>
        <v>1</v>
      </c>
      <c r="AE1421" s="29">
        <f t="shared" si="1316"/>
        <v>1</v>
      </c>
      <c r="AF1421" s="29">
        <f t="shared" si="1316"/>
        <v>1</v>
      </c>
      <c r="AG1421" s="29">
        <f t="shared" si="1316"/>
        <v>1</v>
      </c>
      <c r="AH1421" s="29">
        <f t="shared" si="1316"/>
        <v>1</v>
      </c>
      <c r="AI1421" s="29">
        <f t="shared" si="1316"/>
        <v>1</v>
      </c>
      <c r="AJ1421" s="29">
        <f t="shared" si="1316"/>
        <v>1</v>
      </c>
      <c r="AK1421" s="29">
        <f t="shared" si="1316"/>
        <v>1</v>
      </c>
      <c r="AL1421" s="29">
        <f t="shared" si="1316"/>
        <v>1</v>
      </c>
      <c r="AM1421" s="29">
        <f t="shared" si="1316"/>
        <v>1</v>
      </c>
      <c r="AN1421" s="29">
        <f t="shared" si="1316"/>
        <v>1</v>
      </c>
      <c r="AO1421" s="29">
        <f t="shared" si="1316"/>
        <v>1</v>
      </c>
      <c r="AP1421" s="29">
        <f t="shared" si="1316"/>
        <v>1</v>
      </c>
      <c r="AQ1421" s="29">
        <f t="shared" si="1316"/>
        <v>1</v>
      </c>
      <c r="AR1421" s="29">
        <f t="shared" si="1316"/>
        <v>1</v>
      </c>
      <c r="AS1421" s="29">
        <f t="shared" si="1316"/>
        <v>1</v>
      </c>
      <c r="AT1421" s="29">
        <f t="shared" si="1324"/>
        <v>1</v>
      </c>
      <c r="AU1421" s="29">
        <f t="shared" si="1324"/>
        <v>1</v>
      </c>
      <c r="AV1421" s="29">
        <f t="shared" si="1324"/>
        <v>1</v>
      </c>
      <c r="AW1421" s="29">
        <f t="shared" si="1324"/>
        <v>1</v>
      </c>
      <c r="AX1421" s="29">
        <f t="shared" si="1324"/>
        <v>1</v>
      </c>
      <c r="AY1421" s="29">
        <f t="shared" si="1324"/>
        <v>1</v>
      </c>
      <c r="AZ1421" s="29">
        <f t="shared" si="1324"/>
        <v>1</v>
      </c>
      <c r="BA1421" s="29">
        <f t="shared" si="1324"/>
        <v>1</v>
      </c>
      <c r="BB1421" s="29">
        <f t="shared" si="1324"/>
        <v>1</v>
      </c>
      <c r="BC1421" s="29">
        <f t="shared" si="1324"/>
        <v>1</v>
      </c>
      <c r="BD1421" s="29">
        <f t="shared" si="1324"/>
        <v>1</v>
      </c>
      <c r="BE1421" s="29">
        <f t="shared" si="1324"/>
        <v>1</v>
      </c>
      <c r="BF1421" s="29">
        <f t="shared" si="1324"/>
        <v>1</v>
      </c>
      <c r="BG1421" s="29">
        <f t="shared" si="1324"/>
        <v>1</v>
      </c>
      <c r="BH1421" s="29">
        <f t="shared" si="1324"/>
        <v>1</v>
      </c>
      <c r="BI1421" s="29">
        <f t="shared" si="1324"/>
        <v>1</v>
      </c>
      <c r="BJ1421" s="29">
        <f t="shared" si="1322"/>
        <v>1</v>
      </c>
      <c r="BN1421" s="29">
        <f t="shared" si="1308"/>
        <v>10</v>
      </c>
      <c r="BO1421" s="29">
        <f t="shared" si="1286"/>
        <v>20</v>
      </c>
    </row>
    <row r="1422" spans="3:67" x14ac:dyDescent="0.25">
      <c r="C1422" s="79">
        <f t="shared" si="1283"/>
        <v>43881</v>
      </c>
      <c r="D1422" s="29">
        <f t="shared" ref="D1422:D1485" si="1330">YEAR(C1422)</f>
        <v>2020</v>
      </c>
      <c r="E1422" s="29">
        <f t="shared" si="1309"/>
        <v>2</v>
      </c>
      <c r="F1422" s="29">
        <f t="shared" si="1310"/>
        <v>8</v>
      </c>
      <c r="G1422" s="29">
        <f t="shared" si="1311"/>
        <v>20</v>
      </c>
      <c r="H1422" s="166" t="str">
        <f t="shared" si="1312"/>
        <v>Mi</v>
      </c>
      <c r="I1422" s="29">
        <f t="shared" si="1284"/>
        <v>11</v>
      </c>
      <c r="J1422" s="29">
        <f t="array" ref="J1422">INDEX(Dienstplan!$F$6:$AJ$55,BN1422,BO1422)</f>
        <v>0</v>
      </c>
      <c r="K1422" s="29">
        <f t="array" ref="K1422">IF(OR(J1422=Schichten!$B$3,J1422=Schichten!$B$4),INDEX($D$98:$D$147,MATCH(CODE(J1422),$H$98:$H$147,0)),IF(ISERROR(INDEX($D$98:$D$147,MATCH(J1422,$A$98:$A$147,0))),0,INDEX($D$98:$D$147,MATCH(J1422,$A$98:$A$147,0))))</f>
        <v>0</v>
      </c>
      <c r="L1422" s="29">
        <f t="shared" ref="L1422" si="1331">L1372</f>
        <v>0</v>
      </c>
      <c r="M1422" s="29">
        <f t="shared" si="1241"/>
        <v>0</v>
      </c>
      <c r="O1422" s="29">
        <f t="shared" si="1318"/>
        <v>0</v>
      </c>
      <c r="P1422" s="29">
        <f t="shared" si="1318"/>
        <v>0</v>
      </c>
      <c r="Q1422" s="29">
        <f t="shared" si="1318"/>
        <v>0</v>
      </c>
      <c r="R1422" s="29">
        <f t="shared" si="1318"/>
        <v>0</v>
      </c>
      <c r="S1422" s="29">
        <f t="shared" si="1318"/>
        <v>0</v>
      </c>
      <c r="T1422" s="29">
        <f t="shared" si="1318"/>
        <v>0</v>
      </c>
      <c r="U1422" s="29">
        <f t="shared" si="1318"/>
        <v>0</v>
      </c>
      <c r="V1422" s="29">
        <f t="shared" si="1318"/>
        <v>0</v>
      </c>
      <c r="W1422" s="29">
        <f t="shared" si="1318"/>
        <v>0</v>
      </c>
      <c r="X1422" s="29">
        <f t="shared" si="1318"/>
        <v>0</v>
      </c>
      <c r="Y1422" s="29">
        <f t="shared" si="1318"/>
        <v>1</v>
      </c>
      <c r="Z1422" s="29">
        <f t="shared" si="1318"/>
        <v>1</v>
      </c>
      <c r="AA1422" s="29">
        <f t="shared" si="1318"/>
        <v>1</v>
      </c>
      <c r="AB1422" s="29">
        <f t="shared" si="1318"/>
        <v>1</v>
      </c>
      <c r="AC1422" s="29">
        <f t="shared" si="1318"/>
        <v>1</v>
      </c>
      <c r="AD1422" s="29">
        <f t="shared" si="1318"/>
        <v>1</v>
      </c>
      <c r="AE1422" s="29">
        <f t="shared" si="1316"/>
        <v>1</v>
      </c>
      <c r="AF1422" s="29">
        <f t="shared" si="1316"/>
        <v>1</v>
      </c>
      <c r="AG1422" s="29">
        <f t="shared" si="1316"/>
        <v>1</v>
      </c>
      <c r="AH1422" s="29">
        <f t="shared" si="1316"/>
        <v>1</v>
      </c>
      <c r="AI1422" s="29">
        <f t="shared" si="1316"/>
        <v>1</v>
      </c>
      <c r="AJ1422" s="29">
        <f t="shared" si="1316"/>
        <v>1</v>
      </c>
      <c r="AK1422" s="29">
        <f t="shared" si="1316"/>
        <v>1</v>
      </c>
      <c r="AL1422" s="29">
        <f t="shared" si="1316"/>
        <v>1</v>
      </c>
      <c r="AM1422" s="29">
        <f t="shared" si="1316"/>
        <v>1</v>
      </c>
      <c r="AN1422" s="29">
        <f t="shared" si="1316"/>
        <v>1</v>
      </c>
      <c r="AO1422" s="29">
        <f t="shared" si="1316"/>
        <v>1</v>
      </c>
      <c r="AP1422" s="29">
        <f t="shared" si="1316"/>
        <v>1</v>
      </c>
      <c r="AQ1422" s="29">
        <f t="shared" si="1316"/>
        <v>1</v>
      </c>
      <c r="AR1422" s="29">
        <f t="shared" si="1316"/>
        <v>1</v>
      </c>
      <c r="AS1422" s="29">
        <f t="shared" si="1316"/>
        <v>1</v>
      </c>
      <c r="AT1422" s="29">
        <f t="shared" si="1324"/>
        <v>1</v>
      </c>
      <c r="AU1422" s="29">
        <f t="shared" si="1324"/>
        <v>1</v>
      </c>
      <c r="AV1422" s="29">
        <f t="shared" si="1324"/>
        <v>1</v>
      </c>
      <c r="AW1422" s="29">
        <f t="shared" si="1324"/>
        <v>1</v>
      </c>
      <c r="AX1422" s="29">
        <f t="shared" si="1324"/>
        <v>1</v>
      </c>
      <c r="AY1422" s="29">
        <f t="shared" si="1324"/>
        <v>1</v>
      </c>
      <c r="AZ1422" s="29">
        <f t="shared" si="1324"/>
        <v>1</v>
      </c>
      <c r="BA1422" s="29">
        <f t="shared" si="1324"/>
        <v>1</v>
      </c>
      <c r="BB1422" s="29">
        <f t="shared" si="1324"/>
        <v>1</v>
      </c>
      <c r="BC1422" s="29">
        <f t="shared" si="1324"/>
        <v>1</v>
      </c>
      <c r="BD1422" s="29">
        <f t="shared" si="1324"/>
        <v>1</v>
      </c>
      <c r="BE1422" s="29">
        <f t="shared" si="1324"/>
        <v>1</v>
      </c>
      <c r="BF1422" s="29">
        <f t="shared" si="1324"/>
        <v>1</v>
      </c>
      <c r="BG1422" s="29">
        <f t="shared" si="1324"/>
        <v>1</v>
      </c>
      <c r="BH1422" s="29">
        <f t="shared" si="1324"/>
        <v>1</v>
      </c>
      <c r="BI1422" s="29">
        <f t="shared" si="1324"/>
        <v>1</v>
      </c>
      <c r="BJ1422" s="29">
        <f t="shared" si="1322"/>
        <v>1</v>
      </c>
      <c r="BN1422" s="29">
        <f t="shared" si="1308"/>
        <v>11</v>
      </c>
      <c r="BO1422" s="29">
        <f t="shared" si="1286"/>
        <v>20</v>
      </c>
    </row>
    <row r="1423" spans="3:67" x14ac:dyDescent="0.25">
      <c r="C1423" s="79">
        <f t="shared" si="1283"/>
        <v>43881</v>
      </c>
      <c r="D1423" s="29">
        <f t="shared" si="1330"/>
        <v>2020</v>
      </c>
      <c r="E1423" s="29">
        <f t="shared" si="1309"/>
        <v>2</v>
      </c>
      <c r="F1423" s="29">
        <f t="shared" si="1310"/>
        <v>8</v>
      </c>
      <c r="G1423" s="29">
        <f t="shared" si="1311"/>
        <v>20</v>
      </c>
      <c r="H1423" s="166" t="str">
        <f t="shared" si="1312"/>
        <v>Mi</v>
      </c>
      <c r="I1423" s="29">
        <f t="shared" si="1284"/>
        <v>12</v>
      </c>
      <c r="J1423" s="29">
        <f t="array" ref="J1423">INDEX(Dienstplan!$F$6:$AJ$55,BN1423,BO1423)</f>
        <v>0</v>
      </c>
      <c r="K1423" s="29">
        <f t="array" ref="K1423">IF(OR(J1423=Schichten!$B$3,J1423=Schichten!$B$4),INDEX($D$98:$D$147,MATCH(CODE(J1423),$H$98:$H$147,0)),IF(ISERROR(INDEX($D$98:$D$147,MATCH(J1423,$A$98:$A$147,0))),0,INDEX($D$98:$D$147,MATCH(J1423,$A$98:$A$147,0))))</f>
        <v>0</v>
      </c>
      <c r="L1423" s="29">
        <f t="shared" ref="L1423" si="1332">L1373</f>
        <v>0</v>
      </c>
      <c r="M1423" s="29">
        <f t="shared" ref="M1423:M1486" si="1333">IF($M$457,IF(CODE(J1423)=$N$459,1,IF(CODE(J1423)=$N$460,0.5,0)),0)</f>
        <v>0</v>
      </c>
      <c r="O1423" s="29">
        <f t="shared" si="1318"/>
        <v>0</v>
      </c>
      <c r="P1423" s="29">
        <f t="shared" si="1318"/>
        <v>0</v>
      </c>
      <c r="Q1423" s="29">
        <f t="shared" si="1318"/>
        <v>0</v>
      </c>
      <c r="R1423" s="29">
        <f t="shared" si="1318"/>
        <v>0</v>
      </c>
      <c r="S1423" s="29">
        <f t="shared" si="1318"/>
        <v>0</v>
      </c>
      <c r="T1423" s="29">
        <f t="shared" si="1318"/>
        <v>0</v>
      </c>
      <c r="U1423" s="29">
        <f t="shared" si="1318"/>
        <v>0</v>
      </c>
      <c r="V1423" s="29">
        <f t="shared" si="1318"/>
        <v>0</v>
      </c>
      <c r="W1423" s="29">
        <f t="shared" si="1318"/>
        <v>0</v>
      </c>
      <c r="X1423" s="29">
        <f t="shared" si="1318"/>
        <v>0</v>
      </c>
      <c r="Y1423" s="29">
        <f t="shared" si="1318"/>
        <v>1</v>
      </c>
      <c r="Z1423" s="29">
        <f t="shared" si="1318"/>
        <v>1</v>
      </c>
      <c r="AA1423" s="29">
        <f t="shared" si="1318"/>
        <v>1</v>
      </c>
      <c r="AB1423" s="29">
        <f t="shared" si="1318"/>
        <v>1</v>
      </c>
      <c r="AC1423" s="29">
        <f t="shared" si="1318"/>
        <v>1</v>
      </c>
      <c r="AD1423" s="29">
        <f t="shared" si="1318"/>
        <v>1</v>
      </c>
      <c r="AE1423" s="29">
        <f t="shared" si="1316"/>
        <v>1</v>
      </c>
      <c r="AF1423" s="29">
        <f t="shared" si="1316"/>
        <v>1</v>
      </c>
      <c r="AG1423" s="29">
        <f t="shared" si="1316"/>
        <v>1</v>
      </c>
      <c r="AH1423" s="29">
        <f t="shared" si="1316"/>
        <v>1</v>
      </c>
      <c r="AI1423" s="29">
        <f t="shared" si="1316"/>
        <v>1</v>
      </c>
      <c r="AJ1423" s="29">
        <f t="shared" si="1316"/>
        <v>1</v>
      </c>
      <c r="AK1423" s="29">
        <f t="shared" si="1316"/>
        <v>1</v>
      </c>
      <c r="AL1423" s="29">
        <f t="shared" si="1316"/>
        <v>1</v>
      </c>
      <c r="AM1423" s="29">
        <f t="shared" si="1316"/>
        <v>1</v>
      </c>
      <c r="AN1423" s="29">
        <f t="shared" si="1316"/>
        <v>1</v>
      </c>
      <c r="AO1423" s="29">
        <f t="shared" si="1316"/>
        <v>1</v>
      </c>
      <c r="AP1423" s="29">
        <f t="shared" si="1316"/>
        <v>1</v>
      </c>
      <c r="AQ1423" s="29">
        <f t="shared" si="1316"/>
        <v>1</v>
      </c>
      <c r="AR1423" s="29">
        <f t="shared" si="1316"/>
        <v>1</v>
      </c>
      <c r="AS1423" s="29">
        <f t="shared" si="1316"/>
        <v>1</v>
      </c>
      <c r="AT1423" s="29">
        <f t="shared" si="1324"/>
        <v>1</v>
      </c>
      <c r="AU1423" s="29">
        <f t="shared" si="1324"/>
        <v>1</v>
      </c>
      <c r="AV1423" s="29">
        <f t="shared" si="1324"/>
        <v>1</v>
      </c>
      <c r="AW1423" s="29">
        <f t="shared" si="1324"/>
        <v>1</v>
      </c>
      <c r="AX1423" s="29">
        <f t="shared" si="1324"/>
        <v>1</v>
      </c>
      <c r="AY1423" s="29">
        <f t="shared" si="1324"/>
        <v>1</v>
      </c>
      <c r="AZ1423" s="29">
        <f t="shared" si="1324"/>
        <v>1</v>
      </c>
      <c r="BA1423" s="29">
        <f t="shared" si="1324"/>
        <v>1</v>
      </c>
      <c r="BB1423" s="29">
        <f t="shared" si="1324"/>
        <v>1</v>
      </c>
      <c r="BC1423" s="29">
        <f t="shared" si="1324"/>
        <v>1</v>
      </c>
      <c r="BD1423" s="29">
        <f t="shared" si="1324"/>
        <v>1</v>
      </c>
      <c r="BE1423" s="29">
        <f t="shared" si="1324"/>
        <v>1</v>
      </c>
      <c r="BF1423" s="29">
        <f t="shared" si="1324"/>
        <v>1</v>
      </c>
      <c r="BG1423" s="29">
        <f t="shared" si="1324"/>
        <v>1</v>
      </c>
      <c r="BH1423" s="29">
        <f t="shared" si="1324"/>
        <v>1</v>
      </c>
      <c r="BI1423" s="29">
        <f t="shared" si="1324"/>
        <v>1</v>
      </c>
      <c r="BJ1423" s="29">
        <f t="shared" si="1322"/>
        <v>1</v>
      </c>
      <c r="BN1423" s="29">
        <f t="shared" si="1308"/>
        <v>12</v>
      </c>
      <c r="BO1423" s="29">
        <f t="shared" si="1286"/>
        <v>20</v>
      </c>
    </row>
    <row r="1424" spans="3:67" x14ac:dyDescent="0.25">
      <c r="C1424" s="79">
        <f t="shared" si="1283"/>
        <v>43881</v>
      </c>
      <c r="D1424" s="29">
        <f t="shared" si="1330"/>
        <v>2020</v>
      </c>
      <c r="E1424" s="29">
        <f t="shared" si="1309"/>
        <v>2</v>
      </c>
      <c r="F1424" s="29">
        <f t="shared" si="1310"/>
        <v>8</v>
      </c>
      <c r="G1424" s="29">
        <f t="shared" si="1311"/>
        <v>20</v>
      </c>
      <c r="H1424" s="166" t="str">
        <f t="shared" si="1312"/>
        <v>Mi</v>
      </c>
      <c r="I1424" s="29">
        <f t="shared" si="1284"/>
        <v>13</v>
      </c>
      <c r="J1424" s="29">
        <f t="array" ref="J1424">INDEX(Dienstplan!$F$6:$AJ$55,BN1424,BO1424)</f>
        <v>0</v>
      </c>
      <c r="K1424" s="29">
        <f t="array" ref="K1424">IF(OR(J1424=Schichten!$B$3,J1424=Schichten!$B$4),INDEX($D$98:$D$147,MATCH(CODE(J1424),$H$98:$H$147,0)),IF(ISERROR(INDEX($D$98:$D$147,MATCH(J1424,$A$98:$A$147,0))),0,INDEX($D$98:$D$147,MATCH(J1424,$A$98:$A$147,0))))</f>
        <v>0</v>
      </c>
      <c r="L1424" s="29">
        <f t="shared" ref="L1424" si="1334">L1374</f>
        <v>0</v>
      </c>
      <c r="M1424" s="29">
        <f t="shared" si="1333"/>
        <v>0</v>
      </c>
      <c r="O1424" s="29">
        <f t="shared" si="1318"/>
        <v>0</v>
      </c>
      <c r="P1424" s="29">
        <f t="shared" si="1318"/>
        <v>0</v>
      </c>
      <c r="Q1424" s="29">
        <f t="shared" si="1318"/>
        <v>0</v>
      </c>
      <c r="R1424" s="29">
        <f t="shared" si="1318"/>
        <v>0</v>
      </c>
      <c r="S1424" s="29">
        <f t="shared" si="1318"/>
        <v>0</v>
      </c>
      <c r="T1424" s="29">
        <f t="shared" si="1318"/>
        <v>0</v>
      </c>
      <c r="U1424" s="29">
        <f t="shared" si="1318"/>
        <v>0</v>
      </c>
      <c r="V1424" s="29">
        <f t="shared" si="1318"/>
        <v>0</v>
      </c>
      <c r="W1424" s="29">
        <f t="shared" si="1318"/>
        <v>0</v>
      </c>
      <c r="X1424" s="29">
        <f t="shared" si="1318"/>
        <v>0</v>
      </c>
      <c r="Y1424" s="29">
        <f t="shared" si="1318"/>
        <v>1</v>
      </c>
      <c r="Z1424" s="29">
        <f t="shared" si="1318"/>
        <v>1</v>
      </c>
      <c r="AA1424" s="29">
        <f t="shared" si="1318"/>
        <v>1</v>
      </c>
      <c r="AB1424" s="29">
        <f t="shared" si="1318"/>
        <v>1</v>
      </c>
      <c r="AC1424" s="29">
        <f t="shared" si="1318"/>
        <v>1</v>
      </c>
      <c r="AD1424" s="29">
        <f t="shared" si="1318"/>
        <v>1</v>
      </c>
      <c r="AE1424" s="29">
        <f t="shared" si="1316"/>
        <v>1</v>
      </c>
      <c r="AF1424" s="29">
        <f t="shared" si="1316"/>
        <v>1</v>
      </c>
      <c r="AG1424" s="29">
        <f t="shared" si="1316"/>
        <v>1</v>
      </c>
      <c r="AH1424" s="29">
        <f t="shared" si="1316"/>
        <v>1</v>
      </c>
      <c r="AI1424" s="29">
        <f t="shared" si="1316"/>
        <v>1</v>
      </c>
      <c r="AJ1424" s="29">
        <f t="shared" si="1316"/>
        <v>1</v>
      </c>
      <c r="AK1424" s="29">
        <f t="shared" si="1316"/>
        <v>1</v>
      </c>
      <c r="AL1424" s="29">
        <f t="shared" si="1316"/>
        <v>1</v>
      </c>
      <c r="AM1424" s="29">
        <f t="shared" si="1316"/>
        <v>1</v>
      </c>
      <c r="AN1424" s="29">
        <f t="shared" si="1316"/>
        <v>1</v>
      </c>
      <c r="AO1424" s="29">
        <f t="shared" si="1316"/>
        <v>1</v>
      </c>
      <c r="AP1424" s="29">
        <f t="shared" si="1316"/>
        <v>1</v>
      </c>
      <c r="AQ1424" s="29">
        <f t="shared" si="1316"/>
        <v>1</v>
      </c>
      <c r="AR1424" s="29">
        <f t="shared" si="1316"/>
        <v>1</v>
      </c>
      <c r="AS1424" s="29">
        <f t="shared" si="1316"/>
        <v>1</v>
      </c>
      <c r="AT1424" s="29">
        <f t="shared" si="1324"/>
        <v>1</v>
      </c>
      <c r="AU1424" s="29">
        <f t="shared" si="1324"/>
        <v>1</v>
      </c>
      <c r="AV1424" s="29">
        <f t="shared" si="1324"/>
        <v>1</v>
      </c>
      <c r="AW1424" s="29">
        <f t="shared" si="1324"/>
        <v>1</v>
      </c>
      <c r="AX1424" s="29">
        <f t="shared" si="1324"/>
        <v>1</v>
      </c>
      <c r="AY1424" s="29">
        <f t="shared" si="1324"/>
        <v>1</v>
      </c>
      <c r="AZ1424" s="29">
        <f t="shared" si="1324"/>
        <v>1</v>
      </c>
      <c r="BA1424" s="29">
        <f t="shared" si="1324"/>
        <v>1</v>
      </c>
      <c r="BB1424" s="29">
        <f t="shared" si="1324"/>
        <v>1</v>
      </c>
      <c r="BC1424" s="29">
        <f t="shared" si="1324"/>
        <v>1</v>
      </c>
      <c r="BD1424" s="29">
        <f t="shared" si="1324"/>
        <v>1</v>
      </c>
      <c r="BE1424" s="29">
        <f t="shared" si="1324"/>
        <v>1</v>
      </c>
      <c r="BF1424" s="29">
        <f t="shared" si="1324"/>
        <v>1</v>
      </c>
      <c r="BG1424" s="29">
        <f t="shared" si="1324"/>
        <v>1</v>
      </c>
      <c r="BH1424" s="29">
        <f t="shared" si="1324"/>
        <v>1</v>
      </c>
      <c r="BI1424" s="29">
        <f t="shared" si="1324"/>
        <v>1</v>
      </c>
      <c r="BJ1424" s="29">
        <f t="shared" si="1322"/>
        <v>1</v>
      </c>
      <c r="BN1424" s="29">
        <f t="shared" si="1308"/>
        <v>13</v>
      </c>
      <c r="BO1424" s="29">
        <f t="shared" si="1286"/>
        <v>20</v>
      </c>
    </row>
    <row r="1425" spans="3:67" x14ac:dyDescent="0.25">
      <c r="C1425" s="79">
        <f t="shared" si="1283"/>
        <v>43881</v>
      </c>
      <c r="D1425" s="29">
        <f t="shared" si="1330"/>
        <v>2020</v>
      </c>
      <c r="E1425" s="29">
        <f t="shared" si="1309"/>
        <v>2</v>
      </c>
      <c r="F1425" s="29">
        <f t="shared" si="1310"/>
        <v>8</v>
      </c>
      <c r="G1425" s="29">
        <f t="shared" si="1311"/>
        <v>20</v>
      </c>
      <c r="H1425" s="166" t="str">
        <f t="shared" si="1312"/>
        <v>Mi</v>
      </c>
      <c r="I1425" s="29">
        <f t="shared" si="1284"/>
        <v>14</v>
      </c>
      <c r="J1425" s="29" t="str">
        <f t="array" ref="J1425">INDEX(Dienstplan!$F$6:$AJ$55,BN1425,BO1425)</f>
        <v>A1</v>
      </c>
      <c r="K1425" s="29">
        <f t="array" ref="K1425">IF(OR(J1425=Schichten!$B$3,J1425=Schichten!$B$4),INDEX($D$98:$D$147,MATCH(CODE(J1425),$H$98:$H$147,0)),IF(ISERROR(INDEX($D$98:$D$147,MATCH(J1425,$A$98:$A$147,0))),0,INDEX($D$98:$D$147,MATCH(J1425,$A$98:$A$147,0))))</f>
        <v>6</v>
      </c>
      <c r="L1425" s="29">
        <f t="shared" ref="L1425" si="1335">L1375</f>
        <v>0</v>
      </c>
      <c r="M1425" s="29">
        <f t="shared" si="1333"/>
        <v>0</v>
      </c>
      <c r="O1425" s="29">
        <f t="shared" si="1318"/>
        <v>0</v>
      </c>
      <c r="P1425" s="29">
        <f t="shared" si="1318"/>
        <v>0</v>
      </c>
      <c r="Q1425" s="29">
        <f t="shared" si="1318"/>
        <v>0</v>
      </c>
      <c r="R1425" s="29">
        <f t="shared" si="1318"/>
        <v>0</v>
      </c>
      <c r="S1425" s="29">
        <f t="shared" si="1318"/>
        <v>0</v>
      </c>
      <c r="T1425" s="29">
        <f t="shared" si="1318"/>
        <v>0</v>
      </c>
      <c r="U1425" s="29">
        <f t="shared" si="1318"/>
        <v>1</v>
      </c>
      <c r="V1425" s="29">
        <f t="shared" si="1318"/>
        <v>0</v>
      </c>
      <c r="W1425" s="29">
        <f t="shared" si="1318"/>
        <v>0</v>
      </c>
      <c r="X1425" s="29">
        <f t="shared" si="1318"/>
        <v>0</v>
      </c>
      <c r="Y1425" s="29">
        <f t="shared" si="1318"/>
        <v>0</v>
      </c>
      <c r="Z1425" s="29">
        <f t="shared" si="1318"/>
        <v>0</v>
      </c>
      <c r="AA1425" s="29">
        <f t="shared" si="1318"/>
        <v>0</v>
      </c>
      <c r="AB1425" s="29">
        <f t="shared" si="1318"/>
        <v>0</v>
      </c>
      <c r="AC1425" s="29">
        <f t="shared" si="1318"/>
        <v>0</v>
      </c>
      <c r="AD1425" s="29">
        <f t="shared" si="1318"/>
        <v>0</v>
      </c>
      <c r="AE1425" s="29">
        <f t="shared" si="1316"/>
        <v>0</v>
      </c>
      <c r="AF1425" s="29">
        <f t="shared" si="1316"/>
        <v>0</v>
      </c>
      <c r="AG1425" s="29">
        <f t="shared" si="1316"/>
        <v>0</v>
      </c>
      <c r="AH1425" s="29">
        <f t="shared" si="1316"/>
        <v>0</v>
      </c>
      <c r="AI1425" s="29">
        <f t="shared" si="1316"/>
        <v>0</v>
      </c>
      <c r="AJ1425" s="29">
        <f t="shared" si="1316"/>
        <v>0</v>
      </c>
      <c r="AK1425" s="29">
        <f t="shared" si="1316"/>
        <v>0</v>
      </c>
      <c r="AL1425" s="29">
        <f t="shared" si="1316"/>
        <v>0</v>
      </c>
      <c r="AM1425" s="29">
        <f t="shared" si="1316"/>
        <v>0</v>
      </c>
      <c r="AN1425" s="29">
        <f t="shared" si="1316"/>
        <v>0</v>
      </c>
      <c r="AO1425" s="29">
        <f t="shared" si="1316"/>
        <v>0</v>
      </c>
      <c r="AP1425" s="29">
        <f t="shared" si="1316"/>
        <v>0</v>
      </c>
      <c r="AQ1425" s="29">
        <f t="shared" si="1316"/>
        <v>0</v>
      </c>
      <c r="AR1425" s="29">
        <f t="shared" si="1316"/>
        <v>0</v>
      </c>
      <c r="AS1425" s="29">
        <f t="shared" si="1316"/>
        <v>0</v>
      </c>
      <c r="AT1425" s="29">
        <f t="shared" si="1324"/>
        <v>0</v>
      </c>
      <c r="AU1425" s="29">
        <f t="shared" si="1324"/>
        <v>0</v>
      </c>
      <c r="AV1425" s="29">
        <f t="shared" si="1324"/>
        <v>0</v>
      </c>
      <c r="AW1425" s="29">
        <f t="shared" si="1324"/>
        <v>0</v>
      </c>
      <c r="AX1425" s="29">
        <f t="shared" si="1324"/>
        <v>0</v>
      </c>
      <c r="AY1425" s="29">
        <f t="shared" si="1324"/>
        <v>0</v>
      </c>
      <c r="AZ1425" s="29">
        <f t="shared" si="1324"/>
        <v>0</v>
      </c>
      <c r="BA1425" s="29">
        <f t="shared" si="1324"/>
        <v>0</v>
      </c>
      <c r="BB1425" s="29">
        <f t="shared" si="1324"/>
        <v>0</v>
      </c>
      <c r="BC1425" s="29">
        <f t="shared" si="1324"/>
        <v>0</v>
      </c>
      <c r="BD1425" s="29">
        <f t="shared" si="1324"/>
        <v>0</v>
      </c>
      <c r="BE1425" s="29">
        <f t="shared" si="1324"/>
        <v>0</v>
      </c>
      <c r="BF1425" s="29">
        <f t="shared" si="1324"/>
        <v>0</v>
      </c>
      <c r="BG1425" s="29">
        <f t="shared" si="1324"/>
        <v>0</v>
      </c>
      <c r="BH1425" s="29">
        <f t="shared" si="1324"/>
        <v>0</v>
      </c>
      <c r="BI1425" s="29">
        <f t="shared" si="1324"/>
        <v>0</v>
      </c>
      <c r="BJ1425" s="29">
        <f t="shared" si="1322"/>
        <v>0</v>
      </c>
      <c r="BN1425" s="29">
        <f t="shared" si="1308"/>
        <v>14</v>
      </c>
      <c r="BO1425" s="29">
        <f t="shared" si="1286"/>
        <v>20</v>
      </c>
    </row>
    <row r="1426" spans="3:67" x14ac:dyDescent="0.25">
      <c r="C1426" s="79">
        <f t="shared" si="1283"/>
        <v>43881</v>
      </c>
      <c r="D1426" s="29">
        <f t="shared" si="1330"/>
        <v>2020</v>
      </c>
      <c r="E1426" s="29">
        <f t="shared" si="1309"/>
        <v>2</v>
      </c>
      <c r="F1426" s="29">
        <f t="shared" si="1310"/>
        <v>8</v>
      </c>
      <c r="G1426" s="29">
        <f t="shared" si="1311"/>
        <v>20</v>
      </c>
      <c r="H1426" s="166" t="str">
        <f t="shared" si="1312"/>
        <v>Mi</v>
      </c>
      <c r="I1426" s="29">
        <f t="shared" si="1284"/>
        <v>15</v>
      </c>
      <c r="J1426" s="29">
        <f t="array" ref="J1426">INDEX(Dienstplan!$F$6:$AJ$55,BN1426,BO1426)</f>
        <v>0</v>
      </c>
      <c r="K1426" s="29">
        <f t="array" ref="K1426">IF(OR(J1426=Schichten!$B$3,J1426=Schichten!$B$4),INDEX($D$98:$D$147,MATCH(CODE(J1426),$H$98:$H$147,0)),IF(ISERROR(INDEX($D$98:$D$147,MATCH(J1426,$A$98:$A$147,0))),0,INDEX($D$98:$D$147,MATCH(J1426,$A$98:$A$147,0))))</f>
        <v>0</v>
      </c>
      <c r="L1426" s="29">
        <f t="shared" ref="L1426" si="1336">L1376</f>
        <v>0</v>
      </c>
      <c r="M1426" s="29">
        <f t="shared" si="1333"/>
        <v>0</v>
      </c>
      <c r="O1426" s="29">
        <f t="shared" si="1318"/>
        <v>0</v>
      </c>
      <c r="P1426" s="29">
        <f t="shared" si="1318"/>
        <v>0</v>
      </c>
      <c r="Q1426" s="29">
        <f t="shared" si="1318"/>
        <v>0</v>
      </c>
      <c r="R1426" s="29">
        <f t="shared" si="1318"/>
        <v>0</v>
      </c>
      <c r="S1426" s="29">
        <f t="shared" si="1318"/>
        <v>0</v>
      </c>
      <c r="T1426" s="29">
        <f t="shared" si="1318"/>
        <v>0</v>
      </c>
      <c r="U1426" s="29">
        <f t="shared" si="1318"/>
        <v>0</v>
      </c>
      <c r="V1426" s="29">
        <f t="shared" si="1318"/>
        <v>0</v>
      </c>
      <c r="W1426" s="29">
        <f t="shared" si="1318"/>
        <v>0</v>
      </c>
      <c r="X1426" s="29">
        <f t="shared" si="1318"/>
        <v>0</v>
      </c>
      <c r="Y1426" s="29">
        <f t="shared" si="1318"/>
        <v>1</v>
      </c>
      <c r="Z1426" s="29">
        <f t="shared" si="1318"/>
        <v>1</v>
      </c>
      <c r="AA1426" s="29">
        <f t="shared" si="1318"/>
        <v>1</v>
      </c>
      <c r="AB1426" s="29">
        <f t="shared" si="1318"/>
        <v>1</v>
      </c>
      <c r="AC1426" s="29">
        <f t="shared" si="1318"/>
        <v>1</v>
      </c>
      <c r="AD1426" s="29">
        <f t="shared" si="1318"/>
        <v>1</v>
      </c>
      <c r="AE1426" s="29">
        <f t="shared" si="1316"/>
        <v>1</v>
      </c>
      <c r="AF1426" s="29">
        <f t="shared" si="1316"/>
        <v>1</v>
      </c>
      <c r="AG1426" s="29">
        <f t="shared" si="1316"/>
        <v>1</v>
      </c>
      <c r="AH1426" s="29">
        <f t="shared" si="1316"/>
        <v>1</v>
      </c>
      <c r="AI1426" s="29">
        <f t="shared" si="1316"/>
        <v>1</v>
      </c>
      <c r="AJ1426" s="29">
        <f t="shared" si="1316"/>
        <v>1</v>
      </c>
      <c r="AK1426" s="29">
        <f t="shared" si="1316"/>
        <v>1</v>
      </c>
      <c r="AL1426" s="29">
        <f t="shared" si="1316"/>
        <v>1</v>
      </c>
      <c r="AM1426" s="29">
        <f t="shared" si="1316"/>
        <v>1</v>
      </c>
      <c r="AN1426" s="29">
        <f t="shared" si="1316"/>
        <v>1</v>
      </c>
      <c r="AO1426" s="29">
        <f t="shared" si="1316"/>
        <v>1</v>
      </c>
      <c r="AP1426" s="29">
        <f t="shared" si="1316"/>
        <v>1</v>
      </c>
      <c r="AQ1426" s="29">
        <f t="shared" si="1316"/>
        <v>1</v>
      </c>
      <c r="AR1426" s="29">
        <f t="shared" si="1316"/>
        <v>1</v>
      </c>
      <c r="AS1426" s="29">
        <f t="shared" si="1316"/>
        <v>1</v>
      </c>
      <c r="AT1426" s="29">
        <f t="shared" si="1324"/>
        <v>1</v>
      </c>
      <c r="AU1426" s="29">
        <f t="shared" si="1324"/>
        <v>1</v>
      </c>
      <c r="AV1426" s="29">
        <f t="shared" si="1324"/>
        <v>1</v>
      </c>
      <c r="AW1426" s="29">
        <f t="shared" si="1324"/>
        <v>1</v>
      </c>
      <c r="AX1426" s="29">
        <f t="shared" si="1324"/>
        <v>1</v>
      </c>
      <c r="AY1426" s="29">
        <f t="shared" si="1324"/>
        <v>1</v>
      </c>
      <c r="AZ1426" s="29">
        <f t="shared" si="1324"/>
        <v>1</v>
      </c>
      <c r="BA1426" s="29">
        <f t="shared" si="1324"/>
        <v>1</v>
      </c>
      <c r="BB1426" s="29">
        <f t="shared" si="1324"/>
        <v>1</v>
      </c>
      <c r="BC1426" s="29">
        <f t="shared" si="1324"/>
        <v>1</v>
      </c>
      <c r="BD1426" s="29">
        <f t="shared" si="1324"/>
        <v>1</v>
      </c>
      <c r="BE1426" s="29">
        <f t="shared" si="1324"/>
        <v>1</v>
      </c>
      <c r="BF1426" s="29">
        <f t="shared" si="1324"/>
        <v>1</v>
      </c>
      <c r="BG1426" s="29">
        <f t="shared" si="1324"/>
        <v>1</v>
      </c>
      <c r="BH1426" s="29">
        <f t="shared" si="1324"/>
        <v>1</v>
      </c>
      <c r="BI1426" s="29">
        <f t="shared" si="1324"/>
        <v>1</v>
      </c>
      <c r="BJ1426" s="29">
        <f t="shared" si="1322"/>
        <v>1</v>
      </c>
      <c r="BN1426" s="29">
        <f t="shared" si="1308"/>
        <v>15</v>
      </c>
      <c r="BO1426" s="29">
        <f t="shared" si="1286"/>
        <v>20</v>
      </c>
    </row>
    <row r="1427" spans="3:67" x14ac:dyDescent="0.25">
      <c r="C1427" s="79">
        <f t="shared" si="1283"/>
        <v>43881</v>
      </c>
      <c r="D1427" s="29">
        <f t="shared" si="1330"/>
        <v>2020</v>
      </c>
      <c r="E1427" s="29">
        <f t="shared" si="1309"/>
        <v>2</v>
      </c>
      <c r="F1427" s="29">
        <f t="shared" si="1310"/>
        <v>8</v>
      </c>
      <c r="G1427" s="29">
        <f t="shared" si="1311"/>
        <v>20</v>
      </c>
      <c r="H1427" s="166" t="str">
        <f t="shared" si="1312"/>
        <v>Mi</v>
      </c>
      <c r="I1427" s="29">
        <f t="shared" si="1284"/>
        <v>16</v>
      </c>
      <c r="J1427" s="29">
        <f t="array" ref="J1427">INDEX(Dienstplan!$F$6:$AJ$55,BN1427,BO1427)</f>
        <v>0</v>
      </c>
      <c r="K1427" s="29">
        <f t="array" ref="K1427">IF(OR(J1427=Schichten!$B$3,J1427=Schichten!$B$4),INDEX($D$98:$D$147,MATCH(CODE(J1427),$H$98:$H$147,0)),IF(ISERROR(INDEX($D$98:$D$147,MATCH(J1427,$A$98:$A$147,0))),0,INDEX($D$98:$D$147,MATCH(J1427,$A$98:$A$147,0))))</f>
        <v>0</v>
      </c>
      <c r="L1427" s="29">
        <f t="shared" ref="L1427" si="1337">L1377</f>
        <v>0</v>
      </c>
      <c r="M1427" s="29">
        <f t="shared" si="1333"/>
        <v>0</v>
      </c>
      <c r="O1427" s="29">
        <f t="shared" si="1318"/>
        <v>0</v>
      </c>
      <c r="P1427" s="29">
        <f t="shared" si="1318"/>
        <v>0</v>
      </c>
      <c r="Q1427" s="29">
        <f t="shared" si="1318"/>
        <v>0</v>
      </c>
      <c r="R1427" s="29">
        <f t="shared" si="1318"/>
        <v>0</v>
      </c>
      <c r="S1427" s="29">
        <f t="shared" si="1318"/>
        <v>0</v>
      </c>
      <c r="T1427" s="29">
        <f t="shared" si="1318"/>
        <v>0</v>
      </c>
      <c r="U1427" s="29">
        <f t="shared" si="1318"/>
        <v>0</v>
      </c>
      <c r="V1427" s="29">
        <f t="shared" si="1318"/>
        <v>0</v>
      </c>
      <c r="W1427" s="29">
        <f t="shared" si="1318"/>
        <v>0</v>
      </c>
      <c r="X1427" s="29">
        <f t="shared" si="1318"/>
        <v>0</v>
      </c>
      <c r="Y1427" s="29">
        <f t="shared" si="1318"/>
        <v>1</v>
      </c>
      <c r="Z1427" s="29">
        <f t="shared" si="1318"/>
        <v>1</v>
      </c>
      <c r="AA1427" s="29">
        <f t="shared" si="1318"/>
        <v>1</v>
      </c>
      <c r="AB1427" s="29">
        <f t="shared" si="1318"/>
        <v>1</v>
      </c>
      <c r="AC1427" s="29">
        <f t="shared" si="1318"/>
        <v>1</v>
      </c>
      <c r="AD1427" s="29">
        <f t="shared" ref="AD1427:AS1442" si="1338">IF($M$457,IF($J1427=AD$461,1,0),0)</f>
        <v>1</v>
      </c>
      <c r="AE1427" s="29">
        <f t="shared" si="1338"/>
        <v>1</v>
      </c>
      <c r="AF1427" s="29">
        <f t="shared" si="1338"/>
        <v>1</v>
      </c>
      <c r="AG1427" s="29">
        <f t="shared" si="1338"/>
        <v>1</v>
      </c>
      <c r="AH1427" s="29">
        <f t="shared" si="1338"/>
        <v>1</v>
      </c>
      <c r="AI1427" s="29">
        <f t="shared" si="1338"/>
        <v>1</v>
      </c>
      <c r="AJ1427" s="29">
        <f t="shared" si="1338"/>
        <v>1</v>
      </c>
      <c r="AK1427" s="29">
        <f t="shared" si="1338"/>
        <v>1</v>
      </c>
      <c r="AL1427" s="29">
        <f t="shared" si="1338"/>
        <v>1</v>
      </c>
      <c r="AM1427" s="29">
        <f t="shared" si="1338"/>
        <v>1</v>
      </c>
      <c r="AN1427" s="29">
        <f t="shared" si="1338"/>
        <v>1</v>
      </c>
      <c r="AO1427" s="29">
        <f t="shared" si="1338"/>
        <v>1</v>
      </c>
      <c r="AP1427" s="29">
        <f t="shared" si="1338"/>
        <v>1</v>
      </c>
      <c r="AQ1427" s="29">
        <f t="shared" si="1338"/>
        <v>1</v>
      </c>
      <c r="AR1427" s="29">
        <f t="shared" si="1338"/>
        <v>1</v>
      </c>
      <c r="AS1427" s="29">
        <f t="shared" si="1338"/>
        <v>1</v>
      </c>
      <c r="AT1427" s="29">
        <f t="shared" si="1324"/>
        <v>1</v>
      </c>
      <c r="AU1427" s="29">
        <f t="shared" si="1324"/>
        <v>1</v>
      </c>
      <c r="AV1427" s="29">
        <f t="shared" si="1324"/>
        <v>1</v>
      </c>
      <c r="AW1427" s="29">
        <f t="shared" si="1324"/>
        <v>1</v>
      </c>
      <c r="AX1427" s="29">
        <f t="shared" si="1324"/>
        <v>1</v>
      </c>
      <c r="AY1427" s="29">
        <f t="shared" si="1324"/>
        <v>1</v>
      </c>
      <c r="AZ1427" s="29">
        <f t="shared" si="1324"/>
        <v>1</v>
      </c>
      <c r="BA1427" s="29">
        <f t="shared" si="1324"/>
        <v>1</v>
      </c>
      <c r="BB1427" s="29">
        <f t="shared" si="1324"/>
        <v>1</v>
      </c>
      <c r="BC1427" s="29">
        <f t="shared" si="1324"/>
        <v>1</v>
      </c>
      <c r="BD1427" s="29">
        <f t="shared" si="1324"/>
        <v>1</v>
      </c>
      <c r="BE1427" s="29">
        <f t="shared" si="1324"/>
        <v>1</v>
      </c>
      <c r="BF1427" s="29">
        <f t="shared" si="1324"/>
        <v>1</v>
      </c>
      <c r="BG1427" s="29">
        <f t="shared" si="1324"/>
        <v>1</v>
      </c>
      <c r="BH1427" s="29">
        <f t="shared" si="1324"/>
        <v>1</v>
      </c>
      <c r="BI1427" s="29">
        <f t="shared" si="1324"/>
        <v>1</v>
      </c>
      <c r="BJ1427" s="29">
        <f t="shared" si="1322"/>
        <v>1</v>
      </c>
      <c r="BN1427" s="29">
        <f t="shared" si="1308"/>
        <v>16</v>
      </c>
      <c r="BO1427" s="29">
        <f t="shared" si="1286"/>
        <v>20</v>
      </c>
    </row>
    <row r="1428" spans="3:67" x14ac:dyDescent="0.25">
      <c r="C1428" s="79">
        <f t="shared" si="1283"/>
        <v>43881</v>
      </c>
      <c r="D1428" s="29">
        <f t="shared" si="1330"/>
        <v>2020</v>
      </c>
      <c r="E1428" s="29">
        <f t="shared" si="1309"/>
        <v>2</v>
      </c>
      <c r="F1428" s="29">
        <f t="shared" si="1310"/>
        <v>8</v>
      </c>
      <c r="G1428" s="29">
        <f t="shared" si="1311"/>
        <v>20</v>
      </c>
      <c r="H1428" s="166" t="str">
        <f t="shared" si="1312"/>
        <v>Mi</v>
      </c>
      <c r="I1428" s="29">
        <f t="shared" si="1284"/>
        <v>17</v>
      </c>
      <c r="J1428" s="29">
        <f t="array" ref="J1428">INDEX(Dienstplan!$F$6:$AJ$55,BN1428,BO1428)</f>
        <v>0</v>
      </c>
      <c r="K1428" s="29">
        <f t="array" ref="K1428">IF(OR(J1428=Schichten!$B$3,J1428=Schichten!$B$4),INDEX($D$98:$D$147,MATCH(CODE(J1428),$H$98:$H$147,0)),IF(ISERROR(INDEX($D$98:$D$147,MATCH(J1428,$A$98:$A$147,0))),0,INDEX($D$98:$D$147,MATCH(J1428,$A$98:$A$147,0))))</f>
        <v>0</v>
      </c>
      <c r="L1428" s="29">
        <f t="shared" ref="L1428" si="1339">L1378</f>
        <v>0</v>
      </c>
      <c r="M1428" s="29">
        <f t="shared" si="1333"/>
        <v>0</v>
      </c>
      <c r="O1428" s="29">
        <f t="shared" ref="O1428:AD1443" si="1340">IF($M$457,IF($J1428=O$461,1,0),0)</f>
        <v>0</v>
      </c>
      <c r="P1428" s="29">
        <f t="shared" si="1340"/>
        <v>0</v>
      </c>
      <c r="Q1428" s="29">
        <f t="shared" si="1340"/>
        <v>0</v>
      </c>
      <c r="R1428" s="29">
        <f t="shared" si="1340"/>
        <v>0</v>
      </c>
      <c r="S1428" s="29">
        <f t="shared" si="1340"/>
        <v>0</v>
      </c>
      <c r="T1428" s="29">
        <f t="shared" si="1340"/>
        <v>0</v>
      </c>
      <c r="U1428" s="29">
        <f t="shared" si="1340"/>
        <v>0</v>
      </c>
      <c r="V1428" s="29">
        <f t="shared" si="1340"/>
        <v>0</v>
      </c>
      <c r="W1428" s="29">
        <f t="shared" si="1340"/>
        <v>0</v>
      </c>
      <c r="X1428" s="29">
        <f t="shared" si="1340"/>
        <v>0</v>
      </c>
      <c r="Y1428" s="29">
        <f t="shared" si="1340"/>
        <v>1</v>
      </c>
      <c r="Z1428" s="29">
        <f t="shared" si="1340"/>
        <v>1</v>
      </c>
      <c r="AA1428" s="29">
        <f t="shared" si="1340"/>
        <v>1</v>
      </c>
      <c r="AB1428" s="29">
        <f t="shared" si="1340"/>
        <v>1</v>
      </c>
      <c r="AC1428" s="29">
        <f t="shared" si="1340"/>
        <v>1</v>
      </c>
      <c r="AD1428" s="29">
        <f t="shared" si="1340"/>
        <v>1</v>
      </c>
      <c r="AE1428" s="29">
        <f t="shared" si="1338"/>
        <v>1</v>
      </c>
      <c r="AF1428" s="29">
        <f t="shared" si="1338"/>
        <v>1</v>
      </c>
      <c r="AG1428" s="29">
        <f t="shared" si="1338"/>
        <v>1</v>
      </c>
      <c r="AH1428" s="29">
        <f t="shared" si="1338"/>
        <v>1</v>
      </c>
      <c r="AI1428" s="29">
        <f t="shared" si="1338"/>
        <v>1</v>
      </c>
      <c r="AJ1428" s="29">
        <f t="shared" si="1338"/>
        <v>1</v>
      </c>
      <c r="AK1428" s="29">
        <f t="shared" si="1338"/>
        <v>1</v>
      </c>
      <c r="AL1428" s="29">
        <f t="shared" si="1338"/>
        <v>1</v>
      </c>
      <c r="AM1428" s="29">
        <f t="shared" si="1338"/>
        <v>1</v>
      </c>
      <c r="AN1428" s="29">
        <f t="shared" si="1338"/>
        <v>1</v>
      </c>
      <c r="AO1428" s="29">
        <f t="shared" si="1338"/>
        <v>1</v>
      </c>
      <c r="AP1428" s="29">
        <f t="shared" si="1338"/>
        <v>1</v>
      </c>
      <c r="AQ1428" s="29">
        <f t="shared" si="1338"/>
        <v>1</v>
      </c>
      <c r="AR1428" s="29">
        <f t="shared" si="1338"/>
        <v>1</v>
      </c>
      <c r="AS1428" s="29">
        <f t="shared" si="1338"/>
        <v>1</v>
      </c>
      <c r="AT1428" s="29">
        <f t="shared" si="1324"/>
        <v>1</v>
      </c>
      <c r="AU1428" s="29">
        <f t="shared" si="1324"/>
        <v>1</v>
      </c>
      <c r="AV1428" s="29">
        <f t="shared" si="1324"/>
        <v>1</v>
      </c>
      <c r="AW1428" s="29">
        <f t="shared" si="1324"/>
        <v>1</v>
      </c>
      <c r="AX1428" s="29">
        <f t="shared" si="1324"/>
        <v>1</v>
      </c>
      <c r="AY1428" s="29">
        <f t="shared" si="1324"/>
        <v>1</v>
      </c>
      <c r="AZ1428" s="29">
        <f t="shared" si="1324"/>
        <v>1</v>
      </c>
      <c r="BA1428" s="29">
        <f t="shared" si="1324"/>
        <v>1</v>
      </c>
      <c r="BB1428" s="29">
        <f t="shared" si="1324"/>
        <v>1</v>
      </c>
      <c r="BC1428" s="29">
        <f t="shared" si="1324"/>
        <v>1</v>
      </c>
      <c r="BD1428" s="29">
        <f t="shared" si="1324"/>
        <v>1</v>
      </c>
      <c r="BE1428" s="29">
        <f t="shared" si="1324"/>
        <v>1</v>
      </c>
      <c r="BF1428" s="29">
        <f t="shared" si="1324"/>
        <v>1</v>
      </c>
      <c r="BG1428" s="29">
        <f t="shared" si="1324"/>
        <v>1</v>
      </c>
      <c r="BH1428" s="29">
        <f t="shared" si="1324"/>
        <v>1</v>
      </c>
      <c r="BI1428" s="29">
        <f t="shared" si="1324"/>
        <v>1</v>
      </c>
      <c r="BJ1428" s="29">
        <f t="shared" si="1322"/>
        <v>1</v>
      </c>
      <c r="BN1428" s="29">
        <f t="shared" si="1308"/>
        <v>17</v>
      </c>
      <c r="BO1428" s="29">
        <f t="shared" si="1286"/>
        <v>20</v>
      </c>
    </row>
    <row r="1429" spans="3:67" x14ac:dyDescent="0.25">
      <c r="C1429" s="79">
        <f t="shared" si="1283"/>
        <v>43881</v>
      </c>
      <c r="D1429" s="29">
        <f t="shared" si="1330"/>
        <v>2020</v>
      </c>
      <c r="E1429" s="29">
        <f t="shared" si="1309"/>
        <v>2</v>
      </c>
      <c r="F1429" s="29">
        <f t="shared" si="1310"/>
        <v>8</v>
      </c>
      <c r="G1429" s="29">
        <f t="shared" si="1311"/>
        <v>20</v>
      </c>
      <c r="H1429" s="166" t="str">
        <f t="shared" si="1312"/>
        <v>Mi</v>
      </c>
      <c r="I1429" s="29">
        <f t="shared" si="1284"/>
        <v>18</v>
      </c>
      <c r="J1429" s="29">
        <f t="array" ref="J1429">INDEX(Dienstplan!$F$6:$AJ$55,BN1429,BO1429)</f>
        <v>0</v>
      </c>
      <c r="K1429" s="29">
        <f t="array" ref="K1429">IF(OR(J1429=Schichten!$B$3,J1429=Schichten!$B$4),INDEX($D$98:$D$147,MATCH(CODE(J1429),$H$98:$H$147,0)),IF(ISERROR(INDEX($D$98:$D$147,MATCH(J1429,$A$98:$A$147,0))),0,INDEX($D$98:$D$147,MATCH(J1429,$A$98:$A$147,0))))</f>
        <v>0</v>
      </c>
      <c r="L1429" s="29">
        <f t="shared" ref="L1429" si="1341">L1379</f>
        <v>0</v>
      </c>
      <c r="M1429" s="29">
        <f t="shared" si="1333"/>
        <v>0</v>
      </c>
      <c r="O1429" s="29">
        <f t="shared" si="1340"/>
        <v>0</v>
      </c>
      <c r="P1429" s="29">
        <f t="shared" si="1340"/>
        <v>0</v>
      </c>
      <c r="Q1429" s="29">
        <f t="shared" si="1340"/>
        <v>0</v>
      </c>
      <c r="R1429" s="29">
        <f t="shared" si="1340"/>
        <v>0</v>
      </c>
      <c r="S1429" s="29">
        <f t="shared" si="1340"/>
        <v>0</v>
      </c>
      <c r="T1429" s="29">
        <f t="shared" si="1340"/>
        <v>0</v>
      </c>
      <c r="U1429" s="29">
        <f t="shared" si="1340"/>
        <v>0</v>
      </c>
      <c r="V1429" s="29">
        <f t="shared" si="1340"/>
        <v>0</v>
      </c>
      <c r="W1429" s="29">
        <f t="shared" si="1340"/>
        <v>0</v>
      </c>
      <c r="X1429" s="29">
        <f t="shared" si="1340"/>
        <v>0</v>
      </c>
      <c r="Y1429" s="29">
        <f t="shared" si="1340"/>
        <v>1</v>
      </c>
      <c r="Z1429" s="29">
        <f t="shared" si="1340"/>
        <v>1</v>
      </c>
      <c r="AA1429" s="29">
        <f t="shared" si="1340"/>
        <v>1</v>
      </c>
      <c r="AB1429" s="29">
        <f t="shared" si="1340"/>
        <v>1</v>
      </c>
      <c r="AC1429" s="29">
        <f t="shared" si="1340"/>
        <v>1</v>
      </c>
      <c r="AD1429" s="29">
        <f t="shared" si="1340"/>
        <v>1</v>
      </c>
      <c r="AE1429" s="29">
        <f t="shared" si="1338"/>
        <v>1</v>
      </c>
      <c r="AF1429" s="29">
        <f t="shared" si="1338"/>
        <v>1</v>
      </c>
      <c r="AG1429" s="29">
        <f t="shared" si="1338"/>
        <v>1</v>
      </c>
      <c r="AH1429" s="29">
        <f t="shared" si="1338"/>
        <v>1</v>
      </c>
      <c r="AI1429" s="29">
        <f t="shared" si="1338"/>
        <v>1</v>
      </c>
      <c r="AJ1429" s="29">
        <f t="shared" si="1338"/>
        <v>1</v>
      </c>
      <c r="AK1429" s="29">
        <f t="shared" si="1338"/>
        <v>1</v>
      </c>
      <c r="AL1429" s="29">
        <f t="shared" si="1338"/>
        <v>1</v>
      </c>
      <c r="AM1429" s="29">
        <f t="shared" si="1338"/>
        <v>1</v>
      </c>
      <c r="AN1429" s="29">
        <f t="shared" si="1338"/>
        <v>1</v>
      </c>
      <c r="AO1429" s="29">
        <f t="shared" si="1338"/>
        <v>1</v>
      </c>
      <c r="AP1429" s="29">
        <f t="shared" si="1338"/>
        <v>1</v>
      </c>
      <c r="AQ1429" s="29">
        <f t="shared" si="1338"/>
        <v>1</v>
      </c>
      <c r="AR1429" s="29">
        <f t="shared" si="1338"/>
        <v>1</v>
      </c>
      <c r="AS1429" s="29">
        <f t="shared" si="1338"/>
        <v>1</v>
      </c>
      <c r="AT1429" s="29">
        <f t="shared" si="1324"/>
        <v>1</v>
      </c>
      <c r="AU1429" s="29">
        <f t="shared" si="1324"/>
        <v>1</v>
      </c>
      <c r="AV1429" s="29">
        <f t="shared" si="1324"/>
        <v>1</v>
      </c>
      <c r="AW1429" s="29">
        <f t="shared" si="1324"/>
        <v>1</v>
      </c>
      <c r="AX1429" s="29">
        <f t="shared" si="1324"/>
        <v>1</v>
      </c>
      <c r="AY1429" s="29">
        <f t="shared" si="1324"/>
        <v>1</v>
      </c>
      <c r="AZ1429" s="29">
        <f t="shared" si="1324"/>
        <v>1</v>
      </c>
      <c r="BA1429" s="29">
        <f t="shared" si="1324"/>
        <v>1</v>
      </c>
      <c r="BB1429" s="29">
        <f t="shared" si="1324"/>
        <v>1</v>
      </c>
      <c r="BC1429" s="29">
        <f t="shared" si="1324"/>
        <v>1</v>
      </c>
      <c r="BD1429" s="29">
        <f t="shared" si="1324"/>
        <v>1</v>
      </c>
      <c r="BE1429" s="29">
        <f t="shared" si="1324"/>
        <v>1</v>
      </c>
      <c r="BF1429" s="29">
        <f t="shared" si="1324"/>
        <v>1</v>
      </c>
      <c r="BG1429" s="29">
        <f t="shared" si="1324"/>
        <v>1</v>
      </c>
      <c r="BH1429" s="29">
        <f t="shared" si="1324"/>
        <v>1</v>
      </c>
      <c r="BI1429" s="29">
        <f t="shared" si="1324"/>
        <v>1</v>
      </c>
      <c r="BJ1429" s="29">
        <f t="shared" si="1322"/>
        <v>1</v>
      </c>
      <c r="BN1429" s="29">
        <f t="shared" si="1308"/>
        <v>18</v>
      </c>
      <c r="BO1429" s="29">
        <f t="shared" si="1286"/>
        <v>20</v>
      </c>
    </row>
    <row r="1430" spans="3:67" x14ac:dyDescent="0.25">
      <c r="C1430" s="79">
        <f t="shared" si="1283"/>
        <v>43881</v>
      </c>
      <c r="D1430" s="29">
        <f t="shared" si="1330"/>
        <v>2020</v>
      </c>
      <c r="E1430" s="29">
        <f t="shared" si="1309"/>
        <v>2</v>
      </c>
      <c r="F1430" s="29">
        <f t="shared" si="1310"/>
        <v>8</v>
      </c>
      <c r="G1430" s="29">
        <f t="shared" si="1311"/>
        <v>20</v>
      </c>
      <c r="H1430" s="166" t="str">
        <f t="shared" si="1312"/>
        <v>Mi</v>
      </c>
      <c r="I1430" s="29">
        <f t="shared" si="1284"/>
        <v>19</v>
      </c>
      <c r="J1430" s="29">
        <f t="array" ref="J1430">INDEX(Dienstplan!$F$6:$AJ$55,BN1430,BO1430)</f>
        <v>0</v>
      </c>
      <c r="K1430" s="29">
        <f t="array" ref="K1430">IF(OR(J1430=Schichten!$B$3,J1430=Schichten!$B$4),INDEX($D$98:$D$147,MATCH(CODE(J1430),$H$98:$H$147,0)),IF(ISERROR(INDEX($D$98:$D$147,MATCH(J1430,$A$98:$A$147,0))),0,INDEX($D$98:$D$147,MATCH(J1430,$A$98:$A$147,0))))</f>
        <v>0</v>
      </c>
      <c r="L1430" s="29">
        <f t="shared" ref="L1430" si="1342">L1380</f>
        <v>0</v>
      </c>
      <c r="M1430" s="29">
        <f t="shared" si="1333"/>
        <v>0</v>
      </c>
      <c r="O1430" s="29">
        <f t="shared" si="1340"/>
        <v>0</v>
      </c>
      <c r="P1430" s="29">
        <f t="shared" si="1340"/>
        <v>0</v>
      </c>
      <c r="Q1430" s="29">
        <f t="shared" si="1340"/>
        <v>0</v>
      </c>
      <c r="R1430" s="29">
        <f t="shared" si="1340"/>
        <v>0</v>
      </c>
      <c r="S1430" s="29">
        <f t="shared" si="1340"/>
        <v>0</v>
      </c>
      <c r="T1430" s="29">
        <f t="shared" si="1340"/>
        <v>0</v>
      </c>
      <c r="U1430" s="29">
        <f t="shared" si="1340"/>
        <v>0</v>
      </c>
      <c r="V1430" s="29">
        <f t="shared" si="1340"/>
        <v>0</v>
      </c>
      <c r="W1430" s="29">
        <f t="shared" si="1340"/>
        <v>0</v>
      </c>
      <c r="X1430" s="29">
        <f t="shared" si="1340"/>
        <v>0</v>
      </c>
      <c r="Y1430" s="29">
        <f t="shared" si="1340"/>
        <v>1</v>
      </c>
      <c r="Z1430" s="29">
        <f t="shared" si="1340"/>
        <v>1</v>
      </c>
      <c r="AA1430" s="29">
        <f t="shared" si="1340"/>
        <v>1</v>
      </c>
      <c r="AB1430" s="29">
        <f t="shared" si="1340"/>
        <v>1</v>
      </c>
      <c r="AC1430" s="29">
        <f t="shared" si="1340"/>
        <v>1</v>
      </c>
      <c r="AD1430" s="29">
        <f t="shared" si="1340"/>
        <v>1</v>
      </c>
      <c r="AE1430" s="29">
        <f t="shared" si="1338"/>
        <v>1</v>
      </c>
      <c r="AF1430" s="29">
        <f t="shared" si="1338"/>
        <v>1</v>
      </c>
      <c r="AG1430" s="29">
        <f t="shared" si="1338"/>
        <v>1</v>
      </c>
      <c r="AH1430" s="29">
        <f t="shared" si="1338"/>
        <v>1</v>
      </c>
      <c r="AI1430" s="29">
        <f t="shared" si="1338"/>
        <v>1</v>
      </c>
      <c r="AJ1430" s="29">
        <f t="shared" si="1338"/>
        <v>1</v>
      </c>
      <c r="AK1430" s="29">
        <f t="shared" si="1338"/>
        <v>1</v>
      </c>
      <c r="AL1430" s="29">
        <f t="shared" si="1338"/>
        <v>1</v>
      </c>
      <c r="AM1430" s="29">
        <f t="shared" si="1338"/>
        <v>1</v>
      </c>
      <c r="AN1430" s="29">
        <f t="shared" si="1338"/>
        <v>1</v>
      </c>
      <c r="AO1430" s="29">
        <f t="shared" si="1338"/>
        <v>1</v>
      </c>
      <c r="AP1430" s="29">
        <f t="shared" si="1338"/>
        <v>1</v>
      </c>
      <c r="AQ1430" s="29">
        <f t="shared" si="1338"/>
        <v>1</v>
      </c>
      <c r="AR1430" s="29">
        <f t="shared" si="1338"/>
        <v>1</v>
      </c>
      <c r="AS1430" s="29">
        <f t="shared" si="1338"/>
        <v>1</v>
      </c>
      <c r="AT1430" s="29">
        <f t="shared" si="1324"/>
        <v>1</v>
      </c>
      <c r="AU1430" s="29">
        <f t="shared" si="1324"/>
        <v>1</v>
      </c>
      <c r="AV1430" s="29">
        <f t="shared" si="1324"/>
        <v>1</v>
      </c>
      <c r="AW1430" s="29">
        <f t="shared" si="1324"/>
        <v>1</v>
      </c>
      <c r="AX1430" s="29">
        <f t="shared" si="1324"/>
        <v>1</v>
      </c>
      <c r="AY1430" s="29">
        <f t="shared" si="1324"/>
        <v>1</v>
      </c>
      <c r="AZ1430" s="29">
        <f t="shared" si="1324"/>
        <v>1</v>
      </c>
      <c r="BA1430" s="29">
        <f t="shared" si="1324"/>
        <v>1</v>
      </c>
      <c r="BB1430" s="29">
        <f t="shared" si="1324"/>
        <v>1</v>
      </c>
      <c r="BC1430" s="29">
        <f t="shared" si="1324"/>
        <v>1</v>
      </c>
      <c r="BD1430" s="29">
        <f t="shared" si="1324"/>
        <v>1</v>
      </c>
      <c r="BE1430" s="29">
        <f t="shared" si="1324"/>
        <v>1</v>
      </c>
      <c r="BF1430" s="29">
        <f t="shared" si="1324"/>
        <v>1</v>
      </c>
      <c r="BG1430" s="29">
        <f t="shared" si="1324"/>
        <v>1</v>
      </c>
      <c r="BH1430" s="29">
        <f t="shared" si="1324"/>
        <v>1</v>
      </c>
      <c r="BI1430" s="29">
        <f t="shared" si="1324"/>
        <v>1</v>
      </c>
      <c r="BJ1430" s="29">
        <f t="shared" si="1322"/>
        <v>1</v>
      </c>
      <c r="BN1430" s="29">
        <f t="shared" si="1308"/>
        <v>19</v>
      </c>
      <c r="BO1430" s="29">
        <f t="shared" si="1286"/>
        <v>20</v>
      </c>
    </row>
    <row r="1431" spans="3:67" x14ac:dyDescent="0.25">
      <c r="C1431" s="79">
        <f t="shared" si="1283"/>
        <v>43881</v>
      </c>
      <c r="D1431" s="29">
        <f t="shared" si="1330"/>
        <v>2020</v>
      </c>
      <c r="E1431" s="29">
        <f t="shared" si="1309"/>
        <v>2</v>
      </c>
      <c r="F1431" s="29">
        <f t="shared" si="1310"/>
        <v>8</v>
      </c>
      <c r="G1431" s="29">
        <f t="shared" si="1311"/>
        <v>20</v>
      </c>
      <c r="H1431" s="166" t="str">
        <f t="shared" si="1312"/>
        <v>Mi</v>
      </c>
      <c r="I1431" s="29">
        <f t="shared" si="1284"/>
        <v>20</v>
      </c>
      <c r="J1431" s="29">
        <f t="array" ref="J1431">INDEX(Dienstplan!$F$6:$AJ$55,BN1431,BO1431)</f>
        <v>0</v>
      </c>
      <c r="K1431" s="29">
        <f t="array" ref="K1431">IF(OR(J1431=Schichten!$B$3,J1431=Schichten!$B$4),INDEX($D$98:$D$147,MATCH(CODE(J1431),$H$98:$H$147,0)),IF(ISERROR(INDEX($D$98:$D$147,MATCH(J1431,$A$98:$A$147,0))),0,INDEX($D$98:$D$147,MATCH(J1431,$A$98:$A$147,0))))</f>
        <v>0</v>
      </c>
      <c r="L1431" s="29">
        <f t="shared" ref="L1431" si="1343">L1381</f>
        <v>0</v>
      </c>
      <c r="M1431" s="29">
        <f t="shared" si="1333"/>
        <v>0</v>
      </c>
      <c r="O1431" s="29">
        <f t="shared" si="1340"/>
        <v>0</v>
      </c>
      <c r="P1431" s="29">
        <f t="shared" si="1340"/>
        <v>0</v>
      </c>
      <c r="Q1431" s="29">
        <f t="shared" si="1340"/>
        <v>0</v>
      </c>
      <c r="R1431" s="29">
        <f t="shared" si="1340"/>
        <v>0</v>
      </c>
      <c r="S1431" s="29">
        <f t="shared" si="1340"/>
        <v>0</v>
      </c>
      <c r="T1431" s="29">
        <f t="shared" si="1340"/>
        <v>0</v>
      </c>
      <c r="U1431" s="29">
        <f t="shared" si="1340"/>
        <v>0</v>
      </c>
      <c r="V1431" s="29">
        <f t="shared" si="1340"/>
        <v>0</v>
      </c>
      <c r="W1431" s="29">
        <f t="shared" si="1340"/>
        <v>0</v>
      </c>
      <c r="X1431" s="29">
        <f t="shared" si="1340"/>
        <v>0</v>
      </c>
      <c r="Y1431" s="29">
        <f t="shared" si="1340"/>
        <v>1</v>
      </c>
      <c r="Z1431" s="29">
        <f t="shared" si="1340"/>
        <v>1</v>
      </c>
      <c r="AA1431" s="29">
        <f t="shared" si="1340"/>
        <v>1</v>
      </c>
      <c r="AB1431" s="29">
        <f t="shared" si="1340"/>
        <v>1</v>
      </c>
      <c r="AC1431" s="29">
        <f t="shared" si="1340"/>
        <v>1</v>
      </c>
      <c r="AD1431" s="29">
        <f t="shared" si="1340"/>
        <v>1</v>
      </c>
      <c r="AE1431" s="29">
        <f t="shared" si="1338"/>
        <v>1</v>
      </c>
      <c r="AF1431" s="29">
        <f t="shared" si="1338"/>
        <v>1</v>
      </c>
      <c r="AG1431" s="29">
        <f t="shared" si="1338"/>
        <v>1</v>
      </c>
      <c r="AH1431" s="29">
        <f t="shared" si="1338"/>
        <v>1</v>
      </c>
      <c r="AI1431" s="29">
        <f t="shared" si="1338"/>
        <v>1</v>
      </c>
      <c r="AJ1431" s="29">
        <f t="shared" si="1338"/>
        <v>1</v>
      </c>
      <c r="AK1431" s="29">
        <f t="shared" si="1338"/>
        <v>1</v>
      </c>
      <c r="AL1431" s="29">
        <f t="shared" si="1338"/>
        <v>1</v>
      </c>
      <c r="AM1431" s="29">
        <f t="shared" si="1338"/>
        <v>1</v>
      </c>
      <c r="AN1431" s="29">
        <f t="shared" si="1338"/>
        <v>1</v>
      </c>
      <c r="AO1431" s="29">
        <f t="shared" si="1338"/>
        <v>1</v>
      </c>
      <c r="AP1431" s="29">
        <f t="shared" si="1338"/>
        <v>1</v>
      </c>
      <c r="AQ1431" s="29">
        <f t="shared" si="1338"/>
        <v>1</v>
      </c>
      <c r="AR1431" s="29">
        <f t="shared" si="1338"/>
        <v>1</v>
      </c>
      <c r="AS1431" s="29">
        <f t="shared" si="1338"/>
        <v>1</v>
      </c>
      <c r="AT1431" s="29">
        <f t="shared" si="1324"/>
        <v>1</v>
      </c>
      <c r="AU1431" s="29">
        <f t="shared" si="1324"/>
        <v>1</v>
      </c>
      <c r="AV1431" s="29">
        <f t="shared" si="1324"/>
        <v>1</v>
      </c>
      <c r="AW1431" s="29">
        <f t="shared" si="1324"/>
        <v>1</v>
      </c>
      <c r="AX1431" s="29">
        <f t="shared" si="1324"/>
        <v>1</v>
      </c>
      <c r="AY1431" s="29">
        <f t="shared" si="1324"/>
        <v>1</v>
      </c>
      <c r="AZ1431" s="29">
        <f t="shared" si="1324"/>
        <v>1</v>
      </c>
      <c r="BA1431" s="29">
        <f t="shared" si="1324"/>
        <v>1</v>
      </c>
      <c r="BB1431" s="29">
        <f t="shared" si="1324"/>
        <v>1</v>
      </c>
      <c r="BC1431" s="29">
        <f t="shared" si="1324"/>
        <v>1</v>
      </c>
      <c r="BD1431" s="29">
        <f t="shared" si="1324"/>
        <v>1</v>
      </c>
      <c r="BE1431" s="29">
        <f t="shared" si="1324"/>
        <v>1</v>
      </c>
      <c r="BF1431" s="29">
        <f t="shared" si="1324"/>
        <v>1</v>
      </c>
      <c r="BG1431" s="29">
        <f t="shared" si="1324"/>
        <v>1</v>
      </c>
      <c r="BH1431" s="29">
        <f t="shared" si="1324"/>
        <v>1</v>
      </c>
      <c r="BI1431" s="29">
        <f t="shared" ref="BI1431:BJ1446" si="1344">IF($M$457,IF($J1431=BI$461,1,0),0)</f>
        <v>1</v>
      </c>
      <c r="BJ1431" s="29">
        <f t="shared" si="1344"/>
        <v>1</v>
      </c>
      <c r="BN1431" s="29">
        <f t="shared" si="1308"/>
        <v>20</v>
      </c>
      <c r="BO1431" s="29">
        <f t="shared" si="1286"/>
        <v>20</v>
      </c>
    </row>
    <row r="1432" spans="3:67" x14ac:dyDescent="0.25">
      <c r="C1432" s="79">
        <f t="shared" si="1283"/>
        <v>43881</v>
      </c>
      <c r="D1432" s="29">
        <f t="shared" si="1330"/>
        <v>2020</v>
      </c>
      <c r="E1432" s="29">
        <f t="shared" si="1309"/>
        <v>2</v>
      </c>
      <c r="F1432" s="29">
        <f t="shared" si="1310"/>
        <v>8</v>
      </c>
      <c r="G1432" s="29">
        <f t="shared" si="1311"/>
        <v>20</v>
      </c>
      <c r="H1432" s="166" t="str">
        <f t="shared" si="1312"/>
        <v>Mi</v>
      </c>
      <c r="I1432" s="29">
        <f t="shared" si="1284"/>
        <v>21</v>
      </c>
      <c r="J1432" s="29">
        <f t="array" ref="J1432">INDEX(Dienstplan!$F$6:$AJ$55,BN1432,BO1432)</f>
        <v>0</v>
      </c>
      <c r="K1432" s="29">
        <f t="array" ref="K1432">IF(OR(J1432=Schichten!$B$3,J1432=Schichten!$B$4),INDEX($D$98:$D$147,MATCH(CODE(J1432),$H$98:$H$147,0)),IF(ISERROR(INDEX($D$98:$D$147,MATCH(J1432,$A$98:$A$147,0))),0,INDEX($D$98:$D$147,MATCH(J1432,$A$98:$A$147,0))))</f>
        <v>0</v>
      </c>
      <c r="L1432" s="29">
        <f t="shared" ref="L1432" si="1345">L1382</f>
        <v>0</v>
      </c>
      <c r="M1432" s="29">
        <f t="shared" si="1333"/>
        <v>0</v>
      </c>
      <c r="O1432" s="29">
        <f t="shared" si="1340"/>
        <v>0</v>
      </c>
      <c r="P1432" s="29">
        <f t="shared" si="1340"/>
        <v>0</v>
      </c>
      <c r="Q1432" s="29">
        <f t="shared" si="1340"/>
        <v>0</v>
      </c>
      <c r="R1432" s="29">
        <f t="shared" si="1340"/>
        <v>0</v>
      </c>
      <c r="S1432" s="29">
        <f t="shared" si="1340"/>
        <v>0</v>
      </c>
      <c r="T1432" s="29">
        <f t="shared" si="1340"/>
        <v>0</v>
      </c>
      <c r="U1432" s="29">
        <f t="shared" si="1340"/>
        <v>0</v>
      </c>
      <c r="V1432" s="29">
        <f t="shared" si="1340"/>
        <v>0</v>
      </c>
      <c r="W1432" s="29">
        <f t="shared" si="1340"/>
        <v>0</v>
      </c>
      <c r="X1432" s="29">
        <f t="shared" si="1340"/>
        <v>0</v>
      </c>
      <c r="Y1432" s="29">
        <f t="shared" si="1340"/>
        <v>1</v>
      </c>
      <c r="Z1432" s="29">
        <f t="shared" si="1340"/>
        <v>1</v>
      </c>
      <c r="AA1432" s="29">
        <f t="shared" si="1340"/>
        <v>1</v>
      </c>
      <c r="AB1432" s="29">
        <f t="shared" si="1340"/>
        <v>1</v>
      </c>
      <c r="AC1432" s="29">
        <f t="shared" si="1340"/>
        <v>1</v>
      </c>
      <c r="AD1432" s="29">
        <f t="shared" si="1340"/>
        <v>1</v>
      </c>
      <c r="AE1432" s="29">
        <f t="shared" si="1338"/>
        <v>1</v>
      </c>
      <c r="AF1432" s="29">
        <f t="shared" si="1338"/>
        <v>1</v>
      </c>
      <c r="AG1432" s="29">
        <f t="shared" si="1338"/>
        <v>1</v>
      </c>
      <c r="AH1432" s="29">
        <f t="shared" si="1338"/>
        <v>1</v>
      </c>
      <c r="AI1432" s="29">
        <f t="shared" si="1338"/>
        <v>1</v>
      </c>
      <c r="AJ1432" s="29">
        <f t="shared" si="1338"/>
        <v>1</v>
      </c>
      <c r="AK1432" s="29">
        <f t="shared" si="1338"/>
        <v>1</v>
      </c>
      <c r="AL1432" s="29">
        <f t="shared" si="1338"/>
        <v>1</v>
      </c>
      <c r="AM1432" s="29">
        <f t="shared" si="1338"/>
        <v>1</v>
      </c>
      <c r="AN1432" s="29">
        <f t="shared" si="1338"/>
        <v>1</v>
      </c>
      <c r="AO1432" s="29">
        <f t="shared" si="1338"/>
        <v>1</v>
      </c>
      <c r="AP1432" s="29">
        <f t="shared" si="1338"/>
        <v>1</v>
      </c>
      <c r="AQ1432" s="29">
        <f t="shared" si="1338"/>
        <v>1</v>
      </c>
      <c r="AR1432" s="29">
        <f t="shared" si="1338"/>
        <v>1</v>
      </c>
      <c r="AS1432" s="29">
        <f t="shared" si="1338"/>
        <v>1</v>
      </c>
      <c r="AT1432" s="29">
        <f t="shared" ref="AT1432:BI1447" si="1346">IF($M$457,IF($J1432=AT$461,1,0),0)</f>
        <v>1</v>
      </c>
      <c r="AU1432" s="29">
        <f t="shared" si="1346"/>
        <v>1</v>
      </c>
      <c r="AV1432" s="29">
        <f t="shared" si="1346"/>
        <v>1</v>
      </c>
      <c r="AW1432" s="29">
        <f t="shared" si="1346"/>
        <v>1</v>
      </c>
      <c r="AX1432" s="29">
        <f t="shared" si="1346"/>
        <v>1</v>
      </c>
      <c r="AY1432" s="29">
        <f t="shared" si="1346"/>
        <v>1</v>
      </c>
      <c r="AZ1432" s="29">
        <f t="shared" si="1346"/>
        <v>1</v>
      </c>
      <c r="BA1432" s="29">
        <f t="shared" si="1346"/>
        <v>1</v>
      </c>
      <c r="BB1432" s="29">
        <f t="shared" si="1346"/>
        <v>1</v>
      </c>
      <c r="BC1432" s="29">
        <f t="shared" si="1346"/>
        <v>1</v>
      </c>
      <c r="BD1432" s="29">
        <f t="shared" si="1346"/>
        <v>1</v>
      </c>
      <c r="BE1432" s="29">
        <f t="shared" si="1346"/>
        <v>1</v>
      </c>
      <c r="BF1432" s="29">
        <f t="shared" si="1346"/>
        <v>1</v>
      </c>
      <c r="BG1432" s="29">
        <f t="shared" si="1346"/>
        <v>1</v>
      </c>
      <c r="BH1432" s="29">
        <f t="shared" si="1346"/>
        <v>1</v>
      </c>
      <c r="BI1432" s="29">
        <f t="shared" si="1346"/>
        <v>1</v>
      </c>
      <c r="BJ1432" s="29">
        <f t="shared" si="1344"/>
        <v>1</v>
      </c>
      <c r="BN1432" s="29">
        <f t="shared" si="1308"/>
        <v>21</v>
      </c>
      <c r="BO1432" s="29">
        <f t="shared" si="1286"/>
        <v>20</v>
      </c>
    </row>
    <row r="1433" spans="3:67" x14ac:dyDescent="0.25">
      <c r="C1433" s="79">
        <f t="shared" si="1283"/>
        <v>43881</v>
      </c>
      <c r="D1433" s="29">
        <f t="shared" si="1330"/>
        <v>2020</v>
      </c>
      <c r="E1433" s="29">
        <f t="shared" si="1309"/>
        <v>2</v>
      </c>
      <c r="F1433" s="29">
        <f t="shared" si="1310"/>
        <v>8</v>
      </c>
      <c r="G1433" s="29">
        <f t="shared" si="1311"/>
        <v>20</v>
      </c>
      <c r="H1433" s="166" t="str">
        <f t="shared" si="1312"/>
        <v>Mi</v>
      </c>
      <c r="I1433" s="29">
        <f t="shared" si="1284"/>
        <v>22</v>
      </c>
      <c r="J1433" s="29">
        <f t="array" ref="J1433">INDEX(Dienstplan!$F$6:$AJ$55,BN1433,BO1433)</f>
        <v>0</v>
      </c>
      <c r="K1433" s="29">
        <f t="array" ref="K1433">IF(OR(J1433=Schichten!$B$3,J1433=Schichten!$B$4),INDEX($D$98:$D$147,MATCH(CODE(J1433),$H$98:$H$147,0)),IF(ISERROR(INDEX($D$98:$D$147,MATCH(J1433,$A$98:$A$147,0))),0,INDEX($D$98:$D$147,MATCH(J1433,$A$98:$A$147,0))))</f>
        <v>0</v>
      </c>
      <c r="L1433" s="29">
        <f t="shared" ref="L1433" si="1347">L1383</f>
        <v>0</v>
      </c>
      <c r="M1433" s="29">
        <f t="shared" si="1333"/>
        <v>0</v>
      </c>
      <c r="O1433" s="29">
        <f t="shared" si="1340"/>
        <v>0</v>
      </c>
      <c r="P1433" s="29">
        <f t="shared" si="1340"/>
        <v>0</v>
      </c>
      <c r="Q1433" s="29">
        <f t="shared" si="1340"/>
        <v>0</v>
      </c>
      <c r="R1433" s="29">
        <f t="shared" si="1340"/>
        <v>0</v>
      </c>
      <c r="S1433" s="29">
        <f t="shared" si="1340"/>
        <v>0</v>
      </c>
      <c r="T1433" s="29">
        <f t="shared" si="1340"/>
        <v>0</v>
      </c>
      <c r="U1433" s="29">
        <f t="shared" si="1340"/>
        <v>0</v>
      </c>
      <c r="V1433" s="29">
        <f t="shared" si="1340"/>
        <v>0</v>
      </c>
      <c r="W1433" s="29">
        <f t="shared" si="1340"/>
        <v>0</v>
      </c>
      <c r="X1433" s="29">
        <f t="shared" si="1340"/>
        <v>0</v>
      </c>
      <c r="Y1433" s="29">
        <f t="shared" si="1340"/>
        <v>1</v>
      </c>
      <c r="Z1433" s="29">
        <f t="shared" si="1340"/>
        <v>1</v>
      </c>
      <c r="AA1433" s="29">
        <f t="shared" si="1340"/>
        <v>1</v>
      </c>
      <c r="AB1433" s="29">
        <f t="shared" si="1340"/>
        <v>1</v>
      </c>
      <c r="AC1433" s="29">
        <f t="shared" si="1340"/>
        <v>1</v>
      </c>
      <c r="AD1433" s="29">
        <f t="shared" si="1340"/>
        <v>1</v>
      </c>
      <c r="AE1433" s="29">
        <f t="shared" si="1338"/>
        <v>1</v>
      </c>
      <c r="AF1433" s="29">
        <f t="shared" si="1338"/>
        <v>1</v>
      </c>
      <c r="AG1433" s="29">
        <f t="shared" si="1338"/>
        <v>1</v>
      </c>
      <c r="AH1433" s="29">
        <f t="shared" si="1338"/>
        <v>1</v>
      </c>
      <c r="AI1433" s="29">
        <f t="shared" si="1338"/>
        <v>1</v>
      </c>
      <c r="AJ1433" s="29">
        <f t="shared" si="1338"/>
        <v>1</v>
      </c>
      <c r="AK1433" s="29">
        <f t="shared" si="1338"/>
        <v>1</v>
      </c>
      <c r="AL1433" s="29">
        <f t="shared" si="1338"/>
        <v>1</v>
      </c>
      <c r="AM1433" s="29">
        <f t="shared" si="1338"/>
        <v>1</v>
      </c>
      <c r="AN1433" s="29">
        <f t="shared" si="1338"/>
        <v>1</v>
      </c>
      <c r="AO1433" s="29">
        <f t="shared" si="1338"/>
        <v>1</v>
      </c>
      <c r="AP1433" s="29">
        <f t="shared" si="1338"/>
        <v>1</v>
      </c>
      <c r="AQ1433" s="29">
        <f t="shared" si="1338"/>
        <v>1</v>
      </c>
      <c r="AR1433" s="29">
        <f t="shared" si="1338"/>
        <v>1</v>
      </c>
      <c r="AS1433" s="29">
        <f t="shared" si="1338"/>
        <v>1</v>
      </c>
      <c r="AT1433" s="29">
        <f t="shared" si="1346"/>
        <v>1</v>
      </c>
      <c r="AU1433" s="29">
        <f t="shared" si="1346"/>
        <v>1</v>
      </c>
      <c r="AV1433" s="29">
        <f t="shared" si="1346"/>
        <v>1</v>
      </c>
      <c r="AW1433" s="29">
        <f t="shared" si="1346"/>
        <v>1</v>
      </c>
      <c r="AX1433" s="29">
        <f t="shared" si="1346"/>
        <v>1</v>
      </c>
      <c r="AY1433" s="29">
        <f t="shared" si="1346"/>
        <v>1</v>
      </c>
      <c r="AZ1433" s="29">
        <f t="shared" si="1346"/>
        <v>1</v>
      </c>
      <c r="BA1433" s="29">
        <f t="shared" si="1346"/>
        <v>1</v>
      </c>
      <c r="BB1433" s="29">
        <f t="shared" si="1346"/>
        <v>1</v>
      </c>
      <c r="BC1433" s="29">
        <f t="shared" si="1346"/>
        <v>1</v>
      </c>
      <c r="BD1433" s="29">
        <f t="shared" si="1346"/>
        <v>1</v>
      </c>
      <c r="BE1433" s="29">
        <f t="shared" si="1346"/>
        <v>1</v>
      </c>
      <c r="BF1433" s="29">
        <f t="shared" si="1346"/>
        <v>1</v>
      </c>
      <c r="BG1433" s="29">
        <f t="shared" si="1346"/>
        <v>1</v>
      </c>
      <c r="BH1433" s="29">
        <f t="shared" si="1346"/>
        <v>1</v>
      </c>
      <c r="BI1433" s="29">
        <f t="shared" si="1346"/>
        <v>1</v>
      </c>
      <c r="BJ1433" s="29">
        <f t="shared" si="1344"/>
        <v>1</v>
      </c>
      <c r="BN1433" s="29">
        <f t="shared" si="1308"/>
        <v>22</v>
      </c>
      <c r="BO1433" s="29">
        <f t="shared" si="1286"/>
        <v>20</v>
      </c>
    </row>
    <row r="1434" spans="3:67" x14ac:dyDescent="0.25">
      <c r="C1434" s="79">
        <f t="shared" si="1283"/>
        <v>43881</v>
      </c>
      <c r="D1434" s="29">
        <f t="shared" si="1330"/>
        <v>2020</v>
      </c>
      <c r="E1434" s="29">
        <f t="shared" si="1309"/>
        <v>2</v>
      </c>
      <c r="F1434" s="29">
        <f t="shared" si="1310"/>
        <v>8</v>
      </c>
      <c r="G1434" s="29">
        <f t="shared" si="1311"/>
        <v>20</v>
      </c>
      <c r="H1434" s="166" t="str">
        <f t="shared" si="1312"/>
        <v>Mi</v>
      </c>
      <c r="I1434" s="29">
        <f t="shared" si="1284"/>
        <v>23</v>
      </c>
      <c r="J1434" s="29">
        <f t="array" ref="J1434">INDEX(Dienstplan!$F$6:$AJ$55,BN1434,BO1434)</f>
        <v>0</v>
      </c>
      <c r="K1434" s="29">
        <f t="array" ref="K1434">IF(OR(J1434=Schichten!$B$3,J1434=Schichten!$B$4),INDEX($D$98:$D$147,MATCH(CODE(J1434),$H$98:$H$147,0)),IF(ISERROR(INDEX($D$98:$D$147,MATCH(J1434,$A$98:$A$147,0))),0,INDEX($D$98:$D$147,MATCH(J1434,$A$98:$A$147,0))))</f>
        <v>0</v>
      </c>
      <c r="L1434" s="29">
        <f t="shared" ref="L1434" si="1348">L1384</f>
        <v>0</v>
      </c>
      <c r="M1434" s="29">
        <f t="shared" si="1333"/>
        <v>0</v>
      </c>
      <c r="O1434" s="29">
        <f t="shared" si="1340"/>
        <v>0</v>
      </c>
      <c r="P1434" s="29">
        <f t="shared" si="1340"/>
        <v>0</v>
      </c>
      <c r="Q1434" s="29">
        <f t="shared" si="1340"/>
        <v>0</v>
      </c>
      <c r="R1434" s="29">
        <f t="shared" si="1340"/>
        <v>0</v>
      </c>
      <c r="S1434" s="29">
        <f t="shared" si="1340"/>
        <v>0</v>
      </c>
      <c r="T1434" s="29">
        <f t="shared" si="1340"/>
        <v>0</v>
      </c>
      <c r="U1434" s="29">
        <f t="shared" si="1340"/>
        <v>0</v>
      </c>
      <c r="V1434" s="29">
        <f t="shared" si="1340"/>
        <v>0</v>
      </c>
      <c r="W1434" s="29">
        <f t="shared" si="1340"/>
        <v>0</v>
      </c>
      <c r="X1434" s="29">
        <f t="shared" si="1340"/>
        <v>0</v>
      </c>
      <c r="Y1434" s="29">
        <f t="shared" si="1340"/>
        <v>1</v>
      </c>
      <c r="Z1434" s="29">
        <f t="shared" si="1340"/>
        <v>1</v>
      </c>
      <c r="AA1434" s="29">
        <f t="shared" si="1340"/>
        <v>1</v>
      </c>
      <c r="AB1434" s="29">
        <f t="shared" si="1340"/>
        <v>1</v>
      </c>
      <c r="AC1434" s="29">
        <f t="shared" si="1340"/>
        <v>1</v>
      </c>
      <c r="AD1434" s="29">
        <f t="shared" si="1340"/>
        <v>1</v>
      </c>
      <c r="AE1434" s="29">
        <f t="shared" si="1338"/>
        <v>1</v>
      </c>
      <c r="AF1434" s="29">
        <f t="shared" si="1338"/>
        <v>1</v>
      </c>
      <c r="AG1434" s="29">
        <f t="shared" si="1338"/>
        <v>1</v>
      </c>
      <c r="AH1434" s="29">
        <f t="shared" si="1338"/>
        <v>1</v>
      </c>
      <c r="AI1434" s="29">
        <f t="shared" si="1338"/>
        <v>1</v>
      </c>
      <c r="AJ1434" s="29">
        <f t="shared" si="1338"/>
        <v>1</v>
      </c>
      <c r="AK1434" s="29">
        <f t="shared" si="1338"/>
        <v>1</v>
      </c>
      <c r="AL1434" s="29">
        <f t="shared" si="1338"/>
        <v>1</v>
      </c>
      <c r="AM1434" s="29">
        <f t="shared" si="1338"/>
        <v>1</v>
      </c>
      <c r="AN1434" s="29">
        <f t="shared" si="1338"/>
        <v>1</v>
      </c>
      <c r="AO1434" s="29">
        <f t="shared" si="1338"/>
        <v>1</v>
      </c>
      <c r="AP1434" s="29">
        <f t="shared" si="1338"/>
        <v>1</v>
      </c>
      <c r="AQ1434" s="29">
        <f t="shared" si="1338"/>
        <v>1</v>
      </c>
      <c r="AR1434" s="29">
        <f t="shared" si="1338"/>
        <v>1</v>
      </c>
      <c r="AS1434" s="29">
        <f t="shared" si="1338"/>
        <v>1</v>
      </c>
      <c r="AT1434" s="29">
        <f t="shared" si="1346"/>
        <v>1</v>
      </c>
      <c r="AU1434" s="29">
        <f t="shared" si="1346"/>
        <v>1</v>
      </c>
      <c r="AV1434" s="29">
        <f t="shared" si="1346"/>
        <v>1</v>
      </c>
      <c r="AW1434" s="29">
        <f t="shared" si="1346"/>
        <v>1</v>
      </c>
      <c r="AX1434" s="29">
        <f t="shared" si="1346"/>
        <v>1</v>
      </c>
      <c r="AY1434" s="29">
        <f t="shared" si="1346"/>
        <v>1</v>
      </c>
      <c r="AZ1434" s="29">
        <f t="shared" si="1346"/>
        <v>1</v>
      </c>
      <c r="BA1434" s="29">
        <f t="shared" si="1346"/>
        <v>1</v>
      </c>
      <c r="BB1434" s="29">
        <f t="shared" si="1346"/>
        <v>1</v>
      </c>
      <c r="BC1434" s="29">
        <f t="shared" si="1346"/>
        <v>1</v>
      </c>
      <c r="BD1434" s="29">
        <f t="shared" si="1346"/>
        <v>1</v>
      </c>
      <c r="BE1434" s="29">
        <f t="shared" si="1346"/>
        <v>1</v>
      </c>
      <c r="BF1434" s="29">
        <f t="shared" si="1346"/>
        <v>1</v>
      </c>
      <c r="BG1434" s="29">
        <f t="shared" si="1346"/>
        <v>1</v>
      </c>
      <c r="BH1434" s="29">
        <f t="shared" si="1346"/>
        <v>1</v>
      </c>
      <c r="BI1434" s="29">
        <f t="shared" si="1346"/>
        <v>1</v>
      </c>
      <c r="BJ1434" s="29">
        <f t="shared" si="1344"/>
        <v>1</v>
      </c>
      <c r="BN1434" s="29">
        <f t="shared" si="1308"/>
        <v>23</v>
      </c>
      <c r="BO1434" s="29">
        <f t="shared" si="1286"/>
        <v>20</v>
      </c>
    </row>
    <row r="1435" spans="3:67" x14ac:dyDescent="0.25">
      <c r="C1435" s="79">
        <f t="shared" si="1283"/>
        <v>43881</v>
      </c>
      <c r="D1435" s="29">
        <f t="shared" si="1330"/>
        <v>2020</v>
      </c>
      <c r="E1435" s="29">
        <f t="shared" si="1309"/>
        <v>2</v>
      </c>
      <c r="F1435" s="29">
        <f t="shared" si="1310"/>
        <v>8</v>
      </c>
      <c r="G1435" s="29">
        <f t="shared" si="1311"/>
        <v>20</v>
      </c>
      <c r="H1435" s="166" t="str">
        <f t="shared" si="1312"/>
        <v>Mi</v>
      </c>
      <c r="I1435" s="29">
        <f t="shared" si="1284"/>
        <v>24</v>
      </c>
      <c r="J1435" s="29">
        <f t="array" ref="J1435">INDEX(Dienstplan!$F$6:$AJ$55,BN1435,BO1435)</f>
        <v>0</v>
      </c>
      <c r="K1435" s="29">
        <f t="array" ref="K1435">IF(OR(J1435=Schichten!$B$3,J1435=Schichten!$B$4),INDEX($D$98:$D$147,MATCH(CODE(J1435),$H$98:$H$147,0)),IF(ISERROR(INDEX($D$98:$D$147,MATCH(J1435,$A$98:$A$147,0))),0,INDEX($D$98:$D$147,MATCH(J1435,$A$98:$A$147,0))))</f>
        <v>0</v>
      </c>
      <c r="L1435" s="29">
        <f t="shared" ref="L1435" si="1349">L1385</f>
        <v>0</v>
      </c>
      <c r="M1435" s="29">
        <f t="shared" si="1333"/>
        <v>0</v>
      </c>
      <c r="O1435" s="29">
        <f t="shared" si="1340"/>
        <v>0</v>
      </c>
      <c r="P1435" s="29">
        <f t="shared" si="1340"/>
        <v>0</v>
      </c>
      <c r="Q1435" s="29">
        <f t="shared" si="1340"/>
        <v>0</v>
      </c>
      <c r="R1435" s="29">
        <f t="shared" si="1340"/>
        <v>0</v>
      </c>
      <c r="S1435" s="29">
        <f t="shared" si="1340"/>
        <v>0</v>
      </c>
      <c r="T1435" s="29">
        <f t="shared" si="1340"/>
        <v>0</v>
      </c>
      <c r="U1435" s="29">
        <f t="shared" si="1340"/>
        <v>0</v>
      </c>
      <c r="V1435" s="29">
        <f t="shared" si="1340"/>
        <v>0</v>
      </c>
      <c r="W1435" s="29">
        <f t="shared" si="1340"/>
        <v>0</v>
      </c>
      <c r="X1435" s="29">
        <f t="shared" si="1340"/>
        <v>0</v>
      </c>
      <c r="Y1435" s="29">
        <f t="shared" si="1340"/>
        <v>1</v>
      </c>
      <c r="Z1435" s="29">
        <f t="shared" si="1340"/>
        <v>1</v>
      </c>
      <c r="AA1435" s="29">
        <f t="shared" si="1340"/>
        <v>1</v>
      </c>
      <c r="AB1435" s="29">
        <f t="shared" si="1340"/>
        <v>1</v>
      </c>
      <c r="AC1435" s="29">
        <f t="shared" si="1340"/>
        <v>1</v>
      </c>
      <c r="AD1435" s="29">
        <f t="shared" si="1340"/>
        <v>1</v>
      </c>
      <c r="AE1435" s="29">
        <f t="shared" si="1338"/>
        <v>1</v>
      </c>
      <c r="AF1435" s="29">
        <f t="shared" si="1338"/>
        <v>1</v>
      </c>
      <c r="AG1435" s="29">
        <f t="shared" si="1338"/>
        <v>1</v>
      </c>
      <c r="AH1435" s="29">
        <f t="shared" si="1338"/>
        <v>1</v>
      </c>
      <c r="AI1435" s="29">
        <f t="shared" si="1338"/>
        <v>1</v>
      </c>
      <c r="AJ1435" s="29">
        <f t="shared" si="1338"/>
        <v>1</v>
      </c>
      <c r="AK1435" s="29">
        <f t="shared" si="1338"/>
        <v>1</v>
      </c>
      <c r="AL1435" s="29">
        <f t="shared" si="1338"/>
        <v>1</v>
      </c>
      <c r="AM1435" s="29">
        <f t="shared" si="1338"/>
        <v>1</v>
      </c>
      <c r="AN1435" s="29">
        <f t="shared" si="1338"/>
        <v>1</v>
      </c>
      <c r="AO1435" s="29">
        <f t="shared" si="1338"/>
        <v>1</v>
      </c>
      <c r="AP1435" s="29">
        <f t="shared" si="1338"/>
        <v>1</v>
      </c>
      <c r="AQ1435" s="29">
        <f t="shared" si="1338"/>
        <v>1</v>
      </c>
      <c r="AR1435" s="29">
        <f t="shared" si="1338"/>
        <v>1</v>
      </c>
      <c r="AS1435" s="29">
        <f t="shared" si="1338"/>
        <v>1</v>
      </c>
      <c r="AT1435" s="29">
        <f t="shared" si="1346"/>
        <v>1</v>
      </c>
      <c r="AU1435" s="29">
        <f t="shared" si="1346"/>
        <v>1</v>
      </c>
      <c r="AV1435" s="29">
        <f t="shared" si="1346"/>
        <v>1</v>
      </c>
      <c r="AW1435" s="29">
        <f t="shared" si="1346"/>
        <v>1</v>
      </c>
      <c r="AX1435" s="29">
        <f t="shared" si="1346"/>
        <v>1</v>
      </c>
      <c r="AY1435" s="29">
        <f t="shared" si="1346"/>
        <v>1</v>
      </c>
      <c r="AZ1435" s="29">
        <f t="shared" si="1346"/>
        <v>1</v>
      </c>
      <c r="BA1435" s="29">
        <f t="shared" si="1346"/>
        <v>1</v>
      </c>
      <c r="BB1435" s="29">
        <f t="shared" si="1346"/>
        <v>1</v>
      </c>
      <c r="BC1435" s="29">
        <f t="shared" si="1346"/>
        <v>1</v>
      </c>
      <c r="BD1435" s="29">
        <f t="shared" si="1346"/>
        <v>1</v>
      </c>
      <c r="BE1435" s="29">
        <f t="shared" si="1346"/>
        <v>1</v>
      </c>
      <c r="BF1435" s="29">
        <f t="shared" si="1346"/>
        <v>1</v>
      </c>
      <c r="BG1435" s="29">
        <f t="shared" si="1346"/>
        <v>1</v>
      </c>
      <c r="BH1435" s="29">
        <f t="shared" si="1346"/>
        <v>1</v>
      </c>
      <c r="BI1435" s="29">
        <f t="shared" si="1346"/>
        <v>1</v>
      </c>
      <c r="BJ1435" s="29">
        <f t="shared" si="1344"/>
        <v>1</v>
      </c>
      <c r="BN1435" s="29">
        <f t="shared" si="1308"/>
        <v>24</v>
      </c>
      <c r="BO1435" s="29">
        <f t="shared" si="1286"/>
        <v>20</v>
      </c>
    </row>
    <row r="1436" spans="3:67" x14ac:dyDescent="0.25">
      <c r="C1436" s="79">
        <f t="shared" si="1283"/>
        <v>43881</v>
      </c>
      <c r="D1436" s="29">
        <f t="shared" si="1330"/>
        <v>2020</v>
      </c>
      <c r="E1436" s="29">
        <f t="shared" si="1309"/>
        <v>2</v>
      </c>
      <c r="F1436" s="29">
        <f t="shared" si="1310"/>
        <v>8</v>
      </c>
      <c r="G1436" s="29">
        <f t="shared" si="1311"/>
        <v>20</v>
      </c>
      <c r="H1436" s="166" t="str">
        <f t="shared" si="1312"/>
        <v>Mi</v>
      </c>
      <c r="I1436" s="29">
        <f t="shared" si="1284"/>
        <v>25</v>
      </c>
      <c r="J1436" s="29">
        <f t="array" ref="J1436">INDEX(Dienstplan!$F$6:$AJ$55,BN1436,BO1436)</f>
        <v>0</v>
      </c>
      <c r="K1436" s="29">
        <f t="array" ref="K1436">IF(OR(J1436=Schichten!$B$3,J1436=Schichten!$B$4),INDEX($D$98:$D$147,MATCH(CODE(J1436),$H$98:$H$147,0)),IF(ISERROR(INDEX($D$98:$D$147,MATCH(J1436,$A$98:$A$147,0))),0,INDEX($D$98:$D$147,MATCH(J1436,$A$98:$A$147,0))))</f>
        <v>0</v>
      </c>
      <c r="L1436" s="29">
        <f t="shared" ref="L1436" si="1350">L1386</f>
        <v>0</v>
      </c>
      <c r="M1436" s="29">
        <f t="shared" si="1333"/>
        <v>0</v>
      </c>
      <c r="O1436" s="29">
        <f t="shared" si="1340"/>
        <v>0</v>
      </c>
      <c r="P1436" s="29">
        <f t="shared" si="1340"/>
        <v>0</v>
      </c>
      <c r="Q1436" s="29">
        <f t="shared" si="1340"/>
        <v>0</v>
      </c>
      <c r="R1436" s="29">
        <f t="shared" si="1340"/>
        <v>0</v>
      </c>
      <c r="S1436" s="29">
        <f t="shared" si="1340"/>
        <v>0</v>
      </c>
      <c r="T1436" s="29">
        <f t="shared" si="1340"/>
        <v>0</v>
      </c>
      <c r="U1436" s="29">
        <f t="shared" si="1340"/>
        <v>0</v>
      </c>
      <c r="V1436" s="29">
        <f t="shared" si="1340"/>
        <v>0</v>
      </c>
      <c r="W1436" s="29">
        <f t="shared" si="1340"/>
        <v>0</v>
      </c>
      <c r="X1436" s="29">
        <f t="shared" si="1340"/>
        <v>0</v>
      </c>
      <c r="Y1436" s="29">
        <f t="shared" si="1340"/>
        <v>1</v>
      </c>
      <c r="Z1436" s="29">
        <f t="shared" si="1340"/>
        <v>1</v>
      </c>
      <c r="AA1436" s="29">
        <f t="shared" si="1340"/>
        <v>1</v>
      </c>
      <c r="AB1436" s="29">
        <f t="shared" si="1340"/>
        <v>1</v>
      </c>
      <c r="AC1436" s="29">
        <f t="shared" si="1340"/>
        <v>1</v>
      </c>
      <c r="AD1436" s="29">
        <f t="shared" si="1340"/>
        <v>1</v>
      </c>
      <c r="AE1436" s="29">
        <f t="shared" si="1338"/>
        <v>1</v>
      </c>
      <c r="AF1436" s="29">
        <f t="shared" si="1338"/>
        <v>1</v>
      </c>
      <c r="AG1436" s="29">
        <f t="shared" si="1338"/>
        <v>1</v>
      </c>
      <c r="AH1436" s="29">
        <f t="shared" si="1338"/>
        <v>1</v>
      </c>
      <c r="AI1436" s="29">
        <f t="shared" si="1338"/>
        <v>1</v>
      </c>
      <c r="AJ1436" s="29">
        <f t="shared" si="1338"/>
        <v>1</v>
      </c>
      <c r="AK1436" s="29">
        <f t="shared" si="1338"/>
        <v>1</v>
      </c>
      <c r="AL1436" s="29">
        <f t="shared" si="1338"/>
        <v>1</v>
      </c>
      <c r="AM1436" s="29">
        <f t="shared" si="1338"/>
        <v>1</v>
      </c>
      <c r="AN1436" s="29">
        <f t="shared" si="1338"/>
        <v>1</v>
      </c>
      <c r="AO1436" s="29">
        <f t="shared" si="1338"/>
        <v>1</v>
      </c>
      <c r="AP1436" s="29">
        <f t="shared" si="1338"/>
        <v>1</v>
      </c>
      <c r="AQ1436" s="29">
        <f t="shared" si="1338"/>
        <v>1</v>
      </c>
      <c r="AR1436" s="29">
        <f t="shared" si="1338"/>
        <v>1</v>
      </c>
      <c r="AS1436" s="29">
        <f t="shared" si="1338"/>
        <v>1</v>
      </c>
      <c r="AT1436" s="29">
        <f t="shared" si="1346"/>
        <v>1</v>
      </c>
      <c r="AU1436" s="29">
        <f t="shared" si="1346"/>
        <v>1</v>
      </c>
      <c r="AV1436" s="29">
        <f t="shared" si="1346"/>
        <v>1</v>
      </c>
      <c r="AW1436" s="29">
        <f t="shared" si="1346"/>
        <v>1</v>
      </c>
      <c r="AX1436" s="29">
        <f t="shared" si="1346"/>
        <v>1</v>
      </c>
      <c r="AY1436" s="29">
        <f t="shared" si="1346"/>
        <v>1</v>
      </c>
      <c r="AZ1436" s="29">
        <f t="shared" si="1346"/>
        <v>1</v>
      </c>
      <c r="BA1436" s="29">
        <f t="shared" si="1346"/>
        <v>1</v>
      </c>
      <c r="BB1436" s="29">
        <f t="shared" si="1346"/>
        <v>1</v>
      </c>
      <c r="BC1436" s="29">
        <f t="shared" si="1346"/>
        <v>1</v>
      </c>
      <c r="BD1436" s="29">
        <f t="shared" si="1346"/>
        <v>1</v>
      </c>
      <c r="BE1436" s="29">
        <f t="shared" si="1346"/>
        <v>1</v>
      </c>
      <c r="BF1436" s="29">
        <f t="shared" si="1346"/>
        <v>1</v>
      </c>
      <c r="BG1436" s="29">
        <f t="shared" si="1346"/>
        <v>1</v>
      </c>
      <c r="BH1436" s="29">
        <f t="shared" si="1346"/>
        <v>1</v>
      </c>
      <c r="BI1436" s="29">
        <f t="shared" si="1346"/>
        <v>1</v>
      </c>
      <c r="BJ1436" s="29">
        <f t="shared" si="1344"/>
        <v>1</v>
      </c>
      <c r="BN1436" s="29">
        <f t="shared" si="1308"/>
        <v>25</v>
      </c>
      <c r="BO1436" s="29">
        <f t="shared" si="1286"/>
        <v>20</v>
      </c>
    </row>
    <row r="1437" spans="3:67" x14ac:dyDescent="0.25">
      <c r="C1437" s="79">
        <f t="shared" si="1283"/>
        <v>43881</v>
      </c>
      <c r="D1437" s="29">
        <f t="shared" si="1330"/>
        <v>2020</v>
      </c>
      <c r="E1437" s="29">
        <f t="shared" si="1309"/>
        <v>2</v>
      </c>
      <c r="F1437" s="29">
        <f t="shared" si="1310"/>
        <v>8</v>
      </c>
      <c r="G1437" s="29">
        <f t="shared" si="1311"/>
        <v>20</v>
      </c>
      <c r="H1437" s="166" t="str">
        <f t="shared" si="1312"/>
        <v>Mi</v>
      </c>
      <c r="I1437" s="29">
        <f t="shared" si="1284"/>
        <v>26</v>
      </c>
      <c r="J1437" s="29">
        <f t="array" ref="J1437">INDEX(Dienstplan!$F$6:$AJ$55,BN1437,BO1437)</f>
        <v>0</v>
      </c>
      <c r="K1437" s="29">
        <f t="array" ref="K1437">IF(OR(J1437=Schichten!$B$3,J1437=Schichten!$B$4),INDEX($D$98:$D$147,MATCH(CODE(J1437),$H$98:$H$147,0)),IF(ISERROR(INDEX($D$98:$D$147,MATCH(J1437,$A$98:$A$147,0))),0,INDEX($D$98:$D$147,MATCH(J1437,$A$98:$A$147,0))))</f>
        <v>0</v>
      </c>
      <c r="L1437" s="29">
        <f t="shared" ref="L1437" si="1351">L1387</f>
        <v>0</v>
      </c>
      <c r="M1437" s="29">
        <f t="shared" si="1333"/>
        <v>0</v>
      </c>
      <c r="O1437" s="29">
        <f t="shared" si="1340"/>
        <v>0</v>
      </c>
      <c r="P1437" s="29">
        <f t="shared" si="1340"/>
        <v>0</v>
      </c>
      <c r="Q1437" s="29">
        <f t="shared" si="1340"/>
        <v>0</v>
      </c>
      <c r="R1437" s="29">
        <f t="shared" si="1340"/>
        <v>0</v>
      </c>
      <c r="S1437" s="29">
        <f t="shared" si="1340"/>
        <v>0</v>
      </c>
      <c r="T1437" s="29">
        <f t="shared" si="1340"/>
        <v>0</v>
      </c>
      <c r="U1437" s="29">
        <f t="shared" si="1340"/>
        <v>0</v>
      </c>
      <c r="V1437" s="29">
        <f t="shared" si="1340"/>
        <v>0</v>
      </c>
      <c r="W1437" s="29">
        <f t="shared" si="1340"/>
        <v>0</v>
      </c>
      <c r="X1437" s="29">
        <f t="shared" si="1340"/>
        <v>0</v>
      </c>
      <c r="Y1437" s="29">
        <f t="shared" si="1340"/>
        <v>1</v>
      </c>
      <c r="Z1437" s="29">
        <f t="shared" si="1340"/>
        <v>1</v>
      </c>
      <c r="AA1437" s="29">
        <f t="shared" si="1340"/>
        <v>1</v>
      </c>
      <c r="AB1437" s="29">
        <f t="shared" si="1340"/>
        <v>1</v>
      </c>
      <c r="AC1437" s="29">
        <f t="shared" si="1340"/>
        <v>1</v>
      </c>
      <c r="AD1437" s="29">
        <f t="shared" si="1340"/>
        <v>1</v>
      </c>
      <c r="AE1437" s="29">
        <f t="shared" si="1338"/>
        <v>1</v>
      </c>
      <c r="AF1437" s="29">
        <f t="shared" si="1338"/>
        <v>1</v>
      </c>
      <c r="AG1437" s="29">
        <f t="shared" si="1338"/>
        <v>1</v>
      </c>
      <c r="AH1437" s="29">
        <f t="shared" si="1338"/>
        <v>1</v>
      </c>
      <c r="AI1437" s="29">
        <f t="shared" si="1338"/>
        <v>1</v>
      </c>
      <c r="AJ1437" s="29">
        <f t="shared" si="1338"/>
        <v>1</v>
      </c>
      <c r="AK1437" s="29">
        <f t="shared" si="1338"/>
        <v>1</v>
      </c>
      <c r="AL1437" s="29">
        <f t="shared" si="1338"/>
        <v>1</v>
      </c>
      <c r="AM1437" s="29">
        <f t="shared" si="1338"/>
        <v>1</v>
      </c>
      <c r="AN1437" s="29">
        <f t="shared" si="1338"/>
        <v>1</v>
      </c>
      <c r="AO1437" s="29">
        <f t="shared" si="1338"/>
        <v>1</v>
      </c>
      <c r="AP1437" s="29">
        <f t="shared" si="1338"/>
        <v>1</v>
      </c>
      <c r="AQ1437" s="29">
        <f t="shared" si="1338"/>
        <v>1</v>
      </c>
      <c r="AR1437" s="29">
        <f t="shared" si="1338"/>
        <v>1</v>
      </c>
      <c r="AS1437" s="29">
        <f t="shared" si="1338"/>
        <v>1</v>
      </c>
      <c r="AT1437" s="29">
        <f t="shared" si="1346"/>
        <v>1</v>
      </c>
      <c r="AU1437" s="29">
        <f t="shared" si="1346"/>
        <v>1</v>
      </c>
      <c r="AV1437" s="29">
        <f t="shared" si="1346"/>
        <v>1</v>
      </c>
      <c r="AW1437" s="29">
        <f t="shared" si="1346"/>
        <v>1</v>
      </c>
      <c r="AX1437" s="29">
        <f t="shared" si="1346"/>
        <v>1</v>
      </c>
      <c r="AY1437" s="29">
        <f t="shared" si="1346"/>
        <v>1</v>
      </c>
      <c r="AZ1437" s="29">
        <f t="shared" si="1346"/>
        <v>1</v>
      </c>
      <c r="BA1437" s="29">
        <f t="shared" si="1346"/>
        <v>1</v>
      </c>
      <c r="BB1437" s="29">
        <f t="shared" si="1346"/>
        <v>1</v>
      </c>
      <c r="BC1437" s="29">
        <f t="shared" si="1346"/>
        <v>1</v>
      </c>
      <c r="BD1437" s="29">
        <f t="shared" si="1346"/>
        <v>1</v>
      </c>
      <c r="BE1437" s="29">
        <f t="shared" si="1346"/>
        <v>1</v>
      </c>
      <c r="BF1437" s="29">
        <f t="shared" si="1346"/>
        <v>1</v>
      </c>
      <c r="BG1437" s="29">
        <f t="shared" si="1346"/>
        <v>1</v>
      </c>
      <c r="BH1437" s="29">
        <f t="shared" si="1346"/>
        <v>1</v>
      </c>
      <c r="BI1437" s="29">
        <f t="shared" si="1346"/>
        <v>1</v>
      </c>
      <c r="BJ1437" s="29">
        <f t="shared" si="1344"/>
        <v>1</v>
      </c>
      <c r="BN1437" s="29">
        <f t="shared" si="1308"/>
        <v>26</v>
      </c>
      <c r="BO1437" s="29">
        <f t="shared" si="1286"/>
        <v>20</v>
      </c>
    </row>
    <row r="1438" spans="3:67" x14ac:dyDescent="0.25">
      <c r="C1438" s="79">
        <f t="shared" si="1283"/>
        <v>43881</v>
      </c>
      <c r="D1438" s="29">
        <f t="shared" si="1330"/>
        <v>2020</v>
      </c>
      <c r="E1438" s="29">
        <f t="shared" si="1309"/>
        <v>2</v>
      </c>
      <c r="F1438" s="29">
        <f t="shared" si="1310"/>
        <v>8</v>
      </c>
      <c r="G1438" s="29">
        <f t="shared" si="1311"/>
        <v>20</v>
      </c>
      <c r="H1438" s="166" t="str">
        <f t="shared" si="1312"/>
        <v>Mi</v>
      </c>
      <c r="I1438" s="29">
        <f t="shared" si="1284"/>
        <v>27</v>
      </c>
      <c r="J1438" s="29">
        <f t="array" ref="J1438">INDEX(Dienstplan!$F$6:$AJ$55,BN1438,BO1438)</f>
        <v>0</v>
      </c>
      <c r="K1438" s="29">
        <f t="array" ref="K1438">IF(OR(J1438=Schichten!$B$3,J1438=Schichten!$B$4),INDEX($D$98:$D$147,MATCH(CODE(J1438),$H$98:$H$147,0)),IF(ISERROR(INDEX($D$98:$D$147,MATCH(J1438,$A$98:$A$147,0))),0,INDEX($D$98:$D$147,MATCH(J1438,$A$98:$A$147,0))))</f>
        <v>0</v>
      </c>
      <c r="L1438" s="29">
        <f t="shared" ref="L1438" si="1352">L1388</f>
        <v>0</v>
      </c>
      <c r="M1438" s="29">
        <f t="shared" si="1333"/>
        <v>0</v>
      </c>
      <c r="O1438" s="29">
        <f t="shared" si="1340"/>
        <v>0</v>
      </c>
      <c r="P1438" s="29">
        <f t="shared" si="1340"/>
        <v>0</v>
      </c>
      <c r="Q1438" s="29">
        <f t="shared" si="1340"/>
        <v>0</v>
      </c>
      <c r="R1438" s="29">
        <f t="shared" si="1340"/>
        <v>0</v>
      </c>
      <c r="S1438" s="29">
        <f t="shared" si="1340"/>
        <v>0</v>
      </c>
      <c r="T1438" s="29">
        <f t="shared" si="1340"/>
        <v>0</v>
      </c>
      <c r="U1438" s="29">
        <f t="shared" si="1340"/>
        <v>0</v>
      </c>
      <c r="V1438" s="29">
        <f t="shared" si="1340"/>
        <v>0</v>
      </c>
      <c r="W1438" s="29">
        <f t="shared" si="1340"/>
        <v>0</v>
      </c>
      <c r="X1438" s="29">
        <f t="shared" si="1340"/>
        <v>0</v>
      </c>
      <c r="Y1438" s="29">
        <f t="shared" si="1340"/>
        <v>1</v>
      </c>
      <c r="Z1438" s="29">
        <f t="shared" si="1340"/>
        <v>1</v>
      </c>
      <c r="AA1438" s="29">
        <f t="shared" si="1340"/>
        <v>1</v>
      </c>
      <c r="AB1438" s="29">
        <f t="shared" si="1340"/>
        <v>1</v>
      </c>
      <c r="AC1438" s="29">
        <f t="shared" si="1340"/>
        <v>1</v>
      </c>
      <c r="AD1438" s="29">
        <f t="shared" si="1340"/>
        <v>1</v>
      </c>
      <c r="AE1438" s="29">
        <f t="shared" si="1338"/>
        <v>1</v>
      </c>
      <c r="AF1438" s="29">
        <f t="shared" si="1338"/>
        <v>1</v>
      </c>
      <c r="AG1438" s="29">
        <f t="shared" si="1338"/>
        <v>1</v>
      </c>
      <c r="AH1438" s="29">
        <f t="shared" si="1338"/>
        <v>1</v>
      </c>
      <c r="AI1438" s="29">
        <f t="shared" si="1338"/>
        <v>1</v>
      </c>
      <c r="AJ1438" s="29">
        <f t="shared" si="1338"/>
        <v>1</v>
      </c>
      <c r="AK1438" s="29">
        <f t="shared" si="1338"/>
        <v>1</v>
      </c>
      <c r="AL1438" s="29">
        <f t="shared" si="1338"/>
        <v>1</v>
      </c>
      <c r="AM1438" s="29">
        <f t="shared" si="1338"/>
        <v>1</v>
      </c>
      <c r="AN1438" s="29">
        <f t="shared" si="1338"/>
        <v>1</v>
      </c>
      <c r="AO1438" s="29">
        <f t="shared" si="1338"/>
        <v>1</v>
      </c>
      <c r="AP1438" s="29">
        <f t="shared" si="1338"/>
        <v>1</v>
      </c>
      <c r="AQ1438" s="29">
        <f t="shared" si="1338"/>
        <v>1</v>
      </c>
      <c r="AR1438" s="29">
        <f t="shared" si="1338"/>
        <v>1</v>
      </c>
      <c r="AS1438" s="29">
        <f t="shared" si="1338"/>
        <v>1</v>
      </c>
      <c r="AT1438" s="29">
        <f t="shared" si="1346"/>
        <v>1</v>
      </c>
      <c r="AU1438" s="29">
        <f t="shared" si="1346"/>
        <v>1</v>
      </c>
      <c r="AV1438" s="29">
        <f t="shared" si="1346"/>
        <v>1</v>
      </c>
      <c r="AW1438" s="29">
        <f t="shared" si="1346"/>
        <v>1</v>
      </c>
      <c r="AX1438" s="29">
        <f t="shared" si="1346"/>
        <v>1</v>
      </c>
      <c r="AY1438" s="29">
        <f t="shared" si="1346"/>
        <v>1</v>
      </c>
      <c r="AZ1438" s="29">
        <f t="shared" si="1346"/>
        <v>1</v>
      </c>
      <c r="BA1438" s="29">
        <f t="shared" si="1346"/>
        <v>1</v>
      </c>
      <c r="BB1438" s="29">
        <f t="shared" si="1346"/>
        <v>1</v>
      </c>
      <c r="BC1438" s="29">
        <f t="shared" si="1346"/>
        <v>1</v>
      </c>
      <c r="BD1438" s="29">
        <f t="shared" si="1346"/>
        <v>1</v>
      </c>
      <c r="BE1438" s="29">
        <f t="shared" si="1346"/>
        <v>1</v>
      </c>
      <c r="BF1438" s="29">
        <f t="shared" si="1346"/>
        <v>1</v>
      </c>
      <c r="BG1438" s="29">
        <f t="shared" si="1346"/>
        <v>1</v>
      </c>
      <c r="BH1438" s="29">
        <f t="shared" si="1346"/>
        <v>1</v>
      </c>
      <c r="BI1438" s="29">
        <f t="shared" si="1346"/>
        <v>1</v>
      </c>
      <c r="BJ1438" s="29">
        <f t="shared" si="1344"/>
        <v>1</v>
      </c>
      <c r="BN1438" s="29">
        <f t="shared" si="1308"/>
        <v>27</v>
      </c>
      <c r="BO1438" s="29">
        <f t="shared" si="1286"/>
        <v>20</v>
      </c>
    </row>
    <row r="1439" spans="3:67" x14ac:dyDescent="0.25">
      <c r="C1439" s="79">
        <f t="shared" si="1283"/>
        <v>43881</v>
      </c>
      <c r="D1439" s="29">
        <f t="shared" si="1330"/>
        <v>2020</v>
      </c>
      <c r="E1439" s="29">
        <f t="shared" si="1309"/>
        <v>2</v>
      </c>
      <c r="F1439" s="29">
        <f t="shared" si="1310"/>
        <v>8</v>
      </c>
      <c r="G1439" s="29">
        <f t="shared" si="1311"/>
        <v>20</v>
      </c>
      <c r="H1439" s="166" t="str">
        <f t="shared" si="1312"/>
        <v>Mi</v>
      </c>
      <c r="I1439" s="29">
        <f t="shared" si="1284"/>
        <v>28</v>
      </c>
      <c r="J1439" s="29">
        <f t="array" ref="J1439">INDEX(Dienstplan!$F$6:$AJ$55,BN1439,BO1439)</f>
        <v>0</v>
      </c>
      <c r="K1439" s="29">
        <f t="array" ref="K1439">IF(OR(J1439=Schichten!$B$3,J1439=Schichten!$B$4),INDEX($D$98:$D$147,MATCH(CODE(J1439),$H$98:$H$147,0)),IF(ISERROR(INDEX($D$98:$D$147,MATCH(J1439,$A$98:$A$147,0))),0,INDEX($D$98:$D$147,MATCH(J1439,$A$98:$A$147,0))))</f>
        <v>0</v>
      </c>
      <c r="L1439" s="29">
        <f t="shared" ref="L1439" si="1353">L1389</f>
        <v>0</v>
      </c>
      <c r="M1439" s="29">
        <f t="shared" si="1333"/>
        <v>0</v>
      </c>
      <c r="O1439" s="29">
        <f t="shared" si="1340"/>
        <v>0</v>
      </c>
      <c r="P1439" s="29">
        <f t="shared" si="1340"/>
        <v>0</v>
      </c>
      <c r="Q1439" s="29">
        <f t="shared" si="1340"/>
        <v>0</v>
      </c>
      <c r="R1439" s="29">
        <f t="shared" si="1340"/>
        <v>0</v>
      </c>
      <c r="S1439" s="29">
        <f t="shared" si="1340"/>
        <v>0</v>
      </c>
      <c r="T1439" s="29">
        <f t="shared" si="1340"/>
        <v>0</v>
      </c>
      <c r="U1439" s="29">
        <f t="shared" si="1340"/>
        <v>0</v>
      </c>
      <c r="V1439" s="29">
        <f t="shared" si="1340"/>
        <v>0</v>
      </c>
      <c r="W1439" s="29">
        <f t="shared" si="1340"/>
        <v>0</v>
      </c>
      <c r="X1439" s="29">
        <f t="shared" si="1340"/>
        <v>0</v>
      </c>
      <c r="Y1439" s="29">
        <f t="shared" si="1340"/>
        <v>1</v>
      </c>
      <c r="Z1439" s="29">
        <f t="shared" si="1340"/>
        <v>1</v>
      </c>
      <c r="AA1439" s="29">
        <f t="shared" si="1340"/>
        <v>1</v>
      </c>
      <c r="AB1439" s="29">
        <f t="shared" si="1340"/>
        <v>1</v>
      </c>
      <c r="AC1439" s="29">
        <f t="shared" si="1340"/>
        <v>1</v>
      </c>
      <c r="AD1439" s="29">
        <f t="shared" si="1340"/>
        <v>1</v>
      </c>
      <c r="AE1439" s="29">
        <f t="shared" si="1338"/>
        <v>1</v>
      </c>
      <c r="AF1439" s="29">
        <f t="shared" si="1338"/>
        <v>1</v>
      </c>
      <c r="AG1439" s="29">
        <f t="shared" si="1338"/>
        <v>1</v>
      </c>
      <c r="AH1439" s="29">
        <f t="shared" si="1338"/>
        <v>1</v>
      </c>
      <c r="AI1439" s="29">
        <f t="shared" si="1338"/>
        <v>1</v>
      </c>
      <c r="AJ1439" s="29">
        <f t="shared" si="1338"/>
        <v>1</v>
      </c>
      <c r="AK1439" s="29">
        <f t="shared" si="1338"/>
        <v>1</v>
      </c>
      <c r="AL1439" s="29">
        <f t="shared" si="1338"/>
        <v>1</v>
      </c>
      <c r="AM1439" s="29">
        <f t="shared" si="1338"/>
        <v>1</v>
      </c>
      <c r="AN1439" s="29">
        <f t="shared" si="1338"/>
        <v>1</v>
      </c>
      <c r="AO1439" s="29">
        <f t="shared" si="1338"/>
        <v>1</v>
      </c>
      <c r="AP1439" s="29">
        <f t="shared" si="1338"/>
        <v>1</v>
      </c>
      <c r="AQ1439" s="29">
        <f t="shared" si="1338"/>
        <v>1</v>
      </c>
      <c r="AR1439" s="29">
        <f t="shared" si="1338"/>
        <v>1</v>
      </c>
      <c r="AS1439" s="29">
        <f t="shared" si="1338"/>
        <v>1</v>
      </c>
      <c r="AT1439" s="29">
        <f t="shared" si="1346"/>
        <v>1</v>
      </c>
      <c r="AU1439" s="29">
        <f t="shared" si="1346"/>
        <v>1</v>
      </c>
      <c r="AV1439" s="29">
        <f t="shared" si="1346"/>
        <v>1</v>
      </c>
      <c r="AW1439" s="29">
        <f t="shared" si="1346"/>
        <v>1</v>
      </c>
      <c r="AX1439" s="29">
        <f t="shared" si="1346"/>
        <v>1</v>
      </c>
      <c r="AY1439" s="29">
        <f t="shared" si="1346"/>
        <v>1</v>
      </c>
      <c r="AZ1439" s="29">
        <f t="shared" si="1346"/>
        <v>1</v>
      </c>
      <c r="BA1439" s="29">
        <f t="shared" si="1346"/>
        <v>1</v>
      </c>
      <c r="BB1439" s="29">
        <f t="shared" si="1346"/>
        <v>1</v>
      </c>
      <c r="BC1439" s="29">
        <f t="shared" si="1346"/>
        <v>1</v>
      </c>
      <c r="BD1439" s="29">
        <f t="shared" si="1346"/>
        <v>1</v>
      </c>
      <c r="BE1439" s="29">
        <f t="shared" si="1346"/>
        <v>1</v>
      </c>
      <c r="BF1439" s="29">
        <f t="shared" si="1346"/>
        <v>1</v>
      </c>
      <c r="BG1439" s="29">
        <f t="shared" si="1346"/>
        <v>1</v>
      </c>
      <c r="BH1439" s="29">
        <f t="shared" si="1346"/>
        <v>1</v>
      </c>
      <c r="BI1439" s="29">
        <f t="shared" si="1346"/>
        <v>1</v>
      </c>
      <c r="BJ1439" s="29">
        <f t="shared" si="1344"/>
        <v>1</v>
      </c>
      <c r="BN1439" s="29">
        <f t="shared" si="1308"/>
        <v>28</v>
      </c>
      <c r="BO1439" s="29">
        <f t="shared" si="1286"/>
        <v>20</v>
      </c>
    </row>
    <row r="1440" spans="3:67" x14ac:dyDescent="0.25">
      <c r="C1440" s="79">
        <f t="shared" si="1283"/>
        <v>43881</v>
      </c>
      <c r="D1440" s="29">
        <f t="shared" si="1330"/>
        <v>2020</v>
      </c>
      <c r="E1440" s="29">
        <f t="shared" si="1309"/>
        <v>2</v>
      </c>
      <c r="F1440" s="29">
        <f t="shared" si="1310"/>
        <v>8</v>
      </c>
      <c r="G1440" s="29">
        <f t="shared" si="1311"/>
        <v>20</v>
      </c>
      <c r="H1440" s="166" t="str">
        <f t="shared" si="1312"/>
        <v>Mi</v>
      </c>
      <c r="I1440" s="29">
        <f t="shared" si="1284"/>
        <v>29</v>
      </c>
      <c r="J1440" s="29">
        <f t="array" ref="J1440">INDEX(Dienstplan!$F$6:$AJ$55,BN1440,BO1440)</f>
        <v>0</v>
      </c>
      <c r="K1440" s="29">
        <f t="array" ref="K1440">IF(OR(J1440=Schichten!$B$3,J1440=Schichten!$B$4),INDEX($D$98:$D$147,MATCH(CODE(J1440),$H$98:$H$147,0)),IF(ISERROR(INDEX($D$98:$D$147,MATCH(J1440,$A$98:$A$147,0))),0,INDEX($D$98:$D$147,MATCH(J1440,$A$98:$A$147,0))))</f>
        <v>0</v>
      </c>
      <c r="L1440" s="29">
        <f t="shared" ref="L1440" si="1354">L1390</f>
        <v>0</v>
      </c>
      <c r="M1440" s="29">
        <f t="shared" si="1333"/>
        <v>0</v>
      </c>
      <c r="O1440" s="29">
        <f t="shared" si="1340"/>
        <v>0</v>
      </c>
      <c r="P1440" s="29">
        <f t="shared" si="1340"/>
        <v>0</v>
      </c>
      <c r="Q1440" s="29">
        <f t="shared" si="1340"/>
        <v>0</v>
      </c>
      <c r="R1440" s="29">
        <f t="shared" si="1340"/>
        <v>0</v>
      </c>
      <c r="S1440" s="29">
        <f t="shared" si="1340"/>
        <v>0</v>
      </c>
      <c r="T1440" s="29">
        <f t="shared" si="1340"/>
        <v>0</v>
      </c>
      <c r="U1440" s="29">
        <f t="shared" si="1340"/>
        <v>0</v>
      </c>
      <c r="V1440" s="29">
        <f t="shared" si="1340"/>
        <v>0</v>
      </c>
      <c r="W1440" s="29">
        <f t="shared" si="1340"/>
        <v>0</v>
      </c>
      <c r="X1440" s="29">
        <f t="shared" si="1340"/>
        <v>0</v>
      </c>
      <c r="Y1440" s="29">
        <f t="shared" si="1340"/>
        <v>1</v>
      </c>
      <c r="Z1440" s="29">
        <f t="shared" si="1340"/>
        <v>1</v>
      </c>
      <c r="AA1440" s="29">
        <f t="shared" si="1340"/>
        <v>1</v>
      </c>
      <c r="AB1440" s="29">
        <f t="shared" si="1340"/>
        <v>1</v>
      </c>
      <c r="AC1440" s="29">
        <f t="shared" si="1340"/>
        <v>1</v>
      </c>
      <c r="AD1440" s="29">
        <f t="shared" si="1340"/>
        <v>1</v>
      </c>
      <c r="AE1440" s="29">
        <f t="shared" si="1338"/>
        <v>1</v>
      </c>
      <c r="AF1440" s="29">
        <f t="shared" si="1338"/>
        <v>1</v>
      </c>
      <c r="AG1440" s="29">
        <f t="shared" si="1338"/>
        <v>1</v>
      </c>
      <c r="AH1440" s="29">
        <f t="shared" si="1338"/>
        <v>1</v>
      </c>
      <c r="AI1440" s="29">
        <f t="shared" si="1338"/>
        <v>1</v>
      </c>
      <c r="AJ1440" s="29">
        <f t="shared" si="1338"/>
        <v>1</v>
      </c>
      <c r="AK1440" s="29">
        <f t="shared" si="1338"/>
        <v>1</v>
      </c>
      <c r="AL1440" s="29">
        <f t="shared" si="1338"/>
        <v>1</v>
      </c>
      <c r="AM1440" s="29">
        <f t="shared" si="1338"/>
        <v>1</v>
      </c>
      <c r="AN1440" s="29">
        <f t="shared" si="1338"/>
        <v>1</v>
      </c>
      <c r="AO1440" s="29">
        <f t="shared" si="1338"/>
        <v>1</v>
      </c>
      <c r="AP1440" s="29">
        <f t="shared" si="1338"/>
        <v>1</v>
      </c>
      <c r="AQ1440" s="29">
        <f t="shared" si="1338"/>
        <v>1</v>
      </c>
      <c r="AR1440" s="29">
        <f t="shared" si="1338"/>
        <v>1</v>
      </c>
      <c r="AS1440" s="29">
        <f t="shared" si="1338"/>
        <v>1</v>
      </c>
      <c r="AT1440" s="29">
        <f t="shared" si="1346"/>
        <v>1</v>
      </c>
      <c r="AU1440" s="29">
        <f t="shared" si="1346"/>
        <v>1</v>
      </c>
      <c r="AV1440" s="29">
        <f t="shared" si="1346"/>
        <v>1</v>
      </c>
      <c r="AW1440" s="29">
        <f t="shared" si="1346"/>
        <v>1</v>
      </c>
      <c r="AX1440" s="29">
        <f t="shared" si="1346"/>
        <v>1</v>
      </c>
      <c r="AY1440" s="29">
        <f t="shared" si="1346"/>
        <v>1</v>
      </c>
      <c r="AZ1440" s="29">
        <f t="shared" si="1346"/>
        <v>1</v>
      </c>
      <c r="BA1440" s="29">
        <f t="shared" si="1346"/>
        <v>1</v>
      </c>
      <c r="BB1440" s="29">
        <f t="shared" si="1346"/>
        <v>1</v>
      </c>
      <c r="BC1440" s="29">
        <f t="shared" si="1346"/>
        <v>1</v>
      </c>
      <c r="BD1440" s="29">
        <f t="shared" si="1346"/>
        <v>1</v>
      </c>
      <c r="BE1440" s="29">
        <f t="shared" si="1346"/>
        <v>1</v>
      </c>
      <c r="BF1440" s="29">
        <f t="shared" si="1346"/>
        <v>1</v>
      </c>
      <c r="BG1440" s="29">
        <f t="shared" si="1346"/>
        <v>1</v>
      </c>
      <c r="BH1440" s="29">
        <f t="shared" si="1346"/>
        <v>1</v>
      </c>
      <c r="BI1440" s="29">
        <f t="shared" si="1346"/>
        <v>1</v>
      </c>
      <c r="BJ1440" s="29">
        <f t="shared" si="1344"/>
        <v>1</v>
      </c>
      <c r="BN1440" s="29">
        <f t="shared" si="1308"/>
        <v>29</v>
      </c>
      <c r="BO1440" s="29">
        <f t="shared" si="1286"/>
        <v>20</v>
      </c>
    </row>
    <row r="1441" spans="3:67" x14ac:dyDescent="0.25">
      <c r="C1441" s="79">
        <f t="shared" si="1283"/>
        <v>43881</v>
      </c>
      <c r="D1441" s="29">
        <f t="shared" si="1330"/>
        <v>2020</v>
      </c>
      <c r="E1441" s="29">
        <f t="shared" si="1309"/>
        <v>2</v>
      </c>
      <c r="F1441" s="29">
        <f t="shared" si="1310"/>
        <v>8</v>
      </c>
      <c r="G1441" s="29">
        <f t="shared" si="1311"/>
        <v>20</v>
      </c>
      <c r="H1441" s="166" t="str">
        <f t="shared" si="1312"/>
        <v>Mi</v>
      </c>
      <c r="I1441" s="29">
        <f t="shared" si="1284"/>
        <v>30</v>
      </c>
      <c r="J1441" s="29">
        <f t="array" ref="J1441">INDEX(Dienstplan!$F$6:$AJ$55,BN1441,BO1441)</f>
        <v>0</v>
      </c>
      <c r="K1441" s="29">
        <f t="array" ref="K1441">IF(OR(J1441=Schichten!$B$3,J1441=Schichten!$B$4),INDEX($D$98:$D$147,MATCH(CODE(J1441),$H$98:$H$147,0)),IF(ISERROR(INDEX($D$98:$D$147,MATCH(J1441,$A$98:$A$147,0))),0,INDEX($D$98:$D$147,MATCH(J1441,$A$98:$A$147,0))))</f>
        <v>0</v>
      </c>
      <c r="L1441" s="29">
        <f t="shared" ref="L1441" si="1355">L1391</f>
        <v>0</v>
      </c>
      <c r="M1441" s="29">
        <f t="shared" si="1333"/>
        <v>0</v>
      </c>
      <c r="O1441" s="29">
        <f t="shared" si="1340"/>
        <v>0</v>
      </c>
      <c r="P1441" s="29">
        <f t="shared" si="1340"/>
        <v>0</v>
      </c>
      <c r="Q1441" s="29">
        <f t="shared" si="1340"/>
        <v>0</v>
      </c>
      <c r="R1441" s="29">
        <f t="shared" si="1340"/>
        <v>0</v>
      </c>
      <c r="S1441" s="29">
        <f t="shared" si="1340"/>
        <v>0</v>
      </c>
      <c r="T1441" s="29">
        <f t="shared" si="1340"/>
        <v>0</v>
      </c>
      <c r="U1441" s="29">
        <f t="shared" si="1340"/>
        <v>0</v>
      </c>
      <c r="V1441" s="29">
        <f t="shared" si="1340"/>
        <v>0</v>
      </c>
      <c r="W1441" s="29">
        <f t="shared" si="1340"/>
        <v>0</v>
      </c>
      <c r="X1441" s="29">
        <f t="shared" si="1340"/>
        <v>0</v>
      </c>
      <c r="Y1441" s="29">
        <f t="shared" si="1340"/>
        <v>1</v>
      </c>
      <c r="Z1441" s="29">
        <f t="shared" si="1340"/>
        <v>1</v>
      </c>
      <c r="AA1441" s="29">
        <f t="shared" si="1340"/>
        <v>1</v>
      </c>
      <c r="AB1441" s="29">
        <f t="shared" si="1340"/>
        <v>1</v>
      </c>
      <c r="AC1441" s="29">
        <f t="shared" si="1340"/>
        <v>1</v>
      </c>
      <c r="AD1441" s="29">
        <f t="shared" si="1340"/>
        <v>1</v>
      </c>
      <c r="AE1441" s="29">
        <f t="shared" si="1338"/>
        <v>1</v>
      </c>
      <c r="AF1441" s="29">
        <f t="shared" si="1338"/>
        <v>1</v>
      </c>
      <c r="AG1441" s="29">
        <f t="shared" si="1338"/>
        <v>1</v>
      </c>
      <c r="AH1441" s="29">
        <f t="shared" si="1338"/>
        <v>1</v>
      </c>
      <c r="AI1441" s="29">
        <f t="shared" si="1338"/>
        <v>1</v>
      </c>
      <c r="AJ1441" s="29">
        <f t="shared" si="1338"/>
        <v>1</v>
      </c>
      <c r="AK1441" s="29">
        <f t="shared" si="1338"/>
        <v>1</v>
      </c>
      <c r="AL1441" s="29">
        <f t="shared" si="1338"/>
        <v>1</v>
      </c>
      <c r="AM1441" s="29">
        <f t="shared" si="1338"/>
        <v>1</v>
      </c>
      <c r="AN1441" s="29">
        <f t="shared" si="1338"/>
        <v>1</v>
      </c>
      <c r="AO1441" s="29">
        <f t="shared" si="1338"/>
        <v>1</v>
      </c>
      <c r="AP1441" s="29">
        <f t="shared" si="1338"/>
        <v>1</v>
      </c>
      <c r="AQ1441" s="29">
        <f t="shared" si="1338"/>
        <v>1</v>
      </c>
      <c r="AR1441" s="29">
        <f t="shared" si="1338"/>
        <v>1</v>
      </c>
      <c r="AS1441" s="29">
        <f t="shared" si="1338"/>
        <v>1</v>
      </c>
      <c r="AT1441" s="29">
        <f t="shared" si="1346"/>
        <v>1</v>
      </c>
      <c r="AU1441" s="29">
        <f t="shared" si="1346"/>
        <v>1</v>
      </c>
      <c r="AV1441" s="29">
        <f t="shared" si="1346"/>
        <v>1</v>
      </c>
      <c r="AW1441" s="29">
        <f t="shared" si="1346"/>
        <v>1</v>
      </c>
      <c r="AX1441" s="29">
        <f t="shared" si="1346"/>
        <v>1</v>
      </c>
      <c r="AY1441" s="29">
        <f t="shared" si="1346"/>
        <v>1</v>
      </c>
      <c r="AZ1441" s="29">
        <f t="shared" si="1346"/>
        <v>1</v>
      </c>
      <c r="BA1441" s="29">
        <f t="shared" si="1346"/>
        <v>1</v>
      </c>
      <c r="BB1441" s="29">
        <f t="shared" si="1346"/>
        <v>1</v>
      </c>
      <c r="BC1441" s="29">
        <f t="shared" si="1346"/>
        <v>1</v>
      </c>
      <c r="BD1441" s="29">
        <f t="shared" si="1346"/>
        <v>1</v>
      </c>
      <c r="BE1441" s="29">
        <f t="shared" si="1346"/>
        <v>1</v>
      </c>
      <c r="BF1441" s="29">
        <f t="shared" si="1346"/>
        <v>1</v>
      </c>
      <c r="BG1441" s="29">
        <f t="shared" si="1346"/>
        <v>1</v>
      </c>
      <c r="BH1441" s="29">
        <f t="shared" si="1346"/>
        <v>1</v>
      </c>
      <c r="BI1441" s="29">
        <f t="shared" si="1346"/>
        <v>1</v>
      </c>
      <c r="BJ1441" s="29">
        <f t="shared" si="1344"/>
        <v>1</v>
      </c>
      <c r="BN1441" s="29">
        <f t="shared" si="1308"/>
        <v>30</v>
      </c>
      <c r="BO1441" s="29">
        <f t="shared" si="1286"/>
        <v>20</v>
      </c>
    </row>
    <row r="1442" spans="3:67" x14ac:dyDescent="0.25">
      <c r="C1442" s="79">
        <f t="shared" si="1283"/>
        <v>43881</v>
      </c>
      <c r="D1442" s="29">
        <f t="shared" si="1330"/>
        <v>2020</v>
      </c>
      <c r="E1442" s="29">
        <f t="shared" si="1309"/>
        <v>2</v>
      </c>
      <c r="F1442" s="29">
        <f t="shared" si="1310"/>
        <v>8</v>
      </c>
      <c r="G1442" s="29">
        <f t="shared" si="1311"/>
        <v>20</v>
      </c>
      <c r="H1442" s="166" t="str">
        <f t="shared" si="1312"/>
        <v>Mi</v>
      </c>
      <c r="I1442" s="29">
        <f t="shared" si="1284"/>
        <v>31</v>
      </c>
      <c r="J1442" s="29">
        <f t="array" ref="J1442">INDEX(Dienstplan!$F$6:$AJ$55,BN1442,BO1442)</f>
        <v>0</v>
      </c>
      <c r="K1442" s="29">
        <f t="array" ref="K1442">IF(OR(J1442=Schichten!$B$3,J1442=Schichten!$B$4),INDEX($D$98:$D$147,MATCH(CODE(J1442),$H$98:$H$147,0)),IF(ISERROR(INDEX($D$98:$D$147,MATCH(J1442,$A$98:$A$147,0))),0,INDEX($D$98:$D$147,MATCH(J1442,$A$98:$A$147,0))))</f>
        <v>0</v>
      </c>
      <c r="L1442" s="29">
        <f t="shared" ref="L1442" si="1356">L1392</f>
        <v>0</v>
      </c>
      <c r="M1442" s="29">
        <f t="shared" si="1333"/>
        <v>0</v>
      </c>
      <c r="O1442" s="29">
        <f t="shared" si="1340"/>
        <v>0</v>
      </c>
      <c r="P1442" s="29">
        <f t="shared" si="1340"/>
        <v>0</v>
      </c>
      <c r="Q1442" s="29">
        <f t="shared" si="1340"/>
        <v>0</v>
      </c>
      <c r="R1442" s="29">
        <f t="shared" si="1340"/>
        <v>0</v>
      </c>
      <c r="S1442" s="29">
        <f t="shared" si="1340"/>
        <v>0</v>
      </c>
      <c r="T1442" s="29">
        <f t="shared" si="1340"/>
        <v>0</v>
      </c>
      <c r="U1442" s="29">
        <f t="shared" si="1340"/>
        <v>0</v>
      </c>
      <c r="V1442" s="29">
        <f t="shared" si="1340"/>
        <v>0</v>
      </c>
      <c r="W1442" s="29">
        <f t="shared" si="1340"/>
        <v>0</v>
      </c>
      <c r="X1442" s="29">
        <f t="shared" si="1340"/>
        <v>0</v>
      </c>
      <c r="Y1442" s="29">
        <f t="shared" si="1340"/>
        <v>1</v>
      </c>
      <c r="Z1442" s="29">
        <f t="shared" si="1340"/>
        <v>1</v>
      </c>
      <c r="AA1442" s="29">
        <f t="shared" si="1340"/>
        <v>1</v>
      </c>
      <c r="AB1442" s="29">
        <f t="shared" si="1340"/>
        <v>1</v>
      </c>
      <c r="AC1442" s="29">
        <f t="shared" si="1340"/>
        <v>1</v>
      </c>
      <c r="AD1442" s="29">
        <f t="shared" si="1340"/>
        <v>1</v>
      </c>
      <c r="AE1442" s="29">
        <f t="shared" si="1338"/>
        <v>1</v>
      </c>
      <c r="AF1442" s="29">
        <f t="shared" si="1338"/>
        <v>1</v>
      </c>
      <c r="AG1442" s="29">
        <f t="shared" si="1338"/>
        <v>1</v>
      </c>
      <c r="AH1442" s="29">
        <f t="shared" si="1338"/>
        <v>1</v>
      </c>
      <c r="AI1442" s="29">
        <f t="shared" si="1338"/>
        <v>1</v>
      </c>
      <c r="AJ1442" s="29">
        <f t="shared" si="1338"/>
        <v>1</v>
      </c>
      <c r="AK1442" s="29">
        <f t="shared" si="1338"/>
        <v>1</v>
      </c>
      <c r="AL1442" s="29">
        <f t="shared" si="1338"/>
        <v>1</v>
      </c>
      <c r="AM1442" s="29">
        <f t="shared" si="1338"/>
        <v>1</v>
      </c>
      <c r="AN1442" s="29">
        <f t="shared" si="1338"/>
        <v>1</v>
      </c>
      <c r="AO1442" s="29">
        <f t="shared" si="1338"/>
        <v>1</v>
      </c>
      <c r="AP1442" s="29">
        <f t="shared" si="1338"/>
        <v>1</v>
      </c>
      <c r="AQ1442" s="29">
        <f t="shared" si="1338"/>
        <v>1</v>
      </c>
      <c r="AR1442" s="29">
        <f t="shared" si="1338"/>
        <v>1</v>
      </c>
      <c r="AS1442" s="29">
        <f t="shared" si="1338"/>
        <v>1</v>
      </c>
      <c r="AT1442" s="29">
        <f t="shared" si="1346"/>
        <v>1</v>
      </c>
      <c r="AU1442" s="29">
        <f t="shared" si="1346"/>
        <v>1</v>
      </c>
      <c r="AV1442" s="29">
        <f t="shared" si="1346"/>
        <v>1</v>
      </c>
      <c r="AW1442" s="29">
        <f t="shared" si="1346"/>
        <v>1</v>
      </c>
      <c r="AX1442" s="29">
        <f t="shared" si="1346"/>
        <v>1</v>
      </c>
      <c r="AY1442" s="29">
        <f t="shared" si="1346"/>
        <v>1</v>
      </c>
      <c r="AZ1442" s="29">
        <f t="shared" si="1346"/>
        <v>1</v>
      </c>
      <c r="BA1442" s="29">
        <f t="shared" si="1346"/>
        <v>1</v>
      </c>
      <c r="BB1442" s="29">
        <f t="shared" si="1346"/>
        <v>1</v>
      </c>
      <c r="BC1442" s="29">
        <f t="shared" si="1346"/>
        <v>1</v>
      </c>
      <c r="BD1442" s="29">
        <f t="shared" si="1346"/>
        <v>1</v>
      </c>
      <c r="BE1442" s="29">
        <f t="shared" si="1346"/>
        <v>1</v>
      </c>
      <c r="BF1442" s="29">
        <f t="shared" si="1346"/>
        <v>1</v>
      </c>
      <c r="BG1442" s="29">
        <f t="shared" si="1346"/>
        <v>1</v>
      </c>
      <c r="BH1442" s="29">
        <f t="shared" si="1346"/>
        <v>1</v>
      </c>
      <c r="BI1442" s="29">
        <f t="shared" si="1346"/>
        <v>1</v>
      </c>
      <c r="BJ1442" s="29">
        <f t="shared" si="1344"/>
        <v>1</v>
      </c>
      <c r="BN1442" s="29">
        <f t="shared" si="1308"/>
        <v>31</v>
      </c>
      <c r="BO1442" s="29">
        <f t="shared" si="1286"/>
        <v>20</v>
      </c>
    </row>
    <row r="1443" spans="3:67" x14ac:dyDescent="0.25">
      <c r="C1443" s="79">
        <f t="shared" si="1283"/>
        <v>43881</v>
      </c>
      <c r="D1443" s="29">
        <f t="shared" si="1330"/>
        <v>2020</v>
      </c>
      <c r="E1443" s="29">
        <f t="shared" si="1309"/>
        <v>2</v>
      </c>
      <c r="F1443" s="29">
        <f t="shared" si="1310"/>
        <v>8</v>
      </c>
      <c r="G1443" s="29">
        <f t="shared" si="1311"/>
        <v>20</v>
      </c>
      <c r="H1443" s="166" t="str">
        <f t="shared" si="1312"/>
        <v>Mi</v>
      </c>
      <c r="I1443" s="29">
        <f t="shared" si="1284"/>
        <v>32</v>
      </c>
      <c r="J1443" s="29">
        <f t="array" ref="J1443">INDEX(Dienstplan!$F$6:$AJ$55,BN1443,BO1443)</f>
        <v>0</v>
      </c>
      <c r="K1443" s="29">
        <f t="array" ref="K1443">IF(OR(J1443=Schichten!$B$3,J1443=Schichten!$B$4),INDEX($D$98:$D$147,MATCH(CODE(J1443),$H$98:$H$147,0)),IF(ISERROR(INDEX($D$98:$D$147,MATCH(J1443,$A$98:$A$147,0))),0,INDEX($D$98:$D$147,MATCH(J1443,$A$98:$A$147,0))))</f>
        <v>0</v>
      </c>
      <c r="L1443" s="29">
        <f t="shared" ref="L1443" si="1357">L1393</f>
        <v>0</v>
      </c>
      <c r="M1443" s="29">
        <f t="shared" si="1333"/>
        <v>0</v>
      </c>
      <c r="O1443" s="29">
        <f t="shared" si="1340"/>
        <v>0</v>
      </c>
      <c r="P1443" s="29">
        <f t="shared" si="1340"/>
        <v>0</v>
      </c>
      <c r="Q1443" s="29">
        <f t="shared" si="1340"/>
        <v>0</v>
      </c>
      <c r="R1443" s="29">
        <f t="shared" si="1340"/>
        <v>0</v>
      </c>
      <c r="S1443" s="29">
        <f t="shared" si="1340"/>
        <v>0</v>
      </c>
      <c r="T1443" s="29">
        <f t="shared" si="1340"/>
        <v>0</v>
      </c>
      <c r="U1443" s="29">
        <f t="shared" si="1340"/>
        <v>0</v>
      </c>
      <c r="V1443" s="29">
        <f t="shared" si="1340"/>
        <v>0</v>
      </c>
      <c r="W1443" s="29">
        <f t="shared" si="1340"/>
        <v>0</v>
      </c>
      <c r="X1443" s="29">
        <f t="shared" si="1340"/>
        <v>0</v>
      </c>
      <c r="Y1443" s="29">
        <f t="shared" si="1340"/>
        <v>1</v>
      </c>
      <c r="Z1443" s="29">
        <f t="shared" si="1340"/>
        <v>1</v>
      </c>
      <c r="AA1443" s="29">
        <f t="shared" si="1340"/>
        <v>1</v>
      </c>
      <c r="AB1443" s="29">
        <f t="shared" si="1340"/>
        <v>1</v>
      </c>
      <c r="AC1443" s="29">
        <f t="shared" si="1340"/>
        <v>1</v>
      </c>
      <c r="AD1443" s="29">
        <f t="shared" ref="AD1443:AS1458" si="1358">IF($M$457,IF($J1443=AD$461,1,0),0)</f>
        <v>1</v>
      </c>
      <c r="AE1443" s="29">
        <f t="shared" si="1358"/>
        <v>1</v>
      </c>
      <c r="AF1443" s="29">
        <f t="shared" si="1358"/>
        <v>1</v>
      </c>
      <c r="AG1443" s="29">
        <f t="shared" si="1358"/>
        <v>1</v>
      </c>
      <c r="AH1443" s="29">
        <f t="shared" si="1358"/>
        <v>1</v>
      </c>
      <c r="AI1443" s="29">
        <f t="shared" si="1358"/>
        <v>1</v>
      </c>
      <c r="AJ1443" s="29">
        <f t="shared" si="1358"/>
        <v>1</v>
      </c>
      <c r="AK1443" s="29">
        <f t="shared" si="1358"/>
        <v>1</v>
      </c>
      <c r="AL1443" s="29">
        <f t="shared" si="1358"/>
        <v>1</v>
      </c>
      <c r="AM1443" s="29">
        <f t="shared" si="1358"/>
        <v>1</v>
      </c>
      <c r="AN1443" s="29">
        <f t="shared" si="1358"/>
        <v>1</v>
      </c>
      <c r="AO1443" s="29">
        <f t="shared" si="1358"/>
        <v>1</v>
      </c>
      <c r="AP1443" s="29">
        <f t="shared" si="1358"/>
        <v>1</v>
      </c>
      <c r="AQ1443" s="29">
        <f t="shared" si="1358"/>
        <v>1</v>
      </c>
      <c r="AR1443" s="29">
        <f t="shared" si="1358"/>
        <v>1</v>
      </c>
      <c r="AS1443" s="29">
        <f t="shared" si="1358"/>
        <v>1</v>
      </c>
      <c r="AT1443" s="29">
        <f t="shared" si="1346"/>
        <v>1</v>
      </c>
      <c r="AU1443" s="29">
        <f t="shared" si="1346"/>
        <v>1</v>
      </c>
      <c r="AV1443" s="29">
        <f t="shared" si="1346"/>
        <v>1</v>
      </c>
      <c r="AW1443" s="29">
        <f t="shared" si="1346"/>
        <v>1</v>
      </c>
      <c r="AX1443" s="29">
        <f t="shared" si="1346"/>
        <v>1</v>
      </c>
      <c r="AY1443" s="29">
        <f t="shared" si="1346"/>
        <v>1</v>
      </c>
      <c r="AZ1443" s="29">
        <f t="shared" si="1346"/>
        <v>1</v>
      </c>
      <c r="BA1443" s="29">
        <f t="shared" si="1346"/>
        <v>1</v>
      </c>
      <c r="BB1443" s="29">
        <f t="shared" si="1346"/>
        <v>1</v>
      </c>
      <c r="BC1443" s="29">
        <f t="shared" si="1346"/>
        <v>1</v>
      </c>
      <c r="BD1443" s="29">
        <f t="shared" si="1346"/>
        <v>1</v>
      </c>
      <c r="BE1443" s="29">
        <f t="shared" si="1346"/>
        <v>1</v>
      </c>
      <c r="BF1443" s="29">
        <f t="shared" si="1346"/>
        <v>1</v>
      </c>
      <c r="BG1443" s="29">
        <f t="shared" si="1346"/>
        <v>1</v>
      </c>
      <c r="BH1443" s="29">
        <f t="shared" si="1346"/>
        <v>1</v>
      </c>
      <c r="BI1443" s="29">
        <f t="shared" si="1346"/>
        <v>1</v>
      </c>
      <c r="BJ1443" s="29">
        <f t="shared" si="1344"/>
        <v>1</v>
      </c>
      <c r="BN1443" s="29">
        <f t="shared" si="1308"/>
        <v>32</v>
      </c>
      <c r="BO1443" s="29">
        <f t="shared" si="1286"/>
        <v>20</v>
      </c>
    </row>
    <row r="1444" spans="3:67" x14ac:dyDescent="0.25">
      <c r="C1444" s="79">
        <f t="shared" si="1283"/>
        <v>43881</v>
      </c>
      <c r="D1444" s="29">
        <f t="shared" si="1330"/>
        <v>2020</v>
      </c>
      <c r="E1444" s="29">
        <f t="shared" si="1309"/>
        <v>2</v>
      </c>
      <c r="F1444" s="29">
        <f t="shared" si="1310"/>
        <v>8</v>
      </c>
      <c r="G1444" s="29">
        <f t="shared" si="1311"/>
        <v>20</v>
      </c>
      <c r="H1444" s="166" t="str">
        <f t="shared" si="1312"/>
        <v>Mi</v>
      </c>
      <c r="I1444" s="29">
        <f t="shared" si="1284"/>
        <v>33</v>
      </c>
      <c r="J1444" s="29">
        <f t="array" ref="J1444">INDEX(Dienstplan!$F$6:$AJ$55,BN1444,BO1444)</f>
        <v>0</v>
      </c>
      <c r="K1444" s="29">
        <f t="array" ref="K1444">IF(OR(J1444=Schichten!$B$3,J1444=Schichten!$B$4),INDEX($D$98:$D$147,MATCH(CODE(J1444),$H$98:$H$147,0)),IF(ISERROR(INDEX($D$98:$D$147,MATCH(J1444,$A$98:$A$147,0))),0,INDEX($D$98:$D$147,MATCH(J1444,$A$98:$A$147,0))))</f>
        <v>0</v>
      </c>
      <c r="L1444" s="29">
        <f t="shared" ref="L1444" si="1359">L1394</f>
        <v>0</v>
      </c>
      <c r="M1444" s="29">
        <f t="shared" si="1333"/>
        <v>0</v>
      </c>
      <c r="O1444" s="29">
        <f t="shared" ref="O1444:AD1459" si="1360">IF($M$457,IF($J1444=O$461,1,0),0)</f>
        <v>0</v>
      </c>
      <c r="P1444" s="29">
        <f t="shared" si="1360"/>
        <v>0</v>
      </c>
      <c r="Q1444" s="29">
        <f t="shared" si="1360"/>
        <v>0</v>
      </c>
      <c r="R1444" s="29">
        <f t="shared" si="1360"/>
        <v>0</v>
      </c>
      <c r="S1444" s="29">
        <f t="shared" si="1360"/>
        <v>0</v>
      </c>
      <c r="T1444" s="29">
        <f t="shared" si="1360"/>
        <v>0</v>
      </c>
      <c r="U1444" s="29">
        <f t="shared" si="1360"/>
        <v>0</v>
      </c>
      <c r="V1444" s="29">
        <f t="shared" si="1360"/>
        <v>0</v>
      </c>
      <c r="W1444" s="29">
        <f t="shared" si="1360"/>
        <v>0</v>
      </c>
      <c r="X1444" s="29">
        <f t="shared" si="1360"/>
        <v>0</v>
      </c>
      <c r="Y1444" s="29">
        <f t="shared" si="1360"/>
        <v>1</v>
      </c>
      <c r="Z1444" s="29">
        <f t="shared" si="1360"/>
        <v>1</v>
      </c>
      <c r="AA1444" s="29">
        <f t="shared" si="1360"/>
        <v>1</v>
      </c>
      <c r="AB1444" s="29">
        <f t="shared" si="1360"/>
        <v>1</v>
      </c>
      <c r="AC1444" s="29">
        <f t="shared" si="1360"/>
        <v>1</v>
      </c>
      <c r="AD1444" s="29">
        <f t="shared" si="1360"/>
        <v>1</v>
      </c>
      <c r="AE1444" s="29">
        <f t="shared" si="1358"/>
        <v>1</v>
      </c>
      <c r="AF1444" s="29">
        <f t="shared" si="1358"/>
        <v>1</v>
      </c>
      <c r="AG1444" s="29">
        <f t="shared" si="1358"/>
        <v>1</v>
      </c>
      <c r="AH1444" s="29">
        <f t="shared" si="1358"/>
        <v>1</v>
      </c>
      <c r="AI1444" s="29">
        <f t="shared" si="1358"/>
        <v>1</v>
      </c>
      <c r="AJ1444" s="29">
        <f t="shared" si="1358"/>
        <v>1</v>
      </c>
      <c r="AK1444" s="29">
        <f t="shared" si="1358"/>
        <v>1</v>
      </c>
      <c r="AL1444" s="29">
        <f t="shared" si="1358"/>
        <v>1</v>
      </c>
      <c r="AM1444" s="29">
        <f t="shared" si="1358"/>
        <v>1</v>
      </c>
      <c r="AN1444" s="29">
        <f t="shared" si="1358"/>
        <v>1</v>
      </c>
      <c r="AO1444" s="29">
        <f t="shared" si="1358"/>
        <v>1</v>
      </c>
      <c r="AP1444" s="29">
        <f t="shared" si="1358"/>
        <v>1</v>
      </c>
      <c r="AQ1444" s="29">
        <f t="shared" si="1358"/>
        <v>1</v>
      </c>
      <c r="AR1444" s="29">
        <f t="shared" si="1358"/>
        <v>1</v>
      </c>
      <c r="AS1444" s="29">
        <f t="shared" si="1358"/>
        <v>1</v>
      </c>
      <c r="AT1444" s="29">
        <f t="shared" si="1346"/>
        <v>1</v>
      </c>
      <c r="AU1444" s="29">
        <f t="shared" si="1346"/>
        <v>1</v>
      </c>
      <c r="AV1444" s="29">
        <f t="shared" si="1346"/>
        <v>1</v>
      </c>
      <c r="AW1444" s="29">
        <f t="shared" si="1346"/>
        <v>1</v>
      </c>
      <c r="AX1444" s="29">
        <f t="shared" si="1346"/>
        <v>1</v>
      </c>
      <c r="AY1444" s="29">
        <f t="shared" si="1346"/>
        <v>1</v>
      </c>
      <c r="AZ1444" s="29">
        <f t="shared" si="1346"/>
        <v>1</v>
      </c>
      <c r="BA1444" s="29">
        <f t="shared" si="1346"/>
        <v>1</v>
      </c>
      <c r="BB1444" s="29">
        <f t="shared" si="1346"/>
        <v>1</v>
      </c>
      <c r="BC1444" s="29">
        <f t="shared" si="1346"/>
        <v>1</v>
      </c>
      <c r="BD1444" s="29">
        <f t="shared" si="1346"/>
        <v>1</v>
      </c>
      <c r="BE1444" s="29">
        <f t="shared" si="1346"/>
        <v>1</v>
      </c>
      <c r="BF1444" s="29">
        <f t="shared" si="1346"/>
        <v>1</v>
      </c>
      <c r="BG1444" s="29">
        <f t="shared" si="1346"/>
        <v>1</v>
      </c>
      <c r="BH1444" s="29">
        <f t="shared" si="1346"/>
        <v>1</v>
      </c>
      <c r="BI1444" s="29">
        <f t="shared" si="1346"/>
        <v>1</v>
      </c>
      <c r="BJ1444" s="29">
        <f t="shared" si="1344"/>
        <v>1</v>
      </c>
      <c r="BN1444" s="29">
        <f t="shared" si="1308"/>
        <v>33</v>
      </c>
      <c r="BO1444" s="29">
        <f t="shared" si="1286"/>
        <v>20</v>
      </c>
    </row>
    <row r="1445" spans="3:67" x14ac:dyDescent="0.25">
      <c r="C1445" s="79">
        <f t="shared" si="1283"/>
        <v>43881</v>
      </c>
      <c r="D1445" s="29">
        <f t="shared" si="1330"/>
        <v>2020</v>
      </c>
      <c r="E1445" s="29">
        <f t="shared" si="1309"/>
        <v>2</v>
      </c>
      <c r="F1445" s="29">
        <f t="shared" si="1310"/>
        <v>8</v>
      </c>
      <c r="G1445" s="29">
        <f t="shared" si="1311"/>
        <v>20</v>
      </c>
      <c r="H1445" s="166" t="str">
        <f t="shared" si="1312"/>
        <v>Mi</v>
      </c>
      <c r="I1445" s="29">
        <f t="shared" si="1284"/>
        <v>34</v>
      </c>
      <c r="J1445" s="29">
        <f t="array" ref="J1445">INDEX(Dienstplan!$F$6:$AJ$55,BN1445,BO1445)</f>
        <v>0</v>
      </c>
      <c r="K1445" s="29">
        <f t="array" ref="K1445">IF(OR(J1445=Schichten!$B$3,J1445=Schichten!$B$4),INDEX($D$98:$D$147,MATCH(CODE(J1445),$H$98:$H$147,0)),IF(ISERROR(INDEX($D$98:$D$147,MATCH(J1445,$A$98:$A$147,0))),0,INDEX($D$98:$D$147,MATCH(J1445,$A$98:$A$147,0))))</f>
        <v>0</v>
      </c>
      <c r="L1445" s="29">
        <f t="shared" ref="L1445" si="1361">L1395</f>
        <v>0</v>
      </c>
      <c r="M1445" s="29">
        <f t="shared" si="1333"/>
        <v>0</v>
      </c>
      <c r="O1445" s="29">
        <f t="shared" si="1360"/>
        <v>0</v>
      </c>
      <c r="P1445" s="29">
        <f t="shared" si="1360"/>
        <v>0</v>
      </c>
      <c r="Q1445" s="29">
        <f t="shared" si="1360"/>
        <v>0</v>
      </c>
      <c r="R1445" s="29">
        <f t="shared" si="1360"/>
        <v>0</v>
      </c>
      <c r="S1445" s="29">
        <f t="shared" si="1360"/>
        <v>0</v>
      </c>
      <c r="T1445" s="29">
        <f t="shared" si="1360"/>
        <v>0</v>
      </c>
      <c r="U1445" s="29">
        <f t="shared" si="1360"/>
        <v>0</v>
      </c>
      <c r="V1445" s="29">
        <f t="shared" si="1360"/>
        <v>0</v>
      </c>
      <c r="W1445" s="29">
        <f t="shared" si="1360"/>
        <v>0</v>
      </c>
      <c r="X1445" s="29">
        <f t="shared" si="1360"/>
        <v>0</v>
      </c>
      <c r="Y1445" s="29">
        <f t="shared" si="1360"/>
        <v>1</v>
      </c>
      <c r="Z1445" s="29">
        <f t="shared" si="1360"/>
        <v>1</v>
      </c>
      <c r="AA1445" s="29">
        <f t="shared" si="1360"/>
        <v>1</v>
      </c>
      <c r="AB1445" s="29">
        <f t="shared" si="1360"/>
        <v>1</v>
      </c>
      <c r="AC1445" s="29">
        <f t="shared" si="1360"/>
        <v>1</v>
      </c>
      <c r="AD1445" s="29">
        <f t="shared" si="1360"/>
        <v>1</v>
      </c>
      <c r="AE1445" s="29">
        <f t="shared" si="1358"/>
        <v>1</v>
      </c>
      <c r="AF1445" s="29">
        <f t="shared" si="1358"/>
        <v>1</v>
      </c>
      <c r="AG1445" s="29">
        <f t="shared" si="1358"/>
        <v>1</v>
      </c>
      <c r="AH1445" s="29">
        <f t="shared" si="1358"/>
        <v>1</v>
      </c>
      <c r="AI1445" s="29">
        <f t="shared" si="1358"/>
        <v>1</v>
      </c>
      <c r="AJ1445" s="29">
        <f t="shared" si="1358"/>
        <v>1</v>
      </c>
      <c r="AK1445" s="29">
        <f t="shared" si="1358"/>
        <v>1</v>
      </c>
      <c r="AL1445" s="29">
        <f t="shared" si="1358"/>
        <v>1</v>
      </c>
      <c r="AM1445" s="29">
        <f t="shared" si="1358"/>
        <v>1</v>
      </c>
      <c r="AN1445" s="29">
        <f t="shared" si="1358"/>
        <v>1</v>
      </c>
      <c r="AO1445" s="29">
        <f t="shared" si="1358"/>
        <v>1</v>
      </c>
      <c r="AP1445" s="29">
        <f t="shared" si="1358"/>
        <v>1</v>
      </c>
      <c r="AQ1445" s="29">
        <f t="shared" si="1358"/>
        <v>1</v>
      </c>
      <c r="AR1445" s="29">
        <f t="shared" si="1358"/>
        <v>1</v>
      </c>
      <c r="AS1445" s="29">
        <f t="shared" si="1358"/>
        <v>1</v>
      </c>
      <c r="AT1445" s="29">
        <f t="shared" si="1346"/>
        <v>1</v>
      </c>
      <c r="AU1445" s="29">
        <f t="shared" si="1346"/>
        <v>1</v>
      </c>
      <c r="AV1445" s="29">
        <f t="shared" si="1346"/>
        <v>1</v>
      </c>
      <c r="AW1445" s="29">
        <f t="shared" si="1346"/>
        <v>1</v>
      </c>
      <c r="AX1445" s="29">
        <f t="shared" si="1346"/>
        <v>1</v>
      </c>
      <c r="AY1445" s="29">
        <f t="shared" si="1346"/>
        <v>1</v>
      </c>
      <c r="AZ1445" s="29">
        <f t="shared" si="1346"/>
        <v>1</v>
      </c>
      <c r="BA1445" s="29">
        <f t="shared" si="1346"/>
        <v>1</v>
      </c>
      <c r="BB1445" s="29">
        <f t="shared" si="1346"/>
        <v>1</v>
      </c>
      <c r="BC1445" s="29">
        <f t="shared" si="1346"/>
        <v>1</v>
      </c>
      <c r="BD1445" s="29">
        <f t="shared" si="1346"/>
        <v>1</v>
      </c>
      <c r="BE1445" s="29">
        <f t="shared" si="1346"/>
        <v>1</v>
      </c>
      <c r="BF1445" s="29">
        <f t="shared" si="1346"/>
        <v>1</v>
      </c>
      <c r="BG1445" s="29">
        <f t="shared" si="1346"/>
        <v>1</v>
      </c>
      <c r="BH1445" s="29">
        <f t="shared" si="1346"/>
        <v>1</v>
      </c>
      <c r="BI1445" s="29">
        <f t="shared" si="1346"/>
        <v>1</v>
      </c>
      <c r="BJ1445" s="29">
        <f t="shared" si="1344"/>
        <v>1</v>
      </c>
      <c r="BN1445" s="29">
        <f t="shared" si="1308"/>
        <v>34</v>
      </c>
      <c r="BO1445" s="29">
        <f t="shared" si="1286"/>
        <v>20</v>
      </c>
    </row>
    <row r="1446" spans="3:67" x14ac:dyDescent="0.25">
      <c r="C1446" s="79">
        <f t="shared" si="1283"/>
        <v>43881</v>
      </c>
      <c r="D1446" s="29">
        <f t="shared" si="1330"/>
        <v>2020</v>
      </c>
      <c r="E1446" s="29">
        <f t="shared" si="1309"/>
        <v>2</v>
      </c>
      <c r="F1446" s="29">
        <f t="shared" si="1310"/>
        <v>8</v>
      </c>
      <c r="G1446" s="29">
        <f t="shared" si="1311"/>
        <v>20</v>
      </c>
      <c r="H1446" s="166" t="str">
        <f t="shared" si="1312"/>
        <v>Mi</v>
      </c>
      <c r="I1446" s="29">
        <f t="shared" si="1284"/>
        <v>35</v>
      </c>
      <c r="J1446" s="29">
        <f t="array" ref="J1446">INDEX(Dienstplan!$F$6:$AJ$55,BN1446,BO1446)</f>
        <v>0</v>
      </c>
      <c r="K1446" s="29">
        <f t="array" ref="K1446">IF(OR(J1446=Schichten!$B$3,J1446=Schichten!$B$4),INDEX($D$98:$D$147,MATCH(CODE(J1446),$H$98:$H$147,0)),IF(ISERROR(INDEX($D$98:$D$147,MATCH(J1446,$A$98:$A$147,0))),0,INDEX($D$98:$D$147,MATCH(J1446,$A$98:$A$147,0))))</f>
        <v>0</v>
      </c>
      <c r="L1446" s="29">
        <f t="shared" ref="L1446" si="1362">L1396</f>
        <v>0</v>
      </c>
      <c r="M1446" s="29">
        <f t="shared" si="1333"/>
        <v>0</v>
      </c>
      <c r="O1446" s="29">
        <f t="shared" si="1360"/>
        <v>0</v>
      </c>
      <c r="P1446" s="29">
        <f t="shared" si="1360"/>
        <v>0</v>
      </c>
      <c r="Q1446" s="29">
        <f t="shared" si="1360"/>
        <v>0</v>
      </c>
      <c r="R1446" s="29">
        <f t="shared" si="1360"/>
        <v>0</v>
      </c>
      <c r="S1446" s="29">
        <f t="shared" si="1360"/>
        <v>0</v>
      </c>
      <c r="T1446" s="29">
        <f t="shared" si="1360"/>
        <v>0</v>
      </c>
      <c r="U1446" s="29">
        <f t="shared" si="1360"/>
        <v>0</v>
      </c>
      <c r="V1446" s="29">
        <f t="shared" si="1360"/>
        <v>0</v>
      </c>
      <c r="W1446" s="29">
        <f t="shared" si="1360"/>
        <v>0</v>
      </c>
      <c r="X1446" s="29">
        <f t="shared" si="1360"/>
        <v>0</v>
      </c>
      <c r="Y1446" s="29">
        <f t="shared" si="1360"/>
        <v>1</v>
      </c>
      <c r="Z1446" s="29">
        <f t="shared" si="1360"/>
        <v>1</v>
      </c>
      <c r="AA1446" s="29">
        <f t="shared" si="1360"/>
        <v>1</v>
      </c>
      <c r="AB1446" s="29">
        <f t="shared" si="1360"/>
        <v>1</v>
      </c>
      <c r="AC1446" s="29">
        <f t="shared" si="1360"/>
        <v>1</v>
      </c>
      <c r="AD1446" s="29">
        <f t="shared" si="1360"/>
        <v>1</v>
      </c>
      <c r="AE1446" s="29">
        <f t="shared" si="1358"/>
        <v>1</v>
      </c>
      <c r="AF1446" s="29">
        <f t="shared" si="1358"/>
        <v>1</v>
      </c>
      <c r="AG1446" s="29">
        <f t="shared" si="1358"/>
        <v>1</v>
      </c>
      <c r="AH1446" s="29">
        <f t="shared" si="1358"/>
        <v>1</v>
      </c>
      <c r="AI1446" s="29">
        <f t="shared" si="1358"/>
        <v>1</v>
      </c>
      <c r="AJ1446" s="29">
        <f t="shared" si="1358"/>
        <v>1</v>
      </c>
      <c r="AK1446" s="29">
        <f t="shared" si="1358"/>
        <v>1</v>
      </c>
      <c r="AL1446" s="29">
        <f t="shared" si="1358"/>
        <v>1</v>
      </c>
      <c r="AM1446" s="29">
        <f t="shared" si="1358"/>
        <v>1</v>
      </c>
      <c r="AN1446" s="29">
        <f t="shared" si="1358"/>
        <v>1</v>
      </c>
      <c r="AO1446" s="29">
        <f t="shared" si="1358"/>
        <v>1</v>
      </c>
      <c r="AP1446" s="29">
        <f t="shared" si="1358"/>
        <v>1</v>
      </c>
      <c r="AQ1446" s="29">
        <f t="shared" si="1358"/>
        <v>1</v>
      </c>
      <c r="AR1446" s="29">
        <f t="shared" si="1358"/>
        <v>1</v>
      </c>
      <c r="AS1446" s="29">
        <f t="shared" si="1358"/>
        <v>1</v>
      </c>
      <c r="AT1446" s="29">
        <f t="shared" si="1346"/>
        <v>1</v>
      </c>
      <c r="AU1446" s="29">
        <f t="shared" si="1346"/>
        <v>1</v>
      </c>
      <c r="AV1446" s="29">
        <f t="shared" si="1346"/>
        <v>1</v>
      </c>
      <c r="AW1446" s="29">
        <f t="shared" si="1346"/>
        <v>1</v>
      </c>
      <c r="AX1446" s="29">
        <f t="shared" si="1346"/>
        <v>1</v>
      </c>
      <c r="AY1446" s="29">
        <f t="shared" si="1346"/>
        <v>1</v>
      </c>
      <c r="AZ1446" s="29">
        <f t="shared" si="1346"/>
        <v>1</v>
      </c>
      <c r="BA1446" s="29">
        <f t="shared" si="1346"/>
        <v>1</v>
      </c>
      <c r="BB1446" s="29">
        <f t="shared" si="1346"/>
        <v>1</v>
      </c>
      <c r="BC1446" s="29">
        <f t="shared" si="1346"/>
        <v>1</v>
      </c>
      <c r="BD1446" s="29">
        <f t="shared" si="1346"/>
        <v>1</v>
      </c>
      <c r="BE1446" s="29">
        <f t="shared" si="1346"/>
        <v>1</v>
      </c>
      <c r="BF1446" s="29">
        <f t="shared" si="1346"/>
        <v>1</v>
      </c>
      <c r="BG1446" s="29">
        <f t="shared" si="1346"/>
        <v>1</v>
      </c>
      <c r="BH1446" s="29">
        <f t="shared" si="1346"/>
        <v>1</v>
      </c>
      <c r="BI1446" s="29">
        <f t="shared" si="1346"/>
        <v>1</v>
      </c>
      <c r="BJ1446" s="29">
        <f t="shared" si="1344"/>
        <v>1</v>
      </c>
      <c r="BN1446" s="29">
        <f t="shared" si="1308"/>
        <v>35</v>
      </c>
      <c r="BO1446" s="29">
        <f t="shared" si="1286"/>
        <v>20</v>
      </c>
    </row>
    <row r="1447" spans="3:67" x14ac:dyDescent="0.25">
      <c r="C1447" s="79">
        <f t="shared" si="1283"/>
        <v>43881</v>
      </c>
      <c r="D1447" s="29">
        <f t="shared" si="1330"/>
        <v>2020</v>
      </c>
      <c r="E1447" s="29">
        <f t="shared" si="1309"/>
        <v>2</v>
      </c>
      <c r="F1447" s="29">
        <f t="shared" si="1310"/>
        <v>8</v>
      </c>
      <c r="G1447" s="29">
        <f t="shared" si="1311"/>
        <v>20</v>
      </c>
      <c r="H1447" s="166" t="str">
        <f t="shared" si="1312"/>
        <v>Mi</v>
      </c>
      <c r="I1447" s="29">
        <f t="shared" si="1284"/>
        <v>36</v>
      </c>
      <c r="J1447" s="29">
        <f t="array" ref="J1447">INDEX(Dienstplan!$F$6:$AJ$55,BN1447,BO1447)</f>
        <v>0</v>
      </c>
      <c r="K1447" s="29">
        <f t="array" ref="K1447">IF(OR(J1447=Schichten!$B$3,J1447=Schichten!$B$4),INDEX($D$98:$D$147,MATCH(CODE(J1447),$H$98:$H$147,0)),IF(ISERROR(INDEX($D$98:$D$147,MATCH(J1447,$A$98:$A$147,0))),0,INDEX($D$98:$D$147,MATCH(J1447,$A$98:$A$147,0))))</f>
        <v>0</v>
      </c>
      <c r="L1447" s="29">
        <f t="shared" ref="L1447" si="1363">L1397</f>
        <v>0</v>
      </c>
      <c r="M1447" s="29">
        <f t="shared" si="1333"/>
        <v>0</v>
      </c>
      <c r="O1447" s="29">
        <f t="shared" si="1360"/>
        <v>0</v>
      </c>
      <c r="P1447" s="29">
        <f t="shared" si="1360"/>
        <v>0</v>
      </c>
      <c r="Q1447" s="29">
        <f t="shared" si="1360"/>
        <v>0</v>
      </c>
      <c r="R1447" s="29">
        <f t="shared" si="1360"/>
        <v>0</v>
      </c>
      <c r="S1447" s="29">
        <f t="shared" si="1360"/>
        <v>0</v>
      </c>
      <c r="T1447" s="29">
        <f t="shared" si="1360"/>
        <v>0</v>
      </c>
      <c r="U1447" s="29">
        <f t="shared" si="1360"/>
        <v>0</v>
      </c>
      <c r="V1447" s="29">
        <f t="shared" si="1360"/>
        <v>0</v>
      </c>
      <c r="W1447" s="29">
        <f t="shared" si="1360"/>
        <v>0</v>
      </c>
      <c r="X1447" s="29">
        <f t="shared" si="1360"/>
        <v>0</v>
      </c>
      <c r="Y1447" s="29">
        <f t="shared" si="1360"/>
        <v>1</v>
      </c>
      <c r="Z1447" s="29">
        <f t="shared" si="1360"/>
        <v>1</v>
      </c>
      <c r="AA1447" s="29">
        <f t="shared" si="1360"/>
        <v>1</v>
      </c>
      <c r="AB1447" s="29">
        <f t="shared" si="1360"/>
        <v>1</v>
      </c>
      <c r="AC1447" s="29">
        <f t="shared" si="1360"/>
        <v>1</v>
      </c>
      <c r="AD1447" s="29">
        <f t="shared" si="1360"/>
        <v>1</v>
      </c>
      <c r="AE1447" s="29">
        <f t="shared" si="1358"/>
        <v>1</v>
      </c>
      <c r="AF1447" s="29">
        <f t="shared" si="1358"/>
        <v>1</v>
      </c>
      <c r="AG1447" s="29">
        <f t="shared" si="1358"/>
        <v>1</v>
      </c>
      <c r="AH1447" s="29">
        <f t="shared" si="1358"/>
        <v>1</v>
      </c>
      <c r="AI1447" s="29">
        <f t="shared" si="1358"/>
        <v>1</v>
      </c>
      <c r="AJ1447" s="29">
        <f t="shared" si="1358"/>
        <v>1</v>
      </c>
      <c r="AK1447" s="29">
        <f t="shared" si="1358"/>
        <v>1</v>
      </c>
      <c r="AL1447" s="29">
        <f t="shared" si="1358"/>
        <v>1</v>
      </c>
      <c r="AM1447" s="29">
        <f t="shared" si="1358"/>
        <v>1</v>
      </c>
      <c r="AN1447" s="29">
        <f t="shared" si="1358"/>
        <v>1</v>
      </c>
      <c r="AO1447" s="29">
        <f t="shared" si="1358"/>
        <v>1</v>
      </c>
      <c r="AP1447" s="29">
        <f t="shared" si="1358"/>
        <v>1</v>
      </c>
      <c r="AQ1447" s="29">
        <f t="shared" si="1358"/>
        <v>1</v>
      </c>
      <c r="AR1447" s="29">
        <f t="shared" si="1358"/>
        <v>1</v>
      </c>
      <c r="AS1447" s="29">
        <f t="shared" si="1358"/>
        <v>1</v>
      </c>
      <c r="AT1447" s="29">
        <f t="shared" si="1346"/>
        <v>1</v>
      </c>
      <c r="AU1447" s="29">
        <f t="shared" si="1346"/>
        <v>1</v>
      </c>
      <c r="AV1447" s="29">
        <f t="shared" si="1346"/>
        <v>1</v>
      </c>
      <c r="AW1447" s="29">
        <f t="shared" si="1346"/>
        <v>1</v>
      </c>
      <c r="AX1447" s="29">
        <f t="shared" si="1346"/>
        <v>1</v>
      </c>
      <c r="AY1447" s="29">
        <f t="shared" si="1346"/>
        <v>1</v>
      </c>
      <c r="AZ1447" s="29">
        <f t="shared" si="1346"/>
        <v>1</v>
      </c>
      <c r="BA1447" s="29">
        <f t="shared" si="1346"/>
        <v>1</v>
      </c>
      <c r="BB1447" s="29">
        <f t="shared" si="1346"/>
        <v>1</v>
      </c>
      <c r="BC1447" s="29">
        <f t="shared" si="1346"/>
        <v>1</v>
      </c>
      <c r="BD1447" s="29">
        <f t="shared" si="1346"/>
        <v>1</v>
      </c>
      <c r="BE1447" s="29">
        <f t="shared" si="1346"/>
        <v>1</v>
      </c>
      <c r="BF1447" s="29">
        <f t="shared" si="1346"/>
        <v>1</v>
      </c>
      <c r="BG1447" s="29">
        <f t="shared" si="1346"/>
        <v>1</v>
      </c>
      <c r="BH1447" s="29">
        <f t="shared" si="1346"/>
        <v>1</v>
      </c>
      <c r="BI1447" s="29">
        <f t="shared" ref="BI1447:BJ1462" si="1364">IF($M$457,IF($J1447=BI$461,1,0),0)</f>
        <v>1</v>
      </c>
      <c r="BJ1447" s="29">
        <f t="shared" si="1364"/>
        <v>1</v>
      </c>
      <c r="BN1447" s="29">
        <f t="shared" si="1308"/>
        <v>36</v>
      </c>
      <c r="BO1447" s="29">
        <f t="shared" si="1286"/>
        <v>20</v>
      </c>
    </row>
    <row r="1448" spans="3:67" x14ac:dyDescent="0.25">
      <c r="C1448" s="79">
        <f t="shared" si="1283"/>
        <v>43881</v>
      </c>
      <c r="D1448" s="29">
        <f t="shared" si="1330"/>
        <v>2020</v>
      </c>
      <c r="E1448" s="29">
        <f t="shared" si="1309"/>
        <v>2</v>
      </c>
      <c r="F1448" s="29">
        <f t="shared" si="1310"/>
        <v>8</v>
      </c>
      <c r="G1448" s="29">
        <f t="shared" si="1311"/>
        <v>20</v>
      </c>
      <c r="H1448" s="166" t="str">
        <f t="shared" si="1312"/>
        <v>Mi</v>
      </c>
      <c r="I1448" s="29">
        <f t="shared" si="1284"/>
        <v>37</v>
      </c>
      <c r="J1448" s="29">
        <f t="array" ref="J1448">INDEX(Dienstplan!$F$6:$AJ$55,BN1448,BO1448)</f>
        <v>0</v>
      </c>
      <c r="K1448" s="29">
        <f t="array" ref="K1448">IF(OR(J1448=Schichten!$B$3,J1448=Schichten!$B$4),INDEX($D$98:$D$147,MATCH(CODE(J1448),$H$98:$H$147,0)),IF(ISERROR(INDEX($D$98:$D$147,MATCH(J1448,$A$98:$A$147,0))),0,INDEX($D$98:$D$147,MATCH(J1448,$A$98:$A$147,0))))</f>
        <v>0</v>
      </c>
      <c r="L1448" s="29">
        <f t="shared" ref="L1448" si="1365">L1398</f>
        <v>0</v>
      </c>
      <c r="M1448" s="29">
        <f t="shared" si="1333"/>
        <v>0</v>
      </c>
      <c r="O1448" s="29">
        <f t="shared" si="1360"/>
        <v>0</v>
      </c>
      <c r="P1448" s="29">
        <f t="shared" si="1360"/>
        <v>0</v>
      </c>
      <c r="Q1448" s="29">
        <f t="shared" si="1360"/>
        <v>0</v>
      </c>
      <c r="R1448" s="29">
        <f t="shared" si="1360"/>
        <v>0</v>
      </c>
      <c r="S1448" s="29">
        <f t="shared" si="1360"/>
        <v>0</v>
      </c>
      <c r="T1448" s="29">
        <f t="shared" si="1360"/>
        <v>0</v>
      </c>
      <c r="U1448" s="29">
        <f t="shared" si="1360"/>
        <v>0</v>
      </c>
      <c r="V1448" s="29">
        <f t="shared" si="1360"/>
        <v>0</v>
      </c>
      <c r="W1448" s="29">
        <f t="shared" si="1360"/>
        <v>0</v>
      </c>
      <c r="X1448" s="29">
        <f t="shared" si="1360"/>
        <v>0</v>
      </c>
      <c r="Y1448" s="29">
        <f t="shared" si="1360"/>
        <v>1</v>
      </c>
      <c r="Z1448" s="29">
        <f t="shared" si="1360"/>
        <v>1</v>
      </c>
      <c r="AA1448" s="29">
        <f t="shared" si="1360"/>
        <v>1</v>
      </c>
      <c r="AB1448" s="29">
        <f t="shared" si="1360"/>
        <v>1</v>
      </c>
      <c r="AC1448" s="29">
        <f t="shared" si="1360"/>
        <v>1</v>
      </c>
      <c r="AD1448" s="29">
        <f t="shared" si="1360"/>
        <v>1</v>
      </c>
      <c r="AE1448" s="29">
        <f t="shared" si="1358"/>
        <v>1</v>
      </c>
      <c r="AF1448" s="29">
        <f t="shared" si="1358"/>
        <v>1</v>
      </c>
      <c r="AG1448" s="29">
        <f t="shared" si="1358"/>
        <v>1</v>
      </c>
      <c r="AH1448" s="29">
        <f t="shared" si="1358"/>
        <v>1</v>
      </c>
      <c r="AI1448" s="29">
        <f t="shared" si="1358"/>
        <v>1</v>
      </c>
      <c r="AJ1448" s="29">
        <f t="shared" si="1358"/>
        <v>1</v>
      </c>
      <c r="AK1448" s="29">
        <f t="shared" si="1358"/>
        <v>1</v>
      </c>
      <c r="AL1448" s="29">
        <f t="shared" si="1358"/>
        <v>1</v>
      </c>
      <c r="AM1448" s="29">
        <f t="shared" si="1358"/>
        <v>1</v>
      </c>
      <c r="AN1448" s="29">
        <f t="shared" si="1358"/>
        <v>1</v>
      </c>
      <c r="AO1448" s="29">
        <f t="shared" si="1358"/>
        <v>1</v>
      </c>
      <c r="AP1448" s="29">
        <f t="shared" si="1358"/>
        <v>1</v>
      </c>
      <c r="AQ1448" s="29">
        <f t="shared" si="1358"/>
        <v>1</v>
      </c>
      <c r="AR1448" s="29">
        <f t="shared" si="1358"/>
        <v>1</v>
      </c>
      <c r="AS1448" s="29">
        <f t="shared" si="1358"/>
        <v>1</v>
      </c>
      <c r="AT1448" s="29">
        <f t="shared" ref="AT1448:BI1463" si="1366">IF($M$457,IF($J1448=AT$461,1,0),0)</f>
        <v>1</v>
      </c>
      <c r="AU1448" s="29">
        <f t="shared" si="1366"/>
        <v>1</v>
      </c>
      <c r="AV1448" s="29">
        <f t="shared" si="1366"/>
        <v>1</v>
      </c>
      <c r="AW1448" s="29">
        <f t="shared" si="1366"/>
        <v>1</v>
      </c>
      <c r="AX1448" s="29">
        <f t="shared" si="1366"/>
        <v>1</v>
      </c>
      <c r="AY1448" s="29">
        <f t="shared" si="1366"/>
        <v>1</v>
      </c>
      <c r="AZ1448" s="29">
        <f t="shared" si="1366"/>
        <v>1</v>
      </c>
      <c r="BA1448" s="29">
        <f t="shared" si="1366"/>
        <v>1</v>
      </c>
      <c r="BB1448" s="29">
        <f t="shared" si="1366"/>
        <v>1</v>
      </c>
      <c r="BC1448" s="29">
        <f t="shared" si="1366"/>
        <v>1</v>
      </c>
      <c r="BD1448" s="29">
        <f t="shared" si="1366"/>
        <v>1</v>
      </c>
      <c r="BE1448" s="29">
        <f t="shared" si="1366"/>
        <v>1</v>
      </c>
      <c r="BF1448" s="29">
        <f t="shared" si="1366"/>
        <v>1</v>
      </c>
      <c r="BG1448" s="29">
        <f t="shared" si="1366"/>
        <v>1</v>
      </c>
      <c r="BH1448" s="29">
        <f t="shared" si="1366"/>
        <v>1</v>
      </c>
      <c r="BI1448" s="29">
        <f t="shared" si="1366"/>
        <v>1</v>
      </c>
      <c r="BJ1448" s="29">
        <f t="shared" si="1364"/>
        <v>1</v>
      </c>
      <c r="BN1448" s="29">
        <f t="shared" si="1308"/>
        <v>37</v>
      </c>
      <c r="BO1448" s="29">
        <f t="shared" si="1286"/>
        <v>20</v>
      </c>
    </row>
    <row r="1449" spans="3:67" x14ac:dyDescent="0.25">
      <c r="C1449" s="79">
        <f t="shared" si="1283"/>
        <v>43881</v>
      </c>
      <c r="D1449" s="29">
        <f t="shared" si="1330"/>
        <v>2020</v>
      </c>
      <c r="E1449" s="29">
        <f t="shared" si="1309"/>
        <v>2</v>
      </c>
      <c r="F1449" s="29">
        <f t="shared" si="1310"/>
        <v>8</v>
      </c>
      <c r="G1449" s="29">
        <f t="shared" si="1311"/>
        <v>20</v>
      </c>
      <c r="H1449" s="166" t="str">
        <f t="shared" si="1312"/>
        <v>Mi</v>
      </c>
      <c r="I1449" s="29">
        <f t="shared" si="1284"/>
        <v>38</v>
      </c>
      <c r="J1449" s="29">
        <f t="array" ref="J1449">INDEX(Dienstplan!$F$6:$AJ$55,BN1449,BO1449)</f>
        <v>0</v>
      </c>
      <c r="K1449" s="29">
        <f t="array" ref="K1449">IF(OR(J1449=Schichten!$B$3,J1449=Schichten!$B$4),INDEX($D$98:$D$147,MATCH(CODE(J1449),$H$98:$H$147,0)),IF(ISERROR(INDEX($D$98:$D$147,MATCH(J1449,$A$98:$A$147,0))),0,INDEX($D$98:$D$147,MATCH(J1449,$A$98:$A$147,0))))</f>
        <v>0</v>
      </c>
      <c r="L1449" s="29">
        <f t="shared" ref="L1449" si="1367">L1399</f>
        <v>0</v>
      </c>
      <c r="M1449" s="29">
        <f t="shared" si="1333"/>
        <v>0</v>
      </c>
      <c r="O1449" s="29">
        <f t="shared" si="1360"/>
        <v>0</v>
      </c>
      <c r="P1449" s="29">
        <f t="shared" si="1360"/>
        <v>0</v>
      </c>
      <c r="Q1449" s="29">
        <f t="shared" si="1360"/>
        <v>0</v>
      </c>
      <c r="R1449" s="29">
        <f t="shared" si="1360"/>
        <v>0</v>
      </c>
      <c r="S1449" s="29">
        <f t="shared" si="1360"/>
        <v>0</v>
      </c>
      <c r="T1449" s="29">
        <f t="shared" si="1360"/>
        <v>0</v>
      </c>
      <c r="U1449" s="29">
        <f t="shared" si="1360"/>
        <v>0</v>
      </c>
      <c r="V1449" s="29">
        <f t="shared" si="1360"/>
        <v>0</v>
      </c>
      <c r="W1449" s="29">
        <f t="shared" si="1360"/>
        <v>0</v>
      </c>
      <c r="X1449" s="29">
        <f t="shared" si="1360"/>
        <v>0</v>
      </c>
      <c r="Y1449" s="29">
        <f t="shared" si="1360"/>
        <v>1</v>
      </c>
      <c r="Z1449" s="29">
        <f t="shared" si="1360"/>
        <v>1</v>
      </c>
      <c r="AA1449" s="29">
        <f t="shared" si="1360"/>
        <v>1</v>
      </c>
      <c r="AB1449" s="29">
        <f t="shared" si="1360"/>
        <v>1</v>
      </c>
      <c r="AC1449" s="29">
        <f t="shared" si="1360"/>
        <v>1</v>
      </c>
      <c r="AD1449" s="29">
        <f t="shared" si="1360"/>
        <v>1</v>
      </c>
      <c r="AE1449" s="29">
        <f t="shared" si="1358"/>
        <v>1</v>
      </c>
      <c r="AF1449" s="29">
        <f t="shared" si="1358"/>
        <v>1</v>
      </c>
      <c r="AG1449" s="29">
        <f t="shared" si="1358"/>
        <v>1</v>
      </c>
      <c r="AH1449" s="29">
        <f t="shared" si="1358"/>
        <v>1</v>
      </c>
      <c r="AI1449" s="29">
        <f t="shared" si="1358"/>
        <v>1</v>
      </c>
      <c r="AJ1449" s="29">
        <f t="shared" si="1358"/>
        <v>1</v>
      </c>
      <c r="AK1449" s="29">
        <f t="shared" si="1358"/>
        <v>1</v>
      </c>
      <c r="AL1449" s="29">
        <f t="shared" si="1358"/>
        <v>1</v>
      </c>
      <c r="AM1449" s="29">
        <f t="shared" si="1358"/>
        <v>1</v>
      </c>
      <c r="AN1449" s="29">
        <f t="shared" si="1358"/>
        <v>1</v>
      </c>
      <c r="AO1449" s="29">
        <f t="shared" si="1358"/>
        <v>1</v>
      </c>
      <c r="AP1449" s="29">
        <f t="shared" si="1358"/>
        <v>1</v>
      </c>
      <c r="AQ1449" s="29">
        <f t="shared" si="1358"/>
        <v>1</v>
      </c>
      <c r="AR1449" s="29">
        <f t="shared" si="1358"/>
        <v>1</v>
      </c>
      <c r="AS1449" s="29">
        <f t="shared" si="1358"/>
        <v>1</v>
      </c>
      <c r="AT1449" s="29">
        <f t="shared" si="1366"/>
        <v>1</v>
      </c>
      <c r="AU1449" s="29">
        <f t="shared" si="1366"/>
        <v>1</v>
      </c>
      <c r="AV1449" s="29">
        <f t="shared" si="1366"/>
        <v>1</v>
      </c>
      <c r="AW1449" s="29">
        <f t="shared" si="1366"/>
        <v>1</v>
      </c>
      <c r="AX1449" s="29">
        <f t="shared" si="1366"/>
        <v>1</v>
      </c>
      <c r="AY1449" s="29">
        <f t="shared" si="1366"/>
        <v>1</v>
      </c>
      <c r="AZ1449" s="29">
        <f t="shared" si="1366"/>
        <v>1</v>
      </c>
      <c r="BA1449" s="29">
        <f t="shared" si="1366"/>
        <v>1</v>
      </c>
      <c r="BB1449" s="29">
        <f t="shared" si="1366"/>
        <v>1</v>
      </c>
      <c r="BC1449" s="29">
        <f t="shared" si="1366"/>
        <v>1</v>
      </c>
      <c r="BD1449" s="29">
        <f t="shared" si="1366"/>
        <v>1</v>
      </c>
      <c r="BE1449" s="29">
        <f t="shared" si="1366"/>
        <v>1</v>
      </c>
      <c r="BF1449" s="29">
        <f t="shared" si="1366"/>
        <v>1</v>
      </c>
      <c r="BG1449" s="29">
        <f t="shared" si="1366"/>
        <v>1</v>
      </c>
      <c r="BH1449" s="29">
        <f t="shared" si="1366"/>
        <v>1</v>
      </c>
      <c r="BI1449" s="29">
        <f t="shared" si="1366"/>
        <v>1</v>
      </c>
      <c r="BJ1449" s="29">
        <f t="shared" si="1364"/>
        <v>1</v>
      </c>
      <c r="BN1449" s="29">
        <f t="shared" si="1308"/>
        <v>38</v>
      </c>
      <c r="BO1449" s="29">
        <f t="shared" si="1286"/>
        <v>20</v>
      </c>
    </row>
    <row r="1450" spans="3:67" x14ac:dyDescent="0.25">
      <c r="C1450" s="79">
        <f t="shared" si="1283"/>
        <v>43881</v>
      </c>
      <c r="D1450" s="29">
        <f t="shared" si="1330"/>
        <v>2020</v>
      </c>
      <c r="E1450" s="29">
        <f t="shared" si="1309"/>
        <v>2</v>
      </c>
      <c r="F1450" s="29">
        <f t="shared" si="1310"/>
        <v>8</v>
      </c>
      <c r="G1450" s="29">
        <f t="shared" si="1311"/>
        <v>20</v>
      </c>
      <c r="H1450" s="166" t="str">
        <f t="shared" si="1312"/>
        <v>Mi</v>
      </c>
      <c r="I1450" s="29">
        <f t="shared" si="1284"/>
        <v>39</v>
      </c>
      <c r="J1450" s="29">
        <f t="array" ref="J1450">INDEX(Dienstplan!$F$6:$AJ$55,BN1450,BO1450)</f>
        <v>0</v>
      </c>
      <c r="K1450" s="29">
        <f t="array" ref="K1450">IF(OR(J1450=Schichten!$B$3,J1450=Schichten!$B$4),INDEX($D$98:$D$147,MATCH(CODE(J1450),$H$98:$H$147,0)),IF(ISERROR(INDEX($D$98:$D$147,MATCH(J1450,$A$98:$A$147,0))),0,INDEX($D$98:$D$147,MATCH(J1450,$A$98:$A$147,0))))</f>
        <v>0</v>
      </c>
      <c r="L1450" s="29">
        <f t="shared" ref="L1450" si="1368">L1400</f>
        <v>0</v>
      </c>
      <c r="M1450" s="29">
        <f t="shared" si="1333"/>
        <v>0</v>
      </c>
      <c r="O1450" s="29">
        <f t="shared" si="1360"/>
        <v>0</v>
      </c>
      <c r="P1450" s="29">
        <f t="shared" si="1360"/>
        <v>0</v>
      </c>
      <c r="Q1450" s="29">
        <f t="shared" si="1360"/>
        <v>0</v>
      </c>
      <c r="R1450" s="29">
        <f t="shared" si="1360"/>
        <v>0</v>
      </c>
      <c r="S1450" s="29">
        <f t="shared" si="1360"/>
        <v>0</v>
      </c>
      <c r="T1450" s="29">
        <f t="shared" si="1360"/>
        <v>0</v>
      </c>
      <c r="U1450" s="29">
        <f t="shared" si="1360"/>
        <v>0</v>
      </c>
      <c r="V1450" s="29">
        <f t="shared" si="1360"/>
        <v>0</v>
      </c>
      <c r="W1450" s="29">
        <f t="shared" si="1360"/>
        <v>0</v>
      </c>
      <c r="X1450" s="29">
        <f t="shared" si="1360"/>
        <v>0</v>
      </c>
      <c r="Y1450" s="29">
        <f t="shared" si="1360"/>
        <v>1</v>
      </c>
      <c r="Z1450" s="29">
        <f t="shared" si="1360"/>
        <v>1</v>
      </c>
      <c r="AA1450" s="29">
        <f t="shared" si="1360"/>
        <v>1</v>
      </c>
      <c r="AB1450" s="29">
        <f t="shared" si="1360"/>
        <v>1</v>
      </c>
      <c r="AC1450" s="29">
        <f t="shared" si="1360"/>
        <v>1</v>
      </c>
      <c r="AD1450" s="29">
        <f t="shared" si="1360"/>
        <v>1</v>
      </c>
      <c r="AE1450" s="29">
        <f t="shared" si="1358"/>
        <v>1</v>
      </c>
      <c r="AF1450" s="29">
        <f t="shared" si="1358"/>
        <v>1</v>
      </c>
      <c r="AG1450" s="29">
        <f t="shared" si="1358"/>
        <v>1</v>
      </c>
      <c r="AH1450" s="29">
        <f t="shared" si="1358"/>
        <v>1</v>
      </c>
      <c r="AI1450" s="29">
        <f t="shared" si="1358"/>
        <v>1</v>
      </c>
      <c r="AJ1450" s="29">
        <f t="shared" si="1358"/>
        <v>1</v>
      </c>
      <c r="AK1450" s="29">
        <f t="shared" si="1358"/>
        <v>1</v>
      </c>
      <c r="AL1450" s="29">
        <f t="shared" si="1358"/>
        <v>1</v>
      </c>
      <c r="AM1450" s="29">
        <f t="shared" si="1358"/>
        <v>1</v>
      </c>
      <c r="AN1450" s="29">
        <f t="shared" si="1358"/>
        <v>1</v>
      </c>
      <c r="AO1450" s="29">
        <f t="shared" si="1358"/>
        <v>1</v>
      </c>
      <c r="AP1450" s="29">
        <f t="shared" si="1358"/>
        <v>1</v>
      </c>
      <c r="AQ1450" s="29">
        <f t="shared" si="1358"/>
        <v>1</v>
      </c>
      <c r="AR1450" s="29">
        <f t="shared" si="1358"/>
        <v>1</v>
      </c>
      <c r="AS1450" s="29">
        <f t="shared" si="1358"/>
        <v>1</v>
      </c>
      <c r="AT1450" s="29">
        <f t="shared" si="1366"/>
        <v>1</v>
      </c>
      <c r="AU1450" s="29">
        <f t="shared" si="1366"/>
        <v>1</v>
      </c>
      <c r="AV1450" s="29">
        <f t="shared" si="1366"/>
        <v>1</v>
      </c>
      <c r="AW1450" s="29">
        <f t="shared" si="1366"/>
        <v>1</v>
      </c>
      <c r="AX1450" s="29">
        <f t="shared" si="1366"/>
        <v>1</v>
      </c>
      <c r="AY1450" s="29">
        <f t="shared" si="1366"/>
        <v>1</v>
      </c>
      <c r="AZ1450" s="29">
        <f t="shared" si="1366"/>
        <v>1</v>
      </c>
      <c r="BA1450" s="29">
        <f t="shared" si="1366"/>
        <v>1</v>
      </c>
      <c r="BB1450" s="29">
        <f t="shared" si="1366"/>
        <v>1</v>
      </c>
      <c r="BC1450" s="29">
        <f t="shared" si="1366"/>
        <v>1</v>
      </c>
      <c r="BD1450" s="29">
        <f t="shared" si="1366"/>
        <v>1</v>
      </c>
      <c r="BE1450" s="29">
        <f t="shared" si="1366"/>
        <v>1</v>
      </c>
      <c r="BF1450" s="29">
        <f t="shared" si="1366"/>
        <v>1</v>
      </c>
      <c r="BG1450" s="29">
        <f t="shared" si="1366"/>
        <v>1</v>
      </c>
      <c r="BH1450" s="29">
        <f t="shared" si="1366"/>
        <v>1</v>
      </c>
      <c r="BI1450" s="29">
        <f t="shared" si="1366"/>
        <v>1</v>
      </c>
      <c r="BJ1450" s="29">
        <f t="shared" si="1364"/>
        <v>1</v>
      </c>
      <c r="BN1450" s="29">
        <f t="shared" si="1308"/>
        <v>39</v>
      </c>
      <c r="BO1450" s="29">
        <f t="shared" si="1286"/>
        <v>20</v>
      </c>
    </row>
    <row r="1451" spans="3:67" x14ac:dyDescent="0.25">
      <c r="C1451" s="79">
        <f t="shared" si="1283"/>
        <v>43881</v>
      </c>
      <c r="D1451" s="29">
        <f t="shared" si="1330"/>
        <v>2020</v>
      </c>
      <c r="E1451" s="29">
        <f t="shared" si="1309"/>
        <v>2</v>
      </c>
      <c r="F1451" s="29">
        <f t="shared" si="1310"/>
        <v>8</v>
      </c>
      <c r="G1451" s="29">
        <f t="shared" si="1311"/>
        <v>20</v>
      </c>
      <c r="H1451" s="166" t="str">
        <f t="shared" si="1312"/>
        <v>Mi</v>
      </c>
      <c r="I1451" s="29">
        <f t="shared" si="1284"/>
        <v>40</v>
      </c>
      <c r="J1451" s="29">
        <f t="array" ref="J1451">INDEX(Dienstplan!$F$6:$AJ$55,BN1451,BO1451)</f>
        <v>0</v>
      </c>
      <c r="K1451" s="29">
        <f t="array" ref="K1451">IF(OR(J1451=Schichten!$B$3,J1451=Schichten!$B$4),INDEX($D$98:$D$147,MATCH(CODE(J1451),$H$98:$H$147,0)),IF(ISERROR(INDEX($D$98:$D$147,MATCH(J1451,$A$98:$A$147,0))),0,INDEX($D$98:$D$147,MATCH(J1451,$A$98:$A$147,0))))</f>
        <v>0</v>
      </c>
      <c r="L1451" s="29">
        <f t="shared" ref="L1451" si="1369">L1401</f>
        <v>0</v>
      </c>
      <c r="M1451" s="29">
        <f t="shared" si="1333"/>
        <v>0</v>
      </c>
      <c r="O1451" s="29">
        <f t="shared" si="1360"/>
        <v>0</v>
      </c>
      <c r="P1451" s="29">
        <f t="shared" si="1360"/>
        <v>0</v>
      </c>
      <c r="Q1451" s="29">
        <f t="shared" si="1360"/>
        <v>0</v>
      </c>
      <c r="R1451" s="29">
        <f t="shared" si="1360"/>
        <v>0</v>
      </c>
      <c r="S1451" s="29">
        <f t="shared" si="1360"/>
        <v>0</v>
      </c>
      <c r="T1451" s="29">
        <f t="shared" si="1360"/>
        <v>0</v>
      </c>
      <c r="U1451" s="29">
        <f t="shared" si="1360"/>
        <v>0</v>
      </c>
      <c r="V1451" s="29">
        <f t="shared" si="1360"/>
        <v>0</v>
      </c>
      <c r="W1451" s="29">
        <f t="shared" si="1360"/>
        <v>0</v>
      </c>
      <c r="X1451" s="29">
        <f t="shared" si="1360"/>
        <v>0</v>
      </c>
      <c r="Y1451" s="29">
        <f t="shared" si="1360"/>
        <v>1</v>
      </c>
      <c r="Z1451" s="29">
        <f t="shared" si="1360"/>
        <v>1</v>
      </c>
      <c r="AA1451" s="29">
        <f t="shared" si="1360"/>
        <v>1</v>
      </c>
      <c r="AB1451" s="29">
        <f t="shared" si="1360"/>
        <v>1</v>
      </c>
      <c r="AC1451" s="29">
        <f t="shared" si="1360"/>
        <v>1</v>
      </c>
      <c r="AD1451" s="29">
        <f t="shared" si="1360"/>
        <v>1</v>
      </c>
      <c r="AE1451" s="29">
        <f t="shared" si="1358"/>
        <v>1</v>
      </c>
      <c r="AF1451" s="29">
        <f t="shared" si="1358"/>
        <v>1</v>
      </c>
      <c r="AG1451" s="29">
        <f t="shared" si="1358"/>
        <v>1</v>
      </c>
      <c r="AH1451" s="29">
        <f t="shared" si="1358"/>
        <v>1</v>
      </c>
      <c r="AI1451" s="29">
        <f t="shared" si="1358"/>
        <v>1</v>
      </c>
      <c r="AJ1451" s="29">
        <f t="shared" si="1358"/>
        <v>1</v>
      </c>
      <c r="AK1451" s="29">
        <f t="shared" si="1358"/>
        <v>1</v>
      </c>
      <c r="AL1451" s="29">
        <f t="shared" si="1358"/>
        <v>1</v>
      </c>
      <c r="AM1451" s="29">
        <f t="shared" si="1358"/>
        <v>1</v>
      </c>
      <c r="AN1451" s="29">
        <f t="shared" si="1358"/>
        <v>1</v>
      </c>
      <c r="AO1451" s="29">
        <f t="shared" si="1358"/>
        <v>1</v>
      </c>
      <c r="AP1451" s="29">
        <f t="shared" si="1358"/>
        <v>1</v>
      </c>
      <c r="AQ1451" s="29">
        <f t="shared" si="1358"/>
        <v>1</v>
      </c>
      <c r="AR1451" s="29">
        <f t="shared" si="1358"/>
        <v>1</v>
      </c>
      <c r="AS1451" s="29">
        <f t="shared" si="1358"/>
        <v>1</v>
      </c>
      <c r="AT1451" s="29">
        <f t="shared" si="1366"/>
        <v>1</v>
      </c>
      <c r="AU1451" s="29">
        <f t="shared" si="1366"/>
        <v>1</v>
      </c>
      <c r="AV1451" s="29">
        <f t="shared" si="1366"/>
        <v>1</v>
      </c>
      <c r="AW1451" s="29">
        <f t="shared" si="1366"/>
        <v>1</v>
      </c>
      <c r="AX1451" s="29">
        <f t="shared" si="1366"/>
        <v>1</v>
      </c>
      <c r="AY1451" s="29">
        <f t="shared" si="1366"/>
        <v>1</v>
      </c>
      <c r="AZ1451" s="29">
        <f t="shared" si="1366"/>
        <v>1</v>
      </c>
      <c r="BA1451" s="29">
        <f t="shared" si="1366"/>
        <v>1</v>
      </c>
      <c r="BB1451" s="29">
        <f t="shared" si="1366"/>
        <v>1</v>
      </c>
      <c r="BC1451" s="29">
        <f t="shared" si="1366"/>
        <v>1</v>
      </c>
      <c r="BD1451" s="29">
        <f t="shared" si="1366"/>
        <v>1</v>
      </c>
      <c r="BE1451" s="29">
        <f t="shared" si="1366"/>
        <v>1</v>
      </c>
      <c r="BF1451" s="29">
        <f t="shared" si="1366"/>
        <v>1</v>
      </c>
      <c r="BG1451" s="29">
        <f t="shared" si="1366"/>
        <v>1</v>
      </c>
      <c r="BH1451" s="29">
        <f t="shared" si="1366"/>
        <v>1</v>
      </c>
      <c r="BI1451" s="29">
        <f t="shared" si="1366"/>
        <v>1</v>
      </c>
      <c r="BJ1451" s="29">
        <f t="shared" si="1364"/>
        <v>1</v>
      </c>
      <c r="BN1451" s="29">
        <f t="shared" si="1308"/>
        <v>40</v>
      </c>
      <c r="BO1451" s="29">
        <f t="shared" si="1286"/>
        <v>20</v>
      </c>
    </row>
    <row r="1452" spans="3:67" x14ac:dyDescent="0.25">
      <c r="C1452" s="79">
        <f t="shared" si="1283"/>
        <v>43881</v>
      </c>
      <c r="D1452" s="29">
        <f t="shared" si="1330"/>
        <v>2020</v>
      </c>
      <c r="E1452" s="29">
        <f t="shared" si="1309"/>
        <v>2</v>
      </c>
      <c r="F1452" s="29">
        <f t="shared" si="1310"/>
        <v>8</v>
      </c>
      <c r="G1452" s="29">
        <f t="shared" si="1311"/>
        <v>20</v>
      </c>
      <c r="H1452" s="166" t="str">
        <f t="shared" si="1312"/>
        <v>Mi</v>
      </c>
      <c r="I1452" s="29">
        <f t="shared" si="1284"/>
        <v>41</v>
      </c>
      <c r="J1452" s="29">
        <f t="array" ref="J1452">INDEX(Dienstplan!$F$6:$AJ$55,BN1452,BO1452)</f>
        <v>0</v>
      </c>
      <c r="K1452" s="29">
        <f t="array" ref="K1452">IF(OR(J1452=Schichten!$B$3,J1452=Schichten!$B$4),INDEX($D$98:$D$147,MATCH(CODE(J1452),$H$98:$H$147,0)),IF(ISERROR(INDEX($D$98:$D$147,MATCH(J1452,$A$98:$A$147,0))),0,INDEX($D$98:$D$147,MATCH(J1452,$A$98:$A$147,0))))</f>
        <v>0</v>
      </c>
      <c r="L1452" s="29">
        <f t="shared" ref="L1452" si="1370">L1402</f>
        <v>0</v>
      </c>
      <c r="M1452" s="29">
        <f t="shared" si="1333"/>
        <v>0</v>
      </c>
      <c r="O1452" s="29">
        <f t="shared" si="1360"/>
        <v>0</v>
      </c>
      <c r="P1452" s="29">
        <f t="shared" si="1360"/>
        <v>0</v>
      </c>
      <c r="Q1452" s="29">
        <f t="shared" si="1360"/>
        <v>0</v>
      </c>
      <c r="R1452" s="29">
        <f t="shared" si="1360"/>
        <v>0</v>
      </c>
      <c r="S1452" s="29">
        <f t="shared" si="1360"/>
        <v>0</v>
      </c>
      <c r="T1452" s="29">
        <f t="shared" si="1360"/>
        <v>0</v>
      </c>
      <c r="U1452" s="29">
        <f t="shared" si="1360"/>
        <v>0</v>
      </c>
      <c r="V1452" s="29">
        <f t="shared" si="1360"/>
        <v>0</v>
      </c>
      <c r="W1452" s="29">
        <f t="shared" si="1360"/>
        <v>0</v>
      </c>
      <c r="X1452" s="29">
        <f t="shared" si="1360"/>
        <v>0</v>
      </c>
      <c r="Y1452" s="29">
        <f t="shared" si="1360"/>
        <v>1</v>
      </c>
      <c r="Z1452" s="29">
        <f t="shared" si="1360"/>
        <v>1</v>
      </c>
      <c r="AA1452" s="29">
        <f t="shared" si="1360"/>
        <v>1</v>
      </c>
      <c r="AB1452" s="29">
        <f t="shared" si="1360"/>
        <v>1</v>
      </c>
      <c r="AC1452" s="29">
        <f t="shared" si="1360"/>
        <v>1</v>
      </c>
      <c r="AD1452" s="29">
        <f t="shared" si="1360"/>
        <v>1</v>
      </c>
      <c r="AE1452" s="29">
        <f t="shared" si="1358"/>
        <v>1</v>
      </c>
      <c r="AF1452" s="29">
        <f t="shared" si="1358"/>
        <v>1</v>
      </c>
      <c r="AG1452" s="29">
        <f t="shared" si="1358"/>
        <v>1</v>
      </c>
      <c r="AH1452" s="29">
        <f t="shared" si="1358"/>
        <v>1</v>
      </c>
      <c r="AI1452" s="29">
        <f t="shared" si="1358"/>
        <v>1</v>
      </c>
      <c r="AJ1452" s="29">
        <f t="shared" si="1358"/>
        <v>1</v>
      </c>
      <c r="AK1452" s="29">
        <f t="shared" si="1358"/>
        <v>1</v>
      </c>
      <c r="AL1452" s="29">
        <f t="shared" si="1358"/>
        <v>1</v>
      </c>
      <c r="AM1452" s="29">
        <f t="shared" si="1358"/>
        <v>1</v>
      </c>
      <c r="AN1452" s="29">
        <f t="shared" si="1358"/>
        <v>1</v>
      </c>
      <c r="AO1452" s="29">
        <f t="shared" si="1358"/>
        <v>1</v>
      </c>
      <c r="AP1452" s="29">
        <f t="shared" si="1358"/>
        <v>1</v>
      </c>
      <c r="AQ1452" s="29">
        <f t="shared" si="1358"/>
        <v>1</v>
      </c>
      <c r="AR1452" s="29">
        <f t="shared" si="1358"/>
        <v>1</v>
      </c>
      <c r="AS1452" s="29">
        <f t="shared" si="1358"/>
        <v>1</v>
      </c>
      <c r="AT1452" s="29">
        <f t="shared" si="1366"/>
        <v>1</v>
      </c>
      <c r="AU1452" s="29">
        <f t="shared" si="1366"/>
        <v>1</v>
      </c>
      <c r="AV1452" s="29">
        <f t="shared" si="1366"/>
        <v>1</v>
      </c>
      <c r="AW1452" s="29">
        <f t="shared" si="1366"/>
        <v>1</v>
      </c>
      <c r="AX1452" s="29">
        <f t="shared" si="1366"/>
        <v>1</v>
      </c>
      <c r="AY1452" s="29">
        <f t="shared" si="1366"/>
        <v>1</v>
      </c>
      <c r="AZ1452" s="29">
        <f t="shared" si="1366"/>
        <v>1</v>
      </c>
      <c r="BA1452" s="29">
        <f t="shared" si="1366"/>
        <v>1</v>
      </c>
      <c r="BB1452" s="29">
        <f t="shared" si="1366"/>
        <v>1</v>
      </c>
      <c r="BC1452" s="29">
        <f t="shared" si="1366"/>
        <v>1</v>
      </c>
      <c r="BD1452" s="29">
        <f t="shared" si="1366"/>
        <v>1</v>
      </c>
      <c r="BE1452" s="29">
        <f t="shared" si="1366"/>
        <v>1</v>
      </c>
      <c r="BF1452" s="29">
        <f t="shared" si="1366"/>
        <v>1</v>
      </c>
      <c r="BG1452" s="29">
        <f t="shared" si="1366"/>
        <v>1</v>
      </c>
      <c r="BH1452" s="29">
        <f t="shared" si="1366"/>
        <v>1</v>
      </c>
      <c r="BI1452" s="29">
        <f t="shared" si="1366"/>
        <v>1</v>
      </c>
      <c r="BJ1452" s="29">
        <f t="shared" si="1364"/>
        <v>1</v>
      </c>
      <c r="BN1452" s="29">
        <f t="shared" si="1308"/>
        <v>41</v>
      </c>
      <c r="BO1452" s="29">
        <f t="shared" si="1286"/>
        <v>20</v>
      </c>
    </row>
    <row r="1453" spans="3:67" x14ac:dyDescent="0.25">
      <c r="C1453" s="79">
        <f t="shared" si="1283"/>
        <v>43881</v>
      </c>
      <c r="D1453" s="29">
        <f t="shared" si="1330"/>
        <v>2020</v>
      </c>
      <c r="E1453" s="29">
        <f t="shared" si="1309"/>
        <v>2</v>
      </c>
      <c r="F1453" s="29">
        <f t="shared" si="1310"/>
        <v>8</v>
      </c>
      <c r="G1453" s="29">
        <f t="shared" si="1311"/>
        <v>20</v>
      </c>
      <c r="H1453" s="166" t="str">
        <f t="shared" si="1312"/>
        <v>Mi</v>
      </c>
      <c r="I1453" s="29">
        <f t="shared" si="1284"/>
        <v>42</v>
      </c>
      <c r="J1453" s="29">
        <f t="array" ref="J1453">INDEX(Dienstplan!$F$6:$AJ$55,BN1453,BO1453)</f>
        <v>0</v>
      </c>
      <c r="K1453" s="29">
        <f t="array" ref="K1453">IF(OR(J1453=Schichten!$B$3,J1453=Schichten!$B$4),INDEX($D$98:$D$147,MATCH(CODE(J1453),$H$98:$H$147,0)),IF(ISERROR(INDEX($D$98:$D$147,MATCH(J1453,$A$98:$A$147,0))),0,INDEX($D$98:$D$147,MATCH(J1453,$A$98:$A$147,0))))</f>
        <v>0</v>
      </c>
      <c r="L1453" s="29">
        <f t="shared" ref="L1453" si="1371">L1403</f>
        <v>0</v>
      </c>
      <c r="M1453" s="29">
        <f t="shared" si="1333"/>
        <v>0</v>
      </c>
      <c r="O1453" s="29">
        <f t="shared" si="1360"/>
        <v>0</v>
      </c>
      <c r="P1453" s="29">
        <f t="shared" si="1360"/>
        <v>0</v>
      </c>
      <c r="Q1453" s="29">
        <f t="shared" si="1360"/>
        <v>0</v>
      </c>
      <c r="R1453" s="29">
        <f t="shared" si="1360"/>
        <v>0</v>
      </c>
      <c r="S1453" s="29">
        <f t="shared" si="1360"/>
        <v>0</v>
      </c>
      <c r="T1453" s="29">
        <f t="shared" si="1360"/>
        <v>0</v>
      </c>
      <c r="U1453" s="29">
        <f t="shared" si="1360"/>
        <v>0</v>
      </c>
      <c r="V1453" s="29">
        <f t="shared" si="1360"/>
        <v>0</v>
      </c>
      <c r="W1453" s="29">
        <f t="shared" si="1360"/>
        <v>0</v>
      </c>
      <c r="X1453" s="29">
        <f t="shared" si="1360"/>
        <v>0</v>
      </c>
      <c r="Y1453" s="29">
        <f t="shared" si="1360"/>
        <v>1</v>
      </c>
      <c r="Z1453" s="29">
        <f t="shared" si="1360"/>
        <v>1</v>
      </c>
      <c r="AA1453" s="29">
        <f t="shared" si="1360"/>
        <v>1</v>
      </c>
      <c r="AB1453" s="29">
        <f t="shared" si="1360"/>
        <v>1</v>
      </c>
      <c r="AC1453" s="29">
        <f t="shared" si="1360"/>
        <v>1</v>
      </c>
      <c r="AD1453" s="29">
        <f t="shared" si="1360"/>
        <v>1</v>
      </c>
      <c r="AE1453" s="29">
        <f t="shared" si="1358"/>
        <v>1</v>
      </c>
      <c r="AF1453" s="29">
        <f t="shared" si="1358"/>
        <v>1</v>
      </c>
      <c r="AG1453" s="29">
        <f t="shared" si="1358"/>
        <v>1</v>
      </c>
      <c r="AH1453" s="29">
        <f t="shared" si="1358"/>
        <v>1</v>
      </c>
      <c r="AI1453" s="29">
        <f t="shared" si="1358"/>
        <v>1</v>
      </c>
      <c r="AJ1453" s="29">
        <f t="shared" si="1358"/>
        <v>1</v>
      </c>
      <c r="AK1453" s="29">
        <f t="shared" si="1358"/>
        <v>1</v>
      </c>
      <c r="AL1453" s="29">
        <f t="shared" si="1358"/>
        <v>1</v>
      </c>
      <c r="AM1453" s="29">
        <f t="shared" si="1358"/>
        <v>1</v>
      </c>
      <c r="AN1453" s="29">
        <f t="shared" si="1358"/>
        <v>1</v>
      </c>
      <c r="AO1453" s="29">
        <f t="shared" si="1358"/>
        <v>1</v>
      </c>
      <c r="AP1453" s="29">
        <f t="shared" si="1358"/>
        <v>1</v>
      </c>
      <c r="AQ1453" s="29">
        <f t="shared" si="1358"/>
        <v>1</v>
      </c>
      <c r="AR1453" s="29">
        <f t="shared" si="1358"/>
        <v>1</v>
      </c>
      <c r="AS1453" s="29">
        <f t="shared" si="1358"/>
        <v>1</v>
      </c>
      <c r="AT1453" s="29">
        <f t="shared" si="1366"/>
        <v>1</v>
      </c>
      <c r="AU1453" s="29">
        <f t="shared" si="1366"/>
        <v>1</v>
      </c>
      <c r="AV1453" s="29">
        <f t="shared" si="1366"/>
        <v>1</v>
      </c>
      <c r="AW1453" s="29">
        <f t="shared" si="1366"/>
        <v>1</v>
      </c>
      <c r="AX1453" s="29">
        <f t="shared" si="1366"/>
        <v>1</v>
      </c>
      <c r="AY1453" s="29">
        <f t="shared" si="1366"/>
        <v>1</v>
      </c>
      <c r="AZ1453" s="29">
        <f t="shared" si="1366"/>
        <v>1</v>
      </c>
      <c r="BA1453" s="29">
        <f t="shared" si="1366"/>
        <v>1</v>
      </c>
      <c r="BB1453" s="29">
        <f t="shared" si="1366"/>
        <v>1</v>
      </c>
      <c r="BC1453" s="29">
        <f t="shared" si="1366"/>
        <v>1</v>
      </c>
      <c r="BD1453" s="29">
        <f t="shared" si="1366"/>
        <v>1</v>
      </c>
      <c r="BE1453" s="29">
        <f t="shared" si="1366"/>
        <v>1</v>
      </c>
      <c r="BF1453" s="29">
        <f t="shared" si="1366"/>
        <v>1</v>
      </c>
      <c r="BG1453" s="29">
        <f t="shared" si="1366"/>
        <v>1</v>
      </c>
      <c r="BH1453" s="29">
        <f t="shared" si="1366"/>
        <v>1</v>
      </c>
      <c r="BI1453" s="29">
        <f t="shared" si="1366"/>
        <v>1</v>
      </c>
      <c r="BJ1453" s="29">
        <f t="shared" si="1364"/>
        <v>1</v>
      </c>
      <c r="BN1453" s="29">
        <f t="shared" si="1308"/>
        <v>42</v>
      </c>
      <c r="BO1453" s="29">
        <f t="shared" si="1286"/>
        <v>20</v>
      </c>
    </row>
    <row r="1454" spans="3:67" x14ac:dyDescent="0.25">
      <c r="C1454" s="79">
        <f t="shared" si="1283"/>
        <v>43881</v>
      </c>
      <c r="D1454" s="29">
        <f t="shared" si="1330"/>
        <v>2020</v>
      </c>
      <c r="E1454" s="29">
        <f t="shared" si="1309"/>
        <v>2</v>
      </c>
      <c r="F1454" s="29">
        <f t="shared" si="1310"/>
        <v>8</v>
      </c>
      <c r="G1454" s="29">
        <f t="shared" si="1311"/>
        <v>20</v>
      </c>
      <c r="H1454" s="166" t="str">
        <f t="shared" si="1312"/>
        <v>Mi</v>
      </c>
      <c r="I1454" s="29">
        <f t="shared" si="1284"/>
        <v>43</v>
      </c>
      <c r="J1454" s="29">
        <f t="array" ref="J1454">INDEX(Dienstplan!$F$6:$AJ$55,BN1454,BO1454)</f>
        <v>0</v>
      </c>
      <c r="K1454" s="29">
        <f t="array" ref="K1454">IF(OR(J1454=Schichten!$B$3,J1454=Schichten!$B$4),INDEX($D$98:$D$147,MATCH(CODE(J1454),$H$98:$H$147,0)),IF(ISERROR(INDEX($D$98:$D$147,MATCH(J1454,$A$98:$A$147,0))),0,INDEX($D$98:$D$147,MATCH(J1454,$A$98:$A$147,0))))</f>
        <v>0</v>
      </c>
      <c r="L1454" s="29">
        <f t="shared" ref="L1454" si="1372">L1404</f>
        <v>0</v>
      </c>
      <c r="M1454" s="29">
        <f t="shared" si="1333"/>
        <v>0</v>
      </c>
      <c r="O1454" s="29">
        <f t="shared" si="1360"/>
        <v>0</v>
      </c>
      <c r="P1454" s="29">
        <f t="shared" si="1360"/>
        <v>0</v>
      </c>
      <c r="Q1454" s="29">
        <f t="shared" si="1360"/>
        <v>0</v>
      </c>
      <c r="R1454" s="29">
        <f t="shared" si="1360"/>
        <v>0</v>
      </c>
      <c r="S1454" s="29">
        <f t="shared" si="1360"/>
        <v>0</v>
      </c>
      <c r="T1454" s="29">
        <f t="shared" si="1360"/>
        <v>0</v>
      </c>
      <c r="U1454" s="29">
        <f t="shared" si="1360"/>
        <v>0</v>
      </c>
      <c r="V1454" s="29">
        <f t="shared" si="1360"/>
        <v>0</v>
      </c>
      <c r="W1454" s="29">
        <f t="shared" si="1360"/>
        <v>0</v>
      </c>
      <c r="X1454" s="29">
        <f t="shared" si="1360"/>
        <v>0</v>
      </c>
      <c r="Y1454" s="29">
        <f t="shared" si="1360"/>
        <v>1</v>
      </c>
      <c r="Z1454" s="29">
        <f t="shared" si="1360"/>
        <v>1</v>
      </c>
      <c r="AA1454" s="29">
        <f t="shared" si="1360"/>
        <v>1</v>
      </c>
      <c r="AB1454" s="29">
        <f t="shared" si="1360"/>
        <v>1</v>
      </c>
      <c r="AC1454" s="29">
        <f t="shared" si="1360"/>
        <v>1</v>
      </c>
      <c r="AD1454" s="29">
        <f t="shared" si="1360"/>
        <v>1</v>
      </c>
      <c r="AE1454" s="29">
        <f t="shared" si="1358"/>
        <v>1</v>
      </c>
      <c r="AF1454" s="29">
        <f t="shared" si="1358"/>
        <v>1</v>
      </c>
      <c r="AG1454" s="29">
        <f t="shared" si="1358"/>
        <v>1</v>
      </c>
      <c r="AH1454" s="29">
        <f t="shared" si="1358"/>
        <v>1</v>
      </c>
      <c r="AI1454" s="29">
        <f t="shared" si="1358"/>
        <v>1</v>
      </c>
      <c r="AJ1454" s="29">
        <f t="shared" si="1358"/>
        <v>1</v>
      </c>
      <c r="AK1454" s="29">
        <f t="shared" si="1358"/>
        <v>1</v>
      </c>
      <c r="AL1454" s="29">
        <f t="shared" si="1358"/>
        <v>1</v>
      </c>
      <c r="AM1454" s="29">
        <f t="shared" si="1358"/>
        <v>1</v>
      </c>
      <c r="AN1454" s="29">
        <f t="shared" si="1358"/>
        <v>1</v>
      </c>
      <c r="AO1454" s="29">
        <f t="shared" si="1358"/>
        <v>1</v>
      </c>
      <c r="AP1454" s="29">
        <f t="shared" si="1358"/>
        <v>1</v>
      </c>
      <c r="AQ1454" s="29">
        <f t="shared" si="1358"/>
        <v>1</v>
      </c>
      <c r="AR1454" s="29">
        <f t="shared" si="1358"/>
        <v>1</v>
      </c>
      <c r="AS1454" s="29">
        <f t="shared" si="1358"/>
        <v>1</v>
      </c>
      <c r="AT1454" s="29">
        <f t="shared" si="1366"/>
        <v>1</v>
      </c>
      <c r="AU1454" s="29">
        <f t="shared" si="1366"/>
        <v>1</v>
      </c>
      <c r="AV1454" s="29">
        <f t="shared" si="1366"/>
        <v>1</v>
      </c>
      <c r="AW1454" s="29">
        <f t="shared" si="1366"/>
        <v>1</v>
      </c>
      <c r="AX1454" s="29">
        <f t="shared" si="1366"/>
        <v>1</v>
      </c>
      <c r="AY1454" s="29">
        <f t="shared" si="1366"/>
        <v>1</v>
      </c>
      <c r="AZ1454" s="29">
        <f t="shared" si="1366"/>
        <v>1</v>
      </c>
      <c r="BA1454" s="29">
        <f t="shared" si="1366"/>
        <v>1</v>
      </c>
      <c r="BB1454" s="29">
        <f t="shared" si="1366"/>
        <v>1</v>
      </c>
      <c r="BC1454" s="29">
        <f t="shared" si="1366"/>
        <v>1</v>
      </c>
      <c r="BD1454" s="29">
        <f t="shared" si="1366"/>
        <v>1</v>
      </c>
      <c r="BE1454" s="29">
        <f t="shared" si="1366"/>
        <v>1</v>
      </c>
      <c r="BF1454" s="29">
        <f t="shared" si="1366"/>
        <v>1</v>
      </c>
      <c r="BG1454" s="29">
        <f t="shared" si="1366"/>
        <v>1</v>
      </c>
      <c r="BH1454" s="29">
        <f t="shared" si="1366"/>
        <v>1</v>
      </c>
      <c r="BI1454" s="29">
        <f t="shared" si="1366"/>
        <v>1</v>
      </c>
      <c r="BJ1454" s="29">
        <f t="shared" si="1364"/>
        <v>1</v>
      </c>
      <c r="BN1454" s="29">
        <f t="shared" si="1308"/>
        <v>43</v>
      </c>
      <c r="BO1454" s="29">
        <f t="shared" si="1286"/>
        <v>20</v>
      </c>
    </row>
    <row r="1455" spans="3:67" x14ac:dyDescent="0.25">
      <c r="C1455" s="79">
        <f t="shared" ref="C1455:C1492" si="1373">C1405+1</f>
        <v>43881</v>
      </c>
      <c r="D1455" s="29">
        <f t="shared" si="1330"/>
        <v>2020</v>
      </c>
      <c r="E1455" s="29">
        <f t="shared" si="1309"/>
        <v>2</v>
      </c>
      <c r="F1455" s="29">
        <f t="shared" si="1310"/>
        <v>8</v>
      </c>
      <c r="G1455" s="29">
        <f t="shared" si="1311"/>
        <v>20</v>
      </c>
      <c r="H1455" s="166" t="str">
        <f t="shared" si="1312"/>
        <v>Mi</v>
      </c>
      <c r="I1455" s="29">
        <f t="shared" ref="I1455:I1492" si="1374">I1405</f>
        <v>44</v>
      </c>
      <c r="J1455" s="29">
        <f t="array" ref="J1455">INDEX(Dienstplan!$F$6:$AJ$55,BN1455,BO1455)</f>
        <v>0</v>
      </c>
      <c r="K1455" s="29">
        <f t="array" ref="K1455">IF(OR(J1455=Schichten!$B$3,J1455=Schichten!$B$4),INDEX($D$98:$D$147,MATCH(CODE(J1455),$H$98:$H$147,0)),IF(ISERROR(INDEX($D$98:$D$147,MATCH(J1455,$A$98:$A$147,0))),0,INDEX($D$98:$D$147,MATCH(J1455,$A$98:$A$147,0))))</f>
        <v>0</v>
      </c>
      <c r="L1455" s="29">
        <f t="shared" ref="L1455" si="1375">L1405</f>
        <v>0</v>
      </c>
      <c r="M1455" s="29">
        <f t="shared" si="1333"/>
        <v>0</v>
      </c>
      <c r="O1455" s="29">
        <f t="shared" si="1360"/>
        <v>0</v>
      </c>
      <c r="P1455" s="29">
        <f t="shared" si="1360"/>
        <v>0</v>
      </c>
      <c r="Q1455" s="29">
        <f t="shared" si="1360"/>
        <v>0</v>
      </c>
      <c r="R1455" s="29">
        <f t="shared" si="1360"/>
        <v>0</v>
      </c>
      <c r="S1455" s="29">
        <f t="shared" si="1360"/>
        <v>0</v>
      </c>
      <c r="T1455" s="29">
        <f t="shared" si="1360"/>
        <v>0</v>
      </c>
      <c r="U1455" s="29">
        <f t="shared" si="1360"/>
        <v>0</v>
      </c>
      <c r="V1455" s="29">
        <f t="shared" si="1360"/>
        <v>0</v>
      </c>
      <c r="W1455" s="29">
        <f t="shared" si="1360"/>
        <v>0</v>
      </c>
      <c r="X1455" s="29">
        <f t="shared" si="1360"/>
        <v>0</v>
      </c>
      <c r="Y1455" s="29">
        <f t="shared" si="1360"/>
        <v>1</v>
      </c>
      <c r="Z1455" s="29">
        <f t="shared" si="1360"/>
        <v>1</v>
      </c>
      <c r="AA1455" s="29">
        <f t="shared" si="1360"/>
        <v>1</v>
      </c>
      <c r="AB1455" s="29">
        <f t="shared" si="1360"/>
        <v>1</v>
      </c>
      <c r="AC1455" s="29">
        <f t="shared" si="1360"/>
        <v>1</v>
      </c>
      <c r="AD1455" s="29">
        <f t="shared" si="1360"/>
        <v>1</v>
      </c>
      <c r="AE1455" s="29">
        <f t="shared" si="1358"/>
        <v>1</v>
      </c>
      <c r="AF1455" s="29">
        <f t="shared" si="1358"/>
        <v>1</v>
      </c>
      <c r="AG1455" s="29">
        <f t="shared" si="1358"/>
        <v>1</v>
      </c>
      <c r="AH1455" s="29">
        <f t="shared" si="1358"/>
        <v>1</v>
      </c>
      <c r="AI1455" s="29">
        <f t="shared" si="1358"/>
        <v>1</v>
      </c>
      <c r="AJ1455" s="29">
        <f t="shared" si="1358"/>
        <v>1</v>
      </c>
      <c r="AK1455" s="29">
        <f t="shared" si="1358"/>
        <v>1</v>
      </c>
      <c r="AL1455" s="29">
        <f t="shared" si="1358"/>
        <v>1</v>
      </c>
      <c r="AM1455" s="29">
        <f t="shared" si="1358"/>
        <v>1</v>
      </c>
      <c r="AN1455" s="29">
        <f t="shared" si="1358"/>
        <v>1</v>
      </c>
      <c r="AO1455" s="29">
        <f t="shared" si="1358"/>
        <v>1</v>
      </c>
      <c r="AP1455" s="29">
        <f t="shared" si="1358"/>
        <v>1</v>
      </c>
      <c r="AQ1455" s="29">
        <f t="shared" si="1358"/>
        <v>1</v>
      </c>
      <c r="AR1455" s="29">
        <f t="shared" si="1358"/>
        <v>1</v>
      </c>
      <c r="AS1455" s="29">
        <f t="shared" si="1358"/>
        <v>1</v>
      </c>
      <c r="AT1455" s="29">
        <f t="shared" si="1366"/>
        <v>1</v>
      </c>
      <c r="AU1455" s="29">
        <f t="shared" si="1366"/>
        <v>1</v>
      </c>
      <c r="AV1455" s="29">
        <f t="shared" si="1366"/>
        <v>1</v>
      </c>
      <c r="AW1455" s="29">
        <f t="shared" si="1366"/>
        <v>1</v>
      </c>
      <c r="AX1455" s="29">
        <f t="shared" si="1366"/>
        <v>1</v>
      </c>
      <c r="AY1455" s="29">
        <f t="shared" si="1366"/>
        <v>1</v>
      </c>
      <c r="AZ1455" s="29">
        <f t="shared" si="1366"/>
        <v>1</v>
      </c>
      <c r="BA1455" s="29">
        <f t="shared" si="1366"/>
        <v>1</v>
      </c>
      <c r="BB1455" s="29">
        <f t="shared" si="1366"/>
        <v>1</v>
      </c>
      <c r="BC1455" s="29">
        <f t="shared" si="1366"/>
        <v>1</v>
      </c>
      <c r="BD1455" s="29">
        <f t="shared" si="1366"/>
        <v>1</v>
      </c>
      <c r="BE1455" s="29">
        <f t="shared" si="1366"/>
        <v>1</v>
      </c>
      <c r="BF1455" s="29">
        <f t="shared" si="1366"/>
        <v>1</v>
      </c>
      <c r="BG1455" s="29">
        <f t="shared" si="1366"/>
        <v>1</v>
      </c>
      <c r="BH1455" s="29">
        <f t="shared" si="1366"/>
        <v>1</v>
      </c>
      <c r="BI1455" s="29">
        <f t="shared" si="1366"/>
        <v>1</v>
      </c>
      <c r="BJ1455" s="29">
        <f t="shared" si="1364"/>
        <v>1</v>
      </c>
      <c r="BN1455" s="29">
        <f t="shared" si="1308"/>
        <v>44</v>
      </c>
      <c r="BO1455" s="29">
        <f t="shared" ref="BO1455:BO1492" si="1376">BO1405+1</f>
        <v>20</v>
      </c>
    </row>
    <row r="1456" spans="3:67" x14ac:dyDescent="0.25">
      <c r="C1456" s="79">
        <f t="shared" si="1373"/>
        <v>43881</v>
      </c>
      <c r="D1456" s="29">
        <f t="shared" si="1330"/>
        <v>2020</v>
      </c>
      <c r="E1456" s="29">
        <f t="shared" si="1309"/>
        <v>2</v>
      </c>
      <c r="F1456" s="29">
        <f t="shared" si="1310"/>
        <v>8</v>
      </c>
      <c r="G1456" s="29">
        <f t="shared" si="1311"/>
        <v>20</v>
      </c>
      <c r="H1456" s="166" t="str">
        <f t="shared" si="1312"/>
        <v>Mi</v>
      </c>
      <c r="I1456" s="29">
        <f t="shared" si="1374"/>
        <v>45</v>
      </c>
      <c r="J1456" s="29">
        <f t="array" ref="J1456">INDEX(Dienstplan!$F$6:$AJ$55,BN1456,BO1456)</f>
        <v>0</v>
      </c>
      <c r="K1456" s="29">
        <f t="array" ref="K1456">IF(OR(J1456=Schichten!$B$3,J1456=Schichten!$B$4),INDEX($D$98:$D$147,MATCH(CODE(J1456),$H$98:$H$147,0)),IF(ISERROR(INDEX($D$98:$D$147,MATCH(J1456,$A$98:$A$147,0))),0,INDEX($D$98:$D$147,MATCH(J1456,$A$98:$A$147,0))))</f>
        <v>0</v>
      </c>
      <c r="L1456" s="29">
        <f t="shared" ref="L1456" si="1377">L1406</f>
        <v>0</v>
      </c>
      <c r="M1456" s="29">
        <f t="shared" si="1333"/>
        <v>0</v>
      </c>
      <c r="O1456" s="29">
        <f t="shared" si="1360"/>
        <v>0</v>
      </c>
      <c r="P1456" s="29">
        <f t="shared" si="1360"/>
        <v>0</v>
      </c>
      <c r="Q1456" s="29">
        <f t="shared" si="1360"/>
        <v>0</v>
      </c>
      <c r="R1456" s="29">
        <f t="shared" si="1360"/>
        <v>0</v>
      </c>
      <c r="S1456" s="29">
        <f t="shared" si="1360"/>
        <v>0</v>
      </c>
      <c r="T1456" s="29">
        <f t="shared" si="1360"/>
        <v>0</v>
      </c>
      <c r="U1456" s="29">
        <f t="shared" si="1360"/>
        <v>0</v>
      </c>
      <c r="V1456" s="29">
        <f t="shared" si="1360"/>
        <v>0</v>
      </c>
      <c r="W1456" s="29">
        <f t="shared" si="1360"/>
        <v>0</v>
      </c>
      <c r="X1456" s="29">
        <f t="shared" si="1360"/>
        <v>0</v>
      </c>
      <c r="Y1456" s="29">
        <f t="shared" si="1360"/>
        <v>1</v>
      </c>
      <c r="Z1456" s="29">
        <f t="shared" si="1360"/>
        <v>1</v>
      </c>
      <c r="AA1456" s="29">
        <f t="shared" si="1360"/>
        <v>1</v>
      </c>
      <c r="AB1456" s="29">
        <f t="shared" si="1360"/>
        <v>1</v>
      </c>
      <c r="AC1456" s="29">
        <f t="shared" si="1360"/>
        <v>1</v>
      </c>
      <c r="AD1456" s="29">
        <f t="shared" si="1360"/>
        <v>1</v>
      </c>
      <c r="AE1456" s="29">
        <f t="shared" si="1358"/>
        <v>1</v>
      </c>
      <c r="AF1456" s="29">
        <f t="shared" si="1358"/>
        <v>1</v>
      </c>
      <c r="AG1456" s="29">
        <f t="shared" si="1358"/>
        <v>1</v>
      </c>
      <c r="AH1456" s="29">
        <f t="shared" si="1358"/>
        <v>1</v>
      </c>
      <c r="AI1456" s="29">
        <f t="shared" si="1358"/>
        <v>1</v>
      </c>
      <c r="AJ1456" s="29">
        <f t="shared" si="1358"/>
        <v>1</v>
      </c>
      <c r="AK1456" s="29">
        <f t="shared" si="1358"/>
        <v>1</v>
      </c>
      <c r="AL1456" s="29">
        <f t="shared" si="1358"/>
        <v>1</v>
      </c>
      <c r="AM1456" s="29">
        <f t="shared" si="1358"/>
        <v>1</v>
      </c>
      <c r="AN1456" s="29">
        <f t="shared" si="1358"/>
        <v>1</v>
      </c>
      <c r="AO1456" s="29">
        <f t="shared" si="1358"/>
        <v>1</v>
      </c>
      <c r="AP1456" s="29">
        <f t="shared" si="1358"/>
        <v>1</v>
      </c>
      <c r="AQ1456" s="29">
        <f t="shared" si="1358"/>
        <v>1</v>
      </c>
      <c r="AR1456" s="29">
        <f t="shared" si="1358"/>
        <v>1</v>
      </c>
      <c r="AS1456" s="29">
        <f t="shared" si="1358"/>
        <v>1</v>
      </c>
      <c r="AT1456" s="29">
        <f t="shared" si="1366"/>
        <v>1</v>
      </c>
      <c r="AU1456" s="29">
        <f t="shared" si="1366"/>
        <v>1</v>
      </c>
      <c r="AV1456" s="29">
        <f t="shared" si="1366"/>
        <v>1</v>
      </c>
      <c r="AW1456" s="29">
        <f t="shared" si="1366"/>
        <v>1</v>
      </c>
      <c r="AX1456" s="29">
        <f t="shared" si="1366"/>
        <v>1</v>
      </c>
      <c r="AY1456" s="29">
        <f t="shared" si="1366"/>
        <v>1</v>
      </c>
      <c r="AZ1456" s="29">
        <f t="shared" si="1366"/>
        <v>1</v>
      </c>
      <c r="BA1456" s="29">
        <f t="shared" si="1366"/>
        <v>1</v>
      </c>
      <c r="BB1456" s="29">
        <f t="shared" si="1366"/>
        <v>1</v>
      </c>
      <c r="BC1456" s="29">
        <f t="shared" si="1366"/>
        <v>1</v>
      </c>
      <c r="BD1456" s="29">
        <f t="shared" si="1366"/>
        <v>1</v>
      </c>
      <c r="BE1456" s="29">
        <f t="shared" si="1366"/>
        <v>1</v>
      </c>
      <c r="BF1456" s="29">
        <f t="shared" si="1366"/>
        <v>1</v>
      </c>
      <c r="BG1456" s="29">
        <f t="shared" si="1366"/>
        <v>1</v>
      </c>
      <c r="BH1456" s="29">
        <f t="shared" si="1366"/>
        <v>1</v>
      </c>
      <c r="BI1456" s="29">
        <f t="shared" si="1366"/>
        <v>1</v>
      </c>
      <c r="BJ1456" s="29">
        <f t="shared" si="1364"/>
        <v>1</v>
      </c>
      <c r="BN1456" s="29">
        <f t="shared" si="1308"/>
        <v>45</v>
      </c>
      <c r="BO1456" s="29">
        <f t="shared" si="1376"/>
        <v>20</v>
      </c>
    </row>
    <row r="1457" spans="3:67" x14ac:dyDescent="0.25">
      <c r="C1457" s="79">
        <f t="shared" si="1373"/>
        <v>43881</v>
      </c>
      <c r="D1457" s="29">
        <f t="shared" si="1330"/>
        <v>2020</v>
      </c>
      <c r="E1457" s="29">
        <f t="shared" si="1309"/>
        <v>2</v>
      </c>
      <c r="F1457" s="29">
        <f t="shared" si="1310"/>
        <v>8</v>
      </c>
      <c r="G1457" s="29">
        <f t="shared" si="1311"/>
        <v>20</v>
      </c>
      <c r="H1457" s="166" t="str">
        <f t="shared" si="1312"/>
        <v>Mi</v>
      </c>
      <c r="I1457" s="29">
        <f t="shared" si="1374"/>
        <v>46</v>
      </c>
      <c r="J1457" s="29">
        <f t="array" ref="J1457">INDEX(Dienstplan!$F$6:$AJ$55,BN1457,BO1457)</f>
        <v>0</v>
      </c>
      <c r="K1457" s="29">
        <f t="array" ref="K1457">IF(OR(J1457=Schichten!$B$3,J1457=Schichten!$B$4),INDEX($D$98:$D$147,MATCH(CODE(J1457),$H$98:$H$147,0)),IF(ISERROR(INDEX($D$98:$D$147,MATCH(J1457,$A$98:$A$147,0))),0,INDEX($D$98:$D$147,MATCH(J1457,$A$98:$A$147,0))))</f>
        <v>0</v>
      </c>
      <c r="L1457" s="29">
        <f t="shared" ref="L1457" si="1378">L1407</f>
        <v>0</v>
      </c>
      <c r="M1457" s="29">
        <f t="shared" si="1333"/>
        <v>0</v>
      </c>
      <c r="O1457" s="29">
        <f t="shared" si="1360"/>
        <v>0</v>
      </c>
      <c r="P1457" s="29">
        <f t="shared" si="1360"/>
        <v>0</v>
      </c>
      <c r="Q1457" s="29">
        <f t="shared" si="1360"/>
        <v>0</v>
      </c>
      <c r="R1457" s="29">
        <f t="shared" si="1360"/>
        <v>0</v>
      </c>
      <c r="S1457" s="29">
        <f t="shared" si="1360"/>
        <v>0</v>
      </c>
      <c r="T1457" s="29">
        <f t="shared" si="1360"/>
        <v>0</v>
      </c>
      <c r="U1457" s="29">
        <f t="shared" si="1360"/>
        <v>0</v>
      </c>
      <c r="V1457" s="29">
        <f t="shared" si="1360"/>
        <v>0</v>
      </c>
      <c r="W1457" s="29">
        <f t="shared" si="1360"/>
        <v>0</v>
      </c>
      <c r="X1457" s="29">
        <f t="shared" si="1360"/>
        <v>0</v>
      </c>
      <c r="Y1457" s="29">
        <f t="shared" si="1360"/>
        <v>1</v>
      </c>
      <c r="Z1457" s="29">
        <f t="shared" si="1360"/>
        <v>1</v>
      </c>
      <c r="AA1457" s="29">
        <f t="shared" si="1360"/>
        <v>1</v>
      </c>
      <c r="AB1457" s="29">
        <f t="shared" si="1360"/>
        <v>1</v>
      </c>
      <c r="AC1457" s="29">
        <f t="shared" si="1360"/>
        <v>1</v>
      </c>
      <c r="AD1457" s="29">
        <f t="shared" si="1360"/>
        <v>1</v>
      </c>
      <c r="AE1457" s="29">
        <f t="shared" si="1358"/>
        <v>1</v>
      </c>
      <c r="AF1457" s="29">
        <f t="shared" si="1358"/>
        <v>1</v>
      </c>
      <c r="AG1457" s="29">
        <f t="shared" si="1358"/>
        <v>1</v>
      </c>
      <c r="AH1457" s="29">
        <f t="shared" si="1358"/>
        <v>1</v>
      </c>
      <c r="AI1457" s="29">
        <f t="shared" si="1358"/>
        <v>1</v>
      </c>
      <c r="AJ1457" s="29">
        <f t="shared" si="1358"/>
        <v>1</v>
      </c>
      <c r="AK1457" s="29">
        <f t="shared" si="1358"/>
        <v>1</v>
      </c>
      <c r="AL1457" s="29">
        <f t="shared" si="1358"/>
        <v>1</v>
      </c>
      <c r="AM1457" s="29">
        <f t="shared" si="1358"/>
        <v>1</v>
      </c>
      <c r="AN1457" s="29">
        <f t="shared" si="1358"/>
        <v>1</v>
      </c>
      <c r="AO1457" s="29">
        <f t="shared" si="1358"/>
        <v>1</v>
      </c>
      <c r="AP1457" s="29">
        <f t="shared" si="1358"/>
        <v>1</v>
      </c>
      <c r="AQ1457" s="29">
        <f t="shared" si="1358"/>
        <v>1</v>
      </c>
      <c r="AR1457" s="29">
        <f t="shared" si="1358"/>
        <v>1</v>
      </c>
      <c r="AS1457" s="29">
        <f t="shared" si="1358"/>
        <v>1</v>
      </c>
      <c r="AT1457" s="29">
        <f t="shared" si="1366"/>
        <v>1</v>
      </c>
      <c r="AU1457" s="29">
        <f t="shared" si="1366"/>
        <v>1</v>
      </c>
      <c r="AV1457" s="29">
        <f t="shared" si="1366"/>
        <v>1</v>
      </c>
      <c r="AW1457" s="29">
        <f t="shared" si="1366"/>
        <v>1</v>
      </c>
      <c r="AX1457" s="29">
        <f t="shared" si="1366"/>
        <v>1</v>
      </c>
      <c r="AY1457" s="29">
        <f t="shared" si="1366"/>
        <v>1</v>
      </c>
      <c r="AZ1457" s="29">
        <f t="shared" si="1366"/>
        <v>1</v>
      </c>
      <c r="BA1457" s="29">
        <f t="shared" si="1366"/>
        <v>1</v>
      </c>
      <c r="BB1457" s="29">
        <f t="shared" si="1366"/>
        <v>1</v>
      </c>
      <c r="BC1457" s="29">
        <f t="shared" si="1366"/>
        <v>1</v>
      </c>
      <c r="BD1457" s="29">
        <f t="shared" si="1366"/>
        <v>1</v>
      </c>
      <c r="BE1457" s="29">
        <f t="shared" si="1366"/>
        <v>1</v>
      </c>
      <c r="BF1457" s="29">
        <f t="shared" si="1366"/>
        <v>1</v>
      </c>
      <c r="BG1457" s="29">
        <f t="shared" si="1366"/>
        <v>1</v>
      </c>
      <c r="BH1457" s="29">
        <f t="shared" si="1366"/>
        <v>1</v>
      </c>
      <c r="BI1457" s="29">
        <f t="shared" si="1366"/>
        <v>1</v>
      </c>
      <c r="BJ1457" s="29">
        <f t="shared" si="1364"/>
        <v>1</v>
      </c>
      <c r="BN1457" s="29">
        <f t="shared" si="1308"/>
        <v>46</v>
      </c>
      <c r="BO1457" s="29">
        <f t="shared" si="1376"/>
        <v>20</v>
      </c>
    </row>
    <row r="1458" spans="3:67" x14ac:dyDescent="0.25">
      <c r="C1458" s="79">
        <f t="shared" si="1373"/>
        <v>43881</v>
      </c>
      <c r="D1458" s="29">
        <f t="shared" si="1330"/>
        <v>2020</v>
      </c>
      <c r="E1458" s="29">
        <f t="shared" si="1309"/>
        <v>2</v>
      </c>
      <c r="F1458" s="29">
        <f t="shared" si="1310"/>
        <v>8</v>
      </c>
      <c r="G1458" s="29">
        <f t="shared" si="1311"/>
        <v>20</v>
      </c>
      <c r="H1458" s="166" t="str">
        <f t="shared" si="1312"/>
        <v>Mi</v>
      </c>
      <c r="I1458" s="29">
        <f t="shared" si="1374"/>
        <v>47</v>
      </c>
      <c r="J1458" s="29">
        <f t="array" ref="J1458">INDEX(Dienstplan!$F$6:$AJ$55,BN1458,BO1458)</f>
        <v>0</v>
      </c>
      <c r="K1458" s="29">
        <f t="array" ref="K1458">IF(OR(J1458=Schichten!$B$3,J1458=Schichten!$B$4),INDEX($D$98:$D$147,MATCH(CODE(J1458),$H$98:$H$147,0)),IF(ISERROR(INDEX($D$98:$D$147,MATCH(J1458,$A$98:$A$147,0))),0,INDEX($D$98:$D$147,MATCH(J1458,$A$98:$A$147,0))))</f>
        <v>0</v>
      </c>
      <c r="L1458" s="29">
        <f t="shared" ref="L1458" si="1379">L1408</f>
        <v>0</v>
      </c>
      <c r="M1458" s="29">
        <f t="shared" si="1333"/>
        <v>0</v>
      </c>
      <c r="O1458" s="29">
        <f t="shared" si="1360"/>
        <v>0</v>
      </c>
      <c r="P1458" s="29">
        <f t="shared" si="1360"/>
        <v>0</v>
      </c>
      <c r="Q1458" s="29">
        <f t="shared" si="1360"/>
        <v>0</v>
      </c>
      <c r="R1458" s="29">
        <f t="shared" si="1360"/>
        <v>0</v>
      </c>
      <c r="S1458" s="29">
        <f t="shared" si="1360"/>
        <v>0</v>
      </c>
      <c r="T1458" s="29">
        <f t="shared" si="1360"/>
        <v>0</v>
      </c>
      <c r="U1458" s="29">
        <f t="shared" si="1360"/>
        <v>0</v>
      </c>
      <c r="V1458" s="29">
        <f t="shared" si="1360"/>
        <v>0</v>
      </c>
      <c r="W1458" s="29">
        <f t="shared" si="1360"/>
        <v>0</v>
      </c>
      <c r="X1458" s="29">
        <f t="shared" si="1360"/>
        <v>0</v>
      </c>
      <c r="Y1458" s="29">
        <f t="shared" si="1360"/>
        <v>1</v>
      </c>
      <c r="Z1458" s="29">
        <f t="shared" si="1360"/>
        <v>1</v>
      </c>
      <c r="AA1458" s="29">
        <f t="shared" si="1360"/>
        <v>1</v>
      </c>
      <c r="AB1458" s="29">
        <f t="shared" si="1360"/>
        <v>1</v>
      </c>
      <c r="AC1458" s="29">
        <f t="shared" si="1360"/>
        <v>1</v>
      </c>
      <c r="AD1458" s="29">
        <f t="shared" si="1360"/>
        <v>1</v>
      </c>
      <c r="AE1458" s="29">
        <f t="shared" si="1358"/>
        <v>1</v>
      </c>
      <c r="AF1458" s="29">
        <f t="shared" si="1358"/>
        <v>1</v>
      </c>
      <c r="AG1458" s="29">
        <f t="shared" si="1358"/>
        <v>1</v>
      </c>
      <c r="AH1458" s="29">
        <f t="shared" si="1358"/>
        <v>1</v>
      </c>
      <c r="AI1458" s="29">
        <f t="shared" si="1358"/>
        <v>1</v>
      </c>
      <c r="AJ1458" s="29">
        <f t="shared" si="1358"/>
        <v>1</v>
      </c>
      <c r="AK1458" s="29">
        <f t="shared" si="1358"/>
        <v>1</v>
      </c>
      <c r="AL1458" s="29">
        <f t="shared" si="1358"/>
        <v>1</v>
      </c>
      <c r="AM1458" s="29">
        <f t="shared" si="1358"/>
        <v>1</v>
      </c>
      <c r="AN1458" s="29">
        <f t="shared" si="1358"/>
        <v>1</v>
      </c>
      <c r="AO1458" s="29">
        <f t="shared" si="1358"/>
        <v>1</v>
      </c>
      <c r="AP1458" s="29">
        <f t="shared" si="1358"/>
        <v>1</v>
      </c>
      <c r="AQ1458" s="29">
        <f t="shared" si="1358"/>
        <v>1</v>
      </c>
      <c r="AR1458" s="29">
        <f t="shared" si="1358"/>
        <v>1</v>
      </c>
      <c r="AS1458" s="29">
        <f t="shared" si="1358"/>
        <v>1</v>
      </c>
      <c r="AT1458" s="29">
        <f t="shared" si="1366"/>
        <v>1</v>
      </c>
      <c r="AU1458" s="29">
        <f t="shared" si="1366"/>
        <v>1</v>
      </c>
      <c r="AV1458" s="29">
        <f t="shared" si="1366"/>
        <v>1</v>
      </c>
      <c r="AW1458" s="29">
        <f t="shared" si="1366"/>
        <v>1</v>
      </c>
      <c r="AX1458" s="29">
        <f t="shared" si="1366"/>
        <v>1</v>
      </c>
      <c r="AY1458" s="29">
        <f t="shared" si="1366"/>
        <v>1</v>
      </c>
      <c r="AZ1458" s="29">
        <f t="shared" si="1366"/>
        <v>1</v>
      </c>
      <c r="BA1458" s="29">
        <f t="shared" si="1366"/>
        <v>1</v>
      </c>
      <c r="BB1458" s="29">
        <f t="shared" si="1366"/>
        <v>1</v>
      </c>
      <c r="BC1458" s="29">
        <f t="shared" si="1366"/>
        <v>1</v>
      </c>
      <c r="BD1458" s="29">
        <f t="shared" si="1366"/>
        <v>1</v>
      </c>
      <c r="BE1458" s="29">
        <f t="shared" si="1366"/>
        <v>1</v>
      </c>
      <c r="BF1458" s="29">
        <f t="shared" si="1366"/>
        <v>1</v>
      </c>
      <c r="BG1458" s="29">
        <f t="shared" si="1366"/>
        <v>1</v>
      </c>
      <c r="BH1458" s="29">
        <f t="shared" si="1366"/>
        <v>1</v>
      </c>
      <c r="BI1458" s="29">
        <f t="shared" si="1366"/>
        <v>1</v>
      </c>
      <c r="BJ1458" s="29">
        <f t="shared" si="1364"/>
        <v>1</v>
      </c>
      <c r="BN1458" s="29">
        <f t="shared" si="1308"/>
        <v>47</v>
      </c>
      <c r="BO1458" s="29">
        <f t="shared" si="1376"/>
        <v>20</v>
      </c>
    </row>
    <row r="1459" spans="3:67" x14ac:dyDescent="0.25">
      <c r="C1459" s="79">
        <f t="shared" si="1373"/>
        <v>43881</v>
      </c>
      <c r="D1459" s="29">
        <f t="shared" si="1330"/>
        <v>2020</v>
      </c>
      <c r="E1459" s="29">
        <f t="shared" si="1309"/>
        <v>2</v>
      </c>
      <c r="F1459" s="29">
        <f t="shared" si="1310"/>
        <v>8</v>
      </c>
      <c r="G1459" s="29">
        <f t="shared" si="1311"/>
        <v>20</v>
      </c>
      <c r="H1459" s="166" t="str">
        <f t="shared" si="1312"/>
        <v>Mi</v>
      </c>
      <c r="I1459" s="29">
        <f t="shared" si="1374"/>
        <v>48</v>
      </c>
      <c r="J1459" s="29">
        <f t="array" ref="J1459">INDEX(Dienstplan!$F$6:$AJ$55,BN1459,BO1459)</f>
        <v>0</v>
      </c>
      <c r="K1459" s="29">
        <f t="array" ref="K1459">IF(OR(J1459=Schichten!$B$3,J1459=Schichten!$B$4),INDEX($D$98:$D$147,MATCH(CODE(J1459),$H$98:$H$147,0)),IF(ISERROR(INDEX($D$98:$D$147,MATCH(J1459,$A$98:$A$147,0))),0,INDEX($D$98:$D$147,MATCH(J1459,$A$98:$A$147,0))))</f>
        <v>0</v>
      </c>
      <c r="L1459" s="29">
        <f t="shared" ref="L1459" si="1380">L1409</f>
        <v>0</v>
      </c>
      <c r="M1459" s="29">
        <f t="shared" si="1333"/>
        <v>0</v>
      </c>
      <c r="O1459" s="29">
        <f t="shared" si="1360"/>
        <v>0</v>
      </c>
      <c r="P1459" s="29">
        <f t="shared" si="1360"/>
        <v>0</v>
      </c>
      <c r="Q1459" s="29">
        <f t="shared" si="1360"/>
        <v>0</v>
      </c>
      <c r="R1459" s="29">
        <f t="shared" si="1360"/>
        <v>0</v>
      </c>
      <c r="S1459" s="29">
        <f t="shared" si="1360"/>
        <v>0</v>
      </c>
      <c r="T1459" s="29">
        <f t="shared" si="1360"/>
        <v>0</v>
      </c>
      <c r="U1459" s="29">
        <f t="shared" si="1360"/>
        <v>0</v>
      </c>
      <c r="V1459" s="29">
        <f t="shared" si="1360"/>
        <v>0</v>
      </c>
      <c r="W1459" s="29">
        <f t="shared" si="1360"/>
        <v>0</v>
      </c>
      <c r="X1459" s="29">
        <f t="shared" si="1360"/>
        <v>0</v>
      </c>
      <c r="Y1459" s="29">
        <f t="shared" si="1360"/>
        <v>1</v>
      </c>
      <c r="Z1459" s="29">
        <f t="shared" si="1360"/>
        <v>1</v>
      </c>
      <c r="AA1459" s="29">
        <f t="shared" si="1360"/>
        <v>1</v>
      </c>
      <c r="AB1459" s="29">
        <f t="shared" si="1360"/>
        <v>1</v>
      </c>
      <c r="AC1459" s="29">
        <f t="shared" si="1360"/>
        <v>1</v>
      </c>
      <c r="AD1459" s="29">
        <f t="shared" ref="AD1459:AS1474" si="1381">IF($M$457,IF($J1459=AD$461,1,0),0)</f>
        <v>1</v>
      </c>
      <c r="AE1459" s="29">
        <f t="shared" si="1381"/>
        <v>1</v>
      </c>
      <c r="AF1459" s="29">
        <f t="shared" si="1381"/>
        <v>1</v>
      </c>
      <c r="AG1459" s="29">
        <f t="shared" si="1381"/>
        <v>1</v>
      </c>
      <c r="AH1459" s="29">
        <f t="shared" si="1381"/>
        <v>1</v>
      </c>
      <c r="AI1459" s="29">
        <f t="shared" si="1381"/>
        <v>1</v>
      </c>
      <c r="AJ1459" s="29">
        <f t="shared" si="1381"/>
        <v>1</v>
      </c>
      <c r="AK1459" s="29">
        <f t="shared" si="1381"/>
        <v>1</v>
      </c>
      <c r="AL1459" s="29">
        <f t="shared" si="1381"/>
        <v>1</v>
      </c>
      <c r="AM1459" s="29">
        <f t="shared" si="1381"/>
        <v>1</v>
      </c>
      <c r="AN1459" s="29">
        <f t="shared" si="1381"/>
        <v>1</v>
      </c>
      <c r="AO1459" s="29">
        <f t="shared" si="1381"/>
        <v>1</v>
      </c>
      <c r="AP1459" s="29">
        <f t="shared" si="1381"/>
        <v>1</v>
      </c>
      <c r="AQ1459" s="29">
        <f t="shared" si="1381"/>
        <v>1</v>
      </c>
      <c r="AR1459" s="29">
        <f t="shared" si="1381"/>
        <v>1</v>
      </c>
      <c r="AS1459" s="29">
        <f t="shared" si="1381"/>
        <v>1</v>
      </c>
      <c r="AT1459" s="29">
        <f t="shared" si="1366"/>
        <v>1</v>
      </c>
      <c r="AU1459" s="29">
        <f t="shared" si="1366"/>
        <v>1</v>
      </c>
      <c r="AV1459" s="29">
        <f t="shared" si="1366"/>
        <v>1</v>
      </c>
      <c r="AW1459" s="29">
        <f t="shared" si="1366"/>
        <v>1</v>
      </c>
      <c r="AX1459" s="29">
        <f t="shared" si="1366"/>
        <v>1</v>
      </c>
      <c r="AY1459" s="29">
        <f t="shared" si="1366"/>
        <v>1</v>
      </c>
      <c r="AZ1459" s="29">
        <f t="shared" si="1366"/>
        <v>1</v>
      </c>
      <c r="BA1459" s="29">
        <f t="shared" si="1366"/>
        <v>1</v>
      </c>
      <c r="BB1459" s="29">
        <f t="shared" si="1366"/>
        <v>1</v>
      </c>
      <c r="BC1459" s="29">
        <f t="shared" si="1366"/>
        <v>1</v>
      </c>
      <c r="BD1459" s="29">
        <f t="shared" si="1366"/>
        <v>1</v>
      </c>
      <c r="BE1459" s="29">
        <f t="shared" si="1366"/>
        <v>1</v>
      </c>
      <c r="BF1459" s="29">
        <f t="shared" si="1366"/>
        <v>1</v>
      </c>
      <c r="BG1459" s="29">
        <f t="shared" si="1366"/>
        <v>1</v>
      </c>
      <c r="BH1459" s="29">
        <f t="shared" si="1366"/>
        <v>1</v>
      </c>
      <c r="BI1459" s="29">
        <f t="shared" si="1366"/>
        <v>1</v>
      </c>
      <c r="BJ1459" s="29">
        <f t="shared" si="1364"/>
        <v>1</v>
      </c>
      <c r="BN1459" s="29">
        <f t="shared" si="1308"/>
        <v>48</v>
      </c>
      <c r="BO1459" s="29">
        <f t="shared" si="1376"/>
        <v>20</v>
      </c>
    </row>
    <row r="1460" spans="3:67" x14ac:dyDescent="0.25">
      <c r="C1460" s="79">
        <f t="shared" si="1373"/>
        <v>43881</v>
      </c>
      <c r="D1460" s="29">
        <f t="shared" si="1330"/>
        <v>2020</v>
      </c>
      <c r="E1460" s="29">
        <f t="shared" si="1309"/>
        <v>2</v>
      </c>
      <c r="F1460" s="29">
        <f t="shared" si="1310"/>
        <v>8</v>
      </c>
      <c r="G1460" s="29">
        <f t="shared" si="1311"/>
        <v>20</v>
      </c>
      <c r="H1460" s="166" t="str">
        <f t="shared" si="1312"/>
        <v>Mi</v>
      </c>
      <c r="I1460" s="29">
        <f t="shared" si="1374"/>
        <v>49</v>
      </c>
      <c r="J1460" s="29">
        <f t="array" ref="J1460">INDEX(Dienstplan!$F$6:$AJ$55,BN1460,BO1460)</f>
        <v>0</v>
      </c>
      <c r="K1460" s="29">
        <f t="array" ref="K1460">IF(OR(J1460=Schichten!$B$3,J1460=Schichten!$B$4),INDEX($D$98:$D$147,MATCH(CODE(J1460),$H$98:$H$147,0)),IF(ISERROR(INDEX($D$98:$D$147,MATCH(J1460,$A$98:$A$147,0))),0,INDEX($D$98:$D$147,MATCH(J1460,$A$98:$A$147,0))))</f>
        <v>0</v>
      </c>
      <c r="L1460" s="29">
        <f t="shared" ref="L1460" si="1382">L1410</f>
        <v>0</v>
      </c>
      <c r="M1460" s="29">
        <f t="shared" si="1333"/>
        <v>0</v>
      </c>
      <c r="O1460" s="29">
        <f t="shared" ref="O1460:AD1475" si="1383">IF($M$457,IF($J1460=O$461,1,0),0)</f>
        <v>0</v>
      </c>
      <c r="P1460" s="29">
        <f t="shared" si="1383"/>
        <v>0</v>
      </c>
      <c r="Q1460" s="29">
        <f t="shared" si="1383"/>
        <v>0</v>
      </c>
      <c r="R1460" s="29">
        <f t="shared" si="1383"/>
        <v>0</v>
      </c>
      <c r="S1460" s="29">
        <f t="shared" si="1383"/>
        <v>0</v>
      </c>
      <c r="T1460" s="29">
        <f t="shared" si="1383"/>
        <v>0</v>
      </c>
      <c r="U1460" s="29">
        <f t="shared" si="1383"/>
        <v>0</v>
      </c>
      <c r="V1460" s="29">
        <f t="shared" si="1383"/>
        <v>0</v>
      </c>
      <c r="W1460" s="29">
        <f t="shared" si="1383"/>
        <v>0</v>
      </c>
      <c r="X1460" s="29">
        <f t="shared" si="1383"/>
        <v>0</v>
      </c>
      <c r="Y1460" s="29">
        <f t="shared" si="1383"/>
        <v>1</v>
      </c>
      <c r="Z1460" s="29">
        <f t="shared" si="1383"/>
        <v>1</v>
      </c>
      <c r="AA1460" s="29">
        <f t="shared" si="1383"/>
        <v>1</v>
      </c>
      <c r="AB1460" s="29">
        <f t="shared" si="1383"/>
        <v>1</v>
      </c>
      <c r="AC1460" s="29">
        <f t="shared" si="1383"/>
        <v>1</v>
      </c>
      <c r="AD1460" s="29">
        <f t="shared" si="1383"/>
        <v>1</v>
      </c>
      <c r="AE1460" s="29">
        <f t="shared" si="1381"/>
        <v>1</v>
      </c>
      <c r="AF1460" s="29">
        <f t="shared" si="1381"/>
        <v>1</v>
      </c>
      <c r="AG1460" s="29">
        <f t="shared" si="1381"/>
        <v>1</v>
      </c>
      <c r="AH1460" s="29">
        <f t="shared" si="1381"/>
        <v>1</v>
      </c>
      <c r="AI1460" s="29">
        <f t="shared" si="1381"/>
        <v>1</v>
      </c>
      <c r="AJ1460" s="29">
        <f t="shared" si="1381"/>
        <v>1</v>
      </c>
      <c r="AK1460" s="29">
        <f t="shared" si="1381"/>
        <v>1</v>
      </c>
      <c r="AL1460" s="29">
        <f t="shared" si="1381"/>
        <v>1</v>
      </c>
      <c r="AM1460" s="29">
        <f t="shared" si="1381"/>
        <v>1</v>
      </c>
      <c r="AN1460" s="29">
        <f t="shared" si="1381"/>
        <v>1</v>
      </c>
      <c r="AO1460" s="29">
        <f t="shared" si="1381"/>
        <v>1</v>
      </c>
      <c r="AP1460" s="29">
        <f t="shared" si="1381"/>
        <v>1</v>
      </c>
      <c r="AQ1460" s="29">
        <f t="shared" si="1381"/>
        <v>1</v>
      </c>
      <c r="AR1460" s="29">
        <f t="shared" si="1381"/>
        <v>1</v>
      </c>
      <c r="AS1460" s="29">
        <f t="shared" si="1381"/>
        <v>1</v>
      </c>
      <c r="AT1460" s="29">
        <f t="shared" si="1366"/>
        <v>1</v>
      </c>
      <c r="AU1460" s="29">
        <f t="shared" si="1366"/>
        <v>1</v>
      </c>
      <c r="AV1460" s="29">
        <f t="shared" si="1366"/>
        <v>1</v>
      </c>
      <c r="AW1460" s="29">
        <f t="shared" si="1366"/>
        <v>1</v>
      </c>
      <c r="AX1460" s="29">
        <f t="shared" si="1366"/>
        <v>1</v>
      </c>
      <c r="AY1460" s="29">
        <f t="shared" si="1366"/>
        <v>1</v>
      </c>
      <c r="AZ1460" s="29">
        <f t="shared" si="1366"/>
        <v>1</v>
      </c>
      <c r="BA1460" s="29">
        <f t="shared" si="1366"/>
        <v>1</v>
      </c>
      <c r="BB1460" s="29">
        <f t="shared" si="1366"/>
        <v>1</v>
      </c>
      <c r="BC1460" s="29">
        <f t="shared" si="1366"/>
        <v>1</v>
      </c>
      <c r="BD1460" s="29">
        <f t="shared" si="1366"/>
        <v>1</v>
      </c>
      <c r="BE1460" s="29">
        <f t="shared" si="1366"/>
        <v>1</v>
      </c>
      <c r="BF1460" s="29">
        <f t="shared" si="1366"/>
        <v>1</v>
      </c>
      <c r="BG1460" s="29">
        <f t="shared" si="1366"/>
        <v>1</v>
      </c>
      <c r="BH1460" s="29">
        <f t="shared" si="1366"/>
        <v>1</v>
      </c>
      <c r="BI1460" s="29">
        <f t="shared" si="1366"/>
        <v>1</v>
      </c>
      <c r="BJ1460" s="29">
        <f t="shared" si="1364"/>
        <v>1</v>
      </c>
      <c r="BN1460" s="29">
        <f t="shared" si="1308"/>
        <v>49</v>
      </c>
      <c r="BO1460" s="29">
        <f t="shared" si="1376"/>
        <v>20</v>
      </c>
    </row>
    <row r="1461" spans="3:67" x14ac:dyDescent="0.25">
      <c r="C1461" s="79">
        <f t="shared" si="1373"/>
        <v>43881</v>
      </c>
      <c r="D1461" s="29">
        <f t="shared" si="1330"/>
        <v>2020</v>
      </c>
      <c r="E1461" s="29">
        <f t="shared" si="1309"/>
        <v>2</v>
      </c>
      <c r="F1461" s="29">
        <f t="shared" si="1310"/>
        <v>8</v>
      </c>
      <c r="G1461" s="29">
        <f t="shared" si="1311"/>
        <v>20</v>
      </c>
      <c r="H1461" s="166" t="str">
        <f t="shared" si="1312"/>
        <v>Mi</v>
      </c>
      <c r="I1461" s="29">
        <f t="shared" si="1374"/>
        <v>50</v>
      </c>
      <c r="J1461" s="29">
        <f t="array" ref="J1461">INDEX(Dienstplan!$F$6:$AJ$55,BN1461,BO1461)</f>
        <v>0</v>
      </c>
      <c r="K1461" s="29">
        <f t="array" ref="K1461">IF(OR(J1461=Schichten!$B$3,J1461=Schichten!$B$4),INDEX($D$98:$D$147,MATCH(CODE(J1461),$H$98:$H$147,0)),IF(ISERROR(INDEX($D$98:$D$147,MATCH(J1461,$A$98:$A$147,0))),0,INDEX($D$98:$D$147,MATCH(J1461,$A$98:$A$147,0))))</f>
        <v>0</v>
      </c>
      <c r="L1461" s="29">
        <f t="shared" ref="L1461" si="1384">L1411</f>
        <v>0</v>
      </c>
      <c r="M1461" s="29">
        <f t="shared" si="1333"/>
        <v>0</v>
      </c>
      <c r="O1461" s="29">
        <f t="shared" si="1383"/>
        <v>0</v>
      </c>
      <c r="P1461" s="29">
        <f t="shared" si="1383"/>
        <v>0</v>
      </c>
      <c r="Q1461" s="29">
        <f t="shared" si="1383"/>
        <v>0</v>
      </c>
      <c r="R1461" s="29">
        <f t="shared" si="1383"/>
        <v>0</v>
      </c>
      <c r="S1461" s="29">
        <f t="shared" si="1383"/>
        <v>0</v>
      </c>
      <c r="T1461" s="29">
        <f t="shared" si="1383"/>
        <v>0</v>
      </c>
      <c r="U1461" s="29">
        <f t="shared" si="1383"/>
        <v>0</v>
      </c>
      <c r="V1461" s="29">
        <f t="shared" si="1383"/>
        <v>0</v>
      </c>
      <c r="W1461" s="29">
        <f t="shared" si="1383"/>
        <v>0</v>
      </c>
      <c r="X1461" s="29">
        <f t="shared" si="1383"/>
        <v>0</v>
      </c>
      <c r="Y1461" s="29">
        <f t="shared" si="1383"/>
        <v>1</v>
      </c>
      <c r="Z1461" s="29">
        <f t="shared" si="1383"/>
        <v>1</v>
      </c>
      <c r="AA1461" s="29">
        <f t="shared" si="1383"/>
        <v>1</v>
      </c>
      <c r="AB1461" s="29">
        <f t="shared" si="1383"/>
        <v>1</v>
      </c>
      <c r="AC1461" s="29">
        <f t="shared" si="1383"/>
        <v>1</v>
      </c>
      <c r="AD1461" s="29">
        <f t="shared" si="1383"/>
        <v>1</v>
      </c>
      <c r="AE1461" s="29">
        <f t="shared" si="1381"/>
        <v>1</v>
      </c>
      <c r="AF1461" s="29">
        <f t="shared" si="1381"/>
        <v>1</v>
      </c>
      <c r="AG1461" s="29">
        <f t="shared" si="1381"/>
        <v>1</v>
      </c>
      <c r="AH1461" s="29">
        <f t="shared" si="1381"/>
        <v>1</v>
      </c>
      <c r="AI1461" s="29">
        <f t="shared" si="1381"/>
        <v>1</v>
      </c>
      <c r="AJ1461" s="29">
        <f t="shared" si="1381"/>
        <v>1</v>
      </c>
      <c r="AK1461" s="29">
        <f t="shared" si="1381"/>
        <v>1</v>
      </c>
      <c r="AL1461" s="29">
        <f t="shared" si="1381"/>
        <v>1</v>
      </c>
      <c r="AM1461" s="29">
        <f t="shared" si="1381"/>
        <v>1</v>
      </c>
      <c r="AN1461" s="29">
        <f t="shared" si="1381"/>
        <v>1</v>
      </c>
      <c r="AO1461" s="29">
        <f t="shared" si="1381"/>
        <v>1</v>
      </c>
      <c r="AP1461" s="29">
        <f t="shared" si="1381"/>
        <v>1</v>
      </c>
      <c r="AQ1461" s="29">
        <f t="shared" si="1381"/>
        <v>1</v>
      </c>
      <c r="AR1461" s="29">
        <f t="shared" si="1381"/>
        <v>1</v>
      </c>
      <c r="AS1461" s="29">
        <f t="shared" si="1381"/>
        <v>1</v>
      </c>
      <c r="AT1461" s="29">
        <f t="shared" si="1366"/>
        <v>1</v>
      </c>
      <c r="AU1461" s="29">
        <f t="shared" si="1366"/>
        <v>1</v>
      </c>
      <c r="AV1461" s="29">
        <f t="shared" si="1366"/>
        <v>1</v>
      </c>
      <c r="AW1461" s="29">
        <f t="shared" si="1366"/>
        <v>1</v>
      </c>
      <c r="AX1461" s="29">
        <f t="shared" si="1366"/>
        <v>1</v>
      </c>
      <c r="AY1461" s="29">
        <f t="shared" si="1366"/>
        <v>1</v>
      </c>
      <c r="AZ1461" s="29">
        <f t="shared" si="1366"/>
        <v>1</v>
      </c>
      <c r="BA1461" s="29">
        <f t="shared" si="1366"/>
        <v>1</v>
      </c>
      <c r="BB1461" s="29">
        <f t="shared" si="1366"/>
        <v>1</v>
      </c>
      <c r="BC1461" s="29">
        <f t="shared" si="1366"/>
        <v>1</v>
      </c>
      <c r="BD1461" s="29">
        <f t="shared" si="1366"/>
        <v>1</v>
      </c>
      <c r="BE1461" s="29">
        <f t="shared" si="1366"/>
        <v>1</v>
      </c>
      <c r="BF1461" s="29">
        <f t="shared" si="1366"/>
        <v>1</v>
      </c>
      <c r="BG1461" s="29">
        <f t="shared" si="1366"/>
        <v>1</v>
      </c>
      <c r="BH1461" s="29">
        <f t="shared" si="1366"/>
        <v>1</v>
      </c>
      <c r="BI1461" s="29">
        <f t="shared" si="1366"/>
        <v>1</v>
      </c>
      <c r="BJ1461" s="29">
        <f t="shared" si="1364"/>
        <v>1</v>
      </c>
      <c r="BN1461" s="29">
        <f t="shared" si="1308"/>
        <v>50</v>
      </c>
      <c r="BO1461" s="29">
        <f t="shared" si="1376"/>
        <v>20</v>
      </c>
    </row>
    <row r="1462" spans="3:67" x14ac:dyDescent="0.25">
      <c r="C1462" s="79">
        <f t="shared" si="1373"/>
        <v>43882</v>
      </c>
      <c r="D1462" s="29">
        <f t="shared" si="1330"/>
        <v>2020</v>
      </c>
      <c r="E1462" s="29">
        <f t="shared" si="1309"/>
        <v>2</v>
      </c>
      <c r="F1462" s="29">
        <f t="shared" si="1310"/>
        <v>8</v>
      </c>
      <c r="G1462" s="29">
        <f t="shared" si="1311"/>
        <v>21</v>
      </c>
      <c r="H1462" s="166" t="str">
        <f t="shared" si="1312"/>
        <v>Do</v>
      </c>
      <c r="I1462" s="29">
        <f t="shared" si="1374"/>
        <v>1</v>
      </c>
      <c r="J1462" s="29">
        <f t="array" ref="J1462">INDEX(Dienstplan!$F$6:$AJ$55,BN1462,BO1462)</f>
        <v>0</v>
      </c>
      <c r="K1462" s="29">
        <f t="array" ref="K1462">IF(OR(J1462=Schichten!$B$3,J1462=Schichten!$B$4),INDEX($D$98:$D$147,MATCH(CODE(J1462),$H$98:$H$147,0)),IF(ISERROR(INDEX($D$98:$D$147,MATCH(J1462,$A$98:$A$147,0))),0,INDEX($D$98:$D$147,MATCH(J1462,$A$98:$A$147,0))))</f>
        <v>0</v>
      </c>
      <c r="L1462" s="29">
        <f t="shared" ref="L1462" si="1385">L1412</f>
        <v>1.1494252873563218E-2</v>
      </c>
      <c r="M1462" s="29">
        <f t="shared" si="1333"/>
        <v>0</v>
      </c>
      <c r="O1462" s="29">
        <f t="shared" si="1383"/>
        <v>0</v>
      </c>
      <c r="P1462" s="29">
        <f t="shared" si="1383"/>
        <v>0</v>
      </c>
      <c r="Q1462" s="29">
        <f t="shared" si="1383"/>
        <v>0</v>
      </c>
      <c r="R1462" s="29">
        <f t="shared" si="1383"/>
        <v>0</v>
      </c>
      <c r="S1462" s="29">
        <f t="shared" si="1383"/>
        <v>0</v>
      </c>
      <c r="T1462" s="29">
        <f t="shared" si="1383"/>
        <v>0</v>
      </c>
      <c r="U1462" s="29">
        <f t="shared" si="1383"/>
        <v>0</v>
      </c>
      <c r="V1462" s="29">
        <f t="shared" si="1383"/>
        <v>0</v>
      </c>
      <c r="W1462" s="29">
        <f t="shared" si="1383"/>
        <v>0</v>
      </c>
      <c r="X1462" s="29">
        <f t="shared" si="1383"/>
        <v>0</v>
      </c>
      <c r="Y1462" s="29">
        <f t="shared" si="1383"/>
        <v>1</v>
      </c>
      <c r="Z1462" s="29">
        <f t="shared" si="1383"/>
        <v>1</v>
      </c>
      <c r="AA1462" s="29">
        <f t="shared" si="1383"/>
        <v>1</v>
      </c>
      <c r="AB1462" s="29">
        <f t="shared" si="1383"/>
        <v>1</v>
      </c>
      <c r="AC1462" s="29">
        <f t="shared" si="1383"/>
        <v>1</v>
      </c>
      <c r="AD1462" s="29">
        <f t="shared" si="1383"/>
        <v>1</v>
      </c>
      <c r="AE1462" s="29">
        <f t="shared" si="1381"/>
        <v>1</v>
      </c>
      <c r="AF1462" s="29">
        <f t="shared" si="1381"/>
        <v>1</v>
      </c>
      <c r="AG1462" s="29">
        <f t="shared" si="1381"/>
        <v>1</v>
      </c>
      <c r="AH1462" s="29">
        <f t="shared" si="1381"/>
        <v>1</v>
      </c>
      <c r="AI1462" s="29">
        <f t="shared" si="1381"/>
        <v>1</v>
      </c>
      <c r="AJ1462" s="29">
        <f t="shared" si="1381"/>
        <v>1</v>
      </c>
      <c r="AK1462" s="29">
        <f t="shared" si="1381"/>
        <v>1</v>
      </c>
      <c r="AL1462" s="29">
        <f t="shared" si="1381"/>
        <v>1</v>
      </c>
      <c r="AM1462" s="29">
        <f t="shared" si="1381"/>
        <v>1</v>
      </c>
      <c r="AN1462" s="29">
        <f t="shared" si="1381"/>
        <v>1</v>
      </c>
      <c r="AO1462" s="29">
        <f t="shared" si="1381"/>
        <v>1</v>
      </c>
      <c r="AP1462" s="29">
        <f t="shared" si="1381"/>
        <v>1</v>
      </c>
      <c r="AQ1462" s="29">
        <f t="shared" si="1381"/>
        <v>1</v>
      </c>
      <c r="AR1462" s="29">
        <f t="shared" si="1381"/>
        <v>1</v>
      </c>
      <c r="AS1462" s="29">
        <f t="shared" si="1381"/>
        <v>1</v>
      </c>
      <c r="AT1462" s="29">
        <f t="shared" si="1366"/>
        <v>1</v>
      </c>
      <c r="AU1462" s="29">
        <f t="shared" si="1366"/>
        <v>1</v>
      </c>
      <c r="AV1462" s="29">
        <f t="shared" si="1366"/>
        <v>1</v>
      </c>
      <c r="AW1462" s="29">
        <f t="shared" si="1366"/>
        <v>1</v>
      </c>
      <c r="AX1462" s="29">
        <f t="shared" si="1366"/>
        <v>1</v>
      </c>
      <c r="AY1462" s="29">
        <f t="shared" si="1366"/>
        <v>1</v>
      </c>
      <c r="AZ1462" s="29">
        <f t="shared" si="1366"/>
        <v>1</v>
      </c>
      <c r="BA1462" s="29">
        <f t="shared" si="1366"/>
        <v>1</v>
      </c>
      <c r="BB1462" s="29">
        <f t="shared" si="1366"/>
        <v>1</v>
      </c>
      <c r="BC1462" s="29">
        <f t="shared" si="1366"/>
        <v>1</v>
      </c>
      <c r="BD1462" s="29">
        <f t="shared" si="1366"/>
        <v>1</v>
      </c>
      <c r="BE1462" s="29">
        <f t="shared" si="1366"/>
        <v>1</v>
      </c>
      <c r="BF1462" s="29">
        <f t="shared" si="1366"/>
        <v>1</v>
      </c>
      <c r="BG1462" s="29">
        <f t="shared" si="1366"/>
        <v>1</v>
      </c>
      <c r="BH1462" s="29">
        <f t="shared" si="1366"/>
        <v>1</v>
      </c>
      <c r="BI1462" s="29">
        <f t="shared" si="1366"/>
        <v>1</v>
      </c>
      <c r="BJ1462" s="29">
        <f t="shared" si="1364"/>
        <v>1</v>
      </c>
      <c r="BN1462" s="29">
        <f t="shared" si="1308"/>
        <v>1</v>
      </c>
      <c r="BO1462" s="29">
        <f t="shared" si="1376"/>
        <v>21</v>
      </c>
    </row>
    <row r="1463" spans="3:67" x14ac:dyDescent="0.25">
      <c r="C1463" s="79">
        <f t="shared" si="1373"/>
        <v>43882</v>
      </c>
      <c r="D1463" s="29">
        <f t="shared" si="1330"/>
        <v>2020</v>
      </c>
      <c r="E1463" s="29">
        <f t="shared" si="1309"/>
        <v>2</v>
      </c>
      <c r="F1463" s="29">
        <f t="shared" si="1310"/>
        <v>8</v>
      </c>
      <c r="G1463" s="29">
        <f t="shared" si="1311"/>
        <v>21</v>
      </c>
      <c r="H1463" s="166" t="str">
        <f t="shared" si="1312"/>
        <v>Do</v>
      </c>
      <c r="I1463" s="29">
        <f t="shared" si="1374"/>
        <v>2</v>
      </c>
      <c r="J1463" s="29">
        <f t="array" ref="J1463">INDEX(Dienstplan!$F$6:$AJ$55,BN1463,BO1463)</f>
        <v>0</v>
      </c>
      <c r="K1463" s="29">
        <f t="array" ref="K1463">IF(OR(J1463=Schichten!$B$3,J1463=Schichten!$B$4),INDEX($D$98:$D$147,MATCH(CODE(J1463),$H$98:$H$147,0)),IF(ISERROR(INDEX($D$98:$D$147,MATCH(J1463,$A$98:$A$147,0))),0,INDEX($D$98:$D$147,MATCH(J1463,$A$98:$A$147,0))))</f>
        <v>0</v>
      </c>
      <c r="L1463" s="29">
        <f t="shared" ref="L1463" si="1386">L1413</f>
        <v>0</v>
      </c>
      <c r="M1463" s="29">
        <f t="shared" si="1333"/>
        <v>0</v>
      </c>
      <c r="O1463" s="29">
        <f t="shared" si="1383"/>
        <v>0</v>
      </c>
      <c r="P1463" s="29">
        <f t="shared" si="1383"/>
        <v>0</v>
      </c>
      <c r="Q1463" s="29">
        <f t="shared" si="1383"/>
        <v>0</v>
      </c>
      <c r="R1463" s="29">
        <f t="shared" si="1383"/>
        <v>0</v>
      </c>
      <c r="S1463" s="29">
        <f t="shared" si="1383"/>
        <v>0</v>
      </c>
      <c r="T1463" s="29">
        <f t="shared" si="1383"/>
        <v>0</v>
      </c>
      <c r="U1463" s="29">
        <f t="shared" si="1383"/>
        <v>0</v>
      </c>
      <c r="V1463" s="29">
        <f t="shared" si="1383"/>
        <v>0</v>
      </c>
      <c r="W1463" s="29">
        <f t="shared" si="1383"/>
        <v>0</v>
      </c>
      <c r="X1463" s="29">
        <f t="shared" si="1383"/>
        <v>0</v>
      </c>
      <c r="Y1463" s="29">
        <f t="shared" si="1383"/>
        <v>1</v>
      </c>
      <c r="Z1463" s="29">
        <f t="shared" si="1383"/>
        <v>1</v>
      </c>
      <c r="AA1463" s="29">
        <f t="shared" si="1383"/>
        <v>1</v>
      </c>
      <c r="AB1463" s="29">
        <f t="shared" si="1383"/>
        <v>1</v>
      </c>
      <c r="AC1463" s="29">
        <f t="shared" si="1383"/>
        <v>1</v>
      </c>
      <c r="AD1463" s="29">
        <f t="shared" si="1383"/>
        <v>1</v>
      </c>
      <c r="AE1463" s="29">
        <f t="shared" si="1381"/>
        <v>1</v>
      </c>
      <c r="AF1463" s="29">
        <f t="shared" si="1381"/>
        <v>1</v>
      </c>
      <c r="AG1463" s="29">
        <f t="shared" si="1381"/>
        <v>1</v>
      </c>
      <c r="AH1463" s="29">
        <f t="shared" si="1381"/>
        <v>1</v>
      </c>
      <c r="AI1463" s="29">
        <f t="shared" si="1381"/>
        <v>1</v>
      </c>
      <c r="AJ1463" s="29">
        <f t="shared" si="1381"/>
        <v>1</v>
      </c>
      <c r="AK1463" s="29">
        <f t="shared" si="1381"/>
        <v>1</v>
      </c>
      <c r="AL1463" s="29">
        <f t="shared" si="1381"/>
        <v>1</v>
      </c>
      <c r="AM1463" s="29">
        <f t="shared" si="1381"/>
        <v>1</v>
      </c>
      <c r="AN1463" s="29">
        <f t="shared" si="1381"/>
        <v>1</v>
      </c>
      <c r="AO1463" s="29">
        <f t="shared" si="1381"/>
        <v>1</v>
      </c>
      <c r="AP1463" s="29">
        <f t="shared" si="1381"/>
        <v>1</v>
      </c>
      <c r="AQ1463" s="29">
        <f t="shared" si="1381"/>
        <v>1</v>
      </c>
      <c r="AR1463" s="29">
        <f t="shared" si="1381"/>
        <v>1</v>
      </c>
      <c r="AS1463" s="29">
        <f t="shared" si="1381"/>
        <v>1</v>
      </c>
      <c r="AT1463" s="29">
        <f t="shared" si="1366"/>
        <v>1</v>
      </c>
      <c r="AU1463" s="29">
        <f t="shared" si="1366"/>
        <v>1</v>
      </c>
      <c r="AV1463" s="29">
        <f t="shared" si="1366"/>
        <v>1</v>
      </c>
      <c r="AW1463" s="29">
        <f t="shared" si="1366"/>
        <v>1</v>
      </c>
      <c r="AX1463" s="29">
        <f t="shared" si="1366"/>
        <v>1</v>
      </c>
      <c r="AY1463" s="29">
        <f t="shared" si="1366"/>
        <v>1</v>
      </c>
      <c r="AZ1463" s="29">
        <f t="shared" si="1366"/>
        <v>1</v>
      </c>
      <c r="BA1463" s="29">
        <f t="shared" si="1366"/>
        <v>1</v>
      </c>
      <c r="BB1463" s="29">
        <f t="shared" si="1366"/>
        <v>1</v>
      </c>
      <c r="BC1463" s="29">
        <f t="shared" si="1366"/>
        <v>1</v>
      </c>
      <c r="BD1463" s="29">
        <f t="shared" si="1366"/>
        <v>1</v>
      </c>
      <c r="BE1463" s="29">
        <f t="shared" si="1366"/>
        <v>1</v>
      </c>
      <c r="BF1463" s="29">
        <f t="shared" si="1366"/>
        <v>1</v>
      </c>
      <c r="BG1463" s="29">
        <f t="shared" si="1366"/>
        <v>1</v>
      </c>
      <c r="BH1463" s="29">
        <f t="shared" si="1366"/>
        <v>1</v>
      </c>
      <c r="BI1463" s="29">
        <f t="shared" ref="BI1463:BJ1478" si="1387">IF($M$457,IF($J1463=BI$461,1,0),0)</f>
        <v>1</v>
      </c>
      <c r="BJ1463" s="29">
        <f t="shared" si="1387"/>
        <v>1</v>
      </c>
      <c r="BN1463" s="29">
        <f t="shared" si="1308"/>
        <v>2</v>
      </c>
      <c r="BO1463" s="29">
        <f t="shared" si="1376"/>
        <v>21</v>
      </c>
    </row>
    <row r="1464" spans="3:67" x14ac:dyDescent="0.25">
      <c r="C1464" s="79">
        <f t="shared" si="1373"/>
        <v>43882</v>
      </c>
      <c r="D1464" s="29">
        <f t="shared" si="1330"/>
        <v>2020</v>
      </c>
      <c r="E1464" s="29">
        <f t="shared" si="1309"/>
        <v>2</v>
      </c>
      <c r="F1464" s="29">
        <f t="shared" si="1310"/>
        <v>8</v>
      </c>
      <c r="G1464" s="29">
        <f t="shared" si="1311"/>
        <v>21</v>
      </c>
      <c r="H1464" s="166" t="str">
        <f t="shared" si="1312"/>
        <v>Do</v>
      </c>
      <c r="I1464" s="29">
        <f t="shared" si="1374"/>
        <v>3</v>
      </c>
      <c r="J1464" s="29">
        <f t="array" ref="J1464">INDEX(Dienstplan!$F$6:$AJ$55,BN1464,BO1464)</f>
        <v>0</v>
      </c>
      <c r="K1464" s="29">
        <f t="array" ref="K1464">IF(OR(J1464=Schichten!$B$3,J1464=Schichten!$B$4),INDEX($D$98:$D$147,MATCH(CODE(J1464),$H$98:$H$147,0)),IF(ISERROR(INDEX($D$98:$D$147,MATCH(J1464,$A$98:$A$147,0))),0,INDEX($D$98:$D$147,MATCH(J1464,$A$98:$A$147,0))))</f>
        <v>0</v>
      </c>
      <c r="L1464" s="29">
        <f t="shared" ref="L1464" si="1388">L1414</f>
        <v>0</v>
      </c>
      <c r="M1464" s="29">
        <f t="shared" si="1333"/>
        <v>0</v>
      </c>
      <c r="O1464" s="29">
        <f t="shared" si="1383"/>
        <v>0</v>
      </c>
      <c r="P1464" s="29">
        <f t="shared" si="1383"/>
        <v>0</v>
      </c>
      <c r="Q1464" s="29">
        <f t="shared" si="1383"/>
        <v>0</v>
      </c>
      <c r="R1464" s="29">
        <f t="shared" si="1383"/>
        <v>0</v>
      </c>
      <c r="S1464" s="29">
        <f t="shared" si="1383"/>
        <v>0</v>
      </c>
      <c r="T1464" s="29">
        <f t="shared" si="1383"/>
        <v>0</v>
      </c>
      <c r="U1464" s="29">
        <f t="shared" si="1383"/>
        <v>0</v>
      </c>
      <c r="V1464" s="29">
        <f t="shared" si="1383"/>
        <v>0</v>
      </c>
      <c r="W1464" s="29">
        <f t="shared" si="1383"/>
        <v>0</v>
      </c>
      <c r="X1464" s="29">
        <f t="shared" si="1383"/>
        <v>0</v>
      </c>
      <c r="Y1464" s="29">
        <f t="shared" si="1383"/>
        <v>1</v>
      </c>
      <c r="Z1464" s="29">
        <f t="shared" si="1383"/>
        <v>1</v>
      </c>
      <c r="AA1464" s="29">
        <f t="shared" si="1383"/>
        <v>1</v>
      </c>
      <c r="AB1464" s="29">
        <f t="shared" si="1383"/>
        <v>1</v>
      </c>
      <c r="AC1464" s="29">
        <f t="shared" si="1383"/>
        <v>1</v>
      </c>
      <c r="AD1464" s="29">
        <f t="shared" si="1383"/>
        <v>1</v>
      </c>
      <c r="AE1464" s="29">
        <f t="shared" si="1381"/>
        <v>1</v>
      </c>
      <c r="AF1464" s="29">
        <f t="shared" si="1381"/>
        <v>1</v>
      </c>
      <c r="AG1464" s="29">
        <f t="shared" si="1381"/>
        <v>1</v>
      </c>
      <c r="AH1464" s="29">
        <f t="shared" si="1381"/>
        <v>1</v>
      </c>
      <c r="AI1464" s="29">
        <f t="shared" si="1381"/>
        <v>1</v>
      </c>
      <c r="AJ1464" s="29">
        <f t="shared" si="1381"/>
        <v>1</v>
      </c>
      <c r="AK1464" s="29">
        <f t="shared" si="1381"/>
        <v>1</v>
      </c>
      <c r="AL1464" s="29">
        <f t="shared" si="1381"/>
        <v>1</v>
      </c>
      <c r="AM1464" s="29">
        <f t="shared" si="1381"/>
        <v>1</v>
      </c>
      <c r="AN1464" s="29">
        <f t="shared" si="1381"/>
        <v>1</v>
      </c>
      <c r="AO1464" s="29">
        <f t="shared" si="1381"/>
        <v>1</v>
      </c>
      <c r="AP1464" s="29">
        <f t="shared" si="1381"/>
        <v>1</v>
      </c>
      <c r="AQ1464" s="29">
        <f t="shared" si="1381"/>
        <v>1</v>
      </c>
      <c r="AR1464" s="29">
        <f t="shared" si="1381"/>
        <v>1</v>
      </c>
      <c r="AS1464" s="29">
        <f t="shared" si="1381"/>
        <v>1</v>
      </c>
      <c r="AT1464" s="29">
        <f t="shared" ref="AT1464:BI1479" si="1389">IF($M$457,IF($J1464=AT$461,1,0),0)</f>
        <v>1</v>
      </c>
      <c r="AU1464" s="29">
        <f t="shared" si="1389"/>
        <v>1</v>
      </c>
      <c r="AV1464" s="29">
        <f t="shared" si="1389"/>
        <v>1</v>
      </c>
      <c r="AW1464" s="29">
        <f t="shared" si="1389"/>
        <v>1</v>
      </c>
      <c r="AX1464" s="29">
        <f t="shared" si="1389"/>
        <v>1</v>
      </c>
      <c r="AY1464" s="29">
        <f t="shared" si="1389"/>
        <v>1</v>
      </c>
      <c r="AZ1464" s="29">
        <f t="shared" si="1389"/>
        <v>1</v>
      </c>
      <c r="BA1464" s="29">
        <f t="shared" si="1389"/>
        <v>1</v>
      </c>
      <c r="BB1464" s="29">
        <f t="shared" si="1389"/>
        <v>1</v>
      </c>
      <c r="BC1464" s="29">
        <f t="shared" si="1389"/>
        <v>1</v>
      </c>
      <c r="BD1464" s="29">
        <f t="shared" si="1389"/>
        <v>1</v>
      </c>
      <c r="BE1464" s="29">
        <f t="shared" si="1389"/>
        <v>1</v>
      </c>
      <c r="BF1464" s="29">
        <f t="shared" si="1389"/>
        <v>1</v>
      </c>
      <c r="BG1464" s="29">
        <f t="shared" si="1389"/>
        <v>1</v>
      </c>
      <c r="BH1464" s="29">
        <f t="shared" si="1389"/>
        <v>1</v>
      </c>
      <c r="BI1464" s="29">
        <f t="shared" si="1389"/>
        <v>1</v>
      </c>
      <c r="BJ1464" s="29">
        <f t="shared" si="1387"/>
        <v>1</v>
      </c>
      <c r="BN1464" s="29">
        <f t="shared" si="1308"/>
        <v>3</v>
      </c>
      <c r="BO1464" s="29">
        <f t="shared" si="1376"/>
        <v>21</v>
      </c>
    </row>
    <row r="1465" spans="3:67" x14ac:dyDescent="0.25">
      <c r="C1465" s="79">
        <f t="shared" si="1373"/>
        <v>43882</v>
      </c>
      <c r="D1465" s="29">
        <f t="shared" si="1330"/>
        <v>2020</v>
      </c>
      <c r="E1465" s="29">
        <f t="shared" si="1309"/>
        <v>2</v>
      </c>
      <c r="F1465" s="29">
        <f t="shared" si="1310"/>
        <v>8</v>
      </c>
      <c r="G1465" s="29">
        <f t="shared" si="1311"/>
        <v>21</v>
      </c>
      <c r="H1465" s="166" t="str">
        <f t="shared" si="1312"/>
        <v>Do</v>
      </c>
      <c r="I1465" s="29">
        <f t="shared" si="1374"/>
        <v>4</v>
      </c>
      <c r="J1465" s="29">
        <f t="array" ref="J1465">INDEX(Dienstplan!$F$6:$AJ$55,BN1465,BO1465)</f>
        <v>0</v>
      </c>
      <c r="K1465" s="29">
        <f t="array" ref="K1465">IF(OR(J1465=Schichten!$B$3,J1465=Schichten!$B$4),INDEX($D$98:$D$147,MATCH(CODE(J1465),$H$98:$H$147,0)),IF(ISERROR(INDEX($D$98:$D$147,MATCH(J1465,$A$98:$A$147,0))),0,INDEX($D$98:$D$147,MATCH(J1465,$A$98:$A$147,0))))</f>
        <v>0</v>
      </c>
      <c r="L1465" s="29">
        <f t="shared" ref="L1465" si="1390">L1415</f>
        <v>0</v>
      </c>
      <c r="M1465" s="29">
        <f t="shared" si="1333"/>
        <v>0</v>
      </c>
      <c r="O1465" s="29">
        <f t="shared" si="1383"/>
        <v>0</v>
      </c>
      <c r="P1465" s="29">
        <f t="shared" si="1383"/>
        <v>0</v>
      </c>
      <c r="Q1465" s="29">
        <f t="shared" si="1383"/>
        <v>0</v>
      </c>
      <c r="R1465" s="29">
        <f t="shared" si="1383"/>
        <v>0</v>
      </c>
      <c r="S1465" s="29">
        <f t="shared" si="1383"/>
        <v>0</v>
      </c>
      <c r="T1465" s="29">
        <f t="shared" si="1383"/>
        <v>0</v>
      </c>
      <c r="U1465" s="29">
        <f t="shared" si="1383"/>
        <v>0</v>
      </c>
      <c r="V1465" s="29">
        <f t="shared" si="1383"/>
        <v>0</v>
      </c>
      <c r="W1465" s="29">
        <f t="shared" si="1383"/>
        <v>0</v>
      </c>
      <c r="X1465" s="29">
        <f t="shared" si="1383"/>
        <v>0</v>
      </c>
      <c r="Y1465" s="29">
        <f t="shared" si="1383"/>
        <v>1</v>
      </c>
      <c r="Z1465" s="29">
        <f t="shared" si="1383"/>
        <v>1</v>
      </c>
      <c r="AA1465" s="29">
        <f t="shared" si="1383"/>
        <v>1</v>
      </c>
      <c r="AB1465" s="29">
        <f t="shared" si="1383"/>
        <v>1</v>
      </c>
      <c r="AC1465" s="29">
        <f t="shared" si="1383"/>
        <v>1</v>
      </c>
      <c r="AD1465" s="29">
        <f t="shared" si="1383"/>
        <v>1</v>
      </c>
      <c r="AE1465" s="29">
        <f t="shared" si="1381"/>
        <v>1</v>
      </c>
      <c r="AF1465" s="29">
        <f t="shared" si="1381"/>
        <v>1</v>
      </c>
      <c r="AG1465" s="29">
        <f t="shared" si="1381"/>
        <v>1</v>
      </c>
      <c r="AH1465" s="29">
        <f t="shared" si="1381"/>
        <v>1</v>
      </c>
      <c r="AI1465" s="29">
        <f t="shared" si="1381"/>
        <v>1</v>
      </c>
      <c r="AJ1465" s="29">
        <f t="shared" si="1381"/>
        <v>1</v>
      </c>
      <c r="AK1465" s="29">
        <f t="shared" si="1381"/>
        <v>1</v>
      </c>
      <c r="AL1465" s="29">
        <f t="shared" si="1381"/>
        <v>1</v>
      </c>
      <c r="AM1465" s="29">
        <f t="shared" si="1381"/>
        <v>1</v>
      </c>
      <c r="AN1465" s="29">
        <f t="shared" si="1381"/>
        <v>1</v>
      </c>
      <c r="AO1465" s="29">
        <f t="shared" si="1381"/>
        <v>1</v>
      </c>
      <c r="AP1465" s="29">
        <f t="shared" si="1381"/>
        <v>1</v>
      </c>
      <c r="AQ1465" s="29">
        <f t="shared" si="1381"/>
        <v>1</v>
      </c>
      <c r="AR1465" s="29">
        <f t="shared" si="1381"/>
        <v>1</v>
      </c>
      <c r="AS1465" s="29">
        <f t="shared" si="1381"/>
        <v>1</v>
      </c>
      <c r="AT1465" s="29">
        <f t="shared" si="1389"/>
        <v>1</v>
      </c>
      <c r="AU1465" s="29">
        <f t="shared" si="1389"/>
        <v>1</v>
      </c>
      <c r="AV1465" s="29">
        <f t="shared" si="1389"/>
        <v>1</v>
      </c>
      <c r="AW1465" s="29">
        <f t="shared" si="1389"/>
        <v>1</v>
      </c>
      <c r="AX1465" s="29">
        <f t="shared" si="1389"/>
        <v>1</v>
      </c>
      <c r="AY1465" s="29">
        <f t="shared" si="1389"/>
        <v>1</v>
      </c>
      <c r="AZ1465" s="29">
        <f t="shared" si="1389"/>
        <v>1</v>
      </c>
      <c r="BA1465" s="29">
        <f t="shared" si="1389"/>
        <v>1</v>
      </c>
      <c r="BB1465" s="29">
        <f t="shared" si="1389"/>
        <v>1</v>
      </c>
      <c r="BC1465" s="29">
        <f t="shared" si="1389"/>
        <v>1</v>
      </c>
      <c r="BD1465" s="29">
        <f t="shared" si="1389"/>
        <v>1</v>
      </c>
      <c r="BE1465" s="29">
        <f t="shared" si="1389"/>
        <v>1</v>
      </c>
      <c r="BF1465" s="29">
        <f t="shared" si="1389"/>
        <v>1</v>
      </c>
      <c r="BG1465" s="29">
        <f t="shared" si="1389"/>
        <v>1</v>
      </c>
      <c r="BH1465" s="29">
        <f t="shared" si="1389"/>
        <v>1</v>
      </c>
      <c r="BI1465" s="29">
        <f t="shared" si="1389"/>
        <v>1</v>
      </c>
      <c r="BJ1465" s="29">
        <f t="shared" si="1387"/>
        <v>1</v>
      </c>
      <c r="BN1465" s="29">
        <f t="shared" si="1308"/>
        <v>4</v>
      </c>
      <c r="BO1465" s="29">
        <f t="shared" si="1376"/>
        <v>21</v>
      </c>
    </row>
    <row r="1466" spans="3:67" x14ac:dyDescent="0.25">
      <c r="C1466" s="79">
        <f t="shared" si="1373"/>
        <v>43882</v>
      </c>
      <c r="D1466" s="29">
        <f t="shared" si="1330"/>
        <v>2020</v>
      </c>
      <c r="E1466" s="29">
        <f t="shared" si="1309"/>
        <v>2</v>
      </c>
      <c r="F1466" s="29">
        <f t="shared" si="1310"/>
        <v>8</v>
      </c>
      <c r="G1466" s="29">
        <f t="shared" si="1311"/>
        <v>21</v>
      </c>
      <c r="H1466" s="166" t="str">
        <f t="shared" si="1312"/>
        <v>Do</v>
      </c>
      <c r="I1466" s="29">
        <f t="shared" si="1374"/>
        <v>5</v>
      </c>
      <c r="J1466" s="29">
        <f t="array" ref="J1466">INDEX(Dienstplan!$F$6:$AJ$55,BN1466,BO1466)</f>
        <v>0</v>
      </c>
      <c r="K1466" s="29">
        <f t="array" ref="K1466">IF(OR(J1466=Schichten!$B$3,J1466=Schichten!$B$4),INDEX($D$98:$D$147,MATCH(CODE(J1466),$H$98:$H$147,0)),IF(ISERROR(INDEX($D$98:$D$147,MATCH(J1466,$A$98:$A$147,0))),0,INDEX($D$98:$D$147,MATCH(J1466,$A$98:$A$147,0))))</f>
        <v>0</v>
      </c>
      <c r="L1466" s="29">
        <f t="shared" ref="L1466" si="1391">L1416</f>
        <v>0</v>
      </c>
      <c r="M1466" s="29">
        <f t="shared" si="1333"/>
        <v>0</v>
      </c>
      <c r="O1466" s="29">
        <f t="shared" si="1383"/>
        <v>0</v>
      </c>
      <c r="P1466" s="29">
        <f t="shared" si="1383"/>
        <v>0</v>
      </c>
      <c r="Q1466" s="29">
        <f t="shared" si="1383"/>
        <v>0</v>
      </c>
      <c r="R1466" s="29">
        <f t="shared" si="1383"/>
        <v>0</v>
      </c>
      <c r="S1466" s="29">
        <f t="shared" si="1383"/>
        <v>0</v>
      </c>
      <c r="T1466" s="29">
        <f t="shared" si="1383"/>
        <v>0</v>
      </c>
      <c r="U1466" s="29">
        <f t="shared" si="1383"/>
        <v>0</v>
      </c>
      <c r="V1466" s="29">
        <f t="shared" si="1383"/>
        <v>0</v>
      </c>
      <c r="W1466" s="29">
        <f t="shared" si="1383"/>
        <v>0</v>
      </c>
      <c r="X1466" s="29">
        <f t="shared" si="1383"/>
        <v>0</v>
      </c>
      <c r="Y1466" s="29">
        <f t="shared" si="1383"/>
        <v>1</v>
      </c>
      <c r="Z1466" s="29">
        <f t="shared" si="1383"/>
        <v>1</v>
      </c>
      <c r="AA1466" s="29">
        <f t="shared" si="1383"/>
        <v>1</v>
      </c>
      <c r="AB1466" s="29">
        <f t="shared" si="1383"/>
        <v>1</v>
      </c>
      <c r="AC1466" s="29">
        <f t="shared" si="1383"/>
        <v>1</v>
      </c>
      <c r="AD1466" s="29">
        <f t="shared" si="1383"/>
        <v>1</v>
      </c>
      <c r="AE1466" s="29">
        <f t="shared" si="1381"/>
        <v>1</v>
      </c>
      <c r="AF1466" s="29">
        <f t="shared" si="1381"/>
        <v>1</v>
      </c>
      <c r="AG1466" s="29">
        <f t="shared" si="1381"/>
        <v>1</v>
      </c>
      <c r="AH1466" s="29">
        <f t="shared" si="1381"/>
        <v>1</v>
      </c>
      <c r="AI1466" s="29">
        <f t="shared" si="1381"/>
        <v>1</v>
      </c>
      <c r="AJ1466" s="29">
        <f t="shared" si="1381"/>
        <v>1</v>
      </c>
      <c r="AK1466" s="29">
        <f t="shared" si="1381"/>
        <v>1</v>
      </c>
      <c r="AL1466" s="29">
        <f t="shared" si="1381"/>
        <v>1</v>
      </c>
      <c r="AM1466" s="29">
        <f t="shared" si="1381"/>
        <v>1</v>
      </c>
      <c r="AN1466" s="29">
        <f t="shared" si="1381"/>
        <v>1</v>
      </c>
      <c r="AO1466" s="29">
        <f t="shared" si="1381"/>
        <v>1</v>
      </c>
      <c r="AP1466" s="29">
        <f t="shared" si="1381"/>
        <v>1</v>
      </c>
      <c r="AQ1466" s="29">
        <f t="shared" si="1381"/>
        <v>1</v>
      </c>
      <c r="AR1466" s="29">
        <f t="shared" si="1381"/>
        <v>1</v>
      </c>
      <c r="AS1466" s="29">
        <f t="shared" si="1381"/>
        <v>1</v>
      </c>
      <c r="AT1466" s="29">
        <f t="shared" si="1389"/>
        <v>1</v>
      </c>
      <c r="AU1466" s="29">
        <f t="shared" si="1389"/>
        <v>1</v>
      </c>
      <c r="AV1466" s="29">
        <f t="shared" si="1389"/>
        <v>1</v>
      </c>
      <c r="AW1466" s="29">
        <f t="shared" si="1389"/>
        <v>1</v>
      </c>
      <c r="AX1466" s="29">
        <f t="shared" si="1389"/>
        <v>1</v>
      </c>
      <c r="AY1466" s="29">
        <f t="shared" si="1389"/>
        <v>1</v>
      </c>
      <c r="AZ1466" s="29">
        <f t="shared" si="1389"/>
        <v>1</v>
      </c>
      <c r="BA1466" s="29">
        <f t="shared" si="1389"/>
        <v>1</v>
      </c>
      <c r="BB1466" s="29">
        <f t="shared" si="1389"/>
        <v>1</v>
      </c>
      <c r="BC1466" s="29">
        <f t="shared" si="1389"/>
        <v>1</v>
      </c>
      <c r="BD1466" s="29">
        <f t="shared" si="1389"/>
        <v>1</v>
      </c>
      <c r="BE1466" s="29">
        <f t="shared" si="1389"/>
        <v>1</v>
      </c>
      <c r="BF1466" s="29">
        <f t="shared" si="1389"/>
        <v>1</v>
      </c>
      <c r="BG1466" s="29">
        <f t="shared" si="1389"/>
        <v>1</v>
      </c>
      <c r="BH1466" s="29">
        <f t="shared" si="1389"/>
        <v>1</v>
      </c>
      <c r="BI1466" s="29">
        <f t="shared" si="1389"/>
        <v>1</v>
      </c>
      <c r="BJ1466" s="29">
        <f t="shared" si="1387"/>
        <v>1</v>
      </c>
      <c r="BN1466" s="29">
        <f t="shared" si="1308"/>
        <v>5</v>
      </c>
      <c r="BO1466" s="29">
        <f t="shared" si="1376"/>
        <v>21</v>
      </c>
    </row>
    <row r="1467" spans="3:67" x14ac:dyDescent="0.25">
      <c r="C1467" s="79">
        <f t="shared" si="1373"/>
        <v>43882</v>
      </c>
      <c r="D1467" s="29">
        <f t="shared" si="1330"/>
        <v>2020</v>
      </c>
      <c r="E1467" s="29">
        <f t="shared" si="1309"/>
        <v>2</v>
      </c>
      <c r="F1467" s="29">
        <f t="shared" si="1310"/>
        <v>8</v>
      </c>
      <c r="G1467" s="29">
        <f t="shared" si="1311"/>
        <v>21</v>
      </c>
      <c r="H1467" s="166" t="str">
        <f t="shared" si="1312"/>
        <v>Do</v>
      </c>
      <c r="I1467" s="29">
        <f t="shared" si="1374"/>
        <v>6</v>
      </c>
      <c r="J1467" s="29">
        <f t="array" ref="J1467">INDEX(Dienstplan!$F$6:$AJ$55,BN1467,BO1467)</f>
        <v>0</v>
      </c>
      <c r="K1467" s="29">
        <f t="array" ref="K1467">IF(OR(J1467=Schichten!$B$3,J1467=Schichten!$B$4),INDEX($D$98:$D$147,MATCH(CODE(J1467),$H$98:$H$147,0)),IF(ISERROR(INDEX($D$98:$D$147,MATCH(J1467,$A$98:$A$147,0))),0,INDEX($D$98:$D$147,MATCH(J1467,$A$98:$A$147,0))))</f>
        <v>0</v>
      </c>
      <c r="L1467" s="29">
        <f t="shared" ref="L1467" si="1392">L1417</f>
        <v>0</v>
      </c>
      <c r="M1467" s="29">
        <f t="shared" si="1333"/>
        <v>0</v>
      </c>
      <c r="O1467" s="29">
        <f t="shared" si="1383"/>
        <v>0</v>
      </c>
      <c r="P1467" s="29">
        <f t="shared" si="1383"/>
        <v>0</v>
      </c>
      <c r="Q1467" s="29">
        <f t="shared" si="1383"/>
        <v>0</v>
      </c>
      <c r="R1467" s="29">
        <f t="shared" si="1383"/>
        <v>0</v>
      </c>
      <c r="S1467" s="29">
        <f t="shared" si="1383"/>
        <v>0</v>
      </c>
      <c r="T1467" s="29">
        <f t="shared" si="1383"/>
        <v>0</v>
      </c>
      <c r="U1467" s="29">
        <f t="shared" si="1383"/>
        <v>0</v>
      </c>
      <c r="V1467" s="29">
        <f t="shared" si="1383"/>
        <v>0</v>
      </c>
      <c r="W1467" s="29">
        <f t="shared" si="1383"/>
        <v>0</v>
      </c>
      <c r="X1467" s="29">
        <f t="shared" si="1383"/>
        <v>0</v>
      </c>
      <c r="Y1467" s="29">
        <f t="shared" si="1383"/>
        <v>1</v>
      </c>
      <c r="Z1467" s="29">
        <f t="shared" si="1383"/>
        <v>1</v>
      </c>
      <c r="AA1467" s="29">
        <f t="shared" si="1383"/>
        <v>1</v>
      </c>
      <c r="AB1467" s="29">
        <f t="shared" si="1383"/>
        <v>1</v>
      </c>
      <c r="AC1467" s="29">
        <f t="shared" si="1383"/>
        <v>1</v>
      </c>
      <c r="AD1467" s="29">
        <f t="shared" si="1383"/>
        <v>1</v>
      </c>
      <c r="AE1467" s="29">
        <f t="shared" si="1381"/>
        <v>1</v>
      </c>
      <c r="AF1467" s="29">
        <f t="shared" si="1381"/>
        <v>1</v>
      </c>
      <c r="AG1467" s="29">
        <f t="shared" si="1381"/>
        <v>1</v>
      </c>
      <c r="AH1467" s="29">
        <f t="shared" si="1381"/>
        <v>1</v>
      </c>
      <c r="AI1467" s="29">
        <f t="shared" si="1381"/>
        <v>1</v>
      </c>
      <c r="AJ1467" s="29">
        <f t="shared" si="1381"/>
        <v>1</v>
      </c>
      <c r="AK1467" s="29">
        <f t="shared" si="1381"/>
        <v>1</v>
      </c>
      <c r="AL1467" s="29">
        <f t="shared" si="1381"/>
        <v>1</v>
      </c>
      <c r="AM1467" s="29">
        <f t="shared" si="1381"/>
        <v>1</v>
      </c>
      <c r="AN1467" s="29">
        <f t="shared" si="1381"/>
        <v>1</v>
      </c>
      <c r="AO1467" s="29">
        <f t="shared" si="1381"/>
        <v>1</v>
      </c>
      <c r="AP1467" s="29">
        <f t="shared" si="1381"/>
        <v>1</v>
      </c>
      <c r="AQ1467" s="29">
        <f t="shared" si="1381"/>
        <v>1</v>
      </c>
      <c r="AR1467" s="29">
        <f t="shared" si="1381"/>
        <v>1</v>
      </c>
      <c r="AS1467" s="29">
        <f t="shared" si="1381"/>
        <v>1</v>
      </c>
      <c r="AT1467" s="29">
        <f t="shared" si="1389"/>
        <v>1</v>
      </c>
      <c r="AU1467" s="29">
        <f t="shared" si="1389"/>
        <v>1</v>
      </c>
      <c r="AV1467" s="29">
        <f t="shared" si="1389"/>
        <v>1</v>
      </c>
      <c r="AW1467" s="29">
        <f t="shared" si="1389"/>
        <v>1</v>
      </c>
      <c r="AX1467" s="29">
        <f t="shared" si="1389"/>
        <v>1</v>
      </c>
      <c r="AY1467" s="29">
        <f t="shared" si="1389"/>
        <v>1</v>
      </c>
      <c r="AZ1467" s="29">
        <f t="shared" si="1389"/>
        <v>1</v>
      </c>
      <c r="BA1467" s="29">
        <f t="shared" si="1389"/>
        <v>1</v>
      </c>
      <c r="BB1467" s="29">
        <f t="shared" si="1389"/>
        <v>1</v>
      </c>
      <c r="BC1467" s="29">
        <f t="shared" si="1389"/>
        <v>1</v>
      </c>
      <c r="BD1467" s="29">
        <f t="shared" si="1389"/>
        <v>1</v>
      </c>
      <c r="BE1467" s="29">
        <f t="shared" si="1389"/>
        <v>1</v>
      </c>
      <c r="BF1467" s="29">
        <f t="shared" si="1389"/>
        <v>1</v>
      </c>
      <c r="BG1467" s="29">
        <f t="shared" si="1389"/>
        <v>1</v>
      </c>
      <c r="BH1467" s="29">
        <f t="shared" si="1389"/>
        <v>1</v>
      </c>
      <c r="BI1467" s="29">
        <f t="shared" si="1389"/>
        <v>1</v>
      </c>
      <c r="BJ1467" s="29">
        <f t="shared" si="1387"/>
        <v>1</v>
      </c>
      <c r="BN1467" s="29">
        <f t="shared" si="1308"/>
        <v>6</v>
      </c>
      <c r="BO1467" s="29">
        <f t="shared" si="1376"/>
        <v>21</v>
      </c>
    </row>
    <row r="1468" spans="3:67" x14ac:dyDescent="0.25">
      <c r="C1468" s="79">
        <f t="shared" si="1373"/>
        <v>43882</v>
      </c>
      <c r="D1468" s="29">
        <f t="shared" si="1330"/>
        <v>2020</v>
      </c>
      <c r="E1468" s="29">
        <f t="shared" si="1309"/>
        <v>2</v>
      </c>
      <c r="F1468" s="29">
        <f t="shared" si="1310"/>
        <v>8</v>
      </c>
      <c r="G1468" s="29">
        <f t="shared" si="1311"/>
        <v>21</v>
      </c>
      <c r="H1468" s="166" t="str">
        <f t="shared" si="1312"/>
        <v>Do</v>
      </c>
      <c r="I1468" s="29">
        <f t="shared" si="1374"/>
        <v>7</v>
      </c>
      <c r="J1468" s="29">
        <f t="array" ref="J1468">INDEX(Dienstplan!$F$6:$AJ$55,BN1468,BO1468)</f>
        <v>0</v>
      </c>
      <c r="K1468" s="29">
        <f t="array" ref="K1468">IF(OR(J1468=Schichten!$B$3,J1468=Schichten!$B$4),INDEX($D$98:$D$147,MATCH(CODE(J1468),$H$98:$H$147,0)),IF(ISERROR(INDEX($D$98:$D$147,MATCH(J1468,$A$98:$A$147,0))),0,INDEX($D$98:$D$147,MATCH(J1468,$A$98:$A$147,0))))</f>
        <v>0</v>
      </c>
      <c r="L1468" s="29">
        <f t="shared" ref="L1468" si="1393">L1418</f>
        <v>0</v>
      </c>
      <c r="M1468" s="29">
        <f t="shared" si="1333"/>
        <v>0</v>
      </c>
      <c r="O1468" s="29">
        <f t="shared" si="1383"/>
        <v>0</v>
      </c>
      <c r="P1468" s="29">
        <f t="shared" si="1383"/>
        <v>0</v>
      </c>
      <c r="Q1468" s="29">
        <f t="shared" si="1383"/>
        <v>0</v>
      </c>
      <c r="R1468" s="29">
        <f t="shared" si="1383"/>
        <v>0</v>
      </c>
      <c r="S1468" s="29">
        <f t="shared" si="1383"/>
        <v>0</v>
      </c>
      <c r="T1468" s="29">
        <f t="shared" si="1383"/>
        <v>0</v>
      </c>
      <c r="U1468" s="29">
        <f t="shared" si="1383"/>
        <v>0</v>
      </c>
      <c r="V1468" s="29">
        <f t="shared" si="1383"/>
        <v>0</v>
      </c>
      <c r="W1468" s="29">
        <f t="shared" si="1383"/>
        <v>0</v>
      </c>
      <c r="X1468" s="29">
        <f t="shared" si="1383"/>
        <v>0</v>
      </c>
      <c r="Y1468" s="29">
        <f t="shared" si="1383"/>
        <v>1</v>
      </c>
      <c r="Z1468" s="29">
        <f t="shared" si="1383"/>
        <v>1</v>
      </c>
      <c r="AA1468" s="29">
        <f t="shared" si="1383"/>
        <v>1</v>
      </c>
      <c r="AB1468" s="29">
        <f t="shared" si="1383"/>
        <v>1</v>
      </c>
      <c r="AC1468" s="29">
        <f t="shared" si="1383"/>
        <v>1</v>
      </c>
      <c r="AD1468" s="29">
        <f t="shared" si="1383"/>
        <v>1</v>
      </c>
      <c r="AE1468" s="29">
        <f t="shared" si="1381"/>
        <v>1</v>
      </c>
      <c r="AF1468" s="29">
        <f t="shared" si="1381"/>
        <v>1</v>
      </c>
      <c r="AG1468" s="29">
        <f t="shared" si="1381"/>
        <v>1</v>
      </c>
      <c r="AH1468" s="29">
        <f t="shared" si="1381"/>
        <v>1</v>
      </c>
      <c r="AI1468" s="29">
        <f t="shared" si="1381"/>
        <v>1</v>
      </c>
      <c r="AJ1468" s="29">
        <f t="shared" si="1381"/>
        <v>1</v>
      </c>
      <c r="AK1468" s="29">
        <f t="shared" si="1381"/>
        <v>1</v>
      </c>
      <c r="AL1468" s="29">
        <f t="shared" si="1381"/>
        <v>1</v>
      </c>
      <c r="AM1468" s="29">
        <f t="shared" si="1381"/>
        <v>1</v>
      </c>
      <c r="AN1468" s="29">
        <f t="shared" si="1381"/>
        <v>1</v>
      </c>
      <c r="AO1468" s="29">
        <f t="shared" si="1381"/>
        <v>1</v>
      </c>
      <c r="AP1468" s="29">
        <f t="shared" si="1381"/>
        <v>1</v>
      </c>
      <c r="AQ1468" s="29">
        <f t="shared" si="1381"/>
        <v>1</v>
      </c>
      <c r="AR1468" s="29">
        <f t="shared" si="1381"/>
        <v>1</v>
      </c>
      <c r="AS1468" s="29">
        <f t="shared" si="1381"/>
        <v>1</v>
      </c>
      <c r="AT1468" s="29">
        <f t="shared" si="1389"/>
        <v>1</v>
      </c>
      <c r="AU1468" s="29">
        <f t="shared" si="1389"/>
        <v>1</v>
      </c>
      <c r="AV1468" s="29">
        <f t="shared" si="1389"/>
        <v>1</v>
      </c>
      <c r="AW1468" s="29">
        <f t="shared" si="1389"/>
        <v>1</v>
      </c>
      <c r="AX1468" s="29">
        <f t="shared" si="1389"/>
        <v>1</v>
      </c>
      <c r="AY1468" s="29">
        <f t="shared" si="1389"/>
        <v>1</v>
      </c>
      <c r="AZ1468" s="29">
        <f t="shared" si="1389"/>
        <v>1</v>
      </c>
      <c r="BA1468" s="29">
        <f t="shared" si="1389"/>
        <v>1</v>
      </c>
      <c r="BB1468" s="29">
        <f t="shared" si="1389"/>
        <v>1</v>
      </c>
      <c r="BC1468" s="29">
        <f t="shared" si="1389"/>
        <v>1</v>
      </c>
      <c r="BD1468" s="29">
        <f t="shared" si="1389"/>
        <v>1</v>
      </c>
      <c r="BE1468" s="29">
        <f t="shared" si="1389"/>
        <v>1</v>
      </c>
      <c r="BF1468" s="29">
        <f t="shared" si="1389"/>
        <v>1</v>
      </c>
      <c r="BG1468" s="29">
        <f t="shared" si="1389"/>
        <v>1</v>
      </c>
      <c r="BH1468" s="29">
        <f t="shared" si="1389"/>
        <v>1</v>
      </c>
      <c r="BI1468" s="29">
        <f t="shared" si="1389"/>
        <v>1</v>
      </c>
      <c r="BJ1468" s="29">
        <f t="shared" si="1387"/>
        <v>1</v>
      </c>
      <c r="BN1468" s="29">
        <f t="shared" si="1308"/>
        <v>7</v>
      </c>
      <c r="BO1468" s="29">
        <f t="shared" si="1376"/>
        <v>21</v>
      </c>
    </row>
    <row r="1469" spans="3:67" x14ac:dyDescent="0.25">
      <c r="C1469" s="79">
        <f t="shared" si="1373"/>
        <v>43882</v>
      </c>
      <c r="D1469" s="29">
        <f t="shared" si="1330"/>
        <v>2020</v>
      </c>
      <c r="E1469" s="29">
        <f t="shared" si="1309"/>
        <v>2</v>
      </c>
      <c r="F1469" s="29">
        <f t="shared" si="1310"/>
        <v>8</v>
      </c>
      <c r="G1469" s="29">
        <f t="shared" si="1311"/>
        <v>21</v>
      </c>
      <c r="H1469" s="166" t="str">
        <f t="shared" si="1312"/>
        <v>Do</v>
      </c>
      <c r="I1469" s="29">
        <f t="shared" si="1374"/>
        <v>8</v>
      </c>
      <c r="J1469" s="29">
        <f t="array" ref="J1469">INDEX(Dienstplan!$F$6:$AJ$55,BN1469,BO1469)</f>
        <v>0</v>
      </c>
      <c r="K1469" s="29">
        <f t="array" ref="K1469">IF(OR(J1469=Schichten!$B$3,J1469=Schichten!$B$4),INDEX($D$98:$D$147,MATCH(CODE(J1469),$H$98:$H$147,0)),IF(ISERROR(INDEX($D$98:$D$147,MATCH(J1469,$A$98:$A$147,0))),0,INDEX($D$98:$D$147,MATCH(J1469,$A$98:$A$147,0))))</f>
        <v>0</v>
      </c>
      <c r="L1469" s="29">
        <f t="shared" ref="L1469" si="1394">L1419</f>
        <v>0</v>
      </c>
      <c r="M1469" s="29">
        <f t="shared" si="1333"/>
        <v>0</v>
      </c>
      <c r="O1469" s="29">
        <f t="shared" si="1383"/>
        <v>0</v>
      </c>
      <c r="P1469" s="29">
        <f t="shared" si="1383"/>
        <v>0</v>
      </c>
      <c r="Q1469" s="29">
        <f t="shared" si="1383"/>
        <v>0</v>
      </c>
      <c r="R1469" s="29">
        <f t="shared" si="1383"/>
        <v>0</v>
      </c>
      <c r="S1469" s="29">
        <f t="shared" si="1383"/>
        <v>0</v>
      </c>
      <c r="T1469" s="29">
        <f t="shared" si="1383"/>
        <v>0</v>
      </c>
      <c r="U1469" s="29">
        <f t="shared" si="1383"/>
        <v>0</v>
      </c>
      <c r="V1469" s="29">
        <f t="shared" si="1383"/>
        <v>0</v>
      </c>
      <c r="W1469" s="29">
        <f t="shared" si="1383"/>
        <v>0</v>
      </c>
      <c r="X1469" s="29">
        <f t="shared" si="1383"/>
        <v>0</v>
      </c>
      <c r="Y1469" s="29">
        <f t="shared" si="1383"/>
        <v>1</v>
      </c>
      <c r="Z1469" s="29">
        <f t="shared" si="1383"/>
        <v>1</v>
      </c>
      <c r="AA1469" s="29">
        <f t="shared" si="1383"/>
        <v>1</v>
      </c>
      <c r="AB1469" s="29">
        <f t="shared" si="1383"/>
        <v>1</v>
      </c>
      <c r="AC1469" s="29">
        <f t="shared" si="1383"/>
        <v>1</v>
      </c>
      <c r="AD1469" s="29">
        <f t="shared" si="1383"/>
        <v>1</v>
      </c>
      <c r="AE1469" s="29">
        <f t="shared" si="1381"/>
        <v>1</v>
      </c>
      <c r="AF1469" s="29">
        <f t="shared" si="1381"/>
        <v>1</v>
      </c>
      <c r="AG1469" s="29">
        <f t="shared" si="1381"/>
        <v>1</v>
      </c>
      <c r="AH1469" s="29">
        <f t="shared" si="1381"/>
        <v>1</v>
      </c>
      <c r="AI1469" s="29">
        <f t="shared" si="1381"/>
        <v>1</v>
      </c>
      <c r="AJ1469" s="29">
        <f t="shared" si="1381"/>
        <v>1</v>
      </c>
      <c r="AK1469" s="29">
        <f t="shared" si="1381"/>
        <v>1</v>
      </c>
      <c r="AL1469" s="29">
        <f t="shared" si="1381"/>
        <v>1</v>
      </c>
      <c r="AM1469" s="29">
        <f t="shared" si="1381"/>
        <v>1</v>
      </c>
      <c r="AN1469" s="29">
        <f t="shared" si="1381"/>
        <v>1</v>
      </c>
      <c r="AO1469" s="29">
        <f t="shared" si="1381"/>
        <v>1</v>
      </c>
      <c r="AP1469" s="29">
        <f t="shared" si="1381"/>
        <v>1</v>
      </c>
      <c r="AQ1469" s="29">
        <f t="shared" si="1381"/>
        <v>1</v>
      </c>
      <c r="AR1469" s="29">
        <f t="shared" si="1381"/>
        <v>1</v>
      </c>
      <c r="AS1469" s="29">
        <f t="shared" si="1381"/>
        <v>1</v>
      </c>
      <c r="AT1469" s="29">
        <f t="shared" si="1389"/>
        <v>1</v>
      </c>
      <c r="AU1469" s="29">
        <f t="shared" si="1389"/>
        <v>1</v>
      </c>
      <c r="AV1469" s="29">
        <f t="shared" si="1389"/>
        <v>1</v>
      </c>
      <c r="AW1469" s="29">
        <f t="shared" si="1389"/>
        <v>1</v>
      </c>
      <c r="AX1469" s="29">
        <f t="shared" si="1389"/>
        <v>1</v>
      </c>
      <c r="AY1469" s="29">
        <f t="shared" si="1389"/>
        <v>1</v>
      </c>
      <c r="AZ1469" s="29">
        <f t="shared" si="1389"/>
        <v>1</v>
      </c>
      <c r="BA1469" s="29">
        <f t="shared" si="1389"/>
        <v>1</v>
      </c>
      <c r="BB1469" s="29">
        <f t="shared" si="1389"/>
        <v>1</v>
      </c>
      <c r="BC1469" s="29">
        <f t="shared" si="1389"/>
        <v>1</v>
      </c>
      <c r="BD1469" s="29">
        <f t="shared" si="1389"/>
        <v>1</v>
      </c>
      <c r="BE1469" s="29">
        <f t="shared" si="1389"/>
        <v>1</v>
      </c>
      <c r="BF1469" s="29">
        <f t="shared" si="1389"/>
        <v>1</v>
      </c>
      <c r="BG1469" s="29">
        <f t="shared" si="1389"/>
        <v>1</v>
      </c>
      <c r="BH1469" s="29">
        <f t="shared" si="1389"/>
        <v>1</v>
      </c>
      <c r="BI1469" s="29">
        <f t="shared" si="1389"/>
        <v>1</v>
      </c>
      <c r="BJ1469" s="29">
        <f t="shared" si="1387"/>
        <v>1</v>
      </c>
      <c r="BN1469" s="29">
        <f t="shared" si="1308"/>
        <v>8</v>
      </c>
      <c r="BO1469" s="29">
        <f t="shared" si="1376"/>
        <v>21</v>
      </c>
    </row>
    <row r="1470" spans="3:67" x14ac:dyDescent="0.25">
      <c r="C1470" s="79">
        <f t="shared" si="1373"/>
        <v>43882</v>
      </c>
      <c r="D1470" s="29">
        <f t="shared" si="1330"/>
        <v>2020</v>
      </c>
      <c r="E1470" s="29">
        <f t="shared" si="1309"/>
        <v>2</v>
      </c>
      <c r="F1470" s="29">
        <f t="shared" si="1310"/>
        <v>8</v>
      </c>
      <c r="G1470" s="29">
        <f t="shared" si="1311"/>
        <v>21</v>
      </c>
      <c r="H1470" s="166" t="str">
        <f t="shared" si="1312"/>
        <v>Do</v>
      </c>
      <c r="I1470" s="29">
        <f t="shared" si="1374"/>
        <v>9</v>
      </c>
      <c r="J1470" s="29">
        <f t="array" ref="J1470">INDEX(Dienstplan!$F$6:$AJ$55,BN1470,BO1470)</f>
        <v>0</v>
      </c>
      <c r="K1470" s="29">
        <f t="array" ref="K1470">IF(OR(J1470=Schichten!$B$3,J1470=Schichten!$B$4),INDEX($D$98:$D$147,MATCH(CODE(J1470),$H$98:$H$147,0)),IF(ISERROR(INDEX($D$98:$D$147,MATCH(J1470,$A$98:$A$147,0))),0,INDEX($D$98:$D$147,MATCH(J1470,$A$98:$A$147,0))))</f>
        <v>0</v>
      </c>
      <c r="L1470" s="29">
        <f t="shared" ref="L1470" si="1395">L1420</f>
        <v>0</v>
      </c>
      <c r="M1470" s="29">
        <f t="shared" si="1333"/>
        <v>0</v>
      </c>
      <c r="O1470" s="29">
        <f t="shared" si="1383"/>
        <v>0</v>
      </c>
      <c r="P1470" s="29">
        <f t="shared" si="1383"/>
        <v>0</v>
      </c>
      <c r="Q1470" s="29">
        <f t="shared" si="1383"/>
        <v>0</v>
      </c>
      <c r="R1470" s="29">
        <f t="shared" si="1383"/>
        <v>0</v>
      </c>
      <c r="S1470" s="29">
        <f t="shared" si="1383"/>
        <v>0</v>
      </c>
      <c r="T1470" s="29">
        <f t="shared" si="1383"/>
        <v>0</v>
      </c>
      <c r="U1470" s="29">
        <f t="shared" si="1383"/>
        <v>0</v>
      </c>
      <c r="V1470" s="29">
        <f t="shared" si="1383"/>
        <v>0</v>
      </c>
      <c r="W1470" s="29">
        <f t="shared" si="1383"/>
        <v>0</v>
      </c>
      <c r="X1470" s="29">
        <f t="shared" si="1383"/>
        <v>0</v>
      </c>
      <c r="Y1470" s="29">
        <f t="shared" si="1383"/>
        <v>1</v>
      </c>
      <c r="Z1470" s="29">
        <f t="shared" si="1383"/>
        <v>1</v>
      </c>
      <c r="AA1470" s="29">
        <f t="shared" si="1383"/>
        <v>1</v>
      </c>
      <c r="AB1470" s="29">
        <f t="shared" si="1383"/>
        <v>1</v>
      </c>
      <c r="AC1470" s="29">
        <f t="shared" si="1383"/>
        <v>1</v>
      </c>
      <c r="AD1470" s="29">
        <f t="shared" si="1383"/>
        <v>1</v>
      </c>
      <c r="AE1470" s="29">
        <f t="shared" si="1381"/>
        <v>1</v>
      </c>
      <c r="AF1470" s="29">
        <f t="shared" si="1381"/>
        <v>1</v>
      </c>
      <c r="AG1470" s="29">
        <f t="shared" si="1381"/>
        <v>1</v>
      </c>
      <c r="AH1470" s="29">
        <f t="shared" si="1381"/>
        <v>1</v>
      </c>
      <c r="AI1470" s="29">
        <f t="shared" si="1381"/>
        <v>1</v>
      </c>
      <c r="AJ1470" s="29">
        <f t="shared" si="1381"/>
        <v>1</v>
      </c>
      <c r="AK1470" s="29">
        <f t="shared" si="1381"/>
        <v>1</v>
      </c>
      <c r="AL1470" s="29">
        <f t="shared" si="1381"/>
        <v>1</v>
      </c>
      <c r="AM1470" s="29">
        <f t="shared" si="1381"/>
        <v>1</v>
      </c>
      <c r="AN1470" s="29">
        <f t="shared" si="1381"/>
        <v>1</v>
      </c>
      <c r="AO1470" s="29">
        <f t="shared" si="1381"/>
        <v>1</v>
      </c>
      <c r="AP1470" s="29">
        <f t="shared" si="1381"/>
        <v>1</v>
      </c>
      <c r="AQ1470" s="29">
        <f t="shared" si="1381"/>
        <v>1</v>
      </c>
      <c r="AR1470" s="29">
        <f t="shared" si="1381"/>
        <v>1</v>
      </c>
      <c r="AS1470" s="29">
        <f t="shared" si="1381"/>
        <v>1</v>
      </c>
      <c r="AT1470" s="29">
        <f t="shared" si="1389"/>
        <v>1</v>
      </c>
      <c r="AU1470" s="29">
        <f t="shared" si="1389"/>
        <v>1</v>
      </c>
      <c r="AV1470" s="29">
        <f t="shared" si="1389"/>
        <v>1</v>
      </c>
      <c r="AW1470" s="29">
        <f t="shared" si="1389"/>
        <v>1</v>
      </c>
      <c r="AX1470" s="29">
        <f t="shared" si="1389"/>
        <v>1</v>
      </c>
      <c r="AY1470" s="29">
        <f t="shared" si="1389"/>
        <v>1</v>
      </c>
      <c r="AZ1470" s="29">
        <f t="shared" si="1389"/>
        <v>1</v>
      </c>
      <c r="BA1470" s="29">
        <f t="shared" si="1389"/>
        <v>1</v>
      </c>
      <c r="BB1470" s="29">
        <f t="shared" si="1389"/>
        <v>1</v>
      </c>
      <c r="BC1470" s="29">
        <f t="shared" si="1389"/>
        <v>1</v>
      </c>
      <c r="BD1470" s="29">
        <f t="shared" si="1389"/>
        <v>1</v>
      </c>
      <c r="BE1470" s="29">
        <f t="shared" si="1389"/>
        <v>1</v>
      </c>
      <c r="BF1470" s="29">
        <f t="shared" si="1389"/>
        <v>1</v>
      </c>
      <c r="BG1470" s="29">
        <f t="shared" si="1389"/>
        <v>1</v>
      </c>
      <c r="BH1470" s="29">
        <f t="shared" si="1389"/>
        <v>1</v>
      </c>
      <c r="BI1470" s="29">
        <f t="shared" si="1389"/>
        <v>1</v>
      </c>
      <c r="BJ1470" s="29">
        <f t="shared" si="1387"/>
        <v>1</v>
      </c>
      <c r="BN1470" s="29">
        <f t="shared" si="1308"/>
        <v>9</v>
      </c>
      <c r="BO1470" s="29">
        <f t="shared" si="1376"/>
        <v>21</v>
      </c>
    </row>
    <row r="1471" spans="3:67" x14ac:dyDescent="0.25">
      <c r="C1471" s="79">
        <f t="shared" si="1373"/>
        <v>43882</v>
      </c>
      <c r="D1471" s="29">
        <f t="shared" si="1330"/>
        <v>2020</v>
      </c>
      <c r="E1471" s="29">
        <f t="shared" si="1309"/>
        <v>2</v>
      </c>
      <c r="F1471" s="29">
        <f t="shared" si="1310"/>
        <v>8</v>
      </c>
      <c r="G1471" s="29">
        <f t="shared" si="1311"/>
        <v>21</v>
      </c>
      <c r="H1471" s="166" t="str">
        <f t="shared" si="1312"/>
        <v>Do</v>
      </c>
      <c r="I1471" s="29">
        <f t="shared" si="1374"/>
        <v>10</v>
      </c>
      <c r="J1471" s="29">
        <f t="array" ref="J1471">INDEX(Dienstplan!$F$6:$AJ$55,BN1471,BO1471)</f>
        <v>0</v>
      </c>
      <c r="K1471" s="29">
        <f t="array" ref="K1471">IF(OR(J1471=Schichten!$B$3,J1471=Schichten!$B$4),INDEX($D$98:$D$147,MATCH(CODE(J1471),$H$98:$H$147,0)),IF(ISERROR(INDEX($D$98:$D$147,MATCH(J1471,$A$98:$A$147,0))),0,INDEX($D$98:$D$147,MATCH(J1471,$A$98:$A$147,0))))</f>
        <v>0</v>
      </c>
      <c r="L1471" s="29">
        <f t="shared" ref="L1471" si="1396">L1421</f>
        <v>0</v>
      </c>
      <c r="M1471" s="29">
        <f t="shared" si="1333"/>
        <v>0</v>
      </c>
      <c r="O1471" s="29">
        <f t="shared" si="1383"/>
        <v>0</v>
      </c>
      <c r="P1471" s="29">
        <f t="shared" si="1383"/>
        <v>0</v>
      </c>
      <c r="Q1471" s="29">
        <f t="shared" si="1383"/>
        <v>0</v>
      </c>
      <c r="R1471" s="29">
        <f t="shared" si="1383"/>
        <v>0</v>
      </c>
      <c r="S1471" s="29">
        <f t="shared" si="1383"/>
        <v>0</v>
      </c>
      <c r="T1471" s="29">
        <f t="shared" si="1383"/>
        <v>0</v>
      </c>
      <c r="U1471" s="29">
        <f t="shared" si="1383"/>
        <v>0</v>
      </c>
      <c r="V1471" s="29">
        <f t="shared" si="1383"/>
        <v>0</v>
      </c>
      <c r="W1471" s="29">
        <f t="shared" si="1383"/>
        <v>0</v>
      </c>
      <c r="X1471" s="29">
        <f t="shared" si="1383"/>
        <v>0</v>
      </c>
      <c r="Y1471" s="29">
        <f t="shared" si="1383"/>
        <v>1</v>
      </c>
      <c r="Z1471" s="29">
        <f t="shared" si="1383"/>
        <v>1</v>
      </c>
      <c r="AA1471" s="29">
        <f t="shared" si="1383"/>
        <v>1</v>
      </c>
      <c r="AB1471" s="29">
        <f t="shared" si="1383"/>
        <v>1</v>
      </c>
      <c r="AC1471" s="29">
        <f t="shared" si="1383"/>
        <v>1</v>
      </c>
      <c r="AD1471" s="29">
        <f t="shared" si="1383"/>
        <v>1</v>
      </c>
      <c r="AE1471" s="29">
        <f t="shared" si="1381"/>
        <v>1</v>
      </c>
      <c r="AF1471" s="29">
        <f t="shared" si="1381"/>
        <v>1</v>
      </c>
      <c r="AG1471" s="29">
        <f t="shared" si="1381"/>
        <v>1</v>
      </c>
      <c r="AH1471" s="29">
        <f t="shared" si="1381"/>
        <v>1</v>
      </c>
      <c r="AI1471" s="29">
        <f t="shared" si="1381"/>
        <v>1</v>
      </c>
      <c r="AJ1471" s="29">
        <f t="shared" si="1381"/>
        <v>1</v>
      </c>
      <c r="AK1471" s="29">
        <f t="shared" si="1381"/>
        <v>1</v>
      </c>
      <c r="AL1471" s="29">
        <f t="shared" si="1381"/>
        <v>1</v>
      </c>
      <c r="AM1471" s="29">
        <f t="shared" si="1381"/>
        <v>1</v>
      </c>
      <c r="AN1471" s="29">
        <f t="shared" si="1381"/>
        <v>1</v>
      </c>
      <c r="AO1471" s="29">
        <f t="shared" si="1381"/>
        <v>1</v>
      </c>
      <c r="AP1471" s="29">
        <f t="shared" si="1381"/>
        <v>1</v>
      </c>
      <c r="AQ1471" s="29">
        <f t="shared" si="1381"/>
        <v>1</v>
      </c>
      <c r="AR1471" s="29">
        <f t="shared" si="1381"/>
        <v>1</v>
      </c>
      <c r="AS1471" s="29">
        <f t="shared" si="1381"/>
        <v>1</v>
      </c>
      <c r="AT1471" s="29">
        <f t="shared" si="1389"/>
        <v>1</v>
      </c>
      <c r="AU1471" s="29">
        <f t="shared" si="1389"/>
        <v>1</v>
      </c>
      <c r="AV1471" s="29">
        <f t="shared" si="1389"/>
        <v>1</v>
      </c>
      <c r="AW1471" s="29">
        <f t="shared" si="1389"/>
        <v>1</v>
      </c>
      <c r="AX1471" s="29">
        <f t="shared" si="1389"/>
        <v>1</v>
      </c>
      <c r="AY1471" s="29">
        <f t="shared" si="1389"/>
        <v>1</v>
      </c>
      <c r="AZ1471" s="29">
        <f t="shared" si="1389"/>
        <v>1</v>
      </c>
      <c r="BA1471" s="29">
        <f t="shared" si="1389"/>
        <v>1</v>
      </c>
      <c r="BB1471" s="29">
        <f t="shared" si="1389"/>
        <v>1</v>
      </c>
      <c r="BC1471" s="29">
        <f t="shared" si="1389"/>
        <v>1</v>
      </c>
      <c r="BD1471" s="29">
        <f t="shared" si="1389"/>
        <v>1</v>
      </c>
      <c r="BE1471" s="29">
        <f t="shared" si="1389"/>
        <v>1</v>
      </c>
      <c r="BF1471" s="29">
        <f t="shared" si="1389"/>
        <v>1</v>
      </c>
      <c r="BG1471" s="29">
        <f t="shared" si="1389"/>
        <v>1</v>
      </c>
      <c r="BH1471" s="29">
        <f t="shared" si="1389"/>
        <v>1</v>
      </c>
      <c r="BI1471" s="29">
        <f t="shared" si="1389"/>
        <v>1</v>
      </c>
      <c r="BJ1471" s="29">
        <f t="shared" si="1387"/>
        <v>1</v>
      </c>
      <c r="BN1471" s="29">
        <f t="shared" si="1308"/>
        <v>10</v>
      </c>
      <c r="BO1471" s="29">
        <f t="shared" si="1376"/>
        <v>21</v>
      </c>
    </row>
    <row r="1472" spans="3:67" x14ac:dyDescent="0.25">
      <c r="C1472" s="79">
        <f t="shared" si="1373"/>
        <v>43882</v>
      </c>
      <c r="D1472" s="29">
        <f t="shared" si="1330"/>
        <v>2020</v>
      </c>
      <c r="E1472" s="29">
        <f t="shared" si="1309"/>
        <v>2</v>
      </c>
      <c r="F1472" s="29">
        <f t="shared" si="1310"/>
        <v>8</v>
      </c>
      <c r="G1472" s="29">
        <f t="shared" si="1311"/>
        <v>21</v>
      </c>
      <c r="H1472" s="166" t="str">
        <f t="shared" si="1312"/>
        <v>Do</v>
      </c>
      <c r="I1472" s="29">
        <f t="shared" si="1374"/>
        <v>11</v>
      </c>
      <c r="J1472" s="29">
        <f t="array" ref="J1472">INDEX(Dienstplan!$F$6:$AJ$55,BN1472,BO1472)</f>
        <v>0</v>
      </c>
      <c r="K1472" s="29">
        <f t="array" ref="K1472">IF(OR(J1472=Schichten!$B$3,J1472=Schichten!$B$4),INDEX($D$98:$D$147,MATCH(CODE(J1472),$H$98:$H$147,0)),IF(ISERROR(INDEX($D$98:$D$147,MATCH(J1472,$A$98:$A$147,0))),0,INDEX($D$98:$D$147,MATCH(J1472,$A$98:$A$147,0))))</f>
        <v>0</v>
      </c>
      <c r="L1472" s="29">
        <f t="shared" ref="L1472" si="1397">L1422</f>
        <v>0</v>
      </c>
      <c r="M1472" s="29">
        <f t="shared" si="1333"/>
        <v>0</v>
      </c>
      <c r="O1472" s="29">
        <f t="shared" si="1383"/>
        <v>0</v>
      </c>
      <c r="P1472" s="29">
        <f t="shared" si="1383"/>
        <v>0</v>
      </c>
      <c r="Q1472" s="29">
        <f t="shared" si="1383"/>
        <v>0</v>
      </c>
      <c r="R1472" s="29">
        <f t="shared" si="1383"/>
        <v>0</v>
      </c>
      <c r="S1472" s="29">
        <f t="shared" si="1383"/>
        <v>0</v>
      </c>
      <c r="T1472" s="29">
        <f t="shared" si="1383"/>
        <v>0</v>
      </c>
      <c r="U1472" s="29">
        <f t="shared" si="1383"/>
        <v>0</v>
      </c>
      <c r="V1472" s="29">
        <f t="shared" si="1383"/>
        <v>0</v>
      </c>
      <c r="W1472" s="29">
        <f t="shared" si="1383"/>
        <v>0</v>
      </c>
      <c r="X1472" s="29">
        <f t="shared" si="1383"/>
        <v>0</v>
      </c>
      <c r="Y1472" s="29">
        <f t="shared" si="1383"/>
        <v>1</v>
      </c>
      <c r="Z1472" s="29">
        <f t="shared" si="1383"/>
        <v>1</v>
      </c>
      <c r="AA1472" s="29">
        <f t="shared" si="1383"/>
        <v>1</v>
      </c>
      <c r="AB1472" s="29">
        <f t="shared" si="1383"/>
        <v>1</v>
      </c>
      <c r="AC1472" s="29">
        <f t="shared" si="1383"/>
        <v>1</v>
      </c>
      <c r="AD1472" s="29">
        <f t="shared" si="1383"/>
        <v>1</v>
      </c>
      <c r="AE1472" s="29">
        <f t="shared" si="1381"/>
        <v>1</v>
      </c>
      <c r="AF1472" s="29">
        <f t="shared" si="1381"/>
        <v>1</v>
      </c>
      <c r="AG1472" s="29">
        <f t="shared" si="1381"/>
        <v>1</v>
      </c>
      <c r="AH1472" s="29">
        <f t="shared" si="1381"/>
        <v>1</v>
      </c>
      <c r="AI1472" s="29">
        <f t="shared" si="1381"/>
        <v>1</v>
      </c>
      <c r="AJ1472" s="29">
        <f t="shared" si="1381"/>
        <v>1</v>
      </c>
      <c r="AK1472" s="29">
        <f t="shared" si="1381"/>
        <v>1</v>
      </c>
      <c r="AL1472" s="29">
        <f t="shared" si="1381"/>
        <v>1</v>
      </c>
      <c r="AM1472" s="29">
        <f t="shared" si="1381"/>
        <v>1</v>
      </c>
      <c r="AN1472" s="29">
        <f t="shared" si="1381"/>
        <v>1</v>
      </c>
      <c r="AO1472" s="29">
        <f t="shared" si="1381"/>
        <v>1</v>
      </c>
      <c r="AP1472" s="29">
        <f t="shared" si="1381"/>
        <v>1</v>
      </c>
      <c r="AQ1472" s="29">
        <f t="shared" si="1381"/>
        <v>1</v>
      </c>
      <c r="AR1472" s="29">
        <f t="shared" si="1381"/>
        <v>1</v>
      </c>
      <c r="AS1472" s="29">
        <f t="shared" si="1381"/>
        <v>1</v>
      </c>
      <c r="AT1472" s="29">
        <f t="shared" si="1389"/>
        <v>1</v>
      </c>
      <c r="AU1472" s="29">
        <f t="shared" si="1389"/>
        <v>1</v>
      </c>
      <c r="AV1472" s="29">
        <f t="shared" si="1389"/>
        <v>1</v>
      </c>
      <c r="AW1472" s="29">
        <f t="shared" si="1389"/>
        <v>1</v>
      </c>
      <c r="AX1472" s="29">
        <f t="shared" si="1389"/>
        <v>1</v>
      </c>
      <c r="AY1472" s="29">
        <f t="shared" si="1389"/>
        <v>1</v>
      </c>
      <c r="AZ1472" s="29">
        <f t="shared" si="1389"/>
        <v>1</v>
      </c>
      <c r="BA1472" s="29">
        <f t="shared" si="1389"/>
        <v>1</v>
      </c>
      <c r="BB1472" s="29">
        <f t="shared" si="1389"/>
        <v>1</v>
      </c>
      <c r="BC1472" s="29">
        <f t="shared" si="1389"/>
        <v>1</v>
      </c>
      <c r="BD1472" s="29">
        <f t="shared" si="1389"/>
        <v>1</v>
      </c>
      <c r="BE1472" s="29">
        <f t="shared" si="1389"/>
        <v>1</v>
      </c>
      <c r="BF1472" s="29">
        <f t="shared" si="1389"/>
        <v>1</v>
      </c>
      <c r="BG1472" s="29">
        <f t="shared" si="1389"/>
        <v>1</v>
      </c>
      <c r="BH1472" s="29">
        <f t="shared" si="1389"/>
        <v>1</v>
      </c>
      <c r="BI1472" s="29">
        <f t="shared" si="1389"/>
        <v>1</v>
      </c>
      <c r="BJ1472" s="29">
        <f t="shared" si="1387"/>
        <v>1</v>
      </c>
      <c r="BN1472" s="29">
        <f t="shared" ref="BN1472:BN1535" si="1398">BN1422</f>
        <v>11</v>
      </c>
      <c r="BO1472" s="29">
        <f t="shared" si="1376"/>
        <v>21</v>
      </c>
    </row>
    <row r="1473" spans="3:67" x14ac:dyDescent="0.25">
      <c r="C1473" s="79">
        <f t="shared" si="1373"/>
        <v>43882</v>
      </c>
      <c r="D1473" s="29">
        <f t="shared" si="1330"/>
        <v>2020</v>
      </c>
      <c r="E1473" s="29">
        <f t="shared" ref="E1473:E1536" si="1399">MONTH(C1473)</f>
        <v>2</v>
      </c>
      <c r="F1473" s="29">
        <f t="shared" ref="F1473:F1536" si="1400">WEEKNUM(C1473,2)</f>
        <v>8</v>
      </c>
      <c r="G1473" s="29">
        <f t="shared" ref="G1473:G1536" si="1401">DAY(C1473)</f>
        <v>21</v>
      </c>
      <c r="H1473" s="166" t="str">
        <f t="shared" ref="H1473:H1536" si="1402">TEXT(WEEKDAY(C1473,2),"TTT")</f>
        <v>Do</v>
      </c>
      <c r="I1473" s="29">
        <f t="shared" si="1374"/>
        <v>12</v>
      </c>
      <c r="J1473" s="29">
        <f t="array" ref="J1473">INDEX(Dienstplan!$F$6:$AJ$55,BN1473,BO1473)</f>
        <v>0</v>
      </c>
      <c r="K1473" s="29">
        <f t="array" ref="K1473">IF(OR(J1473=Schichten!$B$3,J1473=Schichten!$B$4),INDEX($D$98:$D$147,MATCH(CODE(J1473),$H$98:$H$147,0)),IF(ISERROR(INDEX($D$98:$D$147,MATCH(J1473,$A$98:$A$147,0))),0,INDEX($D$98:$D$147,MATCH(J1473,$A$98:$A$147,0))))</f>
        <v>0</v>
      </c>
      <c r="L1473" s="29">
        <f t="shared" ref="L1473" si="1403">L1423</f>
        <v>0</v>
      </c>
      <c r="M1473" s="29">
        <f t="shared" si="1333"/>
        <v>0</v>
      </c>
      <c r="O1473" s="29">
        <f t="shared" si="1383"/>
        <v>0</v>
      </c>
      <c r="P1473" s="29">
        <f t="shared" si="1383"/>
        <v>0</v>
      </c>
      <c r="Q1473" s="29">
        <f t="shared" si="1383"/>
        <v>0</v>
      </c>
      <c r="R1473" s="29">
        <f t="shared" si="1383"/>
        <v>0</v>
      </c>
      <c r="S1473" s="29">
        <f t="shared" si="1383"/>
        <v>0</v>
      </c>
      <c r="T1473" s="29">
        <f t="shared" si="1383"/>
        <v>0</v>
      </c>
      <c r="U1473" s="29">
        <f t="shared" si="1383"/>
        <v>0</v>
      </c>
      <c r="V1473" s="29">
        <f t="shared" si="1383"/>
        <v>0</v>
      </c>
      <c r="W1473" s="29">
        <f t="shared" si="1383"/>
        <v>0</v>
      </c>
      <c r="X1473" s="29">
        <f t="shared" si="1383"/>
        <v>0</v>
      </c>
      <c r="Y1473" s="29">
        <f t="shared" si="1383"/>
        <v>1</v>
      </c>
      <c r="Z1473" s="29">
        <f t="shared" si="1383"/>
        <v>1</v>
      </c>
      <c r="AA1473" s="29">
        <f t="shared" si="1383"/>
        <v>1</v>
      </c>
      <c r="AB1473" s="29">
        <f t="shared" si="1383"/>
        <v>1</v>
      </c>
      <c r="AC1473" s="29">
        <f t="shared" si="1383"/>
        <v>1</v>
      </c>
      <c r="AD1473" s="29">
        <f t="shared" si="1383"/>
        <v>1</v>
      </c>
      <c r="AE1473" s="29">
        <f t="shared" si="1381"/>
        <v>1</v>
      </c>
      <c r="AF1473" s="29">
        <f t="shared" si="1381"/>
        <v>1</v>
      </c>
      <c r="AG1473" s="29">
        <f t="shared" si="1381"/>
        <v>1</v>
      </c>
      <c r="AH1473" s="29">
        <f t="shared" si="1381"/>
        <v>1</v>
      </c>
      <c r="AI1473" s="29">
        <f t="shared" si="1381"/>
        <v>1</v>
      </c>
      <c r="AJ1473" s="29">
        <f t="shared" si="1381"/>
        <v>1</v>
      </c>
      <c r="AK1473" s="29">
        <f t="shared" si="1381"/>
        <v>1</v>
      </c>
      <c r="AL1473" s="29">
        <f t="shared" si="1381"/>
        <v>1</v>
      </c>
      <c r="AM1473" s="29">
        <f t="shared" si="1381"/>
        <v>1</v>
      </c>
      <c r="AN1473" s="29">
        <f t="shared" si="1381"/>
        <v>1</v>
      </c>
      <c r="AO1473" s="29">
        <f t="shared" si="1381"/>
        <v>1</v>
      </c>
      <c r="AP1473" s="29">
        <f t="shared" si="1381"/>
        <v>1</v>
      </c>
      <c r="AQ1473" s="29">
        <f t="shared" si="1381"/>
        <v>1</v>
      </c>
      <c r="AR1473" s="29">
        <f t="shared" si="1381"/>
        <v>1</v>
      </c>
      <c r="AS1473" s="29">
        <f t="shared" si="1381"/>
        <v>1</v>
      </c>
      <c r="AT1473" s="29">
        <f t="shared" si="1389"/>
        <v>1</v>
      </c>
      <c r="AU1473" s="29">
        <f t="shared" si="1389"/>
        <v>1</v>
      </c>
      <c r="AV1473" s="29">
        <f t="shared" si="1389"/>
        <v>1</v>
      </c>
      <c r="AW1473" s="29">
        <f t="shared" si="1389"/>
        <v>1</v>
      </c>
      <c r="AX1473" s="29">
        <f t="shared" si="1389"/>
        <v>1</v>
      </c>
      <c r="AY1473" s="29">
        <f t="shared" si="1389"/>
        <v>1</v>
      </c>
      <c r="AZ1473" s="29">
        <f t="shared" si="1389"/>
        <v>1</v>
      </c>
      <c r="BA1473" s="29">
        <f t="shared" si="1389"/>
        <v>1</v>
      </c>
      <c r="BB1473" s="29">
        <f t="shared" si="1389"/>
        <v>1</v>
      </c>
      <c r="BC1473" s="29">
        <f t="shared" si="1389"/>
        <v>1</v>
      </c>
      <c r="BD1473" s="29">
        <f t="shared" si="1389"/>
        <v>1</v>
      </c>
      <c r="BE1473" s="29">
        <f t="shared" si="1389"/>
        <v>1</v>
      </c>
      <c r="BF1473" s="29">
        <f t="shared" si="1389"/>
        <v>1</v>
      </c>
      <c r="BG1473" s="29">
        <f t="shared" si="1389"/>
        <v>1</v>
      </c>
      <c r="BH1473" s="29">
        <f t="shared" si="1389"/>
        <v>1</v>
      </c>
      <c r="BI1473" s="29">
        <f t="shared" si="1389"/>
        <v>1</v>
      </c>
      <c r="BJ1473" s="29">
        <f t="shared" si="1387"/>
        <v>1</v>
      </c>
      <c r="BN1473" s="29">
        <f t="shared" si="1398"/>
        <v>12</v>
      </c>
      <c r="BO1473" s="29">
        <f t="shared" si="1376"/>
        <v>21</v>
      </c>
    </row>
    <row r="1474" spans="3:67" x14ac:dyDescent="0.25">
      <c r="C1474" s="79">
        <f t="shared" si="1373"/>
        <v>43882</v>
      </c>
      <c r="D1474" s="29">
        <f t="shared" si="1330"/>
        <v>2020</v>
      </c>
      <c r="E1474" s="29">
        <f t="shared" si="1399"/>
        <v>2</v>
      </c>
      <c r="F1474" s="29">
        <f t="shared" si="1400"/>
        <v>8</v>
      </c>
      <c r="G1474" s="29">
        <f t="shared" si="1401"/>
        <v>21</v>
      </c>
      <c r="H1474" s="166" t="str">
        <f t="shared" si="1402"/>
        <v>Do</v>
      </c>
      <c r="I1474" s="29">
        <f t="shared" si="1374"/>
        <v>13</v>
      </c>
      <c r="J1474" s="29">
        <f t="array" ref="J1474">INDEX(Dienstplan!$F$6:$AJ$55,BN1474,BO1474)</f>
        <v>0</v>
      </c>
      <c r="K1474" s="29">
        <f t="array" ref="K1474">IF(OR(J1474=Schichten!$B$3,J1474=Schichten!$B$4),INDEX($D$98:$D$147,MATCH(CODE(J1474),$H$98:$H$147,0)),IF(ISERROR(INDEX($D$98:$D$147,MATCH(J1474,$A$98:$A$147,0))),0,INDEX($D$98:$D$147,MATCH(J1474,$A$98:$A$147,0))))</f>
        <v>0</v>
      </c>
      <c r="L1474" s="29">
        <f t="shared" ref="L1474" si="1404">L1424</f>
        <v>0</v>
      </c>
      <c r="M1474" s="29">
        <f t="shared" si="1333"/>
        <v>0</v>
      </c>
      <c r="O1474" s="29">
        <f t="shared" si="1383"/>
        <v>0</v>
      </c>
      <c r="P1474" s="29">
        <f t="shared" si="1383"/>
        <v>0</v>
      </c>
      <c r="Q1474" s="29">
        <f t="shared" si="1383"/>
        <v>0</v>
      </c>
      <c r="R1474" s="29">
        <f t="shared" si="1383"/>
        <v>0</v>
      </c>
      <c r="S1474" s="29">
        <f t="shared" si="1383"/>
        <v>0</v>
      </c>
      <c r="T1474" s="29">
        <f t="shared" si="1383"/>
        <v>0</v>
      </c>
      <c r="U1474" s="29">
        <f t="shared" si="1383"/>
        <v>0</v>
      </c>
      <c r="V1474" s="29">
        <f t="shared" si="1383"/>
        <v>0</v>
      </c>
      <c r="W1474" s="29">
        <f t="shared" si="1383"/>
        <v>0</v>
      </c>
      <c r="X1474" s="29">
        <f t="shared" si="1383"/>
        <v>0</v>
      </c>
      <c r="Y1474" s="29">
        <f t="shared" si="1383"/>
        <v>1</v>
      </c>
      <c r="Z1474" s="29">
        <f t="shared" si="1383"/>
        <v>1</v>
      </c>
      <c r="AA1474" s="29">
        <f t="shared" si="1383"/>
        <v>1</v>
      </c>
      <c r="AB1474" s="29">
        <f t="shared" si="1383"/>
        <v>1</v>
      </c>
      <c r="AC1474" s="29">
        <f t="shared" si="1383"/>
        <v>1</v>
      </c>
      <c r="AD1474" s="29">
        <f t="shared" si="1383"/>
        <v>1</v>
      </c>
      <c r="AE1474" s="29">
        <f t="shared" si="1381"/>
        <v>1</v>
      </c>
      <c r="AF1474" s="29">
        <f t="shared" si="1381"/>
        <v>1</v>
      </c>
      <c r="AG1474" s="29">
        <f t="shared" si="1381"/>
        <v>1</v>
      </c>
      <c r="AH1474" s="29">
        <f t="shared" si="1381"/>
        <v>1</v>
      </c>
      <c r="AI1474" s="29">
        <f t="shared" si="1381"/>
        <v>1</v>
      </c>
      <c r="AJ1474" s="29">
        <f t="shared" si="1381"/>
        <v>1</v>
      </c>
      <c r="AK1474" s="29">
        <f t="shared" si="1381"/>
        <v>1</v>
      </c>
      <c r="AL1474" s="29">
        <f t="shared" si="1381"/>
        <v>1</v>
      </c>
      <c r="AM1474" s="29">
        <f t="shared" si="1381"/>
        <v>1</v>
      </c>
      <c r="AN1474" s="29">
        <f t="shared" si="1381"/>
        <v>1</v>
      </c>
      <c r="AO1474" s="29">
        <f t="shared" si="1381"/>
        <v>1</v>
      </c>
      <c r="AP1474" s="29">
        <f t="shared" si="1381"/>
        <v>1</v>
      </c>
      <c r="AQ1474" s="29">
        <f t="shared" si="1381"/>
        <v>1</v>
      </c>
      <c r="AR1474" s="29">
        <f t="shared" si="1381"/>
        <v>1</v>
      </c>
      <c r="AS1474" s="29">
        <f t="shared" si="1381"/>
        <v>1</v>
      </c>
      <c r="AT1474" s="29">
        <f t="shared" si="1389"/>
        <v>1</v>
      </c>
      <c r="AU1474" s="29">
        <f t="shared" si="1389"/>
        <v>1</v>
      </c>
      <c r="AV1474" s="29">
        <f t="shared" si="1389"/>
        <v>1</v>
      </c>
      <c r="AW1474" s="29">
        <f t="shared" si="1389"/>
        <v>1</v>
      </c>
      <c r="AX1474" s="29">
        <f t="shared" si="1389"/>
        <v>1</v>
      </c>
      <c r="AY1474" s="29">
        <f t="shared" si="1389"/>
        <v>1</v>
      </c>
      <c r="AZ1474" s="29">
        <f t="shared" si="1389"/>
        <v>1</v>
      </c>
      <c r="BA1474" s="29">
        <f t="shared" si="1389"/>
        <v>1</v>
      </c>
      <c r="BB1474" s="29">
        <f t="shared" si="1389"/>
        <v>1</v>
      </c>
      <c r="BC1474" s="29">
        <f t="shared" si="1389"/>
        <v>1</v>
      </c>
      <c r="BD1474" s="29">
        <f t="shared" si="1389"/>
        <v>1</v>
      </c>
      <c r="BE1474" s="29">
        <f t="shared" si="1389"/>
        <v>1</v>
      </c>
      <c r="BF1474" s="29">
        <f t="shared" si="1389"/>
        <v>1</v>
      </c>
      <c r="BG1474" s="29">
        <f t="shared" si="1389"/>
        <v>1</v>
      </c>
      <c r="BH1474" s="29">
        <f t="shared" si="1389"/>
        <v>1</v>
      </c>
      <c r="BI1474" s="29">
        <f t="shared" si="1389"/>
        <v>1</v>
      </c>
      <c r="BJ1474" s="29">
        <f t="shared" si="1387"/>
        <v>1</v>
      </c>
      <c r="BN1474" s="29">
        <f t="shared" si="1398"/>
        <v>13</v>
      </c>
      <c r="BO1474" s="29">
        <f t="shared" si="1376"/>
        <v>21</v>
      </c>
    </row>
    <row r="1475" spans="3:67" x14ac:dyDescent="0.25">
      <c r="C1475" s="79">
        <f t="shared" si="1373"/>
        <v>43882</v>
      </c>
      <c r="D1475" s="29">
        <f t="shared" si="1330"/>
        <v>2020</v>
      </c>
      <c r="E1475" s="29">
        <f t="shared" si="1399"/>
        <v>2</v>
      </c>
      <c r="F1475" s="29">
        <f t="shared" si="1400"/>
        <v>8</v>
      </c>
      <c r="G1475" s="29">
        <f t="shared" si="1401"/>
        <v>21</v>
      </c>
      <c r="H1475" s="166" t="str">
        <f t="shared" si="1402"/>
        <v>Do</v>
      </c>
      <c r="I1475" s="29">
        <f t="shared" si="1374"/>
        <v>14</v>
      </c>
      <c r="J1475" s="29">
        <f t="array" ref="J1475">INDEX(Dienstplan!$F$6:$AJ$55,BN1475,BO1475)</f>
        <v>0</v>
      </c>
      <c r="K1475" s="29">
        <f t="array" ref="K1475">IF(OR(J1475=Schichten!$B$3,J1475=Schichten!$B$4),INDEX($D$98:$D$147,MATCH(CODE(J1475),$H$98:$H$147,0)),IF(ISERROR(INDEX($D$98:$D$147,MATCH(J1475,$A$98:$A$147,0))),0,INDEX($D$98:$D$147,MATCH(J1475,$A$98:$A$147,0))))</f>
        <v>0</v>
      </c>
      <c r="L1475" s="29">
        <f t="shared" ref="L1475" si="1405">L1425</f>
        <v>0</v>
      </c>
      <c r="M1475" s="29">
        <f t="shared" si="1333"/>
        <v>0</v>
      </c>
      <c r="O1475" s="29">
        <f t="shared" si="1383"/>
        <v>0</v>
      </c>
      <c r="P1475" s="29">
        <f t="shared" si="1383"/>
        <v>0</v>
      </c>
      <c r="Q1475" s="29">
        <f t="shared" si="1383"/>
        <v>0</v>
      </c>
      <c r="R1475" s="29">
        <f t="shared" si="1383"/>
        <v>0</v>
      </c>
      <c r="S1475" s="29">
        <f t="shared" si="1383"/>
        <v>0</v>
      </c>
      <c r="T1475" s="29">
        <f t="shared" si="1383"/>
        <v>0</v>
      </c>
      <c r="U1475" s="29">
        <f t="shared" si="1383"/>
        <v>0</v>
      </c>
      <c r="V1475" s="29">
        <f t="shared" si="1383"/>
        <v>0</v>
      </c>
      <c r="W1475" s="29">
        <f t="shared" si="1383"/>
        <v>0</v>
      </c>
      <c r="X1475" s="29">
        <f t="shared" si="1383"/>
        <v>0</v>
      </c>
      <c r="Y1475" s="29">
        <f t="shared" si="1383"/>
        <v>1</v>
      </c>
      <c r="Z1475" s="29">
        <f t="shared" si="1383"/>
        <v>1</v>
      </c>
      <c r="AA1475" s="29">
        <f t="shared" si="1383"/>
        <v>1</v>
      </c>
      <c r="AB1475" s="29">
        <f t="shared" si="1383"/>
        <v>1</v>
      </c>
      <c r="AC1475" s="29">
        <f t="shared" si="1383"/>
        <v>1</v>
      </c>
      <c r="AD1475" s="29">
        <f t="shared" ref="AD1475:AS1490" si="1406">IF($M$457,IF($J1475=AD$461,1,0),0)</f>
        <v>1</v>
      </c>
      <c r="AE1475" s="29">
        <f t="shared" si="1406"/>
        <v>1</v>
      </c>
      <c r="AF1475" s="29">
        <f t="shared" si="1406"/>
        <v>1</v>
      </c>
      <c r="AG1475" s="29">
        <f t="shared" si="1406"/>
        <v>1</v>
      </c>
      <c r="AH1475" s="29">
        <f t="shared" si="1406"/>
        <v>1</v>
      </c>
      <c r="AI1475" s="29">
        <f t="shared" si="1406"/>
        <v>1</v>
      </c>
      <c r="AJ1475" s="29">
        <f t="shared" si="1406"/>
        <v>1</v>
      </c>
      <c r="AK1475" s="29">
        <f t="shared" si="1406"/>
        <v>1</v>
      </c>
      <c r="AL1475" s="29">
        <f t="shared" si="1406"/>
        <v>1</v>
      </c>
      <c r="AM1475" s="29">
        <f t="shared" si="1406"/>
        <v>1</v>
      </c>
      <c r="AN1475" s="29">
        <f t="shared" si="1406"/>
        <v>1</v>
      </c>
      <c r="AO1475" s="29">
        <f t="shared" si="1406"/>
        <v>1</v>
      </c>
      <c r="AP1475" s="29">
        <f t="shared" si="1406"/>
        <v>1</v>
      </c>
      <c r="AQ1475" s="29">
        <f t="shared" si="1406"/>
        <v>1</v>
      </c>
      <c r="AR1475" s="29">
        <f t="shared" si="1406"/>
        <v>1</v>
      </c>
      <c r="AS1475" s="29">
        <f t="shared" si="1406"/>
        <v>1</v>
      </c>
      <c r="AT1475" s="29">
        <f t="shared" si="1389"/>
        <v>1</v>
      </c>
      <c r="AU1475" s="29">
        <f t="shared" si="1389"/>
        <v>1</v>
      </c>
      <c r="AV1475" s="29">
        <f t="shared" si="1389"/>
        <v>1</v>
      </c>
      <c r="AW1475" s="29">
        <f t="shared" si="1389"/>
        <v>1</v>
      </c>
      <c r="AX1475" s="29">
        <f t="shared" si="1389"/>
        <v>1</v>
      </c>
      <c r="AY1475" s="29">
        <f t="shared" si="1389"/>
        <v>1</v>
      </c>
      <c r="AZ1475" s="29">
        <f t="shared" si="1389"/>
        <v>1</v>
      </c>
      <c r="BA1475" s="29">
        <f t="shared" si="1389"/>
        <v>1</v>
      </c>
      <c r="BB1475" s="29">
        <f t="shared" si="1389"/>
        <v>1</v>
      </c>
      <c r="BC1475" s="29">
        <f t="shared" si="1389"/>
        <v>1</v>
      </c>
      <c r="BD1475" s="29">
        <f t="shared" si="1389"/>
        <v>1</v>
      </c>
      <c r="BE1475" s="29">
        <f t="shared" si="1389"/>
        <v>1</v>
      </c>
      <c r="BF1475" s="29">
        <f t="shared" si="1389"/>
        <v>1</v>
      </c>
      <c r="BG1475" s="29">
        <f t="shared" si="1389"/>
        <v>1</v>
      </c>
      <c r="BH1475" s="29">
        <f t="shared" si="1389"/>
        <v>1</v>
      </c>
      <c r="BI1475" s="29">
        <f t="shared" si="1389"/>
        <v>1</v>
      </c>
      <c r="BJ1475" s="29">
        <f t="shared" si="1387"/>
        <v>1</v>
      </c>
      <c r="BN1475" s="29">
        <f t="shared" si="1398"/>
        <v>14</v>
      </c>
      <c r="BO1475" s="29">
        <f t="shared" si="1376"/>
        <v>21</v>
      </c>
    </row>
    <row r="1476" spans="3:67" x14ac:dyDescent="0.25">
      <c r="C1476" s="79">
        <f t="shared" si="1373"/>
        <v>43882</v>
      </c>
      <c r="D1476" s="29">
        <f t="shared" si="1330"/>
        <v>2020</v>
      </c>
      <c r="E1476" s="29">
        <f t="shared" si="1399"/>
        <v>2</v>
      </c>
      <c r="F1476" s="29">
        <f t="shared" si="1400"/>
        <v>8</v>
      </c>
      <c r="G1476" s="29">
        <f t="shared" si="1401"/>
        <v>21</v>
      </c>
      <c r="H1476" s="166" t="str">
        <f t="shared" si="1402"/>
        <v>Do</v>
      </c>
      <c r="I1476" s="29">
        <f t="shared" si="1374"/>
        <v>15</v>
      </c>
      <c r="J1476" s="29">
        <f t="array" ref="J1476">INDEX(Dienstplan!$F$6:$AJ$55,BN1476,BO1476)</f>
        <v>0</v>
      </c>
      <c r="K1476" s="29">
        <f t="array" ref="K1476">IF(OR(J1476=Schichten!$B$3,J1476=Schichten!$B$4),INDEX($D$98:$D$147,MATCH(CODE(J1476),$H$98:$H$147,0)),IF(ISERROR(INDEX($D$98:$D$147,MATCH(J1476,$A$98:$A$147,0))),0,INDEX($D$98:$D$147,MATCH(J1476,$A$98:$A$147,0))))</f>
        <v>0</v>
      </c>
      <c r="L1476" s="29">
        <f t="shared" ref="L1476" si="1407">L1426</f>
        <v>0</v>
      </c>
      <c r="M1476" s="29">
        <f t="shared" si="1333"/>
        <v>0</v>
      </c>
      <c r="O1476" s="29">
        <f t="shared" ref="O1476:AD1491" si="1408">IF($M$457,IF($J1476=O$461,1,0),0)</f>
        <v>0</v>
      </c>
      <c r="P1476" s="29">
        <f t="shared" si="1408"/>
        <v>0</v>
      </c>
      <c r="Q1476" s="29">
        <f t="shared" si="1408"/>
        <v>0</v>
      </c>
      <c r="R1476" s="29">
        <f t="shared" si="1408"/>
        <v>0</v>
      </c>
      <c r="S1476" s="29">
        <f t="shared" si="1408"/>
        <v>0</v>
      </c>
      <c r="T1476" s="29">
        <f t="shared" si="1408"/>
        <v>0</v>
      </c>
      <c r="U1476" s="29">
        <f t="shared" si="1408"/>
        <v>0</v>
      </c>
      <c r="V1476" s="29">
        <f t="shared" si="1408"/>
        <v>0</v>
      </c>
      <c r="W1476" s="29">
        <f t="shared" si="1408"/>
        <v>0</v>
      </c>
      <c r="X1476" s="29">
        <f t="shared" si="1408"/>
        <v>0</v>
      </c>
      <c r="Y1476" s="29">
        <f t="shared" si="1408"/>
        <v>1</v>
      </c>
      <c r="Z1476" s="29">
        <f t="shared" si="1408"/>
        <v>1</v>
      </c>
      <c r="AA1476" s="29">
        <f t="shared" si="1408"/>
        <v>1</v>
      </c>
      <c r="AB1476" s="29">
        <f t="shared" si="1408"/>
        <v>1</v>
      </c>
      <c r="AC1476" s="29">
        <f t="shared" si="1408"/>
        <v>1</v>
      </c>
      <c r="AD1476" s="29">
        <f t="shared" si="1408"/>
        <v>1</v>
      </c>
      <c r="AE1476" s="29">
        <f t="shared" si="1406"/>
        <v>1</v>
      </c>
      <c r="AF1476" s="29">
        <f t="shared" si="1406"/>
        <v>1</v>
      </c>
      <c r="AG1476" s="29">
        <f t="shared" si="1406"/>
        <v>1</v>
      </c>
      <c r="AH1476" s="29">
        <f t="shared" si="1406"/>
        <v>1</v>
      </c>
      <c r="AI1476" s="29">
        <f t="shared" si="1406"/>
        <v>1</v>
      </c>
      <c r="AJ1476" s="29">
        <f t="shared" si="1406"/>
        <v>1</v>
      </c>
      <c r="AK1476" s="29">
        <f t="shared" si="1406"/>
        <v>1</v>
      </c>
      <c r="AL1476" s="29">
        <f t="shared" si="1406"/>
        <v>1</v>
      </c>
      <c r="AM1476" s="29">
        <f t="shared" si="1406"/>
        <v>1</v>
      </c>
      <c r="AN1476" s="29">
        <f t="shared" si="1406"/>
        <v>1</v>
      </c>
      <c r="AO1476" s="29">
        <f t="shared" si="1406"/>
        <v>1</v>
      </c>
      <c r="AP1476" s="29">
        <f t="shared" si="1406"/>
        <v>1</v>
      </c>
      <c r="AQ1476" s="29">
        <f t="shared" si="1406"/>
        <v>1</v>
      </c>
      <c r="AR1476" s="29">
        <f t="shared" si="1406"/>
        <v>1</v>
      </c>
      <c r="AS1476" s="29">
        <f t="shared" si="1406"/>
        <v>1</v>
      </c>
      <c r="AT1476" s="29">
        <f t="shared" si="1389"/>
        <v>1</v>
      </c>
      <c r="AU1476" s="29">
        <f t="shared" si="1389"/>
        <v>1</v>
      </c>
      <c r="AV1476" s="29">
        <f t="shared" si="1389"/>
        <v>1</v>
      </c>
      <c r="AW1476" s="29">
        <f t="shared" si="1389"/>
        <v>1</v>
      </c>
      <c r="AX1476" s="29">
        <f t="shared" si="1389"/>
        <v>1</v>
      </c>
      <c r="AY1476" s="29">
        <f t="shared" si="1389"/>
        <v>1</v>
      </c>
      <c r="AZ1476" s="29">
        <f t="shared" si="1389"/>
        <v>1</v>
      </c>
      <c r="BA1476" s="29">
        <f t="shared" si="1389"/>
        <v>1</v>
      </c>
      <c r="BB1476" s="29">
        <f t="shared" si="1389"/>
        <v>1</v>
      </c>
      <c r="BC1476" s="29">
        <f t="shared" si="1389"/>
        <v>1</v>
      </c>
      <c r="BD1476" s="29">
        <f t="shared" si="1389"/>
        <v>1</v>
      </c>
      <c r="BE1476" s="29">
        <f t="shared" si="1389"/>
        <v>1</v>
      </c>
      <c r="BF1476" s="29">
        <f t="shared" si="1389"/>
        <v>1</v>
      </c>
      <c r="BG1476" s="29">
        <f t="shared" si="1389"/>
        <v>1</v>
      </c>
      <c r="BH1476" s="29">
        <f t="shared" si="1389"/>
        <v>1</v>
      </c>
      <c r="BI1476" s="29">
        <f t="shared" si="1389"/>
        <v>1</v>
      </c>
      <c r="BJ1476" s="29">
        <f t="shared" si="1387"/>
        <v>1</v>
      </c>
      <c r="BN1476" s="29">
        <f t="shared" si="1398"/>
        <v>15</v>
      </c>
      <c r="BO1476" s="29">
        <f t="shared" si="1376"/>
        <v>21</v>
      </c>
    </row>
    <row r="1477" spans="3:67" x14ac:dyDescent="0.25">
      <c r="C1477" s="79">
        <f t="shared" si="1373"/>
        <v>43882</v>
      </c>
      <c r="D1477" s="29">
        <f t="shared" si="1330"/>
        <v>2020</v>
      </c>
      <c r="E1477" s="29">
        <f t="shared" si="1399"/>
        <v>2</v>
      </c>
      <c r="F1477" s="29">
        <f t="shared" si="1400"/>
        <v>8</v>
      </c>
      <c r="G1477" s="29">
        <f t="shared" si="1401"/>
        <v>21</v>
      </c>
      <c r="H1477" s="166" t="str">
        <f t="shared" si="1402"/>
        <v>Do</v>
      </c>
      <c r="I1477" s="29">
        <f t="shared" si="1374"/>
        <v>16</v>
      </c>
      <c r="J1477" s="29">
        <f t="array" ref="J1477">INDEX(Dienstplan!$F$6:$AJ$55,BN1477,BO1477)</f>
        <v>0</v>
      </c>
      <c r="K1477" s="29">
        <f t="array" ref="K1477">IF(OR(J1477=Schichten!$B$3,J1477=Schichten!$B$4),INDEX($D$98:$D$147,MATCH(CODE(J1477),$H$98:$H$147,0)),IF(ISERROR(INDEX($D$98:$D$147,MATCH(J1477,$A$98:$A$147,0))),0,INDEX($D$98:$D$147,MATCH(J1477,$A$98:$A$147,0))))</f>
        <v>0</v>
      </c>
      <c r="L1477" s="29">
        <f t="shared" ref="L1477" si="1409">L1427</f>
        <v>0</v>
      </c>
      <c r="M1477" s="29">
        <f t="shared" si="1333"/>
        <v>0</v>
      </c>
      <c r="O1477" s="29">
        <f t="shared" si="1408"/>
        <v>0</v>
      </c>
      <c r="P1477" s="29">
        <f t="shared" si="1408"/>
        <v>0</v>
      </c>
      <c r="Q1477" s="29">
        <f t="shared" si="1408"/>
        <v>0</v>
      </c>
      <c r="R1477" s="29">
        <f t="shared" si="1408"/>
        <v>0</v>
      </c>
      <c r="S1477" s="29">
        <f t="shared" si="1408"/>
        <v>0</v>
      </c>
      <c r="T1477" s="29">
        <f t="shared" si="1408"/>
        <v>0</v>
      </c>
      <c r="U1477" s="29">
        <f t="shared" si="1408"/>
        <v>0</v>
      </c>
      <c r="V1477" s="29">
        <f t="shared" si="1408"/>
        <v>0</v>
      </c>
      <c r="W1477" s="29">
        <f t="shared" si="1408"/>
        <v>0</v>
      </c>
      <c r="X1477" s="29">
        <f t="shared" si="1408"/>
        <v>0</v>
      </c>
      <c r="Y1477" s="29">
        <f t="shared" si="1408"/>
        <v>1</v>
      </c>
      <c r="Z1477" s="29">
        <f t="shared" si="1408"/>
        <v>1</v>
      </c>
      <c r="AA1477" s="29">
        <f t="shared" si="1408"/>
        <v>1</v>
      </c>
      <c r="AB1477" s="29">
        <f t="shared" si="1408"/>
        <v>1</v>
      </c>
      <c r="AC1477" s="29">
        <f t="shared" si="1408"/>
        <v>1</v>
      </c>
      <c r="AD1477" s="29">
        <f t="shared" si="1408"/>
        <v>1</v>
      </c>
      <c r="AE1477" s="29">
        <f t="shared" si="1406"/>
        <v>1</v>
      </c>
      <c r="AF1477" s="29">
        <f t="shared" si="1406"/>
        <v>1</v>
      </c>
      <c r="AG1477" s="29">
        <f t="shared" si="1406"/>
        <v>1</v>
      </c>
      <c r="AH1477" s="29">
        <f t="shared" si="1406"/>
        <v>1</v>
      </c>
      <c r="AI1477" s="29">
        <f t="shared" si="1406"/>
        <v>1</v>
      </c>
      <c r="AJ1477" s="29">
        <f t="shared" si="1406"/>
        <v>1</v>
      </c>
      <c r="AK1477" s="29">
        <f t="shared" si="1406"/>
        <v>1</v>
      </c>
      <c r="AL1477" s="29">
        <f t="shared" si="1406"/>
        <v>1</v>
      </c>
      <c r="AM1477" s="29">
        <f t="shared" si="1406"/>
        <v>1</v>
      </c>
      <c r="AN1477" s="29">
        <f t="shared" si="1406"/>
        <v>1</v>
      </c>
      <c r="AO1477" s="29">
        <f t="shared" si="1406"/>
        <v>1</v>
      </c>
      <c r="AP1477" s="29">
        <f t="shared" si="1406"/>
        <v>1</v>
      </c>
      <c r="AQ1477" s="29">
        <f t="shared" si="1406"/>
        <v>1</v>
      </c>
      <c r="AR1477" s="29">
        <f t="shared" si="1406"/>
        <v>1</v>
      </c>
      <c r="AS1477" s="29">
        <f t="shared" si="1406"/>
        <v>1</v>
      </c>
      <c r="AT1477" s="29">
        <f t="shared" si="1389"/>
        <v>1</v>
      </c>
      <c r="AU1477" s="29">
        <f t="shared" si="1389"/>
        <v>1</v>
      </c>
      <c r="AV1477" s="29">
        <f t="shared" si="1389"/>
        <v>1</v>
      </c>
      <c r="AW1477" s="29">
        <f t="shared" si="1389"/>
        <v>1</v>
      </c>
      <c r="AX1477" s="29">
        <f t="shared" si="1389"/>
        <v>1</v>
      </c>
      <c r="AY1477" s="29">
        <f t="shared" si="1389"/>
        <v>1</v>
      </c>
      <c r="AZ1477" s="29">
        <f t="shared" si="1389"/>
        <v>1</v>
      </c>
      <c r="BA1477" s="29">
        <f t="shared" si="1389"/>
        <v>1</v>
      </c>
      <c r="BB1477" s="29">
        <f t="shared" si="1389"/>
        <v>1</v>
      </c>
      <c r="BC1477" s="29">
        <f t="shared" si="1389"/>
        <v>1</v>
      </c>
      <c r="BD1477" s="29">
        <f t="shared" si="1389"/>
        <v>1</v>
      </c>
      <c r="BE1477" s="29">
        <f t="shared" si="1389"/>
        <v>1</v>
      </c>
      <c r="BF1477" s="29">
        <f t="shared" si="1389"/>
        <v>1</v>
      </c>
      <c r="BG1477" s="29">
        <f t="shared" si="1389"/>
        <v>1</v>
      </c>
      <c r="BH1477" s="29">
        <f t="shared" si="1389"/>
        <v>1</v>
      </c>
      <c r="BI1477" s="29">
        <f t="shared" si="1389"/>
        <v>1</v>
      </c>
      <c r="BJ1477" s="29">
        <f t="shared" si="1387"/>
        <v>1</v>
      </c>
      <c r="BN1477" s="29">
        <f t="shared" si="1398"/>
        <v>16</v>
      </c>
      <c r="BO1477" s="29">
        <f t="shared" si="1376"/>
        <v>21</v>
      </c>
    </row>
    <row r="1478" spans="3:67" x14ac:dyDescent="0.25">
      <c r="C1478" s="79">
        <f t="shared" si="1373"/>
        <v>43882</v>
      </c>
      <c r="D1478" s="29">
        <f t="shared" si="1330"/>
        <v>2020</v>
      </c>
      <c r="E1478" s="29">
        <f t="shared" si="1399"/>
        <v>2</v>
      </c>
      <c r="F1478" s="29">
        <f t="shared" si="1400"/>
        <v>8</v>
      </c>
      <c r="G1478" s="29">
        <f t="shared" si="1401"/>
        <v>21</v>
      </c>
      <c r="H1478" s="166" t="str">
        <f t="shared" si="1402"/>
        <v>Do</v>
      </c>
      <c r="I1478" s="29">
        <f t="shared" si="1374"/>
        <v>17</v>
      </c>
      <c r="J1478" s="29">
        <f t="array" ref="J1478">INDEX(Dienstplan!$F$6:$AJ$55,BN1478,BO1478)</f>
        <v>0</v>
      </c>
      <c r="K1478" s="29">
        <f t="array" ref="K1478">IF(OR(J1478=Schichten!$B$3,J1478=Schichten!$B$4),INDEX($D$98:$D$147,MATCH(CODE(J1478),$H$98:$H$147,0)),IF(ISERROR(INDEX($D$98:$D$147,MATCH(J1478,$A$98:$A$147,0))),0,INDEX($D$98:$D$147,MATCH(J1478,$A$98:$A$147,0))))</f>
        <v>0</v>
      </c>
      <c r="L1478" s="29">
        <f t="shared" ref="L1478" si="1410">L1428</f>
        <v>0</v>
      </c>
      <c r="M1478" s="29">
        <f t="shared" si="1333"/>
        <v>0</v>
      </c>
      <c r="O1478" s="29">
        <f t="shared" si="1408"/>
        <v>0</v>
      </c>
      <c r="P1478" s="29">
        <f t="shared" si="1408"/>
        <v>0</v>
      </c>
      <c r="Q1478" s="29">
        <f t="shared" si="1408"/>
        <v>0</v>
      </c>
      <c r="R1478" s="29">
        <f t="shared" si="1408"/>
        <v>0</v>
      </c>
      <c r="S1478" s="29">
        <f t="shared" si="1408"/>
        <v>0</v>
      </c>
      <c r="T1478" s="29">
        <f t="shared" si="1408"/>
        <v>0</v>
      </c>
      <c r="U1478" s="29">
        <f t="shared" si="1408"/>
        <v>0</v>
      </c>
      <c r="V1478" s="29">
        <f t="shared" si="1408"/>
        <v>0</v>
      </c>
      <c r="W1478" s="29">
        <f t="shared" si="1408"/>
        <v>0</v>
      </c>
      <c r="X1478" s="29">
        <f t="shared" si="1408"/>
        <v>0</v>
      </c>
      <c r="Y1478" s="29">
        <f t="shared" si="1408"/>
        <v>1</v>
      </c>
      <c r="Z1478" s="29">
        <f t="shared" si="1408"/>
        <v>1</v>
      </c>
      <c r="AA1478" s="29">
        <f t="shared" si="1408"/>
        <v>1</v>
      </c>
      <c r="AB1478" s="29">
        <f t="shared" si="1408"/>
        <v>1</v>
      </c>
      <c r="AC1478" s="29">
        <f t="shared" si="1408"/>
        <v>1</v>
      </c>
      <c r="AD1478" s="29">
        <f t="shared" si="1408"/>
        <v>1</v>
      </c>
      <c r="AE1478" s="29">
        <f t="shared" si="1406"/>
        <v>1</v>
      </c>
      <c r="AF1478" s="29">
        <f t="shared" si="1406"/>
        <v>1</v>
      </c>
      <c r="AG1478" s="29">
        <f t="shared" si="1406"/>
        <v>1</v>
      </c>
      <c r="AH1478" s="29">
        <f t="shared" si="1406"/>
        <v>1</v>
      </c>
      <c r="AI1478" s="29">
        <f t="shared" si="1406"/>
        <v>1</v>
      </c>
      <c r="AJ1478" s="29">
        <f t="shared" si="1406"/>
        <v>1</v>
      </c>
      <c r="AK1478" s="29">
        <f t="shared" si="1406"/>
        <v>1</v>
      </c>
      <c r="AL1478" s="29">
        <f t="shared" si="1406"/>
        <v>1</v>
      </c>
      <c r="AM1478" s="29">
        <f t="shared" si="1406"/>
        <v>1</v>
      </c>
      <c r="AN1478" s="29">
        <f t="shared" si="1406"/>
        <v>1</v>
      </c>
      <c r="AO1478" s="29">
        <f t="shared" si="1406"/>
        <v>1</v>
      </c>
      <c r="AP1478" s="29">
        <f t="shared" si="1406"/>
        <v>1</v>
      </c>
      <c r="AQ1478" s="29">
        <f t="shared" si="1406"/>
        <v>1</v>
      </c>
      <c r="AR1478" s="29">
        <f t="shared" si="1406"/>
        <v>1</v>
      </c>
      <c r="AS1478" s="29">
        <f t="shared" si="1406"/>
        <v>1</v>
      </c>
      <c r="AT1478" s="29">
        <f t="shared" si="1389"/>
        <v>1</v>
      </c>
      <c r="AU1478" s="29">
        <f t="shared" si="1389"/>
        <v>1</v>
      </c>
      <c r="AV1478" s="29">
        <f t="shared" si="1389"/>
        <v>1</v>
      </c>
      <c r="AW1478" s="29">
        <f t="shared" si="1389"/>
        <v>1</v>
      </c>
      <c r="AX1478" s="29">
        <f t="shared" si="1389"/>
        <v>1</v>
      </c>
      <c r="AY1478" s="29">
        <f t="shared" si="1389"/>
        <v>1</v>
      </c>
      <c r="AZ1478" s="29">
        <f t="shared" si="1389"/>
        <v>1</v>
      </c>
      <c r="BA1478" s="29">
        <f t="shared" si="1389"/>
        <v>1</v>
      </c>
      <c r="BB1478" s="29">
        <f t="shared" si="1389"/>
        <v>1</v>
      </c>
      <c r="BC1478" s="29">
        <f t="shared" si="1389"/>
        <v>1</v>
      </c>
      <c r="BD1478" s="29">
        <f t="shared" si="1389"/>
        <v>1</v>
      </c>
      <c r="BE1478" s="29">
        <f t="shared" si="1389"/>
        <v>1</v>
      </c>
      <c r="BF1478" s="29">
        <f t="shared" si="1389"/>
        <v>1</v>
      </c>
      <c r="BG1478" s="29">
        <f t="shared" si="1389"/>
        <v>1</v>
      </c>
      <c r="BH1478" s="29">
        <f t="shared" si="1389"/>
        <v>1</v>
      </c>
      <c r="BI1478" s="29">
        <f t="shared" si="1389"/>
        <v>1</v>
      </c>
      <c r="BJ1478" s="29">
        <f t="shared" si="1387"/>
        <v>1</v>
      </c>
      <c r="BN1478" s="29">
        <f t="shared" si="1398"/>
        <v>17</v>
      </c>
      <c r="BO1478" s="29">
        <f t="shared" si="1376"/>
        <v>21</v>
      </c>
    </row>
    <row r="1479" spans="3:67" x14ac:dyDescent="0.25">
      <c r="C1479" s="79">
        <f t="shared" si="1373"/>
        <v>43882</v>
      </c>
      <c r="D1479" s="29">
        <f t="shared" si="1330"/>
        <v>2020</v>
      </c>
      <c r="E1479" s="29">
        <f t="shared" si="1399"/>
        <v>2</v>
      </c>
      <c r="F1479" s="29">
        <f t="shared" si="1400"/>
        <v>8</v>
      </c>
      <c r="G1479" s="29">
        <f t="shared" si="1401"/>
        <v>21</v>
      </c>
      <c r="H1479" s="166" t="str">
        <f t="shared" si="1402"/>
        <v>Do</v>
      </c>
      <c r="I1479" s="29">
        <f t="shared" si="1374"/>
        <v>18</v>
      </c>
      <c r="J1479" s="29">
        <f t="array" ref="J1479">INDEX(Dienstplan!$F$6:$AJ$55,BN1479,BO1479)</f>
        <v>0</v>
      </c>
      <c r="K1479" s="29">
        <f t="array" ref="K1479">IF(OR(J1479=Schichten!$B$3,J1479=Schichten!$B$4),INDEX($D$98:$D$147,MATCH(CODE(J1479),$H$98:$H$147,0)),IF(ISERROR(INDEX($D$98:$D$147,MATCH(J1479,$A$98:$A$147,0))),0,INDEX($D$98:$D$147,MATCH(J1479,$A$98:$A$147,0))))</f>
        <v>0</v>
      </c>
      <c r="L1479" s="29">
        <f t="shared" ref="L1479" si="1411">L1429</f>
        <v>0</v>
      </c>
      <c r="M1479" s="29">
        <f t="shared" si="1333"/>
        <v>0</v>
      </c>
      <c r="O1479" s="29">
        <f t="shared" si="1408"/>
        <v>0</v>
      </c>
      <c r="P1479" s="29">
        <f t="shared" si="1408"/>
        <v>0</v>
      </c>
      <c r="Q1479" s="29">
        <f t="shared" si="1408"/>
        <v>0</v>
      </c>
      <c r="R1479" s="29">
        <f t="shared" si="1408"/>
        <v>0</v>
      </c>
      <c r="S1479" s="29">
        <f t="shared" si="1408"/>
        <v>0</v>
      </c>
      <c r="T1479" s="29">
        <f t="shared" si="1408"/>
        <v>0</v>
      </c>
      <c r="U1479" s="29">
        <f t="shared" si="1408"/>
        <v>0</v>
      </c>
      <c r="V1479" s="29">
        <f t="shared" si="1408"/>
        <v>0</v>
      </c>
      <c r="W1479" s="29">
        <f t="shared" si="1408"/>
        <v>0</v>
      </c>
      <c r="X1479" s="29">
        <f t="shared" si="1408"/>
        <v>0</v>
      </c>
      <c r="Y1479" s="29">
        <f t="shared" si="1408"/>
        <v>1</v>
      </c>
      <c r="Z1479" s="29">
        <f t="shared" si="1408"/>
        <v>1</v>
      </c>
      <c r="AA1479" s="29">
        <f t="shared" si="1408"/>
        <v>1</v>
      </c>
      <c r="AB1479" s="29">
        <f t="shared" si="1408"/>
        <v>1</v>
      </c>
      <c r="AC1479" s="29">
        <f t="shared" si="1408"/>
        <v>1</v>
      </c>
      <c r="AD1479" s="29">
        <f t="shared" si="1408"/>
        <v>1</v>
      </c>
      <c r="AE1479" s="29">
        <f t="shared" si="1406"/>
        <v>1</v>
      </c>
      <c r="AF1479" s="29">
        <f t="shared" si="1406"/>
        <v>1</v>
      </c>
      <c r="AG1479" s="29">
        <f t="shared" si="1406"/>
        <v>1</v>
      </c>
      <c r="AH1479" s="29">
        <f t="shared" si="1406"/>
        <v>1</v>
      </c>
      <c r="AI1479" s="29">
        <f t="shared" si="1406"/>
        <v>1</v>
      </c>
      <c r="AJ1479" s="29">
        <f t="shared" si="1406"/>
        <v>1</v>
      </c>
      <c r="AK1479" s="29">
        <f t="shared" si="1406"/>
        <v>1</v>
      </c>
      <c r="AL1479" s="29">
        <f t="shared" si="1406"/>
        <v>1</v>
      </c>
      <c r="AM1479" s="29">
        <f t="shared" si="1406"/>
        <v>1</v>
      </c>
      <c r="AN1479" s="29">
        <f t="shared" si="1406"/>
        <v>1</v>
      </c>
      <c r="AO1479" s="29">
        <f t="shared" si="1406"/>
        <v>1</v>
      </c>
      <c r="AP1479" s="29">
        <f t="shared" si="1406"/>
        <v>1</v>
      </c>
      <c r="AQ1479" s="29">
        <f t="shared" si="1406"/>
        <v>1</v>
      </c>
      <c r="AR1479" s="29">
        <f t="shared" si="1406"/>
        <v>1</v>
      </c>
      <c r="AS1479" s="29">
        <f t="shared" si="1406"/>
        <v>1</v>
      </c>
      <c r="AT1479" s="29">
        <f t="shared" si="1389"/>
        <v>1</v>
      </c>
      <c r="AU1479" s="29">
        <f t="shared" si="1389"/>
        <v>1</v>
      </c>
      <c r="AV1479" s="29">
        <f t="shared" si="1389"/>
        <v>1</v>
      </c>
      <c r="AW1479" s="29">
        <f t="shared" si="1389"/>
        <v>1</v>
      </c>
      <c r="AX1479" s="29">
        <f t="shared" si="1389"/>
        <v>1</v>
      </c>
      <c r="AY1479" s="29">
        <f t="shared" si="1389"/>
        <v>1</v>
      </c>
      <c r="AZ1479" s="29">
        <f t="shared" si="1389"/>
        <v>1</v>
      </c>
      <c r="BA1479" s="29">
        <f t="shared" si="1389"/>
        <v>1</v>
      </c>
      <c r="BB1479" s="29">
        <f t="shared" si="1389"/>
        <v>1</v>
      </c>
      <c r="BC1479" s="29">
        <f t="shared" si="1389"/>
        <v>1</v>
      </c>
      <c r="BD1479" s="29">
        <f t="shared" si="1389"/>
        <v>1</v>
      </c>
      <c r="BE1479" s="29">
        <f t="shared" si="1389"/>
        <v>1</v>
      </c>
      <c r="BF1479" s="29">
        <f t="shared" si="1389"/>
        <v>1</v>
      </c>
      <c r="BG1479" s="29">
        <f t="shared" si="1389"/>
        <v>1</v>
      </c>
      <c r="BH1479" s="29">
        <f t="shared" si="1389"/>
        <v>1</v>
      </c>
      <c r="BI1479" s="29">
        <f t="shared" ref="BI1479:BJ1494" si="1412">IF($M$457,IF($J1479=BI$461,1,0),0)</f>
        <v>1</v>
      </c>
      <c r="BJ1479" s="29">
        <f t="shared" si="1412"/>
        <v>1</v>
      </c>
      <c r="BN1479" s="29">
        <f t="shared" si="1398"/>
        <v>18</v>
      </c>
      <c r="BO1479" s="29">
        <f t="shared" si="1376"/>
        <v>21</v>
      </c>
    </row>
    <row r="1480" spans="3:67" x14ac:dyDescent="0.25">
      <c r="C1480" s="79">
        <f t="shared" si="1373"/>
        <v>43882</v>
      </c>
      <c r="D1480" s="29">
        <f t="shared" si="1330"/>
        <v>2020</v>
      </c>
      <c r="E1480" s="29">
        <f t="shared" si="1399"/>
        <v>2</v>
      </c>
      <c r="F1480" s="29">
        <f t="shared" si="1400"/>
        <v>8</v>
      </c>
      <c r="G1480" s="29">
        <f t="shared" si="1401"/>
        <v>21</v>
      </c>
      <c r="H1480" s="166" t="str">
        <f t="shared" si="1402"/>
        <v>Do</v>
      </c>
      <c r="I1480" s="29">
        <f t="shared" si="1374"/>
        <v>19</v>
      </c>
      <c r="J1480" s="29">
        <f t="array" ref="J1480">INDEX(Dienstplan!$F$6:$AJ$55,BN1480,BO1480)</f>
        <v>0</v>
      </c>
      <c r="K1480" s="29">
        <f t="array" ref="K1480">IF(OR(J1480=Schichten!$B$3,J1480=Schichten!$B$4),INDEX($D$98:$D$147,MATCH(CODE(J1480),$H$98:$H$147,0)),IF(ISERROR(INDEX($D$98:$D$147,MATCH(J1480,$A$98:$A$147,0))),0,INDEX($D$98:$D$147,MATCH(J1480,$A$98:$A$147,0))))</f>
        <v>0</v>
      </c>
      <c r="L1480" s="29">
        <f t="shared" ref="L1480" si="1413">L1430</f>
        <v>0</v>
      </c>
      <c r="M1480" s="29">
        <f t="shared" si="1333"/>
        <v>0</v>
      </c>
      <c r="O1480" s="29">
        <f t="shared" si="1408"/>
        <v>0</v>
      </c>
      <c r="P1480" s="29">
        <f t="shared" si="1408"/>
        <v>0</v>
      </c>
      <c r="Q1480" s="29">
        <f t="shared" si="1408"/>
        <v>0</v>
      </c>
      <c r="R1480" s="29">
        <f t="shared" si="1408"/>
        <v>0</v>
      </c>
      <c r="S1480" s="29">
        <f t="shared" si="1408"/>
        <v>0</v>
      </c>
      <c r="T1480" s="29">
        <f t="shared" si="1408"/>
        <v>0</v>
      </c>
      <c r="U1480" s="29">
        <f t="shared" si="1408"/>
        <v>0</v>
      </c>
      <c r="V1480" s="29">
        <f t="shared" si="1408"/>
        <v>0</v>
      </c>
      <c r="W1480" s="29">
        <f t="shared" si="1408"/>
        <v>0</v>
      </c>
      <c r="X1480" s="29">
        <f t="shared" si="1408"/>
        <v>0</v>
      </c>
      <c r="Y1480" s="29">
        <f t="shared" si="1408"/>
        <v>1</v>
      </c>
      <c r="Z1480" s="29">
        <f t="shared" si="1408"/>
        <v>1</v>
      </c>
      <c r="AA1480" s="29">
        <f t="shared" si="1408"/>
        <v>1</v>
      </c>
      <c r="AB1480" s="29">
        <f t="shared" si="1408"/>
        <v>1</v>
      </c>
      <c r="AC1480" s="29">
        <f t="shared" si="1408"/>
        <v>1</v>
      </c>
      <c r="AD1480" s="29">
        <f t="shared" si="1408"/>
        <v>1</v>
      </c>
      <c r="AE1480" s="29">
        <f t="shared" si="1406"/>
        <v>1</v>
      </c>
      <c r="AF1480" s="29">
        <f t="shared" si="1406"/>
        <v>1</v>
      </c>
      <c r="AG1480" s="29">
        <f t="shared" si="1406"/>
        <v>1</v>
      </c>
      <c r="AH1480" s="29">
        <f t="shared" si="1406"/>
        <v>1</v>
      </c>
      <c r="AI1480" s="29">
        <f t="shared" si="1406"/>
        <v>1</v>
      </c>
      <c r="AJ1480" s="29">
        <f t="shared" si="1406"/>
        <v>1</v>
      </c>
      <c r="AK1480" s="29">
        <f t="shared" si="1406"/>
        <v>1</v>
      </c>
      <c r="AL1480" s="29">
        <f t="shared" si="1406"/>
        <v>1</v>
      </c>
      <c r="AM1480" s="29">
        <f t="shared" si="1406"/>
        <v>1</v>
      </c>
      <c r="AN1480" s="29">
        <f t="shared" si="1406"/>
        <v>1</v>
      </c>
      <c r="AO1480" s="29">
        <f t="shared" si="1406"/>
        <v>1</v>
      </c>
      <c r="AP1480" s="29">
        <f t="shared" si="1406"/>
        <v>1</v>
      </c>
      <c r="AQ1480" s="29">
        <f t="shared" si="1406"/>
        <v>1</v>
      </c>
      <c r="AR1480" s="29">
        <f t="shared" si="1406"/>
        <v>1</v>
      </c>
      <c r="AS1480" s="29">
        <f t="shared" si="1406"/>
        <v>1</v>
      </c>
      <c r="AT1480" s="29">
        <f t="shared" ref="AT1480:BI1495" si="1414">IF($M$457,IF($J1480=AT$461,1,0),0)</f>
        <v>1</v>
      </c>
      <c r="AU1480" s="29">
        <f t="shared" si="1414"/>
        <v>1</v>
      </c>
      <c r="AV1480" s="29">
        <f t="shared" si="1414"/>
        <v>1</v>
      </c>
      <c r="AW1480" s="29">
        <f t="shared" si="1414"/>
        <v>1</v>
      </c>
      <c r="AX1480" s="29">
        <f t="shared" si="1414"/>
        <v>1</v>
      </c>
      <c r="AY1480" s="29">
        <f t="shared" si="1414"/>
        <v>1</v>
      </c>
      <c r="AZ1480" s="29">
        <f t="shared" si="1414"/>
        <v>1</v>
      </c>
      <c r="BA1480" s="29">
        <f t="shared" si="1414"/>
        <v>1</v>
      </c>
      <c r="BB1480" s="29">
        <f t="shared" si="1414"/>
        <v>1</v>
      </c>
      <c r="BC1480" s="29">
        <f t="shared" si="1414"/>
        <v>1</v>
      </c>
      <c r="BD1480" s="29">
        <f t="shared" si="1414"/>
        <v>1</v>
      </c>
      <c r="BE1480" s="29">
        <f t="shared" si="1414"/>
        <v>1</v>
      </c>
      <c r="BF1480" s="29">
        <f t="shared" si="1414"/>
        <v>1</v>
      </c>
      <c r="BG1480" s="29">
        <f t="shared" si="1414"/>
        <v>1</v>
      </c>
      <c r="BH1480" s="29">
        <f t="shared" si="1414"/>
        <v>1</v>
      </c>
      <c r="BI1480" s="29">
        <f t="shared" si="1414"/>
        <v>1</v>
      </c>
      <c r="BJ1480" s="29">
        <f t="shared" si="1412"/>
        <v>1</v>
      </c>
      <c r="BN1480" s="29">
        <f t="shared" si="1398"/>
        <v>19</v>
      </c>
      <c r="BO1480" s="29">
        <f t="shared" si="1376"/>
        <v>21</v>
      </c>
    </row>
    <row r="1481" spans="3:67" x14ac:dyDescent="0.25">
      <c r="C1481" s="79">
        <f t="shared" si="1373"/>
        <v>43882</v>
      </c>
      <c r="D1481" s="29">
        <f t="shared" si="1330"/>
        <v>2020</v>
      </c>
      <c r="E1481" s="29">
        <f t="shared" si="1399"/>
        <v>2</v>
      </c>
      <c r="F1481" s="29">
        <f t="shared" si="1400"/>
        <v>8</v>
      </c>
      <c r="G1481" s="29">
        <f t="shared" si="1401"/>
        <v>21</v>
      </c>
      <c r="H1481" s="166" t="str">
        <f t="shared" si="1402"/>
        <v>Do</v>
      </c>
      <c r="I1481" s="29">
        <f t="shared" si="1374"/>
        <v>20</v>
      </c>
      <c r="J1481" s="29">
        <f t="array" ref="J1481">INDEX(Dienstplan!$F$6:$AJ$55,BN1481,BO1481)</f>
        <v>0</v>
      </c>
      <c r="K1481" s="29">
        <f t="array" ref="K1481">IF(OR(J1481=Schichten!$B$3,J1481=Schichten!$B$4),INDEX($D$98:$D$147,MATCH(CODE(J1481),$H$98:$H$147,0)),IF(ISERROR(INDEX($D$98:$D$147,MATCH(J1481,$A$98:$A$147,0))),0,INDEX($D$98:$D$147,MATCH(J1481,$A$98:$A$147,0))))</f>
        <v>0</v>
      </c>
      <c r="L1481" s="29">
        <f t="shared" ref="L1481" si="1415">L1431</f>
        <v>0</v>
      </c>
      <c r="M1481" s="29">
        <f t="shared" si="1333"/>
        <v>0</v>
      </c>
      <c r="O1481" s="29">
        <f t="shared" si="1408"/>
        <v>0</v>
      </c>
      <c r="P1481" s="29">
        <f t="shared" si="1408"/>
        <v>0</v>
      </c>
      <c r="Q1481" s="29">
        <f t="shared" si="1408"/>
        <v>0</v>
      </c>
      <c r="R1481" s="29">
        <f t="shared" si="1408"/>
        <v>0</v>
      </c>
      <c r="S1481" s="29">
        <f t="shared" si="1408"/>
        <v>0</v>
      </c>
      <c r="T1481" s="29">
        <f t="shared" si="1408"/>
        <v>0</v>
      </c>
      <c r="U1481" s="29">
        <f t="shared" si="1408"/>
        <v>0</v>
      </c>
      <c r="V1481" s="29">
        <f t="shared" si="1408"/>
        <v>0</v>
      </c>
      <c r="W1481" s="29">
        <f t="shared" si="1408"/>
        <v>0</v>
      </c>
      <c r="X1481" s="29">
        <f t="shared" si="1408"/>
        <v>0</v>
      </c>
      <c r="Y1481" s="29">
        <f t="shared" si="1408"/>
        <v>1</v>
      </c>
      <c r="Z1481" s="29">
        <f t="shared" si="1408"/>
        <v>1</v>
      </c>
      <c r="AA1481" s="29">
        <f t="shared" si="1408"/>
        <v>1</v>
      </c>
      <c r="AB1481" s="29">
        <f t="shared" si="1408"/>
        <v>1</v>
      </c>
      <c r="AC1481" s="29">
        <f t="shared" si="1408"/>
        <v>1</v>
      </c>
      <c r="AD1481" s="29">
        <f t="shared" si="1408"/>
        <v>1</v>
      </c>
      <c r="AE1481" s="29">
        <f t="shared" si="1406"/>
        <v>1</v>
      </c>
      <c r="AF1481" s="29">
        <f t="shared" si="1406"/>
        <v>1</v>
      </c>
      <c r="AG1481" s="29">
        <f t="shared" si="1406"/>
        <v>1</v>
      </c>
      <c r="AH1481" s="29">
        <f t="shared" si="1406"/>
        <v>1</v>
      </c>
      <c r="AI1481" s="29">
        <f t="shared" si="1406"/>
        <v>1</v>
      </c>
      <c r="AJ1481" s="29">
        <f t="shared" si="1406"/>
        <v>1</v>
      </c>
      <c r="AK1481" s="29">
        <f t="shared" si="1406"/>
        <v>1</v>
      </c>
      <c r="AL1481" s="29">
        <f t="shared" si="1406"/>
        <v>1</v>
      </c>
      <c r="AM1481" s="29">
        <f t="shared" si="1406"/>
        <v>1</v>
      </c>
      <c r="AN1481" s="29">
        <f t="shared" si="1406"/>
        <v>1</v>
      </c>
      <c r="AO1481" s="29">
        <f t="shared" si="1406"/>
        <v>1</v>
      </c>
      <c r="AP1481" s="29">
        <f t="shared" si="1406"/>
        <v>1</v>
      </c>
      <c r="AQ1481" s="29">
        <f t="shared" si="1406"/>
        <v>1</v>
      </c>
      <c r="AR1481" s="29">
        <f t="shared" si="1406"/>
        <v>1</v>
      </c>
      <c r="AS1481" s="29">
        <f t="shared" si="1406"/>
        <v>1</v>
      </c>
      <c r="AT1481" s="29">
        <f t="shared" si="1414"/>
        <v>1</v>
      </c>
      <c r="AU1481" s="29">
        <f t="shared" si="1414"/>
        <v>1</v>
      </c>
      <c r="AV1481" s="29">
        <f t="shared" si="1414"/>
        <v>1</v>
      </c>
      <c r="AW1481" s="29">
        <f t="shared" si="1414"/>
        <v>1</v>
      </c>
      <c r="AX1481" s="29">
        <f t="shared" si="1414"/>
        <v>1</v>
      </c>
      <c r="AY1481" s="29">
        <f t="shared" si="1414"/>
        <v>1</v>
      </c>
      <c r="AZ1481" s="29">
        <f t="shared" si="1414"/>
        <v>1</v>
      </c>
      <c r="BA1481" s="29">
        <f t="shared" si="1414"/>
        <v>1</v>
      </c>
      <c r="BB1481" s="29">
        <f t="shared" si="1414"/>
        <v>1</v>
      </c>
      <c r="BC1481" s="29">
        <f t="shared" si="1414"/>
        <v>1</v>
      </c>
      <c r="BD1481" s="29">
        <f t="shared" si="1414"/>
        <v>1</v>
      </c>
      <c r="BE1481" s="29">
        <f t="shared" si="1414"/>
        <v>1</v>
      </c>
      <c r="BF1481" s="29">
        <f t="shared" si="1414"/>
        <v>1</v>
      </c>
      <c r="BG1481" s="29">
        <f t="shared" si="1414"/>
        <v>1</v>
      </c>
      <c r="BH1481" s="29">
        <f t="shared" si="1414"/>
        <v>1</v>
      </c>
      <c r="BI1481" s="29">
        <f t="shared" si="1414"/>
        <v>1</v>
      </c>
      <c r="BJ1481" s="29">
        <f t="shared" si="1412"/>
        <v>1</v>
      </c>
      <c r="BN1481" s="29">
        <f t="shared" si="1398"/>
        <v>20</v>
      </c>
      <c r="BO1481" s="29">
        <f t="shared" si="1376"/>
        <v>21</v>
      </c>
    </row>
    <row r="1482" spans="3:67" x14ac:dyDescent="0.25">
      <c r="C1482" s="79">
        <f t="shared" si="1373"/>
        <v>43882</v>
      </c>
      <c r="D1482" s="29">
        <f t="shared" si="1330"/>
        <v>2020</v>
      </c>
      <c r="E1482" s="29">
        <f t="shared" si="1399"/>
        <v>2</v>
      </c>
      <c r="F1482" s="29">
        <f t="shared" si="1400"/>
        <v>8</v>
      </c>
      <c r="G1482" s="29">
        <f t="shared" si="1401"/>
        <v>21</v>
      </c>
      <c r="H1482" s="166" t="str">
        <f t="shared" si="1402"/>
        <v>Do</v>
      </c>
      <c r="I1482" s="29">
        <f t="shared" si="1374"/>
        <v>21</v>
      </c>
      <c r="J1482" s="29">
        <f t="array" ref="J1482">INDEX(Dienstplan!$F$6:$AJ$55,BN1482,BO1482)</f>
        <v>0</v>
      </c>
      <c r="K1482" s="29">
        <f t="array" ref="K1482">IF(OR(J1482=Schichten!$B$3,J1482=Schichten!$B$4),INDEX($D$98:$D$147,MATCH(CODE(J1482),$H$98:$H$147,0)),IF(ISERROR(INDEX($D$98:$D$147,MATCH(J1482,$A$98:$A$147,0))),0,INDEX($D$98:$D$147,MATCH(J1482,$A$98:$A$147,0))))</f>
        <v>0</v>
      </c>
      <c r="L1482" s="29">
        <f t="shared" ref="L1482" si="1416">L1432</f>
        <v>0</v>
      </c>
      <c r="M1482" s="29">
        <f t="shared" si="1333"/>
        <v>0</v>
      </c>
      <c r="O1482" s="29">
        <f t="shared" si="1408"/>
        <v>0</v>
      </c>
      <c r="P1482" s="29">
        <f t="shared" si="1408"/>
        <v>0</v>
      </c>
      <c r="Q1482" s="29">
        <f t="shared" si="1408"/>
        <v>0</v>
      </c>
      <c r="R1482" s="29">
        <f t="shared" si="1408"/>
        <v>0</v>
      </c>
      <c r="S1482" s="29">
        <f t="shared" si="1408"/>
        <v>0</v>
      </c>
      <c r="T1482" s="29">
        <f t="shared" si="1408"/>
        <v>0</v>
      </c>
      <c r="U1482" s="29">
        <f t="shared" si="1408"/>
        <v>0</v>
      </c>
      <c r="V1482" s="29">
        <f t="shared" si="1408"/>
        <v>0</v>
      </c>
      <c r="W1482" s="29">
        <f t="shared" si="1408"/>
        <v>0</v>
      </c>
      <c r="X1482" s="29">
        <f t="shared" si="1408"/>
        <v>0</v>
      </c>
      <c r="Y1482" s="29">
        <f t="shared" si="1408"/>
        <v>1</v>
      </c>
      <c r="Z1482" s="29">
        <f t="shared" si="1408"/>
        <v>1</v>
      </c>
      <c r="AA1482" s="29">
        <f t="shared" si="1408"/>
        <v>1</v>
      </c>
      <c r="AB1482" s="29">
        <f t="shared" si="1408"/>
        <v>1</v>
      </c>
      <c r="AC1482" s="29">
        <f t="shared" si="1408"/>
        <v>1</v>
      </c>
      <c r="AD1482" s="29">
        <f t="shared" si="1408"/>
        <v>1</v>
      </c>
      <c r="AE1482" s="29">
        <f t="shared" si="1406"/>
        <v>1</v>
      </c>
      <c r="AF1482" s="29">
        <f t="shared" si="1406"/>
        <v>1</v>
      </c>
      <c r="AG1482" s="29">
        <f t="shared" si="1406"/>
        <v>1</v>
      </c>
      <c r="AH1482" s="29">
        <f t="shared" si="1406"/>
        <v>1</v>
      </c>
      <c r="AI1482" s="29">
        <f t="shared" si="1406"/>
        <v>1</v>
      </c>
      <c r="AJ1482" s="29">
        <f t="shared" si="1406"/>
        <v>1</v>
      </c>
      <c r="AK1482" s="29">
        <f t="shared" si="1406"/>
        <v>1</v>
      </c>
      <c r="AL1482" s="29">
        <f t="shared" si="1406"/>
        <v>1</v>
      </c>
      <c r="AM1482" s="29">
        <f t="shared" si="1406"/>
        <v>1</v>
      </c>
      <c r="AN1482" s="29">
        <f t="shared" si="1406"/>
        <v>1</v>
      </c>
      <c r="AO1482" s="29">
        <f t="shared" si="1406"/>
        <v>1</v>
      </c>
      <c r="AP1482" s="29">
        <f t="shared" si="1406"/>
        <v>1</v>
      </c>
      <c r="AQ1482" s="29">
        <f t="shared" si="1406"/>
        <v>1</v>
      </c>
      <c r="AR1482" s="29">
        <f t="shared" si="1406"/>
        <v>1</v>
      </c>
      <c r="AS1482" s="29">
        <f t="shared" si="1406"/>
        <v>1</v>
      </c>
      <c r="AT1482" s="29">
        <f t="shared" si="1414"/>
        <v>1</v>
      </c>
      <c r="AU1482" s="29">
        <f t="shared" si="1414"/>
        <v>1</v>
      </c>
      <c r="AV1482" s="29">
        <f t="shared" si="1414"/>
        <v>1</v>
      </c>
      <c r="AW1482" s="29">
        <f t="shared" si="1414"/>
        <v>1</v>
      </c>
      <c r="AX1482" s="29">
        <f t="shared" si="1414"/>
        <v>1</v>
      </c>
      <c r="AY1482" s="29">
        <f t="shared" si="1414"/>
        <v>1</v>
      </c>
      <c r="AZ1482" s="29">
        <f t="shared" si="1414"/>
        <v>1</v>
      </c>
      <c r="BA1482" s="29">
        <f t="shared" si="1414"/>
        <v>1</v>
      </c>
      <c r="BB1482" s="29">
        <f t="shared" si="1414"/>
        <v>1</v>
      </c>
      <c r="BC1482" s="29">
        <f t="shared" si="1414"/>
        <v>1</v>
      </c>
      <c r="BD1482" s="29">
        <f t="shared" si="1414"/>
        <v>1</v>
      </c>
      <c r="BE1482" s="29">
        <f t="shared" si="1414"/>
        <v>1</v>
      </c>
      <c r="BF1482" s="29">
        <f t="shared" si="1414"/>
        <v>1</v>
      </c>
      <c r="BG1482" s="29">
        <f t="shared" si="1414"/>
        <v>1</v>
      </c>
      <c r="BH1482" s="29">
        <f t="shared" si="1414"/>
        <v>1</v>
      </c>
      <c r="BI1482" s="29">
        <f t="shared" si="1414"/>
        <v>1</v>
      </c>
      <c r="BJ1482" s="29">
        <f t="shared" si="1412"/>
        <v>1</v>
      </c>
      <c r="BN1482" s="29">
        <f t="shared" si="1398"/>
        <v>21</v>
      </c>
      <c r="BO1482" s="29">
        <f t="shared" si="1376"/>
        <v>21</v>
      </c>
    </row>
    <row r="1483" spans="3:67" x14ac:dyDescent="0.25">
      <c r="C1483" s="79">
        <f t="shared" si="1373"/>
        <v>43882</v>
      </c>
      <c r="D1483" s="29">
        <f t="shared" si="1330"/>
        <v>2020</v>
      </c>
      <c r="E1483" s="29">
        <f t="shared" si="1399"/>
        <v>2</v>
      </c>
      <c r="F1483" s="29">
        <f t="shared" si="1400"/>
        <v>8</v>
      </c>
      <c r="G1483" s="29">
        <f t="shared" si="1401"/>
        <v>21</v>
      </c>
      <c r="H1483" s="166" t="str">
        <f t="shared" si="1402"/>
        <v>Do</v>
      </c>
      <c r="I1483" s="29">
        <f t="shared" si="1374"/>
        <v>22</v>
      </c>
      <c r="J1483" s="29">
        <f t="array" ref="J1483">INDEX(Dienstplan!$F$6:$AJ$55,BN1483,BO1483)</f>
        <v>0</v>
      </c>
      <c r="K1483" s="29">
        <f t="array" ref="K1483">IF(OR(J1483=Schichten!$B$3,J1483=Schichten!$B$4),INDEX($D$98:$D$147,MATCH(CODE(J1483),$H$98:$H$147,0)),IF(ISERROR(INDEX($D$98:$D$147,MATCH(J1483,$A$98:$A$147,0))),0,INDEX($D$98:$D$147,MATCH(J1483,$A$98:$A$147,0))))</f>
        <v>0</v>
      </c>
      <c r="L1483" s="29">
        <f t="shared" ref="L1483" si="1417">L1433</f>
        <v>0</v>
      </c>
      <c r="M1483" s="29">
        <f t="shared" si="1333"/>
        <v>0</v>
      </c>
      <c r="O1483" s="29">
        <f t="shared" si="1408"/>
        <v>0</v>
      </c>
      <c r="P1483" s="29">
        <f t="shared" si="1408"/>
        <v>0</v>
      </c>
      <c r="Q1483" s="29">
        <f t="shared" si="1408"/>
        <v>0</v>
      </c>
      <c r="R1483" s="29">
        <f t="shared" si="1408"/>
        <v>0</v>
      </c>
      <c r="S1483" s="29">
        <f t="shared" si="1408"/>
        <v>0</v>
      </c>
      <c r="T1483" s="29">
        <f t="shared" si="1408"/>
        <v>0</v>
      </c>
      <c r="U1483" s="29">
        <f t="shared" si="1408"/>
        <v>0</v>
      </c>
      <c r="V1483" s="29">
        <f t="shared" si="1408"/>
        <v>0</v>
      </c>
      <c r="W1483" s="29">
        <f t="shared" si="1408"/>
        <v>0</v>
      </c>
      <c r="X1483" s="29">
        <f t="shared" si="1408"/>
        <v>0</v>
      </c>
      <c r="Y1483" s="29">
        <f t="shared" si="1408"/>
        <v>1</v>
      </c>
      <c r="Z1483" s="29">
        <f t="shared" si="1408"/>
        <v>1</v>
      </c>
      <c r="AA1483" s="29">
        <f t="shared" si="1408"/>
        <v>1</v>
      </c>
      <c r="AB1483" s="29">
        <f t="shared" si="1408"/>
        <v>1</v>
      </c>
      <c r="AC1483" s="29">
        <f t="shared" si="1408"/>
        <v>1</v>
      </c>
      <c r="AD1483" s="29">
        <f t="shared" si="1408"/>
        <v>1</v>
      </c>
      <c r="AE1483" s="29">
        <f t="shared" si="1406"/>
        <v>1</v>
      </c>
      <c r="AF1483" s="29">
        <f t="shared" si="1406"/>
        <v>1</v>
      </c>
      <c r="AG1483" s="29">
        <f t="shared" si="1406"/>
        <v>1</v>
      </c>
      <c r="AH1483" s="29">
        <f t="shared" si="1406"/>
        <v>1</v>
      </c>
      <c r="AI1483" s="29">
        <f t="shared" si="1406"/>
        <v>1</v>
      </c>
      <c r="AJ1483" s="29">
        <f t="shared" si="1406"/>
        <v>1</v>
      </c>
      <c r="AK1483" s="29">
        <f t="shared" si="1406"/>
        <v>1</v>
      </c>
      <c r="AL1483" s="29">
        <f t="shared" si="1406"/>
        <v>1</v>
      </c>
      <c r="AM1483" s="29">
        <f t="shared" si="1406"/>
        <v>1</v>
      </c>
      <c r="AN1483" s="29">
        <f t="shared" si="1406"/>
        <v>1</v>
      </c>
      <c r="AO1483" s="29">
        <f t="shared" si="1406"/>
        <v>1</v>
      </c>
      <c r="AP1483" s="29">
        <f t="shared" si="1406"/>
        <v>1</v>
      </c>
      <c r="AQ1483" s="29">
        <f t="shared" si="1406"/>
        <v>1</v>
      </c>
      <c r="AR1483" s="29">
        <f t="shared" si="1406"/>
        <v>1</v>
      </c>
      <c r="AS1483" s="29">
        <f t="shared" si="1406"/>
        <v>1</v>
      </c>
      <c r="AT1483" s="29">
        <f t="shared" si="1414"/>
        <v>1</v>
      </c>
      <c r="AU1483" s="29">
        <f t="shared" si="1414"/>
        <v>1</v>
      </c>
      <c r="AV1483" s="29">
        <f t="shared" si="1414"/>
        <v>1</v>
      </c>
      <c r="AW1483" s="29">
        <f t="shared" si="1414"/>
        <v>1</v>
      </c>
      <c r="AX1483" s="29">
        <f t="shared" si="1414"/>
        <v>1</v>
      </c>
      <c r="AY1483" s="29">
        <f t="shared" si="1414"/>
        <v>1</v>
      </c>
      <c r="AZ1483" s="29">
        <f t="shared" si="1414"/>
        <v>1</v>
      </c>
      <c r="BA1483" s="29">
        <f t="shared" si="1414"/>
        <v>1</v>
      </c>
      <c r="BB1483" s="29">
        <f t="shared" si="1414"/>
        <v>1</v>
      </c>
      <c r="BC1483" s="29">
        <f t="shared" si="1414"/>
        <v>1</v>
      </c>
      <c r="BD1483" s="29">
        <f t="shared" si="1414"/>
        <v>1</v>
      </c>
      <c r="BE1483" s="29">
        <f t="shared" si="1414"/>
        <v>1</v>
      </c>
      <c r="BF1483" s="29">
        <f t="shared" si="1414"/>
        <v>1</v>
      </c>
      <c r="BG1483" s="29">
        <f t="shared" si="1414"/>
        <v>1</v>
      </c>
      <c r="BH1483" s="29">
        <f t="shared" si="1414"/>
        <v>1</v>
      </c>
      <c r="BI1483" s="29">
        <f t="shared" si="1414"/>
        <v>1</v>
      </c>
      <c r="BJ1483" s="29">
        <f t="shared" si="1412"/>
        <v>1</v>
      </c>
      <c r="BN1483" s="29">
        <f t="shared" si="1398"/>
        <v>22</v>
      </c>
      <c r="BO1483" s="29">
        <f t="shared" si="1376"/>
        <v>21</v>
      </c>
    </row>
    <row r="1484" spans="3:67" x14ac:dyDescent="0.25">
      <c r="C1484" s="79">
        <f t="shared" si="1373"/>
        <v>43882</v>
      </c>
      <c r="D1484" s="29">
        <f t="shared" si="1330"/>
        <v>2020</v>
      </c>
      <c r="E1484" s="29">
        <f t="shared" si="1399"/>
        <v>2</v>
      </c>
      <c r="F1484" s="29">
        <f t="shared" si="1400"/>
        <v>8</v>
      </c>
      <c r="G1484" s="29">
        <f t="shared" si="1401"/>
        <v>21</v>
      </c>
      <c r="H1484" s="166" t="str">
        <f t="shared" si="1402"/>
        <v>Do</v>
      </c>
      <c r="I1484" s="29">
        <f t="shared" si="1374"/>
        <v>23</v>
      </c>
      <c r="J1484" s="29">
        <f t="array" ref="J1484">INDEX(Dienstplan!$F$6:$AJ$55,BN1484,BO1484)</f>
        <v>0</v>
      </c>
      <c r="K1484" s="29">
        <f t="array" ref="K1484">IF(OR(J1484=Schichten!$B$3,J1484=Schichten!$B$4),INDEX($D$98:$D$147,MATCH(CODE(J1484),$H$98:$H$147,0)),IF(ISERROR(INDEX($D$98:$D$147,MATCH(J1484,$A$98:$A$147,0))),0,INDEX($D$98:$D$147,MATCH(J1484,$A$98:$A$147,0))))</f>
        <v>0</v>
      </c>
      <c r="L1484" s="29">
        <f t="shared" ref="L1484" si="1418">L1434</f>
        <v>0</v>
      </c>
      <c r="M1484" s="29">
        <f t="shared" si="1333"/>
        <v>0</v>
      </c>
      <c r="O1484" s="29">
        <f t="shared" si="1408"/>
        <v>0</v>
      </c>
      <c r="P1484" s="29">
        <f t="shared" si="1408"/>
        <v>0</v>
      </c>
      <c r="Q1484" s="29">
        <f t="shared" si="1408"/>
        <v>0</v>
      </c>
      <c r="R1484" s="29">
        <f t="shared" si="1408"/>
        <v>0</v>
      </c>
      <c r="S1484" s="29">
        <f t="shared" si="1408"/>
        <v>0</v>
      </c>
      <c r="T1484" s="29">
        <f t="shared" si="1408"/>
        <v>0</v>
      </c>
      <c r="U1484" s="29">
        <f t="shared" si="1408"/>
        <v>0</v>
      </c>
      <c r="V1484" s="29">
        <f t="shared" si="1408"/>
        <v>0</v>
      </c>
      <c r="W1484" s="29">
        <f t="shared" si="1408"/>
        <v>0</v>
      </c>
      <c r="X1484" s="29">
        <f t="shared" si="1408"/>
        <v>0</v>
      </c>
      <c r="Y1484" s="29">
        <f t="shared" si="1408"/>
        <v>1</v>
      </c>
      <c r="Z1484" s="29">
        <f t="shared" si="1408"/>
        <v>1</v>
      </c>
      <c r="AA1484" s="29">
        <f t="shared" si="1408"/>
        <v>1</v>
      </c>
      <c r="AB1484" s="29">
        <f t="shared" si="1408"/>
        <v>1</v>
      </c>
      <c r="AC1484" s="29">
        <f t="shared" si="1408"/>
        <v>1</v>
      </c>
      <c r="AD1484" s="29">
        <f t="shared" si="1408"/>
        <v>1</v>
      </c>
      <c r="AE1484" s="29">
        <f t="shared" si="1406"/>
        <v>1</v>
      </c>
      <c r="AF1484" s="29">
        <f t="shared" si="1406"/>
        <v>1</v>
      </c>
      <c r="AG1484" s="29">
        <f t="shared" si="1406"/>
        <v>1</v>
      </c>
      <c r="AH1484" s="29">
        <f t="shared" si="1406"/>
        <v>1</v>
      </c>
      <c r="AI1484" s="29">
        <f t="shared" si="1406"/>
        <v>1</v>
      </c>
      <c r="AJ1484" s="29">
        <f t="shared" si="1406"/>
        <v>1</v>
      </c>
      <c r="AK1484" s="29">
        <f t="shared" si="1406"/>
        <v>1</v>
      </c>
      <c r="AL1484" s="29">
        <f t="shared" si="1406"/>
        <v>1</v>
      </c>
      <c r="AM1484" s="29">
        <f t="shared" si="1406"/>
        <v>1</v>
      </c>
      <c r="AN1484" s="29">
        <f t="shared" si="1406"/>
        <v>1</v>
      </c>
      <c r="AO1484" s="29">
        <f t="shared" si="1406"/>
        <v>1</v>
      </c>
      <c r="AP1484" s="29">
        <f t="shared" si="1406"/>
        <v>1</v>
      </c>
      <c r="AQ1484" s="29">
        <f t="shared" si="1406"/>
        <v>1</v>
      </c>
      <c r="AR1484" s="29">
        <f t="shared" si="1406"/>
        <v>1</v>
      </c>
      <c r="AS1484" s="29">
        <f t="shared" si="1406"/>
        <v>1</v>
      </c>
      <c r="AT1484" s="29">
        <f t="shared" si="1414"/>
        <v>1</v>
      </c>
      <c r="AU1484" s="29">
        <f t="shared" si="1414"/>
        <v>1</v>
      </c>
      <c r="AV1484" s="29">
        <f t="shared" si="1414"/>
        <v>1</v>
      </c>
      <c r="AW1484" s="29">
        <f t="shared" si="1414"/>
        <v>1</v>
      </c>
      <c r="AX1484" s="29">
        <f t="shared" si="1414"/>
        <v>1</v>
      </c>
      <c r="AY1484" s="29">
        <f t="shared" si="1414"/>
        <v>1</v>
      </c>
      <c r="AZ1484" s="29">
        <f t="shared" si="1414"/>
        <v>1</v>
      </c>
      <c r="BA1484" s="29">
        <f t="shared" si="1414"/>
        <v>1</v>
      </c>
      <c r="BB1484" s="29">
        <f t="shared" si="1414"/>
        <v>1</v>
      </c>
      <c r="BC1484" s="29">
        <f t="shared" si="1414"/>
        <v>1</v>
      </c>
      <c r="BD1484" s="29">
        <f t="shared" si="1414"/>
        <v>1</v>
      </c>
      <c r="BE1484" s="29">
        <f t="shared" si="1414"/>
        <v>1</v>
      </c>
      <c r="BF1484" s="29">
        <f t="shared" si="1414"/>
        <v>1</v>
      </c>
      <c r="BG1484" s="29">
        <f t="shared" si="1414"/>
        <v>1</v>
      </c>
      <c r="BH1484" s="29">
        <f t="shared" si="1414"/>
        <v>1</v>
      </c>
      <c r="BI1484" s="29">
        <f t="shared" si="1414"/>
        <v>1</v>
      </c>
      <c r="BJ1484" s="29">
        <f t="shared" si="1412"/>
        <v>1</v>
      </c>
      <c r="BN1484" s="29">
        <f t="shared" si="1398"/>
        <v>23</v>
      </c>
      <c r="BO1484" s="29">
        <f t="shared" si="1376"/>
        <v>21</v>
      </c>
    </row>
    <row r="1485" spans="3:67" x14ac:dyDescent="0.25">
      <c r="C1485" s="79">
        <f t="shared" si="1373"/>
        <v>43882</v>
      </c>
      <c r="D1485" s="29">
        <f t="shared" si="1330"/>
        <v>2020</v>
      </c>
      <c r="E1485" s="29">
        <f t="shared" si="1399"/>
        <v>2</v>
      </c>
      <c r="F1485" s="29">
        <f t="shared" si="1400"/>
        <v>8</v>
      </c>
      <c r="G1485" s="29">
        <f t="shared" si="1401"/>
        <v>21</v>
      </c>
      <c r="H1485" s="166" t="str">
        <f t="shared" si="1402"/>
        <v>Do</v>
      </c>
      <c r="I1485" s="29">
        <f t="shared" si="1374"/>
        <v>24</v>
      </c>
      <c r="J1485" s="29">
        <f t="array" ref="J1485">INDEX(Dienstplan!$F$6:$AJ$55,BN1485,BO1485)</f>
        <v>0</v>
      </c>
      <c r="K1485" s="29">
        <f t="array" ref="K1485">IF(OR(J1485=Schichten!$B$3,J1485=Schichten!$B$4),INDEX($D$98:$D$147,MATCH(CODE(J1485),$H$98:$H$147,0)),IF(ISERROR(INDEX($D$98:$D$147,MATCH(J1485,$A$98:$A$147,0))),0,INDEX($D$98:$D$147,MATCH(J1485,$A$98:$A$147,0))))</f>
        <v>0</v>
      </c>
      <c r="L1485" s="29">
        <f t="shared" ref="L1485" si="1419">L1435</f>
        <v>0</v>
      </c>
      <c r="M1485" s="29">
        <f t="shared" si="1333"/>
        <v>0</v>
      </c>
      <c r="O1485" s="29">
        <f t="shared" si="1408"/>
        <v>0</v>
      </c>
      <c r="P1485" s="29">
        <f t="shared" si="1408"/>
        <v>0</v>
      </c>
      <c r="Q1485" s="29">
        <f t="shared" si="1408"/>
        <v>0</v>
      </c>
      <c r="R1485" s="29">
        <f t="shared" si="1408"/>
        <v>0</v>
      </c>
      <c r="S1485" s="29">
        <f t="shared" si="1408"/>
        <v>0</v>
      </c>
      <c r="T1485" s="29">
        <f t="shared" si="1408"/>
        <v>0</v>
      </c>
      <c r="U1485" s="29">
        <f t="shared" si="1408"/>
        <v>0</v>
      </c>
      <c r="V1485" s="29">
        <f t="shared" si="1408"/>
        <v>0</v>
      </c>
      <c r="W1485" s="29">
        <f t="shared" si="1408"/>
        <v>0</v>
      </c>
      <c r="X1485" s="29">
        <f t="shared" si="1408"/>
        <v>0</v>
      </c>
      <c r="Y1485" s="29">
        <f t="shared" si="1408"/>
        <v>1</v>
      </c>
      <c r="Z1485" s="29">
        <f t="shared" si="1408"/>
        <v>1</v>
      </c>
      <c r="AA1485" s="29">
        <f t="shared" si="1408"/>
        <v>1</v>
      </c>
      <c r="AB1485" s="29">
        <f t="shared" si="1408"/>
        <v>1</v>
      </c>
      <c r="AC1485" s="29">
        <f t="shared" si="1408"/>
        <v>1</v>
      </c>
      <c r="AD1485" s="29">
        <f t="shared" si="1408"/>
        <v>1</v>
      </c>
      <c r="AE1485" s="29">
        <f t="shared" si="1406"/>
        <v>1</v>
      </c>
      <c r="AF1485" s="29">
        <f t="shared" si="1406"/>
        <v>1</v>
      </c>
      <c r="AG1485" s="29">
        <f t="shared" si="1406"/>
        <v>1</v>
      </c>
      <c r="AH1485" s="29">
        <f t="shared" si="1406"/>
        <v>1</v>
      </c>
      <c r="AI1485" s="29">
        <f t="shared" si="1406"/>
        <v>1</v>
      </c>
      <c r="AJ1485" s="29">
        <f t="shared" si="1406"/>
        <v>1</v>
      </c>
      <c r="AK1485" s="29">
        <f t="shared" si="1406"/>
        <v>1</v>
      </c>
      <c r="AL1485" s="29">
        <f t="shared" si="1406"/>
        <v>1</v>
      </c>
      <c r="AM1485" s="29">
        <f t="shared" si="1406"/>
        <v>1</v>
      </c>
      <c r="AN1485" s="29">
        <f t="shared" si="1406"/>
        <v>1</v>
      </c>
      <c r="AO1485" s="29">
        <f t="shared" si="1406"/>
        <v>1</v>
      </c>
      <c r="AP1485" s="29">
        <f t="shared" si="1406"/>
        <v>1</v>
      </c>
      <c r="AQ1485" s="29">
        <f t="shared" si="1406"/>
        <v>1</v>
      </c>
      <c r="AR1485" s="29">
        <f t="shared" si="1406"/>
        <v>1</v>
      </c>
      <c r="AS1485" s="29">
        <f t="shared" si="1406"/>
        <v>1</v>
      </c>
      <c r="AT1485" s="29">
        <f t="shared" si="1414"/>
        <v>1</v>
      </c>
      <c r="AU1485" s="29">
        <f t="shared" si="1414"/>
        <v>1</v>
      </c>
      <c r="AV1485" s="29">
        <f t="shared" si="1414"/>
        <v>1</v>
      </c>
      <c r="AW1485" s="29">
        <f t="shared" si="1414"/>
        <v>1</v>
      </c>
      <c r="AX1485" s="29">
        <f t="shared" si="1414"/>
        <v>1</v>
      </c>
      <c r="AY1485" s="29">
        <f t="shared" si="1414"/>
        <v>1</v>
      </c>
      <c r="AZ1485" s="29">
        <f t="shared" si="1414"/>
        <v>1</v>
      </c>
      <c r="BA1485" s="29">
        <f t="shared" si="1414"/>
        <v>1</v>
      </c>
      <c r="BB1485" s="29">
        <f t="shared" si="1414"/>
        <v>1</v>
      </c>
      <c r="BC1485" s="29">
        <f t="shared" si="1414"/>
        <v>1</v>
      </c>
      <c r="BD1485" s="29">
        <f t="shared" si="1414"/>
        <v>1</v>
      </c>
      <c r="BE1485" s="29">
        <f t="shared" si="1414"/>
        <v>1</v>
      </c>
      <c r="BF1485" s="29">
        <f t="shared" si="1414"/>
        <v>1</v>
      </c>
      <c r="BG1485" s="29">
        <f t="shared" si="1414"/>
        <v>1</v>
      </c>
      <c r="BH1485" s="29">
        <f t="shared" si="1414"/>
        <v>1</v>
      </c>
      <c r="BI1485" s="29">
        <f t="shared" si="1414"/>
        <v>1</v>
      </c>
      <c r="BJ1485" s="29">
        <f t="shared" si="1412"/>
        <v>1</v>
      </c>
      <c r="BN1485" s="29">
        <f t="shared" si="1398"/>
        <v>24</v>
      </c>
      <c r="BO1485" s="29">
        <f t="shared" si="1376"/>
        <v>21</v>
      </c>
    </row>
    <row r="1486" spans="3:67" x14ac:dyDescent="0.25">
      <c r="C1486" s="79">
        <f t="shared" si="1373"/>
        <v>43882</v>
      </c>
      <c r="D1486" s="29">
        <f t="shared" ref="D1486:D1549" si="1420">YEAR(C1486)</f>
        <v>2020</v>
      </c>
      <c r="E1486" s="29">
        <f t="shared" si="1399"/>
        <v>2</v>
      </c>
      <c r="F1486" s="29">
        <f t="shared" si="1400"/>
        <v>8</v>
      </c>
      <c r="G1486" s="29">
        <f t="shared" si="1401"/>
        <v>21</v>
      </c>
      <c r="H1486" s="166" t="str">
        <f t="shared" si="1402"/>
        <v>Do</v>
      </c>
      <c r="I1486" s="29">
        <f t="shared" si="1374"/>
        <v>25</v>
      </c>
      <c r="J1486" s="29">
        <f t="array" ref="J1486">INDEX(Dienstplan!$F$6:$AJ$55,BN1486,BO1486)</f>
        <v>0</v>
      </c>
      <c r="K1486" s="29">
        <f t="array" ref="K1486">IF(OR(J1486=Schichten!$B$3,J1486=Schichten!$B$4),INDEX($D$98:$D$147,MATCH(CODE(J1486),$H$98:$H$147,0)),IF(ISERROR(INDEX($D$98:$D$147,MATCH(J1486,$A$98:$A$147,0))),0,INDEX($D$98:$D$147,MATCH(J1486,$A$98:$A$147,0))))</f>
        <v>0</v>
      </c>
      <c r="L1486" s="29">
        <f t="shared" ref="L1486" si="1421">L1436</f>
        <v>0</v>
      </c>
      <c r="M1486" s="29">
        <f t="shared" si="1333"/>
        <v>0</v>
      </c>
      <c r="O1486" s="29">
        <f t="shared" si="1408"/>
        <v>0</v>
      </c>
      <c r="P1486" s="29">
        <f t="shared" si="1408"/>
        <v>0</v>
      </c>
      <c r="Q1486" s="29">
        <f t="shared" si="1408"/>
        <v>0</v>
      </c>
      <c r="R1486" s="29">
        <f t="shared" si="1408"/>
        <v>0</v>
      </c>
      <c r="S1486" s="29">
        <f t="shared" si="1408"/>
        <v>0</v>
      </c>
      <c r="T1486" s="29">
        <f t="shared" si="1408"/>
        <v>0</v>
      </c>
      <c r="U1486" s="29">
        <f t="shared" si="1408"/>
        <v>0</v>
      </c>
      <c r="V1486" s="29">
        <f t="shared" si="1408"/>
        <v>0</v>
      </c>
      <c r="W1486" s="29">
        <f t="shared" si="1408"/>
        <v>0</v>
      </c>
      <c r="X1486" s="29">
        <f t="shared" si="1408"/>
        <v>0</v>
      </c>
      <c r="Y1486" s="29">
        <f t="shared" si="1408"/>
        <v>1</v>
      </c>
      <c r="Z1486" s="29">
        <f t="shared" si="1408"/>
        <v>1</v>
      </c>
      <c r="AA1486" s="29">
        <f t="shared" si="1408"/>
        <v>1</v>
      </c>
      <c r="AB1486" s="29">
        <f t="shared" si="1408"/>
        <v>1</v>
      </c>
      <c r="AC1486" s="29">
        <f t="shared" si="1408"/>
        <v>1</v>
      </c>
      <c r="AD1486" s="29">
        <f t="shared" si="1408"/>
        <v>1</v>
      </c>
      <c r="AE1486" s="29">
        <f t="shared" si="1406"/>
        <v>1</v>
      </c>
      <c r="AF1486" s="29">
        <f t="shared" si="1406"/>
        <v>1</v>
      </c>
      <c r="AG1486" s="29">
        <f t="shared" si="1406"/>
        <v>1</v>
      </c>
      <c r="AH1486" s="29">
        <f t="shared" si="1406"/>
        <v>1</v>
      </c>
      <c r="AI1486" s="29">
        <f t="shared" si="1406"/>
        <v>1</v>
      </c>
      <c r="AJ1486" s="29">
        <f t="shared" si="1406"/>
        <v>1</v>
      </c>
      <c r="AK1486" s="29">
        <f t="shared" si="1406"/>
        <v>1</v>
      </c>
      <c r="AL1486" s="29">
        <f t="shared" si="1406"/>
        <v>1</v>
      </c>
      <c r="AM1486" s="29">
        <f t="shared" si="1406"/>
        <v>1</v>
      </c>
      <c r="AN1486" s="29">
        <f t="shared" si="1406"/>
        <v>1</v>
      </c>
      <c r="AO1486" s="29">
        <f t="shared" si="1406"/>
        <v>1</v>
      </c>
      <c r="AP1486" s="29">
        <f t="shared" si="1406"/>
        <v>1</v>
      </c>
      <c r="AQ1486" s="29">
        <f t="shared" si="1406"/>
        <v>1</v>
      </c>
      <c r="AR1486" s="29">
        <f t="shared" si="1406"/>
        <v>1</v>
      </c>
      <c r="AS1486" s="29">
        <f t="shared" si="1406"/>
        <v>1</v>
      </c>
      <c r="AT1486" s="29">
        <f t="shared" si="1414"/>
        <v>1</v>
      </c>
      <c r="AU1486" s="29">
        <f t="shared" si="1414"/>
        <v>1</v>
      </c>
      <c r="AV1486" s="29">
        <f t="shared" si="1414"/>
        <v>1</v>
      </c>
      <c r="AW1486" s="29">
        <f t="shared" si="1414"/>
        <v>1</v>
      </c>
      <c r="AX1486" s="29">
        <f t="shared" si="1414"/>
        <v>1</v>
      </c>
      <c r="AY1486" s="29">
        <f t="shared" si="1414"/>
        <v>1</v>
      </c>
      <c r="AZ1486" s="29">
        <f t="shared" si="1414"/>
        <v>1</v>
      </c>
      <c r="BA1486" s="29">
        <f t="shared" si="1414"/>
        <v>1</v>
      </c>
      <c r="BB1486" s="29">
        <f t="shared" si="1414"/>
        <v>1</v>
      </c>
      <c r="BC1486" s="29">
        <f t="shared" si="1414"/>
        <v>1</v>
      </c>
      <c r="BD1486" s="29">
        <f t="shared" si="1414"/>
        <v>1</v>
      </c>
      <c r="BE1486" s="29">
        <f t="shared" si="1414"/>
        <v>1</v>
      </c>
      <c r="BF1486" s="29">
        <f t="shared" si="1414"/>
        <v>1</v>
      </c>
      <c r="BG1486" s="29">
        <f t="shared" si="1414"/>
        <v>1</v>
      </c>
      <c r="BH1486" s="29">
        <f t="shared" si="1414"/>
        <v>1</v>
      </c>
      <c r="BI1486" s="29">
        <f t="shared" si="1414"/>
        <v>1</v>
      </c>
      <c r="BJ1486" s="29">
        <f t="shared" si="1412"/>
        <v>1</v>
      </c>
      <c r="BN1486" s="29">
        <f t="shared" si="1398"/>
        <v>25</v>
      </c>
      <c r="BO1486" s="29">
        <f t="shared" si="1376"/>
        <v>21</v>
      </c>
    </row>
    <row r="1487" spans="3:67" x14ac:dyDescent="0.25">
      <c r="C1487" s="79">
        <f t="shared" si="1373"/>
        <v>43882</v>
      </c>
      <c r="D1487" s="29">
        <f t="shared" si="1420"/>
        <v>2020</v>
      </c>
      <c r="E1487" s="29">
        <f t="shared" si="1399"/>
        <v>2</v>
      </c>
      <c r="F1487" s="29">
        <f t="shared" si="1400"/>
        <v>8</v>
      </c>
      <c r="G1487" s="29">
        <f t="shared" si="1401"/>
        <v>21</v>
      </c>
      <c r="H1487" s="166" t="str">
        <f t="shared" si="1402"/>
        <v>Do</v>
      </c>
      <c r="I1487" s="29">
        <f t="shared" si="1374"/>
        <v>26</v>
      </c>
      <c r="J1487" s="29">
        <f t="array" ref="J1487">INDEX(Dienstplan!$F$6:$AJ$55,BN1487,BO1487)</f>
        <v>0</v>
      </c>
      <c r="K1487" s="29">
        <f t="array" ref="K1487">IF(OR(J1487=Schichten!$B$3,J1487=Schichten!$B$4),INDEX($D$98:$D$147,MATCH(CODE(J1487),$H$98:$H$147,0)),IF(ISERROR(INDEX($D$98:$D$147,MATCH(J1487,$A$98:$A$147,0))),0,INDEX($D$98:$D$147,MATCH(J1487,$A$98:$A$147,0))))</f>
        <v>0</v>
      </c>
      <c r="L1487" s="29">
        <f t="shared" ref="L1487" si="1422">L1437</f>
        <v>0</v>
      </c>
      <c r="M1487" s="29">
        <f t="shared" ref="M1487:M1550" si="1423">IF($M$457,IF(CODE(J1487)=$N$459,1,IF(CODE(J1487)=$N$460,0.5,0)),0)</f>
        <v>0</v>
      </c>
      <c r="O1487" s="29">
        <f t="shared" si="1408"/>
        <v>0</v>
      </c>
      <c r="P1487" s="29">
        <f t="shared" si="1408"/>
        <v>0</v>
      </c>
      <c r="Q1487" s="29">
        <f t="shared" si="1408"/>
        <v>0</v>
      </c>
      <c r="R1487" s="29">
        <f t="shared" si="1408"/>
        <v>0</v>
      </c>
      <c r="S1487" s="29">
        <f t="shared" si="1408"/>
        <v>0</v>
      </c>
      <c r="T1487" s="29">
        <f t="shared" si="1408"/>
        <v>0</v>
      </c>
      <c r="U1487" s="29">
        <f t="shared" si="1408"/>
        <v>0</v>
      </c>
      <c r="V1487" s="29">
        <f t="shared" si="1408"/>
        <v>0</v>
      </c>
      <c r="W1487" s="29">
        <f t="shared" si="1408"/>
        <v>0</v>
      </c>
      <c r="X1487" s="29">
        <f t="shared" si="1408"/>
        <v>0</v>
      </c>
      <c r="Y1487" s="29">
        <f t="shared" si="1408"/>
        <v>1</v>
      </c>
      <c r="Z1487" s="29">
        <f t="shared" si="1408"/>
        <v>1</v>
      </c>
      <c r="AA1487" s="29">
        <f t="shared" si="1408"/>
        <v>1</v>
      </c>
      <c r="AB1487" s="29">
        <f t="shared" si="1408"/>
        <v>1</v>
      </c>
      <c r="AC1487" s="29">
        <f t="shared" si="1408"/>
        <v>1</v>
      </c>
      <c r="AD1487" s="29">
        <f t="shared" si="1408"/>
        <v>1</v>
      </c>
      <c r="AE1487" s="29">
        <f t="shared" si="1406"/>
        <v>1</v>
      </c>
      <c r="AF1487" s="29">
        <f t="shared" si="1406"/>
        <v>1</v>
      </c>
      <c r="AG1487" s="29">
        <f t="shared" si="1406"/>
        <v>1</v>
      </c>
      <c r="AH1487" s="29">
        <f t="shared" si="1406"/>
        <v>1</v>
      </c>
      <c r="AI1487" s="29">
        <f t="shared" si="1406"/>
        <v>1</v>
      </c>
      <c r="AJ1487" s="29">
        <f t="shared" si="1406"/>
        <v>1</v>
      </c>
      <c r="AK1487" s="29">
        <f t="shared" si="1406"/>
        <v>1</v>
      </c>
      <c r="AL1487" s="29">
        <f t="shared" si="1406"/>
        <v>1</v>
      </c>
      <c r="AM1487" s="29">
        <f t="shared" si="1406"/>
        <v>1</v>
      </c>
      <c r="AN1487" s="29">
        <f t="shared" si="1406"/>
        <v>1</v>
      </c>
      <c r="AO1487" s="29">
        <f t="shared" si="1406"/>
        <v>1</v>
      </c>
      <c r="AP1487" s="29">
        <f t="shared" si="1406"/>
        <v>1</v>
      </c>
      <c r="AQ1487" s="29">
        <f t="shared" si="1406"/>
        <v>1</v>
      </c>
      <c r="AR1487" s="29">
        <f t="shared" si="1406"/>
        <v>1</v>
      </c>
      <c r="AS1487" s="29">
        <f t="shared" si="1406"/>
        <v>1</v>
      </c>
      <c r="AT1487" s="29">
        <f t="shared" si="1414"/>
        <v>1</v>
      </c>
      <c r="AU1487" s="29">
        <f t="shared" si="1414"/>
        <v>1</v>
      </c>
      <c r="AV1487" s="29">
        <f t="shared" si="1414"/>
        <v>1</v>
      </c>
      <c r="AW1487" s="29">
        <f t="shared" si="1414"/>
        <v>1</v>
      </c>
      <c r="AX1487" s="29">
        <f t="shared" si="1414"/>
        <v>1</v>
      </c>
      <c r="AY1487" s="29">
        <f t="shared" si="1414"/>
        <v>1</v>
      </c>
      <c r="AZ1487" s="29">
        <f t="shared" si="1414"/>
        <v>1</v>
      </c>
      <c r="BA1487" s="29">
        <f t="shared" si="1414"/>
        <v>1</v>
      </c>
      <c r="BB1487" s="29">
        <f t="shared" si="1414"/>
        <v>1</v>
      </c>
      <c r="BC1487" s="29">
        <f t="shared" si="1414"/>
        <v>1</v>
      </c>
      <c r="BD1487" s="29">
        <f t="shared" si="1414"/>
        <v>1</v>
      </c>
      <c r="BE1487" s="29">
        <f t="shared" si="1414"/>
        <v>1</v>
      </c>
      <c r="BF1487" s="29">
        <f t="shared" si="1414"/>
        <v>1</v>
      </c>
      <c r="BG1487" s="29">
        <f t="shared" si="1414"/>
        <v>1</v>
      </c>
      <c r="BH1487" s="29">
        <f t="shared" si="1414"/>
        <v>1</v>
      </c>
      <c r="BI1487" s="29">
        <f t="shared" si="1414"/>
        <v>1</v>
      </c>
      <c r="BJ1487" s="29">
        <f t="shared" si="1412"/>
        <v>1</v>
      </c>
      <c r="BN1487" s="29">
        <f t="shared" si="1398"/>
        <v>26</v>
      </c>
      <c r="BO1487" s="29">
        <f t="shared" si="1376"/>
        <v>21</v>
      </c>
    </row>
    <row r="1488" spans="3:67" x14ac:dyDescent="0.25">
      <c r="C1488" s="79">
        <f t="shared" si="1373"/>
        <v>43882</v>
      </c>
      <c r="D1488" s="29">
        <f t="shared" si="1420"/>
        <v>2020</v>
      </c>
      <c r="E1488" s="29">
        <f t="shared" si="1399"/>
        <v>2</v>
      </c>
      <c r="F1488" s="29">
        <f t="shared" si="1400"/>
        <v>8</v>
      </c>
      <c r="G1488" s="29">
        <f t="shared" si="1401"/>
        <v>21</v>
      </c>
      <c r="H1488" s="166" t="str">
        <f t="shared" si="1402"/>
        <v>Do</v>
      </c>
      <c r="I1488" s="29">
        <f t="shared" si="1374"/>
        <v>27</v>
      </c>
      <c r="J1488" s="29">
        <f t="array" ref="J1488">INDEX(Dienstplan!$F$6:$AJ$55,BN1488,BO1488)</f>
        <v>0</v>
      </c>
      <c r="K1488" s="29">
        <f t="array" ref="K1488">IF(OR(J1488=Schichten!$B$3,J1488=Schichten!$B$4),INDEX($D$98:$D$147,MATCH(CODE(J1488),$H$98:$H$147,0)),IF(ISERROR(INDEX($D$98:$D$147,MATCH(J1488,$A$98:$A$147,0))),0,INDEX($D$98:$D$147,MATCH(J1488,$A$98:$A$147,0))))</f>
        <v>0</v>
      </c>
      <c r="L1488" s="29">
        <f t="shared" ref="L1488" si="1424">L1438</f>
        <v>0</v>
      </c>
      <c r="M1488" s="29">
        <f t="shared" si="1423"/>
        <v>0</v>
      </c>
      <c r="O1488" s="29">
        <f t="shared" si="1408"/>
        <v>0</v>
      </c>
      <c r="P1488" s="29">
        <f t="shared" si="1408"/>
        <v>0</v>
      </c>
      <c r="Q1488" s="29">
        <f t="shared" si="1408"/>
        <v>0</v>
      </c>
      <c r="R1488" s="29">
        <f t="shared" si="1408"/>
        <v>0</v>
      </c>
      <c r="S1488" s="29">
        <f t="shared" si="1408"/>
        <v>0</v>
      </c>
      <c r="T1488" s="29">
        <f t="shared" si="1408"/>
        <v>0</v>
      </c>
      <c r="U1488" s="29">
        <f t="shared" si="1408"/>
        <v>0</v>
      </c>
      <c r="V1488" s="29">
        <f t="shared" si="1408"/>
        <v>0</v>
      </c>
      <c r="W1488" s="29">
        <f t="shared" si="1408"/>
        <v>0</v>
      </c>
      <c r="X1488" s="29">
        <f t="shared" si="1408"/>
        <v>0</v>
      </c>
      <c r="Y1488" s="29">
        <f t="shared" si="1408"/>
        <v>1</v>
      </c>
      <c r="Z1488" s="29">
        <f t="shared" si="1408"/>
        <v>1</v>
      </c>
      <c r="AA1488" s="29">
        <f t="shared" si="1408"/>
        <v>1</v>
      </c>
      <c r="AB1488" s="29">
        <f t="shared" si="1408"/>
        <v>1</v>
      </c>
      <c r="AC1488" s="29">
        <f t="shared" si="1408"/>
        <v>1</v>
      </c>
      <c r="AD1488" s="29">
        <f t="shared" si="1408"/>
        <v>1</v>
      </c>
      <c r="AE1488" s="29">
        <f t="shared" si="1406"/>
        <v>1</v>
      </c>
      <c r="AF1488" s="29">
        <f t="shared" si="1406"/>
        <v>1</v>
      </c>
      <c r="AG1488" s="29">
        <f t="shared" si="1406"/>
        <v>1</v>
      </c>
      <c r="AH1488" s="29">
        <f t="shared" si="1406"/>
        <v>1</v>
      </c>
      <c r="AI1488" s="29">
        <f t="shared" si="1406"/>
        <v>1</v>
      </c>
      <c r="AJ1488" s="29">
        <f t="shared" si="1406"/>
        <v>1</v>
      </c>
      <c r="AK1488" s="29">
        <f t="shared" si="1406"/>
        <v>1</v>
      </c>
      <c r="AL1488" s="29">
        <f t="shared" si="1406"/>
        <v>1</v>
      </c>
      <c r="AM1488" s="29">
        <f t="shared" si="1406"/>
        <v>1</v>
      </c>
      <c r="AN1488" s="29">
        <f t="shared" si="1406"/>
        <v>1</v>
      </c>
      <c r="AO1488" s="29">
        <f t="shared" si="1406"/>
        <v>1</v>
      </c>
      <c r="AP1488" s="29">
        <f t="shared" si="1406"/>
        <v>1</v>
      </c>
      <c r="AQ1488" s="29">
        <f t="shared" si="1406"/>
        <v>1</v>
      </c>
      <c r="AR1488" s="29">
        <f t="shared" si="1406"/>
        <v>1</v>
      </c>
      <c r="AS1488" s="29">
        <f t="shared" si="1406"/>
        <v>1</v>
      </c>
      <c r="AT1488" s="29">
        <f t="shared" si="1414"/>
        <v>1</v>
      </c>
      <c r="AU1488" s="29">
        <f t="shared" si="1414"/>
        <v>1</v>
      </c>
      <c r="AV1488" s="29">
        <f t="shared" si="1414"/>
        <v>1</v>
      </c>
      <c r="AW1488" s="29">
        <f t="shared" si="1414"/>
        <v>1</v>
      </c>
      <c r="AX1488" s="29">
        <f t="shared" si="1414"/>
        <v>1</v>
      </c>
      <c r="AY1488" s="29">
        <f t="shared" si="1414"/>
        <v>1</v>
      </c>
      <c r="AZ1488" s="29">
        <f t="shared" si="1414"/>
        <v>1</v>
      </c>
      <c r="BA1488" s="29">
        <f t="shared" si="1414"/>
        <v>1</v>
      </c>
      <c r="BB1488" s="29">
        <f t="shared" si="1414"/>
        <v>1</v>
      </c>
      <c r="BC1488" s="29">
        <f t="shared" si="1414"/>
        <v>1</v>
      </c>
      <c r="BD1488" s="29">
        <f t="shared" si="1414"/>
        <v>1</v>
      </c>
      <c r="BE1488" s="29">
        <f t="shared" si="1414"/>
        <v>1</v>
      </c>
      <c r="BF1488" s="29">
        <f t="shared" si="1414"/>
        <v>1</v>
      </c>
      <c r="BG1488" s="29">
        <f t="shared" si="1414"/>
        <v>1</v>
      </c>
      <c r="BH1488" s="29">
        <f t="shared" si="1414"/>
        <v>1</v>
      </c>
      <c r="BI1488" s="29">
        <f t="shared" si="1414"/>
        <v>1</v>
      </c>
      <c r="BJ1488" s="29">
        <f t="shared" si="1412"/>
        <v>1</v>
      </c>
      <c r="BN1488" s="29">
        <f t="shared" si="1398"/>
        <v>27</v>
      </c>
      <c r="BO1488" s="29">
        <f t="shared" si="1376"/>
        <v>21</v>
      </c>
    </row>
    <row r="1489" spans="3:67" x14ac:dyDescent="0.25">
      <c r="C1489" s="79">
        <f t="shared" si="1373"/>
        <v>43882</v>
      </c>
      <c r="D1489" s="29">
        <f t="shared" si="1420"/>
        <v>2020</v>
      </c>
      <c r="E1489" s="29">
        <f t="shared" si="1399"/>
        <v>2</v>
      </c>
      <c r="F1489" s="29">
        <f t="shared" si="1400"/>
        <v>8</v>
      </c>
      <c r="G1489" s="29">
        <f t="shared" si="1401"/>
        <v>21</v>
      </c>
      <c r="H1489" s="166" t="str">
        <f t="shared" si="1402"/>
        <v>Do</v>
      </c>
      <c r="I1489" s="29">
        <f t="shared" si="1374"/>
        <v>28</v>
      </c>
      <c r="J1489" s="29">
        <f t="array" ref="J1489">INDEX(Dienstplan!$F$6:$AJ$55,BN1489,BO1489)</f>
        <v>0</v>
      </c>
      <c r="K1489" s="29">
        <f t="array" ref="K1489">IF(OR(J1489=Schichten!$B$3,J1489=Schichten!$B$4),INDEX($D$98:$D$147,MATCH(CODE(J1489),$H$98:$H$147,0)),IF(ISERROR(INDEX($D$98:$D$147,MATCH(J1489,$A$98:$A$147,0))),0,INDEX($D$98:$D$147,MATCH(J1489,$A$98:$A$147,0))))</f>
        <v>0</v>
      </c>
      <c r="L1489" s="29">
        <f t="shared" ref="L1489" si="1425">L1439</f>
        <v>0</v>
      </c>
      <c r="M1489" s="29">
        <f t="shared" si="1423"/>
        <v>0</v>
      </c>
      <c r="O1489" s="29">
        <f t="shared" si="1408"/>
        <v>0</v>
      </c>
      <c r="P1489" s="29">
        <f t="shared" si="1408"/>
        <v>0</v>
      </c>
      <c r="Q1489" s="29">
        <f t="shared" si="1408"/>
        <v>0</v>
      </c>
      <c r="R1489" s="29">
        <f t="shared" si="1408"/>
        <v>0</v>
      </c>
      <c r="S1489" s="29">
        <f t="shared" si="1408"/>
        <v>0</v>
      </c>
      <c r="T1489" s="29">
        <f t="shared" si="1408"/>
        <v>0</v>
      </c>
      <c r="U1489" s="29">
        <f t="shared" si="1408"/>
        <v>0</v>
      </c>
      <c r="V1489" s="29">
        <f t="shared" si="1408"/>
        <v>0</v>
      </c>
      <c r="W1489" s="29">
        <f t="shared" si="1408"/>
        <v>0</v>
      </c>
      <c r="X1489" s="29">
        <f t="shared" si="1408"/>
        <v>0</v>
      </c>
      <c r="Y1489" s="29">
        <f t="shared" si="1408"/>
        <v>1</v>
      </c>
      <c r="Z1489" s="29">
        <f t="shared" si="1408"/>
        <v>1</v>
      </c>
      <c r="AA1489" s="29">
        <f t="shared" si="1408"/>
        <v>1</v>
      </c>
      <c r="AB1489" s="29">
        <f t="shared" si="1408"/>
        <v>1</v>
      </c>
      <c r="AC1489" s="29">
        <f t="shared" si="1408"/>
        <v>1</v>
      </c>
      <c r="AD1489" s="29">
        <f t="shared" si="1408"/>
        <v>1</v>
      </c>
      <c r="AE1489" s="29">
        <f t="shared" si="1406"/>
        <v>1</v>
      </c>
      <c r="AF1489" s="29">
        <f t="shared" si="1406"/>
        <v>1</v>
      </c>
      <c r="AG1489" s="29">
        <f t="shared" si="1406"/>
        <v>1</v>
      </c>
      <c r="AH1489" s="29">
        <f t="shared" si="1406"/>
        <v>1</v>
      </c>
      <c r="AI1489" s="29">
        <f t="shared" si="1406"/>
        <v>1</v>
      </c>
      <c r="AJ1489" s="29">
        <f t="shared" si="1406"/>
        <v>1</v>
      </c>
      <c r="AK1489" s="29">
        <f t="shared" si="1406"/>
        <v>1</v>
      </c>
      <c r="AL1489" s="29">
        <f t="shared" si="1406"/>
        <v>1</v>
      </c>
      <c r="AM1489" s="29">
        <f t="shared" si="1406"/>
        <v>1</v>
      </c>
      <c r="AN1489" s="29">
        <f t="shared" si="1406"/>
        <v>1</v>
      </c>
      <c r="AO1489" s="29">
        <f t="shared" si="1406"/>
        <v>1</v>
      </c>
      <c r="AP1489" s="29">
        <f t="shared" si="1406"/>
        <v>1</v>
      </c>
      <c r="AQ1489" s="29">
        <f t="shared" si="1406"/>
        <v>1</v>
      </c>
      <c r="AR1489" s="29">
        <f t="shared" si="1406"/>
        <v>1</v>
      </c>
      <c r="AS1489" s="29">
        <f t="shared" si="1406"/>
        <v>1</v>
      </c>
      <c r="AT1489" s="29">
        <f t="shared" si="1414"/>
        <v>1</v>
      </c>
      <c r="AU1489" s="29">
        <f t="shared" si="1414"/>
        <v>1</v>
      </c>
      <c r="AV1489" s="29">
        <f t="shared" si="1414"/>
        <v>1</v>
      </c>
      <c r="AW1489" s="29">
        <f t="shared" si="1414"/>
        <v>1</v>
      </c>
      <c r="AX1489" s="29">
        <f t="shared" si="1414"/>
        <v>1</v>
      </c>
      <c r="AY1489" s="29">
        <f t="shared" si="1414"/>
        <v>1</v>
      </c>
      <c r="AZ1489" s="29">
        <f t="shared" si="1414"/>
        <v>1</v>
      </c>
      <c r="BA1489" s="29">
        <f t="shared" si="1414"/>
        <v>1</v>
      </c>
      <c r="BB1489" s="29">
        <f t="shared" si="1414"/>
        <v>1</v>
      </c>
      <c r="BC1489" s="29">
        <f t="shared" si="1414"/>
        <v>1</v>
      </c>
      <c r="BD1489" s="29">
        <f t="shared" si="1414"/>
        <v>1</v>
      </c>
      <c r="BE1489" s="29">
        <f t="shared" si="1414"/>
        <v>1</v>
      </c>
      <c r="BF1489" s="29">
        <f t="shared" si="1414"/>
        <v>1</v>
      </c>
      <c r="BG1489" s="29">
        <f t="shared" si="1414"/>
        <v>1</v>
      </c>
      <c r="BH1489" s="29">
        <f t="shared" si="1414"/>
        <v>1</v>
      </c>
      <c r="BI1489" s="29">
        <f t="shared" si="1414"/>
        <v>1</v>
      </c>
      <c r="BJ1489" s="29">
        <f t="shared" si="1412"/>
        <v>1</v>
      </c>
      <c r="BN1489" s="29">
        <f t="shared" si="1398"/>
        <v>28</v>
      </c>
      <c r="BO1489" s="29">
        <f t="shared" si="1376"/>
        <v>21</v>
      </c>
    </row>
    <row r="1490" spans="3:67" x14ac:dyDescent="0.25">
      <c r="C1490" s="79">
        <f t="shared" si="1373"/>
        <v>43882</v>
      </c>
      <c r="D1490" s="29">
        <f t="shared" si="1420"/>
        <v>2020</v>
      </c>
      <c r="E1490" s="29">
        <f t="shared" si="1399"/>
        <v>2</v>
      </c>
      <c r="F1490" s="29">
        <f t="shared" si="1400"/>
        <v>8</v>
      </c>
      <c r="G1490" s="29">
        <f t="shared" si="1401"/>
        <v>21</v>
      </c>
      <c r="H1490" s="166" t="str">
        <f t="shared" si="1402"/>
        <v>Do</v>
      </c>
      <c r="I1490" s="29">
        <f t="shared" si="1374"/>
        <v>29</v>
      </c>
      <c r="J1490" s="29">
        <f t="array" ref="J1490">INDEX(Dienstplan!$F$6:$AJ$55,BN1490,BO1490)</f>
        <v>0</v>
      </c>
      <c r="K1490" s="29">
        <f t="array" ref="K1490">IF(OR(J1490=Schichten!$B$3,J1490=Schichten!$B$4),INDEX($D$98:$D$147,MATCH(CODE(J1490),$H$98:$H$147,0)),IF(ISERROR(INDEX($D$98:$D$147,MATCH(J1490,$A$98:$A$147,0))),0,INDEX($D$98:$D$147,MATCH(J1490,$A$98:$A$147,0))))</f>
        <v>0</v>
      </c>
      <c r="L1490" s="29">
        <f t="shared" ref="L1490" si="1426">L1440</f>
        <v>0</v>
      </c>
      <c r="M1490" s="29">
        <f t="shared" si="1423"/>
        <v>0</v>
      </c>
      <c r="O1490" s="29">
        <f t="shared" si="1408"/>
        <v>0</v>
      </c>
      <c r="P1490" s="29">
        <f t="shared" si="1408"/>
        <v>0</v>
      </c>
      <c r="Q1490" s="29">
        <f t="shared" si="1408"/>
        <v>0</v>
      </c>
      <c r="R1490" s="29">
        <f t="shared" si="1408"/>
        <v>0</v>
      </c>
      <c r="S1490" s="29">
        <f t="shared" si="1408"/>
        <v>0</v>
      </c>
      <c r="T1490" s="29">
        <f t="shared" si="1408"/>
        <v>0</v>
      </c>
      <c r="U1490" s="29">
        <f t="shared" si="1408"/>
        <v>0</v>
      </c>
      <c r="V1490" s="29">
        <f t="shared" si="1408"/>
        <v>0</v>
      </c>
      <c r="W1490" s="29">
        <f t="shared" si="1408"/>
        <v>0</v>
      </c>
      <c r="X1490" s="29">
        <f t="shared" si="1408"/>
        <v>0</v>
      </c>
      <c r="Y1490" s="29">
        <f t="shared" si="1408"/>
        <v>1</v>
      </c>
      <c r="Z1490" s="29">
        <f t="shared" si="1408"/>
        <v>1</v>
      </c>
      <c r="AA1490" s="29">
        <f t="shared" si="1408"/>
        <v>1</v>
      </c>
      <c r="AB1490" s="29">
        <f t="shared" si="1408"/>
        <v>1</v>
      </c>
      <c r="AC1490" s="29">
        <f t="shared" si="1408"/>
        <v>1</v>
      </c>
      <c r="AD1490" s="29">
        <f t="shared" si="1408"/>
        <v>1</v>
      </c>
      <c r="AE1490" s="29">
        <f t="shared" si="1406"/>
        <v>1</v>
      </c>
      <c r="AF1490" s="29">
        <f t="shared" si="1406"/>
        <v>1</v>
      </c>
      <c r="AG1490" s="29">
        <f t="shared" si="1406"/>
        <v>1</v>
      </c>
      <c r="AH1490" s="29">
        <f t="shared" si="1406"/>
        <v>1</v>
      </c>
      <c r="AI1490" s="29">
        <f t="shared" si="1406"/>
        <v>1</v>
      </c>
      <c r="AJ1490" s="29">
        <f t="shared" si="1406"/>
        <v>1</v>
      </c>
      <c r="AK1490" s="29">
        <f t="shared" si="1406"/>
        <v>1</v>
      </c>
      <c r="AL1490" s="29">
        <f t="shared" si="1406"/>
        <v>1</v>
      </c>
      <c r="AM1490" s="29">
        <f t="shared" si="1406"/>
        <v>1</v>
      </c>
      <c r="AN1490" s="29">
        <f t="shared" si="1406"/>
        <v>1</v>
      </c>
      <c r="AO1490" s="29">
        <f t="shared" si="1406"/>
        <v>1</v>
      </c>
      <c r="AP1490" s="29">
        <f t="shared" si="1406"/>
        <v>1</v>
      </c>
      <c r="AQ1490" s="29">
        <f t="shared" si="1406"/>
        <v>1</v>
      </c>
      <c r="AR1490" s="29">
        <f t="shared" si="1406"/>
        <v>1</v>
      </c>
      <c r="AS1490" s="29">
        <f t="shared" si="1406"/>
        <v>1</v>
      </c>
      <c r="AT1490" s="29">
        <f t="shared" si="1414"/>
        <v>1</v>
      </c>
      <c r="AU1490" s="29">
        <f t="shared" si="1414"/>
        <v>1</v>
      </c>
      <c r="AV1490" s="29">
        <f t="shared" si="1414"/>
        <v>1</v>
      </c>
      <c r="AW1490" s="29">
        <f t="shared" si="1414"/>
        <v>1</v>
      </c>
      <c r="AX1490" s="29">
        <f t="shared" si="1414"/>
        <v>1</v>
      </c>
      <c r="AY1490" s="29">
        <f t="shared" si="1414"/>
        <v>1</v>
      </c>
      <c r="AZ1490" s="29">
        <f t="shared" si="1414"/>
        <v>1</v>
      </c>
      <c r="BA1490" s="29">
        <f t="shared" si="1414"/>
        <v>1</v>
      </c>
      <c r="BB1490" s="29">
        <f t="shared" si="1414"/>
        <v>1</v>
      </c>
      <c r="BC1490" s="29">
        <f t="shared" si="1414"/>
        <v>1</v>
      </c>
      <c r="BD1490" s="29">
        <f t="shared" si="1414"/>
        <v>1</v>
      </c>
      <c r="BE1490" s="29">
        <f t="shared" si="1414"/>
        <v>1</v>
      </c>
      <c r="BF1490" s="29">
        <f t="shared" si="1414"/>
        <v>1</v>
      </c>
      <c r="BG1490" s="29">
        <f t="shared" si="1414"/>
        <v>1</v>
      </c>
      <c r="BH1490" s="29">
        <f t="shared" si="1414"/>
        <v>1</v>
      </c>
      <c r="BI1490" s="29">
        <f t="shared" si="1414"/>
        <v>1</v>
      </c>
      <c r="BJ1490" s="29">
        <f t="shared" si="1412"/>
        <v>1</v>
      </c>
      <c r="BN1490" s="29">
        <f t="shared" si="1398"/>
        <v>29</v>
      </c>
      <c r="BO1490" s="29">
        <f t="shared" si="1376"/>
        <v>21</v>
      </c>
    </row>
    <row r="1491" spans="3:67" x14ac:dyDescent="0.25">
      <c r="C1491" s="79">
        <f t="shared" si="1373"/>
        <v>43882</v>
      </c>
      <c r="D1491" s="29">
        <f t="shared" si="1420"/>
        <v>2020</v>
      </c>
      <c r="E1491" s="29">
        <f t="shared" si="1399"/>
        <v>2</v>
      </c>
      <c r="F1491" s="29">
        <f t="shared" si="1400"/>
        <v>8</v>
      </c>
      <c r="G1491" s="29">
        <f t="shared" si="1401"/>
        <v>21</v>
      </c>
      <c r="H1491" s="166" t="str">
        <f t="shared" si="1402"/>
        <v>Do</v>
      </c>
      <c r="I1491" s="29">
        <f t="shared" si="1374"/>
        <v>30</v>
      </c>
      <c r="J1491" s="29">
        <f t="array" ref="J1491">INDEX(Dienstplan!$F$6:$AJ$55,BN1491,BO1491)</f>
        <v>0</v>
      </c>
      <c r="K1491" s="29">
        <f t="array" ref="K1491">IF(OR(J1491=Schichten!$B$3,J1491=Schichten!$B$4),INDEX($D$98:$D$147,MATCH(CODE(J1491),$H$98:$H$147,0)),IF(ISERROR(INDEX($D$98:$D$147,MATCH(J1491,$A$98:$A$147,0))),0,INDEX($D$98:$D$147,MATCH(J1491,$A$98:$A$147,0))))</f>
        <v>0</v>
      </c>
      <c r="L1491" s="29">
        <f t="shared" ref="L1491" si="1427">L1441</f>
        <v>0</v>
      </c>
      <c r="M1491" s="29">
        <f t="shared" si="1423"/>
        <v>0</v>
      </c>
      <c r="O1491" s="29">
        <f t="shared" si="1408"/>
        <v>0</v>
      </c>
      <c r="P1491" s="29">
        <f t="shared" si="1408"/>
        <v>0</v>
      </c>
      <c r="Q1491" s="29">
        <f t="shared" si="1408"/>
        <v>0</v>
      </c>
      <c r="R1491" s="29">
        <f t="shared" si="1408"/>
        <v>0</v>
      </c>
      <c r="S1491" s="29">
        <f t="shared" si="1408"/>
        <v>0</v>
      </c>
      <c r="T1491" s="29">
        <f t="shared" si="1408"/>
        <v>0</v>
      </c>
      <c r="U1491" s="29">
        <f t="shared" si="1408"/>
        <v>0</v>
      </c>
      <c r="V1491" s="29">
        <f t="shared" si="1408"/>
        <v>0</v>
      </c>
      <c r="W1491" s="29">
        <f t="shared" si="1408"/>
        <v>0</v>
      </c>
      <c r="X1491" s="29">
        <f t="shared" si="1408"/>
        <v>0</v>
      </c>
      <c r="Y1491" s="29">
        <f t="shared" si="1408"/>
        <v>1</v>
      </c>
      <c r="Z1491" s="29">
        <f t="shared" si="1408"/>
        <v>1</v>
      </c>
      <c r="AA1491" s="29">
        <f t="shared" si="1408"/>
        <v>1</v>
      </c>
      <c r="AB1491" s="29">
        <f t="shared" si="1408"/>
        <v>1</v>
      </c>
      <c r="AC1491" s="29">
        <f t="shared" si="1408"/>
        <v>1</v>
      </c>
      <c r="AD1491" s="29">
        <f t="shared" ref="AD1491:AS1506" si="1428">IF($M$457,IF($J1491=AD$461,1,0),0)</f>
        <v>1</v>
      </c>
      <c r="AE1491" s="29">
        <f t="shared" si="1428"/>
        <v>1</v>
      </c>
      <c r="AF1491" s="29">
        <f t="shared" si="1428"/>
        <v>1</v>
      </c>
      <c r="AG1491" s="29">
        <f t="shared" si="1428"/>
        <v>1</v>
      </c>
      <c r="AH1491" s="29">
        <f t="shared" si="1428"/>
        <v>1</v>
      </c>
      <c r="AI1491" s="29">
        <f t="shared" si="1428"/>
        <v>1</v>
      </c>
      <c r="AJ1491" s="29">
        <f t="shared" si="1428"/>
        <v>1</v>
      </c>
      <c r="AK1491" s="29">
        <f t="shared" si="1428"/>
        <v>1</v>
      </c>
      <c r="AL1491" s="29">
        <f t="shared" si="1428"/>
        <v>1</v>
      </c>
      <c r="AM1491" s="29">
        <f t="shared" si="1428"/>
        <v>1</v>
      </c>
      <c r="AN1491" s="29">
        <f t="shared" si="1428"/>
        <v>1</v>
      </c>
      <c r="AO1491" s="29">
        <f t="shared" si="1428"/>
        <v>1</v>
      </c>
      <c r="AP1491" s="29">
        <f t="shared" si="1428"/>
        <v>1</v>
      </c>
      <c r="AQ1491" s="29">
        <f t="shared" si="1428"/>
        <v>1</v>
      </c>
      <c r="AR1491" s="29">
        <f t="shared" si="1428"/>
        <v>1</v>
      </c>
      <c r="AS1491" s="29">
        <f t="shared" si="1428"/>
        <v>1</v>
      </c>
      <c r="AT1491" s="29">
        <f t="shared" si="1414"/>
        <v>1</v>
      </c>
      <c r="AU1491" s="29">
        <f t="shared" si="1414"/>
        <v>1</v>
      </c>
      <c r="AV1491" s="29">
        <f t="shared" si="1414"/>
        <v>1</v>
      </c>
      <c r="AW1491" s="29">
        <f t="shared" si="1414"/>
        <v>1</v>
      </c>
      <c r="AX1491" s="29">
        <f t="shared" si="1414"/>
        <v>1</v>
      </c>
      <c r="AY1491" s="29">
        <f t="shared" si="1414"/>
        <v>1</v>
      </c>
      <c r="AZ1491" s="29">
        <f t="shared" si="1414"/>
        <v>1</v>
      </c>
      <c r="BA1491" s="29">
        <f t="shared" si="1414"/>
        <v>1</v>
      </c>
      <c r="BB1491" s="29">
        <f t="shared" si="1414"/>
        <v>1</v>
      </c>
      <c r="BC1491" s="29">
        <f t="shared" si="1414"/>
        <v>1</v>
      </c>
      <c r="BD1491" s="29">
        <f t="shared" si="1414"/>
        <v>1</v>
      </c>
      <c r="BE1491" s="29">
        <f t="shared" si="1414"/>
        <v>1</v>
      </c>
      <c r="BF1491" s="29">
        <f t="shared" si="1414"/>
        <v>1</v>
      </c>
      <c r="BG1491" s="29">
        <f t="shared" si="1414"/>
        <v>1</v>
      </c>
      <c r="BH1491" s="29">
        <f t="shared" si="1414"/>
        <v>1</v>
      </c>
      <c r="BI1491" s="29">
        <f t="shared" si="1414"/>
        <v>1</v>
      </c>
      <c r="BJ1491" s="29">
        <f t="shared" si="1412"/>
        <v>1</v>
      </c>
      <c r="BN1491" s="29">
        <f t="shared" si="1398"/>
        <v>30</v>
      </c>
      <c r="BO1491" s="29">
        <f t="shared" si="1376"/>
        <v>21</v>
      </c>
    </row>
    <row r="1492" spans="3:67" x14ac:dyDescent="0.25">
      <c r="C1492" s="79">
        <f t="shared" si="1373"/>
        <v>43882</v>
      </c>
      <c r="D1492" s="29">
        <f t="shared" si="1420"/>
        <v>2020</v>
      </c>
      <c r="E1492" s="29">
        <f t="shared" si="1399"/>
        <v>2</v>
      </c>
      <c r="F1492" s="29">
        <f t="shared" si="1400"/>
        <v>8</v>
      </c>
      <c r="G1492" s="29">
        <f t="shared" si="1401"/>
        <v>21</v>
      </c>
      <c r="H1492" s="166" t="str">
        <f t="shared" si="1402"/>
        <v>Do</v>
      </c>
      <c r="I1492" s="29">
        <f t="shared" si="1374"/>
        <v>31</v>
      </c>
      <c r="J1492" s="29">
        <f t="array" ref="J1492">INDEX(Dienstplan!$F$6:$AJ$55,BN1492,BO1492)</f>
        <v>0</v>
      </c>
      <c r="K1492" s="29">
        <f t="array" ref="K1492">IF(OR(J1492=Schichten!$B$3,J1492=Schichten!$B$4),INDEX($D$98:$D$147,MATCH(CODE(J1492),$H$98:$H$147,0)),IF(ISERROR(INDEX($D$98:$D$147,MATCH(J1492,$A$98:$A$147,0))),0,INDEX($D$98:$D$147,MATCH(J1492,$A$98:$A$147,0))))</f>
        <v>0</v>
      </c>
      <c r="L1492" s="29">
        <f t="shared" ref="L1492" si="1429">L1442</f>
        <v>0</v>
      </c>
      <c r="M1492" s="29">
        <f t="shared" si="1423"/>
        <v>0</v>
      </c>
      <c r="O1492" s="29">
        <f t="shared" ref="O1492:AD1507" si="1430">IF($M$457,IF($J1492=O$461,1,0),0)</f>
        <v>0</v>
      </c>
      <c r="P1492" s="29">
        <f t="shared" si="1430"/>
        <v>0</v>
      </c>
      <c r="Q1492" s="29">
        <f t="shared" si="1430"/>
        <v>0</v>
      </c>
      <c r="R1492" s="29">
        <f t="shared" si="1430"/>
        <v>0</v>
      </c>
      <c r="S1492" s="29">
        <f t="shared" si="1430"/>
        <v>0</v>
      </c>
      <c r="T1492" s="29">
        <f t="shared" si="1430"/>
        <v>0</v>
      </c>
      <c r="U1492" s="29">
        <f t="shared" si="1430"/>
        <v>0</v>
      </c>
      <c r="V1492" s="29">
        <f t="shared" si="1430"/>
        <v>0</v>
      </c>
      <c r="W1492" s="29">
        <f t="shared" si="1430"/>
        <v>0</v>
      </c>
      <c r="X1492" s="29">
        <f t="shared" si="1430"/>
        <v>0</v>
      </c>
      <c r="Y1492" s="29">
        <f t="shared" si="1430"/>
        <v>1</v>
      </c>
      <c r="Z1492" s="29">
        <f t="shared" si="1430"/>
        <v>1</v>
      </c>
      <c r="AA1492" s="29">
        <f t="shared" si="1430"/>
        <v>1</v>
      </c>
      <c r="AB1492" s="29">
        <f t="shared" si="1430"/>
        <v>1</v>
      </c>
      <c r="AC1492" s="29">
        <f t="shared" si="1430"/>
        <v>1</v>
      </c>
      <c r="AD1492" s="29">
        <f t="shared" si="1430"/>
        <v>1</v>
      </c>
      <c r="AE1492" s="29">
        <f t="shared" si="1428"/>
        <v>1</v>
      </c>
      <c r="AF1492" s="29">
        <f t="shared" si="1428"/>
        <v>1</v>
      </c>
      <c r="AG1492" s="29">
        <f t="shared" si="1428"/>
        <v>1</v>
      </c>
      <c r="AH1492" s="29">
        <f t="shared" si="1428"/>
        <v>1</v>
      </c>
      <c r="AI1492" s="29">
        <f t="shared" si="1428"/>
        <v>1</v>
      </c>
      <c r="AJ1492" s="29">
        <f t="shared" si="1428"/>
        <v>1</v>
      </c>
      <c r="AK1492" s="29">
        <f t="shared" si="1428"/>
        <v>1</v>
      </c>
      <c r="AL1492" s="29">
        <f t="shared" si="1428"/>
        <v>1</v>
      </c>
      <c r="AM1492" s="29">
        <f t="shared" si="1428"/>
        <v>1</v>
      </c>
      <c r="AN1492" s="29">
        <f t="shared" si="1428"/>
        <v>1</v>
      </c>
      <c r="AO1492" s="29">
        <f t="shared" si="1428"/>
        <v>1</v>
      </c>
      <c r="AP1492" s="29">
        <f t="shared" si="1428"/>
        <v>1</v>
      </c>
      <c r="AQ1492" s="29">
        <f t="shared" si="1428"/>
        <v>1</v>
      </c>
      <c r="AR1492" s="29">
        <f t="shared" si="1428"/>
        <v>1</v>
      </c>
      <c r="AS1492" s="29">
        <f t="shared" si="1428"/>
        <v>1</v>
      </c>
      <c r="AT1492" s="29">
        <f t="shared" si="1414"/>
        <v>1</v>
      </c>
      <c r="AU1492" s="29">
        <f t="shared" si="1414"/>
        <v>1</v>
      </c>
      <c r="AV1492" s="29">
        <f t="shared" si="1414"/>
        <v>1</v>
      </c>
      <c r="AW1492" s="29">
        <f t="shared" si="1414"/>
        <v>1</v>
      </c>
      <c r="AX1492" s="29">
        <f t="shared" si="1414"/>
        <v>1</v>
      </c>
      <c r="AY1492" s="29">
        <f t="shared" si="1414"/>
        <v>1</v>
      </c>
      <c r="AZ1492" s="29">
        <f t="shared" si="1414"/>
        <v>1</v>
      </c>
      <c r="BA1492" s="29">
        <f t="shared" si="1414"/>
        <v>1</v>
      </c>
      <c r="BB1492" s="29">
        <f t="shared" si="1414"/>
        <v>1</v>
      </c>
      <c r="BC1492" s="29">
        <f t="shared" si="1414"/>
        <v>1</v>
      </c>
      <c r="BD1492" s="29">
        <f t="shared" si="1414"/>
        <v>1</v>
      </c>
      <c r="BE1492" s="29">
        <f t="shared" si="1414"/>
        <v>1</v>
      </c>
      <c r="BF1492" s="29">
        <f t="shared" si="1414"/>
        <v>1</v>
      </c>
      <c r="BG1492" s="29">
        <f t="shared" si="1414"/>
        <v>1</v>
      </c>
      <c r="BH1492" s="29">
        <f t="shared" si="1414"/>
        <v>1</v>
      </c>
      <c r="BI1492" s="29">
        <f t="shared" si="1414"/>
        <v>1</v>
      </c>
      <c r="BJ1492" s="29">
        <f t="shared" si="1412"/>
        <v>1</v>
      </c>
      <c r="BN1492" s="29">
        <f t="shared" si="1398"/>
        <v>31</v>
      </c>
      <c r="BO1492" s="29">
        <f t="shared" si="1376"/>
        <v>21</v>
      </c>
    </row>
    <row r="1493" spans="3:67" x14ac:dyDescent="0.25">
      <c r="C1493" s="79">
        <f>C1443+1</f>
        <v>43882</v>
      </c>
      <c r="D1493" s="29">
        <f t="shared" si="1420"/>
        <v>2020</v>
      </c>
      <c r="E1493" s="29">
        <f t="shared" si="1399"/>
        <v>2</v>
      </c>
      <c r="F1493" s="29">
        <f t="shared" si="1400"/>
        <v>8</v>
      </c>
      <c r="G1493" s="29">
        <f t="shared" si="1401"/>
        <v>21</v>
      </c>
      <c r="H1493" s="166" t="str">
        <f t="shared" si="1402"/>
        <v>Do</v>
      </c>
      <c r="I1493" s="29">
        <f>I1443</f>
        <v>32</v>
      </c>
      <c r="J1493" s="29">
        <f t="array" ref="J1493">INDEX(Dienstplan!$F$6:$AJ$55,BN1493,BO1493)</f>
        <v>0</v>
      </c>
      <c r="K1493" s="29">
        <f t="array" ref="K1493">IF(OR(J1493=Schichten!$B$3,J1493=Schichten!$B$4),INDEX($D$98:$D$147,MATCH(CODE(J1493),$H$98:$H$147,0)),IF(ISERROR(INDEX($D$98:$D$147,MATCH(J1493,$A$98:$A$147,0))),0,INDEX($D$98:$D$147,MATCH(J1493,$A$98:$A$147,0))))</f>
        <v>0</v>
      </c>
      <c r="L1493" s="29">
        <f>L1443</f>
        <v>0</v>
      </c>
      <c r="M1493" s="29">
        <f t="shared" si="1423"/>
        <v>0</v>
      </c>
      <c r="O1493" s="29">
        <f t="shared" si="1430"/>
        <v>0</v>
      </c>
      <c r="P1493" s="29">
        <f t="shared" si="1430"/>
        <v>0</v>
      </c>
      <c r="Q1493" s="29">
        <f t="shared" si="1430"/>
        <v>0</v>
      </c>
      <c r="R1493" s="29">
        <f t="shared" si="1430"/>
        <v>0</v>
      </c>
      <c r="S1493" s="29">
        <f t="shared" si="1430"/>
        <v>0</v>
      </c>
      <c r="T1493" s="29">
        <f t="shared" si="1430"/>
        <v>0</v>
      </c>
      <c r="U1493" s="29">
        <f t="shared" si="1430"/>
        <v>0</v>
      </c>
      <c r="V1493" s="29">
        <f t="shared" si="1430"/>
        <v>0</v>
      </c>
      <c r="W1493" s="29">
        <f t="shared" si="1430"/>
        <v>0</v>
      </c>
      <c r="X1493" s="29">
        <f t="shared" si="1430"/>
        <v>0</v>
      </c>
      <c r="Y1493" s="29">
        <f t="shared" si="1430"/>
        <v>1</v>
      </c>
      <c r="Z1493" s="29">
        <f t="shared" si="1430"/>
        <v>1</v>
      </c>
      <c r="AA1493" s="29">
        <f t="shared" si="1430"/>
        <v>1</v>
      </c>
      <c r="AB1493" s="29">
        <f t="shared" si="1430"/>
        <v>1</v>
      </c>
      <c r="AC1493" s="29">
        <f t="shared" si="1430"/>
        <v>1</v>
      </c>
      <c r="AD1493" s="29">
        <f t="shared" si="1430"/>
        <v>1</v>
      </c>
      <c r="AE1493" s="29">
        <f t="shared" si="1428"/>
        <v>1</v>
      </c>
      <c r="AF1493" s="29">
        <f t="shared" si="1428"/>
        <v>1</v>
      </c>
      <c r="AG1493" s="29">
        <f t="shared" si="1428"/>
        <v>1</v>
      </c>
      <c r="AH1493" s="29">
        <f t="shared" si="1428"/>
        <v>1</v>
      </c>
      <c r="AI1493" s="29">
        <f t="shared" si="1428"/>
        <v>1</v>
      </c>
      <c r="AJ1493" s="29">
        <f t="shared" si="1428"/>
        <v>1</v>
      </c>
      <c r="AK1493" s="29">
        <f t="shared" si="1428"/>
        <v>1</v>
      </c>
      <c r="AL1493" s="29">
        <f t="shared" si="1428"/>
        <v>1</v>
      </c>
      <c r="AM1493" s="29">
        <f t="shared" si="1428"/>
        <v>1</v>
      </c>
      <c r="AN1493" s="29">
        <f t="shared" si="1428"/>
        <v>1</v>
      </c>
      <c r="AO1493" s="29">
        <f t="shared" si="1428"/>
        <v>1</v>
      </c>
      <c r="AP1493" s="29">
        <f t="shared" si="1428"/>
        <v>1</v>
      </c>
      <c r="AQ1493" s="29">
        <f t="shared" si="1428"/>
        <v>1</v>
      </c>
      <c r="AR1493" s="29">
        <f t="shared" si="1428"/>
        <v>1</v>
      </c>
      <c r="AS1493" s="29">
        <f t="shared" si="1428"/>
        <v>1</v>
      </c>
      <c r="AT1493" s="29">
        <f t="shared" si="1414"/>
        <v>1</v>
      </c>
      <c r="AU1493" s="29">
        <f t="shared" si="1414"/>
        <v>1</v>
      </c>
      <c r="AV1493" s="29">
        <f t="shared" si="1414"/>
        <v>1</v>
      </c>
      <c r="AW1493" s="29">
        <f t="shared" si="1414"/>
        <v>1</v>
      </c>
      <c r="AX1493" s="29">
        <f t="shared" si="1414"/>
        <v>1</v>
      </c>
      <c r="AY1493" s="29">
        <f t="shared" si="1414"/>
        <v>1</v>
      </c>
      <c r="AZ1493" s="29">
        <f t="shared" si="1414"/>
        <v>1</v>
      </c>
      <c r="BA1493" s="29">
        <f t="shared" si="1414"/>
        <v>1</v>
      </c>
      <c r="BB1493" s="29">
        <f t="shared" si="1414"/>
        <v>1</v>
      </c>
      <c r="BC1493" s="29">
        <f t="shared" si="1414"/>
        <v>1</v>
      </c>
      <c r="BD1493" s="29">
        <f t="shared" si="1414"/>
        <v>1</v>
      </c>
      <c r="BE1493" s="29">
        <f t="shared" si="1414"/>
        <v>1</v>
      </c>
      <c r="BF1493" s="29">
        <f t="shared" si="1414"/>
        <v>1</v>
      </c>
      <c r="BG1493" s="29">
        <f t="shared" si="1414"/>
        <v>1</v>
      </c>
      <c r="BH1493" s="29">
        <f t="shared" si="1414"/>
        <v>1</v>
      </c>
      <c r="BI1493" s="29">
        <f t="shared" si="1414"/>
        <v>1</v>
      </c>
      <c r="BJ1493" s="29">
        <f t="shared" si="1412"/>
        <v>1</v>
      </c>
      <c r="BN1493" s="29">
        <f t="shared" si="1398"/>
        <v>32</v>
      </c>
      <c r="BO1493" s="29">
        <f>BO1443+1</f>
        <v>21</v>
      </c>
    </row>
    <row r="1494" spans="3:67" x14ac:dyDescent="0.25">
      <c r="C1494" s="79">
        <f t="shared" ref="C1494:C1557" si="1431">C1444+1</f>
        <v>43882</v>
      </c>
      <c r="D1494" s="29">
        <f t="shared" si="1420"/>
        <v>2020</v>
      </c>
      <c r="E1494" s="29">
        <f t="shared" si="1399"/>
        <v>2</v>
      </c>
      <c r="F1494" s="29">
        <f t="shared" si="1400"/>
        <v>8</v>
      </c>
      <c r="G1494" s="29">
        <f t="shared" si="1401"/>
        <v>21</v>
      </c>
      <c r="H1494" s="166" t="str">
        <f t="shared" si="1402"/>
        <v>Do</v>
      </c>
      <c r="I1494" s="29">
        <f t="shared" ref="I1494:I1557" si="1432">I1444</f>
        <v>33</v>
      </c>
      <c r="J1494" s="29">
        <f t="array" ref="J1494">INDEX(Dienstplan!$F$6:$AJ$55,BN1494,BO1494)</f>
        <v>0</v>
      </c>
      <c r="K1494" s="29">
        <f t="array" ref="K1494">IF(OR(J1494=Schichten!$B$3,J1494=Schichten!$B$4),INDEX($D$98:$D$147,MATCH(CODE(J1494),$H$98:$H$147,0)),IF(ISERROR(INDEX($D$98:$D$147,MATCH(J1494,$A$98:$A$147,0))),0,INDEX($D$98:$D$147,MATCH(J1494,$A$98:$A$147,0))))</f>
        <v>0</v>
      </c>
      <c r="L1494" s="29">
        <f t="shared" ref="L1494" si="1433">L1444</f>
        <v>0</v>
      </c>
      <c r="M1494" s="29">
        <f t="shared" si="1423"/>
        <v>0</v>
      </c>
      <c r="O1494" s="29">
        <f t="shared" si="1430"/>
        <v>0</v>
      </c>
      <c r="P1494" s="29">
        <f t="shared" si="1430"/>
        <v>0</v>
      </c>
      <c r="Q1494" s="29">
        <f t="shared" si="1430"/>
        <v>0</v>
      </c>
      <c r="R1494" s="29">
        <f t="shared" si="1430"/>
        <v>0</v>
      </c>
      <c r="S1494" s="29">
        <f t="shared" si="1430"/>
        <v>0</v>
      </c>
      <c r="T1494" s="29">
        <f t="shared" si="1430"/>
        <v>0</v>
      </c>
      <c r="U1494" s="29">
        <f t="shared" si="1430"/>
        <v>0</v>
      </c>
      <c r="V1494" s="29">
        <f t="shared" si="1430"/>
        <v>0</v>
      </c>
      <c r="W1494" s="29">
        <f t="shared" si="1430"/>
        <v>0</v>
      </c>
      <c r="X1494" s="29">
        <f t="shared" si="1430"/>
        <v>0</v>
      </c>
      <c r="Y1494" s="29">
        <f t="shared" si="1430"/>
        <v>1</v>
      </c>
      <c r="Z1494" s="29">
        <f t="shared" si="1430"/>
        <v>1</v>
      </c>
      <c r="AA1494" s="29">
        <f t="shared" si="1430"/>
        <v>1</v>
      </c>
      <c r="AB1494" s="29">
        <f t="shared" si="1430"/>
        <v>1</v>
      </c>
      <c r="AC1494" s="29">
        <f t="shared" si="1430"/>
        <v>1</v>
      </c>
      <c r="AD1494" s="29">
        <f t="shared" si="1430"/>
        <v>1</v>
      </c>
      <c r="AE1494" s="29">
        <f t="shared" si="1428"/>
        <v>1</v>
      </c>
      <c r="AF1494" s="29">
        <f t="shared" si="1428"/>
        <v>1</v>
      </c>
      <c r="AG1494" s="29">
        <f t="shared" si="1428"/>
        <v>1</v>
      </c>
      <c r="AH1494" s="29">
        <f t="shared" si="1428"/>
        <v>1</v>
      </c>
      <c r="AI1494" s="29">
        <f t="shared" si="1428"/>
        <v>1</v>
      </c>
      <c r="AJ1494" s="29">
        <f t="shared" si="1428"/>
        <v>1</v>
      </c>
      <c r="AK1494" s="29">
        <f t="shared" si="1428"/>
        <v>1</v>
      </c>
      <c r="AL1494" s="29">
        <f t="shared" si="1428"/>
        <v>1</v>
      </c>
      <c r="AM1494" s="29">
        <f t="shared" si="1428"/>
        <v>1</v>
      </c>
      <c r="AN1494" s="29">
        <f t="shared" si="1428"/>
        <v>1</v>
      </c>
      <c r="AO1494" s="29">
        <f t="shared" si="1428"/>
        <v>1</v>
      </c>
      <c r="AP1494" s="29">
        <f t="shared" si="1428"/>
        <v>1</v>
      </c>
      <c r="AQ1494" s="29">
        <f t="shared" si="1428"/>
        <v>1</v>
      </c>
      <c r="AR1494" s="29">
        <f t="shared" si="1428"/>
        <v>1</v>
      </c>
      <c r="AS1494" s="29">
        <f t="shared" si="1428"/>
        <v>1</v>
      </c>
      <c r="AT1494" s="29">
        <f t="shared" si="1414"/>
        <v>1</v>
      </c>
      <c r="AU1494" s="29">
        <f t="shared" si="1414"/>
        <v>1</v>
      </c>
      <c r="AV1494" s="29">
        <f t="shared" si="1414"/>
        <v>1</v>
      </c>
      <c r="AW1494" s="29">
        <f t="shared" si="1414"/>
        <v>1</v>
      </c>
      <c r="AX1494" s="29">
        <f t="shared" si="1414"/>
        <v>1</v>
      </c>
      <c r="AY1494" s="29">
        <f t="shared" si="1414"/>
        <v>1</v>
      </c>
      <c r="AZ1494" s="29">
        <f t="shared" si="1414"/>
        <v>1</v>
      </c>
      <c r="BA1494" s="29">
        <f t="shared" si="1414"/>
        <v>1</v>
      </c>
      <c r="BB1494" s="29">
        <f t="shared" si="1414"/>
        <v>1</v>
      </c>
      <c r="BC1494" s="29">
        <f t="shared" si="1414"/>
        <v>1</v>
      </c>
      <c r="BD1494" s="29">
        <f t="shared" si="1414"/>
        <v>1</v>
      </c>
      <c r="BE1494" s="29">
        <f t="shared" si="1414"/>
        <v>1</v>
      </c>
      <c r="BF1494" s="29">
        <f t="shared" si="1414"/>
        <v>1</v>
      </c>
      <c r="BG1494" s="29">
        <f t="shared" si="1414"/>
        <v>1</v>
      </c>
      <c r="BH1494" s="29">
        <f t="shared" si="1414"/>
        <v>1</v>
      </c>
      <c r="BI1494" s="29">
        <f t="shared" si="1414"/>
        <v>1</v>
      </c>
      <c r="BJ1494" s="29">
        <f t="shared" si="1412"/>
        <v>1</v>
      </c>
      <c r="BN1494" s="29">
        <f t="shared" si="1398"/>
        <v>33</v>
      </c>
      <c r="BO1494" s="29">
        <f t="shared" ref="BO1494:BO1557" si="1434">BO1444+1</f>
        <v>21</v>
      </c>
    </row>
    <row r="1495" spans="3:67" x14ac:dyDescent="0.25">
      <c r="C1495" s="79">
        <f t="shared" si="1431"/>
        <v>43882</v>
      </c>
      <c r="D1495" s="29">
        <f t="shared" si="1420"/>
        <v>2020</v>
      </c>
      <c r="E1495" s="29">
        <f t="shared" si="1399"/>
        <v>2</v>
      </c>
      <c r="F1495" s="29">
        <f t="shared" si="1400"/>
        <v>8</v>
      </c>
      <c r="G1495" s="29">
        <f t="shared" si="1401"/>
        <v>21</v>
      </c>
      <c r="H1495" s="166" t="str">
        <f t="shared" si="1402"/>
        <v>Do</v>
      </c>
      <c r="I1495" s="29">
        <f t="shared" si="1432"/>
        <v>34</v>
      </c>
      <c r="J1495" s="29">
        <f t="array" ref="J1495">INDEX(Dienstplan!$F$6:$AJ$55,BN1495,BO1495)</f>
        <v>0</v>
      </c>
      <c r="K1495" s="29">
        <f t="array" ref="K1495">IF(OR(J1495=Schichten!$B$3,J1495=Schichten!$B$4),INDEX($D$98:$D$147,MATCH(CODE(J1495),$H$98:$H$147,0)),IF(ISERROR(INDEX($D$98:$D$147,MATCH(J1495,$A$98:$A$147,0))),0,INDEX($D$98:$D$147,MATCH(J1495,$A$98:$A$147,0))))</f>
        <v>0</v>
      </c>
      <c r="L1495" s="29">
        <f t="shared" ref="L1495" si="1435">L1445</f>
        <v>0</v>
      </c>
      <c r="M1495" s="29">
        <f t="shared" si="1423"/>
        <v>0</v>
      </c>
      <c r="O1495" s="29">
        <f t="shared" si="1430"/>
        <v>0</v>
      </c>
      <c r="P1495" s="29">
        <f t="shared" si="1430"/>
        <v>0</v>
      </c>
      <c r="Q1495" s="29">
        <f t="shared" si="1430"/>
        <v>0</v>
      </c>
      <c r="R1495" s="29">
        <f t="shared" si="1430"/>
        <v>0</v>
      </c>
      <c r="S1495" s="29">
        <f t="shared" si="1430"/>
        <v>0</v>
      </c>
      <c r="T1495" s="29">
        <f t="shared" si="1430"/>
        <v>0</v>
      </c>
      <c r="U1495" s="29">
        <f t="shared" si="1430"/>
        <v>0</v>
      </c>
      <c r="V1495" s="29">
        <f t="shared" si="1430"/>
        <v>0</v>
      </c>
      <c r="W1495" s="29">
        <f t="shared" si="1430"/>
        <v>0</v>
      </c>
      <c r="X1495" s="29">
        <f t="shared" si="1430"/>
        <v>0</v>
      </c>
      <c r="Y1495" s="29">
        <f t="shared" si="1430"/>
        <v>1</v>
      </c>
      <c r="Z1495" s="29">
        <f t="shared" si="1430"/>
        <v>1</v>
      </c>
      <c r="AA1495" s="29">
        <f t="shared" si="1430"/>
        <v>1</v>
      </c>
      <c r="AB1495" s="29">
        <f t="shared" si="1430"/>
        <v>1</v>
      </c>
      <c r="AC1495" s="29">
        <f t="shared" si="1430"/>
        <v>1</v>
      </c>
      <c r="AD1495" s="29">
        <f t="shared" si="1430"/>
        <v>1</v>
      </c>
      <c r="AE1495" s="29">
        <f t="shared" si="1428"/>
        <v>1</v>
      </c>
      <c r="AF1495" s="29">
        <f t="shared" si="1428"/>
        <v>1</v>
      </c>
      <c r="AG1495" s="29">
        <f t="shared" si="1428"/>
        <v>1</v>
      </c>
      <c r="AH1495" s="29">
        <f t="shared" si="1428"/>
        <v>1</v>
      </c>
      <c r="AI1495" s="29">
        <f t="shared" si="1428"/>
        <v>1</v>
      </c>
      <c r="AJ1495" s="29">
        <f t="shared" si="1428"/>
        <v>1</v>
      </c>
      <c r="AK1495" s="29">
        <f t="shared" si="1428"/>
        <v>1</v>
      </c>
      <c r="AL1495" s="29">
        <f t="shared" si="1428"/>
        <v>1</v>
      </c>
      <c r="AM1495" s="29">
        <f t="shared" si="1428"/>
        <v>1</v>
      </c>
      <c r="AN1495" s="29">
        <f t="shared" si="1428"/>
        <v>1</v>
      </c>
      <c r="AO1495" s="29">
        <f t="shared" si="1428"/>
        <v>1</v>
      </c>
      <c r="AP1495" s="29">
        <f t="shared" si="1428"/>
        <v>1</v>
      </c>
      <c r="AQ1495" s="29">
        <f t="shared" si="1428"/>
        <v>1</v>
      </c>
      <c r="AR1495" s="29">
        <f t="shared" si="1428"/>
        <v>1</v>
      </c>
      <c r="AS1495" s="29">
        <f t="shared" si="1428"/>
        <v>1</v>
      </c>
      <c r="AT1495" s="29">
        <f t="shared" si="1414"/>
        <v>1</v>
      </c>
      <c r="AU1495" s="29">
        <f t="shared" si="1414"/>
        <v>1</v>
      </c>
      <c r="AV1495" s="29">
        <f t="shared" si="1414"/>
        <v>1</v>
      </c>
      <c r="AW1495" s="29">
        <f t="shared" si="1414"/>
        <v>1</v>
      </c>
      <c r="AX1495" s="29">
        <f t="shared" si="1414"/>
        <v>1</v>
      </c>
      <c r="AY1495" s="29">
        <f t="shared" si="1414"/>
        <v>1</v>
      </c>
      <c r="AZ1495" s="29">
        <f t="shared" si="1414"/>
        <v>1</v>
      </c>
      <c r="BA1495" s="29">
        <f t="shared" si="1414"/>
        <v>1</v>
      </c>
      <c r="BB1495" s="29">
        <f t="shared" si="1414"/>
        <v>1</v>
      </c>
      <c r="BC1495" s="29">
        <f t="shared" si="1414"/>
        <v>1</v>
      </c>
      <c r="BD1495" s="29">
        <f t="shared" si="1414"/>
        <v>1</v>
      </c>
      <c r="BE1495" s="29">
        <f t="shared" si="1414"/>
        <v>1</v>
      </c>
      <c r="BF1495" s="29">
        <f t="shared" si="1414"/>
        <v>1</v>
      </c>
      <c r="BG1495" s="29">
        <f t="shared" si="1414"/>
        <v>1</v>
      </c>
      <c r="BH1495" s="29">
        <f t="shared" si="1414"/>
        <v>1</v>
      </c>
      <c r="BI1495" s="29">
        <f t="shared" ref="BI1495:BJ1510" si="1436">IF($M$457,IF($J1495=BI$461,1,0),0)</f>
        <v>1</v>
      </c>
      <c r="BJ1495" s="29">
        <f t="shared" si="1436"/>
        <v>1</v>
      </c>
      <c r="BN1495" s="29">
        <f t="shared" si="1398"/>
        <v>34</v>
      </c>
      <c r="BO1495" s="29">
        <f t="shared" si="1434"/>
        <v>21</v>
      </c>
    </row>
    <row r="1496" spans="3:67" x14ac:dyDescent="0.25">
      <c r="C1496" s="79">
        <f t="shared" si="1431"/>
        <v>43882</v>
      </c>
      <c r="D1496" s="29">
        <f t="shared" si="1420"/>
        <v>2020</v>
      </c>
      <c r="E1496" s="29">
        <f t="shared" si="1399"/>
        <v>2</v>
      </c>
      <c r="F1496" s="29">
        <f t="shared" si="1400"/>
        <v>8</v>
      </c>
      <c r="G1496" s="29">
        <f t="shared" si="1401"/>
        <v>21</v>
      </c>
      <c r="H1496" s="166" t="str">
        <f t="shared" si="1402"/>
        <v>Do</v>
      </c>
      <c r="I1496" s="29">
        <f t="shared" si="1432"/>
        <v>35</v>
      </c>
      <c r="J1496" s="29">
        <f t="array" ref="J1496">INDEX(Dienstplan!$F$6:$AJ$55,BN1496,BO1496)</f>
        <v>0</v>
      </c>
      <c r="K1496" s="29">
        <f t="array" ref="K1496">IF(OR(J1496=Schichten!$B$3,J1496=Schichten!$B$4),INDEX($D$98:$D$147,MATCH(CODE(J1496),$H$98:$H$147,0)),IF(ISERROR(INDEX($D$98:$D$147,MATCH(J1496,$A$98:$A$147,0))),0,INDEX($D$98:$D$147,MATCH(J1496,$A$98:$A$147,0))))</f>
        <v>0</v>
      </c>
      <c r="L1496" s="29">
        <f t="shared" ref="L1496" si="1437">L1446</f>
        <v>0</v>
      </c>
      <c r="M1496" s="29">
        <f t="shared" si="1423"/>
        <v>0</v>
      </c>
      <c r="O1496" s="29">
        <f t="shared" si="1430"/>
        <v>0</v>
      </c>
      <c r="P1496" s="29">
        <f t="shared" si="1430"/>
        <v>0</v>
      </c>
      <c r="Q1496" s="29">
        <f t="shared" si="1430"/>
        <v>0</v>
      </c>
      <c r="R1496" s="29">
        <f t="shared" si="1430"/>
        <v>0</v>
      </c>
      <c r="S1496" s="29">
        <f t="shared" si="1430"/>
        <v>0</v>
      </c>
      <c r="T1496" s="29">
        <f t="shared" si="1430"/>
        <v>0</v>
      </c>
      <c r="U1496" s="29">
        <f t="shared" si="1430"/>
        <v>0</v>
      </c>
      <c r="V1496" s="29">
        <f t="shared" si="1430"/>
        <v>0</v>
      </c>
      <c r="W1496" s="29">
        <f t="shared" si="1430"/>
        <v>0</v>
      </c>
      <c r="X1496" s="29">
        <f t="shared" si="1430"/>
        <v>0</v>
      </c>
      <c r="Y1496" s="29">
        <f t="shared" si="1430"/>
        <v>1</v>
      </c>
      <c r="Z1496" s="29">
        <f t="shared" si="1430"/>
        <v>1</v>
      </c>
      <c r="AA1496" s="29">
        <f t="shared" si="1430"/>
        <v>1</v>
      </c>
      <c r="AB1496" s="29">
        <f t="shared" si="1430"/>
        <v>1</v>
      </c>
      <c r="AC1496" s="29">
        <f t="shared" si="1430"/>
        <v>1</v>
      </c>
      <c r="AD1496" s="29">
        <f t="shared" si="1430"/>
        <v>1</v>
      </c>
      <c r="AE1496" s="29">
        <f t="shared" si="1428"/>
        <v>1</v>
      </c>
      <c r="AF1496" s="29">
        <f t="shared" si="1428"/>
        <v>1</v>
      </c>
      <c r="AG1496" s="29">
        <f t="shared" si="1428"/>
        <v>1</v>
      </c>
      <c r="AH1496" s="29">
        <f t="shared" si="1428"/>
        <v>1</v>
      </c>
      <c r="AI1496" s="29">
        <f t="shared" si="1428"/>
        <v>1</v>
      </c>
      <c r="AJ1496" s="29">
        <f t="shared" si="1428"/>
        <v>1</v>
      </c>
      <c r="AK1496" s="29">
        <f t="shared" si="1428"/>
        <v>1</v>
      </c>
      <c r="AL1496" s="29">
        <f t="shared" si="1428"/>
        <v>1</v>
      </c>
      <c r="AM1496" s="29">
        <f t="shared" si="1428"/>
        <v>1</v>
      </c>
      <c r="AN1496" s="29">
        <f t="shared" si="1428"/>
        <v>1</v>
      </c>
      <c r="AO1496" s="29">
        <f t="shared" si="1428"/>
        <v>1</v>
      </c>
      <c r="AP1496" s="29">
        <f t="shared" si="1428"/>
        <v>1</v>
      </c>
      <c r="AQ1496" s="29">
        <f t="shared" si="1428"/>
        <v>1</v>
      </c>
      <c r="AR1496" s="29">
        <f t="shared" si="1428"/>
        <v>1</v>
      </c>
      <c r="AS1496" s="29">
        <f t="shared" si="1428"/>
        <v>1</v>
      </c>
      <c r="AT1496" s="29">
        <f t="shared" ref="AT1496:BI1511" si="1438">IF($M$457,IF($J1496=AT$461,1,0),0)</f>
        <v>1</v>
      </c>
      <c r="AU1496" s="29">
        <f t="shared" si="1438"/>
        <v>1</v>
      </c>
      <c r="AV1496" s="29">
        <f t="shared" si="1438"/>
        <v>1</v>
      </c>
      <c r="AW1496" s="29">
        <f t="shared" si="1438"/>
        <v>1</v>
      </c>
      <c r="AX1496" s="29">
        <f t="shared" si="1438"/>
        <v>1</v>
      </c>
      <c r="AY1496" s="29">
        <f t="shared" si="1438"/>
        <v>1</v>
      </c>
      <c r="AZ1496" s="29">
        <f t="shared" si="1438"/>
        <v>1</v>
      </c>
      <c r="BA1496" s="29">
        <f t="shared" si="1438"/>
        <v>1</v>
      </c>
      <c r="BB1496" s="29">
        <f t="shared" si="1438"/>
        <v>1</v>
      </c>
      <c r="BC1496" s="29">
        <f t="shared" si="1438"/>
        <v>1</v>
      </c>
      <c r="BD1496" s="29">
        <f t="shared" si="1438"/>
        <v>1</v>
      </c>
      <c r="BE1496" s="29">
        <f t="shared" si="1438"/>
        <v>1</v>
      </c>
      <c r="BF1496" s="29">
        <f t="shared" si="1438"/>
        <v>1</v>
      </c>
      <c r="BG1496" s="29">
        <f t="shared" si="1438"/>
        <v>1</v>
      </c>
      <c r="BH1496" s="29">
        <f t="shared" si="1438"/>
        <v>1</v>
      </c>
      <c r="BI1496" s="29">
        <f t="shared" si="1438"/>
        <v>1</v>
      </c>
      <c r="BJ1496" s="29">
        <f t="shared" si="1436"/>
        <v>1</v>
      </c>
      <c r="BN1496" s="29">
        <f t="shared" si="1398"/>
        <v>35</v>
      </c>
      <c r="BO1496" s="29">
        <f t="shared" si="1434"/>
        <v>21</v>
      </c>
    </row>
    <row r="1497" spans="3:67" x14ac:dyDescent="0.25">
      <c r="C1497" s="79">
        <f t="shared" si="1431"/>
        <v>43882</v>
      </c>
      <c r="D1497" s="29">
        <f t="shared" si="1420"/>
        <v>2020</v>
      </c>
      <c r="E1497" s="29">
        <f t="shared" si="1399"/>
        <v>2</v>
      </c>
      <c r="F1497" s="29">
        <f t="shared" si="1400"/>
        <v>8</v>
      </c>
      <c r="G1497" s="29">
        <f t="shared" si="1401"/>
        <v>21</v>
      </c>
      <c r="H1497" s="166" t="str">
        <f t="shared" si="1402"/>
        <v>Do</v>
      </c>
      <c r="I1497" s="29">
        <f t="shared" si="1432"/>
        <v>36</v>
      </c>
      <c r="J1497" s="29">
        <f t="array" ref="J1497">INDEX(Dienstplan!$F$6:$AJ$55,BN1497,BO1497)</f>
        <v>0</v>
      </c>
      <c r="K1497" s="29">
        <f t="array" ref="K1497">IF(OR(J1497=Schichten!$B$3,J1497=Schichten!$B$4),INDEX($D$98:$D$147,MATCH(CODE(J1497),$H$98:$H$147,0)),IF(ISERROR(INDEX($D$98:$D$147,MATCH(J1497,$A$98:$A$147,0))),0,INDEX($D$98:$D$147,MATCH(J1497,$A$98:$A$147,0))))</f>
        <v>0</v>
      </c>
      <c r="L1497" s="29">
        <f t="shared" ref="L1497" si="1439">L1447</f>
        <v>0</v>
      </c>
      <c r="M1497" s="29">
        <f t="shared" si="1423"/>
        <v>0</v>
      </c>
      <c r="O1497" s="29">
        <f t="shared" si="1430"/>
        <v>0</v>
      </c>
      <c r="P1497" s="29">
        <f t="shared" si="1430"/>
        <v>0</v>
      </c>
      <c r="Q1497" s="29">
        <f t="shared" si="1430"/>
        <v>0</v>
      </c>
      <c r="R1497" s="29">
        <f t="shared" si="1430"/>
        <v>0</v>
      </c>
      <c r="S1497" s="29">
        <f t="shared" si="1430"/>
        <v>0</v>
      </c>
      <c r="T1497" s="29">
        <f t="shared" si="1430"/>
        <v>0</v>
      </c>
      <c r="U1497" s="29">
        <f t="shared" si="1430"/>
        <v>0</v>
      </c>
      <c r="V1497" s="29">
        <f t="shared" si="1430"/>
        <v>0</v>
      </c>
      <c r="W1497" s="29">
        <f t="shared" si="1430"/>
        <v>0</v>
      </c>
      <c r="X1497" s="29">
        <f t="shared" si="1430"/>
        <v>0</v>
      </c>
      <c r="Y1497" s="29">
        <f t="shared" si="1430"/>
        <v>1</v>
      </c>
      <c r="Z1497" s="29">
        <f t="shared" si="1430"/>
        <v>1</v>
      </c>
      <c r="AA1497" s="29">
        <f t="shared" si="1430"/>
        <v>1</v>
      </c>
      <c r="AB1497" s="29">
        <f t="shared" si="1430"/>
        <v>1</v>
      </c>
      <c r="AC1497" s="29">
        <f t="shared" si="1430"/>
        <v>1</v>
      </c>
      <c r="AD1497" s="29">
        <f t="shared" si="1430"/>
        <v>1</v>
      </c>
      <c r="AE1497" s="29">
        <f t="shared" si="1428"/>
        <v>1</v>
      </c>
      <c r="AF1497" s="29">
        <f t="shared" si="1428"/>
        <v>1</v>
      </c>
      <c r="AG1497" s="29">
        <f t="shared" si="1428"/>
        <v>1</v>
      </c>
      <c r="AH1497" s="29">
        <f t="shared" si="1428"/>
        <v>1</v>
      </c>
      <c r="AI1497" s="29">
        <f t="shared" si="1428"/>
        <v>1</v>
      </c>
      <c r="AJ1497" s="29">
        <f t="shared" si="1428"/>
        <v>1</v>
      </c>
      <c r="AK1497" s="29">
        <f t="shared" si="1428"/>
        <v>1</v>
      </c>
      <c r="AL1497" s="29">
        <f t="shared" si="1428"/>
        <v>1</v>
      </c>
      <c r="AM1497" s="29">
        <f t="shared" si="1428"/>
        <v>1</v>
      </c>
      <c r="AN1497" s="29">
        <f t="shared" si="1428"/>
        <v>1</v>
      </c>
      <c r="AO1497" s="29">
        <f t="shared" si="1428"/>
        <v>1</v>
      </c>
      <c r="AP1497" s="29">
        <f t="shared" si="1428"/>
        <v>1</v>
      </c>
      <c r="AQ1497" s="29">
        <f t="shared" si="1428"/>
        <v>1</v>
      </c>
      <c r="AR1497" s="29">
        <f t="shared" si="1428"/>
        <v>1</v>
      </c>
      <c r="AS1497" s="29">
        <f t="shared" si="1428"/>
        <v>1</v>
      </c>
      <c r="AT1497" s="29">
        <f t="shared" si="1438"/>
        <v>1</v>
      </c>
      <c r="AU1497" s="29">
        <f t="shared" si="1438"/>
        <v>1</v>
      </c>
      <c r="AV1497" s="29">
        <f t="shared" si="1438"/>
        <v>1</v>
      </c>
      <c r="AW1497" s="29">
        <f t="shared" si="1438"/>
        <v>1</v>
      </c>
      <c r="AX1497" s="29">
        <f t="shared" si="1438"/>
        <v>1</v>
      </c>
      <c r="AY1497" s="29">
        <f t="shared" si="1438"/>
        <v>1</v>
      </c>
      <c r="AZ1497" s="29">
        <f t="shared" si="1438"/>
        <v>1</v>
      </c>
      <c r="BA1497" s="29">
        <f t="shared" si="1438"/>
        <v>1</v>
      </c>
      <c r="BB1497" s="29">
        <f t="shared" si="1438"/>
        <v>1</v>
      </c>
      <c r="BC1497" s="29">
        <f t="shared" si="1438"/>
        <v>1</v>
      </c>
      <c r="BD1497" s="29">
        <f t="shared" si="1438"/>
        <v>1</v>
      </c>
      <c r="BE1497" s="29">
        <f t="shared" si="1438"/>
        <v>1</v>
      </c>
      <c r="BF1497" s="29">
        <f t="shared" si="1438"/>
        <v>1</v>
      </c>
      <c r="BG1497" s="29">
        <f t="shared" si="1438"/>
        <v>1</v>
      </c>
      <c r="BH1497" s="29">
        <f t="shared" si="1438"/>
        <v>1</v>
      </c>
      <c r="BI1497" s="29">
        <f t="shared" si="1438"/>
        <v>1</v>
      </c>
      <c r="BJ1497" s="29">
        <f t="shared" si="1436"/>
        <v>1</v>
      </c>
      <c r="BN1497" s="29">
        <f t="shared" si="1398"/>
        <v>36</v>
      </c>
      <c r="BO1497" s="29">
        <f t="shared" si="1434"/>
        <v>21</v>
      </c>
    </row>
    <row r="1498" spans="3:67" x14ac:dyDescent="0.25">
      <c r="C1498" s="79">
        <f t="shared" si="1431"/>
        <v>43882</v>
      </c>
      <c r="D1498" s="29">
        <f t="shared" si="1420"/>
        <v>2020</v>
      </c>
      <c r="E1498" s="29">
        <f t="shared" si="1399"/>
        <v>2</v>
      </c>
      <c r="F1498" s="29">
        <f t="shared" si="1400"/>
        <v>8</v>
      </c>
      <c r="G1498" s="29">
        <f t="shared" si="1401"/>
        <v>21</v>
      </c>
      <c r="H1498" s="166" t="str">
        <f t="shared" si="1402"/>
        <v>Do</v>
      </c>
      <c r="I1498" s="29">
        <f t="shared" si="1432"/>
        <v>37</v>
      </c>
      <c r="J1498" s="29">
        <f t="array" ref="J1498">INDEX(Dienstplan!$F$6:$AJ$55,BN1498,BO1498)</f>
        <v>0</v>
      </c>
      <c r="K1498" s="29">
        <f t="array" ref="K1498">IF(OR(J1498=Schichten!$B$3,J1498=Schichten!$B$4),INDEX($D$98:$D$147,MATCH(CODE(J1498),$H$98:$H$147,0)),IF(ISERROR(INDEX($D$98:$D$147,MATCH(J1498,$A$98:$A$147,0))),0,INDEX($D$98:$D$147,MATCH(J1498,$A$98:$A$147,0))))</f>
        <v>0</v>
      </c>
      <c r="L1498" s="29">
        <f t="shared" ref="L1498" si="1440">L1448</f>
        <v>0</v>
      </c>
      <c r="M1498" s="29">
        <f t="shared" si="1423"/>
        <v>0</v>
      </c>
      <c r="O1498" s="29">
        <f t="shared" si="1430"/>
        <v>0</v>
      </c>
      <c r="P1498" s="29">
        <f t="shared" si="1430"/>
        <v>0</v>
      </c>
      <c r="Q1498" s="29">
        <f t="shared" si="1430"/>
        <v>0</v>
      </c>
      <c r="R1498" s="29">
        <f t="shared" si="1430"/>
        <v>0</v>
      </c>
      <c r="S1498" s="29">
        <f t="shared" si="1430"/>
        <v>0</v>
      </c>
      <c r="T1498" s="29">
        <f t="shared" si="1430"/>
        <v>0</v>
      </c>
      <c r="U1498" s="29">
        <f t="shared" si="1430"/>
        <v>0</v>
      </c>
      <c r="V1498" s="29">
        <f t="shared" si="1430"/>
        <v>0</v>
      </c>
      <c r="W1498" s="29">
        <f t="shared" si="1430"/>
        <v>0</v>
      </c>
      <c r="X1498" s="29">
        <f t="shared" si="1430"/>
        <v>0</v>
      </c>
      <c r="Y1498" s="29">
        <f t="shared" si="1430"/>
        <v>1</v>
      </c>
      <c r="Z1498" s="29">
        <f t="shared" si="1430"/>
        <v>1</v>
      </c>
      <c r="AA1498" s="29">
        <f t="shared" si="1430"/>
        <v>1</v>
      </c>
      <c r="AB1498" s="29">
        <f t="shared" si="1430"/>
        <v>1</v>
      </c>
      <c r="AC1498" s="29">
        <f t="shared" si="1430"/>
        <v>1</v>
      </c>
      <c r="AD1498" s="29">
        <f t="shared" si="1430"/>
        <v>1</v>
      </c>
      <c r="AE1498" s="29">
        <f t="shared" si="1428"/>
        <v>1</v>
      </c>
      <c r="AF1498" s="29">
        <f t="shared" si="1428"/>
        <v>1</v>
      </c>
      <c r="AG1498" s="29">
        <f t="shared" si="1428"/>
        <v>1</v>
      </c>
      <c r="AH1498" s="29">
        <f t="shared" si="1428"/>
        <v>1</v>
      </c>
      <c r="AI1498" s="29">
        <f t="shared" si="1428"/>
        <v>1</v>
      </c>
      <c r="AJ1498" s="29">
        <f t="shared" si="1428"/>
        <v>1</v>
      </c>
      <c r="AK1498" s="29">
        <f t="shared" si="1428"/>
        <v>1</v>
      </c>
      <c r="AL1498" s="29">
        <f t="shared" si="1428"/>
        <v>1</v>
      </c>
      <c r="AM1498" s="29">
        <f t="shared" si="1428"/>
        <v>1</v>
      </c>
      <c r="AN1498" s="29">
        <f t="shared" si="1428"/>
        <v>1</v>
      </c>
      <c r="AO1498" s="29">
        <f t="shared" si="1428"/>
        <v>1</v>
      </c>
      <c r="AP1498" s="29">
        <f t="shared" si="1428"/>
        <v>1</v>
      </c>
      <c r="AQ1498" s="29">
        <f t="shared" si="1428"/>
        <v>1</v>
      </c>
      <c r="AR1498" s="29">
        <f t="shared" si="1428"/>
        <v>1</v>
      </c>
      <c r="AS1498" s="29">
        <f t="shared" si="1428"/>
        <v>1</v>
      </c>
      <c r="AT1498" s="29">
        <f t="shared" si="1438"/>
        <v>1</v>
      </c>
      <c r="AU1498" s="29">
        <f t="shared" si="1438"/>
        <v>1</v>
      </c>
      <c r="AV1498" s="29">
        <f t="shared" si="1438"/>
        <v>1</v>
      </c>
      <c r="AW1498" s="29">
        <f t="shared" si="1438"/>
        <v>1</v>
      </c>
      <c r="AX1498" s="29">
        <f t="shared" si="1438"/>
        <v>1</v>
      </c>
      <c r="AY1498" s="29">
        <f t="shared" si="1438"/>
        <v>1</v>
      </c>
      <c r="AZ1498" s="29">
        <f t="shared" si="1438"/>
        <v>1</v>
      </c>
      <c r="BA1498" s="29">
        <f t="shared" si="1438"/>
        <v>1</v>
      </c>
      <c r="BB1498" s="29">
        <f t="shared" si="1438"/>
        <v>1</v>
      </c>
      <c r="BC1498" s="29">
        <f t="shared" si="1438"/>
        <v>1</v>
      </c>
      <c r="BD1498" s="29">
        <f t="shared" si="1438"/>
        <v>1</v>
      </c>
      <c r="BE1498" s="29">
        <f t="shared" si="1438"/>
        <v>1</v>
      </c>
      <c r="BF1498" s="29">
        <f t="shared" si="1438"/>
        <v>1</v>
      </c>
      <c r="BG1498" s="29">
        <f t="shared" si="1438"/>
        <v>1</v>
      </c>
      <c r="BH1498" s="29">
        <f t="shared" si="1438"/>
        <v>1</v>
      </c>
      <c r="BI1498" s="29">
        <f t="shared" si="1438"/>
        <v>1</v>
      </c>
      <c r="BJ1498" s="29">
        <f t="shared" si="1436"/>
        <v>1</v>
      </c>
      <c r="BN1498" s="29">
        <f t="shared" si="1398"/>
        <v>37</v>
      </c>
      <c r="BO1498" s="29">
        <f t="shared" si="1434"/>
        <v>21</v>
      </c>
    </row>
    <row r="1499" spans="3:67" x14ac:dyDescent="0.25">
      <c r="C1499" s="79">
        <f t="shared" si="1431"/>
        <v>43882</v>
      </c>
      <c r="D1499" s="29">
        <f t="shared" si="1420"/>
        <v>2020</v>
      </c>
      <c r="E1499" s="29">
        <f t="shared" si="1399"/>
        <v>2</v>
      </c>
      <c r="F1499" s="29">
        <f t="shared" si="1400"/>
        <v>8</v>
      </c>
      <c r="G1499" s="29">
        <f t="shared" si="1401"/>
        <v>21</v>
      </c>
      <c r="H1499" s="166" t="str">
        <f t="shared" si="1402"/>
        <v>Do</v>
      </c>
      <c r="I1499" s="29">
        <f t="shared" si="1432"/>
        <v>38</v>
      </c>
      <c r="J1499" s="29">
        <f t="array" ref="J1499">INDEX(Dienstplan!$F$6:$AJ$55,BN1499,BO1499)</f>
        <v>0</v>
      </c>
      <c r="K1499" s="29">
        <f t="array" ref="K1499">IF(OR(J1499=Schichten!$B$3,J1499=Schichten!$B$4),INDEX($D$98:$D$147,MATCH(CODE(J1499),$H$98:$H$147,0)),IF(ISERROR(INDEX($D$98:$D$147,MATCH(J1499,$A$98:$A$147,0))),0,INDEX($D$98:$D$147,MATCH(J1499,$A$98:$A$147,0))))</f>
        <v>0</v>
      </c>
      <c r="L1499" s="29">
        <f t="shared" ref="L1499" si="1441">L1449</f>
        <v>0</v>
      </c>
      <c r="M1499" s="29">
        <f t="shared" si="1423"/>
        <v>0</v>
      </c>
      <c r="O1499" s="29">
        <f t="shared" si="1430"/>
        <v>0</v>
      </c>
      <c r="P1499" s="29">
        <f t="shared" si="1430"/>
        <v>0</v>
      </c>
      <c r="Q1499" s="29">
        <f t="shared" si="1430"/>
        <v>0</v>
      </c>
      <c r="R1499" s="29">
        <f t="shared" si="1430"/>
        <v>0</v>
      </c>
      <c r="S1499" s="29">
        <f t="shared" si="1430"/>
        <v>0</v>
      </c>
      <c r="T1499" s="29">
        <f t="shared" si="1430"/>
        <v>0</v>
      </c>
      <c r="U1499" s="29">
        <f t="shared" si="1430"/>
        <v>0</v>
      </c>
      <c r="V1499" s="29">
        <f t="shared" si="1430"/>
        <v>0</v>
      </c>
      <c r="W1499" s="29">
        <f t="shared" si="1430"/>
        <v>0</v>
      </c>
      <c r="X1499" s="29">
        <f t="shared" si="1430"/>
        <v>0</v>
      </c>
      <c r="Y1499" s="29">
        <f t="shared" si="1430"/>
        <v>1</v>
      </c>
      <c r="Z1499" s="29">
        <f t="shared" si="1430"/>
        <v>1</v>
      </c>
      <c r="AA1499" s="29">
        <f t="shared" si="1430"/>
        <v>1</v>
      </c>
      <c r="AB1499" s="29">
        <f t="shared" si="1430"/>
        <v>1</v>
      </c>
      <c r="AC1499" s="29">
        <f t="shared" si="1430"/>
        <v>1</v>
      </c>
      <c r="AD1499" s="29">
        <f t="shared" si="1430"/>
        <v>1</v>
      </c>
      <c r="AE1499" s="29">
        <f t="shared" si="1428"/>
        <v>1</v>
      </c>
      <c r="AF1499" s="29">
        <f t="shared" si="1428"/>
        <v>1</v>
      </c>
      <c r="AG1499" s="29">
        <f t="shared" si="1428"/>
        <v>1</v>
      </c>
      <c r="AH1499" s="29">
        <f t="shared" si="1428"/>
        <v>1</v>
      </c>
      <c r="AI1499" s="29">
        <f t="shared" si="1428"/>
        <v>1</v>
      </c>
      <c r="AJ1499" s="29">
        <f t="shared" si="1428"/>
        <v>1</v>
      </c>
      <c r="AK1499" s="29">
        <f t="shared" si="1428"/>
        <v>1</v>
      </c>
      <c r="AL1499" s="29">
        <f t="shared" si="1428"/>
        <v>1</v>
      </c>
      <c r="AM1499" s="29">
        <f t="shared" si="1428"/>
        <v>1</v>
      </c>
      <c r="AN1499" s="29">
        <f t="shared" si="1428"/>
        <v>1</v>
      </c>
      <c r="AO1499" s="29">
        <f t="shared" si="1428"/>
        <v>1</v>
      </c>
      <c r="AP1499" s="29">
        <f t="shared" si="1428"/>
        <v>1</v>
      </c>
      <c r="AQ1499" s="29">
        <f t="shared" si="1428"/>
        <v>1</v>
      </c>
      <c r="AR1499" s="29">
        <f t="shared" si="1428"/>
        <v>1</v>
      </c>
      <c r="AS1499" s="29">
        <f t="shared" si="1428"/>
        <v>1</v>
      </c>
      <c r="AT1499" s="29">
        <f t="shared" si="1438"/>
        <v>1</v>
      </c>
      <c r="AU1499" s="29">
        <f t="shared" si="1438"/>
        <v>1</v>
      </c>
      <c r="AV1499" s="29">
        <f t="shared" si="1438"/>
        <v>1</v>
      </c>
      <c r="AW1499" s="29">
        <f t="shared" si="1438"/>
        <v>1</v>
      </c>
      <c r="AX1499" s="29">
        <f t="shared" si="1438"/>
        <v>1</v>
      </c>
      <c r="AY1499" s="29">
        <f t="shared" si="1438"/>
        <v>1</v>
      </c>
      <c r="AZ1499" s="29">
        <f t="shared" si="1438"/>
        <v>1</v>
      </c>
      <c r="BA1499" s="29">
        <f t="shared" si="1438"/>
        <v>1</v>
      </c>
      <c r="BB1499" s="29">
        <f t="shared" si="1438"/>
        <v>1</v>
      </c>
      <c r="BC1499" s="29">
        <f t="shared" si="1438"/>
        <v>1</v>
      </c>
      <c r="BD1499" s="29">
        <f t="shared" si="1438"/>
        <v>1</v>
      </c>
      <c r="BE1499" s="29">
        <f t="shared" si="1438"/>
        <v>1</v>
      </c>
      <c r="BF1499" s="29">
        <f t="shared" si="1438"/>
        <v>1</v>
      </c>
      <c r="BG1499" s="29">
        <f t="shared" si="1438"/>
        <v>1</v>
      </c>
      <c r="BH1499" s="29">
        <f t="shared" si="1438"/>
        <v>1</v>
      </c>
      <c r="BI1499" s="29">
        <f t="shared" si="1438"/>
        <v>1</v>
      </c>
      <c r="BJ1499" s="29">
        <f t="shared" si="1436"/>
        <v>1</v>
      </c>
      <c r="BN1499" s="29">
        <f t="shared" si="1398"/>
        <v>38</v>
      </c>
      <c r="BO1499" s="29">
        <f t="shared" si="1434"/>
        <v>21</v>
      </c>
    </row>
    <row r="1500" spans="3:67" x14ac:dyDescent="0.25">
      <c r="C1500" s="79">
        <f t="shared" si="1431"/>
        <v>43882</v>
      </c>
      <c r="D1500" s="29">
        <f t="shared" si="1420"/>
        <v>2020</v>
      </c>
      <c r="E1500" s="29">
        <f t="shared" si="1399"/>
        <v>2</v>
      </c>
      <c r="F1500" s="29">
        <f t="shared" si="1400"/>
        <v>8</v>
      </c>
      <c r="G1500" s="29">
        <f t="shared" si="1401"/>
        <v>21</v>
      </c>
      <c r="H1500" s="166" t="str">
        <f t="shared" si="1402"/>
        <v>Do</v>
      </c>
      <c r="I1500" s="29">
        <f t="shared" si="1432"/>
        <v>39</v>
      </c>
      <c r="J1500" s="29">
        <f t="array" ref="J1500">INDEX(Dienstplan!$F$6:$AJ$55,BN1500,BO1500)</f>
        <v>0</v>
      </c>
      <c r="K1500" s="29">
        <f t="array" ref="K1500">IF(OR(J1500=Schichten!$B$3,J1500=Schichten!$B$4),INDEX($D$98:$D$147,MATCH(CODE(J1500),$H$98:$H$147,0)),IF(ISERROR(INDEX($D$98:$D$147,MATCH(J1500,$A$98:$A$147,0))),0,INDEX($D$98:$D$147,MATCH(J1500,$A$98:$A$147,0))))</f>
        <v>0</v>
      </c>
      <c r="L1500" s="29">
        <f t="shared" ref="L1500" si="1442">L1450</f>
        <v>0</v>
      </c>
      <c r="M1500" s="29">
        <f t="shared" si="1423"/>
        <v>0</v>
      </c>
      <c r="O1500" s="29">
        <f t="shared" si="1430"/>
        <v>0</v>
      </c>
      <c r="P1500" s="29">
        <f t="shared" si="1430"/>
        <v>0</v>
      </c>
      <c r="Q1500" s="29">
        <f t="shared" si="1430"/>
        <v>0</v>
      </c>
      <c r="R1500" s="29">
        <f t="shared" si="1430"/>
        <v>0</v>
      </c>
      <c r="S1500" s="29">
        <f t="shared" si="1430"/>
        <v>0</v>
      </c>
      <c r="T1500" s="29">
        <f t="shared" si="1430"/>
        <v>0</v>
      </c>
      <c r="U1500" s="29">
        <f t="shared" si="1430"/>
        <v>0</v>
      </c>
      <c r="V1500" s="29">
        <f t="shared" si="1430"/>
        <v>0</v>
      </c>
      <c r="W1500" s="29">
        <f t="shared" si="1430"/>
        <v>0</v>
      </c>
      <c r="X1500" s="29">
        <f t="shared" si="1430"/>
        <v>0</v>
      </c>
      <c r="Y1500" s="29">
        <f t="shared" si="1430"/>
        <v>1</v>
      </c>
      <c r="Z1500" s="29">
        <f t="shared" si="1430"/>
        <v>1</v>
      </c>
      <c r="AA1500" s="29">
        <f t="shared" si="1430"/>
        <v>1</v>
      </c>
      <c r="AB1500" s="29">
        <f t="shared" si="1430"/>
        <v>1</v>
      </c>
      <c r="AC1500" s="29">
        <f t="shared" si="1430"/>
        <v>1</v>
      </c>
      <c r="AD1500" s="29">
        <f t="shared" si="1430"/>
        <v>1</v>
      </c>
      <c r="AE1500" s="29">
        <f t="shared" si="1428"/>
        <v>1</v>
      </c>
      <c r="AF1500" s="29">
        <f t="shared" si="1428"/>
        <v>1</v>
      </c>
      <c r="AG1500" s="29">
        <f t="shared" si="1428"/>
        <v>1</v>
      </c>
      <c r="AH1500" s="29">
        <f t="shared" si="1428"/>
        <v>1</v>
      </c>
      <c r="AI1500" s="29">
        <f t="shared" si="1428"/>
        <v>1</v>
      </c>
      <c r="AJ1500" s="29">
        <f t="shared" si="1428"/>
        <v>1</v>
      </c>
      <c r="AK1500" s="29">
        <f t="shared" si="1428"/>
        <v>1</v>
      </c>
      <c r="AL1500" s="29">
        <f t="shared" si="1428"/>
        <v>1</v>
      </c>
      <c r="AM1500" s="29">
        <f t="shared" si="1428"/>
        <v>1</v>
      </c>
      <c r="AN1500" s="29">
        <f t="shared" si="1428"/>
        <v>1</v>
      </c>
      <c r="AO1500" s="29">
        <f t="shared" si="1428"/>
        <v>1</v>
      </c>
      <c r="AP1500" s="29">
        <f t="shared" si="1428"/>
        <v>1</v>
      </c>
      <c r="AQ1500" s="29">
        <f t="shared" si="1428"/>
        <v>1</v>
      </c>
      <c r="AR1500" s="29">
        <f t="shared" si="1428"/>
        <v>1</v>
      </c>
      <c r="AS1500" s="29">
        <f t="shared" si="1428"/>
        <v>1</v>
      </c>
      <c r="AT1500" s="29">
        <f t="shared" si="1438"/>
        <v>1</v>
      </c>
      <c r="AU1500" s="29">
        <f t="shared" si="1438"/>
        <v>1</v>
      </c>
      <c r="AV1500" s="29">
        <f t="shared" si="1438"/>
        <v>1</v>
      </c>
      <c r="AW1500" s="29">
        <f t="shared" si="1438"/>
        <v>1</v>
      </c>
      <c r="AX1500" s="29">
        <f t="shared" si="1438"/>
        <v>1</v>
      </c>
      <c r="AY1500" s="29">
        <f t="shared" si="1438"/>
        <v>1</v>
      </c>
      <c r="AZ1500" s="29">
        <f t="shared" si="1438"/>
        <v>1</v>
      </c>
      <c r="BA1500" s="29">
        <f t="shared" si="1438"/>
        <v>1</v>
      </c>
      <c r="BB1500" s="29">
        <f t="shared" si="1438"/>
        <v>1</v>
      </c>
      <c r="BC1500" s="29">
        <f t="shared" si="1438"/>
        <v>1</v>
      </c>
      <c r="BD1500" s="29">
        <f t="shared" si="1438"/>
        <v>1</v>
      </c>
      <c r="BE1500" s="29">
        <f t="shared" si="1438"/>
        <v>1</v>
      </c>
      <c r="BF1500" s="29">
        <f t="shared" si="1438"/>
        <v>1</v>
      </c>
      <c r="BG1500" s="29">
        <f t="shared" si="1438"/>
        <v>1</v>
      </c>
      <c r="BH1500" s="29">
        <f t="shared" si="1438"/>
        <v>1</v>
      </c>
      <c r="BI1500" s="29">
        <f t="shared" si="1438"/>
        <v>1</v>
      </c>
      <c r="BJ1500" s="29">
        <f t="shared" si="1436"/>
        <v>1</v>
      </c>
      <c r="BN1500" s="29">
        <f t="shared" si="1398"/>
        <v>39</v>
      </c>
      <c r="BO1500" s="29">
        <f t="shared" si="1434"/>
        <v>21</v>
      </c>
    </row>
    <row r="1501" spans="3:67" x14ac:dyDescent="0.25">
      <c r="C1501" s="79">
        <f t="shared" si="1431"/>
        <v>43882</v>
      </c>
      <c r="D1501" s="29">
        <f t="shared" si="1420"/>
        <v>2020</v>
      </c>
      <c r="E1501" s="29">
        <f t="shared" si="1399"/>
        <v>2</v>
      </c>
      <c r="F1501" s="29">
        <f t="shared" si="1400"/>
        <v>8</v>
      </c>
      <c r="G1501" s="29">
        <f t="shared" si="1401"/>
        <v>21</v>
      </c>
      <c r="H1501" s="166" t="str">
        <f t="shared" si="1402"/>
        <v>Do</v>
      </c>
      <c r="I1501" s="29">
        <f t="shared" si="1432"/>
        <v>40</v>
      </c>
      <c r="J1501" s="29">
        <f t="array" ref="J1501">INDEX(Dienstplan!$F$6:$AJ$55,BN1501,BO1501)</f>
        <v>0</v>
      </c>
      <c r="K1501" s="29">
        <f t="array" ref="K1501">IF(OR(J1501=Schichten!$B$3,J1501=Schichten!$B$4),INDEX($D$98:$D$147,MATCH(CODE(J1501),$H$98:$H$147,0)),IF(ISERROR(INDEX($D$98:$D$147,MATCH(J1501,$A$98:$A$147,0))),0,INDEX($D$98:$D$147,MATCH(J1501,$A$98:$A$147,0))))</f>
        <v>0</v>
      </c>
      <c r="L1501" s="29">
        <f t="shared" ref="L1501" si="1443">L1451</f>
        <v>0</v>
      </c>
      <c r="M1501" s="29">
        <f t="shared" si="1423"/>
        <v>0</v>
      </c>
      <c r="O1501" s="29">
        <f t="shared" si="1430"/>
        <v>0</v>
      </c>
      <c r="P1501" s="29">
        <f t="shared" si="1430"/>
        <v>0</v>
      </c>
      <c r="Q1501" s="29">
        <f t="shared" si="1430"/>
        <v>0</v>
      </c>
      <c r="R1501" s="29">
        <f t="shared" si="1430"/>
        <v>0</v>
      </c>
      <c r="S1501" s="29">
        <f t="shared" si="1430"/>
        <v>0</v>
      </c>
      <c r="T1501" s="29">
        <f t="shared" si="1430"/>
        <v>0</v>
      </c>
      <c r="U1501" s="29">
        <f t="shared" si="1430"/>
        <v>0</v>
      </c>
      <c r="V1501" s="29">
        <f t="shared" si="1430"/>
        <v>0</v>
      </c>
      <c r="W1501" s="29">
        <f t="shared" si="1430"/>
        <v>0</v>
      </c>
      <c r="X1501" s="29">
        <f t="shared" si="1430"/>
        <v>0</v>
      </c>
      <c r="Y1501" s="29">
        <f t="shared" si="1430"/>
        <v>1</v>
      </c>
      <c r="Z1501" s="29">
        <f t="shared" si="1430"/>
        <v>1</v>
      </c>
      <c r="AA1501" s="29">
        <f t="shared" si="1430"/>
        <v>1</v>
      </c>
      <c r="AB1501" s="29">
        <f t="shared" si="1430"/>
        <v>1</v>
      </c>
      <c r="AC1501" s="29">
        <f t="shared" si="1430"/>
        <v>1</v>
      </c>
      <c r="AD1501" s="29">
        <f t="shared" si="1430"/>
        <v>1</v>
      </c>
      <c r="AE1501" s="29">
        <f t="shared" si="1428"/>
        <v>1</v>
      </c>
      <c r="AF1501" s="29">
        <f t="shared" si="1428"/>
        <v>1</v>
      </c>
      <c r="AG1501" s="29">
        <f t="shared" si="1428"/>
        <v>1</v>
      </c>
      <c r="AH1501" s="29">
        <f t="shared" si="1428"/>
        <v>1</v>
      </c>
      <c r="AI1501" s="29">
        <f t="shared" si="1428"/>
        <v>1</v>
      </c>
      <c r="AJ1501" s="29">
        <f t="shared" si="1428"/>
        <v>1</v>
      </c>
      <c r="AK1501" s="29">
        <f t="shared" si="1428"/>
        <v>1</v>
      </c>
      <c r="AL1501" s="29">
        <f t="shared" si="1428"/>
        <v>1</v>
      </c>
      <c r="AM1501" s="29">
        <f t="shared" si="1428"/>
        <v>1</v>
      </c>
      <c r="AN1501" s="29">
        <f t="shared" si="1428"/>
        <v>1</v>
      </c>
      <c r="AO1501" s="29">
        <f t="shared" si="1428"/>
        <v>1</v>
      </c>
      <c r="AP1501" s="29">
        <f t="shared" si="1428"/>
        <v>1</v>
      </c>
      <c r="AQ1501" s="29">
        <f t="shared" si="1428"/>
        <v>1</v>
      </c>
      <c r="AR1501" s="29">
        <f t="shared" si="1428"/>
        <v>1</v>
      </c>
      <c r="AS1501" s="29">
        <f t="shared" si="1428"/>
        <v>1</v>
      </c>
      <c r="AT1501" s="29">
        <f t="shared" si="1438"/>
        <v>1</v>
      </c>
      <c r="AU1501" s="29">
        <f t="shared" si="1438"/>
        <v>1</v>
      </c>
      <c r="AV1501" s="29">
        <f t="shared" si="1438"/>
        <v>1</v>
      </c>
      <c r="AW1501" s="29">
        <f t="shared" si="1438"/>
        <v>1</v>
      </c>
      <c r="AX1501" s="29">
        <f t="shared" si="1438"/>
        <v>1</v>
      </c>
      <c r="AY1501" s="29">
        <f t="shared" si="1438"/>
        <v>1</v>
      </c>
      <c r="AZ1501" s="29">
        <f t="shared" si="1438"/>
        <v>1</v>
      </c>
      <c r="BA1501" s="29">
        <f t="shared" si="1438"/>
        <v>1</v>
      </c>
      <c r="BB1501" s="29">
        <f t="shared" si="1438"/>
        <v>1</v>
      </c>
      <c r="BC1501" s="29">
        <f t="shared" si="1438"/>
        <v>1</v>
      </c>
      <c r="BD1501" s="29">
        <f t="shared" si="1438"/>
        <v>1</v>
      </c>
      <c r="BE1501" s="29">
        <f t="shared" si="1438"/>
        <v>1</v>
      </c>
      <c r="BF1501" s="29">
        <f t="shared" si="1438"/>
        <v>1</v>
      </c>
      <c r="BG1501" s="29">
        <f t="shared" si="1438"/>
        <v>1</v>
      </c>
      <c r="BH1501" s="29">
        <f t="shared" si="1438"/>
        <v>1</v>
      </c>
      <c r="BI1501" s="29">
        <f t="shared" si="1438"/>
        <v>1</v>
      </c>
      <c r="BJ1501" s="29">
        <f t="shared" si="1436"/>
        <v>1</v>
      </c>
      <c r="BN1501" s="29">
        <f t="shared" si="1398"/>
        <v>40</v>
      </c>
      <c r="BO1501" s="29">
        <f t="shared" si="1434"/>
        <v>21</v>
      </c>
    </row>
    <row r="1502" spans="3:67" x14ac:dyDescent="0.25">
      <c r="C1502" s="79">
        <f t="shared" si="1431"/>
        <v>43882</v>
      </c>
      <c r="D1502" s="29">
        <f t="shared" si="1420"/>
        <v>2020</v>
      </c>
      <c r="E1502" s="29">
        <f t="shared" si="1399"/>
        <v>2</v>
      </c>
      <c r="F1502" s="29">
        <f t="shared" si="1400"/>
        <v>8</v>
      </c>
      <c r="G1502" s="29">
        <f t="shared" si="1401"/>
        <v>21</v>
      </c>
      <c r="H1502" s="166" t="str">
        <f t="shared" si="1402"/>
        <v>Do</v>
      </c>
      <c r="I1502" s="29">
        <f t="shared" si="1432"/>
        <v>41</v>
      </c>
      <c r="J1502" s="29">
        <f t="array" ref="J1502">INDEX(Dienstplan!$F$6:$AJ$55,BN1502,BO1502)</f>
        <v>0</v>
      </c>
      <c r="K1502" s="29">
        <f t="array" ref="K1502">IF(OR(J1502=Schichten!$B$3,J1502=Schichten!$B$4),INDEX($D$98:$D$147,MATCH(CODE(J1502),$H$98:$H$147,0)),IF(ISERROR(INDEX($D$98:$D$147,MATCH(J1502,$A$98:$A$147,0))),0,INDEX($D$98:$D$147,MATCH(J1502,$A$98:$A$147,0))))</f>
        <v>0</v>
      </c>
      <c r="L1502" s="29">
        <f t="shared" ref="L1502" si="1444">L1452</f>
        <v>0</v>
      </c>
      <c r="M1502" s="29">
        <f t="shared" si="1423"/>
        <v>0</v>
      </c>
      <c r="O1502" s="29">
        <f t="shared" si="1430"/>
        <v>0</v>
      </c>
      <c r="P1502" s="29">
        <f t="shared" si="1430"/>
        <v>0</v>
      </c>
      <c r="Q1502" s="29">
        <f t="shared" si="1430"/>
        <v>0</v>
      </c>
      <c r="R1502" s="29">
        <f t="shared" si="1430"/>
        <v>0</v>
      </c>
      <c r="S1502" s="29">
        <f t="shared" si="1430"/>
        <v>0</v>
      </c>
      <c r="T1502" s="29">
        <f t="shared" si="1430"/>
        <v>0</v>
      </c>
      <c r="U1502" s="29">
        <f t="shared" si="1430"/>
        <v>0</v>
      </c>
      <c r="V1502" s="29">
        <f t="shared" si="1430"/>
        <v>0</v>
      </c>
      <c r="W1502" s="29">
        <f t="shared" si="1430"/>
        <v>0</v>
      </c>
      <c r="X1502" s="29">
        <f t="shared" si="1430"/>
        <v>0</v>
      </c>
      <c r="Y1502" s="29">
        <f t="shared" si="1430"/>
        <v>1</v>
      </c>
      <c r="Z1502" s="29">
        <f t="shared" si="1430"/>
        <v>1</v>
      </c>
      <c r="AA1502" s="29">
        <f t="shared" si="1430"/>
        <v>1</v>
      </c>
      <c r="AB1502" s="29">
        <f t="shared" si="1430"/>
        <v>1</v>
      </c>
      <c r="AC1502" s="29">
        <f t="shared" si="1430"/>
        <v>1</v>
      </c>
      <c r="AD1502" s="29">
        <f t="shared" si="1430"/>
        <v>1</v>
      </c>
      <c r="AE1502" s="29">
        <f t="shared" si="1428"/>
        <v>1</v>
      </c>
      <c r="AF1502" s="29">
        <f t="shared" si="1428"/>
        <v>1</v>
      </c>
      <c r="AG1502" s="29">
        <f t="shared" si="1428"/>
        <v>1</v>
      </c>
      <c r="AH1502" s="29">
        <f t="shared" si="1428"/>
        <v>1</v>
      </c>
      <c r="AI1502" s="29">
        <f t="shared" si="1428"/>
        <v>1</v>
      </c>
      <c r="AJ1502" s="29">
        <f t="shared" si="1428"/>
        <v>1</v>
      </c>
      <c r="AK1502" s="29">
        <f t="shared" si="1428"/>
        <v>1</v>
      </c>
      <c r="AL1502" s="29">
        <f t="shared" si="1428"/>
        <v>1</v>
      </c>
      <c r="AM1502" s="29">
        <f t="shared" si="1428"/>
        <v>1</v>
      </c>
      <c r="AN1502" s="29">
        <f t="shared" si="1428"/>
        <v>1</v>
      </c>
      <c r="AO1502" s="29">
        <f t="shared" si="1428"/>
        <v>1</v>
      </c>
      <c r="AP1502" s="29">
        <f t="shared" si="1428"/>
        <v>1</v>
      </c>
      <c r="AQ1502" s="29">
        <f t="shared" si="1428"/>
        <v>1</v>
      </c>
      <c r="AR1502" s="29">
        <f t="shared" si="1428"/>
        <v>1</v>
      </c>
      <c r="AS1502" s="29">
        <f t="shared" si="1428"/>
        <v>1</v>
      </c>
      <c r="AT1502" s="29">
        <f t="shared" si="1438"/>
        <v>1</v>
      </c>
      <c r="AU1502" s="29">
        <f t="shared" si="1438"/>
        <v>1</v>
      </c>
      <c r="AV1502" s="29">
        <f t="shared" si="1438"/>
        <v>1</v>
      </c>
      <c r="AW1502" s="29">
        <f t="shared" si="1438"/>
        <v>1</v>
      </c>
      <c r="AX1502" s="29">
        <f t="shared" si="1438"/>
        <v>1</v>
      </c>
      <c r="AY1502" s="29">
        <f t="shared" si="1438"/>
        <v>1</v>
      </c>
      <c r="AZ1502" s="29">
        <f t="shared" si="1438"/>
        <v>1</v>
      </c>
      <c r="BA1502" s="29">
        <f t="shared" si="1438"/>
        <v>1</v>
      </c>
      <c r="BB1502" s="29">
        <f t="shared" si="1438"/>
        <v>1</v>
      </c>
      <c r="BC1502" s="29">
        <f t="shared" si="1438"/>
        <v>1</v>
      </c>
      <c r="BD1502" s="29">
        <f t="shared" si="1438"/>
        <v>1</v>
      </c>
      <c r="BE1502" s="29">
        <f t="shared" si="1438"/>
        <v>1</v>
      </c>
      <c r="BF1502" s="29">
        <f t="shared" si="1438"/>
        <v>1</v>
      </c>
      <c r="BG1502" s="29">
        <f t="shared" si="1438"/>
        <v>1</v>
      </c>
      <c r="BH1502" s="29">
        <f t="shared" si="1438"/>
        <v>1</v>
      </c>
      <c r="BI1502" s="29">
        <f t="shared" si="1438"/>
        <v>1</v>
      </c>
      <c r="BJ1502" s="29">
        <f t="shared" si="1436"/>
        <v>1</v>
      </c>
      <c r="BN1502" s="29">
        <f t="shared" si="1398"/>
        <v>41</v>
      </c>
      <c r="BO1502" s="29">
        <f t="shared" si="1434"/>
        <v>21</v>
      </c>
    </row>
    <row r="1503" spans="3:67" x14ac:dyDescent="0.25">
      <c r="C1503" s="79">
        <f t="shared" si="1431"/>
        <v>43882</v>
      </c>
      <c r="D1503" s="29">
        <f t="shared" si="1420"/>
        <v>2020</v>
      </c>
      <c r="E1503" s="29">
        <f t="shared" si="1399"/>
        <v>2</v>
      </c>
      <c r="F1503" s="29">
        <f t="shared" si="1400"/>
        <v>8</v>
      </c>
      <c r="G1503" s="29">
        <f t="shared" si="1401"/>
        <v>21</v>
      </c>
      <c r="H1503" s="166" t="str">
        <f t="shared" si="1402"/>
        <v>Do</v>
      </c>
      <c r="I1503" s="29">
        <f t="shared" si="1432"/>
        <v>42</v>
      </c>
      <c r="J1503" s="29">
        <f t="array" ref="J1503">INDEX(Dienstplan!$F$6:$AJ$55,BN1503,BO1503)</f>
        <v>0</v>
      </c>
      <c r="K1503" s="29">
        <f t="array" ref="K1503">IF(OR(J1503=Schichten!$B$3,J1503=Schichten!$B$4),INDEX($D$98:$D$147,MATCH(CODE(J1503),$H$98:$H$147,0)),IF(ISERROR(INDEX($D$98:$D$147,MATCH(J1503,$A$98:$A$147,0))),0,INDEX($D$98:$D$147,MATCH(J1503,$A$98:$A$147,0))))</f>
        <v>0</v>
      </c>
      <c r="L1503" s="29">
        <f t="shared" ref="L1503" si="1445">L1453</f>
        <v>0</v>
      </c>
      <c r="M1503" s="29">
        <f t="shared" si="1423"/>
        <v>0</v>
      </c>
      <c r="O1503" s="29">
        <f t="shared" si="1430"/>
        <v>0</v>
      </c>
      <c r="P1503" s="29">
        <f t="shared" si="1430"/>
        <v>0</v>
      </c>
      <c r="Q1503" s="29">
        <f t="shared" si="1430"/>
        <v>0</v>
      </c>
      <c r="R1503" s="29">
        <f t="shared" si="1430"/>
        <v>0</v>
      </c>
      <c r="S1503" s="29">
        <f t="shared" si="1430"/>
        <v>0</v>
      </c>
      <c r="T1503" s="29">
        <f t="shared" si="1430"/>
        <v>0</v>
      </c>
      <c r="U1503" s="29">
        <f t="shared" si="1430"/>
        <v>0</v>
      </c>
      <c r="V1503" s="29">
        <f t="shared" si="1430"/>
        <v>0</v>
      </c>
      <c r="W1503" s="29">
        <f t="shared" si="1430"/>
        <v>0</v>
      </c>
      <c r="X1503" s="29">
        <f t="shared" si="1430"/>
        <v>0</v>
      </c>
      <c r="Y1503" s="29">
        <f t="shared" si="1430"/>
        <v>1</v>
      </c>
      <c r="Z1503" s="29">
        <f t="shared" si="1430"/>
        <v>1</v>
      </c>
      <c r="AA1503" s="29">
        <f t="shared" si="1430"/>
        <v>1</v>
      </c>
      <c r="AB1503" s="29">
        <f t="shared" si="1430"/>
        <v>1</v>
      </c>
      <c r="AC1503" s="29">
        <f t="shared" si="1430"/>
        <v>1</v>
      </c>
      <c r="AD1503" s="29">
        <f t="shared" si="1430"/>
        <v>1</v>
      </c>
      <c r="AE1503" s="29">
        <f t="shared" si="1428"/>
        <v>1</v>
      </c>
      <c r="AF1503" s="29">
        <f t="shared" si="1428"/>
        <v>1</v>
      </c>
      <c r="AG1503" s="29">
        <f t="shared" si="1428"/>
        <v>1</v>
      </c>
      <c r="AH1503" s="29">
        <f t="shared" si="1428"/>
        <v>1</v>
      </c>
      <c r="AI1503" s="29">
        <f t="shared" si="1428"/>
        <v>1</v>
      </c>
      <c r="AJ1503" s="29">
        <f t="shared" si="1428"/>
        <v>1</v>
      </c>
      <c r="AK1503" s="29">
        <f t="shared" si="1428"/>
        <v>1</v>
      </c>
      <c r="AL1503" s="29">
        <f t="shared" si="1428"/>
        <v>1</v>
      </c>
      <c r="AM1503" s="29">
        <f t="shared" si="1428"/>
        <v>1</v>
      </c>
      <c r="AN1503" s="29">
        <f t="shared" si="1428"/>
        <v>1</v>
      </c>
      <c r="AO1503" s="29">
        <f t="shared" si="1428"/>
        <v>1</v>
      </c>
      <c r="AP1503" s="29">
        <f t="shared" si="1428"/>
        <v>1</v>
      </c>
      <c r="AQ1503" s="29">
        <f t="shared" si="1428"/>
        <v>1</v>
      </c>
      <c r="AR1503" s="29">
        <f t="shared" si="1428"/>
        <v>1</v>
      </c>
      <c r="AS1503" s="29">
        <f t="shared" si="1428"/>
        <v>1</v>
      </c>
      <c r="AT1503" s="29">
        <f t="shared" si="1438"/>
        <v>1</v>
      </c>
      <c r="AU1503" s="29">
        <f t="shared" si="1438"/>
        <v>1</v>
      </c>
      <c r="AV1503" s="29">
        <f t="shared" si="1438"/>
        <v>1</v>
      </c>
      <c r="AW1503" s="29">
        <f t="shared" si="1438"/>
        <v>1</v>
      </c>
      <c r="AX1503" s="29">
        <f t="shared" si="1438"/>
        <v>1</v>
      </c>
      <c r="AY1503" s="29">
        <f t="shared" si="1438"/>
        <v>1</v>
      </c>
      <c r="AZ1503" s="29">
        <f t="shared" si="1438"/>
        <v>1</v>
      </c>
      <c r="BA1503" s="29">
        <f t="shared" si="1438"/>
        <v>1</v>
      </c>
      <c r="BB1503" s="29">
        <f t="shared" si="1438"/>
        <v>1</v>
      </c>
      <c r="BC1503" s="29">
        <f t="shared" si="1438"/>
        <v>1</v>
      </c>
      <c r="BD1503" s="29">
        <f t="shared" si="1438"/>
        <v>1</v>
      </c>
      <c r="BE1503" s="29">
        <f t="shared" si="1438"/>
        <v>1</v>
      </c>
      <c r="BF1503" s="29">
        <f t="shared" si="1438"/>
        <v>1</v>
      </c>
      <c r="BG1503" s="29">
        <f t="shared" si="1438"/>
        <v>1</v>
      </c>
      <c r="BH1503" s="29">
        <f t="shared" si="1438"/>
        <v>1</v>
      </c>
      <c r="BI1503" s="29">
        <f t="shared" si="1438"/>
        <v>1</v>
      </c>
      <c r="BJ1503" s="29">
        <f t="shared" si="1436"/>
        <v>1</v>
      </c>
      <c r="BN1503" s="29">
        <f t="shared" si="1398"/>
        <v>42</v>
      </c>
      <c r="BO1503" s="29">
        <f t="shared" si="1434"/>
        <v>21</v>
      </c>
    </row>
    <row r="1504" spans="3:67" x14ac:dyDescent="0.25">
      <c r="C1504" s="79">
        <f t="shared" si="1431"/>
        <v>43882</v>
      </c>
      <c r="D1504" s="29">
        <f t="shared" si="1420"/>
        <v>2020</v>
      </c>
      <c r="E1504" s="29">
        <f t="shared" si="1399"/>
        <v>2</v>
      </c>
      <c r="F1504" s="29">
        <f t="shared" si="1400"/>
        <v>8</v>
      </c>
      <c r="G1504" s="29">
        <f t="shared" si="1401"/>
        <v>21</v>
      </c>
      <c r="H1504" s="166" t="str">
        <f t="shared" si="1402"/>
        <v>Do</v>
      </c>
      <c r="I1504" s="29">
        <f t="shared" si="1432"/>
        <v>43</v>
      </c>
      <c r="J1504" s="29">
        <f t="array" ref="J1504">INDEX(Dienstplan!$F$6:$AJ$55,BN1504,BO1504)</f>
        <v>0</v>
      </c>
      <c r="K1504" s="29">
        <f t="array" ref="K1504">IF(OR(J1504=Schichten!$B$3,J1504=Schichten!$B$4),INDEX($D$98:$D$147,MATCH(CODE(J1504),$H$98:$H$147,0)),IF(ISERROR(INDEX($D$98:$D$147,MATCH(J1504,$A$98:$A$147,0))),0,INDEX($D$98:$D$147,MATCH(J1504,$A$98:$A$147,0))))</f>
        <v>0</v>
      </c>
      <c r="L1504" s="29">
        <f t="shared" ref="L1504" si="1446">L1454</f>
        <v>0</v>
      </c>
      <c r="M1504" s="29">
        <f t="shared" si="1423"/>
        <v>0</v>
      </c>
      <c r="O1504" s="29">
        <f t="shared" si="1430"/>
        <v>0</v>
      </c>
      <c r="P1504" s="29">
        <f t="shared" si="1430"/>
        <v>0</v>
      </c>
      <c r="Q1504" s="29">
        <f t="shared" si="1430"/>
        <v>0</v>
      </c>
      <c r="R1504" s="29">
        <f t="shared" si="1430"/>
        <v>0</v>
      </c>
      <c r="S1504" s="29">
        <f t="shared" si="1430"/>
        <v>0</v>
      </c>
      <c r="T1504" s="29">
        <f t="shared" si="1430"/>
        <v>0</v>
      </c>
      <c r="U1504" s="29">
        <f t="shared" si="1430"/>
        <v>0</v>
      </c>
      <c r="V1504" s="29">
        <f t="shared" si="1430"/>
        <v>0</v>
      </c>
      <c r="W1504" s="29">
        <f t="shared" si="1430"/>
        <v>0</v>
      </c>
      <c r="X1504" s="29">
        <f t="shared" si="1430"/>
        <v>0</v>
      </c>
      <c r="Y1504" s="29">
        <f t="shared" si="1430"/>
        <v>1</v>
      </c>
      <c r="Z1504" s="29">
        <f t="shared" si="1430"/>
        <v>1</v>
      </c>
      <c r="AA1504" s="29">
        <f t="shared" si="1430"/>
        <v>1</v>
      </c>
      <c r="AB1504" s="29">
        <f t="shared" si="1430"/>
        <v>1</v>
      </c>
      <c r="AC1504" s="29">
        <f t="shared" si="1430"/>
        <v>1</v>
      </c>
      <c r="AD1504" s="29">
        <f t="shared" si="1430"/>
        <v>1</v>
      </c>
      <c r="AE1504" s="29">
        <f t="shared" si="1428"/>
        <v>1</v>
      </c>
      <c r="AF1504" s="29">
        <f t="shared" si="1428"/>
        <v>1</v>
      </c>
      <c r="AG1504" s="29">
        <f t="shared" si="1428"/>
        <v>1</v>
      </c>
      <c r="AH1504" s="29">
        <f t="shared" si="1428"/>
        <v>1</v>
      </c>
      <c r="AI1504" s="29">
        <f t="shared" si="1428"/>
        <v>1</v>
      </c>
      <c r="AJ1504" s="29">
        <f t="shared" si="1428"/>
        <v>1</v>
      </c>
      <c r="AK1504" s="29">
        <f t="shared" si="1428"/>
        <v>1</v>
      </c>
      <c r="AL1504" s="29">
        <f t="shared" si="1428"/>
        <v>1</v>
      </c>
      <c r="AM1504" s="29">
        <f t="shared" si="1428"/>
        <v>1</v>
      </c>
      <c r="AN1504" s="29">
        <f t="shared" si="1428"/>
        <v>1</v>
      </c>
      <c r="AO1504" s="29">
        <f t="shared" si="1428"/>
        <v>1</v>
      </c>
      <c r="AP1504" s="29">
        <f t="shared" si="1428"/>
        <v>1</v>
      </c>
      <c r="AQ1504" s="29">
        <f t="shared" si="1428"/>
        <v>1</v>
      </c>
      <c r="AR1504" s="29">
        <f t="shared" si="1428"/>
        <v>1</v>
      </c>
      <c r="AS1504" s="29">
        <f t="shared" si="1428"/>
        <v>1</v>
      </c>
      <c r="AT1504" s="29">
        <f t="shared" si="1438"/>
        <v>1</v>
      </c>
      <c r="AU1504" s="29">
        <f t="shared" si="1438"/>
        <v>1</v>
      </c>
      <c r="AV1504" s="29">
        <f t="shared" si="1438"/>
        <v>1</v>
      </c>
      <c r="AW1504" s="29">
        <f t="shared" si="1438"/>
        <v>1</v>
      </c>
      <c r="AX1504" s="29">
        <f t="shared" si="1438"/>
        <v>1</v>
      </c>
      <c r="AY1504" s="29">
        <f t="shared" si="1438"/>
        <v>1</v>
      </c>
      <c r="AZ1504" s="29">
        <f t="shared" si="1438"/>
        <v>1</v>
      </c>
      <c r="BA1504" s="29">
        <f t="shared" si="1438"/>
        <v>1</v>
      </c>
      <c r="BB1504" s="29">
        <f t="shared" si="1438"/>
        <v>1</v>
      </c>
      <c r="BC1504" s="29">
        <f t="shared" si="1438"/>
        <v>1</v>
      </c>
      <c r="BD1504" s="29">
        <f t="shared" si="1438"/>
        <v>1</v>
      </c>
      <c r="BE1504" s="29">
        <f t="shared" si="1438"/>
        <v>1</v>
      </c>
      <c r="BF1504" s="29">
        <f t="shared" si="1438"/>
        <v>1</v>
      </c>
      <c r="BG1504" s="29">
        <f t="shared" si="1438"/>
        <v>1</v>
      </c>
      <c r="BH1504" s="29">
        <f t="shared" si="1438"/>
        <v>1</v>
      </c>
      <c r="BI1504" s="29">
        <f t="shared" si="1438"/>
        <v>1</v>
      </c>
      <c r="BJ1504" s="29">
        <f t="shared" si="1436"/>
        <v>1</v>
      </c>
      <c r="BN1504" s="29">
        <f t="shared" si="1398"/>
        <v>43</v>
      </c>
      <c r="BO1504" s="29">
        <f t="shared" si="1434"/>
        <v>21</v>
      </c>
    </row>
    <row r="1505" spans="3:67" x14ac:dyDescent="0.25">
      <c r="C1505" s="79">
        <f t="shared" si="1431"/>
        <v>43882</v>
      </c>
      <c r="D1505" s="29">
        <f t="shared" si="1420"/>
        <v>2020</v>
      </c>
      <c r="E1505" s="29">
        <f t="shared" si="1399"/>
        <v>2</v>
      </c>
      <c r="F1505" s="29">
        <f t="shared" si="1400"/>
        <v>8</v>
      </c>
      <c r="G1505" s="29">
        <f t="shared" si="1401"/>
        <v>21</v>
      </c>
      <c r="H1505" s="166" t="str">
        <f t="shared" si="1402"/>
        <v>Do</v>
      </c>
      <c r="I1505" s="29">
        <f t="shared" si="1432"/>
        <v>44</v>
      </c>
      <c r="J1505" s="29">
        <f t="array" ref="J1505">INDEX(Dienstplan!$F$6:$AJ$55,BN1505,BO1505)</f>
        <v>0</v>
      </c>
      <c r="K1505" s="29">
        <f t="array" ref="K1505">IF(OR(J1505=Schichten!$B$3,J1505=Schichten!$B$4),INDEX($D$98:$D$147,MATCH(CODE(J1505),$H$98:$H$147,0)),IF(ISERROR(INDEX($D$98:$D$147,MATCH(J1505,$A$98:$A$147,0))),0,INDEX($D$98:$D$147,MATCH(J1505,$A$98:$A$147,0))))</f>
        <v>0</v>
      </c>
      <c r="L1505" s="29">
        <f t="shared" ref="L1505" si="1447">L1455</f>
        <v>0</v>
      </c>
      <c r="M1505" s="29">
        <f t="shared" si="1423"/>
        <v>0</v>
      </c>
      <c r="O1505" s="29">
        <f t="shared" si="1430"/>
        <v>0</v>
      </c>
      <c r="P1505" s="29">
        <f t="shared" si="1430"/>
        <v>0</v>
      </c>
      <c r="Q1505" s="29">
        <f t="shared" si="1430"/>
        <v>0</v>
      </c>
      <c r="R1505" s="29">
        <f t="shared" si="1430"/>
        <v>0</v>
      </c>
      <c r="S1505" s="29">
        <f t="shared" si="1430"/>
        <v>0</v>
      </c>
      <c r="T1505" s="29">
        <f t="shared" si="1430"/>
        <v>0</v>
      </c>
      <c r="U1505" s="29">
        <f t="shared" si="1430"/>
        <v>0</v>
      </c>
      <c r="V1505" s="29">
        <f t="shared" si="1430"/>
        <v>0</v>
      </c>
      <c r="W1505" s="29">
        <f t="shared" si="1430"/>
        <v>0</v>
      </c>
      <c r="X1505" s="29">
        <f t="shared" si="1430"/>
        <v>0</v>
      </c>
      <c r="Y1505" s="29">
        <f t="shared" si="1430"/>
        <v>1</v>
      </c>
      <c r="Z1505" s="29">
        <f t="shared" si="1430"/>
        <v>1</v>
      </c>
      <c r="AA1505" s="29">
        <f t="shared" si="1430"/>
        <v>1</v>
      </c>
      <c r="AB1505" s="29">
        <f t="shared" si="1430"/>
        <v>1</v>
      </c>
      <c r="AC1505" s="29">
        <f t="shared" si="1430"/>
        <v>1</v>
      </c>
      <c r="AD1505" s="29">
        <f t="shared" si="1430"/>
        <v>1</v>
      </c>
      <c r="AE1505" s="29">
        <f t="shared" si="1428"/>
        <v>1</v>
      </c>
      <c r="AF1505" s="29">
        <f t="shared" si="1428"/>
        <v>1</v>
      </c>
      <c r="AG1505" s="29">
        <f t="shared" si="1428"/>
        <v>1</v>
      </c>
      <c r="AH1505" s="29">
        <f t="shared" si="1428"/>
        <v>1</v>
      </c>
      <c r="AI1505" s="29">
        <f t="shared" si="1428"/>
        <v>1</v>
      </c>
      <c r="AJ1505" s="29">
        <f t="shared" si="1428"/>
        <v>1</v>
      </c>
      <c r="AK1505" s="29">
        <f t="shared" si="1428"/>
        <v>1</v>
      </c>
      <c r="AL1505" s="29">
        <f t="shared" si="1428"/>
        <v>1</v>
      </c>
      <c r="AM1505" s="29">
        <f t="shared" si="1428"/>
        <v>1</v>
      </c>
      <c r="AN1505" s="29">
        <f t="shared" si="1428"/>
        <v>1</v>
      </c>
      <c r="AO1505" s="29">
        <f t="shared" si="1428"/>
        <v>1</v>
      </c>
      <c r="AP1505" s="29">
        <f t="shared" si="1428"/>
        <v>1</v>
      </c>
      <c r="AQ1505" s="29">
        <f t="shared" si="1428"/>
        <v>1</v>
      </c>
      <c r="AR1505" s="29">
        <f t="shared" si="1428"/>
        <v>1</v>
      </c>
      <c r="AS1505" s="29">
        <f t="shared" si="1428"/>
        <v>1</v>
      </c>
      <c r="AT1505" s="29">
        <f t="shared" si="1438"/>
        <v>1</v>
      </c>
      <c r="AU1505" s="29">
        <f t="shared" si="1438"/>
        <v>1</v>
      </c>
      <c r="AV1505" s="29">
        <f t="shared" si="1438"/>
        <v>1</v>
      </c>
      <c r="AW1505" s="29">
        <f t="shared" si="1438"/>
        <v>1</v>
      </c>
      <c r="AX1505" s="29">
        <f t="shared" si="1438"/>
        <v>1</v>
      </c>
      <c r="AY1505" s="29">
        <f t="shared" si="1438"/>
        <v>1</v>
      </c>
      <c r="AZ1505" s="29">
        <f t="shared" si="1438"/>
        <v>1</v>
      </c>
      <c r="BA1505" s="29">
        <f t="shared" si="1438"/>
        <v>1</v>
      </c>
      <c r="BB1505" s="29">
        <f t="shared" si="1438"/>
        <v>1</v>
      </c>
      <c r="BC1505" s="29">
        <f t="shared" si="1438"/>
        <v>1</v>
      </c>
      <c r="BD1505" s="29">
        <f t="shared" si="1438"/>
        <v>1</v>
      </c>
      <c r="BE1505" s="29">
        <f t="shared" si="1438"/>
        <v>1</v>
      </c>
      <c r="BF1505" s="29">
        <f t="shared" si="1438"/>
        <v>1</v>
      </c>
      <c r="BG1505" s="29">
        <f t="shared" si="1438"/>
        <v>1</v>
      </c>
      <c r="BH1505" s="29">
        <f t="shared" si="1438"/>
        <v>1</v>
      </c>
      <c r="BI1505" s="29">
        <f t="shared" si="1438"/>
        <v>1</v>
      </c>
      <c r="BJ1505" s="29">
        <f t="shared" si="1436"/>
        <v>1</v>
      </c>
      <c r="BN1505" s="29">
        <f t="shared" si="1398"/>
        <v>44</v>
      </c>
      <c r="BO1505" s="29">
        <f t="shared" si="1434"/>
        <v>21</v>
      </c>
    </row>
    <row r="1506" spans="3:67" x14ac:dyDescent="0.25">
      <c r="C1506" s="79">
        <f t="shared" si="1431"/>
        <v>43882</v>
      </c>
      <c r="D1506" s="29">
        <f t="shared" si="1420"/>
        <v>2020</v>
      </c>
      <c r="E1506" s="29">
        <f t="shared" si="1399"/>
        <v>2</v>
      </c>
      <c r="F1506" s="29">
        <f t="shared" si="1400"/>
        <v>8</v>
      </c>
      <c r="G1506" s="29">
        <f t="shared" si="1401"/>
        <v>21</v>
      </c>
      <c r="H1506" s="166" t="str">
        <f t="shared" si="1402"/>
        <v>Do</v>
      </c>
      <c r="I1506" s="29">
        <f t="shared" si="1432"/>
        <v>45</v>
      </c>
      <c r="J1506" s="29">
        <f t="array" ref="J1506">INDEX(Dienstplan!$F$6:$AJ$55,BN1506,BO1506)</f>
        <v>0</v>
      </c>
      <c r="K1506" s="29">
        <f t="array" ref="K1506">IF(OR(J1506=Schichten!$B$3,J1506=Schichten!$B$4),INDEX($D$98:$D$147,MATCH(CODE(J1506),$H$98:$H$147,0)),IF(ISERROR(INDEX($D$98:$D$147,MATCH(J1506,$A$98:$A$147,0))),0,INDEX($D$98:$D$147,MATCH(J1506,$A$98:$A$147,0))))</f>
        <v>0</v>
      </c>
      <c r="L1506" s="29">
        <f t="shared" ref="L1506" si="1448">L1456</f>
        <v>0</v>
      </c>
      <c r="M1506" s="29">
        <f t="shared" si="1423"/>
        <v>0</v>
      </c>
      <c r="O1506" s="29">
        <f t="shared" si="1430"/>
        <v>0</v>
      </c>
      <c r="P1506" s="29">
        <f t="shared" si="1430"/>
        <v>0</v>
      </c>
      <c r="Q1506" s="29">
        <f t="shared" si="1430"/>
        <v>0</v>
      </c>
      <c r="R1506" s="29">
        <f t="shared" si="1430"/>
        <v>0</v>
      </c>
      <c r="S1506" s="29">
        <f t="shared" si="1430"/>
        <v>0</v>
      </c>
      <c r="T1506" s="29">
        <f t="shared" si="1430"/>
        <v>0</v>
      </c>
      <c r="U1506" s="29">
        <f t="shared" si="1430"/>
        <v>0</v>
      </c>
      <c r="V1506" s="29">
        <f t="shared" si="1430"/>
        <v>0</v>
      </c>
      <c r="W1506" s="29">
        <f t="shared" si="1430"/>
        <v>0</v>
      </c>
      <c r="X1506" s="29">
        <f t="shared" si="1430"/>
        <v>0</v>
      </c>
      <c r="Y1506" s="29">
        <f t="shared" si="1430"/>
        <v>1</v>
      </c>
      <c r="Z1506" s="29">
        <f t="shared" si="1430"/>
        <v>1</v>
      </c>
      <c r="AA1506" s="29">
        <f t="shared" si="1430"/>
        <v>1</v>
      </c>
      <c r="AB1506" s="29">
        <f t="shared" si="1430"/>
        <v>1</v>
      </c>
      <c r="AC1506" s="29">
        <f t="shared" si="1430"/>
        <v>1</v>
      </c>
      <c r="AD1506" s="29">
        <f t="shared" si="1430"/>
        <v>1</v>
      </c>
      <c r="AE1506" s="29">
        <f t="shared" si="1428"/>
        <v>1</v>
      </c>
      <c r="AF1506" s="29">
        <f t="shared" si="1428"/>
        <v>1</v>
      </c>
      <c r="AG1506" s="29">
        <f t="shared" si="1428"/>
        <v>1</v>
      </c>
      <c r="AH1506" s="29">
        <f t="shared" si="1428"/>
        <v>1</v>
      </c>
      <c r="AI1506" s="29">
        <f t="shared" si="1428"/>
        <v>1</v>
      </c>
      <c r="AJ1506" s="29">
        <f t="shared" si="1428"/>
        <v>1</v>
      </c>
      <c r="AK1506" s="29">
        <f t="shared" si="1428"/>
        <v>1</v>
      </c>
      <c r="AL1506" s="29">
        <f t="shared" si="1428"/>
        <v>1</v>
      </c>
      <c r="AM1506" s="29">
        <f t="shared" si="1428"/>
        <v>1</v>
      </c>
      <c r="AN1506" s="29">
        <f t="shared" si="1428"/>
        <v>1</v>
      </c>
      <c r="AO1506" s="29">
        <f t="shared" si="1428"/>
        <v>1</v>
      </c>
      <c r="AP1506" s="29">
        <f t="shared" si="1428"/>
        <v>1</v>
      </c>
      <c r="AQ1506" s="29">
        <f t="shared" si="1428"/>
        <v>1</v>
      </c>
      <c r="AR1506" s="29">
        <f t="shared" si="1428"/>
        <v>1</v>
      </c>
      <c r="AS1506" s="29">
        <f t="shared" si="1428"/>
        <v>1</v>
      </c>
      <c r="AT1506" s="29">
        <f t="shared" si="1438"/>
        <v>1</v>
      </c>
      <c r="AU1506" s="29">
        <f t="shared" si="1438"/>
        <v>1</v>
      </c>
      <c r="AV1506" s="29">
        <f t="shared" si="1438"/>
        <v>1</v>
      </c>
      <c r="AW1506" s="29">
        <f t="shared" si="1438"/>
        <v>1</v>
      </c>
      <c r="AX1506" s="29">
        <f t="shared" si="1438"/>
        <v>1</v>
      </c>
      <c r="AY1506" s="29">
        <f t="shared" si="1438"/>
        <v>1</v>
      </c>
      <c r="AZ1506" s="29">
        <f t="shared" si="1438"/>
        <v>1</v>
      </c>
      <c r="BA1506" s="29">
        <f t="shared" si="1438"/>
        <v>1</v>
      </c>
      <c r="BB1506" s="29">
        <f t="shared" si="1438"/>
        <v>1</v>
      </c>
      <c r="BC1506" s="29">
        <f t="shared" si="1438"/>
        <v>1</v>
      </c>
      <c r="BD1506" s="29">
        <f t="shared" si="1438"/>
        <v>1</v>
      </c>
      <c r="BE1506" s="29">
        <f t="shared" si="1438"/>
        <v>1</v>
      </c>
      <c r="BF1506" s="29">
        <f t="shared" si="1438"/>
        <v>1</v>
      </c>
      <c r="BG1506" s="29">
        <f t="shared" si="1438"/>
        <v>1</v>
      </c>
      <c r="BH1506" s="29">
        <f t="shared" si="1438"/>
        <v>1</v>
      </c>
      <c r="BI1506" s="29">
        <f t="shared" si="1438"/>
        <v>1</v>
      </c>
      <c r="BJ1506" s="29">
        <f t="shared" si="1436"/>
        <v>1</v>
      </c>
      <c r="BN1506" s="29">
        <f t="shared" si="1398"/>
        <v>45</v>
      </c>
      <c r="BO1506" s="29">
        <f t="shared" si="1434"/>
        <v>21</v>
      </c>
    </row>
    <row r="1507" spans="3:67" x14ac:dyDescent="0.25">
      <c r="C1507" s="79">
        <f t="shared" si="1431"/>
        <v>43882</v>
      </c>
      <c r="D1507" s="29">
        <f t="shared" si="1420"/>
        <v>2020</v>
      </c>
      <c r="E1507" s="29">
        <f t="shared" si="1399"/>
        <v>2</v>
      </c>
      <c r="F1507" s="29">
        <f t="shared" si="1400"/>
        <v>8</v>
      </c>
      <c r="G1507" s="29">
        <f t="shared" si="1401"/>
        <v>21</v>
      </c>
      <c r="H1507" s="166" t="str">
        <f t="shared" si="1402"/>
        <v>Do</v>
      </c>
      <c r="I1507" s="29">
        <f t="shared" si="1432"/>
        <v>46</v>
      </c>
      <c r="J1507" s="29">
        <f t="array" ref="J1507">INDEX(Dienstplan!$F$6:$AJ$55,BN1507,BO1507)</f>
        <v>0</v>
      </c>
      <c r="K1507" s="29">
        <f t="array" ref="K1507">IF(OR(J1507=Schichten!$B$3,J1507=Schichten!$B$4),INDEX($D$98:$D$147,MATCH(CODE(J1507),$H$98:$H$147,0)),IF(ISERROR(INDEX($D$98:$D$147,MATCH(J1507,$A$98:$A$147,0))),0,INDEX($D$98:$D$147,MATCH(J1507,$A$98:$A$147,0))))</f>
        <v>0</v>
      </c>
      <c r="L1507" s="29">
        <f t="shared" ref="L1507" si="1449">L1457</f>
        <v>0</v>
      </c>
      <c r="M1507" s="29">
        <f t="shared" si="1423"/>
        <v>0</v>
      </c>
      <c r="O1507" s="29">
        <f t="shared" si="1430"/>
        <v>0</v>
      </c>
      <c r="P1507" s="29">
        <f t="shared" si="1430"/>
        <v>0</v>
      </c>
      <c r="Q1507" s="29">
        <f t="shared" si="1430"/>
        <v>0</v>
      </c>
      <c r="R1507" s="29">
        <f t="shared" si="1430"/>
        <v>0</v>
      </c>
      <c r="S1507" s="29">
        <f t="shared" si="1430"/>
        <v>0</v>
      </c>
      <c r="T1507" s="29">
        <f t="shared" si="1430"/>
        <v>0</v>
      </c>
      <c r="U1507" s="29">
        <f t="shared" si="1430"/>
        <v>0</v>
      </c>
      <c r="V1507" s="29">
        <f t="shared" si="1430"/>
        <v>0</v>
      </c>
      <c r="W1507" s="29">
        <f t="shared" si="1430"/>
        <v>0</v>
      </c>
      <c r="X1507" s="29">
        <f t="shared" si="1430"/>
        <v>0</v>
      </c>
      <c r="Y1507" s="29">
        <f t="shared" si="1430"/>
        <v>1</v>
      </c>
      <c r="Z1507" s="29">
        <f t="shared" si="1430"/>
        <v>1</v>
      </c>
      <c r="AA1507" s="29">
        <f t="shared" si="1430"/>
        <v>1</v>
      </c>
      <c r="AB1507" s="29">
        <f t="shared" si="1430"/>
        <v>1</v>
      </c>
      <c r="AC1507" s="29">
        <f t="shared" si="1430"/>
        <v>1</v>
      </c>
      <c r="AD1507" s="29">
        <f t="shared" ref="AD1507:AS1522" si="1450">IF($M$457,IF($J1507=AD$461,1,0),0)</f>
        <v>1</v>
      </c>
      <c r="AE1507" s="29">
        <f t="shared" si="1450"/>
        <v>1</v>
      </c>
      <c r="AF1507" s="29">
        <f t="shared" si="1450"/>
        <v>1</v>
      </c>
      <c r="AG1507" s="29">
        <f t="shared" si="1450"/>
        <v>1</v>
      </c>
      <c r="AH1507" s="29">
        <f t="shared" si="1450"/>
        <v>1</v>
      </c>
      <c r="AI1507" s="29">
        <f t="shared" si="1450"/>
        <v>1</v>
      </c>
      <c r="AJ1507" s="29">
        <f t="shared" si="1450"/>
        <v>1</v>
      </c>
      <c r="AK1507" s="29">
        <f t="shared" si="1450"/>
        <v>1</v>
      </c>
      <c r="AL1507" s="29">
        <f t="shared" si="1450"/>
        <v>1</v>
      </c>
      <c r="AM1507" s="29">
        <f t="shared" si="1450"/>
        <v>1</v>
      </c>
      <c r="AN1507" s="29">
        <f t="shared" si="1450"/>
        <v>1</v>
      </c>
      <c r="AO1507" s="29">
        <f t="shared" si="1450"/>
        <v>1</v>
      </c>
      <c r="AP1507" s="29">
        <f t="shared" si="1450"/>
        <v>1</v>
      </c>
      <c r="AQ1507" s="29">
        <f t="shared" si="1450"/>
        <v>1</v>
      </c>
      <c r="AR1507" s="29">
        <f t="shared" si="1450"/>
        <v>1</v>
      </c>
      <c r="AS1507" s="29">
        <f t="shared" si="1450"/>
        <v>1</v>
      </c>
      <c r="AT1507" s="29">
        <f t="shared" si="1438"/>
        <v>1</v>
      </c>
      <c r="AU1507" s="29">
        <f t="shared" si="1438"/>
        <v>1</v>
      </c>
      <c r="AV1507" s="29">
        <f t="shared" si="1438"/>
        <v>1</v>
      </c>
      <c r="AW1507" s="29">
        <f t="shared" si="1438"/>
        <v>1</v>
      </c>
      <c r="AX1507" s="29">
        <f t="shared" si="1438"/>
        <v>1</v>
      </c>
      <c r="AY1507" s="29">
        <f t="shared" si="1438"/>
        <v>1</v>
      </c>
      <c r="AZ1507" s="29">
        <f t="shared" si="1438"/>
        <v>1</v>
      </c>
      <c r="BA1507" s="29">
        <f t="shared" si="1438"/>
        <v>1</v>
      </c>
      <c r="BB1507" s="29">
        <f t="shared" si="1438"/>
        <v>1</v>
      </c>
      <c r="BC1507" s="29">
        <f t="shared" si="1438"/>
        <v>1</v>
      </c>
      <c r="BD1507" s="29">
        <f t="shared" si="1438"/>
        <v>1</v>
      </c>
      <c r="BE1507" s="29">
        <f t="shared" si="1438"/>
        <v>1</v>
      </c>
      <c r="BF1507" s="29">
        <f t="shared" si="1438"/>
        <v>1</v>
      </c>
      <c r="BG1507" s="29">
        <f t="shared" si="1438"/>
        <v>1</v>
      </c>
      <c r="BH1507" s="29">
        <f t="shared" si="1438"/>
        <v>1</v>
      </c>
      <c r="BI1507" s="29">
        <f t="shared" si="1438"/>
        <v>1</v>
      </c>
      <c r="BJ1507" s="29">
        <f t="shared" si="1436"/>
        <v>1</v>
      </c>
      <c r="BN1507" s="29">
        <f t="shared" si="1398"/>
        <v>46</v>
      </c>
      <c r="BO1507" s="29">
        <f t="shared" si="1434"/>
        <v>21</v>
      </c>
    </row>
    <row r="1508" spans="3:67" x14ac:dyDescent="0.25">
      <c r="C1508" s="79">
        <f t="shared" si="1431"/>
        <v>43882</v>
      </c>
      <c r="D1508" s="29">
        <f t="shared" si="1420"/>
        <v>2020</v>
      </c>
      <c r="E1508" s="29">
        <f t="shared" si="1399"/>
        <v>2</v>
      </c>
      <c r="F1508" s="29">
        <f t="shared" si="1400"/>
        <v>8</v>
      </c>
      <c r="G1508" s="29">
        <f t="shared" si="1401"/>
        <v>21</v>
      </c>
      <c r="H1508" s="166" t="str">
        <f t="shared" si="1402"/>
        <v>Do</v>
      </c>
      <c r="I1508" s="29">
        <f t="shared" si="1432"/>
        <v>47</v>
      </c>
      <c r="J1508" s="29">
        <f t="array" ref="J1508">INDEX(Dienstplan!$F$6:$AJ$55,BN1508,BO1508)</f>
        <v>0</v>
      </c>
      <c r="K1508" s="29">
        <f t="array" ref="K1508">IF(OR(J1508=Schichten!$B$3,J1508=Schichten!$B$4),INDEX($D$98:$D$147,MATCH(CODE(J1508),$H$98:$H$147,0)),IF(ISERROR(INDEX($D$98:$D$147,MATCH(J1508,$A$98:$A$147,0))),0,INDEX($D$98:$D$147,MATCH(J1508,$A$98:$A$147,0))))</f>
        <v>0</v>
      </c>
      <c r="L1508" s="29">
        <f t="shared" ref="L1508" si="1451">L1458</f>
        <v>0</v>
      </c>
      <c r="M1508" s="29">
        <f t="shared" si="1423"/>
        <v>0</v>
      </c>
      <c r="O1508" s="29">
        <f t="shared" ref="O1508:AD1523" si="1452">IF($M$457,IF($J1508=O$461,1,0),0)</f>
        <v>0</v>
      </c>
      <c r="P1508" s="29">
        <f t="shared" si="1452"/>
        <v>0</v>
      </c>
      <c r="Q1508" s="29">
        <f t="shared" si="1452"/>
        <v>0</v>
      </c>
      <c r="R1508" s="29">
        <f t="shared" si="1452"/>
        <v>0</v>
      </c>
      <c r="S1508" s="29">
        <f t="shared" si="1452"/>
        <v>0</v>
      </c>
      <c r="T1508" s="29">
        <f t="shared" si="1452"/>
        <v>0</v>
      </c>
      <c r="U1508" s="29">
        <f t="shared" si="1452"/>
        <v>0</v>
      </c>
      <c r="V1508" s="29">
        <f t="shared" si="1452"/>
        <v>0</v>
      </c>
      <c r="W1508" s="29">
        <f t="shared" si="1452"/>
        <v>0</v>
      </c>
      <c r="X1508" s="29">
        <f t="shared" si="1452"/>
        <v>0</v>
      </c>
      <c r="Y1508" s="29">
        <f t="shared" si="1452"/>
        <v>1</v>
      </c>
      <c r="Z1508" s="29">
        <f t="shared" si="1452"/>
        <v>1</v>
      </c>
      <c r="AA1508" s="29">
        <f t="shared" si="1452"/>
        <v>1</v>
      </c>
      <c r="AB1508" s="29">
        <f t="shared" si="1452"/>
        <v>1</v>
      </c>
      <c r="AC1508" s="29">
        <f t="shared" si="1452"/>
        <v>1</v>
      </c>
      <c r="AD1508" s="29">
        <f t="shared" si="1452"/>
        <v>1</v>
      </c>
      <c r="AE1508" s="29">
        <f t="shared" si="1450"/>
        <v>1</v>
      </c>
      <c r="AF1508" s="29">
        <f t="shared" si="1450"/>
        <v>1</v>
      </c>
      <c r="AG1508" s="29">
        <f t="shared" si="1450"/>
        <v>1</v>
      </c>
      <c r="AH1508" s="29">
        <f t="shared" si="1450"/>
        <v>1</v>
      </c>
      <c r="AI1508" s="29">
        <f t="shared" si="1450"/>
        <v>1</v>
      </c>
      <c r="AJ1508" s="29">
        <f t="shared" si="1450"/>
        <v>1</v>
      </c>
      <c r="AK1508" s="29">
        <f t="shared" si="1450"/>
        <v>1</v>
      </c>
      <c r="AL1508" s="29">
        <f t="shared" si="1450"/>
        <v>1</v>
      </c>
      <c r="AM1508" s="29">
        <f t="shared" si="1450"/>
        <v>1</v>
      </c>
      <c r="AN1508" s="29">
        <f t="shared" si="1450"/>
        <v>1</v>
      </c>
      <c r="AO1508" s="29">
        <f t="shared" si="1450"/>
        <v>1</v>
      </c>
      <c r="AP1508" s="29">
        <f t="shared" si="1450"/>
        <v>1</v>
      </c>
      <c r="AQ1508" s="29">
        <f t="shared" si="1450"/>
        <v>1</v>
      </c>
      <c r="AR1508" s="29">
        <f t="shared" si="1450"/>
        <v>1</v>
      </c>
      <c r="AS1508" s="29">
        <f t="shared" si="1450"/>
        <v>1</v>
      </c>
      <c r="AT1508" s="29">
        <f t="shared" si="1438"/>
        <v>1</v>
      </c>
      <c r="AU1508" s="29">
        <f t="shared" si="1438"/>
        <v>1</v>
      </c>
      <c r="AV1508" s="29">
        <f t="shared" si="1438"/>
        <v>1</v>
      </c>
      <c r="AW1508" s="29">
        <f t="shared" si="1438"/>
        <v>1</v>
      </c>
      <c r="AX1508" s="29">
        <f t="shared" si="1438"/>
        <v>1</v>
      </c>
      <c r="AY1508" s="29">
        <f t="shared" si="1438"/>
        <v>1</v>
      </c>
      <c r="AZ1508" s="29">
        <f t="shared" si="1438"/>
        <v>1</v>
      </c>
      <c r="BA1508" s="29">
        <f t="shared" si="1438"/>
        <v>1</v>
      </c>
      <c r="BB1508" s="29">
        <f t="shared" si="1438"/>
        <v>1</v>
      </c>
      <c r="BC1508" s="29">
        <f t="shared" si="1438"/>
        <v>1</v>
      </c>
      <c r="BD1508" s="29">
        <f t="shared" si="1438"/>
        <v>1</v>
      </c>
      <c r="BE1508" s="29">
        <f t="shared" si="1438"/>
        <v>1</v>
      </c>
      <c r="BF1508" s="29">
        <f t="shared" si="1438"/>
        <v>1</v>
      </c>
      <c r="BG1508" s="29">
        <f t="shared" si="1438"/>
        <v>1</v>
      </c>
      <c r="BH1508" s="29">
        <f t="shared" si="1438"/>
        <v>1</v>
      </c>
      <c r="BI1508" s="29">
        <f t="shared" si="1438"/>
        <v>1</v>
      </c>
      <c r="BJ1508" s="29">
        <f t="shared" si="1436"/>
        <v>1</v>
      </c>
      <c r="BN1508" s="29">
        <f t="shared" si="1398"/>
        <v>47</v>
      </c>
      <c r="BO1508" s="29">
        <f t="shared" si="1434"/>
        <v>21</v>
      </c>
    </row>
    <row r="1509" spans="3:67" x14ac:dyDescent="0.25">
      <c r="C1509" s="79">
        <f t="shared" si="1431"/>
        <v>43882</v>
      </c>
      <c r="D1509" s="29">
        <f t="shared" si="1420"/>
        <v>2020</v>
      </c>
      <c r="E1509" s="29">
        <f t="shared" si="1399"/>
        <v>2</v>
      </c>
      <c r="F1509" s="29">
        <f t="shared" si="1400"/>
        <v>8</v>
      </c>
      <c r="G1509" s="29">
        <f t="shared" si="1401"/>
        <v>21</v>
      </c>
      <c r="H1509" s="166" t="str">
        <f t="shared" si="1402"/>
        <v>Do</v>
      </c>
      <c r="I1509" s="29">
        <f t="shared" si="1432"/>
        <v>48</v>
      </c>
      <c r="J1509" s="29">
        <f t="array" ref="J1509">INDEX(Dienstplan!$F$6:$AJ$55,BN1509,BO1509)</f>
        <v>0</v>
      </c>
      <c r="K1509" s="29">
        <f t="array" ref="K1509">IF(OR(J1509=Schichten!$B$3,J1509=Schichten!$B$4),INDEX($D$98:$D$147,MATCH(CODE(J1509),$H$98:$H$147,0)),IF(ISERROR(INDEX($D$98:$D$147,MATCH(J1509,$A$98:$A$147,0))),0,INDEX($D$98:$D$147,MATCH(J1509,$A$98:$A$147,0))))</f>
        <v>0</v>
      </c>
      <c r="L1509" s="29">
        <f t="shared" ref="L1509" si="1453">L1459</f>
        <v>0</v>
      </c>
      <c r="M1509" s="29">
        <f t="shared" si="1423"/>
        <v>0</v>
      </c>
      <c r="O1509" s="29">
        <f t="shared" si="1452"/>
        <v>0</v>
      </c>
      <c r="P1509" s="29">
        <f t="shared" si="1452"/>
        <v>0</v>
      </c>
      <c r="Q1509" s="29">
        <f t="shared" si="1452"/>
        <v>0</v>
      </c>
      <c r="R1509" s="29">
        <f t="shared" si="1452"/>
        <v>0</v>
      </c>
      <c r="S1509" s="29">
        <f t="shared" si="1452"/>
        <v>0</v>
      </c>
      <c r="T1509" s="29">
        <f t="shared" si="1452"/>
        <v>0</v>
      </c>
      <c r="U1509" s="29">
        <f t="shared" si="1452"/>
        <v>0</v>
      </c>
      <c r="V1509" s="29">
        <f t="shared" si="1452"/>
        <v>0</v>
      </c>
      <c r="W1509" s="29">
        <f t="shared" si="1452"/>
        <v>0</v>
      </c>
      <c r="X1509" s="29">
        <f t="shared" si="1452"/>
        <v>0</v>
      </c>
      <c r="Y1509" s="29">
        <f t="shared" si="1452"/>
        <v>1</v>
      </c>
      <c r="Z1509" s="29">
        <f t="shared" si="1452"/>
        <v>1</v>
      </c>
      <c r="AA1509" s="29">
        <f t="shared" si="1452"/>
        <v>1</v>
      </c>
      <c r="AB1509" s="29">
        <f t="shared" si="1452"/>
        <v>1</v>
      </c>
      <c r="AC1509" s="29">
        <f t="shared" si="1452"/>
        <v>1</v>
      </c>
      <c r="AD1509" s="29">
        <f t="shared" si="1452"/>
        <v>1</v>
      </c>
      <c r="AE1509" s="29">
        <f t="shared" si="1450"/>
        <v>1</v>
      </c>
      <c r="AF1509" s="29">
        <f t="shared" si="1450"/>
        <v>1</v>
      </c>
      <c r="AG1509" s="29">
        <f t="shared" si="1450"/>
        <v>1</v>
      </c>
      <c r="AH1509" s="29">
        <f t="shared" si="1450"/>
        <v>1</v>
      </c>
      <c r="AI1509" s="29">
        <f t="shared" si="1450"/>
        <v>1</v>
      </c>
      <c r="AJ1509" s="29">
        <f t="shared" si="1450"/>
        <v>1</v>
      </c>
      <c r="AK1509" s="29">
        <f t="shared" si="1450"/>
        <v>1</v>
      </c>
      <c r="AL1509" s="29">
        <f t="shared" si="1450"/>
        <v>1</v>
      </c>
      <c r="AM1509" s="29">
        <f t="shared" si="1450"/>
        <v>1</v>
      </c>
      <c r="AN1509" s="29">
        <f t="shared" si="1450"/>
        <v>1</v>
      </c>
      <c r="AO1509" s="29">
        <f t="shared" si="1450"/>
        <v>1</v>
      </c>
      <c r="AP1509" s="29">
        <f t="shared" si="1450"/>
        <v>1</v>
      </c>
      <c r="AQ1509" s="29">
        <f t="shared" si="1450"/>
        <v>1</v>
      </c>
      <c r="AR1509" s="29">
        <f t="shared" si="1450"/>
        <v>1</v>
      </c>
      <c r="AS1509" s="29">
        <f t="shared" si="1450"/>
        <v>1</v>
      </c>
      <c r="AT1509" s="29">
        <f t="shared" si="1438"/>
        <v>1</v>
      </c>
      <c r="AU1509" s="29">
        <f t="shared" si="1438"/>
        <v>1</v>
      </c>
      <c r="AV1509" s="29">
        <f t="shared" si="1438"/>
        <v>1</v>
      </c>
      <c r="AW1509" s="29">
        <f t="shared" si="1438"/>
        <v>1</v>
      </c>
      <c r="AX1509" s="29">
        <f t="shared" si="1438"/>
        <v>1</v>
      </c>
      <c r="AY1509" s="29">
        <f t="shared" si="1438"/>
        <v>1</v>
      </c>
      <c r="AZ1509" s="29">
        <f t="shared" si="1438"/>
        <v>1</v>
      </c>
      <c r="BA1509" s="29">
        <f t="shared" si="1438"/>
        <v>1</v>
      </c>
      <c r="BB1509" s="29">
        <f t="shared" si="1438"/>
        <v>1</v>
      </c>
      <c r="BC1509" s="29">
        <f t="shared" si="1438"/>
        <v>1</v>
      </c>
      <c r="BD1509" s="29">
        <f t="shared" si="1438"/>
        <v>1</v>
      </c>
      <c r="BE1509" s="29">
        <f t="shared" si="1438"/>
        <v>1</v>
      </c>
      <c r="BF1509" s="29">
        <f t="shared" si="1438"/>
        <v>1</v>
      </c>
      <c r="BG1509" s="29">
        <f t="shared" si="1438"/>
        <v>1</v>
      </c>
      <c r="BH1509" s="29">
        <f t="shared" si="1438"/>
        <v>1</v>
      </c>
      <c r="BI1509" s="29">
        <f t="shared" si="1438"/>
        <v>1</v>
      </c>
      <c r="BJ1509" s="29">
        <f t="shared" si="1436"/>
        <v>1</v>
      </c>
      <c r="BN1509" s="29">
        <f t="shared" si="1398"/>
        <v>48</v>
      </c>
      <c r="BO1509" s="29">
        <f t="shared" si="1434"/>
        <v>21</v>
      </c>
    </row>
    <row r="1510" spans="3:67" x14ac:dyDescent="0.25">
      <c r="C1510" s="79">
        <f t="shared" si="1431"/>
        <v>43882</v>
      </c>
      <c r="D1510" s="29">
        <f t="shared" si="1420"/>
        <v>2020</v>
      </c>
      <c r="E1510" s="29">
        <f t="shared" si="1399"/>
        <v>2</v>
      </c>
      <c r="F1510" s="29">
        <f t="shared" si="1400"/>
        <v>8</v>
      </c>
      <c r="G1510" s="29">
        <f t="shared" si="1401"/>
        <v>21</v>
      </c>
      <c r="H1510" s="166" t="str">
        <f t="shared" si="1402"/>
        <v>Do</v>
      </c>
      <c r="I1510" s="29">
        <f t="shared" si="1432"/>
        <v>49</v>
      </c>
      <c r="J1510" s="29">
        <f t="array" ref="J1510">INDEX(Dienstplan!$F$6:$AJ$55,BN1510,BO1510)</f>
        <v>0</v>
      </c>
      <c r="K1510" s="29">
        <f t="array" ref="K1510">IF(OR(J1510=Schichten!$B$3,J1510=Schichten!$B$4),INDEX($D$98:$D$147,MATCH(CODE(J1510),$H$98:$H$147,0)),IF(ISERROR(INDEX($D$98:$D$147,MATCH(J1510,$A$98:$A$147,0))),0,INDEX($D$98:$D$147,MATCH(J1510,$A$98:$A$147,0))))</f>
        <v>0</v>
      </c>
      <c r="L1510" s="29">
        <f t="shared" ref="L1510" si="1454">L1460</f>
        <v>0</v>
      </c>
      <c r="M1510" s="29">
        <f t="shared" si="1423"/>
        <v>0</v>
      </c>
      <c r="O1510" s="29">
        <f t="shared" si="1452"/>
        <v>0</v>
      </c>
      <c r="P1510" s="29">
        <f t="shared" si="1452"/>
        <v>0</v>
      </c>
      <c r="Q1510" s="29">
        <f t="shared" si="1452"/>
        <v>0</v>
      </c>
      <c r="R1510" s="29">
        <f t="shared" si="1452"/>
        <v>0</v>
      </c>
      <c r="S1510" s="29">
        <f t="shared" si="1452"/>
        <v>0</v>
      </c>
      <c r="T1510" s="29">
        <f t="shared" si="1452"/>
        <v>0</v>
      </c>
      <c r="U1510" s="29">
        <f t="shared" si="1452"/>
        <v>0</v>
      </c>
      <c r="V1510" s="29">
        <f t="shared" si="1452"/>
        <v>0</v>
      </c>
      <c r="W1510" s="29">
        <f t="shared" si="1452"/>
        <v>0</v>
      </c>
      <c r="X1510" s="29">
        <f t="shared" si="1452"/>
        <v>0</v>
      </c>
      <c r="Y1510" s="29">
        <f t="shared" si="1452"/>
        <v>1</v>
      </c>
      <c r="Z1510" s="29">
        <f t="shared" si="1452"/>
        <v>1</v>
      </c>
      <c r="AA1510" s="29">
        <f t="shared" si="1452"/>
        <v>1</v>
      </c>
      <c r="AB1510" s="29">
        <f t="shared" si="1452"/>
        <v>1</v>
      </c>
      <c r="AC1510" s="29">
        <f t="shared" si="1452"/>
        <v>1</v>
      </c>
      <c r="AD1510" s="29">
        <f t="shared" si="1452"/>
        <v>1</v>
      </c>
      <c r="AE1510" s="29">
        <f t="shared" si="1450"/>
        <v>1</v>
      </c>
      <c r="AF1510" s="29">
        <f t="shared" si="1450"/>
        <v>1</v>
      </c>
      <c r="AG1510" s="29">
        <f t="shared" si="1450"/>
        <v>1</v>
      </c>
      <c r="AH1510" s="29">
        <f t="shared" si="1450"/>
        <v>1</v>
      </c>
      <c r="AI1510" s="29">
        <f t="shared" si="1450"/>
        <v>1</v>
      </c>
      <c r="AJ1510" s="29">
        <f t="shared" si="1450"/>
        <v>1</v>
      </c>
      <c r="AK1510" s="29">
        <f t="shared" si="1450"/>
        <v>1</v>
      </c>
      <c r="AL1510" s="29">
        <f t="shared" si="1450"/>
        <v>1</v>
      </c>
      <c r="AM1510" s="29">
        <f t="shared" si="1450"/>
        <v>1</v>
      </c>
      <c r="AN1510" s="29">
        <f t="shared" si="1450"/>
        <v>1</v>
      </c>
      <c r="AO1510" s="29">
        <f t="shared" si="1450"/>
        <v>1</v>
      </c>
      <c r="AP1510" s="29">
        <f t="shared" si="1450"/>
        <v>1</v>
      </c>
      <c r="AQ1510" s="29">
        <f t="shared" si="1450"/>
        <v>1</v>
      </c>
      <c r="AR1510" s="29">
        <f t="shared" si="1450"/>
        <v>1</v>
      </c>
      <c r="AS1510" s="29">
        <f t="shared" si="1450"/>
        <v>1</v>
      </c>
      <c r="AT1510" s="29">
        <f t="shared" si="1438"/>
        <v>1</v>
      </c>
      <c r="AU1510" s="29">
        <f t="shared" si="1438"/>
        <v>1</v>
      </c>
      <c r="AV1510" s="29">
        <f t="shared" si="1438"/>
        <v>1</v>
      </c>
      <c r="AW1510" s="29">
        <f t="shared" si="1438"/>
        <v>1</v>
      </c>
      <c r="AX1510" s="29">
        <f t="shared" si="1438"/>
        <v>1</v>
      </c>
      <c r="AY1510" s="29">
        <f t="shared" si="1438"/>
        <v>1</v>
      </c>
      <c r="AZ1510" s="29">
        <f t="shared" si="1438"/>
        <v>1</v>
      </c>
      <c r="BA1510" s="29">
        <f t="shared" si="1438"/>
        <v>1</v>
      </c>
      <c r="BB1510" s="29">
        <f t="shared" si="1438"/>
        <v>1</v>
      </c>
      <c r="BC1510" s="29">
        <f t="shared" si="1438"/>
        <v>1</v>
      </c>
      <c r="BD1510" s="29">
        <f t="shared" si="1438"/>
        <v>1</v>
      </c>
      <c r="BE1510" s="29">
        <f t="shared" si="1438"/>
        <v>1</v>
      </c>
      <c r="BF1510" s="29">
        <f t="shared" si="1438"/>
        <v>1</v>
      </c>
      <c r="BG1510" s="29">
        <f t="shared" si="1438"/>
        <v>1</v>
      </c>
      <c r="BH1510" s="29">
        <f t="shared" si="1438"/>
        <v>1</v>
      </c>
      <c r="BI1510" s="29">
        <f t="shared" si="1438"/>
        <v>1</v>
      </c>
      <c r="BJ1510" s="29">
        <f t="shared" si="1436"/>
        <v>1</v>
      </c>
      <c r="BN1510" s="29">
        <f t="shared" si="1398"/>
        <v>49</v>
      </c>
      <c r="BO1510" s="29">
        <f t="shared" si="1434"/>
        <v>21</v>
      </c>
    </row>
    <row r="1511" spans="3:67" x14ac:dyDescent="0.25">
      <c r="C1511" s="79">
        <f t="shared" si="1431"/>
        <v>43882</v>
      </c>
      <c r="D1511" s="29">
        <f t="shared" si="1420"/>
        <v>2020</v>
      </c>
      <c r="E1511" s="29">
        <f t="shared" si="1399"/>
        <v>2</v>
      </c>
      <c r="F1511" s="29">
        <f t="shared" si="1400"/>
        <v>8</v>
      </c>
      <c r="G1511" s="29">
        <f t="shared" si="1401"/>
        <v>21</v>
      </c>
      <c r="H1511" s="166" t="str">
        <f t="shared" si="1402"/>
        <v>Do</v>
      </c>
      <c r="I1511" s="29">
        <f t="shared" si="1432"/>
        <v>50</v>
      </c>
      <c r="J1511" s="29">
        <f t="array" ref="J1511">INDEX(Dienstplan!$F$6:$AJ$55,BN1511,BO1511)</f>
        <v>0</v>
      </c>
      <c r="K1511" s="29">
        <f t="array" ref="K1511">IF(OR(J1511=Schichten!$B$3,J1511=Schichten!$B$4),INDEX($D$98:$D$147,MATCH(CODE(J1511),$H$98:$H$147,0)),IF(ISERROR(INDEX($D$98:$D$147,MATCH(J1511,$A$98:$A$147,0))),0,INDEX($D$98:$D$147,MATCH(J1511,$A$98:$A$147,0))))</f>
        <v>0</v>
      </c>
      <c r="L1511" s="29">
        <f t="shared" ref="L1511" si="1455">L1461</f>
        <v>0</v>
      </c>
      <c r="M1511" s="29">
        <f t="shared" si="1423"/>
        <v>0</v>
      </c>
      <c r="O1511" s="29">
        <f t="shared" si="1452"/>
        <v>0</v>
      </c>
      <c r="P1511" s="29">
        <f t="shared" si="1452"/>
        <v>0</v>
      </c>
      <c r="Q1511" s="29">
        <f t="shared" si="1452"/>
        <v>0</v>
      </c>
      <c r="R1511" s="29">
        <f t="shared" si="1452"/>
        <v>0</v>
      </c>
      <c r="S1511" s="29">
        <f t="shared" si="1452"/>
        <v>0</v>
      </c>
      <c r="T1511" s="29">
        <f t="shared" si="1452"/>
        <v>0</v>
      </c>
      <c r="U1511" s="29">
        <f t="shared" si="1452"/>
        <v>0</v>
      </c>
      <c r="V1511" s="29">
        <f t="shared" si="1452"/>
        <v>0</v>
      </c>
      <c r="W1511" s="29">
        <f t="shared" si="1452"/>
        <v>0</v>
      </c>
      <c r="X1511" s="29">
        <f t="shared" si="1452"/>
        <v>0</v>
      </c>
      <c r="Y1511" s="29">
        <f t="shared" si="1452"/>
        <v>1</v>
      </c>
      <c r="Z1511" s="29">
        <f t="shared" si="1452"/>
        <v>1</v>
      </c>
      <c r="AA1511" s="29">
        <f t="shared" si="1452"/>
        <v>1</v>
      </c>
      <c r="AB1511" s="29">
        <f t="shared" si="1452"/>
        <v>1</v>
      </c>
      <c r="AC1511" s="29">
        <f t="shared" si="1452"/>
        <v>1</v>
      </c>
      <c r="AD1511" s="29">
        <f t="shared" si="1452"/>
        <v>1</v>
      </c>
      <c r="AE1511" s="29">
        <f t="shared" si="1450"/>
        <v>1</v>
      </c>
      <c r="AF1511" s="29">
        <f t="shared" si="1450"/>
        <v>1</v>
      </c>
      <c r="AG1511" s="29">
        <f t="shared" si="1450"/>
        <v>1</v>
      </c>
      <c r="AH1511" s="29">
        <f t="shared" si="1450"/>
        <v>1</v>
      </c>
      <c r="AI1511" s="29">
        <f t="shared" si="1450"/>
        <v>1</v>
      </c>
      <c r="AJ1511" s="29">
        <f t="shared" si="1450"/>
        <v>1</v>
      </c>
      <c r="AK1511" s="29">
        <f t="shared" si="1450"/>
        <v>1</v>
      </c>
      <c r="AL1511" s="29">
        <f t="shared" si="1450"/>
        <v>1</v>
      </c>
      <c r="AM1511" s="29">
        <f t="shared" si="1450"/>
        <v>1</v>
      </c>
      <c r="AN1511" s="29">
        <f t="shared" si="1450"/>
        <v>1</v>
      </c>
      <c r="AO1511" s="29">
        <f t="shared" si="1450"/>
        <v>1</v>
      </c>
      <c r="AP1511" s="29">
        <f t="shared" si="1450"/>
        <v>1</v>
      </c>
      <c r="AQ1511" s="29">
        <f t="shared" si="1450"/>
        <v>1</v>
      </c>
      <c r="AR1511" s="29">
        <f t="shared" si="1450"/>
        <v>1</v>
      </c>
      <c r="AS1511" s="29">
        <f t="shared" si="1450"/>
        <v>1</v>
      </c>
      <c r="AT1511" s="29">
        <f t="shared" si="1438"/>
        <v>1</v>
      </c>
      <c r="AU1511" s="29">
        <f t="shared" si="1438"/>
        <v>1</v>
      </c>
      <c r="AV1511" s="29">
        <f t="shared" si="1438"/>
        <v>1</v>
      </c>
      <c r="AW1511" s="29">
        <f t="shared" si="1438"/>
        <v>1</v>
      </c>
      <c r="AX1511" s="29">
        <f t="shared" si="1438"/>
        <v>1</v>
      </c>
      <c r="AY1511" s="29">
        <f t="shared" si="1438"/>
        <v>1</v>
      </c>
      <c r="AZ1511" s="29">
        <f t="shared" si="1438"/>
        <v>1</v>
      </c>
      <c r="BA1511" s="29">
        <f t="shared" si="1438"/>
        <v>1</v>
      </c>
      <c r="BB1511" s="29">
        <f t="shared" si="1438"/>
        <v>1</v>
      </c>
      <c r="BC1511" s="29">
        <f t="shared" si="1438"/>
        <v>1</v>
      </c>
      <c r="BD1511" s="29">
        <f t="shared" si="1438"/>
        <v>1</v>
      </c>
      <c r="BE1511" s="29">
        <f t="shared" si="1438"/>
        <v>1</v>
      </c>
      <c r="BF1511" s="29">
        <f t="shared" si="1438"/>
        <v>1</v>
      </c>
      <c r="BG1511" s="29">
        <f t="shared" si="1438"/>
        <v>1</v>
      </c>
      <c r="BH1511" s="29">
        <f t="shared" si="1438"/>
        <v>1</v>
      </c>
      <c r="BI1511" s="29">
        <f t="shared" ref="BI1511:BJ1526" si="1456">IF($M$457,IF($J1511=BI$461,1,0),0)</f>
        <v>1</v>
      </c>
      <c r="BJ1511" s="29">
        <f t="shared" si="1456"/>
        <v>1</v>
      </c>
      <c r="BN1511" s="29">
        <f t="shared" si="1398"/>
        <v>50</v>
      </c>
      <c r="BO1511" s="29">
        <f t="shared" si="1434"/>
        <v>21</v>
      </c>
    </row>
    <row r="1512" spans="3:67" x14ac:dyDescent="0.25">
      <c r="C1512" s="79">
        <f t="shared" si="1431"/>
        <v>43883</v>
      </c>
      <c r="D1512" s="29">
        <f t="shared" si="1420"/>
        <v>2020</v>
      </c>
      <c r="E1512" s="29">
        <f t="shared" si="1399"/>
        <v>2</v>
      </c>
      <c r="F1512" s="29">
        <f t="shared" si="1400"/>
        <v>8</v>
      </c>
      <c r="G1512" s="29">
        <f t="shared" si="1401"/>
        <v>22</v>
      </c>
      <c r="H1512" s="166" t="str">
        <f t="shared" si="1402"/>
        <v>Fr</v>
      </c>
      <c r="I1512" s="29">
        <f t="shared" si="1432"/>
        <v>1</v>
      </c>
      <c r="J1512" s="29">
        <f t="array" ref="J1512">INDEX(Dienstplan!$F$6:$AJ$55,BN1512,BO1512)</f>
        <v>0</v>
      </c>
      <c r="K1512" s="29">
        <f t="array" ref="K1512">IF(OR(J1512=Schichten!$B$3,J1512=Schichten!$B$4),INDEX($D$98:$D$147,MATCH(CODE(J1512),$H$98:$H$147,0)),IF(ISERROR(INDEX($D$98:$D$147,MATCH(J1512,$A$98:$A$147,0))),0,INDEX($D$98:$D$147,MATCH(J1512,$A$98:$A$147,0))))</f>
        <v>0</v>
      </c>
      <c r="L1512" s="29">
        <f t="shared" ref="L1512" si="1457">L1462</f>
        <v>1.1494252873563218E-2</v>
      </c>
      <c r="M1512" s="29">
        <f t="shared" si="1423"/>
        <v>0</v>
      </c>
      <c r="O1512" s="29">
        <f t="shared" si="1452"/>
        <v>0</v>
      </c>
      <c r="P1512" s="29">
        <f t="shared" si="1452"/>
        <v>0</v>
      </c>
      <c r="Q1512" s="29">
        <f t="shared" si="1452"/>
        <v>0</v>
      </c>
      <c r="R1512" s="29">
        <f t="shared" si="1452"/>
        <v>0</v>
      </c>
      <c r="S1512" s="29">
        <f t="shared" si="1452"/>
        <v>0</v>
      </c>
      <c r="T1512" s="29">
        <f t="shared" si="1452"/>
        <v>0</v>
      </c>
      <c r="U1512" s="29">
        <f t="shared" si="1452"/>
        <v>0</v>
      </c>
      <c r="V1512" s="29">
        <f t="shared" si="1452"/>
        <v>0</v>
      </c>
      <c r="W1512" s="29">
        <f t="shared" si="1452"/>
        <v>0</v>
      </c>
      <c r="X1512" s="29">
        <f t="shared" si="1452"/>
        <v>0</v>
      </c>
      <c r="Y1512" s="29">
        <f t="shared" si="1452"/>
        <v>1</v>
      </c>
      <c r="Z1512" s="29">
        <f t="shared" si="1452"/>
        <v>1</v>
      </c>
      <c r="AA1512" s="29">
        <f t="shared" si="1452"/>
        <v>1</v>
      </c>
      <c r="AB1512" s="29">
        <f t="shared" si="1452"/>
        <v>1</v>
      </c>
      <c r="AC1512" s="29">
        <f t="shared" si="1452"/>
        <v>1</v>
      </c>
      <c r="AD1512" s="29">
        <f t="shared" si="1452"/>
        <v>1</v>
      </c>
      <c r="AE1512" s="29">
        <f t="shared" si="1450"/>
        <v>1</v>
      </c>
      <c r="AF1512" s="29">
        <f t="shared" si="1450"/>
        <v>1</v>
      </c>
      <c r="AG1512" s="29">
        <f t="shared" si="1450"/>
        <v>1</v>
      </c>
      <c r="AH1512" s="29">
        <f t="shared" si="1450"/>
        <v>1</v>
      </c>
      <c r="AI1512" s="29">
        <f t="shared" si="1450"/>
        <v>1</v>
      </c>
      <c r="AJ1512" s="29">
        <f t="shared" si="1450"/>
        <v>1</v>
      </c>
      <c r="AK1512" s="29">
        <f t="shared" si="1450"/>
        <v>1</v>
      </c>
      <c r="AL1512" s="29">
        <f t="shared" si="1450"/>
        <v>1</v>
      </c>
      <c r="AM1512" s="29">
        <f t="shared" si="1450"/>
        <v>1</v>
      </c>
      <c r="AN1512" s="29">
        <f t="shared" si="1450"/>
        <v>1</v>
      </c>
      <c r="AO1512" s="29">
        <f t="shared" si="1450"/>
        <v>1</v>
      </c>
      <c r="AP1512" s="29">
        <f t="shared" si="1450"/>
        <v>1</v>
      </c>
      <c r="AQ1512" s="29">
        <f t="shared" si="1450"/>
        <v>1</v>
      </c>
      <c r="AR1512" s="29">
        <f t="shared" si="1450"/>
        <v>1</v>
      </c>
      <c r="AS1512" s="29">
        <f t="shared" si="1450"/>
        <v>1</v>
      </c>
      <c r="AT1512" s="29">
        <f t="shared" ref="AT1512:BI1527" si="1458">IF($M$457,IF($J1512=AT$461,1,0),0)</f>
        <v>1</v>
      </c>
      <c r="AU1512" s="29">
        <f t="shared" si="1458"/>
        <v>1</v>
      </c>
      <c r="AV1512" s="29">
        <f t="shared" si="1458"/>
        <v>1</v>
      </c>
      <c r="AW1512" s="29">
        <f t="shared" si="1458"/>
        <v>1</v>
      </c>
      <c r="AX1512" s="29">
        <f t="shared" si="1458"/>
        <v>1</v>
      </c>
      <c r="AY1512" s="29">
        <f t="shared" si="1458"/>
        <v>1</v>
      </c>
      <c r="AZ1512" s="29">
        <f t="shared" si="1458"/>
        <v>1</v>
      </c>
      <c r="BA1512" s="29">
        <f t="shared" si="1458"/>
        <v>1</v>
      </c>
      <c r="BB1512" s="29">
        <f t="shared" si="1458"/>
        <v>1</v>
      </c>
      <c r="BC1512" s="29">
        <f t="shared" si="1458"/>
        <v>1</v>
      </c>
      <c r="BD1512" s="29">
        <f t="shared" si="1458"/>
        <v>1</v>
      </c>
      <c r="BE1512" s="29">
        <f t="shared" si="1458"/>
        <v>1</v>
      </c>
      <c r="BF1512" s="29">
        <f t="shared" si="1458"/>
        <v>1</v>
      </c>
      <c r="BG1512" s="29">
        <f t="shared" si="1458"/>
        <v>1</v>
      </c>
      <c r="BH1512" s="29">
        <f t="shared" si="1458"/>
        <v>1</v>
      </c>
      <c r="BI1512" s="29">
        <f t="shared" si="1458"/>
        <v>1</v>
      </c>
      <c r="BJ1512" s="29">
        <f t="shared" si="1456"/>
        <v>1</v>
      </c>
      <c r="BN1512" s="29">
        <f t="shared" si="1398"/>
        <v>1</v>
      </c>
      <c r="BO1512" s="29">
        <f t="shared" si="1434"/>
        <v>22</v>
      </c>
    </row>
    <row r="1513" spans="3:67" x14ac:dyDescent="0.25">
      <c r="C1513" s="79">
        <f t="shared" si="1431"/>
        <v>43883</v>
      </c>
      <c r="D1513" s="29">
        <f t="shared" si="1420"/>
        <v>2020</v>
      </c>
      <c r="E1513" s="29">
        <f t="shared" si="1399"/>
        <v>2</v>
      </c>
      <c r="F1513" s="29">
        <f t="shared" si="1400"/>
        <v>8</v>
      </c>
      <c r="G1513" s="29">
        <f t="shared" si="1401"/>
        <v>22</v>
      </c>
      <c r="H1513" s="166" t="str">
        <f t="shared" si="1402"/>
        <v>Fr</v>
      </c>
      <c r="I1513" s="29">
        <f t="shared" si="1432"/>
        <v>2</v>
      </c>
      <c r="J1513" s="29">
        <f t="array" ref="J1513">INDEX(Dienstplan!$F$6:$AJ$55,BN1513,BO1513)</f>
        <v>0</v>
      </c>
      <c r="K1513" s="29">
        <f t="array" ref="K1513">IF(OR(J1513=Schichten!$B$3,J1513=Schichten!$B$4),INDEX($D$98:$D$147,MATCH(CODE(J1513),$H$98:$H$147,0)),IF(ISERROR(INDEX($D$98:$D$147,MATCH(J1513,$A$98:$A$147,0))),0,INDEX($D$98:$D$147,MATCH(J1513,$A$98:$A$147,0))))</f>
        <v>0</v>
      </c>
      <c r="L1513" s="29">
        <f t="shared" ref="L1513" si="1459">L1463</f>
        <v>0</v>
      </c>
      <c r="M1513" s="29">
        <f t="shared" si="1423"/>
        <v>0</v>
      </c>
      <c r="O1513" s="29">
        <f t="shared" si="1452"/>
        <v>0</v>
      </c>
      <c r="P1513" s="29">
        <f t="shared" si="1452"/>
        <v>0</v>
      </c>
      <c r="Q1513" s="29">
        <f t="shared" si="1452"/>
        <v>0</v>
      </c>
      <c r="R1513" s="29">
        <f t="shared" si="1452"/>
        <v>0</v>
      </c>
      <c r="S1513" s="29">
        <f t="shared" si="1452"/>
        <v>0</v>
      </c>
      <c r="T1513" s="29">
        <f t="shared" si="1452"/>
        <v>0</v>
      </c>
      <c r="U1513" s="29">
        <f t="shared" si="1452"/>
        <v>0</v>
      </c>
      <c r="V1513" s="29">
        <f t="shared" si="1452"/>
        <v>0</v>
      </c>
      <c r="W1513" s="29">
        <f t="shared" si="1452"/>
        <v>0</v>
      </c>
      <c r="X1513" s="29">
        <f t="shared" si="1452"/>
        <v>0</v>
      </c>
      <c r="Y1513" s="29">
        <f t="shared" si="1452"/>
        <v>1</v>
      </c>
      <c r="Z1513" s="29">
        <f t="shared" si="1452"/>
        <v>1</v>
      </c>
      <c r="AA1513" s="29">
        <f t="shared" si="1452"/>
        <v>1</v>
      </c>
      <c r="AB1513" s="29">
        <f t="shared" si="1452"/>
        <v>1</v>
      </c>
      <c r="AC1513" s="29">
        <f t="shared" si="1452"/>
        <v>1</v>
      </c>
      <c r="AD1513" s="29">
        <f t="shared" si="1452"/>
        <v>1</v>
      </c>
      <c r="AE1513" s="29">
        <f t="shared" si="1450"/>
        <v>1</v>
      </c>
      <c r="AF1513" s="29">
        <f t="shared" si="1450"/>
        <v>1</v>
      </c>
      <c r="AG1513" s="29">
        <f t="shared" si="1450"/>
        <v>1</v>
      </c>
      <c r="AH1513" s="29">
        <f t="shared" si="1450"/>
        <v>1</v>
      </c>
      <c r="AI1513" s="29">
        <f t="shared" si="1450"/>
        <v>1</v>
      </c>
      <c r="AJ1513" s="29">
        <f t="shared" si="1450"/>
        <v>1</v>
      </c>
      <c r="AK1513" s="29">
        <f t="shared" si="1450"/>
        <v>1</v>
      </c>
      <c r="AL1513" s="29">
        <f t="shared" si="1450"/>
        <v>1</v>
      </c>
      <c r="AM1513" s="29">
        <f t="shared" si="1450"/>
        <v>1</v>
      </c>
      <c r="AN1513" s="29">
        <f t="shared" si="1450"/>
        <v>1</v>
      </c>
      <c r="AO1513" s="29">
        <f t="shared" si="1450"/>
        <v>1</v>
      </c>
      <c r="AP1513" s="29">
        <f t="shared" si="1450"/>
        <v>1</v>
      </c>
      <c r="AQ1513" s="29">
        <f t="shared" si="1450"/>
        <v>1</v>
      </c>
      <c r="AR1513" s="29">
        <f t="shared" si="1450"/>
        <v>1</v>
      </c>
      <c r="AS1513" s="29">
        <f t="shared" si="1450"/>
        <v>1</v>
      </c>
      <c r="AT1513" s="29">
        <f t="shared" si="1458"/>
        <v>1</v>
      </c>
      <c r="AU1513" s="29">
        <f t="shared" si="1458"/>
        <v>1</v>
      </c>
      <c r="AV1513" s="29">
        <f t="shared" si="1458"/>
        <v>1</v>
      </c>
      <c r="AW1513" s="29">
        <f t="shared" si="1458"/>
        <v>1</v>
      </c>
      <c r="AX1513" s="29">
        <f t="shared" si="1458"/>
        <v>1</v>
      </c>
      <c r="AY1513" s="29">
        <f t="shared" si="1458"/>
        <v>1</v>
      </c>
      <c r="AZ1513" s="29">
        <f t="shared" si="1458"/>
        <v>1</v>
      </c>
      <c r="BA1513" s="29">
        <f t="shared" si="1458"/>
        <v>1</v>
      </c>
      <c r="BB1513" s="29">
        <f t="shared" si="1458"/>
        <v>1</v>
      </c>
      <c r="BC1513" s="29">
        <f t="shared" si="1458"/>
        <v>1</v>
      </c>
      <c r="BD1513" s="29">
        <f t="shared" si="1458"/>
        <v>1</v>
      </c>
      <c r="BE1513" s="29">
        <f t="shared" si="1458"/>
        <v>1</v>
      </c>
      <c r="BF1513" s="29">
        <f t="shared" si="1458"/>
        <v>1</v>
      </c>
      <c r="BG1513" s="29">
        <f t="shared" si="1458"/>
        <v>1</v>
      </c>
      <c r="BH1513" s="29">
        <f t="shared" si="1458"/>
        <v>1</v>
      </c>
      <c r="BI1513" s="29">
        <f t="shared" si="1458"/>
        <v>1</v>
      </c>
      <c r="BJ1513" s="29">
        <f t="shared" si="1456"/>
        <v>1</v>
      </c>
      <c r="BN1513" s="29">
        <f t="shared" si="1398"/>
        <v>2</v>
      </c>
      <c r="BO1513" s="29">
        <f t="shared" si="1434"/>
        <v>22</v>
      </c>
    </row>
    <row r="1514" spans="3:67" x14ac:dyDescent="0.25">
      <c r="C1514" s="79">
        <f t="shared" si="1431"/>
        <v>43883</v>
      </c>
      <c r="D1514" s="29">
        <f t="shared" si="1420"/>
        <v>2020</v>
      </c>
      <c r="E1514" s="29">
        <f t="shared" si="1399"/>
        <v>2</v>
      </c>
      <c r="F1514" s="29">
        <f t="shared" si="1400"/>
        <v>8</v>
      </c>
      <c r="G1514" s="29">
        <f t="shared" si="1401"/>
        <v>22</v>
      </c>
      <c r="H1514" s="166" t="str">
        <f t="shared" si="1402"/>
        <v>Fr</v>
      </c>
      <c r="I1514" s="29">
        <f t="shared" si="1432"/>
        <v>3</v>
      </c>
      <c r="J1514" s="29">
        <f t="array" ref="J1514">INDEX(Dienstplan!$F$6:$AJ$55,BN1514,BO1514)</f>
        <v>0</v>
      </c>
      <c r="K1514" s="29">
        <f t="array" ref="K1514">IF(OR(J1514=Schichten!$B$3,J1514=Schichten!$B$4),INDEX($D$98:$D$147,MATCH(CODE(J1514),$H$98:$H$147,0)),IF(ISERROR(INDEX($D$98:$D$147,MATCH(J1514,$A$98:$A$147,0))),0,INDEX($D$98:$D$147,MATCH(J1514,$A$98:$A$147,0))))</f>
        <v>0</v>
      </c>
      <c r="L1514" s="29">
        <f t="shared" ref="L1514" si="1460">L1464</f>
        <v>0</v>
      </c>
      <c r="M1514" s="29">
        <f t="shared" si="1423"/>
        <v>0</v>
      </c>
      <c r="O1514" s="29">
        <f t="shared" si="1452"/>
        <v>0</v>
      </c>
      <c r="P1514" s="29">
        <f t="shared" si="1452"/>
        <v>0</v>
      </c>
      <c r="Q1514" s="29">
        <f t="shared" si="1452"/>
        <v>0</v>
      </c>
      <c r="R1514" s="29">
        <f t="shared" si="1452"/>
        <v>0</v>
      </c>
      <c r="S1514" s="29">
        <f t="shared" si="1452"/>
        <v>0</v>
      </c>
      <c r="T1514" s="29">
        <f t="shared" si="1452"/>
        <v>0</v>
      </c>
      <c r="U1514" s="29">
        <f t="shared" si="1452"/>
        <v>0</v>
      </c>
      <c r="V1514" s="29">
        <f t="shared" si="1452"/>
        <v>0</v>
      </c>
      <c r="W1514" s="29">
        <f t="shared" si="1452"/>
        <v>0</v>
      </c>
      <c r="X1514" s="29">
        <f t="shared" si="1452"/>
        <v>0</v>
      </c>
      <c r="Y1514" s="29">
        <f t="shared" si="1452"/>
        <v>1</v>
      </c>
      <c r="Z1514" s="29">
        <f t="shared" si="1452"/>
        <v>1</v>
      </c>
      <c r="AA1514" s="29">
        <f t="shared" si="1452"/>
        <v>1</v>
      </c>
      <c r="AB1514" s="29">
        <f t="shared" si="1452"/>
        <v>1</v>
      </c>
      <c r="AC1514" s="29">
        <f t="shared" si="1452"/>
        <v>1</v>
      </c>
      <c r="AD1514" s="29">
        <f t="shared" si="1452"/>
        <v>1</v>
      </c>
      <c r="AE1514" s="29">
        <f t="shared" si="1450"/>
        <v>1</v>
      </c>
      <c r="AF1514" s="29">
        <f t="shared" si="1450"/>
        <v>1</v>
      </c>
      <c r="AG1514" s="29">
        <f t="shared" si="1450"/>
        <v>1</v>
      </c>
      <c r="AH1514" s="29">
        <f t="shared" si="1450"/>
        <v>1</v>
      </c>
      <c r="AI1514" s="29">
        <f t="shared" si="1450"/>
        <v>1</v>
      </c>
      <c r="AJ1514" s="29">
        <f t="shared" si="1450"/>
        <v>1</v>
      </c>
      <c r="AK1514" s="29">
        <f t="shared" si="1450"/>
        <v>1</v>
      </c>
      <c r="AL1514" s="29">
        <f t="shared" si="1450"/>
        <v>1</v>
      </c>
      <c r="AM1514" s="29">
        <f t="shared" si="1450"/>
        <v>1</v>
      </c>
      <c r="AN1514" s="29">
        <f t="shared" si="1450"/>
        <v>1</v>
      </c>
      <c r="AO1514" s="29">
        <f t="shared" si="1450"/>
        <v>1</v>
      </c>
      <c r="AP1514" s="29">
        <f t="shared" si="1450"/>
        <v>1</v>
      </c>
      <c r="AQ1514" s="29">
        <f t="shared" si="1450"/>
        <v>1</v>
      </c>
      <c r="AR1514" s="29">
        <f t="shared" si="1450"/>
        <v>1</v>
      </c>
      <c r="AS1514" s="29">
        <f t="shared" si="1450"/>
        <v>1</v>
      </c>
      <c r="AT1514" s="29">
        <f t="shared" si="1458"/>
        <v>1</v>
      </c>
      <c r="AU1514" s="29">
        <f t="shared" si="1458"/>
        <v>1</v>
      </c>
      <c r="AV1514" s="29">
        <f t="shared" si="1458"/>
        <v>1</v>
      </c>
      <c r="AW1514" s="29">
        <f t="shared" si="1458"/>
        <v>1</v>
      </c>
      <c r="AX1514" s="29">
        <f t="shared" si="1458"/>
        <v>1</v>
      </c>
      <c r="AY1514" s="29">
        <f t="shared" si="1458"/>
        <v>1</v>
      </c>
      <c r="AZ1514" s="29">
        <f t="shared" si="1458"/>
        <v>1</v>
      </c>
      <c r="BA1514" s="29">
        <f t="shared" si="1458"/>
        <v>1</v>
      </c>
      <c r="BB1514" s="29">
        <f t="shared" si="1458"/>
        <v>1</v>
      </c>
      <c r="BC1514" s="29">
        <f t="shared" si="1458"/>
        <v>1</v>
      </c>
      <c r="BD1514" s="29">
        <f t="shared" si="1458"/>
        <v>1</v>
      </c>
      <c r="BE1514" s="29">
        <f t="shared" si="1458"/>
        <v>1</v>
      </c>
      <c r="BF1514" s="29">
        <f t="shared" si="1458"/>
        <v>1</v>
      </c>
      <c r="BG1514" s="29">
        <f t="shared" si="1458"/>
        <v>1</v>
      </c>
      <c r="BH1514" s="29">
        <f t="shared" si="1458"/>
        <v>1</v>
      </c>
      <c r="BI1514" s="29">
        <f t="shared" si="1458"/>
        <v>1</v>
      </c>
      <c r="BJ1514" s="29">
        <f t="shared" si="1456"/>
        <v>1</v>
      </c>
      <c r="BN1514" s="29">
        <f t="shared" si="1398"/>
        <v>3</v>
      </c>
      <c r="BO1514" s="29">
        <f t="shared" si="1434"/>
        <v>22</v>
      </c>
    </row>
    <row r="1515" spans="3:67" x14ac:dyDescent="0.25">
      <c r="C1515" s="79">
        <f t="shared" si="1431"/>
        <v>43883</v>
      </c>
      <c r="D1515" s="29">
        <f t="shared" si="1420"/>
        <v>2020</v>
      </c>
      <c r="E1515" s="29">
        <f t="shared" si="1399"/>
        <v>2</v>
      </c>
      <c r="F1515" s="29">
        <f t="shared" si="1400"/>
        <v>8</v>
      </c>
      <c r="G1515" s="29">
        <f t="shared" si="1401"/>
        <v>22</v>
      </c>
      <c r="H1515" s="166" t="str">
        <f t="shared" si="1402"/>
        <v>Fr</v>
      </c>
      <c r="I1515" s="29">
        <f t="shared" si="1432"/>
        <v>4</v>
      </c>
      <c r="J1515" s="29">
        <f t="array" ref="J1515">INDEX(Dienstplan!$F$6:$AJ$55,BN1515,BO1515)</f>
        <v>0</v>
      </c>
      <c r="K1515" s="29">
        <f t="array" ref="K1515">IF(OR(J1515=Schichten!$B$3,J1515=Schichten!$B$4),INDEX($D$98:$D$147,MATCH(CODE(J1515),$H$98:$H$147,0)),IF(ISERROR(INDEX($D$98:$D$147,MATCH(J1515,$A$98:$A$147,0))),0,INDEX($D$98:$D$147,MATCH(J1515,$A$98:$A$147,0))))</f>
        <v>0</v>
      </c>
      <c r="L1515" s="29">
        <f t="shared" ref="L1515" si="1461">L1465</f>
        <v>0</v>
      </c>
      <c r="M1515" s="29">
        <f t="shared" si="1423"/>
        <v>0</v>
      </c>
      <c r="O1515" s="29">
        <f t="shared" si="1452"/>
        <v>0</v>
      </c>
      <c r="P1515" s="29">
        <f t="shared" si="1452"/>
        <v>0</v>
      </c>
      <c r="Q1515" s="29">
        <f t="shared" si="1452"/>
        <v>0</v>
      </c>
      <c r="R1515" s="29">
        <f t="shared" si="1452"/>
        <v>0</v>
      </c>
      <c r="S1515" s="29">
        <f t="shared" si="1452"/>
        <v>0</v>
      </c>
      <c r="T1515" s="29">
        <f t="shared" si="1452"/>
        <v>0</v>
      </c>
      <c r="U1515" s="29">
        <f t="shared" si="1452"/>
        <v>0</v>
      </c>
      <c r="V1515" s="29">
        <f t="shared" si="1452"/>
        <v>0</v>
      </c>
      <c r="W1515" s="29">
        <f t="shared" si="1452"/>
        <v>0</v>
      </c>
      <c r="X1515" s="29">
        <f t="shared" si="1452"/>
        <v>0</v>
      </c>
      <c r="Y1515" s="29">
        <f t="shared" si="1452"/>
        <v>1</v>
      </c>
      <c r="Z1515" s="29">
        <f t="shared" si="1452"/>
        <v>1</v>
      </c>
      <c r="AA1515" s="29">
        <f t="shared" si="1452"/>
        <v>1</v>
      </c>
      <c r="AB1515" s="29">
        <f t="shared" si="1452"/>
        <v>1</v>
      </c>
      <c r="AC1515" s="29">
        <f t="shared" si="1452"/>
        <v>1</v>
      </c>
      <c r="AD1515" s="29">
        <f t="shared" si="1452"/>
        <v>1</v>
      </c>
      <c r="AE1515" s="29">
        <f t="shared" si="1450"/>
        <v>1</v>
      </c>
      <c r="AF1515" s="29">
        <f t="shared" si="1450"/>
        <v>1</v>
      </c>
      <c r="AG1515" s="29">
        <f t="shared" si="1450"/>
        <v>1</v>
      </c>
      <c r="AH1515" s="29">
        <f t="shared" si="1450"/>
        <v>1</v>
      </c>
      <c r="AI1515" s="29">
        <f t="shared" si="1450"/>
        <v>1</v>
      </c>
      <c r="AJ1515" s="29">
        <f t="shared" si="1450"/>
        <v>1</v>
      </c>
      <c r="AK1515" s="29">
        <f t="shared" si="1450"/>
        <v>1</v>
      </c>
      <c r="AL1515" s="29">
        <f t="shared" si="1450"/>
        <v>1</v>
      </c>
      <c r="AM1515" s="29">
        <f t="shared" si="1450"/>
        <v>1</v>
      </c>
      <c r="AN1515" s="29">
        <f t="shared" si="1450"/>
        <v>1</v>
      </c>
      <c r="AO1515" s="29">
        <f t="shared" si="1450"/>
        <v>1</v>
      </c>
      <c r="AP1515" s="29">
        <f t="shared" si="1450"/>
        <v>1</v>
      </c>
      <c r="AQ1515" s="29">
        <f t="shared" si="1450"/>
        <v>1</v>
      </c>
      <c r="AR1515" s="29">
        <f t="shared" si="1450"/>
        <v>1</v>
      </c>
      <c r="AS1515" s="29">
        <f t="shared" si="1450"/>
        <v>1</v>
      </c>
      <c r="AT1515" s="29">
        <f t="shared" si="1458"/>
        <v>1</v>
      </c>
      <c r="AU1515" s="29">
        <f t="shared" si="1458"/>
        <v>1</v>
      </c>
      <c r="AV1515" s="29">
        <f t="shared" si="1458"/>
        <v>1</v>
      </c>
      <c r="AW1515" s="29">
        <f t="shared" si="1458"/>
        <v>1</v>
      </c>
      <c r="AX1515" s="29">
        <f t="shared" si="1458"/>
        <v>1</v>
      </c>
      <c r="AY1515" s="29">
        <f t="shared" si="1458"/>
        <v>1</v>
      </c>
      <c r="AZ1515" s="29">
        <f t="shared" si="1458"/>
        <v>1</v>
      </c>
      <c r="BA1515" s="29">
        <f t="shared" si="1458"/>
        <v>1</v>
      </c>
      <c r="BB1515" s="29">
        <f t="shared" si="1458"/>
        <v>1</v>
      </c>
      <c r="BC1515" s="29">
        <f t="shared" si="1458"/>
        <v>1</v>
      </c>
      <c r="BD1515" s="29">
        <f t="shared" si="1458"/>
        <v>1</v>
      </c>
      <c r="BE1515" s="29">
        <f t="shared" si="1458"/>
        <v>1</v>
      </c>
      <c r="BF1515" s="29">
        <f t="shared" si="1458"/>
        <v>1</v>
      </c>
      <c r="BG1515" s="29">
        <f t="shared" si="1458"/>
        <v>1</v>
      </c>
      <c r="BH1515" s="29">
        <f t="shared" si="1458"/>
        <v>1</v>
      </c>
      <c r="BI1515" s="29">
        <f t="shared" si="1458"/>
        <v>1</v>
      </c>
      <c r="BJ1515" s="29">
        <f t="shared" si="1456"/>
        <v>1</v>
      </c>
      <c r="BN1515" s="29">
        <f t="shared" si="1398"/>
        <v>4</v>
      </c>
      <c r="BO1515" s="29">
        <f t="shared" si="1434"/>
        <v>22</v>
      </c>
    </row>
    <row r="1516" spans="3:67" x14ac:dyDescent="0.25">
      <c r="C1516" s="79">
        <f t="shared" si="1431"/>
        <v>43883</v>
      </c>
      <c r="D1516" s="29">
        <f t="shared" si="1420"/>
        <v>2020</v>
      </c>
      <c r="E1516" s="29">
        <f t="shared" si="1399"/>
        <v>2</v>
      </c>
      <c r="F1516" s="29">
        <f t="shared" si="1400"/>
        <v>8</v>
      </c>
      <c r="G1516" s="29">
        <f t="shared" si="1401"/>
        <v>22</v>
      </c>
      <c r="H1516" s="166" t="str">
        <f t="shared" si="1402"/>
        <v>Fr</v>
      </c>
      <c r="I1516" s="29">
        <f t="shared" si="1432"/>
        <v>5</v>
      </c>
      <c r="J1516" s="29">
        <f t="array" ref="J1516">INDEX(Dienstplan!$F$6:$AJ$55,BN1516,BO1516)</f>
        <v>0</v>
      </c>
      <c r="K1516" s="29">
        <f t="array" ref="K1516">IF(OR(J1516=Schichten!$B$3,J1516=Schichten!$B$4),INDEX($D$98:$D$147,MATCH(CODE(J1516),$H$98:$H$147,0)),IF(ISERROR(INDEX($D$98:$D$147,MATCH(J1516,$A$98:$A$147,0))),0,INDEX($D$98:$D$147,MATCH(J1516,$A$98:$A$147,0))))</f>
        <v>0</v>
      </c>
      <c r="L1516" s="29">
        <f t="shared" ref="L1516" si="1462">L1466</f>
        <v>0</v>
      </c>
      <c r="M1516" s="29">
        <f t="shared" si="1423"/>
        <v>0</v>
      </c>
      <c r="O1516" s="29">
        <f t="shared" si="1452"/>
        <v>0</v>
      </c>
      <c r="P1516" s="29">
        <f t="shared" si="1452"/>
        <v>0</v>
      </c>
      <c r="Q1516" s="29">
        <f t="shared" si="1452"/>
        <v>0</v>
      </c>
      <c r="R1516" s="29">
        <f t="shared" si="1452"/>
        <v>0</v>
      </c>
      <c r="S1516" s="29">
        <f t="shared" si="1452"/>
        <v>0</v>
      </c>
      <c r="T1516" s="29">
        <f t="shared" si="1452"/>
        <v>0</v>
      </c>
      <c r="U1516" s="29">
        <f t="shared" si="1452"/>
        <v>0</v>
      </c>
      <c r="V1516" s="29">
        <f t="shared" si="1452"/>
        <v>0</v>
      </c>
      <c r="W1516" s="29">
        <f t="shared" si="1452"/>
        <v>0</v>
      </c>
      <c r="X1516" s="29">
        <f t="shared" si="1452"/>
        <v>0</v>
      </c>
      <c r="Y1516" s="29">
        <f t="shared" si="1452"/>
        <v>1</v>
      </c>
      <c r="Z1516" s="29">
        <f t="shared" si="1452"/>
        <v>1</v>
      </c>
      <c r="AA1516" s="29">
        <f t="shared" si="1452"/>
        <v>1</v>
      </c>
      <c r="AB1516" s="29">
        <f t="shared" si="1452"/>
        <v>1</v>
      </c>
      <c r="AC1516" s="29">
        <f t="shared" si="1452"/>
        <v>1</v>
      </c>
      <c r="AD1516" s="29">
        <f t="shared" si="1452"/>
        <v>1</v>
      </c>
      <c r="AE1516" s="29">
        <f t="shared" si="1450"/>
        <v>1</v>
      </c>
      <c r="AF1516" s="29">
        <f t="shared" si="1450"/>
        <v>1</v>
      </c>
      <c r="AG1516" s="29">
        <f t="shared" si="1450"/>
        <v>1</v>
      </c>
      <c r="AH1516" s="29">
        <f t="shared" si="1450"/>
        <v>1</v>
      </c>
      <c r="AI1516" s="29">
        <f t="shared" si="1450"/>
        <v>1</v>
      </c>
      <c r="AJ1516" s="29">
        <f t="shared" si="1450"/>
        <v>1</v>
      </c>
      <c r="AK1516" s="29">
        <f t="shared" si="1450"/>
        <v>1</v>
      </c>
      <c r="AL1516" s="29">
        <f t="shared" si="1450"/>
        <v>1</v>
      </c>
      <c r="AM1516" s="29">
        <f t="shared" si="1450"/>
        <v>1</v>
      </c>
      <c r="AN1516" s="29">
        <f t="shared" si="1450"/>
        <v>1</v>
      </c>
      <c r="AO1516" s="29">
        <f t="shared" si="1450"/>
        <v>1</v>
      </c>
      <c r="AP1516" s="29">
        <f t="shared" si="1450"/>
        <v>1</v>
      </c>
      <c r="AQ1516" s="29">
        <f t="shared" si="1450"/>
        <v>1</v>
      </c>
      <c r="AR1516" s="29">
        <f t="shared" si="1450"/>
        <v>1</v>
      </c>
      <c r="AS1516" s="29">
        <f t="shared" si="1450"/>
        <v>1</v>
      </c>
      <c r="AT1516" s="29">
        <f t="shared" si="1458"/>
        <v>1</v>
      </c>
      <c r="AU1516" s="29">
        <f t="shared" si="1458"/>
        <v>1</v>
      </c>
      <c r="AV1516" s="29">
        <f t="shared" si="1458"/>
        <v>1</v>
      </c>
      <c r="AW1516" s="29">
        <f t="shared" si="1458"/>
        <v>1</v>
      </c>
      <c r="AX1516" s="29">
        <f t="shared" si="1458"/>
        <v>1</v>
      </c>
      <c r="AY1516" s="29">
        <f t="shared" si="1458"/>
        <v>1</v>
      </c>
      <c r="AZ1516" s="29">
        <f t="shared" si="1458"/>
        <v>1</v>
      </c>
      <c r="BA1516" s="29">
        <f t="shared" si="1458"/>
        <v>1</v>
      </c>
      <c r="BB1516" s="29">
        <f t="shared" si="1458"/>
        <v>1</v>
      </c>
      <c r="BC1516" s="29">
        <f t="shared" si="1458"/>
        <v>1</v>
      </c>
      <c r="BD1516" s="29">
        <f t="shared" si="1458"/>
        <v>1</v>
      </c>
      <c r="BE1516" s="29">
        <f t="shared" si="1458"/>
        <v>1</v>
      </c>
      <c r="BF1516" s="29">
        <f t="shared" si="1458"/>
        <v>1</v>
      </c>
      <c r="BG1516" s="29">
        <f t="shared" si="1458"/>
        <v>1</v>
      </c>
      <c r="BH1516" s="29">
        <f t="shared" si="1458"/>
        <v>1</v>
      </c>
      <c r="BI1516" s="29">
        <f t="shared" si="1458"/>
        <v>1</v>
      </c>
      <c r="BJ1516" s="29">
        <f t="shared" si="1456"/>
        <v>1</v>
      </c>
      <c r="BN1516" s="29">
        <f t="shared" si="1398"/>
        <v>5</v>
      </c>
      <c r="BO1516" s="29">
        <f t="shared" si="1434"/>
        <v>22</v>
      </c>
    </row>
    <row r="1517" spans="3:67" x14ac:dyDescent="0.25">
      <c r="C1517" s="79">
        <f t="shared" si="1431"/>
        <v>43883</v>
      </c>
      <c r="D1517" s="29">
        <f t="shared" si="1420"/>
        <v>2020</v>
      </c>
      <c r="E1517" s="29">
        <f t="shared" si="1399"/>
        <v>2</v>
      </c>
      <c r="F1517" s="29">
        <f t="shared" si="1400"/>
        <v>8</v>
      </c>
      <c r="G1517" s="29">
        <f t="shared" si="1401"/>
        <v>22</v>
      </c>
      <c r="H1517" s="166" t="str">
        <f t="shared" si="1402"/>
        <v>Fr</v>
      </c>
      <c r="I1517" s="29">
        <f t="shared" si="1432"/>
        <v>6</v>
      </c>
      <c r="J1517" s="29">
        <f t="array" ref="J1517">INDEX(Dienstplan!$F$6:$AJ$55,BN1517,BO1517)</f>
        <v>0</v>
      </c>
      <c r="K1517" s="29">
        <f t="array" ref="K1517">IF(OR(J1517=Schichten!$B$3,J1517=Schichten!$B$4),INDEX($D$98:$D$147,MATCH(CODE(J1517),$H$98:$H$147,0)),IF(ISERROR(INDEX($D$98:$D$147,MATCH(J1517,$A$98:$A$147,0))),0,INDEX($D$98:$D$147,MATCH(J1517,$A$98:$A$147,0))))</f>
        <v>0</v>
      </c>
      <c r="L1517" s="29">
        <f t="shared" ref="L1517" si="1463">L1467</f>
        <v>0</v>
      </c>
      <c r="M1517" s="29">
        <f t="shared" si="1423"/>
        <v>0</v>
      </c>
      <c r="O1517" s="29">
        <f t="shared" si="1452"/>
        <v>0</v>
      </c>
      <c r="P1517" s="29">
        <f t="shared" si="1452"/>
        <v>0</v>
      </c>
      <c r="Q1517" s="29">
        <f t="shared" si="1452"/>
        <v>0</v>
      </c>
      <c r="R1517" s="29">
        <f t="shared" si="1452"/>
        <v>0</v>
      </c>
      <c r="S1517" s="29">
        <f t="shared" si="1452"/>
        <v>0</v>
      </c>
      <c r="T1517" s="29">
        <f t="shared" si="1452"/>
        <v>0</v>
      </c>
      <c r="U1517" s="29">
        <f t="shared" si="1452"/>
        <v>0</v>
      </c>
      <c r="V1517" s="29">
        <f t="shared" si="1452"/>
        <v>0</v>
      </c>
      <c r="W1517" s="29">
        <f t="shared" si="1452"/>
        <v>0</v>
      </c>
      <c r="X1517" s="29">
        <f t="shared" si="1452"/>
        <v>0</v>
      </c>
      <c r="Y1517" s="29">
        <f t="shared" si="1452"/>
        <v>1</v>
      </c>
      <c r="Z1517" s="29">
        <f t="shared" si="1452"/>
        <v>1</v>
      </c>
      <c r="AA1517" s="29">
        <f t="shared" si="1452"/>
        <v>1</v>
      </c>
      <c r="AB1517" s="29">
        <f t="shared" si="1452"/>
        <v>1</v>
      </c>
      <c r="AC1517" s="29">
        <f t="shared" si="1452"/>
        <v>1</v>
      </c>
      <c r="AD1517" s="29">
        <f t="shared" si="1452"/>
        <v>1</v>
      </c>
      <c r="AE1517" s="29">
        <f t="shared" si="1450"/>
        <v>1</v>
      </c>
      <c r="AF1517" s="29">
        <f t="shared" si="1450"/>
        <v>1</v>
      </c>
      <c r="AG1517" s="29">
        <f t="shared" si="1450"/>
        <v>1</v>
      </c>
      <c r="AH1517" s="29">
        <f t="shared" si="1450"/>
        <v>1</v>
      </c>
      <c r="AI1517" s="29">
        <f t="shared" si="1450"/>
        <v>1</v>
      </c>
      <c r="AJ1517" s="29">
        <f t="shared" si="1450"/>
        <v>1</v>
      </c>
      <c r="AK1517" s="29">
        <f t="shared" si="1450"/>
        <v>1</v>
      </c>
      <c r="AL1517" s="29">
        <f t="shared" si="1450"/>
        <v>1</v>
      </c>
      <c r="AM1517" s="29">
        <f t="shared" si="1450"/>
        <v>1</v>
      </c>
      <c r="AN1517" s="29">
        <f t="shared" si="1450"/>
        <v>1</v>
      </c>
      <c r="AO1517" s="29">
        <f t="shared" si="1450"/>
        <v>1</v>
      </c>
      <c r="AP1517" s="29">
        <f t="shared" si="1450"/>
        <v>1</v>
      </c>
      <c r="AQ1517" s="29">
        <f t="shared" si="1450"/>
        <v>1</v>
      </c>
      <c r="AR1517" s="29">
        <f t="shared" si="1450"/>
        <v>1</v>
      </c>
      <c r="AS1517" s="29">
        <f t="shared" si="1450"/>
        <v>1</v>
      </c>
      <c r="AT1517" s="29">
        <f t="shared" si="1458"/>
        <v>1</v>
      </c>
      <c r="AU1517" s="29">
        <f t="shared" si="1458"/>
        <v>1</v>
      </c>
      <c r="AV1517" s="29">
        <f t="shared" si="1458"/>
        <v>1</v>
      </c>
      <c r="AW1517" s="29">
        <f t="shared" si="1458"/>
        <v>1</v>
      </c>
      <c r="AX1517" s="29">
        <f t="shared" si="1458"/>
        <v>1</v>
      </c>
      <c r="AY1517" s="29">
        <f t="shared" si="1458"/>
        <v>1</v>
      </c>
      <c r="AZ1517" s="29">
        <f t="shared" si="1458"/>
        <v>1</v>
      </c>
      <c r="BA1517" s="29">
        <f t="shared" si="1458"/>
        <v>1</v>
      </c>
      <c r="BB1517" s="29">
        <f t="shared" si="1458"/>
        <v>1</v>
      </c>
      <c r="BC1517" s="29">
        <f t="shared" si="1458"/>
        <v>1</v>
      </c>
      <c r="BD1517" s="29">
        <f t="shared" si="1458"/>
        <v>1</v>
      </c>
      <c r="BE1517" s="29">
        <f t="shared" si="1458"/>
        <v>1</v>
      </c>
      <c r="BF1517" s="29">
        <f t="shared" si="1458"/>
        <v>1</v>
      </c>
      <c r="BG1517" s="29">
        <f t="shared" si="1458"/>
        <v>1</v>
      </c>
      <c r="BH1517" s="29">
        <f t="shared" si="1458"/>
        <v>1</v>
      </c>
      <c r="BI1517" s="29">
        <f t="shared" si="1458"/>
        <v>1</v>
      </c>
      <c r="BJ1517" s="29">
        <f t="shared" si="1456"/>
        <v>1</v>
      </c>
      <c r="BN1517" s="29">
        <f t="shared" si="1398"/>
        <v>6</v>
      </c>
      <c r="BO1517" s="29">
        <f t="shared" si="1434"/>
        <v>22</v>
      </c>
    </row>
    <row r="1518" spans="3:67" x14ac:dyDescent="0.25">
      <c r="C1518" s="79">
        <f t="shared" si="1431"/>
        <v>43883</v>
      </c>
      <c r="D1518" s="29">
        <f t="shared" si="1420"/>
        <v>2020</v>
      </c>
      <c r="E1518" s="29">
        <f t="shared" si="1399"/>
        <v>2</v>
      </c>
      <c r="F1518" s="29">
        <f t="shared" si="1400"/>
        <v>8</v>
      </c>
      <c r="G1518" s="29">
        <f t="shared" si="1401"/>
        <v>22</v>
      </c>
      <c r="H1518" s="166" t="str">
        <f t="shared" si="1402"/>
        <v>Fr</v>
      </c>
      <c r="I1518" s="29">
        <f t="shared" si="1432"/>
        <v>7</v>
      </c>
      <c r="J1518" s="29">
        <f t="array" ref="J1518">INDEX(Dienstplan!$F$6:$AJ$55,BN1518,BO1518)</f>
        <v>0</v>
      </c>
      <c r="K1518" s="29">
        <f t="array" ref="K1518">IF(OR(J1518=Schichten!$B$3,J1518=Schichten!$B$4),INDEX($D$98:$D$147,MATCH(CODE(J1518),$H$98:$H$147,0)),IF(ISERROR(INDEX($D$98:$D$147,MATCH(J1518,$A$98:$A$147,0))),0,INDEX($D$98:$D$147,MATCH(J1518,$A$98:$A$147,0))))</f>
        <v>0</v>
      </c>
      <c r="L1518" s="29">
        <f t="shared" ref="L1518" si="1464">L1468</f>
        <v>0</v>
      </c>
      <c r="M1518" s="29">
        <f t="shared" si="1423"/>
        <v>0</v>
      </c>
      <c r="O1518" s="29">
        <f t="shared" si="1452"/>
        <v>0</v>
      </c>
      <c r="P1518" s="29">
        <f t="shared" si="1452"/>
        <v>0</v>
      </c>
      <c r="Q1518" s="29">
        <f t="shared" si="1452"/>
        <v>0</v>
      </c>
      <c r="R1518" s="29">
        <f t="shared" si="1452"/>
        <v>0</v>
      </c>
      <c r="S1518" s="29">
        <f t="shared" si="1452"/>
        <v>0</v>
      </c>
      <c r="T1518" s="29">
        <f t="shared" si="1452"/>
        <v>0</v>
      </c>
      <c r="U1518" s="29">
        <f t="shared" si="1452"/>
        <v>0</v>
      </c>
      <c r="V1518" s="29">
        <f t="shared" si="1452"/>
        <v>0</v>
      </c>
      <c r="W1518" s="29">
        <f t="shared" si="1452"/>
        <v>0</v>
      </c>
      <c r="X1518" s="29">
        <f t="shared" si="1452"/>
        <v>0</v>
      </c>
      <c r="Y1518" s="29">
        <f t="shared" si="1452"/>
        <v>1</v>
      </c>
      <c r="Z1518" s="29">
        <f t="shared" si="1452"/>
        <v>1</v>
      </c>
      <c r="AA1518" s="29">
        <f t="shared" si="1452"/>
        <v>1</v>
      </c>
      <c r="AB1518" s="29">
        <f t="shared" si="1452"/>
        <v>1</v>
      </c>
      <c r="AC1518" s="29">
        <f t="shared" si="1452"/>
        <v>1</v>
      </c>
      <c r="AD1518" s="29">
        <f t="shared" si="1452"/>
        <v>1</v>
      </c>
      <c r="AE1518" s="29">
        <f t="shared" si="1450"/>
        <v>1</v>
      </c>
      <c r="AF1518" s="29">
        <f t="shared" si="1450"/>
        <v>1</v>
      </c>
      <c r="AG1518" s="29">
        <f t="shared" si="1450"/>
        <v>1</v>
      </c>
      <c r="AH1518" s="29">
        <f t="shared" si="1450"/>
        <v>1</v>
      </c>
      <c r="AI1518" s="29">
        <f t="shared" si="1450"/>
        <v>1</v>
      </c>
      <c r="AJ1518" s="29">
        <f t="shared" si="1450"/>
        <v>1</v>
      </c>
      <c r="AK1518" s="29">
        <f t="shared" si="1450"/>
        <v>1</v>
      </c>
      <c r="AL1518" s="29">
        <f t="shared" si="1450"/>
        <v>1</v>
      </c>
      <c r="AM1518" s="29">
        <f t="shared" si="1450"/>
        <v>1</v>
      </c>
      <c r="AN1518" s="29">
        <f t="shared" si="1450"/>
        <v>1</v>
      </c>
      <c r="AO1518" s="29">
        <f t="shared" si="1450"/>
        <v>1</v>
      </c>
      <c r="AP1518" s="29">
        <f t="shared" si="1450"/>
        <v>1</v>
      </c>
      <c r="AQ1518" s="29">
        <f t="shared" si="1450"/>
        <v>1</v>
      </c>
      <c r="AR1518" s="29">
        <f t="shared" si="1450"/>
        <v>1</v>
      </c>
      <c r="AS1518" s="29">
        <f t="shared" si="1450"/>
        <v>1</v>
      </c>
      <c r="AT1518" s="29">
        <f t="shared" si="1458"/>
        <v>1</v>
      </c>
      <c r="AU1518" s="29">
        <f t="shared" si="1458"/>
        <v>1</v>
      </c>
      <c r="AV1518" s="29">
        <f t="shared" si="1458"/>
        <v>1</v>
      </c>
      <c r="AW1518" s="29">
        <f t="shared" si="1458"/>
        <v>1</v>
      </c>
      <c r="AX1518" s="29">
        <f t="shared" si="1458"/>
        <v>1</v>
      </c>
      <c r="AY1518" s="29">
        <f t="shared" si="1458"/>
        <v>1</v>
      </c>
      <c r="AZ1518" s="29">
        <f t="shared" si="1458"/>
        <v>1</v>
      </c>
      <c r="BA1518" s="29">
        <f t="shared" si="1458"/>
        <v>1</v>
      </c>
      <c r="BB1518" s="29">
        <f t="shared" si="1458"/>
        <v>1</v>
      </c>
      <c r="BC1518" s="29">
        <f t="shared" si="1458"/>
        <v>1</v>
      </c>
      <c r="BD1518" s="29">
        <f t="shared" si="1458"/>
        <v>1</v>
      </c>
      <c r="BE1518" s="29">
        <f t="shared" si="1458"/>
        <v>1</v>
      </c>
      <c r="BF1518" s="29">
        <f t="shared" si="1458"/>
        <v>1</v>
      </c>
      <c r="BG1518" s="29">
        <f t="shared" si="1458"/>
        <v>1</v>
      </c>
      <c r="BH1518" s="29">
        <f t="shared" si="1458"/>
        <v>1</v>
      </c>
      <c r="BI1518" s="29">
        <f t="shared" si="1458"/>
        <v>1</v>
      </c>
      <c r="BJ1518" s="29">
        <f t="shared" si="1456"/>
        <v>1</v>
      </c>
      <c r="BN1518" s="29">
        <f t="shared" si="1398"/>
        <v>7</v>
      </c>
      <c r="BO1518" s="29">
        <f t="shared" si="1434"/>
        <v>22</v>
      </c>
    </row>
    <row r="1519" spans="3:67" x14ac:dyDescent="0.25">
      <c r="C1519" s="79">
        <f t="shared" si="1431"/>
        <v>43883</v>
      </c>
      <c r="D1519" s="29">
        <f t="shared" si="1420"/>
        <v>2020</v>
      </c>
      <c r="E1519" s="29">
        <f t="shared" si="1399"/>
        <v>2</v>
      </c>
      <c r="F1519" s="29">
        <f t="shared" si="1400"/>
        <v>8</v>
      </c>
      <c r="G1519" s="29">
        <f t="shared" si="1401"/>
        <v>22</v>
      </c>
      <c r="H1519" s="166" t="str">
        <f t="shared" si="1402"/>
        <v>Fr</v>
      </c>
      <c r="I1519" s="29">
        <f t="shared" si="1432"/>
        <v>8</v>
      </c>
      <c r="J1519" s="29">
        <f t="array" ref="J1519">INDEX(Dienstplan!$F$6:$AJ$55,BN1519,BO1519)</f>
        <v>0</v>
      </c>
      <c r="K1519" s="29">
        <f t="array" ref="K1519">IF(OR(J1519=Schichten!$B$3,J1519=Schichten!$B$4),INDEX($D$98:$D$147,MATCH(CODE(J1519),$H$98:$H$147,0)),IF(ISERROR(INDEX($D$98:$D$147,MATCH(J1519,$A$98:$A$147,0))),0,INDEX($D$98:$D$147,MATCH(J1519,$A$98:$A$147,0))))</f>
        <v>0</v>
      </c>
      <c r="L1519" s="29">
        <f t="shared" ref="L1519" si="1465">L1469</f>
        <v>0</v>
      </c>
      <c r="M1519" s="29">
        <f t="shared" si="1423"/>
        <v>0</v>
      </c>
      <c r="O1519" s="29">
        <f t="shared" si="1452"/>
        <v>0</v>
      </c>
      <c r="P1519" s="29">
        <f t="shared" si="1452"/>
        <v>0</v>
      </c>
      <c r="Q1519" s="29">
        <f t="shared" si="1452"/>
        <v>0</v>
      </c>
      <c r="R1519" s="29">
        <f t="shared" si="1452"/>
        <v>0</v>
      </c>
      <c r="S1519" s="29">
        <f t="shared" si="1452"/>
        <v>0</v>
      </c>
      <c r="T1519" s="29">
        <f t="shared" si="1452"/>
        <v>0</v>
      </c>
      <c r="U1519" s="29">
        <f t="shared" si="1452"/>
        <v>0</v>
      </c>
      <c r="V1519" s="29">
        <f t="shared" si="1452"/>
        <v>0</v>
      </c>
      <c r="W1519" s="29">
        <f t="shared" si="1452"/>
        <v>0</v>
      </c>
      <c r="X1519" s="29">
        <f t="shared" si="1452"/>
        <v>0</v>
      </c>
      <c r="Y1519" s="29">
        <f t="shared" si="1452"/>
        <v>1</v>
      </c>
      <c r="Z1519" s="29">
        <f t="shared" si="1452"/>
        <v>1</v>
      </c>
      <c r="AA1519" s="29">
        <f t="shared" si="1452"/>
        <v>1</v>
      </c>
      <c r="AB1519" s="29">
        <f t="shared" si="1452"/>
        <v>1</v>
      </c>
      <c r="AC1519" s="29">
        <f t="shared" si="1452"/>
        <v>1</v>
      </c>
      <c r="AD1519" s="29">
        <f t="shared" si="1452"/>
        <v>1</v>
      </c>
      <c r="AE1519" s="29">
        <f t="shared" si="1450"/>
        <v>1</v>
      </c>
      <c r="AF1519" s="29">
        <f t="shared" si="1450"/>
        <v>1</v>
      </c>
      <c r="AG1519" s="29">
        <f t="shared" si="1450"/>
        <v>1</v>
      </c>
      <c r="AH1519" s="29">
        <f t="shared" si="1450"/>
        <v>1</v>
      </c>
      <c r="AI1519" s="29">
        <f t="shared" si="1450"/>
        <v>1</v>
      </c>
      <c r="AJ1519" s="29">
        <f t="shared" si="1450"/>
        <v>1</v>
      </c>
      <c r="AK1519" s="29">
        <f t="shared" si="1450"/>
        <v>1</v>
      </c>
      <c r="AL1519" s="29">
        <f t="shared" si="1450"/>
        <v>1</v>
      </c>
      <c r="AM1519" s="29">
        <f t="shared" si="1450"/>
        <v>1</v>
      </c>
      <c r="AN1519" s="29">
        <f t="shared" si="1450"/>
        <v>1</v>
      </c>
      <c r="AO1519" s="29">
        <f t="shared" si="1450"/>
        <v>1</v>
      </c>
      <c r="AP1519" s="29">
        <f t="shared" si="1450"/>
        <v>1</v>
      </c>
      <c r="AQ1519" s="29">
        <f t="shared" si="1450"/>
        <v>1</v>
      </c>
      <c r="AR1519" s="29">
        <f t="shared" si="1450"/>
        <v>1</v>
      </c>
      <c r="AS1519" s="29">
        <f t="shared" si="1450"/>
        <v>1</v>
      </c>
      <c r="AT1519" s="29">
        <f t="shared" si="1458"/>
        <v>1</v>
      </c>
      <c r="AU1519" s="29">
        <f t="shared" si="1458"/>
        <v>1</v>
      </c>
      <c r="AV1519" s="29">
        <f t="shared" si="1458"/>
        <v>1</v>
      </c>
      <c r="AW1519" s="29">
        <f t="shared" si="1458"/>
        <v>1</v>
      </c>
      <c r="AX1519" s="29">
        <f t="shared" si="1458"/>
        <v>1</v>
      </c>
      <c r="AY1519" s="29">
        <f t="shared" si="1458"/>
        <v>1</v>
      </c>
      <c r="AZ1519" s="29">
        <f t="shared" si="1458"/>
        <v>1</v>
      </c>
      <c r="BA1519" s="29">
        <f t="shared" si="1458"/>
        <v>1</v>
      </c>
      <c r="BB1519" s="29">
        <f t="shared" si="1458"/>
        <v>1</v>
      </c>
      <c r="BC1519" s="29">
        <f t="shared" si="1458"/>
        <v>1</v>
      </c>
      <c r="BD1519" s="29">
        <f t="shared" si="1458"/>
        <v>1</v>
      </c>
      <c r="BE1519" s="29">
        <f t="shared" si="1458"/>
        <v>1</v>
      </c>
      <c r="BF1519" s="29">
        <f t="shared" si="1458"/>
        <v>1</v>
      </c>
      <c r="BG1519" s="29">
        <f t="shared" si="1458"/>
        <v>1</v>
      </c>
      <c r="BH1519" s="29">
        <f t="shared" si="1458"/>
        <v>1</v>
      </c>
      <c r="BI1519" s="29">
        <f t="shared" si="1458"/>
        <v>1</v>
      </c>
      <c r="BJ1519" s="29">
        <f t="shared" si="1456"/>
        <v>1</v>
      </c>
      <c r="BN1519" s="29">
        <f t="shared" si="1398"/>
        <v>8</v>
      </c>
      <c r="BO1519" s="29">
        <f t="shared" si="1434"/>
        <v>22</v>
      </c>
    </row>
    <row r="1520" spans="3:67" x14ac:dyDescent="0.25">
      <c r="C1520" s="79">
        <f t="shared" si="1431"/>
        <v>43883</v>
      </c>
      <c r="D1520" s="29">
        <f t="shared" si="1420"/>
        <v>2020</v>
      </c>
      <c r="E1520" s="29">
        <f t="shared" si="1399"/>
        <v>2</v>
      </c>
      <c r="F1520" s="29">
        <f t="shared" si="1400"/>
        <v>8</v>
      </c>
      <c r="G1520" s="29">
        <f t="shared" si="1401"/>
        <v>22</v>
      </c>
      <c r="H1520" s="166" t="str">
        <f t="shared" si="1402"/>
        <v>Fr</v>
      </c>
      <c r="I1520" s="29">
        <f t="shared" si="1432"/>
        <v>9</v>
      </c>
      <c r="J1520" s="29">
        <f t="array" ref="J1520">INDEX(Dienstplan!$F$6:$AJ$55,BN1520,BO1520)</f>
        <v>0</v>
      </c>
      <c r="K1520" s="29">
        <f t="array" ref="K1520">IF(OR(J1520=Schichten!$B$3,J1520=Schichten!$B$4),INDEX($D$98:$D$147,MATCH(CODE(J1520),$H$98:$H$147,0)),IF(ISERROR(INDEX($D$98:$D$147,MATCH(J1520,$A$98:$A$147,0))),0,INDEX($D$98:$D$147,MATCH(J1520,$A$98:$A$147,0))))</f>
        <v>0</v>
      </c>
      <c r="L1520" s="29">
        <f t="shared" ref="L1520" si="1466">L1470</f>
        <v>0</v>
      </c>
      <c r="M1520" s="29">
        <f t="shared" si="1423"/>
        <v>0</v>
      </c>
      <c r="O1520" s="29">
        <f t="shared" si="1452"/>
        <v>0</v>
      </c>
      <c r="P1520" s="29">
        <f t="shared" si="1452"/>
        <v>0</v>
      </c>
      <c r="Q1520" s="29">
        <f t="shared" si="1452"/>
        <v>0</v>
      </c>
      <c r="R1520" s="29">
        <f t="shared" si="1452"/>
        <v>0</v>
      </c>
      <c r="S1520" s="29">
        <f t="shared" si="1452"/>
        <v>0</v>
      </c>
      <c r="T1520" s="29">
        <f t="shared" si="1452"/>
        <v>0</v>
      </c>
      <c r="U1520" s="29">
        <f t="shared" si="1452"/>
        <v>0</v>
      </c>
      <c r="V1520" s="29">
        <f t="shared" si="1452"/>
        <v>0</v>
      </c>
      <c r="W1520" s="29">
        <f t="shared" si="1452"/>
        <v>0</v>
      </c>
      <c r="X1520" s="29">
        <f t="shared" si="1452"/>
        <v>0</v>
      </c>
      <c r="Y1520" s="29">
        <f t="shared" si="1452"/>
        <v>1</v>
      </c>
      <c r="Z1520" s="29">
        <f t="shared" si="1452"/>
        <v>1</v>
      </c>
      <c r="AA1520" s="29">
        <f t="shared" si="1452"/>
        <v>1</v>
      </c>
      <c r="AB1520" s="29">
        <f t="shared" si="1452"/>
        <v>1</v>
      </c>
      <c r="AC1520" s="29">
        <f t="shared" si="1452"/>
        <v>1</v>
      </c>
      <c r="AD1520" s="29">
        <f t="shared" si="1452"/>
        <v>1</v>
      </c>
      <c r="AE1520" s="29">
        <f t="shared" si="1450"/>
        <v>1</v>
      </c>
      <c r="AF1520" s="29">
        <f t="shared" si="1450"/>
        <v>1</v>
      </c>
      <c r="AG1520" s="29">
        <f t="shared" si="1450"/>
        <v>1</v>
      </c>
      <c r="AH1520" s="29">
        <f t="shared" si="1450"/>
        <v>1</v>
      </c>
      <c r="AI1520" s="29">
        <f t="shared" si="1450"/>
        <v>1</v>
      </c>
      <c r="AJ1520" s="29">
        <f t="shared" si="1450"/>
        <v>1</v>
      </c>
      <c r="AK1520" s="29">
        <f t="shared" si="1450"/>
        <v>1</v>
      </c>
      <c r="AL1520" s="29">
        <f t="shared" si="1450"/>
        <v>1</v>
      </c>
      <c r="AM1520" s="29">
        <f t="shared" si="1450"/>
        <v>1</v>
      </c>
      <c r="AN1520" s="29">
        <f t="shared" si="1450"/>
        <v>1</v>
      </c>
      <c r="AO1520" s="29">
        <f t="shared" si="1450"/>
        <v>1</v>
      </c>
      <c r="AP1520" s="29">
        <f t="shared" si="1450"/>
        <v>1</v>
      </c>
      <c r="AQ1520" s="29">
        <f t="shared" si="1450"/>
        <v>1</v>
      </c>
      <c r="AR1520" s="29">
        <f t="shared" si="1450"/>
        <v>1</v>
      </c>
      <c r="AS1520" s="29">
        <f t="shared" si="1450"/>
        <v>1</v>
      </c>
      <c r="AT1520" s="29">
        <f t="shared" si="1458"/>
        <v>1</v>
      </c>
      <c r="AU1520" s="29">
        <f t="shared" si="1458"/>
        <v>1</v>
      </c>
      <c r="AV1520" s="29">
        <f t="shared" si="1458"/>
        <v>1</v>
      </c>
      <c r="AW1520" s="29">
        <f t="shared" si="1458"/>
        <v>1</v>
      </c>
      <c r="AX1520" s="29">
        <f t="shared" si="1458"/>
        <v>1</v>
      </c>
      <c r="AY1520" s="29">
        <f t="shared" si="1458"/>
        <v>1</v>
      </c>
      <c r="AZ1520" s="29">
        <f t="shared" si="1458"/>
        <v>1</v>
      </c>
      <c r="BA1520" s="29">
        <f t="shared" si="1458"/>
        <v>1</v>
      </c>
      <c r="BB1520" s="29">
        <f t="shared" si="1458"/>
        <v>1</v>
      </c>
      <c r="BC1520" s="29">
        <f t="shared" si="1458"/>
        <v>1</v>
      </c>
      <c r="BD1520" s="29">
        <f t="shared" si="1458"/>
        <v>1</v>
      </c>
      <c r="BE1520" s="29">
        <f t="shared" si="1458"/>
        <v>1</v>
      </c>
      <c r="BF1520" s="29">
        <f t="shared" si="1458"/>
        <v>1</v>
      </c>
      <c r="BG1520" s="29">
        <f t="shared" si="1458"/>
        <v>1</v>
      </c>
      <c r="BH1520" s="29">
        <f t="shared" si="1458"/>
        <v>1</v>
      </c>
      <c r="BI1520" s="29">
        <f t="shared" si="1458"/>
        <v>1</v>
      </c>
      <c r="BJ1520" s="29">
        <f t="shared" si="1456"/>
        <v>1</v>
      </c>
      <c r="BN1520" s="29">
        <f t="shared" si="1398"/>
        <v>9</v>
      </c>
      <c r="BO1520" s="29">
        <f t="shared" si="1434"/>
        <v>22</v>
      </c>
    </row>
    <row r="1521" spans="3:67" x14ac:dyDescent="0.25">
      <c r="C1521" s="79">
        <f t="shared" si="1431"/>
        <v>43883</v>
      </c>
      <c r="D1521" s="29">
        <f t="shared" si="1420"/>
        <v>2020</v>
      </c>
      <c r="E1521" s="29">
        <f t="shared" si="1399"/>
        <v>2</v>
      </c>
      <c r="F1521" s="29">
        <f t="shared" si="1400"/>
        <v>8</v>
      </c>
      <c r="G1521" s="29">
        <f t="shared" si="1401"/>
        <v>22</v>
      </c>
      <c r="H1521" s="166" t="str">
        <f t="shared" si="1402"/>
        <v>Fr</v>
      </c>
      <c r="I1521" s="29">
        <f t="shared" si="1432"/>
        <v>10</v>
      </c>
      <c r="J1521" s="29">
        <f t="array" ref="J1521">INDEX(Dienstplan!$F$6:$AJ$55,BN1521,BO1521)</f>
        <v>0</v>
      </c>
      <c r="K1521" s="29">
        <f t="array" ref="K1521">IF(OR(J1521=Schichten!$B$3,J1521=Schichten!$B$4),INDEX($D$98:$D$147,MATCH(CODE(J1521),$H$98:$H$147,0)),IF(ISERROR(INDEX($D$98:$D$147,MATCH(J1521,$A$98:$A$147,0))),0,INDEX($D$98:$D$147,MATCH(J1521,$A$98:$A$147,0))))</f>
        <v>0</v>
      </c>
      <c r="L1521" s="29">
        <f t="shared" ref="L1521" si="1467">L1471</f>
        <v>0</v>
      </c>
      <c r="M1521" s="29">
        <f t="shared" si="1423"/>
        <v>0</v>
      </c>
      <c r="O1521" s="29">
        <f t="shared" si="1452"/>
        <v>0</v>
      </c>
      <c r="P1521" s="29">
        <f t="shared" si="1452"/>
        <v>0</v>
      </c>
      <c r="Q1521" s="29">
        <f t="shared" si="1452"/>
        <v>0</v>
      </c>
      <c r="R1521" s="29">
        <f t="shared" si="1452"/>
        <v>0</v>
      </c>
      <c r="S1521" s="29">
        <f t="shared" si="1452"/>
        <v>0</v>
      </c>
      <c r="T1521" s="29">
        <f t="shared" si="1452"/>
        <v>0</v>
      </c>
      <c r="U1521" s="29">
        <f t="shared" si="1452"/>
        <v>0</v>
      </c>
      <c r="V1521" s="29">
        <f t="shared" si="1452"/>
        <v>0</v>
      </c>
      <c r="W1521" s="29">
        <f t="shared" si="1452"/>
        <v>0</v>
      </c>
      <c r="X1521" s="29">
        <f t="shared" si="1452"/>
        <v>0</v>
      </c>
      <c r="Y1521" s="29">
        <f t="shared" si="1452"/>
        <v>1</v>
      </c>
      <c r="Z1521" s="29">
        <f t="shared" si="1452"/>
        <v>1</v>
      </c>
      <c r="AA1521" s="29">
        <f t="shared" si="1452"/>
        <v>1</v>
      </c>
      <c r="AB1521" s="29">
        <f t="shared" si="1452"/>
        <v>1</v>
      </c>
      <c r="AC1521" s="29">
        <f t="shared" si="1452"/>
        <v>1</v>
      </c>
      <c r="AD1521" s="29">
        <f t="shared" si="1452"/>
        <v>1</v>
      </c>
      <c r="AE1521" s="29">
        <f t="shared" si="1450"/>
        <v>1</v>
      </c>
      <c r="AF1521" s="29">
        <f t="shared" si="1450"/>
        <v>1</v>
      </c>
      <c r="AG1521" s="29">
        <f t="shared" si="1450"/>
        <v>1</v>
      </c>
      <c r="AH1521" s="29">
        <f t="shared" si="1450"/>
        <v>1</v>
      </c>
      <c r="AI1521" s="29">
        <f t="shared" si="1450"/>
        <v>1</v>
      </c>
      <c r="AJ1521" s="29">
        <f t="shared" si="1450"/>
        <v>1</v>
      </c>
      <c r="AK1521" s="29">
        <f t="shared" si="1450"/>
        <v>1</v>
      </c>
      <c r="AL1521" s="29">
        <f t="shared" si="1450"/>
        <v>1</v>
      </c>
      <c r="AM1521" s="29">
        <f t="shared" si="1450"/>
        <v>1</v>
      </c>
      <c r="AN1521" s="29">
        <f t="shared" si="1450"/>
        <v>1</v>
      </c>
      <c r="AO1521" s="29">
        <f t="shared" si="1450"/>
        <v>1</v>
      </c>
      <c r="AP1521" s="29">
        <f t="shared" si="1450"/>
        <v>1</v>
      </c>
      <c r="AQ1521" s="29">
        <f t="shared" si="1450"/>
        <v>1</v>
      </c>
      <c r="AR1521" s="29">
        <f t="shared" si="1450"/>
        <v>1</v>
      </c>
      <c r="AS1521" s="29">
        <f t="shared" si="1450"/>
        <v>1</v>
      </c>
      <c r="AT1521" s="29">
        <f t="shared" si="1458"/>
        <v>1</v>
      </c>
      <c r="AU1521" s="29">
        <f t="shared" si="1458"/>
        <v>1</v>
      </c>
      <c r="AV1521" s="29">
        <f t="shared" si="1458"/>
        <v>1</v>
      </c>
      <c r="AW1521" s="29">
        <f t="shared" si="1458"/>
        <v>1</v>
      </c>
      <c r="AX1521" s="29">
        <f t="shared" si="1458"/>
        <v>1</v>
      </c>
      <c r="AY1521" s="29">
        <f t="shared" si="1458"/>
        <v>1</v>
      </c>
      <c r="AZ1521" s="29">
        <f t="shared" si="1458"/>
        <v>1</v>
      </c>
      <c r="BA1521" s="29">
        <f t="shared" si="1458"/>
        <v>1</v>
      </c>
      <c r="BB1521" s="29">
        <f t="shared" si="1458"/>
        <v>1</v>
      </c>
      <c r="BC1521" s="29">
        <f t="shared" si="1458"/>
        <v>1</v>
      </c>
      <c r="BD1521" s="29">
        <f t="shared" si="1458"/>
        <v>1</v>
      </c>
      <c r="BE1521" s="29">
        <f t="shared" si="1458"/>
        <v>1</v>
      </c>
      <c r="BF1521" s="29">
        <f t="shared" si="1458"/>
        <v>1</v>
      </c>
      <c r="BG1521" s="29">
        <f t="shared" si="1458"/>
        <v>1</v>
      </c>
      <c r="BH1521" s="29">
        <f t="shared" si="1458"/>
        <v>1</v>
      </c>
      <c r="BI1521" s="29">
        <f t="shared" si="1458"/>
        <v>1</v>
      </c>
      <c r="BJ1521" s="29">
        <f t="shared" si="1456"/>
        <v>1</v>
      </c>
      <c r="BN1521" s="29">
        <f t="shared" si="1398"/>
        <v>10</v>
      </c>
      <c r="BO1521" s="29">
        <f t="shared" si="1434"/>
        <v>22</v>
      </c>
    </row>
    <row r="1522" spans="3:67" x14ac:dyDescent="0.25">
      <c r="C1522" s="79">
        <f t="shared" si="1431"/>
        <v>43883</v>
      </c>
      <c r="D1522" s="29">
        <f t="shared" si="1420"/>
        <v>2020</v>
      </c>
      <c r="E1522" s="29">
        <f t="shared" si="1399"/>
        <v>2</v>
      </c>
      <c r="F1522" s="29">
        <f t="shared" si="1400"/>
        <v>8</v>
      </c>
      <c r="G1522" s="29">
        <f t="shared" si="1401"/>
        <v>22</v>
      </c>
      <c r="H1522" s="166" t="str">
        <f t="shared" si="1402"/>
        <v>Fr</v>
      </c>
      <c r="I1522" s="29">
        <f t="shared" si="1432"/>
        <v>11</v>
      </c>
      <c r="J1522" s="29">
        <f t="array" ref="J1522">INDEX(Dienstplan!$F$6:$AJ$55,BN1522,BO1522)</f>
        <v>0</v>
      </c>
      <c r="K1522" s="29">
        <f t="array" ref="K1522">IF(OR(J1522=Schichten!$B$3,J1522=Schichten!$B$4),INDEX($D$98:$D$147,MATCH(CODE(J1522),$H$98:$H$147,0)),IF(ISERROR(INDEX($D$98:$D$147,MATCH(J1522,$A$98:$A$147,0))),0,INDEX($D$98:$D$147,MATCH(J1522,$A$98:$A$147,0))))</f>
        <v>0</v>
      </c>
      <c r="L1522" s="29">
        <f t="shared" ref="L1522" si="1468">L1472</f>
        <v>0</v>
      </c>
      <c r="M1522" s="29">
        <f t="shared" si="1423"/>
        <v>0</v>
      </c>
      <c r="O1522" s="29">
        <f t="shared" si="1452"/>
        <v>0</v>
      </c>
      <c r="P1522" s="29">
        <f t="shared" si="1452"/>
        <v>0</v>
      </c>
      <c r="Q1522" s="29">
        <f t="shared" si="1452"/>
        <v>0</v>
      </c>
      <c r="R1522" s="29">
        <f t="shared" si="1452"/>
        <v>0</v>
      </c>
      <c r="S1522" s="29">
        <f t="shared" si="1452"/>
        <v>0</v>
      </c>
      <c r="T1522" s="29">
        <f t="shared" si="1452"/>
        <v>0</v>
      </c>
      <c r="U1522" s="29">
        <f t="shared" si="1452"/>
        <v>0</v>
      </c>
      <c r="V1522" s="29">
        <f t="shared" si="1452"/>
        <v>0</v>
      </c>
      <c r="W1522" s="29">
        <f t="shared" si="1452"/>
        <v>0</v>
      </c>
      <c r="X1522" s="29">
        <f t="shared" si="1452"/>
        <v>0</v>
      </c>
      <c r="Y1522" s="29">
        <f t="shared" si="1452"/>
        <v>1</v>
      </c>
      <c r="Z1522" s="29">
        <f t="shared" si="1452"/>
        <v>1</v>
      </c>
      <c r="AA1522" s="29">
        <f t="shared" si="1452"/>
        <v>1</v>
      </c>
      <c r="AB1522" s="29">
        <f t="shared" si="1452"/>
        <v>1</v>
      </c>
      <c r="AC1522" s="29">
        <f t="shared" si="1452"/>
        <v>1</v>
      </c>
      <c r="AD1522" s="29">
        <f t="shared" si="1452"/>
        <v>1</v>
      </c>
      <c r="AE1522" s="29">
        <f t="shared" si="1450"/>
        <v>1</v>
      </c>
      <c r="AF1522" s="29">
        <f t="shared" si="1450"/>
        <v>1</v>
      </c>
      <c r="AG1522" s="29">
        <f t="shared" si="1450"/>
        <v>1</v>
      </c>
      <c r="AH1522" s="29">
        <f t="shared" si="1450"/>
        <v>1</v>
      </c>
      <c r="AI1522" s="29">
        <f t="shared" si="1450"/>
        <v>1</v>
      </c>
      <c r="AJ1522" s="29">
        <f t="shared" si="1450"/>
        <v>1</v>
      </c>
      <c r="AK1522" s="29">
        <f t="shared" si="1450"/>
        <v>1</v>
      </c>
      <c r="AL1522" s="29">
        <f t="shared" si="1450"/>
        <v>1</v>
      </c>
      <c r="AM1522" s="29">
        <f t="shared" si="1450"/>
        <v>1</v>
      </c>
      <c r="AN1522" s="29">
        <f t="shared" si="1450"/>
        <v>1</v>
      </c>
      <c r="AO1522" s="29">
        <f t="shared" si="1450"/>
        <v>1</v>
      </c>
      <c r="AP1522" s="29">
        <f t="shared" si="1450"/>
        <v>1</v>
      </c>
      <c r="AQ1522" s="29">
        <f t="shared" si="1450"/>
        <v>1</v>
      </c>
      <c r="AR1522" s="29">
        <f t="shared" si="1450"/>
        <v>1</v>
      </c>
      <c r="AS1522" s="29">
        <f t="shared" si="1450"/>
        <v>1</v>
      </c>
      <c r="AT1522" s="29">
        <f t="shared" si="1458"/>
        <v>1</v>
      </c>
      <c r="AU1522" s="29">
        <f t="shared" si="1458"/>
        <v>1</v>
      </c>
      <c r="AV1522" s="29">
        <f t="shared" si="1458"/>
        <v>1</v>
      </c>
      <c r="AW1522" s="29">
        <f t="shared" si="1458"/>
        <v>1</v>
      </c>
      <c r="AX1522" s="29">
        <f t="shared" si="1458"/>
        <v>1</v>
      </c>
      <c r="AY1522" s="29">
        <f t="shared" si="1458"/>
        <v>1</v>
      </c>
      <c r="AZ1522" s="29">
        <f t="shared" si="1458"/>
        <v>1</v>
      </c>
      <c r="BA1522" s="29">
        <f t="shared" si="1458"/>
        <v>1</v>
      </c>
      <c r="BB1522" s="29">
        <f t="shared" si="1458"/>
        <v>1</v>
      </c>
      <c r="BC1522" s="29">
        <f t="shared" si="1458"/>
        <v>1</v>
      </c>
      <c r="BD1522" s="29">
        <f t="shared" si="1458"/>
        <v>1</v>
      </c>
      <c r="BE1522" s="29">
        <f t="shared" si="1458"/>
        <v>1</v>
      </c>
      <c r="BF1522" s="29">
        <f t="shared" si="1458"/>
        <v>1</v>
      </c>
      <c r="BG1522" s="29">
        <f t="shared" si="1458"/>
        <v>1</v>
      </c>
      <c r="BH1522" s="29">
        <f t="shared" si="1458"/>
        <v>1</v>
      </c>
      <c r="BI1522" s="29">
        <f t="shared" si="1458"/>
        <v>1</v>
      </c>
      <c r="BJ1522" s="29">
        <f t="shared" si="1456"/>
        <v>1</v>
      </c>
      <c r="BN1522" s="29">
        <f t="shared" si="1398"/>
        <v>11</v>
      </c>
      <c r="BO1522" s="29">
        <f t="shared" si="1434"/>
        <v>22</v>
      </c>
    </row>
    <row r="1523" spans="3:67" x14ac:dyDescent="0.25">
      <c r="C1523" s="79">
        <f t="shared" si="1431"/>
        <v>43883</v>
      </c>
      <c r="D1523" s="29">
        <f t="shared" si="1420"/>
        <v>2020</v>
      </c>
      <c r="E1523" s="29">
        <f t="shared" si="1399"/>
        <v>2</v>
      </c>
      <c r="F1523" s="29">
        <f t="shared" si="1400"/>
        <v>8</v>
      </c>
      <c r="G1523" s="29">
        <f t="shared" si="1401"/>
        <v>22</v>
      </c>
      <c r="H1523" s="166" t="str">
        <f t="shared" si="1402"/>
        <v>Fr</v>
      </c>
      <c r="I1523" s="29">
        <f t="shared" si="1432"/>
        <v>12</v>
      </c>
      <c r="J1523" s="29">
        <f t="array" ref="J1523">INDEX(Dienstplan!$F$6:$AJ$55,BN1523,BO1523)</f>
        <v>0</v>
      </c>
      <c r="K1523" s="29">
        <f t="array" ref="K1523">IF(OR(J1523=Schichten!$B$3,J1523=Schichten!$B$4),INDEX($D$98:$D$147,MATCH(CODE(J1523),$H$98:$H$147,0)),IF(ISERROR(INDEX($D$98:$D$147,MATCH(J1523,$A$98:$A$147,0))),0,INDEX($D$98:$D$147,MATCH(J1523,$A$98:$A$147,0))))</f>
        <v>0</v>
      </c>
      <c r="L1523" s="29">
        <f t="shared" ref="L1523" si="1469">L1473</f>
        <v>0</v>
      </c>
      <c r="M1523" s="29">
        <f t="shared" si="1423"/>
        <v>0</v>
      </c>
      <c r="O1523" s="29">
        <f t="shared" si="1452"/>
        <v>0</v>
      </c>
      <c r="P1523" s="29">
        <f t="shared" si="1452"/>
        <v>0</v>
      </c>
      <c r="Q1523" s="29">
        <f t="shared" si="1452"/>
        <v>0</v>
      </c>
      <c r="R1523" s="29">
        <f t="shared" si="1452"/>
        <v>0</v>
      </c>
      <c r="S1523" s="29">
        <f t="shared" si="1452"/>
        <v>0</v>
      </c>
      <c r="T1523" s="29">
        <f t="shared" si="1452"/>
        <v>0</v>
      </c>
      <c r="U1523" s="29">
        <f t="shared" si="1452"/>
        <v>0</v>
      </c>
      <c r="V1523" s="29">
        <f t="shared" si="1452"/>
        <v>0</v>
      </c>
      <c r="W1523" s="29">
        <f t="shared" si="1452"/>
        <v>0</v>
      </c>
      <c r="X1523" s="29">
        <f t="shared" si="1452"/>
        <v>0</v>
      </c>
      <c r="Y1523" s="29">
        <f t="shared" si="1452"/>
        <v>1</v>
      </c>
      <c r="Z1523" s="29">
        <f t="shared" si="1452"/>
        <v>1</v>
      </c>
      <c r="AA1523" s="29">
        <f t="shared" si="1452"/>
        <v>1</v>
      </c>
      <c r="AB1523" s="29">
        <f t="shared" si="1452"/>
        <v>1</v>
      </c>
      <c r="AC1523" s="29">
        <f t="shared" si="1452"/>
        <v>1</v>
      </c>
      <c r="AD1523" s="29">
        <f t="shared" ref="AD1523:AS1538" si="1470">IF($M$457,IF($J1523=AD$461,1,0),0)</f>
        <v>1</v>
      </c>
      <c r="AE1523" s="29">
        <f t="shared" si="1470"/>
        <v>1</v>
      </c>
      <c r="AF1523" s="29">
        <f t="shared" si="1470"/>
        <v>1</v>
      </c>
      <c r="AG1523" s="29">
        <f t="shared" si="1470"/>
        <v>1</v>
      </c>
      <c r="AH1523" s="29">
        <f t="shared" si="1470"/>
        <v>1</v>
      </c>
      <c r="AI1523" s="29">
        <f t="shared" si="1470"/>
        <v>1</v>
      </c>
      <c r="AJ1523" s="29">
        <f t="shared" si="1470"/>
        <v>1</v>
      </c>
      <c r="AK1523" s="29">
        <f t="shared" si="1470"/>
        <v>1</v>
      </c>
      <c r="AL1523" s="29">
        <f t="shared" si="1470"/>
        <v>1</v>
      </c>
      <c r="AM1523" s="29">
        <f t="shared" si="1470"/>
        <v>1</v>
      </c>
      <c r="AN1523" s="29">
        <f t="shared" si="1470"/>
        <v>1</v>
      </c>
      <c r="AO1523" s="29">
        <f t="shared" si="1470"/>
        <v>1</v>
      </c>
      <c r="AP1523" s="29">
        <f t="shared" si="1470"/>
        <v>1</v>
      </c>
      <c r="AQ1523" s="29">
        <f t="shared" si="1470"/>
        <v>1</v>
      </c>
      <c r="AR1523" s="29">
        <f t="shared" si="1470"/>
        <v>1</v>
      </c>
      <c r="AS1523" s="29">
        <f t="shared" si="1470"/>
        <v>1</v>
      </c>
      <c r="AT1523" s="29">
        <f t="shared" si="1458"/>
        <v>1</v>
      </c>
      <c r="AU1523" s="29">
        <f t="shared" si="1458"/>
        <v>1</v>
      </c>
      <c r="AV1523" s="29">
        <f t="shared" si="1458"/>
        <v>1</v>
      </c>
      <c r="AW1523" s="29">
        <f t="shared" si="1458"/>
        <v>1</v>
      </c>
      <c r="AX1523" s="29">
        <f t="shared" si="1458"/>
        <v>1</v>
      </c>
      <c r="AY1523" s="29">
        <f t="shared" si="1458"/>
        <v>1</v>
      </c>
      <c r="AZ1523" s="29">
        <f t="shared" si="1458"/>
        <v>1</v>
      </c>
      <c r="BA1523" s="29">
        <f t="shared" si="1458"/>
        <v>1</v>
      </c>
      <c r="BB1523" s="29">
        <f t="shared" si="1458"/>
        <v>1</v>
      </c>
      <c r="BC1523" s="29">
        <f t="shared" si="1458"/>
        <v>1</v>
      </c>
      <c r="BD1523" s="29">
        <f t="shared" si="1458"/>
        <v>1</v>
      </c>
      <c r="BE1523" s="29">
        <f t="shared" si="1458"/>
        <v>1</v>
      </c>
      <c r="BF1523" s="29">
        <f t="shared" si="1458"/>
        <v>1</v>
      </c>
      <c r="BG1523" s="29">
        <f t="shared" si="1458"/>
        <v>1</v>
      </c>
      <c r="BH1523" s="29">
        <f t="shared" si="1458"/>
        <v>1</v>
      </c>
      <c r="BI1523" s="29">
        <f t="shared" si="1458"/>
        <v>1</v>
      </c>
      <c r="BJ1523" s="29">
        <f t="shared" si="1456"/>
        <v>1</v>
      </c>
      <c r="BN1523" s="29">
        <f t="shared" si="1398"/>
        <v>12</v>
      </c>
      <c r="BO1523" s="29">
        <f t="shared" si="1434"/>
        <v>22</v>
      </c>
    </row>
    <row r="1524" spans="3:67" x14ac:dyDescent="0.25">
      <c r="C1524" s="79">
        <f t="shared" si="1431"/>
        <v>43883</v>
      </c>
      <c r="D1524" s="29">
        <f t="shared" si="1420"/>
        <v>2020</v>
      </c>
      <c r="E1524" s="29">
        <f t="shared" si="1399"/>
        <v>2</v>
      </c>
      <c r="F1524" s="29">
        <f t="shared" si="1400"/>
        <v>8</v>
      </c>
      <c r="G1524" s="29">
        <f t="shared" si="1401"/>
        <v>22</v>
      </c>
      <c r="H1524" s="166" t="str">
        <f t="shared" si="1402"/>
        <v>Fr</v>
      </c>
      <c r="I1524" s="29">
        <f t="shared" si="1432"/>
        <v>13</v>
      </c>
      <c r="J1524" s="29">
        <f t="array" ref="J1524">INDEX(Dienstplan!$F$6:$AJ$55,BN1524,BO1524)</f>
        <v>0</v>
      </c>
      <c r="K1524" s="29">
        <f t="array" ref="K1524">IF(OR(J1524=Schichten!$B$3,J1524=Schichten!$B$4),INDEX($D$98:$D$147,MATCH(CODE(J1524),$H$98:$H$147,0)),IF(ISERROR(INDEX($D$98:$D$147,MATCH(J1524,$A$98:$A$147,0))),0,INDEX($D$98:$D$147,MATCH(J1524,$A$98:$A$147,0))))</f>
        <v>0</v>
      </c>
      <c r="L1524" s="29">
        <f t="shared" ref="L1524" si="1471">L1474</f>
        <v>0</v>
      </c>
      <c r="M1524" s="29">
        <f t="shared" si="1423"/>
        <v>0</v>
      </c>
      <c r="O1524" s="29">
        <f t="shared" ref="O1524:AD1539" si="1472">IF($M$457,IF($J1524=O$461,1,0),0)</f>
        <v>0</v>
      </c>
      <c r="P1524" s="29">
        <f t="shared" si="1472"/>
        <v>0</v>
      </c>
      <c r="Q1524" s="29">
        <f t="shared" si="1472"/>
        <v>0</v>
      </c>
      <c r="R1524" s="29">
        <f t="shared" si="1472"/>
        <v>0</v>
      </c>
      <c r="S1524" s="29">
        <f t="shared" si="1472"/>
        <v>0</v>
      </c>
      <c r="T1524" s="29">
        <f t="shared" si="1472"/>
        <v>0</v>
      </c>
      <c r="U1524" s="29">
        <f t="shared" si="1472"/>
        <v>0</v>
      </c>
      <c r="V1524" s="29">
        <f t="shared" si="1472"/>
        <v>0</v>
      </c>
      <c r="W1524" s="29">
        <f t="shared" si="1472"/>
        <v>0</v>
      </c>
      <c r="X1524" s="29">
        <f t="shared" si="1472"/>
        <v>0</v>
      </c>
      <c r="Y1524" s="29">
        <f t="shared" si="1472"/>
        <v>1</v>
      </c>
      <c r="Z1524" s="29">
        <f t="shared" si="1472"/>
        <v>1</v>
      </c>
      <c r="AA1524" s="29">
        <f t="shared" si="1472"/>
        <v>1</v>
      </c>
      <c r="AB1524" s="29">
        <f t="shared" si="1472"/>
        <v>1</v>
      </c>
      <c r="AC1524" s="29">
        <f t="shared" si="1472"/>
        <v>1</v>
      </c>
      <c r="AD1524" s="29">
        <f t="shared" si="1472"/>
        <v>1</v>
      </c>
      <c r="AE1524" s="29">
        <f t="shared" si="1470"/>
        <v>1</v>
      </c>
      <c r="AF1524" s="29">
        <f t="shared" si="1470"/>
        <v>1</v>
      </c>
      <c r="AG1524" s="29">
        <f t="shared" si="1470"/>
        <v>1</v>
      </c>
      <c r="AH1524" s="29">
        <f t="shared" si="1470"/>
        <v>1</v>
      </c>
      <c r="AI1524" s="29">
        <f t="shared" si="1470"/>
        <v>1</v>
      </c>
      <c r="AJ1524" s="29">
        <f t="shared" si="1470"/>
        <v>1</v>
      </c>
      <c r="AK1524" s="29">
        <f t="shared" si="1470"/>
        <v>1</v>
      </c>
      <c r="AL1524" s="29">
        <f t="shared" si="1470"/>
        <v>1</v>
      </c>
      <c r="AM1524" s="29">
        <f t="shared" si="1470"/>
        <v>1</v>
      </c>
      <c r="AN1524" s="29">
        <f t="shared" si="1470"/>
        <v>1</v>
      </c>
      <c r="AO1524" s="29">
        <f t="shared" si="1470"/>
        <v>1</v>
      </c>
      <c r="AP1524" s="29">
        <f t="shared" si="1470"/>
        <v>1</v>
      </c>
      <c r="AQ1524" s="29">
        <f t="shared" si="1470"/>
        <v>1</v>
      </c>
      <c r="AR1524" s="29">
        <f t="shared" si="1470"/>
        <v>1</v>
      </c>
      <c r="AS1524" s="29">
        <f t="shared" si="1470"/>
        <v>1</v>
      </c>
      <c r="AT1524" s="29">
        <f t="shared" si="1458"/>
        <v>1</v>
      </c>
      <c r="AU1524" s="29">
        <f t="shared" si="1458"/>
        <v>1</v>
      </c>
      <c r="AV1524" s="29">
        <f t="shared" si="1458"/>
        <v>1</v>
      </c>
      <c r="AW1524" s="29">
        <f t="shared" si="1458"/>
        <v>1</v>
      </c>
      <c r="AX1524" s="29">
        <f t="shared" si="1458"/>
        <v>1</v>
      </c>
      <c r="AY1524" s="29">
        <f t="shared" si="1458"/>
        <v>1</v>
      </c>
      <c r="AZ1524" s="29">
        <f t="shared" si="1458"/>
        <v>1</v>
      </c>
      <c r="BA1524" s="29">
        <f t="shared" si="1458"/>
        <v>1</v>
      </c>
      <c r="BB1524" s="29">
        <f t="shared" si="1458"/>
        <v>1</v>
      </c>
      <c r="BC1524" s="29">
        <f t="shared" si="1458"/>
        <v>1</v>
      </c>
      <c r="BD1524" s="29">
        <f t="shared" si="1458"/>
        <v>1</v>
      </c>
      <c r="BE1524" s="29">
        <f t="shared" si="1458"/>
        <v>1</v>
      </c>
      <c r="BF1524" s="29">
        <f t="shared" si="1458"/>
        <v>1</v>
      </c>
      <c r="BG1524" s="29">
        <f t="shared" si="1458"/>
        <v>1</v>
      </c>
      <c r="BH1524" s="29">
        <f t="shared" si="1458"/>
        <v>1</v>
      </c>
      <c r="BI1524" s="29">
        <f t="shared" si="1458"/>
        <v>1</v>
      </c>
      <c r="BJ1524" s="29">
        <f t="shared" si="1456"/>
        <v>1</v>
      </c>
      <c r="BN1524" s="29">
        <f t="shared" si="1398"/>
        <v>13</v>
      </c>
      <c r="BO1524" s="29">
        <f t="shared" si="1434"/>
        <v>22</v>
      </c>
    </row>
    <row r="1525" spans="3:67" x14ac:dyDescent="0.25">
      <c r="C1525" s="79">
        <f t="shared" si="1431"/>
        <v>43883</v>
      </c>
      <c r="D1525" s="29">
        <f t="shared" si="1420"/>
        <v>2020</v>
      </c>
      <c r="E1525" s="29">
        <f t="shared" si="1399"/>
        <v>2</v>
      </c>
      <c r="F1525" s="29">
        <f t="shared" si="1400"/>
        <v>8</v>
      </c>
      <c r="G1525" s="29">
        <f t="shared" si="1401"/>
        <v>22</v>
      </c>
      <c r="H1525" s="166" t="str">
        <f t="shared" si="1402"/>
        <v>Fr</v>
      </c>
      <c r="I1525" s="29">
        <f t="shared" si="1432"/>
        <v>14</v>
      </c>
      <c r="J1525" s="29">
        <f t="array" ref="J1525">INDEX(Dienstplan!$F$6:$AJ$55,BN1525,BO1525)</f>
        <v>0</v>
      </c>
      <c r="K1525" s="29">
        <f t="array" ref="K1525">IF(OR(J1525=Schichten!$B$3,J1525=Schichten!$B$4),INDEX($D$98:$D$147,MATCH(CODE(J1525),$H$98:$H$147,0)),IF(ISERROR(INDEX($D$98:$D$147,MATCH(J1525,$A$98:$A$147,0))),0,INDEX($D$98:$D$147,MATCH(J1525,$A$98:$A$147,0))))</f>
        <v>0</v>
      </c>
      <c r="L1525" s="29">
        <f t="shared" ref="L1525" si="1473">L1475</f>
        <v>0</v>
      </c>
      <c r="M1525" s="29">
        <f t="shared" si="1423"/>
        <v>0</v>
      </c>
      <c r="O1525" s="29">
        <f t="shared" si="1472"/>
        <v>0</v>
      </c>
      <c r="P1525" s="29">
        <f t="shared" si="1472"/>
        <v>0</v>
      </c>
      <c r="Q1525" s="29">
        <f t="shared" si="1472"/>
        <v>0</v>
      </c>
      <c r="R1525" s="29">
        <f t="shared" si="1472"/>
        <v>0</v>
      </c>
      <c r="S1525" s="29">
        <f t="shared" si="1472"/>
        <v>0</v>
      </c>
      <c r="T1525" s="29">
        <f t="shared" si="1472"/>
        <v>0</v>
      </c>
      <c r="U1525" s="29">
        <f t="shared" si="1472"/>
        <v>0</v>
      </c>
      <c r="V1525" s="29">
        <f t="shared" si="1472"/>
        <v>0</v>
      </c>
      <c r="W1525" s="29">
        <f t="shared" si="1472"/>
        <v>0</v>
      </c>
      <c r="X1525" s="29">
        <f t="shared" si="1472"/>
        <v>0</v>
      </c>
      <c r="Y1525" s="29">
        <f t="shared" si="1472"/>
        <v>1</v>
      </c>
      <c r="Z1525" s="29">
        <f t="shared" si="1472"/>
        <v>1</v>
      </c>
      <c r="AA1525" s="29">
        <f t="shared" si="1472"/>
        <v>1</v>
      </c>
      <c r="AB1525" s="29">
        <f t="shared" si="1472"/>
        <v>1</v>
      </c>
      <c r="AC1525" s="29">
        <f t="shared" si="1472"/>
        <v>1</v>
      </c>
      <c r="AD1525" s="29">
        <f t="shared" si="1472"/>
        <v>1</v>
      </c>
      <c r="AE1525" s="29">
        <f t="shared" si="1470"/>
        <v>1</v>
      </c>
      <c r="AF1525" s="29">
        <f t="shared" si="1470"/>
        <v>1</v>
      </c>
      <c r="AG1525" s="29">
        <f t="shared" si="1470"/>
        <v>1</v>
      </c>
      <c r="AH1525" s="29">
        <f t="shared" si="1470"/>
        <v>1</v>
      </c>
      <c r="AI1525" s="29">
        <f t="shared" si="1470"/>
        <v>1</v>
      </c>
      <c r="AJ1525" s="29">
        <f t="shared" si="1470"/>
        <v>1</v>
      </c>
      <c r="AK1525" s="29">
        <f t="shared" si="1470"/>
        <v>1</v>
      </c>
      <c r="AL1525" s="29">
        <f t="shared" si="1470"/>
        <v>1</v>
      </c>
      <c r="AM1525" s="29">
        <f t="shared" si="1470"/>
        <v>1</v>
      </c>
      <c r="AN1525" s="29">
        <f t="shared" si="1470"/>
        <v>1</v>
      </c>
      <c r="AO1525" s="29">
        <f t="shared" si="1470"/>
        <v>1</v>
      </c>
      <c r="AP1525" s="29">
        <f t="shared" si="1470"/>
        <v>1</v>
      </c>
      <c r="AQ1525" s="29">
        <f t="shared" si="1470"/>
        <v>1</v>
      </c>
      <c r="AR1525" s="29">
        <f t="shared" si="1470"/>
        <v>1</v>
      </c>
      <c r="AS1525" s="29">
        <f t="shared" si="1470"/>
        <v>1</v>
      </c>
      <c r="AT1525" s="29">
        <f t="shared" si="1458"/>
        <v>1</v>
      </c>
      <c r="AU1525" s="29">
        <f t="shared" si="1458"/>
        <v>1</v>
      </c>
      <c r="AV1525" s="29">
        <f t="shared" si="1458"/>
        <v>1</v>
      </c>
      <c r="AW1525" s="29">
        <f t="shared" si="1458"/>
        <v>1</v>
      </c>
      <c r="AX1525" s="29">
        <f t="shared" si="1458"/>
        <v>1</v>
      </c>
      <c r="AY1525" s="29">
        <f t="shared" si="1458"/>
        <v>1</v>
      </c>
      <c r="AZ1525" s="29">
        <f t="shared" si="1458"/>
        <v>1</v>
      </c>
      <c r="BA1525" s="29">
        <f t="shared" si="1458"/>
        <v>1</v>
      </c>
      <c r="BB1525" s="29">
        <f t="shared" si="1458"/>
        <v>1</v>
      </c>
      <c r="BC1525" s="29">
        <f t="shared" si="1458"/>
        <v>1</v>
      </c>
      <c r="BD1525" s="29">
        <f t="shared" si="1458"/>
        <v>1</v>
      </c>
      <c r="BE1525" s="29">
        <f t="shared" si="1458"/>
        <v>1</v>
      </c>
      <c r="BF1525" s="29">
        <f t="shared" si="1458"/>
        <v>1</v>
      </c>
      <c r="BG1525" s="29">
        <f t="shared" si="1458"/>
        <v>1</v>
      </c>
      <c r="BH1525" s="29">
        <f t="shared" si="1458"/>
        <v>1</v>
      </c>
      <c r="BI1525" s="29">
        <f t="shared" si="1458"/>
        <v>1</v>
      </c>
      <c r="BJ1525" s="29">
        <f t="shared" si="1456"/>
        <v>1</v>
      </c>
      <c r="BN1525" s="29">
        <f t="shared" si="1398"/>
        <v>14</v>
      </c>
      <c r="BO1525" s="29">
        <f t="shared" si="1434"/>
        <v>22</v>
      </c>
    </row>
    <row r="1526" spans="3:67" x14ac:dyDescent="0.25">
      <c r="C1526" s="79">
        <f t="shared" si="1431"/>
        <v>43883</v>
      </c>
      <c r="D1526" s="29">
        <f t="shared" si="1420"/>
        <v>2020</v>
      </c>
      <c r="E1526" s="29">
        <f t="shared" si="1399"/>
        <v>2</v>
      </c>
      <c r="F1526" s="29">
        <f t="shared" si="1400"/>
        <v>8</v>
      </c>
      <c r="G1526" s="29">
        <f t="shared" si="1401"/>
        <v>22</v>
      </c>
      <c r="H1526" s="166" t="str">
        <f t="shared" si="1402"/>
        <v>Fr</v>
      </c>
      <c r="I1526" s="29">
        <f t="shared" si="1432"/>
        <v>15</v>
      </c>
      <c r="J1526" s="29" t="str">
        <f t="array" ref="J1526">INDEX(Dienstplan!$F$6:$AJ$55,BN1526,BO1526)</f>
        <v>F6</v>
      </c>
      <c r="K1526" s="29">
        <f t="array" ref="K1526">IF(OR(J1526=Schichten!$B$3,J1526=Schichten!$B$4),INDEX($D$98:$D$147,MATCH(CODE(J1526),$H$98:$H$147,0)),IF(ISERROR(INDEX($D$98:$D$147,MATCH(J1526,$A$98:$A$147,0))),0,INDEX($D$98:$D$147,MATCH(J1526,$A$98:$A$147,0))))</f>
        <v>6</v>
      </c>
      <c r="L1526" s="29">
        <f t="shared" ref="L1526" si="1474">L1476</f>
        <v>0</v>
      </c>
      <c r="M1526" s="29">
        <f t="shared" si="1423"/>
        <v>0</v>
      </c>
      <c r="O1526" s="29">
        <f t="shared" si="1472"/>
        <v>0</v>
      </c>
      <c r="P1526" s="29">
        <f t="shared" si="1472"/>
        <v>0</v>
      </c>
      <c r="Q1526" s="29">
        <f t="shared" si="1472"/>
        <v>0</v>
      </c>
      <c r="R1526" s="29">
        <f t="shared" si="1472"/>
        <v>0</v>
      </c>
      <c r="S1526" s="29">
        <f t="shared" si="1472"/>
        <v>0</v>
      </c>
      <c r="T1526" s="29">
        <f t="shared" si="1472"/>
        <v>0</v>
      </c>
      <c r="U1526" s="29">
        <f t="shared" si="1472"/>
        <v>0</v>
      </c>
      <c r="V1526" s="29">
        <f t="shared" si="1472"/>
        <v>1</v>
      </c>
      <c r="W1526" s="29">
        <f t="shared" si="1472"/>
        <v>0</v>
      </c>
      <c r="X1526" s="29">
        <f t="shared" si="1472"/>
        <v>0</v>
      </c>
      <c r="Y1526" s="29">
        <f t="shared" si="1472"/>
        <v>0</v>
      </c>
      <c r="Z1526" s="29">
        <f t="shared" si="1472"/>
        <v>0</v>
      </c>
      <c r="AA1526" s="29">
        <f t="shared" si="1472"/>
        <v>0</v>
      </c>
      <c r="AB1526" s="29">
        <f t="shared" si="1472"/>
        <v>0</v>
      </c>
      <c r="AC1526" s="29">
        <f t="shared" si="1472"/>
        <v>0</v>
      </c>
      <c r="AD1526" s="29">
        <f t="shared" si="1472"/>
        <v>0</v>
      </c>
      <c r="AE1526" s="29">
        <f t="shared" si="1470"/>
        <v>0</v>
      </c>
      <c r="AF1526" s="29">
        <f t="shared" si="1470"/>
        <v>0</v>
      </c>
      <c r="AG1526" s="29">
        <f t="shared" si="1470"/>
        <v>0</v>
      </c>
      <c r="AH1526" s="29">
        <f t="shared" si="1470"/>
        <v>0</v>
      </c>
      <c r="AI1526" s="29">
        <f t="shared" si="1470"/>
        <v>0</v>
      </c>
      <c r="AJ1526" s="29">
        <f t="shared" si="1470"/>
        <v>0</v>
      </c>
      <c r="AK1526" s="29">
        <f t="shared" si="1470"/>
        <v>0</v>
      </c>
      <c r="AL1526" s="29">
        <f t="shared" si="1470"/>
        <v>0</v>
      </c>
      <c r="AM1526" s="29">
        <f t="shared" si="1470"/>
        <v>0</v>
      </c>
      <c r="AN1526" s="29">
        <f t="shared" si="1470"/>
        <v>0</v>
      </c>
      <c r="AO1526" s="29">
        <f t="shared" si="1470"/>
        <v>0</v>
      </c>
      <c r="AP1526" s="29">
        <f t="shared" si="1470"/>
        <v>0</v>
      </c>
      <c r="AQ1526" s="29">
        <f t="shared" si="1470"/>
        <v>0</v>
      </c>
      <c r="AR1526" s="29">
        <f t="shared" si="1470"/>
        <v>0</v>
      </c>
      <c r="AS1526" s="29">
        <f t="shared" si="1470"/>
        <v>0</v>
      </c>
      <c r="AT1526" s="29">
        <f t="shared" si="1458"/>
        <v>0</v>
      </c>
      <c r="AU1526" s="29">
        <f t="shared" si="1458"/>
        <v>0</v>
      </c>
      <c r="AV1526" s="29">
        <f t="shared" si="1458"/>
        <v>0</v>
      </c>
      <c r="AW1526" s="29">
        <f t="shared" si="1458"/>
        <v>0</v>
      </c>
      <c r="AX1526" s="29">
        <f t="shared" si="1458"/>
        <v>0</v>
      </c>
      <c r="AY1526" s="29">
        <f t="shared" si="1458"/>
        <v>0</v>
      </c>
      <c r="AZ1526" s="29">
        <f t="shared" si="1458"/>
        <v>0</v>
      </c>
      <c r="BA1526" s="29">
        <f t="shared" si="1458"/>
        <v>0</v>
      </c>
      <c r="BB1526" s="29">
        <f t="shared" si="1458"/>
        <v>0</v>
      </c>
      <c r="BC1526" s="29">
        <f t="shared" si="1458"/>
        <v>0</v>
      </c>
      <c r="BD1526" s="29">
        <f t="shared" si="1458"/>
        <v>0</v>
      </c>
      <c r="BE1526" s="29">
        <f t="shared" si="1458"/>
        <v>0</v>
      </c>
      <c r="BF1526" s="29">
        <f t="shared" si="1458"/>
        <v>0</v>
      </c>
      <c r="BG1526" s="29">
        <f t="shared" si="1458"/>
        <v>0</v>
      </c>
      <c r="BH1526" s="29">
        <f t="shared" si="1458"/>
        <v>0</v>
      </c>
      <c r="BI1526" s="29">
        <f t="shared" si="1458"/>
        <v>0</v>
      </c>
      <c r="BJ1526" s="29">
        <f t="shared" si="1456"/>
        <v>0</v>
      </c>
      <c r="BN1526" s="29">
        <f t="shared" si="1398"/>
        <v>15</v>
      </c>
      <c r="BO1526" s="29">
        <f t="shared" si="1434"/>
        <v>22</v>
      </c>
    </row>
    <row r="1527" spans="3:67" x14ac:dyDescent="0.25">
      <c r="C1527" s="79">
        <f t="shared" si="1431"/>
        <v>43883</v>
      </c>
      <c r="D1527" s="29">
        <f t="shared" si="1420"/>
        <v>2020</v>
      </c>
      <c r="E1527" s="29">
        <f t="shared" si="1399"/>
        <v>2</v>
      </c>
      <c r="F1527" s="29">
        <f t="shared" si="1400"/>
        <v>8</v>
      </c>
      <c r="G1527" s="29">
        <f t="shared" si="1401"/>
        <v>22</v>
      </c>
      <c r="H1527" s="166" t="str">
        <f t="shared" si="1402"/>
        <v>Fr</v>
      </c>
      <c r="I1527" s="29">
        <f t="shared" si="1432"/>
        <v>16</v>
      </c>
      <c r="J1527" s="29" t="str">
        <f t="array" ref="J1527">INDEX(Dienstplan!$F$6:$AJ$55,BN1527,BO1527)</f>
        <v>F8</v>
      </c>
      <c r="K1527" s="29">
        <f t="array" ref="K1527">IF(OR(J1527=Schichten!$B$3,J1527=Schichten!$B$4),INDEX($D$98:$D$147,MATCH(CODE(J1527),$H$98:$H$147,0)),IF(ISERROR(INDEX($D$98:$D$147,MATCH(J1527,$A$98:$A$147,0))),0,INDEX($D$98:$D$147,MATCH(J1527,$A$98:$A$147,0))))</f>
        <v>8</v>
      </c>
      <c r="L1527" s="29">
        <f t="shared" ref="L1527" si="1475">L1477</f>
        <v>0</v>
      </c>
      <c r="M1527" s="29">
        <f t="shared" si="1423"/>
        <v>0</v>
      </c>
      <c r="O1527" s="29">
        <f t="shared" si="1472"/>
        <v>0</v>
      </c>
      <c r="P1527" s="29">
        <f t="shared" si="1472"/>
        <v>0</v>
      </c>
      <c r="Q1527" s="29">
        <f t="shared" si="1472"/>
        <v>0</v>
      </c>
      <c r="R1527" s="29">
        <f t="shared" si="1472"/>
        <v>0</v>
      </c>
      <c r="S1527" s="29">
        <f t="shared" si="1472"/>
        <v>0</v>
      </c>
      <c r="T1527" s="29">
        <f t="shared" si="1472"/>
        <v>0</v>
      </c>
      <c r="U1527" s="29">
        <f t="shared" si="1472"/>
        <v>0</v>
      </c>
      <c r="V1527" s="29">
        <f t="shared" si="1472"/>
        <v>0</v>
      </c>
      <c r="W1527" s="29">
        <f t="shared" si="1472"/>
        <v>0</v>
      </c>
      <c r="X1527" s="29">
        <f t="shared" si="1472"/>
        <v>1</v>
      </c>
      <c r="Y1527" s="29">
        <f t="shared" si="1472"/>
        <v>0</v>
      </c>
      <c r="Z1527" s="29">
        <f t="shared" si="1472"/>
        <v>0</v>
      </c>
      <c r="AA1527" s="29">
        <f t="shared" si="1472"/>
        <v>0</v>
      </c>
      <c r="AB1527" s="29">
        <f t="shared" si="1472"/>
        <v>0</v>
      </c>
      <c r="AC1527" s="29">
        <f t="shared" si="1472"/>
        <v>0</v>
      </c>
      <c r="AD1527" s="29">
        <f t="shared" si="1472"/>
        <v>0</v>
      </c>
      <c r="AE1527" s="29">
        <f t="shared" si="1470"/>
        <v>0</v>
      </c>
      <c r="AF1527" s="29">
        <f t="shared" si="1470"/>
        <v>0</v>
      </c>
      <c r="AG1527" s="29">
        <f t="shared" si="1470"/>
        <v>0</v>
      </c>
      <c r="AH1527" s="29">
        <f t="shared" si="1470"/>
        <v>0</v>
      </c>
      <c r="AI1527" s="29">
        <f t="shared" si="1470"/>
        <v>0</v>
      </c>
      <c r="AJ1527" s="29">
        <f t="shared" si="1470"/>
        <v>0</v>
      </c>
      <c r="AK1527" s="29">
        <f t="shared" si="1470"/>
        <v>0</v>
      </c>
      <c r="AL1527" s="29">
        <f t="shared" si="1470"/>
        <v>0</v>
      </c>
      <c r="AM1527" s="29">
        <f t="shared" si="1470"/>
        <v>0</v>
      </c>
      <c r="AN1527" s="29">
        <f t="shared" si="1470"/>
        <v>0</v>
      </c>
      <c r="AO1527" s="29">
        <f t="shared" si="1470"/>
        <v>0</v>
      </c>
      <c r="AP1527" s="29">
        <f t="shared" si="1470"/>
        <v>0</v>
      </c>
      <c r="AQ1527" s="29">
        <f t="shared" si="1470"/>
        <v>0</v>
      </c>
      <c r="AR1527" s="29">
        <f t="shared" si="1470"/>
        <v>0</v>
      </c>
      <c r="AS1527" s="29">
        <f t="shared" si="1470"/>
        <v>0</v>
      </c>
      <c r="AT1527" s="29">
        <f t="shared" si="1458"/>
        <v>0</v>
      </c>
      <c r="AU1527" s="29">
        <f t="shared" si="1458"/>
        <v>0</v>
      </c>
      <c r="AV1527" s="29">
        <f t="shared" si="1458"/>
        <v>0</v>
      </c>
      <c r="AW1527" s="29">
        <f t="shared" si="1458"/>
        <v>0</v>
      </c>
      <c r="AX1527" s="29">
        <f t="shared" si="1458"/>
        <v>0</v>
      </c>
      <c r="AY1527" s="29">
        <f t="shared" si="1458"/>
        <v>0</v>
      </c>
      <c r="AZ1527" s="29">
        <f t="shared" si="1458"/>
        <v>0</v>
      </c>
      <c r="BA1527" s="29">
        <f t="shared" si="1458"/>
        <v>0</v>
      </c>
      <c r="BB1527" s="29">
        <f t="shared" si="1458"/>
        <v>0</v>
      </c>
      <c r="BC1527" s="29">
        <f t="shared" si="1458"/>
        <v>0</v>
      </c>
      <c r="BD1527" s="29">
        <f t="shared" si="1458"/>
        <v>0</v>
      </c>
      <c r="BE1527" s="29">
        <f t="shared" si="1458"/>
        <v>0</v>
      </c>
      <c r="BF1527" s="29">
        <f t="shared" si="1458"/>
        <v>0</v>
      </c>
      <c r="BG1527" s="29">
        <f t="shared" si="1458"/>
        <v>0</v>
      </c>
      <c r="BH1527" s="29">
        <f t="shared" si="1458"/>
        <v>0</v>
      </c>
      <c r="BI1527" s="29">
        <f t="shared" ref="BI1527:BJ1542" si="1476">IF($M$457,IF($J1527=BI$461,1,0),0)</f>
        <v>0</v>
      </c>
      <c r="BJ1527" s="29">
        <f t="shared" si="1476"/>
        <v>0</v>
      </c>
      <c r="BN1527" s="29">
        <f t="shared" si="1398"/>
        <v>16</v>
      </c>
      <c r="BO1527" s="29">
        <f t="shared" si="1434"/>
        <v>22</v>
      </c>
    </row>
    <row r="1528" spans="3:67" x14ac:dyDescent="0.25">
      <c r="C1528" s="79">
        <f t="shared" si="1431"/>
        <v>43883</v>
      </c>
      <c r="D1528" s="29">
        <f t="shared" si="1420"/>
        <v>2020</v>
      </c>
      <c r="E1528" s="29">
        <f t="shared" si="1399"/>
        <v>2</v>
      </c>
      <c r="F1528" s="29">
        <f t="shared" si="1400"/>
        <v>8</v>
      </c>
      <c r="G1528" s="29">
        <f t="shared" si="1401"/>
        <v>22</v>
      </c>
      <c r="H1528" s="166" t="str">
        <f t="shared" si="1402"/>
        <v>Fr</v>
      </c>
      <c r="I1528" s="29">
        <f t="shared" si="1432"/>
        <v>17</v>
      </c>
      <c r="J1528" s="29">
        <f t="array" ref="J1528">INDEX(Dienstplan!$F$6:$AJ$55,BN1528,BO1528)</f>
        <v>0</v>
      </c>
      <c r="K1528" s="29">
        <f t="array" ref="K1528">IF(OR(J1528=Schichten!$B$3,J1528=Schichten!$B$4),INDEX($D$98:$D$147,MATCH(CODE(J1528),$H$98:$H$147,0)),IF(ISERROR(INDEX($D$98:$D$147,MATCH(J1528,$A$98:$A$147,0))),0,INDEX($D$98:$D$147,MATCH(J1528,$A$98:$A$147,0))))</f>
        <v>0</v>
      </c>
      <c r="L1528" s="29">
        <f t="shared" ref="L1528" si="1477">L1478</f>
        <v>0</v>
      </c>
      <c r="M1528" s="29">
        <f t="shared" si="1423"/>
        <v>0</v>
      </c>
      <c r="O1528" s="29">
        <f t="shared" si="1472"/>
        <v>0</v>
      </c>
      <c r="P1528" s="29">
        <f t="shared" si="1472"/>
        <v>0</v>
      </c>
      <c r="Q1528" s="29">
        <f t="shared" si="1472"/>
        <v>0</v>
      </c>
      <c r="R1528" s="29">
        <f t="shared" si="1472"/>
        <v>0</v>
      </c>
      <c r="S1528" s="29">
        <f t="shared" si="1472"/>
        <v>0</v>
      </c>
      <c r="T1528" s="29">
        <f t="shared" si="1472"/>
        <v>0</v>
      </c>
      <c r="U1528" s="29">
        <f t="shared" si="1472"/>
        <v>0</v>
      </c>
      <c r="V1528" s="29">
        <f t="shared" si="1472"/>
        <v>0</v>
      </c>
      <c r="W1528" s="29">
        <f t="shared" si="1472"/>
        <v>0</v>
      </c>
      <c r="X1528" s="29">
        <f t="shared" si="1472"/>
        <v>0</v>
      </c>
      <c r="Y1528" s="29">
        <f t="shared" si="1472"/>
        <v>1</v>
      </c>
      <c r="Z1528" s="29">
        <f t="shared" si="1472"/>
        <v>1</v>
      </c>
      <c r="AA1528" s="29">
        <f t="shared" si="1472"/>
        <v>1</v>
      </c>
      <c r="AB1528" s="29">
        <f t="shared" si="1472"/>
        <v>1</v>
      </c>
      <c r="AC1528" s="29">
        <f t="shared" si="1472"/>
        <v>1</v>
      </c>
      <c r="AD1528" s="29">
        <f t="shared" si="1472"/>
        <v>1</v>
      </c>
      <c r="AE1528" s="29">
        <f t="shared" si="1470"/>
        <v>1</v>
      </c>
      <c r="AF1528" s="29">
        <f t="shared" si="1470"/>
        <v>1</v>
      </c>
      <c r="AG1528" s="29">
        <f t="shared" si="1470"/>
        <v>1</v>
      </c>
      <c r="AH1528" s="29">
        <f t="shared" si="1470"/>
        <v>1</v>
      </c>
      <c r="AI1528" s="29">
        <f t="shared" si="1470"/>
        <v>1</v>
      </c>
      <c r="AJ1528" s="29">
        <f t="shared" si="1470"/>
        <v>1</v>
      </c>
      <c r="AK1528" s="29">
        <f t="shared" si="1470"/>
        <v>1</v>
      </c>
      <c r="AL1528" s="29">
        <f t="shared" si="1470"/>
        <v>1</v>
      </c>
      <c r="AM1528" s="29">
        <f t="shared" si="1470"/>
        <v>1</v>
      </c>
      <c r="AN1528" s="29">
        <f t="shared" si="1470"/>
        <v>1</v>
      </c>
      <c r="AO1528" s="29">
        <f t="shared" si="1470"/>
        <v>1</v>
      </c>
      <c r="AP1528" s="29">
        <f t="shared" si="1470"/>
        <v>1</v>
      </c>
      <c r="AQ1528" s="29">
        <f t="shared" si="1470"/>
        <v>1</v>
      </c>
      <c r="AR1528" s="29">
        <f t="shared" si="1470"/>
        <v>1</v>
      </c>
      <c r="AS1528" s="29">
        <f t="shared" si="1470"/>
        <v>1</v>
      </c>
      <c r="AT1528" s="29">
        <f t="shared" ref="AT1528:BI1543" si="1478">IF($M$457,IF($J1528=AT$461,1,0),0)</f>
        <v>1</v>
      </c>
      <c r="AU1528" s="29">
        <f t="shared" si="1478"/>
        <v>1</v>
      </c>
      <c r="AV1528" s="29">
        <f t="shared" si="1478"/>
        <v>1</v>
      </c>
      <c r="AW1528" s="29">
        <f t="shared" si="1478"/>
        <v>1</v>
      </c>
      <c r="AX1528" s="29">
        <f t="shared" si="1478"/>
        <v>1</v>
      </c>
      <c r="AY1528" s="29">
        <f t="shared" si="1478"/>
        <v>1</v>
      </c>
      <c r="AZ1528" s="29">
        <f t="shared" si="1478"/>
        <v>1</v>
      </c>
      <c r="BA1528" s="29">
        <f t="shared" si="1478"/>
        <v>1</v>
      </c>
      <c r="BB1528" s="29">
        <f t="shared" si="1478"/>
        <v>1</v>
      </c>
      <c r="BC1528" s="29">
        <f t="shared" si="1478"/>
        <v>1</v>
      </c>
      <c r="BD1528" s="29">
        <f t="shared" si="1478"/>
        <v>1</v>
      </c>
      <c r="BE1528" s="29">
        <f t="shared" si="1478"/>
        <v>1</v>
      </c>
      <c r="BF1528" s="29">
        <f t="shared" si="1478"/>
        <v>1</v>
      </c>
      <c r="BG1528" s="29">
        <f t="shared" si="1478"/>
        <v>1</v>
      </c>
      <c r="BH1528" s="29">
        <f t="shared" si="1478"/>
        <v>1</v>
      </c>
      <c r="BI1528" s="29">
        <f t="shared" si="1478"/>
        <v>1</v>
      </c>
      <c r="BJ1528" s="29">
        <f t="shared" si="1476"/>
        <v>1</v>
      </c>
      <c r="BN1528" s="29">
        <f t="shared" si="1398"/>
        <v>17</v>
      </c>
      <c r="BO1528" s="29">
        <f t="shared" si="1434"/>
        <v>22</v>
      </c>
    </row>
    <row r="1529" spans="3:67" x14ac:dyDescent="0.25">
      <c r="C1529" s="79">
        <f t="shared" si="1431"/>
        <v>43883</v>
      </c>
      <c r="D1529" s="29">
        <f t="shared" si="1420"/>
        <v>2020</v>
      </c>
      <c r="E1529" s="29">
        <f t="shared" si="1399"/>
        <v>2</v>
      </c>
      <c r="F1529" s="29">
        <f t="shared" si="1400"/>
        <v>8</v>
      </c>
      <c r="G1529" s="29">
        <f t="shared" si="1401"/>
        <v>22</v>
      </c>
      <c r="H1529" s="166" t="str">
        <f t="shared" si="1402"/>
        <v>Fr</v>
      </c>
      <c r="I1529" s="29">
        <f t="shared" si="1432"/>
        <v>18</v>
      </c>
      <c r="J1529" s="29">
        <f t="array" ref="J1529">INDEX(Dienstplan!$F$6:$AJ$55,BN1529,BO1529)</f>
        <v>0</v>
      </c>
      <c r="K1529" s="29">
        <f t="array" ref="K1529">IF(OR(J1529=Schichten!$B$3,J1529=Schichten!$B$4),INDEX($D$98:$D$147,MATCH(CODE(J1529),$H$98:$H$147,0)),IF(ISERROR(INDEX($D$98:$D$147,MATCH(J1529,$A$98:$A$147,0))),0,INDEX($D$98:$D$147,MATCH(J1529,$A$98:$A$147,0))))</f>
        <v>0</v>
      </c>
      <c r="L1529" s="29">
        <f t="shared" ref="L1529" si="1479">L1479</f>
        <v>0</v>
      </c>
      <c r="M1529" s="29">
        <f t="shared" si="1423"/>
        <v>0</v>
      </c>
      <c r="O1529" s="29">
        <f t="shared" si="1472"/>
        <v>0</v>
      </c>
      <c r="P1529" s="29">
        <f t="shared" si="1472"/>
        <v>0</v>
      </c>
      <c r="Q1529" s="29">
        <f t="shared" si="1472"/>
        <v>0</v>
      </c>
      <c r="R1529" s="29">
        <f t="shared" si="1472"/>
        <v>0</v>
      </c>
      <c r="S1529" s="29">
        <f t="shared" si="1472"/>
        <v>0</v>
      </c>
      <c r="T1529" s="29">
        <f t="shared" si="1472"/>
        <v>0</v>
      </c>
      <c r="U1529" s="29">
        <f t="shared" si="1472"/>
        <v>0</v>
      </c>
      <c r="V1529" s="29">
        <f t="shared" si="1472"/>
        <v>0</v>
      </c>
      <c r="W1529" s="29">
        <f t="shared" si="1472"/>
        <v>0</v>
      </c>
      <c r="X1529" s="29">
        <f t="shared" si="1472"/>
        <v>0</v>
      </c>
      <c r="Y1529" s="29">
        <f t="shared" si="1472"/>
        <v>1</v>
      </c>
      <c r="Z1529" s="29">
        <f t="shared" si="1472"/>
        <v>1</v>
      </c>
      <c r="AA1529" s="29">
        <f t="shared" si="1472"/>
        <v>1</v>
      </c>
      <c r="AB1529" s="29">
        <f t="shared" si="1472"/>
        <v>1</v>
      </c>
      <c r="AC1529" s="29">
        <f t="shared" si="1472"/>
        <v>1</v>
      </c>
      <c r="AD1529" s="29">
        <f t="shared" si="1472"/>
        <v>1</v>
      </c>
      <c r="AE1529" s="29">
        <f t="shared" si="1470"/>
        <v>1</v>
      </c>
      <c r="AF1529" s="29">
        <f t="shared" si="1470"/>
        <v>1</v>
      </c>
      <c r="AG1529" s="29">
        <f t="shared" si="1470"/>
        <v>1</v>
      </c>
      <c r="AH1529" s="29">
        <f t="shared" si="1470"/>
        <v>1</v>
      </c>
      <c r="AI1529" s="29">
        <f t="shared" si="1470"/>
        <v>1</v>
      </c>
      <c r="AJ1529" s="29">
        <f t="shared" si="1470"/>
        <v>1</v>
      </c>
      <c r="AK1529" s="29">
        <f t="shared" si="1470"/>
        <v>1</v>
      </c>
      <c r="AL1529" s="29">
        <f t="shared" si="1470"/>
        <v>1</v>
      </c>
      <c r="AM1529" s="29">
        <f t="shared" si="1470"/>
        <v>1</v>
      </c>
      <c r="AN1529" s="29">
        <f t="shared" si="1470"/>
        <v>1</v>
      </c>
      <c r="AO1529" s="29">
        <f t="shared" si="1470"/>
        <v>1</v>
      </c>
      <c r="AP1529" s="29">
        <f t="shared" si="1470"/>
        <v>1</v>
      </c>
      <c r="AQ1529" s="29">
        <f t="shared" si="1470"/>
        <v>1</v>
      </c>
      <c r="AR1529" s="29">
        <f t="shared" si="1470"/>
        <v>1</v>
      </c>
      <c r="AS1529" s="29">
        <f t="shared" si="1470"/>
        <v>1</v>
      </c>
      <c r="AT1529" s="29">
        <f t="shared" si="1478"/>
        <v>1</v>
      </c>
      <c r="AU1529" s="29">
        <f t="shared" si="1478"/>
        <v>1</v>
      </c>
      <c r="AV1529" s="29">
        <f t="shared" si="1478"/>
        <v>1</v>
      </c>
      <c r="AW1529" s="29">
        <f t="shared" si="1478"/>
        <v>1</v>
      </c>
      <c r="AX1529" s="29">
        <f t="shared" si="1478"/>
        <v>1</v>
      </c>
      <c r="AY1529" s="29">
        <f t="shared" si="1478"/>
        <v>1</v>
      </c>
      <c r="AZ1529" s="29">
        <f t="shared" si="1478"/>
        <v>1</v>
      </c>
      <c r="BA1529" s="29">
        <f t="shared" si="1478"/>
        <v>1</v>
      </c>
      <c r="BB1529" s="29">
        <f t="shared" si="1478"/>
        <v>1</v>
      </c>
      <c r="BC1529" s="29">
        <f t="shared" si="1478"/>
        <v>1</v>
      </c>
      <c r="BD1529" s="29">
        <f t="shared" si="1478"/>
        <v>1</v>
      </c>
      <c r="BE1529" s="29">
        <f t="shared" si="1478"/>
        <v>1</v>
      </c>
      <c r="BF1529" s="29">
        <f t="shared" si="1478"/>
        <v>1</v>
      </c>
      <c r="BG1529" s="29">
        <f t="shared" si="1478"/>
        <v>1</v>
      </c>
      <c r="BH1529" s="29">
        <f t="shared" si="1478"/>
        <v>1</v>
      </c>
      <c r="BI1529" s="29">
        <f t="shared" si="1478"/>
        <v>1</v>
      </c>
      <c r="BJ1529" s="29">
        <f t="shared" si="1476"/>
        <v>1</v>
      </c>
      <c r="BN1529" s="29">
        <f t="shared" si="1398"/>
        <v>18</v>
      </c>
      <c r="BO1529" s="29">
        <f t="shared" si="1434"/>
        <v>22</v>
      </c>
    </row>
    <row r="1530" spans="3:67" x14ac:dyDescent="0.25">
      <c r="C1530" s="79">
        <f t="shared" si="1431"/>
        <v>43883</v>
      </c>
      <c r="D1530" s="29">
        <f t="shared" si="1420"/>
        <v>2020</v>
      </c>
      <c r="E1530" s="29">
        <f t="shared" si="1399"/>
        <v>2</v>
      </c>
      <c r="F1530" s="29">
        <f t="shared" si="1400"/>
        <v>8</v>
      </c>
      <c r="G1530" s="29">
        <f t="shared" si="1401"/>
        <v>22</v>
      </c>
      <c r="H1530" s="166" t="str">
        <f t="shared" si="1402"/>
        <v>Fr</v>
      </c>
      <c r="I1530" s="29">
        <f t="shared" si="1432"/>
        <v>19</v>
      </c>
      <c r="J1530" s="29">
        <f t="array" ref="J1530">INDEX(Dienstplan!$F$6:$AJ$55,BN1530,BO1530)</f>
        <v>0</v>
      </c>
      <c r="K1530" s="29">
        <f t="array" ref="K1530">IF(OR(J1530=Schichten!$B$3,J1530=Schichten!$B$4),INDEX($D$98:$D$147,MATCH(CODE(J1530),$H$98:$H$147,0)),IF(ISERROR(INDEX($D$98:$D$147,MATCH(J1530,$A$98:$A$147,0))),0,INDEX($D$98:$D$147,MATCH(J1530,$A$98:$A$147,0))))</f>
        <v>0</v>
      </c>
      <c r="L1530" s="29">
        <f t="shared" ref="L1530" si="1480">L1480</f>
        <v>0</v>
      </c>
      <c r="M1530" s="29">
        <f t="shared" si="1423"/>
        <v>0</v>
      </c>
      <c r="O1530" s="29">
        <f t="shared" si="1472"/>
        <v>0</v>
      </c>
      <c r="P1530" s="29">
        <f t="shared" si="1472"/>
        <v>0</v>
      </c>
      <c r="Q1530" s="29">
        <f t="shared" si="1472"/>
        <v>0</v>
      </c>
      <c r="R1530" s="29">
        <f t="shared" si="1472"/>
        <v>0</v>
      </c>
      <c r="S1530" s="29">
        <f t="shared" si="1472"/>
        <v>0</v>
      </c>
      <c r="T1530" s="29">
        <f t="shared" si="1472"/>
        <v>0</v>
      </c>
      <c r="U1530" s="29">
        <f t="shared" si="1472"/>
        <v>0</v>
      </c>
      <c r="V1530" s="29">
        <f t="shared" si="1472"/>
        <v>0</v>
      </c>
      <c r="W1530" s="29">
        <f t="shared" si="1472"/>
        <v>0</v>
      </c>
      <c r="X1530" s="29">
        <f t="shared" si="1472"/>
        <v>0</v>
      </c>
      <c r="Y1530" s="29">
        <f t="shared" si="1472"/>
        <v>1</v>
      </c>
      <c r="Z1530" s="29">
        <f t="shared" si="1472"/>
        <v>1</v>
      </c>
      <c r="AA1530" s="29">
        <f t="shared" si="1472"/>
        <v>1</v>
      </c>
      <c r="AB1530" s="29">
        <f t="shared" si="1472"/>
        <v>1</v>
      </c>
      <c r="AC1530" s="29">
        <f t="shared" si="1472"/>
        <v>1</v>
      </c>
      <c r="AD1530" s="29">
        <f t="shared" si="1472"/>
        <v>1</v>
      </c>
      <c r="AE1530" s="29">
        <f t="shared" si="1470"/>
        <v>1</v>
      </c>
      <c r="AF1530" s="29">
        <f t="shared" si="1470"/>
        <v>1</v>
      </c>
      <c r="AG1530" s="29">
        <f t="shared" si="1470"/>
        <v>1</v>
      </c>
      <c r="AH1530" s="29">
        <f t="shared" si="1470"/>
        <v>1</v>
      </c>
      <c r="AI1530" s="29">
        <f t="shared" si="1470"/>
        <v>1</v>
      </c>
      <c r="AJ1530" s="29">
        <f t="shared" si="1470"/>
        <v>1</v>
      </c>
      <c r="AK1530" s="29">
        <f t="shared" si="1470"/>
        <v>1</v>
      </c>
      <c r="AL1530" s="29">
        <f t="shared" si="1470"/>
        <v>1</v>
      </c>
      <c r="AM1530" s="29">
        <f t="shared" si="1470"/>
        <v>1</v>
      </c>
      <c r="AN1530" s="29">
        <f t="shared" si="1470"/>
        <v>1</v>
      </c>
      <c r="AO1530" s="29">
        <f t="shared" si="1470"/>
        <v>1</v>
      </c>
      <c r="AP1530" s="29">
        <f t="shared" si="1470"/>
        <v>1</v>
      </c>
      <c r="AQ1530" s="29">
        <f t="shared" si="1470"/>
        <v>1</v>
      </c>
      <c r="AR1530" s="29">
        <f t="shared" si="1470"/>
        <v>1</v>
      </c>
      <c r="AS1530" s="29">
        <f t="shared" si="1470"/>
        <v>1</v>
      </c>
      <c r="AT1530" s="29">
        <f t="shared" si="1478"/>
        <v>1</v>
      </c>
      <c r="AU1530" s="29">
        <f t="shared" si="1478"/>
        <v>1</v>
      </c>
      <c r="AV1530" s="29">
        <f t="shared" si="1478"/>
        <v>1</v>
      </c>
      <c r="AW1530" s="29">
        <f t="shared" si="1478"/>
        <v>1</v>
      </c>
      <c r="AX1530" s="29">
        <f t="shared" si="1478"/>
        <v>1</v>
      </c>
      <c r="AY1530" s="29">
        <f t="shared" si="1478"/>
        <v>1</v>
      </c>
      <c r="AZ1530" s="29">
        <f t="shared" si="1478"/>
        <v>1</v>
      </c>
      <c r="BA1530" s="29">
        <f t="shared" si="1478"/>
        <v>1</v>
      </c>
      <c r="BB1530" s="29">
        <f t="shared" si="1478"/>
        <v>1</v>
      </c>
      <c r="BC1530" s="29">
        <f t="shared" si="1478"/>
        <v>1</v>
      </c>
      <c r="BD1530" s="29">
        <f t="shared" si="1478"/>
        <v>1</v>
      </c>
      <c r="BE1530" s="29">
        <f t="shared" si="1478"/>
        <v>1</v>
      </c>
      <c r="BF1530" s="29">
        <f t="shared" si="1478"/>
        <v>1</v>
      </c>
      <c r="BG1530" s="29">
        <f t="shared" si="1478"/>
        <v>1</v>
      </c>
      <c r="BH1530" s="29">
        <f t="shared" si="1478"/>
        <v>1</v>
      </c>
      <c r="BI1530" s="29">
        <f t="shared" si="1478"/>
        <v>1</v>
      </c>
      <c r="BJ1530" s="29">
        <f t="shared" si="1476"/>
        <v>1</v>
      </c>
      <c r="BN1530" s="29">
        <f t="shared" si="1398"/>
        <v>19</v>
      </c>
      <c r="BO1530" s="29">
        <f t="shared" si="1434"/>
        <v>22</v>
      </c>
    </row>
    <row r="1531" spans="3:67" x14ac:dyDescent="0.25">
      <c r="C1531" s="79">
        <f t="shared" si="1431"/>
        <v>43883</v>
      </c>
      <c r="D1531" s="29">
        <f t="shared" si="1420"/>
        <v>2020</v>
      </c>
      <c r="E1531" s="29">
        <f t="shared" si="1399"/>
        <v>2</v>
      </c>
      <c r="F1531" s="29">
        <f t="shared" si="1400"/>
        <v>8</v>
      </c>
      <c r="G1531" s="29">
        <f t="shared" si="1401"/>
        <v>22</v>
      </c>
      <c r="H1531" s="166" t="str">
        <f t="shared" si="1402"/>
        <v>Fr</v>
      </c>
      <c r="I1531" s="29">
        <f t="shared" si="1432"/>
        <v>20</v>
      </c>
      <c r="J1531" s="29">
        <f t="array" ref="J1531">INDEX(Dienstplan!$F$6:$AJ$55,BN1531,BO1531)</f>
        <v>0</v>
      </c>
      <c r="K1531" s="29">
        <f t="array" ref="K1531">IF(OR(J1531=Schichten!$B$3,J1531=Schichten!$B$4),INDEX($D$98:$D$147,MATCH(CODE(J1531),$H$98:$H$147,0)),IF(ISERROR(INDEX($D$98:$D$147,MATCH(J1531,$A$98:$A$147,0))),0,INDEX($D$98:$D$147,MATCH(J1531,$A$98:$A$147,0))))</f>
        <v>0</v>
      </c>
      <c r="L1531" s="29">
        <f t="shared" ref="L1531" si="1481">L1481</f>
        <v>0</v>
      </c>
      <c r="M1531" s="29">
        <f t="shared" si="1423"/>
        <v>0</v>
      </c>
      <c r="O1531" s="29">
        <f t="shared" si="1472"/>
        <v>0</v>
      </c>
      <c r="P1531" s="29">
        <f t="shared" si="1472"/>
        <v>0</v>
      </c>
      <c r="Q1531" s="29">
        <f t="shared" si="1472"/>
        <v>0</v>
      </c>
      <c r="R1531" s="29">
        <f t="shared" si="1472"/>
        <v>0</v>
      </c>
      <c r="S1531" s="29">
        <f t="shared" si="1472"/>
        <v>0</v>
      </c>
      <c r="T1531" s="29">
        <f t="shared" si="1472"/>
        <v>0</v>
      </c>
      <c r="U1531" s="29">
        <f t="shared" si="1472"/>
        <v>0</v>
      </c>
      <c r="V1531" s="29">
        <f t="shared" si="1472"/>
        <v>0</v>
      </c>
      <c r="W1531" s="29">
        <f t="shared" si="1472"/>
        <v>0</v>
      </c>
      <c r="X1531" s="29">
        <f t="shared" si="1472"/>
        <v>0</v>
      </c>
      <c r="Y1531" s="29">
        <f t="shared" si="1472"/>
        <v>1</v>
      </c>
      <c r="Z1531" s="29">
        <f t="shared" si="1472"/>
        <v>1</v>
      </c>
      <c r="AA1531" s="29">
        <f t="shared" si="1472"/>
        <v>1</v>
      </c>
      <c r="AB1531" s="29">
        <f t="shared" si="1472"/>
        <v>1</v>
      </c>
      <c r="AC1531" s="29">
        <f t="shared" si="1472"/>
        <v>1</v>
      </c>
      <c r="AD1531" s="29">
        <f t="shared" si="1472"/>
        <v>1</v>
      </c>
      <c r="AE1531" s="29">
        <f t="shared" si="1470"/>
        <v>1</v>
      </c>
      <c r="AF1531" s="29">
        <f t="shared" si="1470"/>
        <v>1</v>
      </c>
      <c r="AG1531" s="29">
        <f t="shared" si="1470"/>
        <v>1</v>
      </c>
      <c r="AH1531" s="29">
        <f t="shared" si="1470"/>
        <v>1</v>
      </c>
      <c r="AI1531" s="29">
        <f t="shared" si="1470"/>
        <v>1</v>
      </c>
      <c r="AJ1531" s="29">
        <f t="shared" si="1470"/>
        <v>1</v>
      </c>
      <c r="AK1531" s="29">
        <f t="shared" si="1470"/>
        <v>1</v>
      </c>
      <c r="AL1531" s="29">
        <f t="shared" si="1470"/>
        <v>1</v>
      </c>
      <c r="AM1531" s="29">
        <f t="shared" si="1470"/>
        <v>1</v>
      </c>
      <c r="AN1531" s="29">
        <f t="shared" si="1470"/>
        <v>1</v>
      </c>
      <c r="AO1531" s="29">
        <f t="shared" si="1470"/>
        <v>1</v>
      </c>
      <c r="AP1531" s="29">
        <f t="shared" si="1470"/>
        <v>1</v>
      </c>
      <c r="AQ1531" s="29">
        <f t="shared" si="1470"/>
        <v>1</v>
      </c>
      <c r="AR1531" s="29">
        <f t="shared" si="1470"/>
        <v>1</v>
      </c>
      <c r="AS1531" s="29">
        <f t="shared" si="1470"/>
        <v>1</v>
      </c>
      <c r="AT1531" s="29">
        <f t="shared" si="1478"/>
        <v>1</v>
      </c>
      <c r="AU1531" s="29">
        <f t="shared" si="1478"/>
        <v>1</v>
      </c>
      <c r="AV1531" s="29">
        <f t="shared" si="1478"/>
        <v>1</v>
      </c>
      <c r="AW1531" s="29">
        <f t="shared" si="1478"/>
        <v>1</v>
      </c>
      <c r="AX1531" s="29">
        <f t="shared" si="1478"/>
        <v>1</v>
      </c>
      <c r="AY1531" s="29">
        <f t="shared" si="1478"/>
        <v>1</v>
      </c>
      <c r="AZ1531" s="29">
        <f t="shared" si="1478"/>
        <v>1</v>
      </c>
      <c r="BA1531" s="29">
        <f t="shared" si="1478"/>
        <v>1</v>
      </c>
      <c r="BB1531" s="29">
        <f t="shared" si="1478"/>
        <v>1</v>
      </c>
      <c r="BC1531" s="29">
        <f t="shared" si="1478"/>
        <v>1</v>
      </c>
      <c r="BD1531" s="29">
        <f t="shared" si="1478"/>
        <v>1</v>
      </c>
      <c r="BE1531" s="29">
        <f t="shared" si="1478"/>
        <v>1</v>
      </c>
      <c r="BF1531" s="29">
        <f t="shared" si="1478"/>
        <v>1</v>
      </c>
      <c r="BG1531" s="29">
        <f t="shared" si="1478"/>
        <v>1</v>
      </c>
      <c r="BH1531" s="29">
        <f t="shared" si="1478"/>
        <v>1</v>
      </c>
      <c r="BI1531" s="29">
        <f t="shared" si="1478"/>
        <v>1</v>
      </c>
      <c r="BJ1531" s="29">
        <f t="shared" si="1476"/>
        <v>1</v>
      </c>
      <c r="BN1531" s="29">
        <f t="shared" si="1398"/>
        <v>20</v>
      </c>
      <c r="BO1531" s="29">
        <f t="shared" si="1434"/>
        <v>22</v>
      </c>
    </row>
    <row r="1532" spans="3:67" x14ac:dyDescent="0.25">
      <c r="C1532" s="79">
        <f t="shared" si="1431"/>
        <v>43883</v>
      </c>
      <c r="D1532" s="29">
        <f t="shared" si="1420"/>
        <v>2020</v>
      </c>
      <c r="E1532" s="29">
        <f t="shared" si="1399"/>
        <v>2</v>
      </c>
      <c r="F1532" s="29">
        <f t="shared" si="1400"/>
        <v>8</v>
      </c>
      <c r="G1532" s="29">
        <f t="shared" si="1401"/>
        <v>22</v>
      </c>
      <c r="H1532" s="166" t="str">
        <f t="shared" si="1402"/>
        <v>Fr</v>
      </c>
      <c r="I1532" s="29">
        <f t="shared" si="1432"/>
        <v>21</v>
      </c>
      <c r="J1532" s="29">
        <f t="array" ref="J1532">INDEX(Dienstplan!$F$6:$AJ$55,BN1532,BO1532)</f>
        <v>0</v>
      </c>
      <c r="K1532" s="29">
        <f t="array" ref="K1532">IF(OR(J1532=Schichten!$B$3,J1532=Schichten!$B$4),INDEX($D$98:$D$147,MATCH(CODE(J1532),$H$98:$H$147,0)),IF(ISERROR(INDEX($D$98:$D$147,MATCH(J1532,$A$98:$A$147,0))),0,INDEX($D$98:$D$147,MATCH(J1532,$A$98:$A$147,0))))</f>
        <v>0</v>
      </c>
      <c r="L1532" s="29">
        <f t="shared" ref="L1532" si="1482">L1482</f>
        <v>0</v>
      </c>
      <c r="M1532" s="29">
        <f t="shared" si="1423"/>
        <v>0</v>
      </c>
      <c r="O1532" s="29">
        <f t="shared" si="1472"/>
        <v>0</v>
      </c>
      <c r="P1532" s="29">
        <f t="shared" si="1472"/>
        <v>0</v>
      </c>
      <c r="Q1532" s="29">
        <f t="shared" si="1472"/>
        <v>0</v>
      </c>
      <c r="R1532" s="29">
        <f t="shared" si="1472"/>
        <v>0</v>
      </c>
      <c r="S1532" s="29">
        <f t="shared" si="1472"/>
        <v>0</v>
      </c>
      <c r="T1532" s="29">
        <f t="shared" si="1472"/>
        <v>0</v>
      </c>
      <c r="U1532" s="29">
        <f t="shared" si="1472"/>
        <v>0</v>
      </c>
      <c r="V1532" s="29">
        <f t="shared" si="1472"/>
        <v>0</v>
      </c>
      <c r="W1532" s="29">
        <f t="shared" si="1472"/>
        <v>0</v>
      </c>
      <c r="X1532" s="29">
        <f t="shared" si="1472"/>
        <v>0</v>
      </c>
      <c r="Y1532" s="29">
        <f t="shared" si="1472"/>
        <v>1</v>
      </c>
      <c r="Z1532" s="29">
        <f t="shared" si="1472"/>
        <v>1</v>
      </c>
      <c r="AA1532" s="29">
        <f t="shared" si="1472"/>
        <v>1</v>
      </c>
      <c r="AB1532" s="29">
        <f t="shared" si="1472"/>
        <v>1</v>
      </c>
      <c r="AC1532" s="29">
        <f t="shared" si="1472"/>
        <v>1</v>
      </c>
      <c r="AD1532" s="29">
        <f t="shared" si="1472"/>
        <v>1</v>
      </c>
      <c r="AE1532" s="29">
        <f t="shared" si="1470"/>
        <v>1</v>
      </c>
      <c r="AF1532" s="29">
        <f t="shared" si="1470"/>
        <v>1</v>
      </c>
      <c r="AG1532" s="29">
        <f t="shared" si="1470"/>
        <v>1</v>
      </c>
      <c r="AH1532" s="29">
        <f t="shared" si="1470"/>
        <v>1</v>
      </c>
      <c r="AI1532" s="29">
        <f t="shared" si="1470"/>
        <v>1</v>
      </c>
      <c r="AJ1532" s="29">
        <f t="shared" si="1470"/>
        <v>1</v>
      </c>
      <c r="AK1532" s="29">
        <f t="shared" si="1470"/>
        <v>1</v>
      </c>
      <c r="AL1532" s="29">
        <f t="shared" si="1470"/>
        <v>1</v>
      </c>
      <c r="AM1532" s="29">
        <f t="shared" si="1470"/>
        <v>1</v>
      </c>
      <c r="AN1532" s="29">
        <f t="shared" si="1470"/>
        <v>1</v>
      </c>
      <c r="AO1532" s="29">
        <f t="shared" si="1470"/>
        <v>1</v>
      </c>
      <c r="AP1532" s="29">
        <f t="shared" si="1470"/>
        <v>1</v>
      </c>
      <c r="AQ1532" s="29">
        <f t="shared" si="1470"/>
        <v>1</v>
      </c>
      <c r="AR1532" s="29">
        <f t="shared" si="1470"/>
        <v>1</v>
      </c>
      <c r="AS1532" s="29">
        <f t="shared" si="1470"/>
        <v>1</v>
      </c>
      <c r="AT1532" s="29">
        <f t="shared" si="1478"/>
        <v>1</v>
      </c>
      <c r="AU1532" s="29">
        <f t="shared" si="1478"/>
        <v>1</v>
      </c>
      <c r="AV1532" s="29">
        <f t="shared" si="1478"/>
        <v>1</v>
      </c>
      <c r="AW1532" s="29">
        <f t="shared" si="1478"/>
        <v>1</v>
      </c>
      <c r="AX1532" s="29">
        <f t="shared" si="1478"/>
        <v>1</v>
      </c>
      <c r="AY1532" s="29">
        <f t="shared" si="1478"/>
        <v>1</v>
      </c>
      <c r="AZ1532" s="29">
        <f t="shared" si="1478"/>
        <v>1</v>
      </c>
      <c r="BA1532" s="29">
        <f t="shared" si="1478"/>
        <v>1</v>
      </c>
      <c r="BB1532" s="29">
        <f t="shared" si="1478"/>
        <v>1</v>
      </c>
      <c r="BC1532" s="29">
        <f t="shared" si="1478"/>
        <v>1</v>
      </c>
      <c r="BD1532" s="29">
        <f t="shared" si="1478"/>
        <v>1</v>
      </c>
      <c r="BE1532" s="29">
        <f t="shared" si="1478"/>
        <v>1</v>
      </c>
      <c r="BF1532" s="29">
        <f t="shared" si="1478"/>
        <v>1</v>
      </c>
      <c r="BG1532" s="29">
        <f t="shared" si="1478"/>
        <v>1</v>
      </c>
      <c r="BH1532" s="29">
        <f t="shared" si="1478"/>
        <v>1</v>
      </c>
      <c r="BI1532" s="29">
        <f t="shared" si="1478"/>
        <v>1</v>
      </c>
      <c r="BJ1532" s="29">
        <f t="shared" si="1476"/>
        <v>1</v>
      </c>
      <c r="BN1532" s="29">
        <f t="shared" si="1398"/>
        <v>21</v>
      </c>
      <c r="BO1532" s="29">
        <f t="shared" si="1434"/>
        <v>22</v>
      </c>
    </row>
    <row r="1533" spans="3:67" x14ac:dyDescent="0.25">
      <c r="C1533" s="79">
        <f t="shared" si="1431"/>
        <v>43883</v>
      </c>
      <c r="D1533" s="29">
        <f t="shared" si="1420"/>
        <v>2020</v>
      </c>
      <c r="E1533" s="29">
        <f t="shared" si="1399"/>
        <v>2</v>
      </c>
      <c r="F1533" s="29">
        <f t="shared" si="1400"/>
        <v>8</v>
      </c>
      <c r="G1533" s="29">
        <f t="shared" si="1401"/>
        <v>22</v>
      </c>
      <c r="H1533" s="166" t="str">
        <f t="shared" si="1402"/>
        <v>Fr</v>
      </c>
      <c r="I1533" s="29">
        <f t="shared" si="1432"/>
        <v>22</v>
      </c>
      <c r="J1533" s="29">
        <f t="array" ref="J1533">INDEX(Dienstplan!$F$6:$AJ$55,BN1533,BO1533)</f>
        <v>0</v>
      </c>
      <c r="K1533" s="29">
        <f t="array" ref="K1533">IF(OR(J1533=Schichten!$B$3,J1533=Schichten!$B$4),INDEX($D$98:$D$147,MATCH(CODE(J1533),$H$98:$H$147,0)),IF(ISERROR(INDEX($D$98:$D$147,MATCH(J1533,$A$98:$A$147,0))),0,INDEX($D$98:$D$147,MATCH(J1533,$A$98:$A$147,0))))</f>
        <v>0</v>
      </c>
      <c r="L1533" s="29">
        <f t="shared" ref="L1533" si="1483">L1483</f>
        <v>0</v>
      </c>
      <c r="M1533" s="29">
        <f t="shared" si="1423"/>
        <v>0</v>
      </c>
      <c r="O1533" s="29">
        <f t="shared" si="1472"/>
        <v>0</v>
      </c>
      <c r="P1533" s="29">
        <f t="shared" si="1472"/>
        <v>0</v>
      </c>
      <c r="Q1533" s="29">
        <f t="shared" si="1472"/>
        <v>0</v>
      </c>
      <c r="R1533" s="29">
        <f t="shared" si="1472"/>
        <v>0</v>
      </c>
      <c r="S1533" s="29">
        <f t="shared" si="1472"/>
        <v>0</v>
      </c>
      <c r="T1533" s="29">
        <f t="shared" si="1472"/>
        <v>0</v>
      </c>
      <c r="U1533" s="29">
        <f t="shared" si="1472"/>
        <v>0</v>
      </c>
      <c r="V1533" s="29">
        <f t="shared" si="1472"/>
        <v>0</v>
      </c>
      <c r="W1533" s="29">
        <f t="shared" si="1472"/>
        <v>0</v>
      </c>
      <c r="X1533" s="29">
        <f t="shared" si="1472"/>
        <v>0</v>
      </c>
      <c r="Y1533" s="29">
        <f t="shared" si="1472"/>
        <v>1</v>
      </c>
      <c r="Z1533" s="29">
        <f t="shared" si="1472"/>
        <v>1</v>
      </c>
      <c r="AA1533" s="29">
        <f t="shared" si="1472"/>
        <v>1</v>
      </c>
      <c r="AB1533" s="29">
        <f t="shared" si="1472"/>
        <v>1</v>
      </c>
      <c r="AC1533" s="29">
        <f t="shared" si="1472"/>
        <v>1</v>
      </c>
      <c r="AD1533" s="29">
        <f t="shared" si="1472"/>
        <v>1</v>
      </c>
      <c r="AE1533" s="29">
        <f t="shared" si="1470"/>
        <v>1</v>
      </c>
      <c r="AF1533" s="29">
        <f t="shared" si="1470"/>
        <v>1</v>
      </c>
      <c r="AG1533" s="29">
        <f t="shared" si="1470"/>
        <v>1</v>
      </c>
      <c r="AH1533" s="29">
        <f t="shared" si="1470"/>
        <v>1</v>
      </c>
      <c r="AI1533" s="29">
        <f t="shared" si="1470"/>
        <v>1</v>
      </c>
      <c r="AJ1533" s="29">
        <f t="shared" si="1470"/>
        <v>1</v>
      </c>
      <c r="AK1533" s="29">
        <f t="shared" si="1470"/>
        <v>1</v>
      </c>
      <c r="AL1533" s="29">
        <f t="shared" si="1470"/>
        <v>1</v>
      </c>
      <c r="AM1533" s="29">
        <f t="shared" si="1470"/>
        <v>1</v>
      </c>
      <c r="AN1533" s="29">
        <f t="shared" si="1470"/>
        <v>1</v>
      </c>
      <c r="AO1533" s="29">
        <f t="shared" si="1470"/>
        <v>1</v>
      </c>
      <c r="AP1533" s="29">
        <f t="shared" si="1470"/>
        <v>1</v>
      </c>
      <c r="AQ1533" s="29">
        <f t="shared" si="1470"/>
        <v>1</v>
      </c>
      <c r="AR1533" s="29">
        <f t="shared" si="1470"/>
        <v>1</v>
      </c>
      <c r="AS1533" s="29">
        <f t="shared" si="1470"/>
        <v>1</v>
      </c>
      <c r="AT1533" s="29">
        <f t="shared" si="1478"/>
        <v>1</v>
      </c>
      <c r="AU1533" s="29">
        <f t="shared" si="1478"/>
        <v>1</v>
      </c>
      <c r="AV1533" s="29">
        <f t="shared" si="1478"/>
        <v>1</v>
      </c>
      <c r="AW1533" s="29">
        <f t="shared" si="1478"/>
        <v>1</v>
      </c>
      <c r="AX1533" s="29">
        <f t="shared" si="1478"/>
        <v>1</v>
      </c>
      <c r="AY1533" s="29">
        <f t="shared" si="1478"/>
        <v>1</v>
      </c>
      <c r="AZ1533" s="29">
        <f t="shared" si="1478"/>
        <v>1</v>
      </c>
      <c r="BA1533" s="29">
        <f t="shared" si="1478"/>
        <v>1</v>
      </c>
      <c r="BB1533" s="29">
        <f t="shared" si="1478"/>
        <v>1</v>
      </c>
      <c r="BC1533" s="29">
        <f t="shared" si="1478"/>
        <v>1</v>
      </c>
      <c r="BD1533" s="29">
        <f t="shared" si="1478"/>
        <v>1</v>
      </c>
      <c r="BE1533" s="29">
        <f t="shared" si="1478"/>
        <v>1</v>
      </c>
      <c r="BF1533" s="29">
        <f t="shared" si="1478"/>
        <v>1</v>
      </c>
      <c r="BG1533" s="29">
        <f t="shared" si="1478"/>
        <v>1</v>
      </c>
      <c r="BH1533" s="29">
        <f t="shared" si="1478"/>
        <v>1</v>
      </c>
      <c r="BI1533" s="29">
        <f t="shared" si="1478"/>
        <v>1</v>
      </c>
      <c r="BJ1533" s="29">
        <f t="shared" si="1476"/>
        <v>1</v>
      </c>
      <c r="BN1533" s="29">
        <f t="shared" si="1398"/>
        <v>22</v>
      </c>
      <c r="BO1533" s="29">
        <f t="shared" si="1434"/>
        <v>22</v>
      </c>
    </row>
    <row r="1534" spans="3:67" x14ac:dyDescent="0.25">
      <c r="C1534" s="79">
        <f t="shared" si="1431"/>
        <v>43883</v>
      </c>
      <c r="D1534" s="29">
        <f t="shared" si="1420"/>
        <v>2020</v>
      </c>
      <c r="E1534" s="29">
        <f t="shared" si="1399"/>
        <v>2</v>
      </c>
      <c r="F1534" s="29">
        <f t="shared" si="1400"/>
        <v>8</v>
      </c>
      <c r="G1534" s="29">
        <f t="shared" si="1401"/>
        <v>22</v>
      </c>
      <c r="H1534" s="166" t="str">
        <f t="shared" si="1402"/>
        <v>Fr</v>
      </c>
      <c r="I1534" s="29">
        <f t="shared" si="1432"/>
        <v>23</v>
      </c>
      <c r="J1534" s="29">
        <f t="array" ref="J1534">INDEX(Dienstplan!$F$6:$AJ$55,BN1534,BO1534)</f>
        <v>0</v>
      </c>
      <c r="K1534" s="29">
        <f t="array" ref="K1534">IF(OR(J1534=Schichten!$B$3,J1534=Schichten!$B$4),INDEX($D$98:$D$147,MATCH(CODE(J1534),$H$98:$H$147,0)),IF(ISERROR(INDEX($D$98:$D$147,MATCH(J1534,$A$98:$A$147,0))),0,INDEX($D$98:$D$147,MATCH(J1534,$A$98:$A$147,0))))</f>
        <v>0</v>
      </c>
      <c r="L1534" s="29">
        <f t="shared" ref="L1534" si="1484">L1484</f>
        <v>0</v>
      </c>
      <c r="M1534" s="29">
        <f t="shared" si="1423"/>
        <v>0</v>
      </c>
      <c r="O1534" s="29">
        <f t="shared" si="1472"/>
        <v>0</v>
      </c>
      <c r="P1534" s="29">
        <f t="shared" si="1472"/>
        <v>0</v>
      </c>
      <c r="Q1534" s="29">
        <f t="shared" si="1472"/>
        <v>0</v>
      </c>
      <c r="R1534" s="29">
        <f t="shared" si="1472"/>
        <v>0</v>
      </c>
      <c r="S1534" s="29">
        <f t="shared" si="1472"/>
        <v>0</v>
      </c>
      <c r="T1534" s="29">
        <f t="shared" si="1472"/>
        <v>0</v>
      </c>
      <c r="U1534" s="29">
        <f t="shared" si="1472"/>
        <v>0</v>
      </c>
      <c r="V1534" s="29">
        <f t="shared" si="1472"/>
        <v>0</v>
      </c>
      <c r="W1534" s="29">
        <f t="shared" si="1472"/>
        <v>0</v>
      </c>
      <c r="X1534" s="29">
        <f t="shared" si="1472"/>
        <v>0</v>
      </c>
      <c r="Y1534" s="29">
        <f t="shared" si="1472"/>
        <v>1</v>
      </c>
      <c r="Z1534" s="29">
        <f t="shared" si="1472"/>
        <v>1</v>
      </c>
      <c r="AA1534" s="29">
        <f t="shared" si="1472"/>
        <v>1</v>
      </c>
      <c r="AB1534" s="29">
        <f t="shared" si="1472"/>
        <v>1</v>
      </c>
      <c r="AC1534" s="29">
        <f t="shared" si="1472"/>
        <v>1</v>
      </c>
      <c r="AD1534" s="29">
        <f t="shared" si="1472"/>
        <v>1</v>
      </c>
      <c r="AE1534" s="29">
        <f t="shared" si="1470"/>
        <v>1</v>
      </c>
      <c r="AF1534" s="29">
        <f t="shared" si="1470"/>
        <v>1</v>
      </c>
      <c r="AG1534" s="29">
        <f t="shared" si="1470"/>
        <v>1</v>
      </c>
      <c r="AH1534" s="29">
        <f t="shared" si="1470"/>
        <v>1</v>
      </c>
      <c r="AI1534" s="29">
        <f t="shared" si="1470"/>
        <v>1</v>
      </c>
      <c r="AJ1534" s="29">
        <f t="shared" si="1470"/>
        <v>1</v>
      </c>
      <c r="AK1534" s="29">
        <f t="shared" si="1470"/>
        <v>1</v>
      </c>
      <c r="AL1534" s="29">
        <f t="shared" si="1470"/>
        <v>1</v>
      </c>
      <c r="AM1534" s="29">
        <f t="shared" si="1470"/>
        <v>1</v>
      </c>
      <c r="AN1534" s="29">
        <f t="shared" si="1470"/>
        <v>1</v>
      </c>
      <c r="AO1534" s="29">
        <f t="shared" si="1470"/>
        <v>1</v>
      </c>
      <c r="AP1534" s="29">
        <f t="shared" si="1470"/>
        <v>1</v>
      </c>
      <c r="AQ1534" s="29">
        <f t="shared" si="1470"/>
        <v>1</v>
      </c>
      <c r="AR1534" s="29">
        <f t="shared" si="1470"/>
        <v>1</v>
      </c>
      <c r="AS1534" s="29">
        <f t="shared" si="1470"/>
        <v>1</v>
      </c>
      <c r="AT1534" s="29">
        <f t="shared" si="1478"/>
        <v>1</v>
      </c>
      <c r="AU1534" s="29">
        <f t="shared" si="1478"/>
        <v>1</v>
      </c>
      <c r="AV1534" s="29">
        <f t="shared" si="1478"/>
        <v>1</v>
      </c>
      <c r="AW1534" s="29">
        <f t="shared" si="1478"/>
        <v>1</v>
      </c>
      <c r="AX1534" s="29">
        <f t="shared" si="1478"/>
        <v>1</v>
      </c>
      <c r="AY1534" s="29">
        <f t="shared" si="1478"/>
        <v>1</v>
      </c>
      <c r="AZ1534" s="29">
        <f t="shared" si="1478"/>
        <v>1</v>
      </c>
      <c r="BA1534" s="29">
        <f t="shared" si="1478"/>
        <v>1</v>
      </c>
      <c r="BB1534" s="29">
        <f t="shared" si="1478"/>
        <v>1</v>
      </c>
      <c r="BC1534" s="29">
        <f t="shared" si="1478"/>
        <v>1</v>
      </c>
      <c r="BD1534" s="29">
        <f t="shared" si="1478"/>
        <v>1</v>
      </c>
      <c r="BE1534" s="29">
        <f t="shared" si="1478"/>
        <v>1</v>
      </c>
      <c r="BF1534" s="29">
        <f t="shared" si="1478"/>
        <v>1</v>
      </c>
      <c r="BG1534" s="29">
        <f t="shared" si="1478"/>
        <v>1</v>
      </c>
      <c r="BH1534" s="29">
        <f t="shared" si="1478"/>
        <v>1</v>
      </c>
      <c r="BI1534" s="29">
        <f t="shared" si="1478"/>
        <v>1</v>
      </c>
      <c r="BJ1534" s="29">
        <f t="shared" si="1476"/>
        <v>1</v>
      </c>
      <c r="BN1534" s="29">
        <f t="shared" si="1398"/>
        <v>23</v>
      </c>
      <c r="BO1534" s="29">
        <f t="shared" si="1434"/>
        <v>22</v>
      </c>
    </row>
    <row r="1535" spans="3:67" x14ac:dyDescent="0.25">
      <c r="C1535" s="79">
        <f t="shared" si="1431"/>
        <v>43883</v>
      </c>
      <c r="D1535" s="29">
        <f t="shared" si="1420"/>
        <v>2020</v>
      </c>
      <c r="E1535" s="29">
        <f t="shared" si="1399"/>
        <v>2</v>
      </c>
      <c r="F1535" s="29">
        <f t="shared" si="1400"/>
        <v>8</v>
      </c>
      <c r="G1535" s="29">
        <f t="shared" si="1401"/>
        <v>22</v>
      </c>
      <c r="H1535" s="166" t="str">
        <f t="shared" si="1402"/>
        <v>Fr</v>
      </c>
      <c r="I1535" s="29">
        <f t="shared" si="1432"/>
        <v>24</v>
      </c>
      <c r="J1535" s="29">
        <f t="array" ref="J1535">INDEX(Dienstplan!$F$6:$AJ$55,BN1535,BO1535)</f>
        <v>0</v>
      </c>
      <c r="K1535" s="29">
        <f t="array" ref="K1535">IF(OR(J1535=Schichten!$B$3,J1535=Schichten!$B$4),INDEX($D$98:$D$147,MATCH(CODE(J1535),$H$98:$H$147,0)),IF(ISERROR(INDEX($D$98:$D$147,MATCH(J1535,$A$98:$A$147,0))),0,INDEX($D$98:$D$147,MATCH(J1535,$A$98:$A$147,0))))</f>
        <v>0</v>
      </c>
      <c r="L1535" s="29">
        <f t="shared" ref="L1535" si="1485">L1485</f>
        <v>0</v>
      </c>
      <c r="M1535" s="29">
        <f t="shared" si="1423"/>
        <v>0</v>
      </c>
      <c r="O1535" s="29">
        <f t="shared" si="1472"/>
        <v>0</v>
      </c>
      <c r="P1535" s="29">
        <f t="shared" si="1472"/>
        <v>0</v>
      </c>
      <c r="Q1535" s="29">
        <f t="shared" si="1472"/>
        <v>0</v>
      </c>
      <c r="R1535" s="29">
        <f t="shared" si="1472"/>
        <v>0</v>
      </c>
      <c r="S1535" s="29">
        <f t="shared" si="1472"/>
        <v>0</v>
      </c>
      <c r="T1535" s="29">
        <f t="shared" si="1472"/>
        <v>0</v>
      </c>
      <c r="U1535" s="29">
        <f t="shared" si="1472"/>
        <v>0</v>
      </c>
      <c r="V1535" s="29">
        <f t="shared" si="1472"/>
        <v>0</v>
      </c>
      <c r="W1535" s="29">
        <f t="shared" si="1472"/>
        <v>0</v>
      </c>
      <c r="X1535" s="29">
        <f t="shared" si="1472"/>
        <v>0</v>
      </c>
      <c r="Y1535" s="29">
        <f t="shared" si="1472"/>
        <v>1</v>
      </c>
      <c r="Z1535" s="29">
        <f t="shared" si="1472"/>
        <v>1</v>
      </c>
      <c r="AA1535" s="29">
        <f t="shared" si="1472"/>
        <v>1</v>
      </c>
      <c r="AB1535" s="29">
        <f t="shared" si="1472"/>
        <v>1</v>
      </c>
      <c r="AC1535" s="29">
        <f t="shared" si="1472"/>
        <v>1</v>
      </c>
      <c r="AD1535" s="29">
        <f t="shared" si="1472"/>
        <v>1</v>
      </c>
      <c r="AE1535" s="29">
        <f t="shared" si="1470"/>
        <v>1</v>
      </c>
      <c r="AF1535" s="29">
        <f t="shared" si="1470"/>
        <v>1</v>
      </c>
      <c r="AG1535" s="29">
        <f t="shared" si="1470"/>
        <v>1</v>
      </c>
      <c r="AH1535" s="29">
        <f t="shared" si="1470"/>
        <v>1</v>
      </c>
      <c r="AI1535" s="29">
        <f t="shared" si="1470"/>
        <v>1</v>
      </c>
      <c r="AJ1535" s="29">
        <f t="shared" si="1470"/>
        <v>1</v>
      </c>
      <c r="AK1535" s="29">
        <f t="shared" si="1470"/>
        <v>1</v>
      </c>
      <c r="AL1535" s="29">
        <f t="shared" si="1470"/>
        <v>1</v>
      </c>
      <c r="AM1535" s="29">
        <f t="shared" si="1470"/>
        <v>1</v>
      </c>
      <c r="AN1535" s="29">
        <f t="shared" si="1470"/>
        <v>1</v>
      </c>
      <c r="AO1535" s="29">
        <f t="shared" si="1470"/>
        <v>1</v>
      </c>
      <c r="AP1535" s="29">
        <f t="shared" si="1470"/>
        <v>1</v>
      </c>
      <c r="AQ1535" s="29">
        <f t="shared" si="1470"/>
        <v>1</v>
      </c>
      <c r="AR1535" s="29">
        <f t="shared" si="1470"/>
        <v>1</v>
      </c>
      <c r="AS1535" s="29">
        <f t="shared" si="1470"/>
        <v>1</v>
      </c>
      <c r="AT1535" s="29">
        <f t="shared" si="1478"/>
        <v>1</v>
      </c>
      <c r="AU1535" s="29">
        <f t="shared" si="1478"/>
        <v>1</v>
      </c>
      <c r="AV1535" s="29">
        <f t="shared" si="1478"/>
        <v>1</v>
      </c>
      <c r="AW1535" s="29">
        <f t="shared" si="1478"/>
        <v>1</v>
      </c>
      <c r="AX1535" s="29">
        <f t="shared" si="1478"/>
        <v>1</v>
      </c>
      <c r="AY1535" s="29">
        <f t="shared" si="1478"/>
        <v>1</v>
      </c>
      <c r="AZ1535" s="29">
        <f t="shared" si="1478"/>
        <v>1</v>
      </c>
      <c r="BA1535" s="29">
        <f t="shared" si="1478"/>
        <v>1</v>
      </c>
      <c r="BB1535" s="29">
        <f t="shared" si="1478"/>
        <v>1</v>
      </c>
      <c r="BC1535" s="29">
        <f t="shared" si="1478"/>
        <v>1</v>
      </c>
      <c r="BD1535" s="29">
        <f t="shared" si="1478"/>
        <v>1</v>
      </c>
      <c r="BE1535" s="29">
        <f t="shared" si="1478"/>
        <v>1</v>
      </c>
      <c r="BF1535" s="29">
        <f t="shared" si="1478"/>
        <v>1</v>
      </c>
      <c r="BG1535" s="29">
        <f t="shared" si="1478"/>
        <v>1</v>
      </c>
      <c r="BH1535" s="29">
        <f t="shared" si="1478"/>
        <v>1</v>
      </c>
      <c r="BI1535" s="29">
        <f t="shared" si="1478"/>
        <v>1</v>
      </c>
      <c r="BJ1535" s="29">
        <f t="shared" si="1476"/>
        <v>1</v>
      </c>
      <c r="BN1535" s="29">
        <f t="shared" si="1398"/>
        <v>24</v>
      </c>
      <c r="BO1535" s="29">
        <f t="shared" si="1434"/>
        <v>22</v>
      </c>
    </row>
    <row r="1536" spans="3:67" x14ac:dyDescent="0.25">
      <c r="C1536" s="79">
        <f t="shared" si="1431"/>
        <v>43883</v>
      </c>
      <c r="D1536" s="29">
        <f t="shared" si="1420"/>
        <v>2020</v>
      </c>
      <c r="E1536" s="29">
        <f t="shared" si="1399"/>
        <v>2</v>
      </c>
      <c r="F1536" s="29">
        <f t="shared" si="1400"/>
        <v>8</v>
      </c>
      <c r="G1536" s="29">
        <f t="shared" si="1401"/>
        <v>22</v>
      </c>
      <c r="H1536" s="166" t="str">
        <f t="shared" si="1402"/>
        <v>Fr</v>
      </c>
      <c r="I1536" s="29">
        <f t="shared" si="1432"/>
        <v>25</v>
      </c>
      <c r="J1536" s="29">
        <f t="array" ref="J1536">INDEX(Dienstplan!$F$6:$AJ$55,BN1536,BO1536)</f>
        <v>0</v>
      </c>
      <c r="K1536" s="29">
        <f t="array" ref="K1536">IF(OR(J1536=Schichten!$B$3,J1536=Schichten!$B$4),INDEX($D$98:$D$147,MATCH(CODE(J1536),$H$98:$H$147,0)),IF(ISERROR(INDEX($D$98:$D$147,MATCH(J1536,$A$98:$A$147,0))),0,INDEX($D$98:$D$147,MATCH(J1536,$A$98:$A$147,0))))</f>
        <v>0</v>
      </c>
      <c r="L1536" s="29">
        <f t="shared" ref="L1536" si="1486">L1486</f>
        <v>0</v>
      </c>
      <c r="M1536" s="29">
        <f t="shared" si="1423"/>
        <v>0</v>
      </c>
      <c r="O1536" s="29">
        <f t="shared" si="1472"/>
        <v>0</v>
      </c>
      <c r="P1536" s="29">
        <f t="shared" si="1472"/>
        <v>0</v>
      </c>
      <c r="Q1536" s="29">
        <f t="shared" si="1472"/>
        <v>0</v>
      </c>
      <c r="R1536" s="29">
        <f t="shared" si="1472"/>
        <v>0</v>
      </c>
      <c r="S1536" s="29">
        <f t="shared" si="1472"/>
        <v>0</v>
      </c>
      <c r="T1536" s="29">
        <f t="shared" si="1472"/>
        <v>0</v>
      </c>
      <c r="U1536" s="29">
        <f t="shared" si="1472"/>
        <v>0</v>
      </c>
      <c r="V1536" s="29">
        <f t="shared" si="1472"/>
        <v>0</v>
      </c>
      <c r="W1536" s="29">
        <f t="shared" si="1472"/>
        <v>0</v>
      </c>
      <c r="X1536" s="29">
        <f t="shared" si="1472"/>
        <v>0</v>
      </c>
      <c r="Y1536" s="29">
        <f t="shared" si="1472"/>
        <v>1</v>
      </c>
      <c r="Z1536" s="29">
        <f t="shared" si="1472"/>
        <v>1</v>
      </c>
      <c r="AA1536" s="29">
        <f t="shared" si="1472"/>
        <v>1</v>
      </c>
      <c r="AB1536" s="29">
        <f t="shared" si="1472"/>
        <v>1</v>
      </c>
      <c r="AC1536" s="29">
        <f t="shared" si="1472"/>
        <v>1</v>
      </c>
      <c r="AD1536" s="29">
        <f t="shared" si="1472"/>
        <v>1</v>
      </c>
      <c r="AE1536" s="29">
        <f t="shared" si="1470"/>
        <v>1</v>
      </c>
      <c r="AF1536" s="29">
        <f t="shared" si="1470"/>
        <v>1</v>
      </c>
      <c r="AG1536" s="29">
        <f t="shared" si="1470"/>
        <v>1</v>
      </c>
      <c r="AH1536" s="29">
        <f t="shared" si="1470"/>
        <v>1</v>
      </c>
      <c r="AI1536" s="29">
        <f t="shared" si="1470"/>
        <v>1</v>
      </c>
      <c r="AJ1536" s="29">
        <f t="shared" si="1470"/>
        <v>1</v>
      </c>
      <c r="AK1536" s="29">
        <f t="shared" si="1470"/>
        <v>1</v>
      </c>
      <c r="AL1536" s="29">
        <f t="shared" si="1470"/>
        <v>1</v>
      </c>
      <c r="AM1536" s="29">
        <f t="shared" si="1470"/>
        <v>1</v>
      </c>
      <c r="AN1536" s="29">
        <f t="shared" si="1470"/>
        <v>1</v>
      </c>
      <c r="AO1536" s="29">
        <f t="shared" si="1470"/>
        <v>1</v>
      </c>
      <c r="AP1536" s="29">
        <f t="shared" si="1470"/>
        <v>1</v>
      </c>
      <c r="AQ1536" s="29">
        <f t="shared" si="1470"/>
        <v>1</v>
      </c>
      <c r="AR1536" s="29">
        <f t="shared" si="1470"/>
        <v>1</v>
      </c>
      <c r="AS1536" s="29">
        <f t="shared" si="1470"/>
        <v>1</v>
      </c>
      <c r="AT1536" s="29">
        <f t="shared" si="1478"/>
        <v>1</v>
      </c>
      <c r="AU1536" s="29">
        <f t="shared" si="1478"/>
        <v>1</v>
      </c>
      <c r="AV1536" s="29">
        <f t="shared" si="1478"/>
        <v>1</v>
      </c>
      <c r="AW1536" s="29">
        <f t="shared" si="1478"/>
        <v>1</v>
      </c>
      <c r="AX1536" s="29">
        <f t="shared" si="1478"/>
        <v>1</v>
      </c>
      <c r="AY1536" s="29">
        <f t="shared" si="1478"/>
        <v>1</v>
      </c>
      <c r="AZ1536" s="29">
        <f t="shared" si="1478"/>
        <v>1</v>
      </c>
      <c r="BA1536" s="29">
        <f t="shared" si="1478"/>
        <v>1</v>
      </c>
      <c r="BB1536" s="29">
        <f t="shared" si="1478"/>
        <v>1</v>
      </c>
      <c r="BC1536" s="29">
        <f t="shared" si="1478"/>
        <v>1</v>
      </c>
      <c r="BD1536" s="29">
        <f t="shared" si="1478"/>
        <v>1</v>
      </c>
      <c r="BE1536" s="29">
        <f t="shared" si="1478"/>
        <v>1</v>
      </c>
      <c r="BF1536" s="29">
        <f t="shared" si="1478"/>
        <v>1</v>
      </c>
      <c r="BG1536" s="29">
        <f t="shared" si="1478"/>
        <v>1</v>
      </c>
      <c r="BH1536" s="29">
        <f t="shared" si="1478"/>
        <v>1</v>
      </c>
      <c r="BI1536" s="29">
        <f t="shared" si="1478"/>
        <v>1</v>
      </c>
      <c r="BJ1536" s="29">
        <f t="shared" si="1476"/>
        <v>1</v>
      </c>
      <c r="BN1536" s="29">
        <f t="shared" ref="BN1536:BN1599" si="1487">BN1486</f>
        <v>25</v>
      </c>
      <c r="BO1536" s="29">
        <f t="shared" si="1434"/>
        <v>22</v>
      </c>
    </row>
    <row r="1537" spans="3:67" x14ac:dyDescent="0.25">
      <c r="C1537" s="79">
        <f t="shared" si="1431"/>
        <v>43883</v>
      </c>
      <c r="D1537" s="29">
        <f t="shared" si="1420"/>
        <v>2020</v>
      </c>
      <c r="E1537" s="29">
        <f t="shared" ref="E1537:E1600" si="1488">MONTH(C1537)</f>
        <v>2</v>
      </c>
      <c r="F1537" s="29">
        <f t="shared" ref="F1537:F1600" si="1489">WEEKNUM(C1537,2)</f>
        <v>8</v>
      </c>
      <c r="G1537" s="29">
        <f t="shared" ref="G1537:G1600" si="1490">DAY(C1537)</f>
        <v>22</v>
      </c>
      <c r="H1537" s="166" t="str">
        <f t="shared" ref="H1537:H1600" si="1491">TEXT(WEEKDAY(C1537,2),"TTT")</f>
        <v>Fr</v>
      </c>
      <c r="I1537" s="29">
        <f t="shared" si="1432"/>
        <v>26</v>
      </c>
      <c r="J1537" s="29">
        <f t="array" ref="J1537">INDEX(Dienstplan!$F$6:$AJ$55,BN1537,BO1537)</f>
        <v>0</v>
      </c>
      <c r="K1537" s="29">
        <f t="array" ref="K1537">IF(OR(J1537=Schichten!$B$3,J1537=Schichten!$B$4),INDEX($D$98:$D$147,MATCH(CODE(J1537),$H$98:$H$147,0)),IF(ISERROR(INDEX($D$98:$D$147,MATCH(J1537,$A$98:$A$147,0))),0,INDEX($D$98:$D$147,MATCH(J1537,$A$98:$A$147,0))))</f>
        <v>0</v>
      </c>
      <c r="L1537" s="29">
        <f t="shared" ref="L1537" si="1492">L1487</f>
        <v>0</v>
      </c>
      <c r="M1537" s="29">
        <f t="shared" si="1423"/>
        <v>0</v>
      </c>
      <c r="O1537" s="29">
        <f t="shared" si="1472"/>
        <v>0</v>
      </c>
      <c r="P1537" s="29">
        <f t="shared" si="1472"/>
        <v>0</v>
      </c>
      <c r="Q1537" s="29">
        <f t="shared" si="1472"/>
        <v>0</v>
      </c>
      <c r="R1537" s="29">
        <f t="shared" si="1472"/>
        <v>0</v>
      </c>
      <c r="S1537" s="29">
        <f t="shared" si="1472"/>
        <v>0</v>
      </c>
      <c r="T1537" s="29">
        <f t="shared" si="1472"/>
        <v>0</v>
      </c>
      <c r="U1537" s="29">
        <f t="shared" si="1472"/>
        <v>0</v>
      </c>
      <c r="V1537" s="29">
        <f t="shared" si="1472"/>
        <v>0</v>
      </c>
      <c r="W1537" s="29">
        <f t="shared" si="1472"/>
        <v>0</v>
      </c>
      <c r="X1537" s="29">
        <f t="shared" si="1472"/>
        <v>0</v>
      </c>
      <c r="Y1537" s="29">
        <f t="shared" si="1472"/>
        <v>1</v>
      </c>
      <c r="Z1537" s="29">
        <f t="shared" si="1472"/>
        <v>1</v>
      </c>
      <c r="AA1537" s="29">
        <f t="shared" si="1472"/>
        <v>1</v>
      </c>
      <c r="AB1537" s="29">
        <f t="shared" si="1472"/>
        <v>1</v>
      </c>
      <c r="AC1537" s="29">
        <f t="shared" si="1472"/>
        <v>1</v>
      </c>
      <c r="AD1537" s="29">
        <f t="shared" si="1472"/>
        <v>1</v>
      </c>
      <c r="AE1537" s="29">
        <f t="shared" si="1470"/>
        <v>1</v>
      </c>
      <c r="AF1537" s="29">
        <f t="shared" si="1470"/>
        <v>1</v>
      </c>
      <c r="AG1537" s="29">
        <f t="shared" si="1470"/>
        <v>1</v>
      </c>
      <c r="AH1537" s="29">
        <f t="shared" si="1470"/>
        <v>1</v>
      </c>
      <c r="AI1537" s="29">
        <f t="shared" si="1470"/>
        <v>1</v>
      </c>
      <c r="AJ1537" s="29">
        <f t="shared" si="1470"/>
        <v>1</v>
      </c>
      <c r="AK1537" s="29">
        <f t="shared" si="1470"/>
        <v>1</v>
      </c>
      <c r="AL1537" s="29">
        <f t="shared" si="1470"/>
        <v>1</v>
      </c>
      <c r="AM1537" s="29">
        <f t="shared" si="1470"/>
        <v>1</v>
      </c>
      <c r="AN1537" s="29">
        <f t="shared" si="1470"/>
        <v>1</v>
      </c>
      <c r="AO1537" s="29">
        <f t="shared" si="1470"/>
        <v>1</v>
      </c>
      <c r="AP1537" s="29">
        <f t="shared" si="1470"/>
        <v>1</v>
      </c>
      <c r="AQ1537" s="29">
        <f t="shared" si="1470"/>
        <v>1</v>
      </c>
      <c r="AR1537" s="29">
        <f t="shared" si="1470"/>
        <v>1</v>
      </c>
      <c r="AS1537" s="29">
        <f t="shared" si="1470"/>
        <v>1</v>
      </c>
      <c r="AT1537" s="29">
        <f t="shared" si="1478"/>
        <v>1</v>
      </c>
      <c r="AU1537" s="29">
        <f t="shared" si="1478"/>
        <v>1</v>
      </c>
      <c r="AV1537" s="29">
        <f t="shared" si="1478"/>
        <v>1</v>
      </c>
      <c r="AW1537" s="29">
        <f t="shared" si="1478"/>
        <v>1</v>
      </c>
      <c r="AX1537" s="29">
        <f t="shared" si="1478"/>
        <v>1</v>
      </c>
      <c r="AY1537" s="29">
        <f t="shared" si="1478"/>
        <v>1</v>
      </c>
      <c r="AZ1537" s="29">
        <f t="shared" si="1478"/>
        <v>1</v>
      </c>
      <c r="BA1537" s="29">
        <f t="shared" si="1478"/>
        <v>1</v>
      </c>
      <c r="BB1537" s="29">
        <f t="shared" si="1478"/>
        <v>1</v>
      </c>
      <c r="BC1537" s="29">
        <f t="shared" si="1478"/>
        <v>1</v>
      </c>
      <c r="BD1537" s="29">
        <f t="shared" si="1478"/>
        <v>1</v>
      </c>
      <c r="BE1537" s="29">
        <f t="shared" si="1478"/>
        <v>1</v>
      </c>
      <c r="BF1537" s="29">
        <f t="shared" si="1478"/>
        <v>1</v>
      </c>
      <c r="BG1537" s="29">
        <f t="shared" si="1478"/>
        <v>1</v>
      </c>
      <c r="BH1537" s="29">
        <f t="shared" si="1478"/>
        <v>1</v>
      </c>
      <c r="BI1537" s="29">
        <f t="shared" si="1478"/>
        <v>1</v>
      </c>
      <c r="BJ1537" s="29">
        <f t="shared" si="1476"/>
        <v>1</v>
      </c>
      <c r="BN1537" s="29">
        <f t="shared" si="1487"/>
        <v>26</v>
      </c>
      <c r="BO1537" s="29">
        <f t="shared" si="1434"/>
        <v>22</v>
      </c>
    </row>
    <row r="1538" spans="3:67" x14ac:dyDescent="0.25">
      <c r="C1538" s="79">
        <f t="shared" si="1431"/>
        <v>43883</v>
      </c>
      <c r="D1538" s="29">
        <f t="shared" si="1420"/>
        <v>2020</v>
      </c>
      <c r="E1538" s="29">
        <f t="shared" si="1488"/>
        <v>2</v>
      </c>
      <c r="F1538" s="29">
        <f t="shared" si="1489"/>
        <v>8</v>
      </c>
      <c r="G1538" s="29">
        <f t="shared" si="1490"/>
        <v>22</v>
      </c>
      <c r="H1538" s="166" t="str">
        <f t="shared" si="1491"/>
        <v>Fr</v>
      </c>
      <c r="I1538" s="29">
        <f t="shared" si="1432"/>
        <v>27</v>
      </c>
      <c r="J1538" s="29">
        <f t="array" ref="J1538">INDEX(Dienstplan!$F$6:$AJ$55,BN1538,BO1538)</f>
        <v>0</v>
      </c>
      <c r="K1538" s="29">
        <f t="array" ref="K1538">IF(OR(J1538=Schichten!$B$3,J1538=Schichten!$B$4),INDEX($D$98:$D$147,MATCH(CODE(J1538),$H$98:$H$147,0)),IF(ISERROR(INDEX($D$98:$D$147,MATCH(J1538,$A$98:$A$147,0))),0,INDEX($D$98:$D$147,MATCH(J1538,$A$98:$A$147,0))))</f>
        <v>0</v>
      </c>
      <c r="L1538" s="29">
        <f t="shared" ref="L1538" si="1493">L1488</f>
        <v>0</v>
      </c>
      <c r="M1538" s="29">
        <f t="shared" si="1423"/>
        <v>0</v>
      </c>
      <c r="O1538" s="29">
        <f t="shared" si="1472"/>
        <v>0</v>
      </c>
      <c r="P1538" s="29">
        <f t="shared" si="1472"/>
        <v>0</v>
      </c>
      <c r="Q1538" s="29">
        <f t="shared" si="1472"/>
        <v>0</v>
      </c>
      <c r="R1538" s="29">
        <f t="shared" si="1472"/>
        <v>0</v>
      </c>
      <c r="S1538" s="29">
        <f t="shared" si="1472"/>
        <v>0</v>
      </c>
      <c r="T1538" s="29">
        <f t="shared" si="1472"/>
        <v>0</v>
      </c>
      <c r="U1538" s="29">
        <f t="shared" si="1472"/>
        <v>0</v>
      </c>
      <c r="V1538" s="29">
        <f t="shared" si="1472"/>
        <v>0</v>
      </c>
      <c r="W1538" s="29">
        <f t="shared" si="1472"/>
        <v>0</v>
      </c>
      <c r="X1538" s="29">
        <f t="shared" si="1472"/>
        <v>0</v>
      </c>
      <c r="Y1538" s="29">
        <f t="shared" si="1472"/>
        <v>1</v>
      </c>
      <c r="Z1538" s="29">
        <f t="shared" si="1472"/>
        <v>1</v>
      </c>
      <c r="AA1538" s="29">
        <f t="shared" si="1472"/>
        <v>1</v>
      </c>
      <c r="AB1538" s="29">
        <f t="shared" si="1472"/>
        <v>1</v>
      </c>
      <c r="AC1538" s="29">
        <f t="shared" si="1472"/>
        <v>1</v>
      </c>
      <c r="AD1538" s="29">
        <f t="shared" si="1472"/>
        <v>1</v>
      </c>
      <c r="AE1538" s="29">
        <f t="shared" si="1470"/>
        <v>1</v>
      </c>
      <c r="AF1538" s="29">
        <f t="shared" si="1470"/>
        <v>1</v>
      </c>
      <c r="AG1538" s="29">
        <f t="shared" si="1470"/>
        <v>1</v>
      </c>
      <c r="AH1538" s="29">
        <f t="shared" si="1470"/>
        <v>1</v>
      </c>
      <c r="AI1538" s="29">
        <f t="shared" si="1470"/>
        <v>1</v>
      </c>
      <c r="AJ1538" s="29">
        <f t="shared" si="1470"/>
        <v>1</v>
      </c>
      <c r="AK1538" s="29">
        <f t="shared" si="1470"/>
        <v>1</v>
      </c>
      <c r="AL1538" s="29">
        <f t="shared" si="1470"/>
        <v>1</v>
      </c>
      <c r="AM1538" s="29">
        <f t="shared" si="1470"/>
        <v>1</v>
      </c>
      <c r="AN1538" s="29">
        <f t="shared" si="1470"/>
        <v>1</v>
      </c>
      <c r="AO1538" s="29">
        <f t="shared" si="1470"/>
        <v>1</v>
      </c>
      <c r="AP1538" s="29">
        <f t="shared" si="1470"/>
        <v>1</v>
      </c>
      <c r="AQ1538" s="29">
        <f t="shared" si="1470"/>
        <v>1</v>
      </c>
      <c r="AR1538" s="29">
        <f t="shared" si="1470"/>
        <v>1</v>
      </c>
      <c r="AS1538" s="29">
        <f t="shared" si="1470"/>
        <v>1</v>
      </c>
      <c r="AT1538" s="29">
        <f t="shared" si="1478"/>
        <v>1</v>
      </c>
      <c r="AU1538" s="29">
        <f t="shared" si="1478"/>
        <v>1</v>
      </c>
      <c r="AV1538" s="29">
        <f t="shared" si="1478"/>
        <v>1</v>
      </c>
      <c r="AW1538" s="29">
        <f t="shared" si="1478"/>
        <v>1</v>
      </c>
      <c r="AX1538" s="29">
        <f t="shared" si="1478"/>
        <v>1</v>
      </c>
      <c r="AY1538" s="29">
        <f t="shared" si="1478"/>
        <v>1</v>
      </c>
      <c r="AZ1538" s="29">
        <f t="shared" si="1478"/>
        <v>1</v>
      </c>
      <c r="BA1538" s="29">
        <f t="shared" si="1478"/>
        <v>1</v>
      </c>
      <c r="BB1538" s="29">
        <f t="shared" si="1478"/>
        <v>1</v>
      </c>
      <c r="BC1538" s="29">
        <f t="shared" si="1478"/>
        <v>1</v>
      </c>
      <c r="BD1538" s="29">
        <f t="shared" si="1478"/>
        <v>1</v>
      </c>
      <c r="BE1538" s="29">
        <f t="shared" si="1478"/>
        <v>1</v>
      </c>
      <c r="BF1538" s="29">
        <f t="shared" si="1478"/>
        <v>1</v>
      </c>
      <c r="BG1538" s="29">
        <f t="shared" si="1478"/>
        <v>1</v>
      </c>
      <c r="BH1538" s="29">
        <f t="shared" si="1478"/>
        <v>1</v>
      </c>
      <c r="BI1538" s="29">
        <f t="shared" si="1478"/>
        <v>1</v>
      </c>
      <c r="BJ1538" s="29">
        <f t="shared" si="1476"/>
        <v>1</v>
      </c>
      <c r="BN1538" s="29">
        <f t="shared" si="1487"/>
        <v>27</v>
      </c>
      <c r="BO1538" s="29">
        <f t="shared" si="1434"/>
        <v>22</v>
      </c>
    </row>
    <row r="1539" spans="3:67" x14ac:dyDescent="0.25">
      <c r="C1539" s="79">
        <f t="shared" si="1431"/>
        <v>43883</v>
      </c>
      <c r="D1539" s="29">
        <f t="shared" si="1420"/>
        <v>2020</v>
      </c>
      <c r="E1539" s="29">
        <f t="shared" si="1488"/>
        <v>2</v>
      </c>
      <c r="F1539" s="29">
        <f t="shared" si="1489"/>
        <v>8</v>
      </c>
      <c r="G1539" s="29">
        <f t="shared" si="1490"/>
        <v>22</v>
      </c>
      <c r="H1539" s="166" t="str">
        <f t="shared" si="1491"/>
        <v>Fr</v>
      </c>
      <c r="I1539" s="29">
        <f t="shared" si="1432"/>
        <v>28</v>
      </c>
      <c r="J1539" s="29">
        <f t="array" ref="J1539">INDEX(Dienstplan!$F$6:$AJ$55,BN1539,BO1539)</f>
        <v>0</v>
      </c>
      <c r="K1539" s="29">
        <f t="array" ref="K1539">IF(OR(J1539=Schichten!$B$3,J1539=Schichten!$B$4),INDEX($D$98:$D$147,MATCH(CODE(J1539),$H$98:$H$147,0)),IF(ISERROR(INDEX($D$98:$D$147,MATCH(J1539,$A$98:$A$147,0))),0,INDEX($D$98:$D$147,MATCH(J1539,$A$98:$A$147,0))))</f>
        <v>0</v>
      </c>
      <c r="L1539" s="29">
        <f t="shared" ref="L1539" si="1494">L1489</f>
        <v>0</v>
      </c>
      <c r="M1539" s="29">
        <f t="shared" si="1423"/>
        <v>0</v>
      </c>
      <c r="O1539" s="29">
        <f t="shared" si="1472"/>
        <v>0</v>
      </c>
      <c r="P1539" s="29">
        <f t="shared" si="1472"/>
        <v>0</v>
      </c>
      <c r="Q1539" s="29">
        <f t="shared" si="1472"/>
        <v>0</v>
      </c>
      <c r="R1539" s="29">
        <f t="shared" si="1472"/>
        <v>0</v>
      </c>
      <c r="S1539" s="29">
        <f t="shared" si="1472"/>
        <v>0</v>
      </c>
      <c r="T1539" s="29">
        <f t="shared" si="1472"/>
        <v>0</v>
      </c>
      <c r="U1539" s="29">
        <f t="shared" si="1472"/>
        <v>0</v>
      </c>
      <c r="V1539" s="29">
        <f t="shared" si="1472"/>
        <v>0</v>
      </c>
      <c r="W1539" s="29">
        <f t="shared" si="1472"/>
        <v>0</v>
      </c>
      <c r="X1539" s="29">
        <f t="shared" si="1472"/>
        <v>0</v>
      </c>
      <c r="Y1539" s="29">
        <f t="shared" si="1472"/>
        <v>1</v>
      </c>
      <c r="Z1539" s="29">
        <f t="shared" si="1472"/>
        <v>1</v>
      </c>
      <c r="AA1539" s="29">
        <f t="shared" si="1472"/>
        <v>1</v>
      </c>
      <c r="AB1539" s="29">
        <f t="shared" si="1472"/>
        <v>1</v>
      </c>
      <c r="AC1539" s="29">
        <f t="shared" si="1472"/>
        <v>1</v>
      </c>
      <c r="AD1539" s="29">
        <f t="shared" ref="AD1539:AS1554" si="1495">IF($M$457,IF($J1539=AD$461,1,0),0)</f>
        <v>1</v>
      </c>
      <c r="AE1539" s="29">
        <f t="shared" si="1495"/>
        <v>1</v>
      </c>
      <c r="AF1539" s="29">
        <f t="shared" si="1495"/>
        <v>1</v>
      </c>
      <c r="AG1539" s="29">
        <f t="shared" si="1495"/>
        <v>1</v>
      </c>
      <c r="AH1539" s="29">
        <f t="shared" si="1495"/>
        <v>1</v>
      </c>
      <c r="AI1539" s="29">
        <f t="shared" si="1495"/>
        <v>1</v>
      </c>
      <c r="AJ1539" s="29">
        <f t="shared" si="1495"/>
        <v>1</v>
      </c>
      <c r="AK1539" s="29">
        <f t="shared" si="1495"/>
        <v>1</v>
      </c>
      <c r="AL1539" s="29">
        <f t="shared" si="1495"/>
        <v>1</v>
      </c>
      <c r="AM1539" s="29">
        <f t="shared" si="1495"/>
        <v>1</v>
      </c>
      <c r="AN1539" s="29">
        <f t="shared" si="1495"/>
        <v>1</v>
      </c>
      <c r="AO1539" s="29">
        <f t="shared" si="1495"/>
        <v>1</v>
      </c>
      <c r="AP1539" s="29">
        <f t="shared" si="1495"/>
        <v>1</v>
      </c>
      <c r="AQ1539" s="29">
        <f t="shared" si="1495"/>
        <v>1</v>
      </c>
      <c r="AR1539" s="29">
        <f t="shared" si="1495"/>
        <v>1</v>
      </c>
      <c r="AS1539" s="29">
        <f t="shared" si="1495"/>
        <v>1</v>
      </c>
      <c r="AT1539" s="29">
        <f t="shared" si="1478"/>
        <v>1</v>
      </c>
      <c r="AU1539" s="29">
        <f t="shared" si="1478"/>
        <v>1</v>
      </c>
      <c r="AV1539" s="29">
        <f t="shared" si="1478"/>
        <v>1</v>
      </c>
      <c r="AW1539" s="29">
        <f t="shared" si="1478"/>
        <v>1</v>
      </c>
      <c r="AX1539" s="29">
        <f t="shared" si="1478"/>
        <v>1</v>
      </c>
      <c r="AY1539" s="29">
        <f t="shared" si="1478"/>
        <v>1</v>
      </c>
      <c r="AZ1539" s="29">
        <f t="shared" si="1478"/>
        <v>1</v>
      </c>
      <c r="BA1539" s="29">
        <f t="shared" si="1478"/>
        <v>1</v>
      </c>
      <c r="BB1539" s="29">
        <f t="shared" si="1478"/>
        <v>1</v>
      </c>
      <c r="BC1539" s="29">
        <f t="shared" si="1478"/>
        <v>1</v>
      </c>
      <c r="BD1539" s="29">
        <f t="shared" si="1478"/>
        <v>1</v>
      </c>
      <c r="BE1539" s="29">
        <f t="shared" si="1478"/>
        <v>1</v>
      </c>
      <c r="BF1539" s="29">
        <f t="shared" si="1478"/>
        <v>1</v>
      </c>
      <c r="BG1539" s="29">
        <f t="shared" si="1478"/>
        <v>1</v>
      </c>
      <c r="BH1539" s="29">
        <f t="shared" si="1478"/>
        <v>1</v>
      </c>
      <c r="BI1539" s="29">
        <f t="shared" si="1478"/>
        <v>1</v>
      </c>
      <c r="BJ1539" s="29">
        <f t="shared" si="1476"/>
        <v>1</v>
      </c>
      <c r="BN1539" s="29">
        <f t="shared" si="1487"/>
        <v>28</v>
      </c>
      <c r="BO1539" s="29">
        <f t="shared" si="1434"/>
        <v>22</v>
      </c>
    </row>
    <row r="1540" spans="3:67" x14ac:dyDescent="0.25">
      <c r="C1540" s="79">
        <f t="shared" si="1431"/>
        <v>43883</v>
      </c>
      <c r="D1540" s="29">
        <f t="shared" si="1420"/>
        <v>2020</v>
      </c>
      <c r="E1540" s="29">
        <f t="shared" si="1488"/>
        <v>2</v>
      </c>
      <c r="F1540" s="29">
        <f t="shared" si="1489"/>
        <v>8</v>
      </c>
      <c r="G1540" s="29">
        <f t="shared" si="1490"/>
        <v>22</v>
      </c>
      <c r="H1540" s="166" t="str">
        <f t="shared" si="1491"/>
        <v>Fr</v>
      </c>
      <c r="I1540" s="29">
        <f t="shared" si="1432"/>
        <v>29</v>
      </c>
      <c r="J1540" s="29">
        <f t="array" ref="J1540">INDEX(Dienstplan!$F$6:$AJ$55,BN1540,BO1540)</f>
        <v>0</v>
      </c>
      <c r="K1540" s="29">
        <f t="array" ref="K1540">IF(OR(J1540=Schichten!$B$3,J1540=Schichten!$B$4),INDEX($D$98:$D$147,MATCH(CODE(J1540),$H$98:$H$147,0)),IF(ISERROR(INDEX($D$98:$D$147,MATCH(J1540,$A$98:$A$147,0))),0,INDEX($D$98:$D$147,MATCH(J1540,$A$98:$A$147,0))))</f>
        <v>0</v>
      </c>
      <c r="L1540" s="29">
        <f t="shared" ref="L1540" si="1496">L1490</f>
        <v>0</v>
      </c>
      <c r="M1540" s="29">
        <f t="shared" si="1423"/>
        <v>0</v>
      </c>
      <c r="O1540" s="29">
        <f t="shared" ref="O1540:AD1555" si="1497">IF($M$457,IF($J1540=O$461,1,0),0)</f>
        <v>0</v>
      </c>
      <c r="P1540" s="29">
        <f t="shared" si="1497"/>
        <v>0</v>
      </c>
      <c r="Q1540" s="29">
        <f t="shared" si="1497"/>
        <v>0</v>
      </c>
      <c r="R1540" s="29">
        <f t="shared" si="1497"/>
        <v>0</v>
      </c>
      <c r="S1540" s="29">
        <f t="shared" si="1497"/>
        <v>0</v>
      </c>
      <c r="T1540" s="29">
        <f t="shared" si="1497"/>
        <v>0</v>
      </c>
      <c r="U1540" s="29">
        <f t="shared" si="1497"/>
        <v>0</v>
      </c>
      <c r="V1540" s="29">
        <f t="shared" si="1497"/>
        <v>0</v>
      </c>
      <c r="W1540" s="29">
        <f t="shared" si="1497"/>
        <v>0</v>
      </c>
      <c r="X1540" s="29">
        <f t="shared" si="1497"/>
        <v>0</v>
      </c>
      <c r="Y1540" s="29">
        <f t="shared" si="1497"/>
        <v>1</v>
      </c>
      <c r="Z1540" s="29">
        <f t="shared" si="1497"/>
        <v>1</v>
      </c>
      <c r="AA1540" s="29">
        <f t="shared" si="1497"/>
        <v>1</v>
      </c>
      <c r="AB1540" s="29">
        <f t="shared" si="1497"/>
        <v>1</v>
      </c>
      <c r="AC1540" s="29">
        <f t="shared" si="1497"/>
        <v>1</v>
      </c>
      <c r="AD1540" s="29">
        <f t="shared" si="1497"/>
        <v>1</v>
      </c>
      <c r="AE1540" s="29">
        <f t="shared" si="1495"/>
        <v>1</v>
      </c>
      <c r="AF1540" s="29">
        <f t="shared" si="1495"/>
        <v>1</v>
      </c>
      <c r="AG1540" s="29">
        <f t="shared" si="1495"/>
        <v>1</v>
      </c>
      <c r="AH1540" s="29">
        <f t="shared" si="1495"/>
        <v>1</v>
      </c>
      <c r="AI1540" s="29">
        <f t="shared" si="1495"/>
        <v>1</v>
      </c>
      <c r="AJ1540" s="29">
        <f t="shared" si="1495"/>
        <v>1</v>
      </c>
      <c r="AK1540" s="29">
        <f t="shared" si="1495"/>
        <v>1</v>
      </c>
      <c r="AL1540" s="29">
        <f t="shared" si="1495"/>
        <v>1</v>
      </c>
      <c r="AM1540" s="29">
        <f t="shared" si="1495"/>
        <v>1</v>
      </c>
      <c r="AN1540" s="29">
        <f t="shared" si="1495"/>
        <v>1</v>
      </c>
      <c r="AO1540" s="29">
        <f t="shared" si="1495"/>
        <v>1</v>
      </c>
      <c r="AP1540" s="29">
        <f t="shared" si="1495"/>
        <v>1</v>
      </c>
      <c r="AQ1540" s="29">
        <f t="shared" si="1495"/>
        <v>1</v>
      </c>
      <c r="AR1540" s="29">
        <f t="shared" si="1495"/>
        <v>1</v>
      </c>
      <c r="AS1540" s="29">
        <f t="shared" si="1495"/>
        <v>1</v>
      </c>
      <c r="AT1540" s="29">
        <f t="shared" si="1478"/>
        <v>1</v>
      </c>
      <c r="AU1540" s="29">
        <f t="shared" si="1478"/>
        <v>1</v>
      </c>
      <c r="AV1540" s="29">
        <f t="shared" si="1478"/>
        <v>1</v>
      </c>
      <c r="AW1540" s="29">
        <f t="shared" si="1478"/>
        <v>1</v>
      </c>
      <c r="AX1540" s="29">
        <f t="shared" si="1478"/>
        <v>1</v>
      </c>
      <c r="AY1540" s="29">
        <f t="shared" si="1478"/>
        <v>1</v>
      </c>
      <c r="AZ1540" s="29">
        <f t="shared" si="1478"/>
        <v>1</v>
      </c>
      <c r="BA1540" s="29">
        <f t="shared" si="1478"/>
        <v>1</v>
      </c>
      <c r="BB1540" s="29">
        <f t="shared" si="1478"/>
        <v>1</v>
      </c>
      <c r="BC1540" s="29">
        <f t="shared" si="1478"/>
        <v>1</v>
      </c>
      <c r="BD1540" s="29">
        <f t="shared" si="1478"/>
        <v>1</v>
      </c>
      <c r="BE1540" s="29">
        <f t="shared" si="1478"/>
        <v>1</v>
      </c>
      <c r="BF1540" s="29">
        <f t="shared" si="1478"/>
        <v>1</v>
      </c>
      <c r="BG1540" s="29">
        <f t="shared" si="1478"/>
        <v>1</v>
      </c>
      <c r="BH1540" s="29">
        <f t="shared" si="1478"/>
        <v>1</v>
      </c>
      <c r="BI1540" s="29">
        <f t="shared" si="1478"/>
        <v>1</v>
      </c>
      <c r="BJ1540" s="29">
        <f t="shared" si="1476"/>
        <v>1</v>
      </c>
      <c r="BN1540" s="29">
        <f t="shared" si="1487"/>
        <v>29</v>
      </c>
      <c r="BO1540" s="29">
        <f t="shared" si="1434"/>
        <v>22</v>
      </c>
    </row>
    <row r="1541" spans="3:67" x14ac:dyDescent="0.25">
      <c r="C1541" s="79">
        <f t="shared" si="1431"/>
        <v>43883</v>
      </c>
      <c r="D1541" s="29">
        <f t="shared" si="1420"/>
        <v>2020</v>
      </c>
      <c r="E1541" s="29">
        <f t="shared" si="1488"/>
        <v>2</v>
      </c>
      <c r="F1541" s="29">
        <f t="shared" si="1489"/>
        <v>8</v>
      </c>
      <c r="G1541" s="29">
        <f t="shared" si="1490"/>
        <v>22</v>
      </c>
      <c r="H1541" s="166" t="str">
        <f t="shared" si="1491"/>
        <v>Fr</v>
      </c>
      <c r="I1541" s="29">
        <f t="shared" si="1432"/>
        <v>30</v>
      </c>
      <c r="J1541" s="29">
        <f t="array" ref="J1541">INDEX(Dienstplan!$F$6:$AJ$55,BN1541,BO1541)</f>
        <v>0</v>
      </c>
      <c r="K1541" s="29">
        <f t="array" ref="K1541">IF(OR(J1541=Schichten!$B$3,J1541=Schichten!$B$4),INDEX($D$98:$D$147,MATCH(CODE(J1541),$H$98:$H$147,0)),IF(ISERROR(INDEX($D$98:$D$147,MATCH(J1541,$A$98:$A$147,0))),0,INDEX($D$98:$D$147,MATCH(J1541,$A$98:$A$147,0))))</f>
        <v>0</v>
      </c>
      <c r="L1541" s="29">
        <f t="shared" ref="L1541" si="1498">L1491</f>
        <v>0</v>
      </c>
      <c r="M1541" s="29">
        <f t="shared" si="1423"/>
        <v>0</v>
      </c>
      <c r="O1541" s="29">
        <f t="shared" si="1497"/>
        <v>0</v>
      </c>
      <c r="P1541" s="29">
        <f t="shared" si="1497"/>
        <v>0</v>
      </c>
      <c r="Q1541" s="29">
        <f t="shared" si="1497"/>
        <v>0</v>
      </c>
      <c r="R1541" s="29">
        <f t="shared" si="1497"/>
        <v>0</v>
      </c>
      <c r="S1541" s="29">
        <f t="shared" si="1497"/>
        <v>0</v>
      </c>
      <c r="T1541" s="29">
        <f t="shared" si="1497"/>
        <v>0</v>
      </c>
      <c r="U1541" s="29">
        <f t="shared" si="1497"/>
        <v>0</v>
      </c>
      <c r="V1541" s="29">
        <f t="shared" si="1497"/>
        <v>0</v>
      </c>
      <c r="W1541" s="29">
        <f t="shared" si="1497"/>
        <v>0</v>
      </c>
      <c r="X1541" s="29">
        <f t="shared" si="1497"/>
        <v>0</v>
      </c>
      <c r="Y1541" s="29">
        <f t="shared" si="1497"/>
        <v>1</v>
      </c>
      <c r="Z1541" s="29">
        <f t="shared" si="1497"/>
        <v>1</v>
      </c>
      <c r="AA1541" s="29">
        <f t="shared" si="1497"/>
        <v>1</v>
      </c>
      <c r="AB1541" s="29">
        <f t="shared" si="1497"/>
        <v>1</v>
      </c>
      <c r="AC1541" s="29">
        <f t="shared" si="1497"/>
        <v>1</v>
      </c>
      <c r="AD1541" s="29">
        <f t="shared" si="1497"/>
        <v>1</v>
      </c>
      <c r="AE1541" s="29">
        <f t="shared" si="1495"/>
        <v>1</v>
      </c>
      <c r="AF1541" s="29">
        <f t="shared" si="1495"/>
        <v>1</v>
      </c>
      <c r="AG1541" s="29">
        <f t="shared" si="1495"/>
        <v>1</v>
      </c>
      <c r="AH1541" s="29">
        <f t="shared" si="1495"/>
        <v>1</v>
      </c>
      <c r="AI1541" s="29">
        <f t="shared" si="1495"/>
        <v>1</v>
      </c>
      <c r="AJ1541" s="29">
        <f t="shared" si="1495"/>
        <v>1</v>
      </c>
      <c r="AK1541" s="29">
        <f t="shared" si="1495"/>
        <v>1</v>
      </c>
      <c r="AL1541" s="29">
        <f t="shared" si="1495"/>
        <v>1</v>
      </c>
      <c r="AM1541" s="29">
        <f t="shared" si="1495"/>
        <v>1</v>
      </c>
      <c r="AN1541" s="29">
        <f t="shared" si="1495"/>
        <v>1</v>
      </c>
      <c r="AO1541" s="29">
        <f t="shared" si="1495"/>
        <v>1</v>
      </c>
      <c r="AP1541" s="29">
        <f t="shared" si="1495"/>
        <v>1</v>
      </c>
      <c r="AQ1541" s="29">
        <f t="shared" si="1495"/>
        <v>1</v>
      </c>
      <c r="AR1541" s="29">
        <f t="shared" si="1495"/>
        <v>1</v>
      </c>
      <c r="AS1541" s="29">
        <f t="shared" si="1495"/>
        <v>1</v>
      </c>
      <c r="AT1541" s="29">
        <f t="shared" si="1478"/>
        <v>1</v>
      </c>
      <c r="AU1541" s="29">
        <f t="shared" si="1478"/>
        <v>1</v>
      </c>
      <c r="AV1541" s="29">
        <f t="shared" si="1478"/>
        <v>1</v>
      </c>
      <c r="AW1541" s="29">
        <f t="shared" si="1478"/>
        <v>1</v>
      </c>
      <c r="AX1541" s="29">
        <f t="shared" si="1478"/>
        <v>1</v>
      </c>
      <c r="AY1541" s="29">
        <f t="shared" si="1478"/>
        <v>1</v>
      </c>
      <c r="AZ1541" s="29">
        <f t="shared" si="1478"/>
        <v>1</v>
      </c>
      <c r="BA1541" s="29">
        <f t="shared" si="1478"/>
        <v>1</v>
      </c>
      <c r="BB1541" s="29">
        <f t="shared" si="1478"/>
        <v>1</v>
      </c>
      <c r="BC1541" s="29">
        <f t="shared" si="1478"/>
        <v>1</v>
      </c>
      <c r="BD1541" s="29">
        <f t="shared" si="1478"/>
        <v>1</v>
      </c>
      <c r="BE1541" s="29">
        <f t="shared" si="1478"/>
        <v>1</v>
      </c>
      <c r="BF1541" s="29">
        <f t="shared" si="1478"/>
        <v>1</v>
      </c>
      <c r="BG1541" s="29">
        <f t="shared" si="1478"/>
        <v>1</v>
      </c>
      <c r="BH1541" s="29">
        <f t="shared" si="1478"/>
        <v>1</v>
      </c>
      <c r="BI1541" s="29">
        <f t="shared" si="1478"/>
        <v>1</v>
      </c>
      <c r="BJ1541" s="29">
        <f t="shared" si="1476"/>
        <v>1</v>
      </c>
      <c r="BN1541" s="29">
        <f t="shared" si="1487"/>
        <v>30</v>
      </c>
      <c r="BO1541" s="29">
        <f t="shared" si="1434"/>
        <v>22</v>
      </c>
    </row>
    <row r="1542" spans="3:67" x14ac:dyDescent="0.25">
      <c r="C1542" s="79">
        <f t="shared" si="1431"/>
        <v>43883</v>
      </c>
      <c r="D1542" s="29">
        <f t="shared" si="1420"/>
        <v>2020</v>
      </c>
      <c r="E1542" s="29">
        <f t="shared" si="1488"/>
        <v>2</v>
      </c>
      <c r="F1542" s="29">
        <f t="shared" si="1489"/>
        <v>8</v>
      </c>
      <c r="G1542" s="29">
        <f t="shared" si="1490"/>
        <v>22</v>
      </c>
      <c r="H1542" s="166" t="str">
        <f t="shared" si="1491"/>
        <v>Fr</v>
      </c>
      <c r="I1542" s="29">
        <f t="shared" si="1432"/>
        <v>31</v>
      </c>
      <c r="J1542" s="29">
        <f t="array" ref="J1542">INDEX(Dienstplan!$F$6:$AJ$55,BN1542,BO1542)</f>
        <v>0</v>
      </c>
      <c r="K1542" s="29">
        <f t="array" ref="K1542">IF(OR(J1542=Schichten!$B$3,J1542=Schichten!$B$4),INDEX($D$98:$D$147,MATCH(CODE(J1542),$H$98:$H$147,0)),IF(ISERROR(INDEX($D$98:$D$147,MATCH(J1542,$A$98:$A$147,0))),0,INDEX($D$98:$D$147,MATCH(J1542,$A$98:$A$147,0))))</f>
        <v>0</v>
      </c>
      <c r="L1542" s="29">
        <f t="shared" ref="L1542" si="1499">L1492</f>
        <v>0</v>
      </c>
      <c r="M1542" s="29">
        <f t="shared" si="1423"/>
        <v>0</v>
      </c>
      <c r="O1542" s="29">
        <f t="shared" si="1497"/>
        <v>0</v>
      </c>
      <c r="P1542" s="29">
        <f t="shared" si="1497"/>
        <v>0</v>
      </c>
      <c r="Q1542" s="29">
        <f t="shared" si="1497"/>
        <v>0</v>
      </c>
      <c r="R1542" s="29">
        <f t="shared" si="1497"/>
        <v>0</v>
      </c>
      <c r="S1542" s="29">
        <f t="shared" si="1497"/>
        <v>0</v>
      </c>
      <c r="T1542" s="29">
        <f t="shared" si="1497"/>
        <v>0</v>
      </c>
      <c r="U1542" s="29">
        <f t="shared" si="1497"/>
        <v>0</v>
      </c>
      <c r="V1542" s="29">
        <f t="shared" si="1497"/>
        <v>0</v>
      </c>
      <c r="W1542" s="29">
        <f t="shared" si="1497"/>
        <v>0</v>
      </c>
      <c r="X1542" s="29">
        <f t="shared" si="1497"/>
        <v>0</v>
      </c>
      <c r="Y1542" s="29">
        <f t="shared" si="1497"/>
        <v>1</v>
      </c>
      <c r="Z1542" s="29">
        <f t="shared" si="1497"/>
        <v>1</v>
      </c>
      <c r="AA1542" s="29">
        <f t="shared" si="1497"/>
        <v>1</v>
      </c>
      <c r="AB1542" s="29">
        <f t="shared" si="1497"/>
        <v>1</v>
      </c>
      <c r="AC1542" s="29">
        <f t="shared" si="1497"/>
        <v>1</v>
      </c>
      <c r="AD1542" s="29">
        <f t="shared" si="1497"/>
        <v>1</v>
      </c>
      <c r="AE1542" s="29">
        <f t="shared" si="1495"/>
        <v>1</v>
      </c>
      <c r="AF1542" s="29">
        <f t="shared" si="1495"/>
        <v>1</v>
      </c>
      <c r="AG1542" s="29">
        <f t="shared" si="1495"/>
        <v>1</v>
      </c>
      <c r="AH1542" s="29">
        <f t="shared" si="1495"/>
        <v>1</v>
      </c>
      <c r="AI1542" s="29">
        <f t="shared" si="1495"/>
        <v>1</v>
      </c>
      <c r="AJ1542" s="29">
        <f t="shared" si="1495"/>
        <v>1</v>
      </c>
      <c r="AK1542" s="29">
        <f t="shared" si="1495"/>
        <v>1</v>
      </c>
      <c r="AL1542" s="29">
        <f t="shared" si="1495"/>
        <v>1</v>
      </c>
      <c r="AM1542" s="29">
        <f t="shared" si="1495"/>
        <v>1</v>
      </c>
      <c r="AN1542" s="29">
        <f t="shared" si="1495"/>
        <v>1</v>
      </c>
      <c r="AO1542" s="29">
        <f t="shared" si="1495"/>
        <v>1</v>
      </c>
      <c r="AP1542" s="29">
        <f t="shared" si="1495"/>
        <v>1</v>
      </c>
      <c r="AQ1542" s="29">
        <f t="shared" si="1495"/>
        <v>1</v>
      </c>
      <c r="AR1542" s="29">
        <f t="shared" si="1495"/>
        <v>1</v>
      </c>
      <c r="AS1542" s="29">
        <f t="shared" si="1495"/>
        <v>1</v>
      </c>
      <c r="AT1542" s="29">
        <f t="shared" si="1478"/>
        <v>1</v>
      </c>
      <c r="AU1542" s="29">
        <f t="shared" si="1478"/>
        <v>1</v>
      </c>
      <c r="AV1542" s="29">
        <f t="shared" si="1478"/>
        <v>1</v>
      </c>
      <c r="AW1542" s="29">
        <f t="shared" si="1478"/>
        <v>1</v>
      </c>
      <c r="AX1542" s="29">
        <f t="shared" si="1478"/>
        <v>1</v>
      </c>
      <c r="AY1542" s="29">
        <f t="shared" si="1478"/>
        <v>1</v>
      </c>
      <c r="AZ1542" s="29">
        <f t="shared" si="1478"/>
        <v>1</v>
      </c>
      <c r="BA1542" s="29">
        <f t="shared" si="1478"/>
        <v>1</v>
      </c>
      <c r="BB1542" s="29">
        <f t="shared" si="1478"/>
        <v>1</v>
      </c>
      <c r="BC1542" s="29">
        <f t="shared" si="1478"/>
        <v>1</v>
      </c>
      <c r="BD1542" s="29">
        <f t="shared" si="1478"/>
        <v>1</v>
      </c>
      <c r="BE1542" s="29">
        <f t="shared" si="1478"/>
        <v>1</v>
      </c>
      <c r="BF1542" s="29">
        <f t="shared" si="1478"/>
        <v>1</v>
      </c>
      <c r="BG1542" s="29">
        <f t="shared" si="1478"/>
        <v>1</v>
      </c>
      <c r="BH1542" s="29">
        <f t="shared" si="1478"/>
        <v>1</v>
      </c>
      <c r="BI1542" s="29">
        <f t="shared" si="1478"/>
        <v>1</v>
      </c>
      <c r="BJ1542" s="29">
        <f t="shared" si="1476"/>
        <v>1</v>
      </c>
      <c r="BN1542" s="29">
        <f t="shared" si="1487"/>
        <v>31</v>
      </c>
      <c r="BO1542" s="29">
        <f t="shared" si="1434"/>
        <v>22</v>
      </c>
    </row>
    <row r="1543" spans="3:67" x14ac:dyDescent="0.25">
      <c r="C1543" s="79">
        <f t="shared" si="1431"/>
        <v>43883</v>
      </c>
      <c r="D1543" s="29">
        <f t="shared" si="1420"/>
        <v>2020</v>
      </c>
      <c r="E1543" s="29">
        <f t="shared" si="1488"/>
        <v>2</v>
      </c>
      <c r="F1543" s="29">
        <f t="shared" si="1489"/>
        <v>8</v>
      </c>
      <c r="G1543" s="29">
        <f t="shared" si="1490"/>
        <v>22</v>
      </c>
      <c r="H1543" s="166" t="str">
        <f t="shared" si="1491"/>
        <v>Fr</v>
      </c>
      <c r="I1543" s="29">
        <f t="shared" si="1432"/>
        <v>32</v>
      </c>
      <c r="J1543" s="29">
        <f t="array" ref="J1543">INDEX(Dienstplan!$F$6:$AJ$55,BN1543,BO1543)</f>
        <v>0</v>
      </c>
      <c r="K1543" s="29">
        <f t="array" ref="K1543">IF(OR(J1543=Schichten!$B$3,J1543=Schichten!$B$4),INDEX($D$98:$D$147,MATCH(CODE(J1543),$H$98:$H$147,0)),IF(ISERROR(INDEX($D$98:$D$147,MATCH(J1543,$A$98:$A$147,0))),0,INDEX($D$98:$D$147,MATCH(J1543,$A$98:$A$147,0))))</f>
        <v>0</v>
      </c>
      <c r="L1543" s="29">
        <f t="shared" ref="L1543" si="1500">L1493</f>
        <v>0</v>
      </c>
      <c r="M1543" s="29">
        <f t="shared" si="1423"/>
        <v>0</v>
      </c>
      <c r="O1543" s="29">
        <f t="shared" si="1497"/>
        <v>0</v>
      </c>
      <c r="P1543" s="29">
        <f t="shared" si="1497"/>
        <v>0</v>
      </c>
      <c r="Q1543" s="29">
        <f t="shared" si="1497"/>
        <v>0</v>
      </c>
      <c r="R1543" s="29">
        <f t="shared" si="1497"/>
        <v>0</v>
      </c>
      <c r="S1543" s="29">
        <f t="shared" si="1497"/>
        <v>0</v>
      </c>
      <c r="T1543" s="29">
        <f t="shared" si="1497"/>
        <v>0</v>
      </c>
      <c r="U1543" s="29">
        <f t="shared" si="1497"/>
        <v>0</v>
      </c>
      <c r="V1543" s="29">
        <f t="shared" si="1497"/>
        <v>0</v>
      </c>
      <c r="W1543" s="29">
        <f t="shared" si="1497"/>
        <v>0</v>
      </c>
      <c r="X1543" s="29">
        <f t="shared" si="1497"/>
        <v>0</v>
      </c>
      <c r="Y1543" s="29">
        <f t="shared" si="1497"/>
        <v>1</v>
      </c>
      <c r="Z1543" s="29">
        <f t="shared" si="1497"/>
        <v>1</v>
      </c>
      <c r="AA1543" s="29">
        <f t="shared" si="1497"/>
        <v>1</v>
      </c>
      <c r="AB1543" s="29">
        <f t="shared" si="1497"/>
        <v>1</v>
      </c>
      <c r="AC1543" s="29">
        <f t="shared" si="1497"/>
        <v>1</v>
      </c>
      <c r="AD1543" s="29">
        <f t="shared" si="1497"/>
        <v>1</v>
      </c>
      <c r="AE1543" s="29">
        <f t="shared" si="1495"/>
        <v>1</v>
      </c>
      <c r="AF1543" s="29">
        <f t="shared" si="1495"/>
        <v>1</v>
      </c>
      <c r="AG1543" s="29">
        <f t="shared" si="1495"/>
        <v>1</v>
      </c>
      <c r="AH1543" s="29">
        <f t="shared" si="1495"/>
        <v>1</v>
      </c>
      <c r="AI1543" s="29">
        <f t="shared" si="1495"/>
        <v>1</v>
      </c>
      <c r="AJ1543" s="29">
        <f t="shared" si="1495"/>
        <v>1</v>
      </c>
      <c r="AK1543" s="29">
        <f t="shared" si="1495"/>
        <v>1</v>
      </c>
      <c r="AL1543" s="29">
        <f t="shared" si="1495"/>
        <v>1</v>
      </c>
      <c r="AM1543" s="29">
        <f t="shared" si="1495"/>
        <v>1</v>
      </c>
      <c r="AN1543" s="29">
        <f t="shared" si="1495"/>
        <v>1</v>
      </c>
      <c r="AO1543" s="29">
        <f t="shared" si="1495"/>
        <v>1</v>
      </c>
      <c r="AP1543" s="29">
        <f t="shared" si="1495"/>
        <v>1</v>
      </c>
      <c r="AQ1543" s="29">
        <f t="shared" si="1495"/>
        <v>1</v>
      </c>
      <c r="AR1543" s="29">
        <f t="shared" si="1495"/>
        <v>1</v>
      </c>
      <c r="AS1543" s="29">
        <f t="shared" si="1495"/>
        <v>1</v>
      </c>
      <c r="AT1543" s="29">
        <f t="shared" si="1478"/>
        <v>1</v>
      </c>
      <c r="AU1543" s="29">
        <f t="shared" si="1478"/>
        <v>1</v>
      </c>
      <c r="AV1543" s="29">
        <f t="shared" si="1478"/>
        <v>1</v>
      </c>
      <c r="AW1543" s="29">
        <f t="shared" si="1478"/>
        <v>1</v>
      </c>
      <c r="AX1543" s="29">
        <f t="shared" si="1478"/>
        <v>1</v>
      </c>
      <c r="AY1543" s="29">
        <f t="shared" si="1478"/>
        <v>1</v>
      </c>
      <c r="AZ1543" s="29">
        <f t="shared" si="1478"/>
        <v>1</v>
      </c>
      <c r="BA1543" s="29">
        <f t="shared" si="1478"/>
        <v>1</v>
      </c>
      <c r="BB1543" s="29">
        <f t="shared" si="1478"/>
        <v>1</v>
      </c>
      <c r="BC1543" s="29">
        <f t="shared" si="1478"/>
        <v>1</v>
      </c>
      <c r="BD1543" s="29">
        <f t="shared" si="1478"/>
        <v>1</v>
      </c>
      <c r="BE1543" s="29">
        <f t="shared" si="1478"/>
        <v>1</v>
      </c>
      <c r="BF1543" s="29">
        <f t="shared" si="1478"/>
        <v>1</v>
      </c>
      <c r="BG1543" s="29">
        <f t="shared" si="1478"/>
        <v>1</v>
      </c>
      <c r="BH1543" s="29">
        <f t="shared" si="1478"/>
        <v>1</v>
      </c>
      <c r="BI1543" s="29">
        <f t="shared" ref="BI1543:BJ1558" si="1501">IF($M$457,IF($J1543=BI$461,1,0),0)</f>
        <v>1</v>
      </c>
      <c r="BJ1543" s="29">
        <f t="shared" si="1501"/>
        <v>1</v>
      </c>
      <c r="BN1543" s="29">
        <f t="shared" si="1487"/>
        <v>32</v>
      </c>
      <c r="BO1543" s="29">
        <f t="shared" si="1434"/>
        <v>22</v>
      </c>
    </row>
    <row r="1544" spans="3:67" x14ac:dyDescent="0.25">
      <c r="C1544" s="79">
        <f t="shared" si="1431"/>
        <v>43883</v>
      </c>
      <c r="D1544" s="29">
        <f t="shared" si="1420"/>
        <v>2020</v>
      </c>
      <c r="E1544" s="29">
        <f t="shared" si="1488"/>
        <v>2</v>
      </c>
      <c r="F1544" s="29">
        <f t="shared" si="1489"/>
        <v>8</v>
      </c>
      <c r="G1544" s="29">
        <f t="shared" si="1490"/>
        <v>22</v>
      </c>
      <c r="H1544" s="166" t="str">
        <f t="shared" si="1491"/>
        <v>Fr</v>
      </c>
      <c r="I1544" s="29">
        <f t="shared" si="1432"/>
        <v>33</v>
      </c>
      <c r="J1544" s="29">
        <f t="array" ref="J1544">INDEX(Dienstplan!$F$6:$AJ$55,BN1544,BO1544)</f>
        <v>0</v>
      </c>
      <c r="K1544" s="29">
        <f t="array" ref="K1544">IF(OR(J1544=Schichten!$B$3,J1544=Schichten!$B$4),INDEX($D$98:$D$147,MATCH(CODE(J1544),$H$98:$H$147,0)),IF(ISERROR(INDEX($D$98:$D$147,MATCH(J1544,$A$98:$A$147,0))),0,INDEX($D$98:$D$147,MATCH(J1544,$A$98:$A$147,0))))</f>
        <v>0</v>
      </c>
      <c r="L1544" s="29">
        <f t="shared" ref="L1544" si="1502">L1494</f>
        <v>0</v>
      </c>
      <c r="M1544" s="29">
        <f t="shared" si="1423"/>
        <v>0</v>
      </c>
      <c r="O1544" s="29">
        <f t="shared" si="1497"/>
        <v>0</v>
      </c>
      <c r="P1544" s="29">
        <f t="shared" si="1497"/>
        <v>0</v>
      </c>
      <c r="Q1544" s="29">
        <f t="shared" si="1497"/>
        <v>0</v>
      </c>
      <c r="R1544" s="29">
        <f t="shared" si="1497"/>
        <v>0</v>
      </c>
      <c r="S1544" s="29">
        <f t="shared" si="1497"/>
        <v>0</v>
      </c>
      <c r="T1544" s="29">
        <f t="shared" si="1497"/>
        <v>0</v>
      </c>
      <c r="U1544" s="29">
        <f t="shared" si="1497"/>
        <v>0</v>
      </c>
      <c r="V1544" s="29">
        <f t="shared" si="1497"/>
        <v>0</v>
      </c>
      <c r="W1544" s="29">
        <f t="shared" si="1497"/>
        <v>0</v>
      </c>
      <c r="X1544" s="29">
        <f t="shared" si="1497"/>
        <v>0</v>
      </c>
      <c r="Y1544" s="29">
        <f t="shared" si="1497"/>
        <v>1</v>
      </c>
      <c r="Z1544" s="29">
        <f t="shared" si="1497"/>
        <v>1</v>
      </c>
      <c r="AA1544" s="29">
        <f t="shared" si="1497"/>
        <v>1</v>
      </c>
      <c r="AB1544" s="29">
        <f t="shared" si="1497"/>
        <v>1</v>
      </c>
      <c r="AC1544" s="29">
        <f t="shared" si="1497"/>
        <v>1</v>
      </c>
      <c r="AD1544" s="29">
        <f t="shared" si="1497"/>
        <v>1</v>
      </c>
      <c r="AE1544" s="29">
        <f t="shared" si="1495"/>
        <v>1</v>
      </c>
      <c r="AF1544" s="29">
        <f t="shared" si="1495"/>
        <v>1</v>
      </c>
      <c r="AG1544" s="29">
        <f t="shared" si="1495"/>
        <v>1</v>
      </c>
      <c r="AH1544" s="29">
        <f t="shared" si="1495"/>
        <v>1</v>
      </c>
      <c r="AI1544" s="29">
        <f t="shared" si="1495"/>
        <v>1</v>
      </c>
      <c r="AJ1544" s="29">
        <f t="shared" si="1495"/>
        <v>1</v>
      </c>
      <c r="AK1544" s="29">
        <f t="shared" si="1495"/>
        <v>1</v>
      </c>
      <c r="AL1544" s="29">
        <f t="shared" si="1495"/>
        <v>1</v>
      </c>
      <c r="AM1544" s="29">
        <f t="shared" si="1495"/>
        <v>1</v>
      </c>
      <c r="AN1544" s="29">
        <f t="shared" si="1495"/>
        <v>1</v>
      </c>
      <c r="AO1544" s="29">
        <f t="shared" si="1495"/>
        <v>1</v>
      </c>
      <c r="AP1544" s="29">
        <f t="shared" si="1495"/>
        <v>1</v>
      </c>
      <c r="AQ1544" s="29">
        <f t="shared" si="1495"/>
        <v>1</v>
      </c>
      <c r="AR1544" s="29">
        <f t="shared" si="1495"/>
        <v>1</v>
      </c>
      <c r="AS1544" s="29">
        <f t="shared" si="1495"/>
        <v>1</v>
      </c>
      <c r="AT1544" s="29">
        <f t="shared" ref="AT1544:BI1559" si="1503">IF($M$457,IF($J1544=AT$461,1,0),0)</f>
        <v>1</v>
      </c>
      <c r="AU1544" s="29">
        <f t="shared" si="1503"/>
        <v>1</v>
      </c>
      <c r="AV1544" s="29">
        <f t="shared" si="1503"/>
        <v>1</v>
      </c>
      <c r="AW1544" s="29">
        <f t="shared" si="1503"/>
        <v>1</v>
      </c>
      <c r="AX1544" s="29">
        <f t="shared" si="1503"/>
        <v>1</v>
      </c>
      <c r="AY1544" s="29">
        <f t="shared" si="1503"/>
        <v>1</v>
      </c>
      <c r="AZ1544" s="29">
        <f t="shared" si="1503"/>
        <v>1</v>
      </c>
      <c r="BA1544" s="29">
        <f t="shared" si="1503"/>
        <v>1</v>
      </c>
      <c r="BB1544" s="29">
        <f t="shared" si="1503"/>
        <v>1</v>
      </c>
      <c r="BC1544" s="29">
        <f t="shared" si="1503"/>
        <v>1</v>
      </c>
      <c r="BD1544" s="29">
        <f t="shared" si="1503"/>
        <v>1</v>
      </c>
      <c r="BE1544" s="29">
        <f t="shared" si="1503"/>
        <v>1</v>
      </c>
      <c r="BF1544" s="29">
        <f t="shared" si="1503"/>
        <v>1</v>
      </c>
      <c r="BG1544" s="29">
        <f t="shared" si="1503"/>
        <v>1</v>
      </c>
      <c r="BH1544" s="29">
        <f t="shared" si="1503"/>
        <v>1</v>
      </c>
      <c r="BI1544" s="29">
        <f t="shared" si="1503"/>
        <v>1</v>
      </c>
      <c r="BJ1544" s="29">
        <f t="shared" si="1501"/>
        <v>1</v>
      </c>
      <c r="BN1544" s="29">
        <f t="shared" si="1487"/>
        <v>33</v>
      </c>
      <c r="BO1544" s="29">
        <f t="shared" si="1434"/>
        <v>22</v>
      </c>
    </row>
    <row r="1545" spans="3:67" x14ac:dyDescent="0.25">
      <c r="C1545" s="79">
        <f t="shared" si="1431"/>
        <v>43883</v>
      </c>
      <c r="D1545" s="29">
        <f t="shared" si="1420"/>
        <v>2020</v>
      </c>
      <c r="E1545" s="29">
        <f t="shared" si="1488"/>
        <v>2</v>
      </c>
      <c r="F1545" s="29">
        <f t="shared" si="1489"/>
        <v>8</v>
      </c>
      <c r="G1545" s="29">
        <f t="shared" si="1490"/>
        <v>22</v>
      </c>
      <c r="H1545" s="166" t="str">
        <f t="shared" si="1491"/>
        <v>Fr</v>
      </c>
      <c r="I1545" s="29">
        <f t="shared" si="1432"/>
        <v>34</v>
      </c>
      <c r="J1545" s="29">
        <f t="array" ref="J1545">INDEX(Dienstplan!$F$6:$AJ$55,BN1545,BO1545)</f>
        <v>0</v>
      </c>
      <c r="K1545" s="29">
        <f t="array" ref="K1545">IF(OR(J1545=Schichten!$B$3,J1545=Schichten!$B$4),INDEX($D$98:$D$147,MATCH(CODE(J1545),$H$98:$H$147,0)),IF(ISERROR(INDEX($D$98:$D$147,MATCH(J1545,$A$98:$A$147,0))),0,INDEX($D$98:$D$147,MATCH(J1545,$A$98:$A$147,0))))</f>
        <v>0</v>
      </c>
      <c r="L1545" s="29">
        <f t="shared" ref="L1545" si="1504">L1495</f>
        <v>0</v>
      </c>
      <c r="M1545" s="29">
        <f t="shared" si="1423"/>
        <v>0</v>
      </c>
      <c r="O1545" s="29">
        <f t="shared" si="1497"/>
        <v>0</v>
      </c>
      <c r="P1545" s="29">
        <f t="shared" si="1497"/>
        <v>0</v>
      </c>
      <c r="Q1545" s="29">
        <f t="shared" si="1497"/>
        <v>0</v>
      </c>
      <c r="R1545" s="29">
        <f t="shared" si="1497"/>
        <v>0</v>
      </c>
      <c r="S1545" s="29">
        <f t="shared" si="1497"/>
        <v>0</v>
      </c>
      <c r="T1545" s="29">
        <f t="shared" si="1497"/>
        <v>0</v>
      </c>
      <c r="U1545" s="29">
        <f t="shared" si="1497"/>
        <v>0</v>
      </c>
      <c r="V1545" s="29">
        <f t="shared" si="1497"/>
        <v>0</v>
      </c>
      <c r="W1545" s="29">
        <f t="shared" si="1497"/>
        <v>0</v>
      </c>
      <c r="X1545" s="29">
        <f t="shared" si="1497"/>
        <v>0</v>
      </c>
      <c r="Y1545" s="29">
        <f t="shared" si="1497"/>
        <v>1</v>
      </c>
      <c r="Z1545" s="29">
        <f t="shared" si="1497"/>
        <v>1</v>
      </c>
      <c r="AA1545" s="29">
        <f t="shared" si="1497"/>
        <v>1</v>
      </c>
      <c r="AB1545" s="29">
        <f t="shared" si="1497"/>
        <v>1</v>
      </c>
      <c r="AC1545" s="29">
        <f t="shared" si="1497"/>
        <v>1</v>
      </c>
      <c r="AD1545" s="29">
        <f t="shared" si="1497"/>
        <v>1</v>
      </c>
      <c r="AE1545" s="29">
        <f t="shared" si="1495"/>
        <v>1</v>
      </c>
      <c r="AF1545" s="29">
        <f t="shared" si="1495"/>
        <v>1</v>
      </c>
      <c r="AG1545" s="29">
        <f t="shared" si="1495"/>
        <v>1</v>
      </c>
      <c r="AH1545" s="29">
        <f t="shared" si="1495"/>
        <v>1</v>
      </c>
      <c r="AI1545" s="29">
        <f t="shared" si="1495"/>
        <v>1</v>
      </c>
      <c r="AJ1545" s="29">
        <f t="shared" si="1495"/>
        <v>1</v>
      </c>
      <c r="AK1545" s="29">
        <f t="shared" si="1495"/>
        <v>1</v>
      </c>
      <c r="AL1545" s="29">
        <f t="shared" si="1495"/>
        <v>1</v>
      </c>
      <c r="AM1545" s="29">
        <f t="shared" si="1495"/>
        <v>1</v>
      </c>
      <c r="AN1545" s="29">
        <f t="shared" si="1495"/>
        <v>1</v>
      </c>
      <c r="AO1545" s="29">
        <f t="shared" si="1495"/>
        <v>1</v>
      </c>
      <c r="AP1545" s="29">
        <f t="shared" si="1495"/>
        <v>1</v>
      </c>
      <c r="AQ1545" s="29">
        <f t="shared" si="1495"/>
        <v>1</v>
      </c>
      <c r="AR1545" s="29">
        <f t="shared" si="1495"/>
        <v>1</v>
      </c>
      <c r="AS1545" s="29">
        <f t="shared" si="1495"/>
        <v>1</v>
      </c>
      <c r="AT1545" s="29">
        <f t="shared" si="1503"/>
        <v>1</v>
      </c>
      <c r="AU1545" s="29">
        <f t="shared" si="1503"/>
        <v>1</v>
      </c>
      <c r="AV1545" s="29">
        <f t="shared" si="1503"/>
        <v>1</v>
      </c>
      <c r="AW1545" s="29">
        <f t="shared" si="1503"/>
        <v>1</v>
      </c>
      <c r="AX1545" s="29">
        <f t="shared" si="1503"/>
        <v>1</v>
      </c>
      <c r="AY1545" s="29">
        <f t="shared" si="1503"/>
        <v>1</v>
      </c>
      <c r="AZ1545" s="29">
        <f t="shared" si="1503"/>
        <v>1</v>
      </c>
      <c r="BA1545" s="29">
        <f t="shared" si="1503"/>
        <v>1</v>
      </c>
      <c r="BB1545" s="29">
        <f t="shared" si="1503"/>
        <v>1</v>
      </c>
      <c r="BC1545" s="29">
        <f t="shared" si="1503"/>
        <v>1</v>
      </c>
      <c r="BD1545" s="29">
        <f t="shared" si="1503"/>
        <v>1</v>
      </c>
      <c r="BE1545" s="29">
        <f t="shared" si="1503"/>
        <v>1</v>
      </c>
      <c r="BF1545" s="29">
        <f t="shared" si="1503"/>
        <v>1</v>
      </c>
      <c r="BG1545" s="29">
        <f t="shared" si="1503"/>
        <v>1</v>
      </c>
      <c r="BH1545" s="29">
        <f t="shared" si="1503"/>
        <v>1</v>
      </c>
      <c r="BI1545" s="29">
        <f t="shared" si="1503"/>
        <v>1</v>
      </c>
      <c r="BJ1545" s="29">
        <f t="shared" si="1501"/>
        <v>1</v>
      </c>
      <c r="BN1545" s="29">
        <f t="shared" si="1487"/>
        <v>34</v>
      </c>
      <c r="BO1545" s="29">
        <f t="shared" si="1434"/>
        <v>22</v>
      </c>
    </row>
    <row r="1546" spans="3:67" x14ac:dyDescent="0.25">
      <c r="C1546" s="79">
        <f t="shared" si="1431"/>
        <v>43883</v>
      </c>
      <c r="D1546" s="29">
        <f t="shared" si="1420"/>
        <v>2020</v>
      </c>
      <c r="E1546" s="29">
        <f t="shared" si="1488"/>
        <v>2</v>
      </c>
      <c r="F1546" s="29">
        <f t="shared" si="1489"/>
        <v>8</v>
      </c>
      <c r="G1546" s="29">
        <f t="shared" si="1490"/>
        <v>22</v>
      </c>
      <c r="H1546" s="166" t="str">
        <f t="shared" si="1491"/>
        <v>Fr</v>
      </c>
      <c r="I1546" s="29">
        <f t="shared" si="1432"/>
        <v>35</v>
      </c>
      <c r="J1546" s="29">
        <f t="array" ref="J1546">INDEX(Dienstplan!$F$6:$AJ$55,BN1546,BO1546)</f>
        <v>0</v>
      </c>
      <c r="K1546" s="29">
        <f t="array" ref="K1546">IF(OR(J1546=Schichten!$B$3,J1546=Schichten!$B$4),INDEX($D$98:$D$147,MATCH(CODE(J1546),$H$98:$H$147,0)),IF(ISERROR(INDEX($D$98:$D$147,MATCH(J1546,$A$98:$A$147,0))),0,INDEX($D$98:$D$147,MATCH(J1546,$A$98:$A$147,0))))</f>
        <v>0</v>
      </c>
      <c r="L1546" s="29">
        <f t="shared" ref="L1546" si="1505">L1496</f>
        <v>0</v>
      </c>
      <c r="M1546" s="29">
        <f t="shared" si="1423"/>
        <v>0</v>
      </c>
      <c r="O1546" s="29">
        <f t="shared" si="1497"/>
        <v>0</v>
      </c>
      <c r="P1546" s="29">
        <f t="shared" si="1497"/>
        <v>0</v>
      </c>
      <c r="Q1546" s="29">
        <f t="shared" si="1497"/>
        <v>0</v>
      </c>
      <c r="R1546" s="29">
        <f t="shared" si="1497"/>
        <v>0</v>
      </c>
      <c r="S1546" s="29">
        <f t="shared" si="1497"/>
        <v>0</v>
      </c>
      <c r="T1546" s="29">
        <f t="shared" si="1497"/>
        <v>0</v>
      </c>
      <c r="U1546" s="29">
        <f t="shared" si="1497"/>
        <v>0</v>
      </c>
      <c r="V1546" s="29">
        <f t="shared" si="1497"/>
        <v>0</v>
      </c>
      <c r="W1546" s="29">
        <f t="shared" si="1497"/>
        <v>0</v>
      </c>
      <c r="X1546" s="29">
        <f t="shared" si="1497"/>
        <v>0</v>
      </c>
      <c r="Y1546" s="29">
        <f t="shared" si="1497"/>
        <v>1</v>
      </c>
      <c r="Z1546" s="29">
        <f t="shared" si="1497"/>
        <v>1</v>
      </c>
      <c r="AA1546" s="29">
        <f t="shared" si="1497"/>
        <v>1</v>
      </c>
      <c r="AB1546" s="29">
        <f t="shared" si="1497"/>
        <v>1</v>
      </c>
      <c r="AC1546" s="29">
        <f t="shared" si="1497"/>
        <v>1</v>
      </c>
      <c r="AD1546" s="29">
        <f t="shared" si="1497"/>
        <v>1</v>
      </c>
      <c r="AE1546" s="29">
        <f t="shared" si="1495"/>
        <v>1</v>
      </c>
      <c r="AF1546" s="29">
        <f t="shared" si="1495"/>
        <v>1</v>
      </c>
      <c r="AG1546" s="29">
        <f t="shared" si="1495"/>
        <v>1</v>
      </c>
      <c r="AH1546" s="29">
        <f t="shared" si="1495"/>
        <v>1</v>
      </c>
      <c r="AI1546" s="29">
        <f t="shared" si="1495"/>
        <v>1</v>
      </c>
      <c r="AJ1546" s="29">
        <f t="shared" si="1495"/>
        <v>1</v>
      </c>
      <c r="AK1546" s="29">
        <f t="shared" si="1495"/>
        <v>1</v>
      </c>
      <c r="AL1546" s="29">
        <f t="shared" si="1495"/>
        <v>1</v>
      </c>
      <c r="AM1546" s="29">
        <f t="shared" si="1495"/>
        <v>1</v>
      </c>
      <c r="AN1546" s="29">
        <f t="shared" si="1495"/>
        <v>1</v>
      </c>
      <c r="AO1546" s="29">
        <f t="shared" si="1495"/>
        <v>1</v>
      </c>
      <c r="AP1546" s="29">
        <f t="shared" si="1495"/>
        <v>1</v>
      </c>
      <c r="AQ1546" s="29">
        <f t="shared" si="1495"/>
        <v>1</v>
      </c>
      <c r="AR1546" s="29">
        <f t="shared" si="1495"/>
        <v>1</v>
      </c>
      <c r="AS1546" s="29">
        <f t="shared" si="1495"/>
        <v>1</v>
      </c>
      <c r="AT1546" s="29">
        <f t="shared" si="1503"/>
        <v>1</v>
      </c>
      <c r="AU1546" s="29">
        <f t="shared" si="1503"/>
        <v>1</v>
      </c>
      <c r="AV1546" s="29">
        <f t="shared" si="1503"/>
        <v>1</v>
      </c>
      <c r="AW1546" s="29">
        <f t="shared" si="1503"/>
        <v>1</v>
      </c>
      <c r="AX1546" s="29">
        <f t="shared" si="1503"/>
        <v>1</v>
      </c>
      <c r="AY1546" s="29">
        <f t="shared" si="1503"/>
        <v>1</v>
      </c>
      <c r="AZ1546" s="29">
        <f t="shared" si="1503"/>
        <v>1</v>
      </c>
      <c r="BA1546" s="29">
        <f t="shared" si="1503"/>
        <v>1</v>
      </c>
      <c r="BB1546" s="29">
        <f t="shared" si="1503"/>
        <v>1</v>
      </c>
      <c r="BC1546" s="29">
        <f t="shared" si="1503"/>
        <v>1</v>
      </c>
      <c r="BD1546" s="29">
        <f t="shared" si="1503"/>
        <v>1</v>
      </c>
      <c r="BE1546" s="29">
        <f t="shared" si="1503"/>
        <v>1</v>
      </c>
      <c r="BF1546" s="29">
        <f t="shared" si="1503"/>
        <v>1</v>
      </c>
      <c r="BG1546" s="29">
        <f t="shared" si="1503"/>
        <v>1</v>
      </c>
      <c r="BH1546" s="29">
        <f t="shared" si="1503"/>
        <v>1</v>
      </c>
      <c r="BI1546" s="29">
        <f t="shared" si="1503"/>
        <v>1</v>
      </c>
      <c r="BJ1546" s="29">
        <f t="shared" si="1501"/>
        <v>1</v>
      </c>
      <c r="BN1546" s="29">
        <f t="shared" si="1487"/>
        <v>35</v>
      </c>
      <c r="BO1546" s="29">
        <f t="shared" si="1434"/>
        <v>22</v>
      </c>
    </row>
    <row r="1547" spans="3:67" x14ac:dyDescent="0.25">
      <c r="C1547" s="79">
        <f t="shared" si="1431"/>
        <v>43883</v>
      </c>
      <c r="D1547" s="29">
        <f t="shared" si="1420"/>
        <v>2020</v>
      </c>
      <c r="E1547" s="29">
        <f t="shared" si="1488"/>
        <v>2</v>
      </c>
      <c r="F1547" s="29">
        <f t="shared" si="1489"/>
        <v>8</v>
      </c>
      <c r="G1547" s="29">
        <f t="shared" si="1490"/>
        <v>22</v>
      </c>
      <c r="H1547" s="166" t="str">
        <f t="shared" si="1491"/>
        <v>Fr</v>
      </c>
      <c r="I1547" s="29">
        <f t="shared" si="1432"/>
        <v>36</v>
      </c>
      <c r="J1547" s="29">
        <f t="array" ref="J1547">INDEX(Dienstplan!$F$6:$AJ$55,BN1547,BO1547)</f>
        <v>0</v>
      </c>
      <c r="K1547" s="29">
        <f t="array" ref="K1547">IF(OR(J1547=Schichten!$B$3,J1547=Schichten!$B$4),INDEX($D$98:$D$147,MATCH(CODE(J1547),$H$98:$H$147,0)),IF(ISERROR(INDEX($D$98:$D$147,MATCH(J1547,$A$98:$A$147,0))),0,INDEX($D$98:$D$147,MATCH(J1547,$A$98:$A$147,0))))</f>
        <v>0</v>
      </c>
      <c r="L1547" s="29">
        <f t="shared" ref="L1547" si="1506">L1497</f>
        <v>0</v>
      </c>
      <c r="M1547" s="29">
        <f t="shared" si="1423"/>
        <v>0</v>
      </c>
      <c r="O1547" s="29">
        <f t="shared" si="1497"/>
        <v>0</v>
      </c>
      <c r="P1547" s="29">
        <f t="shared" si="1497"/>
        <v>0</v>
      </c>
      <c r="Q1547" s="29">
        <f t="shared" si="1497"/>
        <v>0</v>
      </c>
      <c r="R1547" s="29">
        <f t="shared" si="1497"/>
        <v>0</v>
      </c>
      <c r="S1547" s="29">
        <f t="shared" si="1497"/>
        <v>0</v>
      </c>
      <c r="T1547" s="29">
        <f t="shared" si="1497"/>
        <v>0</v>
      </c>
      <c r="U1547" s="29">
        <f t="shared" si="1497"/>
        <v>0</v>
      </c>
      <c r="V1547" s="29">
        <f t="shared" si="1497"/>
        <v>0</v>
      </c>
      <c r="W1547" s="29">
        <f t="shared" si="1497"/>
        <v>0</v>
      </c>
      <c r="X1547" s="29">
        <f t="shared" si="1497"/>
        <v>0</v>
      </c>
      <c r="Y1547" s="29">
        <f t="shared" si="1497"/>
        <v>1</v>
      </c>
      <c r="Z1547" s="29">
        <f t="shared" si="1497"/>
        <v>1</v>
      </c>
      <c r="AA1547" s="29">
        <f t="shared" si="1497"/>
        <v>1</v>
      </c>
      <c r="AB1547" s="29">
        <f t="shared" si="1497"/>
        <v>1</v>
      </c>
      <c r="AC1547" s="29">
        <f t="shared" si="1497"/>
        <v>1</v>
      </c>
      <c r="AD1547" s="29">
        <f t="shared" si="1497"/>
        <v>1</v>
      </c>
      <c r="AE1547" s="29">
        <f t="shared" si="1495"/>
        <v>1</v>
      </c>
      <c r="AF1547" s="29">
        <f t="shared" si="1495"/>
        <v>1</v>
      </c>
      <c r="AG1547" s="29">
        <f t="shared" si="1495"/>
        <v>1</v>
      </c>
      <c r="AH1547" s="29">
        <f t="shared" si="1495"/>
        <v>1</v>
      </c>
      <c r="AI1547" s="29">
        <f t="shared" si="1495"/>
        <v>1</v>
      </c>
      <c r="AJ1547" s="29">
        <f t="shared" si="1495"/>
        <v>1</v>
      </c>
      <c r="AK1547" s="29">
        <f t="shared" si="1495"/>
        <v>1</v>
      </c>
      <c r="AL1547" s="29">
        <f t="shared" si="1495"/>
        <v>1</v>
      </c>
      <c r="AM1547" s="29">
        <f t="shared" si="1495"/>
        <v>1</v>
      </c>
      <c r="AN1547" s="29">
        <f t="shared" si="1495"/>
        <v>1</v>
      </c>
      <c r="AO1547" s="29">
        <f t="shared" si="1495"/>
        <v>1</v>
      </c>
      <c r="AP1547" s="29">
        <f t="shared" si="1495"/>
        <v>1</v>
      </c>
      <c r="AQ1547" s="29">
        <f t="shared" si="1495"/>
        <v>1</v>
      </c>
      <c r="AR1547" s="29">
        <f t="shared" si="1495"/>
        <v>1</v>
      </c>
      <c r="AS1547" s="29">
        <f t="shared" si="1495"/>
        <v>1</v>
      </c>
      <c r="AT1547" s="29">
        <f t="shared" si="1503"/>
        <v>1</v>
      </c>
      <c r="AU1547" s="29">
        <f t="shared" si="1503"/>
        <v>1</v>
      </c>
      <c r="AV1547" s="29">
        <f t="shared" si="1503"/>
        <v>1</v>
      </c>
      <c r="AW1547" s="29">
        <f t="shared" si="1503"/>
        <v>1</v>
      </c>
      <c r="AX1547" s="29">
        <f t="shared" si="1503"/>
        <v>1</v>
      </c>
      <c r="AY1547" s="29">
        <f t="shared" si="1503"/>
        <v>1</v>
      </c>
      <c r="AZ1547" s="29">
        <f t="shared" si="1503"/>
        <v>1</v>
      </c>
      <c r="BA1547" s="29">
        <f t="shared" si="1503"/>
        <v>1</v>
      </c>
      <c r="BB1547" s="29">
        <f t="shared" si="1503"/>
        <v>1</v>
      </c>
      <c r="BC1547" s="29">
        <f t="shared" si="1503"/>
        <v>1</v>
      </c>
      <c r="BD1547" s="29">
        <f t="shared" si="1503"/>
        <v>1</v>
      </c>
      <c r="BE1547" s="29">
        <f t="shared" si="1503"/>
        <v>1</v>
      </c>
      <c r="BF1547" s="29">
        <f t="shared" si="1503"/>
        <v>1</v>
      </c>
      <c r="BG1547" s="29">
        <f t="shared" si="1503"/>
        <v>1</v>
      </c>
      <c r="BH1547" s="29">
        <f t="shared" si="1503"/>
        <v>1</v>
      </c>
      <c r="BI1547" s="29">
        <f t="shared" si="1503"/>
        <v>1</v>
      </c>
      <c r="BJ1547" s="29">
        <f t="shared" si="1501"/>
        <v>1</v>
      </c>
      <c r="BN1547" s="29">
        <f t="shared" si="1487"/>
        <v>36</v>
      </c>
      <c r="BO1547" s="29">
        <f t="shared" si="1434"/>
        <v>22</v>
      </c>
    </row>
    <row r="1548" spans="3:67" x14ac:dyDescent="0.25">
      <c r="C1548" s="79">
        <f t="shared" si="1431"/>
        <v>43883</v>
      </c>
      <c r="D1548" s="29">
        <f t="shared" si="1420"/>
        <v>2020</v>
      </c>
      <c r="E1548" s="29">
        <f t="shared" si="1488"/>
        <v>2</v>
      </c>
      <c r="F1548" s="29">
        <f t="shared" si="1489"/>
        <v>8</v>
      </c>
      <c r="G1548" s="29">
        <f t="shared" si="1490"/>
        <v>22</v>
      </c>
      <c r="H1548" s="166" t="str">
        <f t="shared" si="1491"/>
        <v>Fr</v>
      </c>
      <c r="I1548" s="29">
        <f t="shared" si="1432"/>
        <v>37</v>
      </c>
      <c r="J1548" s="29">
        <f t="array" ref="J1548">INDEX(Dienstplan!$F$6:$AJ$55,BN1548,BO1548)</f>
        <v>0</v>
      </c>
      <c r="K1548" s="29">
        <f t="array" ref="K1548">IF(OR(J1548=Schichten!$B$3,J1548=Schichten!$B$4),INDEX($D$98:$D$147,MATCH(CODE(J1548),$H$98:$H$147,0)),IF(ISERROR(INDEX($D$98:$D$147,MATCH(J1548,$A$98:$A$147,0))),0,INDEX($D$98:$D$147,MATCH(J1548,$A$98:$A$147,0))))</f>
        <v>0</v>
      </c>
      <c r="L1548" s="29">
        <f t="shared" ref="L1548" si="1507">L1498</f>
        <v>0</v>
      </c>
      <c r="M1548" s="29">
        <f t="shared" si="1423"/>
        <v>0</v>
      </c>
      <c r="O1548" s="29">
        <f t="shared" si="1497"/>
        <v>0</v>
      </c>
      <c r="P1548" s="29">
        <f t="shared" si="1497"/>
        <v>0</v>
      </c>
      <c r="Q1548" s="29">
        <f t="shared" si="1497"/>
        <v>0</v>
      </c>
      <c r="R1548" s="29">
        <f t="shared" si="1497"/>
        <v>0</v>
      </c>
      <c r="S1548" s="29">
        <f t="shared" si="1497"/>
        <v>0</v>
      </c>
      <c r="T1548" s="29">
        <f t="shared" si="1497"/>
        <v>0</v>
      </c>
      <c r="U1548" s="29">
        <f t="shared" si="1497"/>
        <v>0</v>
      </c>
      <c r="V1548" s="29">
        <f t="shared" si="1497"/>
        <v>0</v>
      </c>
      <c r="W1548" s="29">
        <f t="shared" si="1497"/>
        <v>0</v>
      </c>
      <c r="X1548" s="29">
        <f t="shared" si="1497"/>
        <v>0</v>
      </c>
      <c r="Y1548" s="29">
        <f t="shared" si="1497"/>
        <v>1</v>
      </c>
      <c r="Z1548" s="29">
        <f t="shared" si="1497"/>
        <v>1</v>
      </c>
      <c r="AA1548" s="29">
        <f t="shared" si="1497"/>
        <v>1</v>
      </c>
      <c r="AB1548" s="29">
        <f t="shared" si="1497"/>
        <v>1</v>
      </c>
      <c r="AC1548" s="29">
        <f t="shared" si="1497"/>
        <v>1</v>
      </c>
      <c r="AD1548" s="29">
        <f t="shared" si="1497"/>
        <v>1</v>
      </c>
      <c r="AE1548" s="29">
        <f t="shared" si="1495"/>
        <v>1</v>
      </c>
      <c r="AF1548" s="29">
        <f t="shared" si="1495"/>
        <v>1</v>
      </c>
      <c r="AG1548" s="29">
        <f t="shared" si="1495"/>
        <v>1</v>
      </c>
      <c r="AH1548" s="29">
        <f t="shared" si="1495"/>
        <v>1</v>
      </c>
      <c r="AI1548" s="29">
        <f t="shared" si="1495"/>
        <v>1</v>
      </c>
      <c r="AJ1548" s="29">
        <f t="shared" si="1495"/>
        <v>1</v>
      </c>
      <c r="AK1548" s="29">
        <f t="shared" si="1495"/>
        <v>1</v>
      </c>
      <c r="AL1548" s="29">
        <f t="shared" si="1495"/>
        <v>1</v>
      </c>
      <c r="AM1548" s="29">
        <f t="shared" si="1495"/>
        <v>1</v>
      </c>
      <c r="AN1548" s="29">
        <f t="shared" si="1495"/>
        <v>1</v>
      </c>
      <c r="AO1548" s="29">
        <f t="shared" si="1495"/>
        <v>1</v>
      </c>
      <c r="AP1548" s="29">
        <f t="shared" si="1495"/>
        <v>1</v>
      </c>
      <c r="AQ1548" s="29">
        <f t="shared" si="1495"/>
        <v>1</v>
      </c>
      <c r="AR1548" s="29">
        <f t="shared" si="1495"/>
        <v>1</v>
      </c>
      <c r="AS1548" s="29">
        <f t="shared" si="1495"/>
        <v>1</v>
      </c>
      <c r="AT1548" s="29">
        <f t="shared" si="1503"/>
        <v>1</v>
      </c>
      <c r="AU1548" s="29">
        <f t="shared" si="1503"/>
        <v>1</v>
      </c>
      <c r="AV1548" s="29">
        <f t="shared" si="1503"/>
        <v>1</v>
      </c>
      <c r="AW1548" s="29">
        <f t="shared" si="1503"/>
        <v>1</v>
      </c>
      <c r="AX1548" s="29">
        <f t="shared" si="1503"/>
        <v>1</v>
      </c>
      <c r="AY1548" s="29">
        <f t="shared" si="1503"/>
        <v>1</v>
      </c>
      <c r="AZ1548" s="29">
        <f t="shared" si="1503"/>
        <v>1</v>
      </c>
      <c r="BA1548" s="29">
        <f t="shared" si="1503"/>
        <v>1</v>
      </c>
      <c r="BB1548" s="29">
        <f t="shared" si="1503"/>
        <v>1</v>
      </c>
      <c r="BC1548" s="29">
        <f t="shared" si="1503"/>
        <v>1</v>
      </c>
      <c r="BD1548" s="29">
        <f t="shared" si="1503"/>
        <v>1</v>
      </c>
      <c r="BE1548" s="29">
        <f t="shared" si="1503"/>
        <v>1</v>
      </c>
      <c r="BF1548" s="29">
        <f t="shared" si="1503"/>
        <v>1</v>
      </c>
      <c r="BG1548" s="29">
        <f t="shared" si="1503"/>
        <v>1</v>
      </c>
      <c r="BH1548" s="29">
        <f t="shared" si="1503"/>
        <v>1</v>
      </c>
      <c r="BI1548" s="29">
        <f t="shared" si="1503"/>
        <v>1</v>
      </c>
      <c r="BJ1548" s="29">
        <f t="shared" si="1501"/>
        <v>1</v>
      </c>
      <c r="BN1548" s="29">
        <f t="shared" si="1487"/>
        <v>37</v>
      </c>
      <c r="BO1548" s="29">
        <f t="shared" si="1434"/>
        <v>22</v>
      </c>
    </row>
    <row r="1549" spans="3:67" x14ac:dyDescent="0.25">
      <c r="C1549" s="79">
        <f t="shared" si="1431"/>
        <v>43883</v>
      </c>
      <c r="D1549" s="29">
        <f t="shared" si="1420"/>
        <v>2020</v>
      </c>
      <c r="E1549" s="29">
        <f t="shared" si="1488"/>
        <v>2</v>
      </c>
      <c r="F1549" s="29">
        <f t="shared" si="1489"/>
        <v>8</v>
      </c>
      <c r="G1549" s="29">
        <f t="shared" si="1490"/>
        <v>22</v>
      </c>
      <c r="H1549" s="166" t="str">
        <f t="shared" si="1491"/>
        <v>Fr</v>
      </c>
      <c r="I1549" s="29">
        <f t="shared" si="1432"/>
        <v>38</v>
      </c>
      <c r="J1549" s="29">
        <f t="array" ref="J1549">INDEX(Dienstplan!$F$6:$AJ$55,BN1549,BO1549)</f>
        <v>0</v>
      </c>
      <c r="K1549" s="29">
        <f t="array" ref="K1549">IF(OR(J1549=Schichten!$B$3,J1549=Schichten!$B$4),INDEX($D$98:$D$147,MATCH(CODE(J1549),$H$98:$H$147,0)),IF(ISERROR(INDEX($D$98:$D$147,MATCH(J1549,$A$98:$A$147,0))),0,INDEX($D$98:$D$147,MATCH(J1549,$A$98:$A$147,0))))</f>
        <v>0</v>
      </c>
      <c r="L1549" s="29">
        <f t="shared" ref="L1549" si="1508">L1499</f>
        <v>0</v>
      </c>
      <c r="M1549" s="29">
        <f t="shared" si="1423"/>
        <v>0</v>
      </c>
      <c r="O1549" s="29">
        <f t="shared" si="1497"/>
        <v>0</v>
      </c>
      <c r="P1549" s="29">
        <f t="shared" si="1497"/>
        <v>0</v>
      </c>
      <c r="Q1549" s="29">
        <f t="shared" si="1497"/>
        <v>0</v>
      </c>
      <c r="R1549" s="29">
        <f t="shared" si="1497"/>
        <v>0</v>
      </c>
      <c r="S1549" s="29">
        <f t="shared" si="1497"/>
        <v>0</v>
      </c>
      <c r="T1549" s="29">
        <f t="shared" si="1497"/>
        <v>0</v>
      </c>
      <c r="U1549" s="29">
        <f t="shared" si="1497"/>
        <v>0</v>
      </c>
      <c r="V1549" s="29">
        <f t="shared" si="1497"/>
        <v>0</v>
      </c>
      <c r="W1549" s="29">
        <f t="shared" si="1497"/>
        <v>0</v>
      </c>
      <c r="X1549" s="29">
        <f t="shared" si="1497"/>
        <v>0</v>
      </c>
      <c r="Y1549" s="29">
        <f t="shared" si="1497"/>
        <v>1</v>
      </c>
      <c r="Z1549" s="29">
        <f t="shared" si="1497"/>
        <v>1</v>
      </c>
      <c r="AA1549" s="29">
        <f t="shared" si="1497"/>
        <v>1</v>
      </c>
      <c r="AB1549" s="29">
        <f t="shared" si="1497"/>
        <v>1</v>
      </c>
      <c r="AC1549" s="29">
        <f t="shared" si="1497"/>
        <v>1</v>
      </c>
      <c r="AD1549" s="29">
        <f t="shared" si="1497"/>
        <v>1</v>
      </c>
      <c r="AE1549" s="29">
        <f t="shared" si="1495"/>
        <v>1</v>
      </c>
      <c r="AF1549" s="29">
        <f t="shared" si="1495"/>
        <v>1</v>
      </c>
      <c r="AG1549" s="29">
        <f t="shared" si="1495"/>
        <v>1</v>
      </c>
      <c r="AH1549" s="29">
        <f t="shared" si="1495"/>
        <v>1</v>
      </c>
      <c r="AI1549" s="29">
        <f t="shared" si="1495"/>
        <v>1</v>
      </c>
      <c r="AJ1549" s="29">
        <f t="shared" si="1495"/>
        <v>1</v>
      </c>
      <c r="AK1549" s="29">
        <f t="shared" si="1495"/>
        <v>1</v>
      </c>
      <c r="AL1549" s="29">
        <f t="shared" si="1495"/>
        <v>1</v>
      </c>
      <c r="AM1549" s="29">
        <f t="shared" si="1495"/>
        <v>1</v>
      </c>
      <c r="AN1549" s="29">
        <f t="shared" si="1495"/>
        <v>1</v>
      </c>
      <c r="AO1549" s="29">
        <f t="shared" si="1495"/>
        <v>1</v>
      </c>
      <c r="AP1549" s="29">
        <f t="shared" si="1495"/>
        <v>1</v>
      </c>
      <c r="AQ1549" s="29">
        <f t="shared" si="1495"/>
        <v>1</v>
      </c>
      <c r="AR1549" s="29">
        <f t="shared" si="1495"/>
        <v>1</v>
      </c>
      <c r="AS1549" s="29">
        <f t="shared" si="1495"/>
        <v>1</v>
      </c>
      <c r="AT1549" s="29">
        <f t="shared" si="1503"/>
        <v>1</v>
      </c>
      <c r="AU1549" s="29">
        <f t="shared" si="1503"/>
        <v>1</v>
      </c>
      <c r="AV1549" s="29">
        <f t="shared" si="1503"/>
        <v>1</v>
      </c>
      <c r="AW1549" s="29">
        <f t="shared" si="1503"/>
        <v>1</v>
      </c>
      <c r="AX1549" s="29">
        <f t="shared" si="1503"/>
        <v>1</v>
      </c>
      <c r="AY1549" s="29">
        <f t="shared" si="1503"/>
        <v>1</v>
      </c>
      <c r="AZ1549" s="29">
        <f t="shared" si="1503"/>
        <v>1</v>
      </c>
      <c r="BA1549" s="29">
        <f t="shared" si="1503"/>
        <v>1</v>
      </c>
      <c r="BB1549" s="29">
        <f t="shared" si="1503"/>
        <v>1</v>
      </c>
      <c r="BC1549" s="29">
        <f t="shared" si="1503"/>
        <v>1</v>
      </c>
      <c r="BD1549" s="29">
        <f t="shared" si="1503"/>
        <v>1</v>
      </c>
      <c r="BE1549" s="29">
        <f t="shared" si="1503"/>
        <v>1</v>
      </c>
      <c r="BF1549" s="29">
        <f t="shared" si="1503"/>
        <v>1</v>
      </c>
      <c r="BG1549" s="29">
        <f t="shared" si="1503"/>
        <v>1</v>
      </c>
      <c r="BH1549" s="29">
        <f t="shared" si="1503"/>
        <v>1</v>
      </c>
      <c r="BI1549" s="29">
        <f t="shared" si="1503"/>
        <v>1</v>
      </c>
      <c r="BJ1549" s="29">
        <f t="shared" si="1501"/>
        <v>1</v>
      </c>
      <c r="BN1549" s="29">
        <f t="shared" si="1487"/>
        <v>38</v>
      </c>
      <c r="BO1549" s="29">
        <f t="shared" si="1434"/>
        <v>22</v>
      </c>
    </row>
    <row r="1550" spans="3:67" x14ac:dyDescent="0.25">
      <c r="C1550" s="79">
        <f t="shared" si="1431"/>
        <v>43883</v>
      </c>
      <c r="D1550" s="29">
        <f t="shared" ref="D1550:D1613" si="1509">YEAR(C1550)</f>
        <v>2020</v>
      </c>
      <c r="E1550" s="29">
        <f t="shared" si="1488"/>
        <v>2</v>
      </c>
      <c r="F1550" s="29">
        <f t="shared" si="1489"/>
        <v>8</v>
      </c>
      <c r="G1550" s="29">
        <f t="shared" si="1490"/>
        <v>22</v>
      </c>
      <c r="H1550" s="166" t="str">
        <f t="shared" si="1491"/>
        <v>Fr</v>
      </c>
      <c r="I1550" s="29">
        <f t="shared" si="1432"/>
        <v>39</v>
      </c>
      <c r="J1550" s="29">
        <f t="array" ref="J1550">INDEX(Dienstplan!$F$6:$AJ$55,BN1550,BO1550)</f>
        <v>0</v>
      </c>
      <c r="K1550" s="29">
        <f t="array" ref="K1550">IF(OR(J1550=Schichten!$B$3,J1550=Schichten!$B$4),INDEX($D$98:$D$147,MATCH(CODE(J1550),$H$98:$H$147,0)),IF(ISERROR(INDEX($D$98:$D$147,MATCH(J1550,$A$98:$A$147,0))),0,INDEX($D$98:$D$147,MATCH(J1550,$A$98:$A$147,0))))</f>
        <v>0</v>
      </c>
      <c r="L1550" s="29">
        <f t="shared" ref="L1550" si="1510">L1500</f>
        <v>0</v>
      </c>
      <c r="M1550" s="29">
        <f t="shared" si="1423"/>
        <v>0</v>
      </c>
      <c r="O1550" s="29">
        <f t="shared" si="1497"/>
        <v>0</v>
      </c>
      <c r="P1550" s="29">
        <f t="shared" si="1497"/>
        <v>0</v>
      </c>
      <c r="Q1550" s="29">
        <f t="shared" si="1497"/>
        <v>0</v>
      </c>
      <c r="R1550" s="29">
        <f t="shared" si="1497"/>
        <v>0</v>
      </c>
      <c r="S1550" s="29">
        <f t="shared" si="1497"/>
        <v>0</v>
      </c>
      <c r="T1550" s="29">
        <f t="shared" si="1497"/>
        <v>0</v>
      </c>
      <c r="U1550" s="29">
        <f t="shared" si="1497"/>
        <v>0</v>
      </c>
      <c r="V1550" s="29">
        <f t="shared" si="1497"/>
        <v>0</v>
      </c>
      <c r="W1550" s="29">
        <f t="shared" si="1497"/>
        <v>0</v>
      </c>
      <c r="X1550" s="29">
        <f t="shared" si="1497"/>
        <v>0</v>
      </c>
      <c r="Y1550" s="29">
        <f t="shared" si="1497"/>
        <v>1</v>
      </c>
      <c r="Z1550" s="29">
        <f t="shared" si="1497"/>
        <v>1</v>
      </c>
      <c r="AA1550" s="29">
        <f t="shared" si="1497"/>
        <v>1</v>
      </c>
      <c r="AB1550" s="29">
        <f t="shared" si="1497"/>
        <v>1</v>
      </c>
      <c r="AC1550" s="29">
        <f t="shared" si="1497"/>
        <v>1</v>
      </c>
      <c r="AD1550" s="29">
        <f t="shared" si="1497"/>
        <v>1</v>
      </c>
      <c r="AE1550" s="29">
        <f t="shared" si="1495"/>
        <v>1</v>
      </c>
      <c r="AF1550" s="29">
        <f t="shared" si="1495"/>
        <v>1</v>
      </c>
      <c r="AG1550" s="29">
        <f t="shared" si="1495"/>
        <v>1</v>
      </c>
      <c r="AH1550" s="29">
        <f t="shared" si="1495"/>
        <v>1</v>
      </c>
      <c r="AI1550" s="29">
        <f t="shared" si="1495"/>
        <v>1</v>
      </c>
      <c r="AJ1550" s="29">
        <f t="shared" si="1495"/>
        <v>1</v>
      </c>
      <c r="AK1550" s="29">
        <f t="shared" si="1495"/>
        <v>1</v>
      </c>
      <c r="AL1550" s="29">
        <f t="shared" si="1495"/>
        <v>1</v>
      </c>
      <c r="AM1550" s="29">
        <f t="shared" si="1495"/>
        <v>1</v>
      </c>
      <c r="AN1550" s="29">
        <f t="shared" si="1495"/>
        <v>1</v>
      </c>
      <c r="AO1550" s="29">
        <f t="shared" si="1495"/>
        <v>1</v>
      </c>
      <c r="AP1550" s="29">
        <f t="shared" si="1495"/>
        <v>1</v>
      </c>
      <c r="AQ1550" s="29">
        <f t="shared" si="1495"/>
        <v>1</v>
      </c>
      <c r="AR1550" s="29">
        <f t="shared" si="1495"/>
        <v>1</v>
      </c>
      <c r="AS1550" s="29">
        <f t="shared" si="1495"/>
        <v>1</v>
      </c>
      <c r="AT1550" s="29">
        <f t="shared" si="1503"/>
        <v>1</v>
      </c>
      <c r="AU1550" s="29">
        <f t="shared" si="1503"/>
        <v>1</v>
      </c>
      <c r="AV1550" s="29">
        <f t="shared" si="1503"/>
        <v>1</v>
      </c>
      <c r="AW1550" s="29">
        <f t="shared" si="1503"/>
        <v>1</v>
      </c>
      <c r="AX1550" s="29">
        <f t="shared" si="1503"/>
        <v>1</v>
      </c>
      <c r="AY1550" s="29">
        <f t="shared" si="1503"/>
        <v>1</v>
      </c>
      <c r="AZ1550" s="29">
        <f t="shared" si="1503"/>
        <v>1</v>
      </c>
      <c r="BA1550" s="29">
        <f t="shared" si="1503"/>
        <v>1</v>
      </c>
      <c r="BB1550" s="29">
        <f t="shared" si="1503"/>
        <v>1</v>
      </c>
      <c r="BC1550" s="29">
        <f t="shared" si="1503"/>
        <v>1</v>
      </c>
      <c r="BD1550" s="29">
        <f t="shared" si="1503"/>
        <v>1</v>
      </c>
      <c r="BE1550" s="29">
        <f t="shared" si="1503"/>
        <v>1</v>
      </c>
      <c r="BF1550" s="29">
        <f t="shared" si="1503"/>
        <v>1</v>
      </c>
      <c r="BG1550" s="29">
        <f t="shared" si="1503"/>
        <v>1</v>
      </c>
      <c r="BH1550" s="29">
        <f t="shared" si="1503"/>
        <v>1</v>
      </c>
      <c r="BI1550" s="29">
        <f t="shared" si="1503"/>
        <v>1</v>
      </c>
      <c r="BJ1550" s="29">
        <f t="shared" si="1501"/>
        <v>1</v>
      </c>
      <c r="BN1550" s="29">
        <f t="shared" si="1487"/>
        <v>39</v>
      </c>
      <c r="BO1550" s="29">
        <f t="shared" si="1434"/>
        <v>22</v>
      </c>
    </row>
    <row r="1551" spans="3:67" x14ac:dyDescent="0.25">
      <c r="C1551" s="79">
        <f t="shared" si="1431"/>
        <v>43883</v>
      </c>
      <c r="D1551" s="29">
        <f t="shared" si="1509"/>
        <v>2020</v>
      </c>
      <c r="E1551" s="29">
        <f t="shared" si="1488"/>
        <v>2</v>
      </c>
      <c r="F1551" s="29">
        <f t="shared" si="1489"/>
        <v>8</v>
      </c>
      <c r="G1551" s="29">
        <f t="shared" si="1490"/>
        <v>22</v>
      </c>
      <c r="H1551" s="166" t="str">
        <f t="shared" si="1491"/>
        <v>Fr</v>
      </c>
      <c r="I1551" s="29">
        <f t="shared" si="1432"/>
        <v>40</v>
      </c>
      <c r="J1551" s="29">
        <f t="array" ref="J1551">INDEX(Dienstplan!$F$6:$AJ$55,BN1551,BO1551)</f>
        <v>0</v>
      </c>
      <c r="K1551" s="29">
        <f t="array" ref="K1551">IF(OR(J1551=Schichten!$B$3,J1551=Schichten!$B$4),INDEX($D$98:$D$147,MATCH(CODE(J1551),$H$98:$H$147,0)),IF(ISERROR(INDEX($D$98:$D$147,MATCH(J1551,$A$98:$A$147,0))),0,INDEX($D$98:$D$147,MATCH(J1551,$A$98:$A$147,0))))</f>
        <v>0</v>
      </c>
      <c r="L1551" s="29">
        <f t="shared" ref="L1551" si="1511">L1501</f>
        <v>0</v>
      </c>
      <c r="M1551" s="29">
        <f t="shared" ref="M1551:M1614" si="1512">IF($M$457,IF(CODE(J1551)=$N$459,1,IF(CODE(J1551)=$N$460,0.5,0)),0)</f>
        <v>0</v>
      </c>
      <c r="O1551" s="29">
        <f t="shared" si="1497"/>
        <v>0</v>
      </c>
      <c r="P1551" s="29">
        <f t="shared" si="1497"/>
        <v>0</v>
      </c>
      <c r="Q1551" s="29">
        <f t="shared" si="1497"/>
        <v>0</v>
      </c>
      <c r="R1551" s="29">
        <f t="shared" si="1497"/>
        <v>0</v>
      </c>
      <c r="S1551" s="29">
        <f t="shared" si="1497"/>
        <v>0</v>
      </c>
      <c r="T1551" s="29">
        <f t="shared" si="1497"/>
        <v>0</v>
      </c>
      <c r="U1551" s="29">
        <f t="shared" si="1497"/>
        <v>0</v>
      </c>
      <c r="V1551" s="29">
        <f t="shared" si="1497"/>
        <v>0</v>
      </c>
      <c r="W1551" s="29">
        <f t="shared" si="1497"/>
        <v>0</v>
      </c>
      <c r="X1551" s="29">
        <f t="shared" si="1497"/>
        <v>0</v>
      </c>
      <c r="Y1551" s="29">
        <f t="shared" si="1497"/>
        <v>1</v>
      </c>
      <c r="Z1551" s="29">
        <f t="shared" si="1497"/>
        <v>1</v>
      </c>
      <c r="AA1551" s="29">
        <f t="shared" si="1497"/>
        <v>1</v>
      </c>
      <c r="AB1551" s="29">
        <f t="shared" si="1497"/>
        <v>1</v>
      </c>
      <c r="AC1551" s="29">
        <f t="shared" si="1497"/>
        <v>1</v>
      </c>
      <c r="AD1551" s="29">
        <f t="shared" si="1497"/>
        <v>1</v>
      </c>
      <c r="AE1551" s="29">
        <f t="shared" si="1495"/>
        <v>1</v>
      </c>
      <c r="AF1551" s="29">
        <f t="shared" si="1495"/>
        <v>1</v>
      </c>
      <c r="AG1551" s="29">
        <f t="shared" si="1495"/>
        <v>1</v>
      </c>
      <c r="AH1551" s="29">
        <f t="shared" si="1495"/>
        <v>1</v>
      </c>
      <c r="AI1551" s="29">
        <f t="shared" si="1495"/>
        <v>1</v>
      </c>
      <c r="AJ1551" s="29">
        <f t="shared" si="1495"/>
        <v>1</v>
      </c>
      <c r="AK1551" s="29">
        <f t="shared" si="1495"/>
        <v>1</v>
      </c>
      <c r="AL1551" s="29">
        <f t="shared" si="1495"/>
        <v>1</v>
      </c>
      <c r="AM1551" s="29">
        <f t="shared" si="1495"/>
        <v>1</v>
      </c>
      <c r="AN1551" s="29">
        <f t="shared" si="1495"/>
        <v>1</v>
      </c>
      <c r="AO1551" s="29">
        <f t="shared" si="1495"/>
        <v>1</v>
      </c>
      <c r="AP1551" s="29">
        <f t="shared" si="1495"/>
        <v>1</v>
      </c>
      <c r="AQ1551" s="29">
        <f t="shared" si="1495"/>
        <v>1</v>
      </c>
      <c r="AR1551" s="29">
        <f t="shared" si="1495"/>
        <v>1</v>
      </c>
      <c r="AS1551" s="29">
        <f t="shared" si="1495"/>
        <v>1</v>
      </c>
      <c r="AT1551" s="29">
        <f t="shared" si="1503"/>
        <v>1</v>
      </c>
      <c r="AU1551" s="29">
        <f t="shared" si="1503"/>
        <v>1</v>
      </c>
      <c r="AV1551" s="29">
        <f t="shared" si="1503"/>
        <v>1</v>
      </c>
      <c r="AW1551" s="29">
        <f t="shared" si="1503"/>
        <v>1</v>
      </c>
      <c r="AX1551" s="29">
        <f t="shared" si="1503"/>
        <v>1</v>
      </c>
      <c r="AY1551" s="29">
        <f t="shared" si="1503"/>
        <v>1</v>
      </c>
      <c r="AZ1551" s="29">
        <f t="shared" si="1503"/>
        <v>1</v>
      </c>
      <c r="BA1551" s="29">
        <f t="shared" si="1503"/>
        <v>1</v>
      </c>
      <c r="BB1551" s="29">
        <f t="shared" si="1503"/>
        <v>1</v>
      </c>
      <c r="BC1551" s="29">
        <f t="shared" si="1503"/>
        <v>1</v>
      </c>
      <c r="BD1551" s="29">
        <f t="shared" si="1503"/>
        <v>1</v>
      </c>
      <c r="BE1551" s="29">
        <f t="shared" si="1503"/>
        <v>1</v>
      </c>
      <c r="BF1551" s="29">
        <f t="shared" si="1503"/>
        <v>1</v>
      </c>
      <c r="BG1551" s="29">
        <f t="shared" si="1503"/>
        <v>1</v>
      </c>
      <c r="BH1551" s="29">
        <f t="shared" si="1503"/>
        <v>1</v>
      </c>
      <c r="BI1551" s="29">
        <f t="shared" si="1503"/>
        <v>1</v>
      </c>
      <c r="BJ1551" s="29">
        <f t="shared" si="1501"/>
        <v>1</v>
      </c>
      <c r="BN1551" s="29">
        <f t="shared" si="1487"/>
        <v>40</v>
      </c>
      <c r="BO1551" s="29">
        <f t="shared" si="1434"/>
        <v>22</v>
      </c>
    </row>
    <row r="1552" spans="3:67" x14ac:dyDescent="0.25">
      <c r="C1552" s="79">
        <f t="shared" si="1431"/>
        <v>43883</v>
      </c>
      <c r="D1552" s="29">
        <f t="shared" si="1509"/>
        <v>2020</v>
      </c>
      <c r="E1552" s="29">
        <f t="shared" si="1488"/>
        <v>2</v>
      </c>
      <c r="F1552" s="29">
        <f t="shared" si="1489"/>
        <v>8</v>
      </c>
      <c r="G1552" s="29">
        <f t="shared" si="1490"/>
        <v>22</v>
      </c>
      <c r="H1552" s="166" t="str">
        <f t="shared" si="1491"/>
        <v>Fr</v>
      </c>
      <c r="I1552" s="29">
        <f t="shared" si="1432"/>
        <v>41</v>
      </c>
      <c r="J1552" s="29">
        <f t="array" ref="J1552">INDEX(Dienstplan!$F$6:$AJ$55,BN1552,BO1552)</f>
        <v>0</v>
      </c>
      <c r="K1552" s="29">
        <f t="array" ref="K1552">IF(OR(J1552=Schichten!$B$3,J1552=Schichten!$B$4),INDEX($D$98:$D$147,MATCH(CODE(J1552),$H$98:$H$147,0)),IF(ISERROR(INDEX($D$98:$D$147,MATCH(J1552,$A$98:$A$147,0))),0,INDEX($D$98:$D$147,MATCH(J1552,$A$98:$A$147,0))))</f>
        <v>0</v>
      </c>
      <c r="L1552" s="29">
        <f t="shared" ref="L1552" si="1513">L1502</f>
        <v>0</v>
      </c>
      <c r="M1552" s="29">
        <f t="shared" si="1512"/>
        <v>0</v>
      </c>
      <c r="O1552" s="29">
        <f t="shared" si="1497"/>
        <v>0</v>
      </c>
      <c r="P1552" s="29">
        <f t="shared" si="1497"/>
        <v>0</v>
      </c>
      <c r="Q1552" s="29">
        <f t="shared" si="1497"/>
        <v>0</v>
      </c>
      <c r="R1552" s="29">
        <f t="shared" si="1497"/>
        <v>0</v>
      </c>
      <c r="S1552" s="29">
        <f t="shared" si="1497"/>
        <v>0</v>
      </c>
      <c r="T1552" s="29">
        <f t="shared" si="1497"/>
        <v>0</v>
      </c>
      <c r="U1552" s="29">
        <f t="shared" si="1497"/>
        <v>0</v>
      </c>
      <c r="V1552" s="29">
        <f t="shared" si="1497"/>
        <v>0</v>
      </c>
      <c r="W1552" s="29">
        <f t="shared" si="1497"/>
        <v>0</v>
      </c>
      <c r="X1552" s="29">
        <f t="shared" si="1497"/>
        <v>0</v>
      </c>
      <c r="Y1552" s="29">
        <f t="shared" si="1497"/>
        <v>1</v>
      </c>
      <c r="Z1552" s="29">
        <f t="shared" si="1497"/>
        <v>1</v>
      </c>
      <c r="AA1552" s="29">
        <f t="shared" si="1497"/>
        <v>1</v>
      </c>
      <c r="AB1552" s="29">
        <f t="shared" si="1497"/>
        <v>1</v>
      </c>
      <c r="AC1552" s="29">
        <f t="shared" si="1497"/>
        <v>1</v>
      </c>
      <c r="AD1552" s="29">
        <f t="shared" si="1497"/>
        <v>1</v>
      </c>
      <c r="AE1552" s="29">
        <f t="shared" si="1495"/>
        <v>1</v>
      </c>
      <c r="AF1552" s="29">
        <f t="shared" si="1495"/>
        <v>1</v>
      </c>
      <c r="AG1552" s="29">
        <f t="shared" si="1495"/>
        <v>1</v>
      </c>
      <c r="AH1552" s="29">
        <f t="shared" si="1495"/>
        <v>1</v>
      </c>
      <c r="AI1552" s="29">
        <f t="shared" si="1495"/>
        <v>1</v>
      </c>
      <c r="AJ1552" s="29">
        <f t="shared" si="1495"/>
        <v>1</v>
      </c>
      <c r="AK1552" s="29">
        <f t="shared" si="1495"/>
        <v>1</v>
      </c>
      <c r="AL1552" s="29">
        <f t="shared" si="1495"/>
        <v>1</v>
      </c>
      <c r="AM1552" s="29">
        <f t="shared" si="1495"/>
        <v>1</v>
      </c>
      <c r="AN1552" s="29">
        <f t="shared" si="1495"/>
        <v>1</v>
      </c>
      <c r="AO1552" s="29">
        <f t="shared" si="1495"/>
        <v>1</v>
      </c>
      <c r="AP1552" s="29">
        <f t="shared" si="1495"/>
        <v>1</v>
      </c>
      <c r="AQ1552" s="29">
        <f t="shared" si="1495"/>
        <v>1</v>
      </c>
      <c r="AR1552" s="29">
        <f t="shared" si="1495"/>
        <v>1</v>
      </c>
      <c r="AS1552" s="29">
        <f t="shared" si="1495"/>
        <v>1</v>
      </c>
      <c r="AT1552" s="29">
        <f t="shared" si="1503"/>
        <v>1</v>
      </c>
      <c r="AU1552" s="29">
        <f t="shared" si="1503"/>
        <v>1</v>
      </c>
      <c r="AV1552" s="29">
        <f t="shared" si="1503"/>
        <v>1</v>
      </c>
      <c r="AW1552" s="29">
        <f t="shared" si="1503"/>
        <v>1</v>
      </c>
      <c r="AX1552" s="29">
        <f t="shared" si="1503"/>
        <v>1</v>
      </c>
      <c r="AY1552" s="29">
        <f t="shared" si="1503"/>
        <v>1</v>
      </c>
      <c r="AZ1552" s="29">
        <f t="shared" si="1503"/>
        <v>1</v>
      </c>
      <c r="BA1552" s="29">
        <f t="shared" si="1503"/>
        <v>1</v>
      </c>
      <c r="BB1552" s="29">
        <f t="shared" si="1503"/>
        <v>1</v>
      </c>
      <c r="BC1552" s="29">
        <f t="shared" si="1503"/>
        <v>1</v>
      </c>
      <c r="BD1552" s="29">
        <f t="shared" si="1503"/>
        <v>1</v>
      </c>
      <c r="BE1552" s="29">
        <f t="shared" si="1503"/>
        <v>1</v>
      </c>
      <c r="BF1552" s="29">
        <f t="shared" si="1503"/>
        <v>1</v>
      </c>
      <c r="BG1552" s="29">
        <f t="shared" si="1503"/>
        <v>1</v>
      </c>
      <c r="BH1552" s="29">
        <f t="shared" si="1503"/>
        <v>1</v>
      </c>
      <c r="BI1552" s="29">
        <f t="shared" si="1503"/>
        <v>1</v>
      </c>
      <c r="BJ1552" s="29">
        <f t="shared" si="1501"/>
        <v>1</v>
      </c>
      <c r="BN1552" s="29">
        <f t="shared" si="1487"/>
        <v>41</v>
      </c>
      <c r="BO1552" s="29">
        <f t="shared" si="1434"/>
        <v>22</v>
      </c>
    </row>
    <row r="1553" spans="3:67" x14ac:dyDescent="0.25">
      <c r="C1553" s="79">
        <f t="shared" si="1431"/>
        <v>43883</v>
      </c>
      <c r="D1553" s="29">
        <f t="shared" si="1509"/>
        <v>2020</v>
      </c>
      <c r="E1553" s="29">
        <f t="shared" si="1488"/>
        <v>2</v>
      </c>
      <c r="F1553" s="29">
        <f t="shared" si="1489"/>
        <v>8</v>
      </c>
      <c r="G1553" s="29">
        <f t="shared" si="1490"/>
        <v>22</v>
      </c>
      <c r="H1553" s="166" t="str">
        <f t="shared" si="1491"/>
        <v>Fr</v>
      </c>
      <c r="I1553" s="29">
        <f t="shared" si="1432"/>
        <v>42</v>
      </c>
      <c r="J1553" s="29">
        <f t="array" ref="J1553">INDEX(Dienstplan!$F$6:$AJ$55,BN1553,BO1553)</f>
        <v>0</v>
      </c>
      <c r="K1553" s="29">
        <f t="array" ref="K1553">IF(OR(J1553=Schichten!$B$3,J1553=Schichten!$B$4),INDEX($D$98:$D$147,MATCH(CODE(J1553),$H$98:$H$147,0)),IF(ISERROR(INDEX($D$98:$D$147,MATCH(J1553,$A$98:$A$147,0))),0,INDEX($D$98:$D$147,MATCH(J1553,$A$98:$A$147,0))))</f>
        <v>0</v>
      </c>
      <c r="L1553" s="29">
        <f t="shared" ref="L1553" si="1514">L1503</f>
        <v>0</v>
      </c>
      <c r="M1553" s="29">
        <f t="shared" si="1512"/>
        <v>0</v>
      </c>
      <c r="O1553" s="29">
        <f t="shared" si="1497"/>
        <v>0</v>
      </c>
      <c r="P1553" s="29">
        <f t="shared" si="1497"/>
        <v>0</v>
      </c>
      <c r="Q1553" s="29">
        <f t="shared" si="1497"/>
        <v>0</v>
      </c>
      <c r="R1553" s="29">
        <f t="shared" si="1497"/>
        <v>0</v>
      </c>
      <c r="S1553" s="29">
        <f t="shared" si="1497"/>
        <v>0</v>
      </c>
      <c r="T1553" s="29">
        <f t="shared" si="1497"/>
        <v>0</v>
      </c>
      <c r="U1553" s="29">
        <f t="shared" si="1497"/>
        <v>0</v>
      </c>
      <c r="V1553" s="29">
        <f t="shared" si="1497"/>
        <v>0</v>
      </c>
      <c r="W1553" s="29">
        <f t="shared" si="1497"/>
        <v>0</v>
      </c>
      <c r="X1553" s="29">
        <f t="shared" si="1497"/>
        <v>0</v>
      </c>
      <c r="Y1553" s="29">
        <f t="shared" si="1497"/>
        <v>1</v>
      </c>
      <c r="Z1553" s="29">
        <f t="shared" si="1497"/>
        <v>1</v>
      </c>
      <c r="AA1553" s="29">
        <f t="shared" si="1497"/>
        <v>1</v>
      </c>
      <c r="AB1553" s="29">
        <f t="shared" si="1497"/>
        <v>1</v>
      </c>
      <c r="AC1553" s="29">
        <f t="shared" si="1497"/>
        <v>1</v>
      </c>
      <c r="AD1553" s="29">
        <f t="shared" si="1497"/>
        <v>1</v>
      </c>
      <c r="AE1553" s="29">
        <f t="shared" si="1495"/>
        <v>1</v>
      </c>
      <c r="AF1553" s="29">
        <f t="shared" si="1495"/>
        <v>1</v>
      </c>
      <c r="AG1553" s="29">
        <f t="shared" si="1495"/>
        <v>1</v>
      </c>
      <c r="AH1553" s="29">
        <f t="shared" si="1495"/>
        <v>1</v>
      </c>
      <c r="AI1553" s="29">
        <f t="shared" si="1495"/>
        <v>1</v>
      </c>
      <c r="AJ1553" s="29">
        <f t="shared" si="1495"/>
        <v>1</v>
      </c>
      <c r="AK1553" s="29">
        <f t="shared" si="1495"/>
        <v>1</v>
      </c>
      <c r="AL1553" s="29">
        <f t="shared" si="1495"/>
        <v>1</v>
      </c>
      <c r="AM1553" s="29">
        <f t="shared" si="1495"/>
        <v>1</v>
      </c>
      <c r="AN1553" s="29">
        <f t="shared" si="1495"/>
        <v>1</v>
      </c>
      <c r="AO1553" s="29">
        <f t="shared" si="1495"/>
        <v>1</v>
      </c>
      <c r="AP1553" s="29">
        <f t="shared" si="1495"/>
        <v>1</v>
      </c>
      <c r="AQ1553" s="29">
        <f t="shared" si="1495"/>
        <v>1</v>
      </c>
      <c r="AR1553" s="29">
        <f t="shared" si="1495"/>
        <v>1</v>
      </c>
      <c r="AS1553" s="29">
        <f t="shared" si="1495"/>
        <v>1</v>
      </c>
      <c r="AT1553" s="29">
        <f t="shared" si="1503"/>
        <v>1</v>
      </c>
      <c r="AU1553" s="29">
        <f t="shared" si="1503"/>
        <v>1</v>
      </c>
      <c r="AV1553" s="29">
        <f t="shared" si="1503"/>
        <v>1</v>
      </c>
      <c r="AW1553" s="29">
        <f t="shared" si="1503"/>
        <v>1</v>
      </c>
      <c r="AX1553" s="29">
        <f t="shared" si="1503"/>
        <v>1</v>
      </c>
      <c r="AY1553" s="29">
        <f t="shared" si="1503"/>
        <v>1</v>
      </c>
      <c r="AZ1553" s="29">
        <f t="shared" si="1503"/>
        <v>1</v>
      </c>
      <c r="BA1553" s="29">
        <f t="shared" si="1503"/>
        <v>1</v>
      </c>
      <c r="BB1553" s="29">
        <f t="shared" si="1503"/>
        <v>1</v>
      </c>
      <c r="BC1553" s="29">
        <f t="shared" si="1503"/>
        <v>1</v>
      </c>
      <c r="BD1553" s="29">
        <f t="shared" si="1503"/>
        <v>1</v>
      </c>
      <c r="BE1553" s="29">
        <f t="shared" si="1503"/>
        <v>1</v>
      </c>
      <c r="BF1553" s="29">
        <f t="shared" si="1503"/>
        <v>1</v>
      </c>
      <c r="BG1553" s="29">
        <f t="shared" si="1503"/>
        <v>1</v>
      </c>
      <c r="BH1553" s="29">
        <f t="shared" si="1503"/>
        <v>1</v>
      </c>
      <c r="BI1553" s="29">
        <f t="shared" si="1503"/>
        <v>1</v>
      </c>
      <c r="BJ1553" s="29">
        <f t="shared" si="1501"/>
        <v>1</v>
      </c>
      <c r="BN1553" s="29">
        <f t="shared" si="1487"/>
        <v>42</v>
      </c>
      <c r="BO1553" s="29">
        <f t="shared" si="1434"/>
        <v>22</v>
      </c>
    </row>
    <row r="1554" spans="3:67" x14ac:dyDescent="0.25">
      <c r="C1554" s="79">
        <f t="shared" si="1431"/>
        <v>43883</v>
      </c>
      <c r="D1554" s="29">
        <f t="shared" si="1509"/>
        <v>2020</v>
      </c>
      <c r="E1554" s="29">
        <f t="shared" si="1488"/>
        <v>2</v>
      </c>
      <c r="F1554" s="29">
        <f t="shared" si="1489"/>
        <v>8</v>
      </c>
      <c r="G1554" s="29">
        <f t="shared" si="1490"/>
        <v>22</v>
      </c>
      <c r="H1554" s="166" t="str">
        <f t="shared" si="1491"/>
        <v>Fr</v>
      </c>
      <c r="I1554" s="29">
        <f t="shared" si="1432"/>
        <v>43</v>
      </c>
      <c r="J1554" s="29">
        <f t="array" ref="J1554">INDEX(Dienstplan!$F$6:$AJ$55,BN1554,BO1554)</f>
        <v>0</v>
      </c>
      <c r="K1554" s="29">
        <f t="array" ref="K1554">IF(OR(J1554=Schichten!$B$3,J1554=Schichten!$B$4),INDEX($D$98:$D$147,MATCH(CODE(J1554),$H$98:$H$147,0)),IF(ISERROR(INDEX($D$98:$D$147,MATCH(J1554,$A$98:$A$147,0))),0,INDEX($D$98:$D$147,MATCH(J1554,$A$98:$A$147,0))))</f>
        <v>0</v>
      </c>
      <c r="L1554" s="29">
        <f t="shared" ref="L1554" si="1515">L1504</f>
        <v>0</v>
      </c>
      <c r="M1554" s="29">
        <f t="shared" si="1512"/>
        <v>0</v>
      </c>
      <c r="O1554" s="29">
        <f t="shared" si="1497"/>
        <v>0</v>
      </c>
      <c r="P1554" s="29">
        <f t="shared" si="1497"/>
        <v>0</v>
      </c>
      <c r="Q1554" s="29">
        <f t="shared" si="1497"/>
        <v>0</v>
      </c>
      <c r="R1554" s="29">
        <f t="shared" si="1497"/>
        <v>0</v>
      </c>
      <c r="S1554" s="29">
        <f t="shared" si="1497"/>
        <v>0</v>
      </c>
      <c r="T1554" s="29">
        <f t="shared" si="1497"/>
        <v>0</v>
      </c>
      <c r="U1554" s="29">
        <f t="shared" si="1497"/>
        <v>0</v>
      </c>
      <c r="V1554" s="29">
        <f t="shared" si="1497"/>
        <v>0</v>
      </c>
      <c r="W1554" s="29">
        <f t="shared" si="1497"/>
        <v>0</v>
      </c>
      <c r="X1554" s="29">
        <f t="shared" si="1497"/>
        <v>0</v>
      </c>
      <c r="Y1554" s="29">
        <f t="shared" si="1497"/>
        <v>1</v>
      </c>
      <c r="Z1554" s="29">
        <f t="shared" si="1497"/>
        <v>1</v>
      </c>
      <c r="AA1554" s="29">
        <f t="shared" si="1497"/>
        <v>1</v>
      </c>
      <c r="AB1554" s="29">
        <f t="shared" si="1497"/>
        <v>1</v>
      </c>
      <c r="AC1554" s="29">
        <f t="shared" si="1497"/>
        <v>1</v>
      </c>
      <c r="AD1554" s="29">
        <f t="shared" si="1497"/>
        <v>1</v>
      </c>
      <c r="AE1554" s="29">
        <f t="shared" si="1495"/>
        <v>1</v>
      </c>
      <c r="AF1554" s="29">
        <f t="shared" si="1495"/>
        <v>1</v>
      </c>
      <c r="AG1554" s="29">
        <f t="shared" si="1495"/>
        <v>1</v>
      </c>
      <c r="AH1554" s="29">
        <f t="shared" si="1495"/>
        <v>1</v>
      </c>
      <c r="AI1554" s="29">
        <f t="shared" si="1495"/>
        <v>1</v>
      </c>
      <c r="AJ1554" s="29">
        <f t="shared" si="1495"/>
        <v>1</v>
      </c>
      <c r="AK1554" s="29">
        <f t="shared" si="1495"/>
        <v>1</v>
      </c>
      <c r="AL1554" s="29">
        <f t="shared" si="1495"/>
        <v>1</v>
      </c>
      <c r="AM1554" s="29">
        <f t="shared" si="1495"/>
        <v>1</v>
      </c>
      <c r="AN1554" s="29">
        <f t="shared" si="1495"/>
        <v>1</v>
      </c>
      <c r="AO1554" s="29">
        <f t="shared" si="1495"/>
        <v>1</v>
      </c>
      <c r="AP1554" s="29">
        <f t="shared" si="1495"/>
        <v>1</v>
      </c>
      <c r="AQ1554" s="29">
        <f t="shared" si="1495"/>
        <v>1</v>
      </c>
      <c r="AR1554" s="29">
        <f t="shared" si="1495"/>
        <v>1</v>
      </c>
      <c r="AS1554" s="29">
        <f t="shared" si="1495"/>
        <v>1</v>
      </c>
      <c r="AT1554" s="29">
        <f t="shared" si="1503"/>
        <v>1</v>
      </c>
      <c r="AU1554" s="29">
        <f t="shared" si="1503"/>
        <v>1</v>
      </c>
      <c r="AV1554" s="29">
        <f t="shared" si="1503"/>
        <v>1</v>
      </c>
      <c r="AW1554" s="29">
        <f t="shared" si="1503"/>
        <v>1</v>
      </c>
      <c r="AX1554" s="29">
        <f t="shared" si="1503"/>
        <v>1</v>
      </c>
      <c r="AY1554" s="29">
        <f t="shared" si="1503"/>
        <v>1</v>
      </c>
      <c r="AZ1554" s="29">
        <f t="shared" si="1503"/>
        <v>1</v>
      </c>
      <c r="BA1554" s="29">
        <f t="shared" si="1503"/>
        <v>1</v>
      </c>
      <c r="BB1554" s="29">
        <f t="shared" si="1503"/>
        <v>1</v>
      </c>
      <c r="BC1554" s="29">
        <f t="shared" si="1503"/>
        <v>1</v>
      </c>
      <c r="BD1554" s="29">
        <f t="shared" si="1503"/>
        <v>1</v>
      </c>
      <c r="BE1554" s="29">
        <f t="shared" si="1503"/>
        <v>1</v>
      </c>
      <c r="BF1554" s="29">
        <f t="shared" si="1503"/>
        <v>1</v>
      </c>
      <c r="BG1554" s="29">
        <f t="shared" si="1503"/>
        <v>1</v>
      </c>
      <c r="BH1554" s="29">
        <f t="shared" si="1503"/>
        <v>1</v>
      </c>
      <c r="BI1554" s="29">
        <f t="shared" si="1503"/>
        <v>1</v>
      </c>
      <c r="BJ1554" s="29">
        <f t="shared" si="1501"/>
        <v>1</v>
      </c>
      <c r="BN1554" s="29">
        <f t="shared" si="1487"/>
        <v>43</v>
      </c>
      <c r="BO1554" s="29">
        <f t="shared" si="1434"/>
        <v>22</v>
      </c>
    </row>
    <row r="1555" spans="3:67" x14ac:dyDescent="0.25">
      <c r="C1555" s="79">
        <f t="shared" si="1431"/>
        <v>43883</v>
      </c>
      <c r="D1555" s="29">
        <f t="shared" si="1509"/>
        <v>2020</v>
      </c>
      <c r="E1555" s="29">
        <f t="shared" si="1488"/>
        <v>2</v>
      </c>
      <c r="F1555" s="29">
        <f t="shared" si="1489"/>
        <v>8</v>
      </c>
      <c r="G1555" s="29">
        <f t="shared" si="1490"/>
        <v>22</v>
      </c>
      <c r="H1555" s="166" t="str">
        <f t="shared" si="1491"/>
        <v>Fr</v>
      </c>
      <c r="I1555" s="29">
        <f t="shared" si="1432"/>
        <v>44</v>
      </c>
      <c r="J1555" s="29">
        <f t="array" ref="J1555">INDEX(Dienstplan!$F$6:$AJ$55,BN1555,BO1555)</f>
        <v>0</v>
      </c>
      <c r="K1555" s="29">
        <f t="array" ref="K1555">IF(OR(J1555=Schichten!$B$3,J1555=Schichten!$B$4),INDEX($D$98:$D$147,MATCH(CODE(J1555),$H$98:$H$147,0)),IF(ISERROR(INDEX($D$98:$D$147,MATCH(J1555,$A$98:$A$147,0))),0,INDEX($D$98:$D$147,MATCH(J1555,$A$98:$A$147,0))))</f>
        <v>0</v>
      </c>
      <c r="L1555" s="29">
        <f t="shared" ref="L1555" si="1516">L1505</f>
        <v>0</v>
      </c>
      <c r="M1555" s="29">
        <f t="shared" si="1512"/>
        <v>0</v>
      </c>
      <c r="O1555" s="29">
        <f t="shared" si="1497"/>
        <v>0</v>
      </c>
      <c r="P1555" s="29">
        <f t="shared" si="1497"/>
        <v>0</v>
      </c>
      <c r="Q1555" s="29">
        <f t="shared" si="1497"/>
        <v>0</v>
      </c>
      <c r="R1555" s="29">
        <f t="shared" si="1497"/>
        <v>0</v>
      </c>
      <c r="S1555" s="29">
        <f t="shared" si="1497"/>
        <v>0</v>
      </c>
      <c r="T1555" s="29">
        <f t="shared" si="1497"/>
        <v>0</v>
      </c>
      <c r="U1555" s="29">
        <f t="shared" si="1497"/>
        <v>0</v>
      </c>
      <c r="V1555" s="29">
        <f t="shared" si="1497"/>
        <v>0</v>
      </c>
      <c r="W1555" s="29">
        <f t="shared" si="1497"/>
        <v>0</v>
      </c>
      <c r="X1555" s="29">
        <f t="shared" si="1497"/>
        <v>0</v>
      </c>
      <c r="Y1555" s="29">
        <f t="shared" si="1497"/>
        <v>1</v>
      </c>
      <c r="Z1555" s="29">
        <f t="shared" si="1497"/>
        <v>1</v>
      </c>
      <c r="AA1555" s="29">
        <f t="shared" si="1497"/>
        <v>1</v>
      </c>
      <c r="AB1555" s="29">
        <f t="shared" si="1497"/>
        <v>1</v>
      </c>
      <c r="AC1555" s="29">
        <f t="shared" si="1497"/>
        <v>1</v>
      </c>
      <c r="AD1555" s="29">
        <f t="shared" ref="AD1555:AS1570" si="1517">IF($M$457,IF($J1555=AD$461,1,0),0)</f>
        <v>1</v>
      </c>
      <c r="AE1555" s="29">
        <f t="shared" si="1517"/>
        <v>1</v>
      </c>
      <c r="AF1555" s="29">
        <f t="shared" si="1517"/>
        <v>1</v>
      </c>
      <c r="AG1555" s="29">
        <f t="shared" si="1517"/>
        <v>1</v>
      </c>
      <c r="AH1555" s="29">
        <f t="shared" si="1517"/>
        <v>1</v>
      </c>
      <c r="AI1555" s="29">
        <f t="shared" si="1517"/>
        <v>1</v>
      </c>
      <c r="AJ1555" s="29">
        <f t="shared" si="1517"/>
        <v>1</v>
      </c>
      <c r="AK1555" s="29">
        <f t="shared" si="1517"/>
        <v>1</v>
      </c>
      <c r="AL1555" s="29">
        <f t="shared" si="1517"/>
        <v>1</v>
      </c>
      <c r="AM1555" s="29">
        <f t="shared" si="1517"/>
        <v>1</v>
      </c>
      <c r="AN1555" s="29">
        <f t="shared" si="1517"/>
        <v>1</v>
      </c>
      <c r="AO1555" s="29">
        <f t="shared" si="1517"/>
        <v>1</v>
      </c>
      <c r="AP1555" s="29">
        <f t="shared" si="1517"/>
        <v>1</v>
      </c>
      <c r="AQ1555" s="29">
        <f t="shared" si="1517"/>
        <v>1</v>
      </c>
      <c r="AR1555" s="29">
        <f t="shared" si="1517"/>
        <v>1</v>
      </c>
      <c r="AS1555" s="29">
        <f t="shared" si="1517"/>
        <v>1</v>
      </c>
      <c r="AT1555" s="29">
        <f t="shared" si="1503"/>
        <v>1</v>
      </c>
      <c r="AU1555" s="29">
        <f t="shared" si="1503"/>
        <v>1</v>
      </c>
      <c r="AV1555" s="29">
        <f t="shared" si="1503"/>
        <v>1</v>
      </c>
      <c r="AW1555" s="29">
        <f t="shared" si="1503"/>
        <v>1</v>
      </c>
      <c r="AX1555" s="29">
        <f t="shared" si="1503"/>
        <v>1</v>
      </c>
      <c r="AY1555" s="29">
        <f t="shared" si="1503"/>
        <v>1</v>
      </c>
      <c r="AZ1555" s="29">
        <f t="shared" si="1503"/>
        <v>1</v>
      </c>
      <c r="BA1555" s="29">
        <f t="shared" si="1503"/>
        <v>1</v>
      </c>
      <c r="BB1555" s="29">
        <f t="shared" si="1503"/>
        <v>1</v>
      </c>
      <c r="BC1555" s="29">
        <f t="shared" si="1503"/>
        <v>1</v>
      </c>
      <c r="BD1555" s="29">
        <f t="shared" si="1503"/>
        <v>1</v>
      </c>
      <c r="BE1555" s="29">
        <f t="shared" si="1503"/>
        <v>1</v>
      </c>
      <c r="BF1555" s="29">
        <f t="shared" si="1503"/>
        <v>1</v>
      </c>
      <c r="BG1555" s="29">
        <f t="shared" si="1503"/>
        <v>1</v>
      </c>
      <c r="BH1555" s="29">
        <f t="shared" si="1503"/>
        <v>1</v>
      </c>
      <c r="BI1555" s="29">
        <f t="shared" si="1503"/>
        <v>1</v>
      </c>
      <c r="BJ1555" s="29">
        <f t="shared" si="1501"/>
        <v>1</v>
      </c>
      <c r="BN1555" s="29">
        <f t="shared" si="1487"/>
        <v>44</v>
      </c>
      <c r="BO1555" s="29">
        <f t="shared" si="1434"/>
        <v>22</v>
      </c>
    </row>
    <row r="1556" spans="3:67" x14ac:dyDescent="0.25">
      <c r="C1556" s="79">
        <f t="shared" si="1431"/>
        <v>43883</v>
      </c>
      <c r="D1556" s="29">
        <f t="shared" si="1509"/>
        <v>2020</v>
      </c>
      <c r="E1556" s="29">
        <f t="shared" si="1488"/>
        <v>2</v>
      </c>
      <c r="F1556" s="29">
        <f t="shared" si="1489"/>
        <v>8</v>
      </c>
      <c r="G1556" s="29">
        <f t="shared" si="1490"/>
        <v>22</v>
      </c>
      <c r="H1556" s="166" t="str">
        <f t="shared" si="1491"/>
        <v>Fr</v>
      </c>
      <c r="I1556" s="29">
        <f t="shared" si="1432"/>
        <v>45</v>
      </c>
      <c r="J1556" s="29">
        <f t="array" ref="J1556">INDEX(Dienstplan!$F$6:$AJ$55,BN1556,BO1556)</f>
        <v>0</v>
      </c>
      <c r="K1556" s="29">
        <f t="array" ref="K1556">IF(OR(J1556=Schichten!$B$3,J1556=Schichten!$B$4),INDEX($D$98:$D$147,MATCH(CODE(J1556),$H$98:$H$147,0)),IF(ISERROR(INDEX($D$98:$D$147,MATCH(J1556,$A$98:$A$147,0))),0,INDEX($D$98:$D$147,MATCH(J1556,$A$98:$A$147,0))))</f>
        <v>0</v>
      </c>
      <c r="L1556" s="29">
        <f t="shared" ref="L1556" si="1518">L1506</f>
        <v>0</v>
      </c>
      <c r="M1556" s="29">
        <f t="shared" si="1512"/>
        <v>0</v>
      </c>
      <c r="O1556" s="29">
        <f t="shared" ref="O1556:AD1571" si="1519">IF($M$457,IF($J1556=O$461,1,0),0)</f>
        <v>0</v>
      </c>
      <c r="P1556" s="29">
        <f t="shared" si="1519"/>
        <v>0</v>
      </c>
      <c r="Q1556" s="29">
        <f t="shared" si="1519"/>
        <v>0</v>
      </c>
      <c r="R1556" s="29">
        <f t="shared" si="1519"/>
        <v>0</v>
      </c>
      <c r="S1556" s="29">
        <f t="shared" si="1519"/>
        <v>0</v>
      </c>
      <c r="T1556" s="29">
        <f t="shared" si="1519"/>
        <v>0</v>
      </c>
      <c r="U1556" s="29">
        <f t="shared" si="1519"/>
        <v>0</v>
      </c>
      <c r="V1556" s="29">
        <f t="shared" si="1519"/>
        <v>0</v>
      </c>
      <c r="W1556" s="29">
        <f t="shared" si="1519"/>
        <v>0</v>
      </c>
      <c r="X1556" s="29">
        <f t="shared" si="1519"/>
        <v>0</v>
      </c>
      <c r="Y1556" s="29">
        <f t="shared" si="1519"/>
        <v>1</v>
      </c>
      <c r="Z1556" s="29">
        <f t="shared" si="1519"/>
        <v>1</v>
      </c>
      <c r="AA1556" s="29">
        <f t="shared" si="1519"/>
        <v>1</v>
      </c>
      <c r="AB1556" s="29">
        <f t="shared" si="1519"/>
        <v>1</v>
      </c>
      <c r="AC1556" s="29">
        <f t="shared" si="1519"/>
        <v>1</v>
      </c>
      <c r="AD1556" s="29">
        <f t="shared" si="1519"/>
        <v>1</v>
      </c>
      <c r="AE1556" s="29">
        <f t="shared" si="1517"/>
        <v>1</v>
      </c>
      <c r="AF1556" s="29">
        <f t="shared" si="1517"/>
        <v>1</v>
      </c>
      <c r="AG1556" s="29">
        <f t="shared" si="1517"/>
        <v>1</v>
      </c>
      <c r="AH1556" s="29">
        <f t="shared" si="1517"/>
        <v>1</v>
      </c>
      <c r="AI1556" s="29">
        <f t="shared" si="1517"/>
        <v>1</v>
      </c>
      <c r="AJ1556" s="29">
        <f t="shared" si="1517"/>
        <v>1</v>
      </c>
      <c r="AK1556" s="29">
        <f t="shared" si="1517"/>
        <v>1</v>
      </c>
      <c r="AL1556" s="29">
        <f t="shared" si="1517"/>
        <v>1</v>
      </c>
      <c r="AM1556" s="29">
        <f t="shared" si="1517"/>
        <v>1</v>
      </c>
      <c r="AN1556" s="29">
        <f t="shared" si="1517"/>
        <v>1</v>
      </c>
      <c r="AO1556" s="29">
        <f t="shared" si="1517"/>
        <v>1</v>
      </c>
      <c r="AP1556" s="29">
        <f t="shared" si="1517"/>
        <v>1</v>
      </c>
      <c r="AQ1556" s="29">
        <f t="shared" si="1517"/>
        <v>1</v>
      </c>
      <c r="AR1556" s="29">
        <f t="shared" si="1517"/>
        <v>1</v>
      </c>
      <c r="AS1556" s="29">
        <f t="shared" si="1517"/>
        <v>1</v>
      </c>
      <c r="AT1556" s="29">
        <f t="shared" si="1503"/>
        <v>1</v>
      </c>
      <c r="AU1556" s="29">
        <f t="shared" si="1503"/>
        <v>1</v>
      </c>
      <c r="AV1556" s="29">
        <f t="shared" si="1503"/>
        <v>1</v>
      </c>
      <c r="AW1556" s="29">
        <f t="shared" si="1503"/>
        <v>1</v>
      </c>
      <c r="AX1556" s="29">
        <f t="shared" si="1503"/>
        <v>1</v>
      </c>
      <c r="AY1556" s="29">
        <f t="shared" si="1503"/>
        <v>1</v>
      </c>
      <c r="AZ1556" s="29">
        <f t="shared" si="1503"/>
        <v>1</v>
      </c>
      <c r="BA1556" s="29">
        <f t="shared" si="1503"/>
        <v>1</v>
      </c>
      <c r="BB1556" s="29">
        <f t="shared" si="1503"/>
        <v>1</v>
      </c>
      <c r="BC1556" s="29">
        <f t="shared" si="1503"/>
        <v>1</v>
      </c>
      <c r="BD1556" s="29">
        <f t="shared" si="1503"/>
        <v>1</v>
      </c>
      <c r="BE1556" s="29">
        <f t="shared" si="1503"/>
        <v>1</v>
      </c>
      <c r="BF1556" s="29">
        <f t="shared" si="1503"/>
        <v>1</v>
      </c>
      <c r="BG1556" s="29">
        <f t="shared" si="1503"/>
        <v>1</v>
      </c>
      <c r="BH1556" s="29">
        <f t="shared" si="1503"/>
        <v>1</v>
      </c>
      <c r="BI1556" s="29">
        <f t="shared" si="1503"/>
        <v>1</v>
      </c>
      <c r="BJ1556" s="29">
        <f t="shared" si="1501"/>
        <v>1</v>
      </c>
      <c r="BN1556" s="29">
        <f t="shared" si="1487"/>
        <v>45</v>
      </c>
      <c r="BO1556" s="29">
        <f t="shared" si="1434"/>
        <v>22</v>
      </c>
    </row>
    <row r="1557" spans="3:67" x14ac:dyDescent="0.25">
      <c r="C1557" s="79">
        <f t="shared" si="1431"/>
        <v>43883</v>
      </c>
      <c r="D1557" s="29">
        <f t="shared" si="1509"/>
        <v>2020</v>
      </c>
      <c r="E1557" s="29">
        <f t="shared" si="1488"/>
        <v>2</v>
      </c>
      <c r="F1557" s="29">
        <f t="shared" si="1489"/>
        <v>8</v>
      </c>
      <c r="G1557" s="29">
        <f t="shared" si="1490"/>
        <v>22</v>
      </c>
      <c r="H1557" s="166" t="str">
        <f t="shared" si="1491"/>
        <v>Fr</v>
      </c>
      <c r="I1557" s="29">
        <f t="shared" si="1432"/>
        <v>46</v>
      </c>
      <c r="J1557" s="29">
        <f t="array" ref="J1557">INDEX(Dienstplan!$F$6:$AJ$55,BN1557,BO1557)</f>
        <v>0</v>
      </c>
      <c r="K1557" s="29">
        <f t="array" ref="K1557">IF(OR(J1557=Schichten!$B$3,J1557=Schichten!$B$4),INDEX($D$98:$D$147,MATCH(CODE(J1557),$H$98:$H$147,0)),IF(ISERROR(INDEX($D$98:$D$147,MATCH(J1557,$A$98:$A$147,0))),0,INDEX($D$98:$D$147,MATCH(J1557,$A$98:$A$147,0))))</f>
        <v>0</v>
      </c>
      <c r="L1557" s="29">
        <f t="shared" ref="L1557" si="1520">L1507</f>
        <v>0</v>
      </c>
      <c r="M1557" s="29">
        <f t="shared" si="1512"/>
        <v>0</v>
      </c>
      <c r="O1557" s="29">
        <f t="shared" si="1519"/>
        <v>0</v>
      </c>
      <c r="P1557" s="29">
        <f t="shared" si="1519"/>
        <v>0</v>
      </c>
      <c r="Q1557" s="29">
        <f t="shared" si="1519"/>
        <v>0</v>
      </c>
      <c r="R1557" s="29">
        <f t="shared" si="1519"/>
        <v>0</v>
      </c>
      <c r="S1557" s="29">
        <f t="shared" si="1519"/>
        <v>0</v>
      </c>
      <c r="T1557" s="29">
        <f t="shared" si="1519"/>
        <v>0</v>
      </c>
      <c r="U1557" s="29">
        <f t="shared" si="1519"/>
        <v>0</v>
      </c>
      <c r="V1557" s="29">
        <f t="shared" si="1519"/>
        <v>0</v>
      </c>
      <c r="W1557" s="29">
        <f t="shared" si="1519"/>
        <v>0</v>
      </c>
      <c r="X1557" s="29">
        <f t="shared" si="1519"/>
        <v>0</v>
      </c>
      <c r="Y1557" s="29">
        <f t="shared" si="1519"/>
        <v>1</v>
      </c>
      <c r="Z1557" s="29">
        <f t="shared" si="1519"/>
        <v>1</v>
      </c>
      <c r="AA1557" s="29">
        <f t="shared" si="1519"/>
        <v>1</v>
      </c>
      <c r="AB1557" s="29">
        <f t="shared" si="1519"/>
        <v>1</v>
      </c>
      <c r="AC1557" s="29">
        <f t="shared" si="1519"/>
        <v>1</v>
      </c>
      <c r="AD1557" s="29">
        <f t="shared" si="1519"/>
        <v>1</v>
      </c>
      <c r="AE1557" s="29">
        <f t="shared" si="1517"/>
        <v>1</v>
      </c>
      <c r="AF1557" s="29">
        <f t="shared" si="1517"/>
        <v>1</v>
      </c>
      <c r="AG1557" s="29">
        <f t="shared" si="1517"/>
        <v>1</v>
      </c>
      <c r="AH1557" s="29">
        <f t="shared" si="1517"/>
        <v>1</v>
      </c>
      <c r="AI1557" s="29">
        <f t="shared" si="1517"/>
        <v>1</v>
      </c>
      <c r="AJ1557" s="29">
        <f t="shared" si="1517"/>
        <v>1</v>
      </c>
      <c r="AK1557" s="29">
        <f t="shared" si="1517"/>
        <v>1</v>
      </c>
      <c r="AL1557" s="29">
        <f t="shared" si="1517"/>
        <v>1</v>
      </c>
      <c r="AM1557" s="29">
        <f t="shared" si="1517"/>
        <v>1</v>
      </c>
      <c r="AN1557" s="29">
        <f t="shared" si="1517"/>
        <v>1</v>
      </c>
      <c r="AO1557" s="29">
        <f t="shared" si="1517"/>
        <v>1</v>
      </c>
      <c r="AP1557" s="29">
        <f t="shared" si="1517"/>
        <v>1</v>
      </c>
      <c r="AQ1557" s="29">
        <f t="shared" si="1517"/>
        <v>1</v>
      </c>
      <c r="AR1557" s="29">
        <f t="shared" si="1517"/>
        <v>1</v>
      </c>
      <c r="AS1557" s="29">
        <f t="shared" si="1517"/>
        <v>1</v>
      </c>
      <c r="AT1557" s="29">
        <f t="shared" si="1503"/>
        <v>1</v>
      </c>
      <c r="AU1557" s="29">
        <f t="shared" si="1503"/>
        <v>1</v>
      </c>
      <c r="AV1557" s="29">
        <f t="shared" si="1503"/>
        <v>1</v>
      </c>
      <c r="AW1557" s="29">
        <f t="shared" si="1503"/>
        <v>1</v>
      </c>
      <c r="AX1557" s="29">
        <f t="shared" si="1503"/>
        <v>1</v>
      </c>
      <c r="AY1557" s="29">
        <f t="shared" si="1503"/>
        <v>1</v>
      </c>
      <c r="AZ1557" s="29">
        <f t="shared" si="1503"/>
        <v>1</v>
      </c>
      <c r="BA1557" s="29">
        <f t="shared" si="1503"/>
        <v>1</v>
      </c>
      <c r="BB1557" s="29">
        <f t="shared" si="1503"/>
        <v>1</v>
      </c>
      <c r="BC1557" s="29">
        <f t="shared" si="1503"/>
        <v>1</v>
      </c>
      <c r="BD1557" s="29">
        <f t="shared" si="1503"/>
        <v>1</v>
      </c>
      <c r="BE1557" s="29">
        <f t="shared" si="1503"/>
        <v>1</v>
      </c>
      <c r="BF1557" s="29">
        <f t="shared" si="1503"/>
        <v>1</v>
      </c>
      <c r="BG1557" s="29">
        <f t="shared" si="1503"/>
        <v>1</v>
      </c>
      <c r="BH1557" s="29">
        <f t="shared" si="1503"/>
        <v>1</v>
      </c>
      <c r="BI1557" s="29">
        <f t="shared" si="1503"/>
        <v>1</v>
      </c>
      <c r="BJ1557" s="29">
        <f t="shared" si="1501"/>
        <v>1</v>
      </c>
      <c r="BN1557" s="29">
        <f t="shared" si="1487"/>
        <v>46</v>
      </c>
      <c r="BO1557" s="29">
        <f t="shared" si="1434"/>
        <v>22</v>
      </c>
    </row>
    <row r="1558" spans="3:67" x14ac:dyDescent="0.25">
      <c r="C1558" s="79">
        <f t="shared" ref="C1558:C1578" si="1521">C1508+1</f>
        <v>43883</v>
      </c>
      <c r="D1558" s="29">
        <f t="shared" si="1509"/>
        <v>2020</v>
      </c>
      <c r="E1558" s="29">
        <f t="shared" si="1488"/>
        <v>2</v>
      </c>
      <c r="F1558" s="29">
        <f t="shared" si="1489"/>
        <v>8</v>
      </c>
      <c r="G1558" s="29">
        <f t="shared" si="1490"/>
        <v>22</v>
      </c>
      <c r="H1558" s="166" t="str">
        <f t="shared" si="1491"/>
        <v>Fr</v>
      </c>
      <c r="I1558" s="29">
        <f t="shared" ref="I1558:I1578" si="1522">I1508</f>
        <v>47</v>
      </c>
      <c r="J1558" s="29">
        <f t="array" ref="J1558">INDEX(Dienstplan!$F$6:$AJ$55,BN1558,BO1558)</f>
        <v>0</v>
      </c>
      <c r="K1558" s="29">
        <f t="array" ref="K1558">IF(OR(J1558=Schichten!$B$3,J1558=Schichten!$B$4),INDEX($D$98:$D$147,MATCH(CODE(J1558),$H$98:$H$147,0)),IF(ISERROR(INDEX($D$98:$D$147,MATCH(J1558,$A$98:$A$147,0))),0,INDEX($D$98:$D$147,MATCH(J1558,$A$98:$A$147,0))))</f>
        <v>0</v>
      </c>
      <c r="L1558" s="29">
        <f t="shared" ref="L1558" si="1523">L1508</f>
        <v>0</v>
      </c>
      <c r="M1558" s="29">
        <f t="shared" si="1512"/>
        <v>0</v>
      </c>
      <c r="O1558" s="29">
        <f t="shared" si="1519"/>
        <v>0</v>
      </c>
      <c r="P1558" s="29">
        <f t="shared" si="1519"/>
        <v>0</v>
      </c>
      <c r="Q1558" s="29">
        <f t="shared" si="1519"/>
        <v>0</v>
      </c>
      <c r="R1558" s="29">
        <f t="shared" si="1519"/>
        <v>0</v>
      </c>
      <c r="S1558" s="29">
        <f t="shared" si="1519"/>
        <v>0</v>
      </c>
      <c r="T1558" s="29">
        <f t="shared" si="1519"/>
        <v>0</v>
      </c>
      <c r="U1558" s="29">
        <f t="shared" si="1519"/>
        <v>0</v>
      </c>
      <c r="V1558" s="29">
        <f t="shared" si="1519"/>
        <v>0</v>
      </c>
      <c r="W1558" s="29">
        <f t="shared" si="1519"/>
        <v>0</v>
      </c>
      <c r="X1558" s="29">
        <f t="shared" si="1519"/>
        <v>0</v>
      </c>
      <c r="Y1558" s="29">
        <f t="shared" si="1519"/>
        <v>1</v>
      </c>
      <c r="Z1558" s="29">
        <f t="shared" si="1519"/>
        <v>1</v>
      </c>
      <c r="AA1558" s="29">
        <f t="shared" si="1519"/>
        <v>1</v>
      </c>
      <c r="AB1558" s="29">
        <f t="shared" si="1519"/>
        <v>1</v>
      </c>
      <c r="AC1558" s="29">
        <f t="shared" si="1519"/>
        <v>1</v>
      </c>
      <c r="AD1558" s="29">
        <f t="shared" si="1519"/>
        <v>1</v>
      </c>
      <c r="AE1558" s="29">
        <f t="shared" si="1517"/>
        <v>1</v>
      </c>
      <c r="AF1558" s="29">
        <f t="shared" si="1517"/>
        <v>1</v>
      </c>
      <c r="AG1558" s="29">
        <f t="shared" si="1517"/>
        <v>1</v>
      </c>
      <c r="AH1558" s="29">
        <f t="shared" si="1517"/>
        <v>1</v>
      </c>
      <c r="AI1558" s="29">
        <f t="shared" si="1517"/>
        <v>1</v>
      </c>
      <c r="AJ1558" s="29">
        <f t="shared" si="1517"/>
        <v>1</v>
      </c>
      <c r="AK1558" s="29">
        <f t="shared" si="1517"/>
        <v>1</v>
      </c>
      <c r="AL1558" s="29">
        <f t="shared" si="1517"/>
        <v>1</v>
      </c>
      <c r="AM1558" s="29">
        <f t="shared" si="1517"/>
        <v>1</v>
      </c>
      <c r="AN1558" s="29">
        <f t="shared" si="1517"/>
        <v>1</v>
      </c>
      <c r="AO1558" s="29">
        <f t="shared" si="1517"/>
        <v>1</v>
      </c>
      <c r="AP1558" s="29">
        <f t="shared" si="1517"/>
        <v>1</v>
      </c>
      <c r="AQ1558" s="29">
        <f t="shared" si="1517"/>
        <v>1</v>
      </c>
      <c r="AR1558" s="29">
        <f t="shared" si="1517"/>
        <v>1</v>
      </c>
      <c r="AS1558" s="29">
        <f t="shared" si="1517"/>
        <v>1</v>
      </c>
      <c r="AT1558" s="29">
        <f t="shared" si="1503"/>
        <v>1</v>
      </c>
      <c r="AU1558" s="29">
        <f t="shared" si="1503"/>
        <v>1</v>
      </c>
      <c r="AV1558" s="29">
        <f t="shared" si="1503"/>
        <v>1</v>
      </c>
      <c r="AW1558" s="29">
        <f t="shared" si="1503"/>
        <v>1</v>
      </c>
      <c r="AX1558" s="29">
        <f t="shared" si="1503"/>
        <v>1</v>
      </c>
      <c r="AY1558" s="29">
        <f t="shared" si="1503"/>
        <v>1</v>
      </c>
      <c r="AZ1558" s="29">
        <f t="shared" si="1503"/>
        <v>1</v>
      </c>
      <c r="BA1558" s="29">
        <f t="shared" si="1503"/>
        <v>1</v>
      </c>
      <c r="BB1558" s="29">
        <f t="shared" si="1503"/>
        <v>1</v>
      </c>
      <c r="BC1558" s="29">
        <f t="shared" si="1503"/>
        <v>1</v>
      </c>
      <c r="BD1558" s="29">
        <f t="shared" si="1503"/>
        <v>1</v>
      </c>
      <c r="BE1558" s="29">
        <f t="shared" si="1503"/>
        <v>1</v>
      </c>
      <c r="BF1558" s="29">
        <f t="shared" si="1503"/>
        <v>1</v>
      </c>
      <c r="BG1558" s="29">
        <f t="shared" si="1503"/>
        <v>1</v>
      </c>
      <c r="BH1558" s="29">
        <f t="shared" si="1503"/>
        <v>1</v>
      </c>
      <c r="BI1558" s="29">
        <f t="shared" si="1503"/>
        <v>1</v>
      </c>
      <c r="BJ1558" s="29">
        <f t="shared" si="1501"/>
        <v>1</v>
      </c>
      <c r="BN1558" s="29">
        <f t="shared" si="1487"/>
        <v>47</v>
      </c>
      <c r="BO1558" s="29">
        <f t="shared" ref="BO1558:BO1578" si="1524">BO1508+1</f>
        <v>22</v>
      </c>
    </row>
    <row r="1559" spans="3:67" x14ac:dyDescent="0.25">
      <c r="C1559" s="79">
        <f t="shared" si="1521"/>
        <v>43883</v>
      </c>
      <c r="D1559" s="29">
        <f t="shared" si="1509"/>
        <v>2020</v>
      </c>
      <c r="E1559" s="29">
        <f t="shared" si="1488"/>
        <v>2</v>
      </c>
      <c r="F1559" s="29">
        <f t="shared" si="1489"/>
        <v>8</v>
      </c>
      <c r="G1559" s="29">
        <f t="shared" si="1490"/>
        <v>22</v>
      </c>
      <c r="H1559" s="166" t="str">
        <f t="shared" si="1491"/>
        <v>Fr</v>
      </c>
      <c r="I1559" s="29">
        <f t="shared" si="1522"/>
        <v>48</v>
      </c>
      <c r="J1559" s="29">
        <f t="array" ref="J1559">INDEX(Dienstplan!$F$6:$AJ$55,BN1559,BO1559)</f>
        <v>0</v>
      </c>
      <c r="K1559" s="29">
        <f t="array" ref="K1559">IF(OR(J1559=Schichten!$B$3,J1559=Schichten!$B$4),INDEX($D$98:$D$147,MATCH(CODE(J1559),$H$98:$H$147,0)),IF(ISERROR(INDEX($D$98:$D$147,MATCH(J1559,$A$98:$A$147,0))),0,INDEX($D$98:$D$147,MATCH(J1559,$A$98:$A$147,0))))</f>
        <v>0</v>
      </c>
      <c r="L1559" s="29">
        <f t="shared" ref="L1559" si="1525">L1509</f>
        <v>0</v>
      </c>
      <c r="M1559" s="29">
        <f t="shared" si="1512"/>
        <v>0</v>
      </c>
      <c r="O1559" s="29">
        <f t="shared" si="1519"/>
        <v>0</v>
      </c>
      <c r="P1559" s="29">
        <f t="shared" si="1519"/>
        <v>0</v>
      </c>
      <c r="Q1559" s="29">
        <f t="shared" si="1519"/>
        <v>0</v>
      </c>
      <c r="R1559" s="29">
        <f t="shared" si="1519"/>
        <v>0</v>
      </c>
      <c r="S1559" s="29">
        <f t="shared" si="1519"/>
        <v>0</v>
      </c>
      <c r="T1559" s="29">
        <f t="shared" si="1519"/>
        <v>0</v>
      </c>
      <c r="U1559" s="29">
        <f t="shared" si="1519"/>
        <v>0</v>
      </c>
      <c r="V1559" s="29">
        <f t="shared" si="1519"/>
        <v>0</v>
      </c>
      <c r="W1559" s="29">
        <f t="shared" si="1519"/>
        <v>0</v>
      </c>
      <c r="X1559" s="29">
        <f t="shared" si="1519"/>
        <v>0</v>
      </c>
      <c r="Y1559" s="29">
        <f t="shared" si="1519"/>
        <v>1</v>
      </c>
      <c r="Z1559" s="29">
        <f t="shared" si="1519"/>
        <v>1</v>
      </c>
      <c r="AA1559" s="29">
        <f t="shared" si="1519"/>
        <v>1</v>
      </c>
      <c r="AB1559" s="29">
        <f t="shared" si="1519"/>
        <v>1</v>
      </c>
      <c r="AC1559" s="29">
        <f t="shared" si="1519"/>
        <v>1</v>
      </c>
      <c r="AD1559" s="29">
        <f t="shared" si="1519"/>
        <v>1</v>
      </c>
      <c r="AE1559" s="29">
        <f t="shared" si="1517"/>
        <v>1</v>
      </c>
      <c r="AF1559" s="29">
        <f t="shared" si="1517"/>
        <v>1</v>
      </c>
      <c r="AG1559" s="29">
        <f t="shared" si="1517"/>
        <v>1</v>
      </c>
      <c r="AH1559" s="29">
        <f t="shared" si="1517"/>
        <v>1</v>
      </c>
      <c r="AI1559" s="29">
        <f t="shared" si="1517"/>
        <v>1</v>
      </c>
      <c r="AJ1559" s="29">
        <f t="shared" si="1517"/>
        <v>1</v>
      </c>
      <c r="AK1559" s="29">
        <f t="shared" si="1517"/>
        <v>1</v>
      </c>
      <c r="AL1559" s="29">
        <f t="shared" si="1517"/>
        <v>1</v>
      </c>
      <c r="AM1559" s="29">
        <f t="shared" si="1517"/>
        <v>1</v>
      </c>
      <c r="AN1559" s="29">
        <f t="shared" si="1517"/>
        <v>1</v>
      </c>
      <c r="AO1559" s="29">
        <f t="shared" si="1517"/>
        <v>1</v>
      </c>
      <c r="AP1559" s="29">
        <f t="shared" si="1517"/>
        <v>1</v>
      </c>
      <c r="AQ1559" s="29">
        <f t="shared" si="1517"/>
        <v>1</v>
      </c>
      <c r="AR1559" s="29">
        <f t="shared" si="1517"/>
        <v>1</v>
      </c>
      <c r="AS1559" s="29">
        <f t="shared" si="1517"/>
        <v>1</v>
      </c>
      <c r="AT1559" s="29">
        <f t="shared" si="1503"/>
        <v>1</v>
      </c>
      <c r="AU1559" s="29">
        <f t="shared" si="1503"/>
        <v>1</v>
      </c>
      <c r="AV1559" s="29">
        <f t="shared" si="1503"/>
        <v>1</v>
      </c>
      <c r="AW1559" s="29">
        <f t="shared" si="1503"/>
        <v>1</v>
      </c>
      <c r="AX1559" s="29">
        <f t="shared" si="1503"/>
        <v>1</v>
      </c>
      <c r="AY1559" s="29">
        <f t="shared" si="1503"/>
        <v>1</v>
      </c>
      <c r="AZ1559" s="29">
        <f t="shared" si="1503"/>
        <v>1</v>
      </c>
      <c r="BA1559" s="29">
        <f t="shared" si="1503"/>
        <v>1</v>
      </c>
      <c r="BB1559" s="29">
        <f t="shared" si="1503"/>
        <v>1</v>
      </c>
      <c r="BC1559" s="29">
        <f t="shared" si="1503"/>
        <v>1</v>
      </c>
      <c r="BD1559" s="29">
        <f t="shared" si="1503"/>
        <v>1</v>
      </c>
      <c r="BE1559" s="29">
        <f t="shared" si="1503"/>
        <v>1</v>
      </c>
      <c r="BF1559" s="29">
        <f t="shared" si="1503"/>
        <v>1</v>
      </c>
      <c r="BG1559" s="29">
        <f t="shared" si="1503"/>
        <v>1</v>
      </c>
      <c r="BH1559" s="29">
        <f t="shared" si="1503"/>
        <v>1</v>
      </c>
      <c r="BI1559" s="29">
        <f t="shared" ref="BI1559:BJ1574" si="1526">IF($M$457,IF($J1559=BI$461,1,0),0)</f>
        <v>1</v>
      </c>
      <c r="BJ1559" s="29">
        <f t="shared" si="1526"/>
        <v>1</v>
      </c>
      <c r="BN1559" s="29">
        <f t="shared" si="1487"/>
        <v>48</v>
      </c>
      <c r="BO1559" s="29">
        <f t="shared" si="1524"/>
        <v>22</v>
      </c>
    </row>
    <row r="1560" spans="3:67" x14ac:dyDescent="0.25">
      <c r="C1560" s="79">
        <f t="shared" si="1521"/>
        <v>43883</v>
      </c>
      <c r="D1560" s="29">
        <f t="shared" si="1509"/>
        <v>2020</v>
      </c>
      <c r="E1560" s="29">
        <f t="shared" si="1488"/>
        <v>2</v>
      </c>
      <c r="F1560" s="29">
        <f t="shared" si="1489"/>
        <v>8</v>
      </c>
      <c r="G1560" s="29">
        <f t="shared" si="1490"/>
        <v>22</v>
      </c>
      <c r="H1560" s="166" t="str">
        <f t="shared" si="1491"/>
        <v>Fr</v>
      </c>
      <c r="I1560" s="29">
        <f t="shared" si="1522"/>
        <v>49</v>
      </c>
      <c r="J1560" s="29">
        <f t="array" ref="J1560">INDEX(Dienstplan!$F$6:$AJ$55,BN1560,BO1560)</f>
        <v>0</v>
      </c>
      <c r="K1560" s="29">
        <f t="array" ref="K1560">IF(OR(J1560=Schichten!$B$3,J1560=Schichten!$B$4),INDEX($D$98:$D$147,MATCH(CODE(J1560),$H$98:$H$147,0)),IF(ISERROR(INDEX($D$98:$D$147,MATCH(J1560,$A$98:$A$147,0))),0,INDEX($D$98:$D$147,MATCH(J1560,$A$98:$A$147,0))))</f>
        <v>0</v>
      </c>
      <c r="L1560" s="29">
        <f t="shared" ref="L1560" si="1527">L1510</f>
        <v>0</v>
      </c>
      <c r="M1560" s="29">
        <f t="shared" si="1512"/>
        <v>0</v>
      </c>
      <c r="O1560" s="29">
        <f t="shared" si="1519"/>
        <v>0</v>
      </c>
      <c r="P1560" s="29">
        <f t="shared" si="1519"/>
        <v>0</v>
      </c>
      <c r="Q1560" s="29">
        <f t="shared" si="1519"/>
        <v>0</v>
      </c>
      <c r="R1560" s="29">
        <f t="shared" si="1519"/>
        <v>0</v>
      </c>
      <c r="S1560" s="29">
        <f t="shared" si="1519"/>
        <v>0</v>
      </c>
      <c r="T1560" s="29">
        <f t="shared" si="1519"/>
        <v>0</v>
      </c>
      <c r="U1560" s="29">
        <f t="shared" si="1519"/>
        <v>0</v>
      </c>
      <c r="V1560" s="29">
        <f t="shared" si="1519"/>
        <v>0</v>
      </c>
      <c r="W1560" s="29">
        <f t="shared" si="1519"/>
        <v>0</v>
      </c>
      <c r="X1560" s="29">
        <f t="shared" si="1519"/>
        <v>0</v>
      </c>
      <c r="Y1560" s="29">
        <f t="shared" si="1519"/>
        <v>1</v>
      </c>
      <c r="Z1560" s="29">
        <f t="shared" si="1519"/>
        <v>1</v>
      </c>
      <c r="AA1560" s="29">
        <f t="shared" si="1519"/>
        <v>1</v>
      </c>
      <c r="AB1560" s="29">
        <f t="shared" si="1519"/>
        <v>1</v>
      </c>
      <c r="AC1560" s="29">
        <f t="shared" si="1519"/>
        <v>1</v>
      </c>
      <c r="AD1560" s="29">
        <f t="shared" si="1519"/>
        <v>1</v>
      </c>
      <c r="AE1560" s="29">
        <f t="shared" si="1517"/>
        <v>1</v>
      </c>
      <c r="AF1560" s="29">
        <f t="shared" si="1517"/>
        <v>1</v>
      </c>
      <c r="AG1560" s="29">
        <f t="shared" si="1517"/>
        <v>1</v>
      </c>
      <c r="AH1560" s="29">
        <f t="shared" si="1517"/>
        <v>1</v>
      </c>
      <c r="AI1560" s="29">
        <f t="shared" si="1517"/>
        <v>1</v>
      </c>
      <c r="AJ1560" s="29">
        <f t="shared" si="1517"/>
        <v>1</v>
      </c>
      <c r="AK1560" s="29">
        <f t="shared" si="1517"/>
        <v>1</v>
      </c>
      <c r="AL1560" s="29">
        <f t="shared" si="1517"/>
        <v>1</v>
      </c>
      <c r="AM1560" s="29">
        <f t="shared" si="1517"/>
        <v>1</v>
      </c>
      <c r="AN1560" s="29">
        <f t="shared" si="1517"/>
        <v>1</v>
      </c>
      <c r="AO1560" s="29">
        <f t="shared" si="1517"/>
        <v>1</v>
      </c>
      <c r="AP1560" s="29">
        <f t="shared" si="1517"/>
        <v>1</v>
      </c>
      <c r="AQ1560" s="29">
        <f t="shared" si="1517"/>
        <v>1</v>
      </c>
      <c r="AR1560" s="29">
        <f t="shared" si="1517"/>
        <v>1</v>
      </c>
      <c r="AS1560" s="29">
        <f t="shared" si="1517"/>
        <v>1</v>
      </c>
      <c r="AT1560" s="29">
        <f t="shared" ref="AT1560:BI1575" si="1528">IF($M$457,IF($J1560=AT$461,1,0),0)</f>
        <v>1</v>
      </c>
      <c r="AU1560" s="29">
        <f t="shared" si="1528"/>
        <v>1</v>
      </c>
      <c r="AV1560" s="29">
        <f t="shared" si="1528"/>
        <v>1</v>
      </c>
      <c r="AW1560" s="29">
        <f t="shared" si="1528"/>
        <v>1</v>
      </c>
      <c r="AX1560" s="29">
        <f t="shared" si="1528"/>
        <v>1</v>
      </c>
      <c r="AY1560" s="29">
        <f t="shared" si="1528"/>
        <v>1</v>
      </c>
      <c r="AZ1560" s="29">
        <f t="shared" si="1528"/>
        <v>1</v>
      </c>
      <c r="BA1560" s="29">
        <f t="shared" si="1528"/>
        <v>1</v>
      </c>
      <c r="BB1560" s="29">
        <f t="shared" si="1528"/>
        <v>1</v>
      </c>
      <c r="BC1560" s="29">
        <f t="shared" si="1528"/>
        <v>1</v>
      </c>
      <c r="BD1560" s="29">
        <f t="shared" si="1528"/>
        <v>1</v>
      </c>
      <c r="BE1560" s="29">
        <f t="shared" si="1528"/>
        <v>1</v>
      </c>
      <c r="BF1560" s="29">
        <f t="shared" si="1528"/>
        <v>1</v>
      </c>
      <c r="BG1560" s="29">
        <f t="shared" si="1528"/>
        <v>1</v>
      </c>
      <c r="BH1560" s="29">
        <f t="shared" si="1528"/>
        <v>1</v>
      </c>
      <c r="BI1560" s="29">
        <f t="shared" si="1528"/>
        <v>1</v>
      </c>
      <c r="BJ1560" s="29">
        <f t="shared" si="1526"/>
        <v>1</v>
      </c>
      <c r="BN1560" s="29">
        <f t="shared" si="1487"/>
        <v>49</v>
      </c>
      <c r="BO1560" s="29">
        <f t="shared" si="1524"/>
        <v>22</v>
      </c>
    </row>
    <row r="1561" spans="3:67" x14ac:dyDescent="0.25">
      <c r="C1561" s="79">
        <f t="shared" si="1521"/>
        <v>43883</v>
      </c>
      <c r="D1561" s="29">
        <f t="shared" si="1509"/>
        <v>2020</v>
      </c>
      <c r="E1561" s="29">
        <f t="shared" si="1488"/>
        <v>2</v>
      </c>
      <c r="F1561" s="29">
        <f t="shared" si="1489"/>
        <v>8</v>
      </c>
      <c r="G1561" s="29">
        <f t="shared" si="1490"/>
        <v>22</v>
      </c>
      <c r="H1561" s="166" t="str">
        <f t="shared" si="1491"/>
        <v>Fr</v>
      </c>
      <c r="I1561" s="29">
        <f t="shared" si="1522"/>
        <v>50</v>
      </c>
      <c r="J1561" s="29">
        <f t="array" ref="J1561">INDEX(Dienstplan!$F$6:$AJ$55,BN1561,BO1561)</f>
        <v>0</v>
      </c>
      <c r="K1561" s="29">
        <f t="array" ref="K1561">IF(OR(J1561=Schichten!$B$3,J1561=Schichten!$B$4),INDEX($D$98:$D$147,MATCH(CODE(J1561),$H$98:$H$147,0)),IF(ISERROR(INDEX($D$98:$D$147,MATCH(J1561,$A$98:$A$147,0))),0,INDEX($D$98:$D$147,MATCH(J1561,$A$98:$A$147,0))))</f>
        <v>0</v>
      </c>
      <c r="L1561" s="29">
        <f t="shared" ref="L1561" si="1529">L1511</f>
        <v>0</v>
      </c>
      <c r="M1561" s="29">
        <f t="shared" si="1512"/>
        <v>0</v>
      </c>
      <c r="O1561" s="29">
        <f t="shared" si="1519"/>
        <v>0</v>
      </c>
      <c r="P1561" s="29">
        <f t="shared" si="1519"/>
        <v>0</v>
      </c>
      <c r="Q1561" s="29">
        <f t="shared" si="1519"/>
        <v>0</v>
      </c>
      <c r="R1561" s="29">
        <f t="shared" si="1519"/>
        <v>0</v>
      </c>
      <c r="S1561" s="29">
        <f t="shared" si="1519"/>
        <v>0</v>
      </c>
      <c r="T1561" s="29">
        <f t="shared" si="1519"/>
        <v>0</v>
      </c>
      <c r="U1561" s="29">
        <f t="shared" si="1519"/>
        <v>0</v>
      </c>
      <c r="V1561" s="29">
        <f t="shared" si="1519"/>
        <v>0</v>
      </c>
      <c r="W1561" s="29">
        <f t="shared" si="1519"/>
        <v>0</v>
      </c>
      <c r="X1561" s="29">
        <f t="shared" si="1519"/>
        <v>0</v>
      </c>
      <c r="Y1561" s="29">
        <f t="shared" si="1519"/>
        <v>1</v>
      </c>
      <c r="Z1561" s="29">
        <f t="shared" si="1519"/>
        <v>1</v>
      </c>
      <c r="AA1561" s="29">
        <f t="shared" si="1519"/>
        <v>1</v>
      </c>
      <c r="AB1561" s="29">
        <f t="shared" si="1519"/>
        <v>1</v>
      </c>
      <c r="AC1561" s="29">
        <f t="shared" si="1519"/>
        <v>1</v>
      </c>
      <c r="AD1561" s="29">
        <f t="shared" si="1519"/>
        <v>1</v>
      </c>
      <c r="AE1561" s="29">
        <f t="shared" si="1517"/>
        <v>1</v>
      </c>
      <c r="AF1561" s="29">
        <f t="shared" si="1517"/>
        <v>1</v>
      </c>
      <c r="AG1561" s="29">
        <f t="shared" si="1517"/>
        <v>1</v>
      </c>
      <c r="AH1561" s="29">
        <f t="shared" si="1517"/>
        <v>1</v>
      </c>
      <c r="AI1561" s="29">
        <f t="shared" si="1517"/>
        <v>1</v>
      </c>
      <c r="AJ1561" s="29">
        <f t="shared" si="1517"/>
        <v>1</v>
      </c>
      <c r="AK1561" s="29">
        <f t="shared" si="1517"/>
        <v>1</v>
      </c>
      <c r="AL1561" s="29">
        <f t="shared" si="1517"/>
        <v>1</v>
      </c>
      <c r="AM1561" s="29">
        <f t="shared" si="1517"/>
        <v>1</v>
      </c>
      <c r="AN1561" s="29">
        <f t="shared" si="1517"/>
        <v>1</v>
      </c>
      <c r="AO1561" s="29">
        <f t="shared" si="1517"/>
        <v>1</v>
      </c>
      <c r="AP1561" s="29">
        <f t="shared" si="1517"/>
        <v>1</v>
      </c>
      <c r="AQ1561" s="29">
        <f t="shared" si="1517"/>
        <v>1</v>
      </c>
      <c r="AR1561" s="29">
        <f t="shared" si="1517"/>
        <v>1</v>
      </c>
      <c r="AS1561" s="29">
        <f t="shared" si="1517"/>
        <v>1</v>
      </c>
      <c r="AT1561" s="29">
        <f t="shared" si="1528"/>
        <v>1</v>
      </c>
      <c r="AU1561" s="29">
        <f t="shared" si="1528"/>
        <v>1</v>
      </c>
      <c r="AV1561" s="29">
        <f t="shared" si="1528"/>
        <v>1</v>
      </c>
      <c r="AW1561" s="29">
        <f t="shared" si="1528"/>
        <v>1</v>
      </c>
      <c r="AX1561" s="29">
        <f t="shared" si="1528"/>
        <v>1</v>
      </c>
      <c r="AY1561" s="29">
        <f t="shared" si="1528"/>
        <v>1</v>
      </c>
      <c r="AZ1561" s="29">
        <f t="shared" si="1528"/>
        <v>1</v>
      </c>
      <c r="BA1561" s="29">
        <f t="shared" si="1528"/>
        <v>1</v>
      </c>
      <c r="BB1561" s="29">
        <f t="shared" si="1528"/>
        <v>1</v>
      </c>
      <c r="BC1561" s="29">
        <f t="shared" si="1528"/>
        <v>1</v>
      </c>
      <c r="BD1561" s="29">
        <f t="shared" si="1528"/>
        <v>1</v>
      </c>
      <c r="BE1561" s="29">
        <f t="shared" si="1528"/>
        <v>1</v>
      </c>
      <c r="BF1561" s="29">
        <f t="shared" si="1528"/>
        <v>1</v>
      </c>
      <c r="BG1561" s="29">
        <f t="shared" si="1528"/>
        <v>1</v>
      </c>
      <c r="BH1561" s="29">
        <f t="shared" si="1528"/>
        <v>1</v>
      </c>
      <c r="BI1561" s="29">
        <f t="shared" si="1528"/>
        <v>1</v>
      </c>
      <c r="BJ1561" s="29">
        <f t="shared" si="1526"/>
        <v>1</v>
      </c>
      <c r="BN1561" s="29">
        <f t="shared" si="1487"/>
        <v>50</v>
      </c>
      <c r="BO1561" s="29">
        <f t="shared" si="1524"/>
        <v>22</v>
      </c>
    </row>
    <row r="1562" spans="3:67" x14ac:dyDescent="0.25">
      <c r="C1562" s="79">
        <f t="shared" si="1521"/>
        <v>43884</v>
      </c>
      <c r="D1562" s="29">
        <f t="shared" si="1509"/>
        <v>2020</v>
      </c>
      <c r="E1562" s="29">
        <f t="shared" si="1488"/>
        <v>2</v>
      </c>
      <c r="F1562" s="29">
        <f t="shared" si="1489"/>
        <v>8</v>
      </c>
      <c r="G1562" s="29">
        <f t="shared" si="1490"/>
        <v>23</v>
      </c>
      <c r="H1562" s="166" t="str">
        <f t="shared" si="1491"/>
        <v>Sa</v>
      </c>
      <c r="I1562" s="29">
        <f t="shared" si="1522"/>
        <v>1</v>
      </c>
      <c r="J1562" s="29">
        <f t="array" ref="J1562">INDEX(Dienstplan!$F$6:$AJ$55,BN1562,BO1562)</f>
        <v>0</v>
      </c>
      <c r="K1562" s="29">
        <f t="array" ref="K1562">IF(OR(J1562=Schichten!$B$3,J1562=Schichten!$B$4),INDEX($D$98:$D$147,MATCH(CODE(J1562),$H$98:$H$147,0)),IF(ISERROR(INDEX($D$98:$D$147,MATCH(J1562,$A$98:$A$147,0))),0,INDEX($D$98:$D$147,MATCH(J1562,$A$98:$A$147,0))))</f>
        <v>0</v>
      </c>
      <c r="L1562" s="29">
        <f t="shared" ref="L1562" si="1530">L1512</f>
        <v>1.1494252873563218E-2</v>
      </c>
      <c r="M1562" s="29">
        <f t="shared" si="1512"/>
        <v>0</v>
      </c>
      <c r="O1562" s="29">
        <f t="shared" si="1519"/>
        <v>0</v>
      </c>
      <c r="P1562" s="29">
        <f t="shared" si="1519"/>
        <v>0</v>
      </c>
      <c r="Q1562" s="29">
        <f t="shared" si="1519"/>
        <v>0</v>
      </c>
      <c r="R1562" s="29">
        <f t="shared" si="1519"/>
        <v>0</v>
      </c>
      <c r="S1562" s="29">
        <f t="shared" si="1519"/>
        <v>0</v>
      </c>
      <c r="T1562" s="29">
        <f t="shared" si="1519"/>
        <v>0</v>
      </c>
      <c r="U1562" s="29">
        <f t="shared" si="1519"/>
        <v>0</v>
      </c>
      <c r="V1562" s="29">
        <f t="shared" si="1519"/>
        <v>0</v>
      </c>
      <c r="W1562" s="29">
        <f t="shared" si="1519"/>
        <v>0</v>
      </c>
      <c r="X1562" s="29">
        <f t="shared" si="1519"/>
        <v>0</v>
      </c>
      <c r="Y1562" s="29">
        <f t="shared" si="1519"/>
        <v>1</v>
      </c>
      <c r="Z1562" s="29">
        <f t="shared" si="1519"/>
        <v>1</v>
      </c>
      <c r="AA1562" s="29">
        <f t="shared" si="1519"/>
        <v>1</v>
      </c>
      <c r="AB1562" s="29">
        <f t="shared" si="1519"/>
        <v>1</v>
      </c>
      <c r="AC1562" s="29">
        <f t="shared" si="1519"/>
        <v>1</v>
      </c>
      <c r="AD1562" s="29">
        <f t="shared" si="1519"/>
        <v>1</v>
      </c>
      <c r="AE1562" s="29">
        <f t="shared" si="1517"/>
        <v>1</v>
      </c>
      <c r="AF1562" s="29">
        <f t="shared" si="1517"/>
        <v>1</v>
      </c>
      <c r="AG1562" s="29">
        <f t="shared" si="1517"/>
        <v>1</v>
      </c>
      <c r="AH1562" s="29">
        <f t="shared" si="1517"/>
        <v>1</v>
      </c>
      <c r="AI1562" s="29">
        <f t="shared" si="1517"/>
        <v>1</v>
      </c>
      <c r="AJ1562" s="29">
        <f t="shared" si="1517"/>
        <v>1</v>
      </c>
      <c r="AK1562" s="29">
        <f t="shared" si="1517"/>
        <v>1</v>
      </c>
      <c r="AL1562" s="29">
        <f t="shared" si="1517"/>
        <v>1</v>
      </c>
      <c r="AM1562" s="29">
        <f t="shared" si="1517"/>
        <v>1</v>
      </c>
      <c r="AN1562" s="29">
        <f t="shared" si="1517"/>
        <v>1</v>
      </c>
      <c r="AO1562" s="29">
        <f t="shared" si="1517"/>
        <v>1</v>
      </c>
      <c r="AP1562" s="29">
        <f t="shared" si="1517"/>
        <v>1</v>
      </c>
      <c r="AQ1562" s="29">
        <f t="shared" si="1517"/>
        <v>1</v>
      </c>
      <c r="AR1562" s="29">
        <f t="shared" si="1517"/>
        <v>1</v>
      </c>
      <c r="AS1562" s="29">
        <f t="shared" si="1517"/>
        <v>1</v>
      </c>
      <c r="AT1562" s="29">
        <f t="shared" si="1528"/>
        <v>1</v>
      </c>
      <c r="AU1562" s="29">
        <f t="shared" si="1528"/>
        <v>1</v>
      </c>
      <c r="AV1562" s="29">
        <f t="shared" si="1528"/>
        <v>1</v>
      </c>
      <c r="AW1562" s="29">
        <f t="shared" si="1528"/>
        <v>1</v>
      </c>
      <c r="AX1562" s="29">
        <f t="shared" si="1528"/>
        <v>1</v>
      </c>
      <c r="AY1562" s="29">
        <f t="shared" si="1528"/>
        <v>1</v>
      </c>
      <c r="AZ1562" s="29">
        <f t="shared" si="1528"/>
        <v>1</v>
      </c>
      <c r="BA1562" s="29">
        <f t="shared" si="1528"/>
        <v>1</v>
      </c>
      <c r="BB1562" s="29">
        <f t="shared" si="1528"/>
        <v>1</v>
      </c>
      <c r="BC1562" s="29">
        <f t="shared" si="1528"/>
        <v>1</v>
      </c>
      <c r="BD1562" s="29">
        <f t="shared" si="1528"/>
        <v>1</v>
      </c>
      <c r="BE1562" s="29">
        <f t="shared" si="1528"/>
        <v>1</v>
      </c>
      <c r="BF1562" s="29">
        <f t="shared" si="1528"/>
        <v>1</v>
      </c>
      <c r="BG1562" s="29">
        <f t="shared" si="1528"/>
        <v>1</v>
      </c>
      <c r="BH1562" s="29">
        <f t="shared" si="1528"/>
        <v>1</v>
      </c>
      <c r="BI1562" s="29">
        <f t="shared" si="1528"/>
        <v>1</v>
      </c>
      <c r="BJ1562" s="29">
        <f t="shared" si="1526"/>
        <v>1</v>
      </c>
      <c r="BN1562" s="29">
        <f t="shared" si="1487"/>
        <v>1</v>
      </c>
      <c r="BO1562" s="29">
        <f t="shared" si="1524"/>
        <v>23</v>
      </c>
    </row>
    <row r="1563" spans="3:67" x14ac:dyDescent="0.25">
      <c r="C1563" s="79">
        <f t="shared" si="1521"/>
        <v>43884</v>
      </c>
      <c r="D1563" s="29">
        <f t="shared" si="1509"/>
        <v>2020</v>
      </c>
      <c r="E1563" s="29">
        <f t="shared" si="1488"/>
        <v>2</v>
      </c>
      <c r="F1563" s="29">
        <f t="shared" si="1489"/>
        <v>8</v>
      </c>
      <c r="G1563" s="29">
        <f t="shared" si="1490"/>
        <v>23</v>
      </c>
      <c r="H1563" s="166" t="str">
        <f t="shared" si="1491"/>
        <v>Sa</v>
      </c>
      <c r="I1563" s="29">
        <f t="shared" si="1522"/>
        <v>2</v>
      </c>
      <c r="J1563" s="29">
        <f t="array" ref="J1563">INDEX(Dienstplan!$F$6:$AJ$55,BN1563,BO1563)</f>
        <v>0</v>
      </c>
      <c r="K1563" s="29">
        <f t="array" ref="K1563">IF(OR(J1563=Schichten!$B$3,J1563=Schichten!$B$4),INDEX($D$98:$D$147,MATCH(CODE(J1563),$H$98:$H$147,0)),IF(ISERROR(INDEX($D$98:$D$147,MATCH(J1563,$A$98:$A$147,0))),0,INDEX($D$98:$D$147,MATCH(J1563,$A$98:$A$147,0))))</f>
        <v>0</v>
      </c>
      <c r="L1563" s="29">
        <f t="shared" ref="L1563" si="1531">L1513</f>
        <v>0</v>
      </c>
      <c r="M1563" s="29">
        <f t="shared" si="1512"/>
        <v>0</v>
      </c>
      <c r="O1563" s="29">
        <f t="shared" si="1519"/>
        <v>0</v>
      </c>
      <c r="P1563" s="29">
        <f t="shared" si="1519"/>
        <v>0</v>
      </c>
      <c r="Q1563" s="29">
        <f t="shared" si="1519"/>
        <v>0</v>
      </c>
      <c r="R1563" s="29">
        <f t="shared" si="1519"/>
        <v>0</v>
      </c>
      <c r="S1563" s="29">
        <f t="shared" si="1519"/>
        <v>0</v>
      </c>
      <c r="T1563" s="29">
        <f t="shared" si="1519"/>
        <v>0</v>
      </c>
      <c r="U1563" s="29">
        <f t="shared" si="1519"/>
        <v>0</v>
      </c>
      <c r="V1563" s="29">
        <f t="shared" si="1519"/>
        <v>0</v>
      </c>
      <c r="W1563" s="29">
        <f t="shared" si="1519"/>
        <v>0</v>
      </c>
      <c r="X1563" s="29">
        <f t="shared" si="1519"/>
        <v>0</v>
      </c>
      <c r="Y1563" s="29">
        <f t="shared" si="1519"/>
        <v>1</v>
      </c>
      <c r="Z1563" s="29">
        <f t="shared" si="1519"/>
        <v>1</v>
      </c>
      <c r="AA1563" s="29">
        <f t="shared" si="1519"/>
        <v>1</v>
      </c>
      <c r="AB1563" s="29">
        <f t="shared" si="1519"/>
        <v>1</v>
      </c>
      <c r="AC1563" s="29">
        <f t="shared" si="1519"/>
        <v>1</v>
      </c>
      <c r="AD1563" s="29">
        <f t="shared" si="1519"/>
        <v>1</v>
      </c>
      <c r="AE1563" s="29">
        <f t="shared" si="1517"/>
        <v>1</v>
      </c>
      <c r="AF1563" s="29">
        <f t="shared" si="1517"/>
        <v>1</v>
      </c>
      <c r="AG1563" s="29">
        <f t="shared" si="1517"/>
        <v>1</v>
      </c>
      <c r="AH1563" s="29">
        <f t="shared" si="1517"/>
        <v>1</v>
      </c>
      <c r="AI1563" s="29">
        <f t="shared" si="1517"/>
        <v>1</v>
      </c>
      <c r="AJ1563" s="29">
        <f t="shared" si="1517"/>
        <v>1</v>
      </c>
      <c r="AK1563" s="29">
        <f t="shared" si="1517"/>
        <v>1</v>
      </c>
      <c r="AL1563" s="29">
        <f t="shared" si="1517"/>
        <v>1</v>
      </c>
      <c r="AM1563" s="29">
        <f t="shared" si="1517"/>
        <v>1</v>
      </c>
      <c r="AN1563" s="29">
        <f t="shared" si="1517"/>
        <v>1</v>
      </c>
      <c r="AO1563" s="29">
        <f t="shared" si="1517"/>
        <v>1</v>
      </c>
      <c r="AP1563" s="29">
        <f t="shared" si="1517"/>
        <v>1</v>
      </c>
      <c r="AQ1563" s="29">
        <f t="shared" si="1517"/>
        <v>1</v>
      </c>
      <c r="AR1563" s="29">
        <f t="shared" si="1517"/>
        <v>1</v>
      </c>
      <c r="AS1563" s="29">
        <f t="shared" si="1517"/>
        <v>1</v>
      </c>
      <c r="AT1563" s="29">
        <f t="shared" si="1528"/>
        <v>1</v>
      </c>
      <c r="AU1563" s="29">
        <f t="shared" si="1528"/>
        <v>1</v>
      </c>
      <c r="AV1563" s="29">
        <f t="shared" si="1528"/>
        <v>1</v>
      </c>
      <c r="AW1563" s="29">
        <f t="shared" si="1528"/>
        <v>1</v>
      </c>
      <c r="AX1563" s="29">
        <f t="shared" si="1528"/>
        <v>1</v>
      </c>
      <c r="AY1563" s="29">
        <f t="shared" si="1528"/>
        <v>1</v>
      </c>
      <c r="AZ1563" s="29">
        <f t="shared" si="1528"/>
        <v>1</v>
      </c>
      <c r="BA1563" s="29">
        <f t="shared" si="1528"/>
        <v>1</v>
      </c>
      <c r="BB1563" s="29">
        <f t="shared" si="1528"/>
        <v>1</v>
      </c>
      <c r="BC1563" s="29">
        <f t="shared" si="1528"/>
        <v>1</v>
      </c>
      <c r="BD1563" s="29">
        <f t="shared" si="1528"/>
        <v>1</v>
      </c>
      <c r="BE1563" s="29">
        <f t="shared" si="1528"/>
        <v>1</v>
      </c>
      <c r="BF1563" s="29">
        <f t="shared" si="1528"/>
        <v>1</v>
      </c>
      <c r="BG1563" s="29">
        <f t="shared" si="1528"/>
        <v>1</v>
      </c>
      <c r="BH1563" s="29">
        <f t="shared" si="1528"/>
        <v>1</v>
      </c>
      <c r="BI1563" s="29">
        <f t="shared" si="1528"/>
        <v>1</v>
      </c>
      <c r="BJ1563" s="29">
        <f t="shared" si="1526"/>
        <v>1</v>
      </c>
      <c r="BN1563" s="29">
        <f t="shared" si="1487"/>
        <v>2</v>
      </c>
      <c r="BO1563" s="29">
        <f t="shared" si="1524"/>
        <v>23</v>
      </c>
    </row>
    <row r="1564" spans="3:67" x14ac:dyDescent="0.25">
      <c r="C1564" s="79">
        <f t="shared" si="1521"/>
        <v>43884</v>
      </c>
      <c r="D1564" s="29">
        <f t="shared" si="1509"/>
        <v>2020</v>
      </c>
      <c r="E1564" s="29">
        <f t="shared" si="1488"/>
        <v>2</v>
      </c>
      <c r="F1564" s="29">
        <f t="shared" si="1489"/>
        <v>8</v>
      </c>
      <c r="G1564" s="29">
        <f t="shared" si="1490"/>
        <v>23</v>
      </c>
      <c r="H1564" s="166" t="str">
        <f t="shared" si="1491"/>
        <v>Sa</v>
      </c>
      <c r="I1564" s="29">
        <f t="shared" si="1522"/>
        <v>3</v>
      </c>
      <c r="J1564" s="29">
        <f t="array" ref="J1564">INDEX(Dienstplan!$F$6:$AJ$55,BN1564,BO1564)</f>
        <v>0</v>
      </c>
      <c r="K1564" s="29">
        <f t="array" ref="K1564">IF(OR(J1564=Schichten!$B$3,J1564=Schichten!$B$4),INDEX($D$98:$D$147,MATCH(CODE(J1564),$H$98:$H$147,0)),IF(ISERROR(INDEX($D$98:$D$147,MATCH(J1564,$A$98:$A$147,0))),0,INDEX($D$98:$D$147,MATCH(J1564,$A$98:$A$147,0))))</f>
        <v>0</v>
      </c>
      <c r="L1564" s="29">
        <f t="shared" ref="L1564" si="1532">L1514</f>
        <v>0</v>
      </c>
      <c r="M1564" s="29">
        <f t="shared" si="1512"/>
        <v>0</v>
      </c>
      <c r="O1564" s="29">
        <f t="shared" si="1519"/>
        <v>0</v>
      </c>
      <c r="P1564" s="29">
        <f t="shared" si="1519"/>
        <v>0</v>
      </c>
      <c r="Q1564" s="29">
        <f t="shared" si="1519"/>
        <v>0</v>
      </c>
      <c r="R1564" s="29">
        <f t="shared" si="1519"/>
        <v>0</v>
      </c>
      <c r="S1564" s="29">
        <f t="shared" si="1519"/>
        <v>0</v>
      </c>
      <c r="T1564" s="29">
        <f t="shared" si="1519"/>
        <v>0</v>
      </c>
      <c r="U1564" s="29">
        <f t="shared" si="1519"/>
        <v>0</v>
      </c>
      <c r="V1564" s="29">
        <f t="shared" si="1519"/>
        <v>0</v>
      </c>
      <c r="W1564" s="29">
        <f t="shared" si="1519"/>
        <v>0</v>
      </c>
      <c r="X1564" s="29">
        <f t="shared" si="1519"/>
        <v>0</v>
      </c>
      <c r="Y1564" s="29">
        <f t="shared" si="1519"/>
        <v>1</v>
      </c>
      <c r="Z1564" s="29">
        <f t="shared" si="1519"/>
        <v>1</v>
      </c>
      <c r="AA1564" s="29">
        <f t="shared" si="1519"/>
        <v>1</v>
      </c>
      <c r="AB1564" s="29">
        <f t="shared" si="1519"/>
        <v>1</v>
      </c>
      <c r="AC1564" s="29">
        <f t="shared" si="1519"/>
        <v>1</v>
      </c>
      <c r="AD1564" s="29">
        <f t="shared" si="1519"/>
        <v>1</v>
      </c>
      <c r="AE1564" s="29">
        <f t="shared" si="1517"/>
        <v>1</v>
      </c>
      <c r="AF1564" s="29">
        <f t="shared" si="1517"/>
        <v>1</v>
      </c>
      <c r="AG1564" s="29">
        <f t="shared" si="1517"/>
        <v>1</v>
      </c>
      <c r="AH1564" s="29">
        <f t="shared" si="1517"/>
        <v>1</v>
      </c>
      <c r="AI1564" s="29">
        <f t="shared" si="1517"/>
        <v>1</v>
      </c>
      <c r="AJ1564" s="29">
        <f t="shared" si="1517"/>
        <v>1</v>
      </c>
      <c r="AK1564" s="29">
        <f t="shared" si="1517"/>
        <v>1</v>
      </c>
      <c r="AL1564" s="29">
        <f t="shared" si="1517"/>
        <v>1</v>
      </c>
      <c r="AM1564" s="29">
        <f t="shared" si="1517"/>
        <v>1</v>
      </c>
      <c r="AN1564" s="29">
        <f t="shared" si="1517"/>
        <v>1</v>
      </c>
      <c r="AO1564" s="29">
        <f t="shared" si="1517"/>
        <v>1</v>
      </c>
      <c r="AP1564" s="29">
        <f t="shared" si="1517"/>
        <v>1</v>
      </c>
      <c r="AQ1564" s="29">
        <f t="shared" si="1517"/>
        <v>1</v>
      </c>
      <c r="AR1564" s="29">
        <f t="shared" si="1517"/>
        <v>1</v>
      </c>
      <c r="AS1564" s="29">
        <f t="shared" si="1517"/>
        <v>1</v>
      </c>
      <c r="AT1564" s="29">
        <f t="shared" si="1528"/>
        <v>1</v>
      </c>
      <c r="AU1564" s="29">
        <f t="shared" si="1528"/>
        <v>1</v>
      </c>
      <c r="AV1564" s="29">
        <f t="shared" si="1528"/>
        <v>1</v>
      </c>
      <c r="AW1564" s="29">
        <f t="shared" si="1528"/>
        <v>1</v>
      </c>
      <c r="AX1564" s="29">
        <f t="shared" si="1528"/>
        <v>1</v>
      </c>
      <c r="AY1564" s="29">
        <f t="shared" si="1528"/>
        <v>1</v>
      </c>
      <c r="AZ1564" s="29">
        <f t="shared" si="1528"/>
        <v>1</v>
      </c>
      <c r="BA1564" s="29">
        <f t="shared" si="1528"/>
        <v>1</v>
      </c>
      <c r="BB1564" s="29">
        <f t="shared" si="1528"/>
        <v>1</v>
      </c>
      <c r="BC1564" s="29">
        <f t="shared" si="1528"/>
        <v>1</v>
      </c>
      <c r="BD1564" s="29">
        <f t="shared" si="1528"/>
        <v>1</v>
      </c>
      <c r="BE1564" s="29">
        <f t="shared" si="1528"/>
        <v>1</v>
      </c>
      <c r="BF1564" s="29">
        <f t="shared" si="1528"/>
        <v>1</v>
      </c>
      <c r="BG1564" s="29">
        <f t="shared" si="1528"/>
        <v>1</v>
      </c>
      <c r="BH1564" s="29">
        <f t="shared" si="1528"/>
        <v>1</v>
      </c>
      <c r="BI1564" s="29">
        <f t="shared" si="1528"/>
        <v>1</v>
      </c>
      <c r="BJ1564" s="29">
        <f t="shared" si="1526"/>
        <v>1</v>
      </c>
      <c r="BN1564" s="29">
        <f t="shared" si="1487"/>
        <v>3</v>
      </c>
      <c r="BO1564" s="29">
        <f t="shared" si="1524"/>
        <v>23</v>
      </c>
    </row>
    <row r="1565" spans="3:67" x14ac:dyDescent="0.25">
      <c r="C1565" s="79">
        <f t="shared" si="1521"/>
        <v>43884</v>
      </c>
      <c r="D1565" s="29">
        <f t="shared" si="1509"/>
        <v>2020</v>
      </c>
      <c r="E1565" s="29">
        <f t="shared" si="1488"/>
        <v>2</v>
      </c>
      <c r="F1565" s="29">
        <f t="shared" si="1489"/>
        <v>8</v>
      </c>
      <c r="G1565" s="29">
        <f t="shared" si="1490"/>
        <v>23</v>
      </c>
      <c r="H1565" s="166" t="str">
        <f t="shared" si="1491"/>
        <v>Sa</v>
      </c>
      <c r="I1565" s="29">
        <f t="shared" si="1522"/>
        <v>4</v>
      </c>
      <c r="J1565" s="29">
        <f t="array" ref="J1565">INDEX(Dienstplan!$F$6:$AJ$55,BN1565,BO1565)</f>
        <v>0</v>
      </c>
      <c r="K1565" s="29">
        <f t="array" ref="K1565">IF(OR(J1565=Schichten!$B$3,J1565=Schichten!$B$4),INDEX($D$98:$D$147,MATCH(CODE(J1565),$H$98:$H$147,0)),IF(ISERROR(INDEX($D$98:$D$147,MATCH(J1565,$A$98:$A$147,0))),0,INDEX($D$98:$D$147,MATCH(J1565,$A$98:$A$147,0))))</f>
        <v>0</v>
      </c>
      <c r="L1565" s="29">
        <f t="shared" ref="L1565" si="1533">L1515</f>
        <v>0</v>
      </c>
      <c r="M1565" s="29">
        <f t="shared" si="1512"/>
        <v>0</v>
      </c>
      <c r="O1565" s="29">
        <f t="shared" si="1519"/>
        <v>0</v>
      </c>
      <c r="P1565" s="29">
        <f t="shared" si="1519"/>
        <v>0</v>
      </c>
      <c r="Q1565" s="29">
        <f t="shared" si="1519"/>
        <v>0</v>
      </c>
      <c r="R1565" s="29">
        <f t="shared" si="1519"/>
        <v>0</v>
      </c>
      <c r="S1565" s="29">
        <f t="shared" si="1519"/>
        <v>0</v>
      </c>
      <c r="T1565" s="29">
        <f t="shared" si="1519"/>
        <v>0</v>
      </c>
      <c r="U1565" s="29">
        <f t="shared" si="1519"/>
        <v>0</v>
      </c>
      <c r="V1565" s="29">
        <f t="shared" si="1519"/>
        <v>0</v>
      </c>
      <c r="W1565" s="29">
        <f t="shared" si="1519"/>
        <v>0</v>
      </c>
      <c r="X1565" s="29">
        <f t="shared" si="1519"/>
        <v>0</v>
      </c>
      <c r="Y1565" s="29">
        <f t="shared" si="1519"/>
        <v>1</v>
      </c>
      <c r="Z1565" s="29">
        <f t="shared" si="1519"/>
        <v>1</v>
      </c>
      <c r="AA1565" s="29">
        <f t="shared" si="1519"/>
        <v>1</v>
      </c>
      <c r="AB1565" s="29">
        <f t="shared" si="1519"/>
        <v>1</v>
      </c>
      <c r="AC1565" s="29">
        <f t="shared" si="1519"/>
        <v>1</v>
      </c>
      <c r="AD1565" s="29">
        <f t="shared" si="1519"/>
        <v>1</v>
      </c>
      <c r="AE1565" s="29">
        <f t="shared" si="1517"/>
        <v>1</v>
      </c>
      <c r="AF1565" s="29">
        <f t="shared" si="1517"/>
        <v>1</v>
      </c>
      <c r="AG1565" s="29">
        <f t="shared" si="1517"/>
        <v>1</v>
      </c>
      <c r="AH1565" s="29">
        <f t="shared" si="1517"/>
        <v>1</v>
      </c>
      <c r="AI1565" s="29">
        <f t="shared" si="1517"/>
        <v>1</v>
      </c>
      <c r="AJ1565" s="29">
        <f t="shared" si="1517"/>
        <v>1</v>
      </c>
      <c r="AK1565" s="29">
        <f t="shared" si="1517"/>
        <v>1</v>
      </c>
      <c r="AL1565" s="29">
        <f t="shared" si="1517"/>
        <v>1</v>
      </c>
      <c r="AM1565" s="29">
        <f t="shared" si="1517"/>
        <v>1</v>
      </c>
      <c r="AN1565" s="29">
        <f t="shared" si="1517"/>
        <v>1</v>
      </c>
      <c r="AO1565" s="29">
        <f t="shared" si="1517"/>
        <v>1</v>
      </c>
      <c r="AP1565" s="29">
        <f t="shared" si="1517"/>
        <v>1</v>
      </c>
      <c r="AQ1565" s="29">
        <f t="shared" si="1517"/>
        <v>1</v>
      </c>
      <c r="AR1565" s="29">
        <f t="shared" si="1517"/>
        <v>1</v>
      </c>
      <c r="AS1565" s="29">
        <f t="shared" si="1517"/>
        <v>1</v>
      </c>
      <c r="AT1565" s="29">
        <f t="shared" si="1528"/>
        <v>1</v>
      </c>
      <c r="AU1565" s="29">
        <f t="shared" si="1528"/>
        <v>1</v>
      </c>
      <c r="AV1565" s="29">
        <f t="shared" si="1528"/>
        <v>1</v>
      </c>
      <c r="AW1565" s="29">
        <f t="shared" si="1528"/>
        <v>1</v>
      </c>
      <c r="AX1565" s="29">
        <f t="shared" si="1528"/>
        <v>1</v>
      </c>
      <c r="AY1565" s="29">
        <f t="shared" si="1528"/>
        <v>1</v>
      </c>
      <c r="AZ1565" s="29">
        <f t="shared" si="1528"/>
        <v>1</v>
      </c>
      <c r="BA1565" s="29">
        <f t="shared" si="1528"/>
        <v>1</v>
      </c>
      <c r="BB1565" s="29">
        <f t="shared" si="1528"/>
        <v>1</v>
      </c>
      <c r="BC1565" s="29">
        <f t="shared" si="1528"/>
        <v>1</v>
      </c>
      <c r="BD1565" s="29">
        <f t="shared" si="1528"/>
        <v>1</v>
      </c>
      <c r="BE1565" s="29">
        <f t="shared" si="1528"/>
        <v>1</v>
      </c>
      <c r="BF1565" s="29">
        <f t="shared" si="1528"/>
        <v>1</v>
      </c>
      <c r="BG1565" s="29">
        <f t="shared" si="1528"/>
        <v>1</v>
      </c>
      <c r="BH1565" s="29">
        <f t="shared" si="1528"/>
        <v>1</v>
      </c>
      <c r="BI1565" s="29">
        <f t="shared" si="1528"/>
        <v>1</v>
      </c>
      <c r="BJ1565" s="29">
        <f t="shared" si="1526"/>
        <v>1</v>
      </c>
      <c r="BN1565" s="29">
        <f t="shared" si="1487"/>
        <v>4</v>
      </c>
      <c r="BO1565" s="29">
        <f t="shared" si="1524"/>
        <v>23</v>
      </c>
    </row>
    <row r="1566" spans="3:67" x14ac:dyDescent="0.25">
      <c r="C1566" s="79">
        <f t="shared" si="1521"/>
        <v>43884</v>
      </c>
      <c r="D1566" s="29">
        <f t="shared" si="1509"/>
        <v>2020</v>
      </c>
      <c r="E1566" s="29">
        <f t="shared" si="1488"/>
        <v>2</v>
      </c>
      <c r="F1566" s="29">
        <f t="shared" si="1489"/>
        <v>8</v>
      </c>
      <c r="G1566" s="29">
        <f t="shared" si="1490"/>
        <v>23</v>
      </c>
      <c r="H1566" s="166" t="str">
        <f t="shared" si="1491"/>
        <v>Sa</v>
      </c>
      <c r="I1566" s="29">
        <f t="shared" si="1522"/>
        <v>5</v>
      </c>
      <c r="J1566" s="29">
        <f t="array" ref="J1566">INDEX(Dienstplan!$F$6:$AJ$55,BN1566,BO1566)</f>
        <v>0</v>
      </c>
      <c r="K1566" s="29">
        <f t="array" ref="K1566">IF(OR(J1566=Schichten!$B$3,J1566=Schichten!$B$4),INDEX($D$98:$D$147,MATCH(CODE(J1566),$H$98:$H$147,0)),IF(ISERROR(INDEX($D$98:$D$147,MATCH(J1566,$A$98:$A$147,0))),0,INDEX($D$98:$D$147,MATCH(J1566,$A$98:$A$147,0))))</f>
        <v>0</v>
      </c>
      <c r="L1566" s="29">
        <f t="shared" ref="L1566" si="1534">L1516</f>
        <v>0</v>
      </c>
      <c r="M1566" s="29">
        <f t="shared" si="1512"/>
        <v>0</v>
      </c>
      <c r="O1566" s="29">
        <f t="shared" si="1519"/>
        <v>0</v>
      </c>
      <c r="P1566" s="29">
        <f t="shared" si="1519"/>
        <v>0</v>
      </c>
      <c r="Q1566" s="29">
        <f t="shared" si="1519"/>
        <v>0</v>
      </c>
      <c r="R1566" s="29">
        <f t="shared" si="1519"/>
        <v>0</v>
      </c>
      <c r="S1566" s="29">
        <f t="shared" si="1519"/>
        <v>0</v>
      </c>
      <c r="T1566" s="29">
        <f t="shared" si="1519"/>
        <v>0</v>
      </c>
      <c r="U1566" s="29">
        <f t="shared" si="1519"/>
        <v>0</v>
      </c>
      <c r="V1566" s="29">
        <f t="shared" si="1519"/>
        <v>0</v>
      </c>
      <c r="W1566" s="29">
        <f t="shared" si="1519"/>
        <v>0</v>
      </c>
      <c r="X1566" s="29">
        <f t="shared" si="1519"/>
        <v>0</v>
      </c>
      <c r="Y1566" s="29">
        <f t="shared" si="1519"/>
        <v>1</v>
      </c>
      <c r="Z1566" s="29">
        <f t="shared" si="1519"/>
        <v>1</v>
      </c>
      <c r="AA1566" s="29">
        <f t="shared" si="1519"/>
        <v>1</v>
      </c>
      <c r="AB1566" s="29">
        <f t="shared" si="1519"/>
        <v>1</v>
      </c>
      <c r="AC1566" s="29">
        <f t="shared" si="1519"/>
        <v>1</v>
      </c>
      <c r="AD1566" s="29">
        <f t="shared" si="1519"/>
        <v>1</v>
      </c>
      <c r="AE1566" s="29">
        <f t="shared" si="1517"/>
        <v>1</v>
      </c>
      <c r="AF1566" s="29">
        <f t="shared" si="1517"/>
        <v>1</v>
      </c>
      <c r="AG1566" s="29">
        <f t="shared" si="1517"/>
        <v>1</v>
      </c>
      <c r="AH1566" s="29">
        <f t="shared" si="1517"/>
        <v>1</v>
      </c>
      <c r="AI1566" s="29">
        <f t="shared" si="1517"/>
        <v>1</v>
      </c>
      <c r="AJ1566" s="29">
        <f t="shared" si="1517"/>
        <v>1</v>
      </c>
      <c r="AK1566" s="29">
        <f t="shared" si="1517"/>
        <v>1</v>
      </c>
      <c r="AL1566" s="29">
        <f t="shared" si="1517"/>
        <v>1</v>
      </c>
      <c r="AM1566" s="29">
        <f t="shared" si="1517"/>
        <v>1</v>
      </c>
      <c r="AN1566" s="29">
        <f t="shared" si="1517"/>
        <v>1</v>
      </c>
      <c r="AO1566" s="29">
        <f t="shared" si="1517"/>
        <v>1</v>
      </c>
      <c r="AP1566" s="29">
        <f t="shared" si="1517"/>
        <v>1</v>
      </c>
      <c r="AQ1566" s="29">
        <f t="shared" si="1517"/>
        <v>1</v>
      </c>
      <c r="AR1566" s="29">
        <f t="shared" si="1517"/>
        <v>1</v>
      </c>
      <c r="AS1566" s="29">
        <f t="shared" si="1517"/>
        <v>1</v>
      </c>
      <c r="AT1566" s="29">
        <f t="shared" si="1528"/>
        <v>1</v>
      </c>
      <c r="AU1566" s="29">
        <f t="shared" si="1528"/>
        <v>1</v>
      </c>
      <c r="AV1566" s="29">
        <f t="shared" si="1528"/>
        <v>1</v>
      </c>
      <c r="AW1566" s="29">
        <f t="shared" si="1528"/>
        <v>1</v>
      </c>
      <c r="AX1566" s="29">
        <f t="shared" si="1528"/>
        <v>1</v>
      </c>
      <c r="AY1566" s="29">
        <f t="shared" si="1528"/>
        <v>1</v>
      </c>
      <c r="AZ1566" s="29">
        <f t="shared" si="1528"/>
        <v>1</v>
      </c>
      <c r="BA1566" s="29">
        <f t="shared" si="1528"/>
        <v>1</v>
      </c>
      <c r="BB1566" s="29">
        <f t="shared" si="1528"/>
        <v>1</v>
      </c>
      <c r="BC1566" s="29">
        <f t="shared" si="1528"/>
        <v>1</v>
      </c>
      <c r="BD1566" s="29">
        <f t="shared" si="1528"/>
        <v>1</v>
      </c>
      <c r="BE1566" s="29">
        <f t="shared" si="1528"/>
        <v>1</v>
      </c>
      <c r="BF1566" s="29">
        <f t="shared" si="1528"/>
        <v>1</v>
      </c>
      <c r="BG1566" s="29">
        <f t="shared" si="1528"/>
        <v>1</v>
      </c>
      <c r="BH1566" s="29">
        <f t="shared" si="1528"/>
        <v>1</v>
      </c>
      <c r="BI1566" s="29">
        <f t="shared" si="1528"/>
        <v>1</v>
      </c>
      <c r="BJ1566" s="29">
        <f t="shared" si="1526"/>
        <v>1</v>
      </c>
      <c r="BN1566" s="29">
        <f t="shared" si="1487"/>
        <v>5</v>
      </c>
      <c r="BO1566" s="29">
        <f t="shared" si="1524"/>
        <v>23</v>
      </c>
    </row>
    <row r="1567" spans="3:67" x14ac:dyDescent="0.25">
      <c r="C1567" s="79">
        <f t="shared" si="1521"/>
        <v>43884</v>
      </c>
      <c r="D1567" s="29">
        <f t="shared" si="1509"/>
        <v>2020</v>
      </c>
      <c r="E1567" s="29">
        <f t="shared" si="1488"/>
        <v>2</v>
      </c>
      <c r="F1567" s="29">
        <f t="shared" si="1489"/>
        <v>8</v>
      </c>
      <c r="G1567" s="29">
        <f t="shared" si="1490"/>
        <v>23</v>
      </c>
      <c r="H1567" s="166" t="str">
        <f t="shared" si="1491"/>
        <v>Sa</v>
      </c>
      <c r="I1567" s="29">
        <f t="shared" si="1522"/>
        <v>6</v>
      </c>
      <c r="J1567" s="29">
        <f t="array" ref="J1567">INDEX(Dienstplan!$F$6:$AJ$55,BN1567,BO1567)</f>
        <v>0</v>
      </c>
      <c r="K1567" s="29">
        <f t="array" ref="K1567">IF(OR(J1567=Schichten!$B$3,J1567=Schichten!$B$4),INDEX($D$98:$D$147,MATCH(CODE(J1567),$H$98:$H$147,0)),IF(ISERROR(INDEX($D$98:$D$147,MATCH(J1567,$A$98:$A$147,0))),0,INDEX($D$98:$D$147,MATCH(J1567,$A$98:$A$147,0))))</f>
        <v>0</v>
      </c>
      <c r="L1567" s="29">
        <f t="shared" ref="L1567" si="1535">L1517</f>
        <v>0</v>
      </c>
      <c r="M1567" s="29">
        <f t="shared" si="1512"/>
        <v>0</v>
      </c>
      <c r="O1567" s="29">
        <f t="shared" si="1519"/>
        <v>0</v>
      </c>
      <c r="P1567" s="29">
        <f t="shared" si="1519"/>
        <v>0</v>
      </c>
      <c r="Q1567" s="29">
        <f t="shared" si="1519"/>
        <v>0</v>
      </c>
      <c r="R1567" s="29">
        <f t="shared" si="1519"/>
        <v>0</v>
      </c>
      <c r="S1567" s="29">
        <f t="shared" si="1519"/>
        <v>0</v>
      </c>
      <c r="T1567" s="29">
        <f t="shared" si="1519"/>
        <v>0</v>
      </c>
      <c r="U1567" s="29">
        <f t="shared" si="1519"/>
        <v>0</v>
      </c>
      <c r="V1567" s="29">
        <f t="shared" si="1519"/>
        <v>0</v>
      </c>
      <c r="W1567" s="29">
        <f t="shared" si="1519"/>
        <v>0</v>
      </c>
      <c r="X1567" s="29">
        <f t="shared" si="1519"/>
        <v>0</v>
      </c>
      <c r="Y1567" s="29">
        <f t="shared" si="1519"/>
        <v>1</v>
      </c>
      <c r="Z1567" s="29">
        <f t="shared" si="1519"/>
        <v>1</v>
      </c>
      <c r="AA1567" s="29">
        <f t="shared" si="1519"/>
        <v>1</v>
      </c>
      <c r="AB1567" s="29">
        <f t="shared" si="1519"/>
        <v>1</v>
      </c>
      <c r="AC1567" s="29">
        <f t="shared" si="1519"/>
        <v>1</v>
      </c>
      <c r="AD1567" s="29">
        <f t="shared" si="1519"/>
        <v>1</v>
      </c>
      <c r="AE1567" s="29">
        <f t="shared" si="1517"/>
        <v>1</v>
      </c>
      <c r="AF1567" s="29">
        <f t="shared" si="1517"/>
        <v>1</v>
      </c>
      <c r="AG1567" s="29">
        <f t="shared" si="1517"/>
        <v>1</v>
      </c>
      <c r="AH1567" s="29">
        <f t="shared" si="1517"/>
        <v>1</v>
      </c>
      <c r="AI1567" s="29">
        <f t="shared" si="1517"/>
        <v>1</v>
      </c>
      <c r="AJ1567" s="29">
        <f t="shared" si="1517"/>
        <v>1</v>
      </c>
      <c r="AK1567" s="29">
        <f t="shared" si="1517"/>
        <v>1</v>
      </c>
      <c r="AL1567" s="29">
        <f t="shared" si="1517"/>
        <v>1</v>
      </c>
      <c r="AM1567" s="29">
        <f t="shared" si="1517"/>
        <v>1</v>
      </c>
      <c r="AN1567" s="29">
        <f t="shared" si="1517"/>
        <v>1</v>
      </c>
      <c r="AO1567" s="29">
        <f t="shared" si="1517"/>
        <v>1</v>
      </c>
      <c r="AP1567" s="29">
        <f t="shared" si="1517"/>
        <v>1</v>
      </c>
      <c r="AQ1567" s="29">
        <f t="shared" si="1517"/>
        <v>1</v>
      </c>
      <c r="AR1567" s="29">
        <f t="shared" si="1517"/>
        <v>1</v>
      </c>
      <c r="AS1567" s="29">
        <f t="shared" si="1517"/>
        <v>1</v>
      </c>
      <c r="AT1567" s="29">
        <f t="shared" si="1528"/>
        <v>1</v>
      </c>
      <c r="AU1567" s="29">
        <f t="shared" si="1528"/>
        <v>1</v>
      </c>
      <c r="AV1567" s="29">
        <f t="shared" si="1528"/>
        <v>1</v>
      </c>
      <c r="AW1567" s="29">
        <f t="shared" si="1528"/>
        <v>1</v>
      </c>
      <c r="AX1567" s="29">
        <f t="shared" si="1528"/>
        <v>1</v>
      </c>
      <c r="AY1567" s="29">
        <f t="shared" si="1528"/>
        <v>1</v>
      </c>
      <c r="AZ1567" s="29">
        <f t="shared" si="1528"/>
        <v>1</v>
      </c>
      <c r="BA1567" s="29">
        <f t="shared" si="1528"/>
        <v>1</v>
      </c>
      <c r="BB1567" s="29">
        <f t="shared" si="1528"/>
        <v>1</v>
      </c>
      <c r="BC1567" s="29">
        <f t="shared" si="1528"/>
        <v>1</v>
      </c>
      <c r="BD1567" s="29">
        <f t="shared" si="1528"/>
        <v>1</v>
      </c>
      <c r="BE1567" s="29">
        <f t="shared" si="1528"/>
        <v>1</v>
      </c>
      <c r="BF1567" s="29">
        <f t="shared" si="1528"/>
        <v>1</v>
      </c>
      <c r="BG1567" s="29">
        <f t="shared" si="1528"/>
        <v>1</v>
      </c>
      <c r="BH1567" s="29">
        <f t="shared" si="1528"/>
        <v>1</v>
      </c>
      <c r="BI1567" s="29">
        <f t="shared" si="1528"/>
        <v>1</v>
      </c>
      <c r="BJ1567" s="29">
        <f t="shared" si="1526"/>
        <v>1</v>
      </c>
      <c r="BN1567" s="29">
        <f t="shared" si="1487"/>
        <v>6</v>
      </c>
      <c r="BO1567" s="29">
        <f t="shared" si="1524"/>
        <v>23</v>
      </c>
    </row>
    <row r="1568" spans="3:67" x14ac:dyDescent="0.25">
      <c r="C1568" s="79">
        <f t="shared" si="1521"/>
        <v>43884</v>
      </c>
      <c r="D1568" s="29">
        <f t="shared" si="1509"/>
        <v>2020</v>
      </c>
      <c r="E1568" s="29">
        <f t="shared" si="1488"/>
        <v>2</v>
      </c>
      <c r="F1568" s="29">
        <f t="shared" si="1489"/>
        <v>8</v>
      </c>
      <c r="G1568" s="29">
        <f t="shared" si="1490"/>
        <v>23</v>
      </c>
      <c r="H1568" s="166" t="str">
        <f t="shared" si="1491"/>
        <v>Sa</v>
      </c>
      <c r="I1568" s="29">
        <f t="shared" si="1522"/>
        <v>7</v>
      </c>
      <c r="J1568" s="29">
        <f t="array" ref="J1568">INDEX(Dienstplan!$F$6:$AJ$55,BN1568,BO1568)</f>
        <v>0</v>
      </c>
      <c r="K1568" s="29">
        <f t="array" ref="K1568">IF(OR(J1568=Schichten!$B$3,J1568=Schichten!$B$4),INDEX($D$98:$D$147,MATCH(CODE(J1568),$H$98:$H$147,0)),IF(ISERROR(INDEX($D$98:$D$147,MATCH(J1568,$A$98:$A$147,0))),0,INDEX($D$98:$D$147,MATCH(J1568,$A$98:$A$147,0))))</f>
        <v>0</v>
      </c>
      <c r="L1568" s="29">
        <f t="shared" ref="L1568" si="1536">L1518</f>
        <v>0</v>
      </c>
      <c r="M1568" s="29">
        <f t="shared" si="1512"/>
        <v>0</v>
      </c>
      <c r="O1568" s="29">
        <f t="shared" si="1519"/>
        <v>0</v>
      </c>
      <c r="P1568" s="29">
        <f t="shared" si="1519"/>
        <v>0</v>
      </c>
      <c r="Q1568" s="29">
        <f t="shared" si="1519"/>
        <v>0</v>
      </c>
      <c r="R1568" s="29">
        <f t="shared" si="1519"/>
        <v>0</v>
      </c>
      <c r="S1568" s="29">
        <f t="shared" si="1519"/>
        <v>0</v>
      </c>
      <c r="T1568" s="29">
        <f t="shared" si="1519"/>
        <v>0</v>
      </c>
      <c r="U1568" s="29">
        <f t="shared" si="1519"/>
        <v>0</v>
      </c>
      <c r="V1568" s="29">
        <f t="shared" si="1519"/>
        <v>0</v>
      </c>
      <c r="W1568" s="29">
        <f t="shared" si="1519"/>
        <v>0</v>
      </c>
      <c r="X1568" s="29">
        <f t="shared" si="1519"/>
        <v>0</v>
      </c>
      <c r="Y1568" s="29">
        <f t="shared" si="1519"/>
        <v>1</v>
      </c>
      <c r="Z1568" s="29">
        <f t="shared" si="1519"/>
        <v>1</v>
      </c>
      <c r="AA1568" s="29">
        <f t="shared" si="1519"/>
        <v>1</v>
      </c>
      <c r="AB1568" s="29">
        <f t="shared" si="1519"/>
        <v>1</v>
      </c>
      <c r="AC1568" s="29">
        <f t="shared" si="1519"/>
        <v>1</v>
      </c>
      <c r="AD1568" s="29">
        <f t="shared" si="1519"/>
        <v>1</v>
      </c>
      <c r="AE1568" s="29">
        <f t="shared" si="1517"/>
        <v>1</v>
      </c>
      <c r="AF1568" s="29">
        <f t="shared" si="1517"/>
        <v>1</v>
      </c>
      <c r="AG1568" s="29">
        <f t="shared" si="1517"/>
        <v>1</v>
      </c>
      <c r="AH1568" s="29">
        <f t="shared" si="1517"/>
        <v>1</v>
      </c>
      <c r="AI1568" s="29">
        <f t="shared" si="1517"/>
        <v>1</v>
      </c>
      <c r="AJ1568" s="29">
        <f t="shared" si="1517"/>
        <v>1</v>
      </c>
      <c r="AK1568" s="29">
        <f t="shared" si="1517"/>
        <v>1</v>
      </c>
      <c r="AL1568" s="29">
        <f t="shared" si="1517"/>
        <v>1</v>
      </c>
      <c r="AM1568" s="29">
        <f t="shared" si="1517"/>
        <v>1</v>
      </c>
      <c r="AN1568" s="29">
        <f t="shared" si="1517"/>
        <v>1</v>
      </c>
      <c r="AO1568" s="29">
        <f t="shared" si="1517"/>
        <v>1</v>
      </c>
      <c r="AP1568" s="29">
        <f t="shared" si="1517"/>
        <v>1</v>
      </c>
      <c r="AQ1568" s="29">
        <f t="shared" si="1517"/>
        <v>1</v>
      </c>
      <c r="AR1568" s="29">
        <f t="shared" si="1517"/>
        <v>1</v>
      </c>
      <c r="AS1568" s="29">
        <f t="shared" si="1517"/>
        <v>1</v>
      </c>
      <c r="AT1568" s="29">
        <f t="shared" si="1528"/>
        <v>1</v>
      </c>
      <c r="AU1568" s="29">
        <f t="shared" si="1528"/>
        <v>1</v>
      </c>
      <c r="AV1568" s="29">
        <f t="shared" si="1528"/>
        <v>1</v>
      </c>
      <c r="AW1568" s="29">
        <f t="shared" si="1528"/>
        <v>1</v>
      </c>
      <c r="AX1568" s="29">
        <f t="shared" si="1528"/>
        <v>1</v>
      </c>
      <c r="AY1568" s="29">
        <f t="shared" si="1528"/>
        <v>1</v>
      </c>
      <c r="AZ1568" s="29">
        <f t="shared" si="1528"/>
        <v>1</v>
      </c>
      <c r="BA1568" s="29">
        <f t="shared" si="1528"/>
        <v>1</v>
      </c>
      <c r="BB1568" s="29">
        <f t="shared" si="1528"/>
        <v>1</v>
      </c>
      <c r="BC1568" s="29">
        <f t="shared" si="1528"/>
        <v>1</v>
      </c>
      <c r="BD1568" s="29">
        <f t="shared" si="1528"/>
        <v>1</v>
      </c>
      <c r="BE1568" s="29">
        <f t="shared" si="1528"/>
        <v>1</v>
      </c>
      <c r="BF1568" s="29">
        <f t="shared" si="1528"/>
        <v>1</v>
      </c>
      <c r="BG1568" s="29">
        <f t="shared" si="1528"/>
        <v>1</v>
      </c>
      <c r="BH1568" s="29">
        <f t="shared" si="1528"/>
        <v>1</v>
      </c>
      <c r="BI1568" s="29">
        <f t="shared" si="1528"/>
        <v>1</v>
      </c>
      <c r="BJ1568" s="29">
        <f t="shared" si="1526"/>
        <v>1</v>
      </c>
      <c r="BN1568" s="29">
        <f t="shared" si="1487"/>
        <v>7</v>
      </c>
      <c r="BO1568" s="29">
        <f t="shared" si="1524"/>
        <v>23</v>
      </c>
    </row>
    <row r="1569" spans="3:67" x14ac:dyDescent="0.25">
      <c r="C1569" s="79">
        <f t="shared" si="1521"/>
        <v>43884</v>
      </c>
      <c r="D1569" s="29">
        <f t="shared" si="1509"/>
        <v>2020</v>
      </c>
      <c r="E1569" s="29">
        <f t="shared" si="1488"/>
        <v>2</v>
      </c>
      <c r="F1569" s="29">
        <f t="shared" si="1489"/>
        <v>8</v>
      </c>
      <c r="G1569" s="29">
        <f t="shared" si="1490"/>
        <v>23</v>
      </c>
      <c r="H1569" s="166" t="str">
        <f t="shared" si="1491"/>
        <v>Sa</v>
      </c>
      <c r="I1569" s="29">
        <f t="shared" si="1522"/>
        <v>8</v>
      </c>
      <c r="J1569" s="29">
        <f t="array" ref="J1569">INDEX(Dienstplan!$F$6:$AJ$55,BN1569,BO1569)</f>
        <v>0</v>
      </c>
      <c r="K1569" s="29">
        <f t="array" ref="K1569">IF(OR(J1569=Schichten!$B$3,J1569=Schichten!$B$4),INDEX($D$98:$D$147,MATCH(CODE(J1569),$H$98:$H$147,0)),IF(ISERROR(INDEX($D$98:$D$147,MATCH(J1569,$A$98:$A$147,0))),0,INDEX($D$98:$D$147,MATCH(J1569,$A$98:$A$147,0))))</f>
        <v>0</v>
      </c>
      <c r="L1569" s="29">
        <f t="shared" ref="L1569" si="1537">L1519</f>
        <v>0</v>
      </c>
      <c r="M1569" s="29">
        <f t="shared" si="1512"/>
        <v>0</v>
      </c>
      <c r="O1569" s="29">
        <f t="shared" si="1519"/>
        <v>0</v>
      </c>
      <c r="P1569" s="29">
        <f t="shared" si="1519"/>
        <v>0</v>
      </c>
      <c r="Q1569" s="29">
        <f t="shared" si="1519"/>
        <v>0</v>
      </c>
      <c r="R1569" s="29">
        <f t="shared" si="1519"/>
        <v>0</v>
      </c>
      <c r="S1569" s="29">
        <f t="shared" si="1519"/>
        <v>0</v>
      </c>
      <c r="T1569" s="29">
        <f t="shared" si="1519"/>
        <v>0</v>
      </c>
      <c r="U1569" s="29">
        <f t="shared" si="1519"/>
        <v>0</v>
      </c>
      <c r="V1569" s="29">
        <f t="shared" si="1519"/>
        <v>0</v>
      </c>
      <c r="W1569" s="29">
        <f t="shared" si="1519"/>
        <v>0</v>
      </c>
      <c r="X1569" s="29">
        <f t="shared" si="1519"/>
        <v>0</v>
      </c>
      <c r="Y1569" s="29">
        <f t="shared" si="1519"/>
        <v>1</v>
      </c>
      <c r="Z1569" s="29">
        <f t="shared" si="1519"/>
        <v>1</v>
      </c>
      <c r="AA1569" s="29">
        <f t="shared" si="1519"/>
        <v>1</v>
      </c>
      <c r="AB1569" s="29">
        <f t="shared" si="1519"/>
        <v>1</v>
      </c>
      <c r="AC1569" s="29">
        <f t="shared" si="1519"/>
        <v>1</v>
      </c>
      <c r="AD1569" s="29">
        <f t="shared" si="1519"/>
        <v>1</v>
      </c>
      <c r="AE1569" s="29">
        <f t="shared" si="1517"/>
        <v>1</v>
      </c>
      <c r="AF1569" s="29">
        <f t="shared" si="1517"/>
        <v>1</v>
      </c>
      <c r="AG1569" s="29">
        <f t="shared" si="1517"/>
        <v>1</v>
      </c>
      <c r="AH1569" s="29">
        <f t="shared" si="1517"/>
        <v>1</v>
      </c>
      <c r="AI1569" s="29">
        <f t="shared" si="1517"/>
        <v>1</v>
      </c>
      <c r="AJ1569" s="29">
        <f t="shared" si="1517"/>
        <v>1</v>
      </c>
      <c r="AK1569" s="29">
        <f t="shared" si="1517"/>
        <v>1</v>
      </c>
      <c r="AL1569" s="29">
        <f t="shared" si="1517"/>
        <v>1</v>
      </c>
      <c r="AM1569" s="29">
        <f t="shared" si="1517"/>
        <v>1</v>
      </c>
      <c r="AN1569" s="29">
        <f t="shared" si="1517"/>
        <v>1</v>
      </c>
      <c r="AO1569" s="29">
        <f t="shared" si="1517"/>
        <v>1</v>
      </c>
      <c r="AP1569" s="29">
        <f t="shared" si="1517"/>
        <v>1</v>
      </c>
      <c r="AQ1569" s="29">
        <f t="shared" si="1517"/>
        <v>1</v>
      </c>
      <c r="AR1569" s="29">
        <f t="shared" si="1517"/>
        <v>1</v>
      </c>
      <c r="AS1569" s="29">
        <f t="shared" si="1517"/>
        <v>1</v>
      </c>
      <c r="AT1569" s="29">
        <f t="shared" si="1528"/>
        <v>1</v>
      </c>
      <c r="AU1569" s="29">
        <f t="shared" si="1528"/>
        <v>1</v>
      </c>
      <c r="AV1569" s="29">
        <f t="shared" si="1528"/>
        <v>1</v>
      </c>
      <c r="AW1569" s="29">
        <f t="shared" si="1528"/>
        <v>1</v>
      </c>
      <c r="AX1569" s="29">
        <f t="shared" si="1528"/>
        <v>1</v>
      </c>
      <c r="AY1569" s="29">
        <f t="shared" si="1528"/>
        <v>1</v>
      </c>
      <c r="AZ1569" s="29">
        <f t="shared" si="1528"/>
        <v>1</v>
      </c>
      <c r="BA1569" s="29">
        <f t="shared" si="1528"/>
        <v>1</v>
      </c>
      <c r="BB1569" s="29">
        <f t="shared" si="1528"/>
        <v>1</v>
      </c>
      <c r="BC1569" s="29">
        <f t="shared" si="1528"/>
        <v>1</v>
      </c>
      <c r="BD1569" s="29">
        <f t="shared" si="1528"/>
        <v>1</v>
      </c>
      <c r="BE1569" s="29">
        <f t="shared" si="1528"/>
        <v>1</v>
      </c>
      <c r="BF1569" s="29">
        <f t="shared" si="1528"/>
        <v>1</v>
      </c>
      <c r="BG1569" s="29">
        <f t="shared" si="1528"/>
        <v>1</v>
      </c>
      <c r="BH1569" s="29">
        <f t="shared" si="1528"/>
        <v>1</v>
      </c>
      <c r="BI1569" s="29">
        <f t="shared" si="1528"/>
        <v>1</v>
      </c>
      <c r="BJ1569" s="29">
        <f t="shared" si="1526"/>
        <v>1</v>
      </c>
      <c r="BN1569" s="29">
        <f t="shared" si="1487"/>
        <v>8</v>
      </c>
      <c r="BO1569" s="29">
        <f t="shared" si="1524"/>
        <v>23</v>
      </c>
    </row>
    <row r="1570" spans="3:67" x14ac:dyDescent="0.25">
      <c r="C1570" s="79">
        <f t="shared" si="1521"/>
        <v>43884</v>
      </c>
      <c r="D1570" s="29">
        <f t="shared" si="1509"/>
        <v>2020</v>
      </c>
      <c r="E1570" s="29">
        <f t="shared" si="1488"/>
        <v>2</v>
      </c>
      <c r="F1570" s="29">
        <f t="shared" si="1489"/>
        <v>8</v>
      </c>
      <c r="G1570" s="29">
        <f t="shared" si="1490"/>
        <v>23</v>
      </c>
      <c r="H1570" s="166" t="str">
        <f t="shared" si="1491"/>
        <v>Sa</v>
      </c>
      <c r="I1570" s="29">
        <f t="shared" si="1522"/>
        <v>9</v>
      </c>
      <c r="J1570" s="29">
        <f t="array" ref="J1570">INDEX(Dienstplan!$F$6:$AJ$55,BN1570,BO1570)</f>
        <v>0</v>
      </c>
      <c r="K1570" s="29">
        <f t="array" ref="K1570">IF(OR(J1570=Schichten!$B$3,J1570=Schichten!$B$4),INDEX($D$98:$D$147,MATCH(CODE(J1570),$H$98:$H$147,0)),IF(ISERROR(INDEX($D$98:$D$147,MATCH(J1570,$A$98:$A$147,0))),0,INDEX($D$98:$D$147,MATCH(J1570,$A$98:$A$147,0))))</f>
        <v>0</v>
      </c>
      <c r="L1570" s="29">
        <f t="shared" ref="L1570" si="1538">L1520</f>
        <v>0</v>
      </c>
      <c r="M1570" s="29">
        <f t="shared" si="1512"/>
        <v>0</v>
      </c>
      <c r="O1570" s="29">
        <f t="shared" si="1519"/>
        <v>0</v>
      </c>
      <c r="P1570" s="29">
        <f t="shared" si="1519"/>
        <v>0</v>
      </c>
      <c r="Q1570" s="29">
        <f t="shared" si="1519"/>
        <v>0</v>
      </c>
      <c r="R1570" s="29">
        <f t="shared" si="1519"/>
        <v>0</v>
      </c>
      <c r="S1570" s="29">
        <f t="shared" si="1519"/>
        <v>0</v>
      </c>
      <c r="T1570" s="29">
        <f t="shared" si="1519"/>
        <v>0</v>
      </c>
      <c r="U1570" s="29">
        <f t="shared" si="1519"/>
        <v>0</v>
      </c>
      <c r="V1570" s="29">
        <f t="shared" si="1519"/>
        <v>0</v>
      </c>
      <c r="W1570" s="29">
        <f t="shared" si="1519"/>
        <v>0</v>
      </c>
      <c r="X1570" s="29">
        <f t="shared" si="1519"/>
        <v>0</v>
      </c>
      <c r="Y1570" s="29">
        <f t="shared" si="1519"/>
        <v>1</v>
      </c>
      <c r="Z1570" s="29">
        <f t="shared" si="1519"/>
        <v>1</v>
      </c>
      <c r="AA1570" s="29">
        <f t="shared" si="1519"/>
        <v>1</v>
      </c>
      <c r="AB1570" s="29">
        <f t="shared" si="1519"/>
        <v>1</v>
      </c>
      <c r="AC1570" s="29">
        <f t="shared" si="1519"/>
        <v>1</v>
      </c>
      <c r="AD1570" s="29">
        <f t="shared" si="1519"/>
        <v>1</v>
      </c>
      <c r="AE1570" s="29">
        <f t="shared" si="1517"/>
        <v>1</v>
      </c>
      <c r="AF1570" s="29">
        <f t="shared" si="1517"/>
        <v>1</v>
      </c>
      <c r="AG1570" s="29">
        <f t="shared" si="1517"/>
        <v>1</v>
      </c>
      <c r="AH1570" s="29">
        <f t="shared" si="1517"/>
        <v>1</v>
      </c>
      <c r="AI1570" s="29">
        <f t="shared" si="1517"/>
        <v>1</v>
      </c>
      <c r="AJ1570" s="29">
        <f t="shared" si="1517"/>
        <v>1</v>
      </c>
      <c r="AK1570" s="29">
        <f t="shared" si="1517"/>
        <v>1</v>
      </c>
      <c r="AL1570" s="29">
        <f t="shared" si="1517"/>
        <v>1</v>
      </c>
      <c r="AM1570" s="29">
        <f t="shared" si="1517"/>
        <v>1</v>
      </c>
      <c r="AN1570" s="29">
        <f t="shared" si="1517"/>
        <v>1</v>
      </c>
      <c r="AO1570" s="29">
        <f t="shared" si="1517"/>
        <v>1</v>
      </c>
      <c r="AP1570" s="29">
        <f t="shared" si="1517"/>
        <v>1</v>
      </c>
      <c r="AQ1570" s="29">
        <f t="shared" si="1517"/>
        <v>1</v>
      </c>
      <c r="AR1570" s="29">
        <f t="shared" si="1517"/>
        <v>1</v>
      </c>
      <c r="AS1570" s="29">
        <f t="shared" si="1517"/>
        <v>1</v>
      </c>
      <c r="AT1570" s="29">
        <f t="shared" si="1528"/>
        <v>1</v>
      </c>
      <c r="AU1570" s="29">
        <f t="shared" si="1528"/>
        <v>1</v>
      </c>
      <c r="AV1570" s="29">
        <f t="shared" si="1528"/>
        <v>1</v>
      </c>
      <c r="AW1570" s="29">
        <f t="shared" si="1528"/>
        <v>1</v>
      </c>
      <c r="AX1570" s="29">
        <f t="shared" si="1528"/>
        <v>1</v>
      </c>
      <c r="AY1570" s="29">
        <f t="shared" si="1528"/>
        <v>1</v>
      </c>
      <c r="AZ1570" s="29">
        <f t="shared" si="1528"/>
        <v>1</v>
      </c>
      <c r="BA1570" s="29">
        <f t="shared" si="1528"/>
        <v>1</v>
      </c>
      <c r="BB1570" s="29">
        <f t="shared" si="1528"/>
        <v>1</v>
      </c>
      <c r="BC1570" s="29">
        <f t="shared" si="1528"/>
        <v>1</v>
      </c>
      <c r="BD1570" s="29">
        <f t="shared" si="1528"/>
        <v>1</v>
      </c>
      <c r="BE1570" s="29">
        <f t="shared" si="1528"/>
        <v>1</v>
      </c>
      <c r="BF1570" s="29">
        <f t="shared" si="1528"/>
        <v>1</v>
      </c>
      <c r="BG1570" s="29">
        <f t="shared" si="1528"/>
        <v>1</v>
      </c>
      <c r="BH1570" s="29">
        <f t="shared" si="1528"/>
        <v>1</v>
      </c>
      <c r="BI1570" s="29">
        <f t="shared" si="1528"/>
        <v>1</v>
      </c>
      <c r="BJ1570" s="29">
        <f t="shared" si="1526"/>
        <v>1</v>
      </c>
      <c r="BN1570" s="29">
        <f t="shared" si="1487"/>
        <v>9</v>
      </c>
      <c r="BO1570" s="29">
        <f t="shared" si="1524"/>
        <v>23</v>
      </c>
    </row>
    <row r="1571" spans="3:67" x14ac:dyDescent="0.25">
      <c r="C1571" s="79">
        <f t="shared" si="1521"/>
        <v>43884</v>
      </c>
      <c r="D1571" s="29">
        <f t="shared" si="1509"/>
        <v>2020</v>
      </c>
      <c r="E1571" s="29">
        <f t="shared" si="1488"/>
        <v>2</v>
      </c>
      <c r="F1571" s="29">
        <f t="shared" si="1489"/>
        <v>8</v>
      </c>
      <c r="G1571" s="29">
        <f t="shared" si="1490"/>
        <v>23</v>
      </c>
      <c r="H1571" s="166" t="str">
        <f t="shared" si="1491"/>
        <v>Sa</v>
      </c>
      <c r="I1571" s="29">
        <f t="shared" si="1522"/>
        <v>10</v>
      </c>
      <c r="J1571" s="29">
        <f t="array" ref="J1571">INDEX(Dienstplan!$F$6:$AJ$55,BN1571,BO1571)</f>
        <v>0</v>
      </c>
      <c r="K1571" s="29">
        <f t="array" ref="K1571">IF(OR(J1571=Schichten!$B$3,J1571=Schichten!$B$4),INDEX($D$98:$D$147,MATCH(CODE(J1571),$H$98:$H$147,0)),IF(ISERROR(INDEX($D$98:$D$147,MATCH(J1571,$A$98:$A$147,0))),0,INDEX($D$98:$D$147,MATCH(J1571,$A$98:$A$147,0))))</f>
        <v>0</v>
      </c>
      <c r="L1571" s="29">
        <f t="shared" ref="L1571" si="1539">L1521</f>
        <v>0</v>
      </c>
      <c r="M1571" s="29">
        <f t="shared" si="1512"/>
        <v>0</v>
      </c>
      <c r="O1571" s="29">
        <f t="shared" si="1519"/>
        <v>0</v>
      </c>
      <c r="P1571" s="29">
        <f t="shared" si="1519"/>
        <v>0</v>
      </c>
      <c r="Q1571" s="29">
        <f t="shared" si="1519"/>
        <v>0</v>
      </c>
      <c r="R1571" s="29">
        <f t="shared" si="1519"/>
        <v>0</v>
      </c>
      <c r="S1571" s="29">
        <f t="shared" si="1519"/>
        <v>0</v>
      </c>
      <c r="T1571" s="29">
        <f t="shared" si="1519"/>
        <v>0</v>
      </c>
      <c r="U1571" s="29">
        <f t="shared" si="1519"/>
        <v>0</v>
      </c>
      <c r="V1571" s="29">
        <f t="shared" si="1519"/>
        <v>0</v>
      </c>
      <c r="W1571" s="29">
        <f t="shared" si="1519"/>
        <v>0</v>
      </c>
      <c r="X1571" s="29">
        <f t="shared" si="1519"/>
        <v>0</v>
      </c>
      <c r="Y1571" s="29">
        <f t="shared" si="1519"/>
        <v>1</v>
      </c>
      <c r="Z1571" s="29">
        <f t="shared" si="1519"/>
        <v>1</v>
      </c>
      <c r="AA1571" s="29">
        <f t="shared" si="1519"/>
        <v>1</v>
      </c>
      <c r="AB1571" s="29">
        <f t="shared" si="1519"/>
        <v>1</v>
      </c>
      <c r="AC1571" s="29">
        <f t="shared" si="1519"/>
        <v>1</v>
      </c>
      <c r="AD1571" s="29">
        <f t="shared" ref="AD1571:AS1586" si="1540">IF($M$457,IF($J1571=AD$461,1,0),0)</f>
        <v>1</v>
      </c>
      <c r="AE1571" s="29">
        <f t="shared" si="1540"/>
        <v>1</v>
      </c>
      <c r="AF1571" s="29">
        <f t="shared" si="1540"/>
        <v>1</v>
      </c>
      <c r="AG1571" s="29">
        <f t="shared" si="1540"/>
        <v>1</v>
      </c>
      <c r="AH1571" s="29">
        <f t="shared" si="1540"/>
        <v>1</v>
      </c>
      <c r="AI1571" s="29">
        <f t="shared" si="1540"/>
        <v>1</v>
      </c>
      <c r="AJ1571" s="29">
        <f t="shared" si="1540"/>
        <v>1</v>
      </c>
      <c r="AK1571" s="29">
        <f t="shared" si="1540"/>
        <v>1</v>
      </c>
      <c r="AL1571" s="29">
        <f t="shared" si="1540"/>
        <v>1</v>
      </c>
      <c r="AM1571" s="29">
        <f t="shared" si="1540"/>
        <v>1</v>
      </c>
      <c r="AN1571" s="29">
        <f t="shared" si="1540"/>
        <v>1</v>
      </c>
      <c r="AO1571" s="29">
        <f t="shared" si="1540"/>
        <v>1</v>
      </c>
      <c r="AP1571" s="29">
        <f t="shared" si="1540"/>
        <v>1</v>
      </c>
      <c r="AQ1571" s="29">
        <f t="shared" si="1540"/>
        <v>1</v>
      </c>
      <c r="AR1571" s="29">
        <f t="shared" si="1540"/>
        <v>1</v>
      </c>
      <c r="AS1571" s="29">
        <f t="shared" si="1540"/>
        <v>1</v>
      </c>
      <c r="AT1571" s="29">
        <f t="shared" si="1528"/>
        <v>1</v>
      </c>
      <c r="AU1571" s="29">
        <f t="shared" si="1528"/>
        <v>1</v>
      </c>
      <c r="AV1571" s="29">
        <f t="shared" si="1528"/>
        <v>1</v>
      </c>
      <c r="AW1571" s="29">
        <f t="shared" si="1528"/>
        <v>1</v>
      </c>
      <c r="AX1571" s="29">
        <f t="shared" si="1528"/>
        <v>1</v>
      </c>
      <c r="AY1571" s="29">
        <f t="shared" si="1528"/>
        <v>1</v>
      </c>
      <c r="AZ1571" s="29">
        <f t="shared" si="1528"/>
        <v>1</v>
      </c>
      <c r="BA1571" s="29">
        <f t="shared" si="1528"/>
        <v>1</v>
      </c>
      <c r="BB1571" s="29">
        <f t="shared" si="1528"/>
        <v>1</v>
      </c>
      <c r="BC1571" s="29">
        <f t="shared" si="1528"/>
        <v>1</v>
      </c>
      <c r="BD1571" s="29">
        <f t="shared" si="1528"/>
        <v>1</v>
      </c>
      <c r="BE1571" s="29">
        <f t="shared" si="1528"/>
        <v>1</v>
      </c>
      <c r="BF1571" s="29">
        <f t="shared" si="1528"/>
        <v>1</v>
      </c>
      <c r="BG1571" s="29">
        <f t="shared" si="1528"/>
        <v>1</v>
      </c>
      <c r="BH1571" s="29">
        <f t="shared" si="1528"/>
        <v>1</v>
      </c>
      <c r="BI1571" s="29">
        <f t="shared" si="1528"/>
        <v>1</v>
      </c>
      <c r="BJ1571" s="29">
        <f t="shared" si="1526"/>
        <v>1</v>
      </c>
      <c r="BN1571" s="29">
        <f t="shared" si="1487"/>
        <v>10</v>
      </c>
      <c r="BO1571" s="29">
        <f t="shared" si="1524"/>
        <v>23</v>
      </c>
    </row>
    <row r="1572" spans="3:67" x14ac:dyDescent="0.25">
      <c r="C1572" s="79">
        <f t="shared" si="1521"/>
        <v>43884</v>
      </c>
      <c r="D1572" s="29">
        <f t="shared" si="1509"/>
        <v>2020</v>
      </c>
      <c r="E1572" s="29">
        <f t="shared" si="1488"/>
        <v>2</v>
      </c>
      <c r="F1572" s="29">
        <f t="shared" si="1489"/>
        <v>8</v>
      </c>
      <c r="G1572" s="29">
        <f t="shared" si="1490"/>
        <v>23</v>
      </c>
      <c r="H1572" s="166" t="str">
        <f t="shared" si="1491"/>
        <v>Sa</v>
      </c>
      <c r="I1572" s="29">
        <f t="shared" si="1522"/>
        <v>11</v>
      </c>
      <c r="J1572" s="29">
        <f t="array" ref="J1572">INDEX(Dienstplan!$F$6:$AJ$55,BN1572,BO1572)</f>
        <v>0</v>
      </c>
      <c r="K1572" s="29">
        <f t="array" ref="K1572">IF(OR(J1572=Schichten!$B$3,J1572=Schichten!$B$4),INDEX($D$98:$D$147,MATCH(CODE(J1572),$H$98:$H$147,0)),IF(ISERROR(INDEX($D$98:$D$147,MATCH(J1572,$A$98:$A$147,0))),0,INDEX($D$98:$D$147,MATCH(J1572,$A$98:$A$147,0))))</f>
        <v>0</v>
      </c>
      <c r="L1572" s="29">
        <f t="shared" ref="L1572" si="1541">L1522</f>
        <v>0</v>
      </c>
      <c r="M1572" s="29">
        <f t="shared" si="1512"/>
        <v>0</v>
      </c>
      <c r="O1572" s="29">
        <f t="shared" ref="O1572:AD1587" si="1542">IF($M$457,IF($J1572=O$461,1,0),0)</f>
        <v>0</v>
      </c>
      <c r="P1572" s="29">
        <f t="shared" si="1542"/>
        <v>0</v>
      </c>
      <c r="Q1572" s="29">
        <f t="shared" si="1542"/>
        <v>0</v>
      </c>
      <c r="R1572" s="29">
        <f t="shared" si="1542"/>
        <v>0</v>
      </c>
      <c r="S1572" s="29">
        <f t="shared" si="1542"/>
        <v>0</v>
      </c>
      <c r="T1572" s="29">
        <f t="shared" si="1542"/>
        <v>0</v>
      </c>
      <c r="U1572" s="29">
        <f t="shared" si="1542"/>
        <v>0</v>
      </c>
      <c r="V1572" s="29">
        <f t="shared" si="1542"/>
        <v>0</v>
      </c>
      <c r="W1572" s="29">
        <f t="shared" si="1542"/>
        <v>0</v>
      </c>
      <c r="X1572" s="29">
        <f t="shared" si="1542"/>
        <v>0</v>
      </c>
      <c r="Y1572" s="29">
        <f t="shared" si="1542"/>
        <v>1</v>
      </c>
      <c r="Z1572" s="29">
        <f t="shared" si="1542"/>
        <v>1</v>
      </c>
      <c r="AA1572" s="29">
        <f t="shared" si="1542"/>
        <v>1</v>
      </c>
      <c r="AB1572" s="29">
        <f t="shared" si="1542"/>
        <v>1</v>
      </c>
      <c r="AC1572" s="29">
        <f t="shared" si="1542"/>
        <v>1</v>
      </c>
      <c r="AD1572" s="29">
        <f t="shared" si="1542"/>
        <v>1</v>
      </c>
      <c r="AE1572" s="29">
        <f t="shared" si="1540"/>
        <v>1</v>
      </c>
      <c r="AF1572" s="29">
        <f t="shared" si="1540"/>
        <v>1</v>
      </c>
      <c r="AG1572" s="29">
        <f t="shared" si="1540"/>
        <v>1</v>
      </c>
      <c r="AH1572" s="29">
        <f t="shared" si="1540"/>
        <v>1</v>
      </c>
      <c r="AI1572" s="29">
        <f t="shared" si="1540"/>
        <v>1</v>
      </c>
      <c r="AJ1572" s="29">
        <f t="shared" si="1540"/>
        <v>1</v>
      </c>
      <c r="AK1572" s="29">
        <f t="shared" si="1540"/>
        <v>1</v>
      </c>
      <c r="AL1572" s="29">
        <f t="shared" si="1540"/>
        <v>1</v>
      </c>
      <c r="AM1572" s="29">
        <f t="shared" si="1540"/>
        <v>1</v>
      </c>
      <c r="AN1572" s="29">
        <f t="shared" si="1540"/>
        <v>1</v>
      </c>
      <c r="AO1572" s="29">
        <f t="shared" si="1540"/>
        <v>1</v>
      </c>
      <c r="AP1572" s="29">
        <f t="shared" si="1540"/>
        <v>1</v>
      </c>
      <c r="AQ1572" s="29">
        <f t="shared" si="1540"/>
        <v>1</v>
      </c>
      <c r="AR1572" s="29">
        <f t="shared" si="1540"/>
        <v>1</v>
      </c>
      <c r="AS1572" s="29">
        <f t="shared" si="1540"/>
        <v>1</v>
      </c>
      <c r="AT1572" s="29">
        <f t="shared" si="1528"/>
        <v>1</v>
      </c>
      <c r="AU1572" s="29">
        <f t="shared" si="1528"/>
        <v>1</v>
      </c>
      <c r="AV1572" s="29">
        <f t="shared" si="1528"/>
        <v>1</v>
      </c>
      <c r="AW1572" s="29">
        <f t="shared" si="1528"/>
        <v>1</v>
      </c>
      <c r="AX1572" s="29">
        <f t="shared" si="1528"/>
        <v>1</v>
      </c>
      <c r="AY1572" s="29">
        <f t="shared" si="1528"/>
        <v>1</v>
      </c>
      <c r="AZ1572" s="29">
        <f t="shared" si="1528"/>
        <v>1</v>
      </c>
      <c r="BA1572" s="29">
        <f t="shared" si="1528"/>
        <v>1</v>
      </c>
      <c r="BB1572" s="29">
        <f t="shared" si="1528"/>
        <v>1</v>
      </c>
      <c r="BC1572" s="29">
        <f t="shared" si="1528"/>
        <v>1</v>
      </c>
      <c r="BD1572" s="29">
        <f t="shared" si="1528"/>
        <v>1</v>
      </c>
      <c r="BE1572" s="29">
        <f t="shared" si="1528"/>
        <v>1</v>
      </c>
      <c r="BF1572" s="29">
        <f t="shared" si="1528"/>
        <v>1</v>
      </c>
      <c r="BG1572" s="29">
        <f t="shared" si="1528"/>
        <v>1</v>
      </c>
      <c r="BH1572" s="29">
        <f t="shared" si="1528"/>
        <v>1</v>
      </c>
      <c r="BI1572" s="29">
        <f t="shared" si="1528"/>
        <v>1</v>
      </c>
      <c r="BJ1572" s="29">
        <f t="shared" si="1526"/>
        <v>1</v>
      </c>
      <c r="BN1572" s="29">
        <f t="shared" si="1487"/>
        <v>11</v>
      </c>
      <c r="BO1572" s="29">
        <f t="shared" si="1524"/>
        <v>23</v>
      </c>
    </row>
    <row r="1573" spans="3:67" x14ac:dyDescent="0.25">
      <c r="C1573" s="79">
        <f t="shared" si="1521"/>
        <v>43884</v>
      </c>
      <c r="D1573" s="29">
        <f t="shared" si="1509"/>
        <v>2020</v>
      </c>
      <c r="E1573" s="29">
        <f t="shared" si="1488"/>
        <v>2</v>
      </c>
      <c r="F1573" s="29">
        <f t="shared" si="1489"/>
        <v>8</v>
      </c>
      <c r="G1573" s="29">
        <f t="shared" si="1490"/>
        <v>23</v>
      </c>
      <c r="H1573" s="166" t="str">
        <f t="shared" si="1491"/>
        <v>Sa</v>
      </c>
      <c r="I1573" s="29">
        <f t="shared" si="1522"/>
        <v>12</v>
      </c>
      <c r="J1573" s="29">
        <f t="array" ref="J1573">INDEX(Dienstplan!$F$6:$AJ$55,BN1573,BO1573)</f>
        <v>0</v>
      </c>
      <c r="K1573" s="29">
        <f t="array" ref="K1573">IF(OR(J1573=Schichten!$B$3,J1573=Schichten!$B$4),INDEX($D$98:$D$147,MATCH(CODE(J1573),$H$98:$H$147,0)),IF(ISERROR(INDEX($D$98:$D$147,MATCH(J1573,$A$98:$A$147,0))),0,INDEX($D$98:$D$147,MATCH(J1573,$A$98:$A$147,0))))</f>
        <v>0</v>
      </c>
      <c r="L1573" s="29">
        <f t="shared" ref="L1573" si="1543">L1523</f>
        <v>0</v>
      </c>
      <c r="M1573" s="29">
        <f t="shared" si="1512"/>
        <v>0</v>
      </c>
      <c r="O1573" s="29">
        <f t="shared" si="1542"/>
        <v>0</v>
      </c>
      <c r="P1573" s="29">
        <f t="shared" si="1542"/>
        <v>0</v>
      </c>
      <c r="Q1573" s="29">
        <f t="shared" si="1542"/>
        <v>0</v>
      </c>
      <c r="R1573" s="29">
        <f t="shared" si="1542"/>
        <v>0</v>
      </c>
      <c r="S1573" s="29">
        <f t="shared" si="1542"/>
        <v>0</v>
      </c>
      <c r="T1573" s="29">
        <f t="shared" si="1542"/>
        <v>0</v>
      </c>
      <c r="U1573" s="29">
        <f t="shared" si="1542"/>
        <v>0</v>
      </c>
      <c r="V1573" s="29">
        <f t="shared" si="1542"/>
        <v>0</v>
      </c>
      <c r="W1573" s="29">
        <f t="shared" si="1542"/>
        <v>0</v>
      </c>
      <c r="X1573" s="29">
        <f t="shared" si="1542"/>
        <v>0</v>
      </c>
      <c r="Y1573" s="29">
        <f t="shared" si="1542"/>
        <v>1</v>
      </c>
      <c r="Z1573" s="29">
        <f t="shared" si="1542"/>
        <v>1</v>
      </c>
      <c r="AA1573" s="29">
        <f t="shared" si="1542"/>
        <v>1</v>
      </c>
      <c r="AB1573" s="29">
        <f t="shared" si="1542"/>
        <v>1</v>
      </c>
      <c r="AC1573" s="29">
        <f t="shared" si="1542"/>
        <v>1</v>
      </c>
      <c r="AD1573" s="29">
        <f t="shared" si="1542"/>
        <v>1</v>
      </c>
      <c r="AE1573" s="29">
        <f t="shared" si="1540"/>
        <v>1</v>
      </c>
      <c r="AF1573" s="29">
        <f t="shared" si="1540"/>
        <v>1</v>
      </c>
      <c r="AG1573" s="29">
        <f t="shared" si="1540"/>
        <v>1</v>
      </c>
      <c r="AH1573" s="29">
        <f t="shared" si="1540"/>
        <v>1</v>
      </c>
      <c r="AI1573" s="29">
        <f t="shared" si="1540"/>
        <v>1</v>
      </c>
      <c r="AJ1573" s="29">
        <f t="shared" si="1540"/>
        <v>1</v>
      </c>
      <c r="AK1573" s="29">
        <f t="shared" si="1540"/>
        <v>1</v>
      </c>
      <c r="AL1573" s="29">
        <f t="shared" si="1540"/>
        <v>1</v>
      </c>
      <c r="AM1573" s="29">
        <f t="shared" si="1540"/>
        <v>1</v>
      </c>
      <c r="AN1573" s="29">
        <f t="shared" si="1540"/>
        <v>1</v>
      </c>
      <c r="AO1573" s="29">
        <f t="shared" si="1540"/>
        <v>1</v>
      </c>
      <c r="AP1573" s="29">
        <f t="shared" si="1540"/>
        <v>1</v>
      </c>
      <c r="AQ1573" s="29">
        <f t="shared" si="1540"/>
        <v>1</v>
      </c>
      <c r="AR1573" s="29">
        <f t="shared" si="1540"/>
        <v>1</v>
      </c>
      <c r="AS1573" s="29">
        <f t="shared" si="1540"/>
        <v>1</v>
      </c>
      <c r="AT1573" s="29">
        <f t="shared" si="1528"/>
        <v>1</v>
      </c>
      <c r="AU1573" s="29">
        <f t="shared" si="1528"/>
        <v>1</v>
      </c>
      <c r="AV1573" s="29">
        <f t="shared" si="1528"/>
        <v>1</v>
      </c>
      <c r="AW1573" s="29">
        <f t="shared" si="1528"/>
        <v>1</v>
      </c>
      <c r="AX1573" s="29">
        <f t="shared" si="1528"/>
        <v>1</v>
      </c>
      <c r="AY1573" s="29">
        <f t="shared" si="1528"/>
        <v>1</v>
      </c>
      <c r="AZ1573" s="29">
        <f t="shared" si="1528"/>
        <v>1</v>
      </c>
      <c r="BA1573" s="29">
        <f t="shared" si="1528"/>
        <v>1</v>
      </c>
      <c r="BB1573" s="29">
        <f t="shared" si="1528"/>
        <v>1</v>
      </c>
      <c r="BC1573" s="29">
        <f t="shared" si="1528"/>
        <v>1</v>
      </c>
      <c r="BD1573" s="29">
        <f t="shared" si="1528"/>
        <v>1</v>
      </c>
      <c r="BE1573" s="29">
        <f t="shared" si="1528"/>
        <v>1</v>
      </c>
      <c r="BF1573" s="29">
        <f t="shared" si="1528"/>
        <v>1</v>
      </c>
      <c r="BG1573" s="29">
        <f t="shared" si="1528"/>
        <v>1</v>
      </c>
      <c r="BH1573" s="29">
        <f t="shared" si="1528"/>
        <v>1</v>
      </c>
      <c r="BI1573" s="29">
        <f t="shared" si="1528"/>
        <v>1</v>
      </c>
      <c r="BJ1573" s="29">
        <f t="shared" si="1526"/>
        <v>1</v>
      </c>
      <c r="BN1573" s="29">
        <f t="shared" si="1487"/>
        <v>12</v>
      </c>
      <c r="BO1573" s="29">
        <f t="shared" si="1524"/>
        <v>23</v>
      </c>
    </row>
    <row r="1574" spans="3:67" x14ac:dyDescent="0.25">
      <c r="C1574" s="79">
        <f t="shared" si="1521"/>
        <v>43884</v>
      </c>
      <c r="D1574" s="29">
        <f t="shared" si="1509"/>
        <v>2020</v>
      </c>
      <c r="E1574" s="29">
        <f t="shared" si="1488"/>
        <v>2</v>
      </c>
      <c r="F1574" s="29">
        <f t="shared" si="1489"/>
        <v>8</v>
      </c>
      <c r="G1574" s="29">
        <f t="shared" si="1490"/>
        <v>23</v>
      </c>
      <c r="H1574" s="166" t="str">
        <f t="shared" si="1491"/>
        <v>Sa</v>
      </c>
      <c r="I1574" s="29">
        <f t="shared" si="1522"/>
        <v>13</v>
      </c>
      <c r="J1574" s="29">
        <f t="array" ref="J1574">INDEX(Dienstplan!$F$6:$AJ$55,BN1574,BO1574)</f>
        <v>0</v>
      </c>
      <c r="K1574" s="29">
        <f t="array" ref="K1574">IF(OR(J1574=Schichten!$B$3,J1574=Schichten!$B$4),INDEX($D$98:$D$147,MATCH(CODE(J1574),$H$98:$H$147,0)),IF(ISERROR(INDEX($D$98:$D$147,MATCH(J1574,$A$98:$A$147,0))),0,INDEX($D$98:$D$147,MATCH(J1574,$A$98:$A$147,0))))</f>
        <v>0</v>
      </c>
      <c r="L1574" s="29">
        <f t="shared" ref="L1574" si="1544">L1524</f>
        <v>0</v>
      </c>
      <c r="M1574" s="29">
        <f t="shared" si="1512"/>
        <v>0</v>
      </c>
      <c r="O1574" s="29">
        <f t="shared" si="1542"/>
        <v>0</v>
      </c>
      <c r="P1574" s="29">
        <f t="shared" si="1542"/>
        <v>0</v>
      </c>
      <c r="Q1574" s="29">
        <f t="shared" si="1542"/>
        <v>0</v>
      </c>
      <c r="R1574" s="29">
        <f t="shared" si="1542"/>
        <v>0</v>
      </c>
      <c r="S1574" s="29">
        <f t="shared" si="1542"/>
        <v>0</v>
      </c>
      <c r="T1574" s="29">
        <f t="shared" si="1542"/>
        <v>0</v>
      </c>
      <c r="U1574" s="29">
        <f t="shared" si="1542"/>
        <v>0</v>
      </c>
      <c r="V1574" s="29">
        <f t="shared" si="1542"/>
        <v>0</v>
      </c>
      <c r="W1574" s="29">
        <f t="shared" si="1542"/>
        <v>0</v>
      </c>
      <c r="X1574" s="29">
        <f t="shared" si="1542"/>
        <v>0</v>
      </c>
      <c r="Y1574" s="29">
        <f t="shared" si="1542"/>
        <v>1</v>
      </c>
      <c r="Z1574" s="29">
        <f t="shared" si="1542"/>
        <v>1</v>
      </c>
      <c r="AA1574" s="29">
        <f t="shared" si="1542"/>
        <v>1</v>
      </c>
      <c r="AB1574" s="29">
        <f t="shared" si="1542"/>
        <v>1</v>
      </c>
      <c r="AC1574" s="29">
        <f t="shared" si="1542"/>
        <v>1</v>
      </c>
      <c r="AD1574" s="29">
        <f t="shared" si="1542"/>
        <v>1</v>
      </c>
      <c r="AE1574" s="29">
        <f t="shared" si="1540"/>
        <v>1</v>
      </c>
      <c r="AF1574" s="29">
        <f t="shared" si="1540"/>
        <v>1</v>
      </c>
      <c r="AG1574" s="29">
        <f t="shared" si="1540"/>
        <v>1</v>
      </c>
      <c r="AH1574" s="29">
        <f t="shared" si="1540"/>
        <v>1</v>
      </c>
      <c r="AI1574" s="29">
        <f t="shared" si="1540"/>
        <v>1</v>
      </c>
      <c r="AJ1574" s="29">
        <f t="shared" si="1540"/>
        <v>1</v>
      </c>
      <c r="AK1574" s="29">
        <f t="shared" si="1540"/>
        <v>1</v>
      </c>
      <c r="AL1574" s="29">
        <f t="shared" si="1540"/>
        <v>1</v>
      </c>
      <c r="AM1574" s="29">
        <f t="shared" si="1540"/>
        <v>1</v>
      </c>
      <c r="AN1574" s="29">
        <f t="shared" si="1540"/>
        <v>1</v>
      </c>
      <c r="AO1574" s="29">
        <f t="shared" si="1540"/>
        <v>1</v>
      </c>
      <c r="AP1574" s="29">
        <f t="shared" si="1540"/>
        <v>1</v>
      </c>
      <c r="AQ1574" s="29">
        <f t="shared" si="1540"/>
        <v>1</v>
      </c>
      <c r="AR1574" s="29">
        <f t="shared" si="1540"/>
        <v>1</v>
      </c>
      <c r="AS1574" s="29">
        <f t="shared" si="1540"/>
        <v>1</v>
      </c>
      <c r="AT1574" s="29">
        <f t="shared" si="1528"/>
        <v>1</v>
      </c>
      <c r="AU1574" s="29">
        <f t="shared" si="1528"/>
        <v>1</v>
      </c>
      <c r="AV1574" s="29">
        <f t="shared" si="1528"/>
        <v>1</v>
      </c>
      <c r="AW1574" s="29">
        <f t="shared" si="1528"/>
        <v>1</v>
      </c>
      <c r="AX1574" s="29">
        <f t="shared" si="1528"/>
        <v>1</v>
      </c>
      <c r="AY1574" s="29">
        <f t="shared" si="1528"/>
        <v>1</v>
      </c>
      <c r="AZ1574" s="29">
        <f t="shared" si="1528"/>
        <v>1</v>
      </c>
      <c r="BA1574" s="29">
        <f t="shared" si="1528"/>
        <v>1</v>
      </c>
      <c r="BB1574" s="29">
        <f t="shared" si="1528"/>
        <v>1</v>
      </c>
      <c r="BC1574" s="29">
        <f t="shared" si="1528"/>
        <v>1</v>
      </c>
      <c r="BD1574" s="29">
        <f t="shared" si="1528"/>
        <v>1</v>
      </c>
      <c r="BE1574" s="29">
        <f t="shared" si="1528"/>
        <v>1</v>
      </c>
      <c r="BF1574" s="29">
        <f t="shared" si="1528"/>
        <v>1</v>
      </c>
      <c r="BG1574" s="29">
        <f t="shared" si="1528"/>
        <v>1</v>
      </c>
      <c r="BH1574" s="29">
        <f t="shared" si="1528"/>
        <v>1</v>
      </c>
      <c r="BI1574" s="29">
        <f t="shared" si="1528"/>
        <v>1</v>
      </c>
      <c r="BJ1574" s="29">
        <f t="shared" si="1526"/>
        <v>1</v>
      </c>
      <c r="BN1574" s="29">
        <f t="shared" si="1487"/>
        <v>13</v>
      </c>
      <c r="BO1574" s="29">
        <f t="shared" si="1524"/>
        <v>23</v>
      </c>
    </row>
    <row r="1575" spans="3:67" x14ac:dyDescent="0.25">
      <c r="C1575" s="79">
        <f t="shared" si="1521"/>
        <v>43884</v>
      </c>
      <c r="D1575" s="29">
        <f t="shared" si="1509"/>
        <v>2020</v>
      </c>
      <c r="E1575" s="29">
        <f t="shared" si="1488"/>
        <v>2</v>
      </c>
      <c r="F1575" s="29">
        <f t="shared" si="1489"/>
        <v>8</v>
      </c>
      <c r="G1575" s="29">
        <f t="shared" si="1490"/>
        <v>23</v>
      </c>
      <c r="H1575" s="166" t="str">
        <f t="shared" si="1491"/>
        <v>Sa</v>
      </c>
      <c r="I1575" s="29">
        <f t="shared" si="1522"/>
        <v>14</v>
      </c>
      <c r="J1575" s="29">
        <f t="array" ref="J1575">INDEX(Dienstplan!$F$6:$AJ$55,BN1575,BO1575)</f>
        <v>0</v>
      </c>
      <c r="K1575" s="29">
        <f t="array" ref="K1575">IF(OR(J1575=Schichten!$B$3,J1575=Schichten!$B$4),INDEX($D$98:$D$147,MATCH(CODE(J1575),$H$98:$H$147,0)),IF(ISERROR(INDEX($D$98:$D$147,MATCH(J1575,$A$98:$A$147,0))),0,INDEX($D$98:$D$147,MATCH(J1575,$A$98:$A$147,0))))</f>
        <v>0</v>
      </c>
      <c r="L1575" s="29">
        <f t="shared" ref="L1575" si="1545">L1525</f>
        <v>0</v>
      </c>
      <c r="M1575" s="29">
        <f t="shared" si="1512"/>
        <v>0</v>
      </c>
      <c r="O1575" s="29">
        <f t="shared" si="1542"/>
        <v>0</v>
      </c>
      <c r="P1575" s="29">
        <f t="shared" si="1542"/>
        <v>0</v>
      </c>
      <c r="Q1575" s="29">
        <f t="shared" si="1542"/>
        <v>0</v>
      </c>
      <c r="R1575" s="29">
        <f t="shared" si="1542"/>
        <v>0</v>
      </c>
      <c r="S1575" s="29">
        <f t="shared" si="1542"/>
        <v>0</v>
      </c>
      <c r="T1575" s="29">
        <f t="shared" si="1542"/>
        <v>0</v>
      </c>
      <c r="U1575" s="29">
        <f t="shared" si="1542"/>
        <v>0</v>
      </c>
      <c r="V1575" s="29">
        <f t="shared" si="1542"/>
        <v>0</v>
      </c>
      <c r="W1575" s="29">
        <f t="shared" si="1542"/>
        <v>0</v>
      </c>
      <c r="X1575" s="29">
        <f t="shared" si="1542"/>
        <v>0</v>
      </c>
      <c r="Y1575" s="29">
        <f t="shared" si="1542"/>
        <v>1</v>
      </c>
      <c r="Z1575" s="29">
        <f t="shared" si="1542"/>
        <v>1</v>
      </c>
      <c r="AA1575" s="29">
        <f t="shared" si="1542"/>
        <v>1</v>
      </c>
      <c r="AB1575" s="29">
        <f t="shared" si="1542"/>
        <v>1</v>
      </c>
      <c r="AC1575" s="29">
        <f t="shared" si="1542"/>
        <v>1</v>
      </c>
      <c r="AD1575" s="29">
        <f t="shared" si="1542"/>
        <v>1</v>
      </c>
      <c r="AE1575" s="29">
        <f t="shared" si="1540"/>
        <v>1</v>
      </c>
      <c r="AF1575" s="29">
        <f t="shared" si="1540"/>
        <v>1</v>
      </c>
      <c r="AG1575" s="29">
        <f t="shared" si="1540"/>
        <v>1</v>
      </c>
      <c r="AH1575" s="29">
        <f t="shared" si="1540"/>
        <v>1</v>
      </c>
      <c r="AI1575" s="29">
        <f t="shared" si="1540"/>
        <v>1</v>
      </c>
      <c r="AJ1575" s="29">
        <f t="shared" si="1540"/>
        <v>1</v>
      </c>
      <c r="AK1575" s="29">
        <f t="shared" si="1540"/>
        <v>1</v>
      </c>
      <c r="AL1575" s="29">
        <f t="shared" si="1540"/>
        <v>1</v>
      </c>
      <c r="AM1575" s="29">
        <f t="shared" si="1540"/>
        <v>1</v>
      </c>
      <c r="AN1575" s="29">
        <f t="shared" si="1540"/>
        <v>1</v>
      </c>
      <c r="AO1575" s="29">
        <f t="shared" si="1540"/>
        <v>1</v>
      </c>
      <c r="AP1575" s="29">
        <f t="shared" si="1540"/>
        <v>1</v>
      </c>
      <c r="AQ1575" s="29">
        <f t="shared" si="1540"/>
        <v>1</v>
      </c>
      <c r="AR1575" s="29">
        <f t="shared" si="1540"/>
        <v>1</v>
      </c>
      <c r="AS1575" s="29">
        <f t="shared" si="1540"/>
        <v>1</v>
      </c>
      <c r="AT1575" s="29">
        <f t="shared" si="1528"/>
        <v>1</v>
      </c>
      <c r="AU1575" s="29">
        <f t="shared" si="1528"/>
        <v>1</v>
      </c>
      <c r="AV1575" s="29">
        <f t="shared" si="1528"/>
        <v>1</v>
      </c>
      <c r="AW1575" s="29">
        <f t="shared" si="1528"/>
        <v>1</v>
      </c>
      <c r="AX1575" s="29">
        <f t="shared" si="1528"/>
        <v>1</v>
      </c>
      <c r="AY1575" s="29">
        <f t="shared" si="1528"/>
        <v>1</v>
      </c>
      <c r="AZ1575" s="29">
        <f t="shared" si="1528"/>
        <v>1</v>
      </c>
      <c r="BA1575" s="29">
        <f t="shared" si="1528"/>
        <v>1</v>
      </c>
      <c r="BB1575" s="29">
        <f t="shared" si="1528"/>
        <v>1</v>
      </c>
      <c r="BC1575" s="29">
        <f t="shared" si="1528"/>
        <v>1</v>
      </c>
      <c r="BD1575" s="29">
        <f t="shared" si="1528"/>
        <v>1</v>
      </c>
      <c r="BE1575" s="29">
        <f t="shared" si="1528"/>
        <v>1</v>
      </c>
      <c r="BF1575" s="29">
        <f t="shared" si="1528"/>
        <v>1</v>
      </c>
      <c r="BG1575" s="29">
        <f t="shared" si="1528"/>
        <v>1</v>
      </c>
      <c r="BH1575" s="29">
        <f t="shared" si="1528"/>
        <v>1</v>
      </c>
      <c r="BI1575" s="29">
        <f t="shared" ref="BI1575:BJ1590" si="1546">IF($M$457,IF($J1575=BI$461,1,0),0)</f>
        <v>1</v>
      </c>
      <c r="BJ1575" s="29">
        <f t="shared" si="1546"/>
        <v>1</v>
      </c>
      <c r="BN1575" s="29">
        <f t="shared" si="1487"/>
        <v>14</v>
      </c>
      <c r="BO1575" s="29">
        <f t="shared" si="1524"/>
        <v>23</v>
      </c>
    </row>
    <row r="1576" spans="3:67" x14ac:dyDescent="0.25">
      <c r="C1576" s="79">
        <f t="shared" si="1521"/>
        <v>43884</v>
      </c>
      <c r="D1576" s="29">
        <f t="shared" si="1509"/>
        <v>2020</v>
      </c>
      <c r="E1576" s="29">
        <f t="shared" si="1488"/>
        <v>2</v>
      </c>
      <c r="F1576" s="29">
        <f t="shared" si="1489"/>
        <v>8</v>
      </c>
      <c r="G1576" s="29">
        <f t="shared" si="1490"/>
        <v>23</v>
      </c>
      <c r="H1576" s="166" t="str">
        <f t="shared" si="1491"/>
        <v>Sa</v>
      </c>
      <c r="I1576" s="29">
        <f t="shared" si="1522"/>
        <v>15</v>
      </c>
      <c r="J1576" s="29" t="str">
        <f t="array" ref="J1576">INDEX(Dienstplan!$F$6:$AJ$55,BN1576,BO1576)</f>
        <v>F6</v>
      </c>
      <c r="K1576" s="29">
        <f t="array" ref="K1576">IF(OR(J1576=Schichten!$B$3,J1576=Schichten!$B$4),INDEX($D$98:$D$147,MATCH(CODE(J1576),$H$98:$H$147,0)),IF(ISERROR(INDEX($D$98:$D$147,MATCH(J1576,$A$98:$A$147,0))),0,INDEX($D$98:$D$147,MATCH(J1576,$A$98:$A$147,0))))</f>
        <v>6</v>
      </c>
      <c r="L1576" s="29">
        <f t="shared" ref="L1576" si="1547">L1526</f>
        <v>0</v>
      </c>
      <c r="M1576" s="29">
        <f t="shared" si="1512"/>
        <v>0</v>
      </c>
      <c r="O1576" s="29">
        <f t="shared" si="1542"/>
        <v>0</v>
      </c>
      <c r="P1576" s="29">
        <f t="shared" si="1542"/>
        <v>0</v>
      </c>
      <c r="Q1576" s="29">
        <f t="shared" si="1542"/>
        <v>0</v>
      </c>
      <c r="R1576" s="29">
        <f t="shared" si="1542"/>
        <v>0</v>
      </c>
      <c r="S1576" s="29">
        <f t="shared" si="1542"/>
        <v>0</v>
      </c>
      <c r="T1576" s="29">
        <f t="shared" si="1542"/>
        <v>0</v>
      </c>
      <c r="U1576" s="29">
        <f t="shared" si="1542"/>
        <v>0</v>
      </c>
      <c r="V1576" s="29">
        <f t="shared" si="1542"/>
        <v>1</v>
      </c>
      <c r="W1576" s="29">
        <f t="shared" si="1542"/>
        <v>0</v>
      </c>
      <c r="X1576" s="29">
        <f t="shared" si="1542"/>
        <v>0</v>
      </c>
      <c r="Y1576" s="29">
        <f t="shared" si="1542"/>
        <v>0</v>
      </c>
      <c r="Z1576" s="29">
        <f t="shared" si="1542"/>
        <v>0</v>
      </c>
      <c r="AA1576" s="29">
        <f t="shared" si="1542"/>
        <v>0</v>
      </c>
      <c r="AB1576" s="29">
        <f t="shared" si="1542"/>
        <v>0</v>
      </c>
      <c r="AC1576" s="29">
        <f t="shared" si="1542"/>
        <v>0</v>
      </c>
      <c r="AD1576" s="29">
        <f t="shared" si="1542"/>
        <v>0</v>
      </c>
      <c r="AE1576" s="29">
        <f t="shared" si="1540"/>
        <v>0</v>
      </c>
      <c r="AF1576" s="29">
        <f t="shared" si="1540"/>
        <v>0</v>
      </c>
      <c r="AG1576" s="29">
        <f t="shared" si="1540"/>
        <v>0</v>
      </c>
      <c r="AH1576" s="29">
        <f t="shared" si="1540"/>
        <v>0</v>
      </c>
      <c r="AI1576" s="29">
        <f t="shared" si="1540"/>
        <v>0</v>
      </c>
      <c r="AJ1576" s="29">
        <f t="shared" si="1540"/>
        <v>0</v>
      </c>
      <c r="AK1576" s="29">
        <f t="shared" si="1540"/>
        <v>0</v>
      </c>
      <c r="AL1576" s="29">
        <f t="shared" si="1540"/>
        <v>0</v>
      </c>
      <c r="AM1576" s="29">
        <f t="shared" si="1540"/>
        <v>0</v>
      </c>
      <c r="AN1576" s="29">
        <f t="shared" si="1540"/>
        <v>0</v>
      </c>
      <c r="AO1576" s="29">
        <f t="shared" si="1540"/>
        <v>0</v>
      </c>
      <c r="AP1576" s="29">
        <f t="shared" si="1540"/>
        <v>0</v>
      </c>
      <c r="AQ1576" s="29">
        <f t="shared" si="1540"/>
        <v>0</v>
      </c>
      <c r="AR1576" s="29">
        <f t="shared" si="1540"/>
        <v>0</v>
      </c>
      <c r="AS1576" s="29">
        <f t="shared" si="1540"/>
        <v>0</v>
      </c>
      <c r="AT1576" s="29">
        <f t="shared" ref="AT1576:BI1591" si="1548">IF($M$457,IF($J1576=AT$461,1,0),0)</f>
        <v>0</v>
      </c>
      <c r="AU1576" s="29">
        <f t="shared" si="1548"/>
        <v>0</v>
      </c>
      <c r="AV1576" s="29">
        <f t="shared" si="1548"/>
        <v>0</v>
      </c>
      <c r="AW1576" s="29">
        <f t="shared" si="1548"/>
        <v>0</v>
      </c>
      <c r="AX1576" s="29">
        <f t="shared" si="1548"/>
        <v>0</v>
      </c>
      <c r="AY1576" s="29">
        <f t="shared" si="1548"/>
        <v>0</v>
      </c>
      <c r="AZ1576" s="29">
        <f t="shared" si="1548"/>
        <v>0</v>
      </c>
      <c r="BA1576" s="29">
        <f t="shared" si="1548"/>
        <v>0</v>
      </c>
      <c r="BB1576" s="29">
        <f t="shared" si="1548"/>
        <v>0</v>
      </c>
      <c r="BC1576" s="29">
        <f t="shared" si="1548"/>
        <v>0</v>
      </c>
      <c r="BD1576" s="29">
        <f t="shared" si="1548"/>
        <v>0</v>
      </c>
      <c r="BE1576" s="29">
        <f t="shared" si="1548"/>
        <v>0</v>
      </c>
      <c r="BF1576" s="29">
        <f t="shared" si="1548"/>
        <v>0</v>
      </c>
      <c r="BG1576" s="29">
        <f t="shared" si="1548"/>
        <v>0</v>
      </c>
      <c r="BH1576" s="29">
        <f t="shared" si="1548"/>
        <v>0</v>
      </c>
      <c r="BI1576" s="29">
        <f t="shared" si="1548"/>
        <v>0</v>
      </c>
      <c r="BJ1576" s="29">
        <f t="shared" si="1546"/>
        <v>0</v>
      </c>
      <c r="BN1576" s="29">
        <f t="shared" si="1487"/>
        <v>15</v>
      </c>
      <c r="BO1576" s="29">
        <f t="shared" si="1524"/>
        <v>23</v>
      </c>
    </row>
    <row r="1577" spans="3:67" x14ac:dyDescent="0.25">
      <c r="C1577" s="79">
        <f t="shared" si="1521"/>
        <v>43884</v>
      </c>
      <c r="D1577" s="29">
        <f t="shared" si="1509"/>
        <v>2020</v>
      </c>
      <c r="E1577" s="29">
        <f t="shared" si="1488"/>
        <v>2</v>
      </c>
      <c r="F1577" s="29">
        <f t="shared" si="1489"/>
        <v>8</v>
      </c>
      <c r="G1577" s="29">
        <f t="shared" si="1490"/>
        <v>23</v>
      </c>
      <c r="H1577" s="166" t="str">
        <f t="shared" si="1491"/>
        <v>Sa</v>
      </c>
      <c r="I1577" s="29">
        <f t="shared" si="1522"/>
        <v>16</v>
      </c>
      <c r="J1577" s="29" t="str">
        <f t="array" ref="J1577">INDEX(Dienstplan!$F$6:$AJ$55,BN1577,BO1577)</f>
        <v>F8</v>
      </c>
      <c r="K1577" s="29">
        <f t="array" ref="K1577">IF(OR(J1577=Schichten!$B$3,J1577=Schichten!$B$4),INDEX($D$98:$D$147,MATCH(CODE(J1577),$H$98:$H$147,0)),IF(ISERROR(INDEX($D$98:$D$147,MATCH(J1577,$A$98:$A$147,0))),0,INDEX($D$98:$D$147,MATCH(J1577,$A$98:$A$147,0))))</f>
        <v>8</v>
      </c>
      <c r="L1577" s="29">
        <f t="shared" ref="L1577" si="1549">L1527</f>
        <v>0</v>
      </c>
      <c r="M1577" s="29">
        <f t="shared" si="1512"/>
        <v>0</v>
      </c>
      <c r="O1577" s="29">
        <f t="shared" si="1542"/>
        <v>0</v>
      </c>
      <c r="P1577" s="29">
        <f t="shared" si="1542"/>
        <v>0</v>
      </c>
      <c r="Q1577" s="29">
        <f t="shared" si="1542"/>
        <v>0</v>
      </c>
      <c r="R1577" s="29">
        <f t="shared" si="1542"/>
        <v>0</v>
      </c>
      <c r="S1577" s="29">
        <f t="shared" si="1542"/>
        <v>0</v>
      </c>
      <c r="T1577" s="29">
        <f t="shared" si="1542"/>
        <v>0</v>
      </c>
      <c r="U1577" s="29">
        <f t="shared" si="1542"/>
        <v>0</v>
      </c>
      <c r="V1577" s="29">
        <f t="shared" si="1542"/>
        <v>0</v>
      </c>
      <c r="W1577" s="29">
        <f t="shared" si="1542"/>
        <v>0</v>
      </c>
      <c r="X1577" s="29">
        <f t="shared" si="1542"/>
        <v>1</v>
      </c>
      <c r="Y1577" s="29">
        <f t="shared" si="1542"/>
        <v>0</v>
      </c>
      <c r="Z1577" s="29">
        <f t="shared" si="1542"/>
        <v>0</v>
      </c>
      <c r="AA1577" s="29">
        <f t="shared" si="1542"/>
        <v>0</v>
      </c>
      <c r="AB1577" s="29">
        <f t="shared" si="1542"/>
        <v>0</v>
      </c>
      <c r="AC1577" s="29">
        <f t="shared" si="1542"/>
        <v>0</v>
      </c>
      <c r="AD1577" s="29">
        <f t="shared" si="1542"/>
        <v>0</v>
      </c>
      <c r="AE1577" s="29">
        <f t="shared" si="1540"/>
        <v>0</v>
      </c>
      <c r="AF1577" s="29">
        <f t="shared" si="1540"/>
        <v>0</v>
      </c>
      <c r="AG1577" s="29">
        <f t="shared" si="1540"/>
        <v>0</v>
      </c>
      <c r="AH1577" s="29">
        <f t="shared" si="1540"/>
        <v>0</v>
      </c>
      <c r="AI1577" s="29">
        <f t="shared" si="1540"/>
        <v>0</v>
      </c>
      <c r="AJ1577" s="29">
        <f t="shared" si="1540"/>
        <v>0</v>
      </c>
      <c r="AK1577" s="29">
        <f t="shared" si="1540"/>
        <v>0</v>
      </c>
      <c r="AL1577" s="29">
        <f t="shared" si="1540"/>
        <v>0</v>
      </c>
      <c r="AM1577" s="29">
        <f t="shared" si="1540"/>
        <v>0</v>
      </c>
      <c r="AN1577" s="29">
        <f t="shared" si="1540"/>
        <v>0</v>
      </c>
      <c r="AO1577" s="29">
        <f t="shared" si="1540"/>
        <v>0</v>
      </c>
      <c r="AP1577" s="29">
        <f t="shared" si="1540"/>
        <v>0</v>
      </c>
      <c r="AQ1577" s="29">
        <f t="shared" si="1540"/>
        <v>0</v>
      </c>
      <c r="AR1577" s="29">
        <f t="shared" si="1540"/>
        <v>0</v>
      </c>
      <c r="AS1577" s="29">
        <f t="shared" si="1540"/>
        <v>0</v>
      </c>
      <c r="AT1577" s="29">
        <f t="shared" si="1548"/>
        <v>0</v>
      </c>
      <c r="AU1577" s="29">
        <f t="shared" si="1548"/>
        <v>0</v>
      </c>
      <c r="AV1577" s="29">
        <f t="shared" si="1548"/>
        <v>0</v>
      </c>
      <c r="AW1577" s="29">
        <f t="shared" si="1548"/>
        <v>0</v>
      </c>
      <c r="AX1577" s="29">
        <f t="shared" si="1548"/>
        <v>0</v>
      </c>
      <c r="AY1577" s="29">
        <f t="shared" si="1548"/>
        <v>0</v>
      </c>
      <c r="AZ1577" s="29">
        <f t="shared" si="1548"/>
        <v>0</v>
      </c>
      <c r="BA1577" s="29">
        <f t="shared" si="1548"/>
        <v>0</v>
      </c>
      <c r="BB1577" s="29">
        <f t="shared" si="1548"/>
        <v>0</v>
      </c>
      <c r="BC1577" s="29">
        <f t="shared" si="1548"/>
        <v>0</v>
      </c>
      <c r="BD1577" s="29">
        <f t="shared" si="1548"/>
        <v>0</v>
      </c>
      <c r="BE1577" s="29">
        <f t="shared" si="1548"/>
        <v>0</v>
      </c>
      <c r="BF1577" s="29">
        <f t="shared" si="1548"/>
        <v>0</v>
      </c>
      <c r="BG1577" s="29">
        <f t="shared" si="1548"/>
        <v>0</v>
      </c>
      <c r="BH1577" s="29">
        <f t="shared" si="1548"/>
        <v>0</v>
      </c>
      <c r="BI1577" s="29">
        <f t="shared" si="1548"/>
        <v>0</v>
      </c>
      <c r="BJ1577" s="29">
        <f t="shared" si="1546"/>
        <v>0</v>
      </c>
      <c r="BN1577" s="29">
        <f t="shared" si="1487"/>
        <v>16</v>
      </c>
      <c r="BO1577" s="29">
        <f t="shared" si="1524"/>
        <v>23</v>
      </c>
    </row>
    <row r="1578" spans="3:67" x14ac:dyDescent="0.25">
      <c r="C1578" s="79">
        <f t="shared" si="1521"/>
        <v>43884</v>
      </c>
      <c r="D1578" s="29">
        <f t="shared" si="1509"/>
        <v>2020</v>
      </c>
      <c r="E1578" s="29">
        <f t="shared" si="1488"/>
        <v>2</v>
      </c>
      <c r="F1578" s="29">
        <f t="shared" si="1489"/>
        <v>8</v>
      </c>
      <c r="G1578" s="29">
        <f t="shared" si="1490"/>
        <v>23</v>
      </c>
      <c r="H1578" s="166" t="str">
        <f t="shared" si="1491"/>
        <v>Sa</v>
      </c>
      <c r="I1578" s="29">
        <f t="shared" si="1522"/>
        <v>17</v>
      </c>
      <c r="J1578" s="29">
        <f t="array" ref="J1578">INDEX(Dienstplan!$F$6:$AJ$55,BN1578,BO1578)</f>
        <v>0</v>
      </c>
      <c r="K1578" s="29">
        <f t="array" ref="K1578">IF(OR(J1578=Schichten!$B$3,J1578=Schichten!$B$4),INDEX($D$98:$D$147,MATCH(CODE(J1578),$H$98:$H$147,0)),IF(ISERROR(INDEX($D$98:$D$147,MATCH(J1578,$A$98:$A$147,0))),0,INDEX($D$98:$D$147,MATCH(J1578,$A$98:$A$147,0))))</f>
        <v>0</v>
      </c>
      <c r="L1578" s="29">
        <f t="shared" ref="L1578" si="1550">L1528</f>
        <v>0</v>
      </c>
      <c r="M1578" s="29">
        <f t="shared" si="1512"/>
        <v>0</v>
      </c>
      <c r="O1578" s="29">
        <f t="shared" si="1542"/>
        <v>0</v>
      </c>
      <c r="P1578" s="29">
        <f t="shared" si="1542"/>
        <v>0</v>
      </c>
      <c r="Q1578" s="29">
        <f t="shared" si="1542"/>
        <v>0</v>
      </c>
      <c r="R1578" s="29">
        <f t="shared" si="1542"/>
        <v>0</v>
      </c>
      <c r="S1578" s="29">
        <f t="shared" si="1542"/>
        <v>0</v>
      </c>
      <c r="T1578" s="29">
        <f t="shared" si="1542"/>
        <v>0</v>
      </c>
      <c r="U1578" s="29">
        <f t="shared" si="1542"/>
        <v>0</v>
      </c>
      <c r="V1578" s="29">
        <f t="shared" si="1542"/>
        <v>0</v>
      </c>
      <c r="W1578" s="29">
        <f t="shared" si="1542"/>
        <v>0</v>
      </c>
      <c r="X1578" s="29">
        <f t="shared" si="1542"/>
        <v>0</v>
      </c>
      <c r="Y1578" s="29">
        <f t="shared" si="1542"/>
        <v>1</v>
      </c>
      <c r="Z1578" s="29">
        <f t="shared" si="1542"/>
        <v>1</v>
      </c>
      <c r="AA1578" s="29">
        <f t="shared" si="1542"/>
        <v>1</v>
      </c>
      <c r="AB1578" s="29">
        <f t="shared" si="1542"/>
        <v>1</v>
      </c>
      <c r="AC1578" s="29">
        <f t="shared" si="1542"/>
        <v>1</v>
      </c>
      <c r="AD1578" s="29">
        <f t="shared" si="1542"/>
        <v>1</v>
      </c>
      <c r="AE1578" s="29">
        <f t="shared" si="1540"/>
        <v>1</v>
      </c>
      <c r="AF1578" s="29">
        <f t="shared" si="1540"/>
        <v>1</v>
      </c>
      <c r="AG1578" s="29">
        <f t="shared" si="1540"/>
        <v>1</v>
      </c>
      <c r="AH1578" s="29">
        <f t="shared" si="1540"/>
        <v>1</v>
      </c>
      <c r="AI1578" s="29">
        <f t="shared" si="1540"/>
        <v>1</v>
      </c>
      <c r="AJ1578" s="29">
        <f t="shared" si="1540"/>
        <v>1</v>
      </c>
      <c r="AK1578" s="29">
        <f t="shared" si="1540"/>
        <v>1</v>
      </c>
      <c r="AL1578" s="29">
        <f t="shared" si="1540"/>
        <v>1</v>
      </c>
      <c r="AM1578" s="29">
        <f t="shared" si="1540"/>
        <v>1</v>
      </c>
      <c r="AN1578" s="29">
        <f t="shared" si="1540"/>
        <v>1</v>
      </c>
      <c r="AO1578" s="29">
        <f t="shared" si="1540"/>
        <v>1</v>
      </c>
      <c r="AP1578" s="29">
        <f t="shared" si="1540"/>
        <v>1</v>
      </c>
      <c r="AQ1578" s="29">
        <f t="shared" si="1540"/>
        <v>1</v>
      </c>
      <c r="AR1578" s="29">
        <f t="shared" si="1540"/>
        <v>1</v>
      </c>
      <c r="AS1578" s="29">
        <f t="shared" si="1540"/>
        <v>1</v>
      </c>
      <c r="AT1578" s="29">
        <f t="shared" si="1548"/>
        <v>1</v>
      </c>
      <c r="AU1578" s="29">
        <f t="shared" si="1548"/>
        <v>1</v>
      </c>
      <c r="AV1578" s="29">
        <f t="shared" si="1548"/>
        <v>1</v>
      </c>
      <c r="AW1578" s="29">
        <f t="shared" si="1548"/>
        <v>1</v>
      </c>
      <c r="AX1578" s="29">
        <f t="shared" si="1548"/>
        <v>1</v>
      </c>
      <c r="AY1578" s="29">
        <f t="shared" si="1548"/>
        <v>1</v>
      </c>
      <c r="AZ1578" s="29">
        <f t="shared" si="1548"/>
        <v>1</v>
      </c>
      <c r="BA1578" s="29">
        <f t="shared" si="1548"/>
        <v>1</v>
      </c>
      <c r="BB1578" s="29">
        <f t="shared" si="1548"/>
        <v>1</v>
      </c>
      <c r="BC1578" s="29">
        <f t="shared" si="1548"/>
        <v>1</v>
      </c>
      <c r="BD1578" s="29">
        <f t="shared" si="1548"/>
        <v>1</v>
      </c>
      <c r="BE1578" s="29">
        <f t="shared" si="1548"/>
        <v>1</v>
      </c>
      <c r="BF1578" s="29">
        <f t="shared" si="1548"/>
        <v>1</v>
      </c>
      <c r="BG1578" s="29">
        <f t="shared" si="1548"/>
        <v>1</v>
      </c>
      <c r="BH1578" s="29">
        <f t="shared" si="1548"/>
        <v>1</v>
      </c>
      <c r="BI1578" s="29">
        <f t="shared" si="1548"/>
        <v>1</v>
      </c>
      <c r="BJ1578" s="29">
        <f t="shared" si="1546"/>
        <v>1</v>
      </c>
      <c r="BN1578" s="29">
        <f t="shared" si="1487"/>
        <v>17</v>
      </c>
      <c r="BO1578" s="29">
        <f t="shared" si="1524"/>
        <v>23</v>
      </c>
    </row>
    <row r="1579" spans="3:67" x14ac:dyDescent="0.25">
      <c r="C1579" s="79">
        <f>C1529+1</f>
        <v>43884</v>
      </c>
      <c r="D1579" s="29">
        <f t="shared" si="1509"/>
        <v>2020</v>
      </c>
      <c r="E1579" s="29">
        <f t="shared" si="1488"/>
        <v>2</v>
      </c>
      <c r="F1579" s="29">
        <f t="shared" si="1489"/>
        <v>8</v>
      </c>
      <c r="G1579" s="29">
        <f t="shared" si="1490"/>
        <v>23</v>
      </c>
      <c r="H1579" s="166" t="str">
        <f t="shared" si="1491"/>
        <v>Sa</v>
      </c>
      <c r="I1579" s="29">
        <f>I1529</f>
        <v>18</v>
      </c>
      <c r="J1579" s="29">
        <f t="array" ref="J1579">INDEX(Dienstplan!$F$6:$AJ$55,BN1579,BO1579)</f>
        <v>0</v>
      </c>
      <c r="K1579" s="29">
        <f t="array" ref="K1579">IF(OR(J1579=Schichten!$B$3,J1579=Schichten!$B$4),INDEX($D$98:$D$147,MATCH(CODE(J1579),$H$98:$H$147,0)),IF(ISERROR(INDEX($D$98:$D$147,MATCH(J1579,$A$98:$A$147,0))),0,INDEX($D$98:$D$147,MATCH(J1579,$A$98:$A$147,0))))</f>
        <v>0</v>
      </c>
      <c r="L1579" s="29">
        <f>L1529</f>
        <v>0</v>
      </c>
      <c r="M1579" s="29">
        <f t="shared" si="1512"/>
        <v>0</v>
      </c>
      <c r="O1579" s="29">
        <f t="shared" si="1542"/>
        <v>0</v>
      </c>
      <c r="P1579" s="29">
        <f t="shared" si="1542"/>
        <v>0</v>
      </c>
      <c r="Q1579" s="29">
        <f t="shared" si="1542"/>
        <v>0</v>
      </c>
      <c r="R1579" s="29">
        <f t="shared" si="1542"/>
        <v>0</v>
      </c>
      <c r="S1579" s="29">
        <f t="shared" si="1542"/>
        <v>0</v>
      </c>
      <c r="T1579" s="29">
        <f t="shared" si="1542"/>
        <v>0</v>
      </c>
      <c r="U1579" s="29">
        <f t="shared" si="1542"/>
        <v>0</v>
      </c>
      <c r="V1579" s="29">
        <f t="shared" si="1542"/>
        <v>0</v>
      </c>
      <c r="W1579" s="29">
        <f t="shared" si="1542"/>
        <v>0</v>
      </c>
      <c r="X1579" s="29">
        <f t="shared" si="1542"/>
        <v>0</v>
      </c>
      <c r="Y1579" s="29">
        <f t="shared" si="1542"/>
        <v>1</v>
      </c>
      <c r="Z1579" s="29">
        <f t="shared" si="1542"/>
        <v>1</v>
      </c>
      <c r="AA1579" s="29">
        <f t="shared" si="1542"/>
        <v>1</v>
      </c>
      <c r="AB1579" s="29">
        <f t="shared" si="1542"/>
        <v>1</v>
      </c>
      <c r="AC1579" s="29">
        <f t="shared" si="1542"/>
        <v>1</v>
      </c>
      <c r="AD1579" s="29">
        <f t="shared" si="1542"/>
        <v>1</v>
      </c>
      <c r="AE1579" s="29">
        <f t="shared" si="1540"/>
        <v>1</v>
      </c>
      <c r="AF1579" s="29">
        <f t="shared" si="1540"/>
        <v>1</v>
      </c>
      <c r="AG1579" s="29">
        <f t="shared" si="1540"/>
        <v>1</v>
      </c>
      <c r="AH1579" s="29">
        <f t="shared" si="1540"/>
        <v>1</v>
      </c>
      <c r="AI1579" s="29">
        <f t="shared" si="1540"/>
        <v>1</v>
      </c>
      <c r="AJ1579" s="29">
        <f t="shared" si="1540"/>
        <v>1</v>
      </c>
      <c r="AK1579" s="29">
        <f t="shared" si="1540"/>
        <v>1</v>
      </c>
      <c r="AL1579" s="29">
        <f t="shared" si="1540"/>
        <v>1</v>
      </c>
      <c r="AM1579" s="29">
        <f t="shared" si="1540"/>
        <v>1</v>
      </c>
      <c r="AN1579" s="29">
        <f t="shared" si="1540"/>
        <v>1</v>
      </c>
      <c r="AO1579" s="29">
        <f t="shared" si="1540"/>
        <v>1</v>
      </c>
      <c r="AP1579" s="29">
        <f t="shared" si="1540"/>
        <v>1</v>
      </c>
      <c r="AQ1579" s="29">
        <f t="shared" si="1540"/>
        <v>1</v>
      </c>
      <c r="AR1579" s="29">
        <f t="shared" si="1540"/>
        <v>1</v>
      </c>
      <c r="AS1579" s="29">
        <f t="shared" si="1540"/>
        <v>1</v>
      </c>
      <c r="AT1579" s="29">
        <f t="shared" si="1548"/>
        <v>1</v>
      </c>
      <c r="AU1579" s="29">
        <f t="shared" si="1548"/>
        <v>1</v>
      </c>
      <c r="AV1579" s="29">
        <f t="shared" si="1548"/>
        <v>1</v>
      </c>
      <c r="AW1579" s="29">
        <f t="shared" si="1548"/>
        <v>1</v>
      </c>
      <c r="AX1579" s="29">
        <f t="shared" si="1548"/>
        <v>1</v>
      </c>
      <c r="AY1579" s="29">
        <f t="shared" si="1548"/>
        <v>1</v>
      </c>
      <c r="AZ1579" s="29">
        <f t="shared" si="1548"/>
        <v>1</v>
      </c>
      <c r="BA1579" s="29">
        <f t="shared" si="1548"/>
        <v>1</v>
      </c>
      <c r="BB1579" s="29">
        <f t="shared" si="1548"/>
        <v>1</v>
      </c>
      <c r="BC1579" s="29">
        <f t="shared" si="1548"/>
        <v>1</v>
      </c>
      <c r="BD1579" s="29">
        <f t="shared" si="1548"/>
        <v>1</v>
      </c>
      <c r="BE1579" s="29">
        <f t="shared" si="1548"/>
        <v>1</v>
      </c>
      <c r="BF1579" s="29">
        <f t="shared" si="1548"/>
        <v>1</v>
      </c>
      <c r="BG1579" s="29">
        <f t="shared" si="1548"/>
        <v>1</v>
      </c>
      <c r="BH1579" s="29">
        <f t="shared" si="1548"/>
        <v>1</v>
      </c>
      <c r="BI1579" s="29">
        <f t="shared" si="1548"/>
        <v>1</v>
      </c>
      <c r="BJ1579" s="29">
        <f t="shared" si="1546"/>
        <v>1</v>
      </c>
      <c r="BN1579" s="29">
        <f t="shared" si="1487"/>
        <v>18</v>
      </c>
      <c r="BO1579" s="29">
        <f>BO1529+1</f>
        <v>23</v>
      </c>
    </row>
    <row r="1580" spans="3:67" x14ac:dyDescent="0.25">
      <c r="C1580" s="79">
        <f t="shared" ref="C1580:C1643" si="1551">C1530+1</f>
        <v>43884</v>
      </c>
      <c r="D1580" s="29">
        <f t="shared" si="1509"/>
        <v>2020</v>
      </c>
      <c r="E1580" s="29">
        <f t="shared" si="1488"/>
        <v>2</v>
      </c>
      <c r="F1580" s="29">
        <f t="shared" si="1489"/>
        <v>8</v>
      </c>
      <c r="G1580" s="29">
        <f t="shared" si="1490"/>
        <v>23</v>
      </c>
      <c r="H1580" s="166" t="str">
        <f t="shared" si="1491"/>
        <v>Sa</v>
      </c>
      <c r="I1580" s="29">
        <f t="shared" ref="I1580:I1643" si="1552">I1530</f>
        <v>19</v>
      </c>
      <c r="J1580" s="29">
        <f t="array" ref="J1580">INDEX(Dienstplan!$F$6:$AJ$55,BN1580,BO1580)</f>
        <v>0</v>
      </c>
      <c r="K1580" s="29">
        <f t="array" ref="K1580">IF(OR(J1580=Schichten!$B$3,J1580=Schichten!$B$4),INDEX($D$98:$D$147,MATCH(CODE(J1580),$H$98:$H$147,0)),IF(ISERROR(INDEX($D$98:$D$147,MATCH(J1580,$A$98:$A$147,0))),0,INDEX($D$98:$D$147,MATCH(J1580,$A$98:$A$147,0))))</f>
        <v>0</v>
      </c>
      <c r="L1580" s="29">
        <f t="shared" ref="L1580" si="1553">L1530</f>
        <v>0</v>
      </c>
      <c r="M1580" s="29">
        <f t="shared" si="1512"/>
        <v>0</v>
      </c>
      <c r="O1580" s="29">
        <f t="shared" si="1542"/>
        <v>0</v>
      </c>
      <c r="P1580" s="29">
        <f t="shared" si="1542"/>
        <v>0</v>
      </c>
      <c r="Q1580" s="29">
        <f t="shared" si="1542"/>
        <v>0</v>
      </c>
      <c r="R1580" s="29">
        <f t="shared" si="1542"/>
        <v>0</v>
      </c>
      <c r="S1580" s="29">
        <f t="shared" si="1542"/>
        <v>0</v>
      </c>
      <c r="T1580" s="29">
        <f t="shared" si="1542"/>
        <v>0</v>
      </c>
      <c r="U1580" s="29">
        <f t="shared" si="1542"/>
        <v>0</v>
      </c>
      <c r="V1580" s="29">
        <f t="shared" si="1542"/>
        <v>0</v>
      </c>
      <c r="W1580" s="29">
        <f t="shared" si="1542"/>
        <v>0</v>
      </c>
      <c r="X1580" s="29">
        <f t="shared" si="1542"/>
        <v>0</v>
      </c>
      <c r="Y1580" s="29">
        <f t="shared" si="1542"/>
        <v>1</v>
      </c>
      <c r="Z1580" s="29">
        <f t="shared" si="1542"/>
        <v>1</v>
      </c>
      <c r="AA1580" s="29">
        <f t="shared" si="1542"/>
        <v>1</v>
      </c>
      <c r="AB1580" s="29">
        <f t="shared" si="1542"/>
        <v>1</v>
      </c>
      <c r="AC1580" s="29">
        <f t="shared" si="1542"/>
        <v>1</v>
      </c>
      <c r="AD1580" s="29">
        <f t="shared" si="1542"/>
        <v>1</v>
      </c>
      <c r="AE1580" s="29">
        <f t="shared" si="1540"/>
        <v>1</v>
      </c>
      <c r="AF1580" s="29">
        <f t="shared" si="1540"/>
        <v>1</v>
      </c>
      <c r="AG1580" s="29">
        <f t="shared" si="1540"/>
        <v>1</v>
      </c>
      <c r="AH1580" s="29">
        <f t="shared" si="1540"/>
        <v>1</v>
      </c>
      <c r="AI1580" s="29">
        <f t="shared" si="1540"/>
        <v>1</v>
      </c>
      <c r="AJ1580" s="29">
        <f t="shared" si="1540"/>
        <v>1</v>
      </c>
      <c r="AK1580" s="29">
        <f t="shared" si="1540"/>
        <v>1</v>
      </c>
      <c r="AL1580" s="29">
        <f t="shared" si="1540"/>
        <v>1</v>
      </c>
      <c r="AM1580" s="29">
        <f t="shared" si="1540"/>
        <v>1</v>
      </c>
      <c r="AN1580" s="29">
        <f t="shared" si="1540"/>
        <v>1</v>
      </c>
      <c r="AO1580" s="29">
        <f t="shared" si="1540"/>
        <v>1</v>
      </c>
      <c r="AP1580" s="29">
        <f t="shared" si="1540"/>
        <v>1</v>
      </c>
      <c r="AQ1580" s="29">
        <f t="shared" si="1540"/>
        <v>1</v>
      </c>
      <c r="AR1580" s="29">
        <f t="shared" si="1540"/>
        <v>1</v>
      </c>
      <c r="AS1580" s="29">
        <f t="shared" si="1540"/>
        <v>1</v>
      </c>
      <c r="AT1580" s="29">
        <f t="shared" si="1548"/>
        <v>1</v>
      </c>
      <c r="AU1580" s="29">
        <f t="shared" si="1548"/>
        <v>1</v>
      </c>
      <c r="AV1580" s="29">
        <f t="shared" si="1548"/>
        <v>1</v>
      </c>
      <c r="AW1580" s="29">
        <f t="shared" si="1548"/>
        <v>1</v>
      </c>
      <c r="AX1580" s="29">
        <f t="shared" si="1548"/>
        <v>1</v>
      </c>
      <c r="AY1580" s="29">
        <f t="shared" si="1548"/>
        <v>1</v>
      </c>
      <c r="AZ1580" s="29">
        <f t="shared" si="1548"/>
        <v>1</v>
      </c>
      <c r="BA1580" s="29">
        <f t="shared" si="1548"/>
        <v>1</v>
      </c>
      <c r="BB1580" s="29">
        <f t="shared" si="1548"/>
        <v>1</v>
      </c>
      <c r="BC1580" s="29">
        <f t="shared" si="1548"/>
        <v>1</v>
      </c>
      <c r="BD1580" s="29">
        <f t="shared" si="1548"/>
        <v>1</v>
      </c>
      <c r="BE1580" s="29">
        <f t="shared" si="1548"/>
        <v>1</v>
      </c>
      <c r="BF1580" s="29">
        <f t="shared" si="1548"/>
        <v>1</v>
      </c>
      <c r="BG1580" s="29">
        <f t="shared" si="1548"/>
        <v>1</v>
      </c>
      <c r="BH1580" s="29">
        <f t="shared" si="1548"/>
        <v>1</v>
      </c>
      <c r="BI1580" s="29">
        <f t="shared" si="1548"/>
        <v>1</v>
      </c>
      <c r="BJ1580" s="29">
        <f t="shared" si="1546"/>
        <v>1</v>
      </c>
      <c r="BN1580" s="29">
        <f t="shared" si="1487"/>
        <v>19</v>
      </c>
      <c r="BO1580" s="29">
        <f t="shared" ref="BO1580:BO1643" si="1554">BO1530+1</f>
        <v>23</v>
      </c>
    </row>
    <row r="1581" spans="3:67" x14ac:dyDescent="0.25">
      <c r="C1581" s="79">
        <f t="shared" si="1551"/>
        <v>43884</v>
      </c>
      <c r="D1581" s="29">
        <f t="shared" si="1509"/>
        <v>2020</v>
      </c>
      <c r="E1581" s="29">
        <f t="shared" si="1488"/>
        <v>2</v>
      </c>
      <c r="F1581" s="29">
        <f t="shared" si="1489"/>
        <v>8</v>
      </c>
      <c r="G1581" s="29">
        <f t="shared" si="1490"/>
        <v>23</v>
      </c>
      <c r="H1581" s="166" t="str">
        <f t="shared" si="1491"/>
        <v>Sa</v>
      </c>
      <c r="I1581" s="29">
        <f t="shared" si="1552"/>
        <v>20</v>
      </c>
      <c r="J1581" s="29">
        <f t="array" ref="J1581">INDEX(Dienstplan!$F$6:$AJ$55,BN1581,BO1581)</f>
        <v>0</v>
      </c>
      <c r="K1581" s="29">
        <f t="array" ref="K1581">IF(OR(J1581=Schichten!$B$3,J1581=Schichten!$B$4),INDEX($D$98:$D$147,MATCH(CODE(J1581),$H$98:$H$147,0)),IF(ISERROR(INDEX($D$98:$D$147,MATCH(J1581,$A$98:$A$147,0))),0,INDEX($D$98:$D$147,MATCH(J1581,$A$98:$A$147,0))))</f>
        <v>0</v>
      </c>
      <c r="L1581" s="29">
        <f t="shared" ref="L1581" si="1555">L1531</f>
        <v>0</v>
      </c>
      <c r="M1581" s="29">
        <f t="shared" si="1512"/>
        <v>0</v>
      </c>
      <c r="O1581" s="29">
        <f t="shared" si="1542"/>
        <v>0</v>
      </c>
      <c r="P1581" s="29">
        <f t="shared" si="1542"/>
        <v>0</v>
      </c>
      <c r="Q1581" s="29">
        <f t="shared" si="1542"/>
        <v>0</v>
      </c>
      <c r="R1581" s="29">
        <f t="shared" si="1542"/>
        <v>0</v>
      </c>
      <c r="S1581" s="29">
        <f t="shared" si="1542"/>
        <v>0</v>
      </c>
      <c r="T1581" s="29">
        <f t="shared" si="1542"/>
        <v>0</v>
      </c>
      <c r="U1581" s="29">
        <f t="shared" si="1542"/>
        <v>0</v>
      </c>
      <c r="V1581" s="29">
        <f t="shared" si="1542"/>
        <v>0</v>
      </c>
      <c r="W1581" s="29">
        <f t="shared" si="1542"/>
        <v>0</v>
      </c>
      <c r="X1581" s="29">
        <f t="shared" si="1542"/>
        <v>0</v>
      </c>
      <c r="Y1581" s="29">
        <f t="shared" si="1542"/>
        <v>1</v>
      </c>
      <c r="Z1581" s="29">
        <f t="shared" si="1542"/>
        <v>1</v>
      </c>
      <c r="AA1581" s="29">
        <f t="shared" si="1542"/>
        <v>1</v>
      </c>
      <c r="AB1581" s="29">
        <f t="shared" si="1542"/>
        <v>1</v>
      </c>
      <c r="AC1581" s="29">
        <f t="shared" si="1542"/>
        <v>1</v>
      </c>
      <c r="AD1581" s="29">
        <f t="shared" si="1542"/>
        <v>1</v>
      </c>
      <c r="AE1581" s="29">
        <f t="shared" si="1540"/>
        <v>1</v>
      </c>
      <c r="AF1581" s="29">
        <f t="shared" si="1540"/>
        <v>1</v>
      </c>
      <c r="AG1581" s="29">
        <f t="shared" si="1540"/>
        <v>1</v>
      </c>
      <c r="AH1581" s="29">
        <f t="shared" si="1540"/>
        <v>1</v>
      </c>
      <c r="AI1581" s="29">
        <f t="shared" si="1540"/>
        <v>1</v>
      </c>
      <c r="AJ1581" s="29">
        <f t="shared" si="1540"/>
        <v>1</v>
      </c>
      <c r="AK1581" s="29">
        <f t="shared" si="1540"/>
        <v>1</v>
      </c>
      <c r="AL1581" s="29">
        <f t="shared" si="1540"/>
        <v>1</v>
      </c>
      <c r="AM1581" s="29">
        <f t="shared" si="1540"/>
        <v>1</v>
      </c>
      <c r="AN1581" s="29">
        <f t="shared" si="1540"/>
        <v>1</v>
      </c>
      <c r="AO1581" s="29">
        <f t="shared" si="1540"/>
        <v>1</v>
      </c>
      <c r="AP1581" s="29">
        <f t="shared" si="1540"/>
        <v>1</v>
      </c>
      <c r="AQ1581" s="29">
        <f t="shared" si="1540"/>
        <v>1</v>
      </c>
      <c r="AR1581" s="29">
        <f t="shared" si="1540"/>
        <v>1</v>
      </c>
      <c r="AS1581" s="29">
        <f t="shared" si="1540"/>
        <v>1</v>
      </c>
      <c r="AT1581" s="29">
        <f t="shared" si="1548"/>
        <v>1</v>
      </c>
      <c r="AU1581" s="29">
        <f t="shared" si="1548"/>
        <v>1</v>
      </c>
      <c r="AV1581" s="29">
        <f t="shared" si="1548"/>
        <v>1</v>
      </c>
      <c r="AW1581" s="29">
        <f t="shared" si="1548"/>
        <v>1</v>
      </c>
      <c r="AX1581" s="29">
        <f t="shared" si="1548"/>
        <v>1</v>
      </c>
      <c r="AY1581" s="29">
        <f t="shared" si="1548"/>
        <v>1</v>
      </c>
      <c r="AZ1581" s="29">
        <f t="shared" si="1548"/>
        <v>1</v>
      </c>
      <c r="BA1581" s="29">
        <f t="shared" si="1548"/>
        <v>1</v>
      </c>
      <c r="BB1581" s="29">
        <f t="shared" si="1548"/>
        <v>1</v>
      </c>
      <c r="BC1581" s="29">
        <f t="shared" si="1548"/>
        <v>1</v>
      </c>
      <c r="BD1581" s="29">
        <f t="shared" si="1548"/>
        <v>1</v>
      </c>
      <c r="BE1581" s="29">
        <f t="shared" si="1548"/>
        <v>1</v>
      </c>
      <c r="BF1581" s="29">
        <f t="shared" si="1548"/>
        <v>1</v>
      </c>
      <c r="BG1581" s="29">
        <f t="shared" si="1548"/>
        <v>1</v>
      </c>
      <c r="BH1581" s="29">
        <f t="shared" si="1548"/>
        <v>1</v>
      </c>
      <c r="BI1581" s="29">
        <f t="shared" si="1548"/>
        <v>1</v>
      </c>
      <c r="BJ1581" s="29">
        <f t="shared" si="1546"/>
        <v>1</v>
      </c>
      <c r="BN1581" s="29">
        <f t="shared" si="1487"/>
        <v>20</v>
      </c>
      <c r="BO1581" s="29">
        <f t="shared" si="1554"/>
        <v>23</v>
      </c>
    </row>
    <row r="1582" spans="3:67" x14ac:dyDescent="0.25">
      <c r="C1582" s="79">
        <f t="shared" si="1551"/>
        <v>43884</v>
      </c>
      <c r="D1582" s="29">
        <f t="shared" si="1509"/>
        <v>2020</v>
      </c>
      <c r="E1582" s="29">
        <f t="shared" si="1488"/>
        <v>2</v>
      </c>
      <c r="F1582" s="29">
        <f t="shared" si="1489"/>
        <v>8</v>
      </c>
      <c r="G1582" s="29">
        <f t="shared" si="1490"/>
        <v>23</v>
      </c>
      <c r="H1582" s="166" t="str">
        <f t="shared" si="1491"/>
        <v>Sa</v>
      </c>
      <c r="I1582" s="29">
        <f t="shared" si="1552"/>
        <v>21</v>
      </c>
      <c r="J1582" s="29">
        <f t="array" ref="J1582">INDEX(Dienstplan!$F$6:$AJ$55,BN1582,BO1582)</f>
        <v>0</v>
      </c>
      <c r="K1582" s="29">
        <f t="array" ref="K1582">IF(OR(J1582=Schichten!$B$3,J1582=Schichten!$B$4),INDEX($D$98:$D$147,MATCH(CODE(J1582),$H$98:$H$147,0)),IF(ISERROR(INDEX($D$98:$D$147,MATCH(J1582,$A$98:$A$147,0))),0,INDEX($D$98:$D$147,MATCH(J1582,$A$98:$A$147,0))))</f>
        <v>0</v>
      </c>
      <c r="L1582" s="29">
        <f t="shared" ref="L1582" si="1556">L1532</f>
        <v>0</v>
      </c>
      <c r="M1582" s="29">
        <f t="shared" si="1512"/>
        <v>0</v>
      </c>
      <c r="O1582" s="29">
        <f t="shared" si="1542"/>
        <v>0</v>
      </c>
      <c r="P1582" s="29">
        <f t="shared" si="1542"/>
        <v>0</v>
      </c>
      <c r="Q1582" s="29">
        <f t="shared" si="1542"/>
        <v>0</v>
      </c>
      <c r="R1582" s="29">
        <f t="shared" si="1542"/>
        <v>0</v>
      </c>
      <c r="S1582" s="29">
        <f t="shared" si="1542"/>
        <v>0</v>
      </c>
      <c r="T1582" s="29">
        <f t="shared" si="1542"/>
        <v>0</v>
      </c>
      <c r="U1582" s="29">
        <f t="shared" si="1542"/>
        <v>0</v>
      </c>
      <c r="V1582" s="29">
        <f t="shared" si="1542"/>
        <v>0</v>
      </c>
      <c r="W1582" s="29">
        <f t="shared" si="1542"/>
        <v>0</v>
      </c>
      <c r="X1582" s="29">
        <f t="shared" si="1542"/>
        <v>0</v>
      </c>
      <c r="Y1582" s="29">
        <f t="shared" si="1542"/>
        <v>1</v>
      </c>
      <c r="Z1582" s="29">
        <f t="shared" si="1542"/>
        <v>1</v>
      </c>
      <c r="AA1582" s="29">
        <f t="shared" si="1542"/>
        <v>1</v>
      </c>
      <c r="AB1582" s="29">
        <f t="shared" si="1542"/>
        <v>1</v>
      </c>
      <c r="AC1582" s="29">
        <f t="shared" si="1542"/>
        <v>1</v>
      </c>
      <c r="AD1582" s="29">
        <f t="shared" si="1542"/>
        <v>1</v>
      </c>
      <c r="AE1582" s="29">
        <f t="shared" si="1540"/>
        <v>1</v>
      </c>
      <c r="AF1582" s="29">
        <f t="shared" si="1540"/>
        <v>1</v>
      </c>
      <c r="AG1582" s="29">
        <f t="shared" si="1540"/>
        <v>1</v>
      </c>
      <c r="AH1582" s="29">
        <f t="shared" si="1540"/>
        <v>1</v>
      </c>
      <c r="AI1582" s="29">
        <f t="shared" si="1540"/>
        <v>1</v>
      </c>
      <c r="AJ1582" s="29">
        <f t="shared" si="1540"/>
        <v>1</v>
      </c>
      <c r="AK1582" s="29">
        <f t="shared" si="1540"/>
        <v>1</v>
      </c>
      <c r="AL1582" s="29">
        <f t="shared" si="1540"/>
        <v>1</v>
      </c>
      <c r="AM1582" s="29">
        <f t="shared" si="1540"/>
        <v>1</v>
      </c>
      <c r="AN1582" s="29">
        <f t="shared" si="1540"/>
        <v>1</v>
      </c>
      <c r="AO1582" s="29">
        <f t="shared" si="1540"/>
        <v>1</v>
      </c>
      <c r="AP1582" s="29">
        <f t="shared" si="1540"/>
        <v>1</v>
      </c>
      <c r="AQ1582" s="29">
        <f t="shared" si="1540"/>
        <v>1</v>
      </c>
      <c r="AR1582" s="29">
        <f t="shared" si="1540"/>
        <v>1</v>
      </c>
      <c r="AS1582" s="29">
        <f t="shared" si="1540"/>
        <v>1</v>
      </c>
      <c r="AT1582" s="29">
        <f t="shared" si="1548"/>
        <v>1</v>
      </c>
      <c r="AU1582" s="29">
        <f t="shared" si="1548"/>
        <v>1</v>
      </c>
      <c r="AV1582" s="29">
        <f t="shared" si="1548"/>
        <v>1</v>
      </c>
      <c r="AW1582" s="29">
        <f t="shared" si="1548"/>
        <v>1</v>
      </c>
      <c r="AX1582" s="29">
        <f t="shared" si="1548"/>
        <v>1</v>
      </c>
      <c r="AY1582" s="29">
        <f t="shared" si="1548"/>
        <v>1</v>
      </c>
      <c r="AZ1582" s="29">
        <f t="shared" si="1548"/>
        <v>1</v>
      </c>
      <c r="BA1582" s="29">
        <f t="shared" si="1548"/>
        <v>1</v>
      </c>
      <c r="BB1582" s="29">
        <f t="shared" si="1548"/>
        <v>1</v>
      </c>
      <c r="BC1582" s="29">
        <f t="shared" si="1548"/>
        <v>1</v>
      </c>
      <c r="BD1582" s="29">
        <f t="shared" si="1548"/>
        <v>1</v>
      </c>
      <c r="BE1582" s="29">
        <f t="shared" si="1548"/>
        <v>1</v>
      </c>
      <c r="BF1582" s="29">
        <f t="shared" si="1548"/>
        <v>1</v>
      </c>
      <c r="BG1582" s="29">
        <f t="shared" si="1548"/>
        <v>1</v>
      </c>
      <c r="BH1582" s="29">
        <f t="shared" si="1548"/>
        <v>1</v>
      </c>
      <c r="BI1582" s="29">
        <f t="shared" si="1548"/>
        <v>1</v>
      </c>
      <c r="BJ1582" s="29">
        <f t="shared" si="1546"/>
        <v>1</v>
      </c>
      <c r="BN1582" s="29">
        <f t="shared" si="1487"/>
        <v>21</v>
      </c>
      <c r="BO1582" s="29">
        <f t="shared" si="1554"/>
        <v>23</v>
      </c>
    </row>
    <row r="1583" spans="3:67" x14ac:dyDescent="0.25">
      <c r="C1583" s="79">
        <f t="shared" si="1551"/>
        <v>43884</v>
      </c>
      <c r="D1583" s="29">
        <f t="shared" si="1509"/>
        <v>2020</v>
      </c>
      <c r="E1583" s="29">
        <f t="shared" si="1488"/>
        <v>2</v>
      </c>
      <c r="F1583" s="29">
        <f t="shared" si="1489"/>
        <v>8</v>
      </c>
      <c r="G1583" s="29">
        <f t="shared" si="1490"/>
        <v>23</v>
      </c>
      <c r="H1583" s="166" t="str">
        <f t="shared" si="1491"/>
        <v>Sa</v>
      </c>
      <c r="I1583" s="29">
        <f t="shared" si="1552"/>
        <v>22</v>
      </c>
      <c r="J1583" s="29">
        <f t="array" ref="J1583">INDEX(Dienstplan!$F$6:$AJ$55,BN1583,BO1583)</f>
        <v>0</v>
      </c>
      <c r="K1583" s="29">
        <f t="array" ref="K1583">IF(OR(J1583=Schichten!$B$3,J1583=Schichten!$B$4),INDEX($D$98:$D$147,MATCH(CODE(J1583),$H$98:$H$147,0)),IF(ISERROR(INDEX($D$98:$D$147,MATCH(J1583,$A$98:$A$147,0))),0,INDEX($D$98:$D$147,MATCH(J1583,$A$98:$A$147,0))))</f>
        <v>0</v>
      </c>
      <c r="L1583" s="29">
        <f t="shared" ref="L1583" si="1557">L1533</f>
        <v>0</v>
      </c>
      <c r="M1583" s="29">
        <f t="shared" si="1512"/>
        <v>0</v>
      </c>
      <c r="O1583" s="29">
        <f t="shared" si="1542"/>
        <v>0</v>
      </c>
      <c r="P1583" s="29">
        <f t="shared" si="1542"/>
        <v>0</v>
      </c>
      <c r="Q1583" s="29">
        <f t="shared" si="1542"/>
        <v>0</v>
      </c>
      <c r="R1583" s="29">
        <f t="shared" si="1542"/>
        <v>0</v>
      </c>
      <c r="S1583" s="29">
        <f t="shared" si="1542"/>
        <v>0</v>
      </c>
      <c r="T1583" s="29">
        <f t="shared" si="1542"/>
        <v>0</v>
      </c>
      <c r="U1583" s="29">
        <f t="shared" si="1542"/>
        <v>0</v>
      </c>
      <c r="V1583" s="29">
        <f t="shared" si="1542"/>
        <v>0</v>
      </c>
      <c r="W1583" s="29">
        <f t="shared" si="1542"/>
        <v>0</v>
      </c>
      <c r="X1583" s="29">
        <f t="shared" si="1542"/>
        <v>0</v>
      </c>
      <c r="Y1583" s="29">
        <f t="shared" si="1542"/>
        <v>1</v>
      </c>
      <c r="Z1583" s="29">
        <f t="shared" si="1542"/>
        <v>1</v>
      </c>
      <c r="AA1583" s="29">
        <f t="shared" si="1542"/>
        <v>1</v>
      </c>
      <c r="AB1583" s="29">
        <f t="shared" si="1542"/>
        <v>1</v>
      </c>
      <c r="AC1583" s="29">
        <f t="shared" si="1542"/>
        <v>1</v>
      </c>
      <c r="AD1583" s="29">
        <f t="shared" si="1542"/>
        <v>1</v>
      </c>
      <c r="AE1583" s="29">
        <f t="shared" si="1540"/>
        <v>1</v>
      </c>
      <c r="AF1583" s="29">
        <f t="shared" si="1540"/>
        <v>1</v>
      </c>
      <c r="AG1583" s="29">
        <f t="shared" si="1540"/>
        <v>1</v>
      </c>
      <c r="AH1583" s="29">
        <f t="shared" si="1540"/>
        <v>1</v>
      </c>
      <c r="AI1583" s="29">
        <f t="shared" si="1540"/>
        <v>1</v>
      </c>
      <c r="AJ1583" s="29">
        <f t="shared" si="1540"/>
        <v>1</v>
      </c>
      <c r="AK1583" s="29">
        <f t="shared" si="1540"/>
        <v>1</v>
      </c>
      <c r="AL1583" s="29">
        <f t="shared" si="1540"/>
        <v>1</v>
      </c>
      <c r="AM1583" s="29">
        <f t="shared" si="1540"/>
        <v>1</v>
      </c>
      <c r="AN1583" s="29">
        <f t="shared" si="1540"/>
        <v>1</v>
      </c>
      <c r="AO1583" s="29">
        <f t="shared" si="1540"/>
        <v>1</v>
      </c>
      <c r="AP1583" s="29">
        <f t="shared" si="1540"/>
        <v>1</v>
      </c>
      <c r="AQ1583" s="29">
        <f t="shared" si="1540"/>
        <v>1</v>
      </c>
      <c r="AR1583" s="29">
        <f t="shared" si="1540"/>
        <v>1</v>
      </c>
      <c r="AS1583" s="29">
        <f t="shared" si="1540"/>
        <v>1</v>
      </c>
      <c r="AT1583" s="29">
        <f t="shared" si="1548"/>
        <v>1</v>
      </c>
      <c r="AU1583" s="29">
        <f t="shared" si="1548"/>
        <v>1</v>
      </c>
      <c r="AV1583" s="29">
        <f t="shared" si="1548"/>
        <v>1</v>
      </c>
      <c r="AW1583" s="29">
        <f t="shared" si="1548"/>
        <v>1</v>
      </c>
      <c r="AX1583" s="29">
        <f t="shared" si="1548"/>
        <v>1</v>
      </c>
      <c r="AY1583" s="29">
        <f t="shared" si="1548"/>
        <v>1</v>
      </c>
      <c r="AZ1583" s="29">
        <f t="shared" si="1548"/>
        <v>1</v>
      </c>
      <c r="BA1583" s="29">
        <f t="shared" si="1548"/>
        <v>1</v>
      </c>
      <c r="BB1583" s="29">
        <f t="shared" si="1548"/>
        <v>1</v>
      </c>
      <c r="BC1583" s="29">
        <f t="shared" si="1548"/>
        <v>1</v>
      </c>
      <c r="BD1583" s="29">
        <f t="shared" si="1548"/>
        <v>1</v>
      </c>
      <c r="BE1583" s="29">
        <f t="shared" si="1548"/>
        <v>1</v>
      </c>
      <c r="BF1583" s="29">
        <f t="shared" si="1548"/>
        <v>1</v>
      </c>
      <c r="BG1583" s="29">
        <f t="shared" si="1548"/>
        <v>1</v>
      </c>
      <c r="BH1583" s="29">
        <f t="shared" si="1548"/>
        <v>1</v>
      </c>
      <c r="BI1583" s="29">
        <f t="shared" si="1548"/>
        <v>1</v>
      </c>
      <c r="BJ1583" s="29">
        <f t="shared" si="1546"/>
        <v>1</v>
      </c>
      <c r="BN1583" s="29">
        <f t="shared" si="1487"/>
        <v>22</v>
      </c>
      <c r="BO1583" s="29">
        <f t="shared" si="1554"/>
        <v>23</v>
      </c>
    </row>
    <row r="1584" spans="3:67" x14ac:dyDescent="0.25">
      <c r="C1584" s="79">
        <f t="shared" si="1551"/>
        <v>43884</v>
      </c>
      <c r="D1584" s="29">
        <f t="shared" si="1509"/>
        <v>2020</v>
      </c>
      <c r="E1584" s="29">
        <f t="shared" si="1488"/>
        <v>2</v>
      </c>
      <c r="F1584" s="29">
        <f t="shared" si="1489"/>
        <v>8</v>
      </c>
      <c r="G1584" s="29">
        <f t="shared" si="1490"/>
        <v>23</v>
      </c>
      <c r="H1584" s="166" t="str">
        <f t="shared" si="1491"/>
        <v>Sa</v>
      </c>
      <c r="I1584" s="29">
        <f t="shared" si="1552"/>
        <v>23</v>
      </c>
      <c r="J1584" s="29">
        <f t="array" ref="J1584">INDEX(Dienstplan!$F$6:$AJ$55,BN1584,BO1584)</f>
        <v>0</v>
      </c>
      <c r="K1584" s="29">
        <f t="array" ref="K1584">IF(OR(J1584=Schichten!$B$3,J1584=Schichten!$B$4),INDEX($D$98:$D$147,MATCH(CODE(J1584),$H$98:$H$147,0)),IF(ISERROR(INDEX($D$98:$D$147,MATCH(J1584,$A$98:$A$147,0))),0,INDEX($D$98:$D$147,MATCH(J1584,$A$98:$A$147,0))))</f>
        <v>0</v>
      </c>
      <c r="L1584" s="29">
        <f t="shared" ref="L1584" si="1558">L1534</f>
        <v>0</v>
      </c>
      <c r="M1584" s="29">
        <f t="shared" si="1512"/>
        <v>0</v>
      </c>
      <c r="O1584" s="29">
        <f t="shared" si="1542"/>
        <v>0</v>
      </c>
      <c r="P1584" s="29">
        <f t="shared" si="1542"/>
        <v>0</v>
      </c>
      <c r="Q1584" s="29">
        <f t="shared" si="1542"/>
        <v>0</v>
      </c>
      <c r="R1584" s="29">
        <f t="shared" si="1542"/>
        <v>0</v>
      </c>
      <c r="S1584" s="29">
        <f t="shared" si="1542"/>
        <v>0</v>
      </c>
      <c r="T1584" s="29">
        <f t="shared" si="1542"/>
        <v>0</v>
      </c>
      <c r="U1584" s="29">
        <f t="shared" si="1542"/>
        <v>0</v>
      </c>
      <c r="V1584" s="29">
        <f t="shared" si="1542"/>
        <v>0</v>
      </c>
      <c r="W1584" s="29">
        <f t="shared" si="1542"/>
        <v>0</v>
      </c>
      <c r="X1584" s="29">
        <f t="shared" si="1542"/>
        <v>0</v>
      </c>
      <c r="Y1584" s="29">
        <f t="shared" si="1542"/>
        <v>1</v>
      </c>
      <c r="Z1584" s="29">
        <f t="shared" si="1542"/>
        <v>1</v>
      </c>
      <c r="AA1584" s="29">
        <f t="shared" si="1542"/>
        <v>1</v>
      </c>
      <c r="AB1584" s="29">
        <f t="shared" si="1542"/>
        <v>1</v>
      </c>
      <c r="AC1584" s="29">
        <f t="shared" si="1542"/>
        <v>1</v>
      </c>
      <c r="AD1584" s="29">
        <f t="shared" si="1542"/>
        <v>1</v>
      </c>
      <c r="AE1584" s="29">
        <f t="shared" si="1540"/>
        <v>1</v>
      </c>
      <c r="AF1584" s="29">
        <f t="shared" si="1540"/>
        <v>1</v>
      </c>
      <c r="AG1584" s="29">
        <f t="shared" si="1540"/>
        <v>1</v>
      </c>
      <c r="AH1584" s="29">
        <f t="shared" si="1540"/>
        <v>1</v>
      </c>
      <c r="AI1584" s="29">
        <f t="shared" si="1540"/>
        <v>1</v>
      </c>
      <c r="AJ1584" s="29">
        <f t="shared" si="1540"/>
        <v>1</v>
      </c>
      <c r="AK1584" s="29">
        <f t="shared" si="1540"/>
        <v>1</v>
      </c>
      <c r="AL1584" s="29">
        <f t="shared" si="1540"/>
        <v>1</v>
      </c>
      <c r="AM1584" s="29">
        <f t="shared" si="1540"/>
        <v>1</v>
      </c>
      <c r="AN1584" s="29">
        <f t="shared" si="1540"/>
        <v>1</v>
      </c>
      <c r="AO1584" s="29">
        <f t="shared" si="1540"/>
        <v>1</v>
      </c>
      <c r="AP1584" s="29">
        <f t="shared" si="1540"/>
        <v>1</v>
      </c>
      <c r="AQ1584" s="29">
        <f t="shared" si="1540"/>
        <v>1</v>
      </c>
      <c r="AR1584" s="29">
        <f t="shared" si="1540"/>
        <v>1</v>
      </c>
      <c r="AS1584" s="29">
        <f t="shared" si="1540"/>
        <v>1</v>
      </c>
      <c r="AT1584" s="29">
        <f t="shared" si="1548"/>
        <v>1</v>
      </c>
      <c r="AU1584" s="29">
        <f t="shared" si="1548"/>
        <v>1</v>
      </c>
      <c r="AV1584" s="29">
        <f t="shared" si="1548"/>
        <v>1</v>
      </c>
      <c r="AW1584" s="29">
        <f t="shared" si="1548"/>
        <v>1</v>
      </c>
      <c r="AX1584" s="29">
        <f t="shared" si="1548"/>
        <v>1</v>
      </c>
      <c r="AY1584" s="29">
        <f t="shared" si="1548"/>
        <v>1</v>
      </c>
      <c r="AZ1584" s="29">
        <f t="shared" si="1548"/>
        <v>1</v>
      </c>
      <c r="BA1584" s="29">
        <f t="shared" si="1548"/>
        <v>1</v>
      </c>
      <c r="BB1584" s="29">
        <f t="shared" si="1548"/>
        <v>1</v>
      </c>
      <c r="BC1584" s="29">
        <f t="shared" si="1548"/>
        <v>1</v>
      </c>
      <c r="BD1584" s="29">
        <f t="shared" si="1548"/>
        <v>1</v>
      </c>
      <c r="BE1584" s="29">
        <f t="shared" si="1548"/>
        <v>1</v>
      </c>
      <c r="BF1584" s="29">
        <f t="shared" si="1548"/>
        <v>1</v>
      </c>
      <c r="BG1584" s="29">
        <f t="shared" si="1548"/>
        <v>1</v>
      </c>
      <c r="BH1584" s="29">
        <f t="shared" si="1548"/>
        <v>1</v>
      </c>
      <c r="BI1584" s="29">
        <f t="shared" si="1548"/>
        <v>1</v>
      </c>
      <c r="BJ1584" s="29">
        <f t="shared" si="1546"/>
        <v>1</v>
      </c>
      <c r="BN1584" s="29">
        <f t="shared" si="1487"/>
        <v>23</v>
      </c>
      <c r="BO1584" s="29">
        <f t="shared" si="1554"/>
        <v>23</v>
      </c>
    </row>
    <row r="1585" spans="3:67" x14ac:dyDescent="0.25">
      <c r="C1585" s="79">
        <f t="shared" si="1551"/>
        <v>43884</v>
      </c>
      <c r="D1585" s="29">
        <f t="shared" si="1509"/>
        <v>2020</v>
      </c>
      <c r="E1585" s="29">
        <f t="shared" si="1488"/>
        <v>2</v>
      </c>
      <c r="F1585" s="29">
        <f t="shared" si="1489"/>
        <v>8</v>
      </c>
      <c r="G1585" s="29">
        <f t="shared" si="1490"/>
        <v>23</v>
      </c>
      <c r="H1585" s="166" t="str">
        <f t="shared" si="1491"/>
        <v>Sa</v>
      </c>
      <c r="I1585" s="29">
        <f t="shared" si="1552"/>
        <v>24</v>
      </c>
      <c r="J1585" s="29">
        <f t="array" ref="J1585">INDEX(Dienstplan!$F$6:$AJ$55,BN1585,BO1585)</f>
        <v>0</v>
      </c>
      <c r="K1585" s="29">
        <f t="array" ref="K1585">IF(OR(J1585=Schichten!$B$3,J1585=Schichten!$B$4),INDEX($D$98:$D$147,MATCH(CODE(J1585),$H$98:$H$147,0)),IF(ISERROR(INDEX($D$98:$D$147,MATCH(J1585,$A$98:$A$147,0))),0,INDEX($D$98:$D$147,MATCH(J1585,$A$98:$A$147,0))))</f>
        <v>0</v>
      </c>
      <c r="L1585" s="29">
        <f t="shared" ref="L1585" si="1559">L1535</f>
        <v>0</v>
      </c>
      <c r="M1585" s="29">
        <f t="shared" si="1512"/>
        <v>0</v>
      </c>
      <c r="O1585" s="29">
        <f t="shared" si="1542"/>
        <v>0</v>
      </c>
      <c r="P1585" s="29">
        <f t="shared" si="1542"/>
        <v>0</v>
      </c>
      <c r="Q1585" s="29">
        <f t="shared" si="1542"/>
        <v>0</v>
      </c>
      <c r="R1585" s="29">
        <f t="shared" si="1542"/>
        <v>0</v>
      </c>
      <c r="S1585" s="29">
        <f t="shared" si="1542"/>
        <v>0</v>
      </c>
      <c r="T1585" s="29">
        <f t="shared" si="1542"/>
        <v>0</v>
      </c>
      <c r="U1585" s="29">
        <f t="shared" si="1542"/>
        <v>0</v>
      </c>
      <c r="V1585" s="29">
        <f t="shared" si="1542"/>
        <v>0</v>
      </c>
      <c r="W1585" s="29">
        <f t="shared" si="1542"/>
        <v>0</v>
      </c>
      <c r="X1585" s="29">
        <f t="shared" si="1542"/>
        <v>0</v>
      </c>
      <c r="Y1585" s="29">
        <f t="shared" si="1542"/>
        <v>1</v>
      </c>
      <c r="Z1585" s="29">
        <f t="shared" si="1542"/>
        <v>1</v>
      </c>
      <c r="AA1585" s="29">
        <f t="shared" si="1542"/>
        <v>1</v>
      </c>
      <c r="AB1585" s="29">
        <f t="shared" si="1542"/>
        <v>1</v>
      </c>
      <c r="AC1585" s="29">
        <f t="shared" si="1542"/>
        <v>1</v>
      </c>
      <c r="AD1585" s="29">
        <f t="shared" si="1542"/>
        <v>1</v>
      </c>
      <c r="AE1585" s="29">
        <f t="shared" si="1540"/>
        <v>1</v>
      </c>
      <c r="AF1585" s="29">
        <f t="shared" si="1540"/>
        <v>1</v>
      </c>
      <c r="AG1585" s="29">
        <f t="shared" si="1540"/>
        <v>1</v>
      </c>
      <c r="AH1585" s="29">
        <f t="shared" si="1540"/>
        <v>1</v>
      </c>
      <c r="AI1585" s="29">
        <f t="shared" si="1540"/>
        <v>1</v>
      </c>
      <c r="AJ1585" s="29">
        <f t="shared" si="1540"/>
        <v>1</v>
      </c>
      <c r="AK1585" s="29">
        <f t="shared" si="1540"/>
        <v>1</v>
      </c>
      <c r="AL1585" s="29">
        <f t="shared" si="1540"/>
        <v>1</v>
      </c>
      <c r="AM1585" s="29">
        <f t="shared" si="1540"/>
        <v>1</v>
      </c>
      <c r="AN1585" s="29">
        <f t="shared" si="1540"/>
        <v>1</v>
      </c>
      <c r="AO1585" s="29">
        <f t="shared" si="1540"/>
        <v>1</v>
      </c>
      <c r="AP1585" s="29">
        <f t="shared" si="1540"/>
        <v>1</v>
      </c>
      <c r="AQ1585" s="29">
        <f t="shared" si="1540"/>
        <v>1</v>
      </c>
      <c r="AR1585" s="29">
        <f t="shared" si="1540"/>
        <v>1</v>
      </c>
      <c r="AS1585" s="29">
        <f t="shared" si="1540"/>
        <v>1</v>
      </c>
      <c r="AT1585" s="29">
        <f t="shared" si="1548"/>
        <v>1</v>
      </c>
      <c r="AU1585" s="29">
        <f t="shared" si="1548"/>
        <v>1</v>
      </c>
      <c r="AV1585" s="29">
        <f t="shared" si="1548"/>
        <v>1</v>
      </c>
      <c r="AW1585" s="29">
        <f t="shared" si="1548"/>
        <v>1</v>
      </c>
      <c r="AX1585" s="29">
        <f t="shared" si="1548"/>
        <v>1</v>
      </c>
      <c r="AY1585" s="29">
        <f t="shared" si="1548"/>
        <v>1</v>
      </c>
      <c r="AZ1585" s="29">
        <f t="shared" si="1548"/>
        <v>1</v>
      </c>
      <c r="BA1585" s="29">
        <f t="shared" si="1548"/>
        <v>1</v>
      </c>
      <c r="BB1585" s="29">
        <f t="shared" si="1548"/>
        <v>1</v>
      </c>
      <c r="BC1585" s="29">
        <f t="shared" si="1548"/>
        <v>1</v>
      </c>
      <c r="BD1585" s="29">
        <f t="shared" si="1548"/>
        <v>1</v>
      </c>
      <c r="BE1585" s="29">
        <f t="shared" si="1548"/>
        <v>1</v>
      </c>
      <c r="BF1585" s="29">
        <f t="shared" si="1548"/>
        <v>1</v>
      </c>
      <c r="BG1585" s="29">
        <f t="shared" si="1548"/>
        <v>1</v>
      </c>
      <c r="BH1585" s="29">
        <f t="shared" si="1548"/>
        <v>1</v>
      </c>
      <c r="BI1585" s="29">
        <f t="shared" si="1548"/>
        <v>1</v>
      </c>
      <c r="BJ1585" s="29">
        <f t="shared" si="1546"/>
        <v>1</v>
      </c>
      <c r="BN1585" s="29">
        <f t="shared" si="1487"/>
        <v>24</v>
      </c>
      <c r="BO1585" s="29">
        <f t="shared" si="1554"/>
        <v>23</v>
      </c>
    </row>
    <row r="1586" spans="3:67" x14ac:dyDescent="0.25">
      <c r="C1586" s="79">
        <f t="shared" si="1551"/>
        <v>43884</v>
      </c>
      <c r="D1586" s="29">
        <f t="shared" si="1509"/>
        <v>2020</v>
      </c>
      <c r="E1586" s="29">
        <f t="shared" si="1488"/>
        <v>2</v>
      </c>
      <c r="F1586" s="29">
        <f t="shared" si="1489"/>
        <v>8</v>
      </c>
      <c r="G1586" s="29">
        <f t="shared" si="1490"/>
        <v>23</v>
      </c>
      <c r="H1586" s="166" t="str">
        <f t="shared" si="1491"/>
        <v>Sa</v>
      </c>
      <c r="I1586" s="29">
        <f t="shared" si="1552"/>
        <v>25</v>
      </c>
      <c r="J1586" s="29">
        <f t="array" ref="J1586">INDEX(Dienstplan!$F$6:$AJ$55,BN1586,BO1586)</f>
        <v>0</v>
      </c>
      <c r="K1586" s="29">
        <f t="array" ref="K1586">IF(OR(J1586=Schichten!$B$3,J1586=Schichten!$B$4),INDEX($D$98:$D$147,MATCH(CODE(J1586),$H$98:$H$147,0)),IF(ISERROR(INDEX($D$98:$D$147,MATCH(J1586,$A$98:$A$147,0))),0,INDEX($D$98:$D$147,MATCH(J1586,$A$98:$A$147,0))))</f>
        <v>0</v>
      </c>
      <c r="L1586" s="29">
        <f t="shared" ref="L1586" si="1560">L1536</f>
        <v>0</v>
      </c>
      <c r="M1586" s="29">
        <f t="shared" si="1512"/>
        <v>0</v>
      </c>
      <c r="O1586" s="29">
        <f t="shared" si="1542"/>
        <v>0</v>
      </c>
      <c r="P1586" s="29">
        <f t="shared" si="1542"/>
        <v>0</v>
      </c>
      <c r="Q1586" s="29">
        <f t="shared" si="1542"/>
        <v>0</v>
      </c>
      <c r="R1586" s="29">
        <f t="shared" si="1542"/>
        <v>0</v>
      </c>
      <c r="S1586" s="29">
        <f t="shared" si="1542"/>
        <v>0</v>
      </c>
      <c r="T1586" s="29">
        <f t="shared" si="1542"/>
        <v>0</v>
      </c>
      <c r="U1586" s="29">
        <f t="shared" si="1542"/>
        <v>0</v>
      </c>
      <c r="V1586" s="29">
        <f t="shared" si="1542"/>
        <v>0</v>
      </c>
      <c r="W1586" s="29">
        <f t="shared" si="1542"/>
        <v>0</v>
      </c>
      <c r="X1586" s="29">
        <f t="shared" si="1542"/>
        <v>0</v>
      </c>
      <c r="Y1586" s="29">
        <f t="shared" si="1542"/>
        <v>1</v>
      </c>
      <c r="Z1586" s="29">
        <f t="shared" si="1542"/>
        <v>1</v>
      </c>
      <c r="AA1586" s="29">
        <f t="shared" si="1542"/>
        <v>1</v>
      </c>
      <c r="AB1586" s="29">
        <f t="shared" si="1542"/>
        <v>1</v>
      </c>
      <c r="AC1586" s="29">
        <f t="shared" si="1542"/>
        <v>1</v>
      </c>
      <c r="AD1586" s="29">
        <f t="shared" si="1542"/>
        <v>1</v>
      </c>
      <c r="AE1586" s="29">
        <f t="shared" si="1540"/>
        <v>1</v>
      </c>
      <c r="AF1586" s="29">
        <f t="shared" si="1540"/>
        <v>1</v>
      </c>
      <c r="AG1586" s="29">
        <f t="shared" si="1540"/>
        <v>1</v>
      </c>
      <c r="AH1586" s="29">
        <f t="shared" si="1540"/>
        <v>1</v>
      </c>
      <c r="AI1586" s="29">
        <f t="shared" si="1540"/>
        <v>1</v>
      </c>
      <c r="AJ1586" s="29">
        <f t="shared" si="1540"/>
        <v>1</v>
      </c>
      <c r="AK1586" s="29">
        <f t="shared" si="1540"/>
        <v>1</v>
      </c>
      <c r="AL1586" s="29">
        <f t="shared" si="1540"/>
        <v>1</v>
      </c>
      <c r="AM1586" s="29">
        <f t="shared" si="1540"/>
        <v>1</v>
      </c>
      <c r="AN1586" s="29">
        <f t="shared" si="1540"/>
        <v>1</v>
      </c>
      <c r="AO1586" s="29">
        <f t="shared" si="1540"/>
        <v>1</v>
      </c>
      <c r="AP1586" s="29">
        <f t="shared" si="1540"/>
        <v>1</v>
      </c>
      <c r="AQ1586" s="29">
        <f t="shared" si="1540"/>
        <v>1</v>
      </c>
      <c r="AR1586" s="29">
        <f t="shared" si="1540"/>
        <v>1</v>
      </c>
      <c r="AS1586" s="29">
        <f t="shared" si="1540"/>
        <v>1</v>
      </c>
      <c r="AT1586" s="29">
        <f t="shared" si="1548"/>
        <v>1</v>
      </c>
      <c r="AU1586" s="29">
        <f t="shared" si="1548"/>
        <v>1</v>
      </c>
      <c r="AV1586" s="29">
        <f t="shared" si="1548"/>
        <v>1</v>
      </c>
      <c r="AW1586" s="29">
        <f t="shared" si="1548"/>
        <v>1</v>
      </c>
      <c r="AX1586" s="29">
        <f t="shared" si="1548"/>
        <v>1</v>
      </c>
      <c r="AY1586" s="29">
        <f t="shared" si="1548"/>
        <v>1</v>
      </c>
      <c r="AZ1586" s="29">
        <f t="shared" si="1548"/>
        <v>1</v>
      </c>
      <c r="BA1586" s="29">
        <f t="shared" si="1548"/>
        <v>1</v>
      </c>
      <c r="BB1586" s="29">
        <f t="shared" si="1548"/>
        <v>1</v>
      </c>
      <c r="BC1586" s="29">
        <f t="shared" si="1548"/>
        <v>1</v>
      </c>
      <c r="BD1586" s="29">
        <f t="shared" si="1548"/>
        <v>1</v>
      </c>
      <c r="BE1586" s="29">
        <f t="shared" si="1548"/>
        <v>1</v>
      </c>
      <c r="BF1586" s="29">
        <f t="shared" si="1548"/>
        <v>1</v>
      </c>
      <c r="BG1586" s="29">
        <f t="shared" si="1548"/>
        <v>1</v>
      </c>
      <c r="BH1586" s="29">
        <f t="shared" si="1548"/>
        <v>1</v>
      </c>
      <c r="BI1586" s="29">
        <f t="shared" si="1548"/>
        <v>1</v>
      </c>
      <c r="BJ1586" s="29">
        <f t="shared" si="1546"/>
        <v>1</v>
      </c>
      <c r="BN1586" s="29">
        <f t="shared" si="1487"/>
        <v>25</v>
      </c>
      <c r="BO1586" s="29">
        <f t="shared" si="1554"/>
        <v>23</v>
      </c>
    </row>
    <row r="1587" spans="3:67" x14ac:dyDescent="0.25">
      <c r="C1587" s="79">
        <f t="shared" si="1551"/>
        <v>43884</v>
      </c>
      <c r="D1587" s="29">
        <f t="shared" si="1509"/>
        <v>2020</v>
      </c>
      <c r="E1587" s="29">
        <f t="shared" si="1488"/>
        <v>2</v>
      </c>
      <c r="F1587" s="29">
        <f t="shared" si="1489"/>
        <v>8</v>
      </c>
      <c r="G1587" s="29">
        <f t="shared" si="1490"/>
        <v>23</v>
      </c>
      <c r="H1587" s="166" t="str">
        <f t="shared" si="1491"/>
        <v>Sa</v>
      </c>
      <c r="I1587" s="29">
        <f t="shared" si="1552"/>
        <v>26</v>
      </c>
      <c r="J1587" s="29">
        <f t="array" ref="J1587">INDEX(Dienstplan!$F$6:$AJ$55,BN1587,BO1587)</f>
        <v>0</v>
      </c>
      <c r="K1587" s="29">
        <f t="array" ref="K1587">IF(OR(J1587=Schichten!$B$3,J1587=Schichten!$B$4),INDEX($D$98:$D$147,MATCH(CODE(J1587),$H$98:$H$147,0)),IF(ISERROR(INDEX($D$98:$D$147,MATCH(J1587,$A$98:$A$147,0))),0,INDEX($D$98:$D$147,MATCH(J1587,$A$98:$A$147,0))))</f>
        <v>0</v>
      </c>
      <c r="L1587" s="29">
        <f t="shared" ref="L1587" si="1561">L1537</f>
        <v>0</v>
      </c>
      <c r="M1587" s="29">
        <f t="shared" si="1512"/>
        <v>0</v>
      </c>
      <c r="O1587" s="29">
        <f t="shared" si="1542"/>
        <v>0</v>
      </c>
      <c r="P1587" s="29">
        <f t="shared" si="1542"/>
        <v>0</v>
      </c>
      <c r="Q1587" s="29">
        <f t="shared" si="1542"/>
        <v>0</v>
      </c>
      <c r="R1587" s="29">
        <f t="shared" si="1542"/>
        <v>0</v>
      </c>
      <c r="S1587" s="29">
        <f t="shared" si="1542"/>
        <v>0</v>
      </c>
      <c r="T1587" s="29">
        <f t="shared" si="1542"/>
        <v>0</v>
      </c>
      <c r="U1587" s="29">
        <f t="shared" si="1542"/>
        <v>0</v>
      </c>
      <c r="V1587" s="29">
        <f t="shared" si="1542"/>
        <v>0</v>
      </c>
      <c r="W1587" s="29">
        <f t="shared" si="1542"/>
        <v>0</v>
      </c>
      <c r="X1587" s="29">
        <f t="shared" si="1542"/>
        <v>0</v>
      </c>
      <c r="Y1587" s="29">
        <f t="shared" si="1542"/>
        <v>1</v>
      </c>
      <c r="Z1587" s="29">
        <f t="shared" si="1542"/>
        <v>1</v>
      </c>
      <c r="AA1587" s="29">
        <f t="shared" si="1542"/>
        <v>1</v>
      </c>
      <c r="AB1587" s="29">
        <f t="shared" si="1542"/>
        <v>1</v>
      </c>
      <c r="AC1587" s="29">
        <f t="shared" si="1542"/>
        <v>1</v>
      </c>
      <c r="AD1587" s="29">
        <f t="shared" ref="AD1587:AS1602" si="1562">IF($M$457,IF($J1587=AD$461,1,0),0)</f>
        <v>1</v>
      </c>
      <c r="AE1587" s="29">
        <f t="shared" si="1562"/>
        <v>1</v>
      </c>
      <c r="AF1587" s="29">
        <f t="shared" si="1562"/>
        <v>1</v>
      </c>
      <c r="AG1587" s="29">
        <f t="shared" si="1562"/>
        <v>1</v>
      </c>
      <c r="AH1587" s="29">
        <f t="shared" si="1562"/>
        <v>1</v>
      </c>
      <c r="AI1587" s="29">
        <f t="shared" si="1562"/>
        <v>1</v>
      </c>
      <c r="AJ1587" s="29">
        <f t="shared" si="1562"/>
        <v>1</v>
      </c>
      <c r="AK1587" s="29">
        <f t="shared" si="1562"/>
        <v>1</v>
      </c>
      <c r="AL1587" s="29">
        <f t="shared" si="1562"/>
        <v>1</v>
      </c>
      <c r="AM1587" s="29">
        <f t="shared" si="1562"/>
        <v>1</v>
      </c>
      <c r="AN1587" s="29">
        <f t="shared" si="1562"/>
        <v>1</v>
      </c>
      <c r="AO1587" s="29">
        <f t="shared" si="1562"/>
        <v>1</v>
      </c>
      <c r="AP1587" s="29">
        <f t="shared" si="1562"/>
        <v>1</v>
      </c>
      <c r="AQ1587" s="29">
        <f t="shared" si="1562"/>
        <v>1</v>
      </c>
      <c r="AR1587" s="29">
        <f t="shared" si="1562"/>
        <v>1</v>
      </c>
      <c r="AS1587" s="29">
        <f t="shared" si="1562"/>
        <v>1</v>
      </c>
      <c r="AT1587" s="29">
        <f t="shared" si="1548"/>
        <v>1</v>
      </c>
      <c r="AU1587" s="29">
        <f t="shared" si="1548"/>
        <v>1</v>
      </c>
      <c r="AV1587" s="29">
        <f t="shared" si="1548"/>
        <v>1</v>
      </c>
      <c r="AW1587" s="29">
        <f t="shared" si="1548"/>
        <v>1</v>
      </c>
      <c r="AX1587" s="29">
        <f t="shared" si="1548"/>
        <v>1</v>
      </c>
      <c r="AY1587" s="29">
        <f t="shared" si="1548"/>
        <v>1</v>
      </c>
      <c r="AZ1587" s="29">
        <f t="shared" si="1548"/>
        <v>1</v>
      </c>
      <c r="BA1587" s="29">
        <f t="shared" si="1548"/>
        <v>1</v>
      </c>
      <c r="BB1587" s="29">
        <f t="shared" si="1548"/>
        <v>1</v>
      </c>
      <c r="BC1587" s="29">
        <f t="shared" si="1548"/>
        <v>1</v>
      </c>
      <c r="BD1587" s="29">
        <f t="shared" si="1548"/>
        <v>1</v>
      </c>
      <c r="BE1587" s="29">
        <f t="shared" si="1548"/>
        <v>1</v>
      </c>
      <c r="BF1587" s="29">
        <f t="shared" si="1548"/>
        <v>1</v>
      </c>
      <c r="BG1587" s="29">
        <f t="shared" si="1548"/>
        <v>1</v>
      </c>
      <c r="BH1587" s="29">
        <f t="shared" si="1548"/>
        <v>1</v>
      </c>
      <c r="BI1587" s="29">
        <f t="shared" si="1548"/>
        <v>1</v>
      </c>
      <c r="BJ1587" s="29">
        <f t="shared" si="1546"/>
        <v>1</v>
      </c>
      <c r="BN1587" s="29">
        <f t="shared" si="1487"/>
        <v>26</v>
      </c>
      <c r="BO1587" s="29">
        <f t="shared" si="1554"/>
        <v>23</v>
      </c>
    </row>
    <row r="1588" spans="3:67" x14ac:dyDescent="0.25">
      <c r="C1588" s="79">
        <f t="shared" si="1551"/>
        <v>43884</v>
      </c>
      <c r="D1588" s="29">
        <f t="shared" si="1509"/>
        <v>2020</v>
      </c>
      <c r="E1588" s="29">
        <f t="shared" si="1488"/>
        <v>2</v>
      </c>
      <c r="F1588" s="29">
        <f t="shared" si="1489"/>
        <v>8</v>
      </c>
      <c r="G1588" s="29">
        <f t="shared" si="1490"/>
        <v>23</v>
      </c>
      <c r="H1588" s="166" t="str">
        <f t="shared" si="1491"/>
        <v>Sa</v>
      </c>
      <c r="I1588" s="29">
        <f t="shared" si="1552"/>
        <v>27</v>
      </c>
      <c r="J1588" s="29">
        <f t="array" ref="J1588">INDEX(Dienstplan!$F$6:$AJ$55,BN1588,BO1588)</f>
        <v>0</v>
      </c>
      <c r="K1588" s="29">
        <f t="array" ref="K1588">IF(OR(J1588=Schichten!$B$3,J1588=Schichten!$B$4),INDEX($D$98:$D$147,MATCH(CODE(J1588),$H$98:$H$147,0)),IF(ISERROR(INDEX($D$98:$D$147,MATCH(J1588,$A$98:$A$147,0))),0,INDEX($D$98:$D$147,MATCH(J1588,$A$98:$A$147,0))))</f>
        <v>0</v>
      </c>
      <c r="L1588" s="29">
        <f t="shared" ref="L1588" si="1563">L1538</f>
        <v>0</v>
      </c>
      <c r="M1588" s="29">
        <f t="shared" si="1512"/>
        <v>0</v>
      </c>
      <c r="O1588" s="29">
        <f t="shared" ref="O1588:AD1603" si="1564">IF($M$457,IF($J1588=O$461,1,0),0)</f>
        <v>0</v>
      </c>
      <c r="P1588" s="29">
        <f t="shared" si="1564"/>
        <v>0</v>
      </c>
      <c r="Q1588" s="29">
        <f t="shared" si="1564"/>
        <v>0</v>
      </c>
      <c r="R1588" s="29">
        <f t="shared" si="1564"/>
        <v>0</v>
      </c>
      <c r="S1588" s="29">
        <f t="shared" si="1564"/>
        <v>0</v>
      </c>
      <c r="T1588" s="29">
        <f t="shared" si="1564"/>
        <v>0</v>
      </c>
      <c r="U1588" s="29">
        <f t="shared" si="1564"/>
        <v>0</v>
      </c>
      <c r="V1588" s="29">
        <f t="shared" si="1564"/>
        <v>0</v>
      </c>
      <c r="W1588" s="29">
        <f t="shared" si="1564"/>
        <v>0</v>
      </c>
      <c r="X1588" s="29">
        <f t="shared" si="1564"/>
        <v>0</v>
      </c>
      <c r="Y1588" s="29">
        <f t="shared" si="1564"/>
        <v>1</v>
      </c>
      <c r="Z1588" s="29">
        <f t="shared" si="1564"/>
        <v>1</v>
      </c>
      <c r="AA1588" s="29">
        <f t="shared" si="1564"/>
        <v>1</v>
      </c>
      <c r="AB1588" s="29">
        <f t="shared" si="1564"/>
        <v>1</v>
      </c>
      <c r="AC1588" s="29">
        <f t="shared" si="1564"/>
        <v>1</v>
      </c>
      <c r="AD1588" s="29">
        <f t="shared" si="1564"/>
        <v>1</v>
      </c>
      <c r="AE1588" s="29">
        <f t="shared" si="1562"/>
        <v>1</v>
      </c>
      <c r="AF1588" s="29">
        <f t="shared" si="1562"/>
        <v>1</v>
      </c>
      <c r="AG1588" s="29">
        <f t="shared" si="1562"/>
        <v>1</v>
      </c>
      <c r="AH1588" s="29">
        <f t="shared" si="1562"/>
        <v>1</v>
      </c>
      <c r="AI1588" s="29">
        <f t="shared" si="1562"/>
        <v>1</v>
      </c>
      <c r="AJ1588" s="29">
        <f t="shared" si="1562"/>
        <v>1</v>
      </c>
      <c r="AK1588" s="29">
        <f t="shared" si="1562"/>
        <v>1</v>
      </c>
      <c r="AL1588" s="29">
        <f t="shared" si="1562"/>
        <v>1</v>
      </c>
      <c r="AM1588" s="29">
        <f t="shared" si="1562"/>
        <v>1</v>
      </c>
      <c r="AN1588" s="29">
        <f t="shared" si="1562"/>
        <v>1</v>
      </c>
      <c r="AO1588" s="29">
        <f t="shared" si="1562"/>
        <v>1</v>
      </c>
      <c r="AP1588" s="29">
        <f t="shared" si="1562"/>
        <v>1</v>
      </c>
      <c r="AQ1588" s="29">
        <f t="shared" si="1562"/>
        <v>1</v>
      </c>
      <c r="AR1588" s="29">
        <f t="shared" si="1562"/>
        <v>1</v>
      </c>
      <c r="AS1588" s="29">
        <f t="shared" si="1562"/>
        <v>1</v>
      </c>
      <c r="AT1588" s="29">
        <f t="shared" si="1548"/>
        <v>1</v>
      </c>
      <c r="AU1588" s="29">
        <f t="shared" si="1548"/>
        <v>1</v>
      </c>
      <c r="AV1588" s="29">
        <f t="shared" si="1548"/>
        <v>1</v>
      </c>
      <c r="AW1588" s="29">
        <f t="shared" si="1548"/>
        <v>1</v>
      </c>
      <c r="AX1588" s="29">
        <f t="shared" si="1548"/>
        <v>1</v>
      </c>
      <c r="AY1588" s="29">
        <f t="shared" si="1548"/>
        <v>1</v>
      </c>
      <c r="AZ1588" s="29">
        <f t="shared" si="1548"/>
        <v>1</v>
      </c>
      <c r="BA1588" s="29">
        <f t="shared" si="1548"/>
        <v>1</v>
      </c>
      <c r="BB1588" s="29">
        <f t="shared" si="1548"/>
        <v>1</v>
      </c>
      <c r="BC1588" s="29">
        <f t="shared" si="1548"/>
        <v>1</v>
      </c>
      <c r="BD1588" s="29">
        <f t="shared" si="1548"/>
        <v>1</v>
      </c>
      <c r="BE1588" s="29">
        <f t="shared" si="1548"/>
        <v>1</v>
      </c>
      <c r="BF1588" s="29">
        <f t="shared" si="1548"/>
        <v>1</v>
      </c>
      <c r="BG1588" s="29">
        <f t="shared" si="1548"/>
        <v>1</v>
      </c>
      <c r="BH1588" s="29">
        <f t="shared" si="1548"/>
        <v>1</v>
      </c>
      <c r="BI1588" s="29">
        <f t="shared" si="1548"/>
        <v>1</v>
      </c>
      <c r="BJ1588" s="29">
        <f t="shared" si="1546"/>
        <v>1</v>
      </c>
      <c r="BN1588" s="29">
        <f t="shared" si="1487"/>
        <v>27</v>
      </c>
      <c r="BO1588" s="29">
        <f t="shared" si="1554"/>
        <v>23</v>
      </c>
    </row>
    <row r="1589" spans="3:67" x14ac:dyDescent="0.25">
      <c r="C1589" s="79">
        <f t="shared" si="1551"/>
        <v>43884</v>
      </c>
      <c r="D1589" s="29">
        <f t="shared" si="1509"/>
        <v>2020</v>
      </c>
      <c r="E1589" s="29">
        <f t="shared" si="1488"/>
        <v>2</v>
      </c>
      <c r="F1589" s="29">
        <f t="shared" si="1489"/>
        <v>8</v>
      </c>
      <c r="G1589" s="29">
        <f t="shared" si="1490"/>
        <v>23</v>
      </c>
      <c r="H1589" s="166" t="str">
        <f t="shared" si="1491"/>
        <v>Sa</v>
      </c>
      <c r="I1589" s="29">
        <f t="shared" si="1552"/>
        <v>28</v>
      </c>
      <c r="J1589" s="29">
        <f t="array" ref="J1589">INDEX(Dienstplan!$F$6:$AJ$55,BN1589,BO1589)</f>
        <v>0</v>
      </c>
      <c r="K1589" s="29">
        <f t="array" ref="K1589">IF(OR(J1589=Schichten!$B$3,J1589=Schichten!$B$4),INDEX($D$98:$D$147,MATCH(CODE(J1589),$H$98:$H$147,0)),IF(ISERROR(INDEX($D$98:$D$147,MATCH(J1589,$A$98:$A$147,0))),0,INDEX($D$98:$D$147,MATCH(J1589,$A$98:$A$147,0))))</f>
        <v>0</v>
      </c>
      <c r="L1589" s="29">
        <f t="shared" ref="L1589" si="1565">L1539</f>
        <v>0</v>
      </c>
      <c r="M1589" s="29">
        <f t="shared" si="1512"/>
        <v>0</v>
      </c>
      <c r="O1589" s="29">
        <f t="shared" si="1564"/>
        <v>0</v>
      </c>
      <c r="P1589" s="29">
        <f t="shared" si="1564"/>
        <v>0</v>
      </c>
      <c r="Q1589" s="29">
        <f t="shared" si="1564"/>
        <v>0</v>
      </c>
      <c r="R1589" s="29">
        <f t="shared" si="1564"/>
        <v>0</v>
      </c>
      <c r="S1589" s="29">
        <f t="shared" si="1564"/>
        <v>0</v>
      </c>
      <c r="T1589" s="29">
        <f t="shared" si="1564"/>
        <v>0</v>
      </c>
      <c r="U1589" s="29">
        <f t="shared" si="1564"/>
        <v>0</v>
      </c>
      <c r="V1589" s="29">
        <f t="shared" si="1564"/>
        <v>0</v>
      </c>
      <c r="W1589" s="29">
        <f t="shared" si="1564"/>
        <v>0</v>
      </c>
      <c r="X1589" s="29">
        <f t="shared" si="1564"/>
        <v>0</v>
      </c>
      <c r="Y1589" s="29">
        <f t="shared" si="1564"/>
        <v>1</v>
      </c>
      <c r="Z1589" s="29">
        <f t="shared" si="1564"/>
        <v>1</v>
      </c>
      <c r="AA1589" s="29">
        <f t="shared" si="1564"/>
        <v>1</v>
      </c>
      <c r="AB1589" s="29">
        <f t="shared" si="1564"/>
        <v>1</v>
      </c>
      <c r="AC1589" s="29">
        <f t="shared" si="1564"/>
        <v>1</v>
      </c>
      <c r="AD1589" s="29">
        <f t="shared" si="1564"/>
        <v>1</v>
      </c>
      <c r="AE1589" s="29">
        <f t="shared" si="1562"/>
        <v>1</v>
      </c>
      <c r="AF1589" s="29">
        <f t="shared" si="1562"/>
        <v>1</v>
      </c>
      <c r="AG1589" s="29">
        <f t="shared" si="1562"/>
        <v>1</v>
      </c>
      <c r="AH1589" s="29">
        <f t="shared" si="1562"/>
        <v>1</v>
      </c>
      <c r="AI1589" s="29">
        <f t="shared" si="1562"/>
        <v>1</v>
      </c>
      <c r="AJ1589" s="29">
        <f t="shared" si="1562"/>
        <v>1</v>
      </c>
      <c r="AK1589" s="29">
        <f t="shared" si="1562"/>
        <v>1</v>
      </c>
      <c r="AL1589" s="29">
        <f t="shared" si="1562"/>
        <v>1</v>
      </c>
      <c r="AM1589" s="29">
        <f t="shared" si="1562"/>
        <v>1</v>
      </c>
      <c r="AN1589" s="29">
        <f t="shared" si="1562"/>
        <v>1</v>
      </c>
      <c r="AO1589" s="29">
        <f t="shared" si="1562"/>
        <v>1</v>
      </c>
      <c r="AP1589" s="29">
        <f t="shared" si="1562"/>
        <v>1</v>
      </c>
      <c r="AQ1589" s="29">
        <f t="shared" si="1562"/>
        <v>1</v>
      </c>
      <c r="AR1589" s="29">
        <f t="shared" si="1562"/>
        <v>1</v>
      </c>
      <c r="AS1589" s="29">
        <f t="shared" si="1562"/>
        <v>1</v>
      </c>
      <c r="AT1589" s="29">
        <f t="shared" si="1548"/>
        <v>1</v>
      </c>
      <c r="AU1589" s="29">
        <f t="shared" si="1548"/>
        <v>1</v>
      </c>
      <c r="AV1589" s="29">
        <f t="shared" si="1548"/>
        <v>1</v>
      </c>
      <c r="AW1589" s="29">
        <f t="shared" si="1548"/>
        <v>1</v>
      </c>
      <c r="AX1589" s="29">
        <f t="shared" si="1548"/>
        <v>1</v>
      </c>
      <c r="AY1589" s="29">
        <f t="shared" si="1548"/>
        <v>1</v>
      </c>
      <c r="AZ1589" s="29">
        <f t="shared" si="1548"/>
        <v>1</v>
      </c>
      <c r="BA1589" s="29">
        <f t="shared" si="1548"/>
        <v>1</v>
      </c>
      <c r="BB1589" s="29">
        <f t="shared" si="1548"/>
        <v>1</v>
      </c>
      <c r="BC1589" s="29">
        <f t="shared" si="1548"/>
        <v>1</v>
      </c>
      <c r="BD1589" s="29">
        <f t="shared" si="1548"/>
        <v>1</v>
      </c>
      <c r="BE1589" s="29">
        <f t="shared" si="1548"/>
        <v>1</v>
      </c>
      <c r="BF1589" s="29">
        <f t="shared" si="1548"/>
        <v>1</v>
      </c>
      <c r="BG1589" s="29">
        <f t="shared" si="1548"/>
        <v>1</v>
      </c>
      <c r="BH1589" s="29">
        <f t="shared" si="1548"/>
        <v>1</v>
      </c>
      <c r="BI1589" s="29">
        <f t="shared" si="1548"/>
        <v>1</v>
      </c>
      <c r="BJ1589" s="29">
        <f t="shared" si="1546"/>
        <v>1</v>
      </c>
      <c r="BN1589" s="29">
        <f t="shared" si="1487"/>
        <v>28</v>
      </c>
      <c r="BO1589" s="29">
        <f t="shared" si="1554"/>
        <v>23</v>
      </c>
    </row>
    <row r="1590" spans="3:67" x14ac:dyDescent="0.25">
      <c r="C1590" s="79">
        <f t="shared" si="1551"/>
        <v>43884</v>
      </c>
      <c r="D1590" s="29">
        <f t="shared" si="1509"/>
        <v>2020</v>
      </c>
      <c r="E1590" s="29">
        <f t="shared" si="1488"/>
        <v>2</v>
      </c>
      <c r="F1590" s="29">
        <f t="shared" si="1489"/>
        <v>8</v>
      </c>
      <c r="G1590" s="29">
        <f t="shared" si="1490"/>
        <v>23</v>
      </c>
      <c r="H1590" s="166" t="str">
        <f t="shared" si="1491"/>
        <v>Sa</v>
      </c>
      <c r="I1590" s="29">
        <f t="shared" si="1552"/>
        <v>29</v>
      </c>
      <c r="J1590" s="29">
        <f t="array" ref="J1590">INDEX(Dienstplan!$F$6:$AJ$55,BN1590,BO1590)</f>
        <v>0</v>
      </c>
      <c r="K1590" s="29">
        <f t="array" ref="K1590">IF(OR(J1590=Schichten!$B$3,J1590=Schichten!$B$4),INDEX($D$98:$D$147,MATCH(CODE(J1590),$H$98:$H$147,0)),IF(ISERROR(INDEX($D$98:$D$147,MATCH(J1590,$A$98:$A$147,0))),0,INDEX($D$98:$D$147,MATCH(J1590,$A$98:$A$147,0))))</f>
        <v>0</v>
      </c>
      <c r="L1590" s="29">
        <f t="shared" ref="L1590" si="1566">L1540</f>
        <v>0</v>
      </c>
      <c r="M1590" s="29">
        <f t="shared" si="1512"/>
        <v>0</v>
      </c>
      <c r="O1590" s="29">
        <f t="shared" si="1564"/>
        <v>0</v>
      </c>
      <c r="P1590" s="29">
        <f t="shared" si="1564"/>
        <v>0</v>
      </c>
      <c r="Q1590" s="29">
        <f t="shared" si="1564"/>
        <v>0</v>
      </c>
      <c r="R1590" s="29">
        <f t="shared" si="1564"/>
        <v>0</v>
      </c>
      <c r="S1590" s="29">
        <f t="shared" si="1564"/>
        <v>0</v>
      </c>
      <c r="T1590" s="29">
        <f t="shared" si="1564"/>
        <v>0</v>
      </c>
      <c r="U1590" s="29">
        <f t="shared" si="1564"/>
        <v>0</v>
      </c>
      <c r="V1590" s="29">
        <f t="shared" si="1564"/>
        <v>0</v>
      </c>
      <c r="W1590" s="29">
        <f t="shared" si="1564"/>
        <v>0</v>
      </c>
      <c r="X1590" s="29">
        <f t="shared" si="1564"/>
        <v>0</v>
      </c>
      <c r="Y1590" s="29">
        <f t="shared" si="1564"/>
        <v>1</v>
      </c>
      <c r="Z1590" s="29">
        <f t="shared" si="1564"/>
        <v>1</v>
      </c>
      <c r="AA1590" s="29">
        <f t="shared" si="1564"/>
        <v>1</v>
      </c>
      <c r="AB1590" s="29">
        <f t="shared" si="1564"/>
        <v>1</v>
      </c>
      <c r="AC1590" s="29">
        <f t="shared" si="1564"/>
        <v>1</v>
      </c>
      <c r="AD1590" s="29">
        <f t="shared" si="1564"/>
        <v>1</v>
      </c>
      <c r="AE1590" s="29">
        <f t="shared" si="1562"/>
        <v>1</v>
      </c>
      <c r="AF1590" s="29">
        <f t="shared" si="1562"/>
        <v>1</v>
      </c>
      <c r="AG1590" s="29">
        <f t="shared" si="1562"/>
        <v>1</v>
      </c>
      <c r="AH1590" s="29">
        <f t="shared" si="1562"/>
        <v>1</v>
      </c>
      <c r="AI1590" s="29">
        <f t="shared" si="1562"/>
        <v>1</v>
      </c>
      <c r="AJ1590" s="29">
        <f t="shared" si="1562"/>
        <v>1</v>
      </c>
      <c r="AK1590" s="29">
        <f t="shared" si="1562"/>
        <v>1</v>
      </c>
      <c r="AL1590" s="29">
        <f t="shared" si="1562"/>
        <v>1</v>
      </c>
      <c r="AM1590" s="29">
        <f t="shared" si="1562"/>
        <v>1</v>
      </c>
      <c r="AN1590" s="29">
        <f t="shared" si="1562"/>
        <v>1</v>
      </c>
      <c r="AO1590" s="29">
        <f t="shared" si="1562"/>
        <v>1</v>
      </c>
      <c r="AP1590" s="29">
        <f t="shared" si="1562"/>
        <v>1</v>
      </c>
      <c r="AQ1590" s="29">
        <f t="shared" si="1562"/>
        <v>1</v>
      </c>
      <c r="AR1590" s="29">
        <f t="shared" si="1562"/>
        <v>1</v>
      </c>
      <c r="AS1590" s="29">
        <f t="shared" si="1562"/>
        <v>1</v>
      </c>
      <c r="AT1590" s="29">
        <f t="shared" si="1548"/>
        <v>1</v>
      </c>
      <c r="AU1590" s="29">
        <f t="shared" si="1548"/>
        <v>1</v>
      </c>
      <c r="AV1590" s="29">
        <f t="shared" si="1548"/>
        <v>1</v>
      </c>
      <c r="AW1590" s="29">
        <f t="shared" si="1548"/>
        <v>1</v>
      </c>
      <c r="AX1590" s="29">
        <f t="shared" si="1548"/>
        <v>1</v>
      </c>
      <c r="AY1590" s="29">
        <f t="shared" si="1548"/>
        <v>1</v>
      </c>
      <c r="AZ1590" s="29">
        <f t="shared" si="1548"/>
        <v>1</v>
      </c>
      <c r="BA1590" s="29">
        <f t="shared" si="1548"/>
        <v>1</v>
      </c>
      <c r="BB1590" s="29">
        <f t="shared" si="1548"/>
        <v>1</v>
      </c>
      <c r="BC1590" s="29">
        <f t="shared" si="1548"/>
        <v>1</v>
      </c>
      <c r="BD1590" s="29">
        <f t="shared" si="1548"/>
        <v>1</v>
      </c>
      <c r="BE1590" s="29">
        <f t="shared" si="1548"/>
        <v>1</v>
      </c>
      <c r="BF1590" s="29">
        <f t="shared" si="1548"/>
        <v>1</v>
      </c>
      <c r="BG1590" s="29">
        <f t="shared" si="1548"/>
        <v>1</v>
      </c>
      <c r="BH1590" s="29">
        <f t="shared" si="1548"/>
        <v>1</v>
      </c>
      <c r="BI1590" s="29">
        <f t="shared" si="1548"/>
        <v>1</v>
      </c>
      <c r="BJ1590" s="29">
        <f t="shared" si="1546"/>
        <v>1</v>
      </c>
      <c r="BN1590" s="29">
        <f t="shared" si="1487"/>
        <v>29</v>
      </c>
      <c r="BO1590" s="29">
        <f t="shared" si="1554"/>
        <v>23</v>
      </c>
    </row>
    <row r="1591" spans="3:67" x14ac:dyDescent="0.25">
      <c r="C1591" s="79">
        <f t="shared" si="1551"/>
        <v>43884</v>
      </c>
      <c r="D1591" s="29">
        <f t="shared" si="1509"/>
        <v>2020</v>
      </c>
      <c r="E1591" s="29">
        <f t="shared" si="1488"/>
        <v>2</v>
      </c>
      <c r="F1591" s="29">
        <f t="shared" si="1489"/>
        <v>8</v>
      </c>
      <c r="G1591" s="29">
        <f t="shared" si="1490"/>
        <v>23</v>
      </c>
      <c r="H1591" s="166" t="str">
        <f t="shared" si="1491"/>
        <v>Sa</v>
      </c>
      <c r="I1591" s="29">
        <f t="shared" si="1552"/>
        <v>30</v>
      </c>
      <c r="J1591" s="29">
        <f t="array" ref="J1591">INDEX(Dienstplan!$F$6:$AJ$55,BN1591,BO1591)</f>
        <v>0</v>
      </c>
      <c r="K1591" s="29">
        <f t="array" ref="K1591">IF(OR(J1591=Schichten!$B$3,J1591=Schichten!$B$4),INDEX($D$98:$D$147,MATCH(CODE(J1591),$H$98:$H$147,0)),IF(ISERROR(INDEX($D$98:$D$147,MATCH(J1591,$A$98:$A$147,0))),0,INDEX($D$98:$D$147,MATCH(J1591,$A$98:$A$147,0))))</f>
        <v>0</v>
      </c>
      <c r="L1591" s="29">
        <f t="shared" ref="L1591" si="1567">L1541</f>
        <v>0</v>
      </c>
      <c r="M1591" s="29">
        <f t="shared" si="1512"/>
        <v>0</v>
      </c>
      <c r="O1591" s="29">
        <f t="shared" si="1564"/>
        <v>0</v>
      </c>
      <c r="P1591" s="29">
        <f t="shared" si="1564"/>
        <v>0</v>
      </c>
      <c r="Q1591" s="29">
        <f t="shared" si="1564"/>
        <v>0</v>
      </c>
      <c r="R1591" s="29">
        <f t="shared" si="1564"/>
        <v>0</v>
      </c>
      <c r="S1591" s="29">
        <f t="shared" si="1564"/>
        <v>0</v>
      </c>
      <c r="T1591" s="29">
        <f t="shared" si="1564"/>
        <v>0</v>
      </c>
      <c r="U1591" s="29">
        <f t="shared" si="1564"/>
        <v>0</v>
      </c>
      <c r="V1591" s="29">
        <f t="shared" si="1564"/>
        <v>0</v>
      </c>
      <c r="W1591" s="29">
        <f t="shared" si="1564"/>
        <v>0</v>
      </c>
      <c r="X1591" s="29">
        <f t="shared" si="1564"/>
        <v>0</v>
      </c>
      <c r="Y1591" s="29">
        <f t="shared" si="1564"/>
        <v>1</v>
      </c>
      <c r="Z1591" s="29">
        <f t="shared" si="1564"/>
        <v>1</v>
      </c>
      <c r="AA1591" s="29">
        <f t="shared" si="1564"/>
        <v>1</v>
      </c>
      <c r="AB1591" s="29">
        <f t="shared" si="1564"/>
        <v>1</v>
      </c>
      <c r="AC1591" s="29">
        <f t="shared" si="1564"/>
        <v>1</v>
      </c>
      <c r="AD1591" s="29">
        <f t="shared" si="1564"/>
        <v>1</v>
      </c>
      <c r="AE1591" s="29">
        <f t="shared" si="1562"/>
        <v>1</v>
      </c>
      <c r="AF1591" s="29">
        <f t="shared" si="1562"/>
        <v>1</v>
      </c>
      <c r="AG1591" s="29">
        <f t="shared" si="1562"/>
        <v>1</v>
      </c>
      <c r="AH1591" s="29">
        <f t="shared" si="1562"/>
        <v>1</v>
      </c>
      <c r="AI1591" s="29">
        <f t="shared" si="1562"/>
        <v>1</v>
      </c>
      <c r="AJ1591" s="29">
        <f t="shared" si="1562"/>
        <v>1</v>
      </c>
      <c r="AK1591" s="29">
        <f t="shared" si="1562"/>
        <v>1</v>
      </c>
      <c r="AL1591" s="29">
        <f t="shared" si="1562"/>
        <v>1</v>
      </c>
      <c r="AM1591" s="29">
        <f t="shared" si="1562"/>
        <v>1</v>
      </c>
      <c r="AN1591" s="29">
        <f t="shared" si="1562"/>
        <v>1</v>
      </c>
      <c r="AO1591" s="29">
        <f t="shared" si="1562"/>
        <v>1</v>
      </c>
      <c r="AP1591" s="29">
        <f t="shared" si="1562"/>
        <v>1</v>
      </c>
      <c r="AQ1591" s="29">
        <f t="shared" si="1562"/>
        <v>1</v>
      </c>
      <c r="AR1591" s="29">
        <f t="shared" si="1562"/>
        <v>1</v>
      </c>
      <c r="AS1591" s="29">
        <f t="shared" si="1562"/>
        <v>1</v>
      </c>
      <c r="AT1591" s="29">
        <f t="shared" si="1548"/>
        <v>1</v>
      </c>
      <c r="AU1591" s="29">
        <f t="shared" si="1548"/>
        <v>1</v>
      </c>
      <c r="AV1591" s="29">
        <f t="shared" si="1548"/>
        <v>1</v>
      </c>
      <c r="AW1591" s="29">
        <f t="shared" si="1548"/>
        <v>1</v>
      </c>
      <c r="AX1591" s="29">
        <f t="shared" si="1548"/>
        <v>1</v>
      </c>
      <c r="AY1591" s="29">
        <f t="shared" si="1548"/>
        <v>1</v>
      </c>
      <c r="AZ1591" s="29">
        <f t="shared" si="1548"/>
        <v>1</v>
      </c>
      <c r="BA1591" s="29">
        <f t="shared" si="1548"/>
        <v>1</v>
      </c>
      <c r="BB1591" s="29">
        <f t="shared" si="1548"/>
        <v>1</v>
      </c>
      <c r="BC1591" s="29">
        <f t="shared" si="1548"/>
        <v>1</v>
      </c>
      <c r="BD1591" s="29">
        <f t="shared" si="1548"/>
        <v>1</v>
      </c>
      <c r="BE1591" s="29">
        <f t="shared" si="1548"/>
        <v>1</v>
      </c>
      <c r="BF1591" s="29">
        <f t="shared" si="1548"/>
        <v>1</v>
      </c>
      <c r="BG1591" s="29">
        <f t="shared" si="1548"/>
        <v>1</v>
      </c>
      <c r="BH1591" s="29">
        <f t="shared" si="1548"/>
        <v>1</v>
      </c>
      <c r="BI1591" s="29">
        <f t="shared" ref="BI1591:BJ1606" si="1568">IF($M$457,IF($J1591=BI$461,1,0),0)</f>
        <v>1</v>
      </c>
      <c r="BJ1591" s="29">
        <f t="shared" si="1568"/>
        <v>1</v>
      </c>
      <c r="BN1591" s="29">
        <f t="shared" si="1487"/>
        <v>30</v>
      </c>
      <c r="BO1591" s="29">
        <f t="shared" si="1554"/>
        <v>23</v>
      </c>
    </row>
    <row r="1592" spans="3:67" x14ac:dyDescent="0.25">
      <c r="C1592" s="79">
        <f t="shared" si="1551"/>
        <v>43884</v>
      </c>
      <c r="D1592" s="29">
        <f t="shared" si="1509"/>
        <v>2020</v>
      </c>
      <c r="E1592" s="29">
        <f t="shared" si="1488"/>
        <v>2</v>
      </c>
      <c r="F1592" s="29">
        <f t="shared" si="1489"/>
        <v>8</v>
      </c>
      <c r="G1592" s="29">
        <f t="shared" si="1490"/>
        <v>23</v>
      </c>
      <c r="H1592" s="166" t="str">
        <f t="shared" si="1491"/>
        <v>Sa</v>
      </c>
      <c r="I1592" s="29">
        <f t="shared" si="1552"/>
        <v>31</v>
      </c>
      <c r="J1592" s="29">
        <f t="array" ref="J1592">INDEX(Dienstplan!$F$6:$AJ$55,BN1592,BO1592)</f>
        <v>0</v>
      </c>
      <c r="K1592" s="29">
        <f t="array" ref="K1592">IF(OR(J1592=Schichten!$B$3,J1592=Schichten!$B$4),INDEX($D$98:$D$147,MATCH(CODE(J1592),$H$98:$H$147,0)),IF(ISERROR(INDEX($D$98:$D$147,MATCH(J1592,$A$98:$A$147,0))),0,INDEX($D$98:$D$147,MATCH(J1592,$A$98:$A$147,0))))</f>
        <v>0</v>
      </c>
      <c r="L1592" s="29">
        <f t="shared" ref="L1592" si="1569">L1542</f>
        <v>0</v>
      </c>
      <c r="M1592" s="29">
        <f t="shared" si="1512"/>
        <v>0</v>
      </c>
      <c r="O1592" s="29">
        <f t="shared" si="1564"/>
        <v>0</v>
      </c>
      <c r="P1592" s="29">
        <f t="shared" si="1564"/>
        <v>0</v>
      </c>
      <c r="Q1592" s="29">
        <f t="shared" si="1564"/>
        <v>0</v>
      </c>
      <c r="R1592" s="29">
        <f t="shared" si="1564"/>
        <v>0</v>
      </c>
      <c r="S1592" s="29">
        <f t="shared" si="1564"/>
        <v>0</v>
      </c>
      <c r="T1592" s="29">
        <f t="shared" si="1564"/>
        <v>0</v>
      </c>
      <c r="U1592" s="29">
        <f t="shared" si="1564"/>
        <v>0</v>
      </c>
      <c r="V1592" s="29">
        <f t="shared" si="1564"/>
        <v>0</v>
      </c>
      <c r="W1592" s="29">
        <f t="shared" si="1564"/>
        <v>0</v>
      </c>
      <c r="X1592" s="29">
        <f t="shared" si="1564"/>
        <v>0</v>
      </c>
      <c r="Y1592" s="29">
        <f t="shared" si="1564"/>
        <v>1</v>
      </c>
      <c r="Z1592" s="29">
        <f t="shared" si="1564"/>
        <v>1</v>
      </c>
      <c r="AA1592" s="29">
        <f t="shared" si="1564"/>
        <v>1</v>
      </c>
      <c r="AB1592" s="29">
        <f t="shared" si="1564"/>
        <v>1</v>
      </c>
      <c r="AC1592" s="29">
        <f t="shared" si="1564"/>
        <v>1</v>
      </c>
      <c r="AD1592" s="29">
        <f t="shared" si="1564"/>
        <v>1</v>
      </c>
      <c r="AE1592" s="29">
        <f t="shared" si="1562"/>
        <v>1</v>
      </c>
      <c r="AF1592" s="29">
        <f t="shared" si="1562"/>
        <v>1</v>
      </c>
      <c r="AG1592" s="29">
        <f t="shared" si="1562"/>
        <v>1</v>
      </c>
      <c r="AH1592" s="29">
        <f t="shared" si="1562"/>
        <v>1</v>
      </c>
      <c r="AI1592" s="29">
        <f t="shared" si="1562"/>
        <v>1</v>
      </c>
      <c r="AJ1592" s="29">
        <f t="shared" si="1562"/>
        <v>1</v>
      </c>
      <c r="AK1592" s="29">
        <f t="shared" si="1562"/>
        <v>1</v>
      </c>
      <c r="AL1592" s="29">
        <f t="shared" si="1562"/>
        <v>1</v>
      </c>
      <c r="AM1592" s="29">
        <f t="shared" si="1562"/>
        <v>1</v>
      </c>
      <c r="AN1592" s="29">
        <f t="shared" si="1562"/>
        <v>1</v>
      </c>
      <c r="AO1592" s="29">
        <f t="shared" si="1562"/>
        <v>1</v>
      </c>
      <c r="AP1592" s="29">
        <f t="shared" si="1562"/>
        <v>1</v>
      </c>
      <c r="AQ1592" s="29">
        <f t="shared" si="1562"/>
        <v>1</v>
      </c>
      <c r="AR1592" s="29">
        <f t="shared" si="1562"/>
        <v>1</v>
      </c>
      <c r="AS1592" s="29">
        <f t="shared" si="1562"/>
        <v>1</v>
      </c>
      <c r="AT1592" s="29">
        <f t="shared" ref="AT1592:BI1607" si="1570">IF($M$457,IF($J1592=AT$461,1,0),0)</f>
        <v>1</v>
      </c>
      <c r="AU1592" s="29">
        <f t="shared" si="1570"/>
        <v>1</v>
      </c>
      <c r="AV1592" s="29">
        <f t="shared" si="1570"/>
        <v>1</v>
      </c>
      <c r="AW1592" s="29">
        <f t="shared" si="1570"/>
        <v>1</v>
      </c>
      <c r="AX1592" s="29">
        <f t="shared" si="1570"/>
        <v>1</v>
      </c>
      <c r="AY1592" s="29">
        <f t="shared" si="1570"/>
        <v>1</v>
      </c>
      <c r="AZ1592" s="29">
        <f t="shared" si="1570"/>
        <v>1</v>
      </c>
      <c r="BA1592" s="29">
        <f t="shared" si="1570"/>
        <v>1</v>
      </c>
      <c r="BB1592" s="29">
        <f t="shared" si="1570"/>
        <v>1</v>
      </c>
      <c r="BC1592" s="29">
        <f t="shared" si="1570"/>
        <v>1</v>
      </c>
      <c r="BD1592" s="29">
        <f t="shared" si="1570"/>
        <v>1</v>
      </c>
      <c r="BE1592" s="29">
        <f t="shared" si="1570"/>
        <v>1</v>
      </c>
      <c r="BF1592" s="29">
        <f t="shared" si="1570"/>
        <v>1</v>
      </c>
      <c r="BG1592" s="29">
        <f t="shared" si="1570"/>
        <v>1</v>
      </c>
      <c r="BH1592" s="29">
        <f t="shared" si="1570"/>
        <v>1</v>
      </c>
      <c r="BI1592" s="29">
        <f t="shared" si="1570"/>
        <v>1</v>
      </c>
      <c r="BJ1592" s="29">
        <f t="shared" si="1568"/>
        <v>1</v>
      </c>
      <c r="BN1592" s="29">
        <f t="shared" si="1487"/>
        <v>31</v>
      </c>
      <c r="BO1592" s="29">
        <f t="shared" si="1554"/>
        <v>23</v>
      </c>
    </row>
    <row r="1593" spans="3:67" x14ac:dyDescent="0.25">
      <c r="C1593" s="79">
        <f t="shared" si="1551"/>
        <v>43884</v>
      </c>
      <c r="D1593" s="29">
        <f t="shared" si="1509"/>
        <v>2020</v>
      </c>
      <c r="E1593" s="29">
        <f t="shared" si="1488"/>
        <v>2</v>
      </c>
      <c r="F1593" s="29">
        <f t="shared" si="1489"/>
        <v>8</v>
      </c>
      <c r="G1593" s="29">
        <f t="shared" si="1490"/>
        <v>23</v>
      </c>
      <c r="H1593" s="166" t="str">
        <f t="shared" si="1491"/>
        <v>Sa</v>
      </c>
      <c r="I1593" s="29">
        <f t="shared" si="1552"/>
        <v>32</v>
      </c>
      <c r="J1593" s="29">
        <f t="array" ref="J1593">INDEX(Dienstplan!$F$6:$AJ$55,BN1593,BO1593)</f>
        <v>0</v>
      </c>
      <c r="K1593" s="29">
        <f t="array" ref="K1593">IF(OR(J1593=Schichten!$B$3,J1593=Schichten!$B$4),INDEX($D$98:$D$147,MATCH(CODE(J1593),$H$98:$H$147,0)),IF(ISERROR(INDEX($D$98:$D$147,MATCH(J1593,$A$98:$A$147,0))),0,INDEX($D$98:$D$147,MATCH(J1593,$A$98:$A$147,0))))</f>
        <v>0</v>
      </c>
      <c r="L1593" s="29">
        <f t="shared" ref="L1593" si="1571">L1543</f>
        <v>0</v>
      </c>
      <c r="M1593" s="29">
        <f t="shared" si="1512"/>
        <v>0</v>
      </c>
      <c r="O1593" s="29">
        <f t="shared" si="1564"/>
        <v>0</v>
      </c>
      <c r="P1593" s="29">
        <f t="shared" si="1564"/>
        <v>0</v>
      </c>
      <c r="Q1593" s="29">
        <f t="shared" si="1564"/>
        <v>0</v>
      </c>
      <c r="R1593" s="29">
        <f t="shared" si="1564"/>
        <v>0</v>
      </c>
      <c r="S1593" s="29">
        <f t="shared" si="1564"/>
        <v>0</v>
      </c>
      <c r="T1593" s="29">
        <f t="shared" si="1564"/>
        <v>0</v>
      </c>
      <c r="U1593" s="29">
        <f t="shared" si="1564"/>
        <v>0</v>
      </c>
      <c r="V1593" s="29">
        <f t="shared" si="1564"/>
        <v>0</v>
      </c>
      <c r="W1593" s="29">
        <f t="shared" si="1564"/>
        <v>0</v>
      </c>
      <c r="X1593" s="29">
        <f t="shared" si="1564"/>
        <v>0</v>
      </c>
      <c r="Y1593" s="29">
        <f t="shared" si="1564"/>
        <v>1</v>
      </c>
      <c r="Z1593" s="29">
        <f t="shared" si="1564"/>
        <v>1</v>
      </c>
      <c r="AA1593" s="29">
        <f t="shared" si="1564"/>
        <v>1</v>
      </c>
      <c r="AB1593" s="29">
        <f t="shared" si="1564"/>
        <v>1</v>
      </c>
      <c r="AC1593" s="29">
        <f t="shared" si="1564"/>
        <v>1</v>
      </c>
      <c r="AD1593" s="29">
        <f t="shared" si="1564"/>
        <v>1</v>
      </c>
      <c r="AE1593" s="29">
        <f t="shared" si="1562"/>
        <v>1</v>
      </c>
      <c r="AF1593" s="29">
        <f t="shared" si="1562"/>
        <v>1</v>
      </c>
      <c r="AG1593" s="29">
        <f t="shared" si="1562"/>
        <v>1</v>
      </c>
      <c r="AH1593" s="29">
        <f t="shared" si="1562"/>
        <v>1</v>
      </c>
      <c r="AI1593" s="29">
        <f t="shared" si="1562"/>
        <v>1</v>
      </c>
      <c r="AJ1593" s="29">
        <f t="shared" si="1562"/>
        <v>1</v>
      </c>
      <c r="AK1593" s="29">
        <f t="shared" si="1562"/>
        <v>1</v>
      </c>
      <c r="AL1593" s="29">
        <f t="shared" si="1562"/>
        <v>1</v>
      </c>
      <c r="AM1593" s="29">
        <f t="shared" si="1562"/>
        <v>1</v>
      </c>
      <c r="AN1593" s="29">
        <f t="shared" si="1562"/>
        <v>1</v>
      </c>
      <c r="AO1593" s="29">
        <f t="shared" si="1562"/>
        <v>1</v>
      </c>
      <c r="AP1593" s="29">
        <f t="shared" si="1562"/>
        <v>1</v>
      </c>
      <c r="AQ1593" s="29">
        <f t="shared" si="1562"/>
        <v>1</v>
      </c>
      <c r="AR1593" s="29">
        <f t="shared" si="1562"/>
        <v>1</v>
      </c>
      <c r="AS1593" s="29">
        <f t="shared" si="1562"/>
        <v>1</v>
      </c>
      <c r="AT1593" s="29">
        <f t="shared" si="1570"/>
        <v>1</v>
      </c>
      <c r="AU1593" s="29">
        <f t="shared" si="1570"/>
        <v>1</v>
      </c>
      <c r="AV1593" s="29">
        <f t="shared" si="1570"/>
        <v>1</v>
      </c>
      <c r="AW1593" s="29">
        <f t="shared" si="1570"/>
        <v>1</v>
      </c>
      <c r="AX1593" s="29">
        <f t="shared" si="1570"/>
        <v>1</v>
      </c>
      <c r="AY1593" s="29">
        <f t="shared" si="1570"/>
        <v>1</v>
      </c>
      <c r="AZ1593" s="29">
        <f t="shared" si="1570"/>
        <v>1</v>
      </c>
      <c r="BA1593" s="29">
        <f t="shared" si="1570"/>
        <v>1</v>
      </c>
      <c r="BB1593" s="29">
        <f t="shared" si="1570"/>
        <v>1</v>
      </c>
      <c r="BC1593" s="29">
        <f t="shared" si="1570"/>
        <v>1</v>
      </c>
      <c r="BD1593" s="29">
        <f t="shared" si="1570"/>
        <v>1</v>
      </c>
      <c r="BE1593" s="29">
        <f t="shared" si="1570"/>
        <v>1</v>
      </c>
      <c r="BF1593" s="29">
        <f t="shared" si="1570"/>
        <v>1</v>
      </c>
      <c r="BG1593" s="29">
        <f t="shared" si="1570"/>
        <v>1</v>
      </c>
      <c r="BH1593" s="29">
        <f t="shared" si="1570"/>
        <v>1</v>
      </c>
      <c r="BI1593" s="29">
        <f t="shared" si="1570"/>
        <v>1</v>
      </c>
      <c r="BJ1593" s="29">
        <f t="shared" si="1568"/>
        <v>1</v>
      </c>
      <c r="BN1593" s="29">
        <f t="shared" si="1487"/>
        <v>32</v>
      </c>
      <c r="BO1593" s="29">
        <f t="shared" si="1554"/>
        <v>23</v>
      </c>
    </row>
    <row r="1594" spans="3:67" x14ac:dyDescent="0.25">
      <c r="C1594" s="79">
        <f t="shared" si="1551"/>
        <v>43884</v>
      </c>
      <c r="D1594" s="29">
        <f t="shared" si="1509"/>
        <v>2020</v>
      </c>
      <c r="E1594" s="29">
        <f t="shared" si="1488"/>
        <v>2</v>
      </c>
      <c r="F1594" s="29">
        <f t="shared" si="1489"/>
        <v>8</v>
      </c>
      <c r="G1594" s="29">
        <f t="shared" si="1490"/>
        <v>23</v>
      </c>
      <c r="H1594" s="166" t="str">
        <f t="shared" si="1491"/>
        <v>Sa</v>
      </c>
      <c r="I1594" s="29">
        <f t="shared" si="1552"/>
        <v>33</v>
      </c>
      <c r="J1594" s="29">
        <f t="array" ref="J1594">INDEX(Dienstplan!$F$6:$AJ$55,BN1594,BO1594)</f>
        <v>0</v>
      </c>
      <c r="K1594" s="29">
        <f t="array" ref="K1594">IF(OR(J1594=Schichten!$B$3,J1594=Schichten!$B$4),INDEX($D$98:$D$147,MATCH(CODE(J1594),$H$98:$H$147,0)),IF(ISERROR(INDEX($D$98:$D$147,MATCH(J1594,$A$98:$A$147,0))),0,INDEX($D$98:$D$147,MATCH(J1594,$A$98:$A$147,0))))</f>
        <v>0</v>
      </c>
      <c r="L1594" s="29">
        <f t="shared" ref="L1594" si="1572">L1544</f>
        <v>0</v>
      </c>
      <c r="M1594" s="29">
        <f t="shared" si="1512"/>
        <v>0</v>
      </c>
      <c r="O1594" s="29">
        <f t="shared" si="1564"/>
        <v>0</v>
      </c>
      <c r="P1594" s="29">
        <f t="shared" si="1564"/>
        <v>0</v>
      </c>
      <c r="Q1594" s="29">
        <f t="shared" si="1564"/>
        <v>0</v>
      </c>
      <c r="R1594" s="29">
        <f t="shared" si="1564"/>
        <v>0</v>
      </c>
      <c r="S1594" s="29">
        <f t="shared" si="1564"/>
        <v>0</v>
      </c>
      <c r="T1594" s="29">
        <f t="shared" si="1564"/>
        <v>0</v>
      </c>
      <c r="U1594" s="29">
        <f t="shared" si="1564"/>
        <v>0</v>
      </c>
      <c r="V1594" s="29">
        <f t="shared" si="1564"/>
        <v>0</v>
      </c>
      <c r="W1594" s="29">
        <f t="shared" si="1564"/>
        <v>0</v>
      </c>
      <c r="X1594" s="29">
        <f t="shared" si="1564"/>
        <v>0</v>
      </c>
      <c r="Y1594" s="29">
        <f t="shared" si="1564"/>
        <v>1</v>
      </c>
      <c r="Z1594" s="29">
        <f t="shared" si="1564"/>
        <v>1</v>
      </c>
      <c r="AA1594" s="29">
        <f t="shared" si="1564"/>
        <v>1</v>
      </c>
      <c r="AB1594" s="29">
        <f t="shared" si="1564"/>
        <v>1</v>
      </c>
      <c r="AC1594" s="29">
        <f t="shared" si="1564"/>
        <v>1</v>
      </c>
      <c r="AD1594" s="29">
        <f t="shared" si="1564"/>
        <v>1</v>
      </c>
      <c r="AE1594" s="29">
        <f t="shared" si="1562"/>
        <v>1</v>
      </c>
      <c r="AF1594" s="29">
        <f t="shared" si="1562"/>
        <v>1</v>
      </c>
      <c r="AG1594" s="29">
        <f t="shared" si="1562"/>
        <v>1</v>
      </c>
      <c r="AH1594" s="29">
        <f t="shared" si="1562"/>
        <v>1</v>
      </c>
      <c r="AI1594" s="29">
        <f t="shared" si="1562"/>
        <v>1</v>
      </c>
      <c r="AJ1594" s="29">
        <f t="shared" si="1562"/>
        <v>1</v>
      </c>
      <c r="AK1594" s="29">
        <f t="shared" si="1562"/>
        <v>1</v>
      </c>
      <c r="AL1594" s="29">
        <f t="shared" si="1562"/>
        <v>1</v>
      </c>
      <c r="AM1594" s="29">
        <f t="shared" si="1562"/>
        <v>1</v>
      </c>
      <c r="AN1594" s="29">
        <f t="shared" si="1562"/>
        <v>1</v>
      </c>
      <c r="AO1594" s="29">
        <f t="shared" si="1562"/>
        <v>1</v>
      </c>
      <c r="AP1594" s="29">
        <f t="shared" si="1562"/>
        <v>1</v>
      </c>
      <c r="AQ1594" s="29">
        <f t="shared" si="1562"/>
        <v>1</v>
      </c>
      <c r="AR1594" s="29">
        <f t="shared" si="1562"/>
        <v>1</v>
      </c>
      <c r="AS1594" s="29">
        <f t="shared" si="1562"/>
        <v>1</v>
      </c>
      <c r="AT1594" s="29">
        <f t="shared" si="1570"/>
        <v>1</v>
      </c>
      <c r="AU1594" s="29">
        <f t="shared" si="1570"/>
        <v>1</v>
      </c>
      <c r="AV1594" s="29">
        <f t="shared" si="1570"/>
        <v>1</v>
      </c>
      <c r="AW1594" s="29">
        <f t="shared" si="1570"/>
        <v>1</v>
      </c>
      <c r="AX1594" s="29">
        <f t="shared" si="1570"/>
        <v>1</v>
      </c>
      <c r="AY1594" s="29">
        <f t="shared" si="1570"/>
        <v>1</v>
      </c>
      <c r="AZ1594" s="29">
        <f t="shared" si="1570"/>
        <v>1</v>
      </c>
      <c r="BA1594" s="29">
        <f t="shared" si="1570"/>
        <v>1</v>
      </c>
      <c r="BB1594" s="29">
        <f t="shared" si="1570"/>
        <v>1</v>
      </c>
      <c r="BC1594" s="29">
        <f t="shared" si="1570"/>
        <v>1</v>
      </c>
      <c r="BD1594" s="29">
        <f t="shared" si="1570"/>
        <v>1</v>
      </c>
      <c r="BE1594" s="29">
        <f t="shared" si="1570"/>
        <v>1</v>
      </c>
      <c r="BF1594" s="29">
        <f t="shared" si="1570"/>
        <v>1</v>
      </c>
      <c r="BG1594" s="29">
        <f t="shared" si="1570"/>
        <v>1</v>
      </c>
      <c r="BH1594" s="29">
        <f t="shared" si="1570"/>
        <v>1</v>
      </c>
      <c r="BI1594" s="29">
        <f t="shared" si="1570"/>
        <v>1</v>
      </c>
      <c r="BJ1594" s="29">
        <f t="shared" si="1568"/>
        <v>1</v>
      </c>
      <c r="BN1594" s="29">
        <f t="shared" si="1487"/>
        <v>33</v>
      </c>
      <c r="BO1594" s="29">
        <f t="shared" si="1554"/>
        <v>23</v>
      </c>
    </row>
    <row r="1595" spans="3:67" x14ac:dyDescent="0.25">
      <c r="C1595" s="79">
        <f t="shared" si="1551"/>
        <v>43884</v>
      </c>
      <c r="D1595" s="29">
        <f t="shared" si="1509"/>
        <v>2020</v>
      </c>
      <c r="E1595" s="29">
        <f t="shared" si="1488"/>
        <v>2</v>
      </c>
      <c r="F1595" s="29">
        <f t="shared" si="1489"/>
        <v>8</v>
      </c>
      <c r="G1595" s="29">
        <f t="shared" si="1490"/>
        <v>23</v>
      </c>
      <c r="H1595" s="166" t="str">
        <f t="shared" si="1491"/>
        <v>Sa</v>
      </c>
      <c r="I1595" s="29">
        <f t="shared" si="1552"/>
        <v>34</v>
      </c>
      <c r="J1595" s="29">
        <f t="array" ref="J1595">INDEX(Dienstplan!$F$6:$AJ$55,BN1595,BO1595)</f>
        <v>0</v>
      </c>
      <c r="K1595" s="29">
        <f t="array" ref="K1595">IF(OR(J1595=Schichten!$B$3,J1595=Schichten!$B$4),INDEX($D$98:$D$147,MATCH(CODE(J1595),$H$98:$H$147,0)),IF(ISERROR(INDEX($D$98:$D$147,MATCH(J1595,$A$98:$A$147,0))),0,INDEX($D$98:$D$147,MATCH(J1595,$A$98:$A$147,0))))</f>
        <v>0</v>
      </c>
      <c r="L1595" s="29">
        <f t="shared" ref="L1595" si="1573">L1545</f>
        <v>0</v>
      </c>
      <c r="M1595" s="29">
        <f t="shared" si="1512"/>
        <v>0</v>
      </c>
      <c r="O1595" s="29">
        <f t="shared" si="1564"/>
        <v>0</v>
      </c>
      <c r="P1595" s="29">
        <f t="shared" si="1564"/>
        <v>0</v>
      </c>
      <c r="Q1595" s="29">
        <f t="shared" si="1564"/>
        <v>0</v>
      </c>
      <c r="R1595" s="29">
        <f t="shared" si="1564"/>
        <v>0</v>
      </c>
      <c r="S1595" s="29">
        <f t="shared" si="1564"/>
        <v>0</v>
      </c>
      <c r="T1595" s="29">
        <f t="shared" si="1564"/>
        <v>0</v>
      </c>
      <c r="U1595" s="29">
        <f t="shared" si="1564"/>
        <v>0</v>
      </c>
      <c r="V1595" s="29">
        <f t="shared" si="1564"/>
        <v>0</v>
      </c>
      <c r="W1595" s="29">
        <f t="shared" si="1564"/>
        <v>0</v>
      </c>
      <c r="X1595" s="29">
        <f t="shared" si="1564"/>
        <v>0</v>
      </c>
      <c r="Y1595" s="29">
        <f t="shared" si="1564"/>
        <v>1</v>
      </c>
      <c r="Z1595" s="29">
        <f t="shared" si="1564"/>
        <v>1</v>
      </c>
      <c r="AA1595" s="29">
        <f t="shared" si="1564"/>
        <v>1</v>
      </c>
      <c r="AB1595" s="29">
        <f t="shared" si="1564"/>
        <v>1</v>
      </c>
      <c r="AC1595" s="29">
        <f t="shared" si="1564"/>
        <v>1</v>
      </c>
      <c r="AD1595" s="29">
        <f t="shared" si="1564"/>
        <v>1</v>
      </c>
      <c r="AE1595" s="29">
        <f t="shared" si="1562"/>
        <v>1</v>
      </c>
      <c r="AF1595" s="29">
        <f t="shared" si="1562"/>
        <v>1</v>
      </c>
      <c r="AG1595" s="29">
        <f t="shared" si="1562"/>
        <v>1</v>
      </c>
      <c r="AH1595" s="29">
        <f t="shared" si="1562"/>
        <v>1</v>
      </c>
      <c r="AI1595" s="29">
        <f t="shared" si="1562"/>
        <v>1</v>
      </c>
      <c r="AJ1595" s="29">
        <f t="shared" si="1562"/>
        <v>1</v>
      </c>
      <c r="AK1595" s="29">
        <f t="shared" si="1562"/>
        <v>1</v>
      </c>
      <c r="AL1595" s="29">
        <f t="shared" si="1562"/>
        <v>1</v>
      </c>
      <c r="AM1595" s="29">
        <f t="shared" si="1562"/>
        <v>1</v>
      </c>
      <c r="AN1595" s="29">
        <f t="shared" si="1562"/>
        <v>1</v>
      </c>
      <c r="AO1595" s="29">
        <f t="shared" si="1562"/>
        <v>1</v>
      </c>
      <c r="AP1595" s="29">
        <f t="shared" si="1562"/>
        <v>1</v>
      </c>
      <c r="AQ1595" s="29">
        <f t="shared" si="1562"/>
        <v>1</v>
      </c>
      <c r="AR1595" s="29">
        <f t="shared" si="1562"/>
        <v>1</v>
      </c>
      <c r="AS1595" s="29">
        <f t="shared" si="1562"/>
        <v>1</v>
      </c>
      <c r="AT1595" s="29">
        <f t="shared" si="1570"/>
        <v>1</v>
      </c>
      <c r="AU1595" s="29">
        <f t="shared" si="1570"/>
        <v>1</v>
      </c>
      <c r="AV1595" s="29">
        <f t="shared" si="1570"/>
        <v>1</v>
      </c>
      <c r="AW1595" s="29">
        <f t="shared" si="1570"/>
        <v>1</v>
      </c>
      <c r="AX1595" s="29">
        <f t="shared" si="1570"/>
        <v>1</v>
      </c>
      <c r="AY1595" s="29">
        <f t="shared" si="1570"/>
        <v>1</v>
      </c>
      <c r="AZ1595" s="29">
        <f t="shared" si="1570"/>
        <v>1</v>
      </c>
      <c r="BA1595" s="29">
        <f t="shared" si="1570"/>
        <v>1</v>
      </c>
      <c r="BB1595" s="29">
        <f t="shared" si="1570"/>
        <v>1</v>
      </c>
      <c r="BC1595" s="29">
        <f t="shared" si="1570"/>
        <v>1</v>
      </c>
      <c r="BD1595" s="29">
        <f t="shared" si="1570"/>
        <v>1</v>
      </c>
      <c r="BE1595" s="29">
        <f t="shared" si="1570"/>
        <v>1</v>
      </c>
      <c r="BF1595" s="29">
        <f t="shared" si="1570"/>
        <v>1</v>
      </c>
      <c r="BG1595" s="29">
        <f t="shared" si="1570"/>
        <v>1</v>
      </c>
      <c r="BH1595" s="29">
        <f t="shared" si="1570"/>
        <v>1</v>
      </c>
      <c r="BI1595" s="29">
        <f t="shared" si="1570"/>
        <v>1</v>
      </c>
      <c r="BJ1595" s="29">
        <f t="shared" si="1568"/>
        <v>1</v>
      </c>
      <c r="BN1595" s="29">
        <f t="shared" si="1487"/>
        <v>34</v>
      </c>
      <c r="BO1595" s="29">
        <f t="shared" si="1554"/>
        <v>23</v>
      </c>
    </row>
    <row r="1596" spans="3:67" x14ac:dyDescent="0.25">
      <c r="C1596" s="79">
        <f t="shared" si="1551"/>
        <v>43884</v>
      </c>
      <c r="D1596" s="29">
        <f t="shared" si="1509"/>
        <v>2020</v>
      </c>
      <c r="E1596" s="29">
        <f t="shared" si="1488"/>
        <v>2</v>
      </c>
      <c r="F1596" s="29">
        <f t="shared" si="1489"/>
        <v>8</v>
      </c>
      <c r="G1596" s="29">
        <f t="shared" si="1490"/>
        <v>23</v>
      </c>
      <c r="H1596" s="166" t="str">
        <f t="shared" si="1491"/>
        <v>Sa</v>
      </c>
      <c r="I1596" s="29">
        <f t="shared" si="1552"/>
        <v>35</v>
      </c>
      <c r="J1596" s="29">
        <f t="array" ref="J1596">INDEX(Dienstplan!$F$6:$AJ$55,BN1596,BO1596)</f>
        <v>0</v>
      </c>
      <c r="K1596" s="29">
        <f t="array" ref="K1596">IF(OR(J1596=Schichten!$B$3,J1596=Schichten!$B$4),INDEX($D$98:$D$147,MATCH(CODE(J1596),$H$98:$H$147,0)),IF(ISERROR(INDEX($D$98:$D$147,MATCH(J1596,$A$98:$A$147,0))),0,INDEX($D$98:$D$147,MATCH(J1596,$A$98:$A$147,0))))</f>
        <v>0</v>
      </c>
      <c r="L1596" s="29">
        <f t="shared" ref="L1596" si="1574">L1546</f>
        <v>0</v>
      </c>
      <c r="M1596" s="29">
        <f t="shared" si="1512"/>
        <v>0</v>
      </c>
      <c r="O1596" s="29">
        <f t="shared" si="1564"/>
        <v>0</v>
      </c>
      <c r="P1596" s="29">
        <f t="shared" si="1564"/>
        <v>0</v>
      </c>
      <c r="Q1596" s="29">
        <f t="shared" si="1564"/>
        <v>0</v>
      </c>
      <c r="R1596" s="29">
        <f t="shared" si="1564"/>
        <v>0</v>
      </c>
      <c r="S1596" s="29">
        <f t="shared" si="1564"/>
        <v>0</v>
      </c>
      <c r="T1596" s="29">
        <f t="shared" si="1564"/>
        <v>0</v>
      </c>
      <c r="U1596" s="29">
        <f t="shared" si="1564"/>
        <v>0</v>
      </c>
      <c r="V1596" s="29">
        <f t="shared" si="1564"/>
        <v>0</v>
      </c>
      <c r="W1596" s="29">
        <f t="shared" si="1564"/>
        <v>0</v>
      </c>
      <c r="X1596" s="29">
        <f t="shared" si="1564"/>
        <v>0</v>
      </c>
      <c r="Y1596" s="29">
        <f t="shared" si="1564"/>
        <v>1</v>
      </c>
      <c r="Z1596" s="29">
        <f t="shared" si="1564"/>
        <v>1</v>
      </c>
      <c r="AA1596" s="29">
        <f t="shared" si="1564"/>
        <v>1</v>
      </c>
      <c r="AB1596" s="29">
        <f t="shared" si="1564"/>
        <v>1</v>
      </c>
      <c r="AC1596" s="29">
        <f t="shared" si="1564"/>
        <v>1</v>
      </c>
      <c r="AD1596" s="29">
        <f t="shared" si="1564"/>
        <v>1</v>
      </c>
      <c r="AE1596" s="29">
        <f t="shared" si="1562"/>
        <v>1</v>
      </c>
      <c r="AF1596" s="29">
        <f t="shared" si="1562"/>
        <v>1</v>
      </c>
      <c r="AG1596" s="29">
        <f t="shared" si="1562"/>
        <v>1</v>
      </c>
      <c r="AH1596" s="29">
        <f t="shared" si="1562"/>
        <v>1</v>
      </c>
      <c r="AI1596" s="29">
        <f t="shared" si="1562"/>
        <v>1</v>
      </c>
      <c r="AJ1596" s="29">
        <f t="shared" si="1562"/>
        <v>1</v>
      </c>
      <c r="AK1596" s="29">
        <f t="shared" si="1562"/>
        <v>1</v>
      </c>
      <c r="AL1596" s="29">
        <f t="shared" si="1562"/>
        <v>1</v>
      </c>
      <c r="AM1596" s="29">
        <f t="shared" si="1562"/>
        <v>1</v>
      </c>
      <c r="AN1596" s="29">
        <f t="shared" si="1562"/>
        <v>1</v>
      </c>
      <c r="AO1596" s="29">
        <f t="shared" si="1562"/>
        <v>1</v>
      </c>
      <c r="AP1596" s="29">
        <f t="shared" si="1562"/>
        <v>1</v>
      </c>
      <c r="AQ1596" s="29">
        <f t="shared" si="1562"/>
        <v>1</v>
      </c>
      <c r="AR1596" s="29">
        <f t="shared" si="1562"/>
        <v>1</v>
      </c>
      <c r="AS1596" s="29">
        <f t="shared" si="1562"/>
        <v>1</v>
      </c>
      <c r="AT1596" s="29">
        <f t="shared" si="1570"/>
        <v>1</v>
      </c>
      <c r="AU1596" s="29">
        <f t="shared" si="1570"/>
        <v>1</v>
      </c>
      <c r="AV1596" s="29">
        <f t="shared" si="1570"/>
        <v>1</v>
      </c>
      <c r="AW1596" s="29">
        <f t="shared" si="1570"/>
        <v>1</v>
      </c>
      <c r="AX1596" s="29">
        <f t="shared" si="1570"/>
        <v>1</v>
      </c>
      <c r="AY1596" s="29">
        <f t="shared" si="1570"/>
        <v>1</v>
      </c>
      <c r="AZ1596" s="29">
        <f t="shared" si="1570"/>
        <v>1</v>
      </c>
      <c r="BA1596" s="29">
        <f t="shared" si="1570"/>
        <v>1</v>
      </c>
      <c r="BB1596" s="29">
        <f t="shared" si="1570"/>
        <v>1</v>
      </c>
      <c r="BC1596" s="29">
        <f t="shared" si="1570"/>
        <v>1</v>
      </c>
      <c r="BD1596" s="29">
        <f t="shared" si="1570"/>
        <v>1</v>
      </c>
      <c r="BE1596" s="29">
        <f t="shared" si="1570"/>
        <v>1</v>
      </c>
      <c r="BF1596" s="29">
        <f t="shared" si="1570"/>
        <v>1</v>
      </c>
      <c r="BG1596" s="29">
        <f t="shared" si="1570"/>
        <v>1</v>
      </c>
      <c r="BH1596" s="29">
        <f t="shared" si="1570"/>
        <v>1</v>
      </c>
      <c r="BI1596" s="29">
        <f t="shared" si="1570"/>
        <v>1</v>
      </c>
      <c r="BJ1596" s="29">
        <f t="shared" si="1568"/>
        <v>1</v>
      </c>
      <c r="BN1596" s="29">
        <f t="shared" si="1487"/>
        <v>35</v>
      </c>
      <c r="BO1596" s="29">
        <f t="shared" si="1554"/>
        <v>23</v>
      </c>
    </row>
    <row r="1597" spans="3:67" x14ac:dyDescent="0.25">
      <c r="C1597" s="79">
        <f t="shared" si="1551"/>
        <v>43884</v>
      </c>
      <c r="D1597" s="29">
        <f t="shared" si="1509"/>
        <v>2020</v>
      </c>
      <c r="E1597" s="29">
        <f t="shared" si="1488"/>
        <v>2</v>
      </c>
      <c r="F1597" s="29">
        <f t="shared" si="1489"/>
        <v>8</v>
      </c>
      <c r="G1597" s="29">
        <f t="shared" si="1490"/>
        <v>23</v>
      </c>
      <c r="H1597" s="166" t="str">
        <f t="shared" si="1491"/>
        <v>Sa</v>
      </c>
      <c r="I1597" s="29">
        <f t="shared" si="1552"/>
        <v>36</v>
      </c>
      <c r="J1597" s="29">
        <f t="array" ref="J1597">INDEX(Dienstplan!$F$6:$AJ$55,BN1597,BO1597)</f>
        <v>0</v>
      </c>
      <c r="K1597" s="29">
        <f t="array" ref="K1597">IF(OR(J1597=Schichten!$B$3,J1597=Schichten!$B$4),INDEX($D$98:$D$147,MATCH(CODE(J1597),$H$98:$H$147,0)),IF(ISERROR(INDEX($D$98:$D$147,MATCH(J1597,$A$98:$A$147,0))),0,INDEX($D$98:$D$147,MATCH(J1597,$A$98:$A$147,0))))</f>
        <v>0</v>
      </c>
      <c r="L1597" s="29">
        <f t="shared" ref="L1597" si="1575">L1547</f>
        <v>0</v>
      </c>
      <c r="M1597" s="29">
        <f t="shared" si="1512"/>
        <v>0</v>
      </c>
      <c r="O1597" s="29">
        <f t="shared" si="1564"/>
        <v>0</v>
      </c>
      <c r="P1597" s="29">
        <f t="shared" si="1564"/>
        <v>0</v>
      </c>
      <c r="Q1597" s="29">
        <f t="shared" si="1564"/>
        <v>0</v>
      </c>
      <c r="R1597" s="29">
        <f t="shared" si="1564"/>
        <v>0</v>
      </c>
      <c r="S1597" s="29">
        <f t="shared" si="1564"/>
        <v>0</v>
      </c>
      <c r="T1597" s="29">
        <f t="shared" si="1564"/>
        <v>0</v>
      </c>
      <c r="U1597" s="29">
        <f t="shared" si="1564"/>
        <v>0</v>
      </c>
      <c r="V1597" s="29">
        <f t="shared" si="1564"/>
        <v>0</v>
      </c>
      <c r="W1597" s="29">
        <f t="shared" si="1564"/>
        <v>0</v>
      </c>
      <c r="X1597" s="29">
        <f t="shared" si="1564"/>
        <v>0</v>
      </c>
      <c r="Y1597" s="29">
        <f t="shared" si="1564"/>
        <v>1</v>
      </c>
      <c r="Z1597" s="29">
        <f t="shared" si="1564"/>
        <v>1</v>
      </c>
      <c r="AA1597" s="29">
        <f t="shared" si="1564"/>
        <v>1</v>
      </c>
      <c r="AB1597" s="29">
        <f t="shared" si="1564"/>
        <v>1</v>
      </c>
      <c r="AC1597" s="29">
        <f t="shared" si="1564"/>
        <v>1</v>
      </c>
      <c r="AD1597" s="29">
        <f t="shared" si="1564"/>
        <v>1</v>
      </c>
      <c r="AE1597" s="29">
        <f t="shared" si="1562"/>
        <v>1</v>
      </c>
      <c r="AF1597" s="29">
        <f t="shared" si="1562"/>
        <v>1</v>
      </c>
      <c r="AG1597" s="29">
        <f t="shared" si="1562"/>
        <v>1</v>
      </c>
      <c r="AH1597" s="29">
        <f t="shared" si="1562"/>
        <v>1</v>
      </c>
      <c r="AI1597" s="29">
        <f t="shared" si="1562"/>
        <v>1</v>
      </c>
      <c r="AJ1597" s="29">
        <f t="shared" si="1562"/>
        <v>1</v>
      </c>
      <c r="AK1597" s="29">
        <f t="shared" si="1562"/>
        <v>1</v>
      </c>
      <c r="AL1597" s="29">
        <f t="shared" si="1562"/>
        <v>1</v>
      </c>
      <c r="AM1597" s="29">
        <f t="shared" si="1562"/>
        <v>1</v>
      </c>
      <c r="AN1597" s="29">
        <f t="shared" si="1562"/>
        <v>1</v>
      </c>
      <c r="AO1597" s="29">
        <f t="shared" si="1562"/>
        <v>1</v>
      </c>
      <c r="AP1597" s="29">
        <f t="shared" si="1562"/>
        <v>1</v>
      </c>
      <c r="AQ1597" s="29">
        <f t="shared" si="1562"/>
        <v>1</v>
      </c>
      <c r="AR1597" s="29">
        <f t="shared" si="1562"/>
        <v>1</v>
      </c>
      <c r="AS1597" s="29">
        <f t="shared" si="1562"/>
        <v>1</v>
      </c>
      <c r="AT1597" s="29">
        <f t="shared" si="1570"/>
        <v>1</v>
      </c>
      <c r="AU1597" s="29">
        <f t="shared" si="1570"/>
        <v>1</v>
      </c>
      <c r="AV1597" s="29">
        <f t="shared" si="1570"/>
        <v>1</v>
      </c>
      <c r="AW1597" s="29">
        <f t="shared" si="1570"/>
        <v>1</v>
      </c>
      <c r="AX1597" s="29">
        <f t="shared" si="1570"/>
        <v>1</v>
      </c>
      <c r="AY1597" s="29">
        <f t="shared" si="1570"/>
        <v>1</v>
      </c>
      <c r="AZ1597" s="29">
        <f t="shared" si="1570"/>
        <v>1</v>
      </c>
      <c r="BA1597" s="29">
        <f t="shared" si="1570"/>
        <v>1</v>
      </c>
      <c r="BB1597" s="29">
        <f t="shared" si="1570"/>
        <v>1</v>
      </c>
      <c r="BC1597" s="29">
        <f t="shared" si="1570"/>
        <v>1</v>
      </c>
      <c r="BD1597" s="29">
        <f t="shared" si="1570"/>
        <v>1</v>
      </c>
      <c r="BE1597" s="29">
        <f t="shared" si="1570"/>
        <v>1</v>
      </c>
      <c r="BF1597" s="29">
        <f t="shared" si="1570"/>
        <v>1</v>
      </c>
      <c r="BG1597" s="29">
        <f t="shared" si="1570"/>
        <v>1</v>
      </c>
      <c r="BH1597" s="29">
        <f t="shared" si="1570"/>
        <v>1</v>
      </c>
      <c r="BI1597" s="29">
        <f t="shared" si="1570"/>
        <v>1</v>
      </c>
      <c r="BJ1597" s="29">
        <f t="shared" si="1568"/>
        <v>1</v>
      </c>
      <c r="BN1597" s="29">
        <f t="shared" si="1487"/>
        <v>36</v>
      </c>
      <c r="BO1597" s="29">
        <f t="shared" si="1554"/>
        <v>23</v>
      </c>
    </row>
    <row r="1598" spans="3:67" x14ac:dyDescent="0.25">
      <c r="C1598" s="79">
        <f t="shared" si="1551"/>
        <v>43884</v>
      </c>
      <c r="D1598" s="29">
        <f t="shared" si="1509"/>
        <v>2020</v>
      </c>
      <c r="E1598" s="29">
        <f t="shared" si="1488"/>
        <v>2</v>
      </c>
      <c r="F1598" s="29">
        <f t="shared" si="1489"/>
        <v>8</v>
      </c>
      <c r="G1598" s="29">
        <f t="shared" si="1490"/>
        <v>23</v>
      </c>
      <c r="H1598" s="166" t="str">
        <f t="shared" si="1491"/>
        <v>Sa</v>
      </c>
      <c r="I1598" s="29">
        <f t="shared" si="1552"/>
        <v>37</v>
      </c>
      <c r="J1598" s="29">
        <f t="array" ref="J1598">INDEX(Dienstplan!$F$6:$AJ$55,BN1598,BO1598)</f>
        <v>0</v>
      </c>
      <c r="K1598" s="29">
        <f t="array" ref="K1598">IF(OR(J1598=Schichten!$B$3,J1598=Schichten!$B$4),INDEX($D$98:$D$147,MATCH(CODE(J1598),$H$98:$H$147,0)),IF(ISERROR(INDEX($D$98:$D$147,MATCH(J1598,$A$98:$A$147,0))),0,INDEX($D$98:$D$147,MATCH(J1598,$A$98:$A$147,0))))</f>
        <v>0</v>
      </c>
      <c r="L1598" s="29">
        <f t="shared" ref="L1598" si="1576">L1548</f>
        <v>0</v>
      </c>
      <c r="M1598" s="29">
        <f t="shared" si="1512"/>
        <v>0</v>
      </c>
      <c r="O1598" s="29">
        <f t="shared" si="1564"/>
        <v>0</v>
      </c>
      <c r="P1598" s="29">
        <f t="shared" si="1564"/>
        <v>0</v>
      </c>
      <c r="Q1598" s="29">
        <f t="shared" si="1564"/>
        <v>0</v>
      </c>
      <c r="R1598" s="29">
        <f t="shared" si="1564"/>
        <v>0</v>
      </c>
      <c r="S1598" s="29">
        <f t="shared" si="1564"/>
        <v>0</v>
      </c>
      <c r="T1598" s="29">
        <f t="shared" si="1564"/>
        <v>0</v>
      </c>
      <c r="U1598" s="29">
        <f t="shared" si="1564"/>
        <v>0</v>
      </c>
      <c r="V1598" s="29">
        <f t="shared" si="1564"/>
        <v>0</v>
      </c>
      <c r="W1598" s="29">
        <f t="shared" si="1564"/>
        <v>0</v>
      </c>
      <c r="X1598" s="29">
        <f t="shared" si="1564"/>
        <v>0</v>
      </c>
      <c r="Y1598" s="29">
        <f t="shared" si="1564"/>
        <v>1</v>
      </c>
      <c r="Z1598" s="29">
        <f t="shared" si="1564"/>
        <v>1</v>
      </c>
      <c r="AA1598" s="29">
        <f t="shared" si="1564"/>
        <v>1</v>
      </c>
      <c r="AB1598" s="29">
        <f t="shared" si="1564"/>
        <v>1</v>
      </c>
      <c r="AC1598" s="29">
        <f t="shared" si="1564"/>
        <v>1</v>
      </c>
      <c r="AD1598" s="29">
        <f t="shared" si="1564"/>
        <v>1</v>
      </c>
      <c r="AE1598" s="29">
        <f t="shared" si="1562"/>
        <v>1</v>
      </c>
      <c r="AF1598" s="29">
        <f t="shared" si="1562"/>
        <v>1</v>
      </c>
      <c r="AG1598" s="29">
        <f t="shared" si="1562"/>
        <v>1</v>
      </c>
      <c r="AH1598" s="29">
        <f t="shared" si="1562"/>
        <v>1</v>
      </c>
      <c r="AI1598" s="29">
        <f t="shared" si="1562"/>
        <v>1</v>
      </c>
      <c r="AJ1598" s="29">
        <f t="shared" si="1562"/>
        <v>1</v>
      </c>
      <c r="AK1598" s="29">
        <f t="shared" si="1562"/>
        <v>1</v>
      </c>
      <c r="AL1598" s="29">
        <f t="shared" si="1562"/>
        <v>1</v>
      </c>
      <c r="AM1598" s="29">
        <f t="shared" si="1562"/>
        <v>1</v>
      </c>
      <c r="AN1598" s="29">
        <f t="shared" si="1562"/>
        <v>1</v>
      </c>
      <c r="AO1598" s="29">
        <f t="shared" si="1562"/>
        <v>1</v>
      </c>
      <c r="AP1598" s="29">
        <f t="shared" si="1562"/>
        <v>1</v>
      </c>
      <c r="AQ1598" s="29">
        <f t="shared" si="1562"/>
        <v>1</v>
      </c>
      <c r="AR1598" s="29">
        <f t="shared" si="1562"/>
        <v>1</v>
      </c>
      <c r="AS1598" s="29">
        <f t="shared" si="1562"/>
        <v>1</v>
      </c>
      <c r="AT1598" s="29">
        <f t="shared" si="1570"/>
        <v>1</v>
      </c>
      <c r="AU1598" s="29">
        <f t="shared" si="1570"/>
        <v>1</v>
      </c>
      <c r="AV1598" s="29">
        <f t="shared" si="1570"/>
        <v>1</v>
      </c>
      <c r="AW1598" s="29">
        <f t="shared" si="1570"/>
        <v>1</v>
      </c>
      <c r="AX1598" s="29">
        <f t="shared" si="1570"/>
        <v>1</v>
      </c>
      <c r="AY1598" s="29">
        <f t="shared" si="1570"/>
        <v>1</v>
      </c>
      <c r="AZ1598" s="29">
        <f t="shared" si="1570"/>
        <v>1</v>
      </c>
      <c r="BA1598" s="29">
        <f t="shared" si="1570"/>
        <v>1</v>
      </c>
      <c r="BB1598" s="29">
        <f t="shared" si="1570"/>
        <v>1</v>
      </c>
      <c r="BC1598" s="29">
        <f t="shared" si="1570"/>
        <v>1</v>
      </c>
      <c r="BD1598" s="29">
        <f t="shared" si="1570"/>
        <v>1</v>
      </c>
      <c r="BE1598" s="29">
        <f t="shared" si="1570"/>
        <v>1</v>
      </c>
      <c r="BF1598" s="29">
        <f t="shared" si="1570"/>
        <v>1</v>
      </c>
      <c r="BG1598" s="29">
        <f t="shared" si="1570"/>
        <v>1</v>
      </c>
      <c r="BH1598" s="29">
        <f t="shared" si="1570"/>
        <v>1</v>
      </c>
      <c r="BI1598" s="29">
        <f t="shared" si="1570"/>
        <v>1</v>
      </c>
      <c r="BJ1598" s="29">
        <f t="shared" si="1568"/>
        <v>1</v>
      </c>
      <c r="BN1598" s="29">
        <f t="shared" si="1487"/>
        <v>37</v>
      </c>
      <c r="BO1598" s="29">
        <f t="shared" si="1554"/>
        <v>23</v>
      </c>
    </row>
    <row r="1599" spans="3:67" x14ac:dyDescent="0.25">
      <c r="C1599" s="79">
        <f t="shared" si="1551"/>
        <v>43884</v>
      </c>
      <c r="D1599" s="29">
        <f t="shared" si="1509"/>
        <v>2020</v>
      </c>
      <c r="E1599" s="29">
        <f t="shared" si="1488"/>
        <v>2</v>
      </c>
      <c r="F1599" s="29">
        <f t="shared" si="1489"/>
        <v>8</v>
      </c>
      <c r="G1599" s="29">
        <f t="shared" si="1490"/>
        <v>23</v>
      </c>
      <c r="H1599" s="166" t="str">
        <f t="shared" si="1491"/>
        <v>Sa</v>
      </c>
      <c r="I1599" s="29">
        <f t="shared" si="1552"/>
        <v>38</v>
      </c>
      <c r="J1599" s="29">
        <f t="array" ref="J1599">INDEX(Dienstplan!$F$6:$AJ$55,BN1599,BO1599)</f>
        <v>0</v>
      </c>
      <c r="K1599" s="29">
        <f t="array" ref="K1599">IF(OR(J1599=Schichten!$B$3,J1599=Schichten!$B$4),INDEX($D$98:$D$147,MATCH(CODE(J1599),$H$98:$H$147,0)),IF(ISERROR(INDEX($D$98:$D$147,MATCH(J1599,$A$98:$A$147,0))),0,INDEX($D$98:$D$147,MATCH(J1599,$A$98:$A$147,0))))</f>
        <v>0</v>
      </c>
      <c r="L1599" s="29">
        <f t="shared" ref="L1599" si="1577">L1549</f>
        <v>0</v>
      </c>
      <c r="M1599" s="29">
        <f t="shared" si="1512"/>
        <v>0</v>
      </c>
      <c r="O1599" s="29">
        <f t="shared" si="1564"/>
        <v>0</v>
      </c>
      <c r="P1599" s="29">
        <f t="shared" si="1564"/>
        <v>0</v>
      </c>
      <c r="Q1599" s="29">
        <f t="shared" si="1564"/>
        <v>0</v>
      </c>
      <c r="R1599" s="29">
        <f t="shared" si="1564"/>
        <v>0</v>
      </c>
      <c r="S1599" s="29">
        <f t="shared" si="1564"/>
        <v>0</v>
      </c>
      <c r="T1599" s="29">
        <f t="shared" si="1564"/>
        <v>0</v>
      </c>
      <c r="U1599" s="29">
        <f t="shared" si="1564"/>
        <v>0</v>
      </c>
      <c r="V1599" s="29">
        <f t="shared" si="1564"/>
        <v>0</v>
      </c>
      <c r="W1599" s="29">
        <f t="shared" si="1564"/>
        <v>0</v>
      </c>
      <c r="X1599" s="29">
        <f t="shared" si="1564"/>
        <v>0</v>
      </c>
      <c r="Y1599" s="29">
        <f t="shared" si="1564"/>
        <v>1</v>
      </c>
      <c r="Z1599" s="29">
        <f t="shared" si="1564"/>
        <v>1</v>
      </c>
      <c r="AA1599" s="29">
        <f t="shared" si="1564"/>
        <v>1</v>
      </c>
      <c r="AB1599" s="29">
        <f t="shared" si="1564"/>
        <v>1</v>
      </c>
      <c r="AC1599" s="29">
        <f t="shared" si="1564"/>
        <v>1</v>
      </c>
      <c r="AD1599" s="29">
        <f t="shared" si="1564"/>
        <v>1</v>
      </c>
      <c r="AE1599" s="29">
        <f t="shared" si="1562"/>
        <v>1</v>
      </c>
      <c r="AF1599" s="29">
        <f t="shared" si="1562"/>
        <v>1</v>
      </c>
      <c r="AG1599" s="29">
        <f t="shared" si="1562"/>
        <v>1</v>
      </c>
      <c r="AH1599" s="29">
        <f t="shared" si="1562"/>
        <v>1</v>
      </c>
      <c r="AI1599" s="29">
        <f t="shared" si="1562"/>
        <v>1</v>
      </c>
      <c r="AJ1599" s="29">
        <f t="shared" si="1562"/>
        <v>1</v>
      </c>
      <c r="AK1599" s="29">
        <f t="shared" si="1562"/>
        <v>1</v>
      </c>
      <c r="AL1599" s="29">
        <f t="shared" si="1562"/>
        <v>1</v>
      </c>
      <c r="AM1599" s="29">
        <f t="shared" si="1562"/>
        <v>1</v>
      </c>
      <c r="AN1599" s="29">
        <f t="shared" si="1562"/>
        <v>1</v>
      </c>
      <c r="AO1599" s="29">
        <f t="shared" si="1562"/>
        <v>1</v>
      </c>
      <c r="AP1599" s="29">
        <f t="shared" si="1562"/>
        <v>1</v>
      </c>
      <c r="AQ1599" s="29">
        <f t="shared" si="1562"/>
        <v>1</v>
      </c>
      <c r="AR1599" s="29">
        <f t="shared" si="1562"/>
        <v>1</v>
      </c>
      <c r="AS1599" s="29">
        <f t="shared" si="1562"/>
        <v>1</v>
      </c>
      <c r="AT1599" s="29">
        <f t="shared" si="1570"/>
        <v>1</v>
      </c>
      <c r="AU1599" s="29">
        <f t="shared" si="1570"/>
        <v>1</v>
      </c>
      <c r="AV1599" s="29">
        <f t="shared" si="1570"/>
        <v>1</v>
      </c>
      <c r="AW1599" s="29">
        <f t="shared" si="1570"/>
        <v>1</v>
      </c>
      <c r="AX1599" s="29">
        <f t="shared" si="1570"/>
        <v>1</v>
      </c>
      <c r="AY1599" s="29">
        <f t="shared" si="1570"/>
        <v>1</v>
      </c>
      <c r="AZ1599" s="29">
        <f t="shared" si="1570"/>
        <v>1</v>
      </c>
      <c r="BA1599" s="29">
        <f t="shared" si="1570"/>
        <v>1</v>
      </c>
      <c r="BB1599" s="29">
        <f t="shared" si="1570"/>
        <v>1</v>
      </c>
      <c r="BC1599" s="29">
        <f t="shared" si="1570"/>
        <v>1</v>
      </c>
      <c r="BD1599" s="29">
        <f t="shared" si="1570"/>
        <v>1</v>
      </c>
      <c r="BE1599" s="29">
        <f t="shared" si="1570"/>
        <v>1</v>
      </c>
      <c r="BF1599" s="29">
        <f t="shared" si="1570"/>
        <v>1</v>
      </c>
      <c r="BG1599" s="29">
        <f t="shared" si="1570"/>
        <v>1</v>
      </c>
      <c r="BH1599" s="29">
        <f t="shared" si="1570"/>
        <v>1</v>
      </c>
      <c r="BI1599" s="29">
        <f t="shared" si="1570"/>
        <v>1</v>
      </c>
      <c r="BJ1599" s="29">
        <f t="shared" si="1568"/>
        <v>1</v>
      </c>
      <c r="BN1599" s="29">
        <f t="shared" si="1487"/>
        <v>38</v>
      </c>
      <c r="BO1599" s="29">
        <f t="shared" si="1554"/>
        <v>23</v>
      </c>
    </row>
    <row r="1600" spans="3:67" x14ac:dyDescent="0.25">
      <c r="C1600" s="79">
        <f t="shared" si="1551"/>
        <v>43884</v>
      </c>
      <c r="D1600" s="29">
        <f t="shared" si="1509"/>
        <v>2020</v>
      </c>
      <c r="E1600" s="29">
        <f t="shared" si="1488"/>
        <v>2</v>
      </c>
      <c r="F1600" s="29">
        <f t="shared" si="1489"/>
        <v>8</v>
      </c>
      <c r="G1600" s="29">
        <f t="shared" si="1490"/>
        <v>23</v>
      </c>
      <c r="H1600" s="166" t="str">
        <f t="shared" si="1491"/>
        <v>Sa</v>
      </c>
      <c r="I1600" s="29">
        <f t="shared" si="1552"/>
        <v>39</v>
      </c>
      <c r="J1600" s="29">
        <f t="array" ref="J1600">INDEX(Dienstplan!$F$6:$AJ$55,BN1600,BO1600)</f>
        <v>0</v>
      </c>
      <c r="K1600" s="29">
        <f t="array" ref="K1600">IF(OR(J1600=Schichten!$B$3,J1600=Schichten!$B$4),INDEX($D$98:$D$147,MATCH(CODE(J1600),$H$98:$H$147,0)),IF(ISERROR(INDEX($D$98:$D$147,MATCH(J1600,$A$98:$A$147,0))),0,INDEX($D$98:$D$147,MATCH(J1600,$A$98:$A$147,0))))</f>
        <v>0</v>
      </c>
      <c r="L1600" s="29">
        <f t="shared" ref="L1600" si="1578">L1550</f>
        <v>0</v>
      </c>
      <c r="M1600" s="29">
        <f t="shared" si="1512"/>
        <v>0</v>
      </c>
      <c r="O1600" s="29">
        <f t="shared" si="1564"/>
        <v>0</v>
      </c>
      <c r="P1600" s="29">
        <f t="shared" si="1564"/>
        <v>0</v>
      </c>
      <c r="Q1600" s="29">
        <f t="shared" si="1564"/>
        <v>0</v>
      </c>
      <c r="R1600" s="29">
        <f t="shared" si="1564"/>
        <v>0</v>
      </c>
      <c r="S1600" s="29">
        <f t="shared" si="1564"/>
        <v>0</v>
      </c>
      <c r="T1600" s="29">
        <f t="shared" si="1564"/>
        <v>0</v>
      </c>
      <c r="U1600" s="29">
        <f t="shared" si="1564"/>
        <v>0</v>
      </c>
      <c r="V1600" s="29">
        <f t="shared" si="1564"/>
        <v>0</v>
      </c>
      <c r="W1600" s="29">
        <f t="shared" si="1564"/>
        <v>0</v>
      </c>
      <c r="X1600" s="29">
        <f t="shared" si="1564"/>
        <v>0</v>
      </c>
      <c r="Y1600" s="29">
        <f t="shared" si="1564"/>
        <v>1</v>
      </c>
      <c r="Z1600" s="29">
        <f t="shared" si="1564"/>
        <v>1</v>
      </c>
      <c r="AA1600" s="29">
        <f t="shared" si="1564"/>
        <v>1</v>
      </c>
      <c r="AB1600" s="29">
        <f t="shared" si="1564"/>
        <v>1</v>
      </c>
      <c r="AC1600" s="29">
        <f t="shared" si="1564"/>
        <v>1</v>
      </c>
      <c r="AD1600" s="29">
        <f t="shared" si="1564"/>
        <v>1</v>
      </c>
      <c r="AE1600" s="29">
        <f t="shared" si="1562"/>
        <v>1</v>
      </c>
      <c r="AF1600" s="29">
        <f t="shared" si="1562"/>
        <v>1</v>
      </c>
      <c r="AG1600" s="29">
        <f t="shared" si="1562"/>
        <v>1</v>
      </c>
      <c r="AH1600" s="29">
        <f t="shared" si="1562"/>
        <v>1</v>
      </c>
      <c r="AI1600" s="29">
        <f t="shared" si="1562"/>
        <v>1</v>
      </c>
      <c r="AJ1600" s="29">
        <f t="shared" si="1562"/>
        <v>1</v>
      </c>
      <c r="AK1600" s="29">
        <f t="shared" si="1562"/>
        <v>1</v>
      </c>
      <c r="AL1600" s="29">
        <f t="shared" si="1562"/>
        <v>1</v>
      </c>
      <c r="AM1600" s="29">
        <f t="shared" si="1562"/>
        <v>1</v>
      </c>
      <c r="AN1600" s="29">
        <f t="shared" si="1562"/>
        <v>1</v>
      </c>
      <c r="AO1600" s="29">
        <f t="shared" si="1562"/>
        <v>1</v>
      </c>
      <c r="AP1600" s="29">
        <f t="shared" si="1562"/>
        <v>1</v>
      </c>
      <c r="AQ1600" s="29">
        <f t="shared" si="1562"/>
        <v>1</v>
      </c>
      <c r="AR1600" s="29">
        <f t="shared" si="1562"/>
        <v>1</v>
      </c>
      <c r="AS1600" s="29">
        <f t="shared" si="1562"/>
        <v>1</v>
      </c>
      <c r="AT1600" s="29">
        <f t="shared" si="1570"/>
        <v>1</v>
      </c>
      <c r="AU1600" s="29">
        <f t="shared" si="1570"/>
        <v>1</v>
      </c>
      <c r="AV1600" s="29">
        <f t="shared" si="1570"/>
        <v>1</v>
      </c>
      <c r="AW1600" s="29">
        <f t="shared" si="1570"/>
        <v>1</v>
      </c>
      <c r="AX1600" s="29">
        <f t="shared" si="1570"/>
        <v>1</v>
      </c>
      <c r="AY1600" s="29">
        <f t="shared" si="1570"/>
        <v>1</v>
      </c>
      <c r="AZ1600" s="29">
        <f t="shared" si="1570"/>
        <v>1</v>
      </c>
      <c r="BA1600" s="29">
        <f t="shared" si="1570"/>
        <v>1</v>
      </c>
      <c r="BB1600" s="29">
        <f t="shared" si="1570"/>
        <v>1</v>
      </c>
      <c r="BC1600" s="29">
        <f t="shared" si="1570"/>
        <v>1</v>
      </c>
      <c r="BD1600" s="29">
        <f t="shared" si="1570"/>
        <v>1</v>
      </c>
      <c r="BE1600" s="29">
        <f t="shared" si="1570"/>
        <v>1</v>
      </c>
      <c r="BF1600" s="29">
        <f t="shared" si="1570"/>
        <v>1</v>
      </c>
      <c r="BG1600" s="29">
        <f t="shared" si="1570"/>
        <v>1</v>
      </c>
      <c r="BH1600" s="29">
        <f t="shared" si="1570"/>
        <v>1</v>
      </c>
      <c r="BI1600" s="29">
        <f t="shared" si="1570"/>
        <v>1</v>
      </c>
      <c r="BJ1600" s="29">
        <f t="shared" si="1568"/>
        <v>1</v>
      </c>
      <c r="BN1600" s="29">
        <f t="shared" ref="BN1600:BN1663" si="1579">BN1550</f>
        <v>39</v>
      </c>
      <c r="BO1600" s="29">
        <f t="shared" si="1554"/>
        <v>23</v>
      </c>
    </row>
    <row r="1601" spans="3:67" x14ac:dyDescent="0.25">
      <c r="C1601" s="79">
        <f t="shared" si="1551"/>
        <v>43884</v>
      </c>
      <c r="D1601" s="29">
        <f t="shared" si="1509"/>
        <v>2020</v>
      </c>
      <c r="E1601" s="29">
        <f t="shared" ref="E1601:E1664" si="1580">MONTH(C1601)</f>
        <v>2</v>
      </c>
      <c r="F1601" s="29">
        <f t="shared" ref="F1601:F1664" si="1581">WEEKNUM(C1601,2)</f>
        <v>8</v>
      </c>
      <c r="G1601" s="29">
        <f t="shared" ref="G1601:G1664" si="1582">DAY(C1601)</f>
        <v>23</v>
      </c>
      <c r="H1601" s="166" t="str">
        <f t="shared" ref="H1601:H1664" si="1583">TEXT(WEEKDAY(C1601,2),"TTT")</f>
        <v>Sa</v>
      </c>
      <c r="I1601" s="29">
        <f t="shared" si="1552"/>
        <v>40</v>
      </c>
      <c r="J1601" s="29">
        <f t="array" ref="J1601">INDEX(Dienstplan!$F$6:$AJ$55,BN1601,BO1601)</f>
        <v>0</v>
      </c>
      <c r="K1601" s="29">
        <f t="array" ref="K1601">IF(OR(J1601=Schichten!$B$3,J1601=Schichten!$B$4),INDEX($D$98:$D$147,MATCH(CODE(J1601),$H$98:$H$147,0)),IF(ISERROR(INDEX($D$98:$D$147,MATCH(J1601,$A$98:$A$147,0))),0,INDEX($D$98:$D$147,MATCH(J1601,$A$98:$A$147,0))))</f>
        <v>0</v>
      </c>
      <c r="L1601" s="29">
        <f t="shared" ref="L1601" si="1584">L1551</f>
        <v>0</v>
      </c>
      <c r="M1601" s="29">
        <f t="shared" si="1512"/>
        <v>0</v>
      </c>
      <c r="O1601" s="29">
        <f t="shared" si="1564"/>
        <v>0</v>
      </c>
      <c r="P1601" s="29">
        <f t="shared" si="1564"/>
        <v>0</v>
      </c>
      <c r="Q1601" s="29">
        <f t="shared" si="1564"/>
        <v>0</v>
      </c>
      <c r="R1601" s="29">
        <f t="shared" si="1564"/>
        <v>0</v>
      </c>
      <c r="S1601" s="29">
        <f t="shared" si="1564"/>
        <v>0</v>
      </c>
      <c r="T1601" s="29">
        <f t="shared" si="1564"/>
        <v>0</v>
      </c>
      <c r="U1601" s="29">
        <f t="shared" si="1564"/>
        <v>0</v>
      </c>
      <c r="V1601" s="29">
        <f t="shared" si="1564"/>
        <v>0</v>
      </c>
      <c r="W1601" s="29">
        <f t="shared" si="1564"/>
        <v>0</v>
      </c>
      <c r="X1601" s="29">
        <f t="shared" si="1564"/>
        <v>0</v>
      </c>
      <c r="Y1601" s="29">
        <f t="shared" si="1564"/>
        <v>1</v>
      </c>
      <c r="Z1601" s="29">
        <f t="shared" si="1564"/>
        <v>1</v>
      </c>
      <c r="AA1601" s="29">
        <f t="shared" si="1564"/>
        <v>1</v>
      </c>
      <c r="AB1601" s="29">
        <f t="shared" si="1564"/>
        <v>1</v>
      </c>
      <c r="AC1601" s="29">
        <f t="shared" si="1564"/>
        <v>1</v>
      </c>
      <c r="AD1601" s="29">
        <f t="shared" si="1564"/>
        <v>1</v>
      </c>
      <c r="AE1601" s="29">
        <f t="shared" si="1562"/>
        <v>1</v>
      </c>
      <c r="AF1601" s="29">
        <f t="shared" si="1562"/>
        <v>1</v>
      </c>
      <c r="AG1601" s="29">
        <f t="shared" si="1562"/>
        <v>1</v>
      </c>
      <c r="AH1601" s="29">
        <f t="shared" si="1562"/>
        <v>1</v>
      </c>
      <c r="AI1601" s="29">
        <f t="shared" si="1562"/>
        <v>1</v>
      </c>
      <c r="AJ1601" s="29">
        <f t="shared" si="1562"/>
        <v>1</v>
      </c>
      <c r="AK1601" s="29">
        <f t="shared" si="1562"/>
        <v>1</v>
      </c>
      <c r="AL1601" s="29">
        <f t="shared" si="1562"/>
        <v>1</v>
      </c>
      <c r="AM1601" s="29">
        <f t="shared" si="1562"/>
        <v>1</v>
      </c>
      <c r="AN1601" s="29">
        <f t="shared" si="1562"/>
        <v>1</v>
      </c>
      <c r="AO1601" s="29">
        <f t="shared" si="1562"/>
        <v>1</v>
      </c>
      <c r="AP1601" s="29">
        <f t="shared" si="1562"/>
        <v>1</v>
      </c>
      <c r="AQ1601" s="29">
        <f t="shared" si="1562"/>
        <v>1</v>
      </c>
      <c r="AR1601" s="29">
        <f t="shared" si="1562"/>
        <v>1</v>
      </c>
      <c r="AS1601" s="29">
        <f t="shared" si="1562"/>
        <v>1</v>
      </c>
      <c r="AT1601" s="29">
        <f t="shared" si="1570"/>
        <v>1</v>
      </c>
      <c r="AU1601" s="29">
        <f t="shared" si="1570"/>
        <v>1</v>
      </c>
      <c r="AV1601" s="29">
        <f t="shared" si="1570"/>
        <v>1</v>
      </c>
      <c r="AW1601" s="29">
        <f t="shared" si="1570"/>
        <v>1</v>
      </c>
      <c r="AX1601" s="29">
        <f t="shared" si="1570"/>
        <v>1</v>
      </c>
      <c r="AY1601" s="29">
        <f t="shared" si="1570"/>
        <v>1</v>
      </c>
      <c r="AZ1601" s="29">
        <f t="shared" si="1570"/>
        <v>1</v>
      </c>
      <c r="BA1601" s="29">
        <f t="shared" si="1570"/>
        <v>1</v>
      </c>
      <c r="BB1601" s="29">
        <f t="shared" si="1570"/>
        <v>1</v>
      </c>
      <c r="BC1601" s="29">
        <f t="shared" si="1570"/>
        <v>1</v>
      </c>
      <c r="BD1601" s="29">
        <f t="shared" si="1570"/>
        <v>1</v>
      </c>
      <c r="BE1601" s="29">
        <f t="shared" si="1570"/>
        <v>1</v>
      </c>
      <c r="BF1601" s="29">
        <f t="shared" si="1570"/>
        <v>1</v>
      </c>
      <c r="BG1601" s="29">
        <f t="shared" si="1570"/>
        <v>1</v>
      </c>
      <c r="BH1601" s="29">
        <f t="shared" si="1570"/>
        <v>1</v>
      </c>
      <c r="BI1601" s="29">
        <f t="shared" si="1570"/>
        <v>1</v>
      </c>
      <c r="BJ1601" s="29">
        <f t="shared" si="1568"/>
        <v>1</v>
      </c>
      <c r="BN1601" s="29">
        <f t="shared" si="1579"/>
        <v>40</v>
      </c>
      <c r="BO1601" s="29">
        <f t="shared" si="1554"/>
        <v>23</v>
      </c>
    </row>
    <row r="1602" spans="3:67" x14ac:dyDescent="0.25">
      <c r="C1602" s="79">
        <f t="shared" si="1551"/>
        <v>43884</v>
      </c>
      <c r="D1602" s="29">
        <f t="shared" si="1509"/>
        <v>2020</v>
      </c>
      <c r="E1602" s="29">
        <f t="shared" si="1580"/>
        <v>2</v>
      </c>
      <c r="F1602" s="29">
        <f t="shared" si="1581"/>
        <v>8</v>
      </c>
      <c r="G1602" s="29">
        <f t="shared" si="1582"/>
        <v>23</v>
      </c>
      <c r="H1602" s="166" t="str">
        <f t="shared" si="1583"/>
        <v>Sa</v>
      </c>
      <c r="I1602" s="29">
        <f t="shared" si="1552"/>
        <v>41</v>
      </c>
      <c r="J1602" s="29">
        <f t="array" ref="J1602">INDEX(Dienstplan!$F$6:$AJ$55,BN1602,BO1602)</f>
        <v>0</v>
      </c>
      <c r="K1602" s="29">
        <f t="array" ref="K1602">IF(OR(J1602=Schichten!$B$3,J1602=Schichten!$B$4),INDEX($D$98:$D$147,MATCH(CODE(J1602),$H$98:$H$147,0)),IF(ISERROR(INDEX($D$98:$D$147,MATCH(J1602,$A$98:$A$147,0))),0,INDEX($D$98:$D$147,MATCH(J1602,$A$98:$A$147,0))))</f>
        <v>0</v>
      </c>
      <c r="L1602" s="29">
        <f t="shared" ref="L1602" si="1585">L1552</f>
        <v>0</v>
      </c>
      <c r="M1602" s="29">
        <f t="shared" si="1512"/>
        <v>0</v>
      </c>
      <c r="O1602" s="29">
        <f t="shared" si="1564"/>
        <v>0</v>
      </c>
      <c r="P1602" s="29">
        <f t="shared" si="1564"/>
        <v>0</v>
      </c>
      <c r="Q1602" s="29">
        <f t="shared" si="1564"/>
        <v>0</v>
      </c>
      <c r="R1602" s="29">
        <f t="shared" si="1564"/>
        <v>0</v>
      </c>
      <c r="S1602" s="29">
        <f t="shared" si="1564"/>
        <v>0</v>
      </c>
      <c r="T1602" s="29">
        <f t="shared" si="1564"/>
        <v>0</v>
      </c>
      <c r="U1602" s="29">
        <f t="shared" si="1564"/>
        <v>0</v>
      </c>
      <c r="V1602" s="29">
        <f t="shared" si="1564"/>
        <v>0</v>
      </c>
      <c r="W1602" s="29">
        <f t="shared" si="1564"/>
        <v>0</v>
      </c>
      <c r="X1602" s="29">
        <f t="shared" si="1564"/>
        <v>0</v>
      </c>
      <c r="Y1602" s="29">
        <f t="shared" si="1564"/>
        <v>1</v>
      </c>
      <c r="Z1602" s="29">
        <f t="shared" si="1564"/>
        <v>1</v>
      </c>
      <c r="AA1602" s="29">
        <f t="shared" si="1564"/>
        <v>1</v>
      </c>
      <c r="AB1602" s="29">
        <f t="shared" si="1564"/>
        <v>1</v>
      </c>
      <c r="AC1602" s="29">
        <f t="shared" si="1564"/>
        <v>1</v>
      </c>
      <c r="AD1602" s="29">
        <f t="shared" si="1564"/>
        <v>1</v>
      </c>
      <c r="AE1602" s="29">
        <f t="shared" si="1562"/>
        <v>1</v>
      </c>
      <c r="AF1602" s="29">
        <f t="shared" si="1562"/>
        <v>1</v>
      </c>
      <c r="AG1602" s="29">
        <f t="shared" si="1562"/>
        <v>1</v>
      </c>
      <c r="AH1602" s="29">
        <f t="shared" si="1562"/>
        <v>1</v>
      </c>
      <c r="AI1602" s="29">
        <f t="shared" si="1562"/>
        <v>1</v>
      </c>
      <c r="AJ1602" s="29">
        <f t="shared" si="1562"/>
        <v>1</v>
      </c>
      <c r="AK1602" s="29">
        <f t="shared" si="1562"/>
        <v>1</v>
      </c>
      <c r="AL1602" s="29">
        <f t="shared" si="1562"/>
        <v>1</v>
      </c>
      <c r="AM1602" s="29">
        <f t="shared" si="1562"/>
        <v>1</v>
      </c>
      <c r="AN1602" s="29">
        <f t="shared" si="1562"/>
        <v>1</v>
      </c>
      <c r="AO1602" s="29">
        <f t="shared" si="1562"/>
        <v>1</v>
      </c>
      <c r="AP1602" s="29">
        <f t="shared" si="1562"/>
        <v>1</v>
      </c>
      <c r="AQ1602" s="29">
        <f t="shared" si="1562"/>
        <v>1</v>
      </c>
      <c r="AR1602" s="29">
        <f t="shared" si="1562"/>
        <v>1</v>
      </c>
      <c r="AS1602" s="29">
        <f t="shared" si="1562"/>
        <v>1</v>
      </c>
      <c r="AT1602" s="29">
        <f t="shared" si="1570"/>
        <v>1</v>
      </c>
      <c r="AU1602" s="29">
        <f t="shared" si="1570"/>
        <v>1</v>
      </c>
      <c r="AV1602" s="29">
        <f t="shared" si="1570"/>
        <v>1</v>
      </c>
      <c r="AW1602" s="29">
        <f t="shared" si="1570"/>
        <v>1</v>
      </c>
      <c r="AX1602" s="29">
        <f t="shared" si="1570"/>
        <v>1</v>
      </c>
      <c r="AY1602" s="29">
        <f t="shared" si="1570"/>
        <v>1</v>
      </c>
      <c r="AZ1602" s="29">
        <f t="shared" si="1570"/>
        <v>1</v>
      </c>
      <c r="BA1602" s="29">
        <f t="shared" si="1570"/>
        <v>1</v>
      </c>
      <c r="BB1602" s="29">
        <f t="shared" si="1570"/>
        <v>1</v>
      </c>
      <c r="BC1602" s="29">
        <f t="shared" si="1570"/>
        <v>1</v>
      </c>
      <c r="BD1602" s="29">
        <f t="shared" si="1570"/>
        <v>1</v>
      </c>
      <c r="BE1602" s="29">
        <f t="shared" si="1570"/>
        <v>1</v>
      </c>
      <c r="BF1602" s="29">
        <f t="shared" si="1570"/>
        <v>1</v>
      </c>
      <c r="BG1602" s="29">
        <f t="shared" si="1570"/>
        <v>1</v>
      </c>
      <c r="BH1602" s="29">
        <f t="shared" si="1570"/>
        <v>1</v>
      </c>
      <c r="BI1602" s="29">
        <f t="shared" si="1570"/>
        <v>1</v>
      </c>
      <c r="BJ1602" s="29">
        <f t="shared" si="1568"/>
        <v>1</v>
      </c>
      <c r="BN1602" s="29">
        <f t="shared" si="1579"/>
        <v>41</v>
      </c>
      <c r="BO1602" s="29">
        <f t="shared" si="1554"/>
        <v>23</v>
      </c>
    </row>
    <row r="1603" spans="3:67" x14ac:dyDescent="0.25">
      <c r="C1603" s="79">
        <f t="shared" si="1551"/>
        <v>43884</v>
      </c>
      <c r="D1603" s="29">
        <f t="shared" si="1509"/>
        <v>2020</v>
      </c>
      <c r="E1603" s="29">
        <f t="shared" si="1580"/>
        <v>2</v>
      </c>
      <c r="F1603" s="29">
        <f t="shared" si="1581"/>
        <v>8</v>
      </c>
      <c r="G1603" s="29">
        <f t="shared" si="1582"/>
        <v>23</v>
      </c>
      <c r="H1603" s="166" t="str">
        <f t="shared" si="1583"/>
        <v>Sa</v>
      </c>
      <c r="I1603" s="29">
        <f t="shared" si="1552"/>
        <v>42</v>
      </c>
      <c r="J1603" s="29">
        <f t="array" ref="J1603">INDEX(Dienstplan!$F$6:$AJ$55,BN1603,BO1603)</f>
        <v>0</v>
      </c>
      <c r="K1603" s="29">
        <f t="array" ref="K1603">IF(OR(J1603=Schichten!$B$3,J1603=Schichten!$B$4),INDEX($D$98:$D$147,MATCH(CODE(J1603),$H$98:$H$147,0)),IF(ISERROR(INDEX($D$98:$D$147,MATCH(J1603,$A$98:$A$147,0))),0,INDEX($D$98:$D$147,MATCH(J1603,$A$98:$A$147,0))))</f>
        <v>0</v>
      </c>
      <c r="L1603" s="29">
        <f t="shared" ref="L1603" si="1586">L1553</f>
        <v>0</v>
      </c>
      <c r="M1603" s="29">
        <f t="shared" si="1512"/>
        <v>0</v>
      </c>
      <c r="O1603" s="29">
        <f t="shared" si="1564"/>
        <v>0</v>
      </c>
      <c r="P1603" s="29">
        <f t="shared" si="1564"/>
        <v>0</v>
      </c>
      <c r="Q1603" s="29">
        <f t="shared" si="1564"/>
        <v>0</v>
      </c>
      <c r="R1603" s="29">
        <f t="shared" si="1564"/>
        <v>0</v>
      </c>
      <c r="S1603" s="29">
        <f t="shared" si="1564"/>
        <v>0</v>
      </c>
      <c r="T1603" s="29">
        <f t="shared" si="1564"/>
        <v>0</v>
      </c>
      <c r="U1603" s="29">
        <f t="shared" si="1564"/>
        <v>0</v>
      </c>
      <c r="V1603" s="29">
        <f t="shared" si="1564"/>
        <v>0</v>
      </c>
      <c r="W1603" s="29">
        <f t="shared" si="1564"/>
        <v>0</v>
      </c>
      <c r="X1603" s="29">
        <f t="shared" si="1564"/>
        <v>0</v>
      </c>
      <c r="Y1603" s="29">
        <f t="shared" si="1564"/>
        <v>1</v>
      </c>
      <c r="Z1603" s="29">
        <f t="shared" si="1564"/>
        <v>1</v>
      </c>
      <c r="AA1603" s="29">
        <f t="shared" si="1564"/>
        <v>1</v>
      </c>
      <c r="AB1603" s="29">
        <f t="shared" si="1564"/>
        <v>1</v>
      </c>
      <c r="AC1603" s="29">
        <f t="shared" si="1564"/>
        <v>1</v>
      </c>
      <c r="AD1603" s="29">
        <f t="shared" ref="AD1603:AS1618" si="1587">IF($M$457,IF($J1603=AD$461,1,0),0)</f>
        <v>1</v>
      </c>
      <c r="AE1603" s="29">
        <f t="shared" si="1587"/>
        <v>1</v>
      </c>
      <c r="AF1603" s="29">
        <f t="shared" si="1587"/>
        <v>1</v>
      </c>
      <c r="AG1603" s="29">
        <f t="shared" si="1587"/>
        <v>1</v>
      </c>
      <c r="AH1603" s="29">
        <f t="shared" si="1587"/>
        <v>1</v>
      </c>
      <c r="AI1603" s="29">
        <f t="shared" si="1587"/>
        <v>1</v>
      </c>
      <c r="AJ1603" s="29">
        <f t="shared" si="1587"/>
        <v>1</v>
      </c>
      <c r="AK1603" s="29">
        <f t="shared" si="1587"/>
        <v>1</v>
      </c>
      <c r="AL1603" s="29">
        <f t="shared" si="1587"/>
        <v>1</v>
      </c>
      <c r="AM1603" s="29">
        <f t="shared" si="1587"/>
        <v>1</v>
      </c>
      <c r="AN1603" s="29">
        <f t="shared" si="1587"/>
        <v>1</v>
      </c>
      <c r="AO1603" s="29">
        <f t="shared" si="1587"/>
        <v>1</v>
      </c>
      <c r="AP1603" s="29">
        <f t="shared" si="1587"/>
        <v>1</v>
      </c>
      <c r="AQ1603" s="29">
        <f t="shared" si="1587"/>
        <v>1</v>
      </c>
      <c r="AR1603" s="29">
        <f t="shared" si="1587"/>
        <v>1</v>
      </c>
      <c r="AS1603" s="29">
        <f t="shared" si="1587"/>
        <v>1</v>
      </c>
      <c r="AT1603" s="29">
        <f t="shared" si="1570"/>
        <v>1</v>
      </c>
      <c r="AU1603" s="29">
        <f t="shared" si="1570"/>
        <v>1</v>
      </c>
      <c r="AV1603" s="29">
        <f t="shared" si="1570"/>
        <v>1</v>
      </c>
      <c r="AW1603" s="29">
        <f t="shared" si="1570"/>
        <v>1</v>
      </c>
      <c r="AX1603" s="29">
        <f t="shared" si="1570"/>
        <v>1</v>
      </c>
      <c r="AY1603" s="29">
        <f t="shared" si="1570"/>
        <v>1</v>
      </c>
      <c r="AZ1603" s="29">
        <f t="shared" si="1570"/>
        <v>1</v>
      </c>
      <c r="BA1603" s="29">
        <f t="shared" si="1570"/>
        <v>1</v>
      </c>
      <c r="BB1603" s="29">
        <f t="shared" si="1570"/>
        <v>1</v>
      </c>
      <c r="BC1603" s="29">
        <f t="shared" si="1570"/>
        <v>1</v>
      </c>
      <c r="BD1603" s="29">
        <f t="shared" si="1570"/>
        <v>1</v>
      </c>
      <c r="BE1603" s="29">
        <f t="shared" si="1570"/>
        <v>1</v>
      </c>
      <c r="BF1603" s="29">
        <f t="shared" si="1570"/>
        <v>1</v>
      </c>
      <c r="BG1603" s="29">
        <f t="shared" si="1570"/>
        <v>1</v>
      </c>
      <c r="BH1603" s="29">
        <f t="shared" si="1570"/>
        <v>1</v>
      </c>
      <c r="BI1603" s="29">
        <f t="shared" si="1570"/>
        <v>1</v>
      </c>
      <c r="BJ1603" s="29">
        <f t="shared" si="1568"/>
        <v>1</v>
      </c>
      <c r="BN1603" s="29">
        <f t="shared" si="1579"/>
        <v>42</v>
      </c>
      <c r="BO1603" s="29">
        <f t="shared" si="1554"/>
        <v>23</v>
      </c>
    </row>
    <row r="1604" spans="3:67" x14ac:dyDescent="0.25">
      <c r="C1604" s="79">
        <f t="shared" si="1551"/>
        <v>43884</v>
      </c>
      <c r="D1604" s="29">
        <f t="shared" si="1509"/>
        <v>2020</v>
      </c>
      <c r="E1604" s="29">
        <f t="shared" si="1580"/>
        <v>2</v>
      </c>
      <c r="F1604" s="29">
        <f t="shared" si="1581"/>
        <v>8</v>
      </c>
      <c r="G1604" s="29">
        <f t="shared" si="1582"/>
        <v>23</v>
      </c>
      <c r="H1604" s="166" t="str">
        <f t="shared" si="1583"/>
        <v>Sa</v>
      </c>
      <c r="I1604" s="29">
        <f t="shared" si="1552"/>
        <v>43</v>
      </c>
      <c r="J1604" s="29">
        <f t="array" ref="J1604">INDEX(Dienstplan!$F$6:$AJ$55,BN1604,BO1604)</f>
        <v>0</v>
      </c>
      <c r="K1604" s="29">
        <f t="array" ref="K1604">IF(OR(J1604=Schichten!$B$3,J1604=Schichten!$B$4),INDEX($D$98:$D$147,MATCH(CODE(J1604),$H$98:$H$147,0)),IF(ISERROR(INDEX($D$98:$D$147,MATCH(J1604,$A$98:$A$147,0))),0,INDEX($D$98:$D$147,MATCH(J1604,$A$98:$A$147,0))))</f>
        <v>0</v>
      </c>
      <c r="L1604" s="29">
        <f t="shared" ref="L1604" si="1588">L1554</f>
        <v>0</v>
      </c>
      <c r="M1604" s="29">
        <f t="shared" si="1512"/>
        <v>0</v>
      </c>
      <c r="O1604" s="29">
        <f t="shared" ref="O1604:AD1619" si="1589">IF($M$457,IF($J1604=O$461,1,0),0)</f>
        <v>0</v>
      </c>
      <c r="P1604" s="29">
        <f t="shared" si="1589"/>
        <v>0</v>
      </c>
      <c r="Q1604" s="29">
        <f t="shared" si="1589"/>
        <v>0</v>
      </c>
      <c r="R1604" s="29">
        <f t="shared" si="1589"/>
        <v>0</v>
      </c>
      <c r="S1604" s="29">
        <f t="shared" si="1589"/>
        <v>0</v>
      </c>
      <c r="T1604" s="29">
        <f t="shared" si="1589"/>
        <v>0</v>
      </c>
      <c r="U1604" s="29">
        <f t="shared" si="1589"/>
        <v>0</v>
      </c>
      <c r="V1604" s="29">
        <f t="shared" si="1589"/>
        <v>0</v>
      </c>
      <c r="W1604" s="29">
        <f t="shared" si="1589"/>
        <v>0</v>
      </c>
      <c r="X1604" s="29">
        <f t="shared" si="1589"/>
        <v>0</v>
      </c>
      <c r="Y1604" s="29">
        <f t="shared" si="1589"/>
        <v>1</v>
      </c>
      <c r="Z1604" s="29">
        <f t="shared" si="1589"/>
        <v>1</v>
      </c>
      <c r="AA1604" s="29">
        <f t="shared" si="1589"/>
        <v>1</v>
      </c>
      <c r="AB1604" s="29">
        <f t="shared" si="1589"/>
        <v>1</v>
      </c>
      <c r="AC1604" s="29">
        <f t="shared" si="1589"/>
        <v>1</v>
      </c>
      <c r="AD1604" s="29">
        <f t="shared" si="1589"/>
        <v>1</v>
      </c>
      <c r="AE1604" s="29">
        <f t="shared" si="1587"/>
        <v>1</v>
      </c>
      <c r="AF1604" s="29">
        <f t="shared" si="1587"/>
        <v>1</v>
      </c>
      <c r="AG1604" s="29">
        <f t="shared" si="1587"/>
        <v>1</v>
      </c>
      <c r="AH1604" s="29">
        <f t="shared" si="1587"/>
        <v>1</v>
      </c>
      <c r="AI1604" s="29">
        <f t="shared" si="1587"/>
        <v>1</v>
      </c>
      <c r="AJ1604" s="29">
        <f t="shared" si="1587"/>
        <v>1</v>
      </c>
      <c r="AK1604" s="29">
        <f t="shared" si="1587"/>
        <v>1</v>
      </c>
      <c r="AL1604" s="29">
        <f t="shared" si="1587"/>
        <v>1</v>
      </c>
      <c r="AM1604" s="29">
        <f t="shared" si="1587"/>
        <v>1</v>
      </c>
      <c r="AN1604" s="29">
        <f t="shared" si="1587"/>
        <v>1</v>
      </c>
      <c r="AO1604" s="29">
        <f t="shared" si="1587"/>
        <v>1</v>
      </c>
      <c r="AP1604" s="29">
        <f t="shared" si="1587"/>
        <v>1</v>
      </c>
      <c r="AQ1604" s="29">
        <f t="shared" si="1587"/>
        <v>1</v>
      </c>
      <c r="AR1604" s="29">
        <f t="shared" si="1587"/>
        <v>1</v>
      </c>
      <c r="AS1604" s="29">
        <f t="shared" si="1587"/>
        <v>1</v>
      </c>
      <c r="AT1604" s="29">
        <f t="shared" si="1570"/>
        <v>1</v>
      </c>
      <c r="AU1604" s="29">
        <f t="shared" si="1570"/>
        <v>1</v>
      </c>
      <c r="AV1604" s="29">
        <f t="shared" si="1570"/>
        <v>1</v>
      </c>
      <c r="AW1604" s="29">
        <f t="shared" si="1570"/>
        <v>1</v>
      </c>
      <c r="AX1604" s="29">
        <f t="shared" si="1570"/>
        <v>1</v>
      </c>
      <c r="AY1604" s="29">
        <f t="shared" si="1570"/>
        <v>1</v>
      </c>
      <c r="AZ1604" s="29">
        <f t="shared" si="1570"/>
        <v>1</v>
      </c>
      <c r="BA1604" s="29">
        <f t="shared" si="1570"/>
        <v>1</v>
      </c>
      <c r="BB1604" s="29">
        <f t="shared" si="1570"/>
        <v>1</v>
      </c>
      <c r="BC1604" s="29">
        <f t="shared" si="1570"/>
        <v>1</v>
      </c>
      <c r="BD1604" s="29">
        <f t="shared" si="1570"/>
        <v>1</v>
      </c>
      <c r="BE1604" s="29">
        <f t="shared" si="1570"/>
        <v>1</v>
      </c>
      <c r="BF1604" s="29">
        <f t="shared" si="1570"/>
        <v>1</v>
      </c>
      <c r="BG1604" s="29">
        <f t="shared" si="1570"/>
        <v>1</v>
      </c>
      <c r="BH1604" s="29">
        <f t="shared" si="1570"/>
        <v>1</v>
      </c>
      <c r="BI1604" s="29">
        <f t="shared" si="1570"/>
        <v>1</v>
      </c>
      <c r="BJ1604" s="29">
        <f t="shared" si="1568"/>
        <v>1</v>
      </c>
      <c r="BN1604" s="29">
        <f t="shared" si="1579"/>
        <v>43</v>
      </c>
      <c r="BO1604" s="29">
        <f t="shared" si="1554"/>
        <v>23</v>
      </c>
    </row>
    <row r="1605" spans="3:67" x14ac:dyDescent="0.25">
      <c r="C1605" s="79">
        <f t="shared" si="1551"/>
        <v>43884</v>
      </c>
      <c r="D1605" s="29">
        <f t="shared" si="1509"/>
        <v>2020</v>
      </c>
      <c r="E1605" s="29">
        <f t="shared" si="1580"/>
        <v>2</v>
      </c>
      <c r="F1605" s="29">
        <f t="shared" si="1581"/>
        <v>8</v>
      </c>
      <c r="G1605" s="29">
        <f t="shared" si="1582"/>
        <v>23</v>
      </c>
      <c r="H1605" s="166" t="str">
        <f t="shared" si="1583"/>
        <v>Sa</v>
      </c>
      <c r="I1605" s="29">
        <f t="shared" si="1552"/>
        <v>44</v>
      </c>
      <c r="J1605" s="29">
        <f t="array" ref="J1605">INDEX(Dienstplan!$F$6:$AJ$55,BN1605,BO1605)</f>
        <v>0</v>
      </c>
      <c r="K1605" s="29">
        <f t="array" ref="K1605">IF(OR(J1605=Schichten!$B$3,J1605=Schichten!$B$4),INDEX($D$98:$D$147,MATCH(CODE(J1605),$H$98:$H$147,0)),IF(ISERROR(INDEX($D$98:$D$147,MATCH(J1605,$A$98:$A$147,0))),0,INDEX($D$98:$D$147,MATCH(J1605,$A$98:$A$147,0))))</f>
        <v>0</v>
      </c>
      <c r="L1605" s="29">
        <f t="shared" ref="L1605" si="1590">L1555</f>
        <v>0</v>
      </c>
      <c r="M1605" s="29">
        <f t="shared" si="1512"/>
        <v>0</v>
      </c>
      <c r="O1605" s="29">
        <f t="shared" si="1589"/>
        <v>0</v>
      </c>
      <c r="P1605" s="29">
        <f t="shared" si="1589"/>
        <v>0</v>
      </c>
      <c r="Q1605" s="29">
        <f t="shared" si="1589"/>
        <v>0</v>
      </c>
      <c r="R1605" s="29">
        <f t="shared" si="1589"/>
        <v>0</v>
      </c>
      <c r="S1605" s="29">
        <f t="shared" si="1589"/>
        <v>0</v>
      </c>
      <c r="T1605" s="29">
        <f t="shared" si="1589"/>
        <v>0</v>
      </c>
      <c r="U1605" s="29">
        <f t="shared" si="1589"/>
        <v>0</v>
      </c>
      <c r="V1605" s="29">
        <f t="shared" si="1589"/>
        <v>0</v>
      </c>
      <c r="W1605" s="29">
        <f t="shared" si="1589"/>
        <v>0</v>
      </c>
      <c r="X1605" s="29">
        <f t="shared" si="1589"/>
        <v>0</v>
      </c>
      <c r="Y1605" s="29">
        <f t="shared" si="1589"/>
        <v>1</v>
      </c>
      <c r="Z1605" s="29">
        <f t="shared" si="1589"/>
        <v>1</v>
      </c>
      <c r="AA1605" s="29">
        <f t="shared" si="1589"/>
        <v>1</v>
      </c>
      <c r="AB1605" s="29">
        <f t="shared" si="1589"/>
        <v>1</v>
      </c>
      <c r="AC1605" s="29">
        <f t="shared" si="1589"/>
        <v>1</v>
      </c>
      <c r="AD1605" s="29">
        <f t="shared" si="1589"/>
        <v>1</v>
      </c>
      <c r="AE1605" s="29">
        <f t="shared" si="1587"/>
        <v>1</v>
      </c>
      <c r="AF1605" s="29">
        <f t="shared" si="1587"/>
        <v>1</v>
      </c>
      <c r="AG1605" s="29">
        <f t="shared" si="1587"/>
        <v>1</v>
      </c>
      <c r="AH1605" s="29">
        <f t="shared" si="1587"/>
        <v>1</v>
      </c>
      <c r="AI1605" s="29">
        <f t="shared" si="1587"/>
        <v>1</v>
      </c>
      <c r="AJ1605" s="29">
        <f t="shared" si="1587"/>
        <v>1</v>
      </c>
      <c r="AK1605" s="29">
        <f t="shared" si="1587"/>
        <v>1</v>
      </c>
      <c r="AL1605" s="29">
        <f t="shared" si="1587"/>
        <v>1</v>
      </c>
      <c r="AM1605" s="29">
        <f t="shared" si="1587"/>
        <v>1</v>
      </c>
      <c r="AN1605" s="29">
        <f t="shared" si="1587"/>
        <v>1</v>
      </c>
      <c r="AO1605" s="29">
        <f t="shared" si="1587"/>
        <v>1</v>
      </c>
      <c r="AP1605" s="29">
        <f t="shared" si="1587"/>
        <v>1</v>
      </c>
      <c r="AQ1605" s="29">
        <f t="shared" si="1587"/>
        <v>1</v>
      </c>
      <c r="AR1605" s="29">
        <f t="shared" si="1587"/>
        <v>1</v>
      </c>
      <c r="AS1605" s="29">
        <f t="shared" si="1587"/>
        <v>1</v>
      </c>
      <c r="AT1605" s="29">
        <f t="shared" si="1570"/>
        <v>1</v>
      </c>
      <c r="AU1605" s="29">
        <f t="shared" si="1570"/>
        <v>1</v>
      </c>
      <c r="AV1605" s="29">
        <f t="shared" si="1570"/>
        <v>1</v>
      </c>
      <c r="AW1605" s="29">
        <f t="shared" si="1570"/>
        <v>1</v>
      </c>
      <c r="AX1605" s="29">
        <f t="shared" si="1570"/>
        <v>1</v>
      </c>
      <c r="AY1605" s="29">
        <f t="shared" si="1570"/>
        <v>1</v>
      </c>
      <c r="AZ1605" s="29">
        <f t="shared" si="1570"/>
        <v>1</v>
      </c>
      <c r="BA1605" s="29">
        <f t="shared" si="1570"/>
        <v>1</v>
      </c>
      <c r="BB1605" s="29">
        <f t="shared" si="1570"/>
        <v>1</v>
      </c>
      <c r="BC1605" s="29">
        <f t="shared" si="1570"/>
        <v>1</v>
      </c>
      <c r="BD1605" s="29">
        <f t="shared" si="1570"/>
        <v>1</v>
      </c>
      <c r="BE1605" s="29">
        <f t="shared" si="1570"/>
        <v>1</v>
      </c>
      <c r="BF1605" s="29">
        <f t="shared" si="1570"/>
        <v>1</v>
      </c>
      <c r="BG1605" s="29">
        <f t="shared" si="1570"/>
        <v>1</v>
      </c>
      <c r="BH1605" s="29">
        <f t="shared" si="1570"/>
        <v>1</v>
      </c>
      <c r="BI1605" s="29">
        <f t="shared" si="1570"/>
        <v>1</v>
      </c>
      <c r="BJ1605" s="29">
        <f t="shared" si="1568"/>
        <v>1</v>
      </c>
      <c r="BN1605" s="29">
        <f t="shared" si="1579"/>
        <v>44</v>
      </c>
      <c r="BO1605" s="29">
        <f t="shared" si="1554"/>
        <v>23</v>
      </c>
    </row>
    <row r="1606" spans="3:67" x14ac:dyDescent="0.25">
      <c r="C1606" s="79">
        <f t="shared" si="1551"/>
        <v>43884</v>
      </c>
      <c r="D1606" s="29">
        <f t="shared" si="1509"/>
        <v>2020</v>
      </c>
      <c r="E1606" s="29">
        <f t="shared" si="1580"/>
        <v>2</v>
      </c>
      <c r="F1606" s="29">
        <f t="shared" si="1581"/>
        <v>8</v>
      </c>
      <c r="G1606" s="29">
        <f t="shared" si="1582"/>
        <v>23</v>
      </c>
      <c r="H1606" s="166" t="str">
        <f t="shared" si="1583"/>
        <v>Sa</v>
      </c>
      <c r="I1606" s="29">
        <f t="shared" si="1552"/>
        <v>45</v>
      </c>
      <c r="J1606" s="29">
        <f t="array" ref="J1606">INDEX(Dienstplan!$F$6:$AJ$55,BN1606,BO1606)</f>
        <v>0</v>
      </c>
      <c r="K1606" s="29">
        <f t="array" ref="K1606">IF(OR(J1606=Schichten!$B$3,J1606=Schichten!$B$4),INDEX($D$98:$D$147,MATCH(CODE(J1606),$H$98:$H$147,0)),IF(ISERROR(INDEX($D$98:$D$147,MATCH(J1606,$A$98:$A$147,0))),0,INDEX($D$98:$D$147,MATCH(J1606,$A$98:$A$147,0))))</f>
        <v>0</v>
      </c>
      <c r="L1606" s="29">
        <f t="shared" ref="L1606" si="1591">L1556</f>
        <v>0</v>
      </c>
      <c r="M1606" s="29">
        <f t="shared" si="1512"/>
        <v>0</v>
      </c>
      <c r="O1606" s="29">
        <f t="shared" si="1589"/>
        <v>0</v>
      </c>
      <c r="P1606" s="29">
        <f t="shared" si="1589"/>
        <v>0</v>
      </c>
      <c r="Q1606" s="29">
        <f t="shared" si="1589"/>
        <v>0</v>
      </c>
      <c r="R1606" s="29">
        <f t="shared" si="1589"/>
        <v>0</v>
      </c>
      <c r="S1606" s="29">
        <f t="shared" si="1589"/>
        <v>0</v>
      </c>
      <c r="T1606" s="29">
        <f t="shared" si="1589"/>
        <v>0</v>
      </c>
      <c r="U1606" s="29">
        <f t="shared" si="1589"/>
        <v>0</v>
      </c>
      <c r="V1606" s="29">
        <f t="shared" si="1589"/>
        <v>0</v>
      </c>
      <c r="W1606" s="29">
        <f t="shared" si="1589"/>
        <v>0</v>
      </c>
      <c r="X1606" s="29">
        <f t="shared" si="1589"/>
        <v>0</v>
      </c>
      <c r="Y1606" s="29">
        <f t="shared" si="1589"/>
        <v>1</v>
      </c>
      <c r="Z1606" s="29">
        <f t="shared" si="1589"/>
        <v>1</v>
      </c>
      <c r="AA1606" s="29">
        <f t="shared" si="1589"/>
        <v>1</v>
      </c>
      <c r="AB1606" s="29">
        <f t="shared" si="1589"/>
        <v>1</v>
      </c>
      <c r="AC1606" s="29">
        <f t="shared" si="1589"/>
        <v>1</v>
      </c>
      <c r="AD1606" s="29">
        <f t="shared" si="1589"/>
        <v>1</v>
      </c>
      <c r="AE1606" s="29">
        <f t="shared" si="1587"/>
        <v>1</v>
      </c>
      <c r="AF1606" s="29">
        <f t="shared" si="1587"/>
        <v>1</v>
      </c>
      <c r="AG1606" s="29">
        <f t="shared" si="1587"/>
        <v>1</v>
      </c>
      <c r="AH1606" s="29">
        <f t="shared" si="1587"/>
        <v>1</v>
      </c>
      <c r="AI1606" s="29">
        <f t="shared" si="1587"/>
        <v>1</v>
      </c>
      <c r="AJ1606" s="29">
        <f t="shared" si="1587"/>
        <v>1</v>
      </c>
      <c r="AK1606" s="29">
        <f t="shared" si="1587"/>
        <v>1</v>
      </c>
      <c r="AL1606" s="29">
        <f t="shared" si="1587"/>
        <v>1</v>
      </c>
      <c r="AM1606" s="29">
        <f t="shared" si="1587"/>
        <v>1</v>
      </c>
      <c r="AN1606" s="29">
        <f t="shared" si="1587"/>
        <v>1</v>
      </c>
      <c r="AO1606" s="29">
        <f t="shared" si="1587"/>
        <v>1</v>
      </c>
      <c r="AP1606" s="29">
        <f t="shared" si="1587"/>
        <v>1</v>
      </c>
      <c r="AQ1606" s="29">
        <f t="shared" si="1587"/>
        <v>1</v>
      </c>
      <c r="AR1606" s="29">
        <f t="shared" si="1587"/>
        <v>1</v>
      </c>
      <c r="AS1606" s="29">
        <f t="shared" si="1587"/>
        <v>1</v>
      </c>
      <c r="AT1606" s="29">
        <f t="shared" si="1570"/>
        <v>1</v>
      </c>
      <c r="AU1606" s="29">
        <f t="shared" si="1570"/>
        <v>1</v>
      </c>
      <c r="AV1606" s="29">
        <f t="shared" si="1570"/>
        <v>1</v>
      </c>
      <c r="AW1606" s="29">
        <f t="shared" si="1570"/>
        <v>1</v>
      </c>
      <c r="AX1606" s="29">
        <f t="shared" si="1570"/>
        <v>1</v>
      </c>
      <c r="AY1606" s="29">
        <f t="shared" si="1570"/>
        <v>1</v>
      </c>
      <c r="AZ1606" s="29">
        <f t="shared" si="1570"/>
        <v>1</v>
      </c>
      <c r="BA1606" s="29">
        <f t="shared" si="1570"/>
        <v>1</v>
      </c>
      <c r="BB1606" s="29">
        <f t="shared" si="1570"/>
        <v>1</v>
      </c>
      <c r="BC1606" s="29">
        <f t="shared" si="1570"/>
        <v>1</v>
      </c>
      <c r="BD1606" s="29">
        <f t="shared" si="1570"/>
        <v>1</v>
      </c>
      <c r="BE1606" s="29">
        <f t="shared" si="1570"/>
        <v>1</v>
      </c>
      <c r="BF1606" s="29">
        <f t="shared" si="1570"/>
        <v>1</v>
      </c>
      <c r="BG1606" s="29">
        <f t="shared" si="1570"/>
        <v>1</v>
      </c>
      <c r="BH1606" s="29">
        <f t="shared" si="1570"/>
        <v>1</v>
      </c>
      <c r="BI1606" s="29">
        <f t="shared" si="1570"/>
        <v>1</v>
      </c>
      <c r="BJ1606" s="29">
        <f t="shared" si="1568"/>
        <v>1</v>
      </c>
      <c r="BN1606" s="29">
        <f t="shared" si="1579"/>
        <v>45</v>
      </c>
      <c r="BO1606" s="29">
        <f t="shared" si="1554"/>
        <v>23</v>
      </c>
    </row>
    <row r="1607" spans="3:67" x14ac:dyDescent="0.25">
      <c r="C1607" s="79">
        <f t="shared" si="1551"/>
        <v>43884</v>
      </c>
      <c r="D1607" s="29">
        <f t="shared" si="1509"/>
        <v>2020</v>
      </c>
      <c r="E1607" s="29">
        <f t="shared" si="1580"/>
        <v>2</v>
      </c>
      <c r="F1607" s="29">
        <f t="shared" si="1581"/>
        <v>8</v>
      </c>
      <c r="G1607" s="29">
        <f t="shared" si="1582"/>
        <v>23</v>
      </c>
      <c r="H1607" s="166" t="str">
        <f t="shared" si="1583"/>
        <v>Sa</v>
      </c>
      <c r="I1607" s="29">
        <f t="shared" si="1552"/>
        <v>46</v>
      </c>
      <c r="J1607" s="29">
        <f t="array" ref="J1607">INDEX(Dienstplan!$F$6:$AJ$55,BN1607,BO1607)</f>
        <v>0</v>
      </c>
      <c r="K1607" s="29">
        <f t="array" ref="K1607">IF(OR(J1607=Schichten!$B$3,J1607=Schichten!$B$4),INDEX($D$98:$D$147,MATCH(CODE(J1607),$H$98:$H$147,0)),IF(ISERROR(INDEX($D$98:$D$147,MATCH(J1607,$A$98:$A$147,0))),0,INDEX($D$98:$D$147,MATCH(J1607,$A$98:$A$147,0))))</f>
        <v>0</v>
      </c>
      <c r="L1607" s="29">
        <f t="shared" ref="L1607" si="1592">L1557</f>
        <v>0</v>
      </c>
      <c r="M1607" s="29">
        <f t="shared" si="1512"/>
        <v>0</v>
      </c>
      <c r="O1607" s="29">
        <f t="shared" si="1589"/>
        <v>0</v>
      </c>
      <c r="P1607" s="29">
        <f t="shared" si="1589"/>
        <v>0</v>
      </c>
      <c r="Q1607" s="29">
        <f t="shared" si="1589"/>
        <v>0</v>
      </c>
      <c r="R1607" s="29">
        <f t="shared" si="1589"/>
        <v>0</v>
      </c>
      <c r="S1607" s="29">
        <f t="shared" si="1589"/>
        <v>0</v>
      </c>
      <c r="T1607" s="29">
        <f t="shared" si="1589"/>
        <v>0</v>
      </c>
      <c r="U1607" s="29">
        <f t="shared" si="1589"/>
        <v>0</v>
      </c>
      <c r="V1607" s="29">
        <f t="shared" si="1589"/>
        <v>0</v>
      </c>
      <c r="W1607" s="29">
        <f t="shared" si="1589"/>
        <v>0</v>
      </c>
      <c r="X1607" s="29">
        <f t="shared" si="1589"/>
        <v>0</v>
      </c>
      <c r="Y1607" s="29">
        <f t="shared" si="1589"/>
        <v>1</v>
      </c>
      <c r="Z1607" s="29">
        <f t="shared" si="1589"/>
        <v>1</v>
      </c>
      <c r="AA1607" s="29">
        <f t="shared" si="1589"/>
        <v>1</v>
      </c>
      <c r="AB1607" s="29">
        <f t="shared" si="1589"/>
        <v>1</v>
      </c>
      <c r="AC1607" s="29">
        <f t="shared" si="1589"/>
        <v>1</v>
      </c>
      <c r="AD1607" s="29">
        <f t="shared" si="1589"/>
        <v>1</v>
      </c>
      <c r="AE1607" s="29">
        <f t="shared" si="1587"/>
        <v>1</v>
      </c>
      <c r="AF1607" s="29">
        <f t="shared" si="1587"/>
        <v>1</v>
      </c>
      <c r="AG1607" s="29">
        <f t="shared" si="1587"/>
        <v>1</v>
      </c>
      <c r="AH1607" s="29">
        <f t="shared" si="1587"/>
        <v>1</v>
      </c>
      <c r="AI1607" s="29">
        <f t="shared" si="1587"/>
        <v>1</v>
      </c>
      <c r="AJ1607" s="29">
        <f t="shared" si="1587"/>
        <v>1</v>
      </c>
      <c r="AK1607" s="29">
        <f t="shared" si="1587"/>
        <v>1</v>
      </c>
      <c r="AL1607" s="29">
        <f t="shared" si="1587"/>
        <v>1</v>
      </c>
      <c r="AM1607" s="29">
        <f t="shared" si="1587"/>
        <v>1</v>
      </c>
      <c r="AN1607" s="29">
        <f t="shared" si="1587"/>
        <v>1</v>
      </c>
      <c r="AO1607" s="29">
        <f t="shared" si="1587"/>
        <v>1</v>
      </c>
      <c r="AP1607" s="29">
        <f t="shared" si="1587"/>
        <v>1</v>
      </c>
      <c r="AQ1607" s="29">
        <f t="shared" si="1587"/>
        <v>1</v>
      </c>
      <c r="AR1607" s="29">
        <f t="shared" si="1587"/>
        <v>1</v>
      </c>
      <c r="AS1607" s="29">
        <f t="shared" si="1587"/>
        <v>1</v>
      </c>
      <c r="AT1607" s="29">
        <f t="shared" si="1570"/>
        <v>1</v>
      </c>
      <c r="AU1607" s="29">
        <f t="shared" si="1570"/>
        <v>1</v>
      </c>
      <c r="AV1607" s="29">
        <f t="shared" si="1570"/>
        <v>1</v>
      </c>
      <c r="AW1607" s="29">
        <f t="shared" si="1570"/>
        <v>1</v>
      </c>
      <c r="AX1607" s="29">
        <f t="shared" si="1570"/>
        <v>1</v>
      </c>
      <c r="AY1607" s="29">
        <f t="shared" si="1570"/>
        <v>1</v>
      </c>
      <c r="AZ1607" s="29">
        <f t="shared" si="1570"/>
        <v>1</v>
      </c>
      <c r="BA1607" s="29">
        <f t="shared" si="1570"/>
        <v>1</v>
      </c>
      <c r="BB1607" s="29">
        <f t="shared" si="1570"/>
        <v>1</v>
      </c>
      <c r="BC1607" s="29">
        <f t="shared" si="1570"/>
        <v>1</v>
      </c>
      <c r="BD1607" s="29">
        <f t="shared" si="1570"/>
        <v>1</v>
      </c>
      <c r="BE1607" s="29">
        <f t="shared" si="1570"/>
        <v>1</v>
      </c>
      <c r="BF1607" s="29">
        <f t="shared" si="1570"/>
        <v>1</v>
      </c>
      <c r="BG1607" s="29">
        <f t="shared" si="1570"/>
        <v>1</v>
      </c>
      <c r="BH1607" s="29">
        <f t="shared" si="1570"/>
        <v>1</v>
      </c>
      <c r="BI1607" s="29">
        <f t="shared" ref="BI1607:BJ1622" si="1593">IF($M$457,IF($J1607=BI$461,1,0),0)</f>
        <v>1</v>
      </c>
      <c r="BJ1607" s="29">
        <f t="shared" si="1593"/>
        <v>1</v>
      </c>
      <c r="BN1607" s="29">
        <f t="shared" si="1579"/>
        <v>46</v>
      </c>
      <c r="BO1607" s="29">
        <f t="shared" si="1554"/>
        <v>23</v>
      </c>
    </row>
    <row r="1608" spans="3:67" x14ac:dyDescent="0.25">
      <c r="C1608" s="79">
        <f t="shared" si="1551"/>
        <v>43884</v>
      </c>
      <c r="D1608" s="29">
        <f t="shared" si="1509"/>
        <v>2020</v>
      </c>
      <c r="E1608" s="29">
        <f t="shared" si="1580"/>
        <v>2</v>
      </c>
      <c r="F1608" s="29">
        <f t="shared" si="1581"/>
        <v>8</v>
      </c>
      <c r="G1608" s="29">
        <f t="shared" si="1582"/>
        <v>23</v>
      </c>
      <c r="H1608" s="166" t="str">
        <f t="shared" si="1583"/>
        <v>Sa</v>
      </c>
      <c r="I1608" s="29">
        <f t="shared" si="1552"/>
        <v>47</v>
      </c>
      <c r="J1608" s="29">
        <f t="array" ref="J1608">INDEX(Dienstplan!$F$6:$AJ$55,BN1608,BO1608)</f>
        <v>0</v>
      </c>
      <c r="K1608" s="29">
        <f t="array" ref="K1608">IF(OR(J1608=Schichten!$B$3,J1608=Schichten!$B$4),INDEX($D$98:$D$147,MATCH(CODE(J1608),$H$98:$H$147,0)),IF(ISERROR(INDEX($D$98:$D$147,MATCH(J1608,$A$98:$A$147,0))),0,INDEX($D$98:$D$147,MATCH(J1608,$A$98:$A$147,0))))</f>
        <v>0</v>
      </c>
      <c r="L1608" s="29">
        <f t="shared" ref="L1608" si="1594">L1558</f>
        <v>0</v>
      </c>
      <c r="M1608" s="29">
        <f t="shared" si="1512"/>
        <v>0</v>
      </c>
      <c r="O1608" s="29">
        <f t="shared" si="1589"/>
        <v>0</v>
      </c>
      <c r="P1608" s="29">
        <f t="shared" si="1589"/>
        <v>0</v>
      </c>
      <c r="Q1608" s="29">
        <f t="shared" si="1589"/>
        <v>0</v>
      </c>
      <c r="R1608" s="29">
        <f t="shared" si="1589"/>
        <v>0</v>
      </c>
      <c r="S1608" s="29">
        <f t="shared" si="1589"/>
        <v>0</v>
      </c>
      <c r="T1608" s="29">
        <f t="shared" si="1589"/>
        <v>0</v>
      </c>
      <c r="U1608" s="29">
        <f t="shared" si="1589"/>
        <v>0</v>
      </c>
      <c r="V1608" s="29">
        <f t="shared" si="1589"/>
        <v>0</v>
      </c>
      <c r="W1608" s="29">
        <f t="shared" si="1589"/>
        <v>0</v>
      </c>
      <c r="X1608" s="29">
        <f t="shared" si="1589"/>
        <v>0</v>
      </c>
      <c r="Y1608" s="29">
        <f t="shared" si="1589"/>
        <v>1</v>
      </c>
      <c r="Z1608" s="29">
        <f t="shared" si="1589"/>
        <v>1</v>
      </c>
      <c r="AA1608" s="29">
        <f t="shared" si="1589"/>
        <v>1</v>
      </c>
      <c r="AB1608" s="29">
        <f t="shared" si="1589"/>
        <v>1</v>
      </c>
      <c r="AC1608" s="29">
        <f t="shared" si="1589"/>
        <v>1</v>
      </c>
      <c r="AD1608" s="29">
        <f t="shared" si="1589"/>
        <v>1</v>
      </c>
      <c r="AE1608" s="29">
        <f t="shared" si="1587"/>
        <v>1</v>
      </c>
      <c r="AF1608" s="29">
        <f t="shared" si="1587"/>
        <v>1</v>
      </c>
      <c r="AG1608" s="29">
        <f t="shared" si="1587"/>
        <v>1</v>
      </c>
      <c r="AH1608" s="29">
        <f t="shared" si="1587"/>
        <v>1</v>
      </c>
      <c r="AI1608" s="29">
        <f t="shared" si="1587"/>
        <v>1</v>
      </c>
      <c r="AJ1608" s="29">
        <f t="shared" si="1587"/>
        <v>1</v>
      </c>
      <c r="AK1608" s="29">
        <f t="shared" si="1587"/>
        <v>1</v>
      </c>
      <c r="AL1608" s="29">
        <f t="shared" si="1587"/>
        <v>1</v>
      </c>
      <c r="AM1608" s="29">
        <f t="shared" si="1587"/>
        <v>1</v>
      </c>
      <c r="AN1608" s="29">
        <f t="shared" si="1587"/>
        <v>1</v>
      </c>
      <c r="AO1608" s="29">
        <f t="shared" si="1587"/>
        <v>1</v>
      </c>
      <c r="AP1608" s="29">
        <f t="shared" si="1587"/>
        <v>1</v>
      </c>
      <c r="AQ1608" s="29">
        <f t="shared" si="1587"/>
        <v>1</v>
      </c>
      <c r="AR1608" s="29">
        <f t="shared" si="1587"/>
        <v>1</v>
      </c>
      <c r="AS1608" s="29">
        <f t="shared" si="1587"/>
        <v>1</v>
      </c>
      <c r="AT1608" s="29">
        <f t="shared" ref="AT1608:BI1623" si="1595">IF($M$457,IF($J1608=AT$461,1,0),0)</f>
        <v>1</v>
      </c>
      <c r="AU1608" s="29">
        <f t="shared" si="1595"/>
        <v>1</v>
      </c>
      <c r="AV1608" s="29">
        <f t="shared" si="1595"/>
        <v>1</v>
      </c>
      <c r="AW1608" s="29">
        <f t="shared" si="1595"/>
        <v>1</v>
      </c>
      <c r="AX1608" s="29">
        <f t="shared" si="1595"/>
        <v>1</v>
      </c>
      <c r="AY1608" s="29">
        <f t="shared" si="1595"/>
        <v>1</v>
      </c>
      <c r="AZ1608" s="29">
        <f t="shared" si="1595"/>
        <v>1</v>
      </c>
      <c r="BA1608" s="29">
        <f t="shared" si="1595"/>
        <v>1</v>
      </c>
      <c r="BB1608" s="29">
        <f t="shared" si="1595"/>
        <v>1</v>
      </c>
      <c r="BC1608" s="29">
        <f t="shared" si="1595"/>
        <v>1</v>
      </c>
      <c r="BD1608" s="29">
        <f t="shared" si="1595"/>
        <v>1</v>
      </c>
      <c r="BE1608" s="29">
        <f t="shared" si="1595"/>
        <v>1</v>
      </c>
      <c r="BF1608" s="29">
        <f t="shared" si="1595"/>
        <v>1</v>
      </c>
      <c r="BG1608" s="29">
        <f t="shared" si="1595"/>
        <v>1</v>
      </c>
      <c r="BH1608" s="29">
        <f t="shared" si="1595"/>
        <v>1</v>
      </c>
      <c r="BI1608" s="29">
        <f t="shared" si="1595"/>
        <v>1</v>
      </c>
      <c r="BJ1608" s="29">
        <f t="shared" si="1593"/>
        <v>1</v>
      </c>
      <c r="BN1608" s="29">
        <f t="shared" si="1579"/>
        <v>47</v>
      </c>
      <c r="BO1608" s="29">
        <f t="shared" si="1554"/>
        <v>23</v>
      </c>
    </row>
    <row r="1609" spans="3:67" x14ac:dyDescent="0.25">
      <c r="C1609" s="79">
        <f t="shared" si="1551"/>
        <v>43884</v>
      </c>
      <c r="D1609" s="29">
        <f t="shared" si="1509"/>
        <v>2020</v>
      </c>
      <c r="E1609" s="29">
        <f t="shared" si="1580"/>
        <v>2</v>
      </c>
      <c r="F1609" s="29">
        <f t="shared" si="1581"/>
        <v>8</v>
      </c>
      <c r="G1609" s="29">
        <f t="shared" si="1582"/>
        <v>23</v>
      </c>
      <c r="H1609" s="166" t="str">
        <f t="shared" si="1583"/>
        <v>Sa</v>
      </c>
      <c r="I1609" s="29">
        <f t="shared" si="1552"/>
        <v>48</v>
      </c>
      <c r="J1609" s="29">
        <f t="array" ref="J1609">INDEX(Dienstplan!$F$6:$AJ$55,BN1609,BO1609)</f>
        <v>0</v>
      </c>
      <c r="K1609" s="29">
        <f t="array" ref="K1609">IF(OR(J1609=Schichten!$B$3,J1609=Schichten!$B$4),INDEX($D$98:$D$147,MATCH(CODE(J1609),$H$98:$H$147,0)),IF(ISERROR(INDEX($D$98:$D$147,MATCH(J1609,$A$98:$A$147,0))),0,INDEX($D$98:$D$147,MATCH(J1609,$A$98:$A$147,0))))</f>
        <v>0</v>
      </c>
      <c r="L1609" s="29">
        <f t="shared" ref="L1609" si="1596">L1559</f>
        <v>0</v>
      </c>
      <c r="M1609" s="29">
        <f t="shared" si="1512"/>
        <v>0</v>
      </c>
      <c r="O1609" s="29">
        <f t="shared" si="1589"/>
        <v>0</v>
      </c>
      <c r="P1609" s="29">
        <f t="shared" si="1589"/>
        <v>0</v>
      </c>
      <c r="Q1609" s="29">
        <f t="shared" si="1589"/>
        <v>0</v>
      </c>
      <c r="R1609" s="29">
        <f t="shared" si="1589"/>
        <v>0</v>
      </c>
      <c r="S1609" s="29">
        <f t="shared" si="1589"/>
        <v>0</v>
      </c>
      <c r="T1609" s="29">
        <f t="shared" si="1589"/>
        <v>0</v>
      </c>
      <c r="U1609" s="29">
        <f t="shared" si="1589"/>
        <v>0</v>
      </c>
      <c r="V1609" s="29">
        <f t="shared" si="1589"/>
        <v>0</v>
      </c>
      <c r="W1609" s="29">
        <f t="shared" si="1589"/>
        <v>0</v>
      </c>
      <c r="X1609" s="29">
        <f t="shared" si="1589"/>
        <v>0</v>
      </c>
      <c r="Y1609" s="29">
        <f t="shared" si="1589"/>
        <v>1</v>
      </c>
      <c r="Z1609" s="29">
        <f t="shared" si="1589"/>
        <v>1</v>
      </c>
      <c r="AA1609" s="29">
        <f t="shared" si="1589"/>
        <v>1</v>
      </c>
      <c r="AB1609" s="29">
        <f t="shared" si="1589"/>
        <v>1</v>
      </c>
      <c r="AC1609" s="29">
        <f t="shared" si="1589"/>
        <v>1</v>
      </c>
      <c r="AD1609" s="29">
        <f t="shared" si="1589"/>
        <v>1</v>
      </c>
      <c r="AE1609" s="29">
        <f t="shared" si="1587"/>
        <v>1</v>
      </c>
      <c r="AF1609" s="29">
        <f t="shared" si="1587"/>
        <v>1</v>
      </c>
      <c r="AG1609" s="29">
        <f t="shared" si="1587"/>
        <v>1</v>
      </c>
      <c r="AH1609" s="29">
        <f t="shared" si="1587"/>
        <v>1</v>
      </c>
      <c r="AI1609" s="29">
        <f t="shared" si="1587"/>
        <v>1</v>
      </c>
      <c r="AJ1609" s="29">
        <f t="shared" si="1587"/>
        <v>1</v>
      </c>
      <c r="AK1609" s="29">
        <f t="shared" si="1587"/>
        <v>1</v>
      </c>
      <c r="AL1609" s="29">
        <f t="shared" si="1587"/>
        <v>1</v>
      </c>
      <c r="AM1609" s="29">
        <f t="shared" si="1587"/>
        <v>1</v>
      </c>
      <c r="AN1609" s="29">
        <f t="shared" si="1587"/>
        <v>1</v>
      </c>
      <c r="AO1609" s="29">
        <f t="shared" si="1587"/>
        <v>1</v>
      </c>
      <c r="AP1609" s="29">
        <f t="shared" si="1587"/>
        <v>1</v>
      </c>
      <c r="AQ1609" s="29">
        <f t="shared" si="1587"/>
        <v>1</v>
      </c>
      <c r="AR1609" s="29">
        <f t="shared" si="1587"/>
        <v>1</v>
      </c>
      <c r="AS1609" s="29">
        <f t="shared" si="1587"/>
        <v>1</v>
      </c>
      <c r="AT1609" s="29">
        <f t="shared" si="1595"/>
        <v>1</v>
      </c>
      <c r="AU1609" s="29">
        <f t="shared" si="1595"/>
        <v>1</v>
      </c>
      <c r="AV1609" s="29">
        <f t="shared" si="1595"/>
        <v>1</v>
      </c>
      <c r="AW1609" s="29">
        <f t="shared" si="1595"/>
        <v>1</v>
      </c>
      <c r="AX1609" s="29">
        <f t="shared" si="1595"/>
        <v>1</v>
      </c>
      <c r="AY1609" s="29">
        <f t="shared" si="1595"/>
        <v>1</v>
      </c>
      <c r="AZ1609" s="29">
        <f t="shared" si="1595"/>
        <v>1</v>
      </c>
      <c r="BA1609" s="29">
        <f t="shared" si="1595"/>
        <v>1</v>
      </c>
      <c r="BB1609" s="29">
        <f t="shared" si="1595"/>
        <v>1</v>
      </c>
      <c r="BC1609" s="29">
        <f t="shared" si="1595"/>
        <v>1</v>
      </c>
      <c r="BD1609" s="29">
        <f t="shared" si="1595"/>
        <v>1</v>
      </c>
      <c r="BE1609" s="29">
        <f t="shared" si="1595"/>
        <v>1</v>
      </c>
      <c r="BF1609" s="29">
        <f t="shared" si="1595"/>
        <v>1</v>
      </c>
      <c r="BG1609" s="29">
        <f t="shared" si="1595"/>
        <v>1</v>
      </c>
      <c r="BH1609" s="29">
        <f t="shared" si="1595"/>
        <v>1</v>
      </c>
      <c r="BI1609" s="29">
        <f t="shared" si="1595"/>
        <v>1</v>
      </c>
      <c r="BJ1609" s="29">
        <f t="shared" si="1593"/>
        <v>1</v>
      </c>
      <c r="BN1609" s="29">
        <f t="shared" si="1579"/>
        <v>48</v>
      </c>
      <c r="BO1609" s="29">
        <f t="shared" si="1554"/>
        <v>23</v>
      </c>
    </row>
    <row r="1610" spans="3:67" x14ac:dyDescent="0.25">
      <c r="C1610" s="79">
        <f t="shared" si="1551"/>
        <v>43884</v>
      </c>
      <c r="D1610" s="29">
        <f t="shared" si="1509"/>
        <v>2020</v>
      </c>
      <c r="E1610" s="29">
        <f t="shared" si="1580"/>
        <v>2</v>
      </c>
      <c r="F1610" s="29">
        <f t="shared" si="1581"/>
        <v>8</v>
      </c>
      <c r="G1610" s="29">
        <f t="shared" si="1582"/>
        <v>23</v>
      </c>
      <c r="H1610" s="166" t="str">
        <f t="shared" si="1583"/>
        <v>Sa</v>
      </c>
      <c r="I1610" s="29">
        <f t="shared" si="1552"/>
        <v>49</v>
      </c>
      <c r="J1610" s="29">
        <f t="array" ref="J1610">INDEX(Dienstplan!$F$6:$AJ$55,BN1610,BO1610)</f>
        <v>0</v>
      </c>
      <c r="K1610" s="29">
        <f t="array" ref="K1610">IF(OR(J1610=Schichten!$B$3,J1610=Schichten!$B$4),INDEX($D$98:$D$147,MATCH(CODE(J1610),$H$98:$H$147,0)),IF(ISERROR(INDEX($D$98:$D$147,MATCH(J1610,$A$98:$A$147,0))),0,INDEX($D$98:$D$147,MATCH(J1610,$A$98:$A$147,0))))</f>
        <v>0</v>
      </c>
      <c r="L1610" s="29">
        <f t="shared" ref="L1610" si="1597">L1560</f>
        <v>0</v>
      </c>
      <c r="M1610" s="29">
        <f t="shared" si="1512"/>
        <v>0</v>
      </c>
      <c r="O1610" s="29">
        <f t="shared" si="1589"/>
        <v>0</v>
      </c>
      <c r="P1610" s="29">
        <f t="shared" si="1589"/>
        <v>0</v>
      </c>
      <c r="Q1610" s="29">
        <f t="shared" si="1589"/>
        <v>0</v>
      </c>
      <c r="R1610" s="29">
        <f t="shared" si="1589"/>
        <v>0</v>
      </c>
      <c r="S1610" s="29">
        <f t="shared" si="1589"/>
        <v>0</v>
      </c>
      <c r="T1610" s="29">
        <f t="shared" si="1589"/>
        <v>0</v>
      </c>
      <c r="U1610" s="29">
        <f t="shared" si="1589"/>
        <v>0</v>
      </c>
      <c r="V1610" s="29">
        <f t="shared" si="1589"/>
        <v>0</v>
      </c>
      <c r="W1610" s="29">
        <f t="shared" si="1589"/>
        <v>0</v>
      </c>
      <c r="X1610" s="29">
        <f t="shared" si="1589"/>
        <v>0</v>
      </c>
      <c r="Y1610" s="29">
        <f t="shared" si="1589"/>
        <v>1</v>
      </c>
      <c r="Z1610" s="29">
        <f t="shared" si="1589"/>
        <v>1</v>
      </c>
      <c r="AA1610" s="29">
        <f t="shared" si="1589"/>
        <v>1</v>
      </c>
      <c r="AB1610" s="29">
        <f t="shared" si="1589"/>
        <v>1</v>
      </c>
      <c r="AC1610" s="29">
        <f t="shared" si="1589"/>
        <v>1</v>
      </c>
      <c r="AD1610" s="29">
        <f t="shared" si="1589"/>
        <v>1</v>
      </c>
      <c r="AE1610" s="29">
        <f t="shared" si="1587"/>
        <v>1</v>
      </c>
      <c r="AF1610" s="29">
        <f t="shared" si="1587"/>
        <v>1</v>
      </c>
      <c r="AG1610" s="29">
        <f t="shared" si="1587"/>
        <v>1</v>
      </c>
      <c r="AH1610" s="29">
        <f t="shared" si="1587"/>
        <v>1</v>
      </c>
      <c r="AI1610" s="29">
        <f t="shared" si="1587"/>
        <v>1</v>
      </c>
      <c r="AJ1610" s="29">
        <f t="shared" si="1587"/>
        <v>1</v>
      </c>
      <c r="AK1610" s="29">
        <f t="shared" si="1587"/>
        <v>1</v>
      </c>
      <c r="AL1610" s="29">
        <f t="shared" si="1587"/>
        <v>1</v>
      </c>
      <c r="AM1610" s="29">
        <f t="shared" si="1587"/>
        <v>1</v>
      </c>
      <c r="AN1610" s="29">
        <f t="shared" si="1587"/>
        <v>1</v>
      </c>
      <c r="AO1610" s="29">
        <f t="shared" si="1587"/>
        <v>1</v>
      </c>
      <c r="AP1610" s="29">
        <f t="shared" si="1587"/>
        <v>1</v>
      </c>
      <c r="AQ1610" s="29">
        <f t="shared" si="1587"/>
        <v>1</v>
      </c>
      <c r="AR1610" s="29">
        <f t="shared" si="1587"/>
        <v>1</v>
      </c>
      <c r="AS1610" s="29">
        <f t="shared" si="1587"/>
        <v>1</v>
      </c>
      <c r="AT1610" s="29">
        <f t="shared" si="1595"/>
        <v>1</v>
      </c>
      <c r="AU1610" s="29">
        <f t="shared" si="1595"/>
        <v>1</v>
      </c>
      <c r="AV1610" s="29">
        <f t="shared" si="1595"/>
        <v>1</v>
      </c>
      <c r="AW1610" s="29">
        <f t="shared" si="1595"/>
        <v>1</v>
      </c>
      <c r="AX1610" s="29">
        <f t="shared" si="1595"/>
        <v>1</v>
      </c>
      <c r="AY1610" s="29">
        <f t="shared" si="1595"/>
        <v>1</v>
      </c>
      <c r="AZ1610" s="29">
        <f t="shared" si="1595"/>
        <v>1</v>
      </c>
      <c r="BA1610" s="29">
        <f t="shared" si="1595"/>
        <v>1</v>
      </c>
      <c r="BB1610" s="29">
        <f t="shared" si="1595"/>
        <v>1</v>
      </c>
      <c r="BC1610" s="29">
        <f t="shared" si="1595"/>
        <v>1</v>
      </c>
      <c r="BD1610" s="29">
        <f t="shared" si="1595"/>
        <v>1</v>
      </c>
      <c r="BE1610" s="29">
        <f t="shared" si="1595"/>
        <v>1</v>
      </c>
      <c r="BF1610" s="29">
        <f t="shared" si="1595"/>
        <v>1</v>
      </c>
      <c r="BG1610" s="29">
        <f t="shared" si="1595"/>
        <v>1</v>
      </c>
      <c r="BH1610" s="29">
        <f t="shared" si="1595"/>
        <v>1</v>
      </c>
      <c r="BI1610" s="29">
        <f t="shared" si="1595"/>
        <v>1</v>
      </c>
      <c r="BJ1610" s="29">
        <f t="shared" si="1593"/>
        <v>1</v>
      </c>
      <c r="BN1610" s="29">
        <f t="shared" si="1579"/>
        <v>49</v>
      </c>
      <c r="BO1610" s="29">
        <f t="shared" si="1554"/>
        <v>23</v>
      </c>
    </row>
    <row r="1611" spans="3:67" x14ac:dyDescent="0.25">
      <c r="C1611" s="79">
        <f t="shared" si="1551"/>
        <v>43884</v>
      </c>
      <c r="D1611" s="29">
        <f t="shared" si="1509"/>
        <v>2020</v>
      </c>
      <c r="E1611" s="29">
        <f t="shared" si="1580"/>
        <v>2</v>
      </c>
      <c r="F1611" s="29">
        <f t="shared" si="1581"/>
        <v>8</v>
      </c>
      <c r="G1611" s="29">
        <f t="shared" si="1582"/>
        <v>23</v>
      </c>
      <c r="H1611" s="166" t="str">
        <f t="shared" si="1583"/>
        <v>Sa</v>
      </c>
      <c r="I1611" s="29">
        <f t="shared" si="1552"/>
        <v>50</v>
      </c>
      <c r="J1611" s="29">
        <f t="array" ref="J1611">INDEX(Dienstplan!$F$6:$AJ$55,BN1611,BO1611)</f>
        <v>0</v>
      </c>
      <c r="K1611" s="29">
        <f t="array" ref="K1611">IF(OR(J1611=Schichten!$B$3,J1611=Schichten!$B$4),INDEX($D$98:$D$147,MATCH(CODE(J1611),$H$98:$H$147,0)),IF(ISERROR(INDEX($D$98:$D$147,MATCH(J1611,$A$98:$A$147,0))),0,INDEX($D$98:$D$147,MATCH(J1611,$A$98:$A$147,0))))</f>
        <v>0</v>
      </c>
      <c r="L1611" s="29">
        <f t="shared" ref="L1611" si="1598">L1561</f>
        <v>0</v>
      </c>
      <c r="M1611" s="29">
        <f t="shared" si="1512"/>
        <v>0</v>
      </c>
      <c r="O1611" s="29">
        <f t="shared" si="1589"/>
        <v>0</v>
      </c>
      <c r="P1611" s="29">
        <f t="shared" si="1589"/>
        <v>0</v>
      </c>
      <c r="Q1611" s="29">
        <f t="shared" si="1589"/>
        <v>0</v>
      </c>
      <c r="R1611" s="29">
        <f t="shared" si="1589"/>
        <v>0</v>
      </c>
      <c r="S1611" s="29">
        <f t="shared" si="1589"/>
        <v>0</v>
      </c>
      <c r="T1611" s="29">
        <f t="shared" si="1589"/>
        <v>0</v>
      </c>
      <c r="U1611" s="29">
        <f t="shared" si="1589"/>
        <v>0</v>
      </c>
      <c r="V1611" s="29">
        <f t="shared" si="1589"/>
        <v>0</v>
      </c>
      <c r="W1611" s="29">
        <f t="shared" si="1589"/>
        <v>0</v>
      </c>
      <c r="X1611" s="29">
        <f t="shared" si="1589"/>
        <v>0</v>
      </c>
      <c r="Y1611" s="29">
        <f t="shared" si="1589"/>
        <v>1</v>
      </c>
      <c r="Z1611" s="29">
        <f t="shared" si="1589"/>
        <v>1</v>
      </c>
      <c r="AA1611" s="29">
        <f t="shared" si="1589"/>
        <v>1</v>
      </c>
      <c r="AB1611" s="29">
        <f t="shared" si="1589"/>
        <v>1</v>
      </c>
      <c r="AC1611" s="29">
        <f t="shared" si="1589"/>
        <v>1</v>
      </c>
      <c r="AD1611" s="29">
        <f t="shared" si="1589"/>
        <v>1</v>
      </c>
      <c r="AE1611" s="29">
        <f t="shared" si="1587"/>
        <v>1</v>
      </c>
      <c r="AF1611" s="29">
        <f t="shared" si="1587"/>
        <v>1</v>
      </c>
      <c r="AG1611" s="29">
        <f t="shared" si="1587"/>
        <v>1</v>
      </c>
      <c r="AH1611" s="29">
        <f t="shared" si="1587"/>
        <v>1</v>
      </c>
      <c r="AI1611" s="29">
        <f t="shared" si="1587"/>
        <v>1</v>
      </c>
      <c r="AJ1611" s="29">
        <f t="shared" si="1587"/>
        <v>1</v>
      </c>
      <c r="AK1611" s="29">
        <f t="shared" si="1587"/>
        <v>1</v>
      </c>
      <c r="AL1611" s="29">
        <f t="shared" si="1587"/>
        <v>1</v>
      </c>
      <c r="AM1611" s="29">
        <f t="shared" si="1587"/>
        <v>1</v>
      </c>
      <c r="AN1611" s="29">
        <f t="shared" si="1587"/>
        <v>1</v>
      </c>
      <c r="AO1611" s="29">
        <f t="shared" si="1587"/>
        <v>1</v>
      </c>
      <c r="AP1611" s="29">
        <f t="shared" si="1587"/>
        <v>1</v>
      </c>
      <c r="AQ1611" s="29">
        <f t="shared" si="1587"/>
        <v>1</v>
      </c>
      <c r="AR1611" s="29">
        <f t="shared" si="1587"/>
        <v>1</v>
      </c>
      <c r="AS1611" s="29">
        <f t="shared" si="1587"/>
        <v>1</v>
      </c>
      <c r="AT1611" s="29">
        <f t="shared" si="1595"/>
        <v>1</v>
      </c>
      <c r="AU1611" s="29">
        <f t="shared" si="1595"/>
        <v>1</v>
      </c>
      <c r="AV1611" s="29">
        <f t="shared" si="1595"/>
        <v>1</v>
      </c>
      <c r="AW1611" s="29">
        <f t="shared" si="1595"/>
        <v>1</v>
      </c>
      <c r="AX1611" s="29">
        <f t="shared" si="1595"/>
        <v>1</v>
      </c>
      <c r="AY1611" s="29">
        <f t="shared" si="1595"/>
        <v>1</v>
      </c>
      <c r="AZ1611" s="29">
        <f t="shared" si="1595"/>
        <v>1</v>
      </c>
      <c r="BA1611" s="29">
        <f t="shared" si="1595"/>
        <v>1</v>
      </c>
      <c r="BB1611" s="29">
        <f t="shared" si="1595"/>
        <v>1</v>
      </c>
      <c r="BC1611" s="29">
        <f t="shared" si="1595"/>
        <v>1</v>
      </c>
      <c r="BD1611" s="29">
        <f t="shared" si="1595"/>
        <v>1</v>
      </c>
      <c r="BE1611" s="29">
        <f t="shared" si="1595"/>
        <v>1</v>
      </c>
      <c r="BF1611" s="29">
        <f t="shared" si="1595"/>
        <v>1</v>
      </c>
      <c r="BG1611" s="29">
        <f t="shared" si="1595"/>
        <v>1</v>
      </c>
      <c r="BH1611" s="29">
        <f t="shared" si="1595"/>
        <v>1</v>
      </c>
      <c r="BI1611" s="29">
        <f t="shared" si="1595"/>
        <v>1</v>
      </c>
      <c r="BJ1611" s="29">
        <f t="shared" si="1593"/>
        <v>1</v>
      </c>
      <c r="BN1611" s="29">
        <f t="shared" si="1579"/>
        <v>50</v>
      </c>
      <c r="BO1611" s="29">
        <f t="shared" si="1554"/>
        <v>23</v>
      </c>
    </row>
    <row r="1612" spans="3:67" x14ac:dyDescent="0.25">
      <c r="C1612" s="79">
        <f t="shared" si="1551"/>
        <v>43885</v>
      </c>
      <c r="D1612" s="29">
        <f t="shared" si="1509"/>
        <v>2020</v>
      </c>
      <c r="E1612" s="29">
        <f t="shared" si="1580"/>
        <v>2</v>
      </c>
      <c r="F1612" s="29">
        <f t="shared" si="1581"/>
        <v>9</v>
      </c>
      <c r="G1612" s="29">
        <f t="shared" si="1582"/>
        <v>24</v>
      </c>
      <c r="H1612" s="166" t="str">
        <f t="shared" si="1583"/>
        <v>So</v>
      </c>
      <c r="I1612" s="29">
        <f t="shared" si="1552"/>
        <v>1</v>
      </c>
      <c r="J1612" s="29">
        <f t="array" ref="J1612">INDEX(Dienstplan!$F$6:$AJ$55,BN1612,BO1612)</f>
        <v>0</v>
      </c>
      <c r="K1612" s="29">
        <f t="array" ref="K1612">IF(OR(J1612=Schichten!$B$3,J1612=Schichten!$B$4),INDEX($D$98:$D$147,MATCH(CODE(J1612),$H$98:$H$147,0)),IF(ISERROR(INDEX($D$98:$D$147,MATCH(J1612,$A$98:$A$147,0))),0,INDEX($D$98:$D$147,MATCH(J1612,$A$98:$A$147,0))))</f>
        <v>0</v>
      </c>
      <c r="L1612" s="29">
        <f t="shared" ref="L1612" si="1599">L1562</f>
        <v>1.1494252873563218E-2</v>
      </c>
      <c r="M1612" s="29">
        <f t="shared" si="1512"/>
        <v>0</v>
      </c>
      <c r="O1612" s="29">
        <f t="shared" si="1589"/>
        <v>0</v>
      </c>
      <c r="P1612" s="29">
        <f t="shared" si="1589"/>
        <v>0</v>
      </c>
      <c r="Q1612" s="29">
        <f t="shared" si="1589"/>
        <v>0</v>
      </c>
      <c r="R1612" s="29">
        <f t="shared" si="1589"/>
        <v>0</v>
      </c>
      <c r="S1612" s="29">
        <f t="shared" si="1589"/>
        <v>0</v>
      </c>
      <c r="T1612" s="29">
        <f t="shared" si="1589"/>
        <v>0</v>
      </c>
      <c r="U1612" s="29">
        <f t="shared" si="1589"/>
        <v>0</v>
      </c>
      <c r="V1612" s="29">
        <f t="shared" si="1589"/>
        <v>0</v>
      </c>
      <c r="W1612" s="29">
        <f t="shared" si="1589"/>
        <v>0</v>
      </c>
      <c r="X1612" s="29">
        <f t="shared" si="1589"/>
        <v>0</v>
      </c>
      <c r="Y1612" s="29">
        <f t="shared" si="1589"/>
        <v>1</v>
      </c>
      <c r="Z1612" s="29">
        <f t="shared" si="1589"/>
        <v>1</v>
      </c>
      <c r="AA1612" s="29">
        <f t="shared" si="1589"/>
        <v>1</v>
      </c>
      <c r="AB1612" s="29">
        <f t="shared" si="1589"/>
        <v>1</v>
      </c>
      <c r="AC1612" s="29">
        <f t="shared" si="1589"/>
        <v>1</v>
      </c>
      <c r="AD1612" s="29">
        <f t="shared" si="1589"/>
        <v>1</v>
      </c>
      <c r="AE1612" s="29">
        <f t="shared" si="1587"/>
        <v>1</v>
      </c>
      <c r="AF1612" s="29">
        <f t="shared" si="1587"/>
        <v>1</v>
      </c>
      <c r="AG1612" s="29">
        <f t="shared" si="1587"/>
        <v>1</v>
      </c>
      <c r="AH1612" s="29">
        <f t="shared" si="1587"/>
        <v>1</v>
      </c>
      <c r="AI1612" s="29">
        <f t="shared" si="1587"/>
        <v>1</v>
      </c>
      <c r="AJ1612" s="29">
        <f t="shared" si="1587"/>
        <v>1</v>
      </c>
      <c r="AK1612" s="29">
        <f t="shared" si="1587"/>
        <v>1</v>
      </c>
      <c r="AL1612" s="29">
        <f t="shared" si="1587"/>
        <v>1</v>
      </c>
      <c r="AM1612" s="29">
        <f t="shared" si="1587"/>
        <v>1</v>
      </c>
      <c r="AN1612" s="29">
        <f t="shared" si="1587"/>
        <v>1</v>
      </c>
      <c r="AO1612" s="29">
        <f t="shared" si="1587"/>
        <v>1</v>
      </c>
      <c r="AP1612" s="29">
        <f t="shared" si="1587"/>
        <v>1</v>
      </c>
      <c r="AQ1612" s="29">
        <f t="shared" si="1587"/>
        <v>1</v>
      </c>
      <c r="AR1612" s="29">
        <f t="shared" si="1587"/>
        <v>1</v>
      </c>
      <c r="AS1612" s="29">
        <f t="shared" si="1587"/>
        <v>1</v>
      </c>
      <c r="AT1612" s="29">
        <f t="shared" si="1595"/>
        <v>1</v>
      </c>
      <c r="AU1612" s="29">
        <f t="shared" si="1595"/>
        <v>1</v>
      </c>
      <c r="AV1612" s="29">
        <f t="shared" si="1595"/>
        <v>1</v>
      </c>
      <c r="AW1612" s="29">
        <f t="shared" si="1595"/>
        <v>1</v>
      </c>
      <c r="AX1612" s="29">
        <f t="shared" si="1595"/>
        <v>1</v>
      </c>
      <c r="AY1612" s="29">
        <f t="shared" si="1595"/>
        <v>1</v>
      </c>
      <c r="AZ1612" s="29">
        <f t="shared" si="1595"/>
        <v>1</v>
      </c>
      <c r="BA1612" s="29">
        <f t="shared" si="1595"/>
        <v>1</v>
      </c>
      <c r="BB1612" s="29">
        <f t="shared" si="1595"/>
        <v>1</v>
      </c>
      <c r="BC1612" s="29">
        <f t="shared" si="1595"/>
        <v>1</v>
      </c>
      <c r="BD1612" s="29">
        <f t="shared" si="1595"/>
        <v>1</v>
      </c>
      <c r="BE1612" s="29">
        <f t="shared" si="1595"/>
        <v>1</v>
      </c>
      <c r="BF1612" s="29">
        <f t="shared" si="1595"/>
        <v>1</v>
      </c>
      <c r="BG1612" s="29">
        <f t="shared" si="1595"/>
        <v>1</v>
      </c>
      <c r="BH1612" s="29">
        <f t="shared" si="1595"/>
        <v>1</v>
      </c>
      <c r="BI1612" s="29">
        <f t="shared" si="1595"/>
        <v>1</v>
      </c>
      <c r="BJ1612" s="29">
        <f t="shared" si="1593"/>
        <v>1</v>
      </c>
      <c r="BN1612" s="29">
        <f t="shared" si="1579"/>
        <v>1</v>
      </c>
      <c r="BO1612" s="29">
        <f t="shared" si="1554"/>
        <v>24</v>
      </c>
    </row>
    <row r="1613" spans="3:67" x14ac:dyDescent="0.25">
      <c r="C1613" s="79">
        <f t="shared" si="1551"/>
        <v>43885</v>
      </c>
      <c r="D1613" s="29">
        <f t="shared" si="1509"/>
        <v>2020</v>
      </c>
      <c r="E1613" s="29">
        <f t="shared" si="1580"/>
        <v>2</v>
      </c>
      <c r="F1613" s="29">
        <f t="shared" si="1581"/>
        <v>9</v>
      </c>
      <c r="G1613" s="29">
        <f t="shared" si="1582"/>
        <v>24</v>
      </c>
      <c r="H1613" s="166" t="str">
        <f t="shared" si="1583"/>
        <v>So</v>
      </c>
      <c r="I1613" s="29">
        <f t="shared" si="1552"/>
        <v>2</v>
      </c>
      <c r="J1613" s="29">
        <f t="array" ref="J1613">INDEX(Dienstplan!$F$6:$AJ$55,BN1613,BO1613)</f>
        <v>0</v>
      </c>
      <c r="K1613" s="29">
        <f t="array" ref="K1613">IF(OR(J1613=Schichten!$B$3,J1613=Schichten!$B$4),INDEX($D$98:$D$147,MATCH(CODE(J1613),$H$98:$H$147,0)),IF(ISERROR(INDEX($D$98:$D$147,MATCH(J1613,$A$98:$A$147,0))),0,INDEX($D$98:$D$147,MATCH(J1613,$A$98:$A$147,0))))</f>
        <v>0</v>
      </c>
      <c r="L1613" s="29">
        <f t="shared" ref="L1613" si="1600">L1563</f>
        <v>0</v>
      </c>
      <c r="M1613" s="29">
        <f t="shared" si="1512"/>
        <v>0</v>
      </c>
      <c r="O1613" s="29">
        <f t="shared" si="1589"/>
        <v>0</v>
      </c>
      <c r="P1613" s="29">
        <f t="shared" si="1589"/>
        <v>0</v>
      </c>
      <c r="Q1613" s="29">
        <f t="shared" si="1589"/>
        <v>0</v>
      </c>
      <c r="R1613" s="29">
        <f t="shared" si="1589"/>
        <v>0</v>
      </c>
      <c r="S1613" s="29">
        <f t="shared" si="1589"/>
        <v>0</v>
      </c>
      <c r="T1613" s="29">
        <f t="shared" si="1589"/>
        <v>0</v>
      </c>
      <c r="U1613" s="29">
        <f t="shared" si="1589"/>
        <v>0</v>
      </c>
      <c r="V1613" s="29">
        <f t="shared" si="1589"/>
        <v>0</v>
      </c>
      <c r="W1613" s="29">
        <f t="shared" si="1589"/>
        <v>0</v>
      </c>
      <c r="X1613" s="29">
        <f t="shared" si="1589"/>
        <v>0</v>
      </c>
      <c r="Y1613" s="29">
        <f t="shared" si="1589"/>
        <v>1</v>
      </c>
      <c r="Z1613" s="29">
        <f t="shared" si="1589"/>
        <v>1</v>
      </c>
      <c r="AA1613" s="29">
        <f t="shared" si="1589"/>
        <v>1</v>
      </c>
      <c r="AB1613" s="29">
        <f t="shared" si="1589"/>
        <v>1</v>
      </c>
      <c r="AC1613" s="29">
        <f t="shared" si="1589"/>
        <v>1</v>
      </c>
      <c r="AD1613" s="29">
        <f t="shared" si="1589"/>
        <v>1</v>
      </c>
      <c r="AE1613" s="29">
        <f t="shared" si="1587"/>
        <v>1</v>
      </c>
      <c r="AF1613" s="29">
        <f t="shared" si="1587"/>
        <v>1</v>
      </c>
      <c r="AG1613" s="29">
        <f t="shared" si="1587"/>
        <v>1</v>
      </c>
      <c r="AH1613" s="29">
        <f t="shared" si="1587"/>
        <v>1</v>
      </c>
      <c r="AI1613" s="29">
        <f t="shared" si="1587"/>
        <v>1</v>
      </c>
      <c r="AJ1613" s="29">
        <f t="shared" si="1587"/>
        <v>1</v>
      </c>
      <c r="AK1613" s="29">
        <f t="shared" si="1587"/>
        <v>1</v>
      </c>
      <c r="AL1613" s="29">
        <f t="shared" si="1587"/>
        <v>1</v>
      </c>
      <c r="AM1613" s="29">
        <f t="shared" si="1587"/>
        <v>1</v>
      </c>
      <c r="AN1613" s="29">
        <f t="shared" si="1587"/>
        <v>1</v>
      </c>
      <c r="AO1613" s="29">
        <f t="shared" si="1587"/>
        <v>1</v>
      </c>
      <c r="AP1613" s="29">
        <f t="shared" si="1587"/>
        <v>1</v>
      </c>
      <c r="AQ1613" s="29">
        <f t="shared" si="1587"/>
        <v>1</v>
      </c>
      <c r="AR1613" s="29">
        <f t="shared" si="1587"/>
        <v>1</v>
      </c>
      <c r="AS1613" s="29">
        <f t="shared" si="1587"/>
        <v>1</v>
      </c>
      <c r="AT1613" s="29">
        <f t="shared" si="1595"/>
        <v>1</v>
      </c>
      <c r="AU1613" s="29">
        <f t="shared" si="1595"/>
        <v>1</v>
      </c>
      <c r="AV1613" s="29">
        <f t="shared" si="1595"/>
        <v>1</v>
      </c>
      <c r="AW1613" s="29">
        <f t="shared" si="1595"/>
        <v>1</v>
      </c>
      <c r="AX1613" s="29">
        <f t="shared" si="1595"/>
        <v>1</v>
      </c>
      <c r="AY1613" s="29">
        <f t="shared" si="1595"/>
        <v>1</v>
      </c>
      <c r="AZ1613" s="29">
        <f t="shared" si="1595"/>
        <v>1</v>
      </c>
      <c r="BA1613" s="29">
        <f t="shared" si="1595"/>
        <v>1</v>
      </c>
      <c r="BB1613" s="29">
        <f t="shared" si="1595"/>
        <v>1</v>
      </c>
      <c r="BC1613" s="29">
        <f t="shared" si="1595"/>
        <v>1</v>
      </c>
      <c r="BD1613" s="29">
        <f t="shared" si="1595"/>
        <v>1</v>
      </c>
      <c r="BE1613" s="29">
        <f t="shared" si="1595"/>
        <v>1</v>
      </c>
      <c r="BF1613" s="29">
        <f t="shared" si="1595"/>
        <v>1</v>
      </c>
      <c r="BG1613" s="29">
        <f t="shared" si="1595"/>
        <v>1</v>
      </c>
      <c r="BH1613" s="29">
        <f t="shared" si="1595"/>
        <v>1</v>
      </c>
      <c r="BI1613" s="29">
        <f t="shared" si="1595"/>
        <v>1</v>
      </c>
      <c r="BJ1613" s="29">
        <f t="shared" si="1593"/>
        <v>1</v>
      </c>
      <c r="BN1613" s="29">
        <f t="shared" si="1579"/>
        <v>2</v>
      </c>
      <c r="BO1613" s="29">
        <f t="shared" si="1554"/>
        <v>24</v>
      </c>
    </row>
    <row r="1614" spans="3:67" x14ac:dyDescent="0.25">
      <c r="C1614" s="79">
        <f t="shared" si="1551"/>
        <v>43885</v>
      </c>
      <c r="D1614" s="29">
        <f t="shared" ref="D1614:D1677" si="1601">YEAR(C1614)</f>
        <v>2020</v>
      </c>
      <c r="E1614" s="29">
        <f t="shared" si="1580"/>
        <v>2</v>
      </c>
      <c r="F1614" s="29">
        <f t="shared" si="1581"/>
        <v>9</v>
      </c>
      <c r="G1614" s="29">
        <f t="shared" si="1582"/>
        <v>24</v>
      </c>
      <c r="H1614" s="166" t="str">
        <f t="shared" si="1583"/>
        <v>So</v>
      </c>
      <c r="I1614" s="29">
        <f t="shared" si="1552"/>
        <v>3</v>
      </c>
      <c r="J1614" s="29">
        <f t="array" ref="J1614">INDEX(Dienstplan!$F$6:$AJ$55,BN1614,BO1614)</f>
        <v>0</v>
      </c>
      <c r="K1614" s="29">
        <f t="array" ref="K1614">IF(OR(J1614=Schichten!$B$3,J1614=Schichten!$B$4),INDEX($D$98:$D$147,MATCH(CODE(J1614),$H$98:$H$147,0)),IF(ISERROR(INDEX($D$98:$D$147,MATCH(J1614,$A$98:$A$147,0))),0,INDEX($D$98:$D$147,MATCH(J1614,$A$98:$A$147,0))))</f>
        <v>0</v>
      </c>
      <c r="L1614" s="29">
        <f t="shared" ref="L1614" si="1602">L1564</f>
        <v>0</v>
      </c>
      <c r="M1614" s="29">
        <f t="shared" si="1512"/>
        <v>0</v>
      </c>
      <c r="O1614" s="29">
        <f t="shared" si="1589"/>
        <v>0</v>
      </c>
      <c r="P1614" s="29">
        <f t="shared" si="1589"/>
        <v>0</v>
      </c>
      <c r="Q1614" s="29">
        <f t="shared" si="1589"/>
        <v>0</v>
      </c>
      <c r="R1614" s="29">
        <f t="shared" si="1589"/>
        <v>0</v>
      </c>
      <c r="S1614" s="29">
        <f t="shared" si="1589"/>
        <v>0</v>
      </c>
      <c r="T1614" s="29">
        <f t="shared" si="1589"/>
        <v>0</v>
      </c>
      <c r="U1614" s="29">
        <f t="shared" si="1589"/>
        <v>0</v>
      </c>
      <c r="V1614" s="29">
        <f t="shared" si="1589"/>
        <v>0</v>
      </c>
      <c r="W1614" s="29">
        <f t="shared" si="1589"/>
        <v>0</v>
      </c>
      <c r="X1614" s="29">
        <f t="shared" si="1589"/>
        <v>0</v>
      </c>
      <c r="Y1614" s="29">
        <f t="shared" si="1589"/>
        <v>1</v>
      </c>
      <c r="Z1614" s="29">
        <f t="shared" si="1589"/>
        <v>1</v>
      </c>
      <c r="AA1614" s="29">
        <f t="shared" si="1589"/>
        <v>1</v>
      </c>
      <c r="AB1614" s="29">
        <f t="shared" si="1589"/>
        <v>1</v>
      </c>
      <c r="AC1614" s="29">
        <f t="shared" si="1589"/>
        <v>1</v>
      </c>
      <c r="AD1614" s="29">
        <f t="shared" si="1589"/>
        <v>1</v>
      </c>
      <c r="AE1614" s="29">
        <f t="shared" si="1587"/>
        <v>1</v>
      </c>
      <c r="AF1614" s="29">
        <f t="shared" si="1587"/>
        <v>1</v>
      </c>
      <c r="AG1614" s="29">
        <f t="shared" si="1587"/>
        <v>1</v>
      </c>
      <c r="AH1614" s="29">
        <f t="shared" si="1587"/>
        <v>1</v>
      </c>
      <c r="AI1614" s="29">
        <f t="shared" si="1587"/>
        <v>1</v>
      </c>
      <c r="AJ1614" s="29">
        <f t="shared" si="1587"/>
        <v>1</v>
      </c>
      <c r="AK1614" s="29">
        <f t="shared" si="1587"/>
        <v>1</v>
      </c>
      <c r="AL1614" s="29">
        <f t="shared" si="1587"/>
        <v>1</v>
      </c>
      <c r="AM1614" s="29">
        <f t="shared" si="1587"/>
        <v>1</v>
      </c>
      <c r="AN1614" s="29">
        <f t="shared" si="1587"/>
        <v>1</v>
      </c>
      <c r="AO1614" s="29">
        <f t="shared" si="1587"/>
        <v>1</v>
      </c>
      <c r="AP1614" s="29">
        <f t="shared" si="1587"/>
        <v>1</v>
      </c>
      <c r="AQ1614" s="29">
        <f t="shared" si="1587"/>
        <v>1</v>
      </c>
      <c r="AR1614" s="29">
        <f t="shared" si="1587"/>
        <v>1</v>
      </c>
      <c r="AS1614" s="29">
        <f t="shared" si="1587"/>
        <v>1</v>
      </c>
      <c r="AT1614" s="29">
        <f t="shared" si="1595"/>
        <v>1</v>
      </c>
      <c r="AU1614" s="29">
        <f t="shared" si="1595"/>
        <v>1</v>
      </c>
      <c r="AV1614" s="29">
        <f t="shared" si="1595"/>
        <v>1</v>
      </c>
      <c r="AW1614" s="29">
        <f t="shared" si="1595"/>
        <v>1</v>
      </c>
      <c r="AX1614" s="29">
        <f t="shared" si="1595"/>
        <v>1</v>
      </c>
      <c r="AY1614" s="29">
        <f t="shared" si="1595"/>
        <v>1</v>
      </c>
      <c r="AZ1614" s="29">
        <f t="shared" si="1595"/>
        <v>1</v>
      </c>
      <c r="BA1614" s="29">
        <f t="shared" si="1595"/>
        <v>1</v>
      </c>
      <c r="BB1614" s="29">
        <f t="shared" si="1595"/>
        <v>1</v>
      </c>
      <c r="BC1614" s="29">
        <f t="shared" si="1595"/>
        <v>1</v>
      </c>
      <c r="BD1614" s="29">
        <f t="shared" si="1595"/>
        <v>1</v>
      </c>
      <c r="BE1614" s="29">
        <f t="shared" si="1595"/>
        <v>1</v>
      </c>
      <c r="BF1614" s="29">
        <f t="shared" si="1595"/>
        <v>1</v>
      </c>
      <c r="BG1614" s="29">
        <f t="shared" si="1595"/>
        <v>1</v>
      </c>
      <c r="BH1614" s="29">
        <f t="shared" si="1595"/>
        <v>1</v>
      </c>
      <c r="BI1614" s="29">
        <f t="shared" si="1595"/>
        <v>1</v>
      </c>
      <c r="BJ1614" s="29">
        <f t="shared" si="1593"/>
        <v>1</v>
      </c>
      <c r="BN1614" s="29">
        <f t="shared" si="1579"/>
        <v>3</v>
      </c>
      <c r="BO1614" s="29">
        <f t="shared" si="1554"/>
        <v>24</v>
      </c>
    </row>
    <row r="1615" spans="3:67" x14ac:dyDescent="0.25">
      <c r="C1615" s="79">
        <f t="shared" si="1551"/>
        <v>43885</v>
      </c>
      <c r="D1615" s="29">
        <f t="shared" si="1601"/>
        <v>2020</v>
      </c>
      <c r="E1615" s="29">
        <f t="shared" si="1580"/>
        <v>2</v>
      </c>
      <c r="F1615" s="29">
        <f t="shared" si="1581"/>
        <v>9</v>
      </c>
      <c r="G1615" s="29">
        <f t="shared" si="1582"/>
        <v>24</v>
      </c>
      <c r="H1615" s="166" t="str">
        <f t="shared" si="1583"/>
        <v>So</v>
      </c>
      <c r="I1615" s="29">
        <f t="shared" si="1552"/>
        <v>4</v>
      </c>
      <c r="J1615" s="29">
        <f t="array" ref="J1615">INDEX(Dienstplan!$F$6:$AJ$55,BN1615,BO1615)</f>
        <v>0</v>
      </c>
      <c r="K1615" s="29">
        <f t="array" ref="K1615">IF(OR(J1615=Schichten!$B$3,J1615=Schichten!$B$4),INDEX($D$98:$D$147,MATCH(CODE(J1615),$H$98:$H$147,0)),IF(ISERROR(INDEX($D$98:$D$147,MATCH(J1615,$A$98:$A$147,0))),0,INDEX($D$98:$D$147,MATCH(J1615,$A$98:$A$147,0))))</f>
        <v>0</v>
      </c>
      <c r="L1615" s="29">
        <f t="shared" ref="L1615" si="1603">L1565</f>
        <v>0</v>
      </c>
      <c r="M1615" s="29">
        <f t="shared" ref="M1615:M1678" si="1604">IF($M$457,IF(CODE(J1615)=$N$459,1,IF(CODE(J1615)=$N$460,0.5,0)),0)</f>
        <v>0</v>
      </c>
      <c r="O1615" s="29">
        <f t="shared" si="1589"/>
        <v>0</v>
      </c>
      <c r="P1615" s="29">
        <f t="shared" si="1589"/>
        <v>0</v>
      </c>
      <c r="Q1615" s="29">
        <f t="shared" si="1589"/>
        <v>0</v>
      </c>
      <c r="R1615" s="29">
        <f t="shared" si="1589"/>
        <v>0</v>
      </c>
      <c r="S1615" s="29">
        <f t="shared" si="1589"/>
        <v>0</v>
      </c>
      <c r="T1615" s="29">
        <f t="shared" si="1589"/>
        <v>0</v>
      </c>
      <c r="U1615" s="29">
        <f t="shared" si="1589"/>
        <v>0</v>
      </c>
      <c r="V1615" s="29">
        <f t="shared" si="1589"/>
        <v>0</v>
      </c>
      <c r="W1615" s="29">
        <f t="shared" si="1589"/>
        <v>0</v>
      </c>
      <c r="X1615" s="29">
        <f t="shared" si="1589"/>
        <v>0</v>
      </c>
      <c r="Y1615" s="29">
        <f t="shared" si="1589"/>
        <v>1</v>
      </c>
      <c r="Z1615" s="29">
        <f t="shared" si="1589"/>
        <v>1</v>
      </c>
      <c r="AA1615" s="29">
        <f t="shared" si="1589"/>
        <v>1</v>
      </c>
      <c r="AB1615" s="29">
        <f t="shared" si="1589"/>
        <v>1</v>
      </c>
      <c r="AC1615" s="29">
        <f t="shared" si="1589"/>
        <v>1</v>
      </c>
      <c r="AD1615" s="29">
        <f t="shared" si="1589"/>
        <v>1</v>
      </c>
      <c r="AE1615" s="29">
        <f t="shared" si="1587"/>
        <v>1</v>
      </c>
      <c r="AF1615" s="29">
        <f t="shared" si="1587"/>
        <v>1</v>
      </c>
      <c r="AG1615" s="29">
        <f t="shared" si="1587"/>
        <v>1</v>
      </c>
      <c r="AH1615" s="29">
        <f t="shared" si="1587"/>
        <v>1</v>
      </c>
      <c r="AI1615" s="29">
        <f t="shared" si="1587"/>
        <v>1</v>
      </c>
      <c r="AJ1615" s="29">
        <f t="shared" si="1587"/>
        <v>1</v>
      </c>
      <c r="AK1615" s="29">
        <f t="shared" si="1587"/>
        <v>1</v>
      </c>
      <c r="AL1615" s="29">
        <f t="shared" si="1587"/>
        <v>1</v>
      </c>
      <c r="AM1615" s="29">
        <f t="shared" si="1587"/>
        <v>1</v>
      </c>
      <c r="AN1615" s="29">
        <f t="shared" si="1587"/>
        <v>1</v>
      </c>
      <c r="AO1615" s="29">
        <f t="shared" si="1587"/>
        <v>1</v>
      </c>
      <c r="AP1615" s="29">
        <f t="shared" si="1587"/>
        <v>1</v>
      </c>
      <c r="AQ1615" s="29">
        <f t="shared" si="1587"/>
        <v>1</v>
      </c>
      <c r="AR1615" s="29">
        <f t="shared" si="1587"/>
        <v>1</v>
      </c>
      <c r="AS1615" s="29">
        <f t="shared" si="1587"/>
        <v>1</v>
      </c>
      <c r="AT1615" s="29">
        <f t="shared" si="1595"/>
        <v>1</v>
      </c>
      <c r="AU1615" s="29">
        <f t="shared" si="1595"/>
        <v>1</v>
      </c>
      <c r="AV1615" s="29">
        <f t="shared" si="1595"/>
        <v>1</v>
      </c>
      <c r="AW1615" s="29">
        <f t="shared" si="1595"/>
        <v>1</v>
      </c>
      <c r="AX1615" s="29">
        <f t="shared" si="1595"/>
        <v>1</v>
      </c>
      <c r="AY1615" s="29">
        <f t="shared" si="1595"/>
        <v>1</v>
      </c>
      <c r="AZ1615" s="29">
        <f t="shared" si="1595"/>
        <v>1</v>
      </c>
      <c r="BA1615" s="29">
        <f t="shared" si="1595"/>
        <v>1</v>
      </c>
      <c r="BB1615" s="29">
        <f t="shared" si="1595"/>
        <v>1</v>
      </c>
      <c r="BC1615" s="29">
        <f t="shared" si="1595"/>
        <v>1</v>
      </c>
      <c r="BD1615" s="29">
        <f t="shared" si="1595"/>
        <v>1</v>
      </c>
      <c r="BE1615" s="29">
        <f t="shared" si="1595"/>
        <v>1</v>
      </c>
      <c r="BF1615" s="29">
        <f t="shared" si="1595"/>
        <v>1</v>
      </c>
      <c r="BG1615" s="29">
        <f t="shared" si="1595"/>
        <v>1</v>
      </c>
      <c r="BH1615" s="29">
        <f t="shared" si="1595"/>
        <v>1</v>
      </c>
      <c r="BI1615" s="29">
        <f t="shared" si="1595"/>
        <v>1</v>
      </c>
      <c r="BJ1615" s="29">
        <f t="shared" si="1593"/>
        <v>1</v>
      </c>
      <c r="BN1615" s="29">
        <f t="shared" si="1579"/>
        <v>4</v>
      </c>
      <c r="BO1615" s="29">
        <f t="shared" si="1554"/>
        <v>24</v>
      </c>
    </row>
    <row r="1616" spans="3:67" x14ac:dyDescent="0.25">
      <c r="C1616" s="79">
        <f t="shared" si="1551"/>
        <v>43885</v>
      </c>
      <c r="D1616" s="29">
        <f t="shared" si="1601"/>
        <v>2020</v>
      </c>
      <c r="E1616" s="29">
        <f t="shared" si="1580"/>
        <v>2</v>
      </c>
      <c r="F1616" s="29">
        <f t="shared" si="1581"/>
        <v>9</v>
      </c>
      <c r="G1616" s="29">
        <f t="shared" si="1582"/>
        <v>24</v>
      </c>
      <c r="H1616" s="166" t="str">
        <f t="shared" si="1583"/>
        <v>So</v>
      </c>
      <c r="I1616" s="29">
        <f t="shared" si="1552"/>
        <v>5</v>
      </c>
      <c r="J1616" s="29">
        <f t="array" ref="J1616">INDEX(Dienstplan!$F$6:$AJ$55,BN1616,BO1616)</f>
        <v>0</v>
      </c>
      <c r="K1616" s="29">
        <f t="array" ref="K1616">IF(OR(J1616=Schichten!$B$3,J1616=Schichten!$B$4),INDEX($D$98:$D$147,MATCH(CODE(J1616),$H$98:$H$147,0)),IF(ISERROR(INDEX($D$98:$D$147,MATCH(J1616,$A$98:$A$147,0))),0,INDEX($D$98:$D$147,MATCH(J1616,$A$98:$A$147,0))))</f>
        <v>0</v>
      </c>
      <c r="L1616" s="29">
        <f t="shared" ref="L1616" si="1605">L1566</f>
        <v>0</v>
      </c>
      <c r="M1616" s="29">
        <f t="shared" si="1604"/>
        <v>0</v>
      </c>
      <c r="O1616" s="29">
        <f t="shared" si="1589"/>
        <v>0</v>
      </c>
      <c r="P1616" s="29">
        <f t="shared" si="1589"/>
        <v>0</v>
      </c>
      <c r="Q1616" s="29">
        <f t="shared" si="1589"/>
        <v>0</v>
      </c>
      <c r="R1616" s="29">
        <f t="shared" si="1589"/>
        <v>0</v>
      </c>
      <c r="S1616" s="29">
        <f t="shared" si="1589"/>
        <v>0</v>
      </c>
      <c r="T1616" s="29">
        <f t="shared" si="1589"/>
        <v>0</v>
      </c>
      <c r="U1616" s="29">
        <f t="shared" si="1589"/>
        <v>0</v>
      </c>
      <c r="V1616" s="29">
        <f t="shared" si="1589"/>
        <v>0</v>
      </c>
      <c r="W1616" s="29">
        <f t="shared" si="1589"/>
        <v>0</v>
      </c>
      <c r="X1616" s="29">
        <f t="shared" si="1589"/>
        <v>0</v>
      </c>
      <c r="Y1616" s="29">
        <f t="shared" si="1589"/>
        <v>1</v>
      </c>
      <c r="Z1616" s="29">
        <f t="shared" si="1589"/>
        <v>1</v>
      </c>
      <c r="AA1616" s="29">
        <f t="shared" si="1589"/>
        <v>1</v>
      </c>
      <c r="AB1616" s="29">
        <f t="shared" si="1589"/>
        <v>1</v>
      </c>
      <c r="AC1616" s="29">
        <f t="shared" si="1589"/>
        <v>1</v>
      </c>
      <c r="AD1616" s="29">
        <f t="shared" si="1589"/>
        <v>1</v>
      </c>
      <c r="AE1616" s="29">
        <f t="shared" si="1587"/>
        <v>1</v>
      </c>
      <c r="AF1616" s="29">
        <f t="shared" si="1587"/>
        <v>1</v>
      </c>
      <c r="AG1616" s="29">
        <f t="shared" si="1587"/>
        <v>1</v>
      </c>
      <c r="AH1616" s="29">
        <f t="shared" si="1587"/>
        <v>1</v>
      </c>
      <c r="AI1616" s="29">
        <f t="shared" si="1587"/>
        <v>1</v>
      </c>
      <c r="AJ1616" s="29">
        <f t="shared" si="1587"/>
        <v>1</v>
      </c>
      <c r="AK1616" s="29">
        <f t="shared" si="1587"/>
        <v>1</v>
      </c>
      <c r="AL1616" s="29">
        <f t="shared" si="1587"/>
        <v>1</v>
      </c>
      <c r="AM1616" s="29">
        <f t="shared" si="1587"/>
        <v>1</v>
      </c>
      <c r="AN1616" s="29">
        <f t="shared" si="1587"/>
        <v>1</v>
      </c>
      <c r="AO1616" s="29">
        <f t="shared" si="1587"/>
        <v>1</v>
      </c>
      <c r="AP1616" s="29">
        <f t="shared" si="1587"/>
        <v>1</v>
      </c>
      <c r="AQ1616" s="29">
        <f t="shared" si="1587"/>
        <v>1</v>
      </c>
      <c r="AR1616" s="29">
        <f t="shared" si="1587"/>
        <v>1</v>
      </c>
      <c r="AS1616" s="29">
        <f t="shared" si="1587"/>
        <v>1</v>
      </c>
      <c r="AT1616" s="29">
        <f t="shared" si="1595"/>
        <v>1</v>
      </c>
      <c r="AU1616" s="29">
        <f t="shared" si="1595"/>
        <v>1</v>
      </c>
      <c r="AV1616" s="29">
        <f t="shared" si="1595"/>
        <v>1</v>
      </c>
      <c r="AW1616" s="29">
        <f t="shared" si="1595"/>
        <v>1</v>
      </c>
      <c r="AX1616" s="29">
        <f t="shared" si="1595"/>
        <v>1</v>
      </c>
      <c r="AY1616" s="29">
        <f t="shared" si="1595"/>
        <v>1</v>
      </c>
      <c r="AZ1616" s="29">
        <f t="shared" si="1595"/>
        <v>1</v>
      </c>
      <c r="BA1616" s="29">
        <f t="shared" si="1595"/>
        <v>1</v>
      </c>
      <c r="BB1616" s="29">
        <f t="shared" si="1595"/>
        <v>1</v>
      </c>
      <c r="BC1616" s="29">
        <f t="shared" si="1595"/>
        <v>1</v>
      </c>
      <c r="BD1616" s="29">
        <f t="shared" si="1595"/>
        <v>1</v>
      </c>
      <c r="BE1616" s="29">
        <f t="shared" si="1595"/>
        <v>1</v>
      </c>
      <c r="BF1616" s="29">
        <f t="shared" si="1595"/>
        <v>1</v>
      </c>
      <c r="BG1616" s="29">
        <f t="shared" si="1595"/>
        <v>1</v>
      </c>
      <c r="BH1616" s="29">
        <f t="shared" si="1595"/>
        <v>1</v>
      </c>
      <c r="BI1616" s="29">
        <f t="shared" si="1595"/>
        <v>1</v>
      </c>
      <c r="BJ1616" s="29">
        <f t="shared" si="1593"/>
        <v>1</v>
      </c>
      <c r="BN1616" s="29">
        <f t="shared" si="1579"/>
        <v>5</v>
      </c>
      <c r="BO1616" s="29">
        <f t="shared" si="1554"/>
        <v>24</v>
      </c>
    </row>
    <row r="1617" spans="3:67" x14ac:dyDescent="0.25">
      <c r="C1617" s="79">
        <f t="shared" si="1551"/>
        <v>43885</v>
      </c>
      <c r="D1617" s="29">
        <f t="shared" si="1601"/>
        <v>2020</v>
      </c>
      <c r="E1617" s="29">
        <f t="shared" si="1580"/>
        <v>2</v>
      </c>
      <c r="F1617" s="29">
        <f t="shared" si="1581"/>
        <v>9</v>
      </c>
      <c r="G1617" s="29">
        <f t="shared" si="1582"/>
        <v>24</v>
      </c>
      <c r="H1617" s="166" t="str">
        <f t="shared" si="1583"/>
        <v>So</v>
      </c>
      <c r="I1617" s="29">
        <f t="shared" si="1552"/>
        <v>6</v>
      </c>
      <c r="J1617" s="29">
        <f t="array" ref="J1617">INDEX(Dienstplan!$F$6:$AJ$55,BN1617,BO1617)</f>
        <v>0</v>
      </c>
      <c r="K1617" s="29">
        <f t="array" ref="K1617">IF(OR(J1617=Schichten!$B$3,J1617=Schichten!$B$4),INDEX($D$98:$D$147,MATCH(CODE(J1617),$H$98:$H$147,0)),IF(ISERROR(INDEX($D$98:$D$147,MATCH(J1617,$A$98:$A$147,0))),0,INDEX($D$98:$D$147,MATCH(J1617,$A$98:$A$147,0))))</f>
        <v>0</v>
      </c>
      <c r="L1617" s="29">
        <f t="shared" ref="L1617" si="1606">L1567</f>
        <v>0</v>
      </c>
      <c r="M1617" s="29">
        <f t="shared" si="1604"/>
        <v>0</v>
      </c>
      <c r="O1617" s="29">
        <f t="shared" si="1589"/>
        <v>0</v>
      </c>
      <c r="P1617" s="29">
        <f t="shared" si="1589"/>
        <v>0</v>
      </c>
      <c r="Q1617" s="29">
        <f t="shared" si="1589"/>
        <v>0</v>
      </c>
      <c r="R1617" s="29">
        <f t="shared" si="1589"/>
        <v>0</v>
      </c>
      <c r="S1617" s="29">
        <f t="shared" si="1589"/>
        <v>0</v>
      </c>
      <c r="T1617" s="29">
        <f t="shared" si="1589"/>
        <v>0</v>
      </c>
      <c r="U1617" s="29">
        <f t="shared" si="1589"/>
        <v>0</v>
      </c>
      <c r="V1617" s="29">
        <f t="shared" si="1589"/>
        <v>0</v>
      </c>
      <c r="W1617" s="29">
        <f t="shared" si="1589"/>
        <v>0</v>
      </c>
      <c r="X1617" s="29">
        <f t="shared" si="1589"/>
        <v>0</v>
      </c>
      <c r="Y1617" s="29">
        <f t="shared" si="1589"/>
        <v>1</v>
      </c>
      <c r="Z1617" s="29">
        <f t="shared" si="1589"/>
        <v>1</v>
      </c>
      <c r="AA1617" s="29">
        <f t="shared" si="1589"/>
        <v>1</v>
      </c>
      <c r="AB1617" s="29">
        <f t="shared" si="1589"/>
        <v>1</v>
      </c>
      <c r="AC1617" s="29">
        <f t="shared" si="1589"/>
        <v>1</v>
      </c>
      <c r="AD1617" s="29">
        <f t="shared" si="1589"/>
        <v>1</v>
      </c>
      <c r="AE1617" s="29">
        <f t="shared" si="1587"/>
        <v>1</v>
      </c>
      <c r="AF1617" s="29">
        <f t="shared" si="1587"/>
        <v>1</v>
      </c>
      <c r="AG1617" s="29">
        <f t="shared" si="1587"/>
        <v>1</v>
      </c>
      <c r="AH1617" s="29">
        <f t="shared" si="1587"/>
        <v>1</v>
      </c>
      <c r="AI1617" s="29">
        <f t="shared" si="1587"/>
        <v>1</v>
      </c>
      <c r="AJ1617" s="29">
        <f t="shared" si="1587"/>
        <v>1</v>
      </c>
      <c r="AK1617" s="29">
        <f t="shared" si="1587"/>
        <v>1</v>
      </c>
      <c r="AL1617" s="29">
        <f t="shared" si="1587"/>
        <v>1</v>
      </c>
      <c r="AM1617" s="29">
        <f t="shared" si="1587"/>
        <v>1</v>
      </c>
      <c r="AN1617" s="29">
        <f t="shared" si="1587"/>
        <v>1</v>
      </c>
      <c r="AO1617" s="29">
        <f t="shared" si="1587"/>
        <v>1</v>
      </c>
      <c r="AP1617" s="29">
        <f t="shared" si="1587"/>
        <v>1</v>
      </c>
      <c r="AQ1617" s="29">
        <f t="shared" si="1587"/>
        <v>1</v>
      </c>
      <c r="AR1617" s="29">
        <f t="shared" si="1587"/>
        <v>1</v>
      </c>
      <c r="AS1617" s="29">
        <f t="shared" si="1587"/>
        <v>1</v>
      </c>
      <c r="AT1617" s="29">
        <f t="shared" si="1595"/>
        <v>1</v>
      </c>
      <c r="AU1617" s="29">
        <f t="shared" si="1595"/>
        <v>1</v>
      </c>
      <c r="AV1617" s="29">
        <f t="shared" si="1595"/>
        <v>1</v>
      </c>
      <c r="AW1617" s="29">
        <f t="shared" si="1595"/>
        <v>1</v>
      </c>
      <c r="AX1617" s="29">
        <f t="shared" si="1595"/>
        <v>1</v>
      </c>
      <c r="AY1617" s="29">
        <f t="shared" si="1595"/>
        <v>1</v>
      </c>
      <c r="AZ1617" s="29">
        <f t="shared" si="1595"/>
        <v>1</v>
      </c>
      <c r="BA1617" s="29">
        <f t="shared" si="1595"/>
        <v>1</v>
      </c>
      <c r="BB1617" s="29">
        <f t="shared" si="1595"/>
        <v>1</v>
      </c>
      <c r="BC1617" s="29">
        <f t="shared" si="1595"/>
        <v>1</v>
      </c>
      <c r="BD1617" s="29">
        <f t="shared" si="1595"/>
        <v>1</v>
      </c>
      <c r="BE1617" s="29">
        <f t="shared" si="1595"/>
        <v>1</v>
      </c>
      <c r="BF1617" s="29">
        <f t="shared" si="1595"/>
        <v>1</v>
      </c>
      <c r="BG1617" s="29">
        <f t="shared" si="1595"/>
        <v>1</v>
      </c>
      <c r="BH1617" s="29">
        <f t="shared" si="1595"/>
        <v>1</v>
      </c>
      <c r="BI1617" s="29">
        <f t="shared" si="1595"/>
        <v>1</v>
      </c>
      <c r="BJ1617" s="29">
        <f t="shared" si="1593"/>
        <v>1</v>
      </c>
      <c r="BN1617" s="29">
        <f t="shared" si="1579"/>
        <v>6</v>
      </c>
      <c r="BO1617" s="29">
        <f t="shared" si="1554"/>
        <v>24</v>
      </c>
    </row>
    <row r="1618" spans="3:67" x14ac:dyDescent="0.25">
      <c r="C1618" s="79">
        <f t="shared" si="1551"/>
        <v>43885</v>
      </c>
      <c r="D1618" s="29">
        <f t="shared" si="1601"/>
        <v>2020</v>
      </c>
      <c r="E1618" s="29">
        <f t="shared" si="1580"/>
        <v>2</v>
      </c>
      <c r="F1618" s="29">
        <f t="shared" si="1581"/>
        <v>9</v>
      </c>
      <c r="G1618" s="29">
        <f t="shared" si="1582"/>
        <v>24</v>
      </c>
      <c r="H1618" s="166" t="str">
        <f t="shared" si="1583"/>
        <v>So</v>
      </c>
      <c r="I1618" s="29">
        <f t="shared" si="1552"/>
        <v>7</v>
      </c>
      <c r="J1618" s="29">
        <f t="array" ref="J1618">INDEX(Dienstplan!$F$6:$AJ$55,BN1618,BO1618)</f>
        <v>0</v>
      </c>
      <c r="K1618" s="29">
        <f t="array" ref="K1618">IF(OR(J1618=Schichten!$B$3,J1618=Schichten!$B$4),INDEX($D$98:$D$147,MATCH(CODE(J1618),$H$98:$H$147,0)),IF(ISERROR(INDEX($D$98:$D$147,MATCH(J1618,$A$98:$A$147,0))),0,INDEX($D$98:$D$147,MATCH(J1618,$A$98:$A$147,0))))</f>
        <v>0</v>
      </c>
      <c r="L1618" s="29">
        <f t="shared" ref="L1618" si="1607">L1568</f>
        <v>0</v>
      </c>
      <c r="M1618" s="29">
        <f t="shared" si="1604"/>
        <v>0</v>
      </c>
      <c r="O1618" s="29">
        <f t="shared" si="1589"/>
        <v>0</v>
      </c>
      <c r="P1618" s="29">
        <f t="shared" si="1589"/>
        <v>0</v>
      </c>
      <c r="Q1618" s="29">
        <f t="shared" si="1589"/>
        <v>0</v>
      </c>
      <c r="R1618" s="29">
        <f t="shared" si="1589"/>
        <v>0</v>
      </c>
      <c r="S1618" s="29">
        <f t="shared" si="1589"/>
        <v>0</v>
      </c>
      <c r="T1618" s="29">
        <f t="shared" si="1589"/>
        <v>0</v>
      </c>
      <c r="U1618" s="29">
        <f t="shared" si="1589"/>
        <v>0</v>
      </c>
      <c r="V1618" s="29">
        <f t="shared" si="1589"/>
        <v>0</v>
      </c>
      <c r="W1618" s="29">
        <f t="shared" si="1589"/>
        <v>0</v>
      </c>
      <c r="X1618" s="29">
        <f t="shared" si="1589"/>
        <v>0</v>
      </c>
      <c r="Y1618" s="29">
        <f t="shared" si="1589"/>
        <v>1</v>
      </c>
      <c r="Z1618" s="29">
        <f t="shared" si="1589"/>
        <v>1</v>
      </c>
      <c r="AA1618" s="29">
        <f t="shared" si="1589"/>
        <v>1</v>
      </c>
      <c r="AB1618" s="29">
        <f t="shared" si="1589"/>
        <v>1</v>
      </c>
      <c r="AC1618" s="29">
        <f t="shared" si="1589"/>
        <v>1</v>
      </c>
      <c r="AD1618" s="29">
        <f t="shared" si="1589"/>
        <v>1</v>
      </c>
      <c r="AE1618" s="29">
        <f t="shared" si="1587"/>
        <v>1</v>
      </c>
      <c r="AF1618" s="29">
        <f t="shared" si="1587"/>
        <v>1</v>
      </c>
      <c r="AG1618" s="29">
        <f t="shared" si="1587"/>
        <v>1</v>
      </c>
      <c r="AH1618" s="29">
        <f t="shared" si="1587"/>
        <v>1</v>
      </c>
      <c r="AI1618" s="29">
        <f t="shared" si="1587"/>
        <v>1</v>
      </c>
      <c r="AJ1618" s="29">
        <f t="shared" si="1587"/>
        <v>1</v>
      </c>
      <c r="AK1618" s="29">
        <f t="shared" si="1587"/>
        <v>1</v>
      </c>
      <c r="AL1618" s="29">
        <f t="shared" si="1587"/>
        <v>1</v>
      </c>
      <c r="AM1618" s="29">
        <f t="shared" si="1587"/>
        <v>1</v>
      </c>
      <c r="AN1618" s="29">
        <f t="shared" si="1587"/>
        <v>1</v>
      </c>
      <c r="AO1618" s="29">
        <f t="shared" si="1587"/>
        <v>1</v>
      </c>
      <c r="AP1618" s="29">
        <f t="shared" si="1587"/>
        <v>1</v>
      </c>
      <c r="AQ1618" s="29">
        <f t="shared" si="1587"/>
        <v>1</v>
      </c>
      <c r="AR1618" s="29">
        <f t="shared" si="1587"/>
        <v>1</v>
      </c>
      <c r="AS1618" s="29">
        <f t="shared" si="1587"/>
        <v>1</v>
      </c>
      <c r="AT1618" s="29">
        <f t="shared" si="1595"/>
        <v>1</v>
      </c>
      <c r="AU1618" s="29">
        <f t="shared" si="1595"/>
        <v>1</v>
      </c>
      <c r="AV1618" s="29">
        <f t="shared" si="1595"/>
        <v>1</v>
      </c>
      <c r="AW1618" s="29">
        <f t="shared" si="1595"/>
        <v>1</v>
      </c>
      <c r="AX1618" s="29">
        <f t="shared" si="1595"/>
        <v>1</v>
      </c>
      <c r="AY1618" s="29">
        <f t="shared" si="1595"/>
        <v>1</v>
      </c>
      <c r="AZ1618" s="29">
        <f t="shared" si="1595"/>
        <v>1</v>
      </c>
      <c r="BA1618" s="29">
        <f t="shared" si="1595"/>
        <v>1</v>
      </c>
      <c r="BB1618" s="29">
        <f t="shared" si="1595"/>
        <v>1</v>
      </c>
      <c r="BC1618" s="29">
        <f t="shared" si="1595"/>
        <v>1</v>
      </c>
      <c r="BD1618" s="29">
        <f t="shared" si="1595"/>
        <v>1</v>
      </c>
      <c r="BE1618" s="29">
        <f t="shared" si="1595"/>
        <v>1</v>
      </c>
      <c r="BF1618" s="29">
        <f t="shared" si="1595"/>
        <v>1</v>
      </c>
      <c r="BG1618" s="29">
        <f t="shared" si="1595"/>
        <v>1</v>
      </c>
      <c r="BH1618" s="29">
        <f t="shared" si="1595"/>
        <v>1</v>
      </c>
      <c r="BI1618" s="29">
        <f t="shared" si="1595"/>
        <v>1</v>
      </c>
      <c r="BJ1618" s="29">
        <f t="shared" si="1593"/>
        <v>1</v>
      </c>
      <c r="BN1618" s="29">
        <f t="shared" si="1579"/>
        <v>7</v>
      </c>
      <c r="BO1618" s="29">
        <f t="shared" si="1554"/>
        <v>24</v>
      </c>
    </row>
    <row r="1619" spans="3:67" x14ac:dyDescent="0.25">
      <c r="C1619" s="79">
        <f t="shared" si="1551"/>
        <v>43885</v>
      </c>
      <c r="D1619" s="29">
        <f t="shared" si="1601"/>
        <v>2020</v>
      </c>
      <c r="E1619" s="29">
        <f t="shared" si="1580"/>
        <v>2</v>
      </c>
      <c r="F1619" s="29">
        <f t="shared" si="1581"/>
        <v>9</v>
      </c>
      <c r="G1619" s="29">
        <f t="shared" si="1582"/>
        <v>24</v>
      </c>
      <c r="H1619" s="166" t="str">
        <f t="shared" si="1583"/>
        <v>So</v>
      </c>
      <c r="I1619" s="29">
        <f t="shared" si="1552"/>
        <v>8</v>
      </c>
      <c r="J1619" s="29">
        <f t="array" ref="J1619">INDEX(Dienstplan!$F$6:$AJ$55,BN1619,BO1619)</f>
        <v>0</v>
      </c>
      <c r="K1619" s="29">
        <f t="array" ref="K1619">IF(OR(J1619=Schichten!$B$3,J1619=Schichten!$B$4),INDEX($D$98:$D$147,MATCH(CODE(J1619),$H$98:$H$147,0)),IF(ISERROR(INDEX($D$98:$D$147,MATCH(J1619,$A$98:$A$147,0))),0,INDEX($D$98:$D$147,MATCH(J1619,$A$98:$A$147,0))))</f>
        <v>0</v>
      </c>
      <c r="L1619" s="29">
        <f t="shared" ref="L1619" si="1608">L1569</f>
        <v>0</v>
      </c>
      <c r="M1619" s="29">
        <f t="shared" si="1604"/>
        <v>0</v>
      </c>
      <c r="O1619" s="29">
        <f t="shared" si="1589"/>
        <v>0</v>
      </c>
      <c r="P1619" s="29">
        <f t="shared" si="1589"/>
        <v>0</v>
      </c>
      <c r="Q1619" s="29">
        <f t="shared" si="1589"/>
        <v>0</v>
      </c>
      <c r="R1619" s="29">
        <f t="shared" si="1589"/>
        <v>0</v>
      </c>
      <c r="S1619" s="29">
        <f t="shared" si="1589"/>
        <v>0</v>
      </c>
      <c r="T1619" s="29">
        <f t="shared" si="1589"/>
        <v>0</v>
      </c>
      <c r="U1619" s="29">
        <f t="shared" si="1589"/>
        <v>0</v>
      </c>
      <c r="V1619" s="29">
        <f t="shared" si="1589"/>
        <v>0</v>
      </c>
      <c r="W1619" s="29">
        <f t="shared" si="1589"/>
        <v>0</v>
      </c>
      <c r="X1619" s="29">
        <f t="shared" si="1589"/>
        <v>0</v>
      </c>
      <c r="Y1619" s="29">
        <f t="shared" si="1589"/>
        <v>1</v>
      </c>
      <c r="Z1619" s="29">
        <f t="shared" si="1589"/>
        <v>1</v>
      </c>
      <c r="AA1619" s="29">
        <f t="shared" si="1589"/>
        <v>1</v>
      </c>
      <c r="AB1619" s="29">
        <f t="shared" si="1589"/>
        <v>1</v>
      </c>
      <c r="AC1619" s="29">
        <f t="shared" si="1589"/>
        <v>1</v>
      </c>
      <c r="AD1619" s="29">
        <f t="shared" ref="AD1619:AS1634" si="1609">IF($M$457,IF($J1619=AD$461,1,0),0)</f>
        <v>1</v>
      </c>
      <c r="AE1619" s="29">
        <f t="shared" si="1609"/>
        <v>1</v>
      </c>
      <c r="AF1619" s="29">
        <f t="shared" si="1609"/>
        <v>1</v>
      </c>
      <c r="AG1619" s="29">
        <f t="shared" si="1609"/>
        <v>1</v>
      </c>
      <c r="AH1619" s="29">
        <f t="shared" si="1609"/>
        <v>1</v>
      </c>
      <c r="AI1619" s="29">
        <f t="shared" si="1609"/>
        <v>1</v>
      </c>
      <c r="AJ1619" s="29">
        <f t="shared" si="1609"/>
        <v>1</v>
      </c>
      <c r="AK1619" s="29">
        <f t="shared" si="1609"/>
        <v>1</v>
      </c>
      <c r="AL1619" s="29">
        <f t="shared" si="1609"/>
        <v>1</v>
      </c>
      <c r="AM1619" s="29">
        <f t="shared" si="1609"/>
        <v>1</v>
      </c>
      <c r="AN1619" s="29">
        <f t="shared" si="1609"/>
        <v>1</v>
      </c>
      <c r="AO1619" s="29">
        <f t="shared" si="1609"/>
        <v>1</v>
      </c>
      <c r="AP1619" s="29">
        <f t="shared" si="1609"/>
        <v>1</v>
      </c>
      <c r="AQ1619" s="29">
        <f t="shared" si="1609"/>
        <v>1</v>
      </c>
      <c r="AR1619" s="29">
        <f t="shared" si="1609"/>
        <v>1</v>
      </c>
      <c r="AS1619" s="29">
        <f t="shared" si="1609"/>
        <v>1</v>
      </c>
      <c r="AT1619" s="29">
        <f t="shared" si="1595"/>
        <v>1</v>
      </c>
      <c r="AU1619" s="29">
        <f t="shared" si="1595"/>
        <v>1</v>
      </c>
      <c r="AV1619" s="29">
        <f t="shared" si="1595"/>
        <v>1</v>
      </c>
      <c r="AW1619" s="29">
        <f t="shared" si="1595"/>
        <v>1</v>
      </c>
      <c r="AX1619" s="29">
        <f t="shared" si="1595"/>
        <v>1</v>
      </c>
      <c r="AY1619" s="29">
        <f t="shared" si="1595"/>
        <v>1</v>
      </c>
      <c r="AZ1619" s="29">
        <f t="shared" si="1595"/>
        <v>1</v>
      </c>
      <c r="BA1619" s="29">
        <f t="shared" si="1595"/>
        <v>1</v>
      </c>
      <c r="BB1619" s="29">
        <f t="shared" si="1595"/>
        <v>1</v>
      </c>
      <c r="BC1619" s="29">
        <f t="shared" si="1595"/>
        <v>1</v>
      </c>
      <c r="BD1619" s="29">
        <f t="shared" si="1595"/>
        <v>1</v>
      </c>
      <c r="BE1619" s="29">
        <f t="shared" si="1595"/>
        <v>1</v>
      </c>
      <c r="BF1619" s="29">
        <f t="shared" si="1595"/>
        <v>1</v>
      </c>
      <c r="BG1619" s="29">
        <f t="shared" si="1595"/>
        <v>1</v>
      </c>
      <c r="BH1619" s="29">
        <f t="shared" si="1595"/>
        <v>1</v>
      </c>
      <c r="BI1619" s="29">
        <f t="shared" si="1595"/>
        <v>1</v>
      </c>
      <c r="BJ1619" s="29">
        <f t="shared" si="1593"/>
        <v>1</v>
      </c>
      <c r="BN1619" s="29">
        <f t="shared" si="1579"/>
        <v>8</v>
      </c>
      <c r="BO1619" s="29">
        <f t="shared" si="1554"/>
        <v>24</v>
      </c>
    </row>
    <row r="1620" spans="3:67" x14ac:dyDescent="0.25">
      <c r="C1620" s="79">
        <f t="shared" si="1551"/>
        <v>43885</v>
      </c>
      <c r="D1620" s="29">
        <f t="shared" si="1601"/>
        <v>2020</v>
      </c>
      <c r="E1620" s="29">
        <f t="shared" si="1580"/>
        <v>2</v>
      </c>
      <c r="F1620" s="29">
        <f t="shared" si="1581"/>
        <v>9</v>
      </c>
      <c r="G1620" s="29">
        <f t="shared" si="1582"/>
        <v>24</v>
      </c>
      <c r="H1620" s="166" t="str">
        <f t="shared" si="1583"/>
        <v>So</v>
      </c>
      <c r="I1620" s="29">
        <f t="shared" si="1552"/>
        <v>9</v>
      </c>
      <c r="J1620" s="29">
        <f t="array" ref="J1620">INDEX(Dienstplan!$F$6:$AJ$55,BN1620,BO1620)</f>
        <v>0</v>
      </c>
      <c r="K1620" s="29">
        <f t="array" ref="K1620">IF(OR(J1620=Schichten!$B$3,J1620=Schichten!$B$4),INDEX($D$98:$D$147,MATCH(CODE(J1620),$H$98:$H$147,0)),IF(ISERROR(INDEX($D$98:$D$147,MATCH(J1620,$A$98:$A$147,0))),0,INDEX($D$98:$D$147,MATCH(J1620,$A$98:$A$147,0))))</f>
        <v>0</v>
      </c>
      <c r="L1620" s="29">
        <f t="shared" ref="L1620" si="1610">L1570</f>
        <v>0</v>
      </c>
      <c r="M1620" s="29">
        <f t="shared" si="1604"/>
        <v>0</v>
      </c>
      <c r="O1620" s="29">
        <f t="shared" ref="O1620:AD1635" si="1611">IF($M$457,IF($J1620=O$461,1,0),0)</f>
        <v>0</v>
      </c>
      <c r="P1620" s="29">
        <f t="shared" si="1611"/>
        <v>0</v>
      </c>
      <c r="Q1620" s="29">
        <f t="shared" si="1611"/>
        <v>0</v>
      </c>
      <c r="R1620" s="29">
        <f t="shared" si="1611"/>
        <v>0</v>
      </c>
      <c r="S1620" s="29">
        <f t="shared" si="1611"/>
        <v>0</v>
      </c>
      <c r="T1620" s="29">
        <f t="shared" si="1611"/>
        <v>0</v>
      </c>
      <c r="U1620" s="29">
        <f t="shared" si="1611"/>
        <v>0</v>
      </c>
      <c r="V1620" s="29">
        <f t="shared" si="1611"/>
        <v>0</v>
      </c>
      <c r="W1620" s="29">
        <f t="shared" si="1611"/>
        <v>0</v>
      </c>
      <c r="X1620" s="29">
        <f t="shared" si="1611"/>
        <v>0</v>
      </c>
      <c r="Y1620" s="29">
        <f t="shared" si="1611"/>
        <v>1</v>
      </c>
      <c r="Z1620" s="29">
        <f t="shared" si="1611"/>
        <v>1</v>
      </c>
      <c r="AA1620" s="29">
        <f t="shared" si="1611"/>
        <v>1</v>
      </c>
      <c r="AB1620" s="29">
        <f t="shared" si="1611"/>
        <v>1</v>
      </c>
      <c r="AC1620" s="29">
        <f t="shared" si="1611"/>
        <v>1</v>
      </c>
      <c r="AD1620" s="29">
        <f t="shared" si="1611"/>
        <v>1</v>
      </c>
      <c r="AE1620" s="29">
        <f t="shared" si="1609"/>
        <v>1</v>
      </c>
      <c r="AF1620" s="29">
        <f t="shared" si="1609"/>
        <v>1</v>
      </c>
      <c r="AG1620" s="29">
        <f t="shared" si="1609"/>
        <v>1</v>
      </c>
      <c r="AH1620" s="29">
        <f t="shared" si="1609"/>
        <v>1</v>
      </c>
      <c r="AI1620" s="29">
        <f t="shared" si="1609"/>
        <v>1</v>
      </c>
      <c r="AJ1620" s="29">
        <f t="shared" si="1609"/>
        <v>1</v>
      </c>
      <c r="AK1620" s="29">
        <f t="shared" si="1609"/>
        <v>1</v>
      </c>
      <c r="AL1620" s="29">
        <f t="shared" si="1609"/>
        <v>1</v>
      </c>
      <c r="AM1620" s="29">
        <f t="shared" si="1609"/>
        <v>1</v>
      </c>
      <c r="AN1620" s="29">
        <f t="shared" si="1609"/>
        <v>1</v>
      </c>
      <c r="AO1620" s="29">
        <f t="shared" si="1609"/>
        <v>1</v>
      </c>
      <c r="AP1620" s="29">
        <f t="shared" si="1609"/>
        <v>1</v>
      </c>
      <c r="AQ1620" s="29">
        <f t="shared" si="1609"/>
        <v>1</v>
      </c>
      <c r="AR1620" s="29">
        <f t="shared" si="1609"/>
        <v>1</v>
      </c>
      <c r="AS1620" s="29">
        <f t="shared" si="1609"/>
        <v>1</v>
      </c>
      <c r="AT1620" s="29">
        <f t="shared" si="1595"/>
        <v>1</v>
      </c>
      <c r="AU1620" s="29">
        <f t="shared" si="1595"/>
        <v>1</v>
      </c>
      <c r="AV1620" s="29">
        <f t="shared" si="1595"/>
        <v>1</v>
      </c>
      <c r="AW1620" s="29">
        <f t="shared" si="1595"/>
        <v>1</v>
      </c>
      <c r="AX1620" s="29">
        <f t="shared" si="1595"/>
        <v>1</v>
      </c>
      <c r="AY1620" s="29">
        <f t="shared" si="1595"/>
        <v>1</v>
      </c>
      <c r="AZ1620" s="29">
        <f t="shared" si="1595"/>
        <v>1</v>
      </c>
      <c r="BA1620" s="29">
        <f t="shared" si="1595"/>
        <v>1</v>
      </c>
      <c r="BB1620" s="29">
        <f t="shared" si="1595"/>
        <v>1</v>
      </c>
      <c r="BC1620" s="29">
        <f t="shared" si="1595"/>
        <v>1</v>
      </c>
      <c r="BD1620" s="29">
        <f t="shared" si="1595"/>
        <v>1</v>
      </c>
      <c r="BE1620" s="29">
        <f t="shared" si="1595"/>
        <v>1</v>
      </c>
      <c r="BF1620" s="29">
        <f t="shared" si="1595"/>
        <v>1</v>
      </c>
      <c r="BG1620" s="29">
        <f t="shared" si="1595"/>
        <v>1</v>
      </c>
      <c r="BH1620" s="29">
        <f t="shared" si="1595"/>
        <v>1</v>
      </c>
      <c r="BI1620" s="29">
        <f t="shared" si="1595"/>
        <v>1</v>
      </c>
      <c r="BJ1620" s="29">
        <f t="shared" si="1593"/>
        <v>1</v>
      </c>
      <c r="BN1620" s="29">
        <f t="shared" si="1579"/>
        <v>9</v>
      </c>
      <c r="BO1620" s="29">
        <f t="shared" si="1554"/>
        <v>24</v>
      </c>
    </row>
    <row r="1621" spans="3:67" x14ac:dyDescent="0.25">
      <c r="C1621" s="79">
        <f t="shared" si="1551"/>
        <v>43885</v>
      </c>
      <c r="D1621" s="29">
        <f t="shared" si="1601"/>
        <v>2020</v>
      </c>
      <c r="E1621" s="29">
        <f t="shared" si="1580"/>
        <v>2</v>
      </c>
      <c r="F1621" s="29">
        <f t="shared" si="1581"/>
        <v>9</v>
      </c>
      <c r="G1621" s="29">
        <f t="shared" si="1582"/>
        <v>24</v>
      </c>
      <c r="H1621" s="166" t="str">
        <f t="shared" si="1583"/>
        <v>So</v>
      </c>
      <c r="I1621" s="29">
        <f t="shared" si="1552"/>
        <v>10</v>
      </c>
      <c r="J1621" s="29">
        <f t="array" ref="J1621">INDEX(Dienstplan!$F$6:$AJ$55,BN1621,BO1621)</f>
        <v>0</v>
      </c>
      <c r="K1621" s="29">
        <f t="array" ref="K1621">IF(OR(J1621=Schichten!$B$3,J1621=Schichten!$B$4),INDEX($D$98:$D$147,MATCH(CODE(J1621),$H$98:$H$147,0)),IF(ISERROR(INDEX($D$98:$D$147,MATCH(J1621,$A$98:$A$147,0))),0,INDEX($D$98:$D$147,MATCH(J1621,$A$98:$A$147,0))))</f>
        <v>0</v>
      </c>
      <c r="L1621" s="29">
        <f t="shared" ref="L1621" si="1612">L1571</f>
        <v>0</v>
      </c>
      <c r="M1621" s="29">
        <f t="shared" si="1604"/>
        <v>0</v>
      </c>
      <c r="O1621" s="29">
        <f t="shared" si="1611"/>
        <v>0</v>
      </c>
      <c r="P1621" s="29">
        <f t="shared" si="1611"/>
        <v>0</v>
      </c>
      <c r="Q1621" s="29">
        <f t="shared" si="1611"/>
        <v>0</v>
      </c>
      <c r="R1621" s="29">
        <f t="shared" si="1611"/>
        <v>0</v>
      </c>
      <c r="S1621" s="29">
        <f t="shared" si="1611"/>
        <v>0</v>
      </c>
      <c r="T1621" s="29">
        <f t="shared" si="1611"/>
        <v>0</v>
      </c>
      <c r="U1621" s="29">
        <f t="shared" si="1611"/>
        <v>0</v>
      </c>
      <c r="V1621" s="29">
        <f t="shared" si="1611"/>
        <v>0</v>
      </c>
      <c r="W1621" s="29">
        <f t="shared" si="1611"/>
        <v>0</v>
      </c>
      <c r="X1621" s="29">
        <f t="shared" si="1611"/>
        <v>0</v>
      </c>
      <c r="Y1621" s="29">
        <f t="shared" si="1611"/>
        <v>1</v>
      </c>
      <c r="Z1621" s="29">
        <f t="shared" si="1611"/>
        <v>1</v>
      </c>
      <c r="AA1621" s="29">
        <f t="shared" si="1611"/>
        <v>1</v>
      </c>
      <c r="AB1621" s="29">
        <f t="shared" si="1611"/>
        <v>1</v>
      </c>
      <c r="AC1621" s="29">
        <f t="shared" si="1611"/>
        <v>1</v>
      </c>
      <c r="AD1621" s="29">
        <f t="shared" si="1611"/>
        <v>1</v>
      </c>
      <c r="AE1621" s="29">
        <f t="shared" si="1609"/>
        <v>1</v>
      </c>
      <c r="AF1621" s="29">
        <f t="shared" si="1609"/>
        <v>1</v>
      </c>
      <c r="AG1621" s="29">
        <f t="shared" si="1609"/>
        <v>1</v>
      </c>
      <c r="AH1621" s="29">
        <f t="shared" si="1609"/>
        <v>1</v>
      </c>
      <c r="AI1621" s="29">
        <f t="shared" si="1609"/>
        <v>1</v>
      </c>
      <c r="AJ1621" s="29">
        <f t="shared" si="1609"/>
        <v>1</v>
      </c>
      <c r="AK1621" s="29">
        <f t="shared" si="1609"/>
        <v>1</v>
      </c>
      <c r="AL1621" s="29">
        <f t="shared" si="1609"/>
        <v>1</v>
      </c>
      <c r="AM1621" s="29">
        <f t="shared" si="1609"/>
        <v>1</v>
      </c>
      <c r="AN1621" s="29">
        <f t="shared" si="1609"/>
        <v>1</v>
      </c>
      <c r="AO1621" s="29">
        <f t="shared" si="1609"/>
        <v>1</v>
      </c>
      <c r="AP1621" s="29">
        <f t="shared" si="1609"/>
        <v>1</v>
      </c>
      <c r="AQ1621" s="29">
        <f t="shared" si="1609"/>
        <v>1</v>
      </c>
      <c r="AR1621" s="29">
        <f t="shared" si="1609"/>
        <v>1</v>
      </c>
      <c r="AS1621" s="29">
        <f t="shared" si="1609"/>
        <v>1</v>
      </c>
      <c r="AT1621" s="29">
        <f t="shared" si="1595"/>
        <v>1</v>
      </c>
      <c r="AU1621" s="29">
        <f t="shared" si="1595"/>
        <v>1</v>
      </c>
      <c r="AV1621" s="29">
        <f t="shared" si="1595"/>
        <v>1</v>
      </c>
      <c r="AW1621" s="29">
        <f t="shared" si="1595"/>
        <v>1</v>
      </c>
      <c r="AX1621" s="29">
        <f t="shared" si="1595"/>
        <v>1</v>
      </c>
      <c r="AY1621" s="29">
        <f t="shared" si="1595"/>
        <v>1</v>
      </c>
      <c r="AZ1621" s="29">
        <f t="shared" si="1595"/>
        <v>1</v>
      </c>
      <c r="BA1621" s="29">
        <f t="shared" si="1595"/>
        <v>1</v>
      </c>
      <c r="BB1621" s="29">
        <f t="shared" si="1595"/>
        <v>1</v>
      </c>
      <c r="BC1621" s="29">
        <f t="shared" si="1595"/>
        <v>1</v>
      </c>
      <c r="BD1621" s="29">
        <f t="shared" si="1595"/>
        <v>1</v>
      </c>
      <c r="BE1621" s="29">
        <f t="shared" si="1595"/>
        <v>1</v>
      </c>
      <c r="BF1621" s="29">
        <f t="shared" si="1595"/>
        <v>1</v>
      </c>
      <c r="BG1621" s="29">
        <f t="shared" si="1595"/>
        <v>1</v>
      </c>
      <c r="BH1621" s="29">
        <f t="shared" si="1595"/>
        <v>1</v>
      </c>
      <c r="BI1621" s="29">
        <f t="shared" si="1595"/>
        <v>1</v>
      </c>
      <c r="BJ1621" s="29">
        <f t="shared" si="1593"/>
        <v>1</v>
      </c>
      <c r="BN1621" s="29">
        <f t="shared" si="1579"/>
        <v>10</v>
      </c>
      <c r="BO1621" s="29">
        <f t="shared" si="1554"/>
        <v>24</v>
      </c>
    </row>
    <row r="1622" spans="3:67" x14ac:dyDescent="0.25">
      <c r="C1622" s="79">
        <f t="shared" si="1551"/>
        <v>43885</v>
      </c>
      <c r="D1622" s="29">
        <f t="shared" si="1601"/>
        <v>2020</v>
      </c>
      <c r="E1622" s="29">
        <f t="shared" si="1580"/>
        <v>2</v>
      </c>
      <c r="F1622" s="29">
        <f t="shared" si="1581"/>
        <v>9</v>
      </c>
      <c r="G1622" s="29">
        <f t="shared" si="1582"/>
        <v>24</v>
      </c>
      <c r="H1622" s="166" t="str">
        <f t="shared" si="1583"/>
        <v>So</v>
      </c>
      <c r="I1622" s="29">
        <f t="shared" si="1552"/>
        <v>11</v>
      </c>
      <c r="J1622" s="29">
        <f t="array" ref="J1622">INDEX(Dienstplan!$F$6:$AJ$55,BN1622,BO1622)</f>
        <v>0</v>
      </c>
      <c r="K1622" s="29">
        <f t="array" ref="K1622">IF(OR(J1622=Schichten!$B$3,J1622=Schichten!$B$4),INDEX($D$98:$D$147,MATCH(CODE(J1622),$H$98:$H$147,0)),IF(ISERROR(INDEX($D$98:$D$147,MATCH(J1622,$A$98:$A$147,0))),0,INDEX($D$98:$D$147,MATCH(J1622,$A$98:$A$147,0))))</f>
        <v>0</v>
      </c>
      <c r="L1622" s="29">
        <f t="shared" ref="L1622" si="1613">L1572</f>
        <v>0</v>
      </c>
      <c r="M1622" s="29">
        <f t="shared" si="1604"/>
        <v>0</v>
      </c>
      <c r="O1622" s="29">
        <f t="shared" si="1611"/>
        <v>0</v>
      </c>
      <c r="P1622" s="29">
        <f t="shared" si="1611"/>
        <v>0</v>
      </c>
      <c r="Q1622" s="29">
        <f t="shared" si="1611"/>
        <v>0</v>
      </c>
      <c r="R1622" s="29">
        <f t="shared" si="1611"/>
        <v>0</v>
      </c>
      <c r="S1622" s="29">
        <f t="shared" si="1611"/>
        <v>0</v>
      </c>
      <c r="T1622" s="29">
        <f t="shared" si="1611"/>
        <v>0</v>
      </c>
      <c r="U1622" s="29">
        <f t="shared" si="1611"/>
        <v>0</v>
      </c>
      <c r="V1622" s="29">
        <f t="shared" si="1611"/>
        <v>0</v>
      </c>
      <c r="W1622" s="29">
        <f t="shared" si="1611"/>
        <v>0</v>
      </c>
      <c r="X1622" s="29">
        <f t="shared" si="1611"/>
        <v>0</v>
      </c>
      <c r="Y1622" s="29">
        <f t="shared" si="1611"/>
        <v>1</v>
      </c>
      <c r="Z1622" s="29">
        <f t="shared" si="1611"/>
        <v>1</v>
      </c>
      <c r="AA1622" s="29">
        <f t="shared" si="1611"/>
        <v>1</v>
      </c>
      <c r="AB1622" s="29">
        <f t="shared" si="1611"/>
        <v>1</v>
      </c>
      <c r="AC1622" s="29">
        <f t="shared" si="1611"/>
        <v>1</v>
      </c>
      <c r="AD1622" s="29">
        <f t="shared" si="1611"/>
        <v>1</v>
      </c>
      <c r="AE1622" s="29">
        <f t="shared" si="1609"/>
        <v>1</v>
      </c>
      <c r="AF1622" s="29">
        <f t="shared" si="1609"/>
        <v>1</v>
      </c>
      <c r="AG1622" s="29">
        <f t="shared" si="1609"/>
        <v>1</v>
      </c>
      <c r="AH1622" s="29">
        <f t="shared" si="1609"/>
        <v>1</v>
      </c>
      <c r="AI1622" s="29">
        <f t="shared" si="1609"/>
        <v>1</v>
      </c>
      <c r="AJ1622" s="29">
        <f t="shared" si="1609"/>
        <v>1</v>
      </c>
      <c r="AK1622" s="29">
        <f t="shared" si="1609"/>
        <v>1</v>
      </c>
      <c r="AL1622" s="29">
        <f t="shared" si="1609"/>
        <v>1</v>
      </c>
      <c r="AM1622" s="29">
        <f t="shared" si="1609"/>
        <v>1</v>
      </c>
      <c r="AN1622" s="29">
        <f t="shared" si="1609"/>
        <v>1</v>
      </c>
      <c r="AO1622" s="29">
        <f t="shared" si="1609"/>
        <v>1</v>
      </c>
      <c r="AP1622" s="29">
        <f t="shared" si="1609"/>
        <v>1</v>
      </c>
      <c r="AQ1622" s="29">
        <f t="shared" si="1609"/>
        <v>1</v>
      </c>
      <c r="AR1622" s="29">
        <f t="shared" si="1609"/>
        <v>1</v>
      </c>
      <c r="AS1622" s="29">
        <f t="shared" si="1609"/>
        <v>1</v>
      </c>
      <c r="AT1622" s="29">
        <f t="shared" si="1595"/>
        <v>1</v>
      </c>
      <c r="AU1622" s="29">
        <f t="shared" si="1595"/>
        <v>1</v>
      </c>
      <c r="AV1622" s="29">
        <f t="shared" si="1595"/>
        <v>1</v>
      </c>
      <c r="AW1622" s="29">
        <f t="shared" si="1595"/>
        <v>1</v>
      </c>
      <c r="AX1622" s="29">
        <f t="shared" si="1595"/>
        <v>1</v>
      </c>
      <c r="AY1622" s="29">
        <f t="shared" si="1595"/>
        <v>1</v>
      </c>
      <c r="AZ1622" s="29">
        <f t="shared" si="1595"/>
        <v>1</v>
      </c>
      <c r="BA1622" s="29">
        <f t="shared" si="1595"/>
        <v>1</v>
      </c>
      <c r="BB1622" s="29">
        <f t="shared" si="1595"/>
        <v>1</v>
      </c>
      <c r="BC1622" s="29">
        <f t="shared" si="1595"/>
        <v>1</v>
      </c>
      <c r="BD1622" s="29">
        <f t="shared" si="1595"/>
        <v>1</v>
      </c>
      <c r="BE1622" s="29">
        <f t="shared" si="1595"/>
        <v>1</v>
      </c>
      <c r="BF1622" s="29">
        <f t="shared" si="1595"/>
        <v>1</v>
      </c>
      <c r="BG1622" s="29">
        <f t="shared" si="1595"/>
        <v>1</v>
      </c>
      <c r="BH1622" s="29">
        <f t="shared" si="1595"/>
        <v>1</v>
      </c>
      <c r="BI1622" s="29">
        <f t="shared" si="1595"/>
        <v>1</v>
      </c>
      <c r="BJ1622" s="29">
        <f t="shared" si="1593"/>
        <v>1</v>
      </c>
      <c r="BN1622" s="29">
        <f t="shared" si="1579"/>
        <v>11</v>
      </c>
      <c r="BO1622" s="29">
        <f t="shared" si="1554"/>
        <v>24</v>
      </c>
    </row>
    <row r="1623" spans="3:67" x14ac:dyDescent="0.25">
      <c r="C1623" s="79">
        <f t="shared" si="1551"/>
        <v>43885</v>
      </c>
      <c r="D1623" s="29">
        <f t="shared" si="1601"/>
        <v>2020</v>
      </c>
      <c r="E1623" s="29">
        <f t="shared" si="1580"/>
        <v>2</v>
      </c>
      <c r="F1623" s="29">
        <f t="shared" si="1581"/>
        <v>9</v>
      </c>
      <c r="G1623" s="29">
        <f t="shared" si="1582"/>
        <v>24</v>
      </c>
      <c r="H1623" s="166" t="str">
        <f t="shared" si="1583"/>
        <v>So</v>
      </c>
      <c r="I1623" s="29">
        <f t="shared" si="1552"/>
        <v>12</v>
      </c>
      <c r="J1623" s="29">
        <f t="array" ref="J1623">INDEX(Dienstplan!$F$6:$AJ$55,BN1623,BO1623)</f>
        <v>0</v>
      </c>
      <c r="K1623" s="29">
        <f t="array" ref="K1623">IF(OR(J1623=Schichten!$B$3,J1623=Schichten!$B$4),INDEX($D$98:$D$147,MATCH(CODE(J1623),$H$98:$H$147,0)),IF(ISERROR(INDEX($D$98:$D$147,MATCH(J1623,$A$98:$A$147,0))),0,INDEX($D$98:$D$147,MATCH(J1623,$A$98:$A$147,0))))</f>
        <v>0</v>
      </c>
      <c r="L1623" s="29">
        <f t="shared" ref="L1623" si="1614">L1573</f>
        <v>0</v>
      </c>
      <c r="M1623" s="29">
        <f t="shared" si="1604"/>
        <v>0</v>
      </c>
      <c r="O1623" s="29">
        <f t="shared" si="1611"/>
        <v>0</v>
      </c>
      <c r="P1623" s="29">
        <f t="shared" si="1611"/>
        <v>0</v>
      </c>
      <c r="Q1623" s="29">
        <f t="shared" si="1611"/>
        <v>0</v>
      </c>
      <c r="R1623" s="29">
        <f t="shared" si="1611"/>
        <v>0</v>
      </c>
      <c r="S1623" s="29">
        <f t="shared" si="1611"/>
        <v>0</v>
      </c>
      <c r="T1623" s="29">
        <f t="shared" si="1611"/>
        <v>0</v>
      </c>
      <c r="U1623" s="29">
        <f t="shared" si="1611"/>
        <v>0</v>
      </c>
      <c r="V1623" s="29">
        <f t="shared" si="1611"/>
        <v>0</v>
      </c>
      <c r="W1623" s="29">
        <f t="shared" si="1611"/>
        <v>0</v>
      </c>
      <c r="X1623" s="29">
        <f t="shared" si="1611"/>
        <v>0</v>
      </c>
      <c r="Y1623" s="29">
        <f t="shared" si="1611"/>
        <v>1</v>
      </c>
      <c r="Z1623" s="29">
        <f t="shared" si="1611"/>
        <v>1</v>
      </c>
      <c r="AA1623" s="29">
        <f t="shared" si="1611"/>
        <v>1</v>
      </c>
      <c r="AB1623" s="29">
        <f t="shared" si="1611"/>
        <v>1</v>
      </c>
      <c r="AC1623" s="29">
        <f t="shared" si="1611"/>
        <v>1</v>
      </c>
      <c r="AD1623" s="29">
        <f t="shared" si="1611"/>
        <v>1</v>
      </c>
      <c r="AE1623" s="29">
        <f t="shared" si="1609"/>
        <v>1</v>
      </c>
      <c r="AF1623" s="29">
        <f t="shared" si="1609"/>
        <v>1</v>
      </c>
      <c r="AG1623" s="29">
        <f t="shared" si="1609"/>
        <v>1</v>
      </c>
      <c r="AH1623" s="29">
        <f t="shared" si="1609"/>
        <v>1</v>
      </c>
      <c r="AI1623" s="29">
        <f t="shared" si="1609"/>
        <v>1</v>
      </c>
      <c r="AJ1623" s="29">
        <f t="shared" si="1609"/>
        <v>1</v>
      </c>
      <c r="AK1623" s="29">
        <f t="shared" si="1609"/>
        <v>1</v>
      </c>
      <c r="AL1623" s="29">
        <f t="shared" si="1609"/>
        <v>1</v>
      </c>
      <c r="AM1623" s="29">
        <f t="shared" si="1609"/>
        <v>1</v>
      </c>
      <c r="AN1623" s="29">
        <f t="shared" si="1609"/>
        <v>1</v>
      </c>
      <c r="AO1623" s="29">
        <f t="shared" si="1609"/>
        <v>1</v>
      </c>
      <c r="AP1623" s="29">
        <f t="shared" si="1609"/>
        <v>1</v>
      </c>
      <c r="AQ1623" s="29">
        <f t="shared" si="1609"/>
        <v>1</v>
      </c>
      <c r="AR1623" s="29">
        <f t="shared" si="1609"/>
        <v>1</v>
      </c>
      <c r="AS1623" s="29">
        <f t="shared" si="1609"/>
        <v>1</v>
      </c>
      <c r="AT1623" s="29">
        <f t="shared" si="1595"/>
        <v>1</v>
      </c>
      <c r="AU1623" s="29">
        <f t="shared" si="1595"/>
        <v>1</v>
      </c>
      <c r="AV1623" s="29">
        <f t="shared" si="1595"/>
        <v>1</v>
      </c>
      <c r="AW1623" s="29">
        <f t="shared" si="1595"/>
        <v>1</v>
      </c>
      <c r="AX1623" s="29">
        <f t="shared" si="1595"/>
        <v>1</v>
      </c>
      <c r="AY1623" s="29">
        <f t="shared" si="1595"/>
        <v>1</v>
      </c>
      <c r="AZ1623" s="29">
        <f t="shared" si="1595"/>
        <v>1</v>
      </c>
      <c r="BA1623" s="29">
        <f t="shared" si="1595"/>
        <v>1</v>
      </c>
      <c r="BB1623" s="29">
        <f t="shared" si="1595"/>
        <v>1</v>
      </c>
      <c r="BC1623" s="29">
        <f t="shared" si="1595"/>
        <v>1</v>
      </c>
      <c r="BD1623" s="29">
        <f t="shared" si="1595"/>
        <v>1</v>
      </c>
      <c r="BE1623" s="29">
        <f t="shared" si="1595"/>
        <v>1</v>
      </c>
      <c r="BF1623" s="29">
        <f t="shared" si="1595"/>
        <v>1</v>
      </c>
      <c r="BG1623" s="29">
        <f t="shared" si="1595"/>
        <v>1</v>
      </c>
      <c r="BH1623" s="29">
        <f t="shared" si="1595"/>
        <v>1</v>
      </c>
      <c r="BI1623" s="29">
        <f t="shared" ref="BI1623:BJ1638" si="1615">IF($M$457,IF($J1623=BI$461,1,0),0)</f>
        <v>1</v>
      </c>
      <c r="BJ1623" s="29">
        <f t="shared" si="1615"/>
        <v>1</v>
      </c>
      <c r="BN1623" s="29">
        <f t="shared" si="1579"/>
        <v>12</v>
      </c>
      <c r="BO1623" s="29">
        <f t="shared" si="1554"/>
        <v>24</v>
      </c>
    </row>
    <row r="1624" spans="3:67" x14ac:dyDescent="0.25">
      <c r="C1624" s="79">
        <f t="shared" si="1551"/>
        <v>43885</v>
      </c>
      <c r="D1624" s="29">
        <f t="shared" si="1601"/>
        <v>2020</v>
      </c>
      <c r="E1624" s="29">
        <f t="shared" si="1580"/>
        <v>2</v>
      </c>
      <c r="F1624" s="29">
        <f t="shared" si="1581"/>
        <v>9</v>
      </c>
      <c r="G1624" s="29">
        <f t="shared" si="1582"/>
        <v>24</v>
      </c>
      <c r="H1624" s="166" t="str">
        <f t="shared" si="1583"/>
        <v>So</v>
      </c>
      <c r="I1624" s="29">
        <f t="shared" si="1552"/>
        <v>13</v>
      </c>
      <c r="J1624" s="29">
        <f t="array" ref="J1624">INDEX(Dienstplan!$F$6:$AJ$55,BN1624,BO1624)</f>
        <v>0</v>
      </c>
      <c r="K1624" s="29">
        <f t="array" ref="K1624">IF(OR(J1624=Schichten!$B$3,J1624=Schichten!$B$4),INDEX($D$98:$D$147,MATCH(CODE(J1624),$H$98:$H$147,0)),IF(ISERROR(INDEX($D$98:$D$147,MATCH(J1624,$A$98:$A$147,0))),0,INDEX($D$98:$D$147,MATCH(J1624,$A$98:$A$147,0))))</f>
        <v>0</v>
      </c>
      <c r="L1624" s="29">
        <f t="shared" ref="L1624" si="1616">L1574</f>
        <v>0</v>
      </c>
      <c r="M1624" s="29">
        <f t="shared" si="1604"/>
        <v>0</v>
      </c>
      <c r="O1624" s="29">
        <f t="shared" si="1611"/>
        <v>0</v>
      </c>
      <c r="P1624" s="29">
        <f t="shared" si="1611"/>
        <v>0</v>
      </c>
      <c r="Q1624" s="29">
        <f t="shared" si="1611"/>
        <v>0</v>
      </c>
      <c r="R1624" s="29">
        <f t="shared" si="1611"/>
        <v>0</v>
      </c>
      <c r="S1624" s="29">
        <f t="shared" si="1611"/>
        <v>0</v>
      </c>
      <c r="T1624" s="29">
        <f t="shared" si="1611"/>
        <v>0</v>
      </c>
      <c r="U1624" s="29">
        <f t="shared" si="1611"/>
        <v>0</v>
      </c>
      <c r="V1624" s="29">
        <f t="shared" si="1611"/>
        <v>0</v>
      </c>
      <c r="W1624" s="29">
        <f t="shared" si="1611"/>
        <v>0</v>
      </c>
      <c r="X1624" s="29">
        <f t="shared" si="1611"/>
        <v>0</v>
      </c>
      <c r="Y1624" s="29">
        <f t="shared" si="1611"/>
        <v>1</v>
      </c>
      <c r="Z1624" s="29">
        <f t="shared" si="1611"/>
        <v>1</v>
      </c>
      <c r="AA1624" s="29">
        <f t="shared" si="1611"/>
        <v>1</v>
      </c>
      <c r="AB1624" s="29">
        <f t="shared" si="1611"/>
        <v>1</v>
      </c>
      <c r="AC1624" s="29">
        <f t="shared" si="1611"/>
        <v>1</v>
      </c>
      <c r="AD1624" s="29">
        <f t="shared" si="1611"/>
        <v>1</v>
      </c>
      <c r="AE1624" s="29">
        <f t="shared" si="1609"/>
        <v>1</v>
      </c>
      <c r="AF1624" s="29">
        <f t="shared" si="1609"/>
        <v>1</v>
      </c>
      <c r="AG1624" s="29">
        <f t="shared" si="1609"/>
        <v>1</v>
      </c>
      <c r="AH1624" s="29">
        <f t="shared" si="1609"/>
        <v>1</v>
      </c>
      <c r="AI1624" s="29">
        <f t="shared" si="1609"/>
        <v>1</v>
      </c>
      <c r="AJ1624" s="29">
        <f t="shared" si="1609"/>
        <v>1</v>
      </c>
      <c r="AK1624" s="29">
        <f t="shared" si="1609"/>
        <v>1</v>
      </c>
      <c r="AL1624" s="29">
        <f t="shared" si="1609"/>
        <v>1</v>
      </c>
      <c r="AM1624" s="29">
        <f t="shared" si="1609"/>
        <v>1</v>
      </c>
      <c r="AN1624" s="29">
        <f t="shared" si="1609"/>
        <v>1</v>
      </c>
      <c r="AO1624" s="29">
        <f t="shared" si="1609"/>
        <v>1</v>
      </c>
      <c r="AP1624" s="29">
        <f t="shared" si="1609"/>
        <v>1</v>
      </c>
      <c r="AQ1624" s="29">
        <f t="shared" si="1609"/>
        <v>1</v>
      </c>
      <c r="AR1624" s="29">
        <f t="shared" si="1609"/>
        <v>1</v>
      </c>
      <c r="AS1624" s="29">
        <f t="shared" si="1609"/>
        <v>1</v>
      </c>
      <c r="AT1624" s="29">
        <f t="shared" ref="AT1624:BI1639" si="1617">IF($M$457,IF($J1624=AT$461,1,0),0)</f>
        <v>1</v>
      </c>
      <c r="AU1624" s="29">
        <f t="shared" si="1617"/>
        <v>1</v>
      </c>
      <c r="AV1624" s="29">
        <f t="shared" si="1617"/>
        <v>1</v>
      </c>
      <c r="AW1624" s="29">
        <f t="shared" si="1617"/>
        <v>1</v>
      </c>
      <c r="AX1624" s="29">
        <f t="shared" si="1617"/>
        <v>1</v>
      </c>
      <c r="AY1624" s="29">
        <f t="shared" si="1617"/>
        <v>1</v>
      </c>
      <c r="AZ1624" s="29">
        <f t="shared" si="1617"/>
        <v>1</v>
      </c>
      <c r="BA1624" s="29">
        <f t="shared" si="1617"/>
        <v>1</v>
      </c>
      <c r="BB1624" s="29">
        <f t="shared" si="1617"/>
        <v>1</v>
      </c>
      <c r="BC1624" s="29">
        <f t="shared" si="1617"/>
        <v>1</v>
      </c>
      <c r="BD1624" s="29">
        <f t="shared" si="1617"/>
        <v>1</v>
      </c>
      <c r="BE1624" s="29">
        <f t="shared" si="1617"/>
        <v>1</v>
      </c>
      <c r="BF1624" s="29">
        <f t="shared" si="1617"/>
        <v>1</v>
      </c>
      <c r="BG1624" s="29">
        <f t="shared" si="1617"/>
        <v>1</v>
      </c>
      <c r="BH1624" s="29">
        <f t="shared" si="1617"/>
        <v>1</v>
      </c>
      <c r="BI1624" s="29">
        <f t="shared" si="1617"/>
        <v>1</v>
      </c>
      <c r="BJ1624" s="29">
        <f t="shared" si="1615"/>
        <v>1</v>
      </c>
      <c r="BN1624" s="29">
        <f t="shared" si="1579"/>
        <v>13</v>
      </c>
      <c r="BO1624" s="29">
        <f t="shared" si="1554"/>
        <v>24</v>
      </c>
    </row>
    <row r="1625" spans="3:67" x14ac:dyDescent="0.25">
      <c r="C1625" s="79">
        <f t="shared" si="1551"/>
        <v>43885</v>
      </c>
      <c r="D1625" s="29">
        <f t="shared" si="1601"/>
        <v>2020</v>
      </c>
      <c r="E1625" s="29">
        <f t="shared" si="1580"/>
        <v>2</v>
      </c>
      <c r="F1625" s="29">
        <f t="shared" si="1581"/>
        <v>9</v>
      </c>
      <c r="G1625" s="29">
        <f t="shared" si="1582"/>
        <v>24</v>
      </c>
      <c r="H1625" s="166" t="str">
        <f t="shared" si="1583"/>
        <v>So</v>
      </c>
      <c r="I1625" s="29">
        <f t="shared" si="1552"/>
        <v>14</v>
      </c>
      <c r="J1625" s="29">
        <f t="array" ref="J1625">INDEX(Dienstplan!$F$6:$AJ$55,BN1625,BO1625)</f>
        <v>0</v>
      </c>
      <c r="K1625" s="29">
        <f t="array" ref="K1625">IF(OR(J1625=Schichten!$B$3,J1625=Schichten!$B$4),INDEX($D$98:$D$147,MATCH(CODE(J1625),$H$98:$H$147,0)),IF(ISERROR(INDEX($D$98:$D$147,MATCH(J1625,$A$98:$A$147,0))),0,INDEX($D$98:$D$147,MATCH(J1625,$A$98:$A$147,0))))</f>
        <v>0</v>
      </c>
      <c r="L1625" s="29">
        <f t="shared" ref="L1625" si="1618">L1575</f>
        <v>0</v>
      </c>
      <c r="M1625" s="29">
        <f t="shared" si="1604"/>
        <v>0</v>
      </c>
      <c r="O1625" s="29">
        <f t="shared" si="1611"/>
        <v>0</v>
      </c>
      <c r="P1625" s="29">
        <f t="shared" si="1611"/>
        <v>0</v>
      </c>
      <c r="Q1625" s="29">
        <f t="shared" si="1611"/>
        <v>0</v>
      </c>
      <c r="R1625" s="29">
        <f t="shared" si="1611"/>
        <v>0</v>
      </c>
      <c r="S1625" s="29">
        <f t="shared" si="1611"/>
        <v>0</v>
      </c>
      <c r="T1625" s="29">
        <f t="shared" si="1611"/>
        <v>0</v>
      </c>
      <c r="U1625" s="29">
        <f t="shared" si="1611"/>
        <v>0</v>
      </c>
      <c r="V1625" s="29">
        <f t="shared" si="1611"/>
        <v>0</v>
      </c>
      <c r="W1625" s="29">
        <f t="shared" si="1611"/>
        <v>0</v>
      </c>
      <c r="X1625" s="29">
        <f t="shared" si="1611"/>
        <v>0</v>
      </c>
      <c r="Y1625" s="29">
        <f t="shared" si="1611"/>
        <v>1</v>
      </c>
      <c r="Z1625" s="29">
        <f t="shared" si="1611"/>
        <v>1</v>
      </c>
      <c r="AA1625" s="29">
        <f t="shared" si="1611"/>
        <v>1</v>
      </c>
      <c r="AB1625" s="29">
        <f t="shared" si="1611"/>
        <v>1</v>
      </c>
      <c r="AC1625" s="29">
        <f t="shared" si="1611"/>
        <v>1</v>
      </c>
      <c r="AD1625" s="29">
        <f t="shared" si="1611"/>
        <v>1</v>
      </c>
      <c r="AE1625" s="29">
        <f t="shared" si="1609"/>
        <v>1</v>
      </c>
      <c r="AF1625" s="29">
        <f t="shared" si="1609"/>
        <v>1</v>
      </c>
      <c r="AG1625" s="29">
        <f t="shared" si="1609"/>
        <v>1</v>
      </c>
      <c r="AH1625" s="29">
        <f t="shared" si="1609"/>
        <v>1</v>
      </c>
      <c r="AI1625" s="29">
        <f t="shared" si="1609"/>
        <v>1</v>
      </c>
      <c r="AJ1625" s="29">
        <f t="shared" si="1609"/>
        <v>1</v>
      </c>
      <c r="AK1625" s="29">
        <f t="shared" si="1609"/>
        <v>1</v>
      </c>
      <c r="AL1625" s="29">
        <f t="shared" si="1609"/>
        <v>1</v>
      </c>
      <c r="AM1625" s="29">
        <f t="shared" si="1609"/>
        <v>1</v>
      </c>
      <c r="AN1625" s="29">
        <f t="shared" si="1609"/>
        <v>1</v>
      </c>
      <c r="AO1625" s="29">
        <f t="shared" si="1609"/>
        <v>1</v>
      </c>
      <c r="AP1625" s="29">
        <f t="shared" si="1609"/>
        <v>1</v>
      </c>
      <c r="AQ1625" s="29">
        <f t="shared" si="1609"/>
        <v>1</v>
      </c>
      <c r="AR1625" s="29">
        <f t="shared" si="1609"/>
        <v>1</v>
      </c>
      <c r="AS1625" s="29">
        <f t="shared" si="1609"/>
        <v>1</v>
      </c>
      <c r="AT1625" s="29">
        <f t="shared" si="1617"/>
        <v>1</v>
      </c>
      <c r="AU1625" s="29">
        <f t="shared" si="1617"/>
        <v>1</v>
      </c>
      <c r="AV1625" s="29">
        <f t="shared" si="1617"/>
        <v>1</v>
      </c>
      <c r="AW1625" s="29">
        <f t="shared" si="1617"/>
        <v>1</v>
      </c>
      <c r="AX1625" s="29">
        <f t="shared" si="1617"/>
        <v>1</v>
      </c>
      <c r="AY1625" s="29">
        <f t="shared" si="1617"/>
        <v>1</v>
      </c>
      <c r="AZ1625" s="29">
        <f t="shared" si="1617"/>
        <v>1</v>
      </c>
      <c r="BA1625" s="29">
        <f t="shared" si="1617"/>
        <v>1</v>
      </c>
      <c r="BB1625" s="29">
        <f t="shared" si="1617"/>
        <v>1</v>
      </c>
      <c r="BC1625" s="29">
        <f t="shared" si="1617"/>
        <v>1</v>
      </c>
      <c r="BD1625" s="29">
        <f t="shared" si="1617"/>
        <v>1</v>
      </c>
      <c r="BE1625" s="29">
        <f t="shared" si="1617"/>
        <v>1</v>
      </c>
      <c r="BF1625" s="29">
        <f t="shared" si="1617"/>
        <v>1</v>
      </c>
      <c r="BG1625" s="29">
        <f t="shared" si="1617"/>
        <v>1</v>
      </c>
      <c r="BH1625" s="29">
        <f t="shared" si="1617"/>
        <v>1</v>
      </c>
      <c r="BI1625" s="29">
        <f t="shared" si="1617"/>
        <v>1</v>
      </c>
      <c r="BJ1625" s="29">
        <f t="shared" si="1615"/>
        <v>1</v>
      </c>
      <c r="BN1625" s="29">
        <f t="shared" si="1579"/>
        <v>14</v>
      </c>
      <c r="BO1625" s="29">
        <f t="shared" si="1554"/>
        <v>24</v>
      </c>
    </row>
    <row r="1626" spans="3:67" x14ac:dyDescent="0.25">
      <c r="C1626" s="79">
        <f t="shared" si="1551"/>
        <v>43885</v>
      </c>
      <c r="D1626" s="29">
        <f t="shared" si="1601"/>
        <v>2020</v>
      </c>
      <c r="E1626" s="29">
        <f t="shared" si="1580"/>
        <v>2</v>
      </c>
      <c r="F1626" s="29">
        <f t="shared" si="1581"/>
        <v>9</v>
      </c>
      <c r="G1626" s="29">
        <f t="shared" si="1582"/>
        <v>24</v>
      </c>
      <c r="H1626" s="166" t="str">
        <f t="shared" si="1583"/>
        <v>So</v>
      </c>
      <c r="I1626" s="29">
        <f t="shared" si="1552"/>
        <v>15</v>
      </c>
      <c r="J1626" s="29" t="str">
        <f t="array" ref="J1626">INDEX(Dienstplan!$F$6:$AJ$55,BN1626,BO1626)</f>
        <v>F6</v>
      </c>
      <c r="K1626" s="29">
        <f t="array" ref="K1626">IF(OR(J1626=Schichten!$B$3,J1626=Schichten!$B$4),INDEX($D$98:$D$147,MATCH(CODE(J1626),$H$98:$H$147,0)),IF(ISERROR(INDEX($D$98:$D$147,MATCH(J1626,$A$98:$A$147,0))),0,INDEX($D$98:$D$147,MATCH(J1626,$A$98:$A$147,0))))</f>
        <v>6</v>
      </c>
      <c r="L1626" s="29">
        <f t="shared" ref="L1626" si="1619">L1576</f>
        <v>0</v>
      </c>
      <c r="M1626" s="29">
        <f t="shared" si="1604"/>
        <v>0</v>
      </c>
      <c r="O1626" s="29">
        <f t="shared" si="1611"/>
        <v>0</v>
      </c>
      <c r="P1626" s="29">
        <f t="shared" si="1611"/>
        <v>0</v>
      </c>
      <c r="Q1626" s="29">
        <f t="shared" si="1611"/>
        <v>0</v>
      </c>
      <c r="R1626" s="29">
        <f t="shared" si="1611"/>
        <v>0</v>
      </c>
      <c r="S1626" s="29">
        <f t="shared" si="1611"/>
        <v>0</v>
      </c>
      <c r="T1626" s="29">
        <f t="shared" si="1611"/>
        <v>0</v>
      </c>
      <c r="U1626" s="29">
        <f t="shared" si="1611"/>
        <v>0</v>
      </c>
      <c r="V1626" s="29">
        <f t="shared" si="1611"/>
        <v>1</v>
      </c>
      <c r="W1626" s="29">
        <f t="shared" si="1611"/>
        <v>0</v>
      </c>
      <c r="X1626" s="29">
        <f t="shared" si="1611"/>
        <v>0</v>
      </c>
      <c r="Y1626" s="29">
        <f t="shared" si="1611"/>
        <v>0</v>
      </c>
      <c r="Z1626" s="29">
        <f t="shared" si="1611"/>
        <v>0</v>
      </c>
      <c r="AA1626" s="29">
        <f t="shared" si="1611"/>
        <v>0</v>
      </c>
      <c r="AB1626" s="29">
        <f t="shared" si="1611"/>
        <v>0</v>
      </c>
      <c r="AC1626" s="29">
        <f t="shared" si="1611"/>
        <v>0</v>
      </c>
      <c r="AD1626" s="29">
        <f t="shared" si="1611"/>
        <v>0</v>
      </c>
      <c r="AE1626" s="29">
        <f t="shared" si="1609"/>
        <v>0</v>
      </c>
      <c r="AF1626" s="29">
        <f t="shared" si="1609"/>
        <v>0</v>
      </c>
      <c r="AG1626" s="29">
        <f t="shared" si="1609"/>
        <v>0</v>
      </c>
      <c r="AH1626" s="29">
        <f t="shared" si="1609"/>
        <v>0</v>
      </c>
      <c r="AI1626" s="29">
        <f t="shared" si="1609"/>
        <v>0</v>
      </c>
      <c r="AJ1626" s="29">
        <f t="shared" si="1609"/>
        <v>0</v>
      </c>
      <c r="AK1626" s="29">
        <f t="shared" si="1609"/>
        <v>0</v>
      </c>
      <c r="AL1626" s="29">
        <f t="shared" si="1609"/>
        <v>0</v>
      </c>
      <c r="AM1626" s="29">
        <f t="shared" si="1609"/>
        <v>0</v>
      </c>
      <c r="AN1626" s="29">
        <f t="shared" si="1609"/>
        <v>0</v>
      </c>
      <c r="AO1626" s="29">
        <f t="shared" si="1609"/>
        <v>0</v>
      </c>
      <c r="AP1626" s="29">
        <f t="shared" si="1609"/>
        <v>0</v>
      </c>
      <c r="AQ1626" s="29">
        <f t="shared" si="1609"/>
        <v>0</v>
      </c>
      <c r="AR1626" s="29">
        <f t="shared" si="1609"/>
        <v>0</v>
      </c>
      <c r="AS1626" s="29">
        <f t="shared" si="1609"/>
        <v>0</v>
      </c>
      <c r="AT1626" s="29">
        <f t="shared" si="1617"/>
        <v>0</v>
      </c>
      <c r="AU1626" s="29">
        <f t="shared" si="1617"/>
        <v>0</v>
      </c>
      <c r="AV1626" s="29">
        <f t="shared" si="1617"/>
        <v>0</v>
      </c>
      <c r="AW1626" s="29">
        <f t="shared" si="1617"/>
        <v>0</v>
      </c>
      <c r="AX1626" s="29">
        <f t="shared" si="1617"/>
        <v>0</v>
      </c>
      <c r="AY1626" s="29">
        <f t="shared" si="1617"/>
        <v>0</v>
      </c>
      <c r="AZ1626" s="29">
        <f t="shared" si="1617"/>
        <v>0</v>
      </c>
      <c r="BA1626" s="29">
        <f t="shared" si="1617"/>
        <v>0</v>
      </c>
      <c r="BB1626" s="29">
        <f t="shared" si="1617"/>
        <v>0</v>
      </c>
      <c r="BC1626" s="29">
        <f t="shared" si="1617"/>
        <v>0</v>
      </c>
      <c r="BD1626" s="29">
        <f t="shared" si="1617"/>
        <v>0</v>
      </c>
      <c r="BE1626" s="29">
        <f t="shared" si="1617"/>
        <v>0</v>
      </c>
      <c r="BF1626" s="29">
        <f t="shared" si="1617"/>
        <v>0</v>
      </c>
      <c r="BG1626" s="29">
        <f t="shared" si="1617"/>
        <v>0</v>
      </c>
      <c r="BH1626" s="29">
        <f t="shared" si="1617"/>
        <v>0</v>
      </c>
      <c r="BI1626" s="29">
        <f t="shared" si="1617"/>
        <v>0</v>
      </c>
      <c r="BJ1626" s="29">
        <f t="shared" si="1615"/>
        <v>0</v>
      </c>
      <c r="BN1626" s="29">
        <f t="shared" si="1579"/>
        <v>15</v>
      </c>
      <c r="BO1626" s="29">
        <f t="shared" si="1554"/>
        <v>24</v>
      </c>
    </row>
    <row r="1627" spans="3:67" x14ac:dyDescent="0.25">
      <c r="C1627" s="79">
        <f t="shared" si="1551"/>
        <v>43885</v>
      </c>
      <c r="D1627" s="29">
        <f t="shared" si="1601"/>
        <v>2020</v>
      </c>
      <c r="E1627" s="29">
        <f t="shared" si="1580"/>
        <v>2</v>
      </c>
      <c r="F1627" s="29">
        <f t="shared" si="1581"/>
        <v>9</v>
      </c>
      <c r="G1627" s="29">
        <f t="shared" si="1582"/>
        <v>24</v>
      </c>
      <c r="H1627" s="166" t="str">
        <f t="shared" si="1583"/>
        <v>So</v>
      </c>
      <c r="I1627" s="29">
        <f t="shared" si="1552"/>
        <v>16</v>
      </c>
      <c r="J1627" s="29">
        <f t="array" ref="J1627">INDEX(Dienstplan!$F$6:$AJ$55,BN1627,BO1627)</f>
        <v>0</v>
      </c>
      <c r="K1627" s="29">
        <f t="array" ref="K1627">IF(OR(J1627=Schichten!$B$3,J1627=Schichten!$B$4),INDEX($D$98:$D$147,MATCH(CODE(J1627),$H$98:$H$147,0)),IF(ISERROR(INDEX($D$98:$D$147,MATCH(J1627,$A$98:$A$147,0))),0,INDEX($D$98:$D$147,MATCH(J1627,$A$98:$A$147,0))))</f>
        <v>0</v>
      </c>
      <c r="L1627" s="29">
        <f t="shared" ref="L1627" si="1620">L1577</f>
        <v>0</v>
      </c>
      <c r="M1627" s="29">
        <f t="shared" si="1604"/>
        <v>0</v>
      </c>
      <c r="O1627" s="29">
        <f t="shared" si="1611"/>
        <v>0</v>
      </c>
      <c r="P1627" s="29">
        <f t="shared" si="1611"/>
        <v>0</v>
      </c>
      <c r="Q1627" s="29">
        <f t="shared" si="1611"/>
        <v>0</v>
      </c>
      <c r="R1627" s="29">
        <f t="shared" si="1611"/>
        <v>0</v>
      </c>
      <c r="S1627" s="29">
        <f t="shared" si="1611"/>
        <v>0</v>
      </c>
      <c r="T1627" s="29">
        <f t="shared" si="1611"/>
        <v>0</v>
      </c>
      <c r="U1627" s="29">
        <f t="shared" si="1611"/>
        <v>0</v>
      </c>
      <c r="V1627" s="29">
        <f t="shared" si="1611"/>
        <v>0</v>
      </c>
      <c r="W1627" s="29">
        <f t="shared" si="1611"/>
        <v>0</v>
      </c>
      <c r="X1627" s="29">
        <f t="shared" si="1611"/>
        <v>0</v>
      </c>
      <c r="Y1627" s="29">
        <f t="shared" si="1611"/>
        <v>1</v>
      </c>
      <c r="Z1627" s="29">
        <f t="shared" si="1611"/>
        <v>1</v>
      </c>
      <c r="AA1627" s="29">
        <f t="shared" si="1611"/>
        <v>1</v>
      </c>
      <c r="AB1627" s="29">
        <f t="shared" si="1611"/>
        <v>1</v>
      </c>
      <c r="AC1627" s="29">
        <f t="shared" si="1611"/>
        <v>1</v>
      </c>
      <c r="AD1627" s="29">
        <f t="shared" si="1611"/>
        <v>1</v>
      </c>
      <c r="AE1627" s="29">
        <f t="shared" si="1609"/>
        <v>1</v>
      </c>
      <c r="AF1627" s="29">
        <f t="shared" si="1609"/>
        <v>1</v>
      </c>
      <c r="AG1627" s="29">
        <f t="shared" si="1609"/>
        <v>1</v>
      </c>
      <c r="AH1627" s="29">
        <f t="shared" si="1609"/>
        <v>1</v>
      </c>
      <c r="AI1627" s="29">
        <f t="shared" si="1609"/>
        <v>1</v>
      </c>
      <c r="AJ1627" s="29">
        <f t="shared" si="1609"/>
        <v>1</v>
      </c>
      <c r="AK1627" s="29">
        <f t="shared" si="1609"/>
        <v>1</v>
      </c>
      <c r="AL1627" s="29">
        <f t="shared" si="1609"/>
        <v>1</v>
      </c>
      <c r="AM1627" s="29">
        <f t="shared" si="1609"/>
        <v>1</v>
      </c>
      <c r="AN1627" s="29">
        <f t="shared" si="1609"/>
        <v>1</v>
      </c>
      <c r="AO1627" s="29">
        <f t="shared" si="1609"/>
        <v>1</v>
      </c>
      <c r="AP1627" s="29">
        <f t="shared" si="1609"/>
        <v>1</v>
      </c>
      <c r="AQ1627" s="29">
        <f t="shared" si="1609"/>
        <v>1</v>
      </c>
      <c r="AR1627" s="29">
        <f t="shared" si="1609"/>
        <v>1</v>
      </c>
      <c r="AS1627" s="29">
        <f t="shared" si="1609"/>
        <v>1</v>
      </c>
      <c r="AT1627" s="29">
        <f t="shared" si="1617"/>
        <v>1</v>
      </c>
      <c r="AU1627" s="29">
        <f t="shared" si="1617"/>
        <v>1</v>
      </c>
      <c r="AV1627" s="29">
        <f t="shared" si="1617"/>
        <v>1</v>
      </c>
      <c r="AW1627" s="29">
        <f t="shared" si="1617"/>
        <v>1</v>
      </c>
      <c r="AX1627" s="29">
        <f t="shared" si="1617"/>
        <v>1</v>
      </c>
      <c r="AY1627" s="29">
        <f t="shared" si="1617"/>
        <v>1</v>
      </c>
      <c r="AZ1627" s="29">
        <f t="shared" si="1617"/>
        <v>1</v>
      </c>
      <c r="BA1627" s="29">
        <f t="shared" si="1617"/>
        <v>1</v>
      </c>
      <c r="BB1627" s="29">
        <f t="shared" si="1617"/>
        <v>1</v>
      </c>
      <c r="BC1627" s="29">
        <f t="shared" si="1617"/>
        <v>1</v>
      </c>
      <c r="BD1627" s="29">
        <f t="shared" si="1617"/>
        <v>1</v>
      </c>
      <c r="BE1627" s="29">
        <f t="shared" si="1617"/>
        <v>1</v>
      </c>
      <c r="BF1627" s="29">
        <f t="shared" si="1617"/>
        <v>1</v>
      </c>
      <c r="BG1627" s="29">
        <f t="shared" si="1617"/>
        <v>1</v>
      </c>
      <c r="BH1627" s="29">
        <f t="shared" si="1617"/>
        <v>1</v>
      </c>
      <c r="BI1627" s="29">
        <f t="shared" si="1617"/>
        <v>1</v>
      </c>
      <c r="BJ1627" s="29">
        <f t="shared" si="1615"/>
        <v>1</v>
      </c>
      <c r="BN1627" s="29">
        <f t="shared" si="1579"/>
        <v>16</v>
      </c>
      <c r="BO1627" s="29">
        <f t="shared" si="1554"/>
        <v>24</v>
      </c>
    </row>
    <row r="1628" spans="3:67" x14ac:dyDescent="0.25">
      <c r="C1628" s="79">
        <f t="shared" si="1551"/>
        <v>43885</v>
      </c>
      <c r="D1628" s="29">
        <f t="shared" si="1601"/>
        <v>2020</v>
      </c>
      <c r="E1628" s="29">
        <f t="shared" si="1580"/>
        <v>2</v>
      </c>
      <c r="F1628" s="29">
        <f t="shared" si="1581"/>
        <v>9</v>
      </c>
      <c r="G1628" s="29">
        <f t="shared" si="1582"/>
        <v>24</v>
      </c>
      <c r="H1628" s="166" t="str">
        <f t="shared" si="1583"/>
        <v>So</v>
      </c>
      <c r="I1628" s="29">
        <f t="shared" si="1552"/>
        <v>17</v>
      </c>
      <c r="J1628" s="29">
        <f t="array" ref="J1628">INDEX(Dienstplan!$F$6:$AJ$55,BN1628,BO1628)</f>
        <v>0</v>
      </c>
      <c r="K1628" s="29">
        <f t="array" ref="K1628">IF(OR(J1628=Schichten!$B$3,J1628=Schichten!$B$4),INDEX($D$98:$D$147,MATCH(CODE(J1628),$H$98:$H$147,0)),IF(ISERROR(INDEX($D$98:$D$147,MATCH(J1628,$A$98:$A$147,0))),0,INDEX($D$98:$D$147,MATCH(J1628,$A$98:$A$147,0))))</f>
        <v>0</v>
      </c>
      <c r="L1628" s="29">
        <f t="shared" ref="L1628" si="1621">L1578</f>
        <v>0</v>
      </c>
      <c r="M1628" s="29">
        <f t="shared" si="1604"/>
        <v>0</v>
      </c>
      <c r="O1628" s="29">
        <f t="shared" si="1611"/>
        <v>0</v>
      </c>
      <c r="P1628" s="29">
        <f t="shared" si="1611"/>
        <v>0</v>
      </c>
      <c r="Q1628" s="29">
        <f t="shared" si="1611"/>
        <v>0</v>
      </c>
      <c r="R1628" s="29">
        <f t="shared" si="1611"/>
        <v>0</v>
      </c>
      <c r="S1628" s="29">
        <f t="shared" si="1611"/>
        <v>0</v>
      </c>
      <c r="T1628" s="29">
        <f t="shared" si="1611"/>
        <v>0</v>
      </c>
      <c r="U1628" s="29">
        <f t="shared" si="1611"/>
        <v>0</v>
      </c>
      <c r="V1628" s="29">
        <f t="shared" si="1611"/>
        <v>0</v>
      </c>
      <c r="W1628" s="29">
        <f t="shared" si="1611"/>
        <v>0</v>
      </c>
      <c r="X1628" s="29">
        <f t="shared" si="1611"/>
        <v>0</v>
      </c>
      <c r="Y1628" s="29">
        <f t="shared" si="1611"/>
        <v>1</v>
      </c>
      <c r="Z1628" s="29">
        <f t="shared" si="1611"/>
        <v>1</v>
      </c>
      <c r="AA1628" s="29">
        <f t="shared" si="1611"/>
        <v>1</v>
      </c>
      <c r="AB1628" s="29">
        <f t="shared" si="1611"/>
        <v>1</v>
      </c>
      <c r="AC1628" s="29">
        <f t="shared" si="1611"/>
        <v>1</v>
      </c>
      <c r="AD1628" s="29">
        <f t="shared" si="1611"/>
        <v>1</v>
      </c>
      <c r="AE1628" s="29">
        <f t="shared" si="1609"/>
        <v>1</v>
      </c>
      <c r="AF1628" s="29">
        <f t="shared" si="1609"/>
        <v>1</v>
      </c>
      <c r="AG1628" s="29">
        <f t="shared" si="1609"/>
        <v>1</v>
      </c>
      <c r="AH1628" s="29">
        <f t="shared" si="1609"/>
        <v>1</v>
      </c>
      <c r="AI1628" s="29">
        <f t="shared" si="1609"/>
        <v>1</v>
      </c>
      <c r="AJ1628" s="29">
        <f t="shared" si="1609"/>
        <v>1</v>
      </c>
      <c r="AK1628" s="29">
        <f t="shared" si="1609"/>
        <v>1</v>
      </c>
      <c r="AL1628" s="29">
        <f t="shared" si="1609"/>
        <v>1</v>
      </c>
      <c r="AM1628" s="29">
        <f t="shared" si="1609"/>
        <v>1</v>
      </c>
      <c r="AN1628" s="29">
        <f t="shared" si="1609"/>
        <v>1</v>
      </c>
      <c r="AO1628" s="29">
        <f t="shared" si="1609"/>
        <v>1</v>
      </c>
      <c r="AP1628" s="29">
        <f t="shared" si="1609"/>
        <v>1</v>
      </c>
      <c r="AQ1628" s="29">
        <f t="shared" si="1609"/>
        <v>1</v>
      </c>
      <c r="AR1628" s="29">
        <f t="shared" si="1609"/>
        <v>1</v>
      </c>
      <c r="AS1628" s="29">
        <f t="shared" si="1609"/>
        <v>1</v>
      </c>
      <c r="AT1628" s="29">
        <f t="shared" si="1617"/>
        <v>1</v>
      </c>
      <c r="AU1628" s="29">
        <f t="shared" si="1617"/>
        <v>1</v>
      </c>
      <c r="AV1628" s="29">
        <f t="shared" si="1617"/>
        <v>1</v>
      </c>
      <c r="AW1628" s="29">
        <f t="shared" si="1617"/>
        <v>1</v>
      </c>
      <c r="AX1628" s="29">
        <f t="shared" si="1617"/>
        <v>1</v>
      </c>
      <c r="AY1628" s="29">
        <f t="shared" si="1617"/>
        <v>1</v>
      </c>
      <c r="AZ1628" s="29">
        <f t="shared" si="1617"/>
        <v>1</v>
      </c>
      <c r="BA1628" s="29">
        <f t="shared" si="1617"/>
        <v>1</v>
      </c>
      <c r="BB1628" s="29">
        <f t="shared" si="1617"/>
        <v>1</v>
      </c>
      <c r="BC1628" s="29">
        <f t="shared" si="1617"/>
        <v>1</v>
      </c>
      <c r="BD1628" s="29">
        <f t="shared" si="1617"/>
        <v>1</v>
      </c>
      <c r="BE1628" s="29">
        <f t="shared" si="1617"/>
        <v>1</v>
      </c>
      <c r="BF1628" s="29">
        <f t="shared" si="1617"/>
        <v>1</v>
      </c>
      <c r="BG1628" s="29">
        <f t="shared" si="1617"/>
        <v>1</v>
      </c>
      <c r="BH1628" s="29">
        <f t="shared" si="1617"/>
        <v>1</v>
      </c>
      <c r="BI1628" s="29">
        <f t="shared" si="1617"/>
        <v>1</v>
      </c>
      <c r="BJ1628" s="29">
        <f t="shared" si="1615"/>
        <v>1</v>
      </c>
      <c r="BN1628" s="29">
        <f t="shared" si="1579"/>
        <v>17</v>
      </c>
      <c r="BO1628" s="29">
        <f t="shared" si="1554"/>
        <v>24</v>
      </c>
    </row>
    <row r="1629" spans="3:67" x14ac:dyDescent="0.25">
      <c r="C1629" s="79">
        <f t="shared" si="1551"/>
        <v>43885</v>
      </c>
      <c r="D1629" s="29">
        <f t="shared" si="1601"/>
        <v>2020</v>
      </c>
      <c r="E1629" s="29">
        <f t="shared" si="1580"/>
        <v>2</v>
      </c>
      <c r="F1629" s="29">
        <f t="shared" si="1581"/>
        <v>9</v>
      </c>
      <c r="G1629" s="29">
        <f t="shared" si="1582"/>
        <v>24</v>
      </c>
      <c r="H1629" s="166" t="str">
        <f t="shared" si="1583"/>
        <v>So</v>
      </c>
      <c r="I1629" s="29">
        <f t="shared" si="1552"/>
        <v>18</v>
      </c>
      <c r="J1629" s="29">
        <f t="array" ref="J1629">INDEX(Dienstplan!$F$6:$AJ$55,BN1629,BO1629)</f>
        <v>0</v>
      </c>
      <c r="K1629" s="29">
        <f t="array" ref="K1629">IF(OR(J1629=Schichten!$B$3,J1629=Schichten!$B$4),INDEX($D$98:$D$147,MATCH(CODE(J1629),$H$98:$H$147,0)),IF(ISERROR(INDEX($D$98:$D$147,MATCH(J1629,$A$98:$A$147,0))),0,INDEX($D$98:$D$147,MATCH(J1629,$A$98:$A$147,0))))</f>
        <v>0</v>
      </c>
      <c r="L1629" s="29">
        <f t="shared" ref="L1629" si="1622">L1579</f>
        <v>0</v>
      </c>
      <c r="M1629" s="29">
        <f t="shared" si="1604"/>
        <v>0</v>
      </c>
      <c r="O1629" s="29">
        <f t="shared" si="1611"/>
        <v>0</v>
      </c>
      <c r="P1629" s="29">
        <f t="shared" si="1611"/>
        <v>0</v>
      </c>
      <c r="Q1629" s="29">
        <f t="shared" si="1611"/>
        <v>0</v>
      </c>
      <c r="R1629" s="29">
        <f t="shared" si="1611"/>
        <v>0</v>
      </c>
      <c r="S1629" s="29">
        <f t="shared" si="1611"/>
        <v>0</v>
      </c>
      <c r="T1629" s="29">
        <f t="shared" si="1611"/>
        <v>0</v>
      </c>
      <c r="U1629" s="29">
        <f t="shared" si="1611"/>
        <v>0</v>
      </c>
      <c r="V1629" s="29">
        <f t="shared" si="1611"/>
        <v>0</v>
      </c>
      <c r="W1629" s="29">
        <f t="shared" si="1611"/>
        <v>0</v>
      </c>
      <c r="X1629" s="29">
        <f t="shared" si="1611"/>
        <v>0</v>
      </c>
      <c r="Y1629" s="29">
        <f t="shared" si="1611"/>
        <v>1</v>
      </c>
      <c r="Z1629" s="29">
        <f t="shared" si="1611"/>
        <v>1</v>
      </c>
      <c r="AA1629" s="29">
        <f t="shared" si="1611"/>
        <v>1</v>
      </c>
      <c r="AB1629" s="29">
        <f t="shared" si="1611"/>
        <v>1</v>
      </c>
      <c r="AC1629" s="29">
        <f t="shared" si="1611"/>
        <v>1</v>
      </c>
      <c r="AD1629" s="29">
        <f t="shared" si="1611"/>
        <v>1</v>
      </c>
      <c r="AE1629" s="29">
        <f t="shared" si="1609"/>
        <v>1</v>
      </c>
      <c r="AF1629" s="29">
        <f t="shared" si="1609"/>
        <v>1</v>
      </c>
      <c r="AG1629" s="29">
        <f t="shared" si="1609"/>
        <v>1</v>
      </c>
      <c r="AH1629" s="29">
        <f t="shared" si="1609"/>
        <v>1</v>
      </c>
      <c r="AI1629" s="29">
        <f t="shared" si="1609"/>
        <v>1</v>
      </c>
      <c r="AJ1629" s="29">
        <f t="shared" si="1609"/>
        <v>1</v>
      </c>
      <c r="AK1629" s="29">
        <f t="shared" si="1609"/>
        <v>1</v>
      </c>
      <c r="AL1629" s="29">
        <f t="shared" si="1609"/>
        <v>1</v>
      </c>
      <c r="AM1629" s="29">
        <f t="shared" si="1609"/>
        <v>1</v>
      </c>
      <c r="AN1629" s="29">
        <f t="shared" si="1609"/>
        <v>1</v>
      </c>
      <c r="AO1629" s="29">
        <f t="shared" si="1609"/>
        <v>1</v>
      </c>
      <c r="AP1629" s="29">
        <f t="shared" si="1609"/>
        <v>1</v>
      </c>
      <c r="AQ1629" s="29">
        <f t="shared" si="1609"/>
        <v>1</v>
      </c>
      <c r="AR1629" s="29">
        <f t="shared" si="1609"/>
        <v>1</v>
      </c>
      <c r="AS1629" s="29">
        <f t="shared" si="1609"/>
        <v>1</v>
      </c>
      <c r="AT1629" s="29">
        <f t="shared" si="1617"/>
        <v>1</v>
      </c>
      <c r="AU1629" s="29">
        <f t="shared" si="1617"/>
        <v>1</v>
      </c>
      <c r="AV1629" s="29">
        <f t="shared" si="1617"/>
        <v>1</v>
      </c>
      <c r="AW1629" s="29">
        <f t="shared" si="1617"/>
        <v>1</v>
      </c>
      <c r="AX1629" s="29">
        <f t="shared" si="1617"/>
        <v>1</v>
      </c>
      <c r="AY1629" s="29">
        <f t="shared" si="1617"/>
        <v>1</v>
      </c>
      <c r="AZ1629" s="29">
        <f t="shared" si="1617"/>
        <v>1</v>
      </c>
      <c r="BA1629" s="29">
        <f t="shared" si="1617"/>
        <v>1</v>
      </c>
      <c r="BB1629" s="29">
        <f t="shared" si="1617"/>
        <v>1</v>
      </c>
      <c r="BC1629" s="29">
        <f t="shared" si="1617"/>
        <v>1</v>
      </c>
      <c r="BD1629" s="29">
        <f t="shared" si="1617"/>
        <v>1</v>
      </c>
      <c r="BE1629" s="29">
        <f t="shared" si="1617"/>
        <v>1</v>
      </c>
      <c r="BF1629" s="29">
        <f t="shared" si="1617"/>
        <v>1</v>
      </c>
      <c r="BG1629" s="29">
        <f t="shared" si="1617"/>
        <v>1</v>
      </c>
      <c r="BH1629" s="29">
        <f t="shared" si="1617"/>
        <v>1</v>
      </c>
      <c r="BI1629" s="29">
        <f t="shared" si="1617"/>
        <v>1</v>
      </c>
      <c r="BJ1629" s="29">
        <f t="shared" si="1615"/>
        <v>1</v>
      </c>
      <c r="BN1629" s="29">
        <f t="shared" si="1579"/>
        <v>18</v>
      </c>
      <c r="BO1629" s="29">
        <f t="shared" si="1554"/>
        <v>24</v>
      </c>
    </row>
    <row r="1630" spans="3:67" x14ac:dyDescent="0.25">
      <c r="C1630" s="79">
        <f t="shared" si="1551"/>
        <v>43885</v>
      </c>
      <c r="D1630" s="29">
        <f t="shared" si="1601"/>
        <v>2020</v>
      </c>
      <c r="E1630" s="29">
        <f t="shared" si="1580"/>
        <v>2</v>
      </c>
      <c r="F1630" s="29">
        <f t="shared" si="1581"/>
        <v>9</v>
      </c>
      <c r="G1630" s="29">
        <f t="shared" si="1582"/>
        <v>24</v>
      </c>
      <c r="H1630" s="166" t="str">
        <f t="shared" si="1583"/>
        <v>So</v>
      </c>
      <c r="I1630" s="29">
        <f t="shared" si="1552"/>
        <v>19</v>
      </c>
      <c r="J1630" s="29">
        <f t="array" ref="J1630">INDEX(Dienstplan!$F$6:$AJ$55,BN1630,BO1630)</f>
        <v>0</v>
      </c>
      <c r="K1630" s="29">
        <f t="array" ref="K1630">IF(OR(J1630=Schichten!$B$3,J1630=Schichten!$B$4),INDEX($D$98:$D$147,MATCH(CODE(J1630),$H$98:$H$147,0)),IF(ISERROR(INDEX($D$98:$D$147,MATCH(J1630,$A$98:$A$147,0))),0,INDEX($D$98:$D$147,MATCH(J1630,$A$98:$A$147,0))))</f>
        <v>0</v>
      </c>
      <c r="L1630" s="29">
        <f t="shared" ref="L1630" si="1623">L1580</f>
        <v>0</v>
      </c>
      <c r="M1630" s="29">
        <f t="shared" si="1604"/>
        <v>0</v>
      </c>
      <c r="O1630" s="29">
        <f t="shared" si="1611"/>
        <v>0</v>
      </c>
      <c r="P1630" s="29">
        <f t="shared" si="1611"/>
        <v>0</v>
      </c>
      <c r="Q1630" s="29">
        <f t="shared" si="1611"/>
        <v>0</v>
      </c>
      <c r="R1630" s="29">
        <f t="shared" si="1611"/>
        <v>0</v>
      </c>
      <c r="S1630" s="29">
        <f t="shared" si="1611"/>
        <v>0</v>
      </c>
      <c r="T1630" s="29">
        <f t="shared" si="1611"/>
        <v>0</v>
      </c>
      <c r="U1630" s="29">
        <f t="shared" si="1611"/>
        <v>0</v>
      </c>
      <c r="V1630" s="29">
        <f t="shared" si="1611"/>
        <v>0</v>
      </c>
      <c r="W1630" s="29">
        <f t="shared" si="1611"/>
        <v>0</v>
      </c>
      <c r="X1630" s="29">
        <f t="shared" si="1611"/>
        <v>0</v>
      </c>
      <c r="Y1630" s="29">
        <f t="shared" si="1611"/>
        <v>1</v>
      </c>
      <c r="Z1630" s="29">
        <f t="shared" si="1611"/>
        <v>1</v>
      </c>
      <c r="AA1630" s="29">
        <f t="shared" si="1611"/>
        <v>1</v>
      </c>
      <c r="AB1630" s="29">
        <f t="shared" si="1611"/>
        <v>1</v>
      </c>
      <c r="AC1630" s="29">
        <f t="shared" si="1611"/>
        <v>1</v>
      </c>
      <c r="AD1630" s="29">
        <f t="shared" si="1611"/>
        <v>1</v>
      </c>
      <c r="AE1630" s="29">
        <f t="shared" si="1609"/>
        <v>1</v>
      </c>
      <c r="AF1630" s="29">
        <f t="shared" si="1609"/>
        <v>1</v>
      </c>
      <c r="AG1630" s="29">
        <f t="shared" si="1609"/>
        <v>1</v>
      </c>
      <c r="AH1630" s="29">
        <f t="shared" si="1609"/>
        <v>1</v>
      </c>
      <c r="AI1630" s="29">
        <f t="shared" si="1609"/>
        <v>1</v>
      </c>
      <c r="AJ1630" s="29">
        <f t="shared" si="1609"/>
        <v>1</v>
      </c>
      <c r="AK1630" s="29">
        <f t="shared" si="1609"/>
        <v>1</v>
      </c>
      <c r="AL1630" s="29">
        <f t="shared" si="1609"/>
        <v>1</v>
      </c>
      <c r="AM1630" s="29">
        <f t="shared" si="1609"/>
        <v>1</v>
      </c>
      <c r="AN1630" s="29">
        <f t="shared" si="1609"/>
        <v>1</v>
      </c>
      <c r="AO1630" s="29">
        <f t="shared" si="1609"/>
        <v>1</v>
      </c>
      <c r="AP1630" s="29">
        <f t="shared" si="1609"/>
        <v>1</v>
      </c>
      <c r="AQ1630" s="29">
        <f t="shared" si="1609"/>
        <v>1</v>
      </c>
      <c r="AR1630" s="29">
        <f t="shared" si="1609"/>
        <v>1</v>
      </c>
      <c r="AS1630" s="29">
        <f t="shared" si="1609"/>
        <v>1</v>
      </c>
      <c r="AT1630" s="29">
        <f t="shared" si="1617"/>
        <v>1</v>
      </c>
      <c r="AU1630" s="29">
        <f t="shared" si="1617"/>
        <v>1</v>
      </c>
      <c r="AV1630" s="29">
        <f t="shared" si="1617"/>
        <v>1</v>
      </c>
      <c r="AW1630" s="29">
        <f t="shared" si="1617"/>
        <v>1</v>
      </c>
      <c r="AX1630" s="29">
        <f t="shared" si="1617"/>
        <v>1</v>
      </c>
      <c r="AY1630" s="29">
        <f t="shared" si="1617"/>
        <v>1</v>
      </c>
      <c r="AZ1630" s="29">
        <f t="shared" si="1617"/>
        <v>1</v>
      </c>
      <c r="BA1630" s="29">
        <f t="shared" si="1617"/>
        <v>1</v>
      </c>
      <c r="BB1630" s="29">
        <f t="shared" si="1617"/>
        <v>1</v>
      </c>
      <c r="BC1630" s="29">
        <f t="shared" si="1617"/>
        <v>1</v>
      </c>
      <c r="BD1630" s="29">
        <f t="shared" si="1617"/>
        <v>1</v>
      </c>
      <c r="BE1630" s="29">
        <f t="shared" si="1617"/>
        <v>1</v>
      </c>
      <c r="BF1630" s="29">
        <f t="shared" si="1617"/>
        <v>1</v>
      </c>
      <c r="BG1630" s="29">
        <f t="shared" si="1617"/>
        <v>1</v>
      </c>
      <c r="BH1630" s="29">
        <f t="shared" si="1617"/>
        <v>1</v>
      </c>
      <c r="BI1630" s="29">
        <f t="shared" si="1617"/>
        <v>1</v>
      </c>
      <c r="BJ1630" s="29">
        <f t="shared" si="1615"/>
        <v>1</v>
      </c>
      <c r="BN1630" s="29">
        <f t="shared" si="1579"/>
        <v>19</v>
      </c>
      <c r="BO1630" s="29">
        <f t="shared" si="1554"/>
        <v>24</v>
      </c>
    </row>
    <row r="1631" spans="3:67" x14ac:dyDescent="0.25">
      <c r="C1631" s="79">
        <f t="shared" si="1551"/>
        <v>43885</v>
      </c>
      <c r="D1631" s="29">
        <f t="shared" si="1601"/>
        <v>2020</v>
      </c>
      <c r="E1631" s="29">
        <f t="shared" si="1580"/>
        <v>2</v>
      </c>
      <c r="F1631" s="29">
        <f t="shared" si="1581"/>
        <v>9</v>
      </c>
      <c r="G1631" s="29">
        <f t="shared" si="1582"/>
        <v>24</v>
      </c>
      <c r="H1631" s="166" t="str">
        <f t="shared" si="1583"/>
        <v>So</v>
      </c>
      <c r="I1631" s="29">
        <f t="shared" si="1552"/>
        <v>20</v>
      </c>
      <c r="J1631" s="29">
        <f t="array" ref="J1631">INDEX(Dienstplan!$F$6:$AJ$55,BN1631,BO1631)</f>
        <v>0</v>
      </c>
      <c r="K1631" s="29">
        <f t="array" ref="K1631">IF(OR(J1631=Schichten!$B$3,J1631=Schichten!$B$4),INDEX($D$98:$D$147,MATCH(CODE(J1631),$H$98:$H$147,0)),IF(ISERROR(INDEX($D$98:$D$147,MATCH(J1631,$A$98:$A$147,0))),0,INDEX($D$98:$D$147,MATCH(J1631,$A$98:$A$147,0))))</f>
        <v>0</v>
      </c>
      <c r="L1631" s="29">
        <f t="shared" ref="L1631" si="1624">L1581</f>
        <v>0</v>
      </c>
      <c r="M1631" s="29">
        <f t="shared" si="1604"/>
        <v>0</v>
      </c>
      <c r="O1631" s="29">
        <f t="shared" si="1611"/>
        <v>0</v>
      </c>
      <c r="P1631" s="29">
        <f t="shared" si="1611"/>
        <v>0</v>
      </c>
      <c r="Q1631" s="29">
        <f t="shared" si="1611"/>
        <v>0</v>
      </c>
      <c r="R1631" s="29">
        <f t="shared" si="1611"/>
        <v>0</v>
      </c>
      <c r="S1631" s="29">
        <f t="shared" si="1611"/>
        <v>0</v>
      </c>
      <c r="T1631" s="29">
        <f t="shared" si="1611"/>
        <v>0</v>
      </c>
      <c r="U1631" s="29">
        <f t="shared" si="1611"/>
        <v>0</v>
      </c>
      <c r="V1631" s="29">
        <f t="shared" si="1611"/>
        <v>0</v>
      </c>
      <c r="W1631" s="29">
        <f t="shared" si="1611"/>
        <v>0</v>
      </c>
      <c r="X1631" s="29">
        <f t="shared" si="1611"/>
        <v>0</v>
      </c>
      <c r="Y1631" s="29">
        <f t="shared" si="1611"/>
        <v>1</v>
      </c>
      <c r="Z1631" s="29">
        <f t="shared" si="1611"/>
        <v>1</v>
      </c>
      <c r="AA1631" s="29">
        <f t="shared" si="1611"/>
        <v>1</v>
      </c>
      <c r="AB1631" s="29">
        <f t="shared" si="1611"/>
        <v>1</v>
      </c>
      <c r="AC1631" s="29">
        <f t="shared" si="1611"/>
        <v>1</v>
      </c>
      <c r="AD1631" s="29">
        <f t="shared" si="1611"/>
        <v>1</v>
      </c>
      <c r="AE1631" s="29">
        <f t="shared" si="1609"/>
        <v>1</v>
      </c>
      <c r="AF1631" s="29">
        <f t="shared" si="1609"/>
        <v>1</v>
      </c>
      <c r="AG1631" s="29">
        <f t="shared" si="1609"/>
        <v>1</v>
      </c>
      <c r="AH1631" s="29">
        <f t="shared" si="1609"/>
        <v>1</v>
      </c>
      <c r="AI1631" s="29">
        <f t="shared" si="1609"/>
        <v>1</v>
      </c>
      <c r="AJ1631" s="29">
        <f t="shared" si="1609"/>
        <v>1</v>
      </c>
      <c r="AK1631" s="29">
        <f t="shared" si="1609"/>
        <v>1</v>
      </c>
      <c r="AL1631" s="29">
        <f t="shared" si="1609"/>
        <v>1</v>
      </c>
      <c r="AM1631" s="29">
        <f t="shared" si="1609"/>
        <v>1</v>
      </c>
      <c r="AN1631" s="29">
        <f t="shared" si="1609"/>
        <v>1</v>
      </c>
      <c r="AO1631" s="29">
        <f t="shared" si="1609"/>
        <v>1</v>
      </c>
      <c r="AP1631" s="29">
        <f t="shared" si="1609"/>
        <v>1</v>
      </c>
      <c r="AQ1631" s="29">
        <f t="shared" si="1609"/>
        <v>1</v>
      </c>
      <c r="AR1631" s="29">
        <f t="shared" si="1609"/>
        <v>1</v>
      </c>
      <c r="AS1631" s="29">
        <f t="shared" si="1609"/>
        <v>1</v>
      </c>
      <c r="AT1631" s="29">
        <f t="shared" si="1617"/>
        <v>1</v>
      </c>
      <c r="AU1631" s="29">
        <f t="shared" si="1617"/>
        <v>1</v>
      </c>
      <c r="AV1631" s="29">
        <f t="shared" si="1617"/>
        <v>1</v>
      </c>
      <c r="AW1631" s="29">
        <f t="shared" si="1617"/>
        <v>1</v>
      </c>
      <c r="AX1631" s="29">
        <f t="shared" si="1617"/>
        <v>1</v>
      </c>
      <c r="AY1631" s="29">
        <f t="shared" si="1617"/>
        <v>1</v>
      </c>
      <c r="AZ1631" s="29">
        <f t="shared" si="1617"/>
        <v>1</v>
      </c>
      <c r="BA1631" s="29">
        <f t="shared" si="1617"/>
        <v>1</v>
      </c>
      <c r="BB1631" s="29">
        <f t="shared" si="1617"/>
        <v>1</v>
      </c>
      <c r="BC1631" s="29">
        <f t="shared" si="1617"/>
        <v>1</v>
      </c>
      <c r="BD1631" s="29">
        <f t="shared" si="1617"/>
        <v>1</v>
      </c>
      <c r="BE1631" s="29">
        <f t="shared" si="1617"/>
        <v>1</v>
      </c>
      <c r="BF1631" s="29">
        <f t="shared" si="1617"/>
        <v>1</v>
      </c>
      <c r="BG1631" s="29">
        <f t="shared" si="1617"/>
        <v>1</v>
      </c>
      <c r="BH1631" s="29">
        <f t="shared" si="1617"/>
        <v>1</v>
      </c>
      <c r="BI1631" s="29">
        <f t="shared" si="1617"/>
        <v>1</v>
      </c>
      <c r="BJ1631" s="29">
        <f t="shared" si="1615"/>
        <v>1</v>
      </c>
      <c r="BN1631" s="29">
        <f t="shared" si="1579"/>
        <v>20</v>
      </c>
      <c r="BO1631" s="29">
        <f t="shared" si="1554"/>
        <v>24</v>
      </c>
    </row>
    <row r="1632" spans="3:67" x14ac:dyDescent="0.25">
      <c r="C1632" s="79">
        <f t="shared" si="1551"/>
        <v>43885</v>
      </c>
      <c r="D1632" s="29">
        <f t="shared" si="1601"/>
        <v>2020</v>
      </c>
      <c r="E1632" s="29">
        <f t="shared" si="1580"/>
        <v>2</v>
      </c>
      <c r="F1632" s="29">
        <f t="shared" si="1581"/>
        <v>9</v>
      </c>
      <c r="G1632" s="29">
        <f t="shared" si="1582"/>
        <v>24</v>
      </c>
      <c r="H1632" s="166" t="str">
        <f t="shared" si="1583"/>
        <v>So</v>
      </c>
      <c r="I1632" s="29">
        <f t="shared" si="1552"/>
        <v>21</v>
      </c>
      <c r="J1632" s="29">
        <f t="array" ref="J1632">INDEX(Dienstplan!$F$6:$AJ$55,BN1632,BO1632)</f>
        <v>0</v>
      </c>
      <c r="K1632" s="29">
        <f t="array" ref="K1632">IF(OR(J1632=Schichten!$B$3,J1632=Schichten!$B$4),INDEX($D$98:$D$147,MATCH(CODE(J1632),$H$98:$H$147,0)),IF(ISERROR(INDEX($D$98:$D$147,MATCH(J1632,$A$98:$A$147,0))),0,INDEX($D$98:$D$147,MATCH(J1632,$A$98:$A$147,0))))</f>
        <v>0</v>
      </c>
      <c r="L1632" s="29">
        <f t="shared" ref="L1632" si="1625">L1582</f>
        <v>0</v>
      </c>
      <c r="M1632" s="29">
        <f t="shared" si="1604"/>
        <v>0</v>
      </c>
      <c r="O1632" s="29">
        <f t="shared" si="1611"/>
        <v>0</v>
      </c>
      <c r="P1632" s="29">
        <f t="shared" si="1611"/>
        <v>0</v>
      </c>
      <c r="Q1632" s="29">
        <f t="shared" si="1611"/>
        <v>0</v>
      </c>
      <c r="R1632" s="29">
        <f t="shared" si="1611"/>
        <v>0</v>
      </c>
      <c r="S1632" s="29">
        <f t="shared" si="1611"/>
        <v>0</v>
      </c>
      <c r="T1632" s="29">
        <f t="shared" si="1611"/>
        <v>0</v>
      </c>
      <c r="U1632" s="29">
        <f t="shared" si="1611"/>
        <v>0</v>
      </c>
      <c r="V1632" s="29">
        <f t="shared" si="1611"/>
        <v>0</v>
      </c>
      <c r="W1632" s="29">
        <f t="shared" si="1611"/>
        <v>0</v>
      </c>
      <c r="X1632" s="29">
        <f t="shared" si="1611"/>
        <v>0</v>
      </c>
      <c r="Y1632" s="29">
        <f t="shared" si="1611"/>
        <v>1</v>
      </c>
      <c r="Z1632" s="29">
        <f t="shared" si="1611"/>
        <v>1</v>
      </c>
      <c r="AA1632" s="29">
        <f t="shared" si="1611"/>
        <v>1</v>
      </c>
      <c r="AB1632" s="29">
        <f t="shared" si="1611"/>
        <v>1</v>
      </c>
      <c r="AC1632" s="29">
        <f t="shared" si="1611"/>
        <v>1</v>
      </c>
      <c r="AD1632" s="29">
        <f t="shared" si="1611"/>
        <v>1</v>
      </c>
      <c r="AE1632" s="29">
        <f t="shared" si="1609"/>
        <v>1</v>
      </c>
      <c r="AF1632" s="29">
        <f t="shared" si="1609"/>
        <v>1</v>
      </c>
      <c r="AG1632" s="29">
        <f t="shared" si="1609"/>
        <v>1</v>
      </c>
      <c r="AH1632" s="29">
        <f t="shared" si="1609"/>
        <v>1</v>
      </c>
      <c r="AI1632" s="29">
        <f t="shared" si="1609"/>
        <v>1</v>
      </c>
      <c r="AJ1632" s="29">
        <f t="shared" si="1609"/>
        <v>1</v>
      </c>
      <c r="AK1632" s="29">
        <f t="shared" si="1609"/>
        <v>1</v>
      </c>
      <c r="AL1632" s="29">
        <f t="shared" si="1609"/>
        <v>1</v>
      </c>
      <c r="AM1632" s="29">
        <f t="shared" si="1609"/>
        <v>1</v>
      </c>
      <c r="AN1632" s="29">
        <f t="shared" si="1609"/>
        <v>1</v>
      </c>
      <c r="AO1632" s="29">
        <f t="shared" si="1609"/>
        <v>1</v>
      </c>
      <c r="AP1632" s="29">
        <f t="shared" si="1609"/>
        <v>1</v>
      </c>
      <c r="AQ1632" s="29">
        <f t="shared" si="1609"/>
        <v>1</v>
      </c>
      <c r="AR1632" s="29">
        <f t="shared" si="1609"/>
        <v>1</v>
      </c>
      <c r="AS1632" s="29">
        <f t="shared" si="1609"/>
        <v>1</v>
      </c>
      <c r="AT1632" s="29">
        <f t="shared" si="1617"/>
        <v>1</v>
      </c>
      <c r="AU1632" s="29">
        <f t="shared" si="1617"/>
        <v>1</v>
      </c>
      <c r="AV1632" s="29">
        <f t="shared" si="1617"/>
        <v>1</v>
      </c>
      <c r="AW1632" s="29">
        <f t="shared" si="1617"/>
        <v>1</v>
      </c>
      <c r="AX1632" s="29">
        <f t="shared" si="1617"/>
        <v>1</v>
      </c>
      <c r="AY1632" s="29">
        <f t="shared" si="1617"/>
        <v>1</v>
      </c>
      <c r="AZ1632" s="29">
        <f t="shared" si="1617"/>
        <v>1</v>
      </c>
      <c r="BA1632" s="29">
        <f t="shared" si="1617"/>
        <v>1</v>
      </c>
      <c r="BB1632" s="29">
        <f t="shared" si="1617"/>
        <v>1</v>
      </c>
      <c r="BC1632" s="29">
        <f t="shared" si="1617"/>
        <v>1</v>
      </c>
      <c r="BD1632" s="29">
        <f t="shared" si="1617"/>
        <v>1</v>
      </c>
      <c r="BE1632" s="29">
        <f t="shared" si="1617"/>
        <v>1</v>
      </c>
      <c r="BF1632" s="29">
        <f t="shared" si="1617"/>
        <v>1</v>
      </c>
      <c r="BG1632" s="29">
        <f t="shared" si="1617"/>
        <v>1</v>
      </c>
      <c r="BH1632" s="29">
        <f t="shared" si="1617"/>
        <v>1</v>
      </c>
      <c r="BI1632" s="29">
        <f t="shared" si="1617"/>
        <v>1</v>
      </c>
      <c r="BJ1632" s="29">
        <f t="shared" si="1615"/>
        <v>1</v>
      </c>
      <c r="BN1632" s="29">
        <f t="shared" si="1579"/>
        <v>21</v>
      </c>
      <c r="BO1632" s="29">
        <f t="shared" si="1554"/>
        <v>24</v>
      </c>
    </row>
    <row r="1633" spans="3:67" x14ac:dyDescent="0.25">
      <c r="C1633" s="79">
        <f t="shared" si="1551"/>
        <v>43885</v>
      </c>
      <c r="D1633" s="29">
        <f t="shared" si="1601"/>
        <v>2020</v>
      </c>
      <c r="E1633" s="29">
        <f t="shared" si="1580"/>
        <v>2</v>
      </c>
      <c r="F1633" s="29">
        <f t="shared" si="1581"/>
        <v>9</v>
      </c>
      <c r="G1633" s="29">
        <f t="shared" si="1582"/>
        <v>24</v>
      </c>
      <c r="H1633" s="166" t="str">
        <f t="shared" si="1583"/>
        <v>So</v>
      </c>
      <c r="I1633" s="29">
        <f t="shared" si="1552"/>
        <v>22</v>
      </c>
      <c r="J1633" s="29">
        <f t="array" ref="J1633">INDEX(Dienstplan!$F$6:$AJ$55,BN1633,BO1633)</f>
        <v>0</v>
      </c>
      <c r="K1633" s="29">
        <f t="array" ref="K1633">IF(OR(J1633=Schichten!$B$3,J1633=Schichten!$B$4),INDEX($D$98:$D$147,MATCH(CODE(J1633),$H$98:$H$147,0)),IF(ISERROR(INDEX($D$98:$D$147,MATCH(J1633,$A$98:$A$147,0))),0,INDEX($D$98:$D$147,MATCH(J1633,$A$98:$A$147,0))))</f>
        <v>0</v>
      </c>
      <c r="L1633" s="29">
        <f t="shared" ref="L1633" si="1626">L1583</f>
        <v>0</v>
      </c>
      <c r="M1633" s="29">
        <f t="shared" si="1604"/>
        <v>0</v>
      </c>
      <c r="O1633" s="29">
        <f t="shared" si="1611"/>
        <v>0</v>
      </c>
      <c r="P1633" s="29">
        <f t="shared" si="1611"/>
        <v>0</v>
      </c>
      <c r="Q1633" s="29">
        <f t="shared" si="1611"/>
        <v>0</v>
      </c>
      <c r="R1633" s="29">
        <f t="shared" si="1611"/>
        <v>0</v>
      </c>
      <c r="S1633" s="29">
        <f t="shared" si="1611"/>
        <v>0</v>
      </c>
      <c r="T1633" s="29">
        <f t="shared" si="1611"/>
        <v>0</v>
      </c>
      <c r="U1633" s="29">
        <f t="shared" si="1611"/>
        <v>0</v>
      </c>
      <c r="V1633" s="29">
        <f t="shared" si="1611"/>
        <v>0</v>
      </c>
      <c r="W1633" s="29">
        <f t="shared" si="1611"/>
        <v>0</v>
      </c>
      <c r="X1633" s="29">
        <f t="shared" si="1611"/>
        <v>0</v>
      </c>
      <c r="Y1633" s="29">
        <f t="shared" si="1611"/>
        <v>1</v>
      </c>
      <c r="Z1633" s="29">
        <f t="shared" si="1611"/>
        <v>1</v>
      </c>
      <c r="AA1633" s="29">
        <f t="shared" si="1611"/>
        <v>1</v>
      </c>
      <c r="AB1633" s="29">
        <f t="shared" si="1611"/>
        <v>1</v>
      </c>
      <c r="AC1633" s="29">
        <f t="shared" si="1611"/>
        <v>1</v>
      </c>
      <c r="AD1633" s="29">
        <f t="shared" si="1611"/>
        <v>1</v>
      </c>
      <c r="AE1633" s="29">
        <f t="shared" si="1609"/>
        <v>1</v>
      </c>
      <c r="AF1633" s="29">
        <f t="shared" si="1609"/>
        <v>1</v>
      </c>
      <c r="AG1633" s="29">
        <f t="shared" si="1609"/>
        <v>1</v>
      </c>
      <c r="AH1633" s="29">
        <f t="shared" si="1609"/>
        <v>1</v>
      </c>
      <c r="AI1633" s="29">
        <f t="shared" si="1609"/>
        <v>1</v>
      </c>
      <c r="AJ1633" s="29">
        <f t="shared" si="1609"/>
        <v>1</v>
      </c>
      <c r="AK1633" s="29">
        <f t="shared" si="1609"/>
        <v>1</v>
      </c>
      <c r="AL1633" s="29">
        <f t="shared" si="1609"/>
        <v>1</v>
      </c>
      <c r="AM1633" s="29">
        <f t="shared" si="1609"/>
        <v>1</v>
      </c>
      <c r="AN1633" s="29">
        <f t="shared" si="1609"/>
        <v>1</v>
      </c>
      <c r="AO1633" s="29">
        <f t="shared" si="1609"/>
        <v>1</v>
      </c>
      <c r="AP1633" s="29">
        <f t="shared" si="1609"/>
        <v>1</v>
      </c>
      <c r="AQ1633" s="29">
        <f t="shared" si="1609"/>
        <v>1</v>
      </c>
      <c r="AR1633" s="29">
        <f t="shared" si="1609"/>
        <v>1</v>
      </c>
      <c r="AS1633" s="29">
        <f t="shared" si="1609"/>
        <v>1</v>
      </c>
      <c r="AT1633" s="29">
        <f t="shared" si="1617"/>
        <v>1</v>
      </c>
      <c r="AU1633" s="29">
        <f t="shared" si="1617"/>
        <v>1</v>
      </c>
      <c r="AV1633" s="29">
        <f t="shared" si="1617"/>
        <v>1</v>
      </c>
      <c r="AW1633" s="29">
        <f t="shared" si="1617"/>
        <v>1</v>
      </c>
      <c r="AX1633" s="29">
        <f t="shared" si="1617"/>
        <v>1</v>
      </c>
      <c r="AY1633" s="29">
        <f t="shared" si="1617"/>
        <v>1</v>
      </c>
      <c r="AZ1633" s="29">
        <f t="shared" si="1617"/>
        <v>1</v>
      </c>
      <c r="BA1633" s="29">
        <f t="shared" si="1617"/>
        <v>1</v>
      </c>
      <c r="BB1633" s="29">
        <f t="shared" si="1617"/>
        <v>1</v>
      </c>
      <c r="BC1633" s="29">
        <f t="shared" si="1617"/>
        <v>1</v>
      </c>
      <c r="BD1633" s="29">
        <f t="shared" si="1617"/>
        <v>1</v>
      </c>
      <c r="BE1633" s="29">
        <f t="shared" si="1617"/>
        <v>1</v>
      </c>
      <c r="BF1633" s="29">
        <f t="shared" si="1617"/>
        <v>1</v>
      </c>
      <c r="BG1633" s="29">
        <f t="shared" si="1617"/>
        <v>1</v>
      </c>
      <c r="BH1633" s="29">
        <f t="shared" si="1617"/>
        <v>1</v>
      </c>
      <c r="BI1633" s="29">
        <f t="shared" si="1617"/>
        <v>1</v>
      </c>
      <c r="BJ1633" s="29">
        <f t="shared" si="1615"/>
        <v>1</v>
      </c>
      <c r="BN1633" s="29">
        <f t="shared" si="1579"/>
        <v>22</v>
      </c>
      <c r="BO1633" s="29">
        <f t="shared" si="1554"/>
        <v>24</v>
      </c>
    </row>
    <row r="1634" spans="3:67" x14ac:dyDescent="0.25">
      <c r="C1634" s="79">
        <f t="shared" si="1551"/>
        <v>43885</v>
      </c>
      <c r="D1634" s="29">
        <f t="shared" si="1601"/>
        <v>2020</v>
      </c>
      <c r="E1634" s="29">
        <f t="shared" si="1580"/>
        <v>2</v>
      </c>
      <c r="F1634" s="29">
        <f t="shared" si="1581"/>
        <v>9</v>
      </c>
      <c r="G1634" s="29">
        <f t="shared" si="1582"/>
        <v>24</v>
      </c>
      <c r="H1634" s="166" t="str">
        <f t="shared" si="1583"/>
        <v>So</v>
      </c>
      <c r="I1634" s="29">
        <f t="shared" si="1552"/>
        <v>23</v>
      </c>
      <c r="J1634" s="29">
        <f t="array" ref="J1634">INDEX(Dienstplan!$F$6:$AJ$55,BN1634,BO1634)</f>
        <v>0</v>
      </c>
      <c r="K1634" s="29">
        <f t="array" ref="K1634">IF(OR(J1634=Schichten!$B$3,J1634=Schichten!$B$4),INDEX($D$98:$D$147,MATCH(CODE(J1634),$H$98:$H$147,0)),IF(ISERROR(INDEX($D$98:$D$147,MATCH(J1634,$A$98:$A$147,0))),0,INDEX($D$98:$D$147,MATCH(J1634,$A$98:$A$147,0))))</f>
        <v>0</v>
      </c>
      <c r="L1634" s="29">
        <f t="shared" ref="L1634" si="1627">L1584</f>
        <v>0</v>
      </c>
      <c r="M1634" s="29">
        <f t="shared" si="1604"/>
        <v>0</v>
      </c>
      <c r="O1634" s="29">
        <f t="shared" si="1611"/>
        <v>0</v>
      </c>
      <c r="P1634" s="29">
        <f t="shared" si="1611"/>
        <v>0</v>
      </c>
      <c r="Q1634" s="29">
        <f t="shared" si="1611"/>
        <v>0</v>
      </c>
      <c r="R1634" s="29">
        <f t="shared" si="1611"/>
        <v>0</v>
      </c>
      <c r="S1634" s="29">
        <f t="shared" si="1611"/>
        <v>0</v>
      </c>
      <c r="T1634" s="29">
        <f t="shared" si="1611"/>
        <v>0</v>
      </c>
      <c r="U1634" s="29">
        <f t="shared" si="1611"/>
        <v>0</v>
      </c>
      <c r="V1634" s="29">
        <f t="shared" si="1611"/>
        <v>0</v>
      </c>
      <c r="W1634" s="29">
        <f t="shared" si="1611"/>
        <v>0</v>
      </c>
      <c r="X1634" s="29">
        <f t="shared" si="1611"/>
        <v>0</v>
      </c>
      <c r="Y1634" s="29">
        <f t="shared" si="1611"/>
        <v>1</v>
      </c>
      <c r="Z1634" s="29">
        <f t="shared" si="1611"/>
        <v>1</v>
      </c>
      <c r="AA1634" s="29">
        <f t="shared" si="1611"/>
        <v>1</v>
      </c>
      <c r="AB1634" s="29">
        <f t="shared" si="1611"/>
        <v>1</v>
      </c>
      <c r="AC1634" s="29">
        <f t="shared" si="1611"/>
        <v>1</v>
      </c>
      <c r="AD1634" s="29">
        <f t="shared" si="1611"/>
        <v>1</v>
      </c>
      <c r="AE1634" s="29">
        <f t="shared" si="1609"/>
        <v>1</v>
      </c>
      <c r="AF1634" s="29">
        <f t="shared" si="1609"/>
        <v>1</v>
      </c>
      <c r="AG1634" s="29">
        <f t="shared" si="1609"/>
        <v>1</v>
      </c>
      <c r="AH1634" s="29">
        <f t="shared" si="1609"/>
        <v>1</v>
      </c>
      <c r="AI1634" s="29">
        <f t="shared" si="1609"/>
        <v>1</v>
      </c>
      <c r="AJ1634" s="29">
        <f t="shared" si="1609"/>
        <v>1</v>
      </c>
      <c r="AK1634" s="29">
        <f t="shared" si="1609"/>
        <v>1</v>
      </c>
      <c r="AL1634" s="29">
        <f t="shared" si="1609"/>
        <v>1</v>
      </c>
      <c r="AM1634" s="29">
        <f t="shared" si="1609"/>
        <v>1</v>
      </c>
      <c r="AN1634" s="29">
        <f t="shared" si="1609"/>
        <v>1</v>
      </c>
      <c r="AO1634" s="29">
        <f t="shared" si="1609"/>
        <v>1</v>
      </c>
      <c r="AP1634" s="29">
        <f t="shared" si="1609"/>
        <v>1</v>
      </c>
      <c r="AQ1634" s="29">
        <f t="shared" si="1609"/>
        <v>1</v>
      </c>
      <c r="AR1634" s="29">
        <f t="shared" si="1609"/>
        <v>1</v>
      </c>
      <c r="AS1634" s="29">
        <f t="shared" si="1609"/>
        <v>1</v>
      </c>
      <c r="AT1634" s="29">
        <f t="shared" si="1617"/>
        <v>1</v>
      </c>
      <c r="AU1634" s="29">
        <f t="shared" si="1617"/>
        <v>1</v>
      </c>
      <c r="AV1634" s="29">
        <f t="shared" si="1617"/>
        <v>1</v>
      </c>
      <c r="AW1634" s="29">
        <f t="shared" si="1617"/>
        <v>1</v>
      </c>
      <c r="AX1634" s="29">
        <f t="shared" si="1617"/>
        <v>1</v>
      </c>
      <c r="AY1634" s="29">
        <f t="shared" si="1617"/>
        <v>1</v>
      </c>
      <c r="AZ1634" s="29">
        <f t="shared" si="1617"/>
        <v>1</v>
      </c>
      <c r="BA1634" s="29">
        <f t="shared" si="1617"/>
        <v>1</v>
      </c>
      <c r="BB1634" s="29">
        <f t="shared" si="1617"/>
        <v>1</v>
      </c>
      <c r="BC1634" s="29">
        <f t="shared" si="1617"/>
        <v>1</v>
      </c>
      <c r="BD1634" s="29">
        <f t="shared" si="1617"/>
        <v>1</v>
      </c>
      <c r="BE1634" s="29">
        <f t="shared" si="1617"/>
        <v>1</v>
      </c>
      <c r="BF1634" s="29">
        <f t="shared" si="1617"/>
        <v>1</v>
      </c>
      <c r="BG1634" s="29">
        <f t="shared" si="1617"/>
        <v>1</v>
      </c>
      <c r="BH1634" s="29">
        <f t="shared" si="1617"/>
        <v>1</v>
      </c>
      <c r="BI1634" s="29">
        <f t="shared" si="1617"/>
        <v>1</v>
      </c>
      <c r="BJ1634" s="29">
        <f t="shared" si="1615"/>
        <v>1</v>
      </c>
      <c r="BN1634" s="29">
        <f t="shared" si="1579"/>
        <v>23</v>
      </c>
      <c r="BO1634" s="29">
        <f t="shared" si="1554"/>
        <v>24</v>
      </c>
    </row>
    <row r="1635" spans="3:67" x14ac:dyDescent="0.25">
      <c r="C1635" s="79">
        <f t="shared" si="1551"/>
        <v>43885</v>
      </c>
      <c r="D1635" s="29">
        <f t="shared" si="1601"/>
        <v>2020</v>
      </c>
      <c r="E1635" s="29">
        <f t="shared" si="1580"/>
        <v>2</v>
      </c>
      <c r="F1635" s="29">
        <f t="shared" si="1581"/>
        <v>9</v>
      </c>
      <c r="G1635" s="29">
        <f t="shared" si="1582"/>
        <v>24</v>
      </c>
      <c r="H1635" s="166" t="str">
        <f t="shared" si="1583"/>
        <v>So</v>
      </c>
      <c r="I1635" s="29">
        <f t="shared" si="1552"/>
        <v>24</v>
      </c>
      <c r="J1635" s="29">
        <f t="array" ref="J1635">INDEX(Dienstplan!$F$6:$AJ$55,BN1635,BO1635)</f>
        <v>0</v>
      </c>
      <c r="K1635" s="29">
        <f t="array" ref="K1635">IF(OR(J1635=Schichten!$B$3,J1635=Schichten!$B$4),INDEX($D$98:$D$147,MATCH(CODE(J1635),$H$98:$H$147,0)),IF(ISERROR(INDEX($D$98:$D$147,MATCH(J1635,$A$98:$A$147,0))),0,INDEX($D$98:$D$147,MATCH(J1635,$A$98:$A$147,0))))</f>
        <v>0</v>
      </c>
      <c r="L1635" s="29">
        <f t="shared" ref="L1635" si="1628">L1585</f>
        <v>0</v>
      </c>
      <c r="M1635" s="29">
        <f t="shared" si="1604"/>
        <v>0</v>
      </c>
      <c r="O1635" s="29">
        <f t="shared" si="1611"/>
        <v>0</v>
      </c>
      <c r="P1635" s="29">
        <f t="shared" si="1611"/>
        <v>0</v>
      </c>
      <c r="Q1635" s="29">
        <f t="shared" si="1611"/>
        <v>0</v>
      </c>
      <c r="R1635" s="29">
        <f t="shared" si="1611"/>
        <v>0</v>
      </c>
      <c r="S1635" s="29">
        <f t="shared" si="1611"/>
        <v>0</v>
      </c>
      <c r="T1635" s="29">
        <f t="shared" si="1611"/>
        <v>0</v>
      </c>
      <c r="U1635" s="29">
        <f t="shared" si="1611"/>
        <v>0</v>
      </c>
      <c r="V1635" s="29">
        <f t="shared" si="1611"/>
        <v>0</v>
      </c>
      <c r="W1635" s="29">
        <f t="shared" si="1611"/>
        <v>0</v>
      </c>
      <c r="X1635" s="29">
        <f t="shared" si="1611"/>
        <v>0</v>
      </c>
      <c r="Y1635" s="29">
        <f t="shared" si="1611"/>
        <v>1</v>
      </c>
      <c r="Z1635" s="29">
        <f t="shared" si="1611"/>
        <v>1</v>
      </c>
      <c r="AA1635" s="29">
        <f t="shared" si="1611"/>
        <v>1</v>
      </c>
      <c r="AB1635" s="29">
        <f t="shared" si="1611"/>
        <v>1</v>
      </c>
      <c r="AC1635" s="29">
        <f t="shared" si="1611"/>
        <v>1</v>
      </c>
      <c r="AD1635" s="29">
        <f t="shared" ref="AD1635:AS1650" si="1629">IF($M$457,IF($J1635=AD$461,1,0),0)</f>
        <v>1</v>
      </c>
      <c r="AE1635" s="29">
        <f t="shared" si="1629"/>
        <v>1</v>
      </c>
      <c r="AF1635" s="29">
        <f t="shared" si="1629"/>
        <v>1</v>
      </c>
      <c r="AG1635" s="29">
        <f t="shared" si="1629"/>
        <v>1</v>
      </c>
      <c r="AH1635" s="29">
        <f t="shared" si="1629"/>
        <v>1</v>
      </c>
      <c r="AI1635" s="29">
        <f t="shared" si="1629"/>
        <v>1</v>
      </c>
      <c r="AJ1635" s="29">
        <f t="shared" si="1629"/>
        <v>1</v>
      </c>
      <c r="AK1635" s="29">
        <f t="shared" si="1629"/>
        <v>1</v>
      </c>
      <c r="AL1635" s="29">
        <f t="shared" si="1629"/>
        <v>1</v>
      </c>
      <c r="AM1635" s="29">
        <f t="shared" si="1629"/>
        <v>1</v>
      </c>
      <c r="AN1635" s="29">
        <f t="shared" si="1629"/>
        <v>1</v>
      </c>
      <c r="AO1635" s="29">
        <f t="shared" si="1629"/>
        <v>1</v>
      </c>
      <c r="AP1635" s="29">
        <f t="shared" si="1629"/>
        <v>1</v>
      </c>
      <c r="AQ1635" s="29">
        <f t="shared" si="1629"/>
        <v>1</v>
      </c>
      <c r="AR1635" s="29">
        <f t="shared" si="1629"/>
        <v>1</v>
      </c>
      <c r="AS1635" s="29">
        <f t="shared" si="1629"/>
        <v>1</v>
      </c>
      <c r="AT1635" s="29">
        <f t="shared" si="1617"/>
        <v>1</v>
      </c>
      <c r="AU1635" s="29">
        <f t="shared" si="1617"/>
        <v>1</v>
      </c>
      <c r="AV1635" s="29">
        <f t="shared" si="1617"/>
        <v>1</v>
      </c>
      <c r="AW1635" s="29">
        <f t="shared" si="1617"/>
        <v>1</v>
      </c>
      <c r="AX1635" s="29">
        <f t="shared" si="1617"/>
        <v>1</v>
      </c>
      <c r="AY1635" s="29">
        <f t="shared" si="1617"/>
        <v>1</v>
      </c>
      <c r="AZ1635" s="29">
        <f t="shared" si="1617"/>
        <v>1</v>
      </c>
      <c r="BA1635" s="29">
        <f t="shared" si="1617"/>
        <v>1</v>
      </c>
      <c r="BB1635" s="29">
        <f t="shared" si="1617"/>
        <v>1</v>
      </c>
      <c r="BC1635" s="29">
        <f t="shared" si="1617"/>
        <v>1</v>
      </c>
      <c r="BD1635" s="29">
        <f t="shared" si="1617"/>
        <v>1</v>
      </c>
      <c r="BE1635" s="29">
        <f t="shared" si="1617"/>
        <v>1</v>
      </c>
      <c r="BF1635" s="29">
        <f t="shared" si="1617"/>
        <v>1</v>
      </c>
      <c r="BG1635" s="29">
        <f t="shared" si="1617"/>
        <v>1</v>
      </c>
      <c r="BH1635" s="29">
        <f t="shared" si="1617"/>
        <v>1</v>
      </c>
      <c r="BI1635" s="29">
        <f t="shared" si="1617"/>
        <v>1</v>
      </c>
      <c r="BJ1635" s="29">
        <f t="shared" si="1615"/>
        <v>1</v>
      </c>
      <c r="BN1635" s="29">
        <f t="shared" si="1579"/>
        <v>24</v>
      </c>
      <c r="BO1635" s="29">
        <f t="shared" si="1554"/>
        <v>24</v>
      </c>
    </row>
    <row r="1636" spans="3:67" x14ac:dyDescent="0.25">
      <c r="C1636" s="79">
        <f t="shared" si="1551"/>
        <v>43885</v>
      </c>
      <c r="D1636" s="29">
        <f t="shared" si="1601"/>
        <v>2020</v>
      </c>
      <c r="E1636" s="29">
        <f t="shared" si="1580"/>
        <v>2</v>
      </c>
      <c r="F1636" s="29">
        <f t="shared" si="1581"/>
        <v>9</v>
      </c>
      <c r="G1636" s="29">
        <f t="shared" si="1582"/>
        <v>24</v>
      </c>
      <c r="H1636" s="166" t="str">
        <f t="shared" si="1583"/>
        <v>So</v>
      </c>
      <c r="I1636" s="29">
        <f t="shared" si="1552"/>
        <v>25</v>
      </c>
      <c r="J1636" s="29">
        <f t="array" ref="J1636">INDEX(Dienstplan!$F$6:$AJ$55,BN1636,BO1636)</f>
        <v>0</v>
      </c>
      <c r="K1636" s="29">
        <f t="array" ref="K1636">IF(OR(J1636=Schichten!$B$3,J1636=Schichten!$B$4),INDEX($D$98:$D$147,MATCH(CODE(J1636),$H$98:$H$147,0)),IF(ISERROR(INDEX($D$98:$D$147,MATCH(J1636,$A$98:$A$147,0))),0,INDEX($D$98:$D$147,MATCH(J1636,$A$98:$A$147,0))))</f>
        <v>0</v>
      </c>
      <c r="L1636" s="29">
        <f t="shared" ref="L1636" si="1630">L1586</f>
        <v>0</v>
      </c>
      <c r="M1636" s="29">
        <f t="shared" si="1604"/>
        <v>0</v>
      </c>
      <c r="O1636" s="29">
        <f t="shared" ref="O1636:AD1651" si="1631">IF($M$457,IF($J1636=O$461,1,0),0)</f>
        <v>0</v>
      </c>
      <c r="P1636" s="29">
        <f t="shared" si="1631"/>
        <v>0</v>
      </c>
      <c r="Q1636" s="29">
        <f t="shared" si="1631"/>
        <v>0</v>
      </c>
      <c r="R1636" s="29">
        <f t="shared" si="1631"/>
        <v>0</v>
      </c>
      <c r="S1636" s="29">
        <f t="shared" si="1631"/>
        <v>0</v>
      </c>
      <c r="T1636" s="29">
        <f t="shared" si="1631"/>
        <v>0</v>
      </c>
      <c r="U1636" s="29">
        <f t="shared" si="1631"/>
        <v>0</v>
      </c>
      <c r="V1636" s="29">
        <f t="shared" si="1631"/>
        <v>0</v>
      </c>
      <c r="W1636" s="29">
        <f t="shared" si="1631"/>
        <v>0</v>
      </c>
      <c r="X1636" s="29">
        <f t="shared" si="1631"/>
        <v>0</v>
      </c>
      <c r="Y1636" s="29">
        <f t="shared" si="1631"/>
        <v>1</v>
      </c>
      <c r="Z1636" s="29">
        <f t="shared" si="1631"/>
        <v>1</v>
      </c>
      <c r="AA1636" s="29">
        <f t="shared" si="1631"/>
        <v>1</v>
      </c>
      <c r="AB1636" s="29">
        <f t="shared" si="1631"/>
        <v>1</v>
      </c>
      <c r="AC1636" s="29">
        <f t="shared" si="1631"/>
        <v>1</v>
      </c>
      <c r="AD1636" s="29">
        <f t="shared" si="1631"/>
        <v>1</v>
      </c>
      <c r="AE1636" s="29">
        <f t="shared" si="1629"/>
        <v>1</v>
      </c>
      <c r="AF1636" s="29">
        <f t="shared" si="1629"/>
        <v>1</v>
      </c>
      <c r="AG1636" s="29">
        <f t="shared" si="1629"/>
        <v>1</v>
      </c>
      <c r="AH1636" s="29">
        <f t="shared" si="1629"/>
        <v>1</v>
      </c>
      <c r="AI1636" s="29">
        <f t="shared" si="1629"/>
        <v>1</v>
      </c>
      <c r="AJ1636" s="29">
        <f t="shared" si="1629"/>
        <v>1</v>
      </c>
      <c r="AK1636" s="29">
        <f t="shared" si="1629"/>
        <v>1</v>
      </c>
      <c r="AL1636" s="29">
        <f t="shared" si="1629"/>
        <v>1</v>
      </c>
      <c r="AM1636" s="29">
        <f t="shared" si="1629"/>
        <v>1</v>
      </c>
      <c r="AN1636" s="29">
        <f t="shared" si="1629"/>
        <v>1</v>
      </c>
      <c r="AO1636" s="29">
        <f t="shared" si="1629"/>
        <v>1</v>
      </c>
      <c r="AP1636" s="29">
        <f t="shared" si="1629"/>
        <v>1</v>
      </c>
      <c r="AQ1636" s="29">
        <f t="shared" si="1629"/>
        <v>1</v>
      </c>
      <c r="AR1636" s="29">
        <f t="shared" si="1629"/>
        <v>1</v>
      </c>
      <c r="AS1636" s="29">
        <f t="shared" si="1629"/>
        <v>1</v>
      </c>
      <c r="AT1636" s="29">
        <f t="shared" si="1617"/>
        <v>1</v>
      </c>
      <c r="AU1636" s="29">
        <f t="shared" si="1617"/>
        <v>1</v>
      </c>
      <c r="AV1636" s="29">
        <f t="shared" si="1617"/>
        <v>1</v>
      </c>
      <c r="AW1636" s="29">
        <f t="shared" si="1617"/>
        <v>1</v>
      </c>
      <c r="AX1636" s="29">
        <f t="shared" si="1617"/>
        <v>1</v>
      </c>
      <c r="AY1636" s="29">
        <f t="shared" si="1617"/>
        <v>1</v>
      </c>
      <c r="AZ1636" s="29">
        <f t="shared" si="1617"/>
        <v>1</v>
      </c>
      <c r="BA1636" s="29">
        <f t="shared" si="1617"/>
        <v>1</v>
      </c>
      <c r="BB1636" s="29">
        <f t="shared" si="1617"/>
        <v>1</v>
      </c>
      <c r="BC1636" s="29">
        <f t="shared" si="1617"/>
        <v>1</v>
      </c>
      <c r="BD1636" s="29">
        <f t="shared" si="1617"/>
        <v>1</v>
      </c>
      <c r="BE1636" s="29">
        <f t="shared" si="1617"/>
        <v>1</v>
      </c>
      <c r="BF1636" s="29">
        <f t="shared" si="1617"/>
        <v>1</v>
      </c>
      <c r="BG1636" s="29">
        <f t="shared" si="1617"/>
        <v>1</v>
      </c>
      <c r="BH1636" s="29">
        <f t="shared" si="1617"/>
        <v>1</v>
      </c>
      <c r="BI1636" s="29">
        <f t="shared" si="1617"/>
        <v>1</v>
      </c>
      <c r="BJ1636" s="29">
        <f t="shared" si="1615"/>
        <v>1</v>
      </c>
      <c r="BN1636" s="29">
        <f t="shared" si="1579"/>
        <v>25</v>
      </c>
      <c r="BO1636" s="29">
        <f t="shared" si="1554"/>
        <v>24</v>
      </c>
    </row>
    <row r="1637" spans="3:67" x14ac:dyDescent="0.25">
      <c r="C1637" s="79">
        <f t="shared" si="1551"/>
        <v>43885</v>
      </c>
      <c r="D1637" s="29">
        <f t="shared" si="1601"/>
        <v>2020</v>
      </c>
      <c r="E1637" s="29">
        <f t="shared" si="1580"/>
        <v>2</v>
      </c>
      <c r="F1637" s="29">
        <f t="shared" si="1581"/>
        <v>9</v>
      </c>
      <c r="G1637" s="29">
        <f t="shared" si="1582"/>
        <v>24</v>
      </c>
      <c r="H1637" s="166" t="str">
        <f t="shared" si="1583"/>
        <v>So</v>
      </c>
      <c r="I1637" s="29">
        <f t="shared" si="1552"/>
        <v>26</v>
      </c>
      <c r="J1637" s="29">
        <f t="array" ref="J1637">INDEX(Dienstplan!$F$6:$AJ$55,BN1637,BO1637)</f>
        <v>0</v>
      </c>
      <c r="K1637" s="29">
        <f t="array" ref="K1637">IF(OR(J1637=Schichten!$B$3,J1637=Schichten!$B$4),INDEX($D$98:$D$147,MATCH(CODE(J1637),$H$98:$H$147,0)),IF(ISERROR(INDEX($D$98:$D$147,MATCH(J1637,$A$98:$A$147,0))),0,INDEX($D$98:$D$147,MATCH(J1637,$A$98:$A$147,0))))</f>
        <v>0</v>
      </c>
      <c r="L1637" s="29">
        <f t="shared" ref="L1637" si="1632">L1587</f>
        <v>0</v>
      </c>
      <c r="M1637" s="29">
        <f t="shared" si="1604"/>
        <v>0</v>
      </c>
      <c r="O1637" s="29">
        <f t="shared" si="1631"/>
        <v>0</v>
      </c>
      <c r="P1637" s="29">
        <f t="shared" si="1631"/>
        <v>0</v>
      </c>
      <c r="Q1637" s="29">
        <f t="shared" si="1631"/>
        <v>0</v>
      </c>
      <c r="R1637" s="29">
        <f t="shared" si="1631"/>
        <v>0</v>
      </c>
      <c r="S1637" s="29">
        <f t="shared" si="1631"/>
        <v>0</v>
      </c>
      <c r="T1637" s="29">
        <f t="shared" si="1631"/>
        <v>0</v>
      </c>
      <c r="U1637" s="29">
        <f t="shared" si="1631"/>
        <v>0</v>
      </c>
      <c r="V1637" s="29">
        <f t="shared" si="1631"/>
        <v>0</v>
      </c>
      <c r="W1637" s="29">
        <f t="shared" si="1631"/>
        <v>0</v>
      </c>
      <c r="X1637" s="29">
        <f t="shared" si="1631"/>
        <v>0</v>
      </c>
      <c r="Y1637" s="29">
        <f t="shared" si="1631"/>
        <v>1</v>
      </c>
      <c r="Z1637" s="29">
        <f t="shared" si="1631"/>
        <v>1</v>
      </c>
      <c r="AA1637" s="29">
        <f t="shared" si="1631"/>
        <v>1</v>
      </c>
      <c r="AB1637" s="29">
        <f t="shared" si="1631"/>
        <v>1</v>
      </c>
      <c r="AC1637" s="29">
        <f t="shared" si="1631"/>
        <v>1</v>
      </c>
      <c r="AD1637" s="29">
        <f t="shared" si="1631"/>
        <v>1</v>
      </c>
      <c r="AE1637" s="29">
        <f t="shared" si="1629"/>
        <v>1</v>
      </c>
      <c r="AF1637" s="29">
        <f t="shared" si="1629"/>
        <v>1</v>
      </c>
      <c r="AG1637" s="29">
        <f t="shared" si="1629"/>
        <v>1</v>
      </c>
      <c r="AH1637" s="29">
        <f t="shared" si="1629"/>
        <v>1</v>
      </c>
      <c r="AI1637" s="29">
        <f t="shared" si="1629"/>
        <v>1</v>
      </c>
      <c r="AJ1637" s="29">
        <f t="shared" si="1629"/>
        <v>1</v>
      </c>
      <c r="AK1637" s="29">
        <f t="shared" si="1629"/>
        <v>1</v>
      </c>
      <c r="AL1637" s="29">
        <f t="shared" si="1629"/>
        <v>1</v>
      </c>
      <c r="AM1637" s="29">
        <f t="shared" si="1629"/>
        <v>1</v>
      </c>
      <c r="AN1637" s="29">
        <f t="shared" si="1629"/>
        <v>1</v>
      </c>
      <c r="AO1637" s="29">
        <f t="shared" si="1629"/>
        <v>1</v>
      </c>
      <c r="AP1637" s="29">
        <f t="shared" si="1629"/>
        <v>1</v>
      </c>
      <c r="AQ1637" s="29">
        <f t="shared" si="1629"/>
        <v>1</v>
      </c>
      <c r="AR1637" s="29">
        <f t="shared" si="1629"/>
        <v>1</v>
      </c>
      <c r="AS1637" s="29">
        <f t="shared" si="1629"/>
        <v>1</v>
      </c>
      <c r="AT1637" s="29">
        <f t="shared" si="1617"/>
        <v>1</v>
      </c>
      <c r="AU1637" s="29">
        <f t="shared" si="1617"/>
        <v>1</v>
      </c>
      <c r="AV1637" s="29">
        <f t="shared" si="1617"/>
        <v>1</v>
      </c>
      <c r="AW1637" s="29">
        <f t="shared" si="1617"/>
        <v>1</v>
      </c>
      <c r="AX1637" s="29">
        <f t="shared" si="1617"/>
        <v>1</v>
      </c>
      <c r="AY1637" s="29">
        <f t="shared" si="1617"/>
        <v>1</v>
      </c>
      <c r="AZ1637" s="29">
        <f t="shared" si="1617"/>
        <v>1</v>
      </c>
      <c r="BA1637" s="29">
        <f t="shared" si="1617"/>
        <v>1</v>
      </c>
      <c r="BB1637" s="29">
        <f t="shared" si="1617"/>
        <v>1</v>
      </c>
      <c r="BC1637" s="29">
        <f t="shared" si="1617"/>
        <v>1</v>
      </c>
      <c r="BD1637" s="29">
        <f t="shared" si="1617"/>
        <v>1</v>
      </c>
      <c r="BE1637" s="29">
        <f t="shared" si="1617"/>
        <v>1</v>
      </c>
      <c r="BF1637" s="29">
        <f t="shared" si="1617"/>
        <v>1</v>
      </c>
      <c r="BG1637" s="29">
        <f t="shared" si="1617"/>
        <v>1</v>
      </c>
      <c r="BH1637" s="29">
        <f t="shared" si="1617"/>
        <v>1</v>
      </c>
      <c r="BI1637" s="29">
        <f t="shared" si="1617"/>
        <v>1</v>
      </c>
      <c r="BJ1637" s="29">
        <f t="shared" si="1615"/>
        <v>1</v>
      </c>
      <c r="BN1637" s="29">
        <f t="shared" si="1579"/>
        <v>26</v>
      </c>
      <c r="BO1637" s="29">
        <f t="shared" si="1554"/>
        <v>24</v>
      </c>
    </row>
    <row r="1638" spans="3:67" x14ac:dyDescent="0.25">
      <c r="C1638" s="79">
        <f t="shared" si="1551"/>
        <v>43885</v>
      </c>
      <c r="D1638" s="29">
        <f t="shared" si="1601"/>
        <v>2020</v>
      </c>
      <c r="E1638" s="29">
        <f t="shared" si="1580"/>
        <v>2</v>
      </c>
      <c r="F1638" s="29">
        <f t="shared" si="1581"/>
        <v>9</v>
      </c>
      <c r="G1638" s="29">
        <f t="shared" si="1582"/>
        <v>24</v>
      </c>
      <c r="H1638" s="166" t="str">
        <f t="shared" si="1583"/>
        <v>So</v>
      </c>
      <c r="I1638" s="29">
        <f t="shared" si="1552"/>
        <v>27</v>
      </c>
      <c r="J1638" s="29">
        <f t="array" ref="J1638">INDEX(Dienstplan!$F$6:$AJ$55,BN1638,BO1638)</f>
        <v>0</v>
      </c>
      <c r="K1638" s="29">
        <f t="array" ref="K1638">IF(OR(J1638=Schichten!$B$3,J1638=Schichten!$B$4),INDEX($D$98:$D$147,MATCH(CODE(J1638),$H$98:$H$147,0)),IF(ISERROR(INDEX($D$98:$D$147,MATCH(J1638,$A$98:$A$147,0))),0,INDEX($D$98:$D$147,MATCH(J1638,$A$98:$A$147,0))))</f>
        <v>0</v>
      </c>
      <c r="L1638" s="29">
        <f t="shared" ref="L1638" si="1633">L1588</f>
        <v>0</v>
      </c>
      <c r="M1638" s="29">
        <f t="shared" si="1604"/>
        <v>0</v>
      </c>
      <c r="O1638" s="29">
        <f t="shared" si="1631"/>
        <v>0</v>
      </c>
      <c r="P1638" s="29">
        <f t="shared" si="1631"/>
        <v>0</v>
      </c>
      <c r="Q1638" s="29">
        <f t="shared" si="1631"/>
        <v>0</v>
      </c>
      <c r="R1638" s="29">
        <f t="shared" si="1631"/>
        <v>0</v>
      </c>
      <c r="S1638" s="29">
        <f t="shared" si="1631"/>
        <v>0</v>
      </c>
      <c r="T1638" s="29">
        <f t="shared" si="1631"/>
        <v>0</v>
      </c>
      <c r="U1638" s="29">
        <f t="shared" si="1631"/>
        <v>0</v>
      </c>
      <c r="V1638" s="29">
        <f t="shared" si="1631"/>
        <v>0</v>
      </c>
      <c r="W1638" s="29">
        <f t="shared" si="1631"/>
        <v>0</v>
      </c>
      <c r="X1638" s="29">
        <f t="shared" si="1631"/>
        <v>0</v>
      </c>
      <c r="Y1638" s="29">
        <f t="shared" si="1631"/>
        <v>1</v>
      </c>
      <c r="Z1638" s="29">
        <f t="shared" si="1631"/>
        <v>1</v>
      </c>
      <c r="AA1638" s="29">
        <f t="shared" si="1631"/>
        <v>1</v>
      </c>
      <c r="AB1638" s="29">
        <f t="shared" si="1631"/>
        <v>1</v>
      </c>
      <c r="AC1638" s="29">
        <f t="shared" si="1631"/>
        <v>1</v>
      </c>
      <c r="AD1638" s="29">
        <f t="shared" si="1631"/>
        <v>1</v>
      </c>
      <c r="AE1638" s="29">
        <f t="shared" si="1629"/>
        <v>1</v>
      </c>
      <c r="AF1638" s="29">
        <f t="shared" si="1629"/>
        <v>1</v>
      </c>
      <c r="AG1638" s="29">
        <f t="shared" si="1629"/>
        <v>1</v>
      </c>
      <c r="AH1638" s="29">
        <f t="shared" si="1629"/>
        <v>1</v>
      </c>
      <c r="AI1638" s="29">
        <f t="shared" si="1629"/>
        <v>1</v>
      </c>
      <c r="AJ1638" s="29">
        <f t="shared" si="1629"/>
        <v>1</v>
      </c>
      <c r="AK1638" s="29">
        <f t="shared" si="1629"/>
        <v>1</v>
      </c>
      <c r="AL1638" s="29">
        <f t="shared" si="1629"/>
        <v>1</v>
      </c>
      <c r="AM1638" s="29">
        <f t="shared" si="1629"/>
        <v>1</v>
      </c>
      <c r="AN1638" s="29">
        <f t="shared" si="1629"/>
        <v>1</v>
      </c>
      <c r="AO1638" s="29">
        <f t="shared" si="1629"/>
        <v>1</v>
      </c>
      <c r="AP1638" s="29">
        <f t="shared" si="1629"/>
        <v>1</v>
      </c>
      <c r="AQ1638" s="29">
        <f t="shared" si="1629"/>
        <v>1</v>
      </c>
      <c r="AR1638" s="29">
        <f t="shared" si="1629"/>
        <v>1</v>
      </c>
      <c r="AS1638" s="29">
        <f t="shared" si="1629"/>
        <v>1</v>
      </c>
      <c r="AT1638" s="29">
        <f t="shared" si="1617"/>
        <v>1</v>
      </c>
      <c r="AU1638" s="29">
        <f t="shared" si="1617"/>
        <v>1</v>
      </c>
      <c r="AV1638" s="29">
        <f t="shared" si="1617"/>
        <v>1</v>
      </c>
      <c r="AW1638" s="29">
        <f t="shared" si="1617"/>
        <v>1</v>
      </c>
      <c r="AX1638" s="29">
        <f t="shared" si="1617"/>
        <v>1</v>
      </c>
      <c r="AY1638" s="29">
        <f t="shared" si="1617"/>
        <v>1</v>
      </c>
      <c r="AZ1638" s="29">
        <f t="shared" si="1617"/>
        <v>1</v>
      </c>
      <c r="BA1638" s="29">
        <f t="shared" si="1617"/>
        <v>1</v>
      </c>
      <c r="BB1638" s="29">
        <f t="shared" si="1617"/>
        <v>1</v>
      </c>
      <c r="BC1638" s="29">
        <f t="shared" si="1617"/>
        <v>1</v>
      </c>
      <c r="BD1638" s="29">
        <f t="shared" si="1617"/>
        <v>1</v>
      </c>
      <c r="BE1638" s="29">
        <f t="shared" si="1617"/>
        <v>1</v>
      </c>
      <c r="BF1638" s="29">
        <f t="shared" si="1617"/>
        <v>1</v>
      </c>
      <c r="BG1638" s="29">
        <f t="shared" si="1617"/>
        <v>1</v>
      </c>
      <c r="BH1638" s="29">
        <f t="shared" si="1617"/>
        <v>1</v>
      </c>
      <c r="BI1638" s="29">
        <f t="shared" si="1617"/>
        <v>1</v>
      </c>
      <c r="BJ1638" s="29">
        <f t="shared" si="1615"/>
        <v>1</v>
      </c>
      <c r="BN1638" s="29">
        <f t="shared" si="1579"/>
        <v>27</v>
      </c>
      <c r="BO1638" s="29">
        <f t="shared" si="1554"/>
        <v>24</v>
      </c>
    </row>
    <row r="1639" spans="3:67" x14ac:dyDescent="0.25">
      <c r="C1639" s="79">
        <f t="shared" si="1551"/>
        <v>43885</v>
      </c>
      <c r="D1639" s="29">
        <f t="shared" si="1601"/>
        <v>2020</v>
      </c>
      <c r="E1639" s="29">
        <f t="shared" si="1580"/>
        <v>2</v>
      </c>
      <c r="F1639" s="29">
        <f t="shared" si="1581"/>
        <v>9</v>
      </c>
      <c r="G1639" s="29">
        <f t="shared" si="1582"/>
        <v>24</v>
      </c>
      <c r="H1639" s="166" t="str">
        <f t="shared" si="1583"/>
        <v>So</v>
      </c>
      <c r="I1639" s="29">
        <f t="shared" si="1552"/>
        <v>28</v>
      </c>
      <c r="J1639" s="29">
        <f t="array" ref="J1639">INDEX(Dienstplan!$F$6:$AJ$55,BN1639,BO1639)</f>
        <v>0</v>
      </c>
      <c r="K1639" s="29">
        <f t="array" ref="K1639">IF(OR(J1639=Schichten!$B$3,J1639=Schichten!$B$4),INDEX($D$98:$D$147,MATCH(CODE(J1639),$H$98:$H$147,0)),IF(ISERROR(INDEX($D$98:$D$147,MATCH(J1639,$A$98:$A$147,0))),0,INDEX($D$98:$D$147,MATCH(J1639,$A$98:$A$147,0))))</f>
        <v>0</v>
      </c>
      <c r="L1639" s="29">
        <f t="shared" ref="L1639" si="1634">L1589</f>
        <v>0</v>
      </c>
      <c r="M1639" s="29">
        <f t="shared" si="1604"/>
        <v>0</v>
      </c>
      <c r="O1639" s="29">
        <f t="shared" si="1631"/>
        <v>0</v>
      </c>
      <c r="P1639" s="29">
        <f t="shared" si="1631"/>
        <v>0</v>
      </c>
      <c r="Q1639" s="29">
        <f t="shared" si="1631"/>
        <v>0</v>
      </c>
      <c r="R1639" s="29">
        <f t="shared" si="1631"/>
        <v>0</v>
      </c>
      <c r="S1639" s="29">
        <f t="shared" si="1631"/>
        <v>0</v>
      </c>
      <c r="T1639" s="29">
        <f t="shared" si="1631"/>
        <v>0</v>
      </c>
      <c r="U1639" s="29">
        <f t="shared" si="1631"/>
        <v>0</v>
      </c>
      <c r="V1639" s="29">
        <f t="shared" si="1631"/>
        <v>0</v>
      </c>
      <c r="W1639" s="29">
        <f t="shared" si="1631"/>
        <v>0</v>
      </c>
      <c r="X1639" s="29">
        <f t="shared" si="1631"/>
        <v>0</v>
      </c>
      <c r="Y1639" s="29">
        <f t="shared" si="1631"/>
        <v>1</v>
      </c>
      <c r="Z1639" s="29">
        <f t="shared" si="1631"/>
        <v>1</v>
      </c>
      <c r="AA1639" s="29">
        <f t="shared" si="1631"/>
        <v>1</v>
      </c>
      <c r="AB1639" s="29">
        <f t="shared" si="1631"/>
        <v>1</v>
      </c>
      <c r="AC1639" s="29">
        <f t="shared" si="1631"/>
        <v>1</v>
      </c>
      <c r="AD1639" s="29">
        <f t="shared" si="1631"/>
        <v>1</v>
      </c>
      <c r="AE1639" s="29">
        <f t="shared" si="1629"/>
        <v>1</v>
      </c>
      <c r="AF1639" s="29">
        <f t="shared" si="1629"/>
        <v>1</v>
      </c>
      <c r="AG1639" s="29">
        <f t="shared" si="1629"/>
        <v>1</v>
      </c>
      <c r="AH1639" s="29">
        <f t="shared" si="1629"/>
        <v>1</v>
      </c>
      <c r="AI1639" s="29">
        <f t="shared" si="1629"/>
        <v>1</v>
      </c>
      <c r="AJ1639" s="29">
        <f t="shared" si="1629"/>
        <v>1</v>
      </c>
      <c r="AK1639" s="29">
        <f t="shared" si="1629"/>
        <v>1</v>
      </c>
      <c r="AL1639" s="29">
        <f t="shared" si="1629"/>
        <v>1</v>
      </c>
      <c r="AM1639" s="29">
        <f t="shared" si="1629"/>
        <v>1</v>
      </c>
      <c r="AN1639" s="29">
        <f t="shared" si="1629"/>
        <v>1</v>
      </c>
      <c r="AO1639" s="29">
        <f t="shared" si="1629"/>
        <v>1</v>
      </c>
      <c r="AP1639" s="29">
        <f t="shared" si="1629"/>
        <v>1</v>
      </c>
      <c r="AQ1639" s="29">
        <f t="shared" si="1629"/>
        <v>1</v>
      </c>
      <c r="AR1639" s="29">
        <f t="shared" si="1629"/>
        <v>1</v>
      </c>
      <c r="AS1639" s="29">
        <f t="shared" si="1629"/>
        <v>1</v>
      </c>
      <c r="AT1639" s="29">
        <f t="shared" si="1617"/>
        <v>1</v>
      </c>
      <c r="AU1639" s="29">
        <f t="shared" si="1617"/>
        <v>1</v>
      </c>
      <c r="AV1639" s="29">
        <f t="shared" si="1617"/>
        <v>1</v>
      </c>
      <c r="AW1639" s="29">
        <f t="shared" si="1617"/>
        <v>1</v>
      </c>
      <c r="AX1639" s="29">
        <f t="shared" si="1617"/>
        <v>1</v>
      </c>
      <c r="AY1639" s="29">
        <f t="shared" si="1617"/>
        <v>1</v>
      </c>
      <c r="AZ1639" s="29">
        <f t="shared" si="1617"/>
        <v>1</v>
      </c>
      <c r="BA1639" s="29">
        <f t="shared" si="1617"/>
        <v>1</v>
      </c>
      <c r="BB1639" s="29">
        <f t="shared" si="1617"/>
        <v>1</v>
      </c>
      <c r="BC1639" s="29">
        <f t="shared" si="1617"/>
        <v>1</v>
      </c>
      <c r="BD1639" s="29">
        <f t="shared" si="1617"/>
        <v>1</v>
      </c>
      <c r="BE1639" s="29">
        <f t="shared" si="1617"/>
        <v>1</v>
      </c>
      <c r="BF1639" s="29">
        <f t="shared" si="1617"/>
        <v>1</v>
      </c>
      <c r="BG1639" s="29">
        <f t="shared" si="1617"/>
        <v>1</v>
      </c>
      <c r="BH1639" s="29">
        <f t="shared" si="1617"/>
        <v>1</v>
      </c>
      <c r="BI1639" s="29">
        <f t="shared" ref="BI1639:BJ1654" si="1635">IF($M$457,IF($J1639=BI$461,1,0),0)</f>
        <v>1</v>
      </c>
      <c r="BJ1639" s="29">
        <f t="shared" si="1635"/>
        <v>1</v>
      </c>
      <c r="BN1639" s="29">
        <f t="shared" si="1579"/>
        <v>28</v>
      </c>
      <c r="BO1639" s="29">
        <f t="shared" si="1554"/>
        <v>24</v>
      </c>
    </row>
    <row r="1640" spans="3:67" x14ac:dyDescent="0.25">
      <c r="C1640" s="79">
        <f t="shared" si="1551"/>
        <v>43885</v>
      </c>
      <c r="D1640" s="29">
        <f t="shared" si="1601"/>
        <v>2020</v>
      </c>
      <c r="E1640" s="29">
        <f t="shared" si="1580"/>
        <v>2</v>
      </c>
      <c r="F1640" s="29">
        <f t="shared" si="1581"/>
        <v>9</v>
      </c>
      <c r="G1640" s="29">
        <f t="shared" si="1582"/>
        <v>24</v>
      </c>
      <c r="H1640" s="166" t="str">
        <f t="shared" si="1583"/>
        <v>So</v>
      </c>
      <c r="I1640" s="29">
        <f t="shared" si="1552"/>
        <v>29</v>
      </c>
      <c r="J1640" s="29">
        <f t="array" ref="J1640">INDEX(Dienstplan!$F$6:$AJ$55,BN1640,BO1640)</f>
        <v>0</v>
      </c>
      <c r="K1640" s="29">
        <f t="array" ref="K1640">IF(OR(J1640=Schichten!$B$3,J1640=Schichten!$B$4),INDEX($D$98:$D$147,MATCH(CODE(J1640),$H$98:$H$147,0)),IF(ISERROR(INDEX($D$98:$D$147,MATCH(J1640,$A$98:$A$147,0))),0,INDEX($D$98:$D$147,MATCH(J1640,$A$98:$A$147,0))))</f>
        <v>0</v>
      </c>
      <c r="L1640" s="29">
        <f t="shared" ref="L1640" si="1636">L1590</f>
        <v>0</v>
      </c>
      <c r="M1640" s="29">
        <f t="shared" si="1604"/>
        <v>0</v>
      </c>
      <c r="O1640" s="29">
        <f t="shared" si="1631"/>
        <v>0</v>
      </c>
      <c r="P1640" s="29">
        <f t="shared" si="1631"/>
        <v>0</v>
      </c>
      <c r="Q1640" s="29">
        <f t="shared" si="1631"/>
        <v>0</v>
      </c>
      <c r="R1640" s="29">
        <f t="shared" si="1631"/>
        <v>0</v>
      </c>
      <c r="S1640" s="29">
        <f t="shared" si="1631"/>
        <v>0</v>
      </c>
      <c r="T1640" s="29">
        <f t="shared" si="1631"/>
        <v>0</v>
      </c>
      <c r="U1640" s="29">
        <f t="shared" si="1631"/>
        <v>0</v>
      </c>
      <c r="V1640" s="29">
        <f t="shared" si="1631"/>
        <v>0</v>
      </c>
      <c r="W1640" s="29">
        <f t="shared" si="1631"/>
        <v>0</v>
      </c>
      <c r="X1640" s="29">
        <f t="shared" si="1631"/>
        <v>0</v>
      </c>
      <c r="Y1640" s="29">
        <f t="shared" si="1631"/>
        <v>1</v>
      </c>
      <c r="Z1640" s="29">
        <f t="shared" si="1631"/>
        <v>1</v>
      </c>
      <c r="AA1640" s="29">
        <f t="shared" si="1631"/>
        <v>1</v>
      </c>
      <c r="AB1640" s="29">
        <f t="shared" si="1631"/>
        <v>1</v>
      </c>
      <c r="AC1640" s="29">
        <f t="shared" si="1631"/>
        <v>1</v>
      </c>
      <c r="AD1640" s="29">
        <f t="shared" si="1631"/>
        <v>1</v>
      </c>
      <c r="AE1640" s="29">
        <f t="shared" si="1629"/>
        <v>1</v>
      </c>
      <c r="AF1640" s="29">
        <f t="shared" si="1629"/>
        <v>1</v>
      </c>
      <c r="AG1640" s="29">
        <f t="shared" si="1629"/>
        <v>1</v>
      </c>
      <c r="AH1640" s="29">
        <f t="shared" si="1629"/>
        <v>1</v>
      </c>
      <c r="AI1640" s="29">
        <f t="shared" si="1629"/>
        <v>1</v>
      </c>
      <c r="AJ1640" s="29">
        <f t="shared" si="1629"/>
        <v>1</v>
      </c>
      <c r="AK1640" s="29">
        <f t="shared" si="1629"/>
        <v>1</v>
      </c>
      <c r="AL1640" s="29">
        <f t="shared" si="1629"/>
        <v>1</v>
      </c>
      <c r="AM1640" s="29">
        <f t="shared" si="1629"/>
        <v>1</v>
      </c>
      <c r="AN1640" s="29">
        <f t="shared" si="1629"/>
        <v>1</v>
      </c>
      <c r="AO1640" s="29">
        <f t="shared" si="1629"/>
        <v>1</v>
      </c>
      <c r="AP1640" s="29">
        <f t="shared" si="1629"/>
        <v>1</v>
      </c>
      <c r="AQ1640" s="29">
        <f t="shared" si="1629"/>
        <v>1</v>
      </c>
      <c r="AR1640" s="29">
        <f t="shared" si="1629"/>
        <v>1</v>
      </c>
      <c r="AS1640" s="29">
        <f t="shared" si="1629"/>
        <v>1</v>
      </c>
      <c r="AT1640" s="29">
        <f t="shared" ref="AT1640:BI1655" si="1637">IF($M$457,IF($J1640=AT$461,1,0),0)</f>
        <v>1</v>
      </c>
      <c r="AU1640" s="29">
        <f t="shared" si="1637"/>
        <v>1</v>
      </c>
      <c r="AV1640" s="29">
        <f t="shared" si="1637"/>
        <v>1</v>
      </c>
      <c r="AW1640" s="29">
        <f t="shared" si="1637"/>
        <v>1</v>
      </c>
      <c r="AX1640" s="29">
        <f t="shared" si="1637"/>
        <v>1</v>
      </c>
      <c r="AY1640" s="29">
        <f t="shared" si="1637"/>
        <v>1</v>
      </c>
      <c r="AZ1640" s="29">
        <f t="shared" si="1637"/>
        <v>1</v>
      </c>
      <c r="BA1640" s="29">
        <f t="shared" si="1637"/>
        <v>1</v>
      </c>
      <c r="BB1640" s="29">
        <f t="shared" si="1637"/>
        <v>1</v>
      </c>
      <c r="BC1640" s="29">
        <f t="shared" si="1637"/>
        <v>1</v>
      </c>
      <c r="BD1640" s="29">
        <f t="shared" si="1637"/>
        <v>1</v>
      </c>
      <c r="BE1640" s="29">
        <f t="shared" si="1637"/>
        <v>1</v>
      </c>
      <c r="BF1640" s="29">
        <f t="shared" si="1637"/>
        <v>1</v>
      </c>
      <c r="BG1640" s="29">
        <f t="shared" si="1637"/>
        <v>1</v>
      </c>
      <c r="BH1640" s="29">
        <f t="shared" si="1637"/>
        <v>1</v>
      </c>
      <c r="BI1640" s="29">
        <f t="shared" si="1637"/>
        <v>1</v>
      </c>
      <c r="BJ1640" s="29">
        <f t="shared" si="1635"/>
        <v>1</v>
      </c>
      <c r="BN1640" s="29">
        <f t="shared" si="1579"/>
        <v>29</v>
      </c>
      <c r="BO1640" s="29">
        <f t="shared" si="1554"/>
        <v>24</v>
      </c>
    </row>
    <row r="1641" spans="3:67" x14ac:dyDescent="0.25">
      <c r="C1641" s="79">
        <f t="shared" si="1551"/>
        <v>43885</v>
      </c>
      <c r="D1641" s="29">
        <f t="shared" si="1601"/>
        <v>2020</v>
      </c>
      <c r="E1641" s="29">
        <f t="shared" si="1580"/>
        <v>2</v>
      </c>
      <c r="F1641" s="29">
        <f t="shared" si="1581"/>
        <v>9</v>
      </c>
      <c r="G1641" s="29">
        <f t="shared" si="1582"/>
        <v>24</v>
      </c>
      <c r="H1641" s="166" t="str">
        <f t="shared" si="1583"/>
        <v>So</v>
      </c>
      <c r="I1641" s="29">
        <f t="shared" si="1552"/>
        <v>30</v>
      </c>
      <c r="J1641" s="29">
        <f t="array" ref="J1641">INDEX(Dienstplan!$F$6:$AJ$55,BN1641,BO1641)</f>
        <v>0</v>
      </c>
      <c r="K1641" s="29">
        <f t="array" ref="K1641">IF(OR(J1641=Schichten!$B$3,J1641=Schichten!$B$4),INDEX($D$98:$D$147,MATCH(CODE(J1641),$H$98:$H$147,0)),IF(ISERROR(INDEX($D$98:$D$147,MATCH(J1641,$A$98:$A$147,0))),0,INDEX($D$98:$D$147,MATCH(J1641,$A$98:$A$147,0))))</f>
        <v>0</v>
      </c>
      <c r="L1641" s="29">
        <f t="shared" ref="L1641" si="1638">L1591</f>
        <v>0</v>
      </c>
      <c r="M1641" s="29">
        <f t="shared" si="1604"/>
        <v>0</v>
      </c>
      <c r="O1641" s="29">
        <f t="shared" si="1631"/>
        <v>0</v>
      </c>
      <c r="P1641" s="29">
        <f t="shared" si="1631"/>
        <v>0</v>
      </c>
      <c r="Q1641" s="29">
        <f t="shared" si="1631"/>
        <v>0</v>
      </c>
      <c r="R1641" s="29">
        <f t="shared" si="1631"/>
        <v>0</v>
      </c>
      <c r="S1641" s="29">
        <f t="shared" si="1631"/>
        <v>0</v>
      </c>
      <c r="T1641" s="29">
        <f t="shared" si="1631"/>
        <v>0</v>
      </c>
      <c r="U1641" s="29">
        <f t="shared" si="1631"/>
        <v>0</v>
      </c>
      <c r="V1641" s="29">
        <f t="shared" si="1631"/>
        <v>0</v>
      </c>
      <c r="W1641" s="29">
        <f t="shared" si="1631"/>
        <v>0</v>
      </c>
      <c r="X1641" s="29">
        <f t="shared" si="1631"/>
        <v>0</v>
      </c>
      <c r="Y1641" s="29">
        <f t="shared" si="1631"/>
        <v>1</v>
      </c>
      <c r="Z1641" s="29">
        <f t="shared" si="1631"/>
        <v>1</v>
      </c>
      <c r="AA1641" s="29">
        <f t="shared" si="1631"/>
        <v>1</v>
      </c>
      <c r="AB1641" s="29">
        <f t="shared" si="1631"/>
        <v>1</v>
      </c>
      <c r="AC1641" s="29">
        <f t="shared" si="1631"/>
        <v>1</v>
      </c>
      <c r="AD1641" s="29">
        <f t="shared" si="1631"/>
        <v>1</v>
      </c>
      <c r="AE1641" s="29">
        <f t="shared" si="1629"/>
        <v>1</v>
      </c>
      <c r="AF1641" s="29">
        <f t="shared" si="1629"/>
        <v>1</v>
      </c>
      <c r="AG1641" s="29">
        <f t="shared" si="1629"/>
        <v>1</v>
      </c>
      <c r="AH1641" s="29">
        <f t="shared" si="1629"/>
        <v>1</v>
      </c>
      <c r="AI1641" s="29">
        <f t="shared" si="1629"/>
        <v>1</v>
      </c>
      <c r="AJ1641" s="29">
        <f t="shared" si="1629"/>
        <v>1</v>
      </c>
      <c r="AK1641" s="29">
        <f t="shared" si="1629"/>
        <v>1</v>
      </c>
      <c r="AL1641" s="29">
        <f t="shared" si="1629"/>
        <v>1</v>
      </c>
      <c r="AM1641" s="29">
        <f t="shared" si="1629"/>
        <v>1</v>
      </c>
      <c r="AN1641" s="29">
        <f t="shared" si="1629"/>
        <v>1</v>
      </c>
      <c r="AO1641" s="29">
        <f t="shared" si="1629"/>
        <v>1</v>
      </c>
      <c r="AP1641" s="29">
        <f t="shared" si="1629"/>
        <v>1</v>
      </c>
      <c r="AQ1641" s="29">
        <f t="shared" si="1629"/>
        <v>1</v>
      </c>
      <c r="AR1641" s="29">
        <f t="shared" si="1629"/>
        <v>1</v>
      </c>
      <c r="AS1641" s="29">
        <f t="shared" si="1629"/>
        <v>1</v>
      </c>
      <c r="AT1641" s="29">
        <f t="shared" si="1637"/>
        <v>1</v>
      </c>
      <c r="AU1641" s="29">
        <f t="shared" si="1637"/>
        <v>1</v>
      </c>
      <c r="AV1641" s="29">
        <f t="shared" si="1637"/>
        <v>1</v>
      </c>
      <c r="AW1641" s="29">
        <f t="shared" si="1637"/>
        <v>1</v>
      </c>
      <c r="AX1641" s="29">
        <f t="shared" si="1637"/>
        <v>1</v>
      </c>
      <c r="AY1641" s="29">
        <f t="shared" si="1637"/>
        <v>1</v>
      </c>
      <c r="AZ1641" s="29">
        <f t="shared" si="1637"/>
        <v>1</v>
      </c>
      <c r="BA1641" s="29">
        <f t="shared" si="1637"/>
        <v>1</v>
      </c>
      <c r="BB1641" s="29">
        <f t="shared" si="1637"/>
        <v>1</v>
      </c>
      <c r="BC1641" s="29">
        <f t="shared" si="1637"/>
        <v>1</v>
      </c>
      <c r="BD1641" s="29">
        <f t="shared" si="1637"/>
        <v>1</v>
      </c>
      <c r="BE1641" s="29">
        <f t="shared" si="1637"/>
        <v>1</v>
      </c>
      <c r="BF1641" s="29">
        <f t="shared" si="1637"/>
        <v>1</v>
      </c>
      <c r="BG1641" s="29">
        <f t="shared" si="1637"/>
        <v>1</v>
      </c>
      <c r="BH1641" s="29">
        <f t="shared" si="1637"/>
        <v>1</v>
      </c>
      <c r="BI1641" s="29">
        <f t="shared" si="1637"/>
        <v>1</v>
      </c>
      <c r="BJ1641" s="29">
        <f t="shared" si="1635"/>
        <v>1</v>
      </c>
      <c r="BN1641" s="29">
        <f t="shared" si="1579"/>
        <v>30</v>
      </c>
      <c r="BO1641" s="29">
        <f t="shared" si="1554"/>
        <v>24</v>
      </c>
    </row>
    <row r="1642" spans="3:67" x14ac:dyDescent="0.25">
      <c r="C1642" s="79">
        <f t="shared" si="1551"/>
        <v>43885</v>
      </c>
      <c r="D1642" s="29">
        <f t="shared" si="1601"/>
        <v>2020</v>
      </c>
      <c r="E1642" s="29">
        <f t="shared" si="1580"/>
        <v>2</v>
      </c>
      <c r="F1642" s="29">
        <f t="shared" si="1581"/>
        <v>9</v>
      </c>
      <c r="G1642" s="29">
        <f t="shared" si="1582"/>
        <v>24</v>
      </c>
      <c r="H1642" s="166" t="str">
        <f t="shared" si="1583"/>
        <v>So</v>
      </c>
      <c r="I1642" s="29">
        <f t="shared" si="1552"/>
        <v>31</v>
      </c>
      <c r="J1642" s="29">
        <f t="array" ref="J1642">INDEX(Dienstplan!$F$6:$AJ$55,BN1642,BO1642)</f>
        <v>0</v>
      </c>
      <c r="K1642" s="29">
        <f t="array" ref="K1642">IF(OR(J1642=Schichten!$B$3,J1642=Schichten!$B$4),INDEX($D$98:$D$147,MATCH(CODE(J1642),$H$98:$H$147,0)),IF(ISERROR(INDEX($D$98:$D$147,MATCH(J1642,$A$98:$A$147,0))),0,INDEX($D$98:$D$147,MATCH(J1642,$A$98:$A$147,0))))</f>
        <v>0</v>
      </c>
      <c r="L1642" s="29">
        <f t="shared" ref="L1642" si="1639">L1592</f>
        <v>0</v>
      </c>
      <c r="M1642" s="29">
        <f t="shared" si="1604"/>
        <v>0</v>
      </c>
      <c r="O1642" s="29">
        <f t="shared" si="1631"/>
        <v>0</v>
      </c>
      <c r="P1642" s="29">
        <f t="shared" si="1631"/>
        <v>0</v>
      </c>
      <c r="Q1642" s="29">
        <f t="shared" si="1631"/>
        <v>0</v>
      </c>
      <c r="R1642" s="29">
        <f t="shared" si="1631"/>
        <v>0</v>
      </c>
      <c r="S1642" s="29">
        <f t="shared" si="1631"/>
        <v>0</v>
      </c>
      <c r="T1642" s="29">
        <f t="shared" si="1631"/>
        <v>0</v>
      </c>
      <c r="U1642" s="29">
        <f t="shared" si="1631"/>
        <v>0</v>
      </c>
      <c r="V1642" s="29">
        <f t="shared" si="1631"/>
        <v>0</v>
      </c>
      <c r="W1642" s="29">
        <f t="shared" si="1631"/>
        <v>0</v>
      </c>
      <c r="X1642" s="29">
        <f t="shared" si="1631"/>
        <v>0</v>
      </c>
      <c r="Y1642" s="29">
        <f t="shared" si="1631"/>
        <v>1</v>
      </c>
      <c r="Z1642" s="29">
        <f t="shared" si="1631"/>
        <v>1</v>
      </c>
      <c r="AA1642" s="29">
        <f t="shared" si="1631"/>
        <v>1</v>
      </c>
      <c r="AB1642" s="29">
        <f t="shared" si="1631"/>
        <v>1</v>
      </c>
      <c r="AC1642" s="29">
        <f t="shared" si="1631"/>
        <v>1</v>
      </c>
      <c r="AD1642" s="29">
        <f t="shared" si="1631"/>
        <v>1</v>
      </c>
      <c r="AE1642" s="29">
        <f t="shared" si="1629"/>
        <v>1</v>
      </c>
      <c r="AF1642" s="29">
        <f t="shared" si="1629"/>
        <v>1</v>
      </c>
      <c r="AG1642" s="29">
        <f t="shared" si="1629"/>
        <v>1</v>
      </c>
      <c r="AH1642" s="29">
        <f t="shared" si="1629"/>
        <v>1</v>
      </c>
      <c r="AI1642" s="29">
        <f t="shared" si="1629"/>
        <v>1</v>
      </c>
      <c r="AJ1642" s="29">
        <f t="shared" si="1629"/>
        <v>1</v>
      </c>
      <c r="AK1642" s="29">
        <f t="shared" si="1629"/>
        <v>1</v>
      </c>
      <c r="AL1642" s="29">
        <f t="shared" si="1629"/>
        <v>1</v>
      </c>
      <c r="AM1642" s="29">
        <f t="shared" si="1629"/>
        <v>1</v>
      </c>
      <c r="AN1642" s="29">
        <f t="shared" si="1629"/>
        <v>1</v>
      </c>
      <c r="AO1642" s="29">
        <f t="shared" si="1629"/>
        <v>1</v>
      </c>
      <c r="AP1642" s="29">
        <f t="shared" si="1629"/>
        <v>1</v>
      </c>
      <c r="AQ1642" s="29">
        <f t="shared" si="1629"/>
        <v>1</v>
      </c>
      <c r="AR1642" s="29">
        <f t="shared" si="1629"/>
        <v>1</v>
      </c>
      <c r="AS1642" s="29">
        <f t="shared" si="1629"/>
        <v>1</v>
      </c>
      <c r="AT1642" s="29">
        <f t="shared" si="1637"/>
        <v>1</v>
      </c>
      <c r="AU1642" s="29">
        <f t="shared" si="1637"/>
        <v>1</v>
      </c>
      <c r="AV1642" s="29">
        <f t="shared" si="1637"/>
        <v>1</v>
      </c>
      <c r="AW1642" s="29">
        <f t="shared" si="1637"/>
        <v>1</v>
      </c>
      <c r="AX1642" s="29">
        <f t="shared" si="1637"/>
        <v>1</v>
      </c>
      <c r="AY1642" s="29">
        <f t="shared" si="1637"/>
        <v>1</v>
      </c>
      <c r="AZ1642" s="29">
        <f t="shared" si="1637"/>
        <v>1</v>
      </c>
      <c r="BA1642" s="29">
        <f t="shared" si="1637"/>
        <v>1</v>
      </c>
      <c r="BB1642" s="29">
        <f t="shared" si="1637"/>
        <v>1</v>
      </c>
      <c r="BC1642" s="29">
        <f t="shared" si="1637"/>
        <v>1</v>
      </c>
      <c r="BD1642" s="29">
        <f t="shared" si="1637"/>
        <v>1</v>
      </c>
      <c r="BE1642" s="29">
        <f t="shared" si="1637"/>
        <v>1</v>
      </c>
      <c r="BF1642" s="29">
        <f t="shared" si="1637"/>
        <v>1</v>
      </c>
      <c r="BG1642" s="29">
        <f t="shared" si="1637"/>
        <v>1</v>
      </c>
      <c r="BH1642" s="29">
        <f t="shared" si="1637"/>
        <v>1</v>
      </c>
      <c r="BI1642" s="29">
        <f t="shared" si="1637"/>
        <v>1</v>
      </c>
      <c r="BJ1642" s="29">
        <f t="shared" si="1635"/>
        <v>1</v>
      </c>
      <c r="BN1642" s="29">
        <f t="shared" si="1579"/>
        <v>31</v>
      </c>
      <c r="BO1642" s="29">
        <f t="shared" si="1554"/>
        <v>24</v>
      </c>
    </row>
    <row r="1643" spans="3:67" x14ac:dyDescent="0.25">
      <c r="C1643" s="79">
        <f t="shared" si="1551"/>
        <v>43885</v>
      </c>
      <c r="D1643" s="29">
        <f t="shared" si="1601"/>
        <v>2020</v>
      </c>
      <c r="E1643" s="29">
        <f t="shared" si="1580"/>
        <v>2</v>
      </c>
      <c r="F1643" s="29">
        <f t="shared" si="1581"/>
        <v>9</v>
      </c>
      <c r="G1643" s="29">
        <f t="shared" si="1582"/>
        <v>24</v>
      </c>
      <c r="H1643" s="166" t="str">
        <f t="shared" si="1583"/>
        <v>So</v>
      </c>
      <c r="I1643" s="29">
        <f t="shared" si="1552"/>
        <v>32</v>
      </c>
      <c r="J1643" s="29">
        <f t="array" ref="J1643">INDEX(Dienstplan!$F$6:$AJ$55,BN1643,BO1643)</f>
        <v>0</v>
      </c>
      <c r="K1643" s="29">
        <f t="array" ref="K1643">IF(OR(J1643=Schichten!$B$3,J1643=Schichten!$B$4),INDEX($D$98:$D$147,MATCH(CODE(J1643),$H$98:$H$147,0)),IF(ISERROR(INDEX($D$98:$D$147,MATCH(J1643,$A$98:$A$147,0))),0,INDEX($D$98:$D$147,MATCH(J1643,$A$98:$A$147,0))))</f>
        <v>0</v>
      </c>
      <c r="L1643" s="29">
        <f t="shared" ref="L1643" si="1640">L1593</f>
        <v>0</v>
      </c>
      <c r="M1643" s="29">
        <f t="shared" si="1604"/>
        <v>0</v>
      </c>
      <c r="O1643" s="29">
        <f t="shared" si="1631"/>
        <v>0</v>
      </c>
      <c r="P1643" s="29">
        <f t="shared" si="1631"/>
        <v>0</v>
      </c>
      <c r="Q1643" s="29">
        <f t="shared" si="1631"/>
        <v>0</v>
      </c>
      <c r="R1643" s="29">
        <f t="shared" si="1631"/>
        <v>0</v>
      </c>
      <c r="S1643" s="29">
        <f t="shared" si="1631"/>
        <v>0</v>
      </c>
      <c r="T1643" s="29">
        <f t="shared" si="1631"/>
        <v>0</v>
      </c>
      <c r="U1643" s="29">
        <f t="shared" si="1631"/>
        <v>0</v>
      </c>
      <c r="V1643" s="29">
        <f t="shared" si="1631"/>
        <v>0</v>
      </c>
      <c r="W1643" s="29">
        <f t="shared" si="1631"/>
        <v>0</v>
      </c>
      <c r="X1643" s="29">
        <f t="shared" si="1631"/>
        <v>0</v>
      </c>
      <c r="Y1643" s="29">
        <f t="shared" si="1631"/>
        <v>1</v>
      </c>
      <c r="Z1643" s="29">
        <f t="shared" si="1631"/>
        <v>1</v>
      </c>
      <c r="AA1643" s="29">
        <f t="shared" si="1631"/>
        <v>1</v>
      </c>
      <c r="AB1643" s="29">
        <f t="shared" si="1631"/>
        <v>1</v>
      </c>
      <c r="AC1643" s="29">
        <f t="shared" si="1631"/>
        <v>1</v>
      </c>
      <c r="AD1643" s="29">
        <f t="shared" si="1631"/>
        <v>1</v>
      </c>
      <c r="AE1643" s="29">
        <f t="shared" si="1629"/>
        <v>1</v>
      </c>
      <c r="AF1643" s="29">
        <f t="shared" si="1629"/>
        <v>1</v>
      </c>
      <c r="AG1643" s="29">
        <f t="shared" si="1629"/>
        <v>1</v>
      </c>
      <c r="AH1643" s="29">
        <f t="shared" si="1629"/>
        <v>1</v>
      </c>
      <c r="AI1643" s="29">
        <f t="shared" si="1629"/>
        <v>1</v>
      </c>
      <c r="AJ1643" s="29">
        <f t="shared" si="1629"/>
        <v>1</v>
      </c>
      <c r="AK1643" s="29">
        <f t="shared" si="1629"/>
        <v>1</v>
      </c>
      <c r="AL1643" s="29">
        <f t="shared" si="1629"/>
        <v>1</v>
      </c>
      <c r="AM1643" s="29">
        <f t="shared" si="1629"/>
        <v>1</v>
      </c>
      <c r="AN1643" s="29">
        <f t="shared" si="1629"/>
        <v>1</v>
      </c>
      <c r="AO1643" s="29">
        <f t="shared" si="1629"/>
        <v>1</v>
      </c>
      <c r="AP1643" s="29">
        <f t="shared" si="1629"/>
        <v>1</v>
      </c>
      <c r="AQ1643" s="29">
        <f t="shared" si="1629"/>
        <v>1</v>
      </c>
      <c r="AR1643" s="29">
        <f t="shared" si="1629"/>
        <v>1</v>
      </c>
      <c r="AS1643" s="29">
        <f t="shared" si="1629"/>
        <v>1</v>
      </c>
      <c r="AT1643" s="29">
        <f t="shared" si="1637"/>
        <v>1</v>
      </c>
      <c r="AU1643" s="29">
        <f t="shared" si="1637"/>
        <v>1</v>
      </c>
      <c r="AV1643" s="29">
        <f t="shared" si="1637"/>
        <v>1</v>
      </c>
      <c r="AW1643" s="29">
        <f t="shared" si="1637"/>
        <v>1</v>
      </c>
      <c r="AX1643" s="29">
        <f t="shared" si="1637"/>
        <v>1</v>
      </c>
      <c r="AY1643" s="29">
        <f t="shared" si="1637"/>
        <v>1</v>
      </c>
      <c r="AZ1643" s="29">
        <f t="shared" si="1637"/>
        <v>1</v>
      </c>
      <c r="BA1643" s="29">
        <f t="shared" si="1637"/>
        <v>1</v>
      </c>
      <c r="BB1643" s="29">
        <f t="shared" si="1637"/>
        <v>1</v>
      </c>
      <c r="BC1643" s="29">
        <f t="shared" si="1637"/>
        <v>1</v>
      </c>
      <c r="BD1643" s="29">
        <f t="shared" si="1637"/>
        <v>1</v>
      </c>
      <c r="BE1643" s="29">
        <f t="shared" si="1637"/>
        <v>1</v>
      </c>
      <c r="BF1643" s="29">
        <f t="shared" si="1637"/>
        <v>1</v>
      </c>
      <c r="BG1643" s="29">
        <f t="shared" si="1637"/>
        <v>1</v>
      </c>
      <c r="BH1643" s="29">
        <f t="shared" si="1637"/>
        <v>1</v>
      </c>
      <c r="BI1643" s="29">
        <f t="shared" si="1637"/>
        <v>1</v>
      </c>
      <c r="BJ1643" s="29">
        <f t="shared" si="1635"/>
        <v>1</v>
      </c>
      <c r="BN1643" s="29">
        <f t="shared" si="1579"/>
        <v>32</v>
      </c>
      <c r="BO1643" s="29">
        <f t="shared" si="1554"/>
        <v>24</v>
      </c>
    </row>
    <row r="1644" spans="3:67" x14ac:dyDescent="0.25">
      <c r="C1644" s="79">
        <f t="shared" ref="C1644:C1707" si="1641">C1594+1</f>
        <v>43885</v>
      </c>
      <c r="D1644" s="29">
        <f t="shared" si="1601"/>
        <v>2020</v>
      </c>
      <c r="E1644" s="29">
        <f t="shared" si="1580"/>
        <v>2</v>
      </c>
      <c r="F1644" s="29">
        <f t="shared" si="1581"/>
        <v>9</v>
      </c>
      <c r="G1644" s="29">
        <f t="shared" si="1582"/>
        <v>24</v>
      </c>
      <c r="H1644" s="166" t="str">
        <f t="shared" si="1583"/>
        <v>So</v>
      </c>
      <c r="I1644" s="29">
        <f t="shared" ref="I1644:I1707" si="1642">I1594</f>
        <v>33</v>
      </c>
      <c r="J1644" s="29">
        <f t="array" ref="J1644">INDEX(Dienstplan!$F$6:$AJ$55,BN1644,BO1644)</f>
        <v>0</v>
      </c>
      <c r="K1644" s="29">
        <f t="array" ref="K1644">IF(OR(J1644=Schichten!$B$3,J1644=Schichten!$B$4),INDEX($D$98:$D$147,MATCH(CODE(J1644),$H$98:$H$147,0)),IF(ISERROR(INDEX($D$98:$D$147,MATCH(J1644,$A$98:$A$147,0))),0,INDEX($D$98:$D$147,MATCH(J1644,$A$98:$A$147,0))))</f>
        <v>0</v>
      </c>
      <c r="L1644" s="29">
        <f t="shared" ref="L1644" si="1643">L1594</f>
        <v>0</v>
      </c>
      <c r="M1644" s="29">
        <f t="shared" si="1604"/>
        <v>0</v>
      </c>
      <c r="O1644" s="29">
        <f t="shared" si="1631"/>
        <v>0</v>
      </c>
      <c r="P1644" s="29">
        <f t="shared" si="1631"/>
        <v>0</v>
      </c>
      <c r="Q1644" s="29">
        <f t="shared" si="1631"/>
        <v>0</v>
      </c>
      <c r="R1644" s="29">
        <f t="shared" si="1631"/>
        <v>0</v>
      </c>
      <c r="S1644" s="29">
        <f t="shared" si="1631"/>
        <v>0</v>
      </c>
      <c r="T1644" s="29">
        <f t="shared" si="1631"/>
        <v>0</v>
      </c>
      <c r="U1644" s="29">
        <f t="shared" si="1631"/>
        <v>0</v>
      </c>
      <c r="V1644" s="29">
        <f t="shared" si="1631"/>
        <v>0</v>
      </c>
      <c r="W1644" s="29">
        <f t="shared" si="1631"/>
        <v>0</v>
      </c>
      <c r="X1644" s="29">
        <f t="shared" si="1631"/>
        <v>0</v>
      </c>
      <c r="Y1644" s="29">
        <f t="shared" si="1631"/>
        <v>1</v>
      </c>
      <c r="Z1644" s="29">
        <f t="shared" si="1631"/>
        <v>1</v>
      </c>
      <c r="AA1644" s="29">
        <f t="shared" si="1631"/>
        <v>1</v>
      </c>
      <c r="AB1644" s="29">
        <f t="shared" si="1631"/>
        <v>1</v>
      </c>
      <c r="AC1644" s="29">
        <f t="shared" si="1631"/>
        <v>1</v>
      </c>
      <c r="AD1644" s="29">
        <f t="shared" si="1631"/>
        <v>1</v>
      </c>
      <c r="AE1644" s="29">
        <f t="shared" si="1629"/>
        <v>1</v>
      </c>
      <c r="AF1644" s="29">
        <f t="shared" si="1629"/>
        <v>1</v>
      </c>
      <c r="AG1644" s="29">
        <f t="shared" si="1629"/>
        <v>1</v>
      </c>
      <c r="AH1644" s="29">
        <f t="shared" si="1629"/>
        <v>1</v>
      </c>
      <c r="AI1644" s="29">
        <f t="shared" si="1629"/>
        <v>1</v>
      </c>
      <c r="AJ1644" s="29">
        <f t="shared" si="1629"/>
        <v>1</v>
      </c>
      <c r="AK1644" s="29">
        <f t="shared" si="1629"/>
        <v>1</v>
      </c>
      <c r="AL1644" s="29">
        <f t="shared" si="1629"/>
        <v>1</v>
      </c>
      <c r="AM1644" s="29">
        <f t="shared" si="1629"/>
        <v>1</v>
      </c>
      <c r="AN1644" s="29">
        <f t="shared" si="1629"/>
        <v>1</v>
      </c>
      <c r="AO1644" s="29">
        <f t="shared" si="1629"/>
        <v>1</v>
      </c>
      <c r="AP1644" s="29">
        <f t="shared" si="1629"/>
        <v>1</v>
      </c>
      <c r="AQ1644" s="29">
        <f t="shared" si="1629"/>
        <v>1</v>
      </c>
      <c r="AR1644" s="29">
        <f t="shared" si="1629"/>
        <v>1</v>
      </c>
      <c r="AS1644" s="29">
        <f t="shared" si="1629"/>
        <v>1</v>
      </c>
      <c r="AT1644" s="29">
        <f t="shared" si="1637"/>
        <v>1</v>
      </c>
      <c r="AU1644" s="29">
        <f t="shared" si="1637"/>
        <v>1</v>
      </c>
      <c r="AV1644" s="29">
        <f t="shared" si="1637"/>
        <v>1</v>
      </c>
      <c r="AW1644" s="29">
        <f t="shared" si="1637"/>
        <v>1</v>
      </c>
      <c r="AX1644" s="29">
        <f t="shared" si="1637"/>
        <v>1</v>
      </c>
      <c r="AY1644" s="29">
        <f t="shared" si="1637"/>
        <v>1</v>
      </c>
      <c r="AZ1644" s="29">
        <f t="shared" si="1637"/>
        <v>1</v>
      </c>
      <c r="BA1644" s="29">
        <f t="shared" si="1637"/>
        <v>1</v>
      </c>
      <c r="BB1644" s="29">
        <f t="shared" si="1637"/>
        <v>1</v>
      </c>
      <c r="BC1644" s="29">
        <f t="shared" si="1637"/>
        <v>1</v>
      </c>
      <c r="BD1644" s="29">
        <f t="shared" si="1637"/>
        <v>1</v>
      </c>
      <c r="BE1644" s="29">
        <f t="shared" si="1637"/>
        <v>1</v>
      </c>
      <c r="BF1644" s="29">
        <f t="shared" si="1637"/>
        <v>1</v>
      </c>
      <c r="BG1644" s="29">
        <f t="shared" si="1637"/>
        <v>1</v>
      </c>
      <c r="BH1644" s="29">
        <f t="shared" si="1637"/>
        <v>1</v>
      </c>
      <c r="BI1644" s="29">
        <f t="shared" si="1637"/>
        <v>1</v>
      </c>
      <c r="BJ1644" s="29">
        <f t="shared" si="1635"/>
        <v>1</v>
      </c>
      <c r="BN1644" s="29">
        <f t="shared" si="1579"/>
        <v>33</v>
      </c>
      <c r="BO1644" s="29">
        <f t="shared" ref="BO1644:BO1707" si="1644">BO1594+1</f>
        <v>24</v>
      </c>
    </row>
    <row r="1645" spans="3:67" x14ac:dyDescent="0.25">
      <c r="C1645" s="79">
        <f t="shared" si="1641"/>
        <v>43885</v>
      </c>
      <c r="D1645" s="29">
        <f t="shared" si="1601"/>
        <v>2020</v>
      </c>
      <c r="E1645" s="29">
        <f t="shared" si="1580"/>
        <v>2</v>
      </c>
      <c r="F1645" s="29">
        <f t="shared" si="1581"/>
        <v>9</v>
      </c>
      <c r="G1645" s="29">
        <f t="shared" si="1582"/>
        <v>24</v>
      </c>
      <c r="H1645" s="166" t="str">
        <f t="shared" si="1583"/>
        <v>So</v>
      </c>
      <c r="I1645" s="29">
        <f t="shared" si="1642"/>
        <v>34</v>
      </c>
      <c r="J1645" s="29">
        <f t="array" ref="J1645">INDEX(Dienstplan!$F$6:$AJ$55,BN1645,BO1645)</f>
        <v>0</v>
      </c>
      <c r="K1645" s="29">
        <f t="array" ref="K1645">IF(OR(J1645=Schichten!$B$3,J1645=Schichten!$B$4),INDEX($D$98:$D$147,MATCH(CODE(J1645),$H$98:$H$147,0)),IF(ISERROR(INDEX($D$98:$D$147,MATCH(J1645,$A$98:$A$147,0))),0,INDEX($D$98:$D$147,MATCH(J1645,$A$98:$A$147,0))))</f>
        <v>0</v>
      </c>
      <c r="L1645" s="29">
        <f t="shared" ref="L1645" si="1645">L1595</f>
        <v>0</v>
      </c>
      <c r="M1645" s="29">
        <f t="shared" si="1604"/>
        <v>0</v>
      </c>
      <c r="O1645" s="29">
        <f t="shared" si="1631"/>
        <v>0</v>
      </c>
      <c r="P1645" s="29">
        <f t="shared" si="1631"/>
        <v>0</v>
      </c>
      <c r="Q1645" s="29">
        <f t="shared" si="1631"/>
        <v>0</v>
      </c>
      <c r="R1645" s="29">
        <f t="shared" si="1631"/>
        <v>0</v>
      </c>
      <c r="S1645" s="29">
        <f t="shared" si="1631"/>
        <v>0</v>
      </c>
      <c r="T1645" s="29">
        <f t="shared" si="1631"/>
        <v>0</v>
      </c>
      <c r="U1645" s="29">
        <f t="shared" si="1631"/>
        <v>0</v>
      </c>
      <c r="V1645" s="29">
        <f t="shared" si="1631"/>
        <v>0</v>
      </c>
      <c r="W1645" s="29">
        <f t="shared" si="1631"/>
        <v>0</v>
      </c>
      <c r="X1645" s="29">
        <f t="shared" si="1631"/>
        <v>0</v>
      </c>
      <c r="Y1645" s="29">
        <f t="shared" si="1631"/>
        <v>1</v>
      </c>
      <c r="Z1645" s="29">
        <f t="shared" si="1631"/>
        <v>1</v>
      </c>
      <c r="AA1645" s="29">
        <f t="shared" si="1631"/>
        <v>1</v>
      </c>
      <c r="AB1645" s="29">
        <f t="shared" si="1631"/>
        <v>1</v>
      </c>
      <c r="AC1645" s="29">
        <f t="shared" si="1631"/>
        <v>1</v>
      </c>
      <c r="AD1645" s="29">
        <f t="shared" si="1631"/>
        <v>1</v>
      </c>
      <c r="AE1645" s="29">
        <f t="shared" si="1629"/>
        <v>1</v>
      </c>
      <c r="AF1645" s="29">
        <f t="shared" si="1629"/>
        <v>1</v>
      </c>
      <c r="AG1645" s="29">
        <f t="shared" si="1629"/>
        <v>1</v>
      </c>
      <c r="AH1645" s="29">
        <f t="shared" si="1629"/>
        <v>1</v>
      </c>
      <c r="AI1645" s="29">
        <f t="shared" si="1629"/>
        <v>1</v>
      </c>
      <c r="AJ1645" s="29">
        <f t="shared" si="1629"/>
        <v>1</v>
      </c>
      <c r="AK1645" s="29">
        <f t="shared" si="1629"/>
        <v>1</v>
      </c>
      <c r="AL1645" s="29">
        <f t="shared" si="1629"/>
        <v>1</v>
      </c>
      <c r="AM1645" s="29">
        <f t="shared" si="1629"/>
        <v>1</v>
      </c>
      <c r="AN1645" s="29">
        <f t="shared" si="1629"/>
        <v>1</v>
      </c>
      <c r="AO1645" s="29">
        <f t="shared" si="1629"/>
        <v>1</v>
      </c>
      <c r="AP1645" s="29">
        <f t="shared" si="1629"/>
        <v>1</v>
      </c>
      <c r="AQ1645" s="29">
        <f t="shared" si="1629"/>
        <v>1</v>
      </c>
      <c r="AR1645" s="29">
        <f t="shared" si="1629"/>
        <v>1</v>
      </c>
      <c r="AS1645" s="29">
        <f t="shared" si="1629"/>
        <v>1</v>
      </c>
      <c r="AT1645" s="29">
        <f t="shared" si="1637"/>
        <v>1</v>
      </c>
      <c r="AU1645" s="29">
        <f t="shared" si="1637"/>
        <v>1</v>
      </c>
      <c r="AV1645" s="29">
        <f t="shared" si="1637"/>
        <v>1</v>
      </c>
      <c r="AW1645" s="29">
        <f t="shared" si="1637"/>
        <v>1</v>
      </c>
      <c r="AX1645" s="29">
        <f t="shared" si="1637"/>
        <v>1</v>
      </c>
      <c r="AY1645" s="29">
        <f t="shared" si="1637"/>
        <v>1</v>
      </c>
      <c r="AZ1645" s="29">
        <f t="shared" si="1637"/>
        <v>1</v>
      </c>
      <c r="BA1645" s="29">
        <f t="shared" si="1637"/>
        <v>1</v>
      </c>
      <c r="BB1645" s="29">
        <f t="shared" si="1637"/>
        <v>1</v>
      </c>
      <c r="BC1645" s="29">
        <f t="shared" si="1637"/>
        <v>1</v>
      </c>
      <c r="BD1645" s="29">
        <f t="shared" si="1637"/>
        <v>1</v>
      </c>
      <c r="BE1645" s="29">
        <f t="shared" si="1637"/>
        <v>1</v>
      </c>
      <c r="BF1645" s="29">
        <f t="shared" si="1637"/>
        <v>1</v>
      </c>
      <c r="BG1645" s="29">
        <f t="shared" si="1637"/>
        <v>1</v>
      </c>
      <c r="BH1645" s="29">
        <f t="shared" si="1637"/>
        <v>1</v>
      </c>
      <c r="BI1645" s="29">
        <f t="shared" si="1637"/>
        <v>1</v>
      </c>
      <c r="BJ1645" s="29">
        <f t="shared" si="1635"/>
        <v>1</v>
      </c>
      <c r="BN1645" s="29">
        <f t="shared" si="1579"/>
        <v>34</v>
      </c>
      <c r="BO1645" s="29">
        <f t="shared" si="1644"/>
        <v>24</v>
      </c>
    </row>
    <row r="1646" spans="3:67" x14ac:dyDescent="0.25">
      <c r="C1646" s="79">
        <f t="shared" si="1641"/>
        <v>43885</v>
      </c>
      <c r="D1646" s="29">
        <f t="shared" si="1601"/>
        <v>2020</v>
      </c>
      <c r="E1646" s="29">
        <f t="shared" si="1580"/>
        <v>2</v>
      </c>
      <c r="F1646" s="29">
        <f t="shared" si="1581"/>
        <v>9</v>
      </c>
      <c r="G1646" s="29">
        <f t="shared" si="1582"/>
        <v>24</v>
      </c>
      <c r="H1646" s="166" t="str">
        <f t="shared" si="1583"/>
        <v>So</v>
      </c>
      <c r="I1646" s="29">
        <f t="shared" si="1642"/>
        <v>35</v>
      </c>
      <c r="J1646" s="29">
        <f t="array" ref="J1646">INDEX(Dienstplan!$F$6:$AJ$55,BN1646,BO1646)</f>
        <v>0</v>
      </c>
      <c r="K1646" s="29">
        <f t="array" ref="K1646">IF(OR(J1646=Schichten!$B$3,J1646=Schichten!$B$4),INDEX($D$98:$D$147,MATCH(CODE(J1646),$H$98:$H$147,0)),IF(ISERROR(INDEX($D$98:$D$147,MATCH(J1646,$A$98:$A$147,0))),0,INDEX($D$98:$D$147,MATCH(J1646,$A$98:$A$147,0))))</f>
        <v>0</v>
      </c>
      <c r="L1646" s="29">
        <f t="shared" ref="L1646" si="1646">L1596</f>
        <v>0</v>
      </c>
      <c r="M1646" s="29">
        <f t="shared" si="1604"/>
        <v>0</v>
      </c>
      <c r="O1646" s="29">
        <f t="shared" si="1631"/>
        <v>0</v>
      </c>
      <c r="P1646" s="29">
        <f t="shared" si="1631"/>
        <v>0</v>
      </c>
      <c r="Q1646" s="29">
        <f t="shared" si="1631"/>
        <v>0</v>
      </c>
      <c r="R1646" s="29">
        <f t="shared" si="1631"/>
        <v>0</v>
      </c>
      <c r="S1646" s="29">
        <f t="shared" si="1631"/>
        <v>0</v>
      </c>
      <c r="T1646" s="29">
        <f t="shared" si="1631"/>
        <v>0</v>
      </c>
      <c r="U1646" s="29">
        <f t="shared" si="1631"/>
        <v>0</v>
      </c>
      <c r="V1646" s="29">
        <f t="shared" si="1631"/>
        <v>0</v>
      </c>
      <c r="W1646" s="29">
        <f t="shared" si="1631"/>
        <v>0</v>
      </c>
      <c r="X1646" s="29">
        <f t="shared" si="1631"/>
        <v>0</v>
      </c>
      <c r="Y1646" s="29">
        <f t="shared" si="1631"/>
        <v>1</v>
      </c>
      <c r="Z1646" s="29">
        <f t="shared" si="1631"/>
        <v>1</v>
      </c>
      <c r="AA1646" s="29">
        <f t="shared" si="1631"/>
        <v>1</v>
      </c>
      <c r="AB1646" s="29">
        <f t="shared" si="1631"/>
        <v>1</v>
      </c>
      <c r="AC1646" s="29">
        <f t="shared" si="1631"/>
        <v>1</v>
      </c>
      <c r="AD1646" s="29">
        <f t="shared" si="1631"/>
        <v>1</v>
      </c>
      <c r="AE1646" s="29">
        <f t="shared" si="1629"/>
        <v>1</v>
      </c>
      <c r="AF1646" s="29">
        <f t="shared" si="1629"/>
        <v>1</v>
      </c>
      <c r="AG1646" s="29">
        <f t="shared" si="1629"/>
        <v>1</v>
      </c>
      <c r="AH1646" s="29">
        <f t="shared" si="1629"/>
        <v>1</v>
      </c>
      <c r="AI1646" s="29">
        <f t="shared" si="1629"/>
        <v>1</v>
      </c>
      <c r="AJ1646" s="29">
        <f t="shared" si="1629"/>
        <v>1</v>
      </c>
      <c r="AK1646" s="29">
        <f t="shared" si="1629"/>
        <v>1</v>
      </c>
      <c r="AL1646" s="29">
        <f t="shared" si="1629"/>
        <v>1</v>
      </c>
      <c r="AM1646" s="29">
        <f t="shared" si="1629"/>
        <v>1</v>
      </c>
      <c r="AN1646" s="29">
        <f t="shared" si="1629"/>
        <v>1</v>
      </c>
      <c r="AO1646" s="29">
        <f t="shared" si="1629"/>
        <v>1</v>
      </c>
      <c r="AP1646" s="29">
        <f t="shared" si="1629"/>
        <v>1</v>
      </c>
      <c r="AQ1646" s="29">
        <f t="shared" si="1629"/>
        <v>1</v>
      </c>
      <c r="AR1646" s="29">
        <f t="shared" si="1629"/>
        <v>1</v>
      </c>
      <c r="AS1646" s="29">
        <f t="shared" si="1629"/>
        <v>1</v>
      </c>
      <c r="AT1646" s="29">
        <f t="shared" si="1637"/>
        <v>1</v>
      </c>
      <c r="AU1646" s="29">
        <f t="shared" si="1637"/>
        <v>1</v>
      </c>
      <c r="AV1646" s="29">
        <f t="shared" si="1637"/>
        <v>1</v>
      </c>
      <c r="AW1646" s="29">
        <f t="shared" si="1637"/>
        <v>1</v>
      </c>
      <c r="AX1646" s="29">
        <f t="shared" si="1637"/>
        <v>1</v>
      </c>
      <c r="AY1646" s="29">
        <f t="shared" si="1637"/>
        <v>1</v>
      </c>
      <c r="AZ1646" s="29">
        <f t="shared" si="1637"/>
        <v>1</v>
      </c>
      <c r="BA1646" s="29">
        <f t="shared" si="1637"/>
        <v>1</v>
      </c>
      <c r="BB1646" s="29">
        <f t="shared" si="1637"/>
        <v>1</v>
      </c>
      <c r="BC1646" s="29">
        <f t="shared" si="1637"/>
        <v>1</v>
      </c>
      <c r="BD1646" s="29">
        <f t="shared" si="1637"/>
        <v>1</v>
      </c>
      <c r="BE1646" s="29">
        <f t="shared" si="1637"/>
        <v>1</v>
      </c>
      <c r="BF1646" s="29">
        <f t="shared" si="1637"/>
        <v>1</v>
      </c>
      <c r="BG1646" s="29">
        <f t="shared" si="1637"/>
        <v>1</v>
      </c>
      <c r="BH1646" s="29">
        <f t="shared" si="1637"/>
        <v>1</v>
      </c>
      <c r="BI1646" s="29">
        <f t="shared" si="1637"/>
        <v>1</v>
      </c>
      <c r="BJ1646" s="29">
        <f t="shared" si="1635"/>
        <v>1</v>
      </c>
      <c r="BN1646" s="29">
        <f t="shared" si="1579"/>
        <v>35</v>
      </c>
      <c r="BO1646" s="29">
        <f t="shared" si="1644"/>
        <v>24</v>
      </c>
    </row>
    <row r="1647" spans="3:67" x14ac:dyDescent="0.25">
      <c r="C1647" s="79">
        <f t="shared" si="1641"/>
        <v>43885</v>
      </c>
      <c r="D1647" s="29">
        <f t="shared" si="1601"/>
        <v>2020</v>
      </c>
      <c r="E1647" s="29">
        <f t="shared" si="1580"/>
        <v>2</v>
      </c>
      <c r="F1647" s="29">
        <f t="shared" si="1581"/>
        <v>9</v>
      </c>
      <c r="G1647" s="29">
        <f t="shared" si="1582"/>
        <v>24</v>
      </c>
      <c r="H1647" s="166" t="str">
        <f t="shared" si="1583"/>
        <v>So</v>
      </c>
      <c r="I1647" s="29">
        <f t="shared" si="1642"/>
        <v>36</v>
      </c>
      <c r="J1647" s="29">
        <f t="array" ref="J1647">INDEX(Dienstplan!$F$6:$AJ$55,BN1647,BO1647)</f>
        <v>0</v>
      </c>
      <c r="K1647" s="29">
        <f t="array" ref="K1647">IF(OR(J1647=Schichten!$B$3,J1647=Schichten!$B$4),INDEX($D$98:$D$147,MATCH(CODE(J1647),$H$98:$H$147,0)),IF(ISERROR(INDEX($D$98:$D$147,MATCH(J1647,$A$98:$A$147,0))),0,INDEX($D$98:$D$147,MATCH(J1647,$A$98:$A$147,0))))</f>
        <v>0</v>
      </c>
      <c r="L1647" s="29">
        <f t="shared" ref="L1647" si="1647">L1597</f>
        <v>0</v>
      </c>
      <c r="M1647" s="29">
        <f t="shared" si="1604"/>
        <v>0</v>
      </c>
      <c r="O1647" s="29">
        <f t="shared" si="1631"/>
        <v>0</v>
      </c>
      <c r="P1647" s="29">
        <f t="shared" si="1631"/>
        <v>0</v>
      </c>
      <c r="Q1647" s="29">
        <f t="shared" si="1631"/>
        <v>0</v>
      </c>
      <c r="R1647" s="29">
        <f t="shared" si="1631"/>
        <v>0</v>
      </c>
      <c r="S1647" s="29">
        <f t="shared" si="1631"/>
        <v>0</v>
      </c>
      <c r="T1647" s="29">
        <f t="shared" si="1631"/>
        <v>0</v>
      </c>
      <c r="U1647" s="29">
        <f t="shared" si="1631"/>
        <v>0</v>
      </c>
      <c r="V1647" s="29">
        <f t="shared" si="1631"/>
        <v>0</v>
      </c>
      <c r="W1647" s="29">
        <f t="shared" si="1631"/>
        <v>0</v>
      </c>
      <c r="X1647" s="29">
        <f t="shared" si="1631"/>
        <v>0</v>
      </c>
      <c r="Y1647" s="29">
        <f t="shared" si="1631"/>
        <v>1</v>
      </c>
      <c r="Z1647" s="29">
        <f t="shared" si="1631"/>
        <v>1</v>
      </c>
      <c r="AA1647" s="29">
        <f t="shared" si="1631"/>
        <v>1</v>
      </c>
      <c r="AB1647" s="29">
        <f t="shared" si="1631"/>
        <v>1</v>
      </c>
      <c r="AC1647" s="29">
        <f t="shared" si="1631"/>
        <v>1</v>
      </c>
      <c r="AD1647" s="29">
        <f t="shared" si="1631"/>
        <v>1</v>
      </c>
      <c r="AE1647" s="29">
        <f t="shared" si="1629"/>
        <v>1</v>
      </c>
      <c r="AF1647" s="29">
        <f t="shared" si="1629"/>
        <v>1</v>
      </c>
      <c r="AG1647" s="29">
        <f t="shared" si="1629"/>
        <v>1</v>
      </c>
      <c r="AH1647" s="29">
        <f t="shared" si="1629"/>
        <v>1</v>
      </c>
      <c r="AI1647" s="29">
        <f t="shared" si="1629"/>
        <v>1</v>
      </c>
      <c r="AJ1647" s="29">
        <f t="shared" si="1629"/>
        <v>1</v>
      </c>
      <c r="AK1647" s="29">
        <f t="shared" si="1629"/>
        <v>1</v>
      </c>
      <c r="AL1647" s="29">
        <f t="shared" si="1629"/>
        <v>1</v>
      </c>
      <c r="AM1647" s="29">
        <f t="shared" si="1629"/>
        <v>1</v>
      </c>
      <c r="AN1647" s="29">
        <f t="shared" si="1629"/>
        <v>1</v>
      </c>
      <c r="AO1647" s="29">
        <f t="shared" si="1629"/>
        <v>1</v>
      </c>
      <c r="AP1647" s="29">
        <f t="shared" si="1629"/>
        <v>1</v>
      </c>
      <c r="AQ1647" s="29">
        <f t="shared" si="1629"/>
        <v>1</v>
      </c>
      <c r="AR1647" s="29">
        <f t="shared" si="1629"/>
        <v>1</v>
      </c>
      <c r="AS1647" s="29">
        <f t="shared" si="1629"/>
        <v>1</v>
      </c>
      <c r="AT1647" s="29">
        <f t="shared" si="1637"/>
        <v>1</v>
      </c>
      <c r="AU1647" s="29">
        <f t="shared" si="1637"/>
        <v>1</v>
      </c>
      <c r="AV1647" s="29">
        <f t="shared" si="1637"/>
        <v>1</v>
      </c>
      <c r="AW1647" s="29">
        <f t="shared" si="1637"/>
        <v>1</v>
      </c>
      <c r="AX1647" s="29">
        <f t="shared" si="1637"/>
        <v>1</v>
      </c>
      <c r="AY1647" s="29">
        <f t="shared" si="1637"/>
        <v>1</v>
      </c>
      <c r="AZ1647" s="29">
        <f t="shared" si="1637"/>
        <v>1</v>
      </c>
      <c r="BA1647" s="29">
        <f t="shared" si="1637"/>
        <v>1</v>
      </c>
      <c r="BB1647" s="29">
        <f t="shared" si="1637"/>
        <v>1</v>
      </c>
      <c r="BC1647" s="29">
        <f t="shared" si="1637"/>
        <v>1</v>
      </c>
      <c r="BD1647" s="29">
        <f t="shared" si="1637"/>
        <v>1</v>
      </c>
      <c r="BE1647" s="29">
        <f t="shared" si="1637"/>
        <v>1</v>
      </c>
      <c r="BF1647" s="29">
        <f t="shared" si="1637"/>
        <v>1</v>
      </c>
      <c r="BG1647" s="29">
        <f t="shared" si="1637"/>
        <v>1</v>
      </c>
      <c r="BH1647" s="29">
        <f t="shared" si="1637"/>
        <v>1</v>
      </c>
      <c r="BI1647" s="29">
        <f t="shared" si="1637"/>
        <v>1</v>
      </c>
      <c r="BJ1647" s="29">
        <f t="shared" si="1635"/>
        <v>1</v>
      </c>
      <c r="BN1647" s="29">
        <f t="shared" si="1579"/>
        <v>36</v>
      </c>
      <c r="BO1647" s="29">
        <f t="shared" si="1644"/>
        <v>24</v>
      </c>
    </row>
    <row r="1648" spans="3:67" x14ac:dyDescent="0.25">
      <c r="C1648" s="79">
        <f t="shared" si="1641"/>
        <v>43885</v>
      </c>
      <c r="D1648" s="29">
        <f t="shared" si="1601"/>
        <v>2020</v>
      </c>
      <c r="E1648" s="29">
        <f t="shared" si="1580"/>
        <v>2</v>
      </c>
      <c r="F1648" s="29">
        <f t="shared" si="1581"/>
        <v>9</v>
      </c>
      <c r="G1648" s="29">
        <f t="shared" si="1582"/>
        <v>24</v>
      </c>
      <c r="H1648" s="166" t="str">
        <f t="shared" si="1583"/>
        <v>So</v>
      </c>
      <c r="I1648" s="29">
        <f t="shared" si="1642"/>
        <v>37</v>
      </c>
      <c r="J1648" s="29">
        <f t="array" ref="J1648">INDEX(Dienstplan!$F$6:$AJ$55,BN1648,BO1648)</f>
        <v>0</v>
      </c>
      <c r="K1648" s="29">
        <f t="array" ref="K1648">IF(OR(J1648=Schichten!$B$3,J1648=Schichten!$B$4),INDEX($D$98:$D$147,MATCH(CODE(J1648),$H$98:$H$147,0)),IF(ISERROR(INDEX($D$98:$D$147,MATCH(J1648,$A$98:$A$147,0))),0,INDEX($D$98:$D$147,MATCH(J1648,$A$98:$A$147,0))))</f>
        <v>0</v>
      </c>
      <c r="L1648" s="29">
        <f t="shared" ref="L1648" si="1648">L1598</f>
        <v>0</v>
      </c>
      <c r="M1648" s="29">
        <f t="shared" si="1604"/>
        <v>0</v>
      </c>
      <c r="O1648" s="29">
        <f t="shared" si="1631"/>
        <v>0</v>
      </c>
      <c r="P1648" s="29">
        <f t="shared" si="1631"/>
        <v>0</v>
      </c>
      <c r="Q1648" s="29">
        <f t="shared" si="1631"/>
        <v>0</v>
      </c>
      <c r="R1648" s="29">
        <f t="shared" si="1631"/>
        <v>0</v>
      </c>
      <c r="S1648" s="29">
        <f t="shared" si="1631"/>
        <v>0</v>
      </c>
      <c r="T1648" s="29">
        <f t="shared" si="1631"/>
        <v>0</v>
      </c>
      <c r="U1648" s="29">
        <f t="shared" si="1631"/>
        <v>0</v>
      </c>
      <c r="V1648" s="29">
        <f t="shared" si="1631"/>
        <v>0</v>
      </c>
      <c r="W1648" s="29">
        <f t="shared" si="1631"/>
        <v>0</v>
      </c>
      <c r="X1648" s="29">
        <f t="shared" si="1631"/>
        <v>0</v>
      </c>
      <c r="Y1648" s="29">
        <f t="shared" si="1631"/>
        <v>1</v>
      </c>
      <c r="Z1648" s="29">
        <f t="shared" si="1631"/>
        <v>1</v>
      </c>
      <c r="AA1648" s="29">
        <f t="shared" si="1631"/>
        <v>1</v>
      </c>
      <c r="AB1648" s="29">
        <f t="shared" si="1631"/>
        <v>1</v>
      </c>
      <c r="AC1648" s="29">
        <f t="shared" si="1631"/>
        <v>1</v>
      </c>
      <c r="AD1648" s="29">
        <f t="shared" si="1631"/>
        <v>1</v>
      </c>
      <c r="AE1648" s="29">
        <f t="shared" si="1629"/>
        <v>1</v>
      </c>
      <c r="AF1648" s="29">
        <f t="shared" si="1629"/>
        <v>1</v>
      </c>
      <c r="AG1648" s="29">
        <f t="shared" si="1629"/>
        <v>1</v>
      </c>
      <c r="AH1648" s="29">
        <f t="shared" si="1629"/>
        <v>1</v>
      </c>
      <c r="AI1648" s="29">
        <f t="shared" si="1629"/>
        <v>1</v>
      </c>
      <c r="AJ1648" s="29">
        <f t="shared" si="1629"/>
        <v>1</v>
      </c>
      <c r="AK1648" s="29">
        <f t="shared" si="1629"/>
        <v>1</v>
      </c>
      <c r="AL1648" s="29">
        <f t="shared" si="1629"/>
        <v>1</v>
      </c>
      <c r="AM1648" s="29">
        <f t="shared" si="1629"/>
        <v>1</v>
      </c>
      <c r="AN1648" s="29">
        <f t="shared" si="1629"/>
        <v>1</v>
      </c>
      <c r="AO1648" s="29">
        <f t="shared" si="1629"/>
        <v>1</v>
      </c>
      <c r="AP1648" s="29">
        <f t="shared" si="1629"/>
        <v>1</v>
      </c>
      <c r="AQ1648" s="29">
        <f t="shared" si="1629"/>
        <v>1</v>
      </c>
      <c r="AR1648" s="29">
        <f t="shared" si="1629"/>
        <v>1</v>
      </c>
      <c r="AS1648" s="29">
        <f t="shared" si="1629"/>
        <v>1</v>
      </c>
      <c r="AT1648" s="29">
        <f t="shared" si="1637"/>
        <v>1</v>
      </c>
      <c r="AU1648" s="29">
        <f t="shared" si="1637"/>
        <v>1</v>
      </c>
      <c r="AV1648" s="29">
        <f t="shared" si="1637"/>
        <v>1</v>
      </c>
      <c r="AW1648" s="29">
        <f t="shared" si="1637"/>
        <v>1</v>
      </c>
      <c r="AX1648" s="29">
        <f t="shared" si="1637"/>
        <v>1</v>
      </c>
      <c r="AY1648" s="29">
        <f t="shared" si="1637"/>
        <v>1</v>
      </c>
      <c r="AZ1648" s="29">
        <f t="shared" si="1637"/>
        <v>1</v>
      </c>
      <c r="BA1648" s="29">
        <f t="shared" si="1637"/>
        <v>1</v>
      </c>
      <c r="BB1648" s="29">
        <f t="shared" si="1637"/>
        <v>1</v>
      </c>
      <c r="BC1648" s="29">
        <f t="shared" si="1637"/>
        <v>1</v>
      </c>
      <c r="BD1648" s="29">
        <f t="shared" si="1637"/>
        <v>1</v>
      </c>
      <c r="BE1648" s="29">
        <f t="shared" si="1637"/>
        <v>1</v>
      </c>
      <c r="BF1648" s="29">
        <f t="shared" si="1637"/>
        <v>1</v>
      </c>
      <c r="BG1648" s="29">
        <f t="shared" si="1637"/>
        <v>1</v>
      </c>
      <c r="BH1648" s="29">
        <f t="shared" si="1637"/>
        <v>1</v>
      </c>
      <c r="BI1648" s="29">
        <f t="shared" si="1637"/>
        <v>1</v>
      </c>
      <c r="BJ1648" s="29">
        <f t="shared" si="1635"/>
        <v>1</v>
      </c>
      <c r="BN1648" s="29">
        <f t="shared" si="1579"/>
        <v>37</v>
      </c>
      <c r="BO1648" s="29">
        <f t="shared" si="1644"/>
        <v>24</v>
      </c>
    </row>
    <row r="1649" spans="3:67" x14ac:dyDescent="0.25">
      <c r="C1649" s="79">
        <f t="shared" si="1641"/>
        <v>43885</v>
      </c>
      <c r="D1649" s="29">
        <f t="shared" si="1601"/>
        <v>2020</v>
      </c>
      <c r="E1649" s="29">
        <f t="shared" si="1580"/>
        <v>2</v>
      </c>
      <c r="F1649" s="29">
        <f t="shared" si="1581"/>
        <v>9</v>
      </c>
      <c r="G1649" s="29">
        <f t="shared" si="1582"/>
        <v>24</v>
      </c>
      <c r="H1649" s="166" t="str">
        <f t="shared" si="1583"/>
        <v>So</v>
      </c>
      <c r="I1649" s="29">
        <f t="shared" si="1642"/>
        <v>38</v>
      </c>
      <c r="J1649" s="29">
        <f t="array" ref="J1649">INDEX(Dienstplan!$F$6:$AJ$55,BN1649,BO1649)</f>
        <v>0</v>
      </c>
      <c r="K1649" s="29">
        <f t="array" ref="K1649">IF(OR(J1649=Schichten!$B$3,J1649=Schichten!$B$4),INDEX($D$98:$D$147,MATCH(CODE(J1649),$H$98:$H$147,0)),IF(ISERROR(INDEX($D$98:$D$147,MATCH(J1649,$A$98:$A$147,0))),0,INDEX($D$98:$D$147,MATCH(J1649,$A$98:$A$147,0))))</f>
        <v>0</v>
      </c>
      <c r="L1649" s="29">
        <f t="shared" ref="L1649" si="1649">L1599</f>
        <v>0</v>
      </c>
      <c r="M1649" s="29">
        <f t="shared" si="1604"/>
        <v>0</v>
      </c>
      <c r="O1649" s="29">
        <f t="shared" si="1631"/>
        <v>0</v>
      </c>
      <c r="P1649" s="29">
        <f t="shared" si="1631"/>
        <v>0</v>
      </c>
      <c r="Q1649" s="29">
        <f t="shared" si="1631"/>
        <v>0</v>
      </c>
      <c r="R1649" s="29">
        <f t="shared" si="1631"/>
        <v>0</v>
      </c>
      <c r="S1649" s="29">
        <f t="shared" si="1631"/>
        <v>0</v>
      </c>
      <c r="T1649" s="29">
        <f t="shared" si="1631"/>
        <v>0</v>
      </c>
      <c r="U1649" s="29">
        <f t="shared" si="1631"/>
        <v>0</v>
      </c>
      <c r="V1649" s="29">
        <f t="shared" si="1631"/>
        <v>0</v>
      </c>
      <c r="W1649" s="29">
        <f t="shared" si="1631"/>
        <v>0</v>
      </c>
      <c r="X1649" s="29">
        <f t="shared" si="1631"/>
        <v>0</v>
      </c>
      <c r="Y1649" s="29">
        <f t="shared" si="1631"/>
        <v>1</v>
      </c>
      <c r="Z1649" s="29">
        <f t="shared" si="1631"/>
        <v>1</v>
      </c>
      <c r="AA1649" s="29">
        <f t="shared" si="1631"/>
        <v>1</v>
      </c>
      <c r="AB1649" s="29">
        <f t="shared" si="1631"/>
        <v>1</v>
      </c>
      <c r="AC1649" s="29">
        <f t="shared" si="1631"/>
        <v>1</v>
      </c>
      <c r="AD1649" s="29">
        <f t="shared" si="1631"/>
        <v>1</v>
      </c>
      <c r="AE1649" s="29">
        <f t="shared" si="1629"/>
        <v>1</v>
      </c>
      <c r="AF1649" s="29">
        <f t="shared" si="1629"/>
        <v>1</v>
      </c>
      <c r="AG1649" s="29">
        <f t="shared" si="1629"/>
        <v>1</v>
      </c>
      <c r="AH1649" s="29">
        <f t="shared" si="1629"/>
        <v>1</v>
      </c>
      <c r="AI1649" s="29">
        <f t="shared" si="1629"/>
        <v>1</v>
      </c>
      <c r="AJ1649" s="29">
        <f t="shared" si="1629"/>
        <v>1</v>
      </c>
      <c r="AK1649" s="29">
        <f t="shared" si="1629"/>
        <v>1</v>
      </c>
      <c r="AL1649" s="29">
        <f t="shared" si="1629"/>
        <v>1</v>
      </c>
      <c r="AM1649" s="29">
        <f t="shared" si="1629"/>
        <v>1</v>
      </c>
      <c r="AN1649" s="29">
        <f t="shared" si="1629"/>
        <v>1</v>
      </c>
      <c r="AO1649" s="29">
        <f t="shared" si="1629"/>
        <v>1</v>
      </c>
      <c r="AP1649" s="29">
        <f t="shared" si="1629"/>
        <v>1</v>
      </c>
      <c r="AQ1649" s="29">
        <f t="shared" si="1629"/>
        <v>1</v>
      </c>
      <c r="AR1649" s="29">
        <f t="shared" si="1629"/>
        <v>1</v>
      </c>
      <c r="AS1649" s="29">
        <f t="shared" si="1629"/>
        <v>1</v>
      </c>
      <c r="AT1649" s="29">
        <f t="shared" si="1637"/>
        <v>1</v>
      </c>
      <c r="AU1649" s="29">
        <f t="shared" si="1637"/>
        <v>1</v>
      </c>
      <c r="AV1649" s="29">
        <f t="shared" si="1637"/>
        <v>1</v>
      </c>
      <c r="AW1649" s="29">
        <f t="shared" si="1637"/>
        <v>1</v>
      </c>
      <c r="AX1649" s="29">
        <f t="shared" si="1637"/>
        <v>1</v>
      </c>
      <c r="AY1649" s="29">
        <f t="shared" si="1637"/>
        <v>1</v>
      </c>
      <c r="AZ1649" s="29">
        <f t="shared" si="1637"/>
        <v>1</v>
      </c>
      <c r="BA1649" s="29">
        <f t="shared" si="1637"/>
        <v>1</v>
      </c>
      <c r="BB1649" s="29">
        <f t="shared" si="1637"/>
        <v>1</v>
      </c>
      <c r="BC1649" s="29">
        <f t="shared" si="1637"/>
        <v>1</v>
      </c>
      <c r="BD1649" s="29">
        <f t="shared" si="1637"/>
        <v>1</v>
      </c>
      <c r="BE1649" s="29">
        <f t="shared" si="1637"/>
        <v>1</v>
      </c>
      <c r="BF1649" s="29">
        <f t="shared" si="1637"/>
        <v>1</v>
      </c>
      <c r="BG1649" s="29">
        <f t="shared" si="1637"/>
        <v>1</v>
      </c>
      <c r="BH1649" s="29">
        <f t="shared" si="1637"/>
        <v>1</v>
      </c>
      <c r="BI1649" s="29">
        <f t="shared" si="1637"/>
        <v>1</v>
      </c>
      <c r="BJ1649" s="29">
        <f t="shared" si="1635"/>
        <v>1</v>
      </c>
      <c r="BN1649" s="29">
        <f t="shared" si="1579"/>
        <v>38</v>
      </c>
      <c r="BO1649" s="29">
        <f t="shared" si="1644"/>
        <v>24</v>
      </c>
    </row>
    <row r="1650" spans="3:67" x14ac:dyDescent="0.25">
      <c r="C1650" s="79">
        <f t="shared" si="1641"/>
        <v>43885</v>
      </c>
      <c r="D1650" s="29">
        <f t="shared" si="1601"/>
        <v>2020</v>
      </c>
      <c r="E1650" s="29">
        <f t="shared" si="1580"/>
        <v>2</v>
      </c>
      <c r="F1650" s="29">
        <f t="shared" si="1581"/>
        <v>9</v>
      </c>
      <c r="G1650" s="29">
        <f t="shared" si="1582"/>
        <v>24</v>
      </c>
      <c r="H1650" s="166" t="str">
        <f t="shared" si="1583"/>
        <v>So</v>
      </c>
      <c r="I1650" s="29">
        <f t="shared" si="1642"/>
        <v>39</v>
      </c>
      <c r="J1650" s="29">
        <f t="array" ref="J1650">INDEX(Dienstplan!$F$6:$AJ$55,BN1650,BO1650)</f>
        <v>0</v>
      </c>
      <c r="K1650" s="29">
        <f t="array" ref="K1650">IF(OR(J1650=Schichten!$B$3,J1650=Schichten!$B$4),INDEX($D$98:$D$147,MATCH(CODE(J1650),$H$98:$H$147,0)),IF(ISERROR(INDEX($D$98:$D$147,MATCH(J1650,$A$98:$A$147,0))),0,INDEX($D$98:$D$147,MATCH(J1650,$A$98:$A$147,0))))</f>
        <v>0</v>
      </c>
      <c r="L1650" s="29">
        <f t="shared" ref="L1650" si="1650">L1600</f>
        <v>0</v>
      </c>
      <c r="M1650" s="29">
        <f t="shared" si="1604"/>
        <v>0</v>
      </c>
      <c r="O1650" s="29">
        <f t="shared" si="1631"/>
        <v>0</v>
      </c>
      <c r="P1650" s="29">
        <f t="shared" si="1631"/>
        <v>0</v>
      </c>
      <c r="Q1650" s="29">
        <f t="shared" si="1631"/>
        <v>0</v>
      </c>
      <c r="R1650" s="29">
        <f t="shared" si="1631"/>
        <v>0</v>
      </c>
      <c r="S1650" s="29">
        <f t="shared" si="1631"/>
        <v>0</v>
      </c>
      <c r="T1650" s="29">
        <f t="shared" si="1631"/>
        <v>0</v>
      </c>
      <c r="U1650" s="29">
        <f t="shared" si="1631"/>
        <v>0</v>
      </c>
      <c r="V1650" s="29">
        <f t="shared" si="1631"/>
        <v>0</v>
      </c>
      <c r="W1650" s="29">
        <f t="shared" si="1631"/>
        <v>0</v>
      </c>
      <c r="X1650" s="29">
        <f t="shared" si="1631"/>
        <v>0</v>
      </c>
      <c r="Y1650" s="29">
        <f t="shared" si="1631"/>
        <v>1</v>
      </c>
      <c r="Z1650" s="29">
        <f t="shared" si="1631"/>
        <v>1</v>
      </c>
      <c r="AA1650" s="29">
        <f t="shared" si="1631"/>
        <v>1</v>
      </c>
      <c r="AB1650" s="29">
        <f t="shared" si="1631"/>
        <v>1</v>
      </c>
      <c r="AC1650" s="29">
        <f t="shared" si="1631"/>
        <v>1</v>
      </c>
      <c r="AD1650" s="29">
        <f t="shared" si="1631"/>
        <v>1</v>
      </c>
      <c r="AE1650" s="29">
        <f t="shared" si="1629"/>
        <v>1</v>
      </c>
      <c r="AF1650" s="29">
        <f t="shared" si="1629"/>
        <v>1</v>
      </c>
      <c r="AG1650" s="29">
        <f t="shared" si="1629"/>
        <v>1</v>
      </c>
      <c r="AH1650" s="29">
        <f t="shared" si="1629"/>
        <v>1</v>
      </c>
      <c r="AI1650" s="29">
        <f t="shared" si="1629"/>
        <v>1</v>
      </c>
      <c r="AJ1650" s="29">
        <f t="shared" si="1629"/>
        <v>1</v>
      </c>
      <c r="AK1650" s="29">
        <f t="shared" si="1629"/>
        <v>1</v>
      </c>
      <c r="AL1650" s="29">
        <f t="shared" si="1629"/>
        <v>1</v>
      </c>
      <c r="AM1650" s="29">
        <f t="shared" si="1629"/>
        <v>1</v>
      </c>
      <c r="AN1650" s="29">
        <f t="shared" si="1629"/>
        <v>1</v>
      </c>
      <c r="AO1650" s="29">
        <f t="shared" si="1629"/>
        <v>1</v>
      </c>
      <c r="AP1650" s="29">
        <f t="shared" si="1629"/>
        <v>1</v>
      </c>
      <c r="AQ1650" s="29">
        <f t="shared" si="1629"/>
        <v>1</v>
      </c>
      <c r="AR1650" s="29">
        <f t="shared" si="1629"/>
        <v>1</v>
      </c>
      <c r="AS1650" s="29">
        <f t="shared" si="1629"/>
        <v>1</v>
      </c>
      <c r="AT1650" s="29">
        <f t="shared" si="1637"/>
        <v>1</v>
      </c>
      <c r="AU1650" s="29">
        <f t="shared" si="1637"/>
        <v>1</v>
      </c>
      <c r="AV1650" s="29">
        <f t="shared" si="1637"/>
        <v>1</v>
      </c>
      <c r="AW1650" s="29">
        <f t="shared" si="1637"/>
        <v>1</v>
      </c>
      <c r="AX1650" s="29">
        <f t="shared" si="1637"/>
        <v>1</v>
      </c>
      <c r="AY1650" s="29">
        <f t="shared" si="1637"/>
        <v>1</v>
      </c>
      <c r="AZ1650" s="29">
        <f t="shared" si="1637"/>
        <v>1</v>
      </c>
      <c r="BA1650" s="29">
        <f t="shared" si="1637"/>
        <v>1</v>
      </c>
      <c r="BB1650" s="29">
        <f t="shared" si="1637"/>
        <v>1</v>
      </c>
      <c r="BC1650" s="29">
        <f t="shared" si="1637"/>
        <v>1</v>
      </c>
      <c r="BD1650" s="29">
        <f t="shared" si="1637"/>
        <v>1</v>
      </c>
      <c r="BE1650" s="29">
        <f t="shared" si="1637"/>
        <v>1</v>
      </c>
      <c r="BF1650" s="29">
        <f t="shared" si="1637"/>
        <v>1</v>
      </c>
      <c r="BG1650" s="29">
        <f t="shared" si="1637"/>
        <v>1</v>
      </c>
      <c r="BH1650" s="29">
        <f t="shared" si="1637"/>
        <v>1</v>
      </c>
      <c r="BI1650" s="29">
        <f t="shared" si="1637"/>
        <v>1</v>
      </c>
      <c r="BJ1650" s="29">
        <f t="shared" si="1635"/>
        <v>1</v>
      </c>
      <c r="BN1650" s="29">
        <f t="shared" si="1579"/>
        <v>39</v>
      </c>
      <c r="BO1650" s="29">
        <f t="shared" si="1644"/>
        <v>24</v>
      </c>
    </row>
    <row r="1651" spans="3:67" x14ac:dyDescent="0.25">
      <c r="C1651" s="79">
        <f t="shared" si="1641"/>
        <v>43885</v>
      </c>
      <c r="D1651" s="29">
        <f t="shared" si="1601"/>
        <v>2020</v>
      </c>
      <c r="E1651" s="29">
        <f t="shared" si="1580"/>
        <v>2</v>
      </c>
      <c r="F1651" s="29">
        <f t="shared" si="1581"/>
        <v>9</v>
      </c>
      <c r="G1651" s="29">
        <f t="shared" si="1582"/>
        <v>24</v>
      </c>
      <c r="H1651" s="166" t="str">
        <f t="shared" si="1583"/>
        <v>So</v>
      </c>
      <c r="I1651" s="29">
        <f t="shared" si="1642"/>
        <v>40</v>
      </c>
      <c r="J1651" s="29">
        <f t="array" ref="J1651">INDEX(Dienstplan!$F$6:$AJ$55,BN1651,BO1651)</f>
        <v>0</v>
      </c>
      <c r="K1651" s="29">
        <f t="array" ref="K1651">IF(OR(J1651=Schichten!$B$3,J1651=Schichten!$B$4),INDEX($D$98:$D$147,MATCH(CODE(J1651),$H$98:$H$147,0)),IF(ISERROR(INDEX($D$98:$D$147,MATCH(J1651,$A$98:$A$147,0))),0,INDEX($D$98:$D$147,MATCH(J1651,$A$98:$A$147,0))))</f>
        <v>0</v>
      </c>
      <c r="L1651" s="29">
        <f t="shared" ref="L1651" si="1651">L1601</f>
        <v>0</v>
      </c>
      <c r="M1651" s="29">
        <f t="shared" si="1604"/>
        <v>0</v>
      </c>
      <c r="O1651" s="29">
        <f t="shared" si="1631"/>
        <v>0</v>
      </c>
      <c r="P1651" s="29">
        <f t="shared" si="1631"/>
        <v>0</v>
      </c>
      <c r="Q1651" s="29">
        <f t="shared" si="1631"/>
        <v>0</v>
      </c>
      <c r="R1651" s="29">
        <f t="shared" si="1631"/>
        <v>0</v>
      </c>
      <c r="S1651" s="29">
        <f t="shared" si="1631"/>
        <v>0</v>
      </c>
      <c r="T1651" s="29">
        <f t="shared" si="1631"/>
        <v>0</v>
      </c>
      <c r="U1651" s="29">
        <f t="shared" si="1631"/>
        <v>0</v>
      </c>
      <c r="V1651" s="29">
        <f t="shared" si="1631"/>
        <v>0</v>
      </c>
      <c r="W1651" s="29">
        <f t="shared" si="1631"/>
        <v>0</v>
      </c>
      <c r="X1651" s="29">
        <f t="shared" si="1631"/>
        <v>0</v>
      </c>
      <c r="Y1651" s="29">
        <f t="shared" si="1631"/>
        <v>1</v>
      </c>
      <c r="Z1651" s="29">
        <f t="shared" si="1631"/>
        <v>1</v>
      </c>
      <c r="AA1651" s="29">
        <f t="shared" si="1631"/>
        <v>1</v>
      </c>
      <c r="AB1651" s="29">
        <f t="shared" si="1631"/>
        <v>1</v>
      </c>
      <c r="AC1651" s="29">
        <f t="shared" si="1631"/>
        <v>1</v>
      </c>
      <c r="AD1651" s="29">
        <f t="shared" ref="AD1651:AS1666" si="1652">IF($M$457,IF($J1651=AD$461,1,0),0)</f>
        <v>1</v>
      </c>
      <c r="AE1651" s="29">
        <f t="shared" si="1652"/>
        <v>1</v>
      </c>
      <c r="AF1651" s="29">
        <f t="shared" si="1652"/>
        <v>1</v>
      </c>
      <c r="AG1651" s="29">
        <f t="shared" si="1652"/>
        <v>1</v>
      </c>
      <c r="AH1651" s="29">
        <f t="shared" si="1652"/>
        <v>1</v>
      </c>
      <c r="AI1651" s="29">
        <f t="shared" si="1652"/>
        <v>1</v>
      </c>
      <c r="AJ1651" s="29">
        <f t="shared" si="1652"/>
        <v>1</v>
      </c>
      <c r="AK1651" s="29">
        <f t="shared" si="1652"/>
        <v>1</v>
      </c>
      <c r="AL1651" s="29">
        <f t="shared" si="1652"/>
        <v>1</v>
      </c>
      <c r="AM1651" s="29">
        <f t="shared" si="1652"/>
        <v>1</v>
      </c>
      <c r="AN1651" s="29">
        <f t="shared" si="1652"/>
        <v>1</v>
      </c>
      <c r="AO1651" s="29">
        <f t="shared" si="1652"/>
        <v>1</v>
      </c>
      <c r="AP1651" s="29">
        <f t="shared" si="1652"/>
        <v>1</v>
      </c>
      <c r="AQ1651" s="29">
        <f t="shared" si="1652"/>
        <v>1</v>
      </c>
      <c r="AR1651" s="29">
        <f t="shared" si="1652"/>
        <v>1</v>
      </c>
      <c r="AS1651" s="29">
        <f t="shared" si="1652"/>
        <v>1</v>
      </c>
      <c r="AT1651" s="29">
        <f t="shared" si="1637"/>
        <v>1</v>
      </c>
      <c r="AU1651" s="29">
        <f t="shared" si="1637"/>
        <v>1</v>
      </c>
      <c r="AV1651" s="29">
        <f t="shared" si="1637"/>
        <v>1</v>
      </c>
      <c r="AW1651" s="29">
        <f t="shared" si="1637"/>
        <v>1</v>
      </c>
      <c r="AX1651" s="29">
        <f t="shared" si="1637"/>
        <v>1</v>
      </c>
      <c r="AY1651" s="29">
        <f t="shared" si="1637"/>
        <v>1</v>
      </c>
      <c r="AZ1651" s="29">
        <f t="shared" si="1637"/>
        <v>1</v>
      </c>
      <c r="BA1651" s="29">
        <f t="shared" si="1637"/>
        <v>1</v>
      </c>
      <c r="BB1651" s="29">
        <f t="shared" si="1637"/>
        <v>1</v>
      </c>
      <c r="BC1651" s="29">
        <f t="shared" si="1637"/>
        <v>1</v>
      </c>
      <c r="BD1651" s="29">
        <f t="shared" si="1637"/>
        <v>1</v>
      </c>
      <c r="BE1651" s="29">
        <f t="shared" si="1637"/>
        <v>1</v>
      </c>
      <c r="BF1651" s="29">
        <f t="shared" si="1637"/>
        <v>1</v>
      </c>
      <c r="BG1651" s="29">
        <f t="shared" si="1637"/>
        <v>1</v>
      </c>
      <c r="BH1651" s="29">
        <f t="shared" si="1637"/>
        <v>1</v>
      </c>
      <c r="BI1651" s="29">
        <f t="shared" si="1637"/>
        <v>1</v>
      </c>
      <c r="BJ1651" s="29">
        <f t="shared" si="1635"/>
        <v>1</v>
      </c>
      <c r="BN1651" s="29">
        <f t="shared" si="1579"/>
        <v>40</v>
      </c>
      <c r="BO1651" s="29">
        <f t="shared" si="1644"/>
        <v>24</v>
      </c>
    </row>
    <row r="1652" spans="3:67" x14ac:dyDescent="0.25">
      <c r="C1652" s="79">
        <f t="shared" si="1641"/>
        <v>43885</v>
      </c>
      <c r="D1652" s="29">
        <f t="shared" si="1601"/>
        <v>2020</v>
      </c>
      <c r="E1652" s="29">
        <f t="shared" si="1580"/>
        <v>2</v>
      </c>
      <c r="F1652" s="29">
        <f t="shared" si="1581"/>
        <v>9</v>
      </c>
      <c r="G1652" s="29">
        <f t="shared" si="1582"/>
        <v>24</v>
      </c>
      <c r="H1652" s="166" t="str">
        <f t="shared" si="1583"/>
        <v>So</v>
      </c>
      <c r="I1652" s="29">
        <f t="shared" si="1642"/>
        <v>41</v>
      </c>
      <c r="J1652" s="29">
        <f t="array" ref="J1652">INDEX(Dienstplan!$F$6:$AJ$55,BN1652,BO1652)</f>
        <v>0</v>
      </c>
      <c r="K1652" s="29">
        <f t="array" ref="K1652">IF(OR(J1652=Schichten!$B$3,J1652=Schichten!$B$4),INDEX($D$98:$D$147,MATCH(CODE(J1652),$H$98:$H$147,0)),IF(ISERROR(INDEX($D$98:$D$147,MATCH(J1652,$A$98:$A$147,0))),0,INDEX($D$98:$D$147,MATCH(J1652,$A$98:$A$147,0))))</f>
        <v>0</v>
      </c>
      <c r="L1652" s="29">
        <f t="shared" ref="L1652" si="1653">L1602</f>
        <v>0</v>
      </c>
      <c r="M1652" s="29">
        <f t="shared" si="1604"/>
        <v>0</v>
      </c>
      <c r="O1652" s="29">
        <f t="shared" ref="O1652:AD1667" si="1654">IF($M$457,IF($J1652=O$461,1,0),0)</f>
        <v>0</v>
      </c>
      <c r="P1652" s="29">
        <f t="shared" si="1654"/>
        <v>0</v>
      </c>
      <c r="Q1652" s="29">
        <f t="shared" si="1654"/>
        <v>0</v>
      </c>
      <c r="R1652" s="29">
        <f t="shared" si="1654"/>
        <v>0</v>
      </c>
      <c r="S1652" s="29">
        <f t="shared" si="1654"/>
        <v>0</v>
      </c>
      <c r="T1652" s="29">
        <f t="shared" si="1654"/>
        <v>0</v>
      </c>
      <c r="U1652" s="29">
        <f t="shared" si="1654"/>
        <v>0</v>
      </c>
      <c r="V1652" s="29">
        <f t="shared" si="1654"/>
        <v>0</v>
      </c>
      <c r="W1652" s="29">
        <f t="shared" si="1654"/>
        <v>0</v>
      </c>
      <c r="X1652" s="29">
        <f t="shared" si="1654"/>
        <v>0</v>
      </c>
      <c r="Y1652" s="29">
        <f t="shared" si="1654"/>
        <v>1</v>
      </c>
      <c r="Z1652" s="29">
        <f t="shared" si="1654"/>
        <v>1</v>
      </c>
      <c r="AA1652" s="29">
        <f t="shared" si="1654"/>
        <v>1</v>
      </c>
      <c r="AB1652" s="29">
        <f t="shared" si="1654"/>
        <v>1</v>
      </c>
      <c r="AC1652" s="29">
        <f t="shared" si="1654"/>
        <v>1</v>
      </c>
      <c r="AD1652" s="29">
        <f t="shared" si="1654"/>
        <v>1</v>
      </c>
      <c r="AE1652" s="29">
        <f t="shared" si="1652"/>
        <v>1</v>
      </c>
      <c r="AF1652" s="29">
        <f t="shared" si="1652"/>
        <v>1</v>
      </c>
      <c r="AG1652" s="29">
        <f t="shared" si="1652"/>
        <v>1</v>
      </c>
      <c r="AH1652" s="29">
        <f t="shared" si="1652"/>
        <v>1</v>
      </c>
      <c r="AI1652" s="29">
        <f t="shared" si="1652"/>
        <v>1</v>
      </c>
      <c r="AJ1652" s="29">
        <f t="shared" si="1652"/>
        <v>1</v>
      </c>
      <c r="AK1652" s="29">
        <f t="shared" si="1652"/>
        <v>1</v>
      </c>
      <c r="AL1652" s="29">
        <f t="shared" si="1652"/>
        <v>1</v>
      </c>
      <c r="AM1652" s="29">
        <f t="shared" si="1652"/>
        <v>1</v>
      </c>
      <c r="AN1652" s="29">
        <f t="shared" si="1652"/>
        <v>1</v>
      </c>
      <c r="AO1652" s="29">
        <f t="shared" si="1652"/>
        <v>1</v>
      </c>
      <c r="AP1652" s="29">
        <f t="shared" si="1652"/>
        <v>1</v>
      </c>
      <c r="AQ1652" s="29">
        <f t="shared" si="1652"/>
        <v>1</v>
      </c>
      <c r="AR1652" s="29">
        <f t="shared" si="1652"/>
        <v>1</v>
      </c>
      <c r="AS1652" s="29">
        <f t="shared" si="1652"/>
        <v>1</v>
      </c>
      <c r="AT1652" s="29">
        <f t="shared" si="1637"/>
        <v>1</v>
      </c>
      <c r="AU1652" s="29">
        <f t="shared" si="1637"/>
        <v>1</v>
      </c>
      <c r="AV1652" s="29">
        <f t="shared" si="1637"/>
        <v>1</v>
      </c>
      <c r="AW1652" s="29">
        <f t="shared" si="1637"/>
        <v>1</v>
      </c>
      <c r="AX1652" s="29">
        <f t="shared" si="1637"/>
        <v>1</v>
      </c>
      <c r="AY1652" s="29">
        <f t="shared" si="1637"/>
        <v>1</v>
      </c>
      <c r="AZ1652" s="29">
        <f t="shared" si="1637"/>
        <v>1</v>
      </c>
      <c r="BA1652" s="29">
        <f t="shared" si="1637"/>
        <v>1</v>
      </c>
      <c r="BB1652" s="29">
        <f t="shared" si="1637"/>
        <v>1</v>
      </c>
      <c r="BC1652" s="29">
        <f t="shared" si="1637"/>
        <v>1</v>
      </c>
      <c r="BD1652" s="29">
        <f t="shared" si="1637"/>
        <v>1</v>
      </c>
      <c r="BE1652" s="29">
        <f t="shared" si="1637"/>
        <v>1</v>
      </c>
      <c r="BF1652" s="29">
        <f t="shared" si="1637"/>
        <v>1</v>
      </c>
      <c r="BG1652" s="29">
        <f t="shared" si="1637"/>
        <v>1</v>
      </c>
      <c r="BH1652" s="29">
        <f t="shared" si="1637"/>
        <v>1</v>
      </c>
      <c r="BI1652" s="29">
        <f t="shared" si="1637"/>
        <v>1</v>
      </c>
      <c r="BJ1652" s="29">
        <f t="shared" si="1635"/>
        <v>1</v>
      </c>
      <c r="BN1652" s="29">
        <f t="shared" si="1579"/>
        <v>41</v>
      </c>
      <c r="BO1652" s="29">
        <f t="shared" si="1644"/>
        <v>24</v>
      </c>
    </row>
    <row r="1653" spans="3:67" x14ac:dyDescent="0.25">
      <c r="C1653" s="79">
        <f t="shared" si="1641"/>
        <v>43885</v>
      </c>
      <c r="D1653" s="29">
        <f t="shared" si="1601"/>
        <v>2020</v>
      </c>
      <c r="E1653" s="29">
        <f t="shared" si="1580"/>
        <v>2</v>
      </c>
      <c r="F1653" s="29">
        <f t="shared" si="1581"/>
        <v>9</v>
      </c>
      <c r="G1653" s="29">
        <f t="shared" si="1582"/>
        <v>24</v>
      </c>
      <c r="H1653" s="166" t="str">
        <f t="shared" si="1583"/>
        <v>So</v>
      </c>
      <c r="I1653" s="29">
        <f t="shared" si="1642"/>
        <v>42</v>
      </c>
      <c r="J1653" s="29">
        <f t="array" ref="J1653">INDEX(Dienstplan!$F$6:$AJ$55,BN1653,BO1653)</f>
        <v>0</v>
      </c>
      <c r="K1653" s="29">
        <f t="array" ref="K1653">IF(OR(J1653=Schichten!$B$3,J1653=Schichten!$B$4),INDEX($D$98:$D$147,MATCH(CODE(J1653),$H$98:$H$147,0)),IF(ISERROR(INDEX($D$98:$D$147,MATCH(J1653,$A$98:$A$147,0))),0,INDEX($D$98:$D$147,MATCH(J1653,$A$98:$A$147,0))))</f>
        <v>0</v>
      </c>
      <c r="L1653" s="29">
        <f t="shared" ref="L1653" si="1655">L1603</f>
        <v>0</v>
      </c>
      <c r="M1653" s="29">
        <f t="shared" si="1604"/>
        <v>0</v>
      </c>
      <c r="O1653" s="29">
        <f t="shared" si="1654"/>
        <v>0</v>
      </c>
      <c r="P1653" s="29">
        <f t="shared" si="1654"/>
        <v>0</v>
      </c>
      <c r="Q1653" s="29">
        <f t="shared" si="1654"/>
        <v>0</v>
      </c>
      <c r="R1653" s="29">
        <f t="shared" si="1654"/>
        <v>0</v>
      </c>
      <c r="S1653" s="29">
        <f t="shared" si="1654"/>
        <v>0</v>
      </c>
      <c r="T1653" s="29">
        <f t="shared" si="1654"/>
        <v>0</v>
      </c>
      <c r="U1653" s="29">
        <f t="shared" si="1654"/>
        <v>0</v>
      </c>
      <c r="V1653" s="29">
        <f t="shared" si="1654"/>
        <v>0</v>
      </c>
      <c r="W1653" s="29">
        <f t="shared" si="1654"/>
        <v>0</v>
      </c>
      <c r="X1653" s="29">
        <f t="shared" si="1654"/>
        <v>0</v>
      </c>
      <c r="Y1653" s="29">
        <f t="shared" si="1654"/>
        <v>1</v>
      </c>
      <c r="Z1653" s="29">
        <f t="shared" si="1654"/>
        <v>1</v>
      </c>
      <c r="AA1653" s="29">
        <f t="shared" si="1654"/>
        <v>1</v>
      </c>
      <c r="AB1653" s="29">
        <f t="shared" si="1654"/>
        <v>1</v>
      </c>
      <c r="AC1653" s="29">
        <f t="shared" si="1654"/>
        <v>1</v>
      </c>
      <c r="AD1653" s="29">
        <f t="shared" si="1654"/>
        <v>1</v>
      </c>
      <c r="AE1653" s="29">
        <f t="shared" si="1652"/>
        <v>1</v>
      </c>
      <c r="AF1653" s="29">
        <f t="shared" si="1652"/>
        <v>1</v>
      </c>
      <c r="AG1653" s="29">
        <f t="shared" si="1652"/>
        <v>1</v>
      </c>
      <c r="AH1653" s="29">
        <f t="shared" si="1652"/>
        <v>1</v>
      </c>
      <c r="AI1653" s="29">
        <f t="shared" si="1652"/>
        <v>1</v>
      </c>
      <c r="AJ1653" s="29">
        <f t="shared" si="1652"/>
        <v>1</v>
      </c>
      <c r="AK1653" s="29">
        <f t="shared" si="1652"/>
        <v>1</v>
      </c>
      <c r="AL1653" s="29">
        <f t="shared" si="1652"/>
        <v>1</v>
      </c>
      <c r="AM1653" s="29">
        <f t="shared" si="1652"/>
        <v>1</v>
      </c>
      <c r="AN1653" s="29">
        <f t="shared" si="1652"/>
        <v>1</v>
      </c>
      <c r="AO1653" s="29">
        <f t="shared" si="1652"/>
        <v>1</v>
      </c>
      <c r="AP1653" s="29">
        <f t="shared" si="1652"/>
        <v>1</v>
      </c>
      <c r="AQ1653" s="29">
        <f t="shared" si="1652"/>
        <v>1</v>
      </c>
      <c r="AR1653" s="29">
        <f t="shared" si="1652"/>
        <v>1</v>
      </c>
      <c r="AS1653" s="29">
        <f t="shared" si="1652"/>
        <v>1</v>
      </c>
      <c r="AT1653" s="29">
        <f t="shared" si="1637"/>
        <v>1</v>
      </c>
      <c r="AU1653" s="29">
        <f t="shared" si="1637"/>
        <v>1</v>
      </c>
      <c r="AV1653" s="29">
        <f t="shared" si="1637"/>
        <v>1</v>
      </c>
      <c r="AW1653" s="29">
        <f t="shared" si="1637"/>
        <v>1</v>
      </c>
      <c r="AX1653" s="29">
        <f t="shared" si="1637"/>
        <v>1</v>
      </c>
      <c r="AY1653" s="29">
        <f t="shared" si="1637"/>
        <v>1</v>
      </c>
      <c r="AZ1653" s="29">
        <f t="shared" si="1637"/>
        <v>1</v>
      </c>
      <c r="BA1653" s="29">
        <f t="shared" si="1637"/>
        <v>1</v>
      </c>
      <c r="BB1653" s="29">
        <f t="shared" si="1637"/>
        <v>1</v>
      </c>
      <c r="BC1653" s="29">
        <f t="shared" si="1637"/>
        <v>1</v>
      </c>
      <c r="BD1653" s="29">
        <f t="shared" si="1637"/>
        <v>1</v>
      </c>
      <c r="BE1653" s="29">
        <f t="shared" si="1637"/>
        <v>1</v>
      </c>
      <c r="BF1653" s="29">
        <f t="shared" si="1637"/>
        <v>1</v>
      </c>
      <c r="BG1653" s="29">
        <f t="shared" si="1637"/>
        <v>1</v>
      </c>
      <c r="BH1653" s="29">
        <f t="shared" si="1637"/>
        <v>1</v>
      </c>
      <c r="BI1653" s="29">
        <f t="shared" si="1637"/>
        <v>1</v>
      </c>
      <c r="BJ1653" s="29">
        <f t="shared" si="1635"/>
        <v>1</v>
      </c>
      <c r="BN1653" s="29">
        <f t="shared" si="1579"/>
        <v>42</v>
      </c>
      <c r="BO1653" s="29">
        <f t="shared" si="1644"/>
        <v>24</v>
      </c>
    </row>
    <row r="1654" spans="3:67" x14ac:dyDescent="0.25">
      <c r="C1654" s="79">
        <f t="shared" si="1641"/>
        <v>43885</v>
      </c>
      <c r="D1654" s="29">
        <f t="shared" si="1601"/>
        <v>2020</v>
      </c>
      <c r="E1654" s="29">
        <f t="shared" si="1580"/>
        <v>2</v>
      </c>
      <c r="F1654" s="29">
        <f t="shared" si="1581"/>
        <v>9</v>
      </c>
      <c r="G1654" s="29">
        <f t="shared" si="1582"/>
        <v>24</v>
      </c>
      <c r="H1654" s="166" t="str">
        <f t="shared" si="1583"/>
        <v>So</v>
      </c>
      <c r="I1654" s="29">
        <f t="shared" si="1642"/>
        <v>43</v>
      </c>
      <c r="J1654" s="29">
        <f t="array" ref="J1654">INDEX(Dienstplan!$F$6:$AJ$55,BN1654,BO1654)</f>
        <v>0</v>
      </c>
      <c r="K1654" s="29">
        <f t="array" ref="K1654">IF(OR(J1654=Schichten!$B$3,J1654=Schichten!$B$4),INDEX($D$98:$D$147,MATCH(CODE(J1654),$H$98:$H$147,0)),IF(ISERROR(INDEX($D$98:$D$147,MATCH(J1654,$A$98:$A$147,0))),0,INDEX($D$98:$D$147,MATCH(J1654,$A$98:$A$147,0))))</f>
        <v>0</v>
      </c>
      <c r="L1654" s="29">
        <f t="shared" ref="L1654" si="1656">L1604</f>
        <v>0</v>
      </c>
      <c r="M1654" s="29">
        <f t="shared" si="1604"/>
        <v>0</v>
      </c>
      <c r="O1654" s="29">
        <f t="shared" si="1654"/>
        <v>0</v>
      </c>
      <c r="P1654" s="29">
        <f t="shared" si="1654"/>
        <v>0</v>
      </c>
      <c r="Q1654" s="29">
        <f t="shared" si="1654"/>
        <v>0</v>
      </c>
      <c r="R1654" s="29">
        <f t="shared" si="1654"/>
        <v>0</v>
      </c>
      <c r="S1654" s="29">
        <f t="shared" si="1654"/>
        <v>0</v>
      </c>
      <c r="T1654" s="29">
        <f t="shared" si="1654"/>
        <v>0</v>
      </c>
      <c r="U1654" s="29">
        <f t="shared" si="1654"/>
        <v>0</v>
      </c>
      <c r="V1654" s="29">
        <f t="shared" si="1654"/>
        <v>0</v>
      </c>
      <c r="W1654" s="29">
        <f t="shared" si="1654"/>
        <v>0</v>
      </c>
      <c r="X1654" s="29">
        <f t="shared" si="1654"/>
        <v>0</v>
      </c>
      <c r="Y1654" s="29">
        <f t="shared" si="1654"/>
        <v>1</v>
      </c>
      <c r="Z1654" s="29">
        <f t="shared" si="1654"/>
        <v>1</v>
      </c>
      <c r="AA1654" s="29">
        <f t="shared" si="1654"/>
        <v>1</v>
      </c>
      <c r="AB1654" s="29">
        <f t="shared" si="1654"/>
        <v>1</v>
      </c>
      <c r="AC1654" s="29">
        <f t="shared" si="1654"/>
        <v>1</v>
      </c>
      <c r="AD1654" s="29">
        <f t="shared" si="1654"/>
        <v>1</v>
      </c>
      <c r="AE1654" s="29">
        <f t="shared" si="1652"/>
        <v>1</v>
      </c>
      <c r="AF1654" s="29">
        <f t="shared" si="1652"/>
        <v>1</v>
      </c>
      <c r="AG1654" s="29">
        <f t="shared" si="1652"/>
        <v>1</v>
      </c>
      <c r="AH1654" s="29">
        <f t="shared" si="1652"/>
        <v>1</v>
      </c>
      <c r="AI1654" s="29">
        <f t="shared" si="1652"/>
        <v>1</v>
      </c>
      <c r="AJ1654" s="29">
        <f t="shared" si="1652"/>
        <v>1</v>
      </c>
      <c r="AK1654" s="29">
        <f t="shared" si="1652"/>
        <v>1</v>
      </c>
      <c r="AL1654" s="29">
        <f t="shared" si="1652"/>
        <v>1</v>
      </c>
      <c r="AM1654" s="29">
        <f t="shared" si="1652"/>
        <v>1</v>
      </c>
      <c r="AN1654" s="29">
        <f t="shared" si="1652"/>
        <v>1</v>
      </c>
      <c r="AO1654" s="29">
        <f t="shared" si="1652"/>
        <v>1</v>
      </c>
      <c r="AP1654" s="29">
        <f t="shared" si="1652"/>
        <v>1</v>
      </c>
      <c r="AQ1654" s="29">
        <f t="shared" si="1652"/>
        <v>1</v>
      </c>
      <c r="AR1654" s="29">
        <f t="shared" si="1652"/>
        <v>1</v>
      </c>
      <c r="AS1654" s="29">
        <f t="shared" si="1652"/>
        <v>1</v>
      </c>
      <c r="AT1654" s="29">
        <f t="shared" si="1637"/>
        <v>1</v>
      </c>
      <c r="AU1654" s="29">
        <f t="shared" si="1637"/>
        <v>1</v>
      </c>
      <c r="AV1654" s="29">
        <f t="shared" si="1637"/>
        <v>1</v>
      </c>
      <c r="AW1654" s="29">
        <f t="shared" si="1637"/>
        <v>1</v>
      </c>
      <c r="AX1654" s="29">
        <f t="shared" si="1637"/>
        <v>1</v>
      </c>
      <c r="AY1654" s="29">
        <f t="shared" si="1637"/>
        <v>1</v>
      </c>
      <c r="AZ1654" s="29">
        <f t="shared" si="1637"/>
        <v>1</v>
      </c>
      <c r="BA1654" s="29">
        <f t="shared" si="1637"/>
        <v>1</v>
      </c>
      <c r="BB1654" s="29">
        <f t="shared" si="1637"/>
        <v>1</v>
      </c>
      <c r="BC1654" s="29">
        <f t="shared" si="1637"/>
        <v>1</v>
      </c>
      <c r="BD1654" s="29">
        <f t="shared" si="1637"/>
        <v>1</v>
      </c>
      <c r="BE1654" s="29">
        <f t="shared" si="1637"/>
        <v>1</v>
      </c>
      <c r="BF1654" s="29">
        <f t="shared" si="1637"/>
        <v>1</v>
      </c>
      <c r="BG1654" s="29">
        <f t="shared" si="1637"/>
        <v>1</v>
      </c>
      <c r="BH1654" s="29">
        <f t="shared" si="1637"/>
        <v>1</v>
      </c>
      <c r="BI1654" s="29">
        <f t="shared" si="1637"/>
        <v>1</v>
      </c>
      <c r="BJ1654" s="29">
        <f t="shared" si="1635"/>
        <v>1</v>
      </c>
      <c r="BN1654" s="29">
        <f t="shared" si="1579"/>
        <v>43</v>
      </c>
      <c r="BO1654" s="29">
        <f t="shared" si="1644"/>
        <v>24</v>
      </c>
    </row>
    <row r="1655" spans="3:67" x14ac:dyDescent="0.25">
      <c r="C1655" s="79">
        <f t="shared" si="1641"/>
        <v>43885</v>
      </c>
      <c r="D1655" s="29">
        <f t="shared" si="1601"/>
        <v>2020</v>
      </c>
      <c r="E1655" s="29">
        <f t="shared" si="1580"/>
        <v>2</v>
      </c>
      <c r="F1655" s="29">
        <f t="shared" si="1581"/>
        <v>9</v>
      </c>
      <c r="G1655" s="29">
        <f t="shared" si="1582"/>
        <v>24</v>
      </c>
      <c r="H1655" s="166" t="str">
        <f t="shared" si="1583"/>
        <v>So</v>
      </c>
      <c r="I1655" s="29">
        <f t="shared" si="1642"/>
        <v>44</v>
      </c>
      <c r="J1655" s="29">
        <f t="array" ref="J1655">INDEX(Dienstplan!$F$6:$AJ$55,BN1655,BO1655)</f>
        <v>0</v>
      </c>
      <c r="K1655" s="29">
        <f t="array" ref="K1655">IF(OR(J1655=Schichten!$B$3,J1655=Schichten!$B$4),INDEX($D$98:$D$147,MATCH(CODE(J1655),$H$98:$H$147,0)),IF(ISERROR(INDEX($D$98:$D$147,MATCH(J1655,$A$98:$A$147,0))),0,INDEX($D$98:$D$147,MATCH(J1655,$A$98:$A$147,0))))</f>
        <v>0</v>
      </c>
      <c r="L1655" s="29">
        <f t="shared" ref="L1655" si="1657">L1605</f>
        <v>0</v>
      </c>
      <c r="M1655" s="29">
        <f t="shared" si="1604"/>
        <v>0</v>
      </c>
      <c r="O1655" s="29">
        <f t="shared" si="1654"/>
        <v>0</v>
      </c>
      <c r="P1655" s="29">
        <f t="shared" si="1654"/>
        <v>0</v>
      </c>
      <c r="Q1655" s="29">
        <f t="shared" si="1654"/>
        <v>0</v>
      </c>
      <c r="R1655" s="29">
        <f t="shared" si="1654"/>
        <v>0</v>
      </c>
      <c r="S1655" s="29">
        <f t="shared" si="1654"/>
        <v>0</v>
      </c>
      <c r="T1655" s="29">
        <f t="shared" si="1654"/>
        <v>0</v>
      </c>
      <c r="U1655" s="29">
        <f t="shared" si="1654"/>
        <v>0</v>
      </c>
      <c r="V1655" s="29">
        <f t="shared" si="1654"/>
        <v>0</v>
      </c>
      <c r="W1655" s="29">
        <f t="shared" si="1654"/>
        <v>0</v>
      </c>
      <c r="X1655" s="29">
        <f t="shared" si="1654"/>
        <v>0</v>
      </c>
      <c r="Y1655" s="29">
        <f t="shared" si="1654"/>
        <v>1</v>
      </c>
      <c r="Z1655" s="29">
        <f t="shared" si="1654"/>
        <v>1</v>
      </c>
      <c r="AA1655" s="29">
        <f t="shared" si="1654"/>
        <v>1</v>
      </c>
      <c r="AB1655" s="29">
        <f t="shared" si="1654"/>
        <v>1</v>
      </c>
      <c r="AC1655" s="29">
        <f t="shared" si="1654"/>
        <v>1</v>
      </c>
      <c r="AD1655" s="29">
        <f t="shared" si="1654"/>
        <v>1</v>
      </c>
      <c r="AE1655" s="29">
        <f t="shared" si="1652"/>
        <v>1</v>
      </c>
      <c r="AF1655" s="29">
        <f t="shared" si="1652"/>
        <v>1</v>
      </c>
      <c r="AG1655" s="29">
        <f t="shared" si="1652"/>
        <v>1</v>
      </c>
      <c r="AH1655" s="29">
        <f t="shared" si="1652"/>
        <v>1</v>
      </c>
      <c r="AI1655" s="29">
        <f t="shared" si="1652"/>
        <v>1</v>
      </c>
      <c r="AJ1655" s="29">
        <f t="shared" si="1652"/>
        <v>1</v>
      </c>
      <c r="AK1655" s="29">
        <f t="shared" si="1652"/>
        <v>1</v>
      </c>
      <c r="AL1655" s="29">
        <f t="shared" si="1652"/>
        <v>1</v>
      </c>
      <c r="AM1655" s="29">
        <f t="shared" si="1652"/>
        <v>1</v>
      </c>
      <c r="AN1655" s="29">
        <f t="shared" si="1652"/>
        <v>1</v>
      </c>
      <c r="AO1655" s="29">
        <f t="shared" si="1652"/>
        <v>1</v>
      </c>
      <c r="AP1655" s="29">
        <f t="shared" si="1652"/>
        <v>1</v>
      </c>
      <c r="AQ1655" s="29">
        <f t="shared" si="1652"/>
        <v>1</v>
      </c>
      <c r="AR1655" s="29">
        <f t="shared" si="1652"/>
        <v>1</v>
      </c>
      <c r="AS1655" s="29">
        <f t="shared" si="1652"/>
        <v>1</v>
      </c>
      <c r="AT1655" s="29">
        <f t="shared" si="1637"/>
        <v>1</v>
      </c>
      <c r="AU1655" s="29">
        <f t="shared" si="1637"/>
        <v>1</v>
      </c>
      <c r="AV1655" s="29">
        <f t="shared" si="1637"/>
        <v>1</v>
      </c>
      <c r="AW1655" s="29">
        <f t="shared" si="1637"/>
        <v>1</v>
      </c>
      <c r="AX1655" s="29">
        <f t="shared" si="1637"/>
        <v>1</v>
      </c>
      <c r="AY1655" s="29">
        <f t="shared" si="1637"/>
        <v>1</v>
      </c>
      <c r="AZ1655" s="29">
        <f t="shared" si="1637"/>
        <v>1</v>
      </c>
      <c r="BA1655" s="29">
        <f t="shared" si="1637"/>
        <v>1</v>
      </c>
      <c r="BB1655" s="29">
        <f t="shared" si="1637"/>
        <v>1</v>
      </c>
      <c r="BC1655" s="29">
        <f t="shared" si="1637"/>
        <v>1</v>
      </c>
      <c r="BD1655" s="29">
        <f t="shared" si="1637"/>
        <v>1</v>
      </c>
      <c r="BE1655" s="29">
        <f t="shared" si="1637"/>
        <v>1</v>
      </c>
      <c r="BF1655" s="29">
        <f t="shared" si="1637"/>
        <v>1</v>
      </c>
      <c r="BG1655" s="29">
        <f t="shared" si="1637"/>
        <v>1</v>
      </c>
      <c r="BH1655" s="29">
        <f t="shared" si="1637"/>
        <v>1</v>
      </c>
      <c r="BI1655" s="29">
        <f t="shared" ref="BI1655:BJ1670" si="1658">IF($M$457,IF($J1655=BI$461,1,0),0)</f>
        <v>1</v>
      </c>
      <c r="BJ1655" s="29">
        <f t="shared" si="1658"/>
        <v>1</v>
      </c>
      <c r="BN1655" s="29">
        <f t="shared" si="1579"/>
        <v>44</v>
      </c>
      <c r="BO1655" s="29">
        <f t="shared" si="1644"/>
        <v>24</v>
      </c>
    </row>
    <row r="1656" spans="3:67" x14ac:dyDescent="0.25">
      <c r="C1656" s="79">
        <f t="shared" si="1641"/>
        <v>43885</v>
      </c>
      <c r="D1656" s="29">
        <f t="shared" si="1601"/>
        <v>2020</v>
      </c>
      <c r="E1656" s="29">
        <f t="shared" si="1580"/>
        <v>2</v>
      </c>
      <c r="F1656" s="29">
        <f t="shared" si="1581"/>
        <v>9</v>
      </c>
      <c r="G1656" s="29">
        <f t="shared" si="1582"/>
        <v>24</v>
      </c>
      <c r="H1656" s="166" t="str">
        <f t="shared" si="1583"/>
        <v>So</v>
      </c>
      <c r="I1656" s="29">
        <f t="shared" si="1642"/>
        <v>45</v>
      </c>
      <c r="J1656" s="29">
        <f t="array" ref="J1656">INDEX(Dienstplan!$F$6:$AJ$55,BN1656,BO1656)</f>
        <v>0</v>
      </c>
      <c r="K1656" s="29">
        <f t="array" ref="K1656">IF(OR(J1656=Schichten!$B$3,J1656=Schichten!$B$4),INDEX($D$98:$D$147,MATCH(CODE(J1656),$H$98:$H$147,0)),IF(ISERROR(INDEX($D$98:$D$147,MATCH(J1656,$A$98:$A$147,0))),0,INDEX($D$98:$D$147,MATCH(J1656,$A$98:$A$147,0))))</f>
        <v>0</v>
      </c>
      <c r="L1656" s="29">
        <f t="shared" ref="L1656" si="1659">L1606</f>
        <v>0</v>
      </c>
      <c r="M1656" s="29">
        <f t="shared" si="1604"/>
        <v>0</v>
      </c>
      <c r="O1656" s="29">
        <f t="shared" si="1654"/>
        <v>0</v>
      </c>
      <c r="P1656" s="29">
        <f t="shared" si="1654"/>
        <v>0</v>
      </c>
      <c r="Q1656" s="29">
        <f t="shared" si="1654"/>
        <v>0</v>
      </c>
      <c r="R1656" s="29">
        <f t="shared" si="1654"/>
        <v>0</v>
      </c>
      <c r="S1656" s="29">
        <f t="shared" si="1654"/>
        <v>0</v>
      </c>
      <c r="T1656" s="29">
        <f t="shared" si="1654"/>
        <v>0</v>
      </c>
      <c r="U1656" s="29">
        <f t="shared" si="1654"/>
        <v>0</v>
      </c>
      <c r="V1656" s="29">
        <f t="shared" si="1654"/>
        <v>0</v>
      </c>
      <c r="W1656" s="29">
        <f t="shared" si="1654"/>
        <v>0</v>
      </c>
      <c r="X1656" s="29">
        <f t="shared" si="1654"/>
        <v>0</v>
      </c>
      <c r="Y1656" s="29">
        <f t="shared" si="1654"/>
        <v>1</v>
      </c>
      <c r="Z1656" s="29">
        <f t="shared" si="1654"/>
        <v>1</v>
      </c>
      <c r="AA1656" s="29">
        <f t="shared" si="1654"/>
        <v>1</v>
      </c>
      <c r="AB1656" s="29">
        <f t="shared" si="1654"/>
        <v>1</v>
      </c>
      <c r="AC1656" s="29">
        <f t="shared" si="1654"/>
        <v>1</v>
      </c>
      <c r="AD1656" s="29">
        <f t="shared" si="1654"/>
        <v>1</v>
      </c>
      <c r="AE1656" s="29">
        <f t="shared" si="1652"/>
        <v>1</v>
      </c>
      <c r="AF1656" s="29">
        <f t="shared" si="1652"/>
        <v>1</v>
      </c>
      <c r="AG1656" s="29">
        <f t="shared" si="1652"/>
        <v>1</v>
      </c>
      <c r="AH1656" s="29">
        <f t="shared" si="1652"/>
        <v>1</v>
      </c>
      <c r="AI1656" s="29">
        <f t="shared" si="1652"/>
        <v>1</v>
      </c>
      <c r="AJ1656" s="29">
        <f t="shared" si="1652"/>
        <v>1</v>
      </c>
      <c r="AK1656" s="29">
        <f t="shared" si="1652"/>
        <v>1</v>
      </c>
      <c r="AL1656" s="29">
        <f t="shared" si="1652"/>
        <v>1</v>
      </c>
      <c r="AM1656" s="29">
        <f t="shared" si="1652"/>
        <v>1</v>
      </c>
      <c r="AN1656" s="29">
        <f t="shared" si="1652"/>
        <v>1</v>
      </c>
      <c r="AO1656" s="29">
        <f t="shared" si="1652"/>
        <v>1</v>
      </c>
      <c r="AP1656" s="29">
        <f t="shared" si="1652"/>
        <v>1</v>
      </c>
      <c r="AQ1656" s="29">
        <f t="shared" si="1652"/>
        <v>1</v>
      </c>
      <c r="AR1656" s="29">
        <f t="shared" si="1652"/>
        <v>1</v>
      </c>
      <c r="AS1656" s="29">
        <f t="shared" si="1652"/>
        <v>1</v>
      </c>
      <c r="AT1656" s="29">
        <f t="shared" ref="AT1656:BI1671" si="1660">IF($M$457,IF($J1656=AT$461,1,0),0)</f>
        <v>1</v>
      </c>
      <c r="AU1656" s="29">
        <f t="shared" si="1660"/>
        <v>1</v>
      </c>
      <c r="AV1656" s="29">
        <f t="shared" si="1660"/>
        <v>1</v>
      </c>
      <c r="AW1656" s="29">
        <f t="shared" si="1660"/>
        <v>1</v>
      </c>
      <c r="AX1656" s="29">
        <f t="shared" si="1660"/>
        <v>1</v>
      </c>
      <c r="AY1656" s="29">
        <f t="shared" si="1660"/>
        <v>1</v>
      </c>
      <c r="AZ1656" s="29">
        <f t="shared" si="1660"/>
        <v>1</v>
      </c>
      <c r="BA1656" s="29">
        <f t="shared" si="1660"/>
        <v>1</v>
      </c>
      <c r="BB1656" s="29">
        <f t="shared" si="1660"/>
        <v>1</v>
      </c>
      <c r="BC1656" s="29">
        <f t="shared" si="1660"/>
        <v>1</v>
      </c>
      <c r="BD1656" s="29">
        <f t="shared" si="1660"/>
        <v>1</v>
      </c>
      <c r="BE1656" s="29">
        <f t="shared" si="1660"/>
        <v>1</v>
      </c>
      <c r="BF1656" s="29">
        <f t="shared" si="1660"/>
        <v>1</v>
      </c>
      <c r="BG1656" s="29">
        <f t="shared" si="1660"/>
        <v>1</v>
      </c>
      <c r="BH1656" s="29">
        <f t="shared" si="1660"/>
        <v>1</v>
      </c>
      <c r="BI1656" s="29">
        <f t="shared" si="1660"/>
        <v>1</v>
      </c>
      <c r="BJ1656" s="29">
        <f t="shared" si="1658"/>
        <v>1</v>
      </c>
      <c r="BN1656" s="29">
        <f t="shared" si="1579"/>
        <v>45</v>
      </c>
      <c r="BO1656" s="29">
        <f t="shared" si="1644"/>
        <v>24</v>
      </c>
    </row>
    <row r="1657" spans="3:67" x14ac:dyDescent="0.25">
      <c r="C1657" s="79">
        <f t="shared" si="1641"/>
        <v>43885</v>
      </c>
      <c r="D1657" s="29">
        <f t="shared" si="1601"/>
        <v>2020</v>
      </c>
      <c r="E1657" s="29">
        <f t="shared" si="1580"/>
        <v>2</v>
      </c>
      <c r="F1657" s="29">
        <f t="shared" si="1581"/>
        <v>9</v>
      </c>
      <c r="G1657" s="29">
        <f t="shared" si="1582"/>
        <v>24</v>
      </c>
      <c r="H1657" s="166" t="str">
        <f t="shared" si="1583"/>
        <v>So</v>
      </c>
      <c r="I1657" s="29">
        <f t="shared" si="1642"/>
        <v>46</v>
      </c>
      <c r="J1657" s="29">
        <f t="array" ref="J1657">INDEX(Dienstplan!$F$6:$AJ$55,BN1657,BO1657)</f>
        <v>0</v>
      </c>
      <c r="K1657" s="29">
        <f t="array" ref="K1657">IF(OR(J1657=Schichten!$B$3,J1657=Schichten!$B$4),INDEX($D$98:$D$147,MATCH(CODE(J1657),$H$98:$H$147,0)),IF(ISERROR(INDEX($D$98:$D$147,MATCH(J1657,$A$98:$A$147,0))),0,INDEX($D$98:$D$147,MATCH(J1657,$A$98:$A$147,0))))</f>
        <v>0</v>
      </c>
      <c r="L1657" s="29">
        <f t="shared" ref="L1657" si="1661">L1607</f>
        <v>0</v>
      </c>
      <c r="M1657" s="29">
        <f t="shared" si="1604"/>
        <v>0</v>
      </c>
      <c r="O1657" s="29">
        <f t="shared" si="1654"/>
        <v>0</v>
      </c>
      <c r="P1657" s="29">
        <f t="shared" si="1654"/>
        <v>0</v>
      </c>
      <c r="Q1657" s="29">
        <f t="shared" si="1654"/>
        <v>0</v>
      </c>
      <c r="R1657" s="29">
        <f t="shared" si="1654"/>
        <v>0</v>
      </c>
      <c r="S1657" s="29">
        <f t="shared" si="1654"/>
        <v>0</v>
      </c>
      <c r="T1657" s="29">
        <f t="shared" si="1654"/>
        <v>0</v>
      </c>
      <c r="U1657" s="29">
        <f t="shared" si="1654"/>
        <v>0</v>
      </c>
      <c r="V1657" s="29">
        <f t="shared" si="1654"/>
        <v>0</v>
      </c>
      <c r="W1657" s="29">
        <f t="shared" si="1654"/>
        <v>0</v>
      </c>
      <c r="X1657" s="29">
        <f t="shared" si="1654"/>
        <v>0</v>
      </c>
      <c r="Y1657" s="29">
        <f t="shared" si="1654"/>
        <v>1</v>
      </c>
      <c r="Z1657" s="29">
        <f t="shared" si="1654"/>
        <v>1</v>
      </c>
      <c r="AA1657" s="29">
        <f t="shared" si="1654"/>
        <v>1</v>
      </c>
      <c r="AB1657" s="29">
        <f t="shared" si="1654"/>
        <v>1</v>
      </c>
      <c r="AC1657" s="29">
        <f t="shared" si="1654"/>
        <v>1</v>
      </c>
      <c r="AD1657" s="29">
        <f t="shared" si="1654"/>
        <v>1</v>
      </c>
      <c r="AE1657" s="29">
        <f t="shared" si="1652"/>
        <v>1</v>
      </c>
      <c r="AF1657" s="29">
        <f t="shared" si="1652"/>
        <v>1</v>
      </c>
      <c r="AG1657" s="29">
        <f t="shared" si="1652"/>
        <v>1</v>
      </c>
      <c r="AH1657" s="29">
        <f t="shared" si="1652"/>
        <v>1</v>
      </c>
      <c r="AI1657" s="29">
        <f t="shared" si="1652"/>
        <v>1</v>
      </c>
      <c r="AJ1657" s="29">
        <f t="shared" si="1652"/>
        <v>1</v>
      </c>
      <c r="AK1657" s="29">
        <f t="shared" si="1652"/>
        <v>1</v>
      </c>
      <c r="AL1657" s="29">
        <f t="shared" si="1652"/>
        <v>1</v>
      </c>
      <c r="AM1657" s="29">
        <f t="shared" si="1652"/>
        <v>1</v>
      </c>
      <c r="AN1657" s="29">
        <f t="shared" si="1652"/>
        <v>1</v>
      </c>
      <c r="AO1657" s="29">
        <f t="shared" si="1652"/>
        <v>1</v>
      </c>
      <c r="AP1657" s="29">
        <f t="shared" si="1652"/>
        <v>1</v>
      </c>
      <c r="AQ1657" s="29">
        <f t="shared" si="1652"/>
        <v>1</v>
      </c>
      <c r="AR1657" s="29">
        <f t="shared" si="1652"/>
        <v>1</v>
      </c>
      <c r="AS1657" s="29">
        <f t="shared" si="1652"/>
        <v>1</v>
      </c>
      <c r="AT1657" s="29">
        <f t="shared" si="1660"/>
        <v>1</v>
      </c>
      <c r="AU1657" s="29">
        <f t="shared" si="1660"/>
        <v>1</v>
      </c>
      <c r="AV1657" s="29">
        <f t="shared" si="1660"/>
        <v>1</v>
      </c>
      <c r="AW1657" s="29">
        <f t="shared" si="1660"/>
        <v>1</v>
      </c>
      <c r="AX1657" s="29">
        <f t="shared" si="1660"/>
        <v>1</v>
      </c>
      <c r="AY1657" s="29">
        <f t="shared" si="1660"/>
        <v>1</v>
      </c>
      <c r="AZ1657" s="29">
        <f t="shared" si="1660"/>
        <v>1</v>
      </c>
      <c r="BA1657" s="29">
        <f t="shared" si="1660"/>
        <v>1</v>
      </c>
      <c r="BB1657" s="29">
        <f t="shared" si="1660"/>
        <v>1</v>
      </c>
      <c r="BC1657" s="29">
        <f t="shared" si="1660"/>
        <v>1</v>
      </c>
      <c r="BD1657" s="29">
        <f t="shared" si="1660"/>
        <v>1</v>
      </c>
      <c r="BE1657" s="29">
        <f t="shared" si="1660"/>
        <v>1</v>
      </c>
      <c r="BF1657" s="29">
        <f t="shared" si="1660"/>
        <v>1</v>
      </c>
      <c r="BG1657" s="29">
        <f t="shared" si="1660"/>
        <v>1</v>
      </c>
      <c r="BH1657" s="29">
        <f t="shared" si="1660"/>
        <v>1</v>
      </c>
      <c r="BI1657" s="29">
        <f t="shared" si="1660"/>
        <v>1</v>
      </c>
      <c r="BJ1657" s="29">
        <f t="shared" si="1658"/>
        <v>1</v>
      </c>
      <c r="BN1657" s="29">
        <f t="shared" si="1579"/>
        <v>46</v>
      </c>
      <c r="BO1657" s="29">
        <f t="shared" si="1644"/>
        <v>24</v>
      </c>
    </row>
    <row r="1658" spans="3:67" x14ac:dyDescent="0.25">
      <c r="C1658" s="79">
        <f t="shared" si="1641"/>
        <v>43885</v>
      </c>
      <c r="D1658" s="29">
        <f t="shared" si="1601"/>
        <v>2020</v>
      </c>
      <c r="E1658" s="29">
        <f t="shared" si="1580"/>
        <v>2</v>
      </c>
      <c r="F1658" s="29">
        <f t="shared" si="1581"/>
        <v>9</v>
      </c>
      <c r="G1658" s="29">
        <f t="shared" si="1582"/>
        <v>24</v>
      </c>
      <c r="H1658" s="166" t="str">
        <f t="shared" si="1583"/>
        <v>So</v>
      </c>
      <c r="I1658" s="29">
        <f t="shared" si="1642"/>
        <v>47</v>
      </c>
      <c r="J1658" s="29">
        <f t="array" ref="J1658">INDEX(Dienstplan!$F$6:$AJ$55,BN1658,BO1658)</f>
        <v>0</v>
      </c>
      <c r="K1658" s="29">
        <f t="array" ref="K1658">IF(OR(J1658=Schichten!$B$3,J1658=Schichten!$B$4),INDEX($D$98:$D$147,MATCH(CODE(J1658),$H$98:$H$147,0)),IF(ISERROR(INDEX($D$98:$D$147,MATCH(J1658,$A$98:$A$147,0))),0,INDEX($D$98:$D$147,MATCH(J1658,$A$98:$A$147,0))))</f>
        <v>0</v>
      </c>
      <c r="L1658" s="29">
        <f t="shared" ref="L1658" si="1662">L1608</f>
        <v>0</v>
      </c>
      <c r="M1658" s="29">
        <f t="shared" si="1604"/>
        <v>0</v>
      </c>
      <c r="O1658" s="29">
        <f t="shared" si="1654"/>
        <v>0</v>
      </c>
      <c r="P1658" s="29">
        <f t="shared" si="1654"/>
        <v>0</v>
      </c>
      <c r="Q1658" s="29">
        <f t="shared" si="1654"/>
        <v>0</v>
      </c>
      <c r="R1658" s="29">
        <f t="shared" si="1654"/>
        <v>0</v>
      </c>
      <c r="S1658" s="29">
        <f t="shared" si="1654"/>
        <v>0</v>
      </c>
      <c r="T1658" s="29">
        <f t="shared" si="1654"/>
        <v>0</v>
      </c>
      <c r="U1658" s="29">
        <f t="shared" si="1654"/>
        <v>0</v>
      </c>
      <c r="V1658" s="29">
        <f t="shared" si="1654"/>
        <v>0</v>
      </c>
      <c r="W1658" s="29">
        <f t="shared" si="1654"/>
        <v>0</v>
      </c>
      <c r="X1658" s="29">
        <f t="shared" si="1654"/>
        <v>0</v>
      </c>
      <c r="Y1658" s="29">
        <f t="shared" si="1654"/>
        <v>1</v>
      </c>
      <c r="Z1658" s="29">
        <f t="shared" si="1654"/>
        <v>1</v>
      </c>
      <c r="AA1658" s="29">
        <f t="shared" si="1654"/>
        <v>1</v>
      </c>
      <c r="AB1658" s="29">
        <f t="shared" si="1654"/>
        <v>1</v>
      </c>
      <c r="AC1658" s="29">
        <f t="shared" si="1654"/>
        <v>1</v>
      </c>
      <c r="AD1658" s="29">
        <f t="shared" si="1654"/>
        <v>1</v>
      </c>
      <c r="AE1658" s="29">
        <f t="shared" si="1652"/>
        <v>1</v>
      </c>
      <c r="AF1658" s="29">
        <f t="shared" si="1652"/>
        <v>1</v>
      </c>
      <c r="AG1658" s="29">
        <f t="shared" si="1652"/>
        <v>1</v>
      </c>
      <c r="AH1658" s="29">
        <f t="shared" si="1652"/>
        <v>1</v>
      </c>
      <c r="AI1658" s="29">
        <f t="shared" si="1652"/>
        <v>1</v>
      </c>
      <c r="AJ1658" s="29">
        <f t="shared" si="1652"/>
        <v>1</v>
      </c>
      <c r="AK1658" s="29">
        <f t="shared" si="1652"/>
        <v>1</v>
      </c>
      <c r="AL1658" s="29">
        <f t="shared" si="1652"/>
        <v>1</v>
      </c>
      <c r="AM1658" s="29">
        <f t="shared" si="1652"/>
        <v>1</v>
      </c>
      <c r="AN1658" s="29">
        <f t="shared" si="1652"/>
        <v>1</v>
      </c>
      <c r="AO1658" s="29">
        <f t="shared" si="1652"/>
        <v>1</v>
      </c>
      <c r="AP1658" s="29">
        <f t="shared" si="1652"/>
        <v>1</v>
      </c>
      <c r="AQ1658" s="29">
        <f t="shared" si="1652"/>
        <v>1</v>
      </c>
      <c r="AR1658" s="29">
        <f t="shared" si="1652"/>
        <v>1</v>
      </c>
      <c r="AS1658" s="29">
        <f t="shared" si="1652"/>
        <v>1</v>
      </c>
      <c r="AT1658" s="29">
        <f t="shared" si="1660"/>
        <v>1</v>
      </c>
      <c r="AU1658" s="29">
        <f t="shared" si="1660"/>
        <v>1</v>
      </c>
      <c r="AV1658" s="29">
        <f t="shared" si="1660"/>
        <v>1</v>
      </c>
      <c r="AW1658" s="29">
        <f t="shared" si="1660"/>
        <v>1</v>
      </c>
      <c r="AX1658" s="29">
        <f t="shared" si="1660"/>
        <v>1</v>
      </c>
      <c r="AY1658" s="29">
        <f t="shared" si="1660"/>
        <v>1</v>
      </c>
      <c r="AZ1658" s="29">
        <f t="shared" si="1660"/>
        <v>1</v>
      </c>
      <c r="BA1658" s="29">
        <f t="shared" si="1660"/>
        <v>1</v>
      </c>
      <c r="BB1658" s="29">
        <f t="shared" si="1660"/>
        <v>1</v>
      </c>
      <c r="BC1658" s="29">
        <f t="shared" si="1660"/>
        <v>1</v>
      </c>
      <c r="BD1658" s="29">
        <f t="shared" si="1660"/>
        <v>1</v>
      </c>
      <c r="BE1658" s="29">
        <f t="shared" si="1660"/>
        <v>1</v>
      </c>
      <c r="BF1658" s="29">
        <f t="shared" si="1660"/>
        <v>1</v>
      </c>
      <c r="BG1658" s="29">
        <f t="shared" si="1660"/>
        <v>1</v>
      </c>
      <c r="BH1658" s="29">
        <f t="shared" si="1660"/>
        <v>1</v>
      </c>
      <c r="BI1658" s="29">
        <f t="shared" si="1660"/>
        <v>1</v>
      </c>
      <c r="BJ1658" s="29">
        <f t="shared" si="1658"/>
        <v>1</v>
      </c>
      <c r="BN1658" s="29">
        <f t="shared" si="1579"/>
        <v>47</v>
      </c>
      <c r="BO1658" s="29">
        <f t="shared" si="1644"/>
        <v>24</v>
      </c>
    </row>
    <row r="1659" spans="3:67" x14ac:dyDescent="0.25">
      <c r="C1659" s="79">
        <f t="shared" si="1641"/>
        <v>43885</v>
      </c>
      <c r="D1659" s="29">
        <f t="shared" si="1601"/>
        <v>2020</v>
      </c>
      <c r="E1659" s="29">
        <f t="shared" si="1580"/>
        <v>2</v>
      </c>
      <c r="F1659" s="29">
        <f t="shared" si="1581"/>
        <v>9</v>
      </c>
      <c r="G1659" s="29">
        <f t="shared" si="1582"/>
        <v>24</v>
      </c>
      <c r="H1659" s="166" t="str">
        <f t="shared" si="1583"/>
        <v>So</v>
      </c>
      <c r="I1659" s="29">
        <f t="shared" si="1642"/>
        <v>48</v>
      </c>
      <c r="J1659" s="29">
        <f t="array" ref="J1659">INDEX(Dienstplan!$F$6:$AJ$55,BN1659,BO1659)</f>
        <v>0</v>
      </c>
      <c r="K1659" s="29">
        <f t="array" ref="K1659">IF(OR(J1659=Schichten!$B$3,J1659=Schichten!$B$4),INDEX($D$98:$D$147,MATCH(CODE(J1659),$H$98:$H$147,0)),IF(ISERROR(INDEX($D$98:$D$147,MATCH(J1659,$A$98:$A$147,0))),0,INDEX($D$98:$D$147,MATCH(J1659,$A$98:$A$147,0))))</f>
        <v>0</v>
      </c>
      <c r="L1659" s="29">
        <f t="shared" ref="L1659" si="1663">L1609</f>
        <v>0</v>
      </c>
      <c r="M1659" s="29">
        <f t="shared" si="1604"/>
        <v>0</v>
      </c>
      <c r="O1659" s="29">
        <f t="shared" si="1654"/>
        <v>0</v>
      </c>
      <c r="P1659" s="29">
        <f t="shared" si="1654"/>
        <v>0</v>
      </c>
      <c r="Q1659" s="29">
        <f t="shared" si="1654"/>
        <v>0</v>
      </c>
      <c r="R1659" s="29">
        <f t="shared" si="1654"/>
        <v>0</v>
      </c>
      <c r="S1659" s="29">
        <f t="shared" si="1654"/>
        <v>0</v>
      </c>
      <c r="T1659" s="29">
        <f t="shared" si="1654"/>
        <v>0</v>
      </c>
      <c r="U1659" s="29">
        <f t="shared" si="1654"/>
        <v>0</v>
      </c>
      <c r="V1659" s="29">
        <f t="shared" si="1654"/>
        <v>0</v>
      </c>
      <c r="W1659" s="29">
        <f t="shared" si="1654"/>
        <v>0</v>
      </c>
      <c r="X1659" s="29">
        <f t="shared" si="1654"/>
        <v>0</v>
      </c>
      <c r="Y1659" s="29">
        <f t="shared" si="1654"/>
        <v>1</v>
      </c>
      <c r="Z1659" s="29">
        <f t="shared" si="1654"/>
        <v>1</v>
      </c>
      <c r="AA1659" s="29">
        <f t="shared" si="1654"/>
        <v>1</v>
      </c>
      <c r="AB1659" s="29">
        <f t="shared" si="1654"/>
        <v>1</v>
      </c>
      <c r="AC1659" s="29">
        <f t="shared" si="1654"/>
        <v>1</v>
      </c>
      <c r="AD1659" s="29">
        <f t="shared" si="1654"/>
        <v>1</v>
      </c>
      <c r="AE1659" s="29">
        <f t="shared" si="1652"/>
        <v>1</v>
      </c>
      <c r="AF1659" s="29">
        <f t="shared" si="1652"/>
        <v>1</v>
      </c>
      <c r="AG1659" s="29">
        <f t="shared" si="1652"/>
        <v>1</v>
      </c>
      <c r="AH1659" s="29">
        <f t="shared" si="1652"/>
        <v>1</v>
      </c>
      <c r="AI1659" s="29">
        <f t="shared" si="1652"/>
        <v>1</v>
      </c>
      <c r="AJ1659" s="29">
        <f t="shared" si="1652"/>
        <v>1</v>
      </c>
      <c r="AK1659" s="29">
        <f t="shared" si="1652"/>
        <v>1</v>
      </c>
      <c r="AL1659" s="29">
        <f t="shared" si="1652"/>
        <v>1</v>
      </c>
      <c r="AM1659" s="29">
        <f t="shared" si="1652"/>
        <v>1</v>
      </c>
      <c r="AN1659" s="29">
        <f t="shared" si="1652"/>
        <v>1</v>
      </c>
      <c r="AO1659" s="29">
        <f t="shared" si="1652"/>
        <v>1</v>
      </c>
      <c r="AP1659" s="29">
        <f t="shared" si="1652"/>
        <v>1</v>
      </c>
      <c r="AQ1659" s="29">
        <f t="shared" si="1652"/>
        <v>1</v>
      </c>
      <c r="AR1659" s="29">
        <f t="shared" si="1652"/>
        <v>1</v>
      </c>
      <c r="AS1659" s="29">
        <f t="shared" si="1652"/>
        <v>1</v>
      </c>
      <c r="AT1659" s="29">
        <f t="shared" si="1660"/>
        <v>1</v>
      </c>
      <c r="AU1659" s="29">
        <f t="shared" si="1660"/>
        <v>1</v>
      </c>
      <c r="AV1659" s="29">
        <f t="shared" si="1660"/>
        <v>1</v>
      </c>
      <c r="AW1659" s="29">
        <f t="shared" si="1660"/>
        <v>1</v>
      </c>
      <c r="AX1659" s="29">
        <f t="shared" si="1660"/>
        <v>1</v>
      </c>
      <c r="AY1659" s="29">
        <f t="shared" si="1660"/>
        <v>1</v>
      </c>
      <c r="AZ1659" s="29">
        <f t="shared" si="1660"/>
        <v>1</v>
      </c>
      <c r="BA1659" s="29">
        <f t="shared" si="1660"/>
        <v>1</v>
      </c>
      <c r="BB1659" s="29">
        <f t="shared" si="1660"/>
        <v>1</v>
      </c>
      <c r="BC1659" s="29">
        <f t="shared" si="1660"/>
        <v>1</v>
      </c>
      <c r="BD1659" s="29">
        <f t="shared" si="1660"/>
        <v>1</v>
      </c>
      <c r="BE1659" s="29">
        <f t="shared" si="1660"/>
        <v>1</v>
      </c>
      <c r="BF1659" s="29">
        <f t="shared" si="1660"/>
        <v>1</v>
      </c>
      <c r="BG1659" s="29">
        <f t="shared" si="1660"/>
        <v>1</v>
      </c>
      <c r="BH1659" s="29">
        <f t="shared" si="1660"/>
        <v>1</v>
      </c>
      <c r="BI1659" s="29">
        <f t="shared" si="1660"/>
        <v>1</v>
      </c>
      <c r="BJ1659" s="29">
        <f t="shared" si="1658"/>
        <v>1</v>
      </c>
      <c r="BN1659" s="29">
        <f t="shared" si="1579"/>
        <v>48</v>
      </c>
      <c r="BO1659" s="29">
        <f t="shared" si="1644"/>
        <v>24</v>
      </c>
    </row>
    <row r="1660" spans="3:67" x14ac:dyDescent="0.25">
      <c r="C1660" s="79">
        <f t="shared" si="1641"/>
        <v>43885</v>
      </c>
      <c r="D1660" s="29">
        <f t="shared" si="1601"/>
        <v>2020</v>
      </c>
      <c r="E1660" s="29">
        <f t="shared" si="1580"/>
        <v>2</v>
      </c>
      <c r="F1660" s="29">
        <f t="shared" si="1581"/>
        <v>9</v>
      </c>
      <c r="G1660" s="29">
        <f t="shared" si="1582"/>
        <v>24</v>
      </c>
      <c r="H1660" s="166" t="str">
        <f t="shared" si="1583"/>
        <v>So</v>
      </c>
      <c r="I1660" s="29">
        <f t="shared" si="1642"/>
        <v>49</v>
      </c>
      <c r="J1660" s="29">
        <f t="array" ref="J1660">INDEX(Dienstplan!$F$6:$AJ$55,BN1660,BO1660)</f>
        <v>0</v>
      </c>
      <c r="K1660" s="29">
        <f t="array" ref="K1660">IF(OR(J1660=Schichten!$B$3,J1660=Schichten!$B$4),INDEX($D$98:$D$147,MATCH(CODE(J1660),$H$98:$H$147,0)),IF(ISERROR(INDEX($D$98:$D$147,MATCH(J1660,$A$98:$A$147,0))),0,INDEX($D$98:$D$147,MATCH(J1660,$A$98:$A$147,0))))</f>
        <v>0</v>
      </c>
      <c r="L1660" s="29">
        <f t="shared" ref="L1660" si="1664">L1610</f>
        <v>0</v>
      </c>
      <c r="M1660" s="29">
        <f t="shared" si="1604"/>
        <v>0</v>
      </c>
      <c r="O1660" s="29">
        <f t="shared" si="1654"/>
        <v>0</v>
      </c>
      <c r="P1660" s="29">
        <f t="shared" si="1654"/>
        <v>0</v>
      </c>
      <c r="Q1660" s="29">
        <f t="shared" si="1654"/>
        <v>0</v>
      </c>
      <c r="R1660" s="29">
        <f t="shared" si="1654"/>
        <v>0</v>
      </c>
      <c r="S1660" s="29">
        <f t="shared" si="1654"/>
        <v>0</v>
      </c>
      <c r="T1660" s="29">
        <f t="shared" si="1654"/>
        <v>0</v>
      </c>
      <c r="U1660" s="29">
        <f t="shared" si="1654"/>
        <v>0</v>
      </c>
      <c r="V1660" s="29">
        <f t="shared" si="1654"/>
        <v>0</v>
      </c>
      <c r="W1660" s="29">
        <f t="shared" si="1654"/>
        <v>0</v>
      </c>
      <c r="X1660" s="29">
        <f t="shared" si="1654"/>
        <v>0</v>
      </c>
      <c r="Y1660" s="29">
        <f t="shared" si="1654"/>
        <v>1</v>
      </c>
      <c r="Z1660" s="29">
        <f t="shared" si="1654"/>
        <v>1</v>
      </c>
      <c r="AA1660" s="29">
        <f t="shared" si="1654"/>
        <v>1</v>
      </c>
      <c r="AB1660" s="29">
        <f t="shared" si="1654"/>
        <v>1</v>
      </c>
      <c r="AC1660" s="29">
        <f t="shared" si="1654"/>
        <v>1</v>
      </c>
      <c r="AD1660" s="29">
        <f t="shared" si="1654"/>
        <v>1</v>
      </c>
      <c r="AE1660" s="29">
        <f t="shared" si="1652"/>
        <v>1</v>
      </c>
      <c r="AF1660" s="29">
        <f t="shared" si="1652"/>
        <v>1</v>
      </c>
      <c r="AG1660" s="29">
        <f t="shared" si="1652"/>
        <v>1</v>
      </c>
      <c r="AH1660" s="29">
        <f t="shared" si="1652"/>
        <v>1</v>
      </c>
      <c r="AI1660" s="29">
        <f t="shared" si="1652"/>
        <v>1</v>
      </c>
      <c r="AJ1660" s="29">
        <f t="shared" si="1652"/>
        <v>1</v>
      </c>
      <c r="AK1660" s="29">
        <f t="shared" si="1652"/>
        <v>1</v>
      </c>
      <c r="AL1660" s="29">
        <f t="shared" si="1652"/>
        <v>1</v>
      </c>
      <c r="AM1660" s="29">
        <f t="shared" si="1652"/>
        <v>1</v>
      </c>
      <c r="AN1660" s="29">
        <f t="shared" si="1652"/>
        <v>1</v>
      </c>
      <c r="AO1660" s="29">
        <f t="shared" si="1652"/>
        <v>1</v>
      </c>
      <c r="AP1660" s="29">
        <f t="shared" si="1652"/>
        <v>1</v>
      </c>
      <c r="AQ1660" s="29">
        <f t="shared" si="1652"/>
        <v>1</v>
      </c>
      <c r="AR1660" s="29">
        <f t="shared" si="1652"/>
        <v>1</v>
      </c>
      <c r="AS1660" s="29">
        <f t="shared" si="1652"/>
        <v>1</v>
      </c>
      <c r="AT1660" s="29">
        <f t="shared" si="1660"/>
        <v>1</v>
      </c>
      <c r="AU1660" s="29">
        <f t="shared" si="1660"/>
        <v>1</v>
      </c>
      <c r="AV1660" s="29">
        <f t="shared" si="1660"/>
        <v>1</v>
      </c>
      <c r="AW1660" s="29">
        <f t="shared" si="1660"/>
        <v>1</v>
      </c>
      <c r="AX1660" s="29">
        <f t="shared" si="1660"/>
        <v>1</v>
      </c>
      <c r="AY1660" s="29">
        <f t="shared" si="1660"/>
        <v>1</v>
      </c>
      <c r="AZ1660" s="29">
        <f t="shared" si="1660"/>
        <v>1</v>
      </c>
      <c r="BA1660" s="29">
        <f t="shared" si="1660"/>
        <v>1</v>
      </c>
      <c r="BB1660" s="29">
        <f t="shared" si="1660"/>
        <v>1</v>
      </c>
      <c r="BC1660" s="29">
        <f t="shared" si="1660"/>
        <v>1</v>
      </c>
      <c r="BD1660" s="29">
        <f t="shared" si="1660"/>
        <v>1</v>
      </c>
      <c r="BE1660" s="29">
        <f t="shared" si="1660"/>
        <v>1</v>
      </c>
      <c r="BF1660" s="29">
        <f t="shared" si="1660"/>
        <v>1</v>
      </c>
      <c r="BG1660" s="29">
        <f t="shared" si="1660"/>
        <v>1</v>
      </c>
      <c r="BH1660" s="29">
        <f t="shared" si="1660"/>
        <v>1</v>
      </c>
      <c r="BI1660" s="29">
        <f t="shared" si="1660"/>
        <v>1</v>
      </c>
      <c r="BJ1660" s="29">
        <f t="shared" si="1658"/>
        <v>1</v>
      </c>
      <c r="BN1660" s="29">
        <f t="shared" si="1579"/>
        <v>49</v>
      </c>
      <c r="BO1660" s="29">
        <f t="shared" si="1644"/>
        <v>24</v>
      </c>
    </row>
    <row r="1661" spans="3:67" x14ac:dyDescent="0.25">
      <c r="C1661" s="79">
        <f t="shared" si="1641"/>
        <v>43885</v>
      </c>
      <c r="D1661" s="29">
        <f t="shared" si="1601"/>
        <v>2020</v>
      </c>
      <c r="E1661" s="29">
        <f t="shared" si="1580"/>
        <v>2</v>
      </c>
      <c r="F1661" s="29">
        <f t="shared" si="1581"/>
        <v>9</v>
      </c>
      <c r="G1661" s="29">
        <f t="shared" si="1582"/>
        <v>24</v>
      </c>
      <c r="H1661" s="166" t="str">
        <f t="shared" si="1583"/>
        <v>So</v>
      </c>
      <c r="I1661" s="29">
        <f t="shared" si="1642"/>
        <v>50</v>
      </c>
      <c r="J1661" s="29">
        <f t="array" ref="J1661">INDEX(Dienstplan!$F$6:$AJ$55,BN1661,BO1661)</f>
        <v>0</v>
      </c>
      <c r="K1661" s="29">
        <f t="array" ref="K1661">IF(OR(J1661=Schichten!$B$3,J1661=Schichten!$B$4),INDEX($D$98:$D$147,MATCH(CODE(J1661),$H$98:$H$147,0)),IF(ISERROR(INDEX($D$98:$D$147,MATCH(J1661,$A$98:$A$147,0))),0,INDEX($D$98:$D$147,MATCH(J1661,$A$98:$A$147,0))))</f>
        <v>0</v>
      </c>
      <c r="L1661" s="29">
        <f t="shared" ref="L1661" si="1665">L1611</f>
        <v>0</v>
      </c>
      <c r="M1661" s="29">
        <f t="shared" si="1604"/>
        <v>0</v>
      </c>
      <c r="O1661" s="29">
        <f t="shared" si="1654"/>
        <v>0</v>
      </c>
      <c r="P1661" s="29">
        <f t="shared" si="1654"/>
        <v>0</v>
      </c>
      <c r="Q1661" s="29">
        <f t="shared" si="1654"/>
        <v>0</v>
      </c>
      <c r="R1661" s="29">
        <f t="shared" si="1654"/>
        <v>0</v>
      </c>
      <c r="S1661" s="29">
        <f t="shared" si="1654"/>
        <v>0</v>
      </c>
      <c r="T1661" s="29">
        <f t="shared" si="1654"/>
        <v>0</v>
      </c>
      <c r="U1661" s="29">
        <f t="shared" si="1654"/>
        <v>0</v>
      </c>
      <c r="V1661" s="29">
        <f t="shared" si="1654"/>
        <v>0</v>
      </c>
      <c r="W1661" s="29">
        <f t="shared" si="1654"/>
        <v>0</v>
      </c>
      <c r="X1661" s="29">
        <f t="shared" si="1654"/>
        <v>0</v>
      </c>
      <c r="Y1661" s="29">
        <f t="shared" si="1654"/>
        <v>1</v>
      </c>
      <c r="Z1661" s="29">
        <f t="shared" si="1654"/>
        <v>1</v>
      </c>
      <c r="AA1661" s="29">
        <f t="shared" si="1654"/>
        <v>1</v>
      </c>
      <c r="AB1661" s="29">
        <f t="shared" si="1654"/>
        <v>1</v>
      </c>
      <c r="AC1661" s="29">
        <f t="shared" si="1654"/>
        <v>1</v>
      </c>
      <c r="AD1661" s="29">
        <f t="shared" si="1654"/>
        <v>1</v>
      </c>
      <c r="AE1661" s="29">
        <f t="shared" si="1652"/>
        <v>1</v>
      </c>
      <c r="AF1661" s="29">
        <f t="shared" si="1652"/>
        <v>1</v>
      </c>
      <c r="AG1661" s="29">
        <f t="shared" si="1652"/>
        <v>1</v>
      </c>
      <c r="AH1661" s="29">
        <f t="shared" si="1652"/>
        <v>1</v>
      </c>
      <c r="AI1661" s="29">
        <f t="shared" si="1652"/>
        <v>1</v>
      </c>
      <c r="AJ1661" s="29">
        <f t="shared" si="1652"/>
        <v>1</v>
      </c>
      <c r="AK1661" s="29">
        <f t="shared" si="1652"/>
        <v>1</v>
      </c>
      <c r="AL1661" s="29">
        <f t="shared" si="1652"/>
        <v>1</v>
      </c>
      <c r="AM1661" s="29">
        <f t="shared" si="1652"/>
        <v>1</v>
      </c>
      <c r="AN1661" s="29">
        <f t="shared" si="1652"/>
        <v>1</v>
      </c>
      <c r="AO1661" s="29">
        <f t="shared" si="1652"/>
        <v>1</v>
      </c>
      <c r="AP1661" s="29">
        <f t="shared" si="1652"/>
        <v>1</v>
      </c>
      <c r="AQ1661" s="29">
        <f t="shared" si="1652"/>
        <v>1</v>
      </c>
      <c r="AR1661" s="29">
        <f t="shared" si="1652"/>
        <v>1</v>
      </c>
      <c r="AS1661" s="29">
        <f t="shared" si="1652"/>
        <v>1</v>
      </c>
      <c r="AT1661" s="29">
        <f t="shared" si="1660"/>
        <v>1</v>
      </c>
      <c r="AU1661" s="29">
        <f t="shared" si="1660"/>
        <v>1</v>
      </c>
      <c r="AV1661" s="29">
        <f t="shared" si="1660"/>
        <v>1</v>
      </c>
      <c r="AW1661" s="29">
        <f t="shared" si="1660"/>
        <v>1</v>
      </c>
      <c r="AX1661" s="29">
        <f t="shared" si="1660"/>
        <v>1</v>
      </c>
      <c r="AY1661" s="29">
        <f t="shared" si="1660"/>
        <v>1</v>
      </c>
      <c r="AZ1661" s="29">
        <f t="shared" si="1660"/>
        <v>1</v>
      </c>
      <c r="BA1661" s="29">
        <f t="shared" si="1660"/>
        <v>1</v>
      </c>
      <c r="BB1661" s="29">
        <f t="shared" si="1660"/>
        <v>1</v>
      </c>
      <c r="BC1661" s="29">
        <f t="shared" si="1660"/>
        <v>1</v>
      </c>
      <c r="BD1661" s="29">
        <f t="shared" si="1660"/>
        <v>1</v>
      </c>
      <c r="BE1661" s="29">
        <f t="shared" si="1660"/>
        <v>1</v>
      </c>
      <c r="BF1661" s="29">
        <f t="shared" si="1660"/>
        <v>1</v>
      </c>
      <c r="BG1661" s="29">
        <f t="shared" si="1660"/>
        <v>1</v>
      </c>
      <c r="BH1661" s="29">
        <f t="shared" si="1660"/>
        <v>1</v>
      </c>
      <c r="BI1661" s="29">
        <f t="shared" si="1660"/>
        <v>1</v>
      </c>
      <c r="BJ1661" s="29">
        <f t="shared" si="1658"/>
        <v>1</v>
      </c>
      <c r="BN1661" s="29">
        <f t="shared" si="1579"/>
        <v>50</v>
      </c>
      <c r="BO1661" s="29">
        <f t="shared" si="1644"/>
        <v>24</v>
      </c>
    </row>
    <row r="1662" spans="3:67" x14ac:dyDescent="0.25">
      <c r="C1662" s="79">
        <f t="shared" si="1641"/>
        <v>43886</v>
      </c>
      <c r="D1662" s="29">
        <f t="shared" si="1601"/>
        <v>2020</v>
      </c>
      <c r="E1662" s="29">
        <f t="shared" si="1580"/>
        <v>2</v>
      </c>
      <c r="F1662" s="29">
        <f t="shared" si="1581"/>
        <v>9</v>
      </c>
      <c r="G1662" s="29">
        <f t="shared" si="1582"/>
        <v>25</v>
      </c>
      <c r="H1662" s="166" t="str">
        <f t="shared" si="1583"/>
        <v>Mo</v>
      </c>
      <c r="I1662" s="29">
        <f t="shared" si="1642"/>
        <v>1</v>
      </c>
      <c r="J1662" s="29">
        <f t="array" ref="J1662">INDEX(Dienstplan!$F$6:$AJ$55,BN1662,BO1662)</f>
        <v>0</v>
      </c>
      <c r="K1662" s="29">
        <f t="array" ref="K1662">IF(OR(J1662=Schichten!$B$3,J1662=Schichten!$B$4),INDEX($D$98:$D$147,MATCH(CODE(J1662),$H$98:$H$147,0)),IF(ISERROR(INDEX($D$98:$D$147,MATCH(J1662,$A$98:$A$147,0))),0,INDEX($D$98:$D$147,MATCH(J1662,$A$98:$A$147,0))))</f>
        <v>0</v>
      </c>
      <c r="L1662" s="29">
        <f t="shared" ref="L1662" si="1666">L1612</f>
        <v>1.1494252873563218E-2</v>
      </c>
      <c r="M1662" s="29">
        <f t="shared" si="1604"/>
        <v>0</v>
      </c>
      <c r="O1662" s="29">
        <f t="shared" si="1654"/>
        <v>0</v>
      </c>
      <c r="P1662" s="29">
        <f t="shared" si="1654"/>
        <v>0</v>
      </c>
      <c r="Q1662" s="29">
        <f t="shared" si="1654"/>
        <v>0</v>
      </c>
      <c r="R1662" s="29">
        <f t="shared" si="1654"/>
        <v>0</v>
      </c>
      <c r="S1662" s="29">
        <f t="shared" si="1654"/>
        <v>0</v>
      </c>
      <c r="T1662" s="29">
        <f t="shared" si="1654"/>
        <v>0</v>
      </c>
      <c r="U1662" s="29">
        <f t="shared" si="1654"/>
        <v>0</v>
      </c>
      <c r="V1662" s="29">
        <f t="shared" si="1654"/>
        <v>0</v>
      </c>
      <c r="W1662" s="29">
        <f t="shared" si="1654"/>
        <v>0</v>
      </c>
      <c r="X1662" s="29">
        <f t="shared" si="1654"/>
        <v>0</v>
      </c>
      <c r="Y1662" s="29">
        <f t="shared" si="1654"/>
        <v>1</v>
      </c>
      <c r="Z1662" s="29">
        <f t="shared" si="1654"/>
        <v>1</v>
      </c>
      <c r="AA1662" s="29">
        <f t="shared" si="1654"/>
        <v>1</v>
      </c>
      <c r="AB1662" s="29">
        <f t="shared" si="1654"/>
        <v>1</v>
      </c>
      <c r="AC1662" s="29">
        <f t="shared" si="1654"/>
        <v>1</v>
      </c>
      <c r="AD1662" s="29">
        <f t="shared" si="1654"/>
        <v>1</v>
      </c>
      <c r="AE1662" s="29">
        <f t="shared" si="1652"/>
        <v>1</v>
      </c>
      <c r="AF1662" s="29">
        <f t="shared" si="1652"/>
        <v>1</v>
      </c>
      <c r="AG1662" s="29">
        <f t="shared" si="1652"/>
        <v>1</v>
      </c>
      <c r="AH1662" s="29">
        <f t="shared" si="1652"/>
        <v>1</v>
      </c>
      <c r="AI1662" s="29">
        <f t="shared" si="1652"/>
        <v>1</v>
      </c>
      <c r="AJ1662" s="29">
        <f t="shared" si="1652"/>
        <v>1</v>
      </c>
      <c r="AK1662" s="29">
        <f t="shared" si="1652"/>
        <v>1</v>
      </c>
      <c r="AL1662" s="29">
        <f t="shared" si="1652"/>
        <v>1</v>
      </c>
      <c r="AM1662" s="29">
        <f t="shared" si="1652"/>
        <v>1</v>
      </c>
      <c r="AN1662" s="29">
        <f t="shared" si="1652"/>
        <v>1</v>
      </c>
      <c r="AO1662" s="29">
        <f t="shared" si="1652"/>
        <v>1</v>
      </c>
      <c r="AP1662" s="29">
        <f t="shared" si="1652"/>
        <v>1</v>
      </c>
      <c r="AQ1662" s="29">
        <f t="shared" si="1652"/>
        <v>1</v>
      </c>
      <c r="AR1662" s="29">
        <f t="shared" si="1652"/>
        <v>1</v>
      </c>
      <c r="AS1662" s="29">
        <f t="shared" si="1652"/>
        <v>1</v>
      </c>
      <c r="AT1662" s="29">
        <f t="shared" si="1660"/>
        <v>1</v>
      </c>
      <c r="AU1662" s="29">
        <f t="shared" si="1660"/>
        <v>1</v>
      </c>
      <c r="AV1662" s="29">
        <f t="shared" si="1660"/>
        <v>1</v>
      </c>
      <c r="AW1662" s="29">
        <f t="shared" si="1660"/>
        <v>1</v>
      </c>
      <c r="AX1662" s="29">
        <f t="shared" si="1660"/>
        <v>1</v>
      </c>
      <c r="AY1662" s="29">
        <f t="shared" si="1660"/>
        <v>1</v>
      </c>
      <c r="AZ1662" s="29">
        <f t="shared" si="1660"/>
        <v>1</v>
      </c>
      <c r="BA1662" s="29">
        <f t="shared" si="1660"/>
        <v>1</v>
      </c>
      <c r="BB1662" s="29">
        <f t="shared" si="1660"/>
        <v>1</v>
      </c>
      <c r="BC1662" s="29">
        <f t="shared" si="1660"/>
        <v>1</v>
      </c>
      <c r="BD1662" s="29">
        <f t="shared" si="1660"/>
        <v>1</v>
      </c>
      <c r="BE1662" s="29">
        <f t="shared" si="1660"/>
        <v>1</v>
      </c>
      <c r="BF1662" s="29">
        <f t="shared" si="1660"/>
        <v>1</v>
      </c>
      <c r="BG1662" s="29">
        <f t="shared" si="1660"/>
        <v>1</v>
      </c>
      <c r="BH1662" s="29">
        <f t="shared" si="1660"/>
        <v>1</v>
      </c>
      <c r="BI1662" s="29">
        <f t="shared" si="1660"/>
        <v>1</v>
      </c>
      <c r="BJ1662" s="29">
        <f t="shared" si="1658"/>
        <v>1</v>
      </c>
      <c r="BN1662" s="29">
        <f t="shared" si="1579"/>
        <v>1</v>
      </c>
      <c r="BO1662" s="29">
        <f t="shared" si="1644"/>
        <v>25</v>
      </c>
    </row>
    <row r="1663" spans="3:67" x14ac:dyDescent="0.25">
      <c r="C1663" s="79">
        <f t="shared" si="1641"/>
        <v>43886</v>
      </c>
      <c r="D1663" s="29">
        <f t="shared" si="1601"/>
        <v>2020</v>
      </c>
      <c r="E1663" s="29">
        <f t="shared" si="1580"/>
        <v>2</v>
      </c>
      <c r="F1663" s="29">
        <f t="shared" si="1581"/>
        <v>9</v>
      </c>
      <c r="G1663" s="29">
        <f t="shared" si="1582"/>
        <v>25</v>
      </c>
      <c r="H1663" s="166" t="str">
        <f t="shared" si="1583"/>
        <v>Mo</v>
      </c>
      <c r="I1663" s="29">
        <f t="shared" si="1642"/>
        <v>2</v>
      </c>
      <c r="J1663" s="29">
        <f t="array" ref="J1663">INDEX(Dienstplan!$F$6:$AJ$55,BN1663,BO1663)</f>
        <v>0</v>
      </c>
      <c r="K1663" s="29">
        <f t="array" ref="K1663">IF(OR(J1663=Schichten!$B$3,J1663=Schichten!$B$4),INDEX($D$98:$D$147,MATCH(CODE(J1663),$H$98:$H$147,0)),IF(ISERROR(INDEX($D$98:$D$147,MATCH(J1663,$A$98:$A$147,0))),0,INDEX($D$98:$D$147,MATCH(J1663,$A$98:$A$147,0))))</f>
        <v>0</v>
      </c>
      <c r="L1663" s="29">
        <f t="shared" ref="L1663" si="1667">L1613</f>
        <v>0</v>
      </c>
      <c r="M1663" s="29">
        <f t="shared" si="1604"/>
        <v>0</v>
      </c>
      <c r="O1663" s="29">
        <f t="shared" si="1654"/>
        <v>0</v>
      </c>
      <c r="P1663" s="29">
        <f t="shared" si="1654"/>
        <v>0</v>
      </c>
      <c r="Q1663" s="29">
        <f t="shared" si="1654"/>
        <v>0</v>
      </c>
      <c r="R1663" s="29">
        <f t="shared" si="1654"/>
        <v>0</v>
      </c>
      <c r="S1663" s="29">
        <f t="shared" si="1654"/>
        <v>0</v>
      </c>
      <c r="T1663" s="29">
        <f t="shared" si="1654"/>
        <v>0</v>
      </c>
      <c r="U1663" s="29">
        <f t="shared" si="1654"/>
        <v>0</v>
      </c>
      <c r="V1663" s="29">
        <f t="shared" si="1654"/>
        <v>0</v>
      </c>
      <c r="W1663" s="29">
        <f t="shared" si="1654"/>
        <v>0</v>
      </c>
      <c r="X1663" s="29">
        <f t="shared" si="1654"/>
        <v>0</v>
      </c>
      <c r="Y1663" s="29">
        <f t="shared" si="1654"/>
        <v>1</v>
      </c>
      <c r="Z1663" s="29">
        <f t="shared" si="1654"/>
        <v>1</v>
      </c>
      <c r="AA1663" s="29">
        <f t="shared" si="1654"/>
        <v>1</v>
      </c>
      <c r="AB1663" s="29">
        <f t="shared" si="1654"/>
        <v>1</v>
      </c>
      <c r="AC1663" s="29">
        <f t="shared" si="1654"/>
        <v>1</v>
      </c>
      <c r="AD1663" s="29">
        <f t="shared" si="1654"/>
        <v>1</v>
      </c>
      <c r="AE1663" s="29">
        <f t="shared" si="1652"/>
        <v>1</v>
      </c>
      <c r="AF1663" s="29">
        <f t="shared" si="1652"/>
        <v>1</v>
      </c>
      <c r="AG1663" s="29">
        <f t="shared" si="1652"/>
        <v>1</v>
      </c>
      <c r="AH1663" s="29">
        <f t="shared" si="1652"/>
        <v>1</v>
      </c>
      <c r="AI1663" s="29">
        <f t="shared" si="1652"/>
        <v>1</v>
      </c>
      <c r="AJ1663" s="29">
        <f t="shared" si="1652"/>
        <v>1</v>
      </c>
      <c r="AK1663" s="29">
        <f t="shared" si="1652"/>
        <v>1</v>
      </c>
      <c r="AL1663" s="29">
        <f t="shared" si="1652"/>
        <v>1</v>
      </c>
      <c r="AM1663" s="29">
        <f t="shared" si="1652"/>
        <v>1</v>
      </c>
      <c r="AN1663" s="29">
        <f t="shared" si="1652"/>
        <v>1</v>
      </c>
      <c r="AO1663" s="29">
        <f t="shared" si="1652"/>
        <v>1</v>
      </c>
      <c r="AP1663" s="29">
        <f t="shared" si="1652"/>
        <v>1</v>
      </c>
      <c r="AQ1663" s="29">
        <f t="shared" si="1652"/>
        <v>1</v>
      </c>
      <c r="AR1663" s="29">
        <f t="shared" si="1652"/>
        <v>1</v>
      </c>
      <c r="AS1663" s="29">
        <f t="shared" si="1652"/>
        <v>1</v>
      </c>
      <c r="AT1663" s="29">
        <f t="shared" si="1660"/>
        <v>1</v>
      </c>
      <c r="AU1663" s="29">
        <f t="shared" si="1660"/>
        <v>1</v>
      </c>
      <c r="AV1663" s="29">
        <f t="shared" si="1660"/>
        <v>1</v>
      </c>
      <c r="AW1663" s="29">
        <f t="shared" si="1660"/>
        <v>1</v>
      </c>
      <c r="AX1663" s="29">
        <f t="shared" si="1660"/>
        <v>1</v>
      </c>
      <c r="AY1663" s="29">
        <f t="shared" si="1660"/>
        <v>1</v>
      </c>
      <c r="AZ1663" s="29">
        <f t="shared" si="1660"/>
        <v>1</v>
      </c>
      <c r="BA1663" s="29">
        <f t="shared" si="1660"/>
        <v>1</v>
      </c>
      <c r="BB1663" s="29">
        <f t="shared" si="1660"/>
        <v>1</v>
      </c>
      <c r="BC1663" s="29">
        <f t="shared" si="1660"/>
        <v>1</v>
      </c>
      <c r="BD1663" s="29">
        <f t="shared" si="1660"/>
        <v>1</v>
      </c>
      <c r="BE1663" s="29">
        <f t="shared" si="1660"/>
        <v>1</v>
      </c>
      <c r="BF1663" s="29">
        <f t="shared" si="1660"/>
        <v>1</v>
      </c>
      <c r="BG1663" s="29">
        <f t="shared" si="1660"/>
        <v>1</v>
      </c>
      <c r="BH1663" s="29">
        <f t="shared" si="1660"/>
        <v>1</v>
      </c>
      <c r="BI1663" s="29">
        <f t="shared" si="1660"/>
        <v>1</v>
      </c>
      <c r="BJ1663" s="29">
        <f t="shared" si="1658"/>
        <v>1</v>
      </c>
      <c r="BN1663" s="29">
        <f t="shared" si="1579"/>
        <v>2</v>
      </c>
      <c r="BO1663" s="29">
        <f t="shared" si="1644"/>
        <v>25</v>
      </c>
    </row>
    <row r="1664" spans="3:67" x14ac:dyDescent="0.25">
      <c r="C1664" s="79">
        <f t="shared" si="1641"/>
        <v>43886</v>
      </c>
      <c r="D1664" s="29">
        <f t="shared" si="1601"/>
        <v>2020</v>
      </c>
      <c r="E1664" s="29">
        <f t="shared" si="1580"/>
        <v>2</v>
      </c>
      <c r="F1664" s="29">
        <f t="shared" si="1581"/>
        <v>9</v>
      </c>
      <c r="G1664" s="29">
        <f t="shared" si="1582"/>
        <v>25</v>
      </c>
      <c r="H1664" s="166" t="str">
        <f t="shared" si="1583"/>
        <v>Mo</v>
      </c>
      <c r="I1664" s="29">
        <f t="shared" si="1642"/>
        <v>3</v>
      </c>
      <c r="J1664" s="29">
        <f t="array" ref="J1664">INDEX(Dienstplan!$F$6:$AJ$55,BN1664,BO1664)</f>
        <v>0</v>
      </c>
      <c r="K1664" s="29">
        <f t="array" ref="K1664">IF(OR(J1664=Schichten!$B$3,J1664=Schichten!$B$4),INDEX($D$98:$D$147,MATCH(CODE(J1664),$H$98:$H$147,0)),IF(ISERROR(INDEX($D$98:$D$147,MATCH(J1664,$A$98:$A$147,0))),0,INDEX($D$98:$D$147,MATCH(J1664,$A$98:$A$147,0))))</f>
        <v>0</v>
      </c>
      <c r="L1664" s="29">
        <f t="shared" ref="L1664" si="1668">L1614</f>
        <v>0</v>
      </c>
      <c r="M1664" s="29">
        <f t="shared" si="1604"/>
        <v>0</v>
      </c>
      <c r="O1664" s="29">
        <f t="shared" si="1654"/>
        <v>0</v>
      </c>
      <c r="P1664" s="29">
        <f t="shared" si="1654"/>
        <v>0</v>
      </c>
      <c r="Q1664" s="29">
        <f t="shared" si="1654"/>
        <v>0</v>
      </c>
      <c r="R1664" s="29">
        <f t="shared" si="1654"/>
        <v>0</v>
      </c>
      <c r="S1664" s="29">
        <f t="shared" si="1654"/>
        <v>0</v>
      </c>
      <c r="T1664" s="29">
        <f t="shared" si="1654"/>
        <v>0</v>
      </c>
      <c r="U1664" s="29">
        <f t="shared" si="1654"/>
        <v>0</v>
      </c>
      <c r="V1664" s="29">
        <f t="shared" si="1654"/>
        <v>0</v>
      </c>
      <c r="W1664" s="29">
        <f t="shared" si="1654"/>
        <v>0</v>
      </c>
      <c r="X1664" s="29">
        <f t="shared" si="1654"/>
        <v>0</v>
      </c>
      <c r="Y1664" s="29">
        <f t="shared" si="1654"/>
        <v>1</v>
      </c>
      <c r="Z1664" s="29">
        <f t="shared" si="1654"/>
        <v>1</v>
      </c>
      <c r="AA1664" s="29">
        <f t="shared" si="1654"/>
        <v>1</v>
      </c>
      <c r="AB1664" s="29">
        <f t="shared" si="1654"/>
        <v>1</v>
      </c>
      <c r="AC1664" s="29">
        <f t="shared" si="1654"/>
        <v>1</v>
      </c>
      <c r="AD1664" s="29">
        <f t="shared" si="1654"/>
        <v>1</v>
      </c>
      <c r="AE1664" s="29">
        <f t="shared" si="1652"/>
        <v>1</v>
      </c>
      <c r="AF1664" s="29">
        <f t="shared" si="1652"/>
        <v>1</v>
      </c>
      <c r="AG1664" s="29">
        <f t="shared" si="1652"/>
        <v>1</v>
      </c>
      <c r="AH1664" s="29">
        <f t="shared" si="1652"/>
        <v>1</v>
      </c>
      <c r="AI1664" s="29">
        <f t="shared" si="1652"/>
        <v>1</v>
      </c>
      <c r="AJ1664" s="29">
        <f t="shared" si="1652"/>
        <v>1</v>
      </c>
      <c r="AK1664" s="29">
        <f t="shared" si="1652"/>
        <v>1</v>
      </c>
      <c r="AL1664" s="29">
        <f t="shared" si="1652"/>
        <v>1</v>
      </c>
      <c r="AM1664" s="29">
        <f t="shared" si="1652"/>
        <v>1</v>
      </c>
      <c r="AN1664" s="29">
        <f t="shared" si="1652"/>
        <v>1</v>
      </c>
      <c r="AO1664" s="29">
        <f t="shared" si="1652"/>
        <v>1</v>
      </c>
      <c r="AP1664" s="29">
        <f t="shared" si="1652"/>
        <v>1</v>
      </c>
      <c r="AQ1664" s="29">
        <f t="shared" si="1652"/>
        <v>1</v>
      </c>
      <c r="AR1664" s="29">
        <f t="shared" si="1652"/>
        <v>1</v>
      </c>
      <c r="AS1664" s="29">
        <f t="shared" si="1652"/>
        <v>1</v>
      </c>
      <c r="AT1664" s="29">
        <f t="shared" si="1660"/>
        <v>1</v>
      </c>
      <c r="AU1664" s="29">
        <f t="shared" si="1660"/>
        <v>1</v>
      </c>
      <c r="AV1664" s="29">
        <f t="shared" si="1660"/>
        <v>1</v>
      </c>
      <c r="AW1664" s="29">
        <f t="shared" si="1660"/>
        <v>1</v>
      </c>
      <c r="AX1664" s="29">
        <f t="shared" si="1660"/>
        <v>1</v>
      </c>
      <c r="AY1664" s="29">
        <f t="shared" si="1660"/>
        <v>1</v>
      </c>
      <c r="AZ1664" s="29">
        <f t="shared" si="1660"/>
        <v>1</v>
      </c>
      <c r="BA1664" s="29">
        <f t="shared" si="1660"/>
        <v>1</v>
      </c>
      <c r="BB1664" s="29">
        <f t="shared" si="1660"/>
        <v>1</v>
      </c>
      <c r="BC1664" s="29">
        <f t="shared" si="1660"/>
        <v>1</v>
      </c>
      <c r="BD1664" s="29">
        <f t="shared" si="1660"/>
        <v>1</v>
      </c>
      <c r="BE1664" s="29">
        <f t="shared" si="1660"/>
        <v>1</v>
      </c>
      <c r="BF1664" s="29">
        <f t="shared" si="1660"/>
        <v>1</v>
      </c>
      <c r="BG1664" s="29">
        <f t="shared" si="1660"/>
        <v>1</v>
      </c>
      <c r="BH1664" s="29">
        <f t="shared" si="1660"/>
        <v>1</v>
      </c>
      <c r="BI1664" s="29">
        <f t="shared" si="1660"/>
        <v>1</v>
      </c>
      <c r="BJ1664" s="29">
        <f t="shared" si="1658"/>
        <v>1</v>
      </c>
      <c r="BN1664" s="29">
        <f t="shared" ref="BN1664:BN1727" si="1669">BN1614</f>
        <v>3</v>
      </c>
      <c r="BO1664" s="29">
        <f t="shared" si="1644"/>
        <v>25</v>
      </c>
    </row>
    <row r="1665" spans="3:67" x14ac:dyDescent="0.25">
      <c r="C1665" s="79">
        <f t="shared" si="1641"/>
        <v>43886</v>
      </c>
      <c r="D1665" s="29">
        <f t="shared" si="1601"/>
        <v>2020</v>
      </c>
      <c r="E1665" s="29">
        <f t="shared" ref="E1665:E1728" si="1670">MONTH(C1665)</f>
        <v>2</v>
      </c>
      <c r="F1665" s="29">
        <f t="shared" ref="F1665:F1728" si="1671">WEEKNUM(C1665,2)</f>
        <v>9</v>
      </c>
      <c r="G1665" s="29">
        <f t="shared" ref="G1665:G1728" si="1672">DAY(C1665)</f>
        <v>25</v>
      </c>
      <c r="H1665" s="166" t="str">
        <f t="shared" ref="H1665:H1728" si="1673">TEXT(WEEKDAY(C1665,2),"TTT")</f>
        <v>Mo</v>
      </c>
      <c r="I1665" s="29">
        <f t="shared" si="1642"/>
        <v>4</v>
      </c>
      <c r="J1665" s="29">
        <f t="array" ref="J1665">INDEX(Dienstplan!$F$6:$AJ$55,BN1665,BO1665)</f>
        <v>0</v>
      </c>
      <c r="K1665" s="29">
        <f t="array" ref="K1665">IF(OR(J1665=Schichten!$B$3,J1665=Schichten!$B$4),INDEX($D$98:$D$147,MATCH(CODE(J1665),$H$98:$H$147,0)),IF(ISERROR(INDEX($D$98:$D$147,MATCH(J1665,$A$98:$A$147,0))),0,INDEX($D$98:$D$147,MATCH(J1665,$A$98:$A$147,0))))</f>
        <v>0</v>
      </c>
      <c r="L1665" s="29">
        <f t="shared" ref="L1665" si="1674">L1615</f>
        <v>0</v>
      </c>
      <c r="M1665" s="29">
        <f t="shared" si="1604"/>
        <v>0</v>
      </c>
      <c r="O1665" s="29">
        <f t="shared" si="1654"/>
        <v>0</v>
      </c>
      <c r="P1665" s="29">
        <f t="shared" si="1654"/>
        <v>0</v>
      </c>
      <c r="Q1665" s="29">
        <f t="shared" si="1654"/>
        <v>0</v>
      </c>
      <c r="R1665" s="29">
        <f t="shared" si="1654"/>
        <v>0</v>
      </c>
      <c r="S1665" s="29">
        <f t="shared" si="1654"/>
        <v>0</v>
      </c>
      <c r="T1665" s="29">
        <f t="shared" si="1654"/>
        <v>0</v>
      </c>
      <c r="U1665" s="29">
        <f t="shared" si="1654"/>
        <v>0</v>
      </c>
      <c r="V1665" s="29">
        <f t="shared" si="1654"/>
        <v>0</v>
      </c>
      <c r="W1665" s="29">
        <f t="shared" si="1654"/>
        <v>0</v>
      </c>
      <c r="X1665" s="29">
        <f t="shared" si="1654"/>
        <v>0</v>
      </c>
      <c r="Y1665" s="29">
        <f t="shared" si="1654"/>
        <v>1</v>
      </c>
      <c r="Z1665" s="29">
        <f t="shared" si="1654"/>
        <v>1</v>
      </c>
      <c r="AA1665" s="29">
        <f t="shared" si="1654"/>
        <v>1</v>
      </c>
      <c r="AB1665" s="29">
        <f t="shared" si="1654"/>
        <v>1</v>
      </c>
      <c r="AC1665" s="29">
        <f t="shared" si="1654"/>
        <v>1</v>
      </c>
      <c r="AD1665" s="29">
        <f t="shared" si="1654"/>
        <v>1</v>
      </c>
      <c r="AE1665" s="29">
        <f t="shared" si="1652"/>
        <v>1</v>
      </c>
      <c r="AF1665" s="29">
        <f t="shared" si="1652"/>
        <v>1</v>
      </c>
      <c r="AG1665" s="29">
        <f t="shared" si="1652"/>
        <v>1</v>
      </c>
      <c r="AH1665" s="29">
        <f t="shared" si="1652"/>
        <v>1</v>
      </c>
      <c r="AI1665" s="29">
        <f t="shared" si="1652"/>
        <v>1</v>
      </c>
      <c r="AJ1665" s="29">
        <f t="shared" si="1652"/>
        <v>1</v>
      </c>
      <c r="AK1665" s="29">
        <f t="shared" si="1652"/>
        <v>1</v>
      </c>
      <c r="AL1665" s="29">
        <f t="shared" si="1652"/>
        <v>1</v>
      </c>
      <c r="AM1665" s="29">
        <f t="shared" si="1652"/>
        <v>1</v>
      </c>
      <c r="AN1665" s="29">
        <f t="shared" si="1652"/>
        <v>1</v>
      </c>
      <c r="AO1665" s="29">
        <f t="shared" si="1652"/>
        <v>1</v>
      </c>
      <c r="AP1665" s="29">
        <f t="shared" si="1652"/>
        <v>1</v>
      </c>
      <c r="AQ1665" s="29">
        <f t="shared" si="1652"/>
        <v>1</v>
      </c>
      <c r="AR1665" s="29">
        <f t="shared" si="1652"/>
        <v>1</v>
      </c>
      <c r="AS1665" s="29">
        <f t="shared" si="1652"/>
        <v>1</v>
      </c>
      <c r="AT1665" s="29">
        <f t="shared" si="1660"/>
        <v>1</v>
      </c>
      <c r="AU1665" s="29">
        <f t="shared" si="1660"/>
        <v>1</v>
      </c>
      <c r="AV1665" s="29">
        <f t="shared" si="1660"/>
        <v>1</v>
      </c>
      <c r="AW1665" s="29">
        <f t="shared" si="1660"/>
        <v>1</v>
      </c>
      <c r="AX1665" s="29">
        <f t="shared" si="1660"/>
        <v>1</v>
      </c>
      <c r="AY1665" s="29">
        <f t="shared" si="1660"/>
        <v>1</v>
      </c>
      <c r="AZ1665" s="29">
        <f t="shared" si="1660"/>
        <v>1</v>
      </c>
      <c r="BA1665" s="29">
        <f t="shared" si="1660"/>
        <v>1</v>
      </c>
      <c r="BB1665" s="29">
        <f t="shared" si="1660"/>
        <v>1</v>
      </c>
      <c r="BC1665" s="29">
        <f t="shared" si="1660"/>
        <v>1</v>
      </c>
      <c r="BD1665" s="29">
        <f t="shared" si="1660"/>
        <v>1</v>
      </c>
      <c r="BE1665" s="29">
        <f t="shared" si="1660"/>
        <v>1</v>
      </c>
      <c r="BF1665" s="29">
        <f t="shared" si="1660"/>
        <v>1</v>
      </c>
      <c r="BG1665" s="29">
        <f t="shared" si="1660"/>
        <v>1</v>
      </c>
      <c r="BH1665" s="29">
        <f t="shared" si="1660"/>
        <v>1</v>
      </c>
      <c r="BI1665" s="29">
        <f t="shared" si="1660"/>
        <v>1</v>
      </c>
      <c r="BJ1665" s="29">
        <f t="shared" si="1658"/>
        <v>1</v>
      </c>
      <c r="BN1665" s="29">
        <f t="shared" si="1669"/>
        <v>4</v>
      </c>
      <c r="BO1665" s="29">
        <f t="shared" si="1644"/>
        <v>25</v>
      </c>
    </row>
    <row r="1666" spans="3:67" x14ac:dyDescent="0.25">
      <c r="C1666" s="79">
        <f t="shared" si="1641"/>
        <v>43886</v>
      </c>
      <c r="D1666" s="29">
        <f t="shared" si="1601"/>
        <v>2020</v>
      </c>
      <c r="E1666" s="29">
        <f t="shared" si="1670"/>
        <v>2</v>
      </c>
      <c r="F1666" s="29">
        <f t="shared" si="1671"/>
        <v>9</v>
      </c>
      <c r="G1666" s="29">
        <f t="shared" si="1672"/>
        <v>25</v>
      </c>
      <c r="H1666" s="166" t="str">
        <f t="shared" si="1673"/>
        <v>Mo</v>
      </c>
      <c r="I1666" s="29">
        <f t="shared" si="1642"/>
        <v>5</v>
      </c>
      <c r="J1666" s="29">
        <f t="array" ref="J1666">INDEX(Dienstplan!$F$6:$AJ$55,BN1666,BO1666)</f>
        <v>0</v>
      </c>
      <c r="K1666" s="29">
        <f t="array" ref="K1666">IF(OR(J1666=Schichten!$B$3,J1666=Schichten!$B$4),INDEX($D$98:$D$147,MATCH(CODE(J1666),$H$98:$H$147,0)),IF(ISERROR(INDEX($D$98:$D$147,MATCH(J1666,$A$98:$A$147,0))),0,INDEX($D$98:$D$147,MATCH(J1666,$A$98:$A$147,0))))</f>
        <v>0</v>
      </c>
      <c r="L1666" s="29">
        <f t="shared" ref="L1666" si="1675">L1616</f>
        <v>0</v>
      </c>
      <c r="M1666" s="29">
        <f t="shared" si="1604"/>
        <v>0</v>
      </c>
      <c r="O1666" s="29">
        <f t="shared" si="1654"/>
        <v>0</v>
      </c>
      <c r="P1666" s="29">
        <f t="shared" si="1654"/>
        <v>0</v>
      </c>
      <c r="Q1666" s="29">
        <f t="shared" si="1654"/>
        <v>0</v>
      </c>
      <c r="R1666" s="29">
        <f t="shared" si="1654"/>
        <v>0</v>
      </c>
      <c r="S1666" s="29">
        <f t="shared" si="1654"/>
        <v>0</v>
      </c>
      <c r="T1666" s="29">
        <f t="shared" si="1654"/>
        <v>0</v>
      </c>
      <c r="U1666" s="29">
        <f t="shared" si="1654"/>
        <v>0</v>
      </c>
      <c r="V1666" s="29">
        <f t="shared" si="1654"/>
        <v>0</v>
      </c>
      <c r="W1666" s="29">
        <f t="shared" si="1654"/>
        <v>0</v>
      </c>
      <c r="X1666" s="29">
        <f t="shared" si="1654"/>
        <v>0</v>
      </c>
      <c r="Y1666" s="29">
        <f t="shared" si="1654"/>
        <v>1</v>
      </c>
      <c r="Z1666" s="29">
        <f t="shared" si="1654"/>
        <v>1</v>
      </c>
      <c r="AA1666" s="29">
        <f t="shared" si="1654"/>
        <v>1</v>
      </c>
      <c r="AB1666" s="29">
        <f t="shared" si="1654"/>
        <v>1</v>
      </c>
      <c r="AC1666" s="29">
        <f t="shared" si="1654"/>
        <v>1</v>
      </c>
      <c r="AD1666" s="29">
        <f t="shared" si="1654"/>
        <v>1</v>
      </c>
      <c r="AE1666" s="29">
        <f t="shared" si="1652"/>
        <v>1</v>
      </c>
      <c r="AF1666" s="29">
        <f t="shared" si="1652"/>
        <v>1</v>
      </c>
      <c r="AG1666" s="29">
        <f t="shared" si="1652"/>
        <v>1</v>
      </c>
      <c r="AH1666" s="29">
        <f t="shared" si="1652"/>
        <v>1</v>
      </c>
      <c r="AI1666" s="29">
        <f t="shared" si="1652"/>
        <v>1</v>
      </c>
      <c r="AJ1666" s="29">
        <f t="shared" si="1652"/>
        <v>1</v>
      </c>
      <c r="AK1666" s="29">
        <f t="shared" si="1652"/>
        <v>1</v>
      </c>
      <c r="AL1666" s="29">
        <f t="shared" si="1652"/>
        <v>1</v>
      </c>
      <c r="AM1666" s="29">
        <f t="shared" si="1652"/>
        <v>1</v>
      </c>
      <c r="AN1666" s="29">
        <f t="shared" si="1652"/>
        <v>1</v>
      </c>
      <c r="AO1666" s="29">
        <f t="shared" si="1652"/>
        <v>1</v>
      </c>
      <c r="AP1666" s="29">
        <f t="shared" si="1652"/>
        <v>1</v>
      </c>
      <c r="AQ1666" s="29">
        <f t="shared" si="1652"/>
        <v>1</v>
      </c>
      <c r="AR1666" s="29">
        <f t="shared" si="1652"/>
        <v>1</v>
      </c>
      <c r="AS1666" s="29">
        <f t="shared" si="1652"/>
        <v>1</v>
      </c>
      <c r="AT1666" s="29">
        <f t="shared" si="1660"/>
        <v>1</v>
      </c>
      <c r="AU1666" s="29">
        <f t="shared" si="1660"/>
        <v>1</v>
      </c>
      <c r="AV1666" s="29">
        <f t="shared" si="1660"/>
        <v>1</v>
      </c>
      <c r="AW1666" s="29">
        <f t="shared" si="1660"/>
        <v>1</v>
      </c>
      <c r="AX1666" s="29">
        <f t="shared" si="1660"/>
        <v>1</v>
      </c>
      <c r="AY1666" s="29">
        <f t="shared" si="1660"/>
        <v>1</v>
      </c>
      <c r="AZ1666" s="29">
        <f t="shared" si="1660"/>
        <v>1</v>
      </c>
      <c r="BA1666" s="29">
        <f t="shared" si="1660"/>
        <v>1</v>
      </c>
      <c r="BB1666" s="29">
        <f t="shared" si="1660"/>
        <v>1</v>
      </c>
      <c r="BC1666" s="29">
        <f t="shared" si="1660"/>
        <v>1</v>
      </c>
      <c r="BD1666" s="29">
        <f t="shared" si="1660"/>
        <v>1</v>
      </c>
      <c r="BE1666" s="29">
        <f t="shared" si="1660"/>
        <v>1</v>
      </c>
      <c r="BF1666" s="29">
        <f t="shared" si="1660"/>
        <v>1</v>
      </c>
      <c r="BG1666" s="29">
        <f t="shared" si="1660"/>
        <v>1</v>
      </c>
      <c r="BH1666" s="29">
        <f t="shared" si="1660"/>
        <v>1</v>
      </c>
      <c r="BI1666" s="29">
        <f t="shared" si="1660"/>
        <v>1</v>
      </c>
      <c r="BJ1666" s="29">
        <f t="shared" si="1658"/>
        <v>1</v>
      </c>
      <c r="BN1666" s="29">
        <f t="shared" si="1669"/>
        <v>5</v>
      </c>
      <c r="BO1666" s="29">
        <f t="shared" si="1644"/>
        <v>25</v>
      </c>
    </row>
    <row r="1667" spans="3:67" x14ac:dyDescent="0.25">
      <c r="C1667" s="79">
        <f t="shared" si="1641"/>
        <v>43886</v>
      </c>
      <c r="D1667" s="29">
        <f t="shared" si="1601"/>
        <v>2020</v>
      </c>
      <c r="E1667" s="29">
        <f t="shared" si="1670"/>
        <v>2</v>
      </c>
      <c r="F1667" s="29">
        <f t="shared" si="1671"/>
        <v>9</v>
      </c>
      <c r="G1667" s="29">
        <f t="shared" si="1672"/>
        <v>25</v>
      </c>
      <c r="H1667" s="166" t="str">
        <f t="shared" si="1673"/>
        <v>Mo</v>
      </c>
      <c r="I1667" s="29">
        <f t="shared" si="1642"/>
        <v>6</v>
      </c>
      <c r="J1667" s="29">
        <f t="array" ref="J1667">INDEX(Dienstplan!$F$6:$AJ$55,BN1667,BO1667)</f>
        <v>0</v>
      </c>
      <c r="K1667" s="29">
        <f t="array" ref="K1667">IF(OR(J1667=Schichten!$B$3,J1667=Schichten!$B$4),INDEX($D$98:$D$147,MATCH(CODE(J1667),$H$98:$H$147,0)),IF(ISERROR(INDEX($D$98:$D$147,MATCH(J1667,$A$98:$A$147,0))),0,INDEX($D$98:$D$147,MATCH(J1667,$A$98:$A$147,0))))</f>
        <v>0</v>
      </c>
      <c r="L1667" s="29">
        <f t="shared" ref="L1667" si="1676">L1617</f>
        <v>0</v>
      </c>
      <c r="M1667" s="29">
        <f t="shared" si="1604"/>
        <v>0</v>
      </c>
      <c r="O1667" s="29">
        <f t="shared" si="1654"/>
        <v>0</v>
      </c>
      <c r="P1667" s="29">
        <f t="shared" si="1654"/>
        <v>0</v>
      </c>
      <c r="Q1667" s="29">
        <f t="shared" si="1654"/>
        <v>0</v>
      </c>
      <c r="R1667" s="29">
        <f t="shared" si="1654"/>
        <v>0</v>
      </c>
      <c r="S1667" s="29">
        <f t="shared" si="1654"/>
        <v>0</v>
      </c>
      <c r="T1667" s="29">
        <f t="shared" si="1654"/>
        <v>0</v>
      </c>
      <c r="U1667" s="29">
        <f t="shared" si="1654"/>
        <v>0</v>
      </c>
      <c r="V1667" s="29">
        <f t="shared" si="1654"/>
        <v>0</v>
      </c>
      <c r="W1667" s="29">
        <f t="shared" si="1654"/>
        <v>0</v>
      </c>
      <c r="X1667" s="29">
        <f t="shared" si="1654"/>
        <v>0</v>
      </c>
      <c r="Y1667" s="29">
        <f t="shared" si="1654"/>
        <v>1</v>
      </c>
      <c r="Z1667" s="29">
        <f t="shared" si="1654"/>
        <v>1</v>
      </c>
      <c r="AA1667" s="29">
        <f t="shared" si="1654"/>
        <v>1</v>
      </c>
      <c r="AB1667" s="29">
        <f t="shared" si="1654"/>
        <v>1</v>
      </c>
      <c r="AC1667" s="29">
        <f t="shared" si="1654"/>
        <v>1</v>
      </c>
      <c r="AD1667" s="29">
        <f t="shared" ref="AD1667:AS1682" si="1677">IF($M$457,IF($J1667=AD$461,1,0),0)</f>
        <v>1</v>
      </c>
      <c r="AE1667" s="29">
        <f t="shared" si="1677"/>
        <v>1</v>
      </c>
      <c r="AF1667" s="29">
        <f t="shared" si="1677"/>
        <v>1</v>
      </c>
      <c r="AG1667" s="29">
        <f t="shared" si="1677"/>
        <v>1</v>
      </c>
      <c r="AH1667" s="29">
        <f t="shared" si="1677"/>
        <v>1</v>
      </c>
      <c r="AI1667" s="29">
        <f t="shared" si="1677"/>
        <v>1</v>
      </c>
      <c r="AJ1667" s="29">
        <f t="shared" si="1677"/>
        <v>1</v>
      </c>
      <c r="AK1667" s="29">
        <f t="shared" si="1677"/>
        <v>1</v>
      </c>
      <c r="AL1667" s="29">
        <f t="shared" si="1677"/>
        <v>1</v>
      </c>
      <c r="AM1667" s="29">
        <f t="shared" si="1677"/>
        <v>1</v>
      </c>
      <c r="AN1667" s="29">
        <f t="shared" si="1677"/>
        <v>1</v>
      </c>
      <c r="AO1667" s="29">
        <f t="shared" si="1677"/>
        <v>1</v>
      </c>
      <c r="AP1667" s="29">
        <f t="shared" si="1677"/>
        <v>1</v>
      </c>
      <c r="AQ1667" s="29">
        <f t="shared" si="1677"/>
        <v>1</v>
      </c>
      <c r="AR1667" s="29">
        <f t="shared" si="1677"/>
        <v>1</v>
      </c>
      <c r="AS1667" s="29">
        <f t="shared" si="1677"/>
        <v>1</v>
      </c>
      <c r="AT1667" s="29">
        <f t="shared" si="1660"/>
        <v>1</v>
      </c>
      <c r="AU1667" s="29">
        <f t="shared" si="1660"/>
        <v>1</v>
      </c>
      <c r="AV1667" s="29">
        <f t="shared" si="1660"/>
        <v>1</v>
      </c>
      <c r="AW1667" s="29">
        <f t="shared" si="1660"/>
        <v>1</v>
      </c>
      <c r="AX1667" s="29">
        <f t="shared" si="1660"/>
        <v>1</v>
      </c>
      <c r="AY1667" s="29">
        <f t="shared" si="1660"/>
        <v>1</v>
      </c>
      <c r="AZ1667" s="29">
        <f t="shared" si="1660"/>
        <v>1</v>
      </c>
      <c r="BA1667" s="29">
        <f t="shared" si="1660"/>
        <v>1</v>
      </c>
      <c r="BB1667" s="29">
        <f t="shared" si="1660"/>
        <v>1</v>
      </c>
      <c r="BC1667" s="29">
        <f t="shared" si="1660"/>
        <v>1</v>
      </c>
      <c r="BD1667" s="29">
        <f t="shared" si="1660"/>
        <v>1</v>
      </c>
      <c r="BE1667" s="29">
        <f t="shared" si="1660"/>
        <v>1</v>
      </c>
      <c r="BF1667" s="29">
        <f t="shared" si="1660"/>
        <v>1</v>
      </c>
      <c r="BG1667" s="29">
        <f t="shared" si="1660"/>
        <v>1</v>
      </c>
      <c r="BH1667" s="29">
        <f t="shared" si="1660"/>
        <v>1</v>
      </c>
      <c r="BI1667" s="29">
        <f t="shared" si="1660"/>
        <v>1</v>
      </c>
      <c r="BJ1667" s="29">
        <f t="shared" si="1658"/>
        <v>1</v>
      </c>
      <c r="BN1667" s="29">
        <f t="shared" si="1669"/>
        <v>6</v>
      </c>
      <c r="BO1667" s="29">
        <f t="shared" si="1644"/>
        <v>25</v>
      </c>
    </row>
    <row r="1668" spans="3:67" x14ac:dyDescent="0.25">
      <c r="C1668" s="79">
        <f t="shared" si="1641"/>
        <v>43886</v>
      </c>
      <c r="D1668" s="29">
        <f t="shared" si="1601"/>
        <v>2020</v>
      </c>
      <c r="E1668" s="29">
        <f t="shared" si="1670"/>
        <v>2</v>
      </c>
      <c r="F1668" s="29">
        <f t="shared" si="1671"/>
        <v>9</v>
      </c>
      <c r="G1668" s="29">
        <f t="shared" si="1672"/>
        <v>25</v>
      </c>
      <c r="H1668" s="166" t="str">
        <f t="shared" si="1673"/>
        <v>Mo</v>
      </c>
      <c r="I1668" s="29">
        <f t="shared" si="1642"/>
        <v>7</v>
      </c>
      <c r="J1668" s="29">
        <f t="array" ref="J1668">INDEX(Dienstplan!$F$6:$AJ$55,BN1668,BO1668)</f>
        <v>0</v>
      </c>
      <c r="K1668" s="29">
        <f t="array" ref="K1668">IF(OR(J1668=Schichten!$B$3,J1668=Schichten!$B$4),INDEX($D$98:$D$147,MATCH(CODE(J1668),$H$98:$H$147,0)),IF(ISERROR(INDEX($D$98:$D$147,MATCH(J1668,$A$98:$A$147,0))),0,INDEX($D$98:$D$147,MATCH(J1668,$A$98:$A$147,0))))</f>
        <v>0</v>
      </c>
      <c r="L1668" s="29">
        <f t="shared" ref="L1668" si="1678">L1618</f>
        <v>0</v>
      </c>
      <c r="M1668" s="29">
        <f t="shared" si="1604"/>
        <v>0</v>
      </c>
      <c r="O1668" s="29">
        <f t="shared" ref="O1668:AD1683" si="1679">IF($M$457,IF($J1668=O$461,1,0),0)</f>
        <v>0</v>
      </c>
      <c r="P1668" s="29">
        <f t="shared" si="1679"/>
        <v>0</v>
      </c>
      <c r="Q1668" s="29">
        <f t="shared" si="1679"/>
        <v>0</v>
      </c>
      <c r="R1668" s="29">
        <f t="shared" si="1679"/>
        <v>0</v>
      </c>
      <c r="S1668" s="29">
        <f t="shared" si="1679"/>
        <v>0</v>
      </c>
      <c r="T1668" s="29">
        <f t="shared" si="1679"/>
        <v>0</v>
      </c>
      <c r="U1668" s="29">
        <f t="shared" si="1679"/>
        <v>0</v>
      </c>
      <c r="V1668" s="29">
        <f t="shared" si="1679"/>
        <v>0</v>
      </c>
      <c r="W1668" s="29">
        <f t="shared" si="1679"/>
        <v>0</v>
      </c>
      <c r="X1668" s="29">
        <f t="shared" si="1679"/>
        <v>0</v>
      </c>
      <c r="Y1668" s="29">
        <f t="shared" si="1679"/>
        <v>1</v>
      </c>
      <c r="Z1668" s="29">
        <f t="shared" si="1679"/>
        <v>1</v>
      </c>
      <c r="AA1668" s="29">
        <f t="shared" si="1679"/>
        <v>1</v>
      </c>
      <c r="AB1668" s="29">
        <f t="shared" si="1679"/>
        <v>1</v>
      </c>
      <c r="AC1668" s="29">
        <f t="shared" si="1679"/>
        <v>1</v>
      </c>
      <c r="AD1668" s="29">
        <f t="shared" si="1679"/>
        <v>1</v>
      </c>
      <c r="AE1668" s="29">
        <f t="shared" si="1677"/>
        <v>1</v>
      </c>
      <c r="AF1668" s="29">
        <f t="shared" si="1677"/>
        <v>1</v>
      </c>
      <c r="AG1668" s="29">
        <f t="shared" si="1677"/>
        <v>1</v>
      </c>
      <c r="AH1668" s="29">
        <f t="shared" si="1677"/>
        <v>1</v>
      </c>
      <c r="AI1668" s="29">
        <f t="shared" si="1677"/>
        <v>1</v>
      </c>
      <c r="AJ1668" s="29">
        <f t="shared" si="1677"/>
        <v>1</v>
      </c>
      <c r="AK1668" s="29">
        <f t="shared" si="1677"/>
        <v>1</v>
      </c>
      <c r="AL1668" s="29">
        <f t="shared" si="1677"/>
        <v>1</v>
      </c>
      <c r="AM1668" s="29">
        <f t="shared" si="1677"/>
        <v>1</v>
      </c>
      <c r="AN1668" s="29">
        <f t="shared" si="1677"/>
        <v>1</v>
      </c>
      <c r="AO1668" s="29">
        <f t="shared" si="1677"/>
        <v>1</v>
      </c>
      <c r="AP1668" s="29">
        <f t="shared" si="1677"/>
        <v>1</v>
      </c>
      <c r="AQ1668" s="29">
        <f t="shared" si="1677"/>
        <v>1</v>
      </c>
      <c r="AR1668" s="29">
        <f t="shared" si="1677"/>
        <v>1</v>
      </c>
      <c r="AS1668" s="29">
        <f t="shared" si="1677"/>
        <v>1</v>
      </c>
      <c r="AT1668" s="29">
        <f t="shared" si="1660"/>
        <v>1</v>
      </c>
      <c r="AU1668" s="29">
        <f t="shared" si="1660"/>
        <v>1</v>
      </c>
      <c r="AV1668" s="29">
        <f t="shared" si="1660"/>
        <v>1</v>
      </c>
      <c r="AW1668" s="29">
        <f t="shared" si="1660"/>
        <v>1</v>
      </c>
      <c r="AX1668" s="29">
        <f t="shared" si="1660"/>
        <v>1</v>
      </c>
      <c r="AY1668" s="29">
        <f t="shared" si="1660"/>
        <v>1</v>
      </c>
      <c r="AZ1668" s="29">
        <f t="shared" si="1660"/>
        <v>1</v>
      </c>
      <c r="BA1668" s="29">
        <f t="shared" si="1660"/>
        <v>1</v>
      </c>
      <c r="BB1668" s="29">
        <f t="shared" si="1660"/>
        <v>1</v>
      </c>
      <c r="BC1668" s="29">
        <f t="shared" si="1660"/>
        <v>1</v>
      </c>
      <c r="BD1668" s="29">
        <f t="shared" si="1660"/>
        <v>1</v>
      </c>
      <c r="BE1668" s="29">
        <f t="shared" si="1660"/>
        <v>1</v>
      </c>
      <c r="BF1668" s="29">
        <f t="shared" si="1660"/>
        <v>1</v>
      </c>
      <c r="BG1668" s="29">
        <f t="shared" si="1660"/>
        <v>1</v>
      </c>
      <c r="BH1668" s="29">
        <f t="shared" si="1660"/>
        <v>1</v>
      </c>
      <c r="BI1668" s="29">
        <f t="shared" si="1660"/>
        <v>1</v>
      </c>
      <c r="BJ1668" s="29">
        <f t="shared" si="1658"/>
        <v>1</v>
      </c>
      <c r="BN1668" s="29">
        <f t="shared" si="1669"/>
        <v>7</v>
      </c>
      <c r="BO1668" s="29">
        <f t="shared" si="1644"/>
        <v>25</v>
      </c>
    </row>
    <row r="1669" spans="3:67" x14ac:dyDescent="0.25">
      <c r="C1669" s="79">
        <f t="shared" si="1641"/>
        <v>43886</v>
      </c>
      <c r="D1669" s="29">
        <f t="shared" si="1601"/>
        <v>2020</v>
      </c>
      <c r="E1669" s="29">
        <f t="shared" si="1670"/>
        <v>2</v>
      </c>
      <c r="F1669" s="29">
        <f t="shared" si="1671"/>
        <v>9</v>
      </c>
      <c r="G1669" s="29">
        <f t="shared" si="1672"/>
        <v>25</v>
      </c>
      <c r="H1669" s="166" t="str">
        <f t="shared" si="1673"/>
        <v>Mo</v>
      </c>
      <c r="I1669" s="29">
        <f t="shared" si="1642"/>
        <v>8</v>
      </c>
      <c r="J1669" s="29">
        <f t="array" ref="J1669">INDEX(Dienstplan!$F$6:$AJ$55,BN1669,BO1669)</f>
        <v>0</v>
      </c>
      <c r="K1669" s="29">
        <f t="array" ref="K1669">IF(OR(J1669=Schichten!$B$3,J1669=Schichten!$B$4),INDEX($D$98:$D$147,MATCH(CODE(J1669),$H$98:$H$147,0)),IF(ISERROR(INDEX($D$98:$D$147,MATCH(J1669,$A$98:$A$147,0))),0,INDEX($D$98:$D$147,MATCH(J1669,$A$98:$A$147,0))))</f>
        <v>0</v>
      </c>
      <c r="L1669" s="29">
        <f t="shared" ref="L1669" si="1680">L1619</f>
        <v>0</v>
      </c>
      <c r="M1669" s="29">
        <f t="shared" si="1604"/>
        <v>0</v>
      </c>
      <c r="O1669" s="29">
        <f t="shared" si="1679"/>
        <v>0</v>
      </c>
      <c r="P1669" s="29">
        <f t="shared" si="1679"/>
        <v>0</v>
      </c>
      <c r="Q1669" s="29">
        <f t="shared" si="1679"/>
        <v>0</v>
      </c>
      <c r="R1669" s="29">
        <f t="shared" si="1679"/>
        <v>0</v>
      </c>
      <c r="S1669" s="29">
        <f t="shared" si="1679"/>
        <v>0</v>
      </c>
      <c r="T1669" s="29">
        <f t="shared" si="1679"/>
        <v>0</v>
      </c>
      <c r="U1669" s="29">
        <f t="shared" si="1679"/>
        <v>0</v>
      </c>
      <c r="V1669" s="29">
        <f t="shared" si="1679"/>
        <v>0</v>
      </c>
      <c r="W1669" s="29">
        <f t="shared" si="1679"/>
        <v>0</v>
      </c>
      <c r="X1669" s="29">
        <f t="shared" si="1679"/>
        <v>0</v>
      </c>
      <c r="Y1669" s="29">
        <f t="shared" si="1679"/>
        <v>1</v>
      </c>
      <c r="Z1669" s="29">
        <f t="shared" si="1679"/>
        <v>1</v>
      </c>
      <c r="AA1669" s="29">
        <f t="shared" si="1679"/>
        <v>1</v>
      </c>
      <c r="AB1669" s="29">
        <f t="shared" si="1679"/>
        <v>1</v>
      </c>
      <c r="AC1669" s="29">
        <f t="shared" si="1679"/>
        <v>1</v>
      </c>
      <c r="AD1669" s="29">
        <f t="shared" si="1679"/>
        <v>1</v>
      </c>
      <c r="AE1669" s="29">
        <f t="shared" si="1677"/>
        <v>1</v>
      </c>
      <c r="AF1669" s="29">
        <f t="shared" si="1677"/>
        <v>1</v>
      </c>
      <c r="AG1669" s="29">
        <f t="shared" si="1677"/>
        <v>1</v>
      </c>
      <c r="AH1669" s="29">
        <f t="shared" si="1677"/>
        <v>1</v>
      </c>
      <c r="AI1669" s="29">
        <f t="shared" si="1677"/>
        <v>1</v>
      </c>
      <c r="AJ1669" s="29">
        <f t="shared" si="1677"/>
        <v>1</v>
      </c>
      <c r="AK1669" s="29">
        <f t="shared" si="1677"/>
        <v>1</v>
      </c>
      <c r="AL1669" s="29">
        <f t="shared" si="1677"/>
        <v>1</v>
      </c>
      <c r="AM1669" s="29">
        <f t="shared" si="1677"/>
        <v>1</v>
      </c>
      <c r="AN1669" s="29">
        <f t="shared" si="1677"/>
        <v>1</v>
      </c>
      <c r="AO1669" s="29">
        <f t="shared" si="1677"/>
        <v>1</v>
      </c>
      <c r="AP1669" s="29">
        <f t="shared" si="1677"/>
        <v>1</v>
      </c>
      <c r="AQ1669" s="29">
        <f t="shared" si="1677"/>
        <v>1</v>
      </c>
      <c r="AR1669" s="29">
        <f t="shared" si="1677"/>
        <v>1</v>
      </c>
      <c r="AS1669" s="29">
        <f t="shared" si="1677"/>
        <v>1</v>
      </c>
      <c r="AT1669" s="29">
        <f t="shared" si="1660"/>
        <v>1</v>
      </c>
      <c r="AU1669" s="29">
        <f t="shared" si="1660"/>
        <v>1</v>
      </c>
      <c r="AV1669" s="29">
        <f t="shared" si="1660"/>
        <v>1</v>
      </c>
      <c r="AW1669" s="29">
        <f t="shared" si="1660"/>
        <v>1</v>
      </c>
      <c r="AX1669" s="29">
        <f t="shared" si="1660"/>
        <v>1</v>
      </c>
      <c r="AY1669" s="29">
        <f t="shared" si="1660"/>
        <v>1</v>
      </c>
      <c r="AZ1669" s="29">
        <f t="shared" si="1660"/>
        <v>1</v>
      </c>
      <c r="BA1669" s="29">
        <f t="shared" si="1660"/>
        <v>1</v>
      </c>
      <c r="BB1669" s="29">
        <f t="shared" si="1660"/>
        <v>1</v>
      </c>
      <c r="BC1669" s="29">
        <f t="shared" si="1660"/>
        <v>1</v>
      </c>
      <c r="BD1669" s="29">
        <f t="shared" si="1660"/>
        <v>1</v>
      </c>
      <c r="BE1669" s="29">
        <f t="shared" si="1660"/>
        <v>1</v>
      </c>
      <c r="BF1669" s="29">
        <f t="shared" si="1660"/>
        <v>1</v>
      </c>
      <c r="BG1669" s="29">
        <f t="shared" si="1660"/>
        <v>1</v>
      </c>
      <c r="BH1669" s="29">
        <f t="shared" si="1660"/>
        <v>1</v>
      </c>
      <c r="BI1669" s="29">
        <f t="shared" si="1660"/>
        <v>1</v>
      </c>
      <c r="BJ1669" s="29">
        <f t="shared" si="1658"/>
        <v>1</v>
      </c>
      <c r="BN1669" s="29">
        <f t="shared" si="1669"/>
        <v>8</v>
      </c>
      <c r="BO1669" s="29">
        <f t="shared" si="1644"/>
        <v>25</v>
      </c>
    </row>
    <row r="1670" spans="3:67" x14ac:dyDescent="0.25">
      <c r="C1670" s="79">
        <f t="shared" si="1641"/>
        <v>43886</v>
      </c>
      <c r="D1670" s="29">
        <f t="shared" si="1601"/>
        <v>2020</v>
      </c>
      <c r="E1670" s="29">
        <f t="shared" si="1670"/>
        <v>2</v>
      </c>
      <c r="F1670" s="29">
        <f t="shared" si="1671"/>
        <v>9</v>
      </c>
      <c r="G1670" s="29">
        <f t="shared" si="1672"/>
        <v>25</v>
      </c>
      <c r="H1670" s="166" t="str">
        <f t="shared" si="1673"/>
        <v>Mo</v>
      </c>
      <c r="I1670" s="29">
        <f t="shared" si="1642"/>
        <v>9</v>
      </c>
      <c r="J1670" s="29">
        <f t="array" ref="J1670">INDEX(Dienstplan!$F$6:$AJ$55,BN1670,BO1670)</f>
        <v>0</v>
      </c>
      <c r="K1670" s="29">
        <f t="array" ref="K1670">IF(OR(J1670=Schichten!$B$3,J1670=Schichten!$B$4),INDEX($D$98:$D$147,MATCH(CODE(J1670),$H$98:$H$147,0)),IF(ISERROR(INDEX($D$98:$D$147,MATCH(J1670,$A$98:$A$147,0))),0,INDEX($D$98:$D$147,MATCH(J1670,$A$98:$A$147,0))))</f>
        <v>0</v>
      </c>
      <c r="L1670" s="29">
        <f t="shared" ref="L1670" si="1681">L1620</f>
        <v>0</v>
      </c>
      <c r="M1670" s="29">
        <f t="shared" si="1604"/>
        <v>0</v>
      </c>
      <c r="O1670" s="29">
        <f t="shared" si="1679"/>
        <v>0</v>
      </c>
      <c r="P1670" s="29">
        <f t="shared" si="1679"/>
        <v>0</v>
      </c>
      <c r="Q1670" s="29">
        <f t="shared" si="1679"/>
        <v>0</v>
      </c>
      <c r="R1670" s="29">
        <f t="shared" si="1679"/>
        <v>0</v>
      </c>
      <c r="S1670" s="29">
        <f t="shared" si="1679"/>
        <v>0</v>
      </c>
      <c r="T1670" s="29">
        <f t="shared" si="1679"/>
        <v>0</v>
      </c>
      <c r="U1670" s="29">
        <f t="shared" si="1679"/>
        <v>0</v>
      </c>
      <c r="V1670" s="29">
        <f t="shared" si="1679"/>
        <v>0</v>
      </c>
      <c r="W1670" s="29">
        <f t="shared" si="1679"/>
        <v>0</v>
      </c>
      <c r="X1670" s="29">
        <f t="shared" si="1679"/>
        <v>0</v>
      </c>
      <c r="Y1670" s="29">
        <f t="shared" si="1679"/>
        <v>1</v>
      </c>
      <c r="Z1670" s="29">
        <f t="shared" si="1679"/>
        <v>1</v>
      </c>
      <c r="AA1670" s="29">
        <f t="shared" si="1679"/>
        <v>1</v>
      </c>
      <c r="AB1670" s="29">
        <f t="shared" si="1679"/>
        <v>1</v>
      </c>
      <c r="AC1670" s="29">
        <f t="shared" si="1679"/>
        <v>1</v>
      </c>
      <c r="AD1670" s="29">
        <f t="shared" si="1679"/>
        <v>1</v>
      </c>
      <c r="AE1670" s="29">
        <f t="shared" si="1677"/>
        <v>1</v>
      </c>
      <c r="AF1670" s="29">
        <f t="shared" si="1677"/>
        <v>1</v>
      </c>
      <c r="AG1670" s="29">
        <f t="shared" si="1677"/>
        <v>1</v>
      </c>
      <c r="AH1670" s="29">
        <f t="shared" si="1677"/>
        <v>1</v>
      </c>
      <c r="AI1670" s="29">
        <f t="shared" si="1677"/>
        <v>1</v>
      </c>
      <c r="AJ1670" s="29">
        <f t="shared" si="1677"/>
        <v>1</v>
      </c>
      <c r="AK1670" s="29">
        <f t="shared" si="1677"/>
        <v>1</v>
      </c>
      <c r="AL1670" s="29">
        <f t="shared" si="1677"/>
        <v>1</v>
      </c>
      <c r="AM1670" s="29">
        <f t="shared" si="1677"/>
        <v>1</v>
      </c>
      <c r="AN1670" s="29">
        <f t="shared" si="1677"/>
        <v>1</v>
      </c>
      <c r="AO1670" s="29">
        <f t="shared" si="1677"/>
        <v>1</v>
      </c>
      <c r="AP1670" s="29">
        <f t="shared" si="1677"/>
        <v>1</v>
      </c>
      <c r="AQ1670" s="29">
        <f t="shared" si="1677"/>
        <v>1</v>
      </c>
      <c r="AR1670" s="29">
        <f t="shared" si="1677"/>
        <v>1</v>
      </c>
      <c r="AS1670" s="29">
        <f t="shared" si="1677"/>
        <v>1</v>
      </c>
      <c r="AT1670" s="29">
        <f t="shared" si="1660"/>
        <v>1</v>
      </c>
      <c r="AU1670" s="29">
        <f t="shared" si="1660"/>
        <v>1</v>
      </c>
      <c r="AV1670" s="29">
        <f t="shared" si="1660"/>
        <v>1</v>
      </c>
      <c r="AW1670" s="29">
        <f t="shared" si="1660"/>
        <v>1</v>
      </c>
      <c r="AX1670" s="29">
        <f t="shared" si="1660"/>
        <v>1</v>
      </c>
      <c r="AY1670" s="29">
        <f t="shared" si="1660"/>
        <v>1</v>
      </c>
      <c r="AZ1670" s="29">
        <f t="shared" si="1660"/>
        <v>1</v>
      </c>
      <c r="BA1670" s="29">
        <f t="shared" si="1660"/>
        <v>1</v>
      </c>
      <c r="BB1670" s="29">
        <f t="shared" si="1660"/>
        <v>1</v>
      </c>
      <c r="BC1670" s="29">
        <f t="shared" si="1660"/>
        <v>1</v>
      </c>
      <c r="BD1670" s="29">
        <f t="shared" si="1660"/>
        <v>1</v>
      </c>
      <c r="BE1670" s="29">
        <f t="shared" si="1660"/>
        <v>1</v>
      </c>
      <c r="BF1670" s="29">
        <f t="shared" si="1660"/>
        <v>1</v>
      </c>
      <c r="BG1670" s="29">
        <f t="shared" si="1660"/>
        <v>1</v>
      </c>
      <c r="BH1670" s="29">
        <f t="shared" si="1660"/>
        <v>1</v>
      </c>
      <c r="BI1670" s="29">
        <f t="shared" si="1660"/>
        <v>1</v>
      </c>
      <c r="BJ1670" s="29">
        <f t="shared" si="1658"/>
        <v>1</v>
      </c>
      <c r="BN1670" s="29">
        <f t="shared" si="1669"/>
        <v>9</v>
      </c>
      <c r="BO1670" s="29">
        <f t="shared" si="1644"/>
        <v>25</v>
      </c>
    </row>
    <row r="1671" spans="3:67" x14ac:dyDescent="0.25">
      <c r="C1671" s="79">
        <f t="shared" si="1641"/>
        <v>43886</v>
      </c>
      <c r="D1671" s="29">
        <f t="shared" si="1601"/>
        <v>2020</v>
      </c>
      <c r="E1671" s="29">
        <f t="shared" si="1670"/>
        <v>2</v>
      </c>
      <c r="F1671" s="29">
        <f t="shared" si="1671"/>
        <v>9</v>
      </c>
      <c r="G1671" s="29">
        <f t="shared" si="1672"/>
        <v>25</v>
      </c>
      <c r="H1671" s="166" t="str">
        <f t="shared" si="1673"/>
        <v>Mo</v>
      </c>
      <c r="I1671" s="29">
        <f t="shared" si="1642"/>
        <v>10</v>
      </c>
      <c r="J1671" s="29">
        <f t="array" ref="J1671">INDEX(Dienstplan!$F$6:$AJ$55,BN1671,BO1671)</f>
        <v>0</v>
      </c>
      <c r="K1671" s="29">
        <f t="array" ref="K1671">IF(OR(J1671=Schichten!$B$3,J1671=Schichten!$B$4),INDEX($D$98:$D$147,MATCH(CODE(J1671),$H$98:$H$147,0)),IF(ISERROR(INDEX($D$98:$D$147,MATCH(J1671,$A$98:$A$147,0))),0,INDEX($D$98:$D$147,MATCH(J1671,$A$98:$A$147,0))))</f>
        <v>0</v>
      </c>
      <c r="L1671" s="29">
        <f t="shared" ref="L1671" si="1682">L1621</f>
        <v>0</v>
      </c>
      <c r="M1671" s="29">
        <f t="shared" si="1604"/>
        <v>0</v>
      </c>
      <c r="O1671" s="29">
        <f t="shared" si="1679"/>
        <v>0</v>
      </c>
      <c r="P1671" s="29">
        <f t="shared" si="1679"/>
        <v>0</v>
      </c>
      <c r="Q1671" s="29">
        <f t="shared" si="1679"/>
        <v>0</v>
      </c>
      <c r="R1671" s="29">
        <f t="shared" si="1679"/>
        <v>0</v>
      </c>
      <c r="S1671" s="29">
        <f t="shared" si="1679"/>
        <v>0</v>
      </c>
      <c r="T1671" s="29">
        <f t="shared" si="1679"/>
        <v>0</v>
      </c>
      <c r="U1671" s="29">
        <f t="shared" si="1679"/>
        <v>0</v>
      </c>
      <c r="V1671" s="29">
        <f t="shared" si="1679"/>
        <v>0</v>
      </c>
      <c r="W1671" s="29">
        <f t="shared" si="1679"/>
        <v>0</v>
      </c>
      <c r="X1671" s="29">
        <f t="shared" si="1679"/>
        <v>0</v>
      </c>
      <c r="Y1671" s="29">
        <f t="shared" si="1679"/>
        <v>1</v>
      </c>
      <c r="Z1671" s="29">
        <f t="shared" si="1679"/>
        <v>1</v>
      </c>
      <c r="AA1671" s="29">
        <f t="shared" si="1679"/>
        <v>1</v>
      </c>
      <c r="AB1671" s="29">
        <f t="shared" si="1679"/>
        <v>1</v>
      </c>
      <c r="AC1671" s="29">
        <f t="shared" si="1679"/>
        <v>1</v>
      </c>
      <c r="AD1671" s="29">
        <f t="shared" si="1679"/>
        <v>1</v>
      </c>
      <c r="AE1671" s="29">
        <f t="shared" si="1677"/>
        <v>1</v>
      </c>
      <c r="AF1671" s="29">
        <f t="shared" si="1677"/>
        <v>1</v>
      </c>
      <c r="AG1671" s="29">
        <f t="shared" si="1677"/>
        <v>1</v>
      </c>
      <c r="AH1671" s="29">
        <f t="shared" si="1677"/>
        <v>1</v>
      </c>
      <c r="AI1671" s="29">
        <f t="shared" si="1677"/>
        <v>1</v>
      </c>
      <c r="AJ1671" s="29">
        <f t="shared" si="1677"/>
        <v>1</v>
      </c>
      <c r="AK1671" s="29">
        <f t="shared" si="1677"/>
        <v>1</v>
      </c>
      <c r="AL1671" s="29">
        <f t="shared" si="1677"/>
        <v>1</v>
      </c>
      <c r="AM1671" s="29">
        <f t="shared" si="1677"/>
        <v>1</v>
      </c>
      <c r="AN1671" s="29">
        <f t="shared" si="1677"/>
        <v>1</v>
      </c>
      <c r="AO1671" s="29">
        <f t="shared" si="1677"/>
        <v>1</v>
      </c>
      <c r="AP1671" s="29">
        <f t="shared" si="1677"/>
        <v>1</v>
      </c>
      <c r="AQ1671" s="29">
        <f t="shared" si="1677"/>
        <v>1</v>
      </c>
      <c r="AR1671" s="29">
        <f t="shared" si="1677"/>
        <v>1</v>
      </c>
      <c r="AS1671" s="29">
        <f t="shared" si="1677"/>
        <v>1</v>
      </c>
      <c r="AT1671" s="29">
        <f t="shared" si="1660"/>
        <v>1</v>
      </c>
      <c r="AU1671" s="29">
        <f t="shared" si="1660"/>
        <v>1</v>
      </c>
      <c r="AV1671" s="29">
        <f t="shared" si="1660"/>
        <v>1</v>
      </c>
      <c r="AW1671" s="29">
        <f t="shared" si="1660"/>
        <v>1</v>
      </c>
      <c r="AX1671" s="29">
        <f t="shared" si="1660"/>
        <v>1</v>
      </c>
      <c r="AY1671" s="29">
        <f t="shared" si="1660"/>
        <v>1</v>
      </c>
      <c r="AZ1671" s="29">
        <f t="shared" si="1660"/>
        <v>1</v>
      </c>
      <c r="BA1671" s="29">
        <f t="shared" si="1660"/>
        <v>1</v>
      </c>
      <c r="BB1671" s="29">
        <f t="shared" si="1660"/>
        <v>1</v>
      </c>
      <c r="BC1671" s="29">
        <f t="shared" si="1660"/>
        <v>1</v>
      </c>
      <c r="BD1671" s="29">
        <f t="shared" si="1660"/>
        <v>1</v>
      </c>
      <c r="BE1671" s="29">
        <f t="shared" si="1660"/>
        <v>1</v>
      </c>
      <c r="BF1671" s="29">
        <f t="shared" si="1660"/>
        <v>1</v>
      </c>
      <c r="BG1671" s="29">
        <f t="shared" si="1660"/>
        <v>1</v>
      </c>
      <c r="BH1671" s="29">
        <f t="shared" si="1660"/>
        <v>1</v>
      </c>
      <c r="BI1671" s="29">
        <f t="shared" ref="BI1671:BJ1686" si="1683">IF($M$457,IF($J1671=BI$461,1,0),0)</f>
        <v>1</v>
      </c>
      <c r="BJ1671" s="29">
        <f t="shared" si="1683"/>
        <v>1</v>
      </c>
      <c r="BN1671" s="29">
        <f t="shared" si="1669"/>
        <v>10</v>
      </c>
      <c r="BO1671" s="29">
        <f t="shared" si="1644"/>
        <v>25</v>
      </c>
    </row>
    <row r="1672" spans="3:67" x14ac:dyDescent="0.25">
      <c r="C1672" s="79">
        <f t="shared" si="1641"/>
        <v>43886</v>
      </c>
      <c r="D1672" s="29">
        <f t="shared" si="1601"/>
        <v>2020</v>
      </c>
      <c r="E1672" s="29">
        <f t="shared" si="1670"/>
        <v>2</v>
      </c>
      <c r="F1672" s="29">
        <f t="shared" si="1671"/>
        <v>9</v>
      </c>
      <c r="G1672" s="29">
        <f t="shared" si="1672"/>
        <v>25</v>
      </c>
      <c r="H1672" s="166" t="str">
        <f t="shared" si="1673"/>
        <v>Mo</v>
      </c>
      <c r="I1672" s="29">
        <f t="shared" si="1642"/>
        <v>11</v>
      </c>
      <c r="J1672" s="29">
        <f t="array" ref="J1672">INDEX(Dienstplan!$F$6:$AJ$55,BN1672,BO1672)</f>
        <v>0</v>
      </c>
      <c r="K1672" s="29">
        <f t="array" ref="K1672">IF(OR(J1672=Schichten!$B$3,J1672=Schichten!$B$4),INDEX($D$98:$D$147,MATCH(CODE(J1672),$H$98:$H$147,0)),IF(ISERROR(INDEX($D$98:$D$147,MATCH(J1672,$A$98:$A$147,0))),0,INDEX($D$98:$D$147,MATCH(J1672,$A$98:$A$147,0))))</f>
        <v>0</v>
      </c>
      <c r="L1672" s="29">
        <f t="shared" ref="L1672" si="1684">L1622</f>
        <v>0</v>
      </c>
      <c r="M1672" s="29">
        <f t="shared" si="1604"/>
        <v>0</v>
      </c>
      <c r="O1672" s="29">
        <f t="shared" si="1679"/>
        <v>0</v>
      </c>
      <c r="P1672" s="29">
        <f t="shared" si="1679"/>
        <v>0</v>
      </c>
      <c r="Q1672" s="29">
        <f t="shared" si="1679"/>
        <v>0</v>
      </c>
      <c r="R1672" s="29">
        <f t="shared" si="1679"/>
        <v>0</v>
      </c>
      <c r="S1672" s="29">
        <f t="shared" si="1679"/>
        <v>0</v>
      </c>
      <c r="T1672" s="29">
        <f t="shared" si="1679"/>
        <v>0</v>
      </c>
      <c r="U1672" s="29">
        <f t="shared" si="1679"/>
        <v>0</v>
      </c>
      <c r="V1672" s="29">
        <f t="shared" si="1679"/>
        <v>0</v>
      </c>
      <c r="W1672" s="29">
        <f t="shared" si="1679"/>
        <v>0</v>
      </c>
      <c r="X1672" s="29">
        <f t="shared" si="1679"/>
        <v>0</v>
      </c>
      <c r="Y1672" s="29">
        <f t="shared" si="1679"/>
        <v>1</v>
      </c>
      <c r="Z1672" s="29">
        <f t="shared" si="1679"/>
        <v>1</v>
      </c>
      <c r="AA1672" s="29">
        <f t="shared" si="1679"/>
        <v>1</v>
      </c>
      <c r="AB1672" s="29">
        <f t="shared" si="1679"/>
        <v>1</v>
      </c>
      <c r="AC1672" s="29">
        <f t="shared" si="1679"/>
        <v>1</v>
      </c>
      <c r="AD1672" s="29">
        <f t="shared" si="1679"/>
        <v>1</v>
      </c>
      <c r="AE1672" s="29">
        <f t="shared" si="1677"/>
        <v>1</v>
      </c>
      <c r="AF1672" s="29">
        <f t="shared" si="1677"/>
        <v>1</v>
      </c>
      <c r="AG1672" s="29">
        <f t="shared" si="1677"/>
        <v>1</v>
      </c>
      <c r="AH1672" s="29">
        <f t="shared" si="1677"/>
        <v>1</v>
      </c>
      <c r="AI1672" s="29">
        <f t="shared" si="1677"/>
        <v>1</v>
      </c>
      <c r="AJ1672" s="29">
        <f t="shared" si="1677"/>
        <v>1</v>
      </c>
      <c r="AK1672" s="29">
        <f t="shared" si="1677"/>
        <v>1</v>
      </c>
      <c r="AL1672" s="29">
        <f t="shared" si="1677"/>
        <v>1</v>
      </c>
      <c r="AM1672" s="29">
        <f t="shared" si="1677"/>
        <v>1</v>
      </c>
      <c r="AN1672" s="29">
        <f t="shared" si="1677"/>
        <v>1</v>
      </c>
      <c r="AO1672" s="29">
        <f t="shared" si="1677"/>
        <v>1</v>
      </c>
      <c r="AP1672" s="29">
        <f t="shared" si="1677"/>
        <v>1</v>
      </c>
      <c r="AQ1672" s="29">
        <f t="shared" si="1677"/>
        <v>1</v>
      </c>
      <c r="AR1672" s="29">
        <f t="shared" si="1677"/>
        <v>1</v>
      </c>
      <c r="AS1672" s="29">
        <f t="shared" si="1677"/>
        <v>1</v>
      </c>
      <c r="AT1672" s="29">
        <f t="shared" ref="AT1672:BI1687" si="1685">IF($M$457,IF($J1672=AT$461,1,0),0)</f>
        <v>1</v>
      </c>
      <c r="AU1672" s="29">
        <f t="shared" si="1685"/>
        <v>1</v>
      </c>
      <c r="AV1672" s="29">
        <f t="shared" si="1685"/>
        <v>1</v>
      </c>
      <c r="AW1672" s="29">
        <f t="shared" si="1685"/>
        <v>1</v>
      </c>
      <c r="AX1672" s="29">
        <f t="shared" si="1685"/>
        <v>1</v>
      </c>
      <c r="AY1672" s="29">
        <f t="shared" si="1685"/>
        <v>1</v>
      </c>
      <c r="AZ1672" s="29">
        <f t="shared" si="1685"/>
        <v>1</v>
      </c>
      <c r="BA1672" s="29">
        <f t="shared" si="1685"/>
        <v>1</v>
      </c>
      <c r="BB1672" s="29">
        <f t="shared" si="1685"/>
        <v>1</v>
      </c>
      <c r="BC1672" s="29">
        <f t="shared" si="1685"/>
        <v>1</v>
      </c>
      <c r="BD1672" s="29">
        <f t="shared" si="1685"/>
        <v>1</v>
      </c>
      <c r="BE1672" s="29">
        <f t="shared" si="1685"/>
        <v>1</v>
      </c>
      <c r="BF1672" s="29">
        <f t="shared" si="1685"/>
        <v>1</v>
      </c>
      <c r="BG1672" s="29">
        <f t="shared" si="1685"/>
        <v>1</v>
      </c>
      <c r="BH1672" s="29">
        <f t="shared" si="1685"/>
        <v>1</v>
      </c>
      <c r="BI1672" s="29">
        <f t="shared" si="1685"/>
        <v>1</v>
      </c>
      <c r="BJ1672" s="29">
        <f t="shared" si="1683"/>
        <v>1</v>
      </c>
      <c r="BN1672" s="29">
        <f t="shared" si="1669"/>
        <v>11</v>
      </c>
      <c r="BO1672" s="29">
        <f t="shared" si="1644"/>
        <v>25</v>
      </c>
    </row>
    <row r="1673" spans="3:67" x14ac:dyDescent="0.25">
      <c r="C1673" s="79">
        <f t="shared" si="1641"/>
        <v>43886</v>
      </c>
      <c r="D1673" s="29">
        <f t="shared" si="1601"/>
        <v>2020</v>
      </c>
      <c r="E1673" s="29">
        <f t="shared" si="1670"/>
        <v>2</v>
      </c>
      <c r="F1673" s="29">
        <f t="shared" si="1671"/>
        <v>9</v>
      </c>
      <c r="G1673" s="29">
        <f t="shared" si="1672"/>
        <v>25</v>
      </c>
      <c r="H1673" s="166" t="str">
        <f t="shared" si="1673"/>
        <v>Mo</v>
      </c>
      <c r="I1673" s="29">
        <f t="shared" si="1642"/>
        <v>12</v>
      </c>
      <c r="J1673" s="29">
        <f t="array" ref="J1673">INDEX(Dienstplan!$F$6:$AJ$55,BN1673,BO1673)</f>
        <v>0</v>
      </c>
      <c r="K1673" s="29">
        <f t="array" ref="K1673">IF(OR(J1673=Schichten!$B$3,J1673=Schichten!$B$4),INDEX($D$98:$D$147,MATCH(CODE(J1673),$H$98:$H$147,0)),IF(ISERROR(INDEX($D$98:$D$147,MATCH(J1673,$A$98:$A$147,0))),0,INDEX($D$98:$D$147,MATCH(J1673,$A$98:$A$147,0))))</f>
        <v>0</v>
      </c>
      <c r="L1673" s="29">
        <f t="shared" ref="L1673" si="1686">L1623</f>
        <v>0</v>
      </c>
      <c r="M1673" s="29">
        <f t="shared" si="1604"/>
        <v>0</v>
      </c>
      <c r="O1673" s="29">
        <f t="shared" si="1679"/>
        <v>0</v>
      </c>
      <c r="P1673" s="29">
        <f t="shared" si="1679"/>
        <v>0</v>
      </c>
      <c r="Q1673" s="29">
        <f t="shared" si="1679"/>
        <v>0</v>
      </c>
      <c r="R1673" s="29">
        <f t="shared" si="1679"/>
        <v>0</v>
      </c>
      <c r="S1673" s="29">
        <f t="shared" si="1679"/>
        <v>0</v>
      </c>
      <c r="T1673" s="29">
        <f t="shared" si="1679"/>
        <v>0</v>
      </c>
      <c r="U1673" s="29">
        <f t="shared" si="1679"/>
        <v>0</v>
      </c>
      <c r="V1673" s="29">
        <f t="shared" si="1679"/>
        <v>0</v>
      </c>
      <c r="W1673" s="29">
        <f t="shared" si="1679"/>
        <v>0</v>
      </c>
      <c r="X1673" s="29">
        <f t="shared" si="1679"/>
        <v>0</v>
      </c>
      <c r="Y1673" s="29">
        <f t="shared" si="1679"/>
        <v>1</v>
      </c>
      <c r="Z1673" s="29">
        <f t="shared" si="1679"/>
        <v>1</v>
      </c>
      <c r="AA1673" s="29">
        <f t="shared" si="1679"/>
        <v>1</v>
      </c>
      <c r="AB1673" s="29">
        <f t="shared" si="1679"/>
        <v>1</v>
      </c>
      <c r="AC1673" s="29">
        <f t="shared" si="1679"/>
        <v>1</v>
      </c>
      <c r="AD1673" s="29">
        <f t="shared" si="1679"/>
        <v>1</v>
      </c>
      <c r="AE1673" s="29">
        <f t="shared" si="1677"/>
        <v>1</v>
      </c>
      <c r="AF1673" s="29">
        <f t="shared" si="1677"/>
        <v>1</v>
      </c>
      <c r="AG1673" s="29">
        <f t="shared" si="1677"/>
        <v>1</v>
      </c>
      <c r="AH1673" s="29">
        <f t="shared" si="1677"/>
        <v>1</v>
      </c>
      <c r="AI1673" s="29">
        <f t="shared" si="1677"/>
        <v>1</v>
      </c>
      <c r="AJ1673" s="29">
        <f t="shared" si="1677"/>
        <v>1</v>
      </c>
      <c r="AK1673" s="29">
        <f t="shared" si="1677"/>
        <v>1</v>
      </c>
      <c r="AL1673" s="29">
        <f t="shared" si="1677"/>
        <v>1</v>
      </c>
      <c r="AM1673" s="29">
        <f t="shared" si="1677"/>
        <v>1</v>
      </c>
      <c r="AN1673" s="29">
        <f t="shared" si="1677"/>
        <v>1</v>
      </c>
      <c r="AO1673" s="29">
        <f t="shared" si="1677"/>
        <v>1</v>
      </c>
      <c r="AP1673" s="29">
        <f t="shared" si="1677"/>
        <v>1</v>
      </c>
      <c r="AQ1673" s="29">
        <f t="shared" si="1677"/>
        <v>1</v>
      </c>
      <c r="AR1673" s="29">
        <f t="shared" si="1677"/>
        <v>1</v>
      </c>
      <c r="AS1673" s="29">
        <f t="shared" si="1677"/>
        <v>1</v>
      </c>
      <c r="AT1673" s="29">
        <f t="shared" si="1685"/>
        <v>1</v>
      </c>
      <c r="AU1673" s="29">
        <f t="shared" si="1685"/>
        <v>1</v>
      </c>
      <c r="AV1673" s="29">
        <f t="shared" si="1685"/>
        <v>1</v>
      </c>
      <c r="AW1673" s="29">
        <f t="shared" si="1685"/>
        <v>1</v>
      </c>
      <c r="AX1673" s="29">
        <f t="shared" si="1685"/>
        <v>1</v>
      </c>
      <c r="AY1673" s="29">
        <f t="shared" si="1685"/>
        <v>1</v>
      </c>
      <c r="AZ1673" s="29">
        <f t="shared" si="1685"/>
        <v>1</v>
      </c>
      <c r="BA1673" s="29">
        <f t="shared" si="1685"/>
        <v>1</v>
      </c>
      <c r="BB1673" s="29">
        <f t="shared" si="1685"/>
        <v>1</v>
      </c>
      <c r="BC1673" s="29">
        <f t="shared" si="1685"/>
        <v>1</v>
      </c>
      <c r="BD1673" s="29">
        <f t="shared" si="1685"/>
        <v>1</v>
      </c>
      <c r="BE1673" s="29">
        <f t="shared" si="1685"/>
        <v>1</v>
      </c>
      <c r="BF1673" s="29">
        <f t="shared" si="1685"/>
        <v>1</v>
      </c>
      <c r="BG1673" s="29">
        <f t="shared" si="1685"/>
        <v>1</v>
      </c>
      <c r="BH1673" s="29">
        <f t="shared" si="1685"/>
        <v>1</v>
      </c>
      <c r="BI1673" s="29">
        <f t="shared" si="1685"/>
        <v>1</v>
      </c>
      <c r="BJ1673" s="29">
        <f t="shared" si="1683"/>
        <v>1</v>
      </c>
      <c r="BN1673" s="29">
        <f t="shared" si="1669"/>
        <v>12</v>
      </c>
      <c r="BO1673" s="29">
        <f t="shared" si="1644"/>
        <v>25</v>
      </c>
    </row>
    <row r="1674" spans="3:67" x14ac:dyDescent="0.25">
      <c r="C1674" s="79">
        <f t="shared" si="1641"/>
        <v>43886</v>
      </c>
      <c r="D1674" s="29">
        <f t="shared" si="1601"/>
        <v>2020</v>
      </c>
      <c r="E1674" s="29">
        <f t="shared" si="1670"/>
        <v>2</v>
      </c>
      <c r="F1674" s="29">
        <f t="shared" si="1671"/>
        <v>9</v>
      </c>
      <c r="G1674" s="29">
        <f t="shared" si="1672"/>
        <v>25</v>
      </c>
      <c r="H1674" s="166" t="str">
        <f t="shared" si="1673"/>
        <v>Mo</v>
      </c>
      <c r="I1674" s="29">
        <f t="shared" si="1642"/>
        <v>13</v>
      </c>
      <c r="J1674" s="29">
        <f t="array" ref="J1674">INDEX(Dienstplan!$F$6:$AJ$55,BN1674,BO1674)</f>
        <v>0</v>
      </c>
      <c r="K1674" s="29">
        <f t="array" ref="K1674">IF(OR(J1674=Schichten!$B$3,J1674=Schichten!$B$4),INDEX($D$98:$D$147,MATCH(CODE(J1674),$H$98:$H$147,0)),IF(ISERROR(INDEX($D$98:$D$147,MATCH(J1674,$A$98:$A$147,0))),0,INDEX($D$98:$D$147,MATCH(J1674,$A$98:$A$147,0))))</f>
        <v>0</v>
      </c>
      <c r="L1674" s="29">
        <f t="shared" ref="L1674" si="1687">L1624</f>
        <v>0</v>
      </c>
      <c r="M1674" s="29">
        <f t="shared" si="1604"/>
        <v>0</v>
      </c>
      <c r="O1674" s="29">
        <f t="shared" si="1679"/>
        <v>0</v>
      </c>
      <c r="P1674" s="29">
        <f t="shared" si="1679"/>
        <v>0</v>
      </c>
      <c r="Q1674" s="29">
        <f t="shared" si="1679"/>
        <v>0</v>
      </c>
      <c r="R1674" s="29">
        <f t="shared" si="1679"/>
        <v>0</v>
      </c>
      <c r="S1674" s="29">
        <f t="shared" si="1679"/>
        <v>0</v>
      </c>
      <c r="T1674" s="29">
        <f t="shared" si="1679"/>
        <v>0</v>
      </c>
      <c r="U1674" s="29">
        <f t="shared" si="1679"/>
        <v>0</v>
      </c>
      <c r="V1674" s="29">
        <f t="shared" si="1679"/>
        <v>0</v>
      </c>
      <c r="W1674" s="29">
        <f t="shared" si="1679"/>
        <v>0</v>
      </c>
      <c r="X1674" s="29">
        <f t="shared" si="1679"/>
        <v>0</v>
      </c>
      <c r="Y1674" s="29">
        <f t="shared" si="1679"/>
        <v>1</v>
      </c>
      <c r="Z1674" s="29">
        <f t="shared" si="1679"/>
        <v>1</v>
      </c>
      <c r="AA1674" s="29">
        <f t="shared" si="1679"/>
        <v>1</v>
      </c>
      <c r="AB1674" s="29">
        <f t="shared" si="1679"/>
        <v>1</v>
      </c>
      <c r="AC1674" s="29">
        <f t="shared" si="1679"/>
        <v>1</v>
      </c>
      <c r="AD1674" s="29">
        <f t="shared" si="1679"/>
        <v>1</v>
      </c>
      <c r="AE1674" s="29">
        <f t="shared" si="1677"/>
        <v>1</v>
      </c>
      <c r="AF1674" s="29">
        <f t="shared" si="1677"/>
        <v>1</v>
      </c>
      <c r="AG1674" s="29">
        <f t="shared" si="1677"/>
        <v>1</v>
      </c>
      <c r="AH1674" s="29">
        <f t="shared" si="1677"/>
        <v>1</v>
      </c>
      <c r="AI1674" s="29">
        <f t="shared" si="1677"/>
        <v>1</v>
      </c>
      <c r="AJ1674" s="29">
        <f t="shared" si="1677"/>
        <v>1</v>
      </c>
      <c r="AK1674" s="29">
        <f t="shared" si="1677"/>
        <v>1</v>
      </c>
      <c r="AL1674" s="29">
        <f t="shared" si="1677"/>
        <v>1</v>
      </c>
      <c r="AM1674" s="29">
        <f t="shared" si="1677"/>
        <v>1</v>
      </c>
      <c r="AN1674" s="29">
        <f t="shared" si="1677"/>
        <v>1</v>
      </c>
      <c r="AO1674" s="29">
        <f t="shared" si="1677"/>
        <v>1</v>
      </c>
      <c r="AP1674" s="29">
        <f t="shared" si="1677"/>
        <v>1</v>
      </c>
      <c r="AQ1674" s="29">
        <f t="shared" si="1677"/>
        <v>1</v>
      </c>
      <c r="AR1674" s="29">
        <f t="shared" si="1677"/>
        <v>1</v>
      </c>
      <c r="AS1674" s="29">
        <f t="shared" si="1677"/>
        <v>1</v>
      </c>
      <c r="AT1674" s="29">
        <f t="shared" si="1685"/>
        <v>1</v>
      </c>
      <c r="AU1674" s="29">
        <f t="shared" si="1685"/>
        <v>1</v>
      </c>
      <c r="AV1674" s="29">
        <f t="shared" si="1685"/>
        <v>1</v>
      </c>
      <c r="AW1674" s="29">
        <f t="shared" si="1685"/>
        <v>1</v>
      </c>
      <c r="AX1674" s="29">
        <f t="shared" si="1685"/>
        <v>1</v>
      </c>
      <c r="AY1674" s="29">
        <f t="shared" si="1685"/>
        <v>1</v>
      </c>
      <c r="AZ1674" s="29">
        <f t="shared" si="1685"/>
        <v>1</v>
      </c>
      <c r="BA1674" s="29">
        <f t="shared" si="1685"/>
        <v>1</v>
      </c>
      <c r="BB1674" s="29">
        <f t="shared" si="1685"/>
        <v>1</v>
      </c>
      <c r="BC1674" s="29">
        <f t="shared" si="1685"/>
        <v>1</v>
      </c>
      <c r="BD1674" s="29">
        <f t="shared" si="1685"/>
        <v>1</v>
      </c>
      <c r="BE1674" s="29">
        <f t="shared" si="1685"/>
        <v>1</v>
      </c>
      <c r="BF1674" s="29">
        <f t="shared" si="1685"/>
        <v>1</v>
      </c>
      <c r="BG1674" s="29">
        <f t="shared" si="1685"/>
        <v>1</v>
      </c>
      <c r="BH1674" s="29">
        <f t="shared" si="1685"/>
        <v>1</v>
      </c>
      <c r="BI1674" s="29">
        <f t="shared" si="1685"/>
        <v>1</v>
      </c>
      <c r="BJ1674" s="29">
        <f t="shared" si="1683"/>
        <v>1</v>
      </c>
      <c r="BN1674" s="29">
        <f t="shared" si="1669"/>
        <v>13</v>
      </c>
      <c r="BO1674" s="29">
        <f t="shared" si="1644"/>
        <v>25</v>
      </c>
    </row>
    <row r="1675" spans="3:67" x14ac:dyDescent="0.25">
      <c r="C1675" s="79">
        <f t="shared" si="1641"/>
        <v>43886</v>
      </c>
      <c r="D1675" s="29">
        <f t="shared" si="1601"/>
        <v>2020</v>
      </c>
      <c r="E1675" s="29">
        <f t="shared" si="1670"/>
        <v>2</v>
      </c>
      <c r="F1675" s="29">
        <f t="shared" si="1671"/>
        <v>9</v>
      </c>
      <c r="G1675" s="29">
        <f t="shared" si="1672"/>
        <v>25</v>
      </c>
      <c r="H1675" s="166" t="str">
        <f t="shared" si="1673"/>
        <v>Mo</v>
      </c>
      <c r="I1675" s="29">
        <f t="shared" si="1642"/>
        <v>14</v>
      </c>
      <c r="J1675" s="29">
        <f t="array" ref="J1675">INDEX(Dienstplan!$F$6:$AJ$55,BN1675,BO1675)</f>
        <v>0</v>
      </c>
      <c r="K1675" s="29">
        <f t="array" ref="K1675">IF(OR(J1675=Schichten!$B$3,J1675=Schichten!$B$4),INDEX($D$98:$D$147,MATCH(CODE(J1675),$H$98:$H$147,0)),IF(ISERROR(INDEX($D$98:$D$147,MATCH(J1675,$A$98:$A$147,0))),0,INDEX($D$98:$D$147,MATCH(J1675,$A$98:$A$147,0))))</f>
        <v>0</v>
      </c>
      <c r="L1675" s="29">
        <f t="shared" ref="L1675" si="1688">L1625</f>
        <v>0</v>
      </c>
      <c r="M1675" s="29">
        <f t="shared" si="1604"/>
        <v>0</v>
      </c>
      <c r="O1675" s="29">
        <f t="shared" si="1679"/>
        <v>0</v>
      </c>
      <c r="P1675" s="29">
        <f t="shared" si="1679"/>
        <v>0</v>
      </c>
      <c r="Q1675" s="29">
        <f t="shared" si="1679"/>
        <v>0</v>
      </c>
      <c r="R1675" s="29">
        <f t="shared" si="1679"/>
        <v>0</v>
      </c>
      <c r="S1675" s="29">
        <f t="shared" si="1679"/>
        <v>0</v>
      </c>
      <c r="T1675" s="29">
        <f t="shared" si="1679"/>
        <v>0</v>
      </c>
      <c r="U1675" s="29">
        <f t="shared" si="1679"/>
        <v>0</v>
      </c>
      <c r="V1675" s="29">
        <f t="shared" si="1679"/>
        <v>0</v>
      </c>
      <c r="W1675" s="29">
        <f t="shared" si="1679"/>
        <v>0</v>
      </c>
      <c r="X1675" s="29">
        <f t="shared" si="1679"/>
        <v>0</v>
      </c>
      <c r="Y1675" s="29">
        <f t="shared" si="1679"/>
        <v>1</v>
      </c>
      <c r="Z1675" s="29">
        <f t="shared" si="1679"/>
        <v>1</v>
      </c>
      <c r="AA1675" s="29">
        <f t="shared" si="1679"/>
        <v>1</v>
      </c>
      <c r="AB1675" s="29">
        <f t="shared" si="1679"/>
        <v>1</v>
      </c>
      <c r="AC1675" s="29">
        <f t="shared" si="1679"/>
        <v>1</v>
      </c>
      <c r="AD1675" s="29">
        <f t="shared" si="1679"/>
        <v>1</v>
      </c>
      <c r="AE1675" s="29">
        <f t="shared" si="1677"/>
        <v>1</v>
      </c>
      <c r="AF1675" s="29">
        <f t="shared" si="1677"/>
        <v>1</v>
      </c>
      <c r="AG1675" s="29">
        <f t="shared" si="1677"/>
        <v>1</v>
      </c>
      <c r="AH1675" s="29">
        <f t="shared" si="1677"/>
        <v>1</v>
      </c>
      <c r="AI1675" s="29">
        <f t="shared" si="1677"/>
        <v>1</v>
      </c>
      <c r="AJ1675" s="29">
        <f t="shared" si="1677"/>
        <v>1</v>
      </c>
      <c r="AK1675" s="29">
        <f t="shared" si="1677"/>
        <v>1</v>
      </c>
      <c r="AL1675" s="29">
        <f t="shared" si="1677"/>
        <v>1</v>
      </c>
      <c r="AM1675" s="29">
        <f t="shared" si="1677"/>
        <v>1</v>
      </c>
      <c r="AN1675" s="29">
        <f t="shared" si="1677"/>
        <v>1</v>
      </c>
      <c r="AO1675" s="29">
        <f t="shared" si="1677"/>
        <v>1</v>
      </c>
      <c r="AP1675" s="29">
        <f t="shared" si="1677"/>
        <v>1</v>
      </c>
      <c r="AQ1675" s="29">
        <f t="shared" si="1677"/>
        <v>1</v>
      </c>
      <c r="AR1675" s="29">
        <f t="shared" si="1677"/>
        <v>1</v>
      </c>
      <c r="AS1675" s="29">
        <f t="shared" si="1677"/>
        <v>1</v>
      </c>
      <c r="AT1675" s="29">
        <f t="shared" si="1685"/>
        <v>1</v>
      </c>
      <c r="AU1675" s="29">
        <f t="shared" si="1685"/>
        <v>1</v>
      </c>
      <c r="AV1675" s="29">
        <f t="shared" si="1685"/>
        <v>1</v>
      </c>
      <c r="AW1675" s="29">
        <f t="shared" si="1685"/>
        <v>1</v>
      </c>
      <c r="AX1675" s="29">
        <f t="shared" si="1685"/>
        <v>1</v>
      </c>
      <c r="AY1675" s="29">
        <f t="shared" si="1685"/>
        <v>1</v>
      </c>
      <c r="AZ1675" s="29">
        <f t="shared" si="1685"/>
        <v>1</v>
      </c>
      <c r="BA1675" s="29">
        <f t="shared" si="1685"/>
        <v>1</v>
      </c>
      <c r="BB1675" s="29">
        <f t="shared" si="1685"/>
        <v>1</v>
      </c>
      <c r="BC1675" s="29">
        <f t="shared" si="1685"/>
        <v>1</v>
      </c>
      <c r="BD1675" s="29">
        <f t="shared" si="1685"/>
        <v>1</v>
      </c>
      <c r="BE1675" s="29">
        <f t="shared" si="1685"/>
        <v>1</v>
      </c>
      <c r="BF1675" s="29">
        <f t="shared" si="1685"/>
        <v>1</v>
      </c>
      <c r="BG1675" s="29">
        <f t="shared" si="1685"/>
        <v>1</v>
      </c>
      <c r="BH1675" s="29">
        <f t="shared" si="1685"/>
        <v>1</v>
      </c>
      <c r="BI1675" s="29">
        <f t="shared" si="1685"/>
        <v>1</v>
      </c>
      <c r="BJ1675" s="29">
        <f t="shared" si="1683"/>
        <v>1</v>
      </c>
      <c r="BN1675" s="29">
        <f t="shared" si="1669"/>
        <v>14</v>
      </c>
      <c r="BO1675" s="29">
        <f t="shared" si="1644"/>
        <v>25</v>
      </c>
    </row>
    <row r="1676" spans="3:67" x14ac:dyDescent="0.25">
      <c r="C1676" s="79">
        <f t="shared" si="1641"/>
        <v>43886</v>
      </c>
      <c r="D1676" s="29">
        <f t="shared" si="1601"/>
        <v>2020</v>
      </c>
      <c r="E1676" s="29">
        <f t="shared" si="1670"/>
        <v>2</v>
      </c>
      <c r="F1676" s="29">
        <f t="shared" si="1671"/>
        <v>9</v>
      </c>
      <c r="G1676" s="29">
        <f t="shared" si="1672"/>
        <v>25</v>
      </c>
      <c r="H1676" s="166" t="str">
        <f t="shared" si="1673"/>
        <v>Mo</v>
      </c>
      <c r="I1676" s="29">
        <f t="shared" si="1642"/>
        <v>15</v>
      </c>
      <c r="J1676" s="29">
        <f t="array" ref="J1676">INDEX(Dienstplan!$F$6:$AJ$55,BN1676,BO1676)</f>
        <v>0</v>
      </c>
      <c r="K1676" s="29">
        <f t="array" ref="K1676">IF(OR(J1676=Schichten!$B$3,J1676=Schichten!$B$4),INDEX($D$98:$D$147,MATCH(CODE(J1676),$H$98:$H$147,0)),IF(ISERROR(INDEX($D$98:$D$147,MATCH(J1676,$A$98:$A$147,0))),0,INDEX($D$98:$D$147,MATCH(J1676,$A$98:$A$147,0))))</f>
        <v>0</v>
      </c>
      <c r="L1676" s="29">
        <f t="shared" ref="L1676" si="1689">L1626</f>
        <v>0</v>
      </c>
      <c r="M1676" s="29">
        <f t="shared" si="1604"/>
        <v>0</v>
      </c>
      <c r="O1676" s="29">
        <f t="shared" si="1679"/>
        <v>0</v>
      </c>
      <c r="P1676" s="29">
        <f t="shared" si="1679"/>
        <v>0</v>
      </c>
      <c r="Q1676" s="29">
        <f t="shared" si="1679"/>
        <v>0</v>
      </c>
      <c r="R1676" s="29">
        <f t="shared" si="1679"/>
        <v>0</v>
      </c>
      <c r="S1676" s="29">
        <f t="shared" si="1679"/>
        <v>0</v>
      </c>
      <c r="T1676" s="29">
        <f t="shared" si="1679"/>
        <v>0</v>
      </c>
      <c r="U1676" s="29">
        <f t="shared" si="1679"/>
        <v>0</v>
      </c>
      <c r="V1676" s="29">
        <f t="shared" si="1679"/>
        <v>0</v>
      </c>
      <c r="W1676" s="29">
        <f t="shared" si="1679"/>
        <v>0</v>
      </c>
      <c r="X1676" s="29">
        <f t="shared" si="1679"/>
        <v>0</v>
      </c>
      <c r="Y1676" s="29">
        <f t="shared" si="1679"/>
        <v>1</v>
      </c>
      <c r="Z1676" s="29">
        <f t="shared" si="1679"/>
        <v>1</v>
      </c>
      <c r="AA1676" s="29">
        <f t="shared" si="1679"/>
        <v>1</v>
      </c>
      <c r="AB1676" s="29">
        <f t="shared" si="1679"/>
        <v>1</v>
      </c>
      <c r="AC1676" s="29">
        <f t="shared" si="1679"/>
        <v>1</v>
      </c>
      <c r="AD1676" s="29">
        <f t="shared" si="1679"/>
        <v>1</v>
      </c>
      <c r="AE1676" s="29">
        <f t="shared" si="1677"/>
        <v>1</v>
      </c>
      <c r="AF1676" s="29">
        <f t="shared" si="1677"/>
        <v>1</v>
      </c>
      <c r="AG1676" s="29">
        <f t="shared" si="1677"/>
        <v>1</v>
      </c>
      <c r="AH1676" s="29">
        <f t="shared" si="1677"/>
        <v>1</v>
      </c>
      <c r="AI1676" s="29">
        <f t="shared" si="1677"/>
        <v>1</v>
      </c>
      <c r="AJ1676" s="29">
        <f t="shared" si="1677"/>
        <v>1</v>
      </c>
      <c r="AK1676" s="29">
        <f t="shared" si="1677"/>
        <v>1</v>
      </c>
      <c r="AL1676" s="29">
        <f t="shared" si="1677"/>
        <v>1</v>
      </c>
      <c r="AM1676" s="29">
        <f t="shared" si="1677"/>
        <v>1</v>
      </c>
      <c r="AN1676" s="29">
        <f t="shared" si="1677"/>
        <v>1</v>
      </c>
      <c r="AO1676" s="29">
        <f t="shared" si="1677"/>
        <v>1</v>
      </c>
      <c r="AP1676" s="29">
        <f t="shared" si="1677"/>
        <v>1</v>
      </c>
      <c r="AQ1676" s="29">
        <f t="shared" si="1677"/>
        <v>1</v>
      </c>
      <c r="AR1676" s="29">
        <f t="shared" si="1677"/>
        <v>1</v>
      </c>
      <c r="AS1676" s="29">
        <f t="shared" si="1677"/>
        <v>1</v>
      </c>
      <c r="AT1676" s="29">
        <f t="shared" si="1685"/>
        <v>1</v>
      </c>
      <c r="AU1676" s="29">
        <f t="shared" si="1685"/>
        <v>1</v>
      </c>
      <c r="AV1676" s="29">
        <f t="shared" si="1685"/>
        <v>1</v>
      </c>
      <c r="AW1676" s="29">
        <f t="shared" si="1685"/>
        <v>1</v>
      </c>
      <c r="AX1676" s="29">
        <f t="shared" si="1685"/>
        <v>1</v>
      </c>
      <c r="AY1676" s="29">
        <f t="shared" si="1685"/>
        <v>1</v>
      </c>
      <c r="AZ1676" s="29">
        <f t="shared" si="1685"/>
        <v>1</v>
      </c>
      <c r="BA1676" s="29">
        <f t="shared" si="1685"/>
        <v>1</v>
      </c>
      <c r="BB1676" s="29">
        <f t="shared" si="1685"/>
        <v>1</v>
      </c>
      <c r="BC1676" s="29">
        <f t="shared" si="1685"/>
        <v>1</v>
      </c>
      <c r="BD1676" s="29">
        <f t="shared" si="1685"/>
        <v>1</v>
      </c>
      <c r="BE1676" s="29">
        <f t="shared" si="1685"/>
        <v>1</v>
      </c>
      <c r="BF1676" s="29">
        <f t="shared" si="1685"/>
        <v>1</v>
      </c>
      <c r="BG1676" s="29">
        <f t="shared" si="1685"/>
        <v>1</v>
      </c>
      <c r="BH1676" s="29">
        <f t="shared" si="1685"/>
        <v>1</v>
      </c>
      <c r="BI1676" s="29">
        <f t="shared" si="1685"/>
        <v>1</v>
      </c>
      <c r="BJ1676" s="29">
        <f t="shared" si="1683"/>
        <v>1</v>
      </c>
      <c r="BN1676" s="29">
        <f t="shared" si="1669"/>
        <v>15</v>
      </c>
      <c r="BO1676" s="29">
        <f t="shared" si="1644"/>
        <v>25</v>
      </c>
    </row>
    <row r="1677" spans="3:67" x14ac:dyDescent="0.25">
      <c r="C1677" s="79">
        <f t="shared" si="1641"/>
        <v>43886</v>
      </c>
      <c r="D1677" s="29">
        <f t="shared" si="1601"/>
        <v>2020</v>
      </c>
      <c r="E1677" s="29">
        <f t="shared" si="1670"/>
        <v>2</v>
      </c>
      <c r="F1677" s="29">
        <f t="shared" si="1671"/>
        <v>9</v>
      </c>
      <c r="G1677" s="29">
        <f t="shared" si="1672"/>
        <v>25</v>
      </c>
      <c r="H1677" s="166" t="str">
        <f t="shared" si="1673"/>
        <v>Mo</v>
      </c>
      <c r="I1677" s="29">
        <f t="shared" si="1642"/>
        <v>16</v>
      </c>
      <c r="J1677" s="29">
        <f t="array" ref="J1677">INDEX(Dienstplan!$F$6:$AJ$55,BN1677,BO1677)</f>
        <v>0</v>
      </c>
      <c r="K1677" s="29">
        <f t="array" ref="K1677">IF(OR(J1677=Schichten!$B$3,J1677=Schichten!$B$4),INDEX($D$98:$D$147,MATCH(CODE(J1677),$H$98:$H$147,0)),IF(ISERROR(INDEX($D$98:$D$147,MATCH(J1677,$A$98:$A$147,0))),0,INDEX($D$98:$D$147,MATCH(J1677,$A$98:$A$147,0))))</f>
        <v>0</v>
      </c>
      <c r="L1677" s="29">
        <f t="shared" ref="L1677" si="1690">L1627</f>
        <v>0</v>
      </c>
      <c r="M1677" s="29">
        <f t="shared" si="1604"/>
        <v>0</v>
      </c>
      <c r="O1677" s="29">
        <f t="shared" si="1679"/>
        <v>0</v>
      </c>
      <c r="P1677" s="29">
        <f t="shared" si="1679"/>
        <v>0</v>
      </c>
      <c r="Q1677" s="29">
        <f t="shared" si="1679"/>
        <v>0</v>
      </c>
      <c r="R1677" s="29">
        <f t="shared" si="1679"/>
        <v>0</v>
      </c>
      <c r="S1677" s="29">
        <f t="shared" si="1679"/>
        <v>0</v>
      </c>
      <c r="T1677" s="29">
        <f t="shared" si="1679"/>
        <v>0</v>
      </c>
      <c r="U1677" s="29">
        <f t="shared" si="1679"/>
        <v>0</v>
      </c>
      <c r="V1677" s="29">
        <f t="shared" si="1679"/>
        <v>0</v>
      </c>
      <c r="W1677" s="29">
        <f t="shared" si="1679"/>
        <v>0</v>
      </c>
      <c r="X1677" s="29">
        <f t="shared" si="1679"/>
        <v>0</v>
      </c>
      <c r="Y1677" s="29">
        <f t="shared" si="1679"/>
        <v>1</v>
      </c>
      <c r="Z1677" s="29">
        <f t="shared" si="1679"/>
        <v>1</v>
      </c>
      <c r="AA1677" s="29">
        <f t="shared" si="1679"/>
        <v>1</v>
      </c>
      <c r="AB1677" s="29">
        <f t="shared" si="1679"/>
        <v>1</v>
      </c>
      <c r="AC1677" s="29">
        <f t="shared" si="1679"/>
        <v>1</v>
      </c>
      <c r="AD1677" s="29">
        <f t="shared" si="1679"/>
        <v>1</v>
      </c>
      <c r="AE1677" s="29">
        <f t="shared" si="1677"/>
        <v>1</v>
      </c>
      <c r="AF1677" s="29">
        <f t="shared" si="1677"/>
        <v>1</v>
      </c>
      <c r="AG1677" s="29">
        <f t="shared" si="1677"/>
        <v>1</v>
      </c>
      <c r="AH1677" s="29">
        <f t="shared" si="1677"/>
        <v>1</v>
      </c>
      <c r="AI1677" s="29">
        <f t="shared" si="1677"/>
        <v>1</v>
      </c>
      <c r="AJ1677" s="29">
        <f t="shared" si="1677"/>
        <v>1</v>
      </c>
      <c r="AK1677" s="29">
        <f t="shared" si="1677"/>
        <v>1</v>
      </c>
      <c r="AL1677" s="29">
        <f t="shared" si="1677"/>
        <v>1</v>
      </c>
      <c r="AM1677" s="29">
        <f t="shared" si="1677"/>
        <v>1</v>
      </c>
      <c r="AN1677" s="29">
        <f t="shared" si="1677"/>
        <v>1</v>
      </c>
      <c r="AO1677" s="29">
        <f t="shared" si="1677"/>
        <v>1</v>
      </c>
      <c r="AP1677" s="29">
        <f t="shared" si="1677"/>
        <v>1</v>
      </c>
      <c r="AQ1677" s="29">
        <f t="shared" si="1677"/>
        <v>1</v>
      </c>
      <c r="AR1677" s="29">
        <f t="shared" si="1677"/>
        <v>1</v>
      </c>
      <c r="AS1677" s="29">
        <f t="shared" si="1677"/>
        <v>1</v>
      </c>
      <c r="AT1677" s="29">
        <f t="shared" si="1685"/>
        <v>1</v>
      </c>
      <c r="AU1677" s="29">
        <f t="shared" si="1685"/>
        <v>1</v>
      </c>
      <c r="AV1677" s="29">
        <f t="shared" si="1685"/>
        <v>1</v>
      </c>
      <c r="AW1677" s="29">
        <f t="shared" si="1685"/>
        <v>1</v>
      </c>
      <c r="AX1677" s="29">
        <f t="shared" si="1685"/>
        <v>1</v>
      </c>
      <c r="AY1677" s="29">
        <f t="shared" si="1685"/>
        <v>1</v>
      </c>
      <c r="AZ1677" s="29">
        <f t="shared" si="1685"/>
        <v>1</v>
      </c>
      <c r="BA1677" s="29">
        <f t="shared" si="1685"/>
        <v>1</v>
      </c>
      <c r="BB1677" s="29">
        <f t="shared" si="1685"/>
        <v>1</v>
      </c>
      <c r="BC1677" s="29">
        <f t="shared" si="1685"/>
        <v>1</v>
      </c>
      <c r="BD1677" s="29">
        <f t="shared" si="1685"/>
        <v>1</v>
      </c>
      <c r="BE1677" s="29">
        <f t="shared" si="1685"/>
        <v>1</v>
      </c>
      <c r="BF1677" s="29">
        <f t="shared" si="1685"/>
        <v>1</v>
      </c>
      <c r="BG1677" s="29">
        <f t="shared" si="1685"/>
        <v>1</v>
      </c>
      <c r="BH1677" s="29">
        <f t="shared" si="1685"/>
        <v>1</v>
      </c>
      <c r="BI1677" s="29">
        <f t="shared" si="1685"/>
        <v>1</v>
      </c>
      <c r="BJ1677" s="29">
        <f t="shared" si="1683"/>
        <v>1</v>
      </c>
      <c r="BN1677" s="29">
        <f t="shared" si="1669"/>
        <v>16</v>
      </c>
      <c r="BO1677" s="29">
        <f t="shared" si="1644"/>
        <v>25</v>
      </c>
    </row>
    <row r="1678" spans="3:67" x14ac:dyDescent="0.25">
      <c r="C1678" s="79">
        <f t="shared" si="1641"/>
        <v>43886</v>
      </c>
      <c r="D1678" s="29">
        <f t="shared" ref="D1678:D1741" si="1691">YEAR(C1678)</f>
        <v>2020</v>
      </c>
      <c r="E1678" s="29">
        <f t="shared" si="1670"/>
        <v>2</v>
      </c>
      <c r="F1678" s="29">
        <f t="shared" si="1671"/>
        <v>9</v>
      </c>
      <c r="G1678" s="29">
        <f t="shared" si="1672"/>
        <v>25</v>
      </c>
      <c r="H1678" s="166" t="str">
        <f t="shared" si="1673"/>
        <v>Mo</v>
      </c>
      <c r="I1678" s="29">
        <f t="shared" si="1642"/>
        <v>17</v>
      </c>
      <c r="J1678" s="29">
        <f t="array" ref="J1678">INDEX(Dienstplan!$F$6:$AJ$55,BN1678,BO1678)</f>
        <v>0</v>
      </c>
      <c r="K1678" s="29">
        <f t="array" ref="K1678">IF(OR(J1678=Schichten!$B$3,J1678=Schichten!$B$4),INDEX($D$98:$D$147,MATCH(CODE(J1678),$H$98:$H$147,0)),IF(ISERROR(INDEX($D$98:$D$147,MATCH(J1678,$A$98:$A$147,0))),0,INDEX($D$98:$D$147,MATCH(J1678,$A$98:$A$147,0))))</f>
        <v>0</v>
      </c>
      <c r="L1678" s="29">
        <f t="shared" ref="L1678" si="1692">L1628</f>
        <v>0</v>
      </c>
      <c r="M1678" s="29">
        <f t="shared" si="1604"/>
        <v>0</v>
      </c>
      <c r="O1678" s="29">
        <f t="shared" si="1679"/>
        <v>0</v>
      </c>
      <c r="P1678" s="29">
        <f t="shared" si="1679"/>
        <v>0</v>
      </c>
      <c r="Q1678" s="29">
        <f t="shared" si="1679"/>
        <v>0</v>
      </c>
      <c r="R1678" s="29">
        <f t="shared" si="1679"/>
        <v>0</v>
      </c>
      <c r="S1678" s="29">
        <f t="shared" si="1679"/>
        <v>0</v>
      </c>
      <c r="T1678" s="29">
        <f t="shared" si="1679"/>
        <v>0</v>
      </c>
      <c r="U1678" s="29">
        <f t="shared" si="1679"/>
        <v>0</v>
      </c>
      <c r="V1678" s="29">
        <f t="shared" si="1679"/>
        <v>0</v>
      </c>
      <c r="W1678" s="29">
        <f t="shared" si="1679"/>
        <v>0</v>
      </c>
      <c r="X1678" s="29">
        <f t="shared" si="1679"/>
        <v>0</v>
      </c>
      <c r="Y1678" s="29">
        <f t="shared" si="1679"/>
        <v>1</v>
      </c>
      <c r="Z1678" s="29">
        <f t="shared" si="1679"/>
        <v>1</v>
      </c>
      <c r="AA1678" s="29">
        <f t="shared" si="1679"/>
        <v>1</v>
      </c>
      <c r="AB1678" s="29">
        <f t="shared" si="1679"/>
        <v>1</v>
      </c>
      <c r="AC1678" s="29">
        <f t="shared" si="1679"/>
        <v>1</v>
      </c>
      <c r="AD1678" s="29">
        <f t="shared" si="1679"/>
        <v>1</v>
      </c>
      <c r="AE1678" s="29">
        <f t="shared" si="1677"/>
        <v>1</v>
      </c>
      <c r="AF1678" s="29">
        <f t="shared" si="1677"/>
        <v>1</v>
      </c>
      <c r="AG1678" s="29">
        <f t="shared" si="1677"/>
        <v>1</v>
      </c>
      <c r="AH1678" s="29">
        <f t="shared" si="1677"/>
        <v>1</v>
      </c>
      <c r="AI1678" s="29">
        <f t="shared" si="1677"/>
        <v>1</v>
      </c>
      <c r="AJ1678" s="29">
        <f t="shared" si="1677"/>
        <v>1</v>
      </c>
      <c r="AK1678" s="29">
        <f t="shared" si="1677"/>
        <v>1</v>
      </c>
      <c r="AL1678" s="29">
        <f t="shared" si="1677"/>
        <v>1</v>
      </c>
      <c r="AM1678" s="29">
        <f t="shared" si="1677"/>
        <v>1</v>
      </c>
      <c r="AN1678" s="29">
        <f t="shared" si="1677"/>
        <v>1</v>
      </c>
      <c r="AO1678" s="29">
        <f t="shared" si="1677"/>
        <v>1</v>
      </c>
      <c r="AP1678" s="29">
        <f t="shared" si="1677"/>
        <v>1</v>
      </c>
      <c r="AQ1678" s="29">
        <f t="shared" si="1677"/>
        <v>1</v>
      </c>
      <c r="AR1678" s="29">
        <f t="shared" si="1677"/>
        <v>1</v>
      </c>
      <c r="AS1678" s="29">
        <f t="shared" si="1677"/>
        <v>1</v>
      </c>
      <c r="AT1678" s="29">
        <f t="shared" si="1685"/>
        <v>1</v>
      </c>
      <c r="AU1678" s="29">
        <f t="shared" si="1685"/>
        <v>1</v>
      </c>
      <c r="AV1678" s="29">
        <f t="shared" si="1685"/>
        <v>1</v>
      </c>
      <c r="AW1678" s="29">
        <f t="shared" si="1685"/>
        <v>1</v>
      </c>
      <c r="AX1678" s="29">
        <f t="shared" si="1685"/>
        <v>1</v>
      </c>
      <c r="AY1678" s="29">
        <f t="shared" si="1685"/>
        <v>1</v>
      </c>
      <c r="AZ1678" s="29">
        <f t="shared" si="1685"/>
        <v>1</v>
      </c>
      <c r="BA1678" s="29">
        <f t="shared" si="1685"/>
        <v>1</v>
      </c>
      <c r="BB1678" s="29">
        <f t="shared" si="1685"/>
        <v>1</v>
      </c>
      <c r="BC1678" s="29">
        <f t="shared" si="1685"/>
        <v>1</v>
      </c>
      <c r="BD1678" s="29">
        <f t="shared" si="1685"/>
        <v>1</v>
      </c>
      <c r="BE1678" s="29">
        <f t="shared" si="1685"/>
        <v>1</v>
      </c>
      <c r="BF1678" s="29">
        <f t="shared" si="1685"/>
        <v>1</v>
      </c>
      <c r="BG1678" s="29">
        <f t="shared" si="1685"/>
        <v>1</v>
      </c>
      <c r="BH1678" s="29">
        <f t="shared" si="1685"/>
        <v>1</v>
      </c>
      <c r="BI1678" s="29">
        <f t="shared" si="1685"/>
        <v>1</v>
      </c>
      <c r="BJ1678" s="29">
        <f t="shared" si="1683"/>
        <v>1</v>
      </c>
      <c r="BN1678" s="29">
        <f t="shared" si="1669"/>
        <v>17</v>
      </c>
      <c r="BO1678" s="29">
        <f t="shared" si="1644"/>
        <v>25</v>
      </c>
    </row>
    <row r="1679" spans="3:67" x14ac:dyDescent="0.25">
      <c r="C1679" s="79">
        <f t="shared" si="1641"/>
        <v>43886</v>
      </c>
      <c r="D1679" s="29">
        <f t="shared" si="1691"/>
        <v>2020</v>
      </c>
      <c r="E1679" s="29">
        <f t="shared" si="1670"/>
        <v>2</v>
      </c>
      <c r="F1679" s="29">
        <f t="shared" si="1671"/>
        <v>9</v>
      </c>
      <c r="G1679" s="29">
        <f t="shared" si="1672"/>
        <v>25</v>
      </c>
      <c r="H1679" s="166" t="str">
        <f t="shared" si="1673"/>
        <v>Mo</v>
      </c>
      <c r="I1679" s="29">
        <f t="shared" si="1642"/>
        <v>18</v>
      </c>
      <c r="J1679" s="29">
        <f t="array" ref="J1679">INDEX(Dienstplan!$F$6:$AJ$55,BN1679,BO1679)</f>
        <v>0</v>
      </c>
      <c r="K1679" s="29">
        <f t="array" ref="K1679">IF(OR(J1679=Schichten!$B$3,J1679=Schichten!$B$4),INDEX($D$98:$D$147,MATCH(CODE(J1679),$H$98:$H$147,0)),IF(ISERROR(INDEX($D$98:$D$147,MATCH(J1679,$A$98:$A$147,0))),0,INDEX($D$98:$D$147,MATCH(J1679,$A$98:$A$147,0))))</f>
        <v>0</v>
      </c>
      <c r="L1679" s="29">
        <f t="shared" ref="L1679" si="1693">L1629</f>
        <v>0</v>
      </c>
      <c r="M1679" s="29">
        <f t="shared" ref="M1679:M1742" si="1694">IF($M$457,IF(CODE(J1679)=$N$459,1,IF(CODE(J1679)=$N$460,0.5,0)),0)</f>
        <v>0</v>
      </c>
      <c r="O1679" s="29">
        <f t="shared" si="1679"/>
        <v>0</v>
      </c>
      <c r="P1679" s="29">
        <f t="shared" si="1679"/>
        <v>0</v>
      </c>
      <c r="Q1679" s="29">
        <f t="shared" si="1679"/>
        <v>0</v>
      </c>
      <c r="R1679" s="29">
        <f t="shared" si="1679"/>
        <v>0</v>
      </c>
      <c r="S1679" s="29">
        <f t="shared" si="1679"/>
        <v>0</v>
      </c>
      <c r="T1679" s="29">
        <f t="shared" si="1679"/>
        <v>0</v>
      </c>
      <c r="U1679" s="29">
        <f t="shared" si="1679"/>
        <v>0</v>
      </c>
      <c r="V1679" s="29">
        <f t="shared" si="1679"/>
        <v>0</v>
      </c>
      <c r="W1679" s="29">
        <f t="shared" si="1679"/>
        <v>0</v>
      </c>
      <c r="X1679" s="29">
        <f t="shared" si="1679"/>
        <v>0</v>
      </c>
      <c r="Y1679" s="29">
        <f t="shared" si="1679"/>
        <v>1</v>
      </c>
      <c r="Z1679" s="29">
        <f t="shared" si="1679"/>
        <v>1</v>
      </c>
      <c r="AA1679" s="29">
        <f t="shared" si="1679"/>
        <v>1</v>
      </c>
      <c r="AB1679" s="29">
        <f t="shared" si="1679"/>
        <v>1</v>
      </c>
      <c r="AC1679" s="29">
        <f t="shared" si="1679"/>
        <v>1</v>
      </c>
      <c r="AD1679" s="29">
        <f t="shared" si="1679"/>
        <v>1</v>
      </c>
      <c r="AE1679" s="29">
        <f t="shared" si="1677"/>
        <v>1</v>
      </c>
      <c r="AF1679" s="29">
        <f t="shared" si="1677"/>
        <v>1</v>
      </c>
      <c r="AG1679" s="29">
        <f t="shared" si="1677"/>
        <v>1</v>
      </c>
      <c r="AH1679" s="29">
        <f t="shared" si="1677"/>
        <v>1</v>
      </c>
      <c r="AI1679" s="29">
        <f t="shared" si="1677"/>
        <v>1</v>
      </c>
      <c r="AJ1679" s="29">
        <f t="shared" si="1677"/>
        <v>1</v>
      </c>
      <c r="AK1679" s="29">
        <f t="shared" si="1677"/>
        <v>1</v>
      </c>
      <c r="AL1679" s="29">
        <f t="shared" si="1677"/>
        <v>1</v>
      </c>
      <c r="AM1679" s="29">
        <f t="shared" si="1677"/>
        <v>1</v>
      </c>
      <c r="AN1679" s="29">
        <f t="shared" si="1677"/>
        <v>1</v>
      </c>
      <c r="AO1679" s="29">
        <f t="shared" si="1677"/>
        <v>1</v>
      </c>
      <c r="AP1679" s="29">
        <f t="shared" si="1677"/>
        <v>1</v>
      </c>
      <c r="AQ1679" s="29">
        <f t="shared" si="1677"/>
        <v>1</v>
      </c>
      <c r="AR1679" s="29">
        <f t="shared" si="1677"/>
        <v>1</v>
      </c>
      <c r="AS1679" s="29">
        <f t="shared" si="1677"/>
        <v>1</v>
      </c>
      <c r="AT1679" s="29">
        <f t="shared" si="1685"/>
        <v>1</v>
      </c>
      <c r="AU1679" s="29">
        <f t="shared" si="1685"/>
        <v>1</v>
      </c>
      <c r="AV1679" s="29">
        <f t="shared" si="1685"/>
        <v>1</v>
      </c>
      <c r="AW1679" s="29">
        <f t="shared" si="1685"/>
        <v>1</v>
      </c>
      <c r="AX1679" s="29">
        <f t="shared" si="1685"/>
        <v>1</v>
      </c>
      <c r="AY1679" s="29">
        <f t="shared" si="1685"/>
        <v>1</v>
      </c>
      <c r="AZ1679" s="29">
        <f t="shared" si="1685"/>
        <v>1</v>
      </c>
      <c r="BA1679" s="29">
        <f t="shared" si="1685"/>
        <v>1</v>
      </c>
      <c r="BB1679" s="29">
        <f t="shared" si="1685"/>
        <v>1</v>
      </c>
      <c r="BC1679" s="29">
        <f t="shared" si="1685"/>
        <v>1</v>
      </c>
      <c r="BD1679" s="29">
        <f t="shared" si="1685"/>
        <v>1</v>
      </c>
      <c r="BE1679" s="29">
        <f t="shared" si="1685"/>
        <v>1</v>
      </c>
      <c r="BF1679" s="29">
        <f t="shared" si="1685"/>
        <v>1</v>
      </c>
      <c r="BG1679" s="29">
        <f t="shared" si="1685"/>
        <v>1</v>
      </c>
      <c r="BH1679" s="29">
        <f t="shared" si="1685"/>
        <v>1</v>
      </c>
      <c r="BI1679" s="29">
        <f t="shared" si="1685"/>
        <v>1</v>
      </c>
      <c r="BJ1679" s="29">
        <f t="shared" si="1683"/>
        <v>1</v>
      </c>
      <c r="BN1679" s="29">
        <f t="shared" si="1669"/>
        <v>18</v>
      </c>
      <c r="BO1679" s="29">
        <f t="shared" si="1644"/>
        <v>25</v>
      </c>
    </row>
    <row r="1680" spans="3:67" x14ac:dyDescent="0.25">
      <c r="C1680" s="79">
        <f t="shared" si="1641"/>
        <v>43886</v>
      </c>
      <c r="D1680" s="29">
        <f t="shared" si="1691"/>
        <v>2020</v>
      </c>
      <c r="E1680" s="29">
        <f t="shared" si="1670"/>
        <v>2</v>
      </c>
      <c r="F1680" s="29">
        <f t="shared" si="1671"/>
        <v>9</v>
      </c>
      <c r="G1680" s="29">
        <f t="shared" si="1672"/>
        <v>25</v>
      </c>
      <c r="H1680" s="166" t="str">
        <f t="shared" si="1673"/>
        <v>Mo</v>
      </c>
      <c r="I1680" s="29">
        <f t="shared" si="1642"/>
        <v>19</v>
      </c>
      <c r="J1680" s="29">
        <f t="array" ref="J1680">INDEX(Dienstplan!$F$6:$AJ$55,BN1680,BO1680)</f>
        <v>0</v>
      </c>
      <c r="K1680" s="29">
        <f t="array" ref="K1680">IF(OR(J1680=Schichten!$B$3,J1680=Schichten!$B$4),INDEX($D$98:$D$147,MATCH(CODE(J1680),$H$98:$H$147,0)),IF(ISERROR(INDEX($D$98:$D$147,MATCH(J1680,$A$98:$A$147,0))),0,INDEX($D$98:$D$147,MATCH(J1680,$A$98:$A$147,0))))</f>
        <v>0</v>
      </c>
      <c r="L1680" s="29">
        <f t="shared" ref="L1680" si="1695">L1630</f>
        <v>0</v>
      </c>
      <c r="M1680" s="29">
        <f t="shared" si="1694"/>
        <v>0</v>
      </c>
      <c r="O1680" s="29">
        <f t="shared" si="1679"/>
        <v>0</v>
      </c>
      <c r="P1680" s="29">
        <f t="shared" si="1679"/>
        <v>0</v>
      </c>
      <c r="Q1680" s="29">
        <f t="shared" si="1679"/>
        <v>0</v>
      </c>
      <c r="R1680" s="29">
        <f t="shared" si="1679"/>
        <v>0</v>
      </c>
      <c r="S1680" s="29">
        <f t="shared" si="1679"/>
        <v>0</v>
      </c>
      <c r="T1680" s="29">
        <f t="shared" si="1679"/>
        <v>0</v>
      </c>
      <c r="U1680" s="29">
        <f t="shared" si="1679"/>
        <v>0</v>
      </c>
      <c r="V1680" s="29">
        <f t="shared" si="1679"/>
        <v>0</v>
      </c>
      <c r="W1680" s="29">
        <f t="shared" si="1679"/>
        <v>0</v>
      </c>
      <c r="X1680" s="29">
        <f t="shared" si="1679"/>
        <v>0</v>
      </c>
      <c r="Y1680" s="29">
        <f t="shared" si="1679"/>
        <v>1</v>
      </c>
      <c r="Z1680" s="29">
        <f t="shared" si="1679"/>
        <v>1</v>
      </c>
      <c r="AA1680" s="29">
        <f t="shared" si="1679"/>
        <v>1</v>
      </c>
      <c r="AB1680" s="29">
        <f t="shared" si="1679"/>
        <v>1</v>
      </c>
      <c r="AC1680" s="29">
        <f t="shared" si="1679"/>
        <v>1</v>
      </c>
      <c r="AD1680" s="29">
        <f t="shared" si="1679"/>
        <v>1</v>
      </c>
      <c r="AE1680" s="29">
        <f t="shared" si="1677"/>
        <v>1</v>
      </c>
      <c r="AF1680" s="29">
        <f t="shared" si="1677"/>
        <v>1</v>
      </c>
      <c r="AG1680" s="29">
        <f t="shared" si="1677"/>
        <v>1</v>
      </c>
      <c r="AH1680" s="29">
        <f t="shared" si="1677"/>
        <v>1</v>
      </c>
      <c r="AI1680" s="29">
        <f t="shared" si="1677"/>
        <v>1</v>
      </c>
      <c r="AJ1680" s="29">
        <f t="shared" si="1677"/>
        <v>1</v>
      </c>
      <c r="AK1680" s="29">
        <f t="shared" si="1677"/>
        <v>1</v>
      </c>
      <c r="AL1680" s="29">
        <f t="shared" si="1677"/>
        <v>1</v>
      </c>
      <c r="AM1680" s="29">
        <f t="shared" si="1677"/>
        <v>1</v>
      </c>
      <c r="AN1680" s="29">
        <f t="shared" si="1677"/>
        <v>1</v>
      </c>
      <c r="AO1680" s="29">
        <f t="shared" si="1677"/>
        <v>1</v>
      </c>
      <c r="AP1680" s="29">
        <f t="shared" si="1677"/>
        <v>1</v>
      </c>
      <c r="AQ1680" s="29">
        <f t="shared" si="1677"/>
        <v>1</v>
      </c>
      <c r="AR1680" s="29">
        <f t="shared" si="1677"/>
        <v>1</v>
      </c>
      <c r="AS1680" s="29">
        <f t="shared" si="1677"/>
        <v>1</v>
      </c>
      <c r="AT1680" s="29">
        <f t="shared" si="1685"/>
        <v>1</v>
      </c>
      <c r="AU1680" s="29">
        <f t="shared" si="1685"/>
        <v>1</v>
      </c>
      <c r="AV1680" s="29">
        <f t="shared" si="1685"/>
        <v>1</v>
      </c>
      <c r="AW1680" s="29">
        <f t="shared" si="1685"/>
        <v>1</v>
      </c>
      <c r="AX1680" s="29">
        <f t="shared" si="1685"/>
        <v>1</v>
      </c>
      <c r="AY1680" s="29">
        <f t="shared" si="1685"/>
        <v>1</v>
      </c>
      <c r="AZ1680" s="29">
        <f t="shared" si="1685"/>
        <v>1</v>
      </c>
      <c r="BA1680" s="29">
        <f t="shared" si="1685"/>
        <v>1</v>
      </c>
      <c r="BB1680" s="29">
        <f t="shared" si="1685"/>
        <v>1</v>
      </c>
      <c r="BC1680" s="29">
        <f t="shared" si="1685"/>
        <v>1</v>
      </c>
      <c r="BD1680" s="29">
        <f t="shared" si="1685"/>
        <v>1</v>
      </c>
      <c r="BE1680" s="29">
        <f t="shared" si="1685"/>
        <v>1</v>
      </c>
      <c r="BF1680" s="29">
        <f t="shared" si="1685"/>
        <v>1</v>
      </c>
      <c r="BG1680" s="29">
        <f t="shared" si="1685"/>
        <v>1</v>
      </c>
      <c r="BH1680" s="29">
        <f t="shared" si="1685"/>
        <v>1</v>
      </c>
      <c r="BI1680" s="29">
        <f t="shared" si="1685"/>
        <v>1</v>
      </c>
      <c r="BJ1680" s="29">
        <f t="shared" si="1683"/>
        <v>1</v>
      </c>
      <c r="BN1680" s="29">
        <f t="shared" si="1669"/>
        <v>19</v>
      </c>
      <c r="BO1680" s="29">
        <f t="shared" si="1644"/>
        <v>25</v>
      </c>
    </row>
    <row r="1681" spans="3:67" x14ac:dyDescent="0.25">
      <c r="C1681" s="79">
        <f t="shared" si="1641"/>
        <v>43886</v>
      </c>
      <c r="D1681" s="29">
        <f t="shared" si="1691"/>
        <v>2020</v>
      </c>
      <c r="E1681" s="29">
        <f t="shared" si="1670"/>
        <v>2</v>
      </c>
      <c r="F1681" s="29">
        <f t="shared" si="1671"/>
        <v>9</v>
      </c>
      <c r="G1681" s="29">
        <f t="shared" si="1672"/>
        <v>25</v>
      </c>
      <c r="H1681" s="166" t="str">
        <f t="shared" si="1673"/>
        <v>Mo</v>
      </c>
      <c r="I1681" s="29">
        <f t="shared" si="1642"/>
        <v>20</v>
      </c>
      <c r="J1681" s="29">
        <f t="array" ref="J1681">INDEX(Dienstplan!$F$6:$AJ$55,BN1681,BO1681)</f>
        <v>0</v>
      </c>
      <c r="K1681" s="29">
        <f t="array" ref="K1681">IF(OR(J1681=Schichten!$B$3,J1681=Schichten!$B$4),INDEX($D$98:$D$147,MATCH(CODE(J1681),$H$98:$H$147,0)),IF(ISERROR(INDEX($D$98:$D$147,MATCH(J1681,$A$98:$A$147,0))),0,INDEX($D$98:$D$147,MATCH(J1681,$A$98:$A$147,0))))</f>
        <v>0</v>
      </c>
      <c r="L1681" s="29">
        <f t="shared" ref="L1681" si="1696">L1631</f>
        <v>0</v>
      </c>
      <c r="M1681" s="29">
        <f t="shared" si="1694"/>
        <v>0</v>
      </c>
      <c r="O1681" s="29">
        <f t="shared" si="1679"/>
        <v>0</v>
      </c>
      <c r="P1681" s="29">
        <f t="shared" si="1679"/>
        <v>0</v>
      </c>
      <c r="Q1681" s="29">
        <f t="shared" si="1679"/>
        <v>0</v>
      </c>
      <c r="R1681" s="29">
        <f t="shared" si="1679"/>
        <v>0</v>
      </c>
      <c r="S1681" s="29">
        <f t="shared" si="1679"/>
        <v>0</v>
      </c>
      <c r="T1681" s="29">
        <f t="shared" si="1679"/>
        <v>0</v>
      </c>
      <c r="U1681" s="29">
        <f t="shared" si="1679"/>
        <v>0</v>
      </c>
      <c r="V1681" s="29">
        <f t="shared" si="1679"/>
        <v>0</v>
      </c>
      <c r="W1681" s="29">
        <f t="shared" si="1679"/>
        <v>0</v>
      </c>
      <c r="X1681" s="29">
        <f t="shared" si="1679"/>
        <v>0</v>
      </c>
      <c r="Y1681" s="29">
        <f t="shared" si="1679"/>
        <v>1</v>
      </c>
      <c r="Z1681" s="29">
        <f t="shared" si="1679"/>
        <v>1</v>
      </c>
      <c r="AA1681" s="29">
        <f t="shared" si="1679"/>
        <v>1</v>
      </c>
      <c r="AB1681" s="29">
        <f t="shared" si="1679"/>
        <v>1</v>
      </c>
      <c r="AC1681" s="29">
        <f t="shared" si="1679"/>
        <v>1</v>
      </c>
      <c r="AD1681" s="29">
        <f t="shared" si="1679"/>
        <v>1</v>
      </c>
      <c r="AE1681" s="29">
        <f t="shared" si="1677"/>
        <v>1</v>
      </c>
      <c r="AF1681" s="29">
        <f t="shared" si="1677"/>
        <v>1</v>
      </c>
      <c r="AG1681" s="29">
        <f t="shared" si="1677"/>
        <v>1</v>
      </c>
      <c r="AH1681" s="29">
        <f t="shared" si="1677"/>
        <v>1</v>
      </c>
      <c r="AI1681" s="29">
        <f t="shared" si="1677"/>
        <v>1</v>
      </c>
      <c r="AJ1681" s="29">
        <f t="shared" si="1677"/>
        <v>1</v>
      </c>
      <c r="AK1681" s="29">
        <f t="shared" si="1677"/>
        <v>1</v>
      </c>
      <c r="AL1681" s="29">
        <f t="shared" si="1677"/>
        <v>1</v>
      </c>
      <c r="AM1681" s="29">
        <f t="shared" si="1677"/>
        <v>1</v>
      </c>
      <c r="AN1681" s="29">
        <f t="shared" si="1677"/>
        <v>1</v>
      </c>
      <c r="AO1681" s="29">
        <f t="shared" si="1677"/>
        <v>1</v>
      </c>
      <c r="AP1681" s="29">
        <f t="shared" si="1677"/>
        <v>1</v>
      </c>
      <c r="AQ1681" s="29">
        <f t="shared" si="1677"/>
        <v>1</v>
      </c>
      <c r="AR1681" s="29">
        <f t="shared" si="1677"/>
        <v>1</v>
      </c>
      <c r="AS1681" s="29">
        <f t="shared" si="1677"/>
        <v>1</v>
      </c>
      <c r="AT1681" s="29">
        <f t="shared" si="1685"/>
        <v>1</v>
      </c>
      <c r="AU1681" s="29">
        <f t="shared" si="1685"/>
        <v>1</v>
      </c>
      <c r="AV1681" s="29">
        <f t="shared" si="1685"/>
        <v>1</v>
      </c>
      <c r="AW1681" s="29">
        <f t="shared" si="1685"/>
        <v>1</v>
      </c>
      <c r="AX1681" s="29">
        <f t="shared" si="1685"/>
        <v>1</v>
      </c>
      <c r="AY1681" s="29">
        <f t="shared" si="1685"/>
        <v>1</v>
      </c>
      <c r="AZ1681" s="29">
        <f t="shared" si="1685"/>
        <v>1</v>
      </c>
      <c r="BA1681" s="29">
        <f t="shared" si="1685"/>
        <v>1</v>
      </c>
      <c r="BB1681" s="29">
        <f t="shared" si="1685"/>
        <v>1</v>
      </c>
      <c r="BC1681" s="29">
        <f t="shared" si="1685"/>
        <v>1</v>
      </c>
      <c r="BD1681" s="29">
        <f t="shared" si="1685"/>
        <v>1</v>
      </c>
      <c r="BE1681" s="29">
        <f t="shared" si="1685"/>
        <v>1</v>
      </c>
      <c r="BF1681" s="29">
        <f t="shared" si="1685"/>
        <v>1</v>
      </c>
      <c r="BG1681" s="29">
        <f t="shared" si="1685"/>
        <v>1</v>
      </c>
      <c r="BH1681" s="29">
        <f t="shared" si="1685"/>
        <v>1</v>
      </c>
      <c r="BI1681" s="29">
        <f t="shared" si="1685"/>
        <v>1</v>
      </c>
      <c r="BJ1681" s="29">
        <f t="shared" si="1683"/>
        <v>1</v>
      </c>
      <c r="BN1681" s="29">
        <f t="shared" si="1669"/>
        <v>20</v>
      </c>
      <c r="BO1681" s="29">
        <f t="shared" si="1644"/>
        <v>25</v>
      </c>
    </row>
    <row r="1682" spans="3:67" x14ac:dyDescent="0.25">
      <c r="C1682" s="79">
        <f t="shared" si="1641"/>
        <v>43886</v>
      </c>
      <c r="D1682" s="29">
        <f t="shared" si="1691"/>
        <v>2020</v>
      </c>
      <c r="E1682" s="29">
        <f t="shared" si="1670"/>
        <v>2</v>
      </c>
      <c r="F1682" s="29">
        <f t="shared" si="1671"/>
        <v>9</v>
      </c>
      <c r="G1682" s="29">
        <f t="shared" si="1672"/>
        <v>25</v>
      </c>
      <c r="H1682" s="166" t="str">
        <f t="shared" si="1673"/>
        <v>Mo</v>
      </c>
      <c r="I1682" s="29">
        <f t="shared" si="1642"/>
        <v>21</v>
      </c>
      <c r="J1682" s="29">
        <f t="array" ref="J1682">INDEX(Dienstplan!$F$6:$AJ$55,BN1682,BO1682)</f>
        <v>0</v>
      </c>
      <c r="K1682" s="29">
        <f t="array" ref="K1682">IF(OR(J1682=Schichten!$B$3,J1682=Schichten!$B$4),INDEX($D$98:$D$147,MATCH(CODE(J1682),$H$98:$H$147,0)),IF(ISERROR(INDEX($D$98:$D$147,MATCH(J1682,$A$98:$A$147,0))),0,INDEX($D$98:$D$147,MATCH(J1682,$A$98:$A$147,0))))</f>
        <v>0</v>
      </c>
      <c r="L1682" s="29">
        <f t="shared" ref="L1682" si="1697">L1632</f>
        <v>0</v>
      </c>
      <c r="M1682" s="29">
        <f t="shared" si="1694"/>
        <v>0</v>
      </c>
      <c r="O1682" s="29">
        <f t="shared" si="1679"/>
        <v>0</v>
      </c>
      <c r="P1682" s="29">
        <f t="shared" si="1679"/>
        <v>0</v>
      </c>
      <c r="Q1682" s="29">
        <f t="shared" si="1679"/>
        <v>0</v>
      </c>
      <c r="R1682" s="29">
        <f t="shared" si="1679"/>
        <v>0</v>
      </c>
      <c r="S1682" s="29">
        <f t="shared" si="1679"/>
        <v>0</v>
      </c>
      <c r="T1682" s="29">
        <f t="shared" si="1679"/>
        <v>0</v>
      </c>
      <c r="U1682" s="29">
        <f t="shared" si="1679"/>
        <v>0</v>
      </c>
      <c r="V1682" s="29">
        <f t="shared" si="1679"/>
        <v>0</v>
      </c>
      <c r="W1682" s="29">
        <f t="shared" si="1679"/>
        <v>0</v>
      </c>
      <c r="X1682" s="29">
        <f t="shared" si="1679"/>
        <v>0</v>
      </c>
      <c r="Y1682" s="29">
        <f t="shared" si="1679"/>
        <v>1</v>
      </c>
      <c r="Z1682" s="29">
        <f t="shared" si="1679"/>
        <v>1</v>
      </c>
      <c r="AA1682" s="29">
        <f t="shared" si="1679"/>
        <v>1</v>
      </c>
      <c r="AB1682" s="29">
        <f t="shared" si="1679"/>
        <v>1</v>
      </c>
      <c r="AC1682" s="29">
        <f t="shared" si="1679"/>
        <v>1</v>
      </c>
      <c r="AD1682" s="29">
        <f t="shared" si="1679"/>
        <v>1</v>
      </c>
      <c r="AE1682" s="29">
        <f t="shared" si="1677"/>
        <v>1</v>
      </c>
      <c r="AF1682" s="29">
        <f t="shared" si="1677"/>
        <v>1</v>
      </c>
      <c r="AG1682" s="29">
        <f t="shared" si="1677"/>
        <v>1</v>
      </c>
      <c r="AH1682" s="29">
        <f t="shared" si="1677"/>
        <v>1</v>
      </c>
      <c r="AI1682" s="29">
        <f t="shared" si="1677"/>
        <v>1</v>
      </c>
      <c r="AJ1682" s="29">
        <f t="shared" si="1677"/>
        <v>1</v>
      </c>
      <c r="AK1682" s="29">
        <f t="shared" si="1677"/>
        <v>1</v>
      </c>
      <c r="AL1682" s="29">
        <f t="shared" si="1677"/>
        <v>1</v>
      </c>
      <c r="AM1682" s="29">
        <f t="shared" si="1677"/>
        <v>1</v>
      </c>
      <c r="AN1682" s="29">
        <f t="shared" si="1677"/>
        <v>1</v>
      </c>
      <c r="AO1682" s="29">
        <f t="shared" si="1677"/>
        <v>1</v>
      </c>
      <c r="AP1682" s="29">
        <f t="shared" si="1677"/>
        <v>1</v>
      </c>
      <c r="AQ1682" s="29">
        <f t="shared" si="1677"/>
        <v>1</v>
      </c>
      <c r="AR1682" s="29">
        <f t="shared" si="1677"/>
        <v>1</v>
      </c>
      <c r="AS1682" s="29">
        <f t="shared" si="1677"/>
        <v>1</v>
      </c>
      <c r="AT1682" s="29">
        <f t="shared" si="1685"/>
        <v>1</v>
      </c>
      <c r="AU1682" s="29">
        <f t="shared" si="1685"/>
        <v>1</v>
      </c>
      <c r="AV1682" s="29">
        <f t="shared" si="1685"/>
        <v>1</v>
      </c>
      <c r="AW1682" s="29">
        <f t="shared" si="1685"/>
        <v>1</v>
      </c>
      <c r="AX1682" s="29">
        <f t="shared" si="1685"/>
        <v>1</v>
      </c>
      <c r="AY1682" s="29">
        <f t="shared" si="1685"/>
        <v>1</v>
      </c>
      <c r="AZ1682" s="29">
        <f t="shared" si="1685"/>
        <v>1</v>
      </c>
      <c r="BA1682" s="29">
        <f t="shared" si="1685"/>
        <v>1</v>
      </c>
      <c r="BB1682" s="29">
        <f t="shared" si="1685"/>
        <v>1</v>
      </c>
      <c r="BC1682" s="29">
        <f t="shared" si="1685"/>
        <v>1</v>
      </c>
      <c r="BD1682" s="29">
        <f t="shared" si="1685"/>
        <v>1</v>
      </c>
      <c r="BE1682" s="29">
        <f t="shared" si="1685"/>
        <v>1</v>
      </c>
      <c r="BF1682" s="29">
        <f t="shared" si="1685"/>
        <v>1</v>
      </c>
      <c r="BG1682" s="29">
        <f t="shared" si="1685"/>
        <v>1</v>
      </c>
      <c r="BH1682" s="29">
        <f t="shared" si="1685"/>
        <v>1</v>
      </c>
      <c r="BI1682" s="29">
        <f t="shared" si="1685"/>
        <v>1</v>
      </c>
      <c r="BJ1682" s="29">
        <f t="shared" si="1683"/>
        <v>1</v>
      </c>
      <c r="BN1682" s="29">
        <f t="shared" si="1669"/>
        <v>21</v>
      </c>
      <c r="BO1682" s="29">
        <f t="shared" si="1644"/>
        <v>25</v>
      </c>
    </row>
    <row r="1683" spans="3:67" x14ac:dyDescent="0.25">
      <c r="C1683" s="79">
        <f t="shared" si="1641"/>
        <v>43886</v>
      </c>
      <c r="D1683" s="29">
        <f t="shared" si="1691"/>
        <v>2020</v>
      </c>
      <c r="E1683" s="29">
        <f t="shared" si="1670"/>
        <v>2</v>
      </c>
      <c r="F1683" s="29">
        <f t="shared" si="1671"/>
        <v>9</v>
      </c>
      <c r="G1683" s="29">
        <f t="shared" si="1672"/>
        <v>25</v>
      </c>
      <c r="H1683" s="166" t="str">
        <f t="shared" si="1673"/>
        <v>Mo</v>
      </c>
      <c r="I1683" s="29">
        <f t="shared" si="1642"/>
        <v>22</v>
      </c>
      <c r="J1683" s="29">
        <f t="array" ref="J1683">INDEX(Dienstplan!$F$6:$AJ$55,BN1683,BO1683)</f>
        <v>0</v>
      </c>
      <c r="K1683" s="29">
        <f t="array" ref="K1683">IF(OR(J1683=Schichten!$B$3,J1683=Schichten!$B$4),INDEX($D$98:$D$147,MATCH(CODE(J1683),$H$98:$H$147,0)),IF(ISERROR(INDEX($D$98:$D$147,MATCH(J1683,$A$98:$A$147,0))),0,INDEX($D$98:$D$147,MATCH(J1683,$A$98:$A$147,0))))</f>
        <v>0</v>
      </c>
      <c r="L1683" s="29">
        <f t="shared" ref="L1683" si="1698">L1633</f>
        <v>0</v>
      </c>
      <c r="M1683" s="29">
        <f t="shared" si="1694"/>
        <v>0</v>
      </c>
      <c r="O1683" s="29">
        <f t="shared" si="1679"/>
        <v>0</v>
      </c>
      <c r="P1683" s="29">
        <f t="shared" si="1679"/>
        <v>0</v>
      </c>
      <c r="Q1683" s="29">
        <f t="shared" si="1679"/>
        <v>0</v>
      </c>
      <c r="R1683" s="29">
        <f t="shared" si="1679"/>
        <v>0</v>
      </c>
      <c r="S1683" s="29">
        <f t="shared" si="1679"/>
        <v>0</v>
      </c>
      <c r="T1683" s="29">
        <f t="shared" si="1679"/>
        <v>0</v>
      </c>
      <c r="U1683" s="29">
        <f t="shared" si="1679"/>
        <v>0</v>
      </c>
      <c r="V1683" s="29">
        <f t="shared" si="1679"/>
        <v>0</v>
      </c>
      <c r="W1683" s="29">
        <f t="shared" si="1679"/>
        <v>0</v>
      </c>
      <c r="X1683" s="29">
        <f t="shared" si="1679"/>
        <v>0</v>
      </c>
      <c r="Y1683" s="29">
        <f t="shared" si="1679"/>
        <v>1</v>
      </c>
      <c r="Z1683" s="29">
        <f t="shared" si="1679"/>
        <v>1</v>
      </c>
      <c r="AA1683" s="29">
        <f t="shared" si="1679"/>
        <v>1</v>
      </c>
      <c r="AB1683" s="29">
        <f t="shared" si="1679"/>
        <v>1</v>
      </c>
      <c r="AC1683" s="29">
        <f t="shared" si="1679"/>
        <v>1</v>
      </c>
      <c r="AD1683" s="29">
        <f t="shared" ref="AD1683:AS1698" si="1699">IF($M$457,IF($J1683=AD$461,1,0),0)</f>
        <v>1</v>
      </c>
      <c r="AE1683" s="29">
        <f t="shared" si="1699"/>
        <v>1</v>
      </c>
      <c r="AF1683" s="29">
        <f t="shared" si="1699"/>
        <v>1</v>
      </c>
      <c r="AG1683" s="29">
        <f t="shared" si="1699"/>
        <v>1</v>
      </c>
      <c r="AH1683" s="29">
        <f t="shared" si="1699"/>
        <v>1</v>
      </c>
      <c r="AI1683" s="29">
        <f t="shared" si="1699"/>
        <v>1</v>
      </c>
      <c r="AJ1683" s="29">
        <f t="shared" si="1699"/>
        <v>1</v>
      </c>
      <c r="AK1683" s="29">
        <f t="shared" si="1699"/>
        <v>1</v>
      </c>
      <c r="AL1683" s="29">
        <f t="shared" si="1699"/>
        <v>1</v>
      </c>
      <c r="AM1683" s="29">
        <f t="shared" si="1699"/>
        <v>1</v>
      </c>
      <c r="AN1683" s="29">
        <f t="shared" si="1699"/>
        <v>1</v>
      </c>
      <c r="AO1683" s="29">
        <f t="shared" si="1699"/>
        <v>1</v>
      </c>
      <c r="AP1683" s="29">
        <f t="shared" si="1699"/>
        <v>1</v>
      </c>
      <c r="AQ1683" s="29">
        <f t="shared" si="1699"/>
        <v>1</v>
      </c>
      <c r="AR1683" s="29">
        <f t="shared" si="1699"/>
        <v>1</v>
      </c>
      <c r="AS1683" s="29">
        <f t="shared" si="1699"/>
        <v>1</v>
      </c>
      <c r="AT1683" s="29">
        <f t="shared" si="1685"/>
        <v>1</v>
      </c>
      <c r="AU1683" s="29">
        <f t="shared" si="1685"/>
        <v>1</v>
      </c>
      <c r="AV1683" s="29">
        <f t="shared" si="1685"/>
        <v>1</v>
      </c>
      <c r="AW1683" s="29">
        <f t="shared" si="1685"/>
        <v>1</v>
      </c>
      <c r="AX1683" s="29">
        <f t="shared" si="1685"/>
        <v>1</v>
      </c>
      <c r="AY1683" s="29">
        <f t="shared" si="1685"/>
        <v>1</v>
      </c>
      <c r="AZ1683" s="29">
        <f t="shared" si="1685"/>
        <v>1</v>
      </c>
      <c r="BA1683" s="29">
        <f t="shared" si="1685"/>
        <v>1</v>
      </c>
      <c r="BB1683" s="29">
        <f t="shared" si="1685"/>
        <v>1</v>
      </c>
      <c r="BC1683" s="29">
        <f t="shared" si="1685"/>
        <v>1</v>
      </c>
      <c r="BD1683" s="29">
        <f t="shared" si="1685"/>
        <v>1</v>
      </c>
      <c r="BE1683" s="29">
        <f t="shared" si="1685"/>
        <v>1</v>
      </c>
      <c r="BF1683" s="29">
        <f t="shared" si="1685"/>
        <v>1</v>
      </c>
      <c r="BG1683" s="29">
        <f t="shared" si="1685"/>
        <v>1</v>
      </c>
      <c r="BH1683" s="29">
        <f t="shared" si="1685"/>
        <v>1</v>
      </c>
      <c r="BI1683" s="29">
        <f t="shared" si="1685"/>
        <v>1</v>
      </c>
      <c r="BJ1683" s="29">
        <f t="shared" si="1683"/>
        <v>1</v>
      </c>
      <c r="BN1683" s="29">
        <f t="shared" si="1669"/>
        <v>22</v>
      </c>
      <c r="BO1683" s="29">
        <f t="shared" si="1644"/>
        <v>25</v>
      </c>
    </row>
    <row r="1684" spans="3:67" x14ac:dyDescent="0.25">
      <c r="C1684" s="79">
        <f t="shared" si="1641"/>
        <v>43886</v>
      </c>
      <c r="D1684" s="29">
        <f t="shared" si="1691"/>
        <v>2020</v>
      </c>
      <c r="E1684" s="29">
        <f t="shared" si="1670"/>
        <v>2</v>
      </c>
      <c r="F1684" s="29">
        <f t="shared" si="1671"/>
        <v>9</v>
      </c>
      <c r="G1684" s="29">
        <f t="shared" si="1672"/>
        <v>25</v>
      </c>
      <c r="H1684" s="166" t="str">
        <f t="shared" si="1673"/>
        <v>Mo</v>
      </c>
      <c r="I1684" s="29">
        <f t="shared" si="1642"/>
        <v>23</v>
      </c>
      <c r="J1684" s="29">
        <f t="array" ref="J1684">INDEX(Dienstplan!$F$6:$AJ$55,BN1684,BO1684)</f>
        <v>0</v>
      </c>
      <c r="K1684" s="29">
        <f t="array" ref="K1684">IF(OR(J1684=Schichten!$B$3,J1684=Schichten!$B$4),INDEX($D$98:$D$147,MATCH(CODE(J1684),$H$98:$H$147,0)),IF(ISERROR(INDEX($D$98:$D$147,MATCH(J1684,$A$98:$A$147,0))),0,INDEX($D$98:$D$147,MATCH(J1684,$A$98:$A$147,0))))</f>
        <v>0</v>
      </c>
      <c r="L1684" s="29">
        <f t="shared" ref="L1684" si="1700">L1634</f>
        <v>0</v>
      </c>
      <c r="M1684" s="29">
        <f t="shared" si="1694"/>
        <v>0</v>
      </c>
      <c r="O1684" s="29">
        <f t="shared" ref="O1684:AD1699" si="1701">IF($M$457,IF($J1684=O$461,1,0),0)</f>
        <v>0</v>
      </c>
      <c r="P1684" s="29">
        <f t="shared" si="1701"/>
        <v>0</v>
      </c>
      <c r="Q1684" s="29">
        <f t="shared" si="1701"/>
        <v>0</v>
      </c>
      <c r="R1684" s="29">
        <f t="shared" si="1701"/>
        <v>0</v>
      </c>
      <c r="S1684" s="29">
        <f t="shared" si="1701"/>
        <v>0</v>
      </c>
      <c r="T1684" s="29">
        <f t="shared" si="1701"/>
        <v>0</v>
      </c>
      <c r="U1684" s="29">
        <f t="shared" si="1701"/>
        <v>0</v>
      </c>
      <c r="V1684" s="29">
        <f t="shared" si="1701"/>
        <v>0</v>
      </c>
      <c r="W1684" s="29">
        <f t="shared" si="1701"/>
        <v>0</v>
      </c>
      <c r="X1684" s="29">
        <f t="shared" si="1701"/>
        <v>0</v>
      </c>
      <c r="Y1684" s="29">
        <f t="shared" si="1701"/>
        <v>1</v>
      </c>
      <c r="Z1684" s="29">
        <f t="shared" si="1701"/>
        <v>1</v>
      </c>
      <c r="AA1684" s="29">
        <f t="shared" si="1701"/>
        <v>1</v>
      </c>
      <c r="AB1684" s="29">
        <f t="shared" si="1701"/>
        <v>1</v>
      </c>
      <c r="AC1684" s="29">
        <f t="shared" si="1701"/>
        <v>1</v>
      </c>
      <c r="AD1684" s="29">
        <f t="shared" si="1701"/>
        <v>1</v>
      </c>
      <c r="AE1684" s="29">
        <f t="shared" si="1699"/>
        <v>1</v>
      </c>
      <c r="AF1684" s="29">
        <f t="shared" si="1699"/>
        <v>1</v>
      </c>
      <c r="AG1684" s="29">
        <f t="shared" si="1699"/>
        <v>1</v>
      </c>
      <c r="AH1684" s="29">
        <f t="shared" si="1699"/>
        <v>1</v>
      </c>
      <c r="AI1684" s="29">
        <f t="shared" si="1699"/>
        <v>1</v>
      </c>
      <c r="AJ1684" s="29">
        <f t="shared" si="1699"/>
        <v>1</v>
      </c>
      <c r="AK1684" s="29">
        <f t="shared" si="1699"/>
        <v>1</v>
      </c>
      <c r="AL1684" s="29">
        <f t="shared" si="1699"/>
        <v>1</v>
      </c>
      <c r="AM1684" s="29">
        <f t="shared" si="1699"/>
        <v>1</v>
      </c>
      <c r="AN1684" s="29">
        <f t="shared" si="1699"/>
        <v>1</v>
      </c>
      <c r="AO1684" s="29">
        <f t="shared" si="1699"/>
        <v>1</v>
      </c>
      <c r="AP1684" s="29">
        <f t="shared" si="1699"/>
        <v>1</v>
      </c>
      <c r="AQ1684" s="29">
        <f t="shared" si="1699"/>
        <v>1</v>
      </c>
      <c r="AR1684" s="29">
        <f t="shared" si="1699"/>
        <v>1</v>
      </c>
      <c r="AS1684" s="29">
        <f t="shared" si="1699"/>
        <v>1</v>
      </c>
      <c r="AT1684" s="29">
        <f t="shared" si="1685"/>
        <v>1</v>
      </c>
      <c r="AU1684" s="29">
        <f t="shared" si="1685"/>
        <v>1</v>
      </c>
      <c r="AV1684" s="29">
        <f t="shared" si="1685"/>
        <v>1</v>
      </c>
      <c r="AW1684" s="29">
        <f t="shared" si="1685"/>
        <v>1</v>
      </c>
      <c r="AX1684" s="29">
        <f t="shared" si="1685"/>
        <v>1</v>
      </c>
      <c r="AY1684" s="29">
        <f t="shared" si="1685"/>
        <v>1</v>
      </c>
      <c r="AZ1684" s="29">
        <f t="shared" si="1685"/>
        <v>1</v>
      </c>
      <c r="BA1684" s="29">
        <f t="shared" si="1685"/>
        <v>1</v>
      </c>
      <c r="BB1684" s="29">
        <f t="shared" si="1685"/>
        <v>1</v>
      </c>
      <c r="BC1684" s="29">
        <f t="shared" si="1685"/>
        <v>1</v>
      </c>
      <c r="BD1684" s="29">
        <f t="shared" si="1685"/>
        <v>1</v>
      </c>
      <c r="BE1684" s="29">
        <f t="shared" si="1685"/>
        <v>1</v>
      </c>
      <c r="BF1684" s="29">
        <f t="shared" si="1685"/>
        <v>1</v>
      </c>
      <c r="BG1684" s="29">
        <f t="shared" si="1685"/>
        <v>1</v>
      </c>
      <c r="BH1684" s="29">
        <f t="shared" si="1685"/>
        <v>1</v>
      </c>
      <c r="BI1684" s="29">
        <f t="shared" si="1685"/>
        <v>1</v>
      </c>
      <c r="BJ1684" s="29">
        <f t="shared" si="1683"/>
        <v>1</v>
      </c>
      <c r="BN1684" s="29">
        <f t="shared" si="1669"/>
        <v>23</v>
      </c>
      <c r="BO1684" s="29">
        <f t="shared" si="1644"/>
        <v>25</v>
      </c>
    </row>
    <row r="1685" spans="3:67" x14ac:dyDescent="0.25">
      <c r="C1685" s="79">
        <f t="shared" si="1641"/>
        <v>43886</v>
      </c>
      <c r="D1685" s="29">
        <f t="shared" si="1691"/>
        <v>2020</v>
      </c>
      <c r="E1685" s="29">
        <f t="shared" si="1670"/>
        <v>2</v>
      </c>
      <c r="F1685" s="29">
        <f t="shared" si="1671"/>
        <v>9</v>
      </c>
      <c r="G1685" s="29">
        <f t="shared" si="1672"/>
        <v>25</v>
      </c>
      <c r="H1685" s="166" t="str">
        <f t="shared" si="1673"/>
        <v>Mo</v>
      </c>
      <c r="I1685" s="29">
        <f t="shared" si="1642"/>
        <v>24</v>
      </c>
      <c r="J1685" s="29">
        <f t="array" ref="J1685">INDEX(Dienstplan!$F$6:$AJ$55,BN1685,BO1685)</f>
        <v>0</v>
      </c>
      <c r="K1685" s="29">
        <f t="array" ref="K1685">IF(OR(J1685=Schichten!$B$3,J1685=Schichten!$B$4),INDEX($D$98:$D$147,MATCH(CODE(J1685),$H$98:$H$147,0)),IF(ISERROR(INDEX($D$98:$D$147,MATCH(J1685,$A$98:$A$147,0))),0,INDEX($D$98:$D$147,MATCH(J1685,$A$98:$A$147,0))))</f>
        <v>0</v>
      </c>
      <c r="L1685" s="29">
        <f t="shared" ref="L1685" si="1702">L1635</f>
        <v>0</v>
      </c>
      <c r="M1685" s="29">
        <f t="shared" si="1694"/>
        <v>0</v>
      </c>
      <c r="O1685" s="29">
        <f t="shared" si="1701"/>
        <v>0</v>
      </c>
      <c r="P1685" s="29">
        <f t="shared" si="1701"/>
        <v>0</v>
      </c>
      <c r="Q1685" s="29">
        <f t="shared" si="1701"/>
        <v>0</v>
      </c>
      <c r="R1685" s="29">
        <f t="shared" si="1701"/>
        <v>0</v>
      </c>
      <c r="S1685" s="29">
        <f t="shared" si="1701"/>
        <v>0</v>
      </c>
      <c r="T1685" s="29">
        <f t="shared" si="1701"/>
        <v>0</v>
      </c>
      <c r="U1685" s="29">
        <f t="shared" si="1701"/>
        <v>0</v>
      </c>
      <c r="V1685" s="29">
        <f t="shared" si="1701"/>
        <v>0</v>
      </c>
      <c r="W1685" s="29">
        <f t="shared" si="1701"/>
        <v>0</v>
      </c>
      <c r="X1685" s="29">
        <f t="shared" si="1701"/>
        <v>0</v>
      </c>
      <c r="Y1685" s="29">
        <f t="shared" si="1701"/>
        <v>1</v>
      </c>
      <c r="Z1685" s="29">
        <f t="shared" si="1701"/>
        <v>1</v>
      </c>
      <c r="AA1685" s="29">
        <f t="shared" si="1701"/>
        <v>1</v>
      </c>
      <c r="AB1685" s="29">
        <f t="shared" si="1701"/>
        <v>1</v>
      </c>
      <c r="AC1685" s="29">
        <f t="shared" si="1701"/>
        <v>1</v>
      </c>
      <c r="AD1685" s="29">
        <f t="shared" si="1701"/>
        <v>1</v>
      </c>
      <c r="AE1685" s="29">
        <f t="shared" si="1699"/>
        <v>1</v>
      </c>
      <c r="AF1685" s="29">
        <f t="shared" si="1699"/>
        <v>1</v>
      </c>
      <c r="AG1685" s="29">
        <f t="shared" si="1699"/>
        <v>1</v>
      </c>
      <c r="AH1685" s="29">
        <f t="shared" si="1699"/>
        <v>1</v>
      </c>
      <c r="AI1685" s="29">
        <f t="shared" si="1699"/>
        <v>1</v>
      </c>
      <c r="AJ1685" s="29">
        <f t="shared" si="1699"/>
        <v>1</v>
      </c>
      <c r="AK1685" s="29">
        <f t="shared" si="1699"/>
        <v>1</v>
      </c>
      <c r="AL1685" s="29">
        <f t="shared" si="1699"/>
        <v>1</v>
      </c>
      <c r="AM1685" s="29">
        <f t="shared" si="1699"/>
        <v>1</v>
      </c>
      <c r="AN1685" s="29">
        <f t="shared" si="1699"/>
        <v>1</v>
      </c>
      <c r="AO1685" s="29">
        <f t="shared" si="1699"/>
        <v>1</v>
      </c>
      <c r="AP1685" s="29">
        <f t="shared" si="1699"/>
        <v>1</v>
      </c>
      <c r="AQ1685" s="29">
        <f t="shared" si="1699"/>
        <v>1</v>
      </c>
      <c r="AR1685" s="29">
        <f t="shared" si="1699"/>
        <v>1</v>
      </c>
      <c r="AS1685" s="29">
        <f t="shared" si="1699"/>
        <v>1</v>
      </c>
      <c r="AT1685" s="29">
        <f t="shared" si="1685"/>
        <v>1</v>
      </c>
      <c r="AU1685" s="29">
        <f t="shared" si="1685"/>
        <v>1</v>
      </c>
      <c r="AV1685" s="29">
        <f t="shared" si="1685"/>
        <v>1</v>
      </c>
      <c r="AW1685" s="29">
        <f t="shared" si="1685"/>
        <v>1</v>
      </c>
      <c r="AX1685" s="29">
        <f t="shared" si="1685"/>
        <v>1</v>
      </c>
      <c r="AY1685" s="29">
        <f t="shared" si="1685"/>
        <v>1</v>
      </c>
      <c r="AZ1685" s="29">
        <f t="shared" si="1685"/>
        <v>1</v>
      </c>
      <c r="BA1685" s="29">
        <f t="shared" si="1685"/>
        <v>1</v>
      </c>
      <c r="BB1685" s="29">
        <f t="shared" si="1685"/>
        <v>1</v>
      </c>
      <c r="BC1685" s="29">
        <f t="shared" si="1685"/>
        <v>1</v>
      </c>
      <c r="BD1685" s="29">
        <f t="shared" si="1685"/>
        <v>1</v>
      </c>
      <c r="BE1685" s="29">
        <f t="shared" si="1685"/>
        <v>1</v>
      </c>
      <c r="BF1685" s="29">
        <f t="shared" si="1685"/>
        <v>1</v>
      </c>
      <c r="BG1685" s="29">
        <f t="shared" si="1685"/>
        <v>1</v>
      </c>
      <c r="BH1685" s="29">
        <f t="shared" si="1685"/>
        <v>1</v>
      </c>
      <c r="BI1685" s="29">
        <f t="shared" si="1685"/>
        <v>1</v>
      </c>
      <c r="BJ1685" s="29">
        <f t="shared" si="1683"/>
        <v>1</v>
      </c>
      <c r="BN1685" s="29">
        <f t="shared" si="1669"/>
        <v>24</v>
      </c>
      <c r="BO1685" s="29">
        <f t="shared" si="1644"/>
        <v>25</v>
      </c>
    </row>
    <row r="1686" spans="3:67" x14ac:dyDescent="0.25">
      <c r="C1686" s="79">
        <f t="shared" si="1641"/>
        <v>43886</v>
      </c>
      <c r="D1686" s="29">
        <f t="shared" si="1691"/>
        <v>2020</v>
      </c>
      <c r="E1686" s="29">
        <f t="shared" si="1670"/>
        <v>2</v>
      </c>
      <c r="F1686" s="29">
        <f t="shared" si="1671"/>
        <v>9</v>
      </c>
      <c r="G1686" s="29">
        <f t="shared" si="1672"/>
        <v>25</v>
      </c>
      <c r="H1686" s="166" t="str">
        <f t="shared" si="1673"/>
        <v>Mo</v>
      </c>
      <c r="I1686" s="29">
        <f t="shared" si="1642"/>
        <v>25</v>
      </c>
      <c r="J1686" s="29">
        <f t="array" ref="J1686">INDEX(Dienstplan!$F$6:$AJ$55,BN1686,BO1686)</f>
        <v>0</v>
      </c>
      <c r="K1686" s="29">
        <f t="array" ref="K1686">IF(OR(J1686=Schichten!$B$3,J1686=Schichten!$B$4),INDEX($D$98:$D$147,MATCH(CODE(J1686),$H$98:$H$147,0)),IF(ISERROR(INDEX($D$98:$D$147,MATCH(J1686,$A$98:$A$147,0))),0,INDEX($D$98:$D$147,MATCH(J1686,$A$98:$A$147,0))))</f>
        <v>0</v>
      </c>
      <c r="L1686" s="29">
        <f t="shared" ref="L1686" si="1703">L1636</f>
        <v>0</v>
      </c>
      <c r="M1686" s="29">
        <f t="shared" si="1694"/>
        <v>0</v>
      </c>
      <c r="O1686" s="29">
        <f t="shared" si="1701"/>
        <v>0</v>
      </c>
      <c r="P1686" s="29">
        <f t="shared" si="1701"/>
        <v>0</v>
      </c>
      <c r="Q1686" s="29">
        <f t="shared" si="1701"/>
        <v>0</v>
      </c>
      <c r="R1686" s="29">
        <f t="shared" si="1701"/>
        <v>0</v>
      </c>
      <c r="S1686" s="29">
        <f t="shared" si="1701"/>
        <v>0</v>
      </c>
      <c r="T1686" s="29">
        <f t="shared" si="1701"/>
        <v>0</v>
      </c>
      <c r="U1686" s="29">
        <f t="shared" si="1701"/>
        <v>0</v>
      </c>
      <c r="V1686" s="29">
        <f t="shared" si="1701"/>
        <v>0</v>
      </c>
      <c r="W1686" s="29">
        <f t="shared" si="1701"/>
        <v>0</v>
      </c>
      <c r="X1686" s="29">
        <f t="shared" si="1701"/>
        <v>0</v>
      </c>
      <c r="Y1686" s="29">
        <f t="shared" si="1701"/>
        <v>1</v>
      </c>
      <c r="Z1686" s="29">
        <f t="shared" si="1701"/>
        <v>1</v>
      </c>
      <c r="AA1686" s="29">
        <f t="shared" si="1701"/>
        <v>1</v>
      </c>
      <c r="AB1686" s="29">
        <f t="shared" si="1701"/>
        <v>1</v>
      </c>
      <c r="AC1686" s="29">
        <f t="shared" si="1701"/>
        <v>1</v>
      </c>
      <c r="AD1686" s="29">
        <f t="shared" si="1701"/>
        <v>1</v>
      </c>
      <c r="AE1686" s="29">
        <f t="shared" si="1699"/>
        <v>1</v>
      </c>
      <c r="AF1686" s="29">
        <f t="shared" si="1699"/>
        <v>1</v>
      </c>
      <c r="AG1686" s="29">
        <f t="shared" si="1699"/>
        <v>1</v>
      </c>
      <c r="AH1686" s="29">
        <f t="shared" si="1699"/>
        <v>1</v>
      </c>
      <c r="AI1686" s="29">
        <f t="shared" si="1699"/>
        <v>1</v>
      </c>
      <c r="AJ1686" s="29">
        <f t="shared" si="1699"/>
        <v>1</v>
      </c>
      <c r="AK1686" s="29">
        <f t="shared" si="1699"/>
        <v>1</v>
      </c>
      <c r="AL1686" s="29">
        <f t="shared" si="1699"/>
        <v>1</v>
      </c>
      <c r="AM1686" s="29">
        <f t="shared" si="1699"/>
        <v>1</v>
      </c>
      <c r="AN1686" s="29">
        <f t="shared" si="1699"/>
        <v>1</v>
      </c>
      <c r="AO1686" s="29">
        <f t="shared" si="1699"/>
        <v>1</v>
      </c>
      <c r="AP1686" s="29">
        <f t="shared" si="1699"/>
        <v>1</v>
      </c>
      <c r="AQ1686" s="29">
        <f t="shared" si="1699"/>
        <v>1</v>
      </c>
      <c r="AR1686" s="29">
        <f t="shared" si="1699"/>
        <v>1</v>
      </c>
      <c r="AS1686" s="29">
        <f t="shared" si="1699"/>
        <v>1</v>
      </c>
      <c r="AT1686" s="29">
        <f t="shared" si="1685"/>
        <v>1</v>
      </c>
      <c r="AU1686" s="29">
        <f t="shared" si="1685"/>
        <v>1</v>
      </c>
      <c r="AV1686" s="29">
        <f t="shared" si="1685"/>
        <v>1</v>
      </c>
      <c r="AW1686" s="29">
        <f t="shared" si="1685"/>
        <v>1</v>
      </c>
      <c r="AX1686" s="29">
        <f t="shared" si="1685"/>
        <v>1</v>
      </c>
      <c r="AY1686" s="29">
        <f t="shared" si="1685"/>
        <v>1</v>
      </c>
      <c r="AZ1686" s="29">
        <f t="shared" si="1685"/>
        <v>1</v>
      </c>
      <c r="BA1686" s="29">
        <f t="shared" si="1685"/>
        <v>1</v>
      </c>
      <c r="BB1686" s="29">
        <f t="shared" si="1685"/>
        <v>1</v>
      </c>
      <c r="BC1686" s="29">
        <f t="shared" si="1685"/>
        <v>1</v>
      </c>
      <c r="BD1686" s="29">
        <f t="shared" si="1685"/>
        <v>1</v>
      </c>
      <c r="BE1686" s="29">
        <f t="shared" si="1685"/>
        <v>1</v>
      </c>
      <c r="BF1686" s="29">
        <f t="shared" si="1685"/>
        <v>1</v>
      </c>
      <c r="BG1686" s="29">
        <f t="shared" si="1685"/>
        <v>1</v>
      </c>
      <c r="BH1686" s="29">
        <f t="shared" si="1685"/>
        <v>1</v>
      </c>
      <c r="BI1686" s="29">
        <f t="shared" si="1685"/>
        <v>1</v>
      </c>
      <c r="BJ1686" s="29">
        <f t="shared" si="1683"/>
        <v>1</v>
      </c>
      <c r="BN1686" s="29">
        <f t="shared" si="1669"/>
        <v>25</v>
      </c>
      <c r="BO1686" s="29">
        <f t="shared" si="1644"/>
        <v>25</v>
      </c>
    </row>
    <row r="1687" spans="3:67" x14ac:dyDescent="0.25">
      <c r="C1687" s="79">
        <f t="shared" si="1641"/>
        <v>43886</v>
      </c>
      <c r="D1687" s="29">
        <f t="shared" si="1691"/>
        <v>2020</v>
      </c>
      <c r="E1687" s="29">
        <f t="shared" si="1670"/>
        <v>2</v>
      </c>
      <c r="F1687" s="29">
        <f t="shared" si="1671"/>
        <v>9</v>
      </c>
      <c r="G1687" s="29">
        <f t="shared" si="1672"/>
        <v>25</v>
      </c>
      <c r="H1687" s="166" t="str">
        <f t="shared" si="1673"/>
        <v>Mo</v>
      </c>
      <c r="I1687" s="29">
        <f t="shared" si="1642"/>
        <v>26</v>
      </c>
      <c r="J1687" s="29">
        <f t="array" ref="J1687">INDEX(Dienstplan!$F$6:$AJ$55,BN1687,BO1687)</f>
        <v>0</v>
      </c>
      <c r="K1687" s="29">
        <f t="array" ref="K1687">IF(OR(J1687=Schichten!$B$3,J1687=Schichten!$B$4),INDEX($D$98:$D$147,MATCH(CODE(J1687),$H$98:$H$147,0)),IF(ISERROR(INDEX($D$98:$D$147,MATCH(J1687,$A$98:$A$147,0))),0,INDEX($D$98:$D$147,MATCH(J1687,$A$98:$A$147,0))))</f>
        <v>0</v>
      </c>
      <c r="L1687" s="29">
        <f t="shared" ref="L1687" si="1704">L1637</f>
        <v>0</v>
      </c>
      <c r="M1687" s="29">
        <f t="shared" si="1694"/>
        <v>0</v>
      </c>
      <c r="O1687" s="29">
        <f t="shared" si="1701"/>
        <v>0</v>
      </c>
      <c r="P1687" s="29">
        <f t="shared" si="1701"/>
        <v>0</v>
      </c>
      <c r="Q1687" s="29">
        <f t="shared" si="1701"/>
        <v>0</v>
      </c>
      <c r="R1687" s="29">
        <f t="shared" si="1701"/>
        <v>0</v>
      </c>
      <c r="S1687" s="29">
        <f t="shared" si="1701"/>
        <v>0</v>
      </c>
      <c r="T1687" s="29">
        <f t="shared" si="1701"/>
        <v>0</v>
      </c>
      <c r="U1687" s="29">
        <f t="shared" si="1701"/>
        <v>0</v>
      </c>
      <c r="V1687" s="29">
        <f t="shared" si="1701"/>
        <v>0</v>
      </c>
      <c r="W1687" s="29">
        <f t="shared" si="1701"/>
        <v>0</v>
      </c>
      <c r="X1687" s="29">
        <f t="shared" si="1701"/>
        <v>0</v>
      </c>
      <c r="Y1687" s="29">
        <f t="shared" si="1701"/>
        <v>1</v>
      </c>
      <c r="Z1687" s="29">
        <f t="shared" si="1701"/>
        <v>1</v>
      </c>
      <c r="AA1687" s="29">
        <f t="shared" si="1701"/>
        <v>1</v>
      </c>
      <c r="AB1687" s="29">
        <f t="shared" si="1701"/>
        <v>1</v>
      </c>
      <c r="AC1687" s="29">
        <f t="shared" si="1701"/>
        <v>1</v>
      </c>
      <c r="AD1687" s="29">
        <f t="shared" si="1701"/>
        <v>1</v>
      </c>
      <c r="AE1687" s="29">
        <f t="shared" si="1699"/>
        <v>1</v>
      </c>
      <c r="AF1687" s="29">
        <f t="shared" si="1699"/>
        <v>1</v>
      </c>
      <c r="AG1687" s="29">
        <f t="shared" si="1699"/>
        <v>1</v>
      </c>
      <c r="AH1687" s="29">
        <f t="shared" si="1699"/>
        <v>1</v>
      </c>
      <c r="AI1687" s="29">
        <f t="shared" si="1699"/>
        <v>1</v>
      </c>
      <c r="AJ1687" s="29">
        <f t="shared" si="1699"/>
        <v>1</v>
      </c>
      <c r="AK1687" s="29">
        <f t="shared" si="1699"/>
        <v>1</v>
      </c>
      <c r="AL1687" s="29">
        <f t="shared" si="1699"/>
        <v>1</v>
      </c>
      <c r="AM1687" s="29">
        <f t="shared" si="1699"/>
        <v>1</v>
      </c>
      <c r="AN1687" s="29">
        <f t="shared" si="1699"/>
        <v>1</v>
      </c>
      <c r="AO1687" s="29">
        <f t="shared" si="1699"/>
        <v>1</v>
      </c>
      <c r="AP1687" s="29">
        <f t="shared" si="1699"/>
        <v>1</v>
      </c>
      <c r="AQ1687" s="29">
        <f t="shared" si="1699"/>
        <v>1</v>
      </c>
      <c r="AR1687" s="29">
        <f t="shared" si="1699"/>
        <v>1</v>
      </c>
      <c r="AS1687" s="29">
        <f t="shared" si="1699"/>
        <v>1</v>
      </c>
      <c r="AT1687" s="29">
        <f t="shared" si="1685"/>
        <v>1</v>
      </c>
      <c r="AU1687" s="29">
        <f t="shared" si="1685"/>
        <v>1</v>
      </c>
      <c r="AV1687" s="29">
        <f t="shared" si="1685"/>
        <v>1</v>
      </c>
      <c r="AW1687" s="29">
        <f t="shared" si="1685"/>
        <v>1</v>
      </c>
      <c r="AX1687" s="29">
        <f t="shared" si="1685"/>
        <v>1</v>
      </c>
      <c r="AY1687" s="29">
        <f t="shared" si="1685"/>
        <v>1</v>
      </c>
      <c r="AZ1687" s="29">
        <f t="shared" si="1685"/>
        <v>1</v>
      </c>
      <c r="BA1687" s="29">
        <f t="shared" si="1685"/>
        <v>1</v>
      </c>
      <c r="BB1687" s="29">
        <f t="shared" si="1685"/>
        <v>1</v>
      </c>
      <c r="BC1687" s="29">
        <f t="shared" si="1685"/>
        <v>1</v>
      </c>
      <c r="BD1687" s="29">
        <f t="shared" si="1685"/>
        <v>1</v>
      </c>
      <c r="BE1687" s="29">
        <f t="shared" si="1685"/>
        <v>1</v>
      </c>
      <c r="BF1687" s="29">
        <f t="shared" si="1685"/>
        <v>1</v>
      </c>
      <c r="BG1687" s="29">
        <f t="shared" si="1685"/>
        <v>1</v>
      </c>
      <c r="BH1687" s="29">
        <f t="shared" si="1685"/>
        <v>1</v>
      </c>
      <c r="BI1687" s="29">
        <f t="shared" ref="BI1687:BJ1702" si="1705">IF($M$457,IF($J1687=BI$461,1,0),0)</f>
        <v>1</v>
      </c>
      <c r="BJ1687" s="29">
        <f t="shared" si="1705"/>
        <v>1</v>
      </c>
      <c r="BN1687" s="29">
        <f t="shared" si="1669"/>
        <v>26</v>
      </c>
      <c r="BO1687" s="29">
        <f t="shared" si="1644"/>
        <v>25</v>
      </c>
    </row>
    <row r="1688" spans="3:67" x14ac:dyDescent="0.25">
      <c r="C1688" s="79">
        <f t="shared" si="1641"/>
        <v>43886</v>
      </c>
      <c r="D1688" s="29">
        <f t="shared" si="1691"/>
        <v>2020</v>
      </c>
      <c r="E1688" s="29">
        <f t="shared" si="1670"/>
        <v>2</v>
      </c>
      <c r="F1688" s="29">
        <f t="shared" si="1671"/>
        <v>9</v>
      </c>
      <c r="G1688" s="29">
        <f t="shared" si="1672"/>
        <v>25</v>
      </c>
      <c r="H1688" s="166" t="str">
        <f t="shared" si="1673"/>
        <v>Mo</v>
      </c>
      <c r="I1688" s="29">
        <f t="shared" si="1642"/>
        <v>27</v>
      </c>
      <c r="J1688" s="29">
        <f t="array" ref="J1688">INDEX(Dienstplan!$F$6:$AJ$55,BN1688,BO1688)</f>
        <v>0</v>
      </c>
      <c r="K1688" s="29">
        <f t="array" ref="K1688">IF(OR(J1688=Schichten!$B$3,J1688=Schichten!$B$4),INDEX($D$98:$D$147,MATCH(CODE(J1688),$H$98:$H$147,0)),IF(ISERROR(INDEX($D$98:$D$147,MATCH(J1688,$A$98:$A$147,0))),0,INDEX($D$98:$D$147,MATCH(J1688,$A$98:$A$147,0))))</f>
        <v>0</v>
      </c>
      <c r="L1688" s="29">
        <f t="shared" ref="L1688" si="1706">L1638</f>
        <v>0</v>
      </c>
      <c r="M1688" s="29">
        <f t="shared" si="1694"/>
        <v>0</v>
      </c>
      <c r="O1688" s="29">
        <f t="shared" si="1701"/>
        <v>0</v>
      </c>
      <c r="P1688" s="29">
        <f t="shared" si="1701"/>
        <v>0</v>
      </c>
      <c r="Q1688" s="29">
        <f t="shared" si="1701"/>
        <v>0</v>
      </c>
      <c r="R1688" s="29">
        <f t="shared" si="1701"/>
        <v>0</v>
      </c>
      <c r="S1688" s="29">
        <f t="shared" si="1701"/>
        <v>0</v>
      </c>
      <c r="T1688" s="29">
        <f t="shared" si="1701"/>
        <v>0</v>
      </c>
      <c r="U1688" s="29">
        <f t="shared" si="1701"/>
        <v>0</v>
      </c>
      <c r="V1688" s="29">
        <f t="shared" si="1701"/>
        <v>0</v>
      </c>
      <c r="W1688" s="29">
        <f t="shared" si="1701"/>
        <v>0</v>
      </c>
      <c r="X1688" s="29">
        <f t="shared" si="1701"/>
        <v>0</v>
      </c>
      <c r="Y1688" s="29">
        <f t="shared" si="1701"/>
        <v>1</v>
      </c>
      <c r="Z1688" s="29">
        <f t="shared" si="1701"/>
        <v>1</v>
      </c>
      <c r="AA1688" s="29">
        <f t="shared" si="1701"/>
        <v>1</v>
      </c>
      <c r="AB1688" s="29">
        <f t="shared" si="1701"/>
        <v>1</v>
      </c>
      <c r="AC1688" s="29">
        <f t="shared" si="1701"/>
        <v>1</v>
      </c>
      <c r="AD1688" s="29">
        <f t="shared" si="1701"/>
        <v>1</v>
      </c>
      <c r="AE1688" s="29">
        <f t="shared" si="1699"/>
        <v>1</v>
      </c>
      <c r="AF1688" s="29">
        <f t="shared" si="1699"/>
        <v>1</v>
      </c>
      <c r="AG1688" s="29">
        <f t="shared" si="1699"/>
        <v>1</v>
      </c>
      <c r="AH1688" s="29">
        <f t="shared" si="1699"/>
        <v>1</v>
      </c>
      <c r="AI1688" s="29">
        <f t="shared" si="1699"/>
        <v>1</v>
      </c>
      <c r="AJ1688" s="29">
        <f t="shared" si="1699"/>
        <v>1</v>
      </c>
      <c r="AK1688" s="29">
        <f t="shared" si="1699"/>
        <v>1</v>
      </c>
      <c r="AL1688" s="29">
        <f t="shared" si="1699"/>
        <v>1</v>
      </c>
      <c r="AM1688" s="29">
        <f t="shared" si="1699"/>
        <v>1</v>
      </c>
      <c r="AN1688" s="29">
        <f t="shared" si="1699"/>
        <v>1</v>
      </c>
      <c r="AO1688" s="29">
        <f t="shared" si="1699"/>
        <v>1</v>
      </c>
      <c r="AP1688" s="29">
        <f t="shared" si="1699"/>
        <v>1</v>
      </c>
      <c r="AQ1688" s="29">
        <f t="shared" si="1699"/>
        <v>1</v>
      </c>
      <c r="AR1688" s="29">
        <f t="shared" si="1699"/>
        <v>1</v>
      </c>
      <c r="AS1688" s="29">
        <f t="shared" si="1699"/>
        <v>1</v>
      </c>
      <c r="AT1688" s="29">
        <f t="shared" ref="AT1688:BI1703" si="1707">IF($M$457,IF($J1688=AT$461,1,0),0)</f>
        <v>1</v>
      </c>
      <c r="AU1688" s="29">
        <f t="shared" si="1707"/>
        <v>1</v>
      </c>
      <c r="AV1688" s="29">
        <f t="shared" si="1707"/>
        <v>1</v>
      </c>
      <c r="AW1688" s="29">
        <f t="shared" si="1707"/>
        <v>1</v>
      </c>
      <c r="AX1688" s="29">
        <f t="shared" si="1707"/>
        <v>1</v>
      </c>
      <c r="AY1688" s="29">
        <f t="shared" si="1707"/>
        <v>1</v>
      </c>
      <c r="AZ1688" s="29">
        <f t="shared" si="1707"/>
        <v>1</v>
      </c>
      <c r="BA1688" s="29">
        <f t="shared" si="1707"/>
        <v>1</v>
      </c>
      <c r="BB1688" s="29">
        <f t="shared" si="1707"/>
        <v>1</v>
      </c>
      <c r="BC1688" s="29">
        <f t="shared" si="1707"/>
        <v>1</v>
      </c>
      <c r="BD1688" s="29">
        <f t="shared" si="1707"/>
        <v>1</v>
      </c>
      <c r="BE1688" s="29">
        <f t="shared" si="1707"/>
        <v>1</v>
      </c>
      <c r="BF1688" s="29">
        <f t="shared" si="1707"/>
        <v>1</v>
      </c>
      <c r="BG1688" s="29">
        <f t="shared" si="1707"/>
        <v>1</v>
      </c>
      <c r="BH1688" s="29">
        <f t="shared" si="1707"/>
        <v>1</v>
      </c>
      <c r="BI1688" s="29">
        <f t="shared" si="1707"/>
        <v>1</v>
      </c>
      <c r="BJ1688" s="29">
        <f t="shared" si="1705"/>
        <v>1</v>
      </c>
      <c r="BN1688" s="29">
        <f t="shared" si="1669"/>
        <v>27</v>
      </c>
      <c r="BO1688" s="29">
        <f t="shared" si="1644"/>
        <v>25</v>
      </c>
    </row>
    <row r="1689" spans="3:67" x14ac:dyDescent="0.25">
      <c r="C1689" s="79">
        <f t="shared" si="1641"/>
        <v>43886</v>
      </c>
      <c r="D1689" s="29">
        <f t="shared" si="1691"/>
        <v>2020</v>
      </c>
      <c r="E1689" s="29">
        <f t="shared" si="1670"/>
        <v>2</v>
      </c>
      <c r="F1689" s="29">
        <f t="shared" si="1671"/>
        <v>9</v>
      </c>
      <c r="G1689" s="29">
        <f t="shared" si="1672"/>
        <v>25</v>
      </c>
      <c r="H1689" s="166" t="str">
        <f t="shared" si="1673"/>
        <v>Mo</v>
      </c>
      <c r="I1689" s="29">
        <f t="shared" si="1642"/>
        <v>28</v>
      </c>
      <c r="J1689" s="29">
        <f t="array" ref="J1689">INDEX(Dienstplan!$F$6:$AJ$55,BN1689,BO1689)</f>
        <v>0</v>
      </c>
      <c r="K1689" s="29">
        <f t="array" ref="K1689">IF(OR(J1689=Schichten!$B$3,J1689=Schichten!$B$4),INDEX($D$98:$D$147,MATCH(CODE(J1689),$H$98:$H$147,0)),IF(ISERROR(INDEX($D$98:$D$147,MATCH(J1689,$A$98:$A$147,0))),0,INDEX($D$98:$D$147,MATCH(J1689,$A$98:$A$147,0))))</f>
        <v>0</v>
      </c>
      <c r="L1689" s="29">
        <f t="shared" ref="L1689" si="1708">L1639</f>
        <v>0</v>
      </c>
      <c r="M1689" s="29">
        <f t="shared" si="1694"/>
        <v>0</v>
      </c>
      <c r="O1689" s="29">
        <f t="shared" si="1701"/>
        <v>0</v>
      </c>
      <c r="P1689" s="29">
        <f t="shared" si="1701"/>
        <v>0</v>
      </c>
      <c r="Q1689" s="29">
        <f t="shared" si="1701"/>
        <v>0</v>
      </c>
      <c r="R1689" s="29">
        <f t="shared" si="1701"/>
        <v>0</v>
      </c>
      <c r="S1689" s="29">
        <f t="shared" si="1701"/>
        <v>0</v>
      </c>
      <c r="T1689" s="29">
        <f t="shared" si="1701"/>
        <v>0</v>
      </c>
      <c r="U1689" s="29">
        <f t="shared" si="1701"/>
        <v>0</v>
      </c>
      <c r="V1689" s="29">
        <f t="shared" si="1701"/>
        <v>0</v>
      </c>
      <c r="W1689" s="29">
        <f t="shared" si="1701"/>
        <v>0</v>
      </c>
      <c r="X1689" s="29">
        <f t="shared" si="1701"/>
        <v>0</v>
      </c>
      <c r="Y1689" s="29">
        <f t="shared" si="1701"/>
        <v>1</v>
      </c>
      <c r="Z1689" s="29">
        <f t="shared" si="1701"/>
        <v>1</v>
      </c>
      <c r="AA1689" s="29">
        <f t="shared" si="1701"/>
        <v>1</v>
      </c>
      <c r="AB1689" s="29">
        <f t="shared" si="1701"/>
        <v>1</v>
      </c>
      <c r="AC1689" s="29">
        <f t="shared" si="1701"/>
        <v>1</v>
      </c>
      <c r="AD1689" s="29">
        <f t="shared" si="1701"/>
        <v>1</v>
      </c>
      <c r="AE1689" s="29">
        <f t="shared" si="1699"/>
        <v>1</v>
      </c>
      <c r="AF1689" s="29">
        <f t="shared" si="1699"/>
        <v>1</v>
      </c>
      <c r="AG1689" s="29">
        <f t="shared" si="1699"/>
        <v>1</v>
      </c>
      <c r="AH1689" s="29">
        <f t="shared" si="1699"/>
        <v>1</v>
      </c>
      <c r="AI1689" s="29">
        <f t="shared" si="1699"/>
        <v>1</v>
      </c>
      <c r="AJ1689" s="29">
        <f t="shared" si="1699"/>
        <v>1</v>
      </c>
      <c r="AK1689" s="29">
        <f t="shared" si="1699"/>
        <v>1</v>
      </c>
      <c r="AL1689" s="29">
        <f t="shared" si="1699"/>
        <v>1</v>
      </c>
      <c r="AM1689" s="29">
        <f t="shared" si="1699"/>
        <v>1</v>
      </c>
      <c r="AN1689" s="29">
        <f t="shared" si="1699"/>
        <v>1</v>
      </c>
      <c r="AO1689" s="29">
        <f t="shared" si="1699"/>
        <v>1</v>
      </c>
      <c r="AP1689" s="29">
        <f t="shared" si="1699"/>
        <v>1</v>
      </c>
      <c r="AQ1689" s="29">
        <f t="shared" si="1699"/>
        <v>1</v>
      </c>
      <c r="AR1689" s="29">
        <f t="shared" si="1699"/>
        <v>1</v>
      </c>
      <c r="AS1689" s="29">
        <f t="shared" si="1699"/>
        <v>1</v>
      </c>
      <c r="AT1689" s="29">
        <f t="shared" si="1707"/>
        <v>1</v>
      </c>
      <c r="AU1689" s="29">
        <f t="shared" si="1707"/>
        <v>1</v>
      </c>
      <c r="AV1689" s="29">
        <f t="shared" si="1707"/>
        <v>1</v>
      </c>
      <c r="AW1689" s="29">
        <f t="shared" si="1707"/>
        <v>1</v>
      </c>
      <c r="AX1689" s="29">
        <f t="shared" si="1707"/>
        <v>1</v>
      </c>
      <c r="AY1689" s="29">
        <f t="shared" si="1707"/>
        <v>1</v>
      </c>
      <c r="AZ1689" s="29">
        <f t="shared" si="1707"/>
        <v>1</v>
      </c>
      <c r="BA1689" s="29">
        <f t="shared" si="1707"/>
        <v>1</v>
      </c>
      <c r="BB1689" s="29">
        <f t="shared" si="1707"/>
        <v>1</v>
      </c>
      <c r="BC1689" s="29">
        <f t="shared" si="1707"/>
        <v>1</v>
      </c>
      <c r="BD1689" s="29">
        <f t="shared" si="1707"/>
        <v>1</v>
      </c>
      <c r="BE1689" s="29">
        <f t="shared" si="1707"/>
        <v>1</v>
      </c>
      <c r="BF1689" s="29">
        <f t="shared" si="1707"/>
        <v>1</v>
      </c>
      <c r="BG1689" s="29">
        <f t="shared" si="1707"/>
        <v>1</v>
      </c>
      <c r="BH1689" s="29">
        <f t="shared" si="1707"/>
        <v>1</v>
      </c>
      <c r="BI1689" s="29">
        <f t="shared" si="1707"/>
        <v>1</v>
      </c>
      <c r="BJ1689" s="29">
        <f t="shared" si="1705"/>
        <v>1</v>
      </c>
      <c r="BN1689" s="29">
        <f t="shared" si="1669"/>
        <v>28</v>
      </c>
      <c r="BO1689" s="29">
        <f t="shared" si="1644"/>
        <v>25</v>
      </c>
    </row>
    <row r="1690" spans="3:67" x14ac:dyDescent="0.25">
      <c r="C1690" s="79">
        <f t="shared" si="1641"/>
        <v>43886</v>
      </c>
      <c r="D1690" s="29">
        <f t="shared" si="1691"/>
        <v>2020</v>
      </c>
      <c r="E1690" s="29">
        <f t="shared" si="1670"/>
        <v>2</v>
      </c>
      <c r="F1690" s="29">
        <f t="shared" si="1671"/>
        <v>9</v>
      </c>
      <c r="G1690" s="29">
        <f t="shared" si="1672"/>
        <v>25</v>
      </c>
      <c r="H1690" s="166" t="str">
        <f t="shared" si="1673"/>
        <v>Mo</v>
      </c>
      <c r="I1690" s="29">
        <f t="shared" si="1642"/>
        <v>29</v>
      </c>
      <c r="J1690" s="29">
        <f t="array" ref="J1690">INDEX(Dienstplan!$F$6:$AJ$55,BN1690,BO1690)</f>
        <v>0</v>
      </c>
      <c r="K1690" s="29">
        <f t="array" ref="K1690">IF(OR(J1690=Schichten!$B$3,J1690=Schichten!$B$4),INDEX($D$98:$D$147,MATCH(CODE(J1690),$H$98:$H$147,0)),IF(ISERROR(INDEX($D$98:$D$147,MATCH(J1690,$A$98:$A$147,0))),0,INDEX($D$98:$D$147,MATCH(J1690,$A$98:$A$147,0))))</f>
        <v>0</v>
      </c>
      <c r="L1690" s="29">
        <f t="shared" ref="L1690" si="1709">L1640</f>
        <v>0</v>
      </c>
      <c r="M1690" s="29">
        <f t="shared" si="1694"/>
        <v>0</v>
      </c>
      <c r="O1690" s="29">
        <f t="shared" si="1701"/>
        <v>0</v>
      </c>
      <c r="P1690" s="29">
        <f t="shared" si="1701"/>
        <v>0</v>
      </c>
      <c r="Q1690" s="29">
        <f t="shared" si="1701"/>
        <v>0</v>
      </c>
      <c r="R1690" s="29">
        <f t="shared" si="1701"/>
        <v>0</v>
      </c>
      <c r="S1690" s="29">
        <f t="shared" si="1701"/>
        <v>0</v>
      </c>
      <c r="T1690" s="29">
        <f t="shared" si="1701"/>
        <v>0</v>
      </c>
      <c r="U1690" s="29">
        <f t="shared" si="1701"/>
        <v>0</v>
      </c>
      <c r="V1690" s="29">
        <f t="shared" si="1701"/>
        <v>0</v>
      </c>
      <c r="W1690" s="29">
        <f t="shared" si="1701"/>
        <v>0</v>
      </c>
      <c r="X1690" s="29">
        <f t="shared" si="1701"/>
        <v>0</v>
      </c>
      <c r="Y1690" s="29">
        <f t="shared" si="1701"/>
        <v>1</v>
      </c>
      <c r="Z1690" s="29">
        <f t="shared" si="1701"/>
        <v>1</v>
      </c>
      <c r="AA1690" s="29">
        <f t="shared" si="1701"/>
        <v>1</v>
      </c>
      <c r="AB1690" s="29">
        <f t="shared" si="1701"/>
        <v>1</v>
      </c>
      <c r="AC1690" s="29">
        <f t="shared" si="1701"/>
        <v>1</v>
      </c>
      <c r="AD1690" s="29">
        <f t="shared" si="1701"/>
        <v>1</v>
      </c>
      <c r="AE1690" s="29">
        <f t="shared" si="1699"/>
        <v>1</v>
      </c>
      <c r="AF1690" s="29">
        <f t="shared" si="1699"/>
        <v>1</v>
      </c>
      <c r="AG1690" s="29">
        <f t="shared" si="1699"/>
        <v>1</v>
      </c>
      <c r="AH1690" s="29">
        <f t="shared" si="1699"/>
        <v>1</v>
      </c>
      <c r="AI1690" s="29">
        <f t="shared" si="1699"/>
        <v>1</v>
      </c>
      <c r="AJ1690" s="29">
        <f t="shared" si="1699"/>
        <v>1</v>
      </c>
      <c r="AK1690" s="29">
        <f t="shared" si="1699"/>
        <v>1</v>
      </c>
      <c r="AL1690" s="29">
        <f t="shared" si="1699"/>
        <v>1</v>
      </c>
      <c r="AM1690" s="29">
        <f t="shared" si="1699"/>
        <v>1</v>
      </c>
      <c r="AN1690" s="29">
        <f t="shared" si="1699"/>
        <v>1</v>
      </c>
      <c r="AO1690" s="29">
        <f t="shared" si="1699"/>
        <v>1</v>
      </c>
      <c r="AP1690" s="29">
        <f t="shared" si="1699"/>
        <v>1</v>
      </c>
      <c r="AQ1690" s="29">
        <f t="shared" si="1699"/>
        <v>1</v>
      </c>
      <c r="AR1690" s="29">
        <f t="shared" si="1699"/>
        <v>1</v>
      </c>
      <c r="AS1690" s="29">
        <f t="shared" si="1699"/>
        <v>1</v>
      </c>
      <c r="AT1690" s="29">
        <f t="shared" si="1707"/>
        <v>1</v>
      </c>
      <c r="AU1690" s="29">
        <f t="shared" si="1707"/>
        <v>1</v>
      </c>
      <c r="AV1690" s="29">
        <f t="shared" si="1707"/>
        <v>1</v>
      </c>
      <c r="AW1690" s="29">
        <f t="shared" si="1707"/>
        <v>1</v>
      </c>
      <c r="AX1690" s="29">
        <f t="shared" si="1707"/>
        <v>1</v>
      </c>
      <c r="AY1690" s="29">
        <f t="shared" si="1707"/>
        <v>1</v>
      </c>
      <c r="AZ1690" s="29">
        <f t="shared" si="1707"/>
        <v>1</v>
      </c>
      <c r="BA1690" s="29">
        <f t="shared" si="1707"/>
        <v>1</v>
      </c>
      <c r="BB1690" s="29">
        <f t="shared" si="1707"/>
        <v>1</v>
      </c>
      <c r="BC1690" s="29">
        <f t="shared" si="1707"/>
        <v>1</v>
      </c>
      <c r="BD1690" s="29">
        <f t="shared" si="1707"/>
        <v>1</v>
      </c>
      <c r="BE1690" s="29">
        <f t="shared" si="1707"/>
        <v>1</v>
      </c>
      <c r="BF1690" s="29">
        <f t="shared" si="1707"/>
        <v>1</v>
      </c>
      <c r="BG1690" s="29">
        <f t="shared" si="1707"/>
        <v>1</v>
      </c>
      <c r="BH1690" s="29">
        <f t="shared" si="1707"/>
        <v>1</v>
      </c>
      <c r="BI1690" s="29">
        <f t="shared" si="1707"/>
        <v>1</v>
      </c>
      <c r="BJ1690" s="29">
        <f t="shared" si="1705"/>
        <v>1</v>
      </c>
      <c r="BN1690" s="29">
        <f t="shared" si="1669"/>
        <v>29</v>
      </c>
      <c r="BO1690" s="29">
        <f t="shared" si="1644"/>
        <v>25</v>
      </c>
    </row>
    <row r="1691" spans="3:67" x14ac:dyDescent="0.25">
      <c r="C1691" s="79">
        <f t="shared" si="1641"/>
        <v>43886</v>
      </c>
      <c r="D1691" s="29">
        <f t="shared" si="1691"/>
        <v>2020</v>
      </c>
      <c r="E1691" s="29">
        <f t="shared" si="1670"/>
        <v>2</v>
      </c>
      <c r="F1691" s="29">
        <f t="shared" si="1671"/>
        <v>9</v>
      </c>
      <c r="G1691" s="29">
        <f t="shared" si="1672"/>
        <v>25</v>
      </c>
      <c r="H1691" s="166" t="str">
        <f t="shared" si="1673"/>
        <v>Mo</v>
      </c>
      <c r="I1691" s="29">
        <f t="shared" si="1642"/>
        <v>30</v>
      </c>
      <c r="J1691" s="29">
        <f t="array" ref="J1691">INDEX(Dienstplan!$F$6:$AJ$55,BN1691,BO1691)</f>
        <v>0</v>
      </c>
      <c r="K1691" s="29">
        <f t="array" ref="K1691">IF(OR(J1691=Schichten!$B$3,J1691=Schichten!$B$4),INDEX($D$98:$D$147,MATCH(CODE(J1691),$H$98:$H$147,0)),IF(ISERROR(INDEX($D$98:$D$147,MATCH(J1691,$A$98:$A$147,0))),0,INDEX($D$98:$D$147,MATCH(J1691,$A$98:$A$147,0))))</f>
        <v>0</v>
      </c>
      <c r="L1691" s="29">
        <f t="shared" ref="L1691" si="1710">L1641</f>
        <v>0</v>
      </c>
      <c r="M1691" s="29">
        <f t="shared" si="1694"/>
        <v>0</v>
      </c>
      <c r="O1691" s="29">
        <f t="shared" si="1701"/>
        <v>0</v>
      </c>
      <c r="P1691" s="29">
        <f t="shared" si="1701"/>
        <v>0</v>
      </c>
      <c r="Q1691" s="29">
        <f t="shared" si="1701"/>
        <v>0</v>
      </c>
      <c r="R1691" s="29">
        <f t="shared" si="1701"/>
        <v>0</v>
      </c>
      <c r="S1691" s="29">
        <f t="shared" si="1701"/>
        <v>0</v>
      </c>
      <c r="T1691" s="29">
        <f t="shared" si="1701"/>
        <v>0</v>
      </c>
      <c r="U1691" s="29">
        <f t="shared" si="1701"/>
        <v>0</v>
      </c>
      <c r="V1691" s="29">
        <f t="shared" si="1701"/>
        <v>0</v>
      </c>
      <c r="W1691" s="29">
        <f t="shared" si="1701"/>
        <v>0</v>
      </c>
      <c r="X1691" s="29">
        <f t="shared" si="1701"/>
        <v>0</v>
      </c>
      <c r="Y1691" s="29">
        <f t="shared" si="1701"/>
        <v>1</v>
      </c>
      <c r="Z1691" s="29">
        <f t="shared" si="1701"/>
        <v>1</v>
      </c>
      <c r="AA1691" s="29">
        <f t="shared" si="1701"/>
        <v>1</v>
      </c>
      <c r="AB1691" s="29">
        <f t="shared" si="1701"/>
        <v>1</v>
      </c>
      <c r="AC1691" s="29">
        <f t="shared" si="1701"/>
        <v>1</v>
      </c>
      <c r="AD1691" s="29">
        <f t="shared" si="1701"/>
        <v>1</v>
      </c>
      <c r="AE1691" s="29">
        <f t="shared" si="1699"/>
        <v>1</v>
      </c>
      <c r="AF1691" s="29">
        <f t="shared" si="1699"/>
        <v>1</v>
      </c>
      <c r="AG1691" s="29">
        <f t="shared" si="1699"/>
        <v>1</v>
      </c>
      <c r="AH1691" s="29">
        <f t="shared" si="1699"/>
        <v>1</v>
      </c>
      <c r="AI1691" s="29">
        <f t="shared" si="1699"/>
        <v>1</v>
      </c>
      <c r="AJ1691" s="29">
        <f t="shared" si="1699"/>
        <v>1</v>
      </c>
      <c r="AK1691" s="29">
        <f t="shared" si="1699"/>
        <v>1</v>
      </c>
      <c r="AL1691" s="29">
        <f t="shared" si="1699"/>
        <v>1</v>
      </c>
      <c r="AM1691" s="29">
        <f t="shared" si="1699"/>
        <v>1</v>
      </c>
      <c r="AN1691" s="29">
        <f t="shared" si="1699"/>
        <v>1</v>
      </c>
      <c r="AO1691" s="29">
        <f t="shared" si="1699"/>
        <v>1</v>
      </c>
      <c r="AP1691" s="29">
        <f t="shared" si="1699"/>
        <v>1</v>
      </c>
      <c r="AQ1691" s="29">
        <f t="shared" si="1699"/>
        <v>1</v>
      </c>
      <c r="AR1691" s="29">
        <f t="shared" si="1699"/>
        <v>1</v>
      </c>
      <c r="AS1691" s="29">
        <f t="shared" si="1699"/>
        <v>1</v>
      </c>
      <c r="AT1691" s="29">
        <f t="shared" si="1707"/>
        <v>1</v>
      </c>
      <c r="AU1691" s="29">
        <f t="shared" si="1707"/>
        <v>1</v>
      </c>
      <c r="AV1691" s="29">
        <f t="shared" si="1707"/>
        <v>1</v>
      </c>
      <c r="AW1691" s="29">
        <f t="shared" si="1707"/>
        <v>1</v>
      </c>
      <c r="AX1691" s="29">
        <f t="shared" si="1707"/>
        <v>1</v>
      </c>
      <c r="AY1691" s="29">
        <f t="shared" si="1707"/>
        <v>1</v>
      </c>
      <c r="AZ1691" s="29">
        <f t="shared" si="1707"/>
        <v>1</v>
      </c>
      <c r="BA1691" s="29">
        <f t="shared" si="1707"/>
        <v>1</v>
      </c>
      <c r="BB1691" s="29">
        <f t="shared" si="1707"/>
        <v>1</v>
      </c>
      <c r="BC1691" s="29">
        <f t="shared" si="1707"/>
        <v>1</v>
      </c>
      <c r="BD1691" s="29">
        <f t="shared" si="1707"/>
        <v>1</v>
      </c>
      <c r="BE1691" s="29">
        <f t="shared" si="1707"/>
        <v>1</v>
      </c>
      <c r="BF1691" s="29">
        <f t="shared" si="1707"/>
        <v>1</v>
      </c>
      <c r="BG1691" s="29">
        <f t="shared" si="1707"/>
        <v>1</v>
      </c>
      <c r="BH1691" s="29">
        <f t="shared" si="1707"/>
        <v>1</v>
      </c>
      <c r="BI1691" s="29">
        <f t="shared" si="1707"/>
        <v>1</v>
      </c>
      <c r="BJ1691" s="29">
        <f t="shared" si="1705"/>
        <v>1</v>
      </c>
      <c r="BN1691" s="29">
        <f t="shared" si="1669"/>
        <v>30</v>
      </c>
      <c r="BO1691" s="29">
        <f t="shared" si="1644"/>
        <v>25</v>
      </c>
    </row>
    <row r="1692" spans="3:67" x14ac:dyDescent="0.25">
      <c r="C1692" s="79">
        <f t="shared" si="1641"/>
        <v>43886</v>
      </c>
      <c r="D1692" s="29">
        <f t="shared" si="1691"/>
        <v>2020</v>
      </c>
      <c r="E1692" s="29">
        <f t="shared" si="1670"/>
        <v>2</v>
      </c>
      <c r="F1692" s="29">
        <f t="shared" si="1671"/>
        <v>9</v>
      </c>
      <c r="G1692" s="29">
        <f t="shared" si="1672"/>
        <v>25</v>
      </c>
      <c r="H1692" s="166" t="str">
        <f t="shared" si="1673"/>
        <v>Mo</v>
      </c>
      <c r="I1692" s="29">
        <f t="shared" si="1642"/>
        <v>31</v>
      </c>
      <c r="J1692" s="29">
        <f t="array" ref="J1692">INDEX(Dienstplan!$F$6:$AJ$55,BN1692,BO1692)</f>
        <v>0</v>
      </c>
      <c r="K1692" s="29">
        <f t="array" ref="K1692">IF(OR(J1692=Schichten!$B$3,J1692=Schichten!$B$4),INDEX($D$98:$D$147,MATCH(CODE(J1692),$H$98:$H$147,0)),IF(ISERROR(INDEX($D$98:$D$147,MATCH(J1692,$A$98:$A$147,0))),0,INDEX($D$98:$D$147,MATCH(J1692,$A$98:$A$147,0))))</f>
        <v>0</v>
      </c>
      <c r="L1692" s="29">
        <f t="shared" ref="L1692" si="1711">L1642</f>
        <v>0</v>
      </c>
      <c r="M1692" s="29">
        <f t="shared" si="1694"/>
        <v>0</v>
      </c>
      <c r="O1692" s="29">
        <f t="shared" si="1701"/>
        <v>0</v>
      </c>
      <c r="P1692" s="29">
        <f t="shared" si="1701"/>
        <v>0</v>
      </c>
      <c r="Q1692" s="29">
        <f t="shared" si="1701"/>
        <v>0</v>
      </c>
      <c r="R1692" s="29">
        <f t="shared" si="1701"/>
        <v>0</v>
      </c>
      <c r="S1692" s="29">
        <f t="shared" si="1701"/>
        <v>0</v>
      </c>
      <c r="T1692" s="29">
        <f t="shared" si="1701"/>
        <v>0</v>
      </c>
      <c r="U1692" s="29">
        <f t="shared" si="1701"/>
        <v>0</v>
      </c>
      <c r="V1692" s="29">
        <f t="shared" si="1701"/>
        <v>0</v>
      </c>
      <c r="W1692" s="29">
        <f t="shared" si="1701"/>
        <v>0</v>
      </c>
      <c r="X1692" s="29">
        <f t="shared" si="1701"/>
        <v>0</v>
      </c>
      <c r="Y1692" s="29">
        <f t="shared" si="1701"/>
        <v>1</v>
      </c>
      <c r="Z1692" s="29">
        <f t="shared" si="1701"/>
        <v>1</v>
      </c>
      <c r="AA1692" s="29">
        <f t="shared" si="1701"/>
        <v>1</v>
      </c>
      <c r="AB1692" s="29">
        <f t="shared" si="1701"/>
        <v>1</v>
      </c>
      <c r="AC1692" s="29">
        <f t="shared" si="1701"/>
        <v>1</v>
      </c>
      <c r="AD1692" s="29">
        <f t="shared" si="1701"/>
        <v>1</v>
      </c>
      <c r="AE1692" s="29">
        <f t="shared" si="1699"/>
        <v>1</v>
      </c>
      <c r="AF1692" s="29">
        <f t="shared" si="1699"/>
        <v>1</v>
      </c>
      <c r="AG1692" s="29">
        <f t="shared" si="1699"/>
        <v>1</v>
      </c>
      <c r="AH1692" s="29">
        <f t="shared" si="1699"/>
        <v>1</v>
      </c>
      <c r="AI1692" s="29">
        <f t="shared" si="1699"/>
        <v>1</v>
      </c>
      <c r="AJ1692" s="29">
        <f t="shared" si="1699"/>
        <v>1</v>
      </c>
      <c r="AK1692" s="29">
        <f t="shared" si="1699"/>
        <v>1</v>
      </c>
      <c r="AL1692" s="29">
        <f t="shared" si="1699"/>
        <v>1</v>
      </c>
      <c r="AM1692" s="29">
        <f t="shared" si="1699"/>
        <v>1</v>
      </c>
      <c r="AN1692" s="29">
        <f t="shared" si="1699"/>
        <v>1</v>
      </c>
      <c r="AO1692" s="29">
        <f t="shared" si="1699"/>
        <v>1</v>
      </c>
      <c r="AP1692" s="29">
        <f t="shared" si="1699"/>
        <v>1</v>
      </c>
      <c r="AQ1692" s="29">
        <f t="shared" si="1699"/>
        <v>1</v>
      </c>
      <c r="AR1692" s="29">
        <f t="shared" si="1699"/>
        <v>1</v>
      </c>
      <c r="AS1692" s="29">
        <f t="shared" si="1699"/>
        <v>1</v>
      </c>
      <c r="AT1692" s="29">
        <f t="shared" si="1707"/>
        <v>1</v>
      </c>
      <c r="AU1692" s="29">
        <f t="shared" si="1707"/>
        <v>1</v>
      </c>
      <c r="AV1692" s="29">
        <f t="shared" si="1707"/>
        <v>1</v>
      </c>
      <c r="AW1692" s="29">
        <f t="shared" si="1707"/>
        <v>1</v>
      </c>
      <c r="AX1692" s="29">
        <f t="shared" si="1707"/>
        <v>1</v>
      </c>
      <c r="AY1692" s="29">
        <f t="shared" si="1707"/>
        <v>1</v>
      </c>
      <c r="AZ1692" s="29">
        <f t="shared" si="1707"/>
        <v>1</v>
      </c>
      <c r="BA1692" s="29">
        <f t="shared" si="1707"/>
        <v>1</v>
      </c>
      <c r="BB1692" s="29">
        <f t="shared" si="1707"/>
        <v>1</v>
      </c>
      <c r="BC1692" s="29">
        <f t="shared" si="1707"/>
        <v>1</v>
      </c>
      <c r="BD1692" s="29">
        <f t="shared" si="1707"/>
        <v>1</v>
      </c>
      <c r="BE1692" s="29">
        <f t="shared" si="1707"/>
        <v>1</v>
      </c>
      <c r="BF1692" s="29">
        <f t="shared" si="1707"/>
        <v>1</v>
      </c>
      <c r="BG1692" s="29">
        <f t="shared" si="1707"/>
        <v>1</v>
      </c>
      <c r="BH1692" s="29">
        <f t="shared" si="1707"/>
        <v>1</v>
      </c>
      <c r="BI1692" s="29">
        <f t="shared" si="1707"/>
        <v>1</v>
      </c>
      <c r="BJ1692" s="29">
        <f t="shared" si="1705"/>
        <v>1</v>
      </c>
      <c r="BN1692" s="29">
        <f t="shared" si="1669"/>
        <v>31</v>
      </c>
      <c r="BO1692" s="29">
        <f t="shared" si="1644"/>
        <v>25</v>
      </c>
    </row>
    <row r="1693" spans="3:67" x14ac:dyDescent="0.25">
      <c r="C1693" s="79">
        <f t="shared" si="1641"/>
        <v>43886</v>
      </c>
      <c r="D1693" s="29">
        <f t="shared" si="1691"/>
        <v>2020</v>
      </c>
      <c r="E1693" s="29">
        <f t="shared" si="1670"/>
        <v>2</v>
      </c>
      <c r="F1693" s="29">
        <f t="shared" si="1671"/>
        <v>9</v>
      </c>
      <c r="G1693" s="29">
        <f t="shared" si="1672"/>
        <v>25</v>
      </c>
      <c r="H1693" s="166" t="str">
        <f t="shared" si="1673"/>
        <v>Mo</v>
      </c>
      <c r="I1693" s="29">
        <f t="shared" si="1642"/>
        <v>32</v>
      </c>
      <c r="J1693" s="29">
        <f t="array" ref="J1693">INDEX(Dienstplan!$F$6:$AJ$55,BN1693,BO1693)</f>
        <v>0</v>
      </c>
      <c r="K1693" s="29">
        <f t="array" ref="K1693">IF(OR(J1693=Schichten!$B$3,J1693=Schichten!$B$4),INDEX($D$98:$D$147,MATCH(CODE(J1693),$H$98:$H$147,0)),IF(ISERROR(INDEX($D$98:$D$147,MATCH(J1693,$A$98:$A$147,0))),0,INDEX($D$98:$D$147,MATCH(J1693,$A$98:$A$147,0))))</f>
        <v>0</v>
      </c>
      <c r="L1693" s="29">
        <f t="shared" ref="L1693" si="1712">L1643</f>
        <v>0</v>
      </c>
      <c r="M1693" s="29">
        <f t="shared" si="1694"/>
        <v>0</v>
      </c>
      <c r="O1693" s="29">
        <f t="shared" si="1701"/>
        <v>0</v>
      </c>
      <c r="P1693" s="29">
        <f t="shared" si="1701"/>
        <v>0</v>
      </c>
      <c r="Q1693" s="29">
        <f t="shared" si="1701"/>
        <v>0</v>
      </c>
      <c r="R1693" s="29">
        <f t="shared" si="1701"/>
        <v>0</v>
      </c>
      <c r="S1693" s="29">
        <f t="shared" si="1701"/>
        <v>0</v>
      </c>
      <c r="T1693" s="29">
        <f t="shared" si="1701"/>
        <v>0</v>
      </c>
      <c r="U1693" s="29">
        <f t="shared" si="1701"/>
        <v>0</v>
      </c>
      <c r="V1693" s="29">
        <f t="shared" si="1701"/>
        <v>0</v>
      </c>
      <c r="W1693" s="29">
        <f t="shared" si="1701"/>
        <v>0</v>
      </c>
      <c r="X1693" s="29">
        <f t="shared" si="1701"/>
        <v>0</v>
      </c>
      <c r="Y1693" s="29">
        <f t="shared" si="1701"/>
        <v>1</v>
      </c>
      <c r="Z1693" s="29">
        <f t="shared" si="1701"/>
        <v>1</v>
      </c>
      <c r="AA1693" s="29">
        <f t="shared" si="1701"/>
        <v>1</v>
      </c>
      <c r="AB1693" s="29">
        <f t="shared" si="1701"/>
        <v>1</v>
      </c>
      <c r="AC1693" s="29">
        <f t="shared" si="1701"/>
        <v>1</v>
      </c>
      <c r="AD1693" s="29">
        <f t="shared" si="1701"/>
        <v>1</v>
      </c>
      <c r="AE1693" s="29">
        <f t="shared" si="1699"/>
        <v>1</v>
      </c>
      <c r="AF1693" s="29">
        <f t="shared" si="1699"/>
        <v>1</v>
      </c>
      <c r="AG1693" s="29">
        <f t="shared" si="1699"/>
        <v>1</v>
      </c>
      <c r="AH1693" s="29">
        <f t="shared" si="1699"/>
        <v>1</v>
      </c>
      <c r="AI1693" s="29">
        <f t="shared" si="1699"/>
        <v>1</v>
      </c>
      <c r="AJ1693" s="29">
        <f t="shared" si="1699"/>
        <v>1</v>
      </c>
      <c r="AK1693" s="29">
        <f t="shared" si="1699"/>
        <v>1</v>
      </c>
      <c r="AL1693" s="29">
        <f t="shared" si="1699"/>
        <v>1</v>
      </c>
      <c r="AM1693" s="29">
        <f t="shared" si="1699"/>
        <v>1</v>
      </c>
      <c r="AN1693" s="29">
        <f t="shared" si="1699"/>
        <v>1</v>
      </c>
      <c r="AO1693" s="29">
        <f t="shared" si="1699"/>
        <v>1</v>
      </c>
      <c r="AP1693" s="29">
        <f t="shared" si="1699"/>
        <v>1</v>
      </c>
      <c r="AQ1693" s="29">
        <f t="shared" si="1699"/>
        <v>1</v>
      </c>
      <c r="AR1693" s="29">
        <f t="shared" si="1699"/>
        <v>1</v>
      </c>
      <c r="AS1693" s="29">
        <f t="shared" si="1699"/>
        <v>1</v>
      </c>
      <c r="AT1693" s="29">
        <f t="shared" si="1707"/>
        <v>1</v>
      </c>
      <c r="AU1693" s="29">
        <f t="shared" si="1707"/>
        <v>1</v>
      </c>
      <c r="AV1693" s="29">
        <f t="shared" si="1707"/>
        <v>1</v>
      </c>
      <c r="AW1693" s="29">
        <f t="shared" si="1707"/>
        <v>1</v>
      </c>
      <c r="AX1693" s="29">
        <f t="shared" si="1707"/>
        <v>1</v>
      </c>
      <c r="AY1693" s="29">
        <f t="shared" si="1707"/>
        <v>1</v>
      </c>
      <c r="AZ1693" s="29">
        <f t="shared" si="1707"/>
        <v>1</v>
      </c>
      <c r="BA1693" s="29">
        <f t="shared" si="1707"/>
        <v>1</v>
      </c>
      <c r="BB1693" s="29">
        <f t="shared" si="1707"/>
        <v>1</v>
      </c>
      <c r="BC1693" s="29">
        <f t="shared" si="1707"/>
        <v>1</v>
      </c>
      <c r="BD1693" s="29">
        <f t="shared" si="1707"/>
        <v>1</v>
      </c>
      <c r="BE1693" s="29">
        <f t="shared" si="1707"/>
        <v>1</v>
      </c>
      <c r="BF1693" s="29">
        <f t="shared" si="1707"/>
        <v>1</v>
      </c>
      <c r="BG1693" s="29">
        <f t="shared" si="1707"/>
        <v>1</v>
      </c>
      <c r="BH1693" s="29">
        <f t="shared" si="1707"/>
        <v>1</v>
      </c>
      <c r="BI1693" s="29">
        <f t="shared" si="1707"/>
        <v>1</v>
      </c>
      <c r="BJ1693" s="29">
        <f t="shared" si="1705"/>
        <v>1</v>
      </c>
      <c r="BN1693" s="29">
        <f t="shared" si="1669"/>
        <v>32</v>
      </c>
      <c r="BO1693" s="29">
        <f t="shared" si="1644"/>
        <v>25</v>
      </c>
    </row>
    <row r="1694" spans="3:67" x14ac:dyDescent="0.25">
      <c r="C1694" s="79">
        <f t="shared" si="1641"/>
        <v>43886</v>
      </c>
      <c r="D1694" s="29">
        <f t="shared" si="1691"/>
        <v>2020</v>
      </c>
      <c r="E1694" s="29">
        <f t="shared" si="1670"/>
        <v>2</v>
      </c>
      <c r="F1694" s="29">
        <f t="shared" si="1671"/>
        <v>9</v>
      </c>
      <c r="G1694" s="29">
        <f t="shared" si="1672"/>
        <v>25</v>
      </c>
      <c r="H1694" s="166" t="str">
        <f t="shared" si="1673"/>
        <v>Mo</v>
      </c>
      <c r="I1694" s="29">
        <f t="shared" si="1642"/>
        <v>33</v>
      </c>
      <c r="J1694" s="29">
        <f t="array" ref="J1694">INDEX(Dienstplan!$F$6:$AJ$55,BN1694,BO1694)</f>
        <v>0</v>
      </c>
      <c r="K1694" s="29">
        <f t="array" ref="K1694">IF(OR(J1694=Schichten!$B$3,J1694=Schichten!$B$4),INDEX($D$98:$D$147,MATCH(CODE(J1694),$H$98:$H$147,0)),IF(ISERROR(INDEX($D$98:$D$147,MATCH(J1694,$A$98:$A$147,0))),0,INDEX($D$98:$D$147,MATCH(J1694,$A$98:$A$147,0))))</f>
        <v>0</v>
      </c>
      <c r="L1694" s="29">
        <f t="shared" ref="L1694" si="1713">L1644</f>
        <v>0</v>
      </c>
      <c r="M1694" s="29">
        <f t="shared" si="1694"/>
        <v>0</v>
      </c>
      <c r="O1694" s="29">
        <f t="shared" si="1701"/>
        <v>0</v>
      </c>
      <c r="P1694" s="29">
        <f t="shared" si="1701"/>
        <v>0</v>
      </c>
      <c r="Q1694" s="29">
        <f t="shared" si="1701"/>
        <v>0</v>
      </c>
      <c r="R1694" s="29">
        <f t="shared" si="1701"/>
        <v>0</v>
      </c>
      <c r="S1694" s="29">
        <f t="shared" si="1701"/>
        <v>0</v>
      </c>
      <c r="T1694" s="29">
        <f t="shared" si="1701"/>
        <v>0</v>
      </c>
      <c r="U1694" s="29">
        <f t="shared" si="1701"/>
        <v>0</v>
      </c>
      <c r="V1694" s="29">
        <f t="shared" si="1701"/>
        <v>0</v>
      </c>
      <c r="W1694" s="29">
        <f t="shared" si="1701"/>
        <v>0</v>
      </c>
      <c r="X1694" s="29">
        <f t="shared" si="1701"/>
        <v>0</v>
      </c>
      <c r="Y1694" s="29">
        <f t="shared" si="1701"/>
        <v>1</v>
      </c>
      <c r="Z1694" s="29">
        <f t="shared" si="1701"/>
        <v>1</v>
      </c>
      <c r="AA1694" s="29">
        <f t="shared" si="1701"/>
        <v>1</v>
      </c>
      <c r="AB1694" s="29">
        <f t="shared" si="1701"/>
        <v>1</v>
      </c>
      <c r="AC1694" s="29">
        <f t="shared" si="1701"/>
        <v>1</v>
      </c>
      <c r="AD1694" s="29">
        <f t="shared" si="1701"/>
        <v>1</v>
      </c>
      <c r="AE1694" s="29">
        <f t="shared" si="1699"/>
        <v>1</v>
      </c>
      <c r="AF1694" s="29">
        <f t="shared" si="1699"/>
        <v>1</v>
      </c>
      <c r="AG1694" s="29">
        <f t="shared" si="1699"/>
        <v>1</v>
      </c>
      <c r="AH1694" s="29">
        <f t="shared" si="1699"/>
        <v>1</v>
      </c>
      <c r="AI1694" s="29">
        <f t="shared" si="1699"/>
        <v>1</v>
      </c>
      <c r="AJ1694" s="29">
        <f t="shared" si="1699"/>
        <v>1</v>
      </c>
      <c r="AK1694" s="29">
        <f t="shared" si="1699"/>
        <v>1</v>
      </c>
      <c r="AL1694" s="29">
        <f t="shared" si="1699"/>
        <v>1</v>
      </c>
      <c r="AM1694" s="29">
        <f t="shared" si="1699"/>
        <v>1</v>
      </c>
      <c r="AN1694" s="29">
        <f t="shared" si="1699"/>
        <v>1</v>
      </c>
      <c r="AO1694" s="29">
        <f t="shared" si="1699"/>
        <v>1</v>
      </c>
      <c r="AP1694" s="29">
        <f t="shared" si="1699"/>
        <v>1</v>
      </c>
      <c r="AQ1694" s="29">
        <f t="shared" si="1699"/>
        <v>1</v>
      </c>
      <c r="AR1694" s="29">
        <f t="shared" si="1699"/>
        <v>1</v>
      </c>
      <c r="AS1694" s="29">
        <f t="shared" si="1699"/>
        <v>1</v>
      </c>
      <c r="AT1694" s="29">
        <f t="shared" si="1707"/>
        <v>1</v>
      </c>
      <c r="AU1694" s="29">
        <f t="shared" si="1707"/>
        <v>1</v>
      </c>
      <c r="AV1694" s="29">
        <f t="shared" si="1707"/>
        <v>1</v>
      </c>
      <c r="AW1694" s="29">
        <f t="shared" si="1707"/>
        <v>1</v>
      </c>
      <c r="AX1694" s="29">
        <f t="shared" si="1707"/>
        <v>1</v>
      </c>
      <c r="AY1694" s="29">
        <f t="shared" si="1707"/>
        <v>1</v>
      </c>
      <c r="AZ1694" s="29">
        <f t="shared" si="1707"/>
        <v>1</v>
      </c>
      <c r="BA1694" s="29">
        <f t="shared" si="1707"/>
        <v>1</v>
      </c>
      <c r="BB1694" s="29">
        <f t="shared" si="1707"/>
        <v>1</v>
      </c>
      <c r="BC1694" s="29">
        <f t="shared" si="1707"/>
        <v>1</v>
      </c>
      <c r="BD1694" s="29">
        <f t="shared" si="1707"/>
        <v>1</v>
      </c>
      <c r="BE1694" s="29">
        <f t="shared" si="1707"/>
        <v>1</v>
      </c>
      <c r="BF1694" s="29">
        <f t="shared" si="1707"/>
        <v>1</v>
      </c>
      <c r="BG1694" s="29">
        <f t="shared" si="1707"/>
        <v>1</v>
      </c>
      <c r="BH1694" s="29">
        <f t="shared" si="1707"/>
        <v>1</v>
      </c>
      <c r="BI1694" s="29">
        <f t="shared" si="1707"/>
        <v>1</v>
      </c>
      <c r="BJ1694" s="29">
        <f t="shared" si="1705"/>
        <v>1</v>
      </c>
      <c r="BN1694" s="29">
        <f t="shared" si="1669"/>
        <v>33</v>
      </c>
      <c r="BO1694" s="29">
        <f t="shared" si="1644"/>
        <v>25</v>
      </c>
    </row>
    <row r="1695" spans="3:67" x14ac:dyDescent="0.25">
      <c r="C1695" s="79">
        <f t="shared" si="1641"/>
        <v>43886</v>
      </c>
      <c r="D1695" s="29">
        <f t="shared" si="1691"/>
        <v>2020</v>
      </c>
      <c r="E1695" s="29">
        <f t="shared" si="1670"/>
        <v>2</v>
      </c>
      <c r="F1695" s="29">
        <f t="shared" si="1671"/>
        <v>9</v>
      </c>
      <c r="G1695" s="29">
        <f t="shared" si="1672"/>
        <v>25</v>
      </c>
      <c r="H1695" s="166" t="str">
        <f t="shared" si="1673"/>
        <v>Mo</v>
      </c>
      <c r="I1695" s="29">
        <f t="shared" si="1642"/>
        <v>34</v>
      </c>
      <c r="J1695" s="29">
        <f t="array" ref="J1695">INDEX(Dienstplan!$F$6:$AJ$55,BN1695,BO1695)</f>
        <v>0</v>
      </c>
      <c r="K1695" s="29">
        <f t="array" ref="K1695">IF(OR(J1695=Schichten!$B$3,J1695=Schichten!$B$4),INDEX($D$98:$D$147,MATCH(CODE(J1695),$H$98:$H$147,0)),IF(ISERROR(INDEX($D$98:$D$147,MATCH(J1695,$A$98:$A$147,0))),0,INDEX($D$98:$D$147,MATCH(J1695,$A$98:$A$147,0))))</f>
        <v>0</v>
      </c>
      <c r="L1695" s="29">
        <f t="shared" ref="L1695" si="1714">L1645</f>
        <v>0</v>
      </c>
      <c r="M1695" s="29">
        <f t="shared" si="1694"/>
        <v>0</v>
      </c>
      <c r="O1695" s="29">
        <f t="shared" si="1701"/>
        <v>0</v>
      </c>
      <c r="P1695" s="29">
        <f t="shared" si="1701"/>
        <v>0</v>
      </c>
      <c r="Q1695" s="29">
        <f t="shared" si="1701"/>
        <v>0</v>
      </c>
      <c r="R1695" s="29">
        <f t="shared" si="1701"/>
        <v>0</v>
      </c>
      <c r="S1695" s="29">
        <f t="shared" si="1701"/>
        <v>0</v>
      </c>
      <c r="T1695" s="29">
        <f t="shared" si="1701"/>
        <v>0</v>
      </c>
      <c r="U1695" s="29">
        <f t="shared" si="1701"/>
        <v>0</v>
      </c>
      <c r="V1695" s="29">
        <f t="shared" si="1701"/>
        <v>0</v>
      </c>
      <c r="W1695" s="29">
        <f t="shared" si="1701"/>
        <v>0</v>
      </c>
      <c r="X1695" s="29">
        <f t="shared" si="1701"/>
        <v>0</v>
      </c>
      <c r="Y1695" s="29">
        <f t="shared" si="1701"/>
        <v>1</v>
      </c>
      <c r="Z1695" s="29">
        <f t="shared" si="1701"/>
        <v>1</v>
      </c>
      <c r="AA1695" s="29">
        <f t="shared" si="1701"/>
        <v>1</v>
      </c>
      <c r="AB1695" s="29">
        <f t="shared" si="1701"/>
        <v>1</v>
      </c>
      <c r="AC1695" s="29">
        <f t="shared" si="1701"/>
        <v>1</v>
      </c>
      <c r="AD1695" s="29">
        <f t="shared" si="1701"/>
        <v>1</v>
      </c>
      <c r="AE1695" s="29">
        <f t="shared" si="1699"/>
        <v>1</v>
      </c>
      <c r="AF1695" s="29">
        <f t="shared" si="1699"/>
        <v>1</v>
      </c>
      <c r="AG1695" s="29">
        <f t="shared" si="1699"/>
        <v>1</v>
      </c>
      <c r="AH1695" s="29">
        <f t="shared" si="1699"/>
        <v>1</v>
      </c>
      <c r="AI1695" s="29">
        <f t="shared" si="1699"/>
        <v>1</v>
      </c>
      <c r="AJ1695" s="29">
        <f t="shared" si="1699"/>
        <v>1</v>
      </c>
      <c r="AK1695" s="29">
        <f t="shared" si="1699"/>
        <v>1</v>
      </c>
      <c r="AL1695" s="29">
        <f t="shared" si="1699"/>
        <v>1</v>
      </c>
      <c r="AM1695" s="29">
        <f t="shared" si="1699"/>
        <v>1</v>
      </c>
      <c r="AN1695" s="29">
        <f t="shared" si="1699"/>
        <v>1</v>
      </c>
      <c r="AO1695" s="29">
        <f t="shared" si="1699"/>
        <v>1</v>
      </c>
      <c r="AP1695" s="29">
        <f t="shared" si="1699"/>
        <v>1</v>
      </c>
      <c r="AQ1695" s="29">
        <f t="shared" si="1699"/>
        <v>1</v>
      </c>
      <c r="AR1695" s="29">
        <f t="shared" si="1699"/>
        <v>1</v>
      </c>
      <c r="AS1695" s="29">
        <f t="shared" si="1699"/>
        <v>1</v>
      </c>
      <c r="AT1695" s="29">
        <f t="shared" si="1707"/>
        <v>1</v>
      </c>
      <c r="AU1695" s="29">
        <f t="shared" si="1707"/>
        <v>1</v>
      </c>
      <c r="AV1695" s="29">
        <f t="shared" si="1707"/>
        <v>1</v>
      </c>
      <c r="AW1695" s="29">
        <f t="shared" si="1707"/>
        <v>1</v>
      </c>
      <c r="AX1695" s="29">
        <f t="shared" si="1707"/>
        <v>1</v>
      </c>
      <c r="AY1695" s="29">
        <f t="shared" si="1707"/>
        <v>1</v>
      </c>
      <c r="AZ1695" s="29">
        <f t="shared" si="1707"/>
        <v>1</v>
      </c>
      <c r="BA1695" s="29">
        <f t="shared" si="1707"/>
        <v>1</v>
      </c>
      <c r="BB1695" s="29">
        <f t="shared" si="1707"/>
        <v>1</v>
      </c>
      <c r="BC1695" s="29">
        <f t="shared" si="1707"/>
        <v>1</v>
      </c>
      <c r="BD1695" s="29">
        <f t="shared" si="1707"/>
        <v>1</v>
      </c>
      <c r="BE1695" s="29">
        <f t="shared" si="1707"/>
        <v>1</v>
      </c>
      <c r="BF1695" s="29">
        <f t="shared" si="1707"/>
        <v>1</v>
      </c>
      <c r="BG1695" s="29">
        <f t="shared" si="1707"/>
        <v>1</v>
      </c>
      <c r="BH1695" s="29">
        <f t="shared" si="1707"/>
        <v>1</v>
      </c>
      <c r="BI1695" s="29">
        <f t="shared" si="1707"/>
        <v>1</v>
      </c>
      <c r="BJ1695" s="29">
        <f t="shared" si="1705"/>
        <v>1</v>
      </c>
      <c r="BN1695" s="29">
        <f t="shared" si="1669"/>
        <v>34</v>
      </c>
      <c r="BO1695" s="29">
        <f t="shared" si="1644"/>
        <v>25</v>
      </c>
    </row>
    <row r="1696" spans="3:67" x14ac:dyDescent="0.25">
      <c r="C1696" s="79">
        <f t="shared" si="1641"/>
        <v>43886</v>
      </c>
      <c r="D1696" s="29">
        <f t="shared" si="1691"/>
        <v>2020</v>
      </c>
      <c r="E1696" s="29">
        <f t="shared" si="1670"/>
        <v>2</v>
      </c>
      <c r="F1696" s="29">
        <f t="shared" si="1671"/>
        <v>9</v>
      </c>
      <c r="G1696" s="29">
        <f t="shared" si="1672"/>
        <v>25</v>
      </c>
      <c r="H1696" s="166" t="str">
        <f t="shared" si="1673"/>
        <v>Mo</v>
      </c>
      <c r="I1696" s="29">
        <f t="shared" si="1642"/>
        <v>35</v>
      </c>
      <c r="J1696" s="29">
        <f t="array" ref="J1696">INDEX(Dienstplan!$F$6:$AJ$55,BN1696,BO1696)</f>
        <v>0</v>
      </c>
      <c r="K1696" s="29">
        <f t="array" ref="K1696">IF(OR(J1696=Schichten!$B$3,J1696=Schichten!$B$4),INDEX($D$98:$D$147,MATCH(CODE(J1696),$H$98:$H$147,0)),IF(ISERROR(INDEX($D$98:$D$147,MATCH(J1696,$A$98:$A$147,0))),0,INDEX($D$98:$D$147,MATCH(J1696,$A$98:$A$147,0))))</f>
        <v>0</v>
      </c>
      <c r="L1696" s="29">
        <f t="shared" ref="L1696" si="1715">L1646</f>
        <v>0</v>
      </c>
      <c r="M1696" s="29">
        <f t="shared" si="1694"/>
        <v>0</v>
      </c>
      <c r="O1696" s="29">
        <f t="shared" si="1701"/>
        <v>0</v>
      </c>
      <c r="P1696" s="29">
        <f t="shared" si="1701"/>
        <v>0</v>
      </c>
      <c r="Q1696" s="29">
        <f t="shared" si="1701"/>
        <v>0</v>
      </c>
      <c r="R1696" s="29">
        <f t="shared" si="1701"/>
        <v>0</v>
      </c>
      <c r="S1696" s="29">
        <f t="shared" si="1701"/>
        <v>0</v>
      </c>
      <c r="T1696" s="29">
        <f t="shared" si="1701"/>
        <v>0</v>
      </c>
      <c r="U1696" s="29">
        <f t="shared" si="1701"/>
        <v>0</v>
      </c>
      <c r="V1696" s="29">
        <f t="shared" si="1701"/>
        <v>0</v>
      </c>
      <c r="W1696" s="29">
        <f t="shared" si="1701"/>
        <v>0</v>
      </c>
      <c r="X1696" s="29">
        <f t="shared" si="1701"/>
        <v>0</v>
      </c>
      <c r="Y1696" s="29">
        <f t="shared" si="1701"/>
        <v>1</v>
      </c>
      <c r="Z1696" s="29">
        <f t="shared" si="1701"/>
        <v>1</v>
      </c>
      <c r="AA1696" s="29">
        <f t="shared" si="1701"/>
        <v>1</v>
      </c>
      <c r="AB1696" s="29">
        <f t="shared" si="1701"/>
        <v>1</v>
      </c>
      <c r="AC1696" s="29">
        <f t="shared" si="1701"/>
        <v>1</v>
      </c>
      <c r="AD1696" s="29">
        <f t="shared" si="1701"/>
        <v>1</v>
      </c>
      <c r="AE1696" s="29">
        <f t="shared" si="1699"/>
        <v>1</v>
      </c>
      <c r="AF1696" s="29">
        <f t="shared" si="1699"/>
        <v>1</v>
      </c>
      <c r="AG1696" s="29">
        <f t="shared" si="1699"/>
        <v>1</v>
      </c>
      <c r="AH1696" s="29">
        <f t="shared" si="1699"/>
        <v>1</v>
      </c>
      <c r="AI1696" s="29">
        <f t="shared" si="1699"/>
        <v>1</v>
      </c>
      <c r="AJ1696" s="29">
        <f t="shared" si="1699"/>
        <v>1</v>
      </c>
      <c r="AK1696" s="29">
        <f t="shared" si="1699"/>
        <v>1</v>
      </c>
      <c r="AL1696" s="29">
        <f t="shared" si="1699"/>
        <v>1</v>
      </c>
      <c r="AM1696" s="29">
        <f t="shared" si="1699"/>
        <v>1</v>
      </c>
      <c r="AN1696" s="29">
        <f t="shared" si="1699"/>
        <v>1</v>
      </c>
      <c r="AO1696" s="29">
        <f t="shared" si="1699"/>
        <v>1</v>
      </c>
      <c r="AP1696" s="29">
        <f t="shared" si="1699"/>
        <v>1</v>
      </c>
      <c r="AQ1696" s="29">
        <f t="shared" si="1699"/>
        <v>1</v>
      </c>
      <c r="AR1696" s="29">
        <f t="shared" si="1699"/>
        <v>1</v>
      </c>
      <c r="AS1696" s="29">
        <f t="shared" si="1699"/>
        <v>1</v>
      </c>
      <c r="AT1696" s="29">
        <f t="shared" si="1707"/>
        <v>1</v>
      </c>
      <c r="AU1696" s="29">
        <f t="shared" si="1707"/>
        <v>1</v>
      </c>
      <c r="AV1696" s="29">
        <f t="shared" si="1707"/>
        <v>1</v>
      </c>
      <c r="AW1696" s="29">
        <f t="shared" si="1707"/>
        <v>1</v>
      </c>
      <c r="AX1696" s="29">
        <f t="shared" si="1707"/>
        <v>1</v>
      </c>
      <c r="AY1696" s="29">
        <f t="shared" si="1707"/>
        <v>1</v>
      </c>
      <c r="AZ1696" s="29">
        <f t="shared" si="1707"/>
        <v>1</v>
      </c>
      <c r="BA1696" s="29">
        <f t="shared" si="1707"/>
        <v>1</v>
      </c>
      <c r="BB1696" s="29">
        <f t="shared" si="1707"/>
        <v>1</v>
      </c>
      <c r="BC1696" s="29">
        <f t="shared" si="1707"/>
        <v>1</v>
      </c>
      <c r="BD1696" s="29">
        <f t="shared" si="1707"/>
        <v>1</v>
      </c>
      <c r="BE1696" s="29">
        <f t="shared" si="1707"/>
        <v>1</v>
      </c>
      <c r="BF1696" s="29">
        <f t="shared" si="1707"/>
        <v>1</v>
      </c>
      <c r="BG1696" s="29">
        <f t="shared" si="1707"/>
        <v>1</v>
      </c>
      <c r="BH1696" s="29">
        <f t="shared" si="1707"/>
        <v>1</v>
      </c>
      <c r="BI1696" s="29">
        <f t="shared" si="1707"/>
        <v>1</v>
      </c>
      <c r="BJ1696" s="29">
        <f t="shared" si="1705"/>
        <v>1</v>
      </c>
      <c r="BN1696" s="29">
        <f t="shared" si="1669"/>
        <v>35</v>
      </c>
      <c r="BO1696" s="29">
        <f t="shared" si="1644"/>
        <v>25</v>
      </c>
    </row>
    <row r="1697" spans="3:67" x14ac:dyDescent="0.25">
      <c r="C1697" s="79">
        <f t="shared" si="1641"/>
        <v>43886</v>
      </c>
      <c r="D1697" s="29">
        <f t="shared" si="1691"/>
        <v>2020</v>
      </c>
      <c r="E1697" s="29">
        <f t="shared" si="1670"/>
        <v>2</v>
      </c>
      <c r="F1697" s="29">
        <f t="shared" si="1671"/>
        <v>9</v>
      </c>
      <c r="G1697" s="29">
        <f t="shared" si="1672"/>
        <v>25</v>
      </c>
      <c r="H1697" s="166" t="str">
        <f t="shared" si="1673"/>
        <v>Mo</v>
      </c>
      <c r="I1697" s="29">
        <f t="shared" si="1642"/>
        <v>36</v>
      </c>
      <c r="J1697" s="29">
        <f t="array" ref="J1697">INDEX(Dienstplan!$F$6:$AJ$55,BN1697,BO1697)</f>
        <v>0</v>
      </c>
      <c r="K1697" s="29">
        <f t="array" ref="K1697">IF(OR(J1697=Schichten!$B$3,J1697=Schichten!$B$4),INDEX($D$98:$D$147,MATCH(CODE(J1697),$H$98:$H$147,0)),IF(ISERROR(INDEX($D$98:$D$147,MATCH(J1697,$A$98:$A$147,0))),0,INDEX($D$98:$D$147,MATCH(J1697,$A$98:$A$147,0))))</f>
        <v>0</v>
      </c>
      <c r="L1697" s="29">
        <f t="shared" ref="L1697" si="1716">L1647</f>
        <v>0</v>
      </c>
      <c r="M1697" s="29">
        <f t="shared" si="1694"/>
        <v>0</v>
      </c>
      <c r="O1697" s="29">
        <f t="shared" si="1701"/>
        <v>0</v>
      </c>
      <c r="P1697" s="29">
        <f t="shared" si="1701"/>
        <v>0</v>
      </c>
      <c r="Q1697" s="29">
        <f t="shared" si="1701"/>
        <v>0</v>
      </c>
      <c r="R1697" s="29">
        <f t="shared" si="1701"/>
        <v>0</v>
      </c>
      <c r="S1697" s="29">
        <f t="shared" si="1701"/>
        <v>0</v>
      </c>
      <c r="T1697" s="29">
        <f t="shared" si="1701"/>
        <v>0</v>
      </c>
      <c r="U1697" s="29">
        <f t="shared" si="1701"/>
        <v>0</v>
      </c>
      <c r="V1697" s="29">
        <f t="shared" si="1701"/>
        <v>0</v>
      </c>
      <c r="W1697" s="29">
        <f t="shared" si="1701"/>
        <v>0</v>
      </c>
      <c r="X1697" s="29">
        <f t="shared" si="1701"/>
        <v>0</v>
      </c>
      <c r="Y1697" s="29">
        <f t="shared" si="1701"/>
        <v>1</v>
      </c>
      <c r="Z1697" s="29">
        <f t="shared" si="1701"/>
        <v>1</v>
      </c>
      <c r="AA1697" s="29">
        <f t="shared" si="1701"/>
        <v>1</v>
      </c>
      <c r="AB1697" s="29">
        <f t="shared" si="1701"/>
        <v>1</v>
      </c>
      <c r="AC1697" s="29">
        <f t="shared" si="1701"/>
        <v>1</v>
      </c>
      <c r="AD1697" s="29">
        <f t="shared" si="1701"/>
        <v>1</v>
      </c>
      <c r="AE1697" s="29">
        <f t="shared" si="1699"/>
        <v>1</v>
      </c>
      <c r="AF1697" s="29">
        <f t="shared" si="1699"/>
        <v>1</v>
      </c>
      <c r="AG1697" s="29">
        <f t="shared" si="1699"/>
        <v>1</v>
      </c>
      <c r="AH1697" s="29">
        <f t="shared" si="1699"/>
        <v>1</v>
      </c>
      <c r="AI1697" s="29">
        <f t="shared" si="1699"/>
        <v>1</v>
      </c>
      <c r="AJ1697" s="29">
        <f t="shared" si="1699"/>
        <v>1</v>
      </c>
      <c r="AK1697" s="29">
        <f t="shared" si="1699"/>
        <v>1</v>
      </c>
      <c r="AL1697" s="29">
        <f t="shared" si="1699"/>
        <v>1</v>
      </c>
      <c r="AM1697" s="29">
        <f t="shared" si="1699"/>
        <v>1</v>
      </c>
      <c r="AN1697" s="29">
        <f t="shared" si="1699"/>
        <v>1</v>
      </c>
      <c r="AO1697" s="29">
        <f t="shared" si="1699"/>
        <v>1</v>
      </c>
      <c r="AP1697" s="29">
        <f t="shared" si="1699"/>
        <v>1</v>
      </c>
      <c r="AQ1697" s="29">
        <f t="shared" si="1699"/>
        <v>1</v>
      </c>
      <c r="AR1697" s="29">
        <f t="shared" si="1699"/>
        <v>1</v>
      </c>
      <c r="AS1697" s="29">
        <f t="shared" si="1699"/>
        <v>1</v>
      </c>
      <c r="AT1697" s="29">
        <f t="shared" si="1707"/>
        <v>1</v>
      </c>
      <c r="AU1697" s="29">
        <f t="shared" si="1707"/>
        <v>1</v>
      </c>
      <c r="AV1697" s="29">
        <f t="shared" si="1707"/>
        <v>1</v>
      </c>
      <c r="AW1697" s="29">
        <f t="shared" si="1707"/>
        <v>1</v>
      </c>
      <c r="AX1697" s="29">
        <f t="shared" si="1707"/>
        <v>1</v>
      </c>
      <c r="AY1697" s="29">
        <f t="shared" si="1707"/>
        <v>1</v>
      </c>
      <c r="AZ1697" s="29">
        <f t="shared" si="1707"/>
        <v>1</v>
      </c>
      <c r="BA1697" s="29">
        <f t="shared" si="1707"/>
        <v>1</v>
      </c>
      <c r="BB1697" s="29">
        <f t="shared" si="1707"/>
        <v>1</v>
      </c>
      <c r="BC1697" s="29">
        <f t="shared" si="1707"/>
        <v>1</v>
      </c>
      <c r="BD1697" s="29">
        <f t="shared" si="1707"/>
        <v>1</v>
      </c>
      <c r="BE1697" s="29">
        <f t="shared" si="1707"/>
        <v>1</v>
      </c>
      <c r="BF1697" s="29">
        <f t="shared" si="1707"/>
        <v>1</v>
      </c>
      <c r="BG1697" s="29">
        <f t="shared" si="1707"/>
        <v>1</v>
      </c>
      <c r="BH1697" s="29">
        <f t="shared" si="1707"/>
        <v>1</v>
      </c>
      <c r="BI1697" s="29">
        <f t="shared" si="1707"/>
        <v>1</v>
      </c>
      <c r="BJ1697" s="29">
        <f t="shared" si="1705"/>
        <v>1</v>
      </c>
      <c r="BN1697" s="29">
        <f t="shared" si="1669"/>
        <v>36</v>
      </c>
      <c r="BO1697" s="29">
        <f t="shared" si="1644"/>
        <v>25</v>
      </c>
    </row>
    <row r="1698" spans="3:67" x14ac:dyDescent="0.25">
      <c r="C1698" s="79">
        <f t="shared" si="1641"/>
        <v>43886</v>
      </c>
      <c r="D1698" s="29">
        <f t="shared" si="1691"/>
        <v>2020</v>
      </c>
      <c r="E1698" s="29">
        <f t="shared" si="1670"/>
        <v>2</v>
      </c>
      <c r="F1698" s="29">
        <f t="shared" si="1671"/>
        <v>9</v>
      </c>
      <c r="G1698" s="29">
        <f t="shared" si="1672"/>
        <v>25</v>
      </c>
      <c r="H1698" s="166" t="str">
        <f t="shared" si="1673"/>
        <v>Mo</v>
      </c>
      <c r="I1698" s="29">
        <f t="shared" si="1642"/>
        <v>37</v>
      </c>
      <c r="J1698" s="29">
        <f t="array" ref="J1698">INDEX(Dienstplan!$F$6:$AJ$55,BN1698,BO1698)</f>
        <v>0</v>
      </c>
      <c r="K1698" s="29">
        <f t="array" ref="K1698">IF(OR(J1698=Schichten!$B$3,J1698=Schichten!$B$4),INDEX($D$98:$D$147,MATCH(CODE(J1698),$H$98:$H$147,0)),IF(ISERROR(INDEX($D$98:$D$147,MATCH(J1698,$A$98:$A$147,0))),0,INDEX($D$98:$D$147,MATCH(J1698,$A$98:$A$147,0))))</f>
        <v>0</v>
      </c>
      <c r="L1698" s="29">
        <f t="shared" ref="L1698" si="1717">L1648</f>
        <v>0</v>
      </c>
      <c r="M1698" s="29">
        <f t="shared" si="1694"/>
        <v>0</v>
      </c>
      <c r="O1698" s="29">
        <f t="shared" si="1701"/>
        <v>0</v>
      </c>
      <c r="P1698" s="29">
        <f t="shared" si="1701"/>
        <v>0</v>
      </c>
      <c r="Q1698" s="29">
        <f t="shared" si="1701"/>
        <v>0</v>
      </c>
      <c r="R1698" s="29">
        <f t="shared" si="1701"/>
        <v>0</v>
      </c>
      <c r="S1698" s="29">
        <f t="shared" si="1701"/>
        <v>0</v>
      </c>
      <c r="T1698" s="29">
        <f t="shared" si="1701"/>
        <v>0</v>
      </c>
      <c r="U1698" s="29">
        <f t="shared" si="1701"/>
        <v>0</v>
      </c>
      <c r="V1698" s="29">
        <f t="shared" si="1701"/>
        <v>0</v>
      </c>
      <c r="W1698" s="29">
        <f t="shared" si="1701"/>
        <v>0</v>
      </c>
      <c r="X1698" s="29">
        <f t="shared" si="1701"/>
        <v>0</v>
      </c>
      <c r="Y1698" s="29">
        <f t="shared" si="1701"/>
        <v>1</v>
      </c>
      <c r="Z1698" s="29">
        <f t="shared" si="1701"/>
        <v>1</v>
      </c>
      <c r="AA1698" s="29">
        <f t="shared" si="1701"/>
        <v>1</v>
      </c>
      <c r="AB1698" s="29">
        <f t="shared" si="1701"/>
        <v>1</v>
      </c>
      <c r="AC1698" s="29">
        <f t="shared" si="1701"/>
        <v>1</v>
      </c>
      <c r="AD1698" s="29">
        <f t="shared" si="1701"/>
        <v>1</v>
      </c>
      <c r="AE1698" s="29">
        <f t="shared" si="1699"/>
        <v>1</v>
      </c>
      <c r="AF1698" s="29">
        <f t="shared" si="1699"/>
        <v>1</v>
      </c>
      <c r="AG1698" s="29">
        <f t="shared" si="1699"/>
        <v>1</v>
      </c>
      <c r="AH1698" s="29">
        <f t="shared" si="1699"/>
        <v>1</v>
      </c>
      <c r="AI1698" s="29">
        <f t="shared" si="1699"/>
        <v>1</v>
      </c>
      <c r="AJ1698" s="29">
        <f t="shared" si="1699"/>
        <v>1</v>
      </c>
      <c r="AK1698" s="29">
        <f t="shared" si="1699"/>
        <v>1</v>
      </c>
      <c r="AL1698" s="29">
        <f t="shared" si="1699"/>
        <v>1</v>
      </c>
      <c r="AM1698" s="29">
        <f t="shared" si="1699"/>
        <v>1</v>
      </c>
      <c r="AN1698" s="29">
        <f t="shared" si="1699"/>
        <v>1</v>
      </c>
      <c r="AO1698" s="29">
        <f t="shared" si="1699"/>
        <v>1</v>
      </c>
      <c r="AP1698" s="29">
        <f t="shared" si="1699"/>
        <v>1</v>
      </c>
      <c r="AQ1698" s="29">
        <f t="shared" si="1699"/>
        <v>1</v>
      </c>
      <c r="AR1698" s="29">
        <f t="shared" si="1699"/>
        <v>1</v>
      </c>
      <c r="AS1698" s="29">
        <f t="shared" si="1699"/>
        <v>1</v>
      </c>
      <c r="AT1698" s="29">
        <f t="shared" si="1707"/>
        <v>1</v>
      </c>
      <c r="AU1698" s="29">
        <f t="shared" si="1707"/>
        <v>1</v>
      </c>
      <c r="AV1698" s="29">
        <f t="shared" si="1707"/>
        <v>1</v>
      </c>
      <c r="AW1698" s="29">
        <f t="shared" si="1707"/>
        <v>1</v>
      </c>
      <c r="AX1698" s="29">
        <f t="shared" si="1707"/>
        <v>1</v>
      </c>
      <c r="AY1698" s="29">
        <f t="shared" si="1707"/>
        <v>1</v>
      </c>
      <c r="AZ1698" s="29">
        <f t="shared" si="1707"/>
        <v>1</v>
      </c>
      <c r="BA1698" s="29">
        <f t="shared" si="1707"/>
        <v>1</v>
      </c>
      <c r="BB1698" s="29">
        <f t="shared" si="1707"/>
        <v>1</v>
      </c>
      <c r="BC1698" s="29">
        <f t="shared" si="1707"/>
        <v>1</v>
      </c>
      <c r="BD1698" s="29">
        <f t="shared" si="1707"/>
        <v>1</v>
      </c>
      <c r="BE1698" s="29">
        <f t="shared" si="1707"/>
        <v>1</v>
      </c>
      <c r="BF1698" s="29">
        <f t="shared" si="1707"/>
        <v>1</v>
      </c>
      <c r="BG1698" s="29">
        <f t="shared" si="1707"/>
        <v>1</v>
      </c>
      <c r="BH1698" s="29">
        <f t="shared" si="1707"/>
        <v>1</v>
      </c>
      <c r="BI1698" s="29">
        <f t="shared" si="1707"/>
        <v>1</v>
      </c>
      <c r="BJ1698" s="29">
        <f t="shared" si="1705"/>
        <v>1</v>
      </c>
      <c r="BN1698" s="29">
        <f t="shared" si="1669"/>
        <v>37</v>
      </c>
      <c r="BO1698" s="29">
        <f t="shared" si="1644"/>
        <v>25</v>
      </c>
    </row>
    <row r="1699" spans="3:67" x14ac:dyDescent="0.25">
      <c r="C1699" s="79">
        <f t="shared" si="1641"/>
        <v>43886</v>
      </c>
      <c r="D1699" s="29">
        <f t="shared" si="1691"/>
        <v>2020</v>
      </c>
      <c r="E1699" s="29">
        <f t="shared" si="1670"/>
        <v>2</v>
      </c>
      <c r="F1699" s="29">
        <f t="shared" si="1671"/>
        <v>9</v>
      </c>
      <c r="G1699" s="29">
        <f t="shared" si="1672"/>
        <v>25</v>
      </c>
      <c r="H1699" s="166" t="str">
        <f t="shared" si="1673"/>
        <v>Mo</v>
      </c>
      <c r="I1699" s="29">
        <f t="shared" si="1642"/>
        <v>38</v>
      </c>
      <c r="J1699" s="29">
        <f t="array" ref="J1699">INDEX(Dienstplan!$F$6:$AJ$55,BN1699,BO1699)</f>
        <v>0</v>
      </c>
      <c r="K1699" s="29">
        <f t="array" ref="K1699">IF(OR(J1699=Schichten!$B$3,J1699=Schichten!$B$4),INDEX($D$98:$D$147,MATCH(CODE(J1699),$H$98:$H$147,0)),IF(ISERROR(INDEX($D$98:$D$147,MATCH(J1699,$A$98:$A$147,0))),0,INDEX($D$98:$D$147,MATCH(J1699,$A$98:$A$147,0))))</f>
        <v>0</v>
      </c>
      <c r="L1699" s="29">
        <f t="shared" ref="L1699" si="1718">L1649</f>
        <v>0</v>
      </c>
      <c r="M1699" s="29">
        <f t="shared" si="1694"/>
        <v>0</v>
      </c>
      <c r="O1699" s="29">
        <f t="shared" si="1701"/>
        <v>0</v>
      </c>
      <c r="P1699" s="29">
        <f t="shared" si="1701"/>
        <v>0</v>
      </c>
      <c r="Q1699" s="29">
        <f t="shared" si="1701"/>
        <v>0</v>
      </c>
      <c r="R1699" s="29">
        <f t="shared" si="1701"/>
        <v>0</v>
      </c>
      <c r="S1699" s="29">
        <f t="shared" si="1701"/>
        <v>0</v>
      </c>
      <c r="T1699" s="29">
        <f t="shared" si="1701"/>
        <v>0</v>
      </c>
      <c r="U1699" s="29">
        <f t="shared" si="1701"/>
        <v>0</v>
      </c>
      <c r="V1699" s="29">
        <f t="shared" si="1701"/>
        <v>0</v>
      </c>
      <c r="W1699" s="29">
        <f t="shared" si="1701"/>
        <v>0</v>
      </c>
      <c r="X1699" s="29">
        <f t="shared" si="1701"/>
        <v>0</v>
      </c>
      <c r="Y1699" s="29">
        <f t="shared" si="1701"/>
        <v>1</v>
      </c>
      <c r="Z1699" s="29">
        <f t="shared" si="1701"/>
        <v>1</v>
      </c>
      <c r="AA1699" s="29">
        <f t="shared" si="1701"/>
        <v>1</v>
      </c>
      <c r="AB1699" s="29">
        <f t="shared" si="1701"/>
        <v>1</v>
      </c>
      <c r="AC1699" s="29">
        <f t="shared" si="1701"/>
        <v>1</v>
      </c>
      <c r="AD1699" s="29">
        <f t="shared" ref="AD1699:AS1714" si="1719">IF($M$457,IF($J1699=AD$461,1,0),0)</f>
        <v>1</v>
      </c>
      <c r="AE1699" s="29">
        <f t="shared" si="1719"/>
        <v>1</v>
      </c>
      <c r="AF1699" s="29">
        <f t="shared" si="1719"/>
        <v>1</v>
      </c>
      <c r="AG1699" s="29">
        <f t="shared" si="1719"/>
        <v>1</v>
      </c>
      <c r="AH1699" s="29">
        <f t="shared" si="1719"/>
        <v>1</v>
      </c>
      <c r="AI1699" s="29">
        <f t="shared" si="1719"/>
        <v>1</v>
      </c>
      <c r="AJ1699" s="29">
        <f t="shared" si="1719"/>
        <v>1</v>
      </c>
      <c r="AK1699" s="29">
        <f t="shared" si="1719"/>
        <v>1</v>
      </c>
      <c r="AL1699" s="29">
        <f t="shared" si="1719"/>
        <v>1</v>
      </c>
      <c r="AM1699" s="29">
        <f t="shared" si="1719"/>
        <v>1</v>
      </c>
      <c r="AN1699" s="29">
        <f t="shared" si="1719"/>
        <v>1</v>
      </c>
      <c r="AO1699" s="29">
        <f t="shared" si="1719"/>
        <v>1</v>
      </c>
      <c r="AP1699" s="29">
        <f t="shared" si="1719"/>
        <v>1</v>
      </c>
      <c r="AQ1699" s="29">
        <f t="shared" si="1719"/>
        <v>1</v>
      </c>
      <c r="AR1699" s="29">
        <f t="shared" si="1719"/>
        <v>1</v>
      </c>
      <c r="AS1699" s="29">
        <f t="shared" si="1719"/>
        <v>1</v>
      </c>
      <c r="AT1699" s="29">
        <f t="shared" si="1707"/>
        <v>1</v>
      </c>
      <c r="AU1699" s="29">
        <f t="shared" si="1707"/>
        <v>1</v>
      </c>
      <c r="AV1699" s="29">
        <f t="shared" si="1707"/>
        <v>1</v>
      </c>
      <c r="AW1699" s="29">
        <f t="shared" si="1707"/>
        <v>1</v>
      </c>
      <c r="AX1699" s="29">
        <f t="shared" si="1707"/>
        <v>1</v>
      </c>
      <c r="AY1699" s="29">
        <f t="shared" si="1707"/>
        <v>1</v>
      </c>
      <c r="AZ1699" s="29">
        <f t="shared" si="1707"/>
        <v>1</v>
      </c>
      <c r="BA1699" s="29">
        <f t="shared" si="1707"/>
        <v>1</v>
      </c>
      <c r="BB1699" s="29">
        <f t="shared" si="1707"/>
        <v>1</v>
      </c>
      <c r="BC1699" s="29">
        <f t="shared" si="1707"/>
        <v>1</v>
      </c>
      <c r="BD1699" s="29">
        <f t="shared" si="1707"/>
        <v>1</v>
      </c>
      <c r="BE1699" s="29">
        <f t="shared" si="1707"/>
        <v>1</v>
      </c>
      <c r="BF1699" s="29">
        <f t="shared" si="1707"/>
        <v>1</v>
      </c>
      <c r="BG1699" s="29">
        <f t="shared" si="1707"/>
        <v>1</v>
      </c>
      <c r="BH1699" s="29">
        <f t="shared" si="1707"/>
        <v>1</v>
      </c>
      <c r="BI1699" s="29">
        <f t="shared" si="1707"/>
        <v>1</v>
      </c>
      <c r="BJ1699" s="29">
        <f t="shared" si="1705"/>
        <v>1</v>
      </c>
      <c r="BN1699" s="29">
        <f t="shared" si="1669"/>
        <v>38</v>
      </c>
      <c r="BO1699" s="29">
        <f t="shared" si="1644"/>
        <v>25</v>
      </c>
    </row>
    <row r="1700" spans="3:67" x14ac:dyDescent="0.25">
      <c r="C1700" s="79">
        <f t="shared" si="1641"/>
        <v>43886</v>
      </c>
      <c r="D1700" s="29">
        <f t="shared" si="1691"/>
        <v>2020</v>
      </c>
      <c r="E1700" s="29">
        <f t="shared" si="1670"/>
        <v>2</v>
      </c>
      <c r="F1700" s="29">
        <f t="shared" si="1671"/>
        <v>9</v>
      </c>
      <c r="G1700" s="29">
        <f t="shared" si="1672"/>
        <v>25</v>
      </c>
      <c r="H1700" s="166" t="str">
        <f t="shared" si="1673"/>
        <v>Mo</v>
      </c>
      <c r="I1700" s="29">
        <f t="shared" si="1642"/>
        <v>39</v>
      </c>
      <c r="J1700" s="29">
        <f t="array" ref="J1700">INDEX(Dienstplan!$F$6:$AJ$55,BN1700,BO1700)</f>
        <v>0</v>
      </c>
      <c r="K1700" s="29">
        <f t="array" ref="K1700">IF(OR(J1700=Schichten!$B$3,J1700=Schichten!$B$4),INDEX($D$98:$D$147,MATCH(CODE(J1700),$H$98:$H$147,0)),IF(ISERROR(INDEX($D$98:$D$147,MATCH(J1700,$A$98:$A$147,0))),0,INDEX($D$98:$D$147,MATCH(J1700,$A$98:$A$147,0))))</f>
        <v>0</v>
      </c>
      <c r="L1700" s="29">
        <f t="shared" ref="L1700" si="1720">L1650</f>
        <v>0</v>
      </c>
      <c r="M1700" s="29">
        <f t="shared" si="1694"/>
        <v>0</v>
      </c>
      <c r="O1700" s="29">
        <f t="shared" ref="O1700:AD1715" si="1721">IF($M$457,IF($J1700=O$461,1,0),0)</f>
        <v>0</v>
      </c>
      <c r="P1700" s="29">
        <f t="shared" si="1721"/>
        <v>0</v>
      </c>
      <c r="Q1700" s="29">
        <f t="shared" si="1721"/>
        <v>0</v>
      </c>
      <c r="R1700" s="29">
        <f t="shared" si="1721"/>
        <v>0</v>
      </c>
      <c r="S1700" s="29">
        <f t="shared" si="1721"/>
        <v>0</v>
      </c>
      <c r="T1700" s="29">
        <f t="shared" si="1721"/>
        <v>0</v>
      </c>
      <c r="U1700" s="29">
        <f t="shared" si="1721"/>
        <v>0</v>
      </c>
      <c r="V1700" s="29">
        <f t="shared" si="1721"/>
        <v>0</v>
      </c>
      <c r="W1700" s="29">
        <f t="shared" si="1721"/>
        <v>0</v>
      </c>
      <c r="X1700" s="29">
        <f t="shared" si="1721"/>
        <v>0</v>
      </c>
      <c r="Y1700" s="29">
        <f t="shared" si="1721"/>
        <v>1</v>
      </c>
      <c r="Z1700" s="29">
        <f t="shared" si="1721"/>
        <v>1</v>
      </c>
      <c r="AA1700" s="29">
        <f t="shared" si="1721"/>
        <v>1</v>
      </c>
      <c r="AB1700" s="29">
        <f t="shared" si="1721"/>
        <v>1</v>
      </c>
      <c r="AC1700" s="29">
        <f t="shared" si="1721"/>
        <v>1</v>
      </c>
      <c r="AD1700" s="29">
        <f t="shared" si="1721"/>
        <v>1</v>
      </c>
      <c r="AE1700" s="29">
        <f t="shared" si="1719"/>
        <v>1</v>
      </c>
      <c r="AF1700" s="29">
        <f t="shared" si="1719"/>
        <v>1</v>
      </c>
      <c r="AG1700" s="29">
        <f t="shared" si="1719"/>
        <v>1</v>
      </c>
      <c r="AH1700" s="29">
        <f t="shared" si="1719"/>
        <v>1</v>
      </c>
      <c r="AI1700" s="29">
        <f t="shared" si="1719"/>
        <v>1</v>
      </c>
      <c r="AJ1700" s="29">
        <f t="shared" si="1719"/>
        <v>1</v>
      </c>
      <c r="AK1700" s="29">
        <f t="shared" si="1719"/>
        <v>1</v>
      </c>
      <c r="AL1700" s="29">
        <f t="shared" si="1719"/>
        <v>1</v>
      </c>
      <c r="AM1700" s="29">
        <f t="shared" si="1719"/>
        <v>1</v>
      </c>
      <c r="AN1700" s="29">
        <f t="shared" si="1719"/>
        <v>1</v>
      </c>
      <c r="AO1700" s="29">
        <f t="shared" si="1719"/>
        <v>1</v>
      </c>
      <c r="AP1700" s="29">
        <f t="shared" si="1719"/>
        <v>1</v>
      </c>
      <c r="AQ1700" s="29">
        <f t="shared" si="1719"/>
        <v>1</v>
      </c>
      <c r="AR1700" s="29">
        <f t="shared" si="1719"/>
        <v>1</v>
      </c>
      <c r="AS1700" s="29">
        <f t="shared" si="1719"/>
        <v>1</v>
      </c>
      <c r="AT1700" s="29">
        <f t="shared" si="1707"/>
        <v>1</v>
      </c>
      <c r="AU1700" s="29">
        <f t="shared" si="1707"/>
        <v>1</v>
      </c>
      <c r="AV1700" s="29">
        <f t="shared" si="1707"/>
        <v>1</v>
      </c>
      <c r="AW1700" s="29">
        <f t="shared" si="1707"/>
        <v>1</v>
      </c>
      <c r="AX1700" s="29">
        <f t="shared" si="1707"/>
        <v>1</v>
      </c>
      <c r="AY1700" s="29">
        <f t="shared" si="1707"/>
        <v>1</v>
      </c>
      <c r="AZ1700" s="29">
        <f t="shared" si="1707"/>
        <v>1</v>
      </c>
      <c r="BA1700" s="29">
        <f t="shared" si="1707"/>
        <v>1</v>
      </c>
      <c r="BB1700" s="29">
        <f t="shared" si="1707"/>
        <v>1</v>
      </c>
      <c r="BC1700" s="29">
        <f t="shared" si="1707"/>
        <v>1</v>
      </c>
      <c r="BD1700" s="29">
        <f t="shared" si="1707"/>
        <v>1</v>
      </c>
      <c r="BE1700" s="29">
        <f t="shared" si="1707"/>
        <v>1</v>
      </c>
      <c r="BF1700" s="29">
        <f t="shared" si="1707"/>
        <v>1</v>
      </c>
      <c r="BG1700" s="29">
        <f t="shared" si="1707"/>
        <v>1</v>
      </c>
      <c r="BH1700" s="29">
        <f t="shared" si="1707"/>
        <v>1</v>
      </c>
      <c r="BI1700" s="29">
        <f t="shared" si="1707"/>
        <v>1</v>
      </c>
      <c r="BJ1700" s="29">
        <f t="shared" si="1705"/>
        <v>1</v>
      </c>
      <c r="BN1700" s="29">
        <f t="shared" si="1669"/>
        <v>39</v>
      </c>
      <c r="BO1700" s="29">
        <f t="shared" si="1644"/>
        <v>25</v>
      </c>
    </row>
    <row r="1701" spans="3:67" x14ac:dyDescent="0.25">
      <c r="C1701" s="79">
        <f t="shared" si="1641"/>
        <v>43886</v>
      </c>
      <c r="D1701" s="29">
        <f t="shared" si="1691"/>
        <v>2020</v>
      </c>
      <c r="E1701" s="29">
        <f t="shared" si="1670"/>
        <v>2</v>
      </c>
      <c r="F1701" s="29">
        <f t="shared" si="1671"/>
        <v>9</v>
      </c>
      <c r="G1701" s="29">
        <f t="shared" si="1672"/>
        <v>25</v>
      </c>
      <c r="H1701" s="166" t="str">
        <f t="shared" si="1673"/>
        <v>Mo</v>
      </c>
      <c r="I1701" s="29">
        <f t="shared" si="1642"/>
        <v>40</v>
      </c>
      <c r="J1701" s="29">
        <f t="array" ref="J1701">INDEX(Dienstplan!$F$6:$AJ$55,BN1701,BO1701)</f>
        <v>0</v>
      </c>
      <c r="K1701" s="29">
        <f t="array" ref="K1701">IF(OR(J1701=Schichten!$B$3,J1701=Schichten!$B$4),INDEX($D$98:$D$147,MATCH(CODE(J1701),$H$98:$H$147,0)),IF(ISERROR(INDEX($D$98:$D$147,MATCH(J1701,$A$98:$A$147,0))),0,INDEX($D$98:$D$147,MATCH(J1701,$A$98:$A$147,0))))</f>
        <v>0</v>
      </c>
      <c r="L1701" s="29">
        <f t="shared" ref="L1701" si="1722">L1651</f>
        <v>0</v>
      </c>
      <c r="M1701" s="29">
        <f t="shared" si="1694"/>
        <v>0</v>
      </c>
      <c r="O1701" s="29">
        <f t="shared" si="1721"/>
        <v>0</v>
      </c>
      <c r="P1701" s="29">
        <f t="shared" si="1721"/>
        <v>0</v>
      </c>
      <c r="Q1701" s="29">
        <f t="shared" si="1721"/>
        <v>0</v>
      </c>
      <c r="R1701" s="29">
        <f t="shared" si="1721"/>
        <v>0</v>
      </c>
      <c r="S1701" s="29">
        <f t="shared" si="1721"/>
        <v>0</v>
      </c>
      <c r="T1701" s="29">
        <f t="shared" si="1721"/>
        <v>0</v>
      </c>
      <c r="U1701" s="29">
        <f t="shared" si="1721"/>
        <v>0</v>
      </c>
      <c r="V1701" s="29">
        <f t="shared" si="1721"/>
        <v>0</v>
      </c>
      <c r="W1701" s="29">
        <f t="shared" si="1721"/>
        <v>0</v>
      </c>
      <c r="X1701" s="29">
        <f t="shared" si="1721"/>
        <v>0</v>
      </c>
      <c r="Y1701" s="29">
        <f t="shared" si="1721"/>
        <v>1</v>
      </c>
      <c r="Z1701" s="29">
        <f t="shared" si="1721"/>
        <v>1</v>
      </c>
      <c r="AA1701" s="29">
        <f t="shared" si="1721"/>
        <v>1</v>
      </c>
      <c r="AB1701" s="29">
        <f t="shared" si="1721"/>
        <v>1</v>
      </c>
      <c r="AC1701" s="29">
        <f t="shared" si="1721"/>
        <v>1</v>
      </c>
      <c r="AD1701" s="29">
        <f t="shared" si="1721"/>
        <v>1</v>
      </c>
      <c r="AE1701" s="29">
        <f t="shared" si="1719"/>
        <v>1</v>
      </c>
      <c r="AF1701" s="29">
        <f t="shared" si="1719"/>
        <v>1</v>
      </c>
      <c r="AG1701" s="29">
        <f t="shared" si="1719"/>
        <v>1</v>
      </c>
      <c r="AH1701" s="29">
        <f t="shared" si="1719"/>
        <v>1</v>
      </c>
      <c r="AI1701" s="29">
        <f t="shared" si="1719"/>
        <v>1</v>
      </c>
      <c r="AJ1701" s="29">
        <f t="shared" si="1719"/>
        <v>1</v>
      </c>
      <c r="AK1701" s="29">
        <f t="shared" si="1719"/>
        <v>1</v>
      </c>
      <c r="AL1701" s="29">
        <f t="shared" si="1719"/>
        <v>1</v>
      </c>
      <c r="AM1701" s="29">
        <f t="shared" si="1719"/>
        <v>1</v>
      </c>
      <c r="AN1701" s="29">
        <f t="shared" si="1719"/>
        <v>1</v>
      </c>
      <c r="AO1701" s="29">
        <f t="shared" si="1719"/>
        <v>1</v>
      </c>
      <c r="AP1701" s="29">
        <f t="shared" si="1719"/>
        <v>1</v>
      </c>
      <c r="AQ1701" s="29">
        <f t="shared" si="1719"/>
        <v>1</v>
      </c>
      <c r="AR1701" s="29">
        <f t="shared" si="1719"/>
        <v>1</v>
      </c>
      <c r="AS1701" s="29">
        <f t="shared" si="1719"/>
        <v>1</v>
      </c>
      <c r="AT1701" s="29">
        <f t="shared" si="1707"/>
        <v>1</v>
      </c>
      <c r="AU1701" s="29">
        <f t="shared" si="1707"/>
        <v>1</v>
      </c>
      <c r="AV1701" s="29">
        <f t="shared" si="1707"/>
        <v>1</v>
      </c>
      <c r="AW1701" s="29">
        <f t="shared" si="1707"/>
        <v>1</v>
      </c>
      <c r="AX1701" s="29">
        <f t="shared" si="1707"/>
        <v>1</v>
      </c>
      <c r="AY1701" s="29">
        <f t="shared" si="1707"/>
        <v>1</v>
      </c>
      <c r="AZ1701" s="29">
        <f t="shared" si="1707"/>
        <v>1</v>
      </c>
      <c r="BA1701" s="29">
        <f t="shared" si="1707"/>
        <v>1</v>
      </c>
      <c r="BB1701" s="29">
        <f t="shared" si="1707"/>
        <v>1</v>
      </c>
      <c r="BC1701" s="29">
        <f t="shared" si="1707"/>
        <v>1</v>
      </c>
      <c r="BD1701" s="29">
        <f t="shared" si="1707"/>
        <v>1</v>
      </c>
      <c r="BE1701" s="29">
        <f t="shared" si="1707"/>
        <v>1</v>
      </c>
      <c r="BF1701" s="29">
        <f t="shared" si="1707"/>
        <v>1</v>
      </c>
      <c r="BG1701" s="29">
        <f t="shared" si="1707"/>
        <v>1</v>
      </c>
      <c r="BH1701" s="29">
        <f t="shared" si="1707"/>
        <v>1</v>
      </c>
      <c r="BI1701" s="29">
        <f t="shared" si="1707"/>
        <v>1</v>
      </c>
      <c r="BJ1701" s="29">
        <f t="shared" si="1705"/>
        <v>1</v>
      </c>
      <c r="BN1701" s="29">
        <f t="shared" si="1669"/>
        <v>40</v>
      </c>
      <c r="BO1701" s="29">
        <f t="shared" si="1644"/>
        <v>25</v>
      </c>
    </row>
    <row r="1702" spans="3:67" x14ac:dyDescent="0.25">
      <c r="C1702" s="79">
        <f t="shared" si="1641"/>
        <v>43886</v>
      </c>
      <c r="D1702" s="29">
        <f t="shared" si="1691"/>
        <v>2020</v>
      </c>
      <c r="E1702" s="29">
        <f t="shared" si="1670"/>
        <v>2</v>
      </c>
      <c r="F1702" s="29">
        <f t="shared" si="1671"/>
        <v>9</v>
      </c>
      <c r="G1702" s="29">
        <f t="shared" si="1672"/>
        <v>25</v>
      </c>
      <c r="H1702" s="166" t="str">
        <f t="shared" si="1673"/>
        <v>Mo</v>
      </c>
      <c r="I1702" s="29">
        <f t="shared" si="1642"/>
        <v>41</v>
      </c>
      <c r="J1702" s="29">
        <f t="array" ref="J1702">INDEX(Dienstplan!$F$6:$AJ$55,BN1702,BO1702)</f>
        <v>0</v>
      </c>
      <c r="K1702" s="29">
        <f t="array" ref="K1702">IF(OR(J1702=Schichten!$B$3,J1702=Schichten!$B$4),INDEX($D$98:$D$147,MATCH(CODE(J1702),$H$98:$H$147,0)),IF(ISERROR(INDEX($D$98:$D$147,MATCH(J1702,$A$98:$A$147,0))),0,INDEX($D$98:$D$147,MATCH(J1702,$A$98:$A$147,0))))</f>
        <v>0</v>
      </c>
      <c r="L1702" s="29">
        <f t="shared" ref="L1702" si="1723">L1652</f>
        <v>0</v>
      </c>
      <c r="M1702" s="29">
        <f t="shared" si="1694"/>
        <v>0</v>
      </c>
      <c r="O1702" s="29">
        <f t="shared" si="1721"/>
        <v>0</v>
      </c>
      <c r="P1702" s="29">
        <f t="shared" si="1721"/>
        <v>0</v>
      </c>
      <c r="Q1702" s="29">
        <f t="shared" si="1721"/>
        <v>0</v>
      </c>
      <c r="R1702" s="29">
        <f t="shared" si="1721"/>
        <v>0</v>
      </c>
      <c r="S1702" s="29">
        <f t="shared" si="1721"/>
        <v>0</v>
      </c>
      <c r="T1702" s="29">
        <f t="shared" si="1721"/>
        <v>0</v>
      </c>
      <c r="U1702" s="29">
        <f t="shared" si="1721"/>
        <v>0</v>
      </c>
      <c r="V1702" s="29">
        <f t="shared" si="1721"/>
        <v>0</v>
      </c>
      <c r="W1702" s="29">
        <f t="shared" si="1721"/>
        <v>0</v>
      </c>
      <c r="X1702" s="29">
        <f t="shared" si="1721"/>
        <v>0</v>
      </c>
      <c r="Y1702" s="29">
        <f t="shared" si="1721"/>
        <v>1</v>
      </c>
      <c r="Z1702" s="29">
        <f t="shared" si="1721"/>
        <v>1</v>
      </c>
      <c r="AA1702" s="29">
        <f t="shared" si="1721"/>
        <v>1</v>
      </c>
      <c r="AB1702" s="29">
        <f t="shared" si="1721"/>
        <v>1</v>
      </c>
      <c r="AC1702" s="29">
        <f t="shared" si="1721"/>
        <v>1</v>
      </c>
      <c r="AD1702" s="29">
        <f t="shared" si="1721"/>
        <v>1</v>
      </c>
      <c r="AE1702" s="29">
        <f t="shared" si="1719"/>
        <v>1</v>
      </c>
      <c r="AF1702" s="29">
        <f t="shared" si="1719"/>
        <v>1</v>
      </c>
      <c r="AG1702" s="29">
        <f t="shared" si="1719"/>
        <v>1</v>
      </c>
      <c r="AH1702" s="29">
        <f t="shared" si="1719"/>
        <v>1</v>
      </c>
      <c r="AI1702" s="29">
        <f t="shared" si="1719"/>
        <v>1</v>
      </c>
      <c r="AJ1702" s="29">
        <f t="shared" si="1719"/>
        <v>1</v>
      </c>
      <c r="AK1702" s="29">
        <f t="shared" si="1719"/>
        <v>1</v>
      </c>
      <c r="AL1702" s="29">
        <f t="shared" si="1719"/>
        <v>1</v>
      </c>
      <c r="AM1702" s="29">
        <f t="shared" si="1719"/>
        <v>1</v>
      </c>
      <c r="AN1702" s="29">
        <f t="shared" si="1719"/>
        <v>1</v>
      </c>
      <c r="AO1702" s="29">
        <f t="shared" si="1719"/>
        <v>1</v>
      </c>
      <c r="AP1702" s="29">
        <f t="shared" si="1719"/>
        <v>1</v>
      </c>
      <c r="AQ1702" s="29">
        <f t="shared" si="1719"/>
        <v>1</v>
      </c>
      <c r="AR1702" s="29">
        <f t="shared" si="1719"/>
        <v>1</v>
      </c>
      <c r="AS1702" s="29">
        <f t="shared" si="1719"/>
        <v>1</v>
      </c>
      <c r="AT1702" s="29">
        <f t="shared" si="1707"/>
        <v>1</v>
      </c>
      <c r="AU1702" s="29">
        <f t="shared" si="1707"/>
        <v>1</v>
      </c>
      <c r="AV1702" s="29">
        <f t="shared" si="1707"/>
        <v>1</v>
      </c>
      <c r="AW1702" s="29">
        <f t="shared" si="1707"/>
        <v>1</v>
      </c>
      <c r="AX1702" s="29">
        <f t="shared" si="1707"/>
        <v>1</v>
      </c>
      <c r="AY1702" s="29">
        <f t="shared" si="1707"/>
        <v>1</v>
      </c>
      <c r="AZ1702" s="29">
        <f t="shared" si="1707"/>
        <v>1</v>
      </c>
      <c r="BA1702" s="29">
        <f t="shared" si="1707"/>
        <v>1</v>
      </c>
      <c r="BB1702" s="29">
        <f t="shared" si="1707"/>
        <v>1</v>
      </c>
      <c r="BC1702" s="29">
        <f t="shared" si="1707"/>
        <v>1</v>
      </c>
      <c r="BD1702" s="29">
        <f t="shared" si="1707"/>
        <v>1</v>
      </c>
      <c r="BE1702" s="29">
        <f t="shared" si="1707"/>
        <v>1</v>
      </c>
      <c r="BF1702" s="29">
        <f t="shared" si="1707"/>
        <v>1</v>
      </c>
      <c r="BG1702" s="29">
        <f t="shared" si="1707"/>
        <v>1</v>
      </c>
      <c r="BH1702" s="29">
        <f t="shared" si="1707"/>
        <v>1</v>
      </c>
      <c r="BI1702" s="29">
        <f t="shared" si="1707"/>
        <v>1</v>
      </c>
      <c r="BJ1702" s="29">
        <f t="shared" si="1705"/>
        <v>1</v>
      </c>
      <c r="BN1702" s="29">
        <f t="shared" si="1669"/>
        <v>41</v>
      </c>
      <c r="BO1702" s="29">
        <f t="shared" si="1644"/>
        <v>25</v>
      </c>
    </row>
    <row r="1703" spans="3:67" x14ac:dyDescent="0.25">
      <c r="C1703" s="79">
        <f t="shared" si="1641"/>
        <v>43886</v>
      </c>
      <c r="D1703" s="29">
        <f t="shared" si="1691"/>
        <v>2020</v>
      </c>
      <c r="E1703" s="29">
        <f t="shared" si="1670"/>
        <v>2</v>
      </c>
      <c r="F1703" s="29">
        <f t="shared" si="1671"/>
        <v>9</v>
      </c>
      <c r="G1703" s="29">
        <f t="shared" si="1672"/>
        <v>25</v>
      </c>
      <c r="H1703" s="166" t="str">
        <f t="shared" si="1673"/>
        <v>Mo</v>
      </c>
      <c r="I1703" s="29">
        <f t="shared" si="1642"/>
        <v>42</v>
      </c>
      <c r="J1703" s="29">
        <f t="array" ref="J1703">INDEX(Dienstplan!$F$6:$AJ$55,BN1703,BO1703)</f>
        <v>0</v>
      </c>
      <c r="K1703" s="29">
        <f t="array" ref="K1703">IF(OR(J1703=Schichten!$B$3,J1703=Schichten!$B$4),INDEX($D$98:$D$147,MATCH(CODE(J1703),$H$98:$H$147,0)),IF(ISERROR(INDEX($D$98:$D$147,MATCH(J1703,$A$98:$A$147,0))),0,INDEX($D$98:$D$147,MATCH(J1703,$A$98:$A$147,0))))</f>
        <v>0</v>
      </c>
      <c r="L1703" s="29">
        <f t="shared" ref="L1703" si="1724">L1653</f>
        <v>0</v>
      </c>
      <c r="M1703" s="29">
        <f t="shared" si="1694"/>
        <v>0</v>
      </c>
      <c r="O1703" s="29">
        <f t="shared" si="1721"/>
        <v>0</v>
      </c>
      <c r="P1703" s="29">
        <f t="shared" si="1721"/>
        <v>0</v>
      </c>
      <c r="Q1703" s="29">
        <f t="shared" si="1721"/>
        <v>0</v>
      </c>
      <c r="R1703" s="29">
        <f t="shared" si="1721"/>
        <v>0</v>
      </c>
      <c r="S1703" s="29">
        <f t="shared" si="1721"/>
        <v>0</v>
      </c>
      <c r="T1703" s="29">
        <f t="shared" si="1721"/>
        <v>0</v>
      </c>
      <c r="U1703" s="29">
        <f t="shared" si="1721"/>
        <v>0</v>
      </c>
      <c r="V1703" s="29">
        <f t="shared" si="1721"/>
        <v>0</v>
      </c>
      <c r="W1703" s="29">
        <f t="shared" si="1721"/>
        <v>0</v>
      </c>
      <c r="X1703" s="29">
        <f t="shared" si="1721"/>
        <v>0</v>
      </c>
      <c r="Y1703" s="29">
        <f t="shared" si="1721"/>
        <v>1</v>
      </c>
      <c r="Z1703" s="29">
        <f t="shared" si="1721"/>
        <v>1</v>
      </c>
      <c r="AA1703" s="29">
        <f t="shared" si="1721"/>
        <v>1</v>
      </c>
      <c r="AB1703" s="29">
        <f t="shared" si="1721"/>
        <v>1</v>
      </c>
      <c r="AC1703" s="29">
        <f t="shared" si="1721"/>
        <v>1</v>
      </c>
      <c r="AD1703" s="29">
        <f t="shared" si="1721"/>
        <v>1</v>
      </c>
      <c r="AE1703" s="29">
        <f t="shared" si="1719"/>
        <v>1</v>
      </c>
      <c r="AF1703" s="29">
        <f t="shared" si="1719"/>
        <v>1</v>
      </c>
      <c r="AG1703" s="29">
        <f t="shared" si="1719"/>
        <v>1</v>
      </c>
      <c r="AH1703" s="29">
        <f t="shared" si="1719"/>
        <v>1</v>
      </c>
      <c r="AI1703" s="29">
        <f t="shared" si="1719"/>
        <v>1</v>
      </c>
      <c r="AJ1703" s="29">
        <f t="shared" si="1719"/>
        <v>1</v>
      </c>
      <c r="AK1703" s="29">
        <f t="shared" si="1719"/>
        <v>1</v>
      </c>
      <c r="AL1703" s="29">
        <f t="shared" si="1719"/>
        <v>1</v>
      </c>
      <c r="AM1703" s="29">
        <f t="shared" si="1719"/>
        <v>1</v>
      </c>
      <c r="AN1703" s="29">
        <f t="shared" si="1719"/>
        <v>1</v>
      </c>
      <c r="AO1703" s="29">
        <f t="shared" si="1719"/>
        <v>1</v>
      </c>
      <c r="AP1703" s="29">
        <f t="shared" si="1719"/>
        <v>1</v>
      </c>
      <c r="AQ1703" s="29">
        <f t="shared" si="1719"/>
        <v>1</v>
      </c>
      <c r="AR1703" s="29">
        <f t="shared" si="1719"/>
        <v>1</v>
      </c>
      <c r="AS1703" s="29">
        <f t="shared" si="1719"/>
        <v>1</v>
      </c>
      <c r="AT1703" s="29">
        <f t="shared" si="1707"/>
        <v>1</v>
      </c>
      <c r="AU1703" s="29">
        <f t="shared" si="1707"/>
        <v>1</v>
      </c>
      <c r="AV1703" s="29">
        <f t="shared" si="1707"/>
        <v>1</v>
      </c>
      <c r="AW1703" s="29">
        <f t="shared" si="1707"/>
        <v>1</v>
      </c>
      <c r="AX1703" s="29">
        <f t="shared" si="1707"/>
        <v>1</v>
      </c>
      <c r="AY1703" s="29">
        <f t="shared" si="1707"/>
        <v>1</v>
      </c>
      <c r="AZ1703" s="29">
        <f t="shared" si="1707"/>
        <v>1</v>
      </c>
      <c r="BA1703" s="29">
        <f t="shared" si="1707"/>
        <v>1</v>
      </c>
      <c r="BB1703" s="29">
        <f t="shared" si="1707"/>
        <v>1</v>
      </c>
      <c r="BC1703" s="29">
        <f t="shared" si="1707"/>
        <v>1</v>
      </c>
      <c r="BD1703" s="29">
        <f t="shared" si="1707"/>
        <v>1</v>
      </c>
      <c r="BE1703" s="29">
        <f t="shared" si="1707"/>
        <v>1</v>
      </c>
      <c r="BF1703" s="29">
        <f t="shared" si="1707"/>
        <v>1</v>
      </c>
      <c r="BG1703" s="29">
        <f t="shared" si="1707"/>
        <v>1</v>
      </c>
      <c r="BH1703" s="29">
        <f t="shared" si="1707"/>
        <v>1</v>
      </c>
      <c r="BI1703" s="29">
        <f t="shared" ref="BI1703:BJ1718" si="1725">IF($M$457,IF($J1703=BI$461,1,0),0)</f>
        <v>1</v>
      </c>
      <c r="BJ1703" s="29">
        <f t="shared" si="1725"/>
        <v>1</v>
      </c>
      <c r="BN1703" s="29">
        <f t="shared" si="1669"/>
        <v>42</v>
      </c>
      <c r="BO1703" s="29">
        <f t="shared" si="1644"/>
        <v>25</v>
      </c>
    </row>
    <row r="1704" spans="3:67" x14ac:dyDescent="0.25">
      <c r="C1704" s="79">
        <f t="shared" si="1641"/>
        <v>43886</v>
      </c>
      <c r="D1704" s="29">
        <f t="shared" si="1691"/>
        <v>2020</v>
      </c>
      <c r="E1704" s="29">
        <f t="shared" si="1670"/>
        <v>2</v>
      </c>
      <c r="F1704" s="29">
        <f t="shared" si="1671"/>
        <v>9</v>
      </c>
      <c r="G1704" s="29">
        <f t="shared" si="1672"/>
        <v>25</v>
      </c>
      <c r="H1704" s="166" t="str">
        <f t="shared" si="1673"/>
        <v>Mo</v>
      </c>
      <c r="I1704" s="29">
        <f t="shared" si="1642"/>
        <v>43</v>
      </c>
      <c r="J1704" s="29">
        <f t="array" ref="J1704">INDEX(Dienstplan!$F$6:$AJ$55,BN1704,BO1704)</f>
        <v>0</v>
      </c>
      <c r="K1704" s="29">
        <f t="array" ref="K1704">IF(OR(J1704=Schichten!$B$3,J1704=Schichten!$B$4),INDEX($D$98:$D$147,MATCH(CODE(J1704),$H$98:$H$147,0)),IF(ISERROR(INDEX($D$98:$D$147,MATCH(J1704,$A$98:$A$147,0))),0,INDEX($D$98:$D$147,MATCH(J1704,$A$98:$A$147,0))))</f>
        <v>0</v>
      </c>
      <c r="L1704" s="29">
        <f t="shared" ref="L1704" si="1726">L1654</f>
        <v>0</v>
      </c>
      <c r="M1704" s="29">
        <f t="shared" si="1694"/>
        <v>0</v>
      </c>
      <c r="O1704" s="29">
        <f t="shared" si="1721"/>
        <v>0</v>
      </c>
      <c r="P1704" s="29">
        <f t="shared" si="1721"/>
        <v>0</v>
      </c>
      <c r="Q1704" s="29">
        <f t="shared" si="1721"/>
        <v>0</v>
      </c>
      <c r="R1704" s="29">
        <f t="shared" si="1721"/>
        <v>0</v>
      </c>
      <c r="S1704" s="29">
        <f t="shared" si="1721"/>
        <v>0</v>
      </c>
      <c r="T1704" s="29">
        <f t="shared" si="1721"/>
        <v>0</v>
      </c>
      <c r="U1704" s="29">
        <f t="shared" si="1721"/>
        <v>0</v>
      </c>
      <c r="V1704" s="29">
        <f t="shared" si="1721"/>
        <v>0</v>
      </c>
      <c r="W1704" s="29">
        <f t="shared" si="1721"/>
        <v>0</v>
      </c>
      <c r="X1704" s="29">
        <f t="shared" si="1721"/>
        <v>0</v>
      </c>
      <c r="Y1704" s="29">
        <f t="shared" si="1721"/>
        <v>1</v>
      </c>
      <c r="Z1704" s="29">
        <f t="shared" si="1721"/>
        <v>1</v>
      </c>
      <c r="AA1704" s="29">
        <f t="shared" si="1721"/>
        <v>1</v>
      </c>
      <c r="AB1704" s="29">
        <f t="shared" si="1721"/>
        <v>1</v>
      </c>
      <c r="AC1704" s="29">
        <f t="shared" si="1721"/>
        <v>1</v>
      </c>
      <c r="AD1704" s="29">
        <f t="shared" si="1721"/>
        <v>1</v>
      </c>
      <c r="AE1704" s="29">
        <f t="shared" si="1719"/>
        <v>1</v>
      </c>
      <c r="AF1704" s="29">
        <f t="shared" si="1719"/>
        <v>1</v>
      </c>
      <c r="AG1704" s="29">
        <f t="shared" si="1719"/>
        <v>1</v>
      </c>
      <c r="AH1704" s="29">
        <f t="shared" si="1719"/>
        <v>1</v>
      </c>
      <c r="AI1704" s="29">
        <f t="shared" si="1719"/>
        <v>1</v>
      </c>
      <c r="AJ1704" s="29">
        <f t="shared" si="1719"/>
        <v>1</v>
      </c>
      <c r="AK1704" s="29">
        <f t="shared" si="1719"/>
        <v>1</v>
      </c>
      <c r="AL1704" s="29">
        <f t="shared" si="1719"/>
        <v>1</v>
      </c>
      <c r="AM1704" s="29">
        <f t="shared" si="1719"/>
        <v>1</v>
      </c>
      <c r="AN1704" s="29">
        <f t="shared" si="1719"/>
        <v>1</v>
      </c>
      <c r="AO1704" s="29">
        <f t="shared" si="1719"/>
        <v>1</v>
      </c>
      <c r="AP1704" s="29">
        <f t="shared" si="1719"/>
        <v>1</v>
      </c>
      <c r="AQ1704" s="29">
        <f t="shared" si="1719"/>
        <v>1</v>
      </c>
      <c r="AR1704" s="29">
        <f t="shared" si="1719"/>
        <v>1</v>
      </c>
      <c r="AS1704" s="29">
        <f t="shared" si="1719"/>
        <v>1</v>
      </c>
      <c r="AT1704" s="29">
        <f t="shared" ref="AT1704:BI1719" si="1727">IF($M$457,IF($J1704=AT$461,1,0),0)</f>
        <v>1</v>
      </c>
      <c r="AU1704" s="29">
        <f t="shared" si="1727"/>
        <v>1</v>
      </c>
      <c r="AV1704" s="29">
        <f t="shared" si="1727"/>
        <v>1</v>
      </c>
      <c r="AW1704" s="29">
        <f t="shared" si="1727"/>
        <v>1</v>
      </c>
      <c r="AX1704" s="29">
        <f t="shared" si="1727"/>
        <v>1</v>
      </c>
      <c r="AY1704" s="29">
        <f t="shared" si="1727"/>
        <v>1</v>
      </c>
      <c r="AZ1704" s="29">
        <f t="shared" si="1727"/>
        <v>1</v>
      </c>
      <c r="BA1704" s="29">
        <f t="shared" si="1727"/>
        <v>1</v>
      </c>
      <c r="BB1704" s="29">
        <f t="shared" si="1727"/>
        <v>1</v>
      </c>
      <c r="BC1704" s="29">
        <f t="shared" si="1727"/>
        <v>1</v>
      </c>
      <c r="BD1704" s="29">
        <f t="shared" si="1727"/>
        <v>1</v>
      </c>
      <c r="BE1704" s="29">
        <f t="shared" si="1727"/>
        <v>1</v>
      </c>
      <c r="BF1704" s="29">
        <f t="shared" si="1727"/>
        <v>1</v>
      </c>
      <c r="BG1704" s="29">
        <f t="shared" si="1727"/>
        <v>1</v>
      </c>
      <c r="BH1704" s="29">
        <f t="shared" si="1727"/>
        <v>1</v>
      </c>
      <c r="BI1704" s="29">
        <f t="shared" si="1727"/>
        <v>1</v>
      </c>
      <c r="BJ1704" s="29">
        <f t="shared" si="1725"/>
        <v>1</v>
      </c>
      <c r="BN1704" s="29">
        <f t="shared" si="1669"/>
        <v>43</v>
      </c>
      <c r="BO1704" s="29">
        <f t="shared" si="1644"/>
        <v>25</v>
      </c>
    </row>
    <row r="1705" spans="3:67" x14ac:dyDescent="0.25">
      <c r="C1705" s="79">
        <f t="shared" si="1641"/>
        <v>43886</v>
      </c>
      <c r="D1705" s="29">
        <f t="shared" si="1691"/>
        <v>2020</v>
      </c>
      <c r="E1705" s="29">
        <f t="shared" si="1670"/>
        <v>2</v>
      </c>
      <c r="F1705" s="29">
        <f t="shared" si="1671"/>
        <v>9</v>
      </c>
      <c r="G1705" s="29">
        <f t="shared" si="1672"/>
        <v>25</v>
      </c>
      <c r="H1705" s="166" t="str">
        <f t="shared" si="1673"/>
        <v>Mo</v>
      </c>
      <c r="I1705" s="29">
        <f t="shared" si="1642"/>
        <v>44</v>
      </c>
      <c r="J1705" s="29">
        <f t="array" ref="J1705">INDEX(Dienstplan!$F$6:$AJ$55,BN1705,BO1705)</f>
        <v>0</v>
      </c>
      <c r="K1705" s="29">
        <f t="array" ref="K1705">IF(OR(J1705=Schichten!$B$3,J1705=Schichten!$B$4),INDEX($D$98:$D$147,MATCH(CODE(J1705),$H$98:$H$147,0)),IF(ISERROR(INDEX($D$98:$D$147,MATCH(J1705,$A$98:$A$147,0))),0,INDEX($D$98:$D$147,MATCH(J1705,$A$98:$A$147,0))))</f>
        <v>0</v>
      </c>
      <c r="L1705" s="29">
        <f t="shared" ref="L1705" si="1728">L1655</f>
        <v>0</v>
      </c>
      <c r="M1705" s="29">
        <f t="shared" si="1694"/>
        <v>0</v>
      </c>
      <c r="O1705" s="29">
        <f t="shared" si="1721"/>
        <v>0</v>
      </c>
      <c r="P1705" s="29">
        <f t="shared" si="1721"/>
        <v>0</v>
      </c>
      <c r="Q1705" s="29">
        <f t="shared" si="1721"/>
        <v>0</v>
      </c>
      <c r="R1705" s="29">
        <f t="shared" si="1721"/>
        <v>0</v>
      </c>
      <c r="S1705" s="29">
        <f t="shared" si="1721"/>
        <v>0</v>
      </c>
      <c r="T1705" s="29">
        <f t="shared" si="1721"/>
        <v>0</v>
      </c>
      <c r="U1705" s="29">
        <f t="shared" si="1721"/>
        <v>0</v>
      </c>
      <c r="V1705" s="29">
        <f t="shared" si="1721"/>
        <v>0</v>
      </c>
      <c r="W1705" s="29">
        <f t="shared" si="1721"/>
        <v>0</v>
      </c>
      <c r="X1705" s="29">
        <f t="shared" si="1721"/>
        <v>0</v>
      </c>
      <c r="Y1705" s="29">
        <f t="shared" si="1721"/>
        <v>1</v>
      </c>
      <c r="Z1705" s="29">
        <f t="shared" si="1721"/>
        <v>1</v>
      </c>
      <c r="AA1705" s="29">
        <f t="shared" si="1721"/>
        <v>1</v>
      </c>
      <c r="AB1705" s="29">
        <f t="shared" si="1721"/>
        <v>1</v>
      </c>
      <c r="AC1705" s="29">
        <f t="shared" si="1721"/>
        <v>1</v>
      </c>
      <c r="AD1705" s="29">
        <f t="shared" si="1721"/>
        <v>1</v>
      </c>
      <c r="AE1705" s="29">
        <f t="shared" si="1719"/>
        <v>1</v>
      </c>
      <c r="AF1705" s="29">
        <f t="shared" si="1719"/>
        <v>1</v>
      </c>
      <c r="AG1705" s="29">
        <f t="shared" si="1719"/>
        <v>1</v>
      </c>
      <c r="AH1705" s="29">
        <f t="shared" si="1719"/>
        <v>1</v>
      </c>
      <c r="AI1705" s="29">
        <f t="shared" si="1719"/>
        <v>1</v>
      </c>
      <c r="AJ1705" s="29">
        <f t="shared" si="1719"/>
        <v>1</v>
      </c>
      <c r="AK1705" s="29">
        <f t="shared" si="1719"/>
        <v>1</v>
      </c>
      <c r="AL1705" s="29">
        <f t="shared" si="1719"/>
        <v>1</v>
      </c>
      <c r="AM1705" s="29">
        <f t="shared" si="1719"/>
        <v>1</v>
      </c>
      <c r="AN1705" s="29">
        <f t="shared" si="1719"/>
        <v>1</v>
      </c>
      <c r="AO1705" s="29">
        <f t="shared" si="1719"/>
        <v>1</v>
      </c>
      <c r="AP1705" s="29">
        <f t="shared" si="1719"/>
        <v>1</v>
      </c>
      <c r="AQ1705" s="29">
        <f t="shared" si="1719"/>
        <v>1</v>
      </c>
      <c r="AR1705" s="29">
        <f t="shared" si="1719"/>
        <v>1</v>
      </c>
      <c r="AS1705" s="29">
        <f t="shared" si="1719"/>
        <v>1</v>
      </c>
      <c r="AT1705" s="29">
        <f t="shared" si="1727"/>
        <v>1</v>
      </c>
      <c r="AU1705" s="29">
        <f t="shared" si="1727"/>
        <v>1</v>
      </c>
      <c r="AV1705" s="29">
        <f t="shared" si="1727"/>
        <v>1</v>
      </c>
      <c r="AW1705" s="29">
        <f t="shared" si="1727"/>
        <v>1</v>
      </c>
      <c r="AX1705" s="29">
        <f t="shared" si="1727"/>
        <v>1</v>
      </c>
      <c r="AY1705" s="29">
        <f t="shared" si="1727"/>
        <v>1</v>
      </c>
      <c r="AZ1705" s="29">
        <f t="shared" si="1727"/>
        <v>1</v>
      </c>
      <c r="BA1705" s="29">
        <f t="shared" si="1727"/>
        <v>1</v>
      </c>
      <c r="BB1705" s="29">
        <f t="shared" si="1727"/>
        <v>1</v>
      </c>
      <c r="BC1705" s="29">
        <f t="shared" si="1727"/>
        <v>1</v>
      </c>
      <c r="BD1705" s="29">
        <f t="shared" si="1727"/>
        <v>1</v>
      </c>
      <c r="BE1705" s="29">
        <f t="shared" si="1727"/>
        <v>1</v>
      </c>
      <c r="BF1705" s="29">
        <f t="shared" si="1727"/>
        <v>1</v>
      </c>
      <c r="BG1705" s="29">
        <f t="shared" si="1727"/>
        <v>1</v>
      </c>
      <c r="BH1705" s="29">
        <f t="shared" si="1727"/>
        <v>1</v>
      </c>
      <c r="BI1705" s="29">
        <f t="shared" si="1727"/>
        <v>1</v>
      </c>
      <c r="BJ1705" s="29">
        <f t="shared" si="1725"/>
        <v>1</v>
      </c>
      <c r="BN1705" s="29">
        <f t="shared" si="1669"/>
        <v>44</v>
      </c>
      <c r="BO1705" s="29">
        <f t="shared" si="1644"/>
        <v>25</v>
      </c>
    </row>
    <row r="1706" spans="3:67" x14ac:dyDescent="0.25">
      <c r="C1706" s="79">
        <f t="shared" si="1641"/>
        <v>43886</v>
      </c>
      <c r="D1706" s="29">
        <f t="shared" si="1691"/>
        <v>2020</v>
      </c>
      <c r="E1706" s="29">
        <f t="shared" si="1670"/>
        <v>2</v>
      </c>
      <c r="F1706" s="29">
        <f t="shared" si="1671"/>
        <v>9</v>
      </c>
      <c r="G1706" s="29">
        <f t="shared" si="1672"/>
        <v>25</v>
      </c>
      <c r="H1706" s="166" t="str">
        <f t="shared" si="1673"/>
        <v>Mo</v>
      </c>
      <c r="I1706" s="29">
        <f t="shared" si="1642"/>
        <v>45</v>
      </c>
      <c r="J1706" s="29">
        <f t="array" ref="J1706">INDEX(Dienstplan!$F$6:$AJ$55,BN1706,BO1706)</f>
        <v>0</v>
      </c>
      <c r="K1706" s="29">
        <f t="array" ref="K1706">IF(OR(J1706=Schichten!$B$3,J1706=Schichten!$B$4),INDEX($D$98:$D$147,MATCH(CODE(J1706),$H$98:$H$147,0)),IF(ISERROR(INDEX($D$98:$D$147,MATCH(J1706,$A$98:$A$147,0))),0,INDEX($D$98:$D$147,MATCH(J1706,$A$98:$A$147,0))))</f>
        <v>0</v>
      </c>
      <c r="L1706" s="29">
        <f t="shared" ref="L1706" si="1729">L1656</f>
        <v>0</v>
      </c>
      <c r="M1706" s="29">
        <f t="shared" si="1694"/>
        <v>0</v>
      </c>
      <c r="O1706" s="29">
        <f t="shared" si="1721"/>
        <v>0</v>
      </c>
      <c r="P1706" s="29">
        <f t="shared" si="1721"/>
        <v>0</v>
      </c>
      <c r="Q1706" s="29">
        <f t="shared" si="1721"/>
        <v>0</v>
      </c>
      <c r="R1706" s="29">
        <f t="shared" si="1721"/>
        <v>0</v>
      </c>
      <c r="S1706" s="29">
        <f t="shared" si="1721"/>
        <v>0</v>
      </c>
      <c r="T1706" s="29">
        <f t="shared" si="1721"/>
        <v>0</v>
      </c>
      <c r="U1706" s="29">
        <f t="shared" si="1721"/>
        <v>0</v>
      </c>
      <c r="V1706" s="29">
        <f t="shared" si="1721"/>
        <v>0</v>
      </c>
      <c r="W1706" s="29">
        <f t="shared" si="1721"/>
        <v>0</v>
      </c>
      <c r="X1706" s="29">
        <f t="shared" si="1721"/>
        <v>0</v>
      </c>
      <c r="Y1706" s="29">
        <f t="shared" si="1721"/>
        <v>1</v>
      </c>
      <c r="Z1706" s="29">
        <f t="shared" si="1721"/>
        <v>1</v>
      </c>
      <c r="AA1706" s="29">
        <f t="shared" si="1721"/>
        <v>1</v>
      </c>
      <c r="AB1706" s="29">
        <f t="shared" si="1721"/>
        <v>1</v>
      </c>
      <c r="AC1706" s="29">
        <f t="shared" si="1721"/>
        <v>1</v>
      </c>
      <c r="AD1706" s="29">
        <f t="shared" si="1721"/>
        <v>1</v>
      </c>
      <c r="AE1706" s="29">
        <f t="shared" si="1719"/>
        <v>1</v>
      </c>
      <c r="AF1706" s="29">
        <f t="shared" si="1719"/>
        <v>1</v>
      </c>
      <c r="AG1706" s="29">
        <f t="shared" si="1719"/>
        <v>1</v>
      </c>
      <c r="AH1706" s="29">
        <f t="shared" si="1719"/>
        <v>1</v>
      </c>
      <c r="AI1706" s="29">
        <f t="shared" si="1719"/>
        <v>1</v>
      </c>
      <c r="AJ1706" s="29">
        <f t="shared" si="1719"/>
        <v>1</v>
      </c>
      <c r="AK1706" s="29">
        <f t="shared" si="1719"/>
        <v>1</v>
      </c>
      <c r="AL1706" s="29">
        <f t="shared" si="1719"/>
        <v>1</v>
      </c>
      <c r="AM1706" s="29">
        <f t="shared" si="1719"/>
        <v>1</v>
      </c>
      <c r="AN1706" s="29">
        <f t="shared" si="1719"/>
        <v>1</v>
      </c>
      <c r="AO1706" s="29">
        <f t="shared" si="1719"/>
        <v>1</v>
      </c>
      <c r="AP1706" s="29">
        <f t="shared" si="1719"/>
        <v>1</v>
      </c>
      <c r="AQ1706" s="29">
        <f t="shared" si="1719"/>
        <v>1</v>
      </c>
      <c r="AR1706" s="29">
        <f t="shared" si="1719"/>
        <v>1</v>
      </c>
      <c r="AS1706" s="29">
        <f t="shared" si="1719"/>
        <v>1</v>
      </c>
      <c r="AT1706" s="29">
        <f t="shared" si="1727"/>
        <v>1</v>
      </c>
      <c r="AU1706" s="29">
        <f t="shared" si="1727"/>
        <v>1</v>
      </c>
      <c r="AV1706" s="29">
        <f t="shared" si="1727"/>
        <v>1</v>
      </c>
      <c r="AW1706" s="29">
        <f t="shared" si="1727"/>
        <v>1</v>
      </c>
      <c r="AX1706" s="29">
        <f t="shared" si="1727"/>
        <v>1</v>
      </c>
      <c r="AY1706" s="29">
        <f t="shared" si="1727"/>
        <v>1</v>
      </c>
      <c r="AZ1706" s="29">
        <f t="shared" si="1727"/>
        <v>1</v>
      </c>
      <c r="BA1706" s="29">
        <f t="shared" si="1727"/>
        <v>1</v>
      </c>
      <c r="BB1706" s="29">
        <f t="shared" si="1727"/>
        <v>1</v>
      </c>
      <c r="BC1706" s="29">
        <f t="shared" si="1727"/>
        <v>1</v>
      </c>
      <c r="BD1706" s="29">
        <f t="shared" si="1727"/>
        <v>1</v>
      </c>
      <c r="BE1706" s="29">
        <f t="shared" si="1727"/>
        <v>1</v>
      </c>
      <c r="BF1706" s="29">
        <f t="shared" si="1727"/>
        <v>1</v>
      </c>
      <c r="BG1706" s="29">
        <f t="shared" si="1727"/>
        <v>1</v>
      </c>
      <c r="BH1706" s="29">
        <f t="shared" si="1727"/>
        <v>1</v>
      </c>
      <c r="BI1706" s="29">
        <f t="shared" si="1727"/>
        <v>1</v>
      </c>
      <c r="BJ1706" s="29">
        <f t="shared" si="1725"/>
        <v>1</v>
      </c>
      <c r="BN1706" s="29">
        <f t="shared" si="1669"/>
        <v>45</v>
      </c>
      <c r="BO1706" s="29">
        <f t="shared" si="1644"/>
        <v>25</v>
      </c>
    </row>
    <row r="1707" spans="3:67" x14ac:dyDescent="0.25">
      <c r="C1707" s="79">
        <f t="shared" si="1641"/>
        <v>43886</v>
      </c>
      <c r="D1707" s="29">
        <f t="shared" si="1691"/>
        <v>2020</v>
      </c>
      <c r="E1707" s="29">
        <f t="shared" si="1670"/>
        <v>2</v>
      </c>
      <c r="F1707" s="29">
        <f t="shared" si="1671"/>
        <v>9</v>
      </c>
      <c r="G1707" s="29">
        <f t="shared" si="1672"/>
        <v>25</v>
      </c>
      <c r="H1707" s="166" t="str">
        <f t="shared" si="1673"/>
        <v>Mo</v>
      </c>
      <c r="I1707" s="29">
        <f t="shared" si="1642"/>
        <v>46</v>
      </c>
      <c r="J1707" s="29">
        <f t="array" ref="J1707">INDEX(Dienstplan!$F$6:$AJ$55,BN1707,BO1707)</f>
        <v>0</v>
      </c>
      <c r="K1707" s="29">
        <f t="array" ref="K1707">IF(OR(J1707=Schichten!$B$3,J1707=Schichten!$B$4),INDEX($D$98:$D$147,MATCH(CODE(J1707),$H$98:$H$147,0)),IF(ISERROR(INDEX($D$98:$D$147,MATCH(J1707,$A$98:$A$147,0))),0,INDEX($D$98:$D$147,MATCH(J1707,$A$98:$A$147,0))))</f>
        <v>0</v>
      </c>
      <c r="L1707" s="29">
        <f t="shared" ref="L1707" si="1730">L1657</f>
        <v>0</v>
      </c>
      <c r="M1707" s="29">
        <f t="shared" si="1694"/>
        <v>0</v>
      </c>
      <c r="O1707" s="29">
        <f t="shared" si="1721"/>
        <v>0</v>
      </c>
      <c r="P1707" s="29">
        <f t="shared" si="1721"/>
        <v>0</v>
      </c>
      <c r="Q1707" s="29">
        <f t="shared" si="1721"/>
        <v>0</v>
      </c>
      <c r="R1707" s="29">
        <f t="shared" si="1721"/>
        <v>0</v>
      </c>
      <c r="S1707" s="29">
        <f t="shared" si="1721"/>
        <v>0</v>
      </c>
      <c r="T1707" s="29">
        <f t="shared" si="1721"/>
        <v>0</v>
      </c>
      <c r="U1707" s="29">
        <f t="shared" si="1721"/>
        <v>0</v>
      </c>
      <c r="V1707" s="29">
        <f t="shared" si="1721"/>
        <v>0</v>
      </c>
      <c r="W1707" s="29">
        <f t="shared" si="1721"/>
        <v>0</v>
      </c>
      <c r="X1707" s="29">
        <f t="shared" si="1721"/>
        <v>0</v>
      </c>
      <c r="Y1707" s="29">
        <f t="shared" si="1721"/>
        <v>1</v>
      </c>
      <c r="Z1707" s="29">
        <f t="shared" si="1721"/>
        <v>1</v>
      </c>
      <c r="AA1707" s="29">
        <f t="shared" si="1721"/>
        <v>1</v>
      </c>
      <c r="AB1707" s="29">
        <f t="shared" si="1721"/>
        <v>1</v>
      </c>
      <c r="AC1707" s="29">
        <f t="shared" si="1721"/>
        <v>1</v>
      </c>
      <c r="AD1707" s="29">
        <f t="shared" si="1721"/>
        <v>1</v>
      </c>
      <c r="AE1707" s="29">
        <f t="shared" si="1719"/>
        <v>1</v>
      </c>
      <c r="AF1707" s="29">
        <f t="shared" si="1719"/>
        <v>1</v>
      </c>
      <c r="AG1707" s="29">
        <f t="shared" si="1719"/>
        <v>1</v>
      </c>
      <c r="AH1707" s="29">
        <f t="shared" si="1719"/>
        <v>1</v>
      </c>
      <c r="AI1707" s="29">
        <f t="shared" si="1719"/>
        <v>1</v>
      </c>
      <c r="AJ1707" s="29">
        <f t="shared" si="1719"/>
        <v>1</v>
      </c>
      <c r="AK1707" s="29">
        <f t="shared" si="1719"/>
        <v>1</v>
      </c>
      <c r="AL1707" s="29">
        <f t="shared" si="1719"/>
        <v>1</v>
      </c>
      <c r="AM1707" s="29">
        <f t="shared" si="1719"/>
        <v>1</v>
      </c>
      <c r="AN1707" s="29">
        <f t="shared" si="1719"/>
        <v>1</v>
      </c>
      <c r="AO1707" s="29">
        <f t="shared" si="1719"/>
        <v>1</v>
      </c>
      <c r="AP1707" s="29">
        <f t="shared" si="1719"/>
        <v>1</v>
      </c>
      <c r="AQ1707" s="29">
        <f t="shared" si="1719"/>
        <v>1</v>
      </c>
      <c r="AR1707" s="29">
        <f t="shared" si="1719"/>
        <v>1</v>
      </c>
      <c r="AS1707" s="29">
        <f t="shared" si="1719"/>
        <v>1</v>
      </c>
      <c r="AT1707" s="29">
        <f t="shared" si="1727"/>
        <v>1</v>
      </c>
      <c r="AU1707" s="29">
        <f t="shared" si="1727"/>
        <v>1</v>
      </c>
      <c r="AV1707" s="29">
        <f t="shared" si="1727"/>
        <v>1</v>
      </c>
      <c r="AW1707" s="29">
        <f t="shared" si="1727"/>
        <v>1</v>
      </c>
      <c r="AX1707" s="29">
        <f t="shared" si="1727"/>
        <v>1</v>
      </c>
      <c r="AY1707" s="29">
        <f t="shared" si="1727"/>
        <v>1</v>
      </c>
      <c r="AZ1707" s="29">
        <f t="shared" si="1727"/>
        <v>1</v>
      </c>
      <c r="BA1707" s="29">
        <f t="shared" si="1727"/>
        <v>1</v>
      </c>
      <c r="BB1707" s="29">
        <f t="shared" si="1727"/>
        <v>1</v>
      </c>
      <c r="BC1707" s="29">
        <f t="shared" si="1727"/>
        <v>1</v>
      </c>
      <c r="BD1707" s="29">
        <f t="shared" si="1727"/>
        <v>1</v>
      </c>
      <c r="BE1707" s="29">
        <f t="shared" si="1727"/>
        <v>1</v>
      </c>
      <c r="BF1707" s="29">
        <f t="shared" si="1727"/>
        <v>1</v>
      </c>
      <c r="BG1707" s="29">
        <f t="shared" si="1727"/>
        <v>1</v>
      </c>
      <c r="BH1707" s="29">
        <f t="shared" si="1727"/>
        <v>1</v>
      </c>
      <c r="BI1707" s="29">
        <f t="shared" si="1727"/>
        <v>1</v>
      </c>
      <c r="BJ1707" s="29">
        <f t="shared" si="1725"/>
        <v>1</v>
      </c>
      <c r="BN1707" s="29">
        <f t="shared" si="1669"/>
        <v>46</v>
      </c>
      <c r="BO1707" s="29">
        <f t="shared" si="1644"/>
        <v>25</v>
      </c>
    </row>
    <row r="1708" spans="3:67" x14ac:dyDescent="0.25">
      <c r="C1708" s="79">
        <f t="shared" ref="C1708:C1709" si="1731">C1658+1</f>
        <v>43886</v>
      </c>
      <c r="D1708" s="29">
        <f t="shared" si="1691"/>
        <v>2020</v>
      </c>
      <c r="E1708" s="29">
        <f t="shared" si="1670"/>
        <v>2</v>
      </c>
      <c r="F1708" s="29">
        <f t="shared" si="1671"/>
        <v>9</v>
      </c>
      <c r="G1708" s="29">
        <f t="shared" si="1672"/>
        <v>25</v>
      </c>
      <c r="H1708" s="166" t="str">
        <f t="shared" si="1673"/>
        <v>Mo</v>
      </c>
      <c r="I1708" s="29">
        <f t="shared" ref="I1708:I1709" si="1732">I1658</f>
        <v>47</v>
      </c>
      <c r="J1708" s="29">
        <f t="array" ref="J1708">INDEX(Dienstplan!$F$6:$AJ$55,BN1708,BO1708)</f>
        <v>0</v>
      </c>
      <c r="K1708" s="29">
        <f t="array" ref="K1708">IF(OR(J1708=Schichten!$B$3,J1708=Schichten!$B$4),INDEX($D$98:$D$147,MATCH(CODE(J1708),$H$98:$H$147,0)),IF(ISERROR(INDEX($D$98:$D$147,MATCH(J1708,$A$98:$A$147,0))),0,INDEX($D$98:$D$147,MATCH(J1708,$A$98:$A$147,0))))</f>
        <v>0</v>
      </c>
      <c r="L1708" s="29">
        <f t="shared" ref="L1708" si="1733">L1658</f>
        <v>0</v>
      </c>
      <c r="M1708" s="29">
        <f t="shared" si="1694"/>
        <v>0</v>
      </c>
      <c r="O1708" s="29">
        <f t="shared" si="1721"/>
        <v>0</v>
      </c>
      <c r="P1708" s="29">
        <f t="shared" si="1721"/>
        <v>0</v>
      </c>
      <c r="Q1708" s="29">
        <f t="shared" si="1721"/>
        <v>0</v>
      </c>
      <c r="R1708" s="29">
        <f t="shared" si="1721"/>
        <v>0</v>
      </c>
      <c r="S1708" s="29">
        <f t="shared" si="1721"/>
        <v>0</v>
      </c>
      <c r="T1708" s="29">
        <f t="shared" si="1721"/>
        <v>0</v>
      </c>
      <c r="U1708" s="29">
        <f t="shared" si="1721"/>
        <v>0</v>
      </c>
      <c r="V1708" s="29">
        <f t="shared" si="1721"/>
        <v>0</v>
      </c>
      <c r="W1708" s="29">
        <f t="shared" si="1721"/>
        <v>0</v>
      </c>
      <c r="X1708" s="29">
        <f t="shared" si="1721"/>
        <v>0</v>
      </c>
      <c r="Y1708" s="29">
        <f t="shared" si="1721"/>
        <v>1</v>
      </c>
      <c r="Z1708" s="29">
        <f t="shared" si="1721"/>
        <v>1</v>
      </c>
      <c r="AA1708" s="29">
        <f t="shared" si="1721"/>
        <v>1</v>
      </c>
      <c r="AB1708" s="29">
        <f t="shared" si="1721"/>
        <v>1</v>
      </c>
      <c r="AC1708" s="29">
        <f t="shared" si="1721"/>
        <v>1</v>
      </c>
      <c r="AD1708" s="29">
        <f t="shared" si="1721"/>
        <v>1</v>
      </c>
      <c r="AE1708" s="29">
        <f t="shared" si="1719"/>
        <v>1</v>
      </c>
      <c r="AF1708" s="29">
        <f t="shared" si="1719"/>
        <v>1</v>
      </c>
      <c r="AG1708" s="29">
        <f t="shared" si="1719"/>
        <v>1</v>
      </c>
      <c r="AH1708" s="29">
        <f t="shared" si="1719"/>
        <v>1</v>
      </c>
      <c r="AI1708" s="29">
        <f t="shared" si="1719"/>
        <v>1</v>
      </c>
      <c r="AJ1708" s="29">
        <f t="shared" si="1719"/>
        <v>1</v>
      </c>
      <c r="AK1708" s="29">
        <f t="shared" si="1719"/>
        <v>1</v>
      </c>
      <c r="AL1708" s="29">
        <f t="shared" si="1719"/>
        <v>1</v>
      </c>
      <c r="AM1708" s="29">
        <f t="shared" si="1719"/>
        <v>1</v>
      </c>
      <c r="AN1708" s="29">
        <f t="shared" si="1719"/>
        <v>1</v>
      </c>
      <c r="AO1708" s="29">
        <f t="shared" si="1719"/>
        <v>1</v>
      </c>
      <c r="AP1708" s="29">
        <f t="shared" si="1719"/>
        <v>1</v>
      </c>
      <c r="AQ1708" s="29">
        <f t="shared" si="1719"/>
        <v>1</v>
      </c>
      <c r="AR1708" s="29">
        <f t="shared" si="1719"/>
        <v>1</v>
      </c>
      <c r="AS1708" s="29">
        <f t="shared" si="1719"/>
        <v>1</v>
      </c>
      <c r="AT1708" s="29">
        <f t="shared" si="1727"/>
        <v>1</v>
      </c>
      <c r="AU1708" s="29">
        <f t="shared" si="1727"/>
        <v>1</v>
      </c>
      <c r="AV1708" s="29">
        <f t="shared" si="1727"/>
        <v>1</v>
      </c>
      <c r="AW1708" s="29">
        <f t="shared" si="1727"/>
        <v>1</v>
      </c>
      <c r="AX1708" s="29">
        <f t="shared" si="1727"/>
        <v>1</v>
      </c>
      <c r="AY1708" s="29">
        <f t="shared" si="1727"/>
        <v>1</v>
      </c>
      <c r="AZ1708" s="29">
        <f t="shared" si="1727"/>
        <v>1</v>
      </c>
      <c r="BA1708" s="29">
        <f t="shared" si="1727"/>
        <v>1</v>
      </c>
      <c r="BB1708" s="29">
        <f t="shared" si="1727"/>
        <v>1</v>
      </c>
      <c r="BC1708" s="29">
        <f t="shared" si="1727"/>
        <v>1</v>
      </c>
      <c r="BD1708" s="29">
        <f t="shared" si="1727"/>
        <v>1</v>
      </c>
      <c r="BE1708" s="29">
        <f t="shared" si="1727"/>
        <v>1</v>
      </c>
      <c r="BF1708" s="29">
        <f t="shared" si="1727"/>
        <v>1</v>
      </c>
      <c r="BG1708" s="29">
        <f t="shared" si="1727"/>
        <v>1</v>
      </c>
      <c r="BH1708" s="29">
        <f t="shared" si="1727"/>
        <v>1</v>
      </c>
      <c r="BI1708" s="29">
        <f t="shared" si="1727"/>
        <v>1</v>
      </c>
      <c r="BJ1708" s="29">
        <f t="shared" si="1725"/>
        <v>1</v>
      </c>
      <c r="BN1708" s="29">
        <f t="shared" si="1669"/>
        <v>47</v>
      </c>
      <c r="BO1708" s="29">
        <f t="shared" ref="BO1708:BO1709" si="1734">BO1658+1</f>
        <v>25</v>
      </c>
    </row>
    <row r="1709" spans="3:67" x14ac:dyDescent="0.25">
      <c r="C1709" s="79">
        <f t="shared" si="1731"/>
        <v>43886</v>
      </c>
      <c r="D1709" s="29">
        <f t="shared" si="1691"/>
        <v>2020</v>
      </c>
      <c r="E1709" s="29">
        <f t="shared" si="1670"/>
        <v>2</v>
      </c>
      <c r="F1709" s="29">
        <f t="shared" si="1671"/>
        <v>9</v>
      </c>
      <c r="G1709" s="29">
        <f t="shared" si="1672"/>
        <v>25</v>
      </c>
      <c r="H1709" s="166" t="str">
        <f t="shared" si="1673"/>
        <v>Mo</v>
      </c>
      <c r="I1709" s="29">
        <f t="shared" si="1732"/>
        <v>48</v>
      </c>
      <c r="J1709" s="29">
        <f t="array" ref="J1709">INDEX(Dienstplan!$F$6:$AJ$55,BN1709,BO1709)</f>
        <v>0</v>
      </c>
      <c r="K1709" s="29">
        <f t="array" ref="K1709">IF(OR(J1709=Schichten!$B$3,J1709=Schichten!$B$4),INDEX($D$98:$D$147,MATCH(CODE(J1709),$H$98:$H$147,0)),IF(ISERROR(INDEX($D$98:$D$147,MATCH(J1709,$A$98:$A$147,0))),0,INDEX($D$98:$D$147,MATCH(J1709,$A$98:$A$147,0))))</f>
        <v>0</v>
      </c>
      <c r="L1709" s="29">
        <f t="shared" ref="L1709" si="1735">L1659</f>
        <v>0</v>
      </c>
      <c r="M1709" s="29">
        <f t="shared" si="1694"/>
        <v>0</v>
      </c>
      <c r="O1709" s="29">
        <f t="shared" si="1721"/>
        <v>0</v>
      </c>
      <c r="P1709" s="29">
        <f t="shared" si="1721"/>
        <v>0</v>
      </c>
      <c r="Q1709" s="29">
        <f t="shared" si="1721"/>
        <v>0</v>
      </c>
      <c r="R1709" s="29">
        <f t="shared" si="1721"/>
        <v>0</v>
      </c>
      <c r="S1709" s="29">
        <f t="shared" si="1721"/>
        <v>0</v>
      </c>
      <c r="T1709" s="29">
        <f t="shared" si="1721"/>
        <v>0</v>
      </c>
      <c r="U1709" s="29">
        <f t="shared" si="1721"/>
        <v>0</v>
      </c>
      <c r="V1709" s="29">
        <f t="shared" si="1721"/>
        <v>0</v>
      </c>
      <c r="W1709" s="29">
        <f t="shared" si="1721"/>
        <v>0</v>
      </c>
      <c r="X1709" s="29">
        <f t="shared" si="1721"/>
        <v>0</v>
      </c>
      <c r="Y1709" s="29">
        <f t="shared" si="1721"/>
        <v>1</v>
      </c>
      <c r="Z1709" s="29">
        <f t="shared" si="1721"/>
        <v>1</v>
      </c>
      <c r="AA1709" s="29">
        <f t="shared" si="1721"/>
        <v>1</v>
      </c>
      <c r="AB1709" s="29">
        <f t="shared" si="1721"/>
        <v>1</v>
      </c>
      <c r="AC1709" s="29">
        <f t="shared" si="1721"/>
        <v>1</v>
      </c>
      <c r="AD1709" s="29">
        <f t="shared" si="1721"/>
        <v>1</v>
      </c>
      <c r="AE1709" s="29">
        <f t="shared" si="1719"/>
        <v>1</v>
      </c>
      <c r="AF1709" s="29">
        <f t="shared" si="1719"/>
        <v>1</v>
      </c>
      <c r="AG1709" s="29">
        <f t="shared" si="1719"/>
        <v>1</v>
      </c>
      <c r="AH1709" s="29">
        <f t="shared" si="1719"/>
        <v>1</v>
      </c>
      <c r="AI1709" s="29">
        <f t="shared" si="1719"/>
        <v>1</v>
      </c>
      <c r="AJ1709" s="29">
        <f t="shared" si="1719"/>
        <v>1</v>
      </c>
      <c r="AK1709" s="29">
        <f t="shared" si="1719"/>
        <v>1</v>
      </c>
      <c r="AL1709" s="29">
        <f t="shared" si="1719"/>
        <v>1</v>
      </c>
      <c r="AM1709" s="29">
        <f t="shared" si="1719"/>
        <v>1</v>
      </c>
      <c r="AN1709" s="29">
        <f t="shared" si="1719"/>
        <v>1</v>
      </c>
      <c r="AO1709" s="29">
        <f t="shared" si="1719"/>
        <v>1</v>
      </c>
      <c r="AP1709" s="29">
        <f t="shared" si="1719"/>
        <v>1</v>
      </c>
      <c r="AQ1709" s="29">
        <f t="shared" si="1719"/>
        <v>1</v>
      </c>
      <c r="AR1709" s="29">
        <f t="shared" si="1719"/>
        <v>1</v>
      </c>
      <c r="AS1709" s="29">
        <f t="shared" si="1719"/>
        <v>1</v>
      </c>
      <c r="AT1709" s="29">
        <f t="shared" si="1727"/>
        <v>1</v>
      </c>
      <c r="AU1709" s="29">
        <f t="shared" si="1727"/>
        <v>1</v>
      </c>
      <c r="AV1709" s="29">
        <f t="shared" si="1727"/>
        <v>1</v>
      </c>
      <c r="AW1709" s="29">
        <f t="shared" si="1727"/>
        <v>1</v>
      </c>
      <c r="AX1709" s="29">
        <f t="shared" si="1727"/>
        <v>1</v>
      </c>
      <c r="AY1709" s="29">
        <f t="shared" si="1727"/>
        <v>1</v>
      </c>
      <c r="AZ1709" s="29">
        <f t="shared" si="1727"/>
        <v>1</v>
      </c>
      <c r="BA1709" s="29">
        <f t="shared" si="1727"/>
        <v>1</v>
      </c>
      <c r="BB1709" s="29">
        <f t="shared" si="1727"/>
        <v>1</v>
      </c>
      <c r="BC1709" s="29">
        <f t="shared" si="1727"/>
        <v>1</v>
      </c>
      <c r="BD1709" s="29">
        <f t="shared" si="1727"/>
        <v>1</v>
      </c>
      <c r="BE1709" s="29">
        <f t="shared" si="1727"/>
        <v>1</v>
      </c>
      <c r="BF1709" s="29">
        <f t="shared" si="1727"/>
        <v>1</v>
      </c>
      <c r="BG1709" s="29">
        <f t="shared" si="1727"/>
        <v>1</v>
      </c>
      <c r="BH1709" s="29">
        <f t="shared" si="1727"/>
        <v>1</v>
      </c>
      <c r="BI1709" s="29">
        <f t="shared" si="1727"/>
        <v>1</v>
      </c>
      <c r="BJ1709" s="29">
        <f t="shared" si="1725"/>
        <v>1</v>
      </c>
      <c r="BN1709" s="29">
        <f t="shared" si="1669"/>
        <v>48</v>
      </c>
      <c r="BO1709" s="29">
        <f t="shared" si="1734"/>
        <v>25</v>
      </c>
    </row>
    <row r="1710" spans="3:67" x14ac:dyDescent="0.25">
      <c r="C1710" s="79">
        <f>C1660+1</f>
        <v>43886</v>
      </c>
      <c r="D1710" s="29">
        <f t="shared" si="1691"/>
        <v>2020</v>
      </c>
      <c r="E1710" s="29">
        <f t="shared" si="1670"/>
        <v>2</v>
      </c>
      <c r="F1710" s="29">
        <f t="shared" si="1671"/>
        <v>9</v>
      </c>
      <c r="G1710" s="29">
        <f t="shared" si="1672"/>
        <v>25</v>
      </c>
      <c r="H1710" s="166" t="str">
        <f t="shared" si="1673"/>
        <v>Mo</v>
      </c>
      <c r="I1710" s="29">
        <f>I1660</f>
        <v>49</v>
      </c>
      <c r="J1710" s="29">
        <f t="array" ref="J1710">INDEX(Dienstplan!$F$6:$AJ$55,BN1710,BO1710)</f>
        <v>0</v>
      </c>
      <c r="K1710" s="29">
        <f t="array" ref="K1710">IF(OR(J1710=Schichten!$B$3,J1710=Schichten!$B$4),INDEX($D$98:$D$147,MATCH(CODE(J1710),$H$98:$H$147,0)),IF(ISERROR(INDEX($D$98:$D$147,MATCH(J1710,$A$98:$A$147,0))),0,INDEX($D$98:$D$147,MATCH(J1710,$A$98:$A$147,0))))</f>
        <v>0</v>
      </c>
      <c r="L1710" s="29">
        <f>L1660</f>
        <v>0</v>
      </c>
      <c r="M1710" s="29">
        <f t="shared" si="1694"/>
        <v>0</v>
      </c>
      <c r="O1710" s="29">
        <f t="shared" si="1721"/>
        <v>0</v>
      </c>
      <c r="P1710" s="29">
        <f t="shared" si="1721"/>
        <v>0</v>
      </c>
      <c r="Q1710" s="29">
        <f t="shared" si="1721"/>
        <v>0</v>
      </c>
      <c r="R1710" s="29">
        <f t="shared" si="1721"/>
        <v>0</v>
      </c>
      <c r="S1710" s="29">
        <f t="shared" si="1721"/>
        <v>0</v>
      </c>
      <c r="T1710" s="29">
        <f t="shared" si="1721"/>
        <v>0</v>
      </c>
      <c r="U1710" s="29">
        <f t="shared" si="1721"/>
        <v>0</v>
      </c>
      <c r="V1710" s="29">
        <f t="shared" si="1721"/>
        <v>0</v>
      </c>
      <c r="W1710" s="29">
        <f t="shared" si="1721"/>
        <v>0</v>
      </c>
      <c r="X1710" s="29">
        <f t="shared" si="1721"/>
        <v>0</v>
      </c>
      <c r="Y1710" s="29">
        <f t="shared" si="1721"/>
        <v>1</v>
      </c>
      <c r="Z1710" s="29">
        <f t="shared" si="1721"/>
        <v>1</v>
      </c>
      <c r="AA1710" s="29">
        <f t="shared" si="1721"/>
        <v>1</v>
      </c>
      <c r="AB1710" s="29">
        <f t="shared" si="1721"/>
        <v>1</v>
      </c>
      <c r="AC1710" s="29">
        <f t="shared" si="1721"/>
        <v>1</v>
      </c>
      <c r="AD1710" s="29">
        <f t="shared" si="1721"/>
        <v>1</v>
      </c>
      <c r="AE1710" s="29">
        <f t="shared" si="1719"/>
        <v>1</v>
      </c>
      <c r="AF1710" s="29">
        <f t="shared" si="1719"/>
        <v>1</v>
      </c>
      <c r="AG1710" s="29">
        <f t="shared" si="1719"/>
        <v>1</v>
      </c>
      <c r="AH1710" s="29">
        <f t="shared" si="1719"/>
        <v>1</v>
      </c>
      <c r="AI1710" s="29">
        <f t="shared" si="1719"/>
        <v>1</v>
      </c>
      <c r="AJ1710" s="29">
        <f t="shared" si="1719"/>
        <v>1</v>
      </c>
      <c r="AK1710" s="29">
        <f t="shared" si="1719"/>
        <v>1</v>
      </c>
      <c r="AL1710" s="29">
        <f t="shared" si="1719"/>
        <v>1</v>
      </c>
      <c r="AM1710" s="29">
        <f t="shared" si="1719"/>
        <v>1</v>
      </c>
      <c r="AN1710" s="29">
        <f t="shared" si="1719"/>
        <v>1</v>
      </c>
      <c r="AO1710" s="29">
        <f t="shared" si="1719"/>
        <v>1</v>
      </c>
      <c r="AP1710" s="29">
        <f t="shared" si="1719"/>
        <v>1</v>
      </c>
      <c r="AQ1710" s="29">
        <f t="shared" si="1719"/>
        <v>1</v>
      </c>
      <c r="AR1710" s="29">
        <f t="shared" si="1719"/>
        <v>1</v>
      </c>
      <c r="AS1710" s="29">
        <f t="shared" si="1719"/>
        <v>1</v>
      </c>
      <c r="AT1710" s="29">
        <f t="shared" si="1727"/>
        <v>1</v>
      </c>
      <c r="AU1710" s="29">
        <f t="shared" si="1727"/>
        <v>1</v>
      </c>
      <c r="AV1710" s="29">
        <f t="shared" si="1727"/>
        <v>1</v>
      </c>
      <c r="AW1710" s="29">
        <f t="shared" si="1727"/>
        <v>1</v>
      </c>
      <c r="AX1710" s="29">
        <f t="shared" si="1727"/>
        <v>1</v>
      </c>
      <c r="AY1710" s="29">
        <f t="shared" si="1727"/>
        <v>1</v>
      </c>
      <c r="AZ1710" s="29">
        <f t="shared" si="1727"/>
        <v>1</v>
      </c>
      <c r="BA1710" s="29">
        <f t="shared" si="1727"/>
        <v>1</v>
      </c>
      <c r="BB1710" s="29">
        <f t="shared" si="1727"/>
        <v>1</v>
      </c>
      <c r="BC1710" s="29">
        <f t="shared" si="1727"/>
        <v>1</v>
      </c>
      <c r="BD1710" s="29">
        <f t="shared" si="1727"/>
        <v>1</v>
      </c>
      <c r="BE1710" s="29">
        <f t="shared" si="1727"/>
        <v>1</v>
      </c>
      <c r="BF1710" s="29">
        <f t="shared" si="1727"/>
        <v>1</v>
      </c>
      <c r="BG1710" s="29">
        <f t="shared" si="1727"/>
        <v>1</v>
      </c>
      <c r="BH1710" s="29">
        <f t="shared" si="1727"/>
        <v>1</v>
      </c>
      <c r="BI1710" s="29">
        <f t="shared" si="1727"/>
        <v>1</v>
      </c>
      <c r="BJ1710" s="29">
        <f t="shared" si="1725"/>
        <v>1</v>
      </c>
      <c r="BN1710" s="29">
        <f t="shared" si="1669"/>
        <v>49</v>
      </c>
      <c r="BO1710" s="29">
        <f>BO1660+1</f>
        <v>25</v>
      </c>
    </row>
    <row r="1711" spans="3:67" x14ac:dyDescent="0.25">
      <c r="C1711" s="79">
        <f t="shared" ref="C1711:C1774" si="1736">C1661+1</f>
        <v>43886</v>
      </c>
      <c r="D1711" s="29">
        <f t="shared" si="1691"/>
        <v>2020</v>
      </c>
      <c r="E1711" s="29">
        <f t="shared" si="1670"/>
        <v>2</v>
      </c>
      <c r="F1711" s="29">
        <f t="shared" si="1671"/>
        <v>9</v>
      </c>
      <c r="G1711" s="29">
        <f t="shared" si="1672"/>
        <v>25</v>
      </c>
      <c r="H1711" s="166" t="str">
        <f t="shared" si="1673"/>
        <v>Mo</v>
      </c>
      <c r="I1711" s="29">
        <f t="shared" ref="I1711:I1774" si="1737">I1661</f>
        <v>50</v>
      </c>
      <c r="J1711" s="29">
        <f t="array" ref="J1711">INDEX(Dienstplan!$F$6:$AJ$55,BN1711,BO1711)</f>
        <v>0</v>
      </c>
      <c r="K1711" s="29">
        <f t="array" ref="K1711">IF(OR(J1711=Schichten!$B$3,J1711=Schichten!$B$4),INDEX($D$98:$D$147,MATCH(CODE(J1711),$H$98:$H$147,0)),IF(ISERROR(INDEX($D$98:$D$147,MATCH(J1711,$A$98:$A$147,0))),0,INDEX($D$98:$D$147,MATCH(J1711,$A$98:$A$147,0))))</f>
        <v>0</v>
      </c>
      <c r="L1711" s="29">
        <f t="shared" ref="L1711" si="1738">L1661</f>
        <v>0</v>
      </c>
      <c r="M1711" s="29">
        <f t="shared" si="1694"/>
        <v>0</v>
      </c>
      <c r="O1711" s="29">
        <f t="shared" si="1721"/>
        <v>0</v>
      </c>
      <c r="P1711" s="29">
        <f t="shared" si="1721"/>
        <v>0</v>
      </c>
      <c r="Q1711" s="29">
        <f t="shared" si="1721"/>
        <v>0</v>
      </c>
      <c r="R1711" s="29">
        <f t="shared" si="1721"/>
        <v>0</v>
      </c>
      <c r="S1711" s="29">
        <f t="shared" si="1721"/>
        <v>0</v>
      </c>
      <c r="T1711" s="29">
        <f t="shared" si="1721"/>
        <v>0</v>
      </c>
      <c r="U1711" s="29">
        <f t="shared" si="1721"/>
        <v>0</v>
      </c>
      <c r="V1711" s="29">
        <f t="shared" si="1721"/>
        <v>0</v>
      </c>
      <c r="W1711" s="29">
        <f t="shared" si="1721"/>
        <v>0</v>
      </c>
      <c r="X1711" s="29">
        <f t="shared" si="1721"/>
        <v>0</v>
      </c>
      <c r="Y1711" s="29">
        <f t="shared" si="1721"/>
        <v>1</v>
      </c>
      <c r="Z1711" s="29">
        <f t="shared" si="1721"/>
        <v>1</v>
      </c>
      <c r="AA1711" s="29">
        <f t="shared" si="1721"/>
        <v>1</v>
      </c>
      <c r="AB1711" s="29">
        <f t="shared" si="1721"/>
        <v>1</v>
      </c>
      <c r="AC1711" s="29">
        <f t="shared" si="1721"/>
        <v>1</v>
      </c>
      <c r="AD1711" s="29">
        <f t="shared" si="1721"/>
        <v>1</v>
      </c>
      <c r="AE1711" s="29">
        <f t="shared" si="1719"/>
        <v>1</v>
      </c>
      <c r="AF1711" s="29">
        <f t="shared" si="1719"/>
        <v>1</v>
      </c>
      <c r="AG1711" s="29">
        <f t="shared" si="1719"/>
        <v>1</v>
      </c>
      <c r="AH1711" s="29">
        <f t="shared" si="1719"/>
        <v>1</v>
      </c>
      <c r="AI1711" s="29">
        <f t="shared" si="1719"/>
        <v>1</v>
      </c>
      <c r="AJ1711" s="29">
        <f t="shared" si="1719"/>
        <v>1</v>
      </c>
      <c r="AK1711" s="29">
        <f t="shared" si="1719"/>
        <v>1</v>
      </c>
      <c r="AL1711" s="29">
        <f t="shared" si="1719"/>
        <v>1</v>
      </c>
      <c r="AM1711" s="29">
        <f t="shared" si="1719"/>
        <v>1</v>
      </c>
      <c r="AN1711" s="29">
        <f t="shared" si="1719"/>
        <v>1</v>
      </c>
      <c r="AO1711" s="29">
        <f t="shared" si="1719"/>
        <v>1</v>
      </c>
      <c r="AP1711" s="29">
        <f t="shared" si="1719"/>
        <v>1</v>
      </c>
      <c r="AQ1711" s="29">
        <f t="shared" si="1719"/>
        <v>1</v>
      </c>
      <c r="AR1711" s="29">
        <f t="shared" si="1719"/>
        <v>1</v>
      </c>
      <c r="AS1711" s="29">
        <f t="shared" si="1719"/>
        <v>1</v>
      </c>
      <c r="AT1711" s="29">
        <f t="shared" si="1727"/>
        <v>1</v>
      </c>
      <c r="AU1711" s="29">
        <f t="shared" si="1727"/>
        <v>1</v>
      </c>
      <c r="AV1711" s="29">
        <f t="shared" si="1727"/>
        <v>1</v>
      </c>
      <c r="AW1711" s="29">
        <f t="shared" si="1727"/>
        <v>1</v>
      </c>
      <c r="AX1711" s="29">
        <f t="shared" si="1727"/>
        <v>1</v>
      </c>
      <c r="AY1711" s="29">
        <f t="shared" si="1727"/>
        <v>1</v>
      </c>
      <c r="AZ1711" s="29">
        <f t="shared" si="1727"/>
        <v>1</v>
      </c>
      <c r="BA1711" s="29">
        <f t="shared" si="1727"/>
        <v>1</v>
      </c>
      <c r="BB1711" s="29">
        <f t="shared" si="1727"/>
        <v>1</v>
      </c>
      <c r="BC1711" s="29">
        <f t="shared" si="1727"/>
        <v>1</v>
      </c>
      <c r="BD1711" s="29">
        <f t="shared" si="1727"/>
        <v>1</v>
      </c>
      <c r="BE1711" s="29">
        <f t="shared" si="1727"/>
        <v>1</v>
      </c>
      <c r="BF1711" s="29">
        <f t="shared" si="1727"/>
        <v>1</v>
      </c>
      <c r="BG1711" s="29">
        <f t="shared" si="1727"/>
        <v>1</v>
      </c>
      <c r="BH1711" s="29">
        <f t="shared" si="1727"/>
        <v>1</v>
      </c>
      <c r="BI1711" s="29">
        <f t="shared" si="1727"/>
        <v>1</v>
      </c>
      <c r="BJ1711" s="29">
        <f t="shared" si="1725"/>
        <v>1</v>
      </c>
      <c r="BN1711" s="29">
        <f t="shared" si="1669"/>
        <v>50</v>
      </c>
      <c r="BO1711" s="29">
        <f t="shared" ref="BO1711:BO1774" si="1739">BO1661+1</f>
        <v>25</v>
      </c>
    </row>
    <row r="1712" spans="3:67" x14ac:dyDescent="0.25">
      <c r="C1712" s="79">
        <f t="shared" si="1736"/>
        <v>43887</v>
      </c>
      <c r="D1712" s="29">
        <f t="shared" si="1691"/>
        <v>2020</v>
      </c>
      <c r="E1712" s="29">
        <f t="shared" si="1670"/>
        <v>2</v>
      </c>
      <c r="F1712" s="29">
        <f t="shared" si="1671"/>
        <v>9</v>
      </c>
      <c r="G1712" s="29">
        <f t="shared" si="1672"/>
        <v>26</v>
      </c>
      <c r="H1712" s="166" t="str">
        <f t="shared" si="1673"/>
        <v>Di</v>
      </c>
      <c r="I1712" s="29">
        <f t="shared" si="1737"/>
        <v>1</v>
      </c>
      <c r="J1712" s="29">
        <f t="array" ref="J1712">INDEX(Dienstplan!$F$6:$AJ$55,BN1712,BO1712)</f>
        <v>0</v>
      </c>
      <c r="K1712" s="29">
        <f t="array" ref="K1712">IF(OR(J1712=Schichten!$B$3,J1712=Schichten!$B$4),INDEX($D$98:$D$147,MATCH(CODE(J1712),$H$98:$H$147,0)),IF(ISERROR(INDEX($D$98:$D$147,MATCH(J1712,$A$98:$A$147,0))),0,INDEX($D$98:$D$147,MATCH(J1712,$A$98:$A$147,0))))</f>
        <v>0</v>
      </c>
      <c r="L1712" s="29">
        <f t="shared" ref="L1712" si="1740">L1662</f>
        <v>1.1494252873563218E-2</v>
      </c>
      <c r="M1712" s="29">
        <f t="shared" si="1694"/>
        <v>0</v>
      </c>
      <c r="O1712" s="29">
        <f t="shared" si="1721"/>
        <v>0</v>
      </c>
      <c r="P1712" s="29">
        <f t="shared" si="1721"/>
        <v>0</v>
      </c>
      <c r="Q1712" s="29">
        <f t="shared" si="1721"/>
        <v>0</v>
      </c>
      <c r="R1712" s="29">
        <f t="shared" si="1721"/>
        <v>0</v>
      </c>
      <c r="S1712" s="29">
        <f t="shared" si="1721"/>
        <v>0</v>
      </c>
      <c r="T1712" s="29">
        <f t="shared" si="1721"/>
        <v>0</v>
      </c>
      <c r="U1712" s="29">
        <f t="shared" si="1721"/>
        <v>0</v>
      </c>
      <c r="V1712" s="29">
        <f t="shared" si="1721"/>
        <v>0</v>
      </c>
      <c r="W1712" s="29">
        <f t="shared" si="1721"/>
        <v>0</v>
      </c>
      <c r="X1712" s="29">
        <f t="shared" si="1721"/>
        <v>0</v>
      </c>
      <c r="Y1712" s="29">
        <f t="shared" si="1721"/>
        <v>1</v>
      </c>
      <c r="Z1712" s="29">
        <f t="shared" si="1721"/>
        <v>1</v>
      </c>
      <c r="AA1712" s="29">
        <f t="shared" si="1721"/>
        <v>1</v>
      </c>
      <c r="AB1712" s="29">
        <f t="shared" si="1721"/>
        <v>1</v>
      </c>
      <c r="AC1712" s="29">
        <f t="shared" si="1721"/>
        <v>1</v>
      </c>
      <c r="AD1712" s="29">
        <f t="shared" si="1721"/>
        <v>1</v>
      </c>
      <c r="AE1712" s="29">
        <f t="shared" si="1719"/>
        <v>1</v>
      </c>
      <c r="AF1712" s="29">
        <f t="shared" si="1719"/>
        <v>1</v>
      </c>
      <c r="AG1712" s="29">
        <f t="shared" si="1719"/>
        <v>1</v>
      </c>
      <c r="AH1712" s="29">
        <f t="shared" si="1719"/>
        <v>1</v>
      </c>
      <c r="AI1712" s="29">
        <f t="shared" si="1719"/>
        <v>1</v>
      </c>
      <c r="AJ1712" s="29">
        <f t="shared" si="1719"/>
        <v>1</v>
      </c>
      <c r="AK1712" s="29">
        <f t="shared" si="1719"/>
        <v>1</v>
      </c>
      <c r="AL1712" s="29">
        <f t="shared" si="1719"/>
        <v>1</v>
      </c>
      <c r="AM1712" s="29">
        <f t="shared" si="1719"/>
        <v>1</v>
      </c>
      <c r="AN1712" s="29">
        <f t="shared" si="1719"/>
        <v>1</v>
      </c>
      <c r="AO1712" s="29">
        <f t="shared" si="1719"/>
        <v>1</v>
      </c>
      <c r="AP1712" s="29">
        <f t="shared" si="1719"/>
        <v>1</v>
      </c>
      <c r="AQ1712" s="29">
        <f t="shared" si="1719"/>
        <v>1</v>
      </c>
      <c r="AR1712" s="29">
        <f t="shared" si="1719"/>
        <v>1</v>
      </c>
      <c r="AS1712" s="29">
        <f t="shared" si="1719"/>
        <v>1</v>
      </c>
      <c r="AT1712" s="29">
        <f t="shared" si="1727"/>
        <v>1</v>
      </c>
      <c r="AU1712" s="29">
        <f t="shared" si="1727"/>
        <v>1</v>
      </c>
      <c r="AV1712" s="29">
        <f t="shared" si="1727"/>
        <v>1</v>
      </c>
      <c r="AW1712" s="29">
        <f t="shared" si="1727"/>
        <v>1</v>
      </c>
      <c r="AX1712" s="29">
        <f t="shared" si="1727"/>
        <v>1</v>
      </c>
      <c r="AY1712" s="29">
        <f t="shared" si="1727"/>
        <v>1</v>
      </c>
      <c r="AZ1712" s="29">
        <f t="shared" si="1727"/>
        <v>1</v>
      </c>
      <c r="BA1712" s="29">
        <f t="shared" si="1727"/>
        <v>1</v>
      </c>
      <c r="BB1712" s="29">
        <f t="shared" si="1727"/>
        <v>1</v>
      </c>
      <c r="BC1712" s="29">
        <f t="shared" si="1727"/>
        <v>1</v>
      </c>
      <c r="BD1712" s="29">
        <f t="shared" si="1727"/>
        <v>1</v>
      </c>
      <c r="BE1712" s="29">
        <f t="shared" si="1727"/>
        <v>1</v>
      </c>
      <c r="BF1712" s="29">
        <f t="shared" si="1727"/>
        <v>1</v>
      </c>
      <c r="BG1712" s="29">
        <f t="shared" si="1727"/>
        <v>1</v>
      </c>
      <c r="BH1712" s="29">
        <f t="shared" si="1727"/>
        <v>1</v>
      </c>
      <c r="BI1712" s="29">
        <f t="shared" si="1727"/>
        <v>1</v>
      </c>
      <c r="BJ1712" s="29">
        <f t="shared" si="1725"/>
        <v>1</v>
      </c>
      <c r="BN1712" s="29">
        <f t="shared" si="1669"/>
        <v>1</v>
      </c>
      <c r="BO1712" s="29">
        <f t="shared" si="1739"/>
        <v>26</v>
      </c>
    </row>
    <row r="1713" spans="3:67" x14ac:dyDescent="0.25">
      <c r="C1713" s="79">
        <f t="shared" si="1736"/>
        <v>43887</v>
      </c>
      <c r="D1713" s="29">
        <f t="shared" si="1691"/>
        <v>2020</v>
      </c>
      <c r="E1713" s="29">
        <f t="shared" si="1670"/>
        <v>2</v>
      </c>
      <c r="F1713" s="29">
        <f t="shared" si="1671"/>
        <v>9</v>
      </c>
      <c r="G1713" s="29">
        <f t="shared" si="1672"/>
        <v>26</v>
      </c>
      <c r="H1713" s="166" t="str">
        <f t="shared" si="1673"/>
        <v>Di</v>
      </c>
      <c r="I1713" s="29">
        <f t="shared" si="1737"/>
        <v>2</v>
      </c>
      <c r="J1713" s="29">
        <f t="array" ref="J1713">INDEX(Dienstplan!$F$6:$AJ$55,BN1713,BO1713)</f>
        <v>0</v>
      </c>
      <c r="K1713" s="29">
        <f t="array" ref="K1713">IF(OR(J1713=Schichten!$B$3,J1713=Schichten!$B$4),INDEX($D$98:$D$147,MATCH(CODE(J1713),$H$98:$H$147,0)),IF(ISERROR(INDEX($D$98:$D$147,MATCH(J1713,$A$98:$A$147,0))),0,INDEX($D$98:$D$147,MATCH(J1713,$A$98:$A$147,0))))</f>
        <v>0</v>
      </c>
      <c r="L1713" s="29">
        <f t="shared" ref="L1713" si="1741">L1663</f>
        <v>0</v>
      </c>
      <c r="M1713" s="29">
        <f t="shared" si="1694"/>
        <v>0</v>
      </c>
      <c r="O1713" s="29">
        <f t="shared" si="1721"/>
        <v>0</v>
      </c>
      <c r="P1713" s="29">
        <f t="shared" si="1721"/>
        <v>0</v>
      </c>
      <c r="Q1713" s="29">
        <f t="shared" si="1721"/>
        <v>0</v>
      </c>
      <c r="R1713" s="29">
        <f t="shared" si="1721"/>
        <v>0</v>
      </c>
      <c r="S1713" s="29">
        <f t="shared" si="1721"/>
        <v>0</v>
      </c>
      <c r="T1713" s="29">
        <f t="shared" si="1721"/>
        <v>0</v>
      </c>
      <c r="U1713" s="29">
        <f t="shared" si="1721"/>
        <v>0</v>
      </c>
      <c r="V1713" s="29">
        <f t="shared" si="1721"/>
        <v>0</v>
      </c>
      <c r="W1713" s="29">
        <f t="shared" si="1721"/>
        <v>0</v>
      </c>
      <c r="X1713" s="29">
        <f t="shared" si="1721"/>
        <v>0</v>
      </c>
      <c r="Y1713" s="29">
        <f t="shared" si="1721"/>
        <v>1</v>
      </c>
      <c r="Z1713" s="29">
        <f t="shared" si="1721"/>
        <v>1</v>
      </c>
      <c r="AA1713" s="29">
        <f t="shared" si="1721"/>
        <v>1</v>
      </c>
      <c r="AB1713" s="29">
        <f t="shared" si="1721"/>
        <v>1</v>
      </c>
      <c r="AC1713" s="29">
        <f t="shared" si="1721"/>
        <v>1</v>
      </c>
      <c r="AD1713" s="29">
        <f t="shared" si="1721"/>
        <v>1</v>
      </c>
      <c r="AE1713" s="29">
        <f t="shared" si="1719"/>
        <v>1</v>
      </c>
      <c r="AF1713" s="29">
        <f t="shared" si="1719"/>
        <v>1</v>
      </c>
      <c r="AG1713" s="29">
        <f t="shared" si="1719"/>
        <v>1</v>
      </c>
      <c r="AH1713" s="29">
        <f t="shared" si="1719"/>
        <v>1</v>
      </c>
      <c r="AI1713" s="29">
        <f t="shared" si="1719"/>
        <v>1</v>
      </c>
      <c r="AJ1713" s="29">
        <f t="shared" si="1719"/>
        <v>1</v>
      </c>
      <c r="AK1713" s="29">
        <f t="shared" si="1719"/>
        <v>1</v>
      </c>
      <c r="AL1713" s="29">
        <f t="shared" si="1719"/>
        <v>1</v>
      </c>
      <c r="AM1713" s="29">
        <f t="shared" si="1719"/>
        <v>1</v>
      </c>
      <c r="AN1713" s="29">
        <f t="shared" si="1719"/>
        <v>1</v>
      </c>
      <c r="AO1713" s="29">
        <f t="shared" si="1719"/>
        <v>1</v>
      </c>
      <c r="AP1713" s="29">
        <f t="shared" si="1719"/>
        <v>1</v>
      </c>
      <c r="AQ1713" s="29">
        <f t="shared" si="1719"/>
        <v>1</v>
      </c>
      <c r="AR1713" s="29">
        <f t="shared" si="1719"/>
        <v>1</v>
      </c>
      <c r="AS1713" s="29">
        <f t="shared" si="1719"/>
        <v>1</v>
      </c>
      <c r="AT1713" s="29">
        <f t="shared" si="1727"/>
        <v>1</v>
      </c>
      <c r="AU1713" s="29">
        <f t="shared" si="1727"/>
        <v>1</v>
      </c>
      <c r="AV1713" s="29">
        <f t="shared" si="1727"/>
        <v>1</v>
      </c>
      <c r="AW1713" s="29">
        <f t="shared" si="1727"/>
        <v>1</v>
      </c>
      <c r="AX1713" s="29">
        <f t="shared" si="1727"/>
        <v>1</v>
      </c>
      <c r="AY1713" s="29">
        <f t="shared" si="1727"/>
        <v>1</v>
      </c>
      <c r="AZ1713" s="29">
        <f t="shared" si="1727"/>
        <v>1</v>
      </c>
      <c r="BA1713" s="29">
        <f t="shared" si="1727"/>
        <v>1</v>
      </c>
      <c r="BB1713" s="29">
        <f t="shared" si="1727"/>
        <v>1</v>
      </c>
      <c r="BC1713" s="29">
        <f t="shared" si="1727"/>
        <v>1</v>
      </c>
      <c r="BD1713" s="29">
        <f t="shared" si="1727"/>
        <v>1</v>
      </c>
      <c r="BE1713" s="29">
        <f t="shared" si="1727"/>
        <v>1</v>
      </c>
      <c r="BF1713" s="29">
        <f t="shared" si="1727"/>
        <v>1</v>
      </c>
      <c r="BG1713" s="29">
        <f t="shared" si="1727"/>
        <v>1</v>
      </c>
      <c r="BH1713" s="29">
        <f t="shared" si="1727"/>
        <v>1</v>
      </c>
      <c r="BI1713" s="29">
        <f t="shared" si="1727"/>
        <v>1</v>
      </c>
      <c r="BJ1713" s="29">
        <f t="shared" si="1725"/>
        <v>1</v>
      </c>
      <c r="BN1713" s="29">
        <f t="shared" si="1669"/>
        <v>2</v>
      </c>
      <c r="BO1713" s="29">
        <f t="shared" si="1739"/>
        <v>26</v>
      </c>
    </row>
    <row r="1714" spans="3:67" x14ac:dyDescent="0.25">
      <c r="C1714" s="79">
        <f t="shared" si="1736"/>
        <v>43887</v>
      </c>
      <c r="D1714" s="29">
        <f t="shared" si="1691"/>
        <v>2020</v>
      </c>
      <c r="E1714" s="29">
        <f t="shared" si="1670"/>
        <v>2</v>
      </c>
      <c r="F1714" s="29">
        <f t="shared" si="1671"/>
        <v>9</v>
      </c>
      <c r="G1714" s="29">
        <f t="shared" si="1672"/>
        <v>26</v>
      </c>
      <c r="H1714" s="166" t="str">
        <f t="shared" si="1673"/>
        <v>Di</v>
      </c>
      <c r="I1714" s="29">
        <f t="shared" si="1737"/>
        <v>3</v>
      </c>
      <c r="J1714" s="29">
        <f t="array" ref="J1714">INDEX(Dienstplan!$F$6:$AJ$55,BN1714,BO1714)</f>
        <v>0</v>
      </c>
      <c r="K1714" s="29">
        <f t="array" ref="K1714">IF(OR(J1714=Schichten!$B$3,J1714=Schichten!$B$4),INDEX($D$98:$D$147,MATCH(CODE(J1714),$H$98:$H$147,0)),IF(ISERROR(INDEX($D$98:$D$147,MATCH(J1714,$A$98:$A$147,0))),0,INDEX($D$98:$D$147,MATCH(J1714,$A$98:$A$147,0))))</f>
        <v>0</v>
      </c>
      <c r="L1714" s="29">
        <f t="shared" ref="L1714" si="1742">L1664</f>
        <v>0</v>
      </c>
      <c r="M1714" s="29">
        <f t="shared" si="1694"/>
        <v>0</v>
      </c>
      <c r="O1714" s="29">
        <f t="shared" si="1721"/>
        <v>0</v>
      </c>
      <c r="P1714" s="29">
        <f t="shared" si="1721"/>
        <v>0</v>
      </c>
      <c r="Q1714" s="29">
        <f t="shared" si="1721"/>
        <v>0</v>
      </c>
      <c r="R1714" s="29">
        <f t="shared" si="1721"/>
        <v>0</v>
      </c>
      <c r="S1714" s="29">
        <f t="shared" si="1721"/>
        <v>0</v>
      </c>
      <c r="T1714" s="29">
        <f t="shared" si="1721"/>
        <v>0</v>
      </c>
      <c r="U1714" s="29">
        <f t="shared" si="1721"/>
        <v>0</v>
      </c>
      <c r="V1714" s="29">
        <f t="shared" si="1721"/>
        <v>0</v>
      </c>
      <c r="W1714" s="29">
        <f t="shared" si="1721"/>
        <v>0</v>
      </c>
      <c r="X1714" s="29">
        <f t="shared" si="1721"/>
        <v>0</v>
      </c>
      <c r="Y1714" s="29">
        <f t="shared" si="1721"/>
        <v>1</v>
      </c>
      <c r="Z1714" s="29">
        <f t="shared" si="1721"/>
        <v>1</v>
      </c>
      <c r="AA1714" s="29">
        <f t="shared" si="1721"/>
        <v>1</v>
      </c>
      <c r="AB1714" s="29">
        <f t="shared" si="1721"/>
        <v>1</v>
      </c>
      <c r="AC1714" s="29">
        <f t="shared" si="1721"/>
        <v>1</v>
      </c>
      <c r="AD1714" s="29">
        <f t="shared" si="1721"/>
        <v>1</v>
      </c>
      <c r="AE1714" s="29">
        <f t="shared" si="1719"/>
        <v>1</v>
      </c>
      <c r="AF1714" s="29">
        <f t="shared" si="1719"/>
        <v>1</v>
      </c>
      <c r="AG1714" s="29">
        <f t="shared" si="1719"/>
        <v>1</v>
      </c>
      <c r="AH1714" s="29">
        <f t="shared" si="1719"/>
        <v>1</v>
      </c>
      <c r="AI1714" s="29">
        <f t="shared" si="1719"/>
        <v>1</v>
      </c>
      <c r="AJ1714" s="29">
        <f t="shared" si="1719"/>
        <v>1</v>
      </c>
      <c r="AK1714" s="29">
        <f t="shared" si="1719"/>
        <v>1</v>
      </c>
      <c r="AL1714" s="29">
        <f t="shared" si="1719"/>
        <v>1</v>
      </c>
      <c r="AM1714" s="29">
        <f t="shared" si="1719"/>
        <v>1</v>
      </c>
      <c r="AN1714" s="29">
        <f t="shared" si="1719"/>
        <v>1</v>
      </c>
      <c r="AO1714" s="29">
        <f t="shared" si="1719"/>
        <v>1</v>
      </c>
      <c r="AP1714" s="29">
        <f t="shared" si="1719"/>
        <v>1</v>
      </c>
      <c r="AQ1714" s="29">
        <f t="shared" si="1719"/>
        <v>1</v>
      </c>
      <c r="AR1714" s="29">
        <f t="shared" si="1719"/>
        <v>1</v>
      </c>
      <c r="AS1714" s="29">
        <f t="shared" si="1719"/>
        <v>1</v>
      </c>
      <c r="AT1714" s="29">
        <f t="shared" si="1727"/>
        <v>1</v>
      </c>
      <c r="AU1714" s="29">
        <f t="shared" si="1727"/>
        <v>1</v>
      </c>
      <c r="AV1714" s="29">
        <f t="shared" si="1727"/>
        <v>1</v>
      </c>
      <c r="AW1714" s="29">
        <f t="shared" si="1727"/>
        <v>1</v>
      </c>
      <c r="AX1714" s="29">
        <f t="shared" si="1727"/>
        <v>1</v>
      </c>
      <c r="AY1714" s="29">
        <f t="shared" si="1727"/>
        <v>1</v>
      </c>
      <c r="AZ1714" s="29">
        <f t="shared" si="1727"/>
        <v>1</v>
      </c>
      <c r="BA1714" s="29">
        <f t="shared" si="1727"/>
        <v>1</v>
      </c>
      <c r="BB1714" s="29">
        <f t="shared" si="1727"/>
        <v>1</v>
      </c>
      <c r="BC1714" s="29">
        <f t="shared" si="1727"/>
        <v>1</v>
      </c>
      <c r="BD1714" s="29">
        <f t="shared" si="1727"/>
        <v>1</v>
      </c>
      <c r="BE1714" s="29">
        <f t="shared" si="1727"/>
        <v>1</v>
      </c>
      <c r="BF1714" s="29">
        <f t="shared" si="1727"/>
        <v>1</v>
      </c>
      <c r="BG1714" s="29">
        <f t="shared" si="1727"/>
        <v>1</v>
      </c>
      <c r="BH1714" s="29">
        <f t="shared" si="1727"/>
        <v>1</v>
      </c>
      <c r="BI1714" s="29">
        <f t="shared" si="1727"/>
        <v>1</v>
      </c>
      <c r="BJ1714" s="29">
        <f t="shared" si="1725"/>
        <v>1</v>
      </c>
      <c r="BN1714" s="29">
        <f t="shared" si="1669"/>
        <v>3</v>
      </c>
      <c r="BO1714" s="29">
        <f t="shared" si="1739"/>
        <v>26</v>
      </c>
    </row>
    <row r="1715" spans="3:67" x14ac:dyDescent="0.25">
      <c r="C1715" s="79">
        <f t="shared" si="1736"/>
        <v>43887</v>
      </c>
      <c r="D1715" s="29">
        <f t="shared" si="1691"/>
        <v>2020</v>
      </c>
      <c r="E1715" s="29">
        <f t="shared" si="1670"/>
        <v>2</v>
      </c>
      <c r="F1715" s="29">
        <f t="shared" si="1671"/>
        <v>9</v>
      </c>
      <c r="G1715" s="29">
        <f t="shared" si="1672"/>
        <v>26</v>
      </c>
      <c r="H1715" s="166" t="str">
        <f t="shared" si="1673"/>
        <v>Di</v>
      </c>
      <c r="I1715" s="29">
        <f t="shared" si="1737"/>
        <v>4</v>
      </c>
      <c r="J1715" s="29">
        <f t="array" ref="J1715">INDEX(Dienstplan!$F$6:$AJ$55,BN1715,BO1715)</f>
        <v>0</v>
      </c>
      <c r="K1715" s="29">
        <f t="array" ref="K1715">IF(OR(J1715=Schichten!$B$3,J1715=Schichten!$B$4),INDEX($D$98:$D$147,MATCH(CODE(J1715),$H$98:$H$147,0)),IF(ISERROR(INDEX($D$98:$D$147,MATCH(J1715,$A$98:$A$147,0))),0,INDEX($D$98:$D$147,MATCH(J1715,$A$98:$A$147,0))))</f>
        <v>0</v>
      </c>
      <c r="L1715" s="29">
        <f t="shared" ref="L1715" si="1743">L1665</f>
        <v>0</v>
      </c>
      <c r="M1715" s="29">
        <f t="shared" si="1694"/>
        <v>0</v>
      </c>
      <c r="O1715" s="29">
        <f t="shared" si="1721"/>
        <v>0</v>
      </c>
      <c r="P1715" s="29">
        <f t="shared" si="1721"/>
        <v>0</v>
      </c>
      <c r="Q1715" s="29">
        <f t="shared" si="1721"/>
        <v>0</v>
      </c>
      <c r="R1715" s="29">
        <f t="shared" si="1721"/>
        <v>0</v>
      </c>
      <c r="S1715" s="29">
        <f t="shared" si="1721"/>
        <v>0</v>
      </c>
      <c r="T1715" s="29">
        <f t="shared" si="1721"/>
        <v>0</v>
      </c>
      <c r="U1715" s="29">
        <f t="shared" si="1721"/>
        <v>0</v>
      </c>
      <c r="V1715" s="29">
        <f t="shared" si="1721"/>
        <v>0</v>
      </c>
      <c r="W1715" s="29">
        <f t="shared" si="1721"/>
        <v>0</v>
      </c>
      <c r="X1715" s="29">
        <f t="shared" si="1721"/>
        <v>0</v>
      </c>
      <c r="Y1715" s="29">
        <f t="shared" si="1721"/>
        <v>1</v>
      </c>
      <c r="Z1715" s="29">
        <f t="shared" si="1721"/>
        <v>1</v>
      </c>
      <c r="AA1715" s="29">
        <f t="shared" si="1721"/>
        <v>1</v>
      </c>
      <c r="AB1715" s="29">
        <f t="shared" si="1721"/>
        <v>1</v>
      </c>
      <c r="AC1715" s="29">
        <f t="shared" si="1721"/>
        <v>1</v>
      </c>
      <c r="AD1715" s="29">
        <f t="shared" ref="AD1715:AS1730" si="1744">IF($M$457,IF($J1715=AD$461,1,0),0)</f>
        <v>1</v>
      </c>
      <c r="AE1715" s="29">
        <f t="shared" si="1744"/>
        <v>1</v>
      </c>
      <c r="AF1715" s="29">
        <f t="shared" si="1744"/>
        <v>1</v>
      </c>
      <c r="AG1715" s="29">
        <f t="shared" si="1744"/>
        <v>1</v>
      </c>
      <c r="AH1715" s="29">
        <f t="shared" si="1744"/>
        <v>1</v>
      </c>
      <c r="AI1715" s="29">
        <f t="shared" si="1744"/>
        <v>1</v>
      </c>
      <c r="AJ1715" s="29">
        <f t="shared" si="1744"/>
        <v>1</v>
      </c>
      <c r="AK1715" s="29">
        <f t="shared" si="1744"/>
        <v>1</v>
      </c>
      <c r="AL1715" s="29">
        <f t="shared" si="1744"/>
        <v>1</v>
      </c>
      <c r="AM1715" s="29">
        <f t="shared" si="1744"/>
        <v>1</v>
      </c>
      <c r="AN1715" s="29">
        <f t="shared" si="1744"/>
        <v>1</v>
      </c>
      <c r="AO1715" s="29">
        <f t="shared" si="1744"/>
        <v>1</v>
      </c>
      <c r="AP1715" s="29">
        <f t="shared" si="1744"/>
        <v>1</v>
      </c>
      <c r="AQ1715" s="29">
        <f t="shared" si="1744"/>
        <v>1</v>
      </c>
      <c r="AR1715" s="29">
        <f t="shared" si="1744"/>
        <v>1</v>
      </c>
      <c r="AS1715" s="29">
        <f t="shared" si="1744"/>
        <v>1</v>
      </c>
      <c r="AT1715" s="29">
        <f t="shared" si="1727"/>
        <v>1</v>
      </c>
      <c r="AU1715" s="29">
        <f t="shared" si="1727"/>
        <v>1</v>
      </c>
      <c r="AV1715" s="29">
        <f t="shared" si="1727"/>
        <v>1</v>
      </c>
      <c r="AW1715" s="29">
        <f t="shared" si="1727"/>
        <v>1</v>
      </c>
      <c r="AX1715" s="29">
        <f t="shared" si="1727"/>
        <v>1</v>
      </c>
      <c r="AY1715" s="29">
        <f t="shared" si="1727"/>
        <v>1</v>
      </c>
      <c r="AZ1715" s="29">
        <f t="shared" si="1727"/>
        <v>1</v>
      </c>
      <c r="BA1715" s="29">
        <f t="shared" si="1727"/>
        <v>1</v>
      </c>
      <c r="BB1715" s="29">
        <f t="shared" si="1727"/>
        <v>1</v>
      </c>
      <c r="BC1715" s="29">
        <f t="shared" si="1727"/>
        <v>1</v>
      </c>
      <c r="BD1715" s="29">
        <f t="shared" si="1727"/>
        <v>1</v>
      </c>
      <c r="BE1715" s="29">
        <f t="shared" si="1727"/>
        <v>1</v>
      </c>
      <c r="BF1715" s="29">
        <f t="shared" si="1727"/>
        <v>1</v>
      </c>
      <c r="BG1715" s="29">
        <f t="shared" si="1727"/>
        <v>1</v>
      </c>
      <c r="BH1715" s="29">
        <f t="shared" si="1727"/>
        <v>1</v>
      </c>
      <c r="BI1715" s="29">
        <f t="shared" si="1727"/>
        <v>1</v>
      </c>
      <c r="BJ1715" s="29">
        <f t="shared" si="1725"/>
        <v>1</v>
      </c>
      <c r="BN1715" s="29">
        <f t="shared" si="1669"/>
        <v>4</v>
      </c>
      <c r="BO1715" s="29">
        <f t="shared" si="1739"/>
        <v>26</v>
      </c>
    </row>
    <row r="1716" spans="3:67" x14ac:dyDescent="0.25">
      <c r="C1716" s="79">
        <f t="shared" si="1736"/>
        <v>43887</v>
      </c>
      <c r="D1716" s="29">
        <f t="shared" si="1691"/>
        <v>2020</v>
      </c>
      <c r="E1716" s="29">
        <f t="shared" si="1670"/>
        <v>2</v>
      </c>
      <c r="F1716" s="29">
        <f t="shared" si="1671"/>
        <v>9</v>
      </c>
      <c r="G1716" s="29">
        <f t="shared" si="1672"/>
        <v>26</v>
      </c>
      <c r="H1716" s="166" t="str">
        <f t="shared" si="1673"/>
        <v>Di</v>
      </c>
      <c r="I1716" s="29">
        <f t="shared" si="1737"/>
        <v>5</v>
      </c>
      <c r="J1716" s="29">
        <f t="array" ref="J1716">INDEX(Dienstplan!$F$6:$AJ$55,BN1716,BO1716)</f>
        <v>0</v>
      </c>
      <c r="K1716" s="29">
        <f t="array" ref="K1716">IF(OR(J1716=Schichten!$B$3,J1716=Schichten!$B$4),INDEX($D$98:$D$147,MATCH(CODE(J1716),$H$98:$H$147,0)),IF(ISERROR(INDEX($D$98:$D$147,MATCH(J1716,$A$98:$A$147,0))),0,INDEX($D$98:$D$147,MATCH(J1716,$A$98:$A$147,0))))</f>
        <v>0</v>
      </c>
      <c r="L1716" s="29">
        <f t="shared" ref="L1716" si="1745">L1666</f>
        <v>0</v>
      </c>
      <c r="M1716" s="29">
        <f t="shared" si="1694"/>
        <v>0</v>
      </c>
      <c r="O1716" s="29">
        <f t="shared" ref="O1716:AD1731" si="1746">IF($M$457,IF($J1716=O$461,1,0),0)</f>
        <v>0</v>
      </c>
      <c r="P1716" s="29">
        <f t="shared" si="1746"/>
        <v>0</v>
      </c>
      <c r="Q1716" s="29">
        <f t="shared" si="1746"/>
        <v>0</v>
      </c>
      <c r="R1716" s="29">
        <f t="shared" si="1746"/>
        <v>0</v>
      </c>
      <c r="S1716" s="29">
        <f t="shared" si="1746"/>
        <v>0</v>
      </c>
      <c r="T1716" s="29">
        <f t="shared" si="1746"/>
        <v>0</v>
      </c>
      <c r="U1716" s="29">
        <f t="shared" si="1746"/>
        <v>0</v>
      </c>
      <c r="V1716" s="29">
        <f t="shared" si="1746"/>
        <v>0</v>
      </c>
      <c r="W1716" s="29">
        <f t="shared" si="1746"/>
        <v>0</v>
      </c>
      <c r="X1716" s="29">
        <f t="shared" si="1746"/>
        <v>0</v>
      </c>
      <c r="Y1716" s="29">
        <f t="shared" si="1746"/>
        <v>1</v>
      </c>
      <c r="Z1716" s="29">
        <f t="shared" si="1746"/>
        <v>1</v>
      </c>
      <c r="AA1716" s="29">
        <f t="shared" si="1746"/>
        <v>1</v>
      </c>
      <c r="AB1716" s="29">
        <f t="shared" si="1746"/>
        <v>1</v>
      </c>
      <c r="AC1716" s="29">
        <f t="shared" si="1746"/>
        <v>1</v>
      </c>
      <c r="AD1716" s="29">
        <f t="shared" si="1746"/>
        <v>1</v>
      </c>
      <c r="AE1716" s="29">
        <f t="shared" si="1744"/>
        <v>1</v>
      </c>
      <c r="AF1716" s="29">
        <f t="shared" si="1744"/>
        <v>1</v>
      </c>
      <c r="AG1716" s="29">
        <f t="shared" si="1744"/>
        <v>1</v>
      </c>
      <c r="AH1716" s="29">
        <f t="shared" si="1744"/>
        <v>1</v>
      </c>
      <c r="AI1716" s="29">
        <f t="shared" si="1744"/>
        <v>1</v>
      </c>
      <c r="AJ1716" s="29">
        <f t="shared" si="1744"/>
        <v>1</v>
      </c>
      <c r="AK1716" s="29">
        <f t="shared" si="1744"/>
        <v>1</v>
      </c>
      <c r="AL1716" s="29">
        <f t="shared" si="1744"/>
        <v>1</v>
      </c>
      <c r="AM1716" s="29">
        <f t="shared" si="1744"/>
        <v>1</v>
      </c>
      <c r="AN1716" s="29">
        <f t="shared" si="1744"/>
        <v>1</v>
      </c>
      <c r="AO1716" s="29">
        <f t="shared" si="1744"/>
        <v>1</v>
      </c>
      <c r="AP1716" s="29">
        <f t="shared" si="1744"/>
        <v>1</v>
      </c>
      <c r="AQ1716" s="29">
        <f t="shared" si="1744"/>
        <v>1</v>
      </c>
      <c r="AR1716" s="29">
        <f t="shared" si="1744"/>
        <v>1</v>
      </c>
      <c r="AS1716" s="29">
        <f t="shared" si="1744"/>
        <v>1</v>
      </c>
      <c r="AT1716" s="29">
        <f t="shared" si="1727"/>
        <v>1</v>
      </c>
      <c r="AU1716" s="29">
        <f t="shared" si="1727"/>
        <v>1</v>
      </c>
      <c r="AV1716" s="29">
        <f t="shared" si="1727"/>
        <v>1</v>
      </c>
      <c r="AW1716" s="29">
        <f t="shared" si="1727"/>
        <v>1</v>
      </c>
      <c r="AX1716" s="29">
        <f t="shared" si="1727"/>
        <v>1</v>
      </c>
      <c r="AY1716" s="29">
        <f t="shared" si="1727"/>
        <v>1</v>
      </c>
      <c r="AZ1716" s="29">
        <f t="shared" si="1727"/>
        <v>1</v>
      </c>
      <c r="BA1716" s="29">
        <f t="shared" si="1727"/>
        <v>1</v>
      </c>
      <c r="BB1716" s="29">
        <f t="shared" si="1727"/>
        <v>1</v>
      </c>
      <c r="BC1716" s="29">
        <f t="shared" si="1727"/>
        <v>1</v>
      </c>
      <c r="BD1716" s="29">
        <f t="shared" si="1727"/>
        <v>1</v>
      </c>
      <c r="BE1716" s="29">
        <f t="shared" si="1727"/>
        <v>1</v>
      </c>
      <c r="BF1716" s="29">
        <f t="shared" si="1727"/>
        <v>1</v>
      </c>
      <c r="BG1716" s="29">
        <f t="shared" si="1727"/>
        <v>1</v>
      </c>
      <c r="BH1716" s="29">
        <f t="shared" si="1727"/>
        <v>1</v>
      </c>
      <c r="BI1716" s="29">
        <f t="shared" si="1727"/>
        <v>1</v>
      </c>
      <c r="BJ1716" s="29">
        <f t="shared" si="1725"/>
        <v>1</v>
      </c>
      <c r="BN1716" s="29">
        <f t="shared" si="1669"/>
        <v>5</v>
      </c>
      <c r="BO1716" s="29">
        <f t="shared" si="1739"/>
        <v>26</v>
      </c>
    </row>
    <row r="1717" spans="3:67" x14ac:dyDescent="0.25">
      <c r="C1717" s="79">
        <f t="shared" si="1736"/>
        <v>43887</v>
      </c>
      <c r="D1717" s="29">
        <f t="shared" si="1691"/>
        <v>2020</v>
      </c>
      <c r="E1717" s="29">
        <f t="shared" si="1670"/>
        <v>2</v>
      </c>
      <c r="F1717" s="29">
        <f t="shared" si="1671"/>
        <v>9</v>
      </c>
      <c r="G1717" s="29">
        <f t="shared" si="1672"/>
        <v>26</v>
      </c>
      <c r="H1717" s="166" t="str">
        <f t="shared" si="1673"/>
        <v>Di</v>
      </c>
      <c r="I1717" s="29">
        <f t="shared" si="1737"/>
        <v>6</v>
      </c>
      <c r="J1717" s="29">
        <f t="array" ref="J1717">INDEX(Dienstplan!$F$6:$AJ$55,BN1717,BO1717)</f>
        <v>0</v>
      </c>
      <c r="K1717" s="29">
        <f t="array" ref="K1717">IF(OR(J1717=Schichten!$B$3,J1717=Schichten!$B$4),INDEX($D$98:$D$147,MATCH(CODE(J1717),$H$98:$H$147,0)),IF(ISERROR(INDEX($D$98:$D$147,MATCH(J1717,$A$98:$A$147,0))),0,INDEX($D$98:$D$147,MATCH(J1717,$A$98:$A$147,0))))</f>
        <v>0</v>
      </c>
      <c r="L1717" s="29">
        <f t="shared" ref="L1717" si="1747">L1667</f>
        <v>0</v>
      </c>
      <c r="M1717" s="29">
        <f t="shared" si="1694"/>
        <v>0</v>
      </c>
      <c r="O1717" s="29">
        <f t="shared" si="1746"/>
        <v>0</v>
      </c>
      <c r="P1717" s="29">
        <f t="shared" si="1746"/>
        <v>0</v>
      </c>
      <c r="Q1717" s="29">
        <f t="shared" si="1746"/>
        <v>0</v>
      </c>
      <c r="R1717" s="29">
        <f t="shared" si="1746"/>
        <v>0</v>
      </c>
      <c r="S1717" s="29">
        <f t="shared" si="1746"/>
        <v>0</v>
      </c>
      <c r="T1717" s="29">
        <f t="shared" si="1746"/>
        <v>0</v>
      </c>
      <c r="U1717" s="29">
        <f t="shared" si="1746"/>
        <v>0</v>
      </c>
      <c r="V1717" s="29">
        <f t="shared" si="1746"/>
        <v>0</v>
      </c>
      <c r="W1717" s="29">
        <f t="shared" si="1746"/>
        <v>0</v>
      </c>
      <c r="X1717" s="29">
        <f t="shared" si="1746"/>
        <v>0</v>
      </c>
      <c r="Y1717" s="29">
        <f t="shared" si="1746"/>
        <v>1</v>
      </c>
      <c r="Z1717" s="29">
        <f t="shared" si="1746"/>
        <v>1</v>
      </c>
      <c r="AA1717" s="29">
        <f t="shared" si="1746"/>
        <v>1</v>
      </c>
      <c r="AB1717" s="29">
        <f t="shared" si="1746"/>
        <v>1</v>
      </c>
      <c r="AC1717" s="29">
        <f t="shared" si="1746"/>
        <v>1</v>
      </c>
      <c r="AD1717" s="29">
        <f t="shared" si="1746"/>
        <v>1</v>
      </c>
      <c r="AE1717" s="29">
        <f t="shared" si="1744"/>
        <v>1</v>
      </c>
      <c r="AF1717" s="29">
        <f t="shared" si="1744"/>
        <v>1</v>
      </c>
      <c r="AG1717" s="29">
        <f t="shared" si="1744"/>
        <v>1</v>
      </c>
      <c r="AH1717" s="29">
        <f t="shared" si="1744"/>
        <v>1</v>
      </c>
      <c r="AI1717" s="29">
        <f t="shared" si="1744"/>
        <v>1</v>
      </c>
      <c r="AJ1717" s="29">
        <f t="shared" si="1744"/>
        <v>1</v>
      </c>
      <c r="AK1717" s="29">
        <f t="shared" si="1744"/>
        <v>1</v>
      </c>
      <c r="AL1717" s="29">
        <f t="shared" si="1744"/>
        <v>1</v>
      </c>
      <c r="AM1717" s="29">
        <f t="shared" si="1744"/>
        <v>1</v>
      </c>
      <c r="AN1717" s="29">
        <f t="shared" si="1744"/>
        <v>1</v>
      </c>
      <c r="AO1717" s="29">
        <f t="shared" si="1744"/>
        <v>1</v>
      </c>
      <c r="AP1717" s="29">
        <f t="shared" si="1744"/>
        <v>1</v>
      </c>
      <c r="AQ1717" s="29">
        <f t="shared" si="1744"/>
        <v>1</v>
      </c>
      <c r="AR1717" s="29">
        <f t="shared" si="1744"/>
        <v>1</v>
      </c>
      <c r="AS1717" s="29">
        <f t="shared" si="1744"/>
        <v>1</v>
      </c>
      <c r="AT1717" s="29">
        <f t="shared" si="1727"/>
        <v>1</v>
      </c>
      <c r="AU1717" s="29">
        <f t="shared" si="1727"/>
        <v>1</v>
      </c>
      <c r="AV1717" s="29">
        <f t="shared" si="1727"/>
        <v>1</v>
      </c>
      <c r="AW1717" s="29">
        <f t="shared" si="1727"/>
        <v>1</v>
      </c>
      <c r="AX1717" s="29">
        <f t="shared" si="1727"/>
        <v>1</v>
      </c>
      <c r="AY1717" s="29">
        <f t="shared" si="1727"/>
        <v>1</v>
      </c>
      <c r="AZ1717" s="29">
        <f t="shared" si="1727"/>
        <v>1</v>
      </c>
      <c r="BA1717" s="29">
        <f t="shared" si="1727"/>
        <v>1</v>
      </c>
      <c r="BB1717" s="29">
        <f t="shared" si="1727"/>
        <v>1</v>
      </c>
      <c r="BC1717" s="29">
        <f t="shared" si="1727"/>
        <v>1</v>
      </c>
      <c r="BD1717" s="29">
        <f t="shared" si="1727"/>
        <v>1</v>
      </c>
      <c r="BE1717" s="29">
        <f t="shared" si="1727"/>
        <v>1</v>
      </c>
      <c r="BF1717" s="29">
        <f t="shared" si="1727"/>
        <v>1</v>
      </c>
      <c r="BG1717" s="29">
        <f t="shared" si="1727"/>
        <v>1</v>
      </c>
      <c r="BH1717" s="29">
        <f t="shared" si="1727"/>
        <v>1</v>
      </c>
      <c r="BI1717" s="29">
        <f t="shared" si="1727"/>
        <v>1</v>
      </c>
      <c r="BJ1717" s="29">
        <f t="shared" si="1725"/>
        <v>1</v>
      </c>
      <c r="BN1717" s="29">
        <f t="shared" si="1669"/>
        <v>6</v>
      </c>
      <c r="BO1717" s="29">
        <f t="shared" si="1739"/>
        <v>26</v>
      </c>
    </row>
    <row r="1718" spans="3:67" x14ac:dyDescent="0.25">
      <c r="C1718" s="79">
        <f t="shared" si="1736"/>
        <v>43887</v>
      </c>
      <c r="D1718" s="29">
        <f t="shared" si="1691"/>
        <v>2020</v>
      </c>
      <c r="E1718" s="29">
        <f t="shared" si="1670"/>
        <v>2</v>
      </c>
      <c r="F1718" s="29">
        <f t="shared" si="1671"/>
        <v>9</v>
      </c>
      <c r="G1718" s="29">
        <f t="shared" si="1672"/>
        <v>26</v>
      </c>
      <c r="H1718" s="166" t="str">
        <f t="shared" si="1673"/>
        <v>Di</v>
      </c>
      <c r="I1718" s="29">
        <f t="shared" si="1737"/>
        <v>7</v>
      </c>
      <c r="J1718" s="29">
        <f t="array" ref="J1718">INDEX(Dienstplan!$F$6:$AJ$55,BN1718,BO1718)</f>
        <v>0</v>
      </c>
      <c r="K1718" s="29">
        <f t="array" ref="K1718">IF(OR(J1718=Schichten!$B$3,J1718=Schichten!$B$4),INDEX($D$98:$D$147,MATCH(CODE(J1718),$H$98:$H$147,0)),IF(ISERROR(INDEX($D$98:$D$147,MATCH(J1718,$A$98:$A$147,0))),0,INDEX($D$98:$D$147,MATCH(J1718,$A$98:$A$147,0))))</f>
        <v>0</v>
      </c>
      <c r="L1718" s="29">
        <f t="shared" ref="L1718" si="1748">L1668</f>
        <v>0</v>
      </c>
      <c r="M1718" s="29">
        <f t="shared" si="1694"/>
        <v>0</v>
      </c>
      <c r="O1718" s="29">
        <f t="shared" si="1746"/>
        <v>0</v>
      </c>
      <c r="P1718" s="29">
        <f t="shared" si="1746"/>
        <v>0</v>
      </c>
      <c r="Q1718" s="29">
        <f t="shared" si="1746"/>
        <v>0</v>
      </c>
      <c r="R1718" s="29">
        <f t="shared" si="1746"/>
        <v>0</v>
      </c>
      <c r="S1718" s="29">
        <f t="shared" si="1746"/>
        <v>0</v>
      </c>
      <c r="T1718" s="29">
        <f t="shared" si="1746"/>
        <v>0</v>
      </c>
      <c r="U1718" s="29">
        <f t="shared" si="1746"/>
        <v>0</v>
      </c>
      <c r="V1718" s="29">
        <f t="shared" si="1746"/>
        <v>0</v>
      </c>
      <c r="W1718" s="29">
        <f t="shared" si="1746"/>
        <v>0</v>
      </c>
      <c r="X1718" s="29">
        <f t="shared" si="1746"/>
        <v>0</v>
      </c>
      <c r="Y1718" s="29">
        <f t="shared" si="1746"/>
        <v>1</v>
      </c>
      <c r="Z1718" s="29">
        <f t="shared" si="1746"/>
        <v>1</v>
      </c>
      <c r="AA1718" s="29">
        <f t="shared" si="1746"/>
        <v>1</v>
      </c>
      <c r="AB1718" s="29">
        <f t="shared" si="1746"/>
        <v>1</v>
      </c>
      <c r="AC1718" s="29">
        <f t="shared" si="1746"/>
        <v>1</v>
      </c>
      <c r="AD1718" s="29">
        <f t="shared" si="1746"/>
        <v>1</v>
      </c>
      <c r="AE1718" s="29">
        <f t="shared" si="1744"/>
        <v>1</v>
      </c>
      <c r="AF1718" s="29">
        <f t="shared" si="1744"/>
        <v>1</v>
      </c>
      <c r="AG1718" s="29">
        <f t="shared" si="1744"/>
        <v>1</v>
      </c>
      <c r="AH1718" s="29">
        <f t="shared" si="1744"/>
        <v>1</v>
      </c>
      <c r="AI1718" s="29">
        <f t="shared" si="1744"/>
        <v>1</v>
      </c>
      <c r="AJ1718" s="29">
        <f t="shared" si="1744"/>
        <v>1</v>
      </c>
      <c r="AK1718" s="29">
        <f t="shared" si="1744"/>
        <v>1</v>
      </c>
      <c r="AL1718" s="29">
        <f t="shared" si="1744"/>
        <v>1</v>
      </c>
      <c r="AM1718" s="29">
        <f t="shared" si="1744"/>
        <v>1</v>
      </c>
      <c r="AN1718" s="29">
        <f t="shared" si="1744"/>
        <v>1</v>
      </c>
      <c r="AO1718" s="29">
        <f t="shared" si="1744"/>
        <v>1</v>
      </c>
      <c r="AP1718" s="29">
        <f t="shared" si="1744"/>
        <v>1</v>
      </c>
      <c r="AQ1718" s="29">
        <f t="shared" si="1744"/>
        <v>1</v>
      </c>
      <c r="AR1718" s="29">
        <f t="shared" si="1744"/>
        <v>1</v>
      </c>
      <c r="AS1718" s="29">
        <f t="shared" si="1744"/>
        <v>1</v>
      </c>
      <c r="AT1718" s="29">
        <f t="shared" si="1727"/>
        <v>1</v>
      </c>
      <c r="AU1718" s="29">
        <f t="shared" si="1727"/>
        <v>1</v>
      </c>
      <c r="AV1718" s="29">
        <f t="shared" si="1727"/>
        <v>1</v>
      </c>
      <c r="AW1718" s="29">
        <f t="shared" si="1727"/>
        <v>1</v>
      </c>
      <c r="AX1718" s="29">
        <f t="shared" si="1727"/>
        <v>1</v>
      </c>
      <c r="AY1718" s="29">
        <f t="shared" si="1727"/>
        <v>1</v>
      </c>
      <c r="AZ1718" s="29">
        <f t="shared" si="1727"/>
        <v>1</v>
      </c>
      <c r="BA1718" s="29">
        <f t="shared" si="1727"/>
        <v>1</v>
      </c>
      <c r="BB1718" s="29">
        <f t="shared" si="1727"/>
        <v>1</v>
      </c>
      <c r="BC1718" s="29">
        <f t="shared" si="1727"/>
        <v>1</v>
      </c>
      <c r="BD1718" s="29">
        <f t="shared" si="1727"/>
        <v>1</v>
      </c>
      <c r="BE1718" s="29">
        <f t="shared" si="1727"/>
        <v>1</v>
      </c>
      <c r="BF1718" s="29">
        <f t="shared" si="1727"/>
        <v>1</v>
      </c>
      <c r="BG1718" s="29">
        <f t="shared" si="1727"/>
        <v>1</v>
      </c>
      <c r="BH1718" s="29">
        <f t="shared" si="1727"/>
        <v>1</v>
      </c>
      <c r="BI1718" s="29">
        <f t="shared" si="1727"/>
        <v>1</v>
      </c>
      <c r="BJ1718" s="29">
        <f t="shared" si="1725"/>
        <v>1</v>
      </c>
      <c r="BN1718" s="29">
        <f t="shared" si="1669"/>
        <v>7</v>
      </c>
      <c r="BO1718" s="29">
        <f t="shared" si="1739"/>
        <v>26</v>
      </c>
    </row>
    <row r="1719" spans="3:67" x14ac:dyDescent="0.25">
      <c r="C1719" s="79">
        <f t="shared" si="1736"/>
        <v>43887</v>
      </c>
      <c r="D1719" s="29">
        <f t="shared" si="1691"/>
        <v>2020</v>
      </c>
      <c r="E1719" s="29">
        <f t="shared" si="1670"/>
        <v>2</v>
      </c>
      <c r="F1719" s="29">
        <f t="shared" si="1671"/>
        <v>9</v>
      </c>
      <c r="G1719" s="29">
        <f t="shared" si="1672"/>
        <v>26</v>
      </c>
      <c r="H1719" s="166" t="str">
        <f t="shared" si="1673"/>
        <v>Di</v>
      </c>
      <c r="I1719" s="29">
        <f t="shared" si="1737"/>
        <v>8</v>
      </c>
      <c r="J1719" s="29">
        <f t="array" ref="J1719">INDEX(Dienstplan!$F$6:$AJ$55,BN1719,BO1719)</f>
        <v>0</v>
      </c>
      <c r="K1719" s="29">
        <f t="array" ref="K1719">IF(OR(J1719=Schichten!$B$3,J1719=Schichten!$B$4),INDEX($D$98:$D$147,MATCH(CODE(J1719),$H$98:$H$147,0)),IF(ISERROR(INDEX($D$98:$D$147,MATCH(J1719,$A$98:$A$147,0))),0,INDEX($D$98:$D$147,MATCH(J1719,$A$98:$A$147,0))))</f>
        <v>0</v>
      </c>
      <c r="L1719" s="29">
        <f t="shared" ref="L1719" si="1749">L1669</f>
        <v>0</v>
      </c>
      <c r="M1719" s="29">
        <f t="shared" si="1694"/>
        <v>0</v>
      </c>
      <c r="O1719" s="29">
        <f t="shared" si="1746"/>
        <v>0</v>
      </c>
      <c r="P1719" s="29">
        <f t="shared" si="1746"/>
        <v>0</v>
      </c>
      <c r="Q1719" s="29">
        <f t="shared" si="1746"/>
        <v>0</v>
      </c>
      <c r="R1719" s="29">
        <f t="shared" si="1746"/>
        <v>0</v>
      </c>
      <c r="S1719" s="29">
        <f t="shared" si="1746"/>
        <v>0</v>
      </c>
      <c r="T1719" s="29">
        <f t="shared" si="1746"/>
        <v>0</v>
      </c>
      <c r="U1719" s="29">
        <f t="shared" si="1746"/>
        <v>0</v>
      </c>
      <c r="V1719" s="29">
        <f t="shared" si="1746"/>
        <v>0</v>
      </c>
      <c r="W1719" s="29">
        <f t="shared" si="1746"/>
        <v>0</v>
      </c>
      <c r="X1719" s="29">
        <f t="shared" si="1746"/>
        <v>0</v>
      </c>
      <c r="Y1719" s="29">
        <f t="shared" si="1746"/>
        <v>1</v>
      </c>
      <c r="Z1719" s="29">
        <f t="shared" si="1746"/>
        <v>1</v>
      </c>
      <c r="AA1719" s="29">
        <f t="shared" si="1746"/>
        <v>1</v>
      </c>
      <c r="AB1719" s="29">
        <f t="shared" si="1746"/>
        <v>1</v>
      </c>
      <c r="AC1719" s="29">
        <f t="shared" si="1746"/>
        <v>1</v>
      </c>
      <c r="AD1719" s="29">
        <f t="shared" si="1746"/>
        <v>1</v>
      </c>
      <c r="AE1719" s="29">
        <f t="shared" si="1744"/>
        <v>1</v>
      </c>
      <c r="AF1719" s="29">
        <f t="shared" si="1744"/>
        <v>1</v>
      </c>
      <c r="AG1719" s="29">
        <f t="shared" si="1744"/>
        <v>1</v>
      </c>
      <c r="AH1719" s="29">
        <f t="shared" si="1744"/>
        <v>1</v>
      </c>
      <c r="AI1719" s="29">
        <f t="shared" si="1744"/>
        <v>1</v>
      </c>
      <c r="AJ1719" s="29">
        <f t="shared" si="1744"/>
        <v>1</v>
      </c>
      <c r="AK1719" s="29">
        <f t="shared" si="1744"/>
        <v>1</v>
      </c>
      <c r="AL1719" s="29">
        <f t="shared" si="1744"/>
        <v>1</v>
      </c>
      <c r="AM1719" s="29">
        <f t="shared" si="1744"/>
        <v>1</v>
      </c>
      <c r="AN1719" s="29">
        <f t="shared" si="1744"/>
        <v>1</v>
      </c>
      <c r="AO1719" s="29">
        <f t="shared" si="1744"/>
        <v>1</v>
      </c>
      <c r="AP1719" s="29">
        <f t="shared" si="1744"/>
        <v>1</v>
      </c>
      <c r="AQ1719" s="29">
        <f t="shared" si="1744"/>
        <v>1</v>
      </c>
      <c r="AR1719" s="29">
        <f t="shared" si="1744"/>
        <v>1</v>
      </c>
      <c r="AS1719" s="29">
        <f t="shared" si="1744"/>
        <v>1</v>
      </c>
      <c r="AT1719" s="29">
        <f t="shared" si="1727"/>
        <v>1</v>
      </c>
      <c r="AU1719" s="29">
        <f t="shared" si="1727"/>
        <v>1</v>
      </c>
      <c r="AV1719" s="29">
        <f t="shared" si="1727"/>
        <v>1</v>
      </c>
      <c r="AW1719" s="29">
        <f t="shared" si="1727"/>
        <v>1</v>
      </c>
      <c r="AX1719" s="29">
        <f t="shared" si="1727"/>
        <v>1</v>
      </c>
      <c r="AY1719" s="29">
        <f t="shared" si="1727"/>
        <v>1</v>
      </c>
      <c r="AZ1719" s="29">
        <f t="shared" si="1727"/>
        <v>1</v>
      </c>
      <c r="BA1719" s="29">
        <f t="shared" si="1727"/>
        <v>1</v>
      </c>
      <c r="BB1719" s="29">
        <f t="shared" si="1727"/>
        <v>1</v>
      </c>
      <c r="BC1719" s="29">
        <f t="shared" si="1727"/>
        <v>1</v>
      </c>
      <c r="BD1719" s="29">
        <f t="shared" si="1727"/>
        <v>1</v>
      </c>
      <c r="BE1719" s="29">
        <f t="shared" si="1727"/>
        <v>1</v>
      </c>
      <c r="BF1719" s="29">
        <f t="shared" si="1727"/>
        <v>1</v>
      </c>
      <c r="BG1719" s="29">
        <f t="shared" si="1727"/>
        <v>1</v>
      </c>
      <c r="BH1719" s="29">
        <f t="shared" si="1727"/>
        <v>1</v>
      </c>
      <c r="BI1719" s="29">
        <f t="shared" ref="BI1719:BJ1734" si="1750">IF($M$457,IF($J1719=BI$461,1,0),0)</f>
        <v>1</v>
      </c>
      <c r="BJ1719" s="29">
        <f t="shared" si="1750"/>
        <v>1</v>
      </c>
      <c r="BN1719" s="29">
        <f t="shared" si="1669"/>
        <v>8</v>
      </c>
      <c r="BO1719" s="29">
        <f t="shared" si="1739"/>
        <v>26</v>
      </c>
    </row>
    <row r="1720" spans="3:67" x14ac:dyDescent="0.25">
      <c r="C1720" s="79">
        <f t="shared" si="1736"/>
        <v>43887</v>
      </c>
      <c r="D1720" s="29">
        <f t="shared" si="1691"/>
        <v>2020</v>
      </c>
      <c r="E1720" s="29">
        <f t="shared" si="1670"/>
        <v>2</v>
      </c>
      <c r="F1720" s="29">
        <f t="shared" si="1671"/>
        <v>9</v>
      </c>
      <c r="G1720" s="29">
        <f t="shared" si="1672"/>
        <v>26</v>
      </c>
      <c r="H1720" s="166" t="str">
        <f t="shared" si="1673"/>
        <v>Di</v>
      </c>
      <c r="I1720" s="29">
        <f t="shared" si="1737"/>
        <v>9</v>
      </c>
      <c r="J1720" s="29">
        <f t="array" ref="J1720">INDEX(Dienstplan!$F$6:$AJ$55,BN1720,BO1720)</f>
        <v>0</v>
      </c>
      <c r="K1720" s="29">
        <f t="array" ref="K1720">IF(OR(J1720=Schichten!$B$3,J1720=Schichten!$B$4),INDEX($D$98:$D$147,MATCH(CODE(J1720),$H$98:$H$147,0)),IF(ISERROR(INDEX($D$98:$D$147,MATCH(J1720,$A$98:$A$147,0))),0,INDEX($D$98:$D$147,MATCH(J1720,$A$98:$A$147,0))))</f>
        <v>0</v>
      </c>
      <c r="L1720" s="29">
        <f t="shared" ref="L1720" si="1751">L1670</f>
        <v>0</v>
      </c>
      <c r="M1720" s="29">
        <f t="shared" si="1694"/>
        <v>0</v>
      </c>
      <c r="O1720" s="29">
        <f t="shared" si="1746"/>
        <v>0</v>
      </c>
      <c r="P1720" s="29">
        <f t="shared" si="1746"/>
        <v>0</v>
      </c>
      <c r="Q1720" s="29">
        <f t="shared" si="1746"/>
        <v>0</v>
      </c>
      <c r="R1720" s="29">
        <f t="shared" si="1746"/>
        <v>0</v>
      </c>
      <c r="S1720" s="29">
        <f t="shared" si="1746"/>
        <v>0</v>
      </c>
      <c r="T1720" s="29">
        <f t="shared" si="1746"/>
        <v>0</v>
      </c>
      <c r="U1720" s="29">
        <f t="shared" si="1746"/>
        <v>0</v>
      </c>
      <c r="V1720" s="29">
        <f t="shared" si="1746"/>
        <v>0</v>
      </c>
      <c r="W1720" s="29">
        <f t="shared" si="1746"/>
        <v>0</v>
      </c>
      <c r="X1720" s="29">
        <f t="shared" si="1746"/>
        <v>0</v>
      </c>
      <c r="Y1720" s="29">
        <f t="shared" si="1746"/>
        <v>1</v>
      </c>
      <c r="Z1720" s="29">
        <f t="shared" si="1746"/>
        <v>1</v>
      </c>
      <c r="AA1720" s="29">
        <f t="shared" si="1746"/>
        <v>1</v>
      </c>
      <c r="AB1720" s="29">
        <f t="shared" si="1746"/>
        <v>1</v>
      </c>
      <c r="AC1720" s="29">
        <f t="shared" si="1746"/>
        <v>1</v>
      </c>
      <c r="AD1720" s="29">
        <f t="shared" si="1746"/>
        <v>1</v>
      </c>
      <c r="AE1720" s="29">
        <f t="shared" si="1744"/>
        <v>1</v>
      </c>
      <c r="AF1720" s="29">
        <f t="shared" si="1744"/>
        <v>1</v>
      </c>
      <c r="AG1720" s="29">
        <f t="shared" si="1744"/>
        <v>1</v>
      </c>
      <c r="AH1720" s="29">
        <f t="shared" si="1744"/>
        <v>1</v>
      </c>
      <c r="AI1720" s="29">
        <f t="shared" si="1744"/>
        <v>1</v>
      </c>
      <c r="AJ1720" s="29">
        <f t="shared" si="1744"/>
        <v>1</v>
      </c>
      <c r="AK1720" s="29">
        <f t="shared" si="1744"/>
        <v>1</v>
      </c>
      <c r="AL1720" s="29">
        <f t="shared" si="1744"/>
        <v>1</v>
      </c>
      <c r="AM1720" s="29">
        <f t="shared" si="1744"/>
        <v>1</v>
      </c>
      <c r="AN1720" s="29">
        <f t="shared" si="1744"/>
        <v>1</v>
      </c>
      <c r="AO1720" s="29">
        <f t="shared" si="1744"/>
        <v>1</v>
      </c>
      <c r="AP1720" s="29">
        <f t="shared" si="1744"/>
        <v>1</v>
      </c>
      <c r="AQ1720" s="29">
        <f t="shared" si="1744"/>
        <v>1</v>
      </c>
      <c r="AR1720" s="29">
        <f t="shared" si="1744"/>
        <v>1</v>
      </c>
      <c r="AS1720" s="29">
        <f t="shared" si="1744"/>
        <v>1</v>
      </c>
      <c r="AT1720" s="29">
        <f t="shared" ref="AT1720:BI1735" si="1752">IF($M$457,IF($J1720=AT$461,1,0),0)</f>
        <v>1</v>
      </c>
      <c r="AU1720" s="29">
        <f t="shared" si="1752"/>
        <v>1</v>
      </c>
      <c r="AV1720" s="29">
        <f t="shared" si="1752"/>
        <v>1</v>
      </c>
      <c r="AW1720" s="29">
        <f t="shared" si="1752"/>
        <v>1</v>
      </c>
      <c r="AX1720" s="29">
        <f t="shared" si="1752"/>
        <v>1</v>
      </c>
      <c r="AY1720" s="29">
        <f t="shared" si="1752"/>
        <v>1</v>
      </c>
      <c r="AZ1720" s="29">
        <f t="shared" si="1752"/>
        <v>1</v>
      </c>
      <c r="BA1720" s="29">
        <f t="shared" si="1752"/>
        <v>1</v>
      </c>
      <c r="BB1720" s="29">
        <f t="shared" si="1752"/>
        <v>1</v>
      </c>
      <c r="BC1720" s="29">
        <f t="shared" si="1752"/>
        <v>1</v>
      </c>
      <c r="BD1720" s="29">
        <f t="shared" si="1752"/>
        <v>1</v>
      </c>
      <c r="BE1720" s="29">
        <f t="shared" si="1752"/>
        <v>1</v>
      </c>
      <c r="BF1720" s="29">
        <f t="shared" si="1752"/>
        <v>1</v>
      </c>
      <c r="BG1720" s="29">
        <f t="shared" si="1752"/>
        <v>1</v>
      </c>
      <c r="BH1720" s="29">
        <f t="shared" si="1752"/>
        <v>1</v>
      </c>
      <c r="BI1720" s="29">
        <f t="shared" si="1752"/>
        <v>1</v>
      </c>
      <c r="BJ1720" s="29">
        <f t="shared" si="1750"/>
        <v>1</v>
      </c>
      <c r="BN1720" s="29">
        <f t="shared" si="1669"/>
        <v>9</v>
      </c>
      <c r="BO1720" s="29">
        <f t="shared" si="1739"/>
        <v>26</v>
      </c>
    </row>
    <row r="1721" spans="3:67" x14ac:dyDescent="0.25">
      <c r="C1721" s="79">
        <f t="shared" si="1736"/>
        <v>43887</v>
      </c>
      <c r="D1721" s="29">
        <f t="shared" si="1691"/>
        <v>2020</v>
      </c>
      <c r="E1721" s="29">
        <f t="shared" si="1670"/>
        <v>2</v>
      </c>
      <c r="F1721" s="29">
        <f t="shared" si="1671"/>
        <v>9</v>
      </c>
      <c r="G1721" s="29">
        <f t="shared" si="1672"/>
        <v>26</v>
      </c>
      <c r="H1721" s="166" t="str">
        <f t="shared" si="1673"/>
        <v>Di</v>
      </c>
      <c r="I1721" s="29">
        <f t="shared" si="1737"/>
        <v>10</v>
      </c>
      <c r="J1721" s="29">
        <f t="array" ref="J1721">INDEX(Dienstplan!$F$6:$AJ$55,BN1721,BO1721)</f>
        <v>0</v>
      </c>
      <c r="K1721" s="29">
        <f t="array" ref="K1721">IF(OR(J1721=Schichten!$B$3,J1721=Schichten!$B$4),INDEX($D$98:$D$147,MATCH(CODE(J1721),$H$98:$H$147,0)),IF(ISERROR(INDEX($D$98:$D$147,MATCH(J1721,$A$98:$A$147,0))),0,INDEX($D$98:$D$147,MATCH(J1721,$A$98:$A$147,0))))</f>
        <v>0</v>
      </c>
      <c r="L1721" s="29">
        <f t="shared" ref="L1721" si="1753">L1671</f>
        <v>0</v>
      </c>
      <c r="M1721" s="29">
        <f t="shared" si="1694"/>
        <v>0</v>
      </c>
      <c r="O1721" s="29">
        <f t="shared" si="1746"/>
        <v>0</v>
      </c>
      <c r="P1721" s="29">
        <f t="shared" si="1746"/>
        <v>0</v>
      </c>
      <c r="Q1721" s="29">
        <f t="shared" si="1746"/>
        <v>0</v>
      </c>
      <c r="R1721" s="29">
        <f t="shared" si="1746"/>
        <v>0</v>
      </c>
      <c r="S1721" s="29">
        <f t="shared" si="1746"/>
        <v>0</v>
      </c>
      <c r="T1721" s="29">
        <f t="shared" si="1746"/>
        <v>0</v>
      </c>
      <c r="U1721" s="29">
        <f t="shared" si="1746"/>
        <v>0</v>
      </c>
      <c r="V1721" s="29">
        <f t="shared" si="1746"/>
        <v>0</v>
      </c>
      <c r="W1721" s="29">
        <f t="shared" si="1746"/>
        <v>0</v>
      </c>
      <c r="X1721" s="29">
        <f t="shared" si="1746"/>
        <v>0</v>
      </c>
      <c r="Y1721" s="29">
        <f t="shared" si="1746"/>
        <v>1</v>
      </c>
      <c r="Z1721" s="29">
        <f t="shared" si="1746"/>
        <v>1</v>
      </c>
      <c r="AA1721" s="29">
        <f t="shared" si="1746"/>
        <v>1</v>
      </c>
      <c r="AB1721" s="29">
        <f t="shared" si="1746"/>
        <v>1</v>
      </c>
      <c r="AC1721" s="29">
        <f t="shared" si="1746"/>
        <v>1</v>
      </c>
      <c r="AD1721" s="29">
        <f t="shared" si="1746"/>
        <v>1</v>
      </c>
      <c r="AE1721" s="29">
        <f t="shared" si="1744"/>
        <v>1</v>
      </c>
      <c r="AF1721" s="29">
        <f t="shared" si="1744"/>
        <v>1</v>
      </c>
      <c r="AG1721" s="29">
        <f t="shared" si="1744"/>
        <v>1</v>
      </c>
      <c r="AH1721" s="29">
        <f t="shared" si="1744"/>
        <v>1</v>
      </c>
      <c r="AI1721" s="29">
        <f t="shared" si="1744"/>
        <v>1</v>
      </c>
      <c r="AJ1721" s="29">
        <f t="shared" si="1744"/>
        <v>1</v>
      </c>
      <c r="AK1721" s="29">
        <f t="shared" si="1744"/>
        <v>1</v>
      </c>
      <c r="AL1721" s="29">
        <f t="shared" si="1744"/>
        <v>1</v>
      </c>
      <c r="AM1721" s="29">
        <f t="shared" si="1744"/>
        <v>1</v>
      </c>
      <c r="AN1721" s="29">
        <f t="shared" si="1744"/>
        <v>1</v>
      </c>
      <c r="AO1721" s="29">
        <f t="shared" si="1744"/>
        <v>1</v>
      </c>
      <c r="AP1721" s="29">
        <f t="shared" si="1744"/>
        <v>1</v>
      </c>
      <c r="AQ1721" s="29">
        <f t="shared" si="1744"/>
        <v>1</v>
      </c>
      <c r="AR1721" s="29">
        <f t="shared" si="1744"/>
        <v>1</v>
      </c>
      <c r="AS1721" s="29">
        <f t="shared" si="1744"/>
        <v>1</v>
      </c>
      <c r="AT1721" s="29">
        <f t="shared" si="1752"/>
        <v>1</v>
      </c>
      <c r="AU1721" s="29">
        <f t="shared" si="1752"/>
        <v>1</v>
      </c>
      <c r="AV1721" s="29">
        <f t="shared" si="1752"/>
        <v>1</v>
      </c>
      <c r="AW1721" s="29">
        <f t="shared" si="1752"/>
        <v>1</v>
      </c>
      <c r="AX1721" s="29">
        <f t="shared" si="1752"/>
        <v>1</v>
      </c>
      <c r="AY1721" s="29">
        <f t="shared" si="1752"/>
        <v>1</v>
      </c>
      <c r="AZ1721" s="29">
        <f t="shared" si="1752"/>
        <v>1</v>
      </c>
      <c r="BA1721" s="29">
        <f t="shared" si="1752"/>
        <v>1</v>
      </c>
      <c r="BB1721" s="29">
        <f t="shared" si="1752"/>
        <v>1</v>
      </c>
      <c r="BC1721" s="29">
        <f t="shared" si="1752"/>
        <v>1</v>
      </c>
      <c r="BD1721" s="29">
        <f t="shared" si="1752"/>
        <v>1</v>
      </c>
      <c r="BE1721" s="29">
        <f t="shared" si="1752"/>
        <v>1</v>
      </c>
      <c r="BF1721" s="29">
        <f t="shared" si="1752"/>
        <v>1</v>
      </c>
      <c r="BG1721" s="29">
        <f t="shared" si="1752"/>
        <v>1</v>
      </c>
      <c r="BH1721" s="29">
        <f t="shared" si="1752"/>
        <v>1</v>
      </c>
      <c r="BI1721" s="29">
        <f t="shared" si="1752"/>
        <v>1</v>
      </c>
      <c r="BJ1721" s="29">
        <f t="shared" si="1750"/>
        <v>1</v>
      </c>
      <c r="BN1721" s="29">
        <f t="shared" si="1669"/>
        <v>10</v>
      </c>
      <c r="BO1721" s="29">
        <f t="shared" si="1739"/>
        <v>26</v>
      </c>
    </row>
    <row r="1722" spans="3:67" x14ac:dyDescent="0.25">
      <c r="C1722" s="79">
        <f t="shared" si="1736"/>
        <v>43887</v>
      </c>
      <c r="D1722" s="29">
        <f t="shared" si="1691"/>
        <v>2020</v>
      </c>
      <c r="E1722" s="29">
        <f t="shared" si="1670"/>
        <v>2</v>
      </c>
      <c r="F1722" s="29">
        <f t="shared" si="1671"/>
        <v>9</v>
      </c>
      <c r="G1722" s="29">
        <f t="shared" si="1672"/>
        <v>26</v>
      </c>
      <c r="H1722" s="166" t="str">
        <f t="shared" si="1673"/>
        <v>Di</v>
      </c>
      <c r="I1722" s="29">
        <f t="shared" si="1737"/>
        <v>11</v>
      </c>
      <c r="J1722" s="29">
        <f t="array" ref="J1722">INDEX(Dienstplan!$F$6:$AJ$55,BN1722,BO1722)</f>
        <v>0</v>
      </c>
      <c r="K1722" s="29">
        <f t="array" ref="K1722">IF(OR(J1722=Schichten!$B$3,J1722=Schichten!$B$4),INDEX($D$98:$D$147,MATCH(CODE(J1722),$H$98:$H$147,0)),IF(ISERROR(INDEX($D$98:$D$147,MATCH(J1722,$A$98:$A$147,0))),0,INDEX($D$98:$D$147,MATCH(J1722,$A$98:$A$147,0))))</f>
        <v>0</v>
      </c>
      <c r="L1722" s="29">
        <f t="shared" ref="L1722" si="1754">L1672</f>
        <v>0</v>
      </c>
      <c r="M1722" s="29">
        <f t="shared" si="1694"/>
        <v>0</v>
      </c>
      <c r="O1722" s="29">
        <f t="shared" si="1746"/>
        <v>0</v>
      </c>
      <c r="P1722" s="29">
        <f t="shared" si="1746"/>
        <v>0</v>
      </c>
      <c r="Q1722" s="29">
        <f t="shared" si="1746"/>
        <v>0</v>
      </c>
      <c r="R1722" s="29">
        <f t="shared" si="1746"/>
        <v>0</v>
      </c>
      <c r="S1722" s="29">
        <f t="shared" si="1746"/>
        <v>0</v>
      </c>
      <c r="T1722" s="29">
        <f t="shared" si="1746"/>
        <v>0</v>
      </c>
      <c r="U1722" s="29">
        <f t="shared" si="1746"/>
        <v>0</v>
      </c>
      <c r="V1722" s="29">
        <f t="shared" si="1746"/>
        <v>0</v>
      </c>
      <c r="W1722" s="29">
        <f t="shared" si="1746"/>
        <v>0</v>
      </c>
      <c r="X1722" s="29">
        <f t="shared" si="1746"/>
        <v>0</v>
      </c>
      <c r="Y1722" s="29">
        <f t="shared" si="1746"/>
        <v>1</v>
      </c>
      <c r="Z1722" s="29">
        <f t="shared" si="1746"/>
        <v>1</v>
      </c>
      <c r="AA1722" s="29">
        <f t="shared" si="1746"/>
        <v>1</v>
      </c>
      <c r="AB1722" s="29">
        <f t="shared" si="1746"/>
        <v>1</v>
      </c>
      <c r="AC1722" s="29">
        <f t="shared" si="1746"/>
        <v>1</v>
      </c>
      <c r="AD1722" s="29">
        <f t="shared" si="1746"/>
        <v>1</v>
      </c>
      <c r="AE1722" s="29">
        <f t="shared" si="1744"/>
        <v>1</v>
      </c>
      <c r="AF1722" s="29">
        <f t="shared" si="1744"/>
        <v>1</v>
      </c>
      <c r="AG1722" s="29">
        <f t="shared" si="1744"/>
        <v>1</v>
      </c>
      <c r="AH1722" s="29">
        <f t="shared" si="1744"/>
        <v>1</v>
      </c>
      <c r="AI1722" s="29">
        <f t="shared" si="1744"/>
        <v>1</v>
      </c>
      <c r="AJ1722" s="29">
        <f t="shared" si="1744"/>
        <v>1</v>
      </c>
      <c r="AK1722" s="29">
        <f t="shared" si="1744"/>
        <v>1</v>
      </c>
      <c r="AL1722" s="29">
        <f t="shared" si="1744"/>
        <v>1</v>
      </c>
      <c r="AM1722" s="29">
        <f t="shared" si="1744"/>
        <v>1</v>
      </c>
      <c r="AN1722" s="29">
        <f t="shared" si="1744"/>
        <v>1</v>
      </c>
      <c r="AO1722" s="29">
        <f t="shared" si="1744"/>
        <v>1</v>
      </c>
      <c r="AP1722" s="29">
        <f t="shared" si="1744"/>
        <v>1</v>
      </c>
      <c r="AQ1722" s="29">
        <f t="shared" si="1744"/>
        <v>1</v>
      </c>
      <c r="AR1722" s="29">
        <f t="shared" si="1744"/>
        <v>1</v>
      </c>
      <c r="AS1722" s="29">
        <f t="shared" si="1744"/>
        <v>1</v>
      </c>
      <c r="AT1722" s="29">
        <f t="shared" si="1752"/>
        <v>1</v>
      </c>
      <c r="AU1722" s="29">
        <f t="shared" si="1752"/>
        <v>1</v>
      </c>
      <c r="AV1722" s="29">
        <f t="shared" si="1752"/>
        <v>1</v>
      </c>
      <c r="AW1722" s="29">
        <f t="shared" si="1752"/>
        <v>1</v>
      </c>
      <c r="AX1722" s="29">
        <f t="shared" si="1752"/>
        <v>1</v>
      </c>
      <c r="AY1722" s="29">
        <f t="shared" si="1752"/>
        <v>1</v>
      </c>
      <c r="AZ1722" s="29">
        <f t="shared" si="1752"/>
        <v>1</v>
      </c>
      <c r="BA1722" s="29">
        <f t="shared" si="1752"/>
        <v>1</v>
      </c>
      <c r="BB1722" s="29">
        <f t="shared" si="1752"/>
        <v>1</v>
      </c>
      <c r="BC1722" s="29">
        <f t="shared" si="1752"/>
        <v>1</v>
      </c>
      <c r="BD1722" s="29">
        <f t="shared" si="1752"/>
        <v>1</v>
      </c>
      <c r="BE1722" s="29">
        <f t="shared" si="1752"/>
        <v>1</v>
      </c>
      <c r="BF1722" s="29">
        <f t="shared" si="1752"/>
        <v>1</v>
      </c>
      <c r="BG1722" s="29">
        <f t="shared" si="1752"/>
        <v>1</v>
      </c>
      <c r="BH1722" s="29">
        <f t="shared" si="1752"/>
        <v>1</v>
      </c>
      <c r="BI1722" s="29">
        <f t="shared" si="1752"/>
        <v>1</v>
      </c>
      <c r="BJ1722" s="29">
        <f t="shared" si="1750"/>
        <v>1</v>
      </c>
      <c r="BN1722" s="29">
        <f t="shared" si="1669"/>
        <v>11</v>
      </c>
      <c r="BO1722" s="29">
        <f t="shared" si="1739"/>
        <v>26</v>
      </c>
    </row>
    <row r="1723" spans="3:67" x14ac:dyDescent="0.25">
      <c r="C1723" s="79">
        <f t="shared" si="1736"/>
        <v>43887</v>
      </c>
      <c r="D1723" s="29">
        <f t="shared" si="1691"/>
        <v>2020</v>
      </c>
      <c r="E1723" s="29">
        <f t="shared" si="1670"/>
        <v>2</v>
      </c>
      <c r="F1723" s="29">
        <f t="shared" si="1671"/>
        <v>9</v>
      </c>
      <c r="G1723" s="29">
        <f t="shared" si="1672"/>
        <v>26</v>
      </c>
      <c r="H1723" s="166" t="str">
        <f t="shared" si="1673"/>
        <v>Di</v>
      </c>
      <c r="I1723" s="29">
        <f t="shared" si="1737"/>
        <v>12</v>
      </c>
      <c r="J1723" s="29">
        <f t="array" ref="J1723">INDEX(Dienstplan!$F$6:$AJ$55,BN1723,BO1723)</f>
        <v>0</v>
      </c>
      <c r="K1723" s="29">
        <f t="array" ref="K1723">IF(OR(J1723=Schichten!$B$3,J1723=Schichten!$B$4),INDEX($D$98:$D$147,MATCH(CODE(J1723),$H$98:$H$147,0)),IF(ISERROR(INDEX($D$98:$D$147,MATCH(J1723,$A$98:$A$147,0))),0,INDEX($D$98:$D$147,MATCH(J1723,$A$98:$A$147,0))))</f>
        <v>0</v>
      </c>
      <c r="L1723" s="29">
        <f t="shared" ref="L1723" si="1755">L1673</f>
        <v>0</v>
      </c>
      <c r="M1723" s="29">
        <f t="shared" si="1694"/>
        <v>0</v>
      </c>
      <c r="O1723" s="29">
        <f t="shared" si="1746"/>
        <v>0</v>
      </c>
      <c r="P1723" s="29">
        <f t="shared" si="1746"/>
        <v>0</v>
      </c>
      <c r="Q1723" s="29">
        <f t="shared" si="1746"/>
        <v>0</v>
      </c>
      <c r="R1723" s="29">
        <f t="shared" si="1746"/>
        <v>0</v>
      </c>
      <c r="S1723" s="29">
        <f t="shared" si="1746"/>
        <v>0</v>
      </c>
      <c r="T1723" s="29">
        <f t="shared" si="1746"/>
        <v>0</v>
      </c>
      <c r="U1723" s="29">
        <f t="shared" si="1746"/>
        <v>0</v>
      </c>
      <c r="V1723" s="29">
        <f t="shared" si="1746"/>
        <v>0</v>
      </c>
      <c r="W1723" s="29">
        <f t="shared" si="1746"/>
        <v>0</v>
      </c>
      <c r="X1723" s="29">
        <f t="shared" si="1746"/>
        <v>0</v>
      </c>
      <c r="Y1723" s="29">
        <f t="shared" si="1746"/>
        <v>1</v>
      </c>
      <c r="Z1723" s="29">
        <f t="shared" si="1746"/>
        <v>1</v>
      </c>
      <c r="AA1723" s="29">
        <f t="shared" si="1746"/>
        <v>1</v>
      </c>
      <c r="AB1723" s="29">
        <f t="shared" si="1746"/>
        <v>1</v>
      </c>
      <c r="AC1723" s="29">
        <f t="shared" si="1746"/>
        <v>1</v>
      </c>
      <c r="AD1723" s="29">
        <f t="shared" si="1746"/>
        <v>1</v>
      </c>
      <c r="AE1723" s="29">
        <f t="shared" si="1744"/>
        <v>1</v>
      </c>
      <c r="AF1723" s="29">
        <f t="shared" si="1744"/>
        <v>1</v>
      </c>
      <c r="AG1723" s="29">
        <f t="shared" si="1744"/>
        <v>1</v>
      </c>
      <c r="AH1723" s="29">
        <f t="shared" si="1744"/>
        <v>1</v>
      </c>
      <c r="AI1723" s="29">
        <f t="shared" si="1744"/>
        <v>1</v>
      </c>
      <c r="AJ1723" s="29">
        <f t="shared" si="1744"/>
        <v>1</v>
      </c>
      <c r="AK1723" s="29">
        <f t="shared" si="1744"/>
        <v>1</v>
      </c>
      <c r="AL1723" s="29">
        <f t="shared" si="1744"/>
        <v>1</v>
      </c>
      <c r="AM1723" s="29">
        <f t="shared" si="1744"/>
        <v>1</v>
      </c>
      <c r="AN1723" s="29">
        <f t="shared" si="1744"/>
        <v>1</v>
      </c>
      <c r="AO1723" s="29">
        <f t="shared" si="1744"/>
        <v>1</v>
      </c>
      <c r="AP1723" s="29">
        <f t="shared" si="1744"/>
        <v>1</v>
      </c>
      <c r="AQ1723" s="29">
        <f t="shared" si="1744"/>
        <v>1</v>
      </c>
      <c r="AR1723" s="29">
        <f t="shared" si="1744"/>
        <v>1</v>
      </c>
      <c r="AS1723" s="29">
        <f t="shared" si="1744"/>
        <v>1</v>
      </c>
      <c r="AT1723" s="29">
        <f t="shared" si="1752"/>
        <v>1</v>
      </c>
      <c r="AU1723" s="29">
        <f t="shared" si="1752"/>
        <v>1</v>
      </c>
      <c r="AV1723" s="29">
        <f t="shared" si="1752"/>
        <v>1</v>
      </c>
      <c r="AW1723" s="29">
        <f t="shared" si="1752"/>
        <v>1</v>
      </c>
      <c r="AX1723" s="29">
        <f t="shared" si="1752"/>
        <v>1</v>
      </c>
      <c r="AY1723" s="29">
        <f t="shared" si="1752"/>
        <v>1</v>
      </c>
      <c r="AZ1723" s="29">
        <f t="shared" si="1752"/>
        <v>1</v>
      </c>
      <c r="BA1723" s="29">
        <f t="shared" si="1752"/>
        <v>1</v>
      </c>
      <c r="BB1723" s="29">
        <f t="shared" si="1752"/>
        <v>1</v>
      </c>
      <c r="BC1723" s="29">
        <f t="shared" si="1752"/>
        <v>1</v>
      </c>
      <c r="BD1723" s="29">
        <f t="shared" si="1752"/>
        <v>1</v>
      </c>
      <c r="BE1723" s="29">
        <f t="shared" si="1752"/>
        <v>1</v>
      </c>
      <c r="BF1723" s="29">
        <f t="shared" si="1752"/>
        <v>1</v>
      </c>
      <c r="BG1723" s="29">
        <f t="shared" si="1752"/>
        <v>1</v>
      </c>
      <c r="BH1723" s="29">
        <f t="shared" si="1752"/>
        <v>1</v>
      </c>
      <c r="BI1723" s="29">
        <f t="shared" si="1752"/>
        <v>1</v>
      </c>
      <c r="BJ1723" s="29">
        <f t="shared" si="1750"/>
        <v>1</v>
      </c>
      <c r="BN1723" s="29">
        <f t="shared" si="1669"/>
        <v>12</v>
      </c>
      <c r="BO1723" s="29">
        <f t="shared" si="1739"/>
        <v>26</v>
      </c>
    </row>
    <row r="1724" spans="3:67" x14ac:dyDescent="0.25">
      <c r="C1724" s="79">
        <f t="shared" si="1736"/>
        <v>43887</v>
      </c>
      <c r="D1724" s="29">
        <f t="shared" si="1691"/>
        <v>2020</v>
      </c>
      <c r="E1724" s="29">
        <f t="shared" si="1670"/>
        <v>2</v>
      </c>
      <c r="F1724" s="29">
        <f t="shared" si="1671"/>
        <v>9</v>
      </c>
      <c r="G1724" s="29">
        <f t="shared" si="1672"/>
        <v>26</v>
      </c>
      <c r="H1724" s="166" t="str">
        <f t="shared" si="1673"/>
        <v>Di</v>
      </c>
      <c r="I1724" s="29">
        <f t="shared" si="1737"/>
        <v>13</v>
      </c>
      <c r="J1724" s="29">
        <f t="array" ref="J1724">INDEX(Dienstplan!$F$6:$AJ$55,BN1724,BO1724)</f>
        <v>0</v>
      </c>
      <c r="K1724" s="29">
        <f t="array" ref="K1724">IF(OR(J1724=Schichten!$B$3,J1724=Schichten!$B$4),INDEX($D$98:$D$147,MATCH(CODE(J1724),$H$98:$H$147,0)),IF(ISERROR(INDEX($D$98:$D$147,MATCH(J1724,$A$98:$A$147,0))),0,INDEX($D$98:$D$147,MATCH(J1724,$A$98:$A$147,0))))</f>
        <v>0</v>
      </c>
      <c r="L1724" s="29">
        <f t="shared" ref="L1724" si="1756">L1674</f>
        <v>0</v>
      </c>
      <c r="M1724" s="29">
        <f t="shared" si="1694"/>
        <v>0</v>
      </c>
      <c r="O1724" s="29">
        <f t="shared" si="1746"/>
        <v>0</v>
      </c>
      <c r="P1724" s="29">
        <f t="shared" si="1746"/>
        <v>0</v>
      </c>
      <c r="Q1724" s="29">
        <f t="shared" si="1746"/>
        <v>0</v>
      </c>
      <c r="R1724" s="29">
        <f t="shared" si="1746"/>
        <v>0</v>
      </c>
      <c r="S1724" s="29">
        <f t="shared" si="1746"/>
        <v>0</v>
      </c>
      <c r="T1724" s="29">
        <f t="shared" si="1746"/>
        <v>0</v>
      </c>
      <c r="U1724" s="29">
        <f t="shared" si="1746"/>
        <v>0</v>
      </c>
      <c r="V1724" s="29">
        <f t="shared" si="1746"/>
        <v>0</v>
      </c>
      <c r="W1724" s="29">
        <f t="shared" si="1746"/>
        <v>0</v>
      </c>
      <c r="X1724" s="29">
        <f t="shared" si="1746"/>
        <v>0</v>
      </c>
      <c r="Y1724" s="29">
        <f t="shared" si="1746"/>
        <v>1</v>
      </c>
      <c r="Z1724" s="29">
        <f t="shared" si="1746"/>
        <v>1</v>
      </c>
      <c r="AA1724" s="29">
        <f t="shared" si="1746"/>
        <v>1</v>
      </c>
      <c r="AB1724" s="29">
        <f t="shared" si="1746"/>
        <v>1</v>
      </c>
      <c r="AC1724" s="29">
        <f t="shared" si="1746"/>
        <v>1</v>
      </c>
      <c r="AD1724" s="29">
        <f t="shared" si="1746"/>
        <v>1</v>
      </c>
      <c r="AE1724" s="29">
        <f t="shared" si="1744"/>
        <v>1</v>
      </c>
      <c r="AF1724" s="29">
        <f t="shared" si="1744"/>
        <v>1</v>
      </c>
      <c r="AG1724" s="29">
        <f t="shared" si="1744"/>
        <v>1</v>
      </c>
      <c r="AH1724" s="29">
        <f t="shared" si="1744"/>
        <v>1</v>
      </c>
      <c r="AI1724" s="29">
        <f t="shared" si="1744"/>
        <v>1</v>
      </c>
      <c r="AJ1724" s="29">
        <f t="shared" si="1744"/>
        <v>1</v>
      </c>
      <c r="AK1724" s="29">
        <f t="shared" si="1744"/>
        <v>1</v>
      </c>
      <c r="AL1724" s="29">
        <f t="shared" si="1744"/>
        <v>1</v>
      </c>
      <c r="AM1724" s="29">
        <f t="shared" si="1744"/>
        <v>1</v>
      </c>
      <c r="AN1724" s="29">
        <f t="shared" si="1744"/>
        <v>1</v>
      </c>
      <c r="AO1724" s="29">
        <f t="shared" si="1744"/>
        <v>1</v>
      </c>
      <c r="AP1724" s="29">
        <f t="shared" si="1744"/>
        <v>1</v>
      </c>
      <c r="AQ1724" s="29">
        <f t="shared" si="1744"/>
        <v>1</v>
      </c>
      <c r="AR1724" s="29">
        <f t="shared" si="1744"/>
        <v>1</v>
      </c>
      <c r="AS1724" s="29">
        <f t="shared" si="1744"/>
        <v>1</v>
      </c>
      <c r="AT1724" s="29">
        <f t="shared" si="1752"/>
        <v>1</v>
      </c>
      <c r="AU1724" s="29">
        <f t="shared" si="1752"/>
        <v>1</v>
      </c>
      <c r="AV1724" s="29">
        <f t="shared" si="1752"/>
        <v>1</v>
      </c>
      <c r="AW1724" s="29">
        <f t="shared" si="1752"/>
        <v>1</v>
      </c>
      <c r="AX1724" s="29">
        <f t="shared" si="1752"/>
        <v>1</v>
      </c>
      <c r="AY1724" s="29">
        <f t="shared" si="1752"/>
        <v>1</v>
      </c>
      <c r="AZ1724" s="29">
        <f t="shared" si="1752"/>
        <v>1</v>
      </c>
      <c r="BA1724" s="29">
        <f t="shared" si="1752"/>
        <v>1</v>
      </c>
      <c r="BB1724" s="29">
        <f t="shared" si="1752"/>
        <v>1</v>
      </c>
      <c r="BC1724" s="29">
        <f t="shared" si="1752"/>
        <v>1</v>
      </c>
      <c r="BD1724" s="29">
        <f t="shared" si="1752"/>
        <v>1</v>
      </c>
      <c r="BE1724" s="29">
        <f t="shared" si="1752"/>
        <v>1</v>
      </c>
      <c r="BF1724" s="29">
        <f t="shared" si="1752"/>
        <v>1</v>
      </c>
      <c r="BG1724" s="29">
        <f t="shared" si="1752"/>
        <v>1</v>
      </c>
      <c r="BH1724" s="29">
        <f t="shared" si="1752"/>
        <v>1</v>
      </c>
      <c r="BI1724" s="29">
        <f t="shared" si="1752"/>
        <v>1</v>
      </c>
      <c r="BJ1724" s="29">
        <f t="shared" si="1750"/>
        <v>1</v>
      </c>
      <c r="BN1724" s="29">
        <f t="shared" si="1669"/>
        <v>13</v>
      </c>
      <c r="BO1724" s="29">
        <f t="shared" si="1739"/>
        <v>26</v>
      </c>
    </row>
    <row r="1725" spans="3:67" x14ac:dyDescent="0.25">
      <c r="C1725" s="79">
        <f t="shared" si="1736"/>
        <v>43887</v>
      </c>
      <c r="D1725" s="29">
        <f t="shared" si="1691"/>
        <v>2020</v>
      </c>
      <c r="E1725" s="29">
        <f t="shared" si="1670"/>
        <v>2</v>
      </c>
      <c r="F1725" s="29">
        <f t="shared" si="1671"/>
        <v>9</v>
      </c>
      <c r="G1725" s="29">
        <f t="shared" si="1672"/>
        <v>26</v>
      </c>
      <c r="H1725" s="166" t="str">
        <f t="shared" si="1673"/>
        <v>Di</v>
      </c>
      <c r="I1725" s="29">
        <f t="shared" si="1737"/>
        <v>14</v>
      </c>
      <c r="J1725" s="29">
        <f t="array" ref="J1725">INDEX(Dienstplan!$F$6:$AJ$55,BN1725,BO1725)</f>
        <v>0</v>
      </c>
      <c r="K1725" s="29">
        <f t="array" ref="K1725">IF(OR(J1725=Schichten!$B$3,J1725=Schichten!$B$4),INDEX($D$98:$D$147,MATCH(CODE(J1725),$H$98:$H$147,0)),IF(ISERROR(INDEX($D$98:$D$147,MATCH(J1725,$A$98:$A$147,0))),0,INDEX($D$98:$D$147,MATCH(J1725,$A$98:$A$147,0))))</f>
        <v>0</v>
      </c>
      <c r="L1725" s="29">
        <f t="shared" ref="L1725" si="1757">L1675</f>
        <v>0</v>
      </c>
      <c r="M1725" s="29">
        <f t="shared" si="1694"/>
        <v>0</v>
      </c>
      <c r="O1725" s="29">
        <f t="shared" si="1746"/>
        <v>0</v>
      </c>
      <c r="P1725" s="29">
        <f t="shared" si="1746"/>
        <v>0</v>
      </c>
      <c r="Q1725" s="29">
        <f t="shared" si="1746"/>
        <v>0</v>
      </c>
      <c r="R1725" s="29">
        <f t="shared" si="1746"/>
        <v>0</v>
      </c>
      <c r="S1725" s="29">
        <f t="shared" si="1746"/>
        <v>0</v>
      </c>
      <c r="T1725" s="29">
        <f t="shared" si="1746"/>
        <v>0</v>
      </c>
      <c r="U1725" s="29">
        <f t="shared" si="1746"/>
        <v>0</v>
      </c>
      <c r="V1725" s="29">
        <f t="shared" si="1746"/>
        <v>0</v>
      </c>
      <c r="W1725" s="29">
        <f t="shared" si="1746"/>
        <v>0</v>
      </c>
      <c r="X1725" s="29">
        <f t="shared" si="1746"/>
        <v>0</v>
      </c>
      <c r="Y1725" s="29">
        <f t="shared" si="1746"/>
        <v>1</v>
      </c>
      <c r="Z1725" s="29">
        <f t="shared" si="1746"/>
        <v>1</v>
      </c>
      <c r="AA1725" s="29">
        <f t="shared" si="1746"/>
        <v>1</v>
      </c>
      <c r="AB1725" s="29">
        <f t="shared" si="1746"/>
        <v>1</v>
      </c>
      <c r="AC1725" s="29">
        <f t="shared" si="1746"/>
        <v>1</v>
      </c>
      <c r="AD1725" s="29">
        <f t="shared" si="1746"/>
        <v>1</v>
      </c>
      <c r="AE1725" s="29">
        <f t="shared" si="1744"/>
        <v>1</v>
      </c>
      <c r="AF1725" s="29">
        <f t="shared" si="1744"/>
        <v>1</v>
      </c>
      <c r="AG1725" s="29">
        <f t="shared" si="1744"/>
        <v>1</v>
      </c>
      <c r="AH1725" s="29">
        <f t="shared" si="1744"/>
        <v>1</v>
      </c>
      <c r="AI1725" s="29">
        <f t="shared" si="1744"/>
        <v>1</v>
      </c>
      <c r="AJ1725" s="29">
        <f t="shared" si="1744"/>
        <v>1</v>
      </c>
      <c r="AK1725" s="29">
        <f t="shared" si="1744"/>
        <v>1</v>
      </c>
      <c r="AL1725" s="29">
        <f t="shared" si="1744"/>
        <v>1</v>
      </c>
      <c r="AM1725" s="29">
        <f t="shared" si="1744"/>
        <v>1</v>
      </c>
      <c r="AN1725" s="29">
        <f t="shared" si="1744"/>
        <v>1</v>
      </c>
      <c r="AO1725" s="29">
        <f t="shared" si="1744"/>
        <v>1</v>
      </c>
      <c r="AP1725" s="29">
        <f t="shared" si="1744"/>
        <v>1</v>
      </c>
      <c r="AQ1725" s="29">
        <f t="shared" si="1744"/>
        <v>1</v>
      </c>
      <c r="AR1725" s="29">
        <f t="shared" si="1744"/>
        <v>1</v>
      </c>
      <c r="AS1725" s="29">
        <f t="shared" si="1744"/>
        <v>1</v>
      </c>
      <c r="AT1725" s="29">
        <f t="shared" si="1752"/>
        <v>1</v>
      </c>
      <c r="AU1725" s="29">
        <f t="shared" si="1752"/>
        <v>1</v>
      </c>
      <c r="AV1725" s="29">
        <f t="shared" si="1752"/>
        <v>1</v>
      </c>
      <c r="AW1725" s="29">
        <f t="shared" si="1752"/>
        <v>1</v>
      </c>
      <c r="AX1725" s="29">
        <f t="shared" si="1752"/>
        <v>1</v>
      </c>
      <c r="AY1725" s="29">
        <f t="shared" si="1752"/>
        <v>1</v>
      </c>
      <c r="AZ1725" s="29">
        <f t="shared" si="1752"/>
        <v>1</v>
      </c>
      <c r="BA1725" s="29">
        <f t="shared" si="1752"/>
        <v>1</v>
      </c>
      <c r="BB1725" s="29">
        <f t="shared" si="1752"/>
        <v>1</v>
      </c>
      <c r="BC1725" s="29">
        <f t="shared" si="1752"/>
        <v>1</v>
      </c>
      <c r="BD1725" s="29">
        <f t="shared" si="1752"/>
        <v>1</v>
      </c>
      <c r="BE1725" s="29">
        <f t="shared" si="1752"/>
        <v>1</v>
      </c>
      <c r="BF1725" s="29">
        <f t="shared" si="1752"/>
        <v>1</v>
      </c>
      <c r="BG1725" s="29">
        <f t="shared" si="1752"/>
        <v>1</v>
      </c>
      <c r="BH1725" s="29">
        <f t="shared" si="1752"/>
        <v>1</v>
      </c>
      <c r="BI1725" s="29">
        <f t="shared" si="1752"/>
        <v>1</v>
      </c>
      <c r="BJ1725" s="29">
        <f t="shared" si="1750"/>
        <v>1</v>
      </c>
      <c r="BN1725" s="29">
        <f t="shared" si="1669"/>
        <v>14</v>
      </c>
      <c r="BO1725" s="29">
        <f t="shared" si="1739"/>
        <v>26</v>
      </c>
    </row>
    <row r="1726" spans="3:67" x14ac:dyDescent="0.25">
      <c r="C1726" s="79">
        <f t="shared" si="1736"/>
        <v>43887</v>
      </c>
      <c r="D1726" s="29">
        <f t="shared" si="1691"/>
        <v>2020</v>
      </c>
      <c r="E1726" s="29">
        <f t="shared" si="1670"/>
        <v>2</v>
      </c>
      <c r="F1726" s="29">
        <f t="shared" si="1671"/>
        <v>9</v>
      </c>
      <c r="G1726" s="29">
        <f t="shared" si="1672"/>
        <v>26</v>
      </c>
      <c r="H1726" s="166" t="str">
        <f t="shared" si="1673"/>
        <v>Di</v>
      </c>
      <c r="I1726" s="29">
        <f t="shared" si="1737"/>
        <v>15</v>
      </c>
      <c r="J1726" s="29">
        <f t="array" ref="J1726">INDEX(Dienstplan!$F$6:$AJ$55,BN1726,BO1726)</f>
        <v>0</v>
      </c>
      <c r="K1726" s="29">
        <f t="array" ref="K1726">IF(OR(J1726=Schichten!$B$3,J1726=Schichten!$B$4),INDEX($D$98:$D$147,MATCH(CODE(J1726),$H$98:$H$147,0)),IF(ISERROR(INDEX($D$98:$D$147,MATCH(J1726,$A$98:$A$147,0))),0,INDEX($D$98:$D$147,MATCH(J1726,$A$98:$A$147,0))))</f>
        <v>0</v>
      </c>
      <c r="L1726" s="29">
        <f t="shared" ref="L1726" si="1758">L1676</f>
        <v>0</v>
      </c>
      <c r="M1726" s="29">
        <f t="shared" si="1694"/>
        <v>0</v>
      </c>
      <c r="O1726" s="29">
        <f t="shared" si="1746"/>
        <v>0</v>
      </c>
      <c r="P1726" s="29">
        <f t="shared" si="1746"/>
        <v>0</v>
      </c>
      <c r="Q1726" s="29">
        <f t="shared" si="1746"/>
        <v>0</v>
      </c>
      <c r="R1726" s="29">
        <f t="shared" si="1746"/>
        <v>0</v>
      </c>
      <c r="S1726" s="29">
        <f t="shared" si="1746"/>
        <v>0</v>
      </c>
      <c r="T1726" s="29">
        <f t="shared" si="1746"/>
        <v>0</v>
      </c>
      <c r="U1726" s="29">
        <f t="shared" si="1746"/>
        <v>0</v>
      </c>
      <c r="V1726" s="29">
        <f t="shared" si="1746"/>
        <v>0</v>
      </c>
      <c r="W1726" s="29">
        <f t="shared" si="1746"/>
        <v>0</v>
      </c>
      <c r="X1726" s="29">
        <f t="shared" si="1746"/>
        <v>0</v>
      </c>
      <c r="Y1726" s="29">
        <f t="shared" si="1746"/>
        <v>1</v>
      </c>
      <c r="Z1726" s="29">
        <f t="shared" si="1746"/>
        <v>1</v>
      </c>
      <c r="AA1726" s="29">
        <f t="shared" si="1746"/>
        <v>1</v>
      </c>
      <c r="AB1726" s="29">
        <f t="shared" si="1746"/>
        <v>1</v>
      </c>
      <c r="AC1726" s="29">
        <f t="shared" si="1746"/>
        <v>1</v>
      </c>
      <c r="AD1726" s="29">
        <f t="shared" si="1746"/>
        <v>1</v>
      </c>
      <c r="AE1726" s="29">
        <f t="shared" si="1744"/>
        <v>1</v>
      </c>
      <c r="AF1726" s="29">
        <f t="shared" si="1744"/>
        <v>1</v>
      </c>
      <c r="AG1726" s="29">
        <f t="shared" si="1744"/>
        <v>1</v>
      </c>
      <c r="AH1726" s="29">
        <f t="shared" si="1744"/>
        <v>1</v>
      </c>
      <c r="AI1726" s="29">
        <f t="shared" si="1744"/>
        <v>1</v>
      </c>
      <c r="AJ1726" s="29">
        <f t="shared" si="1744"/>
        <v>1</v>
      </c>
      <c r="AK1726" s="29">
        <f t="shared" si="1744"/>
        <v>1</v>
      </c>
      <c r="AL1726" s="29">
        <f t="shared" si="1744"/>
        <v>1</v>
      </c>
      <c r="AM1726" s="29">
        <f t="shared" si="1744"/>
        <v>1</v>
      </c>
      <c r="AN1726" s="29">
        <f t="shared" si="1744"/>
        <v>1</v>
      </c>
      <c r="AO1726" s="29">
        <f t="shared" si="1744"/>
        <v>1</v>
      </c>
      <c r="AP1726" s="29">
        <f t="shared" si="1744"/>
        <v>1</v>
      </c>
      <c r="AQ1726" s="29">
        <f t="shared" si="1744"/>
        <v>1</v>
      </c>
      <c r="AR1726" s="29">
        <f t="shared" si="1744"/>
        <v>1</v>
      </c>
      <c r="AS1726" s="29">
        <f t="shared" si="1744"/>
        <v>1</v>
      </c>
      <c r="AT1726" s="29">
        <f t="shared" si="1752"/>
        <v>1</v>
      </c>
      <c r="AU1726" s="29">
        <f t="shared" si="1752"/>
        <v>1</v>
      </c>
      <c r="AV1726" s="29">
        <f t="shared" si="1752"/>
        <v>1</v>
      </c>
      <c r="AW1726" s="29">
        <f t="shared" si="1752"/>
        <v>1</v>
      </c>
      <c r="AX1726" s="29">
        <f t="shared" si="1752"/>
        <v>1</v>
      </c>
      <c r="AY1726" s="29">
        <f t="shared" si="1752"/>
        <v>1</v>
      </c>
      <c r="AZ1726" s="29">
        <f t="shared" si="1752"/>
        <v>1</v>
      </c>
      <c r="BA1726" s="29">
        <f t="shared" si="1752"/>
        <v>1</v>
      </c>
      <c r="BB1726" s="29">
        <f t="shared" si="1752"/>
        <v>1</v>
      </c>
      <c r="BC1726" s="29">
        <f t="shared" si="1752"/>
        <v>1</v>
      </c>
      <c r="BD1726" s="29">
        <f t="shared" si="1752"/>
        <v>1</v>
      </c>
      <c r="BE1726" s="29">
        <f t="shared" si="1752"/>
        <v>1</v>
      </c>
      <c r="BF1726" s="29">
        <f t="shared" si="1752"/>
        <v>1</v>
      </c>
      <c r="BG1726" s="29">
        <f t="shared" si="1752"/>
        <v>1</v>
      </c>
      <c r="BH1726" s="29">
        <f t="shared" si="1752"/>
        <v>1</v>
      </c>
      <c r="BI1726" s="29">
        <f t="shared" si="1752"/>
        <v>1</v>
      </c>
      <c r="BJ1726" s="29">
        <f t="shared" si="1750"/>
        <v>1</v>
      </c>
      <c r="BN1726" s="29">
        <f t="shared" si="1669"/>
        <v>15</v>
      </c>
      <c r="BO1726" s="29">
        <f t="shared" si="1739"/>
        <v>26</v>
      </c>
    </row>
    <row r="1727" spans="3:67" x14ac:dyDescent="0.25">
      <c r="C1727" s="79">
        <f t="shared" si="1736"/>
        <v>43887</v>
      </c>
      <c r="D1727" s="29">
        <f t="shared" si="1691"/>
        <v>2020</v>
      </c>
      <c r="E1727" s="29">
        <f t="shared" si="1670"/>
        <v>2</v>
      </c>
      <c r="F1727" s="29">
        <f t="shared" si="1671"/>
        <v>9</v>
      </c>
      <c r="G1727" s="29">
        <f t="shared" si="1672"/>
        <v>26</v>
      </c>
      <c r="H1727" s="166" t="str">
        <f t="shared" si="1673"/>
        <v>Di</v>
      </c>
      <c r="I1727" s="29">
        <f t="shared" si="1737"/>
        <v>16</v>
      </c>
      <c r="J1727" s="29">
        <f t="array" ref="J1727">INDEX(Dienstplan!$F$6:$AJ$55,BN1727,BO1727)</f>
        <v>0</v>
      </c>
      <c r="K1727" s="29">
        <f t="array" ref="K1727">IF(OR(J1727=Schichten!$B$3,J1727=Schichten!$B$4),INDEX($D$98:$D$147,MATCH(CODE(J1727),$H$98:$H$147,0)),IF(ISERROR(INDEX($D$98:$D$147,MATCH(J1727,$A$98:$A$147,0))),0,INDEX($D$98:$D$147,MATCH(J1727,$A$98:$A$147,0))))</f>
        <v>0</v>
      </c>
      <c r="L1727" s="29">
        <f t="shared" ref="L1727" si="1759">L1677</f>
        <v>0</v>
      </c>
      <c r="M1727" s="29">
        <f t="shared" si="1694"/>
        <v>0</v>
      </c>
      <c r="O1727" s="29">
        <f t="shared" si="1746"/>
        <v>0</v>
      </c>
      <c r="P1727" s="29">
        <f t="shared" si="1746"/>
        <v>0</v>
      </c>
      <c r="Q1727" s="29">
        <f t="shared" si="1746"/>
        <v>0</v>
      </c>
      <c r="R1727" s="29">
        <f t="shared" si="1746"/>
        <v>0</v>
      </c>
      <c r="S1727" s="29">
        <f t="shared" si="1746"/>
        <v>0</v>
      </c>
      <c r="T1727" s="29">
        <f t="shared" si="1746"/>
        <v>0</v>
      </c>
      <c r="U1727" s="29">
        <f t="shared" si="1746"/>
        <v>0</v>
      </c>
      <c r="V1727" s="29">
        <f t="shared" si="1746"/>
        <v>0</v>
      </c>
      <c r="W1727" s="29">
        <f t="shared" si="1746"/>
        <v>0</v>
      </c>
      <c r="X1727" s="29">
        <f t="shared" si="1746"/>
        <v>0</v>
      </c>
      <c r="Y1727" s="29">
        <f t="shared" si="1746"/>
        <v>1</v>
      </c>
      <c r="Z1727" s="29">
        <f t="shared" si="1746"/>
        <v>1</v>
      </c>
      <c r="AA1727" s="29">
        <f t="shared" si="1746"/>
        <v>1</v>
      </c>
      <c r="AB1727" s="29">
        <f t="shared" si="1746"/>
        <v>1</v>
      </c>
      <c r="AC1727" s="29">
        <f t="shared" si="1746"/>
        <v>1</v>
      </c>
      <c r="AD1727" s="29">
        <f t="shared" si="1746"/>
        <v>1</v>
      </c>
      <c r="AE1727" s="29">
        <f t="shared" si="1744"/>
        <v>1</v>
      </c>
      <c r="AF1727" s="29">
        <f t="shared" si="1744"/>
        <v>1</v>
      </c>
      <c r="AG1727" s="29">
        <f t="shared" si="1744"/>
        <v>1</v>
      </c>
      <c r="AH1727" s="29">
        <f t="shared" si="1744"/>
        <v>1</v>
      </c>
      <c r="AI1727" s="29">
        <f t="shared" si="1744"/>
        <v>1</v>
      </c>
      <c r="AJ1727" s="29">
        <f t="shared" si="1744"/>
        <v>1</v>
      </c>
      <c r="AK1727" s="29">
        <f t="shared" si="1744"/>
        <v>1</v>
      </c>
      <c r="AL1727" s="29">
        <f t="shared" si="1744"/>
        <v>1</v>
      </c>
      <c r="AM1727" s="29">
        <f t="shared" si="1744"/>
        <v>1</v>
      </c>
      <c r="AN1727" s="29">
        <f t="shared" si="1744"/>
        <v>1</v>
      </c>
      <c r="AO1727" s="29">
        <f t="shared" si="1744"/>
        <v>1</v>
      </c>
      <c r="AP1727" s="29">
        <f t="shared" si="1744"/>
        <v>1</v>
      </c>
      <c r="AQ1727" s="29">
        <f t="shared" si="1744"/>
        <v>1</v>
      </c>
      <c r="AR1727" s="29">
        <f t="shared" si="1744"/>
        <v>1</v>
      </c>
      <c r="AS1727" s="29">
        <f t="shared" si="1744"/>
        <v>1</v>
      </c>
      <c r="AT1727" s="29">
        <f t="shared" si="1752"/>
        <v>1</v>
      </c>
      <c r="AU1727" s="29">
        <f t="shared" si="1752"/>
        <v>1</v>
      </c>
      <c r="AV1727" s="29">
        <f t="shared" si="1752"/>
        <v>1</v>
      </c>
      <c r="AW1727" s="29">
        <f t="shared" si="1752"/>
        <v>1</v>
      </c>
      <c r="AX1727" s="29">
        <f t="shared" si="1752"/>
        <v>1</v>
      </c>
      <c r="AY1727" s="29">
        <f t="shared" si="1752"/>
        <v>1</v>
      </c>
      <c r="AZ1727" s="29">
        <f t="shared" si="1752"/>
        <v>1</v>
      </c>
      <c r="BA1727" s="29">
        <f t="shared" si="1752"/>
        <v>1</v>
      </c>
      <c r="BB1727" s="29">
        <f t="shared" si="1752"/>
        <v>1</v>
      </c>
      <c r="BC1727" s="29">
        <f t="shared" si="1752"/>
        <v>1</v>
      </c>
      <c r="BD1727" s="29">
        <f t="shared" si="1752"/>
        <v>1</v>
      </c>
      <c r="BE1727" s="29">
        <f t="shared" si="1752"/>
        <v>1</v>
      </c>
      <c r="BF1727" s="29">
        <f t="shared" si="1752"/>
        <v>1</v>
      </c>
      <c r="BG1727" s="29">
        <f t="shared" si="1752"/>
        <v>1</v>
      </c>
      <c r="BH1727" s="29">
        <f t="shared" si="1752"/>
        <v>1</v>
      </c>
      <c r="BI1727" s="29">
        <f t="shared" si="1752"/>
        <v>1</v>
      </c>
      <c r="BJ1727" s="29">
        <f t="shared" si="1750"/>
        <v>1</v>
      </c>
      <c r="BN1727" s="29">
        <f t="shared" si="1669"/>
        <v>16</v>
      </c>
      <c r="BO1727" s="29">
        <f t="shared" si="1739"/>
        <v>26</v>
      </c>
    </row>
    <row r="1728" spans="3:67" x14ac:dyDescent="0.25">
      <c r="C1728" s="79">
        <f t="shared" si="1736"/>
        <v>43887</v>
      </c>
      <c r="D1728" s="29">
        <f t="shared" si="1691"/>
        <v>2020</v>
      </c>
      <c r="E1728" s="29">
        <f t="shared" si="1670"/>
        <v>2</v>
      </c>
      <c r="F1728" s="29">
        <f t="shared" si="1671"/>
        <v>9</v>
      </c>
      <c r="G1728" s="29">
        <f t="shared" si="1672"/>
        <v>26</v>
      </c>
      <c r="H1728" s="166" t="str">
        <f t="shared" si="1673"/>
        <v>Di</v>
      </c>
      <c r="I1728" s="29">
        <f t="shared" si="1737"/>
        <v>17</v>
      </c>
      <c r="J1728" s="29">
        <f t="array" ref="J1728">INDEX(Dienstplan!$F$6:$AJ$55,BN1728,BO1728)</f>
        <v>0</v>
      </c>
      <c r="K1728" s="29">
        <f t="array" ref="K1728">IF(OR(J1728=Schichten!$B$3,J1728=Schichten!$B$4),INDEX($D$98:$D$147,MATCH(CODE(J1728),$H$98:$H$147,0)),IF(ISERROR(INDEX($D$98:$D$147,MATCH(J1728,$A$98:$A$147,0))),0,INDEX($D$98:$D$147,MATCH(J1728,$A$98:$A$147,0))))</f>
        <v>0</v>
      </c>
      <c r="L1728" s="29">
        <f t="shared" ref="L1728" si="1760">L1678</f>
        <v>0</v>
      </c>
      <c r="M1728" s="29">
        <f t="shared" si="1694"/>
        <v>0</v>
      </c>
      <c r="O1728" s="29">
        <f t="shared" si="1746"/>
        <v>0</v>
      </c>
      <c r="P1728" s="29">
        <f t="shared" si="1746"/>
        <v>0</v>
      </c>
      <c r="Q1728" s="29">
        <f t="shared" si="1746"/>
        <v>0</v>
      </c>
      <c r="R1728" s="29">
        <f t="shared" si="1746"/>
        <v>0</v>
      </c>
      <c r="S1728" s="29">
        <f t="shared" si="1746"/>
        <v>0</v>
      </c>
      <c r="T1728" s="29">
        <f t="shared" si="1746"/>
        <v>0</v>
      </c>
      <c r="U1728" s="29">
        <f t="shared" si="1746"/>
        <v>0</v>
      </c>
      <c r="V1728" s="29">
        <f t="shared" si="1746"/>
        <v>0</v>
      </c>
      <c r="W1728" s="29">
        <f t="shared" si="1746"/>
        <v>0</v>
      </c>
      <c r="X1728" s="29">
        <f t="shared" si="1746"/>
        <v>0</v>
      </c>
      <c r="Y1728" s="29">
        <f t="shared" si="1746"/>
        <v>1</v>
      </c>
      <c r="Z1728" s="29">
        <f t="shared" si="1746"/>
        <v>1</v>
      </c>
      <c r="AA1728" s="29">
        <f t="shared" si="1746"/>
        <v>1</v>
      </c>
      <c r="AB1728" s="29">
        <f t="shared" si="1746"/>
        <v>1</v>
      </c>
      <c r="AC1728" s="29">
        <f t="shared" si="1746"/>
        <v>1</v>
      </c>
      <c r="AD1728" s="29">
        <f t="shared" si="1746"/>
        <v>1</v>
      </c>
      <c r="AE1728" s="29">
        <f t="shared" si="1744"/>
        <v>1</v>
      </c>
      <c r="AF1728" s="29">
        <f t="shared" si="1744"/>
        <v>1</v>
      </c>
      <c r="AG1728" s="29">
        <f t="shared" si="1744"/>
        <v>1</v>
      </c>
      <c r="AH1728" s="29">
        <f t="shared" si="1744"/>
        <v>1</v>
      </c>
      <c r="AI1728" s="29">
        <f t="shared" si="1744"/>
        <v>1</v>
      </c>
      <c r="AJ1728" s="29">
        <f t="shared" si="1744"/>
        <v>1</v>
      </c>
      <c r="AK1728" s="29">
        <f t="shared" si="1744"/>
        <v>1</v>
      </c>
      <c r="AL1728" s="29">
        <f t="shared" si="1744"/>
        <v>1</v>
      </c>
      <c r="AM1728" s="29">
        <f t="shared" si="1744"/>
        <v>1</v>
      </c>
      <c r="AN1728" s="29">
        <f t="shared" si="1744"/>
        <v>1</v>
      </c>
      <c r="AO1728" s="29">
        <f t="shared" si="1744"/>
        <v>1</v>
      </c>
      <c r="AP1728" s="29">
        <f t="shared" si="1744"/>
        <v>1</v>
      </c>
      <c r="AQ1728" s="29">
        <f t="shared" si="1744"/>
        <v>1</v>
      </c>
      <c r="AR1728" s="29">
        <f t="shared" si="1744"/>
        <v>1</v>
      </c>
      <c r="AS1728" s="29">
        <f t="shared" si="1744"/>
        <v>1</v>
      </c>
      <c r="AT1728" s="29">
        <f t="shared" si="1752"/>
        <v>1</v>
      </c>
      <c r="AU1728" s="29">
        <f t="shared" si="1752"/>
        <v>1</v>
      </c>
      <c r="AV1728" s="29">
        <f t="shared" si="1752"/>
        <v>1</v>
      </c>
      <c r="AW1728" s="29">
        <f t="shared" si="1752"/>
        <v>1</v>
      </c>
      <c r="AX1728" s="29">
        <f t="shared" si="1752"/>
        <v>1</v>
      </c>
      <c r="AY1728" s="29">
        <f t="shared" si="1752"/>
        <v>1</v>
      </c>
      <c r="AZ1728" s="29">
        <f t="shared" si="1752"/>
        <v>1</v>
      </c>
      <c r="BA1728" s="29">
        <f t="shared" si="1752"/>
        <v>1</v>
      </c>
      <c r="BB1728" s="29">
        <f t="shared" si="1752"/>
        <v>1</v>
      </c>
      <c r="BC1728" s="29">
        <f t="shared" si="1752"/>
        <v>1</v>
      </c>
      <c r="BD1728" s="29">
        <f t="shared" si="1752"/>
        <v>1</v>
      </c>
      <c r="BE1728" s="29">
        <f t="shared" si="1752"/>
        <v>1</v>
      </c>
      <c r="BF1728" s="29">
        <f t="shared" si="1752"/>
        <v>1</v>
      </c>
      <c r="BG1728" s="29">
        <f t="shared" si="1752"/>
        <v>1</v>
      </c>
      <c r="BH1728" s="29">
        <f t="shared" si="1752"/>
        <v>1</v>
      </c>
      <c r="BI1728" s="29">
        <f t="shared" si="1752"/>
        <v>1</v>
      </c>
      <c r="BJ1728" s="29">
        <f t="shared" si="1750"/>
        <v>1</v>
      </c>
      <c r="BN1728" s="29">
        <f t="shared" ref="BN1728:BN1791" si="1761">BN1678</f>
        <v>17</v>
      </c>
      <c r="BO1728" s="29">
        <f t="shared" si="1739"/>
        <v>26</v>
      </c>
    </row>
    <row r="1729" spans="3:67" x14ac:dyDescent="0.25">
      <c r="C1729" s="79">
        <f t="shared" si="1736"/>
        <v>43887</v>
      </c>
      <c r="D1729" s="29">
        <f t="shared" si="1691"/>
        <v>2020</v>
      </c>
      <c r="E1729" s="29">
        <f t="shared" ref="E1729:E1792" si="1762">MONTH(C1729)</f>
        <v>2</v>
      </c>
      <c r="F1729" s="29">
        <f t="shared" ref="F1729:F1792" si="1763">WEEKNUM(C1729,2)</f>
        <v>9</v>
      </c>
      <c r="G1729" s="29">
        <f t="shared" ref="G1729:G1792" si="1764">DAY(C1729)</f>
        <v>26</v>
      </c>
      <c r="H1729" s="166" t="str">
        <f t="shared" ref="H1729:H1792" si="1765">TEXT(WEEKDAY(C1729,2),"TTT")</f>
        <v>Di</v>
      </c>
      <c r="I1729" s="29">
        <f t="shared" si="1737"/>
        <v>18</v>
      </c>
      <c r="J1729" s="29">
        <f t="array" ref="J1729">INDEX(Dienstplan!$F$6:$AJ$55,BN1729,BO1729)</f>
        <v>0</v>
      </c>
      <c r="K1729" s="29">
        <f t="array" ref="K1729">IF(OR(J1729=Schichten!$B$3,J1729=Schichten!$B$4),INDEX($D$98:$D$147,MATCH(CODE(J1729),$H$98:$H$147,0)),IF(ISERROR(INDEX($D$98:$D$147,MATCH(J1729,$A$98:$A$147,0))),0,INDEX($D$98:$D$147,MATCH(J1729,$A$98:$A$147,0))))</f>
        <v>0</v>
      </c>
      <c r="L1729" s="29">
        <f t="shared" ref="L1729" si="1766">L1679</f>
        <v>0</v>
      </c>
      <c r="M1729" s="29">
        <f t="shared" si="1694"/>
        <v>0</v>
      </c>
      <c r="O1729" s="29">
        <f t="shared" si="1746"/>
        <v>0</v>
      </c>
      <c r="P1729" s="29">
        <f t="shared" si="1746"/>
        <v>0</v>
      </c>
      <c r="Q1729" s="29">
        <f t="shared" si="1746"/>
        <v>0</v>
      </c>
      <c r="R1729" s="29">
        <f t="shared" si="1746"/>
        <v>0</v>
      </c>
      <c r="S1729" s="29">
        <f t="shared" si="1746"/>
        <v>0</v>
      </c>
      <c r="T1729" s="29">
        <f t="shared" si="1746"/>
        <v>0</v>
      </c>
      <c r="U1729" s="29">
        <f t="shared" si="1746"/>
        <v>0</v>
      </c>
      <c r="V1729" s="29">
        <f t="shared" si="1746"/>
        <v>0</v>
      </c>
      <c r="W1729" s="29">
        <f t="shared" si="1746"/>
        <v>0</v>
      </c>
      <c r="X1729" s="29">
        <f t="shared" si="1746"/>
        <v>0</v>
      </c>
      <c r="Y1729" s="29">
        <f t="shared" si="1746"/>
        <v>1</v>
      </c>
      <c r="Z1729" s="29">
        <f t="shared" si="1746"/>
        <v>1</v>
      </c>
      <c r="AA1729" s="29">
        <f t="shared" si="1746"/>
        <v>1</v>
      </c>
      <c r="AB1729" s="29">
        <f t="shared" si="1746"/>
        <v>1</v>
      </c>
      <c r="AC1729" s="29">
        <f t="shared" si="1746"/>
        <v>1</v>
      </c>
      <c r="AD1729" s="29">
        <f t="shared" si="1746"/>
        <v>1</v>
      </c>
      <c r="AE1729" s="29">
        <f t="shared" si="1744"/>
        <v>1</v>
      </c>
      <c r="AF1729" s="29">
        <f t="shared" si="1744"/>
        <v>1</v>
      </c>
      <c r="AG1729" s="29">
        <f t="shared" si="1744"/>
        <v>1</v>
      </c>
      <c r="AH1729" s="29">
        <f t="shared" si="1744"/>
        <v>1</v>
      </c>
      <c r="AI1729" s="29">
        <f t="shared" si="1744"/>
        <v>1</v>
      </c>
      <c r="AJ1729" s="29">
        <f t="shared" si="1744"/>
        <v>1</v>
      </c>
      <c r="AK1729" s="29">
        <f t="shared" si="1744"/>
        <v>1</v>
      </c>
      <c r="AL1729" s="29">
        <f t="shared" si="1744"/>
        <v>1</v>
      </c>
      <c r="AM1729" s="29">
        <f t="shared" si="1744"/>
        <v>1</v>
      </c>
      <c r="AN1729" s="29">
        <f t="shared" si="1744"/>
        <v>1</v>
      </c>
      <c r="AO1729" s="29">
        <f t="shared" si="1744"/>
        <v>1</v>
      </c>
      <c r="AP1729" s="29">
        <f t="shared" si="1744"/>
        <v>1</v>
      </c>
      <c r="AQ1729" s="29">
        <f t="shared" si="1744"/>
        <v>1</v>
      </c>
      <c r="AR1729" s="29">
        <f t="shared" si="1744"/>
        <v>1</v>
      </c>
      <c r="AS1729" s="29">
        <f t="shared" si="1744"/>
        <v>1</v>
      </c>
      <c r="AT1729" s="29">
        <f t="shared" si="1752"/>
        <v>1</v>
      </c>
      <c r="AU1729" s="29">
        <f t="shared" si="1752"/>
        <v>1</v>
      </c>
      <c r="AV1729" s="29">
        <f t="shared" si="1752"/>
        <v>1</v>
      </c>
      <c r="AW1729" s="29">
        <f t="shared" si="1752"/>
        <v>1</v>
      </c>
      <c r="AX1729" s="29">
        <f t="shared" si="1752"/>
        <v>1</v>
      </c>
      <c r="AY1729" s="29">
        <f t="shared" si="1752"/>
        <v>1</v>
      </c>
      <c r="AZ1729" s="29">
        <f t="shared" si="1752"/>
        <v>1</v>
      </c>
      <c r="BA1729" s="29">
        <f t="shared" si="1752"/>
        <v>1</v>
      </c>
      <c r="BB1729" s="29">
        <f t="shared" si="1752"/>
        <v>1</v>
      </c>
      <c r="BC1729" s="29">
        <f t="shared" si="1752"/>
        <v>1</v>
      </c>
      <c r="BD1729" s="29">
        <f t="shared" si="1752"/>
        <v>1</v>
      </c>
      <c r="BE1729" s="29">
        <f t="shared" si="1752"/>
        <v>1</v>
      </c>
      <c r="BF1729" s="29">
        <f t="shared" si="1752"/>
        <v>1</v>
      </c>
      <c r="BG1729" s="29">
        <f t="shared" si="1752"/>
        <v>1</v>
      </c>
      <c r="BH1729" s="29">
        <f t="shared" si="1752"/>
        <v>1</v>
      </c>
      <c r="BI1729" s="29">
        <f t="shared" si="1752"/>
        <v>1</v>
      </c>
      <c r="BJ1729" s="29">
        <f t="shared" si="1750"/>
        <v>1</v>
      </c>
      <c r="BN1729" s="29">
        <f t="shared" si="1761"/>
        <v>18</v>
      </c>
      <c r="BO1729" s="29">
        <f t="shared" si="1739"/>
        <v>26</v>
      </c>
    </row>
    <row r="1730" spans="3:67" x14ac:dyDescent="0.25">
      <c r="C1730" s="79">
        <f t="shared" si="1736"/>
        <v>43887</v>
      </c>
      <c r="D1730" s="29">
        <f t="shared" si="1691"/>
        <v>2020</v>
      </c>
      <c r="E1730" s="29">
        <f t="shared" si="1762"/>
        <v>2</v>
      </c>
      <c r="F1730" s="29">
        <f t="shared" si="1763"/>
        <v>9</v>
      </c>
      <c r="G1730" s="29">
        <f t="shared" si="1764"/>
        <v>26</v>
      </c>
      <c r="H1730" s="166" t="str">
        <f t="shared" si="1765"/>
        <v>Di</v>
      </c>
      <c r="I1730" s="29">
        <f t="shared" si="1737"/>
        <v>19</v>
      </c>
      <c r="J1730" s="29">
        <f t="array" ref="J1730">INDEX(Dienstplan!$F$6:$AJ$55,BN1730,BO1730)</f>
        <v>0</v>
      </c>
      <c r="K1730" s="29">
        <f t="array" ref="K1730">IF(OR(J1730=Schichten!$B$3,J1730=Schichten!$B$4),INDEX($D$98:$D$147,MATCH(CODE(J1730),$H$98:$H$147,0)),IF(ISERROR(INDEX($D$98:$D$147,MATCH(J1730,$A$98:$A$147,0))),0,INDEX($D$98:$D$147,MATCH(J1730,$A$98:$A$147,0))))</f>
        <v>0</v>
      </c>
      <c r="L1730" s="29">
        <f t="shared" ref="L1730" si="1767">L1680</f>
        <v>0</v>
      </c>
      <c r="M1730" s="29">
        <f t="shared" si="1694"/>
        <v>0</v>
      </c>
      <c r="O1730" s="29">
        <f t="shared" si="1746"/>
        <v>0</v>
      </c>
      <c r="P1730" s="29">
        <f t="shared" si="1746"/>
        <v>0</v>
      </c>
      <c r="Q1730" s="29">
        <f t="shared" si="1746"/>
        <v>0</v>
      </c>
      <c r="R1730" s="29">
        <f t="shared" si="1746"/>
        <v>0</v>
      </c>
      <c r="S1730" s="29">
        <f t="shared" si="1746"/>
        <v>0</v>
      </c>
      <c r="T1730" s="29">
        <f t="shared" si="1746"/>
        <v>0</v>
      </c>
      <c r="U1730" s="29">
        <f t="shared" si="1746"/>
        <v>0</v>
      </c>
      <c r="V1730" s="29">
        <f t="shared" si="1746"/>
        <v>0</v>
      </c>
      <c r="W1730" s="29">
        <f t="shared" si="1746"/>
        <v>0</v>
      </c>
      <c r="X1730" s="29">
        <f t="shared" si="1746"/>
        <v>0</v>
      </c>
      <c r="Y1730" s="29">
        <f t="shared" si="1746"/>
        <v>1</v>
      </c>
      <c r="Z1730" s="29">
        <f t="shared" si="1746"/>
        <v>1</v>
      </c>
      <c r="AA1730" s="29">
        <f t="shared" si="1746"/>
        <v>1</v>
      </c>
      <c r="AB1730" s="29">
        <f t="shared" si="1746"/>
        <v>1</v>
      </c>
      <c r="AC1730" s="29">
        <f t="shared" si="1746"/>
        <v>1</v>
      </c>
      <c r="AD1730" s="29">
        <f t="shared" si="1746"/>
        <v>1</v>
      </c>
      <c r="AE1730" s="29">
        <f t="shared" si="1744"/>
        <v>1</v>
      </c>
      <c r="AF1730" s="29">
        <f t="shared" si="1744"/>
        <v>1</v>
      </c>
      <c r="AG1730" s="29">
        <f t="shared" si="1744"/>
        <v>1</v>
      </c>
      <c r="AH1730" s="29">
        <f t="shared" si="1744"/>
        <v>1</v>
      </c>
      <c r="AI1730" s="29">
        <f t="shared" si="1744"/>
        <v>1</v>
      </c>
      <c r="AJ1730" s="29">
        <f t="shared" si="1744"/>
        <v>1</v>
      </c>
      <c r="AK1730" s="29">
        <f t="shared" si="1744"/>
        <v>1</v>
      </c>
      <c r="AL1730" s="29">
        <f t="shared" si="1744"/>
        <v>1</v>
      </c>
      <c r="AM1730" s="29">
        <f t="shared" si="1744"/>
        <v>1</v>
      </c>
      <c r="AN1730" s="29">
        <f t="shared" si="1744"/>
        <v>1</v>
      </c>
      <c r="AO1730" s="29">
        <f t="shared" si="1744"/>
        <v>1</v>
      </c>
      <c r="AP1730" s="29">
        <f t="shared" si="1744"/>
        <v>1</v>
      </c>
      <c r="AQ1730" s="29">
        <f t="shared" si="1744"/>
        <v>1</v>
      </c>
      <c r="AR1730" s="29">
        <f t="shared" si="1744"/>
        <v>1</v>
      </c>
      <c r="AS1730" s="29">
        <f t="shared" si="1744"/>
        <v>1</v>
      </c>
      <c r="AT1730" s="29">
        <f t="shared" si="1752"/>
        <v>1</v>
      </c>
      <c r="AU1730" s="29">
        <f t="shared" si="1752"/>
        <v>1</v>
      </c>
      <c r="AV1730" s="29">
        <f t="shared" si="1752"/>
        <v>1</v>
      </c>
      <c r="AW1730" s="29">
        <f t="shared" si="1752"/>
        <v>1</v>
      </c>
      <c r="AX1730" s="29">
        <f t="shared" si="1752"/>
        <v>1</v>
      </c>
      <c r="AY1730" s="29">
        <f t="shared" si="1752"/>
        <v>1</v>
      </c>
      <c r="AZ1730" s="29">
        <f t="shared" si="1752"/>
        <v>1</v>
      </c>
      <c r="BA1730" s="29">
        <f t="shared" si="1752"/>
        <v>1</v>
      </c>
      <c r="BB1730" s="29">
        <f t="shared" si="1752"/>
        <v>1</v>
      </c>
      <c r="BC1730" s="29">
        <f t="shared" si="1752"/>
        <v>1</v>
      </c>
      <c r="BD1730" s="29">
        <f t="shared" si="1752"/>
        <v>1</v>
      </c>
      <c r="BE1730" s="29">
        <f t="shared" si="1752"/>
        <v>1</v>
      </c>
      <c r="BF1730" s="29">
        <f t="shared" si="1752"/>
        <v>1</v>
      </c>
      <c r="BG1730" s="29">
        <f t="shared" si="1752"/>
        <v>1</v>
      </c>
      <c r="BH1730" s="29">
        <f t="shared" si="1752"/>
        <v>1</v>
      </c>
      <c r="BI1730" s="29">
        <f t="shared" si="1752"/>
        <v>1</v>
      </c>
      <c r="BJ1730" s="29">
        <f t="shared" si="1750"/>
        <v>1</v>
      </c>
      <c r="BN1730" s="29">
        <f t="shared" si="1761"/>
        <v>19</v>
      </c>
      <c r="BO1730" s="29">
        <f t="shared" si="1739"/>
        <v>26</v>
      </c>
    </row>
    <row r="1731" spans="3:67" x14ac:dyDescent="0.25">
      <c r="C1731" s="79">
        <f t="shared" si="1736"/>
        <v>43887</v>
      </c>
      <c r="D1731" s="29">
        <f t="shared" si="1691"/>
        <v>2020</v>
      </c>
      <c r="E1731" s="29">
        <f t="shared" si="1762"/>
        <v>2</v>
      </c>
      <c r="F1731" s="29">
        <f t="shared" si="1763"/>
        <v>9</v>
      </c>
      <c r="G1731" s="29">
        <f t="shared" si="1764"/>
        <v>26</v>
      </c>
      <c r="H1731" s="166" t="str">
        <f t="shared" si="1765"/>
        <v>Di</v>
      </c>
      <c r="I1731" s="29">
        <f t="shared" si="1737"/>
        <v>20</v>
      </c>
      <c r="J1731" s="29">
        <f t="array" ref="J1731">INDEX(Dienstplan!$F$6:$AJ$55,BN1731,BO1731)</f>
        <v>0</v>
      </c>
      <c r="K1731" s="29">
        <f t="array" ref="K1731">IF(OR(J1731=Schichten!$B$3,J1731=Schichten!$B$4),INDEX($D$98:$D$147,MATCH(CODE(J1731),$H$98:$H$147,0)),IF(ISERROR(INDEX($D$98:$D$147,MATCH(J1731,$A$98:$A$147,0))),0,INDEX($D$98:$D$147,MATCH(J1731,$A$98:$A$147,0))))</f>
        <v>0</v>
      </c>
      <c r="L1731" s="29">
        <f t="shared" ref="L1731" si="1768">L1681</f>
        <v>0</v>
      </c>
      <c r="M1731" s="29">
        <f t="shared" si="1694"/>
        <v>0</v>
      </c>
      <c r="O1731" s="29">
        <f t="shared" si="1746"/>
        <v>0</v>
      </c>
      <c r="P1731" s="29">
        <f t="shared" si="1746"/>
        <v>0</v>
      </c>
      <c r="Q1731" s="29">
        <f t="shared" si="1746"/>
        <v>0</v>
      </c>
      <c r="R1731" s="29">
        <f t="shared" si="1746"/>
        <v>0</v>
      </c>
      <c r="S1731" s="29">
        <f t="shared" si="1746"/>
        <v>0</v>
      </c>
      <c r="T1731" s="29">
        <f t="shared" si="1746"/>
        <v>0</v>
      </c>
      <c r="U1731" s="29">
        <f t="shared" si="1746"/>
        <v>0</v>
      </c>
      <c r="V1731" s="29">
        <f t="shared" si="1746"/>
        <v>0</v>
      </c>
      <c r="W1731" s="29">
        <f t="shared" si="1746"/>
        <v>0</v>
      </c>
      <c r="X1731" s="29">
        <f t="shared" si="1746"/>
        <v>0</v>
      </c>
      <c r="Y1731" s="29">
        <f t="shared" si="1746"/>
        <v>1</v>
      </c>
      <c r="Z1731" s="29">
        <f t="shared" si="1746"/>
        <v>1</v>
      </c>
      <c r="AA1731" s="29">
        <f t="shared" si="1746"/>
        <v>1</v>
      </c>
      <c r="AB1731" s="29">
        <f t="shared" si="1746"/>
        <v>1</v>
      </c>
      <c r="AC1731" s="29">
        <f t="shared" si="1746"/>
        <v>1</v>
      </c>
      <c r="AD1731" s="29">
        <f t="shared" ref="AD1731:AS1746" si="1769">IF($M$457,IF($J1731=AD$461,1,0),0)</f>
        <v>1</v>
      </c>
      <c r="AE1731" s="29">
        <f t="shared" si="1769"/>
        <v>1</v>
      </c>
      <c r="AF1731" s="29">
        <f t="shared" si="1769"/>
        <v>1</v>
      </c>
      <c r="AG1731" s="29">
        <f t="shared" si="1769"/>
        <v>1</v>
      </c>
      <c r="AH1731" s="29">
        <f t="shared" si="1769"/>
        <v>1</v>
      </c>
      <c r="AI1731" s="29">
        <f t="shared" si="1769"/>
        <v>1</v>
      </c>
      <c r="AJ1731" s="29">
        <f t="shared" si="1769"/>
        <v>1</v>
      </c>
      <c r="AK1731" s="29">
        <f t="shared" si="1769"/>
        <v>1</v>
      </c>
      <c r="AL1731" s="29">
        <f t="shared" si="1769"/>
        <v>1</v>
      </c>
      <c r="AM1731" s="29">
        <f t="shared" si="1769"/>
        <v>1</v>
      </c>
      <c r="AN1731" s="29">
        <f t="shared" si="1769"/>
        <v>1</v>
      </c>
      <c r="AO1731" s="29">
        <f t="shared" si="1769"/>
        <v>1</v>
      </c>
      <c r="AP1731" s="29">
        <f t="shared" si="1769"/>
        <v>1</v>
      </c>
      <c r="AQ1731" s="29">
        <f t="shared" si="1769"/>
        <v>1</v>
      </c>
      <c r="AR1731" s="29">
        <f t="shared" si="1769"/>
        <v>1</v>
      </c>
      <c r="AS1731" s="29">
        <f t="shared" si="1769"/>
        <v>1</v>
      </c>
      <c r="AT1731" s="29">
        <f t="shared" si="1752"/>
        <v>1</v>
      </c>
      <c r="AU1731" s="29">
        <f t="shared" si="1752"/>
        <v>1</v>
      </c>
      <c r="AV1731" s="29">
        <f t="shared" si="1752"/>
        <v>1</v>
      </c>
      <c r="AW1731" s="29">
        <f t="shared" si="1752"/>
        <v>1</v>
      </c>
      <c r="AX1731" s="29">
        <f t="shared" si="1752"/>
        <v>1</v>
      </c>
      <c r="AY1731" s="29">
        <f t="shared" si="1752"/>
        <v>1</v>
      </c>
      <c r="AZ1731" s="29">
        <f t="shared" si="1752"/>
        <v>1</v>
      </c>
      <c r="BA1731" s="29">
        <f t="shared" si="1752"/>
        <v>1</v>
      </c>
      <c r="BB1731" s="29">
        <f t="shared" si="1752"/>
        <v>1</v>
      </c>
      <c r="BC1731" s="29">
        <f t="shared" si="1752"/>
        <v>1</v>
      </c>
      <c r="BD1731" s="29">
        <f t="shared" si="1752"/>
        <v>1</v>
      </c>
      <c r="BE1731" s="29">
        <f t="shared" si="1752"/>
        <v>1</v>
      </c>
      <c r="BF1731" s="29">
        <f t="shared" si="1752"/>
        <v>1</v>
      </c>
      <c r="BG1731" s="29">
        <f t="shared" si="1752"/>
        <v>1</v>
      </c>
      <c r="BH1731" s="29">
        <f t="shared" si="1752"/>
        <v>1</v>
      </c>
      <c r="BI1731" s="29">
        <f t="shared" si="1752"/>
        <v>1</v>
      </c>
      <c r="BJ1731" s="29">
        <f t="shared" si="1750"/>
        <v>1</v>
      </c>
      <c r="BN1731" s="29">
        <f t="shared" si="1761"/>
        <v>20</v>
      </c>
      <c r="BO1731" s="29">
        <f t="shared" si="1739"/>
        <v>26</v>
      </c>
    </row>
    <row r="1732" spans="3:67" x14ac:dyDescent="0.25">
      <c r="C1732" s="79">
        <f t="shared" si="1736"/>
        <v>43887</v>
      </c>
      <c r="D1732" s="29">
        <f t="shared" si="1691"/>
        <v>2020</v>
      </c>
      <c r="E1732" s="29">
        <f t="shared" si="1762"/>
        <v>2</v>
      </c>
      <c r="F1732" s="29">
        <f t="shared" si="1763"/>
        <v>9</v>
      </c>
      <c r="G1732" s="29">
        <f t="shared" si="1764"/>
        <v>26</v>
      </c>
      <c r="H1732" s="166" t="str">
        <f t="shared" si="1765"/>
        <v>Di</v>
      </c>
      <c r="I1732" s="29">
        <f t="shared" si="1737"/>
        <v>21</v>
      </c>
      <c r="J1732" s="29">
        <f t="array" ref="J1732">INDEX(Dienstplan!$F$6:$AJ$55,BN1732,BO1732)</f>
        <v>0</v>
      </c>
      <c r="K1732" s="29">
        <f t="array" ref="K1732">IF(OR(J1732=Schichten!$B$3,J1732=Schichten!$B$4),INDEX($D$98:$D$147,MATCH(CODE(J1732),$H$98:$H$147,0)),IF(ISERROR(INDEX($D$98:$D$147,MATCH(J1732,$A$98:$A$147,0))),0,INDEX($D$98:$D$147,MATCH(J1732,$A$98:$A$147,0))))</f>
        <v>0</v>
      </c>
      <c r="L1732" s="29">
        <f t="shared" ref="L1732" si="1770">L1682</f>
        <v>0</v>
      </c>
      <c r="M1732" s="29">
        <f t="shared" si="1694"/>
        <v>0</v>
      </c>
      <c r="O1732" s="29">
        <f t="shared" ref="O1732:AD1747" si="1771">IF($M$457,IF($J1732=O$461,1,0),0)</f>
        <v>0</v>
      </c>
      <c r="P1732" s="29">
        <f t="shared" si="1771"/>
        <v>0</v>
      </c>
      <c r="Q1732" s="29">
        <f t="shared" si="1771"/>
        <v>0</v>
      </c>
      <c r="R1732" s="29">
        <f t="shared" si="1771"/>
        <v>0</v>
      </c>
      <c r="S1732" s="29">
        <f t="shared" si="1771"/>
        <v>0</v>
      </c>
      <c r="T1732" s="29">
        <f t="shared" si="1771"/>
        <v>0</v>
      </c>
      <c r="U1732" s="29">
        <f t="shared" si="1771"/>
        <v>0</v>
      </c>
      <c r="V1732" s="29">
        <f t="shared" si="1771"/>
        <v>0</v>
      </c>
      <c r="W1732" s="29">
        <f t="shared" si="1771"/>
        <v>0</v>
      </c>
      <c r="X1732" s="29">
        <f t="shared" si="1771"/>
        <v>0</v>
      </c>
      <c r="Y1732" s="29">
        <f t="shared" si="1771"/>
        <v>1</v>
      </c>
      <c r="Z1732" s="29">
        <f t="shared" si="1771"/>
        <v>1</v>
      </c>
      <c r="AA1732" s="29">
        <f t="shared" si="1771"/>
        <v>1</v>
      </c>
      <c r="AB1732" s="29">
        <f t="shared" si="1771"/>
        <v>1</v>
      </c>
      <c r="AC1732" s="29">
        <f t="shared" si="1771"/>
        <v>1</v>
      </c>
      <c r="AD1732" s="29">
        <f t="shared" si="1771"/>
        <v>1</v>
      </c>
      <c r="AE1732" s="29">
        <f t="shared" si="1769"/>
        <v>1</v>
      </c>
      <c r="AF1732" s="29">
        <f t="shared" si="1769"/>
        <v>1</v>
      </c>
      <c r="AG1732" s="29">
        <f t="shared" si="1769"/>
        <v>1</v>
      </c>
      <c r="AH1732" s="29">
        <f t="shared" si="1769"/>
        <v>1</v>
      </c>
      <c r="AI1732" s="29">
        <f t="shared" si="1769"/>
        <v>1</v>
      </c>
      <c r="AJ1732" s="29">
        <f t="shared" si="1769"/>
        <v>1</v>
      </c>
      <c r="AK1732" s="29">
        <f t="shared" si="1769"/>
        <v>1</v>
      </c>
      <c r="AL1732" s="29">
        <f t="shared" si="1769"/>
        <v>1</v>
      </c>
      <c r="AM1732" s="29">
        <f t="shared" si="1769"/>
        <v>1</v>
      </c>
      <c r="AN1732" s="29">
        <f t="shared" si="1769"/>
        <v>1</v>
      </c>
      <c r="AO1732" s="29">
        <f t="shared" si="1769"/>
        <v>1</v>
      </c>
      <c r="AP1732" s="29">
        <f t="shared" si="1769"/>
        <v>1</v>
      </c>
      <c r="AQ1732" s="29">
        <f t="shared" si="1769"/>
        <v>1</v>
      </c>
      <c r="AR1732" s="29">
        <f t="shared" si="1769"/>
        <v>1</v>
      </c>
      <c r="AS1732" s="29">
        <f t="shared" si="1769"/>
        <v>1</v>
      </c>
      <c r="AT1732" s="29">
        <f t="shared" si="1752"/>
        <v>1</v>
      </c>
      <c r="AU1732" s="29">
        <f t="shared" si="1752"/>
        <v>1</v>
      </c>
      <c r="AV1732" s="29">
        <f t="shared" si="1752"/>
        <v>1</v>
      </c>
      <c r="AW1732" s="29">
        <f t="shared" si="1752"/>
        <v>1</v>
      </c>
      <c r="AX1732" s="29">
        <f t="shared" si="1752"/>
        <v>1</v>
      </c>
      <c r="AY1732" s="29">
        <f t="shared" si="1752"/>
        <v>1</v>
      </c>
      <c r="AZ1732" s="29">
        <f t="shared" si="1752"/>
        <v>1</v>
      </c>
      <c r="BA1732" s="29">
        <f t="shared" si="1752"/>
        <v>1</v>
      </c>
      <c r="BB1732" s="29">
        <f t="shared" si="1752"/>
        <v>1</v>
      </c>
      <c r="BC1732" s="29">
        <f t="shared" si="1752"/>
        <v>1</v>
      </c>
      <c r="BD1732" s="29">
        <f t="shared" si="1752"/>
        <v>1</v>
      </c>
      <c r="BE1732" s="29">
        <f t="shared" si="1752"/>
        <v>1</v>
      </c>
      <c r="BF1732" s="29">
        <f t="shared" si="1752"/>
        <v>1</v>
      </c>
      <c r="BG1732" s="29">
        <f t="shared" si="1752"/>
        <v>1</v>
      </c>
      <c r="BH1732" s="29">
        <f t="shared" si="1752"/>
        <v>1</v>
      </c>
      <c r="BI1732" s="29">
        <f t="shared" si="1752"/>
        <v>1</v>
      </c>
      <c r="BJ1732" s="29">
        <f t="shared" si="1750"/>
        <v>1</v>
      </c>
      <c r="BN1732" s="29">
        <f t="shared" si="1761"/>
        <v>21</v>
      </c>
      <c r="BO1732" s="29">
        <f t="shared" si="1739"/>
        <v>26</v>
      </c>
    </row>
    <row r="1733" spans="3:67" x14ac:dyDescent="0.25">
      <c r="C1733" s="79">
        <f t="shared" si="1736"/>
        <v>43887</v>
      </c>
      <c r="D1733" s="29">
        <f t="shared" si="1691"/>
        <v>2020</v>
      </c>
      <c r="E1733" s="29">
        <f t="shared" si="1762"/>
        <v>2</v>
      </c>
      <c r="F1733" s="29">
        <f t="shared" si="1763"/>
        <v>9</v>
      </c>
      <c r="G1733" s="29">
        <f t="shared" si="1764"/>
        <v>26</v>
      </c>
      <c r="H1733" s="166" t="str">
        <f t="shared" si="1765"/>
        <v>Di</v>
      </c>
      <c r="I1733" s="29">
        <f t="shared" si="1737"/>
        <v>22</v>
      </c>
      <c r="J1733" s="29">
        <f t="array" ref="J1733">INDEX(Dienstplan!$F$6:$AJ$55,BN1733,BO1733)</f>
        <v>0</v>
      </c>
      <c r="K1733" s="29">
        <f t="array" ref="K1733">IF(OR(J1733=Schichten!$B$3,J1733=Schichten!$B$4),INDEX($D$98:$D$147,MATCH(CODE(J1733),$H$98:$H$147,0)),IF(ISERROR(INDEX($D$98:$D$147,MATCH(J1733,$A$98:$A$147,0))),0,INDEX($D$98:$D$147,MATCH(J1733,$A$98:$A$147,0))))</f>
        <v>0</v>
      </c>
      <c r="L1733" s="29">
        <f t="shared" ref="L1733" si="1772">L1683</f>
        <v>0</v>
      </c>
      <c r="M1733" s="29">
        <f t="shared" si="1694"/>
        <v>0</v>
      </c>
      <c r="O1733" s="29">
        <f t="shared" si="1771"/>
        <v>0</v>
      </c>
      <c r="P1733" s="29">
        <f t="shared" si="1771"/>
        <v>0</v>
      </c>
      <c r="Q1733" s="29">
        <f t="shared" si="1771"/>
        <v>0</v>
      </c>
      <c r="R1733" s="29">
        <f t="shared" si="1771"/>
        <v>0</v>
      </c>
      <c r="S1733" s="29">
        <f t="shared" si="1771"/>
        <v>0</v>
      </c>
      <c r="T1733" s="29">
        <f t="shared" si="1771"/>
        <v>0</v>
      </c>
      <c r="U1733" s="29">
        <f t="shared" si="1771"/>
        <v>0</v>
      </c>
      <c r="V1733" s="29">
        <f t="shared" si="1771"/>
        <v>0</v>
      </c>
      <c r="W1733" s="29">
        <f t="shared" si="1771"/>
        <v>0</v>
      </c>
      <c r="X1733" s="29">
        <f t="shared" si="1771"/>
        <v>0</v>
      </c>
      <c r="Y1733" s="29">
        <f t="shared" si="1771"/>
        <v>1</v>
      </c>
      <c r="Z1733" s="29">
        <f t="shared" si="1771"/>
        <v>1</v>
      </c>
      <c r="AA1733" s="29">
        <f t="shared" si="1771"/>
        <v>1</v>
      </c>
      <c r="AB1733" s="29">
        <f t="shared" si="1771"/>
        <v>1</v>
      </c>
      <c r="AC1733" s="29">
        <f t="shared" si="1771"/>
        <v>1</v>
      </c>
      <c r="AD1733" s="29">
        <f t="shared" si="1771"/>
        <v>1</v>
      </c>
      <c r="AE1733" s="29">
        <f t="shared" si="1769"/>
        <v>1</v>
      </c>
      <c r="AF1733" s="29">
        <f t="shared" si="1769"/>
        <v>1</v>
      </c>
      <c r="AG1733" s="29">
        <f t="shared" si="1769"/>
        <v>1</v>
      </c>
      <c r="AH1733" s="29">
        <f t="shared" si="1769"/>
        <v>1</v>
      </c>
      <c r="AI1733" s="29">
        <f t="shared" si="1769"/>
        <v>1</v>
      </c>
      <c r="AJ1733" s="29">
        <f t="shared" si="1769"/>
        <v>1</v>
      </c>
      <c r="AK1733" s="29">
        <f t="shared" si="1769"/>
        <v>1</v>
      </c>
      <c r="AL1733" s="29">
        <f t="shared" si="1769"/>
        <v>1</v>
      </c>
      <c r="AM1733" s="29">
        <f t="shared" si="1769"/>
        <v>1</v>
      </c>
      <c r="AN1733" s="29">
        <f t="shared" si="1769"/>
        <v>1</v>
      </c>
      <c r="AO1733" s="29">
        <f t="shared" si="1769"/>
        <v>1</v>
      </c>
      <c r="AP1733" s="29">
        <f t="shared" si="1769"/>
        <v>1</v>
      </c>
      <c r="AQ1733" s="29">
        <f t="shared" si="1769"/>
        <v>1</v>
      </c>
      <c r="AR1733" s="29">
        <f t="shared" si="1769"/>
        <v>1</v>
      </c>
      <c r="AS1733" s="29">
        <f t="shared" si="1769"/>
        <v>1</v>
      </c>
      <c r="AT1733" s="29">
        <f t="shared" si="1752"/>
        <v>1</v>
      </c>
      <c r="AU1733" s="29">
        <f t="shared" si="1752"/>
        <v>1</v>
      </c>
      <c r="AV1733" s="29">
        <f t="shared" si="1752"/>
        <v>1</v>
      </c>
      <c r="AW1733" s="29">
        <f t="shared" si="1752"/>
        <v>1</v>
      </c>
      <c r="AX1733" s="29">
        <f t="shared" si="1752"/>
        <v>1</v>
      </c>
      <c r="AY1733" s="29">
        <f t="shared" si="1752"/>
        <v>1</v>
      </c>
      <c r="AZ1733" s="29">
        <f t="shared" si="1752"/>
        <v>1</v>
      </c>
      <c r="BA1733" s="29">
        <f t="shared" si="1752"/>
        <v>1</v>
      </c>
      <c r="BB1733" s="29">
        <f t="shared" si="1752"/>
        <v>1</v>
      </c>
      <c r="BC1733" s="29">
        <f t="shared" si="1752"/>
        <v>1</v>
      </c>
      <c r="BD1733" s="29">
        <f t="shared" si="1752"/>
        <v>1</v>
      </c>
      <c r="BE1733" s="29">
        <f t="shared" si="1752"/>
        <v>1</v>
      </c>
      <c r="BF1733" s="29">
        <f t="shared" si="1752"/>
        <v>1</v>
      </c>
      <c r="BG1733" s="29">
        <f t="shared" si="1752"/>
        <v>1</v>
      </c>
      <c r="BH1733" s="29">
        <f t="shared" si="1752"/>
        <v>1</v>
      </c>
      <c r="BI1733" s="29">
        <f t="shared" si="1752"/>
        <v>1</v>
      </c>
      <c r="BJ1733" s="29">
        <f t="shared" si="1750"/>
        <v>1</v>
      </c>
      <c r="BN1733" s="29">
        <f t="shared" si="1761"/>
        <v>22</v>
      </c>
      <c r="BO1733" s="29">
        <f t="shared" si="1739"/>
        <v>26</v>
      </c>
    </row>
    <row r="1734" spans="3:67" x14ac:dyDescent="0.25">
      <c r="C1734" s="79">
        <f t="shared" si="1736"/>
        <v>43887</v>
      </c>
      <c r="D1734" s="29">
        <f t="shared" si="1691"/>
        <v>2020</v>
      </c>
      <c r="E1734" s="29">
        <f t="shared" si="1762"/>
        <v>2</v>
      </c>
      <c r="F1734" s="29">
        <f t="shared" si="1763"/>
        <v>9</v>
      </c>
      <c r="G1734" s="29">
        <f t="shared" si="1764"/>
        <v>26</v>
      </c>
      <c r="H1734" s="166" t="str">
        <f t="shared" si="1765"/>
        <v>Di</v>
      </c>
      <c r="I1734" s="29">
        <f t="shared" si="1737"/>
        <v>23</v>
      </c>
      <c r="J1734" s="29">
        <f t="array" ref="J1734">INDEX(Dienstplan!$F$6:$AJ$55,BN1734,BO1734)</f>
        <v>0</v>
      </c>
      <c r="K1734" s="29">
        <f t="array" ref="K1734">IF(OR(J1734=Schichten!$B$3,J1734=Schichten!$B$4),INDEX($D$98:$D$147,MATCH(CODE(J1734),$H$98:$H$147,0)),IF(ISERROR(INDEX($D$98:$D$147,MATCH(J1734,$A$98:$A$147,0))),0,INDEX($D$98:$D$147,MATCH(J1734,$A$98:$A$147,0))))</f>
        <v>0</v>
      </c>
      <c r="L1734" s="29">
        <f t="shared" ref="L1734" si="1773">L1684</f>
        <v>0</v>
      </c>
      <c r="M1734" s="29">
        <f t="shared" si="1694"/>
        <v>0</v>
      </c>
      <c r="O1734" s="29">
        <f t="shared" si="1771"/>
        <v>0</v>
      </c>
      <c r="P1734" s="29">
        <f t="shared" si="1771"/>
        <v>0</v>
      </c>
      <c r="Q1734" s="29">
        <f t="shared" si="1771"/>
        <v>0</v>
      </c>
      <c r="R1734" s="29">
        <f t="shared" si="1771"/>
        <v>0</v>
      </c>
      <c r="S1734" s="29">
        <f t="shared" si="1771"/>
        <v>0</v>
      </c>
      <c r="T1734" s="29">
        <f t="shared" si="1771"/>
        <v>0</v>
      </c>
      <c r="U1734" s="29">
        <f t="shared" si="1771"/>
        <v>0</v>
      </c>
      <c r="V1734" s="29">
        <f t="shared" si="1771"/>
        <v>0</v>
      </c>
      <c r="W1734" s="29">
        <f t="shared" si="1771"/>
        <v>0</v>
      </c>
      <c r="X1734" s="29">
        <f t="shared" si="1771"/>
        <v>0</v>
      </c>
      <c r="Y1734" s="29">
        <f t="shared" si="1771"/>
        <v>1</v>
      </c>
      <c r="Z1734" s="29">
        <f t="shared" si="1771"/>
        <v>1</v>
      </c>
      <c r="AA1734" s="29">
        <f t="shared" si="1771"/>
        <v>1</v>
      </c>
      <c r="AB1734" s="29">
        <f t="shared" si="1771"/>
        <v>1</v>
      </c>
      <c r="AC1734" s="29">
        <f t="shared" si="1771"/>
        <v>1</v>
      </c>
      <c r="AD1734" s="29">
        <f t="shared" si="1771"/>
        <v>1</v>
      </c>
      <c r="AE1734" s="29">
        <f t="shared" si="1769"/>
        <v>1</v>
      </c>
      <c r="AF1734" s="29">
        <f t="shared" si="1769"/>
        <v>1</v>
      </c>
      <c r="AG1734" s="29">
        <f t="shared" si="1769"/>
        <v>1</v>
      </c>
      <c r="AH1734" s="29">
        <f t="shared" si="1769"/>
        <v>1</v>
      </c>
      <c r="AI1734" s="29">
        <f t="shared" si="1769"/>
        <v>1</v>
      </c>
      <c r="AJ1734" s="29">
        <f t="shared" si="1769"/>
        <v>1</v>
      </c>
      <c r="AK1734" s="29">
        <f t="shared" si="1769"/>
        <v>1</v>
      </c>
      <c r="AL1734" s="29">
        <f t="shared" si="1769"/>
        <v>1</v>
      </c>
      <c r="AM1734" s="29">
        <f t="shared" si="1769"/>
        <v>1</v>
      </c>
      <c r="AN1734" s="29">
        <f t="shared" si="1769"/>
        <v>1</v>
      </c>
      <c r="AO1734" s="29">
        <f t="shared" si="1769"/>
        <v>1</v>
      </c>
      <c r="AP1734" s="29">
        <f t="shared" si="1769"/>
        <v>1</v>
      </c>
      <c r="AQ1734" s="29">
        <f t="shared" si="1769"/>
        <v>1</v>
      </c>
      <c r="AR1734" s="29">
        <f t="shared" si="1769"/>
        <v>1</v>
      </c>
      <c r="AS1734" s="29">
        <f t="shared" si="1769"/>
        <v>1</v>
      </c>
      <c r="AT1734" s="29">
        <f t="shared" si="1752"/>
        <v>1</v>
      </c>
      <c r="AU1734" s="29">
        <f t="shared" si="1752"/>
        <v>1</v>
      </c>
      <c r="AV1734" s="29">
        <f t="shared" si="1752"/>
        <v>1</v>
      </c>
      <c r="AW1734" s="29">
        <f t="shared" si="1752"/>
        <v>1</v>
      </c>
      <c r="AX1734" s="29">
        <f t="shared" si="1752"/>
        <v>1</v>
      </c>
      <c r="AY1734" s="29">
        <f t="shared" si="1752"/>
        <v>1</v>
      </c>
      <c r="AZ1734" s="29">
        <f t="shared" si="1752"/>
        <v>1</v>
      </c>
      <c r="BA1734" s="29">
        <f t="shared" si="1752"/>
        <v>1</v>
      </c>
      <c r="BB1734" s="29">
        <f t="shared" si="1752"/>
        <v>1</v>
      </c>
      <c r="BC1734" s="29">
        <f t="shared" si="1752"/>
        <v>1</v>
      </c>
      <c r="BD1734" s="29">
        <f t="shared" si="1752"/>
        <v>1</v>
      </c>
      <c r="BE1734" s="29">
        <f t="shared" si="1752"/>
        <v>1</v>
      </c>
      <c r="BF1734" s="29">
        <f t="shared" si="1752"/>
        <v>1</v>
      </c>
      <c r="BG1734" s="29">
        <f t="shared" si="1752"/>
        <v>1</v>
      </c>
      <c r="BH1734" s="29">
        <f t="shared" si="1752"/>
        <v>1</v>
      </c>
      <c r="BI1734" s="29">
        <f t="shared" si="1752"/>
        <v>1</v>
      </c>
      <c r="BJ1734" s="29">
        <f t="shared" si="1750"/>
        <v>1</v>
      </c>
      <c r="BN1734" s="29">
        <f t="shared" si="1761"/>
        <v>23</v>
      </c>
      <c r="BO1734" s="29">
        <f t="shared" si="1739"/>
        <v>26</v>
      </c>
    </row>
    <row r="1735" spans="3:67" x14ac:dyDescent="0.25">
      <c r="C1735" s="79">
        <f t="shared" si="1736"/>
        <v>43887</v>
      </c>
      <c r="D1735" s="29">
        <f t="shared" si="1691"/>
        <v>2020</v>
      </c>
      <c r="E1735" s="29">
        <f t="shared" si="1762"/>
        <v>2</v>
      </c>
      <c r="F1735" s="29">
        <f t="shared" si="1763"/>
        <v>9</v>
      </c>
      <c r="G1735" s="29">
        <f t="shared" si="1764"/>
        <v>26</v>
      </c>
      <c r="H1735" s="166" t="str">
        <f t="shared" si="1765"/>
        <v>Di</v>
      </c>
      <c r="I1735" s="29">
        <f t="shared" si="1737"/>
        <v>24</v>
      </c>
      <c r="J1735" s="29">
        <f t="array" ref="J1735">INDEX(Dienstplan!$F$6:$AJ$55,BN1735,BO1735)</f>
        <v>0</v>
      </c>
      <c r="K1735" s="29">
        <f t="array" ref="K1735">IF(OR(J1735=Schichten!$B$3,J1735=Schichten!$B$4),INDEX($D$98:$D$147,MATCH(CODE(J1735),$H$98:$H$147,0)),IF(ISERROR(INDEX($D$98:$D$147,MATCH(J1735,$A$98:$A$147,0))),0,INDEX($D$98:$D$147,MATCH(J1735,$A$98:$A$147,0))))</f>
        <v>0</v>
      </c>
      <c r="L1735" s="29">
        <f t="shared" ref="L1735" si="1774">L1685</f>
        <v>0</v>
      </c>
      <c r="M1735" s="29">
        <f t="shared" si="1694"/>
        <v>0</v>
      </c>
      <c r="O1735" s="29">
        <f t="shared" si="1771"/>
        <v>0</v>
      </c>
      <c r="P1735" s="29">
        <f t="shared" si="1771"/>
        <v>0</v>
      </c>
      <c r="Q1735" s="29">
        <f t="shared" si="1771"/>
        <v>0</v>
      </c>
      <c r="R1735" s="29">
        <f t="shared" si="1771"/>
        <v>0</v>
      </c>
      <c r="S1735" s="29">
        <f t="shared" si="1771"/>
        <v>0</v>
      </c>
      <c r="T1735" s="29">
        <f t="shared" si="1771"/>
        <v>0</v>
      </c>
      <c r="U1735" s="29">
        <f t="shared" si="1771"/>
        <v>0</v>
      </c>
      <c r="V1735" s="29">
        <f t="shared" si="1771"/>
        <v>0</v>
      </c>
      <c r="W1735" s="29">
        <f t="shared" si="1771"/>
        <v>0</v>
      </c>
      <c r="X1735" s="29">
        <f t="shared" si="1771"/>
        <v>0</v>
      </c>
      <c r="Y1735" s="29">
        <f t="shared" si="1771"/>
        <v>1</v>
      </c>
      <c r="Z1735" s="29">
        <f t="shared" si="1771"/>
        <v>1</v>
      </c>
      <c r="AA1735" s="29">
        <f t="shared" si="1771"/>
        <v>1</v>
      </c>
      <c r="AB1735" s="29">
        <f t="shared" si="1771"/>
        <v>1</v>
      </c>
      <c r="AC1735" s="29">
        <f t="shared" si="1771"/>
        <v>1</v>
      </c>
      <c r="AD1735" s="29">
        <f t="shared" si="1771"/>
        <v>1</v>
      </c>
      <c r="AE1735" s="29">
        <f t="shared" si="1769"/>
        <v>1</v>
      </c>
      <c r="AF1735" s="29">
        <f t="shared" si="1769"/>
        <v>1</v>
      </c>
      <c r="AG1735" s="29">
        <f t="shared" si="1769"/>
        <v>1</v>
      </c>
      <c r="AH1735" s="29">
        <f t="shared" si="1769"/>
        <v>1</v>
      </c>
      <c r="AI1735" s="29">
        <f t="shared" si="1769"/>
        <v>1</v>
      </c>
      <c r="AJ1735" s="29">
        <f t="shared" si="1769"/>
        <v>1</v>
      </c>
      <c r="AK1735" s="29">
        <f t="shared" si="1769"/>
        <v>1</v>
      </c>
      <c r="AL1735" s="29">
        <f t="shared" si="1769"/>
        <v>1</v>
      </c>
      <c r="AM1735" s="29">
        <f t="shared" si="1769"/>
        <v>1</v>
      </c>
      <c r="AN1735" s="29">
        <f t="shared" si="1769"/>
        <v>1</v>
      </c>
      <c r="AO1735" s="29">
        <f t="shared" si="1769"/>
        <v>1</v>
      </c>
      <c r="AP1735" s="29">
        <f t="shared" si="1769"/>
        <v>1</v>
      </c>
      <c r="AQ1735" s="29">
        <f t="shared" si="1769"/>
        <v>1</v>
      </c>
      <c r="AR1735" s="29">
        <f t="shared" si="1769"/>
        <v>1</v>
      </c>
      <c r="AS1735" s="29">
        <f t="shared" si="1769"/>
        <v>1</v>
      </c>
      <c r="AT1735" s="29">
        <f t="shared" si="1752"/>
        <v>1</v>
      </c>
      <c r="AU1735" s="29">
        <f t="shared" si="1752"/>
        <v>1</v>
      </c>
      <c r="AV1735" s="29">
        <f t="shared" si="1752"/>
        <v>1</v>
      </c>
      <c r="AW1735" s="29">
        <f t="shared" si="1752"/>
        <v>1</v>
      </c>
      <c r="AX1735" s="29">
        <f t="shared" si="1752"/>
        <v>1</v>
      </c>
      <c r="AY1735" s="29">
        <f t="shared" si="1752"/>
        <v>1</v>
      </c>
      <c r="AZ1735" s="29">
        <f t="shared" si="1752"/>
        <v>1</v>
      </c>
      <c r="BA1735" s="29">
        <f t="shared" si="1752"/>
        <v>1</v>
      </c>
      <c r="BB1735" s="29">
        <f t="shared" si="1752"/>
        <v>1</v>
      </c>
      <c r="BC1735" s="29">
        <f t="shared" si="1752"/>
        <v>1</v>
      </c>
      <c r="BD1735" s="29">
        <f t="shared" si="1752"/>
        <v>1</v>
      </c>
      <c r="BE1735" s="29">
        <f t="shared" si="1752"/>
        <v>1</v>
      </c>
      <c r="BF1735" s="29">
        <f t="shared" si="1752"/>
        <v>1</v>
      </c>
      <c r="BG1735" s="29">
        <f t="shared" si="1752"/>
        <v>1</v>
      </c>
      <c r="BH1735" s="29">
        <f t="shared" si="1752"/>
        <v>1</v>
      </c>
      <c r="BI1735" s="29">
        <f t="shared" ref="BI1735:BJ1750" si="1775">IF($M$457,IF($J1735=BI$461,1,0),0)</f>
        <v>1</v>
      </c>
      <c r="BJ1735" s="29">
        <f t="shared" si="1775"/>
        <v>1</v>
      </c>
      <c r="BN1735" s="29">
        <f t="shared" si="1761"/>
        <v>24</v>
      </c>
      <c r="BO1735" s="29">
        <f t="shared" si="1739"/>
        <v>26</v>
      </c>
    </row>
    <row r="1736" spans="3:67" x14ac:dyDescent="0.25">
      <c r="C1736" s="79">
        <f t="shared" si="1736"/>
        <v>43887</v>
      </c>
      <c r="D1736" s="29">
        <f t="shared" si="1691"/>
        <v>2020</v>
      </c>
      <c r="E1736" s="29">
        <f t="shared" si="1762"/>
        <v>2</v>
      </c>
      <c r="F1736" s="29">
        <f t="shared" si="1763"/>
        <v>9</v>
      </c>
      <c r="G1736" s="29">
        <f t="shared" si="1764"/>
        <v>26</v>
      </c>
      <c r="H1736" s="166" t="str">
        <f t="shared" si="1765"/>
        <v>Di</v>
      </c>
      <c r="I1736" s="29">
        <f t="shared" si="1737"/>
        <v>25</v>
      </c>
      <c r="J1736" s="29">
        <f t="array" ref="J1736">INDEX(Dienstplan!$F$6:$AJ$55,BN1736,BO1736)</f>
        <v>0</v>
      </c>
      <c r="K1736" s="29">
        <f t="array" ref="K1736">IF(OR(J1736=Schichten!$B$3,J1736=Schichten!$B$4),INDEX($D$98:$D$147,MATCH(CODE(J1736),$H$98:$H$147,0)),IF(ISERROR(INDEX($D$98:$D$147,MATCH(J1736,$A$98:$A$147,0))),0,INDEX($D$98:$D$147,MATCH(J1736,$A$98:$A$147,0))))</f>
        <v>0</v>
      </c>
      <c r="L1736" s="29">
        <f t="shared" ref="L1736" si="1776">L1686</f>
        <v>0</v>
      </c>
      <c r="M1736" s="29">
        <f t="shared" si="1694"/>
        <v>0</v>
      </c>
      <c r="O1736" s="29">
        <f t="shared" si="1771"/>
        <v>0</v>
      </c>
      <c r="P1736" s="29">
        <f t="shared" si="1771"/>
        <v>0</v>
      </c>
      <c r="Q1736" s="29">
        <f t="shared" si="1771"/>
        <v>0</v>
      </c>
      <c r="R1736" s="29">
        <f t="shared" si="1771"/>
        <v>0</v>
      </c>
      <c r="S1736" s="29">
        <f t="shared" si="1771"/>
        <v>0</v>
      </c>
      <c r="T1736" s="29">
        <f t="shared" si="1771"/>
        <v>0</v>
      </c>
      <c r="U1736" s="29">
        <f t="shared" si="1771"/>
        <v>0</v>
      </c>
      <c r="V1736" s="29">
        <f t="shared" si="1771"/>
        <v>0</v>
      </c>
      <c r="W1736" s="29">
        <f t="shared" si="1771"/>
        <v>0</v>
      </c>
      <c r="X1736" s="29">
        <f t="shared" si="1771"/>
        <v>0</v>
      </c>
      <c r="Y1736" s="29">
        <f t="shared" si="1771"/>
        <v>1</v>
      </c>
      <c r="Z1736" s="29">
        <f t="shared" si="1771"/>
        <v>1</v>
      </c>
      <c r="AA1736" s="29">
        <f t="shared" si="1771"/>
        <v>1</v>
      </c>
      <c r="AB1736" s="29">
        <f t="shared" si="1771"/>
        <v>1</v>
      </c>
      <c r="AC1736" s="29">
        <f t="shared" si="1771"/>
        <v>1</v>
      </c>
      <c r="AD1736" s="29">
        <f t="shared" si="1771"/>
        <v>1</v>
      </c>
      <c r="AE1736" s="29">
        <f t="shared" si="1769"/>
        <v>1</v>
      </c>
      <c r="AF1736" s="29">
        <f t="shared" si="1769"/>
        <v>1</v>
      </c>
      <c r="AG1736" s="29">
        <f t="shared" si="1769"/>
        <v>1</v>
      </c>
      <c r="AH1736" s="29">
        <f t="shared" si="1769"/>
        <v>1</v>
      </c>
      <c r="AI1736" s="29">
        <f t="shared" si="1769"/>
        <v>1</v>
      </c>
      <c r="AJ1736" s="29">
        <f t="shared" si="1769"/>
        <v>1</v>
      </c>
      <c r="AK1736" s="29">
        <f t="shared" si="1769"/>
        <v>1</v>
      </c>
      <c r="AL1736" s="29">
        <f t="shared" si="1769"/>
        <v>1</v>
      </c>
      <c r="AM1736" s="29">
        <f t="shared" si="1769"/>
        <v>1</v>
      </c>
      <c r="AN1736" s="29">
        <f t="shared" si="1769"/>
        <v>1</v>
      </c>
      <c r="AO1736" s="29">
        <f t="shared" si="1769"/>
        <v>1</v>
      </c>
      <c r="AP1736" s="29">
        <f t="shared" si="1769"/>
        <v>1</v>
      </c>
      <c r="AQ1736" s="29">
        <f t="shared" si="1769"/>
        <v>1</v>
      </c>
      <c r="AR1736" s="29">
        <f t="shared" si="1769"/>
        <v>1</v>
      </c>
      <c r="AS1736" s="29">
        <f t="shared" si="1769"/>
        <v>1</v>
      </c>
      <c r="AT1736" s="29">
        <f t="shared" ref="AT1736:BI1751" si="1777">IF($M$457,IF($J1736=AT$461,1,0),0)</f>
        <v>1</v>
      </c>
      <c r="AU1736" s="29">
        <f t="shared" si="1777"/>
        <v>1</v>
      </c>
      <c r="AV1736" s="29">
        <f t="shared" si="1777"/>
        <v>1</v>
      </c>
      <c r="AW1736" s="29">
        <f t="shared" si="1777"/>
        <v>1</v>
      </c>
      <c r="AX1736" s="29">
        <f t="shared" si="1777"/>
        <v>1</v>
      </c>
      <c r="AY1736" s="29">
        <f t="shared" si="1777"/>
        <v>1</v>
      </c>
      <c r="AZ1736" s="29">
        <f t="shared" si="1777"/>
        <v>1</v>
      </c>
      <c r="BA1736" s="29">
        <f t="shared" si="1777"/>
        <v>1</v>
      </c>
      <c r="BB1736" s="29">
        <f t="shared" si="1777"/>
        <v>1</v>
      </c>
      <c r="BC1736" s="29">
        <f t="shared" si="1777"/>
        <v>1</v>
      </c>
      <c r="BD1736" s="29">
        <f t="shared" si="1777"/>
        <v>1</v>
      </c>
      <c r="BE1736" s="29">
        <f t="shared" si="1777"/>
        <v>1</v>
      </c>
      <c r="BF1736" s="29">
        <f t="shared" si="1777"/>
        <v>1</v>
      </c>
      <c r="BG1736" s="29">
        <f t="shared" si="1777"/>
        <v>1</v>
      </c>
      <c r="BH1736" s="29">
        <f t="shared" si="1777"/>
        <v>1</v>
      </c>
      <c r="BI1736" s="29">
        <f t="shared" si="1777"/>
        <v>1</v>
      </c>
      <c r="BJ1736" s="29">
        <f t="shared" si="1775"/>
        <v>1</v>
      </c>
      <c r="BN1736" s="29">
        <f t="shared" si="1761"/>
        <v>25</v>
      </c>
      <c r="BO1736" s="29">
        <f t="shared" si="1739"/>
        <v>26</v>
      </c>
    </row>
    <row r="1737" spans="3:67" x14ac:dyDescent="0.25">
      <c r="C1737" s="79">
        <f t="shared" si="1736"/>
        <v>43887</v>
      </c>
      <c r="D1737" s="29">
        <f t="shared" si="1691"/>
        <v>2020</v>
      </c>
      <c r="E1737" s="29">
        <f t="shared" si="1762"/>
        <v>2</v>
      </c>
      <c r="F1737" s="29">
        <f t="shared" si="1763"/>
        <v>9</v>
      </c>
      <c r="G1737" s="29">
        <f t="shared" si="1764"/>
        <v>26</v>
      </c>
      <c r="H1737" s="166" t="str">
        <f t="shared" si="1765"/>
        <v>Di</v>
      </c>
      <c r="I1737" s="29">
        <f t="shared" si="1737"/>
        <v>26</v>
      </c>
      <c r="J1737" s="29">
        <f t="array" ref="J1737">INDEX(Dienstplan!$F$6:$AJ$55,BN1737,BO1737)</f>
        <v>0</v>
      </c>
      <c r="K1737" s="29">
        <f t="array" ref="K1737">IF(OR(J1737=Schichten!$B$3,J1737=Schichten!$B$4),INDEX($D$98:$D$147,MATCH(CODE(J1737),$H$98:$H$147,0)),IF(ISERROR(INDEX($D$98:$D$147,MATCH(J1737,$A$98:$A$147,0))),0,INDEX($D$98:$D$147,MATCH(J1737,$A$98:$A$147,0))))</f>
        <v>0</v>
      </c>
      <c r="L1737" s="29">
        <f t="shared" ref="L1737" si="1778">L1687</f>
        <v>0</v>
      </c>
      <c r="M1737" s="29">
        <f t="shared" si="1694"/>
        <v>0</v>
      </c>
      <c r="O1737" s="29">
        <f t="shared" si="1771"/>
        <v>0</v>
      </c>
      <c r="P1737" s="29">
        <f t="shared" si="1771"/>
        <v>0</v>
      </c>
      <c r="Q1737" s="29">
        <f t="shared" si="1771"/>
        <v>0</v>
      </c>
      <c r="R1737" s="29">
        <f t="shared" si="1771"/>
        <v>0</v>
      </c>
      <c r="S1737" s="29">
        <f t="shared" si="1771"/>
        <v>0</v>
      </c>
      <c r="T1737" s="29">
        <f t="shared" si="1771"/>
        <v>0</v>
      </c>
      <c r="U1737" s="29">
        <f t="shared" si="1771"/>
        <v>0</v>
      </c>
      <c r="V1737" s="29">
        <f t="shared" si="1771"/>
        <v>0</v>
      </c>
      <c r="W1737" s="29">
        <f t="shared" si="1771"/>
        <v>0</v>
      </c>
      <c r="X1737" s="29">
        <f t="shared" si="1771"/>
        <v>0</v>
      </c>
      <c r="Y1737" s="29">
        <f t="shared" si="1771"/>
        <v>1</v>
      </c>
      <c r="Z1737" s="29">
        <f t="shared" si="1771"/>
        <v>1</v>
      </c>
      <c r="AA1737" s="29">
        <f t="shared" si="1771"/>
        <v>1</v>
      </c>
      <c r="AB1737" s="29">
        <f t="shared" si="1771"/>
        <v>1</v>
      </c>
      <c r="AC1737" s="29">
        <f t="shared" si="1771"/>
        <v>1</v>
      </c>
      <c r="AD1737" s="29">
        <f t="shared" si="1771"/>
        <v>1</v>
      </c>
      <c r="AE1737" s="29">
        <f t="shared" si="1769"/>
        <v>1</v>
      </c>
      <c r="AF1737" s="29">
        <f t="shared" si="1769"/>
        <v>1</v>
      </c>
      <c r="AG1737" s="29">
        <f t="shared" si="1769"/>
        <v>1</v>
      </c>
      <c r="AH1737" s="29">
        <f t="shared" si="1769"/>
        <v>1</v>
      </c>
      <c r="AI1737" s="29">
        <f t="shared" si="1769"/>
        <v>1</v>
      </c>
      <c r="AJ1737" s="29">
        <f t="shared" si="1769"/>
        <v>1</v>
      </c>
      <c r="AK1737" s="29">
        <f t="shared" si="1769"/>
        <v>1</v>
      </c>
      <c r="AL1737" s="29">
        <f t="shared" si="1769"/>
        <v>1</v>
      </c>
      <c r="AM1737" s="29">
        <f t="shared" si="1769"/>
        <v>1</v>
      </c>
      <c r="AN1737" s="29">
        <f t="shared" si="1769"/>
        <v>1</v>
      </c>
      <c r="AO1737" s="29">
        <f t="shared" si="1769"/>
        <v>1</v>
      </c>
      <c r="AP1737" s="29">
        <f t="shared" si="1769"/>
        <v>1</v>
      </c>
      <c r="AQ1737" s="29">
        <f t="shared" si="1769"/>
        <v>1</v>
      </c>
      <c r="AR1737" s="29">
        <f t="shared" si="1769"/>
        <v>1</v>
      </c>
      <c r="AS1737" s="29">
        <f t="shared" si="1769"/>
        <v>1</v>
      </c>
      <c r="AT1737" s="29">
        <f t="shared" si="1777"/>
        <v>1</v>
      </c>
      <c r="AU1737" s="29">
        <f t="shared" si="1777"/>
        <v>1</v>
      </c>
      <c r="AV1737" s="29">
        <f t="shared" si="1777"/>
        <v>1</v>
      </c>
      <c r="AW1737" s="29">
        <f t="shared" si="1777"/>
        <v>1</v>
      </c>
      <c r="AX1737" s="29">
        <f t="shared" si="1777"/>
        <v>1</v>
      </c>
      <c r="AY1737" s="29">
        <f t="shared" si="1777"/>
        <v>1</v>
      </c>
      <c r="AZ1737" s="29">
        <f t="shared" si="1777"/>
        <v>1</v>
      </c>
      <c r="BA1737" s="29">
        <f t="shared" si="1777"/>
        <v>1</v>
      </c>
      <c r="BB1737" s="29">
        <f t="shared" si="1777"/>
        <v>1</v>
      </c>
      <c r="BC1737" s="29">
        <f t="shared" si="1777"/>
        <v>1</v>
      </c>
      <c r="BD1737" s="29">
        <f t="shared" si="1777"/>
        <v>1</v>
      </c>
      <c r="BE1737" s="29">
        <f t="shared" si="1777"/>
        <v>1</v>
      </c>
      <c r="BF1737" s="29">
        <f t="shared" si="1777"/>
        <v>1</v>
      </c>
      <c r="BG1737" s="29">
        <f t="shared" si="1777"/>
        <v>1</v>
      </c>
      <c r="BH1737" s="29">
        <f t="shared" si="1777"/>
        <v>1</v>
      </c>
      <c r="BI1737" s="29">
        <f t="shared" si="1777"/>
        <v>1</v>
      </c>
      <c r="BJ1737" s="29">
        <f t="shared" si="1775"/>
        <v>1</v>
      </c>
      <c r="BN1737" s="29">
        <f t="shared" si="1761"/>
        <v>26</v>
      </c>
      <c r="BO1737" s="29">
        <f t="shared" si="1739"/>
        <v>26</v>
      </c>
    </row>
    <row r="1738" spans="3:67" x14ac:dyDescent="0.25">
      <c r="C1738" s="79">
        <f t="shared" si="1736"/>
        <v>43887</v>
      </c>
      <c r="D1738" s="29">
        <f t="shared" si="1691"/>
        <v>2020</v>
      </c>
      <c r="E1738" s="29">
        <f t="shared" si="1762"/>
        <v>2</v>
      </c>
      <c r="F1738" s="29">
        <f t="shared" si="1763"/>
        <v>9</v>
      </c>
      <c r="G1738" s="29">
        <f t="shared" si="1764"/>
        <v>26</v>
      </c>
      <c r="H1738" s="166" t="str">
        <f t="shared" si="1765"/>
        <v>Di</v>
      </c>
      <c r="I1738" s="29">
        <f t="shared" si="1737"/>
        <v>27</v>
      </c>
      <c r="J1738" s="29">
        <f t="array" ref="J1738">INDEX(Dienstplan!$F$6:$AJ$55,BN1738,BO1738)</f>
        <v>0</v>
      </c>
      <c r="K1738" s="29">
        <f t="array" ref="K1738">IF(OR(J1738=Schichten!$B$3,J1738=Schichten!$B$4),INDEX($D$98:$D$147,MATCH(CODE(J1738),$H$98:$H$147,0)),IF(ISERROR(INDEX($D$98:$D$147,MATCH(J1738,$A$98:$A$147,0))),0,INDEX($D$98:$D$147,MATCH(J1738,$A$98:$A$147,0))))</f>
        <v>0</v>
      </c>
      <c r="L1738" s="29">
        <f t="shared" ref="L1738" si="1779">L1688</f>
        <v>0</v>
      </c>
      <c r="M1738" s="29">
        <f t="shared" si="1694"/>
        <v>0</v>
      </c>
      <c r="O1738" s="29">
        <f t="shared" si="1771"/>
        <v>0</v>
      </c>
      <c r="P1738" s="29">
        <f t="shared" si="1771"/>
        <v>0</v>
      </c>
      <c r="Q1738" s="29">
        <f t="shared" si="1771"/>
        <v>0</v>
      </c>
      <c r="R1738" s="29">
        <f t="shared" si="1771"/>
        <v>0</v>
      </c>
      <c r="S1738" s="29">
        <f t="shared" si="1771"/>
        <v>0</v>
      </c>
      <c r="T1738" s="29">
        <f t="shared" si="1771"/>
        <v>0</v>
      </c>
      <c r="U1738" s="29">
        <f t="shared" si="1771"/>
        <v>0</v>
      </c>
      <c r="V1738" s="29">
        <f t="shared" si="1771"/>
        <v>0</v>
      </c>
      <c r="W1738" s="29">
        <f t="shared" si="1771"/>
        <v>0</v>
      </c>
      <c r="X1738" s="29">
        <f t="shared" si="1771"/>
        <v>0</v>
      </c>
      <c r="Y1738" s="29">
        <f t="shared" si="1771"/>
        <v>1</v>
      </c>
      <c r="Z1738" s="29">
        <f t="shared" si="1771"/>
        <v>1</v>
      </c>
      <c r="AA1738" s="29">
        <f t="shared" si="1771"/>
        <v>1</v>
      </c>
      <c r="AB1738" s="29">
        <f t="shared" si="1771"/>
        <v>1</v>
      </c>
      <c r="AC1738" s="29">
        <f t="shared" si="1771"/>
        <v>1</v>
      </c>
      <c r="AD1738" s="29">
        <f t="shared" si="1771"/>
        <v>1</v>
      </c>
      <c r="AE1738" s="29">
        <f t="shared" si="1769"/>
        <v>1</v>
      </c>
      <c r="AF1738" s="29">
        <f t="shared" si="1769"/>
        <v>1</v>
      </c>
      <c r="AG1738" s="29">
        <f t="shared" si="1769"/>
        <v>1</v>
      </c>
      <c r="AH1738" s="29">
        <f t="shared" si="1769"/>
        <v>1</v>
      </c>
      <c r="AI1738" s="29">
        <f t="shared" si="1769"/>
        <v>1</v>
      </c>
      <c r="AJ1738" s="29">
        <f t="shared" si="1769"/>
        <v>1</v>
      </c>
      <c r="AK1738" s="29">
        <f t="shared" si="1769"/>
        <v>1</v>
      </c>
      <c r="AL1738" s="29">
        <f t="shared" si="1769"/>
        <v>1</v>
      </c>
      <c r="AM1738" s="29">
        <f t="shared" si="1769"/>
        <v>1</v>
      </c>
      <c r="AN1738" s="29">
        <f t="shared" si="1769"/>
        <v>1</v>
      </c>
      <c r="AO1738" s="29">
        <f t="shared" si="1769"/>
        <v>1</v>
      </c>
      <c r="AP1738" s="29">
        <f t="shared" si="1769"/>
        <v>1</v>
      </c>
      <c r="AQ1738" s="29">
        <f t="shared" si="1769"/>
        <v>1</v>
      </c>
      <c r="AR1738" s="29">
        <f t="shared" si="1769"/>
        <v>1</v>
      </c>
      <c r="AS1738" s="29">
        <f t="shared" si="1769"/>
        <v>1</v>
      </c>
      <c r="AT1738" s="29">
        <f t="shared" si="1777"/>
        <v>1</v>
      </c>
      <c r="AU1738" s="29">
        <f t="shared" si="1777"/>
        <v>1</v>
      </c>
      <c r="AV1738" s="29">
        <f t="shared" si="1777"/>
        <v>1</v>
      </c>
      <c r="AW1738" s="29">
        <f t="shared" si="1777"/>
        <v>1</v>
      </c>
      <c r="AX1738" s="29">
        <f t="shared" si="1777"/>
        <v>1</v>
      </c>
      <c r="AY1738" s="29">
        <f t="shared" si="1777"/>
        <v>1</v>
      </c>
      <c r="AZ1738" s="29">
        <f t="shared" si="1777"/>
        <v>1</v>
      </c>
      <c r="BA1738" s="29">
        <f t="shared" si="1777"/>
        <v>1</v>
      </c>
      <c r="BB1738" s="29">
        <f t="shared" si="1777"/>
        <v>1</v>
      </c>
      <c r="BC1738" s="29">
        <f t="shared" si="1777"/>
        <v>1</v>
      </c>
      <c r="BD1738" s="29">
        <f t="shared" si="1777"/>
        <v>1</v>
      </c>
      <c r="BE1738" s="29">
        <f t="shared" si="1777"/>
        <v>1</v>
      </c>
      <c r="BF1738" s="29">
        <f t="shared" si="1777"/>
        <v>1</v>
      </c>
      <c r="BG1738" s="29">
        <f t="shared" si="1777"/>
        <v>1</v>
      </c>
      <c r="BH1738" s="29">
        <f t="shared" si="1777"/>
        <v>1</v>
      </c>
      <c r="BI1738" s="29">
        <f t="shared" si="1777"/>
        <v>1</v>
      </c>
      <c r="BJ1738" s="29">
        <f t="shared" si="1775"/>
        <v>1</v>
      </c>
      <c r="BN1738" s="29">
        <f t="shared" si="1761"/>
        <v>27</v>
      </c>
      <c r="BO1738" s="29">
        <f t="shared" si="1739"/>
        <v>26</v>
      </c>
    </row>
    <row r="1739" spans="3:67" x14ac:dyDescent="0.25">
      <c r="C1739" s="79">
        <f t="shared" si="1736"/>
        <v>43887</v>
      </c>
      <c r="D1739" s="29">
        <f t="shared" si="1691"/>
        <v>2020</v>
      </c>
      <c r="E1739" s="29">
        <f t="shared" si="1762"/>
        <v>2</v>
      </c>
      <c r="F1739" s="29">
        <f t="shared" si="1763"/>
        <v>9</v>
      </c>
      <c r="G1739" s="29">
        <f t="shared" si="1764"/>
        <v>26</v>
      </c>
      <c r="H1739" s="166" t="str">
        <f t="shared" si="1765"/>
        <v>Di</v>
      </c>
      <c r="I1739" s="29">
        <f t="shared" si="1737"/>
        <v>28</v>
      </c>
      <c r="J1739" s="29">
        <f t="array" ref="J1739">INDEX(Dienstplan!$F$6:$AJ$55,BN1739,BO1739)</f>
        <v>0</v>
      </c>
      <c r="K1739" s="29">
        <f t="array" ref="K1739">IF(OR(J1739=Schichten!$B$3,J1739=Schichten!$B$4),INDEX($D$98:$D$147,MATCH(CODE(J1739),$H$98:$H$147,0)),IF(ISERROR(INDEX($D$98:$D$147,MATCH(J1739,$A$98:$A$147,0))),0,INDEX($D$98:$D$147,MATCH(J1739,$A$98:$A$147,0))))</f>
        <v>0</v>
      </c>
      <c r="L1739" s="29">
        <f t="shared" ref="L1739" si="1780">L1689</f>
        <v>0</v>
      </c>
      <c r="M1739" s="29">
        <f t="shared" si="1694"/>
        <v>0</v>
      </c>
      <c r="O1739" s="29">
        <f t="shared" si="1771"/>
        <v>0</v>
      </c>
      <c r="P1739" s="29">
        <f t="shared" si="1771"/>
        <v>0</v>
      </c>
      <c r="Q1739" s="29">
        <f t="shared" si="1771"/>
        <v>0</v>
      </c>
      <c r="R1739" s="29">
        <f t="shared" si="1771"/>
        <v>0</v>
      </c>
      <c r="S1739" s="29">
        <f t="shared" si="1771"/>
        <v>0</v>
      </c>
      <c r="T1739" s="29">
        <f t="shared" si="1771"/>
        <v>0</v>
      </c>
      <c r="U1739" s="29">
        <f t="shared" si="1771"/>
        <v>0</v>
      </c>
      <c r="V1739" s="29">
        <f t="shared" si="1771"/>
        <v>0</v>
      </c>
      <c r="W1739" s="29">
        <f t="shared" si="1771"/>
        <v>0</v>
      </c>
      <c r="X1739" s="29">
        <f t="shared" si="1771"/>
        <v>0</v>
      </c>
      <c r="Y1739" s="29">
        <f t="shared" si="1771"/>
        <v>1</v>
      </c>
      <c r="Z1739" s="29">
        <f t="shared" si="1771"/>
        <v>1</v>
      </c>
      <c r="AA1739" s="29">
        <f t="shared" si="1771"/>
        <v>1</v>
      </c>
      <c r="AB1739" s="29">
        <f t="shared" si="1771"/>
        <v>1</v>
      </c>
      <c r="AC1739" s="29">
        <f t="shared" si="1771"/>
        <v>1</v>
      </c>
      <c r="AD1739" s="29">
        <f t="shared" si="1771"/>
        <v>1</v>
      </c>
      <c r="AE1739" s="29">
        <f t="shared" si="1769"/>
        <v>1</v>
      </c>
      <c r="AF1739" s="29">
        <f t="shared" si="1769"/>
        <v>1</v>
      </c>
      <c r="AG1739" s="29">
        <f t="shared" si="1769"/>
        <v>1</v>
      </c>
      <c r="AH1739" s="29">
        <f t="shared" si="1769"/>
        <v>1</v>
      </c>
      <c r="AI1739" s="29">
        <f t="shared" si="1769"/>
        <v>1</v>
      </c>
      <c r="AJ1739" s="29">
        <f t="shared" si="1769"/>
        <v>1</v>
      </c>
      <c r="AK1739" s="29">
        <f t="shared" si="1769"/>
        <v>1</v>
      </c>
      <c r="AL1739" s="29">
        <f t="shared" si="1769"/>
        <v>1</v>
      </c>
      <c r="AM1739" s="29">
        <f t="shared" si="1769"/>
        <v>1</v>
      </c>
      <c r="AN1739" s="29">
        <f t="shared" si="1769"/>
        <v>1</v>
      </c>
      <c r="AO1739" s="29">
        <f t="shared" si="1769"/>
        <v>1</v>
      </c>
      <c r="AP1739" s="29">
        <f t="shared" si="1769"/>
        <v>1</v>
      </c>
      <c r="AQ1739" s="29">
        <f t="shared" si="1769"/>
        <v>1</v>
      </c>
      <c r="AR1739" s="29">
        <f t="shared" si="1769"/>
        <v>1</v>
      </c>
      <c r="AS1739" s="29">
        <f t="shared" si="1769"/>
        <v>1</v>
      </c>
      <c r="AT1739" s="29">
        <f t="shared" si="1777"/>
        <v>1</v>
      </c>
      <c r="AU1739" s="29">
        <f t="shared" si="1777"/>
        <v>1</v>
      </c>
      <c r="AV1739" s="29">
        <f t="shared" si="1777"/>
        <v>1</v>
      </c>
      <c r="AW1739" s="29">
        <f t="shared" si="1777"/>
        <v>1</v>
      </c>
      <c r="AX1739" s="29">
        <f t="shared" si="1777"/>
        <v>1</v>
      </c>
      <c r="AY1739" s="29">
        <f t="shared" si="1777"/>
        <v>1</v>
      </c>
      <c r="AZ1739" s="29">
        <f t="shared" si="1777"/>
        <v>1</v>
      </c>
      <c r="BA1739" s="29">
        <f t="shared" si="1777"/>
        <v>1</v>
      </c>
      <c r="BB1739" s="29">
        <f t="shared" si="1777"/>
        <v>1</v>
      </c>
      <c r="BC1739" s="29">
        <f t="shared" si="1777"/>
        <v>1</v>
      </c>
      <c r="BD1739" s="29">
        <f t="shared" si="1777"/>
        <v>1</v>
      </c>
      <c r="BE1739" s="29">
        <f t="shared" si="1777"/>
        <v>1</v>
      </c>
      <c r="BF1739" s="29">
        <f t="shared" si="1777"/>
        <v>1</v>
      </c>
      <c r="BG1739" s="29">
        <f t="shared" si="1777"/>
        <v>1</v>
      </c>
      <c r="BH1739" s="29">
        <f t="shared" si="1777"/>
        <v>1</v>
      </c>
      <c r="BI1739" s="29">
        <f t="shared" si="1777"/>
        <v>1</v>
      </c>
      <c r="BJ1739" s="29">
        <f t="shared" si="1775"/>
        <v>1</v>
      </c>
      <c r="BN1739" s="29">
        <f t="shared" si="1761"/>
        <v>28</v>
      </c>
      <c r="BO1739" s="29">
        <f t="shared" si="1739"/>
        <v>26</v>
      </c>
    </row>
    <row r="1740" spans="3:67" x14ac:dyDescent="0.25">
      <c r="C1740" s="79">
        <f t="shared" si="1736"/>
        <v>43887</v>
      </c>
      <c r="D1740" s="29">
        <f t="shared" si="1691"/>
        <v>2020</v>
      </c>
      <c r="E1740" s="29">
        <f t="shared" si="1762"/>
        <v>2</v>
      </c>
      <c r="F1740" s="29">
        <f t="shared" si="1763"/>
        <v>9</v>
      </c>
      <c r="G1740" s="29">
        <f t="shared" si="1764"/>
        <v>26</v>
      </c>
      <c r="H1740" s="166" t="str">
        <f t="shared" si="1765"/>
        <v>Di</v>
      </c>
      <c r="I1740" s="29">
        <f t="shared" si="1737"/>
        <v>29</v>
      </c>
      <c r="J1740" s="29">
        <f t="array" ref="J1740">INDEX(Dienstplan!$F$6:$AJ$55,BN1740,BO1740)</f>
        <v>0</v>
      </c>
      <c r="K1740" s="29">
        <f t="array" ref="K1740">IF(OR(J1740=Schichten!$B$3,J1740=Schichten!$B$4),INDEX($D$98:$D$147,MATCH(CODE(J1740),$H$98:$H$147,0)),IF(ISERROR(INDEX($D$98:$D$147,MATCH(J1740,$A$98:$A$147,0))),0,INDEX($D$98:$D$147,MATCH(J1740,$A$98:$A$147,0))))</f>
        <v>0</v>
      </c>
      <c r="L1740" s="29">
        <f t="shared" ref="L1740" si="1781">L1690</f>
        <v>0</v>
      </c>
      <c r="M1740" s="29">
        <f t="shared" si="1694"/>
        <v>0</v>
      </c>
      <c r="O1740" s="29">
        <f t="shared" si="1771"/>
        <v>0</v>
      </c>
      <c r="P1740" s="29">
        <f t="shared" si="1771"/>
        <v>0</v>
      </c>
      <c r="Q1740" s="29">
        <f t="shared" si="1771"/>
        <v>0</v>
      </c>
      <c r="R1740" s="29">
        <f t="shared" si="1771"/>
        <v>0</v>
      </c>
      <c r="S1740" s="29">
        <f t="shared" si="1771"/>
        <v>0</v>
      </c>
      <c r="T1740" s="29">
        <f t="shared" si="1771"/>
        <v>0</v>
      </c>
      <c r="U1740" s="29">
        <f t="shared" si="1771"/>
        <v>0</v>
      </c>
      <c r="V1740" s="29">
        <f t="shared" si="1771"/>
        <v>0</v>
      </c>
      <c r="W1740" s="29">
        <f t="shared" si="1771"/>
        <v>0</v>
      </c>
      <c r="X1740" s="29">
        <f t="shared" si="1771"/>
        <v>0</v>
      </c>
      <c r="Y1740" s="29">
        <f t="shared" si="1771"/>
        <v>1</v>
      </c>
      <c r="Z1740" s="29">
        <f t="shared" si="1771"/>
        <v>1</v>
      </c>
      <c r="AA1740" s="29">
        <f t="shared" si="1771"/>
        <v>1</v>
      </c>
      <c r="AB1740" s="29">
        <f t="shared" si="1771"/>
        <v>1</v>
      </c>
      <c r="AC1740" s="29">
        <f t="shared" si="1771"/>
        <v>1</v>
      </c>
      <c r="AD1740" s="29">
        <f t="shared" si="1771"/>
        <v>1</v>
      </c>
      <c r="AE1740" s="29">
        <f t="shared" si="1769"/>
        <v>1</v>
      </c>
      <c r="AF1740" s="29">
        <f t="shared" si="1769"/>
        <v>1</v>
      </c>
      <c r="AG1740" s="29">
        <f t="shared" si="1769"/>
        <v>1</v>
      </c>
      <c r="AH1740" s="29">
        <f t="shared" si="1769"/>
        <v>1</v>
      </c>
      <c r="AI1740" s="29">
        <f t="shared" si="1769"/>
        <v>1</v>
      </c>
      <c r="AJ1740" s="29">
        <f t="shared" si="1769"/>
        <v>1</v>
      </c>
      <c r="AK1740" s="29">
        <f t="shared" si="1769"/>
        <v>1</v>
      </c>
      <c r="AL1740" s="29">
        <f t="shared" si="1769"/>
        <v>1</v>
      </c>
      <c r="AM1740" s="29">
        <f t="shared" si="1769"/>
        <v>1</v>
      </c>
      <c r="AN1740" s="29">
        <f t="shared" si="1769"/>
        <v>1</v>
      </c>
      <c r="AO1740" s="29">
        <f t="shared" si="1769"/>
        <v>1</v>
      </c>
      <c r="AP1740" s="29">
        <f t="shared" si="1769"/>
        <v>1</v>
      </c>
      <c r="AQ1740" s="29">
        <f t="shared" si="1769"/>
        <v>1</v>
      </c>
      <c r="AR1740" s="29">
        <f t="shared" si="1769"/>
        <v>1</v>
      </c>
      <c r="AS1740" s="29">
        <f t="shared" si="1769"/>
        <v>1</v>
      </c>
      <c r="AT1740" s="29">
        <f t="shared" si="1777"/>
        <v>1</v>
      </c>
      <c r="AU1740" s="29">
        <f t="shared" si="1777"/>
        <v>1</v>
      </c>
      <c r="AV1740" s="29">
        <f t="shared" si="1777"/>
        <v>1</v>
      </c>
      <c r="AW1740" s="29">
        <f t="shared" si="1777"/>
        <v>1</v>
      </c>
      <c r="AX1740" s="29">
        <f t="shared" si="1777"/>
        <v>1</v>
      </c>
      <c r="AY1740" s="29">
        <f t="shared" si="1777"/>
        <v>1</v>
      </c>
      <c r="AZ1740" s="29">
        <f t="shared" si="1777"/>
        <v>1</v>
      </c>
      <c r="BA1740" s="29">
        <f t="shared" si="1777"/>
        <v>1</v>
      </c>
      <c r="BB1740" s="29">
        <f t="shared" si="1777"/>
        <v>1</v>
      </c>
      <c r="BC1740" s="29">
        <f t="shared" si="1777"/>
        <v>1</v>
      </c>
      <c r="BD1740" s="29">
        <f t="shared" si="1777"/>
        <v>1</v>
      </c>
      <c r="BE1740" s="29">
        <f t="shared" si="1777"/>
        <v>1</v>
      </c>
      <c r="BF1740" s="29">
        <f t="shared" si="1777"/>
        <v>1</v>
      </c>
      <c r="BG1740" s="29">
        <f t="shared" si="1777"/>
        <v>1</v>
      </c>
      <c r="BH1740" s="29">
        <f t="shared" si="1777"/>
        <v>1</v>
      </c>
      <c r="BI1740" s="29">
        <f t="shared" si="1777"/>
        <v>1</v>
      </c>
      <c r="BJ1740" s="29">
        <f t="shared" si="1775"/>
        <v>1</v>
      </c>
      <c r="BN1740" s="29">
        <f t="shared" si="1761"/>
        <v>29</v>
      </c>
      <c r="BO1740" s="29">
        <f t="shared" si="1739"/>
        <v>26</v>
      </c>
    </row>
    <row r="1741" spans="3:67" x14ac:dyDescent="0.25">
      <c r="C1741" s="79">
        <f t="shared" si="1736"/>
        <v>43887</v>
      </c>
      <c r="D1741" s="29">
        <f t="shared" si="1691"/>
        <v>2020</v>
      </c>
      <c r="E1741" s="29">
        <f t="shared" si="1762"/>
        <v>2</v>
      </c>
      <c r="F1741" s="29">
        <f t="shared" si="1763"/>
        <v>9</v>
      </c>
      <c r="G1741" s="29">
        <f t="shared" si="1764"/>
        <v>26</v>
      </c>
      <c r="H1741" s="166" t="str">
        <f t="shared" si="1765"/>
        <v>Di</v>
      </c>
      <c r="I1741" s="29">
        <f t="shared" si="1737"/>
        <v>30</v>
      </c>
      <c r="J1741" s="29">
        <f t="array" ref="J1741">INDEX(Dienstplan!$F$6:$AJ$55,BN1741,BO1741)</f>
        <v>0</v>
      </c>
      <c r="K1741" s="29">
        <f t="array" ref="K1741">IF(OR(J1741=Schichten!$B$3,J1741=Schichten!$B$4),INDEX($D$98:$D$147,MATCH(CODE(J1741),$H$98:$H$147,0)),IF(ISERROR(INDEX($D$98:$D$147,MATCH(J1741,$A$98:$A$147,0))),0,INDEX($D$98:$D$147,MATCH(J1741,$A$98:$A$147,0))))</f>
        <v>0</v>
      </c>
      <c r="L1741" s="29">
        <f t="shared" ref="L1741" si="1782">L1691</f>
        <v>0</v>
      </c>
      <c r="M1741" s="29">
        <f t="shared" si="1694"/>
        <v>0</v>
      </c>
      <c r="O1741" s="29">
        <f t="shared" si="1771"/>
        <v>0</v>
      </c>
      <c r="P1741" s="29">
        <f t="shared" si="1771"/>
        <v>0</v>
      </c>
      <c r="Q1741" s="29">
        <f t="shared" si="1771"/>
        <v>0</v>
      </c>
      <c r="R1741" s="29">
        <f t="shared" si="1771"/>
        <v>0</v>
      </c>
      <c r="S1741" s="29">
        <f t="shared" si="1771"/>
        <v>0</v>
      </c>
      <c r="T1741" s="29">
        <f t="shared" si="1771"/>
        <v>0</v>
      </c>
      <c r="U1741" s="29">
        <f t="shared" si="1771"/>
        <v>0</v>
      </c>
      <c r="V1741" s="29">
        <f t="shared" si="1771"/>
        <v>0</v>
      </c>
      <c r="W1741" s="29">
        <f t="shared" si="1771"/>
        <v>0</v>
      </c>
      <c r="X1741" s="29">
        <f t="shared" si="1771"/>
        <v>0</v>
      </c>
      <c r="Y1741" s="29">
        <f t="shared" si="1771"/>
        <v>1</v>
      </c>
      <c r="Z1741" s="29">
        <f t="shared" si="1771"/>
        <v>1</v>
      </c>
      <c r="AA1741" s="29">
        <f t="shared" si="1771"/>
        <v>1</v>
      </c>
      <c r="AB1741" s="29">
        <f t="shared" si="1771"/>
        <v>1</v>
      </c>
      <c r="AC1741" s="29">
        <f t="shared" si="1771"/>
        <v>1</v>
      </c>
      <c r="AD1741" s="29">
        <f t="shared" si="1771"/>
        <v>1</v>
      </c>
      <c r="AE1741" s="29">
        <f t="shared" si="1769"/>
        <v>1</v>
      </c>
      <c r="AF1741" s="29">
        <f t="shared" si="1769"/>
        <v>1</v>
      </c>
      <c r="AG1741" s="29">
        <f t="shared" si="1769"/>
        <v>1</v>
      </c>
      <c r="AH1741" s="29">
        <f t="shared" si="1769"/>
        <v>1</v>
      </c>
      <c r="AI1741" s="29">
        <f t="shared" si="1769"/>
        <v>1</v>
      </c>
      <c r="AJ1741" s="29">
        <f t="shared" si="1769"/>
        <v>1</v>
      </c>
      <c r="AK1741" s="29">
        <f t="shared" si="1769"/>
        <v>1</v>
      </c>
      <c r="AL1741" s="29">
        <f t="shared" si="1769"/>
        <v>1</v>
      </c>
      <c r="AM1741" s="29">
        <f t="shared" si="1769"/>
        <v>1</v>
      </c>
      <c r="AN1741" s="29">
        <f t="shared" si="1769"/>
        <v>1</v>
      </c>
      <c r="AO1741" s="29">
        <f t="shared" si="1769"/>
        <v>1</v>
      </c>
      <c r="AP1741" s="29">
        <f t="shared" si="1769"/>
        <v>1</v>
      </c>
      <c r="AQ1741" s="29">
        <f t="shared" si="1769"/>
        <v>1</v>
      </c>
      <c r="AR1741" s="29">
        <f t="shared" si="1769"/>
        <v>1</v>
      </c>
      <c r="AS1741" s="29">
        <f t="shared" si="1769"/>
        <v>1</v>
      </c>
      <c r="AT1741" s="29">
        <f t="shared" si="1777"/>
        <v>1</v>
      </c>
      <c r="AU1741" s="29">
        <f t="shared" si="1777"/>
        <v>1</v>
      </c>
      <c r="AV1741" s="29">
        <f t="shared" si="1777"/>
        <v>1</v>
      </c>
      <c r="AW1741" s="29">
        <f t="shared" si="1777"/>
        <v>1</v>
      </c>
      <c r="AX1741" s="29">
        <f t="shared" si="1777"/>
        <v>1</v>
      </c>
      <c r="AY1741" s="29">
        <f t="shared" si="1777"/>
        <v>1</v>
      </c>
      <c r="AZ1741" s="29">
        <f t="shared" si="1777"/>
        <v>1</v>
      </c>
      <c r="BA1741" s="29">
        <f t="shared" si="1777"/>
        <v>1</v>
      </c>
      <c r="BB1741" s="29">
        <f t="shared" si="1777"/>
        <v>1</v>
      </c>
      <c r="BC1741" s="29">
        <f t="shared" si="1777"/>
        <v>1</v>
      </c>
      <c r="BD1741" s="29">
        <f t="shared" si="1777"/>
        <v>1</v>
      </c>
      <c r="BE1741" s="29">
        <f t="shared" si="1777"/>
        <v>1</v>
      </c>
      <c r="BF1741" s="29">
        <f t="shared" si="1777"/>
        <v>1</v>
      </c>
      <c r="BG1741" s="29">
        <f t="shared" si="1777"/>
        <v>1</v>
      </c>
      <c r="BH1741" s="29">
        <f t="shared" si="1777"/>
        <v>1</v>
      </c>
      <c r="BI1741" s="29">
        <f t="shared" si="1777"/>
        <v>1</v>
      </c>
      <c r="BJ1741" s="29">
        <f t="shared" si="1775"/>
        <v>1</v>
      </c>
      <c r="BN1741" s="29">
        <f t="shared" si="1761"/>
        <v>30</v>
      </c>
      <c r="BO1741" s="29">
        <f t="shared" si="1739"/>
        <v>26</v>
      </c>
    </row>
    <row r="1742" spans="3:67" x14ac:dyDescent="0.25">
      <c r="C1742" s="79">
        <f t="shared" si="1736"/>
        <v>43887</v>
      </c>
      <c r="D1742" s="29">
        <f t="shared" ref="D1742:D1805" si="1783">YEAR(C1742)</f>
        <v>2020</v>
      </c>
      <c r="E1742" s="29">
        <f t="shared" si="1762"/>
        <v>2</v>
      </c>
      <c r="F1742" s="29">
        <f t="shared" si="1763"/>
        <v>9</v>
      </c>
      <c r="G1742" s="29">
        <f t="shared" si="1764"/>
        <v>26</v>
      </c>
      <c r="H1742" s="166" t="str">
        <f t="shared" si="1765"/>
        <v>Di</v>
      </c>
      <c r="I1742" s="29">
        <f t="shared" si="1737"/>
        <v>31</v>
      </c>
      <c r="J1742" s="29">
        <f t="array" ref="J1742">INDEX(Dienstplan!$F$6:$AJ$55,BN1742,BO1742)</f>
        <v>0</v>
      </c>
      <c r="K1742" s="29">
        <f t="array" ref="K1742">IF(OR(J1742=Schichten!$B$3,J1742=Schichten!$B$4),INDEX($D$98:$D$147,MATCH(CODE(J1742),$H$98:$H$147,0)),IF(ISERROR(INDEX($D$98:$D$147,MATCH(J1742,$A$98:$A$147,0))),0,INDEX($D$98:$D$147,MATCH(J1742,$A$98:$A$147,0))))</f>
        <v>0</v>
      </c>
      <c r="L1742" s="29">
        <f t="shared" ref="L1742" si="1784">L1692</f>
        <v>0</v>
      </c>
      <c r="M1742" s="29">
        <f t="shared" si="1694"/>
        <v>0</v>
      </c>
      <c r="O1742" s="29">
        <f t="shared" si="1771"/>
        <v>0</v>
      </c>
      <c r="P1742" s="29">
        <f t="shared" si="1771"/>
        <v>0</v>
      </c>
      <c r="Q1742" s="29">
        <f t="shared" si="1771"/>
        <v>0</v>
      </c>
      <c r="R1742" s="29">
        <f t="shared" si="1771"/>
        <v>0</v>
      </c>
      <c r="S1742" s="29">
        <f t="shared" si="1771"/>
        <v>0</v>
      </c>
      <c r="T1742" s="29">
        <f t="shared" si="1771"/>
        <v>0</v>
      </c>
      <c r="U1742" s="29">
        <f t="shared" si="1771"/>
        <v>0</v>
      </c>
      <c r="V1742" s="29">
        <f t="shared" si="1771"/>
        <v>0</v>
      </c>
      <c r="W1742" s="29">
        <f t="shared" si="1771"/>
        <v>0</v>
      </c>
      <c r="X1742" s="29">
        <f t="shared" si="1771"/>
        <v>0</v>
      </c>
      <c r="Y1742" s="29">
        <f t="shared" si="1771"/>
        <v>1</v>
      </c>
      <c r="Z1742" s="29">
        <f t="shared" si="1771"/>
        <v>1</v>
      </c>
      <c r="AA1742" s="29">
        <f t="shared" si="1771"/>
        <v>1</v>
      </c>
      <c r="AB1742" s="29">
        <f t="shared" si="1771"/>
        <v>1</v>
      </c>
      <c r="AC1742" s="29">
        <f t="shared" si="1771"/>
        <v>1</v>
      </c>
      <c r="AD1742" s="29">
        <f t="shared" si="1771"/>
        <v>1</v>
      </c>
      <c r="AE1742" s="29">
        <f t="shared" si="1769"/>
        <v>1</v>
      </c>
      <c r="AF1742" s="29">
        <f t="shared" si="1769"/>
        <v>1</v>
      </c>
      <c r="AG1742" s="29">
        <f t="shared" si="1769"/>
        <v>1</v>
      </c>
      <c r="AH1742" s="29">
        <f t="shared" si="1769"/>
        <v>1</v>
      </c>
      <c r="AI1742" s="29">
        <f t="shared" si="1769"/>
        <v>1</v>
      </c>
      <c r="AJ1742" s="29">
        <f t="shared" si="1769"/>
        <v>1</v>
      </c>
      <c r="AK1742" s="29">
        <f t="shared" si="1769"/>
        <v>1</v>
      </c>
      <c r="AL1742" s="29">
        <f t="shared" si="1769"/>
        <v>1</v>
      </c>
      <c r="AM1742" s="29">
        <f t="shared" si="1769"/>
        <v>1</v>
      </c>
      <c r="AN1742" s="29">
        <f t="shared" si="1769"/>
        <v>1</v>
      </c>
      <c r="AO1742" s="29">
        <f t="shared" si="1769"/>
        <v>1</v>
      </c>
      <c r="AP1742" s="29">
        <f t="shared" si="1769"/>
        <v>1</v>
      </c>
      <c r="AQ1742" s="29">
        <f t="shared" si="1769"/>
        <v>1</v>
      </c>
      <c r="AR1742" s="29">
        <f t="shared" si="1769"/>
        <v>1</v>
      </c>
      <c r="AS1742" s="29">
        <f t="shared" si="1769"/>
        <v>1</v>
      </c>
      <c r="AT1742" s="29">
        <f t="shared" si="1777"/>
        <v>1</v>
      </c>
      <c r="AU1742" s="29">
        <f t="shared" si="1777"/>
        <v>1</v>
      </c>
      <c r="AV1742" s="29">
        <f t="shared" si="1777"/>
        <v>1</v>
      </c>
      <c r="AW1742" s="29">
        <f t="shared" si="1777"/>
        <v>1</v>
      </c>
      <c r="AX1742" s="29">
        <f t="shared" si="1777"/>
        <v>1</v>
      </c>
      <c r="AY1742" s="29">
        <f t="shared" si="1777"/>
        <v>1</v>
      </c>
      <c r="AZ1742" s="29">
        <f t="shared" si="1777"/>
        <v>1</v>
      </c>
      <c r="BA1742" s="29">
        <f t="shared" si="1777"/>
        <v>1</v>
      </c>
      <c r="BB1742" s="29">
        <f t="shared" si="1777"/>
        <v>1</v>
      </c>
      <c r="BC1742" s="29">
        <f t="shared" si="1777"/>
        <v>1</v>
      </c>
      <c r="BD1742" s="29">
        <f t="shared" si="1777"/>
        <v>1</v>
      </c>
      <c r="BE1742" s="29">
        <f t="shared" si="1777"/>
        <v>1</v>
      </c>
      <c r="BF1742" s="29">
        <f t="shared" si="1777"/>
        <v>1</v>
      </c>
      <c r="BG1742" s="29">
        <f t="shared" si="1777"/>
        <v>1</v>
      </c>
      <c r="BH1742" s="29">
        <f t="shared" si="1777"/>
        <v>1</v>
      </c>
      <c r="BI1742" s="29">
        <f t="shared" si="1777"/>
        <v>1</v>
      </c>
      <c r="BJ1742" s="29">
        <f t="shared" si="1775"/>
        <v>1</v>
      </c>
      <c r="BN1742" s="29">
        <f t="shared" si="1761"/>
        <v>31</v>
      </c>
      <c r="BO1742" s="29">
        <f t="shared" si="1739"/>
        <v>26</v>
      </c>
    </row>
    <row r="1743" spans="3:67" x14ac:dyDescent="0.25">
      <c r="C1743" s="79">
        <f t="shared" si="1736"/>
        <v>43887</v>
      </c>
      <c r="D1743" s="29">
        <f t="shared" si="1783"/>
        <v>2020</v>
      </c>
      <c r="E1743" s="29">
        <f t="shared" si="1762"/>
        <v>2</v>
      </c>
      <c r="F1743" s="29">
        <f t="shared" si="1763"/>
        <v>9</v>
      </c>
      <c r="G1743" s="29">
        <f t="shared" si="1764"/>
        <v>26</v>
      </c>
      <c r="H1743" s="166" t="str">
        <f t="shared" si="1765"/>
        <v>Di</v>
      </c>
      <c r="I1743" s="29">
        <f t="shared" si="1737"/>
        <v>32</v>
      </c>
      <c r="J1743" s="29">
        <f t="array" ref="J1743">INDEX(Dienstplan!$F$6:$AJ$55,BN1743,BO1743)</f>
        <v>0</v>
      </c>
      <c r="K1743" s="29">
        <f t="array" ref="K1743">IF(OR(J1743=Schichten!$B$3,J1743=Schichten!$B$4),INDEX($D$98:$D$147,MATCH(CODE(J1743),$H$98:$H$147,0)),IF(ISERROR(INDEX($D$98:$D$147,MATCH(J1743,$A$98:$A$147,0))),0,INDEX($D$98:$D$147,MATCH(J1743,$A$98:$A$147,0))))</f>
        <v>0</v>
      </c>
      <c r="L1743" s="29">
        <f t="shared" ref="L1743" si="1785">L1693</f>
        <v>0</v>
      </c>
      <c r="M1743" s="29">
        <f t="shared" ref="M1743:M1806" si="1786">IF($M$457,IF(CODE(J1743)=$N$459,1,IF(CODE(J1743)=$N$460,0.5,0)),0)</f>
        <v>0</v>
      </c>
      <c r="O1743" s="29">
        <f t="shared" si="1771"/>
        <v>0</v>
      </c>
      <c r="P1743" s="29">
        <f t="shared" si="1771"/>
        <v>0</v>
      </c>
      <c r="Q1743" s="29">
        <f t="shared" si="1771"/>
        <v>0</v>
      </c>
      <c r="R1743" s="29">
        <f t="shared" si="1771"/>
        <v>0</v>
      </c>
      <c r="S1743" s="29">
        <f t="shared" si="1771"/>
        <v>0</v>
      </c>
      <c r="T1743" s="29">
        <f t="shared" si="1771"/>
        <v>0</v>
      </c>
      <c r="U1743" s="29">
        <f t="shared" si="1771"/>
        <v>0</v>
      </c>
      <c r="V1743" s="29">
        <f t="shared" si="1771"/>
        <v>0</v>
      </c>
      <c r="W1743" s="29">
        <f t="shared" si="1771"/>
        <v>0</v>
      </c>
      <c r="X1743" s="29">
        <f t="shared" si="1771"/>
        <v>0</v>
      </c>
      <c r="Y1743" s="29">
        <f t="shared" si="1771"/>
        <v>1</v>
      </c>
      <c r="Z1743" s="29">
        <f t="shared" si="1771"/>
        <v>1</v>
      </c>
      <c r="AA1743" s="29">
        <f t="shared" si="1771"/>
        <v>1</v>
      </c>
      <c r="AB1743" s="29">
        <f t="shared" si="1771"/>
        <v>1</v>
      </c>
      <c r="AC1743" s="29">
        <f t="shared" si="1771"/>
        <v>1</v>
      </c>
      <c r="AD1743" s="29">
        <f t="shared" si="1771"/>
        <v>1</v>
      </c>
      <c r="AE1743" s="29">
        <f t="shared" si="1769"/>
        <v>1</v>
      </c>
      <c r="AF1743" s="29">
        <f t="shared" si="1769"/>
        <v>1</v>
      </c>
      <c r="AG1743" s="29">
        <f t="shared" si="1769"/>
        <v>1</v>
      </c>
      <c r="AH1743" s="29">
        <f t="shared" si="1769"/>
        <v>1</v>
      </c>
      <c r="AI1743" s="29">
        <f t="shared" si="1769"/>
        <v>1</v>
      </c>
      <c r="AJ1743" s="29">
        <f t="shared" si="1769"/>
        <v>1</v>
      </c>
      <c r="AK1743" s="29">
        <f t="shared" si="1769"/>
        <v>1</v>
      </c>
      <c r="AL1743" s="29">
        <f t="shared" si="1769"/>
        <v>1</v>
      </c>
      <c r="AM1743" s="29">
        <f t="shared" si="1769"/>
        <v>1</v>
      </c>
      <c r="AN1743" s="29">
        <f t="shared" si="1769"/>
        <v>1</v>
      </c>
      <c r="AO1743" s="29">
        <f t="shared" si="1769"/>
        <v>1</v>
      </c>
      <c r="AP1743" s="29">
        <f t="shared" si="1769"/>
        <v>1</v>
      </c>
      <c r="AQ1743" s="29">
        <f t="shared" si="1769"/>
        <v>1</v>
      </c>
      <c r="AR1743" s="29">
        <f t="shared" si="1769"/>
        <v>1</v>
      </c>
      <c r="AS1743" s="29">
        <f t="shared" si="1769"/>
        <v>1</v>
      </c>
      <c r="AT1743" s="29">
        <f t="shared" si="1777"/>
        <v>1</v>
      </c>
      <c r="AU1743" s="29">
        <f t="shared" si="1777"/>
        <v>1</v>
      </c>
      <c r="AV1743" s="29">
        <f t="shared" si="1777"/>
        <v>1</v>
      </c>
      <c r="AW1743" s="29">
        <f t="shared" si="1777"/>
        <v>1</v>
      </c>
      <c r="AX1743" s="29">
        <f t="shared" si="1777"/>
        <v>1</v>
      </c>
      <c r="AY1743" s="29">
        <f t="shared" si="1777"/>
        <v>1</v>
      </c>
      <c r="AZ1743" s="29">
        <f t="shared" si="1777"/>
        <v>1</v>
      </c>
      <c r="BA1743" s="29">
        <f t="shared" si="1777"/>
        <v>1</v>
      </c>
      <c r="BB1743" s="29">
        <f t="shared" si="1777"/>
        <v>1</v>
      </c>
      <c r="BC1743" s="29">
        <f t="shared" si="1777"/>
        <v>1</v>
      </c>
      <c r="BD1743" s="29">
        <f t="shared" si="1777"/>
        <v>1</v>
      </c>
      <c r="BE1743" s="29">
        <f t="shared" si="1777"/>
        <v>1</v>
      </c>
      <c r="BF1743" s="29">
        <f t="shared" si="1777"/>
        <v>1</v>
      </c>
      <c r="BG1743" s="29">
        <f t="shared" si="1777"/>
        <v>1</v>
      </c>
      <c r="BH1743" s="29">
        <f t="shared" si="1777"/>
        <v>1</v>
      </c>
      <c r="BI1743" s="29">
        <f t="shared" si="1777"/>
        <v>1</v>
      </c>
      <c r="BJ1743" s="29">
        <f t="shared" si="1775"/>
        <v>1</v>
      </c>
      <c r="BN1743" s="29">
        <f t="shared" si="1761"/>
        <v>32</v>
      </c>
      <c r="BO1743" s="29">
        <f t="shared" si="1739"/>
        <v>26</v>
      </c>
    </row>
    <row r="1744" spans="3:67" x14ac:dyDescent="0.25">
      <c r="C1744" s="79">
        <f t="shared" si="1736"/>
        <v>43887</v>
      </c>
      <c r="D1744" s="29">
        <f t="shared" si="1783"/>
        <v>2020</v>
      </c>
      <c r="E1744" s="29">
        <f t="shared" si="1762"/>
        <v>2</v>
      </c>
      <c r="F1744" s="29">
        <f t="shared" si="1763"/>
        <v>9</v>
      </c>
      <c r="G1744" s="29">
        <f t="shared" si="1764"/>
        <v>26</v>
      </c>
      <c r="H1744" s="166" t="str">
        <f t="shared" si="1765"/>
        <v>Di</v>
      </c>
      <c r="I1744" s="29">
        <f t="shared" si="1737"/>
        <v>33</v>
      </c>
      <c r="J1744" s="29">
        <f t="array" ref="J1744">INDEX(Dienstplan!$F$6:$AJ$55,BN1744,BO1744)</f>
        <v>0</v>
      </c>
      <c r="K1744" s="29">
        <f t="array" ref="K1744">IF(OR(J1744=Schichten!$B$3,J1744=Schichten!$B$4),INDEX($D$98:$D$147,MATCH(CODE(J1744),$H$98:$H$147,0)),IF(ISERROR(INDEX($D$98:$D$147,MATCH(J1744,$A$98:$A$147,0))),0,INDEX($D$98:$D$147,MATCH(J1744,$A$98:$A$147,0))))</f>
        <v>0</v>
      </c>
      <c r="L1744" s="29">
        <f t="shared" ref="L1744" si="1787">L1694</f>
        <v>0</v>
      </c>
      <c r="M1744" s="29">
        <f t="shared" si="1786"/>
        <v>0</v>
      </c>
      <c r="O1744" s="29">
        <f t="shared" si="1771"/>
        <v>0</v>
      </c>
      <c r="P1744" s="29">
        <f t="shared" si="1771"/>
        <v>0</v>
      </c>
      <c r="Q1744" s="29">
        <f t="shared" si="1771"/>
        <v>0</v>
      </c>
      <c r="R1744" s="29">
        <f t="shared" si="1771"/>
        <v>0</v>
      </c>
      <c r="S1744" s="29">
        <f t="shared" si="1771"/>
        <v>0</v>
      </c>
      <c r="T1744" s="29">
        <f t="shared" si="1771"/>
        <v>0</v>
      </c>
      <c r="U1744" s="29">
        <f t="shared" si="1771"/>
        <v>0</v>
      </c>
      <c r="V1744" s="29">
        <f t="shared" si="1771"/>
        <v>0</v>
      </c>
      <c r="W1744" s="29">
        <f t="shared" si="1771"/>
        <v>0</v>
      </c>
      <c r="X1744" s="29">
        <f t="shared" si="1771"/>
        <v>0</v>
      </c>
      <c r="Y1744" s="29">
        <f t="shared" si="1771"/>
        <v>1</v>
      </c>
      <c r="Z1744" s="29">
        <f t="shared" si="1771"/>
        <v>1</v>
      </c>
      <c r="AA1744" s="29">
        <f t="shared" si="1771"/>
        <v>1</v>
      </c>
      <c r="AB1744" s="29">
        <f t="shared" si="1771"/>
        <v>1</v>
      </c>
      <c r="AC1744" s="29">
        <f t="shared" si="1771"/>
        <v>1</v>
      </c>
      <c r="AD1744" s="29">
        <f t="shared" si="1771"/>
        <v>1</v>
      </c>
      <c r="AE1744" s="29">
        <f t="shared" si="1769"/>
        <v>1</v>
      </c>
      <c r="AF1744" s="29">
        <f t="shared" si="1769"/>
        <v>1</v>
      </c>
      <c r="AG1744" s="29">
        <f t="shared" si="1769"/>
        <v>1</v>
      </c>
      <c r="AH1744" s="29">
        <f t="shared" si="1769"/>
        <v>1</v>
      </c>
      <c r="AI1744" s="29">
        <f t="shared" si="1769"/>
        <v>1</v>
      </c>
      <c r="AJ1744" s="29">
        <f t="shared" si="1769"/>
        <v>1</v>
      </c>
      <c r="AK1744" s="29">
        <f t="shared" si="1769"/>
        <v>1</v>
      </c>
      <c r="AL1744" s="29">
        <f t="shared" si="1769"/>
        <v>1</v>
      </c>
      <c r="AM1744" s="29">
        <f t="shared" si="1769"/>
        <v>1</v>
      </c>
      <c r="AN1744" s="29">
        <f t="shared" si="1769"/>
        <v>1</v>
      </c>
      <c r="AO1744" s="29">
        <f t="shared" si="1769"/>
        <v>1</v>
      </c>
      <c r="AP1744" s="29">
        <f t="shared" si="1769"/>
        <v>1</v>
      </c>
      <c r="AQ1744" s="29">
        <f t="shared" si="1769"/>
        <v>1</v>
      </c>
      <c r="AR1744" s="29">
        <f t="shared" si="1769"/>
        <v>1</v>
      </c>
      <c r="AS1744" s="29">
        <f t="shared" si="1769"/>
        <v>1</v>
      </c>
      <c r="AT1744" s="29">
        <f t="shared" si="1777"/>
        <v>1</v>
      </c>
      <c r="AU1744" s="29">
        <f t="shared" si="1777"/>
        <v>1</v>
      </c>
      <c r="AV1744" s="29">
        <f t="shared" si="1777"/>
        <v>1</v>
      </c>
      <c r="AW1744" s="29">
        <f t="shared" si="1777"/>
        <v>1</v>
      </c>
      <c r="AX1744" s="29">
        <f t="shared" si="1777"/>
        <v>1</v>
      </c>
      <c r="AY1744" s="29">
        <f t="shared" si="1777"/>
        <v>1</v>
      </c>
      <c r="AZ1744" s="29">
        <f t="shared" si="1777"/>
        <v>1</v>
      </c>
      <c r="BA1744" s="29">
        <f t="shared" si="1777"/>
        <v>1</v>
      </c>
      <c r="BB1744" s="29">
        <f t="shared" si="1777"/>
        <v>1</v>
      </c>
      <c r="BC1744" s="29">
        <f t="shared" si="1777"/>
        <v>1</v>
      </c>
      <c r="BD1744" s="29">
        <f t="shared" si="1777"/>
        <v>1</v>
      </c>
      <c r="BE1744" s="29">
        <f t="shared" si="1777"/>
        <v>1</v>
      </c>
      <c r="BF1744" s="29">
        <f t="shared" si="1777"/>
        <v>1</v>
      </c>
      <c r="BG1744" s="29">
        <f t="shared" si="1777"/>
        <v>1</v>
      </c>
      <c r="BH1744" s="29">
        <f t="shared" si="1777"/>
        <v>1</v>
      </c>
      <c r="BI1744" s="29">
        <f t="shared" si="1777"/>
        <v>1</v>
      </c>
      <c r="BJ1744" s="29">
        <f t="shared" si="1775"/>
        <v>1</v>
      </c>
      <c r="BN1744" s="29">
        <f t="shared" si="1761"/>
        <v>33</v>
      </c>
      <c r="BO1744" s="29">
        <f t="shared" si="1739"/>
        <v>26</v>
      </c>
    </row>
    <row r="1745" spans="3:67" x14ac:dyDescent="0.25">
      <c r="C1745" s="79">
        <f t="shared" si="1736"/>
        <v>43887</v>
      </c>
      <c r="D1745" s="29">
        <f t="shared" si="1783"/>
        <v>2020</v>
      </c>
      <c r="E1745" s="29">
        <f t="shared" si="1762"/>
        <v>2</v>
      </c>
      <c r="F1745" s="29">
        <f t="shared" si="1763"/>
        <v>9</v>
      </c>
      <c r="G1745" s="29">
        <f t="shared" si="1764"/>
        <v>26</v>
      </c>
      <c r="H1745" s="166" t="str">
        <f t="shared" si="1765"/>
        <v>Di</v>
      </c>
      <c r="I1745" s="29">
        <f t="shared" si="1737"/>
        <v>34</v>
      </c>
      <c r="J1745" s="29">
        <f t="array" ref="J1745">INDEX(Dienstplan!$F$6:$AJ$55,BN1745,BO1745)</f>
        <v>0</v>
      </c>
      <c r="K1745" s="29">
        <f t="array" ref="K1745">IF(OR(J1745=Schichten!$B$3,J1745=Schichten!$B$4),INDEX($D$98:$D$147,MATCH(CODE(J1745),$H$98:$H$147,0)),IF(ISERROR(INDEX($D$98:$D$147,MATCH(J1745,$A$98:$A$147,0))),0,INDEX($D$98:$D$147,MATCH(J1745,$A$98:$A$147,0))))</f>
        <v>0</v>
      </c>
      <c r="L1745" s="29">
        <f t="shared" ref="L1745" si="1788">L1695</f>
        <v>0</v>
      </c>
      <c r="M1745" s="29">
        <f t="shared" si="1786"/>
        <v>0</v>
      </c>
      <c r="O1745" s="29">
        <f t="shared" si="1771"/>
        <v>0</v>
      </c>
      <c r="P1745" s="29">
        <f t="shared" si="1771"/>
        <v>0</v>
      </c>
      <c r="Q1745" s="29">
        <f t="shared" si="1771"/>
        <v>0</v>
      </c>
      <c r="R1745" s="29">
        <f t="shared" si="1771"/>
        <v>0</v>
      </c>
      <c r="S1745" s="29">
        <f t="shared" si="1771"/>
        <v>0</v>
      </c>
      <c r="T1745" s="29">
        <f t="shared" si="1771"/>
        <v>0</v>
      </c>
      <c r="U1745" s="29">
        <f t="shared" si="1771"/>
        <v>0</v>
      </c>
      <c r="V1745" s="29">
        <f t="shared" si="1771"/>
        <v>0</v>
      </c>
      <c r="W1745" s="29">
        <f t="shared" si="1771"/>
        <v>0</v>
      </c>
      <c r="X1745" s="29">
        <f t="shared" si="1771"/>
        <v>0</v>
      </c>
      <c r="Y1745" s="29">
        <f t="shared" si="1771"/>
        <v>1</v>
      </c>
      <c r="Z1745" s="29">
        <f t="shared" si="1771"/>
        <v>1</v>
      </c>
      <c r="AA1745" s="29">
        <f t="shared" si="1771"/>
        <v>1</v>
      </c>
      <c r="AB1745" s="29">
        <f t="shared" si="1771"/>
        <v>1</v>
      </c>
      <c r="AC1745" s="29">
        <f t="shared" si="1771"/>
        <v>1</v>
      </c>
      <c r="AD1745" s="29">
        <f t="shared" si="1771"/>
        <v>1</v>
      </c>
      <c r="AE1745" s="29">
        <f t="shared" si="1769"/>
        <v>1</v>
      </c>
      <c r="AF1745" s="29">
        <f t="shared" si="1769"/>
        <v>1</v>
      </c>
      <c r="AG1745" s="29">
        <f t="shared" si="1769"/>
        <v>1</v>
      </c>
      <c r="AH1745" s="29">
        <f t="shared" si="1769"/>
        <v>1</v>
      </c>
      <c r="AI1745" s="29">
        <f t="shared" si="1769"/>
        <v>1</v>
      </c>
      <c r="AJ1745" s="29">
        <f t="shared" si="1769"/>
        <v>1</v>
      </c>
      <c r="AK1745" s="29">
        <f t="shared" si="1769"/>
        <v>1</v>
      </c>
      <c r="AL1745" s="29">
        <f t="shared" si="1769"/>
        <v>1</v>
      </c>
      <c r="AM1745" s="29">
        <f t="shared" si="1769"/>
        <v>1</v>
      </c>
      <c r="AN1745" s="29">
        <f t="shared" si="1769"/>
        <v>1</v>
      </c>
      <c r="AO1745" s="29">
        <f t="shared" si="1769"/>
        <v>1</v>
      </c>
      <c r="AP1745" s="29">
        <f t="shared" si="1769"/>
        <v>1</v>
      </c>
      <c r="AQ1745" s="29">
        <f t="shared" si="1769"/>
        <v>1</v>
      </c>
      <c r="AR1745" s="29">
        <f t="shared" si="1769"/>
        <v>1</v>
      </c>
      <c r="AS1745" s="29">
        <f t="shared" si="1769"/>
        <v>1</v>
      </c>
      <c r="AT1745" s="29">
        <f t="shared" si="1777"/>
        <v>1</v>
      </c>
      <c r="AU1745" s="29">
        <f t="shared" si="1777"/>
        <v>1</v>
      </c>
      <c r="AV1745" s="29">
        <f t="shared" si="1777"/>
        <v>1</v>
      </c>
      <c r="AW1745" s="29">
        <f t="shared" si="1777"/>
        <v>1</v>
      </c>
      <c r="AX1745" s="29">
        <f t="shared" si="1777"/>
        <v>1</v>
      </c>
      <c r="AY1745" s="29">
        <f t="shared" si="1777"/>
        <v>1</v>
      </c>
      <c r="AZ1745" s="29">
        <f t="shared" si="1777"/>
        <v>1</v>
      </c>
      <c r="BA1745" s="29">
        <f t="shared" si="1777"/>
        <v>1</v>
      </c>
      <c r="BB1745" s="29">
        <f t="shared" si="1777"/>
        <v>1</v>
      </c>
      <c r="BC1745" s="29">
        <f t="shared" si="1777"/>
        <v>1</v>
      </c>
      <c r="BD1745" s="29">
        <f t="shared" si="1777"/>
        <v>1</v>
      </c>
      <c r="BE1745" s="29">
        <f t="shared" si="1777"/>
        <v>1</v>
      </c>
      <c r="BF1745" s="29">
        <f t="shared" si="1777"/>
        <v>1</v>
      </c>
      <c r="BG1745" s="29">
        <f t="shared" si="1777"/>
        <v>1</v>
      </c>
      <c r="BH1745" s="29">
        <f t="shared" si="1777"/>
        <v>1</v>
      </c>
      <c r="BI1745" s="29">
        <f t="shared" si="1777"/>
        <v>1</v>
      </c>
      <c r="BJ1745" s="29">
        <f t="shared" si="1775"/>
        <v>1</v>
      </c>
      <c r="BN1745" s="29">
        <f t="shared" si="1761"/>
        <v>34</v>
      </c>
      <c r="BO1745" s="29">
        <f t="shared" si="1739"/>
        <v>26</v>
      </c>
    </row>
    <row r="1746" spans="3:67" x14ac:dyDescent="0.25">
      <c r="C1746" s="79">
        <f t="shared" si="1736"/>
        <v>43887</v>
      </c>
      <c r="D1746" s="29">
        <f t="shared" si="1783"/>
        <v>2020</v>
      </c>
      <c r="E1746" s="29">
        <f t="shared" si="1762"/>
        <v>2</v>
      </c>
      <c r="F1746" s="29">
        <f t="shared" si="1763"/>
        <v>9</v>
      </c>
      <c r="G1746" s="29">
        <f t="shared" si="1764"/>
        <v>26</v>
      </c>
      <c r="H1746" s="166" t="str">
        <f t="shared" si="1765"/>
        <v>Di</v>
      </c>
      <c r="I1746" s="29">
        <f t="shared" si="1737"/>
        <v>35</v>
      </c>
      <c r="J1746" s="29">
        <f t="array" ref="J1746">INDEX(Dienstplan!$F$6:$AJ$55,BN1746,BO1746)</f>
        <v>0</v>
      </c>
      <c r="K1746" s="29">
        <f t="array" ref="K1746">IF(OR(J1746=Schichten!$B$3,J1746=Schichten!$B$4),INDEX($D$98:$D$147,MATCH(CODE(J1746),$H$98:$H$147,0)),IF(ISERROR(INDEX($D$98:$D$147,MATCH(J1746,$A$98:$A$147,0))),0,INDEX($D$98:$D$147,MATCH(J1746,$A$98:$A$147,0))))</f>
        <v>0</v>
      </c>
      <c r="L1746" s="29">
        <f t="shared" ref="L1746" si="1789">L1696</f>
        <v>0</v>
      </c>
      <c r="M1746" s="29">
        <f t="shared" si="1786"/>
        <v>0</v>
      </c>
      <c r="O1746" s="29">
        <f t="shared" si="1771"/>
        <v>0</v>
      </c>
      <c r="P1746" s="29">
        <f t="shared" si="1771"/>
        <v>0</v>
      </c>
      <c r="Q1746" s="29">
        <f t="shared" si="1771"/>
        <v>0</v>
      </c>
      <c r="R1746" s="29">
        <f t="shared" si="1771"/>
        <v>0</v>
      </c>
      <c r="S1746" s="29">
        <f t="shared" si="1771"/>
        <v>0</v>
      </c>
      <c r="T1746" s="29">
        <f t="shared" si="1771"/>
        <v>0</v>
      </c>
      <c r="U1746" s="29">
        <f t="shared" si="1771"/>
        <v>0</v>
      </c>
      <c r="V1746" s="29">
        <f t="shared" si="1771"/>
        <v>0</v>
      </c>
      <c r="W1746" s="29">
        <f t="shared" si="1771"/>
        <v>0</v>
      </c>
      <c r="X1746" s="29">
        <f t="shared" si="1771"/>
        <v>0</v>
      </c>
      <c r="Y1746" s="29">
        <f t="shared" si="1771"/>
        <v>1</v>
      </c>
      <c r="Z1746" s="29">
        <f t="shared" si="1771"/>
        <v>1</v>
      </c>
      <c r="AA1746" s="29">
        <f t="shared" si="1771"/>
        <v>1</v>
      </c>
      <c r="AB1746" s="29">
        <f t="shared" si="1771"/>
        <v>1</v>
      </c>
      <c r="AC1746" s="29">
        <f t="shared" si="1771"/>
        <v>1</v>
      </c>
      <c r="AD1746" s="29">
        <f t="shared" si="1771"/>
        <v>1</v>
      </c>
      <c r="AE1746" s="29">
        <f t="shared" si="1769"/>
        <v>1</v>
      </c>
      <c r="AF1746" s="29">
        <f t="shared" si="1769"/>
        <v>1</v>
      </c>
      <c r="AG1746" s="29">
        <f t="shared" si="1769"/>
        <v>1</v>
      </c>
      <c r="AH1746" s="29">
        <f t="shared" si="1769"/>
        <v>1</v>
      </c>
      <c r="AI1746" s="29">
        <f t="shared" si="1769"/>
        <v>1</v>
      </c>
      <c r="AJ1746" s="29">
        <f t="shared" si="1769"/>
        <v>1</v>
      </c>
      <c r="AK1746" s="29">
        <f t="shared" si="1769"/>
        <v>1</v>
      </c>
      <c r="AL1746" s="29">
        <f t="shared" si="1769"/>
        <v>1</v>
      </c>
      <c r="AM1746" s="29">
        <f t="shared" si="1769"/>
        <v>1</v>
      </c>
      <c r="AN1746" s="29">
        <f t="shared" si="1769"/>
        <v>1</v>
      </c>
      <c r="AO1746" s="29">
        <f t="shared" si="1769"/>
        <v>1</v>
      </c>
      <c r="AP1746" s="29">
        <f t="shared" si="1769"/>
        <v>1</v>
      </c>
      <c r="AQ1746" s="29">
        <f t="shared" si="1769"/>
        <v>1</v>
      </c>
      <c r="AR1746" s="29">
        <f t="shared" si="1769"/>
        <v>1</v>
      </c>
      <c r="AS1746" s="29">
        <f t="shared" si="1769"/>
        <v>1</v>
      </c>
      <c r="AT1746" s="29">
        <f t="shared" si="1777"/>
        <v>1</v>
      </c>
      <c r="AU1746" s="29">
        <f t="shared" si="1777"/>
        <v>1</v>
      </c>
      <c r="AV1746" s="29">
        <f t="shared" si="1777"/>
        <v>1</v>
      </c>
      <c r="AW1746" s="29">
        <f t="shared" si="1777"/>
        <v>1</v>
      </c>
      <c r="AX1746" s="29">
        <f t="shared" si="1777"/>
        <v>1</v>
      </c>
      <c r="AY1746" s="29">
        <f t="shared" si="1777"/>
        <v>1</v>
      </c>
      <c r="AZ1746" s="29">
        <f t="shared" si="1777"/>
        <v>1</v>
      </c>
      <c r="BA1746" s="29">
        <f t="shared" si="1777"/>
        <v>1</v>
      </c>
      <c r="BB1746" s="29">
        <f t="shared" si="1777"/>
        <v>1</v>
      </c>
      <c r="BC1746" s="29">
        <f t="shared" si="1777"/>
        <v>1</v>
      </c>
      <c r="BD1746" s="29">
        <f t="shared" si="1777"/>
        <v>1</v>
      </c>
      <c r="BE1746" s="29">
        <f t="shared" si="1777"/>
        <v>1</v>
      </c>
      <c r="BF1746" s="29">
        <f t="shared" si="1777"/>
        <v>1</v>
      </c>
      <c r="BG1746" s="29">
        <f t="shared" si="1777"/>
        <v>1</v>
      </c>
      <c r="BH1746" s="29">
        <f t="shared" si="1777"/>
        <v>1</v>
      </c>
      <c r="BI1746" s="29">
        <f t="shared" si="1777"/>
        <v>1</v>
      </c>
      <c r="BJ1746" s="29">
        <f t="shared" si="1775"/>
        <v>1</v>
      </c>
      <c r="BN1746" s="29">
        <f t="shared" si="1761"/>
        <v>35</v>
      </c>
      <c r="BO1746" s="29">
        <f t="shared" si="1739"/>
        <v>26</v>
      </c>
    </row>
    <row r="1747" spans="3:67" x14ac:dyDescent="0.25">
      <c r="C1747" s="79">
        <f t="shared" si="1736"/>
        <v>43887</v>
      </c>
      <c r="D1747" s="29">
        <f t="shared" si="1783"/>
        <v>2020</v>
      </c>
      <c r="E1747" s="29">
        <f t="shared" si="1762"/>
        <v>2</v>
      </c>
      <c r="F1747" s="29">
        <f t="shared" si="1763"/>
        <v>9</v>
      </c>
      <c r="G1747" s="29">
        <f t="shared" si="1764"/>
        <v>26</v>
      </c>
      <c r="H1747" s="166" t="str">
        <f t="shared" si="1765"/>
        <v>Di</v>
      </c>
      <c r="I1747" s="29">
        <f t="shared" si="1737"/>
        <v>36</v>
      </c>
      <c r="J1747" s="29">
        <f t="array" ref="J1747">INDEX(Dienstplan!$F$6:$AJ$55,BN1747,BO1747)</f>
        <v>0</v>
      </c>
      <c r="K1747" s="29">
        <f t="array" ref="K1747">IF(OR(J1747=Schichten!$B$3,J1747=Schichten!$B$4),INDEX($D$98:$D$147,MATCH(CODE(J1747),$H$98:$H$147,0)),IF(ISERROR(INDEX($D$98:$D$147,MATCH(J1747,$A$98:$A$147,0))),0,INDEX($D$98:$D$147,MATCH(J1747,$A$98:$A$147,0))))</f>
        <v>0</v>
      </c>
      <c r="L1747" s="29">
        <f t="shared" ref="L1747" si="1790">L1697</f>
        <v>0</v>
      </c>
      <c r="M1747" s="29">
        <f t="shared" si="1786"/>
        <v>0</v>
      </c>
      <c r="O1747" s="29">
        <f t="shared" si="1771"/>
        <v>0</v>
      </c>
      <c r="P1747" s="29">
        <f t="shared" si="1771"/>
        <v>0</v>
      </c>
      <c r="Q1747" s="29">
        <f t="shared" si="1771"/>
        <v>0</v>
      </c>
      <c r="R1747" s="29">
        <f t="shared" si="1771"/>
        <v>0</v>
      </c>
      <c r="S1747" s="29">
        <f t="shared" si="1771"/>
        <v>0</v>
      </c>
      <c r="T1747" s="29">
        <f t="shared" si="1771"/>
        <v>0</v>
      </c>
      <c r="U1747" s="29">
        <f t="shared" si="1771"/>
        <v>0</v>
      </c>
      <c r="V1747" s="29">
        <f t="shared" si="1771"/>
        <v>0</v>
      </c>
      <c r="W1747" s="29">
        <f t="shared" si="1771"/>
        <v>0</v>
      </c>
      <c r="X1747" s="29">
        <f t="shared" si="1771"/>
        <v>0</v>
      </c>
      <c r="Y1747" s="29">
        <f t="shared" si="1771"/>
        <v>1</v>
      </c>
      <c r="Z1747" s="29">
        <f t="shared" si="1771"/>
        <v>1</v>
      </c>
      <c r="AA1747" s="29">
        <f t="shared" si="1771"/>
        <v>1</v>
      </c>
      <c r="AB1747" s="29">
        <f t="shared" si="1771"/>
        <v>1</v>
      </c>
      <c r="AC1747" s="29">
        <f t="shared" si="1771"/>
        <v>1</v>
      </c>
      <c r="AD1747" s="29">
        <f t="shared" ref="AD1747:AS1762" si="1791">IF($M$457,IF($J1747=AD$461,1,0),0)</f>
        <v>1</v>
      </c>
      <c r="AE1747" s="29">
        <f t="shared" si="1791"/>
        <v>1</v>
      </c>
      <c r="AF1747" s="29">
        <f t="shared" si="1791"/>
        <v>1</v>
      </c>
      <c r="AG1747" s="29">
        <f t="shared" si="1791"/>
        <v>1</v>
      </c>
      <c r="AH1747" s="29">
        <f t="shared" si="1791"/>
        <v>1</v>
      </c>
      <c r="AI1747" s="29">
        <f t="shared" si="1791"/>
        <v>1</v>
      </c>
      <c r="AJ1747" s="29">
        <f t="shared" si="1791"/>
        <v>1</v>
      </c>
      <c r="AK1747" s="29">
        <f t="shared" si="1791"/>
        <v>1</v>
      </c>
      <c r="AL1747" s="29">
        <f t="shared" si="1791"/>
        <v>1</v>
      </c>
      <c r="AM1747" s="29">
        <f t="shared" si="1791"/>
        <v>1</v>
      </c>
      <c r="AN1747" s="29">
        <f t="shared" si="1791"/>
        <v>1</v>
      </c>
      <c r="AO1747" s="29">
        <f t="shared" si="1791"/>
        <v>1</v>
      </c>
      <c r="AP1747" s="29">
        <f t="shared" si="1791"/>
        <v>1</v>
      </c>
      <c r="AQ1747" s="29">
        <f t="shared" si="1791"/>
        <v>1</v>
      </c>
      <c r="AR1747" s="29">
        <f t="shared" si="1791"/>
        <v>1</v>
      </c>
      <c r="AS1747" s="29">
        <f t="shared" si="1791"/>
        <v>1</v>
      </c>
      <c r="AT1747" s="29">
        <f t="shared" si="1777"/>
        <v>1</v>
      </c>
      <c r="AU1747" s="29">
        <f t="shared" si="1777"/>
        <v>1</v>
      </c>
      <c r="AV1747" s="29">
        <f t="shared" si="1777"/>
        <v>1</v>
      </c>
      <c r="AW1747" s="29">
        <f t="shared" si="1777"/>
        <v>1</v>
      </c>
      <c r="AX1747" s="29">
        <f t="shared" si="1777"/>
        <v>1</v>
      </c>
      <c r="AY1747" s="29">
        <f t="shared" si="1777"/>
        <v>1</v>
      </c>
      <c r="AZ1747" s="29">
        <f t="shared" si="1777"/>
        <v>1</v>
      </c>
      <c r="BA1747" s="29">
        <f t="shared" si="1777"/>
        <v>1</v>
      </c>
      <c r="BB1747" s="29">
        <f t="shared" si="1777"/>
        <v>1</v>
      </c>
      <c r="BC1747" s="29">
        <f t="shared" si="1777"/>
        <v>1</v>
      </c>
      <c r="BD1747" s="29">
        <f t="shared" si="1777"/>
        <v>1</v>
      </c>
      <c r="BE1747" s="29">
        <f t="shared" si="1777"/>
        <v>1</v>
      </c>
      <c r="BF1747" s="29">
        <f t="shared" si="1777"/>
        <v>1</v>
      </c>
      <c r="BG1747" s="29">
        <f t="shared" si="1777"/>
        <v>1</v>
      </c>
      <c r="BH1747" s="29">
        <f t="shared" si="1777"/>
        <v>1</v>
      </c>
      <c r="BI1747" s="29">
        <f t="shared" si="1777"/>
        <v>1</v>
      </c>
      <c r="BJ1747" s="29">
        <f t="shared" si="1775"/>
        <v>1</v>
      </c>
      <c r="BN1747" s="29">
        <f t="shared" si="1761"/>
        <v>36</v>
      </c>
      <c r="BO1747" s="29">
        <f t="shared" si="1739"/>
        <v>26</v>
      </c>
    </row>
    <row r="1748" spans="3:67" x14ac:dyDescent="0.25">
      <c r="C1748" s="79">
        <f t="shared" si="1736"/>
        <v>43887</v>
      </c>
      <c r="D1748" s="29">
        <f t="shared" si="1783"/>
        <v>2020</v>
      </c>
      <c r="E1748" s="29">
        <f t="shared" si="1762"/>
        <v>2</v>
      </c>
      <c r="F1748" s="29">
        <f t="shared" si="1763"/>
        <v>9</v>
      </c>
      <c r="G1748" s="29">
        <f t="shared" si="1764"/>
        <v>26</v>
      </c>
      <c r="H1748" s="166" t="str">
        <f t="shared" si="1765"/>
        <v>Di</v>
      </c>
      <c r="I1748" s="29">
        <f t="shared" si="1737"/>
        <v>37</v>
      </c>
      <c r="J1748" s="29">
        <f t="array" ref="J1748">INDEX(Dienstplan!$F$6:$AJ$55,BN1748,BO1748)</f>
        <v>0</v>
      </c>
      <c r="K1748" s="29">
        <f t="array" ref="K1748">IF(OR(J1748=Schichten!$B$3,J1748=Schichten!$B$4),INDEX($D$98:$D$147,MATCH(CODE(J1748),$H$98:$H$147,0)),IF(ISERROR(INDEX($D$98:$D$147,MATCH(J1748,$A$98:$A$147,0))),0,INDEX($D$98:$D$147,MATCH(J1748,$A$98:$A$147,0))))</f>
        <v>0</v>
      </c>
      <c r="L1748" s="29">
        <f t="shared" ref="L1748" si="1792">L1698</f>
        <v>0</v>
      </c>
      <c r="M1748" s="29">
        <f t="shared" si="1786"/>
        <v>0</v>
      </c>
      <c r="O1748" s="29">
        <f t="shared" ref="O1748:AD1763" si="1793">IF($M$457,IF($J1748=O$461,1,0),0)</f>
        <v>0</v>
      </c>
      <c r="P1748" s="29">
        <f t="shared" si="1793"/>
        <v>0</v>
      </c>
      <c r="Q1748" s="29">
        <f t="shared" si="1793"/>
        <v>0</v>
      </c>
      <c r="R1748" s="29">
        <f t="shared" si="1793"/>
        <v>0</v>
      </c>
      <c r="S1748" s="29">
        <f t="shared" si="1793"/>
        <v>0</v>
      </c>
      <c r="T1748" s="29">
        <f t="shared" si="1793"/>
        <v>0</v>
      </c>
      <c r="U1748" s="29">
        <f t="shared" si="1793"/>
        <v>0</v>
      </c>
      <c r="V1748" s="29">
        <f t="shared" si="1793"/>
        <v>0</v>
      </c>
      <c r="W1748" s="29">
        <f t="shared" si="1793"/>
        <v>0</v>
      </c>
      <c r="X1748" s="29">
        <f t="shared" si="1793"/>
        <v>0</v>
      </c>
      <c r="Y1748" s="29">
        <f t="shared" si="1793"/>
        <v>1</v>
      </c>
      <c r="Z1748" s="29">
        <f t="shared" si="1793"/>
        <v>1</v>
      </c>
      <c r="AA1748" s="29">
        <f t="shared" si="1793"/>
        <v>1</v>
      </c>
      <c r="AB1748" s="29">
        <f t="shared" si="1793"/>
        <v>1</v>
      </c>
      <c r="AC1748" s="29">
        <f t="shared" si="1793"/>
        <v>1</v>
      </c>
      <c r="AD1748" s="29">
        <f t="shared" si="1793"/>
        <v>1</v>
      </c>
      <c r="AE1748" s="29">
        <f t="shared" si="1791"/>
        <v>1</v>
      </c>
      <c r="AF1748" s="29">
        <f t="shared" si="1791"/>
        <v>1</v>
      </c>
      <c r="AG1748" s="29">
        <f t="shared" si="1791"/>
        <v>1</v>
      </c>
      <c r="AH1748" s="29">
        <f t="shared" si="1791"/>
        <v>1</v>
      </c>
      <c r="AI1748" s="29">
        <f t="shared" si="1791"/>
        <v>1</v>
      </c>
      <c r="AJ1748" s="29">
        <f t="shared" si="1791"/>
        <v>1</v>
      </c>
      <c r="AK1748" s="29">
        <f t="shared" si="1791"/>
        <v>1</v>
      </c>
      <c r="AL1748" s="29">
        <f t="shared" si="1791"/>
        <v>1</v>
      </c>
      <c r="AM1748" s="29">
        <f t="shared" si="1791"/>
        <v>1</v>
      </c>
      <c r="AN1748" s="29">
        <f t="shared" si="1791"/>
        <v>1</v>
      </c>
      <c r="AO1748" s="29">
        <f t="shared" si="1791"/>
        <v>1</v>
      </c>
      <c r="AP1748" s="29">
        <f t="shared" si="1791"/>
        <v>1</v>
      </c>
      <c r="AQ1748" s="29">
        <f t="shared" si="1791"/>
        <v>1</v>
      </c>
      <c r="AR1748" s="29">
        <f t="shared" si="1791"/>
        <v>1</v>
      </c>
      <c r="AS1748" s="29">
        <f t="shared" si="1791"/>
        <v>1</v>
      </c>
      <c r="AT1748" s="29">
        <f t="shared" si="1777"/>
        <v>1</v>
      </c>
      <c r="AU1748" s="29">
        <f t="shared" si="1777"/>
        <v>1</v>
      </c>
      <c r="AV1748" s="29">
        <f t="shared" si="1777"/>
        <v>1</v>
      </c>
      <c r="AW1748" s="29">
        <f t="shared" si="1777"/>
        <v>1</v>
      </c>
      <c r="AX1748" s="29">
        <f t="shared" si="1777"/>
        <v>1</v>
      </c>
      <c r="AY1748" s="29">
        <f t="shared" si="1777"/>
        <v>1</v>
      </c>
      <c r="AZ1748" s="29">
        <f t="shared" si="1777"/>
        <v>1</v>
      </c>
      <c r="BA1748" s="29">
        <f t="shared" si="1777"/>
        <v>1</v>
      </c>
      <c r="BB1748" s="29">
        <f t="shared" si="1777"/>
        <v>1</v>
      </c>
      <c r="BC1748" s="29">
        <f t="shared" si="1777"/>
        <v>1</v>
      </c>
      <c r="BD1748" s="29">
        <f t="shared" si="1777"/>
        <v>1</v>
      </c>
      <c r="BE1748" s="29">
        <f t="shared" si="1777"/>
        <v>1</v>
      </c>
      <c r="BF1748" s="29">
        <f t="shared" si="1777"/>
        <v>1</v>
      </c>
      <c r="BG1748" s="29">
        <f t="shared" si="1777"/>
        <v>1</v>
      </c>
      <c r="BH1748" s="29">
        <f t="shared" si="1777"/>
        <v>1</v>
      </c>
      <c r="BI1748" s="29">
        <f t="shared" si="1777"/>
        <v>1</v>
      </c>
      <c r="BJ1748" s="29">
        <f t="shared" si="1775"/>
        <v>1</v>
      </c>
      <c r="BN1748" s="29">
        <f t="shared" si="1761"/>
        <v>37</v>
      </c>
      <c r="BO1748" s="29">
        <f t="shared" si="1739"/>
        <v>26</v>
      </c>
    </row>
    <row r="1749" spans="3:67" x14ac:dyDescent="0.25">
      <c r="C1749" s="79">
        <f t="shared" si="1736"/>
        <v>43887</v>
      </c>
      <c r="D1749" s="29">
        <f t="shared" si="1783"/>
        <v>2020</v>
      </c>
      <c r="E1749" s="29">
        <f t="shared" si="1762"/>
        <v>2</v>
      </c>
      <c r="F1749" s="29">
        <f t="shared" si="1763"/>
        <v>9</v>
      </c>
      <c r="G1749" s="29">
        <f t="shared" si="1764"/>
        <v>26</v>
      </c>
      <c r="H1749" s="166" t="str">
        <f t="shared" si="1765"/>
        <v>Di</v>
      </c>
      <c r="I1749" s="29">
        <f t="shared" si="1737"/>
        <v>38</v>
      </c>
      <c r="J1749" s="29">
        <f t="array" ref="J1749">INDEX(Dienstplan!$F$6:$AJ$55,BN1749,BO1749)</f>
        <v>0</v>
      </c>
      <c r="K1749" s="29">
        <f t="array" ref="K1749">IF(OR(J1749=Schichten!$B$3,J1749=Schichten!$B$4),INDEX($D$98:$D$147,MATCH(CODE(J1749),$H$98:$H$147,0)),IF(ISERROR(INDEX($D$98:$D$147,MATCH(J1749,$A$98:$A$147,0))),0,INDEX($D$98:$D$147,MATCH(J1749,$A$98:$A$147,0))))</f>
        <v>0</v>
      </c>
      <c r="L1749" s="29">
        <f t="shared" ref="L1749" si="1794">L1699</f>
        <v>0</v>
      </c>
      <c r="M1749" s="29">
        <f t="shared" si="1786"/>
        <v>0</v>
      </c>
      <c r="O1749" s="29">
        <f t="shared" si="1793"/>
        <v>0</v>
      </c>
      <c r="P1749" s="29">
        <f t="shared" si="1793"/>
        <v>0</v>
      </c>
      <c r="Q1749" s="29">
        <f t="shared" si="1793"/>
        <v>0</v>
      </c>
      <c r="R1749" s="29">
        <f t="shared" si="1793"/>
        <v>0</v>
      </c>
      <c r="S1749" s="29">
        <f t="shared" si="1793"/>
        <v>0</v>
      </c>
      <c r="T1749" s="29">
        <f t="shared" si="1793"/>
        <v>0</v>
      </c>
      <c r="U1749" s="29">
        <f t="shared" si="1793"/>
        <v>0</v>
      </c>
      <c r="V1749" s="29">
        <f t="shared" si="1793"/>
        <v>0</v>
      </c>
      <c r="W1749" s="29">
        <f t="shared" si="1793"/>
        <v>0</v>
      </c>
      <c r="X1749" s="29">
        <f t="shared" si="1793"/>
        <v>0</v>
      </c>
      <c r="Y1749" s="29">
        <f t="shared" si="1793"/>
        <v>1</v>
      </c>
      <c r="Z1749" s="29">
        <f t="shared" si="1793"/>
        <v>1</v>
      </c>
      <c r="AA1749" s="29">
        <f t="shared" si="1793"/>
        <v>1</v>
      </c>
      <c r="AB1749" s="29">
        <f t="shared" si="1793"/>
        <v>1</v>
      </c>
      <c r="AC1749" s="29">
        <f t="shared" si="1793"/>
        <v>1</v>
      </c>
      <c r="AD1749" s="29">
        <f t="shared" si="1793"/>
        <v>1</v>
      </c>
      <c r="AE1749" s="29">
        <f t="shared" si="1791"/>
        <v>1</v>
      </c>
      <c r="AF1749" s="29">
        <f t="shared" si="1791"/>
        <v>1</v>
      </c>
      <c r="AG1749" s="29">
        <f t="shared" si="1791"/>
        <v>1</v>
      </c>
      <c r="AH1749" s="29">
        <f t="shared" si="1791"/>
        <v>1</v>
      </c>
      <c r="AI1749" s="29">
        <f t="shared" si="1791"/>
        <v>1</v>
      </c>
      <c r="AJ1749" s="29">
        <f t="shared" si="1791"/>
        <v>1</v>
      </c>
      <c r="AK1749" s="29">
        <f t="shared" si="1791"/>
        <v>1</v>
      </c>
      <c r="AL1749" s="29">
        <f t="shared" si="1791"/>
        <v>1</v>
      </c>
      <c r="AM1749" s="29">
        <f t="shared" si="1791"/>
        <v>1</v>
      </c>
      <c r="AN1749" s="29">
        <f t="shared" si="1791"/>
        <v>1</v>
      </c>
      <c r="AO1749" s="29">
        <f t="shared" si="1791"/>
        <v>1</v>
      </c>
      <c r="AP1749" s="29">
        <f t="shared" si="1791"/>
        <v>1</v>
      </c>
      <c r="AQ1749" s="29">
        <f t="shared" si="1791"/>
        <v>1</v>
      </c>
      <c r="AR1749" s="29">
        <f t="shared" si="1791"/>
        <v>1</v>
      </c>
      <c r="AS1749" s="29">
        <f t="shared" si="1791"/>
        <v>1</v>
      </c>
      <c r="AT1749" s="29">
        <f t="shared" si="1777"/>
        <v>1</v>
      </c>
      <c r="AU1749" s="29">
        <f t="shared" si="1777"/>
        <v>1</v>
      </c>
      <c r="AV1749" s="29">
        <f t="shared" si="1777"/>
        <v>1</v>
      </c>
      <c r="AW1749" s="29">
        <f t="shared" si="1777"/>
        <v>1</v>
      </c>
      <c r="AX1749" s="29">
        <f t="shared" si="1777"/>
        <v>1</v>
      </c>
      <c r="AY1749" s="29">
        <f t="shared" si="1777"/>
        <v>1</v>
      </c>
      <c r="AZ1749" s="29">
        <f t="shared" si="1777"/>
        <v>1</v>
      </c>
      <c r="BA1749" s="29">
        <f t="shared" si="1777"/>
        <v>1</v>
      </c>
      <c r="BB1749" s="29">
        <f t="shared" si="1777"/>
        <v>1</v>
      </c>
      <c r="BC1749" s="29">
        <f t="shared" si="1777"/>
        <v>1</v>
      </c>
      <c r="BD1749" s="29">
        <f t="shared" si="1777"/>
        <v>1</v>
      </c>
      <c r="BE1749" s="29">
        <f t="shared" si="1777"/>
        <v>1</v>
      </c>
      <c r="BF1749" s="29">
        <f t="shared" si="1777"/>
        <v>1</v>
      </c>
      <c r="BG1749" s="29">
        <f t="shared" si="1777"/>
        <v>1</v>
      </c>
      <c r="BH1749" s="29">
        <f t="shared" si="1777"/>
        <v>1</v>
      </c>
      <c r="BI1749" s="29">
        <f t="shared" si="1777"/>
        <v>1</v>
      </c>
      <c r="BJ1749" s="29">
        <f t="shared" si="1775"/>
        <v>1</v>
      </c>
      <c r="BN1749" s="29">
        <f t="shared" si="1761"/>
        <v>38</v>
      </c>
      <c r="BO1749" s="29">
        <f t="shared" si="1739"/>
        <v>26</v>
      </c>
    </row>
    <row r="1750" spans="3:67" x14ac:dyDescent="0.25">
      <c r="C1750" s="79">
        <f t="shared" si="1736"/>
        <v>43887</v>
      </c>
      <c r="D1750" s="29">
        <f t="shared" si="1783"/>
        <v>2020</v>
      </c>
      <c r="E1750" s="29">
        <f t="shared" si="1762"/>
        <v>2</v>
      </c>
      <c r="F1750" s="29">
        <f t="shared" si="1763"/>
        <v>9</v>
      </c>
      <c r="G1750" s="29">
        <f t="shared" si="1764"/>
        <v>26</v>
      </c>
      <c r="H1750" s="166" t="str">
        <f t="shared" si="1765"/>
        <v>Di</v>
      </c>
      <c r="I1750" s="29">
        <f t="shared" si="1737"/>
        <v>39</v>
      </c>
      <c r="J1750" s="29">
        <f t="array" ref="J1750">INDEX(Dienstplan!$F$6:$AJ$55,BN1750,BO1750)</f>
        <v>0</v>
      </c>
      <c r="K1750" s="29">
        <f t="array" ref="K1750">IF(OR(J1750=Schichten!$B$3,J1750=Schichten!$B$4),INDEX($D$98:$D$147,MATCH(CODE(J1750),$H$98:$H$147,0)),IF(ISERROR(INDEX($D$98:$D$147,MATCH(J1750,$A$98:$A$147,0))),0,INDEX($D$98:$D$147,MATCH(J1750,$A$98:$A$147,0))))</f>
        <v>0</v>
      </c>
      <c r="L1750" s="29">
        <f t="shared" ref="L1750" si="1795">L1700</f>
        <v>0</v>
      </c>
      <c r="M1750" s="29">
        <f t="shared" si="1786"/>
        <v>0</v>
      </c>
      <c r="O1750" s="29">
        <f t="shared" si="1793"/>
        <v>0</v>
      </c>
      <c r="P1750" s="29">
        <f t="shared" si="1793"/>
        <v>0</v>
      </c>
      <c r="Q1750" s="29">
        <f t="shared" si="1793"/>
        <v>0</v>
      </c>
      <c r="R1750" s="29">
        <f t="shared" si="1793"/>
        <v>0</v>
      </c>
      <c r="S1750" s="29">
        <f t="shared" si="1793"/>
        <v>0</v>
      </c>
      <c r="T1750" s="29">
        <f t="shared" si="1793"/>
        <v>0</v>
      </c>
      <c r="U1750" s="29">
        <f t="shared" si="1793"/>
        <v>0</v>
      </c>
      <c r="V1750" s="29">
        <f t="shared" si="1793"/>
        <v>0</v>
      </c>
      <c r="W1750" s="29">
        <f t="shared" si="1793"/>
        <v>0</v>
      </c>
      <c r="X1750" s="29">
        <f t="shared" si="1793"/>
        <v>0</v>
      </c>
      <c r="Y1750" s="29">
        <f t="shared" si="1793"/>
        <v>1</v>
      </c>
      <c r="Z1750" s="29">
        <f t="shared" si="1793"/>
        <v>1</v>
      </c>
      <c r="AA1750" s="29">
        <f t="shared" si="1793"/>
        <v>1</v>
      </c>
      <c r="AB1750" s="29">
        <f t="shared" si="1793"/>
        <v>1</v>
      </c>
      <c r="AC1750" s="29">
        <f t="shared" si="1793"/>
        <v>1</v>
      </c>
      <c r="AD1750" s="29">
        <f t="shared" si="1793"/>
        <v>1</v>
      </c>
      <c r="AE1750" s="29">
        <f t="shared" si="1791"/>
        <v>1</v>
      </c>
      <c r="AF1750" s="29">
        <f t="shared" si="1791"/>
        <v>1</v>
      </c>
      <c r="AG1750" s="29">
        <f t="shared" si="1791"/>
        <v>1</v>
      </c>
      <c r="AH1750" s="29">
        <f t="shared" si="1791"/>
        <v>1</v>
      </c>
      <c r="AI1750" s="29">
        <f t="shared" si="1791"/>
        <v>1</v>
      </c>
      <c r="AJ1750" s="29">
        <f t="shared" si="1791"/>
        <v>1</v>
      </c>
      <c r="AK1750" s="29">
        <f t="shared" si="1791"/>
        <v>1</v>
      </c>
      <c r="AL1750" s="29">
        <f t="shared" si="1791"/>
        <v>1</v>
      </c>
      <c r="AM1750" s="29">
        <f t="shared" si="1791"/>
        <v>1</v>
      </c>
      <c r="AN1750" s="29">
        <f t="shared" si="1791"/>
        <v>1</v>
      </c>
      <c r="AO1750" s="29">
        <f t="shared" si="1791"/>
        <v>1</v>
      </c>
      <c r="AP1750" s="29">
        <f t="shared" si="1791"/>
        <v>1</v>
      </c>
      <c r="AQ1750" s="29">
        <f t="shared" si="1791"/>
        <v>1</v>
      </c>
      <c r="AR1750" s="29">
        <f t="shared" si="1791"/>
        <v>1</v>
      </c>
      <c r="AS1750" s="29">
        <f t="shared" si="1791"/>
        <v>1</v>
      </c>
      <c r="AT1750" s="29">
        <f t="shared" si="1777"/>
        <v>1</v>
      </c>
      <c r="AU1750" s="29">
        <f t="shared" si="1777"/>
        <v>1</v>
      </c>
      <c r="AV1750" s="29">
        <f t="shared" si="1777"/>
        <v>1</v>
      </c>
      <c r="AW1750" s="29">
        <f t="shared" si="1777"/>
        <v>1</v>
      </c>
      <c r="AX1750" s="29">
        <f t="shared" si="1777"/>
        <v>1</v>
      </c>
      <c r="AY1750" s="29">
        <f t="shared" si="1777"/>
        <v>1</v>
      </c>
      <c r="AZ1750" s="29">
        <f t="shared" si="1777"/>
        <v>1</v>
      </c>
      <c r="BA1750" s="29">
        <f t="shared" si="1777"/>
        <v>1</v>
      </c>
      <c r="BB1750" s="29">
        <f t="shared" si="1777"/>
        <v>1</v>
      </c>
      <c r="BC1750" s="29">
        <f t="shared" si="1777"/>
        <v>1</v>
      </c>
      <c r="BD1750" s="29">
        <f t="shared" si="1777"/>
        <v>1</v>
      </c>
      <c r="BE1750" s="29">
        <f t="shared" si="1777"/>
        <v>1</v>
      </c>
      <c r="BF1750" s="29">
        <f t="shared" si="1777"/>
        <v>1</v>
      </c>
      <c r="BG1750" s="29">
        <f t="shared" si="1777"/>
        <v>1</v>
      </c>
      <c r="BH1750" s="29">
        <f t="shared" si="1777"/>
        <v>1</v>
      </c>
      <c r="BI1750" s="29">
        <f t="shared" si="1777"/>
        <v>1</v>
      </c>
      <c r="BJ1750" s="29">
        <f t="shared" si="1775"/>
        <v>1</v>
      </c>
      <c r="BN1750" s="29">
        <f t="shared" si="1761"/>
        <v>39</v>
      </c>
      <c r="BO1750" s="29">
        <f t="shared" si="1739"/>
        <v>26</v>
      </c>
    </row>
    <row r="1751" spans="3:67" x14ac:dyDescent="0.25">
      <c r="C1751" s="79">
        <f t="shared" si="1736"/>
        <v>43887</v>
      </c>
      <c r="D1751" s="29">
        <f t="shared" si="1783"/>
        <v>2020</v>
      </c>
      <c r="E1751" s="29">
        <f t="shared" si="1762"/>
        <v>2</v>
      </c>
      <c r="F1751" s="29">
        <f t="shared" si="1763"/>
        <v>9</v>
      </c>
      <c r="G1751" s="29">
        <f t="shared" si="1764"/>
        <v>26</v>
      </c>
      <c r="H1751" s="166" t="str">
        <f t="shared" si="1765"/>
        <v>Di</v>
      </c>
      <c r="I1751" s="29">
        <f t="shared" si="1737"/>
        <v>40</v>
      </c>
      <c r="J1751" s="29">
        <f t="array" ref="J1751">INDEX(Dienstplan!$F$6:$AJ$55,BN1751,BO1751)</f>
        <v>0</v>
      </c>
      <c r="K1751" s="29">
        <f t="array" ref="K1751">IF(OR(J1751=Schichten!$B$3,J1751=Schichten!$B$4),INDEX($D$98:$D$147,MATCH(CODE(J1751),$H$98:$H$147,0)),IF(ISERROR(INDEX($D$98:$D$147,MATCH(J1751,$A$98:$A$147,0))),0,INDEX($D$98:$D$147,MATCH(J1751,$A$98:$A$147,0))))</f>
        <v>0</v>
      </c>
      <c r="L1751" s="29">
        <f t="shared" ref="L1751" si="1796">L1701</f>
        <v>0</v>
      </c>
      <c r="M1751" s="29">
        <f t="shared" si="1786"/>
        <v>0</v>
      </c>
      <c r="O1751" s="29">
        <f t="shared" si="1793"/>
        <v>0</v>
      </c>
      <c r="P1751" s="29">
        <f t="shared" si="1793"/>
        <v>0</v>
      </c>
      <c r="Q1751" s="29">
        <f t="shared" si="1793"/>
        <v>0</v>
      </c>
      <c r="R1751" s="29">
        <f t="shared" si="1793"/>
        <v>0</v>
      </c>
      <c r="S1751" s="29">
        <f t="shared" si="1793"/>
        <v>0</v>
      </c>
      <c r="T1751" s="29">
        <f t="shared" si="1793"/>
        <v>0</v>
      </c>
      <c r="U1751" s="29">
        <f t="shared" si="1793"/>
        <v>0</v>
      </c>
      <c r="V1751" s="29">
        <f t="shared" si="1793"/>
        <v>0</v>
      </c>
      <c r="W1751" s="29">
        <f t="shared" si="1793"/>
        <v>0</v>
      </c>
      <c r="X1751" s="29">
        <f t="shared" si="1793"/>
        <v>0</v>
      </c>
      <c r="Y1751" s="29">
        <f t="shared" si="1793"/>
        <v>1</v>
      </c>
      <c r="Z1751" s="29">
        <f t="shared" si="1793"/>
        <v>1</v>
      </c>
      <c r="AA1751" s="29">
        <f t="shared" si="1793"/>
        <v>1</v>
      </c>
      <c r="AB1751" s="29">
        <f t="shared" si="1793"/>
        <v>1</v>
      </c>
      <c r="AC1751" s="29">
        <f t="shared" si="1793"/>
        <v>1</v>
      </c>
      <c r="AD1751" s="29">
        <f t="shared" si="1793"/>
        <v>1</v>
      </c>
      <c r="AE1751" s="29">
        <f t="shared" si="1791"/>
        <v>1</v>
      </c>
      <c r="AF1751" s="29">
        <f t="shared" si="1791"/>
        <v>1</v>
      </c>
      <c r="AG1751" s="29">
        <f t="shared" si="1791"/>
        <v>1</v>
      </c>
      <c r="AH1751" s="29">
        <f t="shared" si="1791"/>
        <v>1</v>
      </c>
      <c r="AI1751" s="29">
        <f t="shared" si="1791"/>
        <v>1</v>
      </c>
      <c r="AJ1751" s="29">
        <f t="shared" si="1791"/>
        <v>1</v>
      </c>
      <c r="AK1751" s="29">
        <f t="shared" si="1791"/>
        <v>1</v>
      </c>
      <c r="AL1751" s="29">
        <f t="shared" si="1791"/>
        <v>1</v>
      </c>
      <c r="AM1751" s="29">
        <f t="shared" si="1791"/>
        <v>1</v>
      </c>
      <c r="AN1751" s="29">
        <f t="shared" si="1791"/>
        <v>1</v>
      </c>
      <c r="AO1751" s="29">
        <f t="shared" si="1791"/>
        <v>1</v>
      </c>
      <c r="AP1751" s="29">
        <f t="shared" si="1791"/>
        <v>1</v>
      </c>
      <c r="AQ1751" s="29">
        <f t="shared" si="1791"/>
        <v>1</v>
      </c>
      <c r="AR1751" s="29">
        <f t="shared" si="1791"/>
        <v>1</v>
      </c>
      <c r="AS1751" s="29">
        <f t="shared" si="1791"/>
        <v>1</v>
      </c>
      <c r="AT1751" s="29">
        <f t="shared" si="1777"/>
        <v>1</v>
      </c>
      <c r="AU1751" s="29">
        <f t="shared" si="1777"/>
        <v>1</v>
      </c>
      <c r="AV1751" s="29">
        <f t="shared" si="1777"/>
        <v>1</v>
      </c>
      <c r="AW1751" s="29">
        <f t="shared" si="1777"/>
        <v>1</v>
      </c>
      <c r="AX1751" s="29">
        <f t="shared" si="1777"/>
        <v>1</v>
      </c>
      <c r="AY1751" s="29">
        <f t="shared" si="1777"/>
        <v>1</v>
      </c>
      <c r="AZ1751" s="29">
        <f t="shared" si="1777"/>
        <v>1</v>
      </c>
      <c r="BA1751" s="29">
        <f t="shared" si="1777"/>
        <v>1</v>
      </c>
      <c r="BB1751" s="29">
        <f t="shared" si="1777"/>
        <v>1</v>
      </c>
      <c r="BC1751" s="29">
        <f t="shared" si="1777"/>
        <v>1</v>
      </c>
      <c r="BD1751" s="29">
        <f t="shared" si="1777"/>
        <v>1</v>
      </c>
      <c r="BE1751" s="29">
        <f t="shared" si="1777"/>
        <v>1</v>
      </c>
      <c r="BF1751" s="29">
        <f t="shared" si="1777"/>
        <v>1</v>
      </c>
      <c r="BG1751" s="29">
        <f t="shared" si="1777"/>
        <v>1</v>
      </c>
      <c r="BH1751" s="29">
        <f t="shared" si="1777"/>
        <v>1</v>
      </c>
      <c r="BI1751" s="29">
        <f t="shared" ref="BI1751:BJ1766" si="1797">IF($M$457,IF($J1751=BI$461,1,0),0)</f>
        <v>1</v>
      </c>
      <c r="BJ1751" s="29">
        <f t="shared" si="1797"/>
        <v>1</v>
      </c>
      <c r="BN1751" s="29">
        <f t="shared" si="1761"/>
        <v>40</v>
      </c>
      <c r="BO1751" s="29">
        <f t="shared" si="1739"/>
        <v>26</v>
      </c>
    </row>
    <row r="1752" spans="3:67" x14ac:dyDescent="0.25">
      <c r="C1752" s="79">
        <f t="shared" si="1736"/>
        <v>43887</v>
      </c>
      <c r="D1752" s="29">
        <f t="shared" si="1783"/>
        <v>2020</v>
      </c>
      <c r="E1752" s="29">
        <f t="shared" si="1762"/>
        <v>2</v>
      </c>
      <c r="F1752" s="29">
        <f t="shared" si="1763"/>
        <v>9</v>
      </c>
      <c r="G1752" s="29">
        <f t="shared" si="1764"/>
        <v>26</v>
      </c>
      <c r="H1752" s="166" t="str">
        <f t="shared" si="1765"/>
        <v>Di</v>
      </c>
      <c r="I1752" s="29">
        <f t="shared" si="1737"/>
        <v>41</v>
      </c>
      <c r="J1752" s="29">
        <f t="array" ref="J1752">INDEX(Dienstplan!$F$6:$AJ$55,BN1752,BO1752)</f>
        <v>0</v>
      </c>
      <c r="K1752" s="29">
        <f t="array" ref="K1752">IF(OR(J1752=Schichten!$B$3,J1752=Schichten!$B$4),INDEX($D$98:$D$147,MATCH(CODE(J1752),$H$98:$H$147,0)),IF(ISERROR(INDEX($D$98:$D$147,MATCH(J1752,$A$98:$A$147,0))),0,INDEX($D$98:$D$147,MATCH(J1752,$A$98:$A$147,0))))</f>
        <v>0</v>
      </c>
      <c r="L1752" s="29">
        <f t="shared" ref="L1752" si="1798">L1702</f>
        <v>0</v>
      </c>
      <c r="M1752" s="29">
        <f t="shared" si="1786"/>
        <v>0</v>
      </c>
      <c r="O1752" s="29">
        <f t="shared" si="1793"/>
        <v>0</v>
      </c>
      <c r="P1752" s="29">
        <f t="shared" si="1793"/>
        <v>0</v>
      </c>
      <c r="Q1752" s="29">
        <f t="shared" si="1793"/>
        <v>0</v>
      </c>
      <c r="R1752" s="29">
        <f t="shared" si="1793"/>
        <v>0</v>
      </c>
      <c r="S1752" s="29">
        <f t="shared" si="1793"/>
        <v>0</v>
      </c>
      <c r="T1752" s="29">
        <f t="shared" si="1793"/>
        <v>0</v>
      </c>
      <c r="U1752" s="29">
        <f t="shared" si="1793"/>
        <v>0</v>
      </c>
      <c r="V1752" s="29">
        <f t="shared" si="1793"/>
        <v>0</v>
      </c>
      <c r="W1752" s="29">
        <f t="shared" si="1793"/>
        <v>0</v>
      </c>
      <c r="X1752" s="29">
        <f t="shared" si="1793"/>
        <v>0</v>
      </c>
      <c r="Y1752" s="29">
        <f t="shared" si="1793"/>
        <v>1</v>
      </c>
      <c r="Z1752" s="29">
        <f t="shared" si="1793"/>
        <v>1</v>
      </c>
      <c r="AA1752" s="29">
        <f t="shared" si="1793"/>
        <v>1</v>
      </c>
      <c r="AB1752" s="29">
        <f t="shared" si="1793"/>
        <v>1</v>
      </c>
      <c r="AC1752" s="29">
        <f t="shared" si="1793"/>
        <v>1</v>
      </c>
      <c r="AD1752" s="29">
        <f t="shared" si="1793"/>
        <v>1</v>
      </c>
      <c r="AE1752" s="29">
        <f t="shared" si="1791"/>
        <v>1</v>
      </c>
      <c r="AF1752" s="29">
        <f t="shared" si="1791"/>
        <v>1</v>
      </c>
      <c r="AG1752" s="29">
        <f t="shared" si="1791"/>
        <v>1</v>
      </c>
      <c r="AH1752" s="29">
        <f t="shared" si="1791"/>
        <v>1</v>
      </c>
      <c r="AI1752" s="29">
        <f t="shared" si="1791"/>
        <v>1</v>
      </c>
      <c r="AJ1752" s="29">
        <f t="shared" si="1791"/>
        <v>1</v>
      </c>
      <c r="AK1752" s="29">
        <f t="shared" si="1791"/>
        <v>1</v>
      </c>
      <c r="AL1752" s="29">
        <f t="shared" si="1791"/>
        <v>1</v>
      </c>
      <c r="AM1752" s="29">
        <f t="shared" si="1791"/>
        <v>1</v>
      </c>
      <c r="AN1752" s="29">
        <f t="shared" si="1791"/>
        <v>1</v>
      </c>
      <c r="AO1752" s="29">
        <f t="shared" si="1791"/>
        <v>1</v>
      </c>
      <c r="AP1752" s="29">
        <f t="shared" si="1791"/>
        <v>1</v>
      </c>
      <c r="AQ1752" s="29">
        <f t="shared" si="1791"/>
        <v>1</v>
      </c>
      <c r="AR1752" s="29">
        <f t="shared" si="1791"/>
        <v>1</v>
      </c>
      <c r="AS1752" s="29">
        <f t="shared" si="1791"/>
        <v>1</v>
      </c>
      <c r="AT1752" s="29">
        <f t="shared" ref="AT1752:BI1767" si="1799">IF($M$457,IF($J1752=AT$461,1,0),0)</f>
        <v>1</v>
      </c>
      <c r="AU1752" s="29">
        <f t="shared" si="1799"/>
        <v>1</v>
      </c>
      <c r="AV1752" s="29">
        <f t="shared" si="1799"/>
        <v>1</v>
      </c>
      <c r="AW1752" s="29">
        <f t="shared" si="1799"/>
        <v>1</v>
      </c>
      <c r="AX1752" s="29">
        <f t="shared" si="1799"/>
        <v>1</v>
      </c>
      <c r="AY1752" s="29">
        <f t="shared" si="1799"/>
        <v>1</v>
      </c>
      <c r="AZ1752" s="29">
        <f t="shared" si="1799"/>
        <v>1</v>
      </c>
      <c r="BA1752" s="29">
        <f t="shared" si="1799"/>
        <v>1</v>
      </c>
      <c r="BB1752" s="29">
        <f t="shared" si="1799"/>
        <v>1</v>
      </c>
      <c r="BC1752" s="29">
        <f t="shared" si="1799"/>
        <v>1</v>
      </c>
      <c r="BD1752" s="29">
        <f t="shared" si="1799"/>
        <v>1</v>
      </c>
      <c r="BE1752" s="29">
        <f t="shared" si="1799"/>
        <v>1</v>
      </c>
      <c r="BF1752" s="29">
        <f t="shared" si="1799"/>
        <v>1</v>
      </c>
      <c r="BG1752" s="29">
        <f t="shared" si="1799"/>
        <v>1</v>
      </c>
      <c r="BH1752" s="29">
        <f t="shared" si="1799"/>
        <v>1</v>
      </c>
      <c r="BI1752" s="29">
        <f t="shared" si="1799"/>
        <v>1</v>
      </c>
      <c r="BJ1752" s="29">
        <f t="shared" si="1797"/>
        <v>1</v>
      </c>
      <c r="BN1752" s="29">
        <f t="shared" si="1761"/>
        <v>41</v>
      </c>
      <c r="BO1752" s="29">
        <f t="shared" si="1739"/>
        <v>26</v>
      </c>
    </row>
    <row r="1753" spans="3:67" x14ac:dyDescent="0.25">
      <c r="C1753" s="79">
        <f t="shared" si="1736"/>
        <v>43887</v>
      </c>
      <c r="D1753" s="29">
        <f t="shared" si="1783"/>
        <v>2020</v>
      </c>
      <c r="E1753" s="29">
        <f t="shared" si="1762"/>
        <v>2</v>
      </c>
      <c r="F1753" s="29">
        <f t="shared" si="1763"/>
        <v>9</v>
      </c>
      <c r="G1753" s="29">
        <f t="shared" si="1764"/>
        <v>26</v>
      </c>
      <c r="H1753" s="166" t="str">
        <f t="shared" si="1765"/>
        <v>Di</v>
      </c>
      <c r="I1753" s="29">
        <f t="shared" si="1737"/>
        <v>42</v>
      </c>
      <c r="J1753" s="29">
        <f t="array" ref="J1753">INDEX(Dienstplan!$F$6:$AJ$55,BN1753,BO1753)</f>
        <v>0</v>
      </c>
      <c r="K1753" s="29">
        <f t="array" ref="K1753">IF(OR(J1753=Schichten!$B$3,J1753=Schichten!$B$4),INDEX($D$98:$D$147,MATCH(CODE(J1753),$H$98:$H$147,0)),IF(ISERROR(INDEX($D$98:$D$147,MATCH(J1753,$A$98:$A$147,0))),0,INDEX($D$98:$D$147,MATCH(J1753,$A$98:$A$147,0))))</f>
        <v>0</v>
      </c>
      <c r="L1753" s="29">
        <f t="shared" ref="L1753" si="1800">L1703</f>
        <v>0</v>
      </c>
      <c r="M1753" s="29">
        <f t="shared" si="1786"/>
        <v>0</v>
      </c>
      <c r="O1753" s="29">
        <f t="shared" si="1793"/>
        <v>0</v>
      </c>
      <c r="P1753" s="29">
        <f t="shared" si="1793"/>
        <v>0</v>
      </c>
      <c r="Q1753" s="29">
        <f t="shared" si="1793"/>
        <v>0</v>
      </c>
      <c r="R1753" s="29">
        <f t="shared" si="1793"/>
        <v>0</v>
      </c>
      <c r="S1753" s="29">
        <f t="shared" si="1793"/>
        <v>0</v>
      </c>
      <c r="T1753" s="29">
        <f t="shared" si="1793"/>
        <v>0</v>
      </c>
      <c r="U1753" s="29">
        <f t="shared" si="1793"/>
        <v>0</v>
      </c>
      <c r="V1753" s="29">
        <f t="shared" si="1793"/>
        <v>0</v>
      </c>
      <c r="W1753" s="29">
        <f t="shared" si="1793"/>
        <v>0</v>
      </c>
      <c r="X1753" s="29">
        <f t="shared" si="1793"/>
        <v>0</v>
      </c>
      <c r="Y1753" s="29">
        <f t="shared" si="1793"/>
        <v>1</v>
      </c>
      <c r="Z1753" s="29">
        <f t="shared" si="1793"/>
        <v>1</v>
      </c>
      <c r="AA1753" s="29">
        <f t="shared" si="1793"/>
        <v>1</v>
      </c>
      <c r="AB1753" s="29">
        <f t="shared" si="1793"/>
        <v>1</v>
      </c>
      <c r="AC1753" s="29">
        <f t="shared" si="1793"/>
        <v>1</v>
      </c>
      <c r="AD1753" s="29">
        <f t="shared" si="1793"/>
        <v>1</v>
      </c>
      <c r="AE1753" s="29">
        <f t="shared" si="1791"/>
        <v>1</v>
      </c>
      <c r="AF1753" s="29">
        <f t="shared" si="1791"/>
        <v>1</v>
      </c>
      <c r="AG1753" s="29">
        <f t="shared" si="1791"/>
        <v>1</v>
      </c>
      <c r="AH1753" s="29">
        <f t="shared" si="1791"/>
        <v>1</v>
      </c>
      <c r="AI1753" s="29">
        <f t="shared" si="1791"/>
        <v>1</v>
      </c>
      <c r="AJ1753" s="29">
        <f t="shared" si="1791"/>
        <v>1</v>
      </c>
      <c r="AK1753" s="29">
        <f t="shared" si="1791"/>
        <v>1</v>
      </c>
      <c r="AL1753" s="29">
        <f t="shared" si="1791"/>
        <v>1</v>
      </c>
      <c r="AM1753" s="29">
        <f t="shared" si="1791"/>
        <v>1</v>
      </c>
      <c r="AN1753" s="29">
        <f t="shared" si="1791"/>
        <v>1</v>
      </c>
      <c r="AO1753" s="29">
        <f t="shared" si="1791"/>
        <v>1</v>
      </c>
      <c r="AP1753" s="29">
        <f t="shared" si="1791"/>
        <v>1</v>
      </c>
      <c r="AQ1753" s="29">
        <f t="shared" si="1791"/>
        <v>1</v>
      </c>
      <c r="AR1753" s="29">
        <f t="shared" si="1791"/>
        <v>1</v>
      </c>
      <c r="AS1753" s="29">
        <f t="shared" si="1791"/>
        <v>1</v>
      </c>
      <c r="AT1753" s="29">
        <f t="shared" si="1799"/>
        <v>1</v>
      </c>
      <c r="AU1753" s="29">
        <f t="shared" si="1799"/>
        <v>1</v>
      </c>
      <c r="AV1753" s="29">
        <f t="shared" si="1799"/>
        <v>1</v>
      </c>
      <c r="AW1753" s="29">
        <f t="shared" si="1799"/>
        <v>1</v>
      </c>
      <c r="AX1753" s="29">
        <f t="shared" si="1799"/>
        <v>1</v>
      </c>
      <c r="AY1753" s="29">
        <f t="shared" si="1799"/>
        <v>1</v>
      </c>
      <c r="AZ1753" s="29">
        <f t="shared" si="1799"/>
        <v>1</v>
      </c>
      <c r="BA1753" s="29">
        <f t="shared" si="1799"/>
        <v>1</v>
      </c>
      <c r="BB1753" s="29">
        <f t="shared" si="1799"/>
        <v>1</v>
      </c>
      <c r="BC1753" s="29">
        <f t="shared" si="1799"/>
        <v>1</v>
      </c>
      <c r="BD1753" s="29">
        <f t="shared" si="1799"/>
        <v>1</v>
      </c>
      <c r="BE1753" s="29">
        <f t="shared" si="1799"/>
        <v>1</v>
      </c>
      <c r="BF1753" s="29">
        <f t="shared" si="1799"/>
        <v>1</v>
      </c>
      <c r="BG1753" s="29">
        <f t="shared" si="1799"/>
        <v>1</v>
      </c>
      <c r="BH1753" s="29">
        <f t="shared" si="1799"/>
        <v>1</v>
      </c>
      <c r="BI1753" s="29">
        <f t="shared" si="1799"/>
        <v>1</v>
      </c>
      <c r="BJ1753" s="29">
        <f t="shared" si="1797"/>
        <v>1</v>
      </c>
      <c r="BN1753" s="29">
        <f t="shared" si="1761"/>
        <v>42</v>
      </c>
      <c r="BO1753" s="29">
        <f t="shared" si="1739"/>
        <v>26</v>
      </c>
    </row>
    <row r="1754" spans="3:67" x14ac:dyDescent="0.25">
      <c r="C1754" s="79">
        <f t="shared" si="1736"/>
        <v>43887</v>
      </c>
      <c r="D1754" s="29">
        <f t="shared" si="1783"/>
        <v>2020</v>
      </c>
      <c r="E1754" s="29">
        <f t="shared" si="1762"/>
        <v>2</v>
      </c>
      <c r="F1754" s="29">
        <f t="shared" si="1763"/>
        <v>9</v>
      </c>
      <c r="G1754" s="29">
        <f t="shared" si="1764"/>
        <v>26</v>
      </c>
      <c r="H1754" s="166" t="str">
        <f t="shared" si="1765"/>
        <v>Di</v>
      </c>
      <c r="I1754" s="29">
        <f t="shared" si="1737"/>
        <v>43</v>
      </c>
      <c r="J1754" s="29">
        <f t="array" ref="J1754">INDEX(Dienstplan!$F$6:$AJ$55,BN1754,BO1754)</f>
        <v>0</v>
      </c>
      <c r="K1754" s="29">
        <f t="array" ref="K1754">IF(OR(J1754=Schichten!$B$3,J1754=Schichten!$B$4),INDEX($D$98:$D$147,MATCH(CODE(J1754),$H$98:$H$147,0)),IF(ISERROR(INDEX($D$98:$D$147,MATCH(J1754,$A$98:$A$147,0))),0,INDEX($D$98:$D$147,MATCH(J1754,$A$98:$A$147,0))))</f>
        <v>0</v>
      </c>
      <c r="L1754" s="29">
        <f t="shared" ref="L1754" si="1801">L1704</f>
        <v>0</v>
      </c>
      <c r="M1754" s="29">
        <f t="shared" si="1786"/>
        <v>0</v>
      </c>
      <c r="O1754" s="29">
        <f t="shared" si="1793"/>
        <v>0</v>
      </c>
      <c r="P1754" s="29">
        <f t="shared" si="1793"/>
        <v>0</v>
      </c>
      <c r="Q1754" s="29">
        <f t="shared" si="1793"/>
        <v>0</v>
      </c>
      <c r="R1754" s="29">
        <f t="shared" si="1793"/>
        <v>0</v>
      </c>
      <c r="S1754" s="29">
        <f t="shared" si="1793"/>
        <v>0</v>
      </c>
      <c r="T1754" s="29">
        <f t="shared" si="1793"/>
        <v>0</v>
      </c>
      <c r="U1754" s="29">
        <f t="shared" si="1793"/>
        <v>0</v>
      </c>
      <c r="V1754" s="29">
        <f t="shared" si="1793"/>
        <v>0</v>
      </c>
      <c r="W1754" s="29">
        <f t="shared" si="1793"/>
        <v>0</v>
      </c>
      <c r="X1754" s="29">
        <f t="shared" si="1793"/>
        <v>0</v>
      </c>
      <c r="Y1754" s="29">
        <f t="shared" si="1793"/>
        <v>1</v>
      </c>
      <c r="Z1754" s="29">
        <f t="shared" si="1793"/>
        <v>1</v>
      </c>
      <c r="AA1754" s="29">
        <f t="shared" si="1793"/>
        <v>1</v>
      </c>
      <c r="AB1754" s="29">
        <f t="shared" si="1793"/>
        <v>1</v>
      </c>
      <c r="AC1754" s="29">
        <f t="shared" si="1793"/>
        <v>1</v>
      </c>
      <c r="AD1754" s="29">
        <f t="shared" si="1793"/>
        <v>1</v>
      </c>
      <c r="AE1754" s="29">
        <f t="shared" si="1791"/>
        <v>1</v>
      </c>
      <c r="AF1754" s="29">
        <f t="shared" si="1791"/>
        <v>1</v>
      </c>
      <c r="AG1754" s="29">
        <f t="shared" si="1791"/>
        <v>1</v>
      </c>
      <c r="AH1754" s="29">
        <f t="shared" si="1791"/>
        <v>1</v>
      </c>
      <c r="AI1754" s="29">
        <f t="shared" si="1791"/>
        <v>1</v>
      </c>
      <c r="AJ1754" s="29">
        <f t="shared" si="1791"/>
        <v>1</v>
      </c>
      <c r="AK1754" s="29">
        <f t="shared" si="1791"/>
        <v>1</v>
      </c>
      <c r="AL1754" s="29">
        <f t="shared" si="1791"/>
        <v>1</v>
      </c>
      <c r="AM1754" s="29">
        <f t="shared" si="1791"/>
        <v>1</v>
      </c>
      <c r="AN1754" s="29">
        <f t="shared" si="1791"/>
        <v>1</v>
      </c>
      <c r="AO1754" s="29">
        <f t="shared" si="1791"/>
        <v>1</v>
      </c>
      <c r="AP1754" s="29">
        <f t="shared" si="1791"/>
        <v>1</v>
      </c>
      <c r="AQ1754" s="29">
        <f t="shared" si="1791"/>
        <v>1</v>
      </c>
      <c r="AR1754" s="29">
        <f t="shared" si="1791"/>
        <v>1</v>
      </c>
      <c r="AS1754" s="29">
        <f t="shared" si="1791"/>
        <v>1</v>
      </c>
      <c r="AT1754" s="29">
        <f t="shared" si="1799"/>
        <v>1</v>
      </c>
      <c r="AU1754" s="29">
        <f t="shared" si="1799"/>
        <v>1</v>
      </c>
      <c r="AV1754" s="29">
        <f t="shared" si="1799"/>
        <v>1</v>
      </c>
      <c r="AW1754" s="29">
        <f t="shared" si="1799"/>
        <v>1</v>
      </c>
      <c r="AX1754" s="29">
        <f t="shared" si="1799"/>
        <v>1</v>
      </c>
      <c r="AY1754" s="29">
        <f t="shared" si="1799"/>
        <v>1</v>
      </c>
      <c r="AZ1754" s="29">
        <f t="shared" si="1799"/>
        <v>1</v>
      </c>
      <c r="BA1754" s="29">
        <f t="shared" si="1799"/>
        <v>1</v>
      </c>
      <c r="BB1754" s="29">
        <f t="shared" si="1799"/>
        <v>1</v>
      </c>
      <c r="BC1754" s="29">
        <f t="shared" si="1799"/>
        <v>1</v>
      </c>
      <c r="BD1754" s="29">
        <f t="shared" si="1799"/>
        <v>1</v>
      </c>
      <c r="BE1754" s="29">
        <f t="shared" si="1799"/>
        <v>1</v>
      </c>
      <c r="BF1754" s="29">
        <f t="shared" si="1799"/>
        <v>1</v>
      </c>
      <c r="BG1754" s="29">
        <f t="shared" si="1799"/>
        <v>1</v>
      </c>
      <c r="BH1754" s="29">
        <f t="shared" si="1799"/>
        <v>1</v>
      </c>
      <c r="BI1754" s="29">
        <f t="shared" si="1799"/>
        <v>1</v>
      </c>
      <c r="BJ1754" s="29">
        <f t="shared" si="1797"/>
        <v>1</v>
      </c>
      <c r="BN1754" s="29">
        <f t="shared" si="1761"/>
        <v>43</v>
      </c>
      <c r="BO1754" s="29">
        <f t="shared" si="1739"/>
        <v>26</v>
      </c>
    </row>
    <row r="1755" spans="3:67" x14ac:dyDescent="0.25">
      <c r="C1755" s="79">
        <f t="shared" si="1736"/>
        <v>43887</v>
      </c>
      <c r="D1755" s="29">
        <f t="shared" si="1783"/>
        <v>2020</v>
      </c>
      <c r="E1755" s="29">
        <f t="shared" si="1762"/>
        <v>2</v>
      </c>
      <c r="F1755" s="29">
        <f t="shared" si="1763"/>
        <v>9</v>
      </c>
      <c r="G1755" s="29">
        <f t="shared" si="1764"/>
        <v>26</v>
      </c>
      <c r="H1755" s="166" t="str">
        <f t="shared" si="1765"/>
        <v>Di</v>
      </c>
      <c r="I1755" s="29">
        <f t="shared" si="1737"/>
        <v>44</v>
      </c>
      <c r="J1755" s="29">
        <f t="array" ref="J1755">INDEX(Dienstplan!$F$6:$AJ$55,BN1755,BO1755)</f>
        <v>0</v>
      </c>
      <c r="K1755" s="29">
        <f t="array" ref="K1755">IF(OR(J1755=Schichten!$B$3,J1755=Schichten!$B$4),INDEX($D$98:$D$147,MATCH(CODE(J1755),$H$98:$H$147,0)),IF(ISERROR(INDEX($D$98:$D$147,MATCH(J1755,$A$98:$A$147,0))),0,INDEX($D$98:$D$147,MATCH(J1755,$A$98:$A$147,0))))</f>
        <v>0</v>
      </c>
      <c r="L1755" s="29">
        <f t="shared" ref="L1755" si="1802">L1705</f>
        <v>0</v>
      </c>
      <c r="M1755" s="29">
        <f t="shared" si="1786"/>
        <v>0</v>
      </c>
      <c r="O1755" s="29">
        <f t="shared" si="1793"/>
        <v>0</v>
      </c>
      <c r="P1755" s="29">
        <f t="shared" si="1793"/>
        <v>0</v>
      </c>
      <c r="Q1755" s="29">
        <f t="shared" si="1793"/>
        <v>0</v>
      </c>
      <c r="R1755" s="29">
        <f t="shared" si="1793"/>
        <v>0</v>
      </c>
      <c r="S1755" s="29">
        <f t="shared" si="1793"/>
        <v>0</v>
      </c>
      <c r="T1755" s="29">
        <f t="shared" si="1793"/>
        <v>0</v>
      </c>
      <c r="U1755" s="29">
        <f t="shared" si="1793"/>
        <v>0</v>
      </c>
      <c r="V1755" s="29">
        <f t="shared" si="1793"/>
        <v>0</v>
      </c>
      <c r="W1755" s="29">
        <f t="shared" si="1793"/>
        <v>0</v>
      </c>
      <c r="X1755" s="29">
        <f t="shared" si="1793"/>
        <v>0</v>
      </c>
      <c r="Y1755" s="29">
        <f t="shared" si="1793"/>
        <v>1</v>
      </c>
      <c r="Z1755" s="29">
        <f t="shared" si="1793"/>
        <v>1</v>
      </c>
      <c r="AA1755" s="29">
        <f t="shared" si="1793"/>
        <v>1</v>
      </c>
      <c r="AB1755" s="29">
        <f t="shared" si="1793"/>
        <v>1</v>
      </c>
      <c r="AC1755" s="29">
        <f t="shared" si="1793"/>
        <v>1</v>
      </c>
      <c r="AD1755" s="29">
        <f t="shared" si="1793"/>
        <v>1</v>
      </c>
      <c r="AE1755" s="29">
        <f t="shared" si="1791"/>
        <v>1</v>
      </c>
      <c r="AF1755" s="29">
        <f t="shared" si="1791"/>
        <v>1</v>
      </c>
      <c r="AG1755" s="29">
        <f t="shared" si="1791"/>
        <v>1</v>
      </c>
      <c r="AH1755" s="29">
        <f t="shared" si="1791"/>
        <v>1</v>
      </c>
      <c r="AI1755" s="29">
        <f t="shared" si="1791"/>
        <v>1</v>
      </c>
      <c r="AJ1755" s="29">
        <f t="shared" si="1791"/>
        <v>1</v>
      </c>
      <c r="AK1755" s="29">
        <f t="shared" si="1791"/>
        <v>1</v>
      </c>
      <c r="AL1755" s="29">
        <f t="shared" si="1791"/>
        <v>1</v>
      </c>
      <c r="AM1755" s="29">
        <f t="shared" si="1791"/>
        <v>1</v>
      </c>
      <c r="AN1755" s="29">
        <f t="shared" si="1791"/>
        <v>1</v>
      </c>
      <c r="AO1755" s="29">
        <f t="shared" si="1791"/>
        <v>1</v>
      </c>
      <c r="AP1755" s="29">
        <f t="shared" si="1791"/>
        <v>1</v>
      </c>
      <c r="AQ1755" s="29">
        <f t="shared" si="1791"/>
        <v>1</v>
      </c>
      <c r="AR1755" s="29">
        <f t="shared" si="1791"/>
        <v>1</v>
      </c>
      <c r="AS1755" s="29">
        <f t="shared" si="1791"/>
        <v>1</v>
      </c>
      <c r="AT1755" s="29">
        <f t="shared" si="1799"/>
        <v>1</v>
      </c>
      <c r="AU1755" s="29">
        <f t="shared" si="1799"/>
        <v>1</v>
      </c>
      <c r="AV1755" s="29">
        <f t="shared" si="1799"/>
        <v>1</v>
      </c>
      <c r="AW1755" s="29">
        <f t="shared" si="1799"/>
        <v>1</v>
      </c>
      <c r="AX1755" s="29">
        <f t="shared" si="1799"/>
        <v>1</v>
      </c>
      <c r="AY1755" s="29">
        <f t="shared" si="1799"/>
        <v>1</v>
      </c>
      <c r="AZ1755" s="29">
        <f t="shared" si="1799"/>
        <v>1</v>
      </c>
      <c r="BA1755" s="29">
        <f t="shared" si="1799"/>
        <v>1</v>
      </c>
      <c r="BB1755" s="29">
        <f t="shared" si="1799"/>
        <v>1</v>
      </c>
      <c r="BC1755" s="29">
        <f t="shared" si="1799"/>
        <v>1</v>
      </c>
      <c r="BD1755" s="29">
        <f t="shared" si="1799"/>
        <v>1</v>
      </c>
      <c r="BE1755" s="29">
        <f t="shared" si="1799"/>
        <v>1</v>
      </c>
      <c r="BF1755" s="29">
        <f t="shared" si="1799"/>
        <v>1</v>
      </c>
      <c r="BG1755" s="29">
        <f t="shared" si="1799"/>
        <v>1</v>
      </c>
      <c r="BH1755" s="29">
        <f t="shared" si="1799"/>
        <v>1</v>
      </c>
      <c r="BI1755" s="29">
        <f t="shared" si="1799"/>
        <v>1</v>
      </c>
      <c r="BJ1755" s="29">
        <f t="shared" si="1797"/>
        <v>1</v>
      </c>
      <c r="BN1755" s="29">
        <f t="shared" si="1761"/>
        <v>44</v>
      </c>
      <c r="BO1755" s="29">
        <f t="shared" si="1739"/>
        <v>26</v>
      </c>
    </row>
    <row r="1756" spans="3:67" x14ac:dyDescent="0.25">
      <c r="C1756" s="79">
        <f t="shared" si="1736"/>
        <v>43887</v>
      </c>
      <c r="D1756" s="29">
        <f t="shared" si="1783"/>
        <v>2020</v>
      </c>
      <c r="E1756" s="29">
        <f t="shared" si="1762"/>
        <v>2</v>
      </c>
      <c r="F1756" s="29">
        <f t="shared" si="1763"/>
        <v>9</v>
      </c>
      <c r="G1756" s="29">
        <f t="shared" si="1764"/>
        <v>26</v>
      </c>
      <c r="H1756" s="166" t="str">
        <f t="shared" si="1765"/>
        <v>Di</v>
      </c>
      <c r="I1756" s="29">
        <f t="shared" si="1737"/>
        <v>45</v>
      </c>
      <c r="J1756" s="29">
        <f t="array" ref="J1756">INDEX(Dienstplan!$F$6:$AJ$55,BN1756,BO1756)</f>
        <v>0</v>
      </c>
      <c r="K1756" s="29">
        <f t="array" ref="K1756">IF(OR(J1756=Schichten!$B$3,J1756=Schichten!$B$4),INDEX($D$98:$D$147,MATCH(CODE(J1756),$H$98:$H$147,0)),IF(ISERROR(INDEX($D$98:$D$147,MATCH(J1756,$A$98:$A$147,0))),0,INDEX($D$98:$D$147,MATCH(J1756,$A$98:$A$147,0))))</f>
        <v>0</v>
      </c>
      <c r="L1756" s="29">
        <f t="shared" ref="L1756" si="1803">L1706</f>
        <v>0</v>
      </c>
      <c r="M1756" s="29">
        <f t="shared" si="1786"/>
        <v>0</v>
      </c>
      <c r="O1756" s="29">
        <f t="shared" si="1793"/>
        <v>0</v>
      </c>
      <c r="P1756" s="29">
        <f t="shared" si="1793"/>
        <v>0</v>
      </c>
      <c r="Q1756" s="29">
        <f t="shared" si="1793"/>
        <v>0</v>
      </c>
      <c r="R1756" s="29">
        <f t="shared" si="1793"/>
        <v>0</v>
      </c>
      <c r="S1756" s="29">
        <f t="shared" si="1793"/>
        <v>0</v>
      </c>
      <c r="T1756" s="29">
        <f t="shared" si="1793"/>
        <v>0</v>
      </c>
      <c r="U1756" s="29">
        <f t="shared" si="1793"/>
        <v>0</v>
      </c>
      <c r="V1756" s="29">
        <f t="shared" si="1793"/>
        <v>0</v>
      </c>
      <c r="W1756" s="29">
        <f t="shared" si="1793"/>
        <v>0</v>
      </c>
      <c r="X1756" s="29">
        <f t="shared" si="1793"/>
        <v>0</v>
      </c>
      <c r="Y1756" s="29">
        <f t="shared" si="1793"/>
        <v>1</v>
      </c>
      <c r="Z1756" s="29">
        <f t="shared" si="1793"/>
        <v>1</v>
      </c>
      <c r="AA1756" s="29">
        <f t="shared" si="1793"/>
        <v>1</v>
      </c>
      <c r="AB1756" s="29">
        <f t="shared" si="1793"/>
        <v>1</v>
      </c>
      <c r="AC1756" s="29">
        <f t="shared" si="1793"/>
        <v>1</v>
      </c>
      <c r="AD1756" s="29">
        <f t="shared" si="1793"/>
        <v>1</v>
      </c>
      <c r="AE1756" s="29">
        <f t="shared" si="1791"/>
        <v>1</v>
      </c>
      <c r="AF1756" s="29">
        <f t="shared" si="1791"/>
        <v>1</v>
      </c>
      <c r="AG1756" s="29">
        <f t="shared" si="1791"/>
        <v>1</v>
      </c>
      <c r="AH1756" s="29">
        <f t="shared" si="1791"/>
        <v>1</v>
      </c>
      <c r="AI1756" s="29">
        <f t="shared" si="1791"/>
        <v>1</v>
      </c>
      <c r="AJ1756" s="29">
        <f t="shared" si="1791"/>
        <v>1</v>
      </c>
      <c r="AK1756" s="29">
        <f t="shared" si="1791"/>
        <v>1</v>
      </c>
      <c r="AL1756" s="29">
        <f t="shared" si="1791"/>
        <v>1</v>
      </c>
      <c r="AM1756" s="29">
        <f t="shared" si="1791"/>
        <v>1</v>
      </c>
      <c r="AN1756" s="29">
        <f t="shared" si="1791"/>
        <v>1</v>
      </c>
      <c r="AO1756" s="29">
        <f t="shared" si="1791"/>
        <v>1</v>
      </c>
      <c r="AP1756" s="29">
        <f t="shared" si="1791"/>
        <v>1</v>
      </c>
      <c r="AQ1756" s="29">
        <f t="shared" si="1791"/>
        <v>1</v>
      </c>
      <c r="AR1756" s="29">
        <f t="shared" si="1791"/>
        <v>1</v>
      </c>
      <c r="AS1756" s="29">
        <f t="shared" si="1791"/>
        <v>1</v>
      </c>
      <c r="AT1756" s="29">
        <f t="shared" si="1799"/>
        <v>1</v>
      </c>
      <c r="AU1756" s="29">
        <f t="shared" si="1799"/>
        <v>1</v>
      </c>
      <c r="AV1756" s="29">
        <f t="shared" si="1799"/>
        <v>1</v>
      </c>
      <c r="AW1756" s="29">
        <f t="shared" si="1799"/>
        <v>1</v>
      </c>
      <c r="AX1756" s="29">
        <f t="shared" si="1799"/>
        <v>1</v>
      </c>
      <c r="AY1756" s="29">
        <f t="shared" si="1799"/>
        <v>1</v>
      </c>
      <c r="AZ1756" s="29">
        <f t="shared" si="1799"/>
        <v>1</v>
      </c>
      <c r="BA1756" s="29">
        <f t="shared" si="1799"/>
        <v>1</v>
      </c>
      <c r="BB1756" s="29">
        <f t="shared" si="1799"/>
        <v>1</v>
      </c>
      <c r="BC1756" s="29">
        <f t="shared" si="1799"/>
        <v>1</v>
      </c>
      <c r="BD1756" s="29">
        <f t="shared" si="1799"/>
        <v>1</v>
      </c>
      <c r="BE1756" s="29">
        <f t="shared" si="1799"/>
        <v>1</v>
      </c>
      <c r="BF1756" s="29">
        <f t="shared" si="1799"/>
        <v>1</v>
      </c>
      <c r="BG1756" s="29">
        <f t="shared" si="1799"/>
        <v>1</v>
      </c>
      <c r="BH1756" s="29">
        <f t="shared" si="1799"/>
        <v>1</v>
      </c>
      <c r="BI1756" s="29">
        <f t="shared" si="1799"/>
        <v>1</v>
      </c>
      <c r="BJ1756" s="29">
        <f t="shared" si="1797"/>
        <v>1</v>
      </c>
      <c r="BN1756" s="29">
        <f t="shared" si="1761"/>
        <v>45</v>
      </c>
      <c r="BO1756" s="29">
        <f t="shared" si="1739"/>
        <v>26</v>
      </c>
    </row>
    <row r="1757" spans="3:67" x14ac:dyDescent="0.25">
      <c r="C1757" s="79">
        <f t="shared" si="1736"/>
        <v>43887</v>
      </c>
      <c r="D1757" s="29">
        <f t="shared" si="1783"/>
        <v>2020</v>
      </c>
      <c r="E1757" s="29">
        <f t="shared" si="1762"/>
        <v>2</v>
      </c>
      <c r="F1757" s="29">
        <f t="shared" si="1763"/>
        <v>9</v>
      </c>
      <c r="G1757" s="29">
        <f t="shared" si="1764"/>
        <v>26</v>
      </c>
      <c r="H1757" s="166" t="str">
        <f t="shared" si="1765"/>
        <v>Di</v>
      </c>
      <c r="I1757" s="29">
        <f t="shared" si="1737"/>
        <v>46</v>
      </c>
      <c r="J1757" s="29">
        <f t="array" ref="J1757">INDEX(Dienstplan!$F$6:$AJ$55,BN1757,BO1757)</f>
        <v>0</v>
      </c>
      <c r="K1757" s="29">
        <f t="array" ref="K1757">IF(OR(J1757=Schichten!$B$3,J1757=Schichten!$B$4),INDEX($D$98:$D$147,MATCH(CODE(J1757),$H$98:$H$147,0)),IF(ISERROR(INDEX($D$98:$D$147,MATCH(J1757,$A$98:$A$147,0))),0,INDEX($D$98:$D$147,MATCH(J1757,$A$98:$A$147,0))))</f>
        <v>0</v>
      </c>
      <c r="L1757" s="29">
        <f t="shared" ref="L1757" si="1804">L1707</f>
        <v>0</v>
      </c>
      <c r="M1757" s="29">
        <f t="shared" si="1786"/>
        <v>0</v>
      </c>
      <c r="O1757" s="29">
        <f t="shared" si="1793"/>
        <v>0</v>
      </c>
      <c r="P1757" s="29">
        <f t="shared" si="1793"/>
        <v>0</v>
      </c>
      <c r="Q1757" s="29">
        <f t="shared" si="1793"/>
        <v>0</v>
      </c>
      <c r="R1757" s="29">
        <f t="shared" si="1793"/>
        <v>0</v>
      </c>
      <c r="S1757" s="29">
        <f t="shared" si="1793"/>
        <v>0</v>
      </c>
      <c r="T1757" s="29">
        <f t="shared" si="1793"/>
        <v>0</v>
      </c>
      <c r="U1757" s="29">
        <f t="shared" si="1793"/>
        <v>0</v>
      </c>
      <c r="V1757" s="29">
        <f t="shared" si="1793"/>
        <v>0</v>
      </c>
      <c r="W1757" s="29">
        <f t="shared" si="1793"/>
        <v>0</v>
      </c>
      <c r="X1757" s="29">
        <f t="shared" si="1793"/>
        <v>0</v>
      </c>
      <c r="Y1757" s="29">
        <f t="shared" si="1793"/>
        <v>1</v>
      </c>
      <c r="Z1757" s="29">
        <f t="shared" si="1793"/>
        <v>1</v>
      </c>
      <c r="AA1757" s="29">
        <f t="shared" si="1793"/>
        <v>1</v>
      </c>
      <c r="AB1757" s="29">
        <f t="shared" si="1793"/>
        <v>1</v>
      </c>
      <c r="AC1757" s="29">
        <f t="shared" si="1793"/>
        <v>1</v>
      </c>
      <c r="AD1757" s="29">
        <f t="shared" si="1793"/>
        <v>1</v>
      </c>
      <c r="AE1757" s="29">
        <f t="shared" si="1791"/>
        <v>1</v>
      </c>
      <c r="AF1757" s="29">
        <f t="shared" si="1791"/>
        <v>1</v>
      </c>
      <c r="AG1757" s="29">
        <f t="shared" si="1791"/>
        <v>1</v>
      </c>
      <c r="AH1757" s="29">
        <f t="shared" si="1791"/>
        <v>1</v>
      </c>
      <c r="AI1757" s="29">
        <f t="shared" si="1791"/>
        <v>1</v>
      </c>
      <c r="AJ1757" s="29">
        <f t="shared" si="1791"/>
        <v>1</v>
      </c>
      <c r="AK1757" s="29">
        <f t="shared" si="1791"/>
        <v>1</v>
      </c>
      <c r="AL1757" s="29">
        <f t="shared" si="1791"/>
        <v>1</v>
      </c>
      <c r="AM1757" s="29">
        <f t="shared" si="1791"/>
        <v>1</v>
      </c>
      <c r="AN1757" s="29">
        <f t="shared" si="1791"/>
        <v>1</v>
      </c>
      <c r="AO1757" s="29">
        <f t="shared" si="1791"/>
        <v>1</v>
      </c>
      <c r="AP1757" s="29">
        <f t="shared" si="1791"/>
        <v>1</v>
      </c>
      <c r="AQ1757" s="29">
        <f t="shared" si="1791"/>
        <v>1</v>
      </c>
      <c r="AR1757" s="29">
        <f t="shared" si="1791"/>
        <v>1</v>
      </c>
      <c r="AS1757" s="29">
        <f t="shared" si="1791"/>
        <v>1</v>
      </c>
      <c r="AT1757" s="29">
        <f t="shared" si="1799"/>
        <v>1</v>
      </c>
      <c r="AU1757" s="29">
        <f t="shared" si="1799"/>
        <v>1</v>
      </c>
      <c r="AV1757" s="29">
        <f t="shared" si="1799"/>
        <v>1</v>
      </c>
      <c r="AW1757" s="29">
        <f t="shared" si="1799"/>
        <v>1</v>
      </c>
      <c r="AX1757" s="29">
        <f t="shared" si="1799"/>
        <v>1</v>
      </c>
      <c r="AY1757" s="29">
        <f t="shared" si="1799"/>
        <v>1</v>
      </c>
      <c r="AZ1757" s="29">
        <f t="shared" si="1799"/>
        <v>1</v>
      </c>
      <c r="BA1757" s="29">
        <f t="shared" si="1799"/>
        <v>1</v>
      </c>
      <c r="BB1757" s="29">
        <f t="shared" si="1799"/>
        <v>1</v>
      </c>
      <c r="BC1757" s="29">
        <f t="shared" si="1799"/>
        <v>1</v>
      </c>
      <c r="BD1757" s="29">
        <f t="shared" si="1799"/>
        <v>1</v>
      </c>
      <c r="BE1757" s="29">
        <f t="shared" si="1799"/>
        <v>1</v>
      </c>
      <c r="BF1757" s="29">
        <f t="shared" si="1799"/>
        <v>1</v>
      </c>
      <c r="BG1757" s="29">
        <f t="shared" si="1799"/>
        <v>1</v>
      </c>
      <c r="BH1757" s="29">
        <f t="shared" si="1799"/>
        <v>1</v>
      </c>
      <c r="BI1757" s="29">
        <f t="shared" si="1799"/>
        <v>1</v>
      </c>
      <c r="BJ1757" s="29">
        <f t="shared" si="1797"/>
        <v>1</v>
      </c>
      <c r="BN1757" s="29">
        <f t="shared" si="1761"/>
        <v>46</v>
      </c>
      <c r="BO1757" s="29">
        <f t="shared" si="1739"/>
        <v>26</v>
      </c>
    </row>
    <row r="1758" spans="3:67" x14ac:dyDescent="0.25">
      <c r="C1758" s="79">
        <f t="shared" si="1736"/>
        <v>43887</v>
      </c>
      <c r="D1758" s="29">
        <f t="shared" si="1783"/>
        <v>2020</v>
      </c>
      <c r="E1758" s="29">
        <f t="shared" si="1762"/>
        <v>2</v>
      </c>
      <c r="F1758" s="29">
        <f t="shared" si="1763"/>
        <v>9</v>
      </c>
      <c r="G1758" s="29">
        <f t="shared" si="1764"/>
        <v>26</v>
      </c>
      <c r="H1758" s="166" t="str">
        <f t="shared" si="1765"/>
        <v>Di</v>
      </c>
      <c r="I1758" s="29">
        <f t="shared" si="1737"/>
        <v>47</v>
      </c>
      <c r="J1758" s="29">
        <f t="array" ref="J1758">INDEX(Dienstplan!$F$6:$AJ$55,BN1758,BO1758)</f>
        <v>0</v>
      </c>
      <c r="K1758" s="29">
        <f t="array" ref="K1758">IF(OR(J1758=Schichten!$B$3,J1758=Schichten!$B$4),INDEX($D$98:$D$147,MATCH(CODE(J1758),$H$98:$H$147,0)),IF(ISERROR(INDEX($D$98:$D$147,MATCH(J1758,$A$98:$A$147,0))),0,INDEX($D$98:$D$147,MATCH(J1758,$A$98:$A$147,0))))</f>
        <v>0</v>
      </c>
      <c r="L1758" s="29">
        <f t="shared" ref="L1758" si="1805">L1708</f>
        <v>0</v>
      </c>
      <c r="M1758" s="29">
        <f t="shared" si="1786"/>
        <v>0</v>
      </c>
      <c r="O1758" s="29">
        <f t="shared" si="1793"/>
        <v>0</v>
      </c>
      <c r="P1758" s="29">
        <f t="shared" si="1793"/>
        <v>0</v>
      </c>
      <c r="Q1758" s="29">
        <f t="shared" si="1793"/>
        <v>0</v>
      </c>
      <c r="R1758" s="29">
        <f t="shared" si="1793"/>
        <v>0</v>
      </c>
      <c r="S1758" s="29">
        <f t="shared" si="1793"/>
        <v>0</v>
      </c>
      <c r="T1758" s="29">
        <f t="shared" si="1793"/>
        <v>0</v>
      </c>
      <c r="U1758" s="29">
        <f t="shared" si="1793"/>
        <v>0</v>
      </c>
      <c r="V1758" s="29">
        <f t="shared" si="1793"/>
        <v>0</v>
      </c>
      <c r="W1758" s="29">
        <f t="shared" si="1793"/>
        <v>0</v>
      </c>
      <c r="X1758" s="29">
        <f t="shared" si="1793"/>
        <v>0</v>
      </c>
      <c r="Y1758" s="29">
        <f t="shared" si="1793"/>
        <v>1</v>
      </c>
      <c r="Z1758" s="29">
        <f t="shared" si="1793"/>
        <v>1</v>
      </c>
      <c r="AA1758" s="29">
        <f t="shared" si="1793"/>
        <v>1</v>
      </c>
      <c r="AB1758" s="29">
        <f t="shared" si="1793"/>
        <v>1</v>
      </c>
      <c r="AC1758" s="29">
        <f t="shared" si="1793"/>
        <v>1</v>
      </c>
      <c r="AD1758" s="29">
        <f t="shared" si="1793"/>
        <v>1</v>
      </c>
      <c r="AE1758" s="29">
        <f t="shared" si="1791"/>
        <v>1</v>
      </c>
      <c r="AF1758" s="29">
        <f t="shared" si="1791"/>
        <v>1</v>
      </c>
      <c r="AG1758" s="29">
        <f t="shared" si="1791"/>
        <v>1</v>
      </c>
      <c r="AH1758" s="29">
        <f t="shared" si="1791"/>
        <v>1</v>
      </c>
      <c r="AI1758" s="29">
        <f t="shared" si="1791"/>
        <v>1</v>
      </c>
      <c r="AJ1758" s="29">
        <f t="shared" si="1791"/>
        <v>1</v>
      </c>
      <c r="AK1758" s="29">
        <f t="shared" si="1791"/>
        <v>1</v>
      </c>
      <c r="AL1758" s="29">
        <f t="shared" si="1791"/>
        <v>1</v>
      </c>
      <c r="AM1758" s="29">
        <f t="shared" si="1791"/>
        <v>1</v>
      </c>
      <c r="AN1758" s="29">
        <f t="shared" si="1791"/>
        <v>1</v>
      </c>
      <c r="AO1758" s="29">
        <f t="shared" si="1791"/>
        <v>1</v>
      </c>
      <c r="AP1758" s="29">
        <f t="shared" si="1791"/>
        <v>1</v>
      </c>
      <c r="AQ1758" s="29">
        <f t="shared" si="1791"/>
        <v>1</v>
      </c>
      <c r="AR1758" s="29">
        <f t="shared" si="1791"/>
        <v>1</v>
      </c>
      <c r="AS1758" s="29">
        <f t="shared" si="1791"/>
        <v>1</v>
      </c>
      <c r="AT1758" s="29">
        <f t="shared" si="1799"/>
        <v>1</v>
      </c>
      <c r="AU1758" s="29">
        <f t="shared" si="1799"/>
        <v>1</v>
      </c>
      <c r="AV1758" s="29">
        <f t="shared" si="1799"/>
        <v>1</v>
      </c>
      <c r="AW1758" s="29">
        <f t="shared" si="1799"/>
        <v>1</v>
      </c>
      <c r="AX1758" s="29">
        <f t="shared" si="1799"/>
        <v>1</v>
      </c>
      <c r="AY1758" s="29">
        <f t="shared" si="1799"/>
        <v>1</v>
      </c>
      <c r="AZ1758" s="29">
        <f t="shared" si="1799"/>
        <v>1</v>
      </c>
      <c r="BA1758" s="29">
        <f t="shared" si="1799"/>
        <v>1</v>
      </c>
      <c r="BB1758" s="29">
        <f t="shared" si="1799"/>
        <v>1</v>
      </c>
      <c r="BC1758" s="29">
        <f t="shared" si="1799"/>
        <v>1</v>
      </c>
      <c r="BD1758" s="29">
        <f t="shared" si="1799"/>
        <v>1</v>
      </c>
      <c r="BE1758" s="29">
        <f t="shared" si="1799"/>
        <v>1</v>
      </c>
      <c r="BF1758" s="29">
        <f t="shared" si="1799"/>
        <v>1</v>
      </c>
      <c r="BG1758" s="29">
        <f t="shared" si="1799"/>
        <v>1</v>
      </c>
      <c r="BH1758" s="29">
        <f t="shared" si="1799"/>
        <v>1</v>
      </c>
      <c r="BI1758" s="29">
        <f t="shared" si="1799"/>
        <v>1</v>
      </c>
      <c r="BJ1758" s="29">
        <f t="shared" si="1797"/>
        <v>1</v>
      </c>
      <c r="BN1758" s="29">
        <f t="shared" si="1761"/>
        <v>47</v>
      </c>
      <c r="BO1758" s="29">
        <f t="shared" si="1739"/>
        <v>26</v>
      </c>
    </row>
    <row r="1759" spans="3:67" x14ac:dyDescent="0.25">
      <c r="C1759" s="79">
        <f t="shared" si="1736"/>
        <v>43887</v>
      </c>
      <c r="D1759" s="29">
        <f t="shared" si="1783"/>
        <v>2020</v>
      </c>
      <c r="E1759" s="29">
        <f t="shared" si="1762"/>
        <v>2</v>
      </c>
      <c r="F1759" s="29">
        <f t="shared" si="1763"/>
        <v>9</v>
      </c>
      <c r="G1759" s="29">
        <f t="shared" si="1764"/>
        <v>26</v>
      </c>
      <c r="H1759" s="166" t="str">
        <f t="shared" si="1765"/>
        <v>Di</v>
      </c>
      <c r="I1759" s="29">
        <f t="shared" si="1737"/>
        <v>48</v>
      </c>
      <c r="J1759" s="29">
        <f t="array" ref="J1759">INDEX(Dienstplan!$F$6:$AJ$55,BN1759,BO1759)</f>
        <v>0</v>
      </c>
      <c r="K1759" s="29">
        <f t="array" ref="K1759">IF(OR(J1759=Schichten!$B$3,J1759=Schichten!$B$4),INDEX($D$98:$D$147,MATCH(CODE(J1759),$H$98:$H$147,0)),IF(ISERROR(INDEX($D$98:$D$147,MATCH(J1759,$A$98:$A$147,0))),0,INDEX($D$98:$D$147,MATCH(J1759,$A$98:$A$147,0))))</f>
        <v>0</v>
      </c>
      <c r="L1759" s="29">
        <f t="shared" ref="L1759" si="1806">L1709</f>
        <v>0</v>
      </c>
      <c r="M1759" s="29">
        <f t="shared" si="1786"/>
        <v>0</v>
      </c>
      <c r="O1759" s="29">
        <f t="shared" si="1793"/>
        <v>0</v>
      </c>
      <c r="P1759" s="29">
        <f t="shared" si="1793"/>
        <v>0</v>
      </c>
      <c r="Q1759" s="29">
        <f t="shared" si="1793"/>
        <v>0</v>
      </c>
      <c r="R1759" s="29">
        <f t="shared" si="1793"/>
        <v>0</v>
      </c>
      <c r="S1759" s="29">
        <f t="shared" si="1793"/>
        <v>0</v>
      </c>
      <c r="T1759" s="29">
        <f t="shared" si="1793"/>
        <v>0</v>
      </c>
      <c r="U1759" s="29">
        <f t="shared" si="1793"/>
        <v>0</v>
      </c>
      <c r="V1759" s="29">
        <f t="shared" si="1793"/>
        <v>0</v>
      </c>
      <c r="W1759" s="29">
        <f t="shared" si="1793"/>
        <v>0</v>
      </c>
      <c r="X1759" s="29">
        <f t="shared" si="1793"/>
        <v>0</v>
      </c>
      <c r="Y1759" s="29">
        <f t="shared" si="1793"/>
        <v>1</v>
      </c>
      <c r="Z1759" s="29">
        <f t="shared" si="1793"/>
        <v>1</v>
      </c>
      <c r="AA1759" s="29">
        <f t="shared" si="1793"/>
        <v>1</v>
      </c>
      <c r="AB1759" s="29">
        <f t="shared" si="1793"/>
        <v>1</v>
      </c>
      <c r="AC1759" s="29">
        <f t="shared" si="1793"/>
        <v>1</v>
      </c>
      <c r="AD1759" s="29">
        <f t="shared" si="1793"/>
        <v>1</v>
      </c>
      <c r="AE1759" s="29">
        <f t="shared" si="1791"/>
        <v>1</v>
      </c>
      <c r="AF1759" s="29">
        <f t="shared" si="1791"/>
        <v>1</v>
      </c>
      <c r="AG1759" s="29">
        <f t="shared" si="1791"/>
        <v>1</v>
      </c>
      <c r="AH1759" s="29">
        <f t="shared" si="1791"/>
        <v>1</v>
      </c>
      <c r="AI1759" s="29">
        <f t="shared" si="1791"/>
        <v>1</v>
      </c>
      <c r="AJ1759" s="29">
        <f t="shared" si="1791"/>
        <v>1</v>
      </c>
      <c r="AK1759" s="29">
        <f t="shared" si="1791"/>
        <v>1</v>
      </c>
      <c r="AL1759" s="29">
        <f t="shared" si="1791"/>
        <v>1</v>
      </c>
      <c r="AM1759" s="29">
        <f t="shared" si="1791"/>
        <v>1</v>
      </c>
      <c r="AN1759" s="29">
        <f t="shared" si="1791"/>
        <v>1</v>
      </c>
      <c r="AO1759" s="29">
        <f t="shared" si="1791"/>
        <v>1</v>
      </c>
      <c r="AP1759" s="29">
        <f t="shared" si="1791"/>
        <v>1</v>
      </c>
      <c r="AQ1759" s="29">
        <f t="shared" si="1791"/>
        <v>1</v>
      </c>
      <c r="AR1759" s="29">
        <f t="shared" si="1791"/>
        <v>1</v>
      </c>
      <c r="AS1759" s="29">
        <f t="shared" si="1791"/>
        <v>1</v>
      </c>
      <c r="AT1759" s="29">
        <f t="shared" si="1799"/>
        <v>1</v>
      </c>
      <c r="AU1759" s="29">
        <f t="shared" si="1799"/>
        <v>1</v>
      </c>
      <c r="AV1759" s="29">
        <f t="shared" si="1799"/>
        <v>1</v>
      </c>
      <c r="AW1759" s="29">
        <f t="shared" si="1799"/>
        <v>1</v>
      </c>
      <c r="AX1759" s="29">
        <f t="shared" si="1799"/>
        <v>1</v>
      </c>
      <c r="AY1759" s="29">
        <f t="shared" si="1799"/>
        <v>1</v>
      </c>
      <c r="AZ1759" s="29">
        <f t="shared" si="1799"/>
        <v>1</v>
      </c>
      <c r="BA1759" s="29">
        <f t="shared" si="1799"/>
        <v>1</v>
      </c>
      <c r="BB1759" s="29">
        <f t="shared" si="1799"/>
        <v>1</v>
      </c>
      <c r="BC1759" s="29">
        <f t="shared" si="1799"/>
        <v>1</v>
      </c>
      <c r="BD1759" s="29">
        <f t="shared" si="1799"/>
        <v>1</v>
      </c>
      <c r="BE1759" s="29">
        <f t="shared" si="1799"/>
        <v>1</v>
      </c>
      <c r="BF1759" s="29">
        <f t="shared" si="1799"/>
        <v>1</v>
      </c>
      <c r="BG1759" s="29">
        <f t="shared" si="1799"/>
        <v>1</v>
      </c>
      <c r="BH1759" s="29">
        <f t="shared" si="1799"/>
        <v>1</v>
      </c>
      <c r="BI1759" s="29">
        <f t="shared" si="1799"/>
        <v>1</v>
      </c>
      <c r="BJ1759" s="29">
        <f t="shared" si="1797"/>
        <v>1</v>
      </c>
      <c r="BN1759" s="29">
        <f t="shared" si="1761"/>
        <v>48</v>
      </c>
      <c r="BO1759" s="29">
        <f t="shared" si="1739"/>
        <v>26</v>
      </c>
    </row>
    <row r="1760" spans="3:67" x14ac:dyDescent="0.25">
      <c r="C1760" s="79">
        <f t="shared" si="1736"/>
        <v>43887</v>
      </c>
      <c r="D1760" s="29">
        <f t="shared" si="1783"/>
        <v>2020</v>
      </c>
      <c r="E1760" s="29">
        <f t="shared" si="1762"/>
        <v>2</v>
      </c>
      <c r="F1760" s="29">
        <f t="shared" si="1763"/>
        <v>9</v>
      </c>
      <c r="G1760" s="29">
        <f t="shared" si="1764"/>
        <v>26</v>
      </c>
      <c r="H1760" s="166" t="str">
        <f t="shared" si="1765"/>
        <v>Di</v>
      </c>
      <c r="I1760" s="29">
        <f t="shared" si="1737"/>
        <v>49</v>
      </c>
      <c r="J1760" s="29">
        <f t="array" ref="J1760">INDEX(Dienstplan!$F$6:$AJ$55,BN1760,BO1760)</f>
        <v>0</v>
      </c>
      <c r="K1760" s="29">
        <f t="array" ref="K1760">IF(OR(J1760=Schichten!$B$3,J1760=Schichten!$B$4),INDEX($D$98:$D$147,MATCH(CODE(J1760),$H$98:$H$147,0)),IF(ISERROR(INDEX($D$98:$D$147,MATCH(J1760,$A$98:$A$147,0))),0,INDEX($D$98:$D$147,MATCH(J1760,$A$98:$A$147,0))))</f>
        <v>0</v>
      </c>
      <c r="L1760" s="29">
        <f t="shared" ref="L1760" si="1807">L1710</f>
        <v>0</v>
      </c>
      <c r="M1760" s="29">
        <f t="shared" si="1786"/>
        <v>0</v>
      </c>
      <c r="O1760" s="29">
        <f t="shared" si="1793"/>
        <v>0</v>
      </c>
      <c r="P1760" s="29">
        <f t="shared" si="1793"/>
        <v>0</v>
      </c>
      <c r="Q1760" s="29">
        <f t="shared" si="1793"/>
        <v>0</v>
      </c>
      <c r="R1760" s="29">
        <f t="shared" si="1793"/>
        <v>0</v>
      </c>
      <c r="S1760" s="29">
        <f t="shared" si="1793"/>
        <v>0</v>
      </c>
      <c r="T1760" s="29">
        <f t="shared" si="1793"/>
        <v>0</v>
      </c>
      <c r="U1760" s="29">
        <f t="shared" si="1793"/>
        <v>0</v>
      </c>
      <c r="V1760" s="29">
        <f t="shared" si="1793"/>
        <v>0</v>
      </c>
      <c r="W1760" s="29">
        <f t="shared" si="1793"/>
        <v>0</v>
      </c>
      <c r="X1760" s="29">
        <f t="shared" si="1793"/>
        <v>0</v>
      </c>
      <c r="Y1760" s="29">
        <f t="shared" si="1793"/>
        <v>1</v>
      </c>
      <c r="Z1760" s="29">
        <f t="shared" si="1793"/>
        <v>1</v>
      </c>
      <c r="AA1760" s="29">
        <f t="shared" si="1793"/>
        <v>1</v>
      </c>
      <c r="AB1760" s="29">
        <f t="shared" si="1793"/>
        <v>1</v>
      </c>
      <c r="AC1760" s="29">
        <f t="shared" si="1793"/>
        <v>1</v>
      </c>
      <c r="AD1760" s="29">
        <f t="shared" si="1793"/>
        <v>1</v>
      </c>
      <c r="AE1760" s="29">
        <f t="shared" si="1791"/>
        <v>1</v>
      </c>
      <c r="AF1760" s="29">
        <f t="shared" si="1791"/>
        <v>1</v>
      </c>
      <c r="AG1760" s="29">
        <f t="shared" si="1791"/>
        <v>1</v>
      </c>
      <c r="AH1760" s="29">
        <f t="shared" si="1791"/>
        <v>1</v>
      </c>
      <c r="AI1760" s="29">
        <f t="shared" si="1791"/>
        <v>1</v>
      </c>
      <c r="AJ1760" s="29">
        <f t="shared" si="1791"/>
        <v>1</v>
      </c>
      <c r="AK1760" s="29">
        <f t="shared" si="1791"/>
        <v>1</v>
      </c>
      <c r="AL1760" s="29">
        <f t="shared" si="1791"/>
        <v>1</v>
      </c>
      <c r="AM1760" s="29">
        <f t="shared" si="1791"/>
        <v>1</v>
      </c>
      <c r="AN1760" s="29">
        <f t="shared" si="1791"/>
        <v>1</v>
      </c>
      <c r="AO1760" s="29">
        <f t="shared" si="1791"/>
        <v>1</v>
      </c>
      <c r="AP1760" s="29">
        <f t="shared" si="1791"/>
        <v>1</v>
      </c>
      <c r="AQ1760" s="29">
        <f t="shared" si="1791"/>
        <v>1</v>
      </c>
      <c r="AR1760" s="29">
        <f t="shared" si="1791"/>
        <v>1</v>
      </c>
      <c r="AS1760" s="29">
        <f t="shared" si="1791"/>
        <v>1</v>
      </c>
      <c r="AT1760" s="29">
        <f t="shared" si="1799"/>
        <v>1</v>
      </c>
      <c r="AU1760" s="29">
        <f t="shared" si="1799"/>
        <v>1</v>
      </c>
      <c r="AV1760" s="29">
        <f t="shared" si="1799"/>
        <v>1</v>
      </c>
      <c r="AW1760" s="29">
        <f t="shared" si="1799"/>
        <v>1</v>
      </c>
      <c r="AX1760" s="29">
        <f t="shared" si="1799"/>
        <v>1</v>
      </c>
      <c r="AY1760" s="29">
        <f t="shared" si="1799"/>
        <v>1</v>
      </c>
      <c r="AZ1760" s="29">
        <f t="shared" si="1799"/>
        <v>1</v>
      </c>
      <c r="BA1760" s="29">
        <f t="shared" si="1799"/>
        <v>1</v>
      </c>
      <c r="BB1760" s="29">
        <f t="shared" si="1799"/>
        <v>1</v>
      </c>
      <c r="BC1760" s="29">
        <f t="shared" si="1799"/>
        <v>1</v>
      </c>
      <c r="BD1760" s="29">
        <f t="shared" si="1799"/>
        <v>1</v>
      </c>
      <c r="BE1760" s="29">
        <f t="shared" si="1799"/>
        <v>1</v>
      </c>
      <c r="BF1760" s="29">
        <f t="shared" si="1799"/>
        <v>1</v>
      </c>
      <c r="BG1760" s="29">
        <f t="shared" si="1799"/>
        <v>1</v>
      </c>
      <c r="BH1760" s="29">
        <f t="shared" si="1799"/>
        <v>1</v>
      </c>
      <c r="BI1760" s="29">
        <f t="shared" si="1799"/>
        <v>1</v>
      </c>
      <c r="BJ1760" s="29">
        <f t="shared" si="1797"/>
        <v>1</v>
      </c>
      <c r="BN1760" s="29">
        <f t="shared" si="1761"/>
        <v>49</v>
      </c>
      <c r="BO1760" s="29">
        <f t="shared" si="1739"/>
        <v>26</v>
      </c>
    </row>
    <row r="1761" spans="3:67" x14ac:dyDescent="0.25">
      <c r="C1761" s="79">
        <f t="shared" si="1736"/>
        <v>43887</v>
      </c>
      <c r="D1761" s="29">
        <f t="shared" si="1783"/>
        <v>2020</v>
      </c>
      <c r="E1761" s="29">
        <f t="shared" si="1762"/>
        <v>2</v>
      </c>
      <c r="F1761" s="29">
        <f t="shared" si="1763"/>
        <v>9</v>
      </c>
      <c r="G1761" s="29">
        <f t="shared" si="1764"/>
        <v>26</v>
      </c>
      <c r="H1761" s="166" t="str">
        <f t="shared" si="1765"/>
        <v>Di</v>
      </c>
      <c r="I1761" s="29">
        <f t="shared" si="1737"/>
        <v>50</v>
      </c>
      <c r="J1761" s="29">
        <f t="array" ref="J1761">INDEX(Dienstplan!$F$6:$AJ$55,BN1761,BO1761)</f>
        <v>0</v>
      </c>
      <c r="K1761" s="29">
        <f t="array" ref="K1761">IF(OR(J1761=Schichten!$B$3,J1761=Schichten!$B$4),INDEX($D$98:$D$147,MATCH(CODE(J1761),$H$98:$H$147,0)),IF(ISERROR(INDEX($D$98:$D$147,MATCH(J1761,$A$98:$A$147,0))),0,INDEX($D$98:$D$147,MATCH(J1761,$A$98:$A$147,0))))</f>
        <v>0</v>
      </c>
      <c r="L1761" s="29">
        <f t="shared" ref="L1761" si="1808">L1711</f>
        <v>0</v>
      </c>
      <c r="M1761" s="29">
        <f t="shared" si="1786"/>
        <v>0</v>
      </c>
      <c r="O1761" s="29">
        <f t="shared" si="1793"/>
        <v>0</v>
      </c>
      <c r="P1761" s="29">
        <f t="shared" si="1793"/>
        <v>0</v>
      </c>
      <c r="Q1761" s="29">
        <f t="shared" si="1793"/>
        <v>0</v>
      </c>
      <c r="R1761" s="29">
        <f t="shared" si="1793"/>
        <v>0</v>
      </c>
      <c r="S1761" s="29">
        <f t="shared" si="1793"/>
        <v>0</v>
      </c>
      <c r="T1761" s="29">
        <f t="shared" si="1793"/>
        <v>0</v>
      </c>
      <c r="U1761" s="29">
        <f t="shared" si="1793"/>
        <v>0</v>
      </c>
      <c r="V1761" s="29">
        <f t="shared" si="1793"/>
        <v>0</v>
      </c>
      <c r="W1761" s="29">
        <f t="shared" si="1793"/>
        <v>0</v>
      </c>
      <c r="X1761" s="29">
        <f t="shared" si="1793"/>
        <v>0</v>
      </c>
      <c r="Y1761" s="29">
        <f t="shared" si="1793"/>
        <v>1</v>
      </c>
      <c r="Z1761" s="29">
        <f t="shared" si="1793"/>
        <v>1</v>
      </c>
      <c r="AA1761" s="29">
        <f t="shared" si="1793"/>
        <v>1</v>
      </c>
      <c r="AB1761" s="29">
        <f t="shared" si="1793"/>
        <v>1</v>
      </c>
      <c r="AC1761" s="29">
        <f t="shared" si="1793"/>
        <v>1</v>
      </c>
      <c r="AD1761" s="29">
        <f t="shared" si="1793"/>
        <v>1</v>
      </c>
      <c r="AE1761" s="29">
        <f t="shared" si="1791"/>
        <v>1</v>
      </c>
      <c r="AF1761" s="29">
        <f t="shared" si="1791"/>
        <v>1</v>
      </c>
      <c r="AG1761" s="29">
        <f t="shared" si="1791"/>
        <v>1</v>
      </c>
      <c r="AH1761" s="29">
        <f t="shared" si="1791"/>
        <v>1</v>
      </c>
      <c r="AI1761" s="29">
        <f t="shared" si="1791"/>
        <v>1</v>
      </c>
      <c r="AJ1761" s="29">
        <f t="shared" si="1791"/>
        <v>1</v>
      </c>
      <c r="AK1761" s="29">
        <f t="shared" si="1791"/>
        <v>1</v>
      </c>
      <c r="AL1761" s="29">
        <f t="shared" si="1791"/>
        <v>1</v>
      </c>
      <c r="AM1761" s="29">
        <f t="shared" si="1791"/>
        <v>1</v>
      </c>
      <c r="AN1761" s="29">
        <f t="shared" si="1791"/>
        <v>1</v>
      </c>
      <c r="AO1761" s="29">
        <f t="shared" si="1791"/>
        <v>1</v>
      </c>
      <c r="AP1761" s="29">
        <f t="shared" si="1791"/>
        <v>1</v>
      </c>
      <c r="AQ1761" s="29">
        <f t="shared" si="1791"/>
        <v>1</v>
      </c>
      <c r="AR1761" s="29">
        <f t="shared" si="1791"/>
        <v>1</v>
      </c>
      <c r="AS1761" s="29">
        <f t="shared" si="1791"/>
        <v>1</v>
      </c>
      <c r="AT1761" s="29">
        <f t="shared" si="1799"/>
        <v>1</v>
      </c>
      <c r="AU1761" s="29">
        <f t="shared" si="1799"/>
        <v>1</v>
      </c>
      <c r="AV1761" s="29">
        <f t="shared" si="1799"/>
        <v>1</v>
      </c>
      <c r="AW1761" s="29">
        <f t="shared" si="1799"/>
        <v>1</v>
      </c>
      <c r="AX1761" s="29">
        <f t="shared" si="1799"/>
        <v>1</v>
      </c>
      <c r="AY1761" s="29">
        <f t="shared" si="1799"/>
        <v>1</v>
      </c>
      <c r="AZ1761" s="29">
        <f t="shared" si="1799"/>
        <v>1</v>
      </c>
      <c r="BA1761" s="29">
        <f t="shared" si="1799"/>
        <v>1</v>
      </c>
      <c r="BB1761" s="29">
        <f t="shared" si="1799"/>
        <v>1</v>
      </c>
      <c r="BC1761" s="29">
        <f t="shared" si="1799"/>
        <v>1</v>
      </c>
      <c r="BD1761" s="29">
        <f t="shared" si="1799"/>
        <v>1</v>
      </c>
      <c r="BE1761" s="29">
        <f t="shared" si="1799"/>
        <v>1</v>
      </c>
      <c r="BF1761" s="29">
        <f t="shared" si="1799"/>
        <v>1</v>
      </c>
      <c r="BG1761" s="29">
        <f t="shared" si="1799"/>
        <v>1</v>
      </c>
      <c r="BH1761" s="29">
        <f t="shared" si="1799"/>
        <v>1</v>
      </c>
      <c r="BI1761" s="29">
        <f t="shared" si="1799"/>
        <v>1</v>
      </c>
      <c r="BJ1761" s="29">
        <f t="shared" si="1797"/>
        <v>1</v>
      </c>
      <c r="BN1761" s="29">
        <f t="shared" si="1761"/>
        <v>50</v>
      </c>
      <c r="BO1761" s="29">
        <f t="shared" si="1739"/>
        <v>26</v>
      </c>
    </row>
    <row r="1762" spans="3:67" x14ac:dyDescent="0.25">
      <c r="C1762" s="79">
        <f t="shared" si="1736"/>
        <v>43888</v>
      </c>
      <c r="D1762" s="29">
        <f t="shared" si="1783"/>
        <v>2020</v>
      </c>
      <c r="E1762" s="29">
        <f t="shared" si="1762"/>
        <v>2</v>
      </c>
      <c r="F1762" s="29">
        <f t="shared" si="1763"/>
        <v>9</v>
      </c>
      <c r="G1762" s="29">
        <f t="shared" si="1764"/>
        <v>27</v>
      </c>
      <c r="H1762" s="166" t="str">
        <f t="shared" si="1765"/>
        <v>Mi</v>
      </c>
      <c r="I1762" s="29">
        <f t="shared" si="1737"/>
        <v>1</v>
      </c>
      <c r="J1762" s="29">
        <f t="array" ref="J1762">INDEX(Dienstplan!$F$6:$AJ$55,BN1762,BO1762)</f>
        <v>0</v>
      </c>
      <c r="K1762" s="29">
        <f t="array" ref="K1762">IF(OR(J1762=Schichten!$B$3,J1762=Schichten!$B$4),INDEX($D$98:$D$147,MATCH(CODE(J1762),$H$98:$H$147,0)),IF(ISERROR(INDEX($D$98:$D$147,MATCH(J1762,$A$98:$A$147,0))),0,INDEX($D$98:$D$147,MATCH(J1762,$A$98:$A$147,0))))</f>
        <v>0</v>
      </c>
      <c r="L1762" s="29">
        <f t="shared" ref="L1762" si="1809">L1712</f>
        <v>1.1494252873563218E-2</v>
      </c>
      <c r="M1762" s="29">
        <f t="shared" si="1786"/>
        <v>0</v>
      </c>
      <c r="O1762" s="29">
        <f t="shared" si="1793"/>
        <v>0</v>
      </c>
      <c r="P1762" s="29">
        <f t="shared" si="1793"/>
        <v>0</v>
      </c>
      <c r="Q1762" s="29">
        <f t="shared" si="1793"/>
        <v>0</v>
      </c>
      <c r="R1762" s="29">
        <f t="shared" si="1793"/>
        <v>0</v>
      </c>
      <c r="S1762" s="29">
        <f t="shared" si="1793"/>
        <v>0</v>
      </c>
      <c r="T1762" s="29">
        <f t="shared" si="1793"/>
        <v>0</v>
      </c>
      <c r="U1762" s="29">
        <f t="shared" si="1793"/>
        <v>0</v>
      </c>
      <c r="V1762" s="29">
        <f t="shared" si="1793"/>
        <v>0</v>
      </c>
      <c r="W1762" s="29">
        <f t="shared" si="1793"/>
        <v>0</v>
      </c>
      <c r="X1762" s="29">
        <f t="shared" si="1793"/>
        <v>0</v>
      </c>
      <c r="Y1762" s="29">
        <f t="shared" si="1793"/>
        <v>1</v>
      </c>
      <c r="Z1762" s="29">
        <f t="shared" si="1793"/>
        <v>1</v>
      </c>
      <c r="AA1762" s="29">
        <f t="shared" si="1793"/>
        <v>1</v>
      </c>
      <c r="AB1762" s="29">
        <f t="shared" si="1793"/>
        <v>1</v>
      </c>
      <c r="AC1762" s="29">
        <f t="shared" si="1793"/>
        <v>1</v>
      </c>
      <c r="AD1762" s="29">
        <f t="shared" si="1793"/>
        <v>1</v>
      </c>
      <c r="AE1762" s="29">
        <f t="shared" si="1791"/>
        <v>1</v>
      </c>
      <c r="AF1762" s="29">
        <f t="shared" si="1791"/>
        <v>1</v>
      </c>
      <c r="AG1762" s="29">
        <f t="shared" si="1791"/>
        <v>1</v>
      </c>
      <c r="AH1762" s="29">
        <f t="shared" si="1791"/>
        <v>1</v>
      </c>
      <c r="AI1762" s="29">
        <f t="shared" si="1791"/>
        <v>1</v>
      </c>
      <c r="AJ1762" s="29">
        <f t="shared" si="1791"/>
        <v>1</v>
      </c>
      <c r="AK1762" s="29">
        <f t="shared" si="1791"/>
        <v>1</v>
      </c>
      <c r="AL1762" s="29">
        <f t="shared" si="1791"/>
        <v>1</v>
      </c>
      <c r="AM1762" s="29">
        <f t="shared" si="1791"/>
        <v>1</v>
      </c>
      <c r="AN1762" s="29">
        <f t="shared" si="1791"/>
        <v>1</v>
      </c>
      <c r="AO1762" s="29">
        <f t="shared" si="1791"/>
        <v>1</v>
      </c>
      <c r="AP1762" s="29">
        <f t="shared" si="1791"/>
        <v>1</v>
      </c>
      <c r="AQ1762" s="29">
        <f t="shared" si="1791"/>
        <v>1</v>
      </c>
      <c r="AR1762" s="29">
        <f t="shared" si="1791"/>
        <v>1</v>
      </c>
      <c r="AS1762" s="29">
        <f t="shared" si="1791"/>
        <v>1</v>
      </c>
      <c r="AT1762" s="29">
        <f t="shared" si="1799"/>
        <v>1</v>
      </c>
      <c r="AU1762" s="29">
        <f t="shared" si="1799"/>
        <v>1</v>
      </c>
      <c r="AV1762" s="29">
        <f t="shared" si="1799"/>
        <v>1</v>
      </c>
      <c r="AW1762" s="29">
        <f t="shared" si="1799"/>
        <v>1</v>
      </c>
      <c r="AX1762" s="29">
        <f t="shared" si="1799"/>
        <v>1</v>
      </c>
      <c r="AY1762" s="29">
        <f t="shared" si="1799"/>
        <v>1</v>
      </c>
      <c r="AZ1762" s="29">
        <f t="shared" si="1799"/>
        <v>1</v>
      </c>
      <c r="BA1762" s="29">
        <f t="shared" si="1799"/>
        <v>1</v>
      </c>
      <c r="BB1762" s="29">
        <f t="shared" si="1799"/>
        <v>1</v>
      </c>
      <c r="BC1762" s="29">
        <f t="shared" si="1799"/>
        <v>1</v>
      </c>
      <c r="BD1762" s="29">
        <f t="shared" si="1799"/>
        <v>1</v>
      </c>
      <c r="BE1762" s="29">
        <f t="shared" si="1799"/>
        <v>1</v>
      </c>
      <c r="BF1762" s="29">
        <f t="shared" si="1799"/>
        <v>1</v>
      </c>
      <c r="BG1762" s="29">
        <f t="shared" si="1799"/>
        <v>1</v>
      </c>
      <c r="BH1762" s="29">
        <f t="shared" si="1799"/>
        <v>1</v>
      </c>
      <c r="BI1762" s="29">
        <f t="shared" si="1799"/>
        <v>1</v>
      </c>
      <c r="BJ1762" s="29">
        <f t="shared" si="1797"/>
        <v>1</v>
      </c>
      <c r="BN1762" s="29">
        <f t="shared" si="1761"/>
        <v>1</v>
      </c>
      <c r="BO1762" s="29">
        <f t="shared" si="1739"/>
        <v>27</v>
      </c>
    </row>
    <row r="1763" spans="3:67" x14ac:dyDescent="0.25">
      <c r="C1763" s="79">
        <f t="shared" si="1736"/>
        <v>43888</v>
      </c>
      <c r="D1763" s="29">
        <f t="shared" si="1783"/>
        <v>2020</v>
      </c>
      <c r="E1763" s="29">
        <f t="shared" si="1762"/>
        <v>2</v>
      </c>
      <c r="F1763" s="29">
        <f t="shared" si="1763"/>
        <v>9</v>
      </c>
      <c r="G1763" s="29">
        <f t="shared" si="1764"/>
        <v>27</v>
      </c>
      <c r="H1763" s="166" t="str">
        <f t="shared" si="1765"/>
        <v>Mi</v>
      </c>
      <c r="I1763" s="29">
        <f t="shared" si="1737"/>
        <v>2</v>
      </c>
      <c r="J1763" s="29">
        <f t="array" ref="J1763">INDEX(Dienstplan!$F$6:$AJ$55,BN1763,BO1763)</f>
        <v>0</v>
      </c>
      <c r="K1763" s="29">
        <f t="array" ref="K1763">IF(OR(J1763=Schichten!$B$3,J1763=Schichten!$B$4),INDEX($D$98:$D$147,MATCH(CODE(J1763),$H$98:$H$147,0)),IF(ISERROR(INDEX($D$98:$D$147,MATCH(J1763,$A$98:$A$147,0))),0,INDEX($D$98:$D$147,MATCH(J1763,$A$98:$A$147,0))))</f>
        <v>0</v>
      </c>
      <c r="L1763" s="29">
        <f t="shared" ref="L1763" si="1810">L1713</f>
        <v>0</v>
      </c>
      <c r="M1763" s="29">
        <f t="shared" si="1786"/>
        <v>0</v>
      </c>
      <c r="O1763" s="29">
        <f t="shared" si="1793"/>
        <v>0</v>
      </c>
      <c r="P1763" s="29">
        <f t="shared" si="1793"/>
        <v>0</v>
      </c>
      <c r="Q1763" s="29">
        <f t="shared" si="1793"/>
        <v>0</v>
      </c>
      <c r="R1763" s="29">
        <f t="shared" si="1793"/>
        <v>0</v>
      </c>
      <c r="S1763" s="29">
        <f t="shared" si="1793"/>
        <v>0</v>
      </c>
      <c r="T1763" s="29">
        <f t="shared" si="1793"/>
        <v>0</v>
      </c>
      <c r="U1763" s="29">
        <f t="shared" si="1793"/>
        <v>0</v>
      </c>
      <c r="V1763" s="29">
        <f t="shared" si="1793"/>
        <v>0</v>
      </c>
      <c r="W1763" s="29">
        <f t="shared" si="1793"/>
        <v>0</v>
      </c>
      <c r="X1763" s="29">
        <f t="shared" si="1793"/>
        <v>0</v>
      </c>
      <c r="Y1763" s="29">
        <f t="shared" si="1793"/>
        <v>1</v>
      </c>
      <c r="Z1763" s="29">
        <f t="shared" si="1793"/>
        <v>1</v>
      </c>
      <c r="AA1763" s="29">
        <f t="shared" si="1793"/>
        <v>1</v>
      </c>
      <c r="AB1763" s="29">
        <f t="shared" si="1793"/>
        <v>1</v>
      </c>
      <c r="AC1763" s="29">
        <f t="shared" si="1793"/>
        <v>1</v>
      </c>
      <c r="AD1763" s="29">
        <f t="shared" ref="AD1763:AS1778" si="1811">IF($M$457,IF($J1763=AD$461,1,0),0)</f>
        <v>1</v>
      </c>
      <c r="AE1763" s="29">
        <f t="shared" si="1811"/>
        <v>1</v>
      </c>
      <c r="AF1763" s="29">
        <f t="shared" si="1811"/>
        <v>1</v>
      </c>
      <c r="AG1763" s="29">
        <f t="shared" si="1811"/>
        <v>1</v>
      </c>
      <c r="AH1763" s="29">
        <f t="shared" si="1811"/>
        <v>1</v>
      </c>
      <c r="AI1763" s="29">
        <f t="shared" si="1811"/>
        <v>1</v>
      </c>
      <c r="AJ1763" s="29">
        <f t="shared" si="1811"/>
        <v>1</v>
      </c>
      <c r="AK1763" s="29">
        <f t="shared" si="1811"/>
        <v>1</v>
      </c>
      <c r="AL1763" s="29">
        <f t="shared" si="1811"/>
        <v>1</v>
      </c>
      <c r="AM1763" s="29">
        <f t="shared" si="1811"/>
        <v>1</v>
      </c>
      <c r="AN1763" s="29">
        <f t="shared" si="1811"/>
        <v>1</v>
      </c>
      <c r="AO1763" s="29">
        <f t="shared" si="1811"/>
        <v>1</v>
      </c>
      <c r="AP1763" s="29">
        <f t="shared" si="1811"/>
        <v>1</v>
      </c>
      <c r="AQ1763" s="29">
        <f t="shared" si="1811"/>
        <v>1</v>
      </c>
      <c r="AR1763" s="29">
        <f t="shared" si="1811"/>
        <v>1</v>
      </c>
      <c r="AS1763" s="29">
        <f t="shared" si="1811"/>
        <v>1</v>
      </c>
      <c r="AT1763" s="29">
        <f t="shared" si="1799"/>
        <v>1</v>
      </c>
      <c r="AU1763" s="29">
        <f t="shared" si="1799"/>
        <v>1</v>
      </c>
      <c r="AV1763" s="29">
        <f t="shared" si="1799"/>
        <v>1</v>
      </c>
      <c r="AW1763" s="29">
        <f t="shared" si="1799"/>
        <v>1</v>
      </c>
      <c r="AX1763" s="29">
        <f t="shared" si="1799"/>
        <v>1</v>
      </c>
      <c r="AY1763" s="29">
        <f t="shared" si="1799"/>
        <v>1</v>
      </c>
      <c r="AZ1763" s="29">
        <f t="shared" si="1799"/>
        <v>1</v>
      </c>
      <c r="BA1763" s="29">
        <f t="shared" si="1799"/>
        <v>1</v>
      </c>
      <c r="BB1763" s="29">
        <f t="shared" si="1799"/>
        <v>1</v>
      </c>
      <c r="BC1763" s="29">
        <f t="shared" si="1799"/>
        <v>1</v>
      </c>
      <c r="BD1763" s="29">
        <f t="shared" si="1799"/>
        <v>1</v>
      </c>
      <c r="BE1763" s="29">
        <f t="shared" si="1799"/>
        <v>1</v>
      </c>
      <c r="BF1763" s="29">
        <f t="shared" si="1799"/>
        <v>1</v>
      </c>
      <c r="BG1763" s="29">
        <f t="shared" si="1799"/>
        <v>1</v>
      </c>
      <c r="BH1763" s="29">
        <f t="shared" si="1799"/>
        <v>1</v>
      </c>
      <c r="BI1763" s="29">
        <f t="shared" si="1799"/>
        <v>1</v>
      </c>
      <c r="BJ1763" s="29">
        <f t="shared" si="1797"/>
        <v>1</v>
      </c>
      <c r="BN1763" s="29">
        <f t="shared" si="1761"/>
        <v>2</v>
      </c>
      <c r="BO1763" s="29">
        <f t="shared" si="1739"/>
        <v>27</v>
      </c>
    </row>
    <row r="1764" spans="3:67" x14ac:dyDescent="0.25">
      <c r="C1764" s="79">
        <f t="shared" si="1736"/>
        <v>43888</v>
      </c>
      <c r="D1764" s="29">
        <f t="shared" si="1783"/>
        <v>2020</v>
      </c>
      <c r="E1764" s="29">
        <f t="shared" si="1762"/>
        <v>2</v>
      </c>
      <c r="F1764" s="29">
        <f t="shared" si="1763"/>
        <v>9</v>
      </c>
      <c r="G1764" s="29">
        <f t="shared" si="1764"/>
        <v>27</v>
      </c>
      <c r="H1764" s="166" t="str">
        <f t="shared" si="1765"/>
        <v>Mi</v>
      </c>
      <c r="I1764" s="29">
        <f t="shared" si="1737"/>
        <v>3</v>
      </c>
      <c r="J1764" s="29">
        <f t="array" ref="J1764">INDEX(Dienstplan!$F$6:$AJ$55,BN1764,BO1764)</f>
        <v>0</v>
      </c>
      <c r="K1764" s="29">
        <f t="array" ref="K1764">IF(OR(J1764=Schichten!$B$3,J1764=Schichten!$B$4),INDEX($D$98:$D$147,MATCH(CODE(J1764),$H$98:$H$147,0)),IF(ISERROR(INDEX($D$98:$D$147,MATCH(J1764,$A$98:$A$147,0))),0,INDEX($D$98:$D$147,MATCH(J1764,$A$98:$A$147,0))))</f>
        <v>0</v>
      </c>
      <c r="L1764" s="29">
        <f t="shared" ref="L1764" si="1812">L1714</f>
        <v>0</v>
      </c>
      <c r="M1764" s="29">
        <f t="shared" si="1786"/>
        <v>0</v>
      </c>
      <c r="O1764" s="29">
        <f t="shared" ref="O1764:AD1779" si="1813">IF($M$457,IF($J1764=O$461,1,0),0)</f>
        <v>0</v>
      </c>
      <c r="P1764" s="29">
        <f t="shared" si="1813"/>
        <v>0</v>
      </c>
      <c r="Q1764" s="29">
        <f t="shared" si="1813"/>
        <v>0</v>
      </c>
      <c r="R1764" s="29">
        <f t="shared" si="1813"/>
        <v>0</v>
      </c>
      <c r="S1764" s="29">
        <f t="shared" si="1813"/>
        <v>0</v>
      </c>
      <c r="T1764" s="29">
        <f t="shared" si="1813"/>
        <v>0</v>
      </c>
      <c r="U1764" s="29">
        <f t="shared" si="1813"/>
        <v>0</v>
      </c>
      <c r="V1764" s="29">
        <f t="shared" si="1813"/>
        <v>0</v>
      </c>
      <c r="W1764" s="29">
        <f t="shared" si="1813"/>
        <v>0</v>
      </c>
      <c r="X1764" s="29">
        <f t="shared" si="1813"/>
        <v>0</v>
      </c>
      <c r="Y1764" s="29">
        <f t="shared" si="1813"/>
        <v>1</v>
      </c>
      <c r="Z1764" s="29">
        <f t="shared" si="1813"/>
        <v>1</v>
      </c>
      <c r="AA1764" s="29">
        <f t="shared" si="1813"/>
        <v>1</v>
      </c>
      <c r="AB1764" s="29">
        <f t="shared" si="1813"/>
        <v>1</v>
      </c>
      <c r="AC1764" s="29">
        <f t="shared" si="1813"/>
        <v>1</v>
      </c>
      <c r="AD1764" s="29">
        <f t="shared" si="1813"/>
        <v>1</v>
      </c>
      <c r="AE1764" s="29">
        <f t="shared" si="1811"/>
        <v>1</v>
      </c>
      <c r="AF1764" s="29">
        <f t="shared" si="1811"/>
        <v>1</v>
      </c>
      <c r="AG1764" s="29">
        <f t="shared" si="1811"/>
        <v>1</v>
      </c>
      <c r="AH1764" s="29">
        <f t="shared" si="1811"/>
        <v>1</v>
      </c>
      <c r="AI1764" s="29">
        <f t="shared" si="1811"/>
        <v>1</v>
      </c>
      <c r="AJ1764" s="29">
        <f t="shared" si="1811"/>
        <v>1</v>
      </c>
      <c r="AK1764" s="29">
        <f t="shared" si="1811"/>
        <v>1</v>
      </c>
      <c r="AL1764" s="29">
        <f t="shared" si="1811"/>
        <v>1</v>
      </c>
      <c r="AM1764" s="29">
        <f t="shared" si="1811"/>
        <v>1</v>
      </c>
      <c r="AN1764" s="29">
        <f t="shared" si="1811"/>
        <v>1</v>
      </c>
      <c r="AO1764" s="29">
        <f t="shared" si="1811"/>
        <v>1</v>
      </c>
      <c r="AP1764" s="29">
        <f t="shared" si="1811"/>
        <v>1</v>
      </c>
      <c r="AQ1764" s="29">
        <f t="shared" si="1811"/>
        <v>1</v>
      </c>
      <c r="AR1764" s="29">
        <f t="shared" si="1811"/>
        <v>1</v>
      </c>
      <c r="AS1764" s="29">
        <f t="shared" si="1811"/>
        <v>1</v>
      </c>
      <c r="AT1764" s="29">
        <f t="shared" si="1799"/>
        <v>1</v>
      </c>
      <c r="AU1764" s="29">
        <f t="shared" si="1799"/>
        <v>1</v>
      </c>
      <c r="AV1764" s="29">
        <f t="shared" si="1799"/>
        <v>1</v>
      </c>
      <c r="AW1764" s="29">
        <f t="shared" si="1799"/>
        <v>1</v>
      </c>
      <c r="AX1764" s="29">
        <f t="shared" si="1799"/>
        <v>1</v>
      </c>
      <c r="AY1764" s="29">
        <f t="shared" si="1799"/>
        <v>1</v>
      </c>
      <c r="AZ1764" s="29">
        <f t="shared" si="1799"/>
        <v>1</v>
      </c>
      <c r="BA1764" s="29">
        <f t="shared" si="1799"/>
        <v>1</v>
      </c>
      <c r="BB1764" s="29">
        <f t="shared" si="1799"/>
        <v>1</v>
      </c>
      <c r="BC1764" s="29">
        <f t="shared" si="1799"/>
        <v>1</v>
      </c>
      <c r="BD1764" s="29">
        <f t="shared" si="1799"/>
        <v>1</v>
      </c>
      <c r="BE1764" s="29">
        <f t="shared" si="1799"/>
        <v>1</v>
      </c>
      <c r="BF1764" s="29">
        <f t="shared" si="1799"/>
        <v>1</v>
      </c>
      <c r="BG1764" s="29">
        <f t="shared" si="1799"/>
        <v>1</v>
      </c>
      <c r="BH1764" s="29">
        <f t="shared" si="1799"/>
        <v>1</v>
      </c>
      <c r="BI1764" s="29">
        <f t="shared" si="1799"/>
        <v>1</v>
      </c>
      <c r="BJ1764" s="29">
        <f t="shared" si="1797"/>
        <v>1</v>
      </c>
      <c r="BN1764" s="29">
        <f t="shared" si="1761"/>
        <v>3</v>
      </c>
      <c r="BO1764" s="29">
        <f t="shared" si="1739"/>
        <v>27</v>
      </c>
    </row>
    <row r="1765" spans="3:67" x14ac:dyDescent="0.25">
      <c r="C1765" s="79">
        <f t="shared" si="1736"/>
        <v>43888</v>
      </c>
      <c r="D1765" s="29">
        <f t="shared" si="1783"/>
        <v>2020</v>
      </c>
      <c r="E1765" s="29">
        <f t="shared" si="1762"/>
        <v>2</v>
      </c>
      <c r="F1765" s="29">
        <f t="shared" si="1763"/>
        <v>9</v>
      </c>
      <c r="G1765" s="29">
        <f t="shared" si="1764"/>
        <v>27</v>
      </c>
      <c r="H1765" s="166" t="str">
        <f t="shared" si="1765"/>
        <v>Mi</v>
      </c>
      <c r="I1765" s="29">
        <f t="shared" si="1737"/>
        <v>4</v>
      </c>
      <c r="J1765" s="29">
        <f t="array" ref="J1765">INDEX(Dienstplan!$F$6:$AJ$55,BN1765,BO1765)</f>
        <v>0</v>
      </c>
      <c r="K1765" s="29">
        <f t="array" ref="K1765">IF(OR(J1765=Schichten!$B$3,J1765=Schichten!$B$4),INDEX($D$98:$D$147,MATCH(CODE(J1765),$H$98:$H$147,0)),IF(ISERROR(INDEX($D$98:$D$147,MATCH(J1765,$A$98:$A$147,0))),0,INDEX($D$98:$D$147,MATCH(J1765,$A$98:$A$147,0))))</f>
        <v>0</v>
      </c>
      <c r="L1765" s="29">
        <f t="shared" ref="L1765" si="1814">L1715</f>
        <v>0</v>
      </c>
      <c r="M1765" s="29">
        <f t="shared" si="1786"/>
        <v>0</v>
      </c>
      <c r="O1765" s="29">
        <f t="shared" si="1813"/>
        <v>0</v>
      </c>
      <c r="P1765" s="29">
        <f t="shared" si="1813"/>
        <v>0</v>
      </c>
      <c r="Q1765" s="29">
        <f t="shared" si="1813"/>
        <v>0</v>
      </c>
      <c r="R1765" s="29">
        <f t="shared" si="1813"/>
        <v>0</v>
      </c>
      <c r="S1765" s="29">
        <f t="shared" si="1813"/>
        <v>0</v>
      </c>
      <c r="T1765" s="29">
        <f t="shared" si="1813"/>
        <v>0</v>
      </c>
      <c r="U1765" s="29">
        <f t="shared" si="1813"/>
        <v>0</v>
      </c>
      <c r="V1765" s="29">
        <f t="shared" si="1813"/>
        <v>0</v>
      </c>
      <c r="W1765" s="29">
        <f t="shared" si="1813"/>
        <v>0</v>
      </c>
      <c r="X1765" s="29">
        <f t="shared" si="1813"/>
        <v>0</v>
      </c>
      <c r="Y1765" s="29">
        <f t="shared" si="1813"/>
        <v>1</v>
      </c>
      <c r="Z1765" s="29">
        <f t="shared" si="1813"/>
        <v>1</v>
      </c>
      <c r="AA1765" s="29">
        <f t="shared" si="1813"/>
        <v>1</v>
      </c>
      <c r="AB1765" s="29">
        <f t="shared" si="1813"/>
        <v>1</v>
      </c>
      <c r="AC1765" s="29">
        <f t="shared" si="1813"/>
        <v>1</v>
      </c>
      <c r="AD1765" s="29">
        <f t="shared" si="1813"/>
        <v>1</v>
      </c>
      <c r="AE1765" s="29">
        <f t="shared" si="1811"/>
        <v>1</v>
      </c>
      <c r="AF1765" s="29">
        <f t="shared" si="1811"/>
        <v>1</v>
      </c>
      <c r="AG1765" s="29">
        <f t="shared" si="1811"/>
        <v>1</v>
      </c>
      <c r="AH1765" s="29">
        <f t="shared" si="1811"/>
        <v>1</v>
      </c>
      <c r="AI1765" s="29">
        <f t="shared" si="1811"/>
        <v>1</v>
      </c>
      <c r="AJ1765" s="29">
        <f t="shared" si="1811"/>
        <v>1</v>
      </c>
      <c r="AK1765" s="29">
        <f t="shared" si="1811"/>
        <v>1</v>
      </c>
      <c r="AL1765" s="29">
        <f t="shared" si="1811"/>
        <v>1</v>
      </c>
      <c r="AM1765" s="29">
        <f t="shared" si="1811"/>
        <v>1</v>
      </c>
      <c r="AN1765" s="29">
        <f t="shared" si="1811"/>
        <v>1</v>
      </c>
      <c r="AO1765" s="29">
        <f t="shared" si="1811"/>
        <v>1</v>
      </c>
      <c r="AP1765" s="29">
        <f t="shared" si="1811"/>
        <v>1</v>
      </c>
      <c r="AQ1765" s="29">
        <f t="shared" si="1811"/>
        <v>1</v>
      </c>
      <c r="AR1765" s="29">
        <f t="shared" si="1811"/>
        <v>1</v>
      </c>
      <c r="AS1765" s="29">
        <f t="shared" si="1811"/>
        <v>1</v>
      </c>
      <c r="AT1765" s="29">
        <f t="shared" si="1799"/>
        <v>1</v>
      </c>
      <c r="AU1765" s="29">
        <f t="shared" si="1799"/>
        <v>1</v>
      </c>
      <c r="AV1765" s="29">
        <f t="shared" si="1799"/>
        <v>1</v>
      </c>
      <c r="AW1765" s="29">
        <f t="shared" si="1799"/>
        <v>1</v>
      </c>
      <c r="AX1765" s="29">
        <f t="shared" si="1799"/>
        <v>1</v>
      </c>
      <c r="AY1765" s="29">
        <f t="shared" si="1799"/>
        <v>1</v>
      </c>
      <c r="AZ1765" s="29">
        <f t="shared" si="1799"/>
        <v>1</v>
      </c>
      <c r="BA1765" s="29">
        <f t="shared" si="1799"/>
        <v>1</v>
      </c>
      <c r="BB1765" s="29">
        <f t="shared" si="1799"/>
        <v>1</v>
      </c>
      <c r="BC1765" s="29">
        <f t="shared" si="1799"/>
        <v>1</v>
      </c>
      <c r="BD1765" s="29">
        <f t="shared" si="1799"/>
        <v>1</v>
      </c>
      <c r="BE1765" s="29">
        <f t="shared" si="1799"/>
        <v>1</v>
      </c>
      <c r="BF1765" s="29">
        <f t="shared" si="1799"/>
        <v>1</v>
      </c>
      <c r="BG1765" s="29">
        <f t="shared" si="1799"/>
        <v>1</v>
      </c>
      <c r="BH1765" s="29">
        <f t="shared" si="1799"/>
        <v>1</v>
      </c>
      <c r="BI1765" s="29">
        <f t="shared" si="1799"/>
        <v>1</v>
      </c>
      <c r="BJ1765" s="29">
        <f t="shared" si="1797"/>
        <v>1</v>
      </c>
      <c r="BN1765" s="29">
        <f t="shared" si="1761"/>
        <v>4</v>
      </c>
      <c r="BO1765" s="29">
        <f t="shared" si="1739"/>
        <v>27</v>
      </c>
    </row>
    <row r="1766" spans="3:67" x14ac:dyDescent="0.25">
      <c r="C1766" s="79">
        <f t="shared" si="1736"/>
        <v>43888</v>
      </c>
      <c r="D1766" s="29">
        <f t="shared" si="1783"/>
        <v>2020</v>
      </c>
      <c r="E1766" s="29">
        <f t="shared" si="1762"/>
        <v>2</v>
      </c>
      <c r="F1766" s="29">
        <f t="shared" si="1763"/>
        <v>9</v>
      </c>
      <c r="G1766" s="29">
        <f t="shared" si="1764"/>
        <v>27</v>
      </c>
      <c r="H1766" s="166" t="str">
        <f t="shared" si="1765"/>
        <v>Mi</v>
      </c>
      <c r="I1766" s="29">
        <f t="shared" si="1737"/>
        <v>5</v>
      </c>
      <c r="J1766" s="29">
        <f t="array" ref="J1766">INDEX(Dienstplan!$F$6:$AJ$55,BN1766,BO1766)</f>
        <v>0</v>
      </c>
      <c r="K1766" s="29">
        <f t="array" ref="K1766">IF(OR(J1766=Schichten!$B$3,J1766=Schichten!$B$4),INDEX($D$98:$D$147,MATCH(CODE(J1766),$H$98:$H$147,0)),IF(ISERROR(INDEX($D$98:$D$147,MATCH(J1766,$A$98:$A$147,0))),0,INDEX($D$98:$D$147,MATCH(J1766,$A$98:$A$147,0))))</f>
        <v>0</v>
      </c>
      <c r="L1766" s="29">
        <f t="shared" ref="L1766" si="1815">L1716</f>
        <v>0</v>
      </c>
      <c r="M1766" s="29">
        <f t="shared" si="1786"/>
        <v>0</v>
      </c>
      <c r="O1766" s="29">
        <f t="shared" si="1813"/>
        <v>0</v>
      </c>
      <c r="P1766" s="29">
        <f t="shared" si="1813"/>
        <v>0</v>
      </c>
      <c r="Q1766" s="29">
        <f t="shared" si="1813"/>
        <v>0</v>
      </c>
      <c r="R1766" s="29">
        <f t="shared" si="1813"/>
        <v>0</v>
      </c>
      <c r="S1766" s="29">
        <f t="shared" si="1813"/>
        <v>0</v>
      </c>
      <c r="T1766" s="29">
        <f t="shared" si="1813"/>
        <v>0</v>
      </c>
      <c r="U1766" s="29">
        <f t="shared" si="1813"/>
        <v>0</v>
      </c>
      <c r="V1766" s="29">
        <f t="shared" si="1813"/>
        <v>0</v>
      </c>
      <c r="W1766" s="29">
        <f t="shared" si="1813"/>
        <v>0</v>
      </c>
      <c r="X1766" s="29">
        <f t="shared" si="1813"/>
        <v>0</v>
      </c>
      <c r="Y1766" s="29">
        <f t="shared" si="1813"/>
        <v>1</v>
      </c>
      <c r="Z1766" s="29">
        <f t="shared" si="1813"/>
        <v>1</v>
      </c>
      <c r="AA1766" s="29">
        <f t="shared" si="1813"/>
        <v>1</v>
      </c>
      <c r="AB1766" s="29">
        <f t="shared" si="1813"/>
        <v>1</v>
      </c>
      <c r="AC1766" s="29">
        <f t="shared" si="1813"/>
        <v>1</v>
      </c>
      <c r="AD1766" s="29">
        <f t="shared" si="1813"/>
        <v>1</v>
      </c>
      <c r="AE1766" s="29">
        <f t="shared" si="1811"/>
        <v>1</v>
      </c>
      <c r="AF1766" s="29">
        <f t="shared" si="1811"/>
        <v>1</v>
      </c>
      <c r="AG1766" s="29">
        <f t="shared" si="1811"/>
        <v>1</v>
      </c>
      <c r="AH1766" s="29">
        <f t="shared" si="1811"/>
        <v>1</v>
      </c>
      <c r="AI1766" s="29">
        <f t="shared" si="1811"/>
        <v>1</v>
      </c>
      <c r="AJ1766" s="29">
        <f t="shared" si="1811"/>
        <v>1</v>
      </c>
      <c r="AK1766" s="29">
        <f t="shared" si="1811"/>
        <v>1</v>
      </c>
      <c r="AL1766" s="29">
        <f t="shared" si="1811"/>
        <v>1</v>
      </c>
      <c r="AM1766" s="29">
        <f t="shared" si="1811"/>
        <v>1</v>
      </c>
      <c r="AN1766" s="29">
        <f t="shared" si="1811"/>
        <v>1</v>
      </c>
      <c r="AO1766" s="29">
        <f t="shared" si="1811"/>
        <v>1</v>
      </c>
      <c r="AP1766" s="29">
        <f t="shared" si="1811"/>
        <v>1</v>
      </c>
      <c r="AQ1766" s="29">
        <f t="shared" si="1811"/>
        <v>1</v>
      </c>
      <c r="AR1766" s="29">
        <f t="shared" si="1811"/>
        <v>1</v>
      </c>
      <c r="AS1766" s="29">
        <f t="shared" si="1811"/>
        <v>1</v>
      </c>
      <c r="AT1766" s="29">
        <f t="shared" si="1799"/>
        <v>1</v>
      </c>
      <c r="AU1766" s="29">
        <f t="shared" si="1799"/>
        <v>1</v>
      </c>
      <c r="AV1766" s="29">
        <f t="shared" si="1799"/>
        <v>1</v>
      </c>
      <c r="AW1766" s="29">
        <f t="shared" si="1799"/>
        <v>1</v>
      </c>
      <c r="AX1766" s="29">
        <f t="shared" si="1799"/>
        <v>1</v>
      </c>
      <c r="AY1766" s="29">
        <f t="shared" si="1799"/>
        <v>1</v>
      </c>
      <c r="AZ1766" s="29">
        <f t="shared" si="1799"/>
        <v>1</v>
      </c>
      <c r="BA1766" s="29">
        <f t="shared" si="1799"/>
        <v>1</v>
      </c>
      <c r="BB1766" s="29">
        <f t="shared" si="1799"/>
        <v>1</v>
      </c>
      <c r="BC1766" s="29">
        <f t="shared" si="1799"/>
        <v>1</v>
      </c>
      <c r="BD1766" s="29">
        <f t="shared" si="1799"/>
        <v>1</v>
      </c>
      <c r="BE1766" s="29">
        <f t="shared" si="1799"/>
        <v>1</v>
      </c>
      <c r="BF1766" s="29">
        <f t="shared" si="1799"/>
        <v>1</v>
      </c>
      <c r="BG1766" s="29">
        <f t="shared" si="1799"/>
        <v>1</v>
      </c>
      <c r="BH1766" s="29">
        <f t="shared" si="1799"/>
        <v>1</v>
      </c>
      <c r="BI1766" s="29">
        <f t="shared" si="1799"/>
        <v>1</v>
      </c>
      <c r="BJ1766" s="29">
        <f t="shared" si="1797"/>
        <v>1</v>
      </c>
      <c r="BN1766" s="29">
        <f t="shared" si="1761"/>
        <v>5</v>
      </c>
      <c r="BO1766" s="29">
        <f t="shared" si="1739"/>
        <v>27</v>
      </c>
    </row>
    <row r="1767" spans="3:67" x14ac:dyDescent="0.25">
      <c r="C1767" s="79">
        <f t="shared" si="1736"/>
        <v>43888</v>
      </c>
      <c r="D1767" s="29">
        <f t="shared" si="1783"/>
        <v>2020</v>
      </c>
      <c r="E1767" s="29">
        <f t="shared" si="1762"/>
        <v>2</v>
      </c>
      <c r="F1767" s="29">
        <f t="shared" si="1763"/>
        <v>9</v>
      </c>
      <c r="G1767" s="29">
        <f t="shared" si="1764"/>
        <v>27</v>
      </c>
      <c r="H1767" s="166" t="str">
        <f t="shared" si="1765"/>
        <v>Mi</v>
      </c>
      <c r="I1767" s="29">
        <f t="shared" si="1737"/>
        <v>6</v>
      </c>
      <c r="J1767" s="29">
        <f t="array" ref="J1767">INDEX(Dienstplan!$F$6:$AJ$55,BN1767,BO1767)</f>
        <v>0</v>
      </c>
      <c r="K1767" s="29">
        <f t="array" ref="K1767">IF(OR(J1767=Schichten!$B$3,J1767=Schichten!$B$4),INDEX($D$98:$D$147,MATCH(CODE(J1767),$H$98:$H$147,0)),IF(ISERROR(INDEX($D$98:$D$147,MATCH(J1767,$A$98:$A$147,0))),0,INDEX($D$98:$D$147,MATCH(J1767,$A$98:$A$147,0))))</f>
        <v>0</v>
      </c>
      <c r="L1767" s="29">
        <f t="shared" ref="L1767" si="1816">L1717</f>
        <v>0</v>
      </c>
      <c r="M1767" s="29">
        <f t="shared" si="1786"/>
        <v>0</v>
      </c>
      <c r="O1767" s="29">
        <f t="shared" si="1813"/>
        <v>0</v>
      </c>
      <c r="P1767" s="29">
        <f t="shared" si="1813"/>
        <v>0</v>
      </c>
      <c r="Q1767" s="29">
        <f t="shared" si="1813"/>
        <v>0</v>
      </c>
      <c r="R1767" s="29">
        <f t="shared" si="1813"/>
        <v>0</v>
      </c>
      <c r="S1767" s="29">
        <f t="shared" si="1813"/>
        <v>0</v>
      </c>
      <c r="T1767" s="29">
        <f t="shared" si="1813"/>
        <v>0</v>
      </c>
      <c r="U1767" s="29">
        <f t="shared" si="1813"/>
        <v>0</v>
      </c>
      <c r="V1767" s="29">
        <f t="shared" si="1813"/>
        <v>0</v>
      </c>
      <c r="W1767" s="29">
        <f t="shared" si="1813"/>
        <v>0</v>
      </c>
      <c r="X1767" s="29">
        <f t="shared" si="1813"/>
        <v>0</v>
      </c>
      <c r="Y1767" s="29">
        <f t="shared" si="1813"/>
        <v>1</v>
      </c>
      <c r="Z1767" s="29">
        <f t="shared" si="1813"/>
        <v>1</v>
      </c>
      <c r="AA1767" s="29">
        <f t="shared" si="1813"/>
        <v>1</v>
      </c>
      <c r="AB1767" s="29">
        <f t="shared" si="1813"/>
        <v>1</v>
      </c>
      <c r="AC1767" s="29">
        <f t="shared" si="1813"/>
        <v>1</v>
      </c>
      <c r="AD1767" s="29">
        <f t="shared" si="1813"/>
        <v>1</v>
      </c>
      <c r="AE1767" s="29">
        <f t="shared" si="1811"/>
        <v>1</v>
      </c>
      <c r="AF1767" s="29">
        <f t="shared" si="1811"/>
        <v>1</v>
      </c>
      <c r="AG1767" s="29">
        <f t="shared" si="1811"/>
        <v>1</v>
      </c>
      <c r="AH1767" s="29">
        <f t="shared" si="1811"/>
        <v>1</v>
      </c>
      <c r="AI1767" s="29">
        <f t="shared" si="1811"/>
        <v>1</v>
      </c>
      <c r="AJ1767" s="29">
        <f t="shared" si="1811"/>
        <v>1</v>
      </c>
      <c r="AK1767" s="29">
        <f t="shared" si="1811"/>
        <v>1</v>
      </c>
      <c r="AL1767" s="29">
        <f t="shared" si="1811"/>
        <v>1</v>
      </c>
      <c r="AM1767" s="29">
        <f t="shared" si="1811"/>
        <v>1</v>
      </c>
      <c r="AN1767" s="29">
        <f t="shared" si="1811"/>
        <v>1</v>
      </c>
      <c r="AO1767" s="29">
        <f t="shared" si="1811"/>
        <v>1</v>
      </c>
      <c r="AP1767" s="29">
        <f t="shared" si="1811"/>
        <v>1</v>
      </c>
      <c r="AQ1767" s="29">
        <f t="shared" si="1811"/>
        <v>1</v>
      </c>
      <c r="AR1767" s="29">
        <f t="shared" si="1811"/>
        <v>1</v>
      </c>
      <c r="AS1767" s="29">
        <f t="shared" si="1811"/>
        <v>1</v>
      </c>
      <c r="AT1767" s="29">
        <f t="shared" si="1799"/>
        <v>1</v>
      </c>
      <c r="AU1767" s="29">
        <f t="shared" si="1799"/>
        <v>1</v>
      </c>
      <c r="AV1767" s="29">
        <f t="shared" si="1799"/>
        <v>1</v>
      </c>
      <c r="AW1767" s="29">
        <f t="shared" si="1799"/>
        <v>1</v>
      </c>
      <c r="AX1767" s="29">
        <f t="shared" si="1799"/>
        <v>1</v>
      </c>
      <c r="AY1767" s="29">
        <f t="shared" si="1799"/>
        <v>1</v>
      </c>
      <c r="AZ1767" s="29">
        <f t="shared" si="1799"/>
        <v>1</v>
      </c>
      <c r="BA1767" s="29">
        <f t="shared" si="1799"/>
        <v>1</v>
      </c>
      <c r="BB1767" s="29">
        <f t="shared" si="1799"/>
        <v>1</v>
      </c>
      <c r="BC1767" s="29">
        <f t="shared" si="1799"/>
        <v>1</v>
      </c>
      <c r="BD1767" s="29">
        <f t="shared" si="1799"/>
        <v>1</v>
      </c>
      <c r="BE1767" s="29">
        <f t="shared" si="1799"/>
        <v>1</v>
      </c>
      <c r="BF1767" s="29">
        <f t="shared" si="1799"/>
        <v>1</v>
      </c>
      <c r="BG1767" s="29">
        <f t="shared" si="1799"/>
        <v>1</v>
      </c>
      <c r="BH1767" s="29">
        <f t="shared" si="1799"/>
        <v>1</v>
      </c>
      <c r="BI1767" s="29">
        <f t="shared" ref="BI1767:BJ1782" si="1817">IF($M$457,IF($J1767=BI$461,1,0),0)</f>
        <v>1</v>
      </c>
      <c r="BJ1767" s="29">
        <f t="shared" si="1817"/>
        <v>1</v>
      </c>
      <c r="BN1767" s="29">
        <f t="shared" si="1761"/>
        <v>6</v>
      </c>
      <c r="BO1767" s="29">
        <f t="shared" si="1739"/>
        <v>27</v>
      </c>
    </row>
    <row r="1768" spans="3:67" x14ac:dyDescent="0.25">
      <c r="C1768" s="79">
        <f t="shared" si="1736"/>
        <v>43888</v>
      </c>
      <c r="D1768" s="29">
        <f t="shared" si="1783"/>
        <v>2020</v>
      </c>
      <c r="E1768" s="29">
        <f t="shared" si="1762"/>
        <v>2</v>
      </c>
      <c r="F1768" s="29">
        <f t="shared" si="1763"/>
        <v>9</v>
      </c>
      <c r="G1768" s="29">
        <f t="shared" si="1764"/>
        <v>27</v>
      </c>
      <c r="H1768" s="166" t="str">
        <f t="shared" si="1765"/>
        <v>Mi</v>
      </c>
      <c r="I1768" s="29">
        <f t="shared" si="1737"/>
        <v>7</v>
      </c>
      <c r="J1768" s="29">
        <f t="array" ref="J1768">INDEX(Dienstplan!$F$6:$AJ$55,BN1768,BO1768)</f>
        <v>0</v>
      </c>
      <c r="K1768" s="29">
        <f t="array" ref="K1768">IF(OR(J1768=Schichten!$B$3,J1768=Schichten!$B$4),INDEX($D$98:$D$147,MATCH(CODE(J1768),$H$98:$H$147,0)),IF(ISERROR(INDEX($D$98:$D$147,MATCH(J1768,$A$98:$A$147,0))),0,INDEX($D$98:$D$147,MATCH(J1768,$A$98:$A$147,0))))</f>
        <v>0</v>
      </c>
      <c r="L1768" s="29">
        <f t="shared" ref="L1768" si="1818">L1718</f>
        <v>0</v>
      </c>
      <c r="M1768" s="29">
        <f t="shared" si="1786"/>
        <v>0</v>
      </c>
      <c r="O1768" s="29">
        <f t="shared" si="1813"/>
        <v>0</v>
      </c>
      <c r="P1768" s="29">
        <f t="shared" si="1813"/>
        <v>0</v>
      </c>
      <c r="Q1768" s="29">
        <f t="shared" si="1813"/>
        <v>0</v>
      </c>
      <c r="R1768" s="29">
        <f t="shared" si="1813"/>
        <v>0</v>
      </c>
      <c r="S1768" s="29">
        <f t="shared" si="1813"/>
        <v>0</v>
      </c>
      <c r="T1768" s="29">
        <f t="shared" si="1813"/>
        <v>0</v>
      </c>
      <c r="U1768" s="29">
        <f t="shared" si="1813"/>
        <v>0</v>
      </c>
      <c r="V1768" s="29">
        <f t="shared" si="1813"/>
        <v>0</v>
      </c>
      <c r="W1768" s="29">
        <f t="shared" si="1813"/>
        <v>0</v>
      </c>
      <c r="X1768" s="29">
        <f t="shared" si="1813"/>
        <v>0</v>
      </c>
      <c r="Y1768" s="29">
        <f t="shared" si="1813"/>
        <v>1</v>
      </c>
      <c r="Z1768" s="29">
        <f t="shared" si="1813"/>
        <v>1</v>
      </c>
      <c r="AA1768" s="29">
        <f t="shared" si="1813"/>
        <v>1</v>
      </c>
      <c r="AB1768" s="29">
        <f t="shared" si="1813"/>
        <v>1</v>
      </c>
      <c r="AC1768" s="29">
        <f t="shared" si="1813"/>
        <v>1</v>
      </c>
      <c r="AD1768" s="29">
        <f t="shared" si="1813"/>
        <v>1</v>
      </c>
      <c r="AE1768" s="29">
        <f t="shared" si="1811"/>
        <v>1</v>
      </c>
      <c r="AF1768" s="29">
        <f t="shared" si="1811"/>
        <v>1</v>
      </c>
      <c r="AG1768" s="29">
        <f t="shared" si="1811"/>
        <v>1</v>
      </c>
      <c r="AH1768" s="29">
        <f t="shared" si="1811"/>
        <v>1</v>
      </c>
      <c r="AI1768" s="29">
        <f t="shared" si="1811"/>
        <v>1</v>
      </c>
      <c r="AJ1768" s="29">
        <f t="shared" si="1811"/>
        <v>1</v>
      </c>
      <c r="AK1768" s="29">
        <f t="shared" si="1811"/>
        <v>1</v>
      </c>
      <c r="AL1768" s="29">
        <f t="shared" si="1811"/>
        <v>1</v>
      </c>
      <c r="AM1768" s="29">
        <f t="shared" si="1811"/>
        <v>1</v>
      </c>
      <c r="AN1768" s="29">
        <f t="shared" si="1811"/>
        <v>1</v>
      </c>
      <c r="AO1768" s="29">
        <f t="shared" si="1811"/>
        <v>1</v>
      </c>
      <c r="AP1768" s="29">
        <f t="shared" si="1811"/>
        <v>1</v>
      </c>
      <c r="AQ1768" s="29">
        <f t="shared" si="1811"/>
        <v>1</v>
      </c>
      <c r="AR1768" s="29">
        <f t="shared" si="1811"/>
        <v>1</v>
      </c>
      <c r="AS1768" s="29">
        <f t="shared" si="1811"/>
        <v>1</v>
      </c>
      <c r="AT1768" s="29">
        <f t="shared" ref="AT1768:BI1783" si="1819">IF($M$457,IF($J1768=AT$461,1,0),0)</f>
        <v>1</v>
      </c>
      <c r="AU1768" s="29">
        <f t="shared" si="1819"/>
        <v>1</v>
      </c>
      <c r="AV1768" s="29">
        <f t="shared" si="1819"/>
        <v>1</v>
      </c>
      <c r="AW1768" s="29">
        <f t="shared" si="1819"/>
        <v>1</v>
      </c>
      <c r="AX1768" s="29">
        <f t="shared" si="1819"/>
        <v>1</v>
      </c>
      <c r="AY1768" s="29">
        <f t="shared" si="1819"/>
        <v>1</v>
      </c>
      <c r="AZ1768" s="29">
        <f t="shared" si="1819"/>
        <v>1</v>
      </c>
      <c r="BA1768" s="29">
        <f t="shared" si="1819"/>
        <v>1</v>
      </c>
      <c r="BB1768" s="29">
        <f t="shared" si="1819"/>
        <v>1</v>
      </c>
      <c r="BC1768" s="29">
        <f t="shared" si="1819"/>
        <v>1</v>
      </c>
      <c r="BD1768" s="29">
        <f t="shared" si="1819"/>
        <v>1</v>
      </c>
      <c r="BE1768" s="29">
        <f t="shared" si="1819"/>
        <v>1</v>
      </c>
      <c r="BF1768" s="29">
        <f t="shared" si="1819"/>
        <v>1</v>
      </c>
      <c r="BG1768" s="29">
        <f t="shared" si="1819"/>
        <v>1</v>
      </c>
      <c r="BH1768" s="29">
        <f t="shared" si="1819"/>
        <v>1</v>
      </c>
      <c r="BI1768" s="29">
        <f t="shared" si="1819"/>
        <v>1</v>
      </c>
      <c r="BJ1768" s="29">
        <f t="shared" si="1817"/>
        <v>1</v>
      </c>
      <c r="BN1768" s="29">
        <f t="shared" si="1761"/>
        <v>7</v>
      </c>
      <c r="BO1768" s="29">
        <f t="shared" si="1739"/>
        <v>27</v>
      </c>
    </row>
    <row r="1769" spans="3:67" x14ac:dyDescent="0.25">
      <c r="C1769" s="79">
        <f t="shared" si="1736"/>
        <v>43888</v>
      </c>
      <c r="D1769" s="29">
        <f t="shared" si="1783"/>
        <v>2020</v>
      </c>
      <c r="E1769" s="29">
        <f t="shared" si="1762"/>
        <v>2</v>
      </c>
      <c r="F1769" s="29">
        <f t="shared" si="1763"/>
        <v>9</v>
      </c>
      <c r="G1769" s="29">
        <f t="shared" si="1764"/>
        <v>27</v>
      </c>
      <c r="H1769" s="166" t="str">
        <f t="shared" si="1765"/>
        <v>Mi</v>
      </c>
      <c r="I1769" s="29">
        <f t="shared" si="1737"/>
        <v>8</v>
      </c>
      <c r="J1769" s="29">
        <f t="array" ref="J1769">INDEX(Dienstplan!$F$6:$AJ$55,BN1769,BO1769)</f>
        <v>0</v>
      </c>
      <c r="K1769" s="29">
        <f t="array" ref="K1769">IF(OR(J1769=Schichten!$B$3,J1769=Schichten!$B$4),INDEX($D$98:$D$147,MATCH(CODE(J1769),$H$98:$H$147,0)),IF(ISERROR(INDEX($D$98:$D$147,MATCH(J1769,$A$98:$A$147,0))),0,INDEX($D$98:$D$147,MATCH(J1769,$A$98:$A$147,0))))</f>
        <v>0</v>
      </c>
      <c r="L1769" s="29">
        <f t="shared" ref="L1769" si="1820">L1719</f>
        <v>0</v>
      </c>
      <c r="M1769" s="29">
        <f t="shared" si="1786"/>
        <v>0</v>
      </c>
      <c r="O1769" s="29">
        <f t="shared" si="1813"/>
        <v>0</v>
      </c>
      <c r="P1769" s="29">
        <f t="shared" si="1813"/>
        <v>0</v>
      </c>
      <c r="Q1769" s="29">
        <f t="shared" si="1813"/>
        <v>0</v>
      </c>
      <c r="R1769" s="29">
        <f t="shared" si="1813"/>
        <v>0</v>
      </c>
      <c r="S1769" s="29">
        <f t="shared" si="1813"/>
        <v>0</v>
      </c>
      <c r="T1769" s="29">
        <f t="shared" si="1813"/>
        <v>0</v>
      </c>
      <c r="U1769" s="29">
        <f t="shared" si="1813"/>
        <v>0</v>
      </c>
      <c r="V1769" s="29">
        <f t="shared" si="1813"/>
        <v>0</v>
      </c>
      <c r="W1769" s="29">
        <f t="shared" si="1813"/>
        <v>0</v>
      </c>
      <c r="X1769" s="29">
        <f t="shared" si="1813"/>
        <v>0</v>
      </c>
      <c r="Y1769" s="29">
        <f t="shared" si="1813"/>
        <v>1</v>
      </c>
      <c r="Z1769" s="29">
        <f t="shared" si="1813"/>
        <v>1</v>
      </c>
      <c r="AA1769" s="29">
        <f t="shared" si="1813"/>
        <v>1</v>
      </c>
      <c r="AB1769" s="29">
        <f t="shared" si="1813"/>
        <v>1</v>
      </c>
      <c r="AC1769" s="29">
        <f t="shared" si="1813"/>
        <v>1</v>
      </c>
      <c r="AD1769" s="29">
        <f t="shared" si="1813"/>
        <v>1</v>
      </c>
      <c r="AE1769" s="29">
        <f t="shared" si="1811"/>
        <v>1</v>
      </c>
      <c r="AF1769" s="29">
        <f t="shared" si="1811"/>
        <v>1</v>
      </c>
      <c r="AG1769" s="29">
        <f t="shared" si="1811"/>
        <v>1</v>
      </c>
      <c r="AH1769" s="29">
        <f t="shared" si="1811"/>
        <v>1</v>
      </c>
      <c r="AI1769" s="29">
        <f t="shared" si="1811"/>
        <v>1</v>
      </c>
      <c r="AJ1769" s="29">
        <f t="shared" si="1811"/>
        <v>1</v>
      </c>
      <c r="AK1769" s="29">
        <f t="shared" si="1811"/>
        <v>1</v>
      </c>
      <c r="AL1769" s="29">
        <f t="shared" si="1811"/>
        <v>1</v>
      </c>
      <c r="AM1769" s="29">
        <f t="shared" si="1811"/>
        <v>1</v>
      </c>
      <c r="AN1769" s="29">
        <f t="shared" si="1811"/>
        <v>1</v>
      </c>
      <c r="AO1769" s="29">
        <f t="shared" si="1811"/>
        <v>1</v>
      </c>
      <c r="AP1769" s="29">
        <f t="shared" si="1811"/>
        <v>1</v>
      </c>
      <c r="AQ1769" s="29">
        <f t="shared" si="1811"/>
        <v>1</v>
      </c>
      <c r="AR1769" s="29">
        <f t="shared" si="1811"/>
        <v>1</v>
      </c>
      <c r="AS1769" s="29">
        <f t="shared" si="1811"/>
        <v>1</v>
      </c>
      <c r="AT1769" s="29">
        <f t="shared" si="1819"/>
        <v>1</v>
      </c>
      <c r="AU1769" s="29">
        <f t="shared" si="1819"/>
        <v>1</v>
      </c>
      <c r="AV1769" s="29">
        <f t="shared" si="1819"/>
        <v>1</v>
      </c>
      <c r="AW1769" s="29">
        <f t="shared" si="1819"/>
        <v>1</v>
      </c>
      <c r="AX1769" s="29">
        <f t="shared" si="1819"/>
        <v>1</v>
      </c>
      <c r="AY1769" s="29">
        <f t="shared" si="1819"/>
        <v>1</v>
      </c>
      <c r="AZ1769" s="29">
        <f t="shared" si="1819"/>
        <v>1</v>
      </c>
      <c r="BA1769" s="29">
        <f t="shared" si="1819"/>
        <v>1</v>
      </c>
      <c r="BB1769" s="29">
        <f t="shared" si="1819"/>
        <v>1</v>
      </c>
      <c r="BC1769" s="29">
        <f t="shared" si="1819"/>
        <v>1</v>
      </c>
      <c r="BD1769" s="29">
        <f t="shared" si="1819"/>
        <v>1</v>
      </c>
      <c r="BE1769" s="29">
        <f t="shared" si="1819"/>
        <v>1</v>
      </c>
      <c r="BF1769" s="29">
        <f t="shared" si="1819"/>
        <v>1</v>
      </c>
      <c r="BG1769" s="29">
        <f t="shared" si="1819"/>
        <v>1</v>
      </c>
      <c r="BH1769" s="29">
        <f t="shared" si="1819"/>
        <v>1</v>
      </c>
      <c r="BI1769" s="29">
        <f t="shared" si="1819"/>
        <v>1</v>
      </c>
      <c r="BJ1769" s="29">
        <f t="shared" si="1817"/>
        <v>1</v>
      </c>
      <c r="BN1769" s="29">
        <f t="shared" si="1761"/>
        <v>8</v>
      </c>
      <c r="BO1769" s="29">
        <f t="shared" si="1739"/>
        <v>27</v>
      </c>
    </row>
    <row r="1770" spans="3:67" x14ac:dyDescent="0.25">
      <c r="C1770" s="79">
        <f t="shared" si="1736"/>
        <v>43888</v>
      </c>
      <c r="D1770" s="29">
        <f t="shared" si="1783"/>
        <v>2020</v>
      </c>
      <c r="E1770" s="29">
        <f t="shared" si="1762"/>
        <v>2</v>
      </c>
      <c r="F1770" s="29">
        <f t="shared" si="1763"/>
        <v>9</v>
      </c>
      <c r="G1770" s="29">
        <f t="shared" si="1764"/>
        <v>27</v>
      </c>
      <c r="H1770" s="166" t="str">
        <f t="shared" si="1765"/>
        <v>Mi</v>
      </c>
      <c r="I1770" s="29">
        <f t="shared" si="1737"/>
        <v>9</v>
      </c>
      <c r="J1770" s="29">
        <f t="array" ref="J1770">INDEX(Dienstplan!$F$6:$AJ$55,BN1770,BO1770)</f>
        <v>0</v>
      </c>
      <c r="K1770" s="29">
        <f t="array" ref="K1770">IF(OR(J1770=Schichten!$B$3,J1770=Schichten!$B$4),INDEX($D$98:$D$147,MATCH(CODE(J1770),$H$98:$H$147,0)),IF(ISERROR(INDEX($D$98:$D$147,MATCH(J1770,$A$98:$A$147,0))),0,INDEX($D$98:$D$147,MATCH(J1770,$A$98:$A$147,0))))</f>
        <v>0</v>
      </c>
      <c r="L1770" s="29">
        <f t="shared" ref="L1770" si="1821">L1720</f>
        <v>0</v>
      </c>
      <c r="M1770" s="29">
        <f t="shared" si="1786"/>
        <v>0</v>
      </c>
      <c r="O1770" s="29">
        <f t="shared" si="1813"/>
        <v>0</v>
      </c>
      <c r="P1770" s="29">
        <f t="shared" si="1813"/>
        <v>0</v>
      </c>
      <c r="Q1770" s="29">
        <f t="shared" si="1813"/>
        <v>0</v>
      </c>
      <c r="R1770" s="29">
        <f t="shared" si="1813"/>
        <v>0</v>
      </c>
      <c r="S1770" s="29">
        <f t="shared" si="1813"/>
        <v>0</v>
      </c>
      <c r="T1770" s="29">
        <f t="shared" si="1813"/>
        <v>0</v>
      </c>
      <c r="U1770" s="29">
        <f t="shared" si="1813"/>
        <v>0</v>
      </c>
      <c r="V1770" s="29">
        <f t="shared" si="1813"/>
        <v>0</v>
      </c>
      <c r="W1770" s="29">
        <f t="shared" si="1813"/>
        <v>0</v>
      </c>
      <c r="X1770" s="29">
        <f t="shared" si="1813"/>
        <v>0</v>
      </c>
      <c r="Y1770" s="29">
        <f t="shared" si="1813"/>
        <v>1</v>
      </c>
      <c r="Z1770" s="29">
        <f t="shared" si="1813"/>
        <v>1</v>
      </c>
      <c r="AA1770" s="29">
        <f t="shared" si="1813"/>
        <v>1</v>
      </c>
      <c r="AB1770" s="29">
        <f t="shared" si="1813"/>
        <v>1</v>
      </c>
      <c r="AC1770" s="29">
        <f t="shared" si="1813"/>
        <v>1</v>
      </c>
      <c r="AD1770" s="29">
        <f t="shared" si="1813"/>
        <v>1</v>
      </c>
      <c r="AE1770" s="29">
        <f t="shared" si="1811"/>
        <v>1</v>
      </c>
      <c r="AF1770" s="29">
        <f t="shared" si="1811"/>
        <v>1</v>
      </c>
      <c r="AG1770" s="29">
        <f t="shared" si="1811"/>
        <v>1</v>
      </c>
      <c r="AH1770" s="29">
        <f t="shared" si="1811"/>
        <v>1</v>
      </c>
      <c r="AI1770" s="29">
        <f t="shared" si="1811"/>
        <v>1</v>
      </c>
      <c r="AJ1770" s="29">
        <f t="shared" si="1811"/>
        <v>1</v>
      </c>
      <c r="AK1770" s="29">
        <f t="shared" si="1811"/>
        <v>1</v>
      </c>
      <c r="AL1770" s="29">
        <f t="shared" si="1811"/>
        <v>1</v>
      </c>
      <c r="AM1770" s="29">
        <f t="shared" si="1811"/>
        <v>1</v>
      </c>
      <c r="AN1770" s="29">
        <f t="shared" si="1811"/>
        <v>1</v>
      </c>
      <c r="AO1770" s="29">
        <f t="shared" si="1811"/>
        <v>1</v>
      </c>
      <c r="AP1770" s="29">
        <f t="shared" si="1811"/>
        <v>1</v>
      </c>
      <c r="AQ1770" s="29">
        <f t="shared" si="1811"/>
        <v>1</v>
      </c>
      <c r="AR1770" s="29">
        <f t="shared" si="1811"/>
        <v>1</v>
      </c>
      <c r="AS1770" s="29">
        <f t="shared" si="1811"/>
        <v>1</v>
      </c>
      <c r="AT1770" s="29">
        <f t="shared" si="1819"/>
        <v>1</v>
      </c>
      <c r="AU1770" s="29">
        <f t="shared" si="1819"/>
        <v>1</v>
      </c>
      <c r="AV1770" s="29">
        <f t="shared" si="1819"/>
        <v>1</v>
      </c>
      <c r="AW1770" s="29">
        <f t="shared" si="1819"/>
        <v>1</v>
      </c>
      <c r="AX1770" s="29">
        <f t="shared" si="1819"/>
        <v>1</v>
      </c>
      <c r="AY1770" s="29">
        <f t="shared" si="1819"/>
        <v>1</v>
      </c>
      <c r="AZ1770" s="29">
        <f t="shared" si="1819"/>
        <v>1</v>
      </c>
      <c r="BA1770" s="29">
        <f t="shared" si="1819"/>
        <v>1</v>
      </c>
      <c r="BB1770" s="29">
        <f t="shared" si="1819"/>
        <v>1</v>
      </c>
      <c r="BC1770" s="29">
        <f t="shared" si="1819"/>
        <v>1</v>
      </c>
      <c r="BD1770" s="29">
        <f t="shared" si="1819"/>
        <v>1</v>
      </c>
      <c r="BE1770" s="29">
        <f t="shared" si="1819"/>
        <v>1</v>
      </c>
      <c r="BF1770" s="29">
        <f t="shared" si="1819"/>
        <v>1</v>
      </c>
      <c r="BG1770" s="29">
        <f t="shared" si="1819"/>
        <v>1</v>
      </c>
      <c r="BH1770" s="29">
        <f t="shared" si="1819"/>
        <v>1</v>
      </c>
      <c r="BI1770" s="29">
        <f t="shared" si="1819"/>
        <v>1</v>
      </c>
      <c r="BJ1770" s="29">
        <f t="shared" si="1817"/>
        <v>1</v>
      </c>
      <c r="BN1770" s="29">
        <f t="shared" si="1761"/>
        <v>9</v>
      </c>
      <c r="BO1770" s="29">
        <f t="shared" si="1739"/>
        <v>27</v>
      </c>
    </row>
    <row r="1771" spans="3:67" x14ac:dyDescent="0.25">
      <c r="C1771" s="79">
        <f t="shared" si="1736"/>
        <v>43888</v>
      </c>
      <c r="D1771" s="29">
        <f t="shared" si="1783"/>
        <v>2020</v>
      </c>
      <c r="E1771" s="29">
        <f t="shared" si="1762"/>
        <v>2</v>
      </c>
      <c r="F1771" s="29">
        <f t="shared" si="1763"/>
        <v>9</v>
      </c>
      <c r="G1771" s="29">
        <f t="shared" si="1764"/>
        <v>27</v>
      </c>
      <c r="H1771" s="166" t="str">
        <f t="shared" si="1765"/>
        <v>Mi</v>
      </c>
      <c r="I1771" s="29">
        <f t="shared" si="1737"/>
        <v>10</v>
      </c>
      <c r="J1771" s="29">
        <f t="array" ref="J1771">INDEX(Dienstplan!$F$6:$AJ$55,BN1771,BO1771)</f>
        <v>0</v>
      </c>
      <c r="K1771" s="29">
        <f t="array" ref="K1771">IF(OR(J1771=Schichten!$B$3,J1771=Schichten!$B$4),INDEX($D$98:$D$147,MATCH(CODE(J1771),$H$98:$H$147,0)),IF(ISERROR(INDEX($D$98:$D$147,MATCH(J1771,$A$98:$A$147,0))),0,INDEX($D$98:$D$147,MATCH(J1771,$A$98:$A$147,0))))</f>
        <v>0</v>
      </c>
      <c r="L1771" s="29">
        <f t="shared" ref="L1771" si="1822">L1721</f>
        <v>0</v>
      </c>
      <c r="M1771" s="29">
        <f t="shared" si="1786"/>
        <v>0</v>
      </c>
      <c r="O1771" s="29">
        <f t="shared" si="1813"/>
        <v>0</v>
      </c>
      <c r="P1771" s="29">
        <f t="shared" si="1813"/>
        <v>0</v>
      </c>
      <c r="Q1771" s="29">
        <f t="shared" si="1813"/>
        <v>0</v>
      </c>
      <c r="R1771" s="29">
        <f t="shared" si="1813"/>
        <v>0</v>
      </c>
      <c r="S1771" s="29">
        <f t="shared" si="1813"/>
        <v>0</v>
      </c>
      <c r="T1771" s="29">
        <f t="shared" si="1813"/>
        <v>0</v>
      </c>
      <c r="U1771" s="29">
        <f t="shared" si="1813"/>
        <v>0</v>
      </c>
      <c r="V1771" s="29">
        <f t="shared" si="1813"/>
        <v>0</v>
      </c>
      <c r="W1771" s="29">
        <f t="shared" si="1813"/>
        <v>0</v>
      </c>
      <c r="X1771" s="29">
        <f t="shared" si="1813"/>
        <v>0</v>
      </c>
      <c r="Y1771" s="29">
        <f t="shared" si="1813"/>
        <v>1</v>
      </c>
      <c r="Z1771" s="29">
        <f t="shared" si="1813"/>
        <v>1</v>
      </c>
      <c r="AA1771" s="29">
        <f t="shared" si="1813"/>
        <v>1</v>
      </c>
      <c r="AB1771" s="29">
        <f t="shared" si="1813"/>
        <v>1</v>
      </c>
      <c r="AC1771" s="29">
        <f t="shared" si="1813"/>
        <v>1</v>
      </c>
      <c r="AD1771" s="29">
        <f t="shared" si="1813"/>
        <v>1</v>
      </c>
      <c r="AE1771" s="29">
        <f t="shared" si="1811"/>
        <v>1</v>
      </c>
      <c r="AF1771" s="29">
        <f t="shared" si="1811"/>
        <v>1</v>
      </c>
      <c r="AG1771" s="29">
        <f t="shared" si="1811"/>
        <v>1</v>
      </c>
      <c r="AH1771" s="29">
        <f t="shared" si="1811"/>
        <v>1</v>
      </c>
      <c r="AI1771" s="29">
        <f t="shared" si="1811"/>
        <v>1</v>
      </c>
      <c r="AJ1771" s="29">
        <f t="shared" si="1811"/>
        <v>1</v>
      </c>
      <c r="AK1771" s="29">
        <f t="shared" si="1811"/>
        <v>1</v>
      </c>
      <c r="AL1771" s="29">
        <f t="shared" si="1811"/>
        <v>1</v>
      </c>
      <c r="AM1771" s="29">
        <f t="shared" si="1811"/>
        <v>1</v>
      </c>
      <c r="AN1771" s="29">
        <f t="shared" si="1811"/>
        <v>1</v>
      </c>
      <c r="AO1771" s="29">
        <f t="shared" si="1811"/>
        <v>1</v>
      </c>
      <c r="AP1771" s="29">
        <f t="shared" si="1811"/>
        <v>1</v>
      </c>
      <c r="AQ1771" s="29">
        <f t="shared" si="1811"/>
        <v>1</v>
      </c>
      <c r="AR1771" s="29">
        <f t="shared" si="1811"/>
        <v>1</v>
      </c>
      <c r="AS1771" s="29">
        <f t="shared" si="1811"/>
        <v>1</v>
      </c>
      <c r="AT1771" s="29">
        <f t="shared" si="1819"/>
        <v>1</v>
      </c>
      <c r="AU1771" s="29">
        <f t="shared" si="1819"/>
        <v>1</v>
      </c>
      <c r="AV1771" s="29">
        <f t="shared" si="1819"/>
        <v>1</v>
      </c>
      <c r="AW1771" s="29">
        <f t="shared" si="1819"/>
        <v>1</v>
      </c>
      <c r="AX1771" s="29">
        <f t="shared" si="1819"/>
        <v>1</v>
      </c>
      <c r="AY1771" s="29">
        <f t="shared" si="1819"/>
        <v>1</v>
      </c>
      <c r="AZ1771" s="29">
        <f t="shared" si="1819"/>
        <v>1</v>
      </c>
      <c r="BA1771" s="29">
        <f t="shared" si="1819"/>
        <v>1</v>
      </c>
      <c r="BB1771" s="29">
        <f t="shared" si="1819"/>
        <v>1</v>
      </c>
      <c r="BC1771" s="29">
        <f t="shared" si="1819"/>
        <v>1</v>
      </c>
      <c r="BD1771" s="29">
        <f t="shared" si="1819"/>
        <v>1</v>
      </c>
      <c r="BE1771" s="29">
        <f t="shared" si="1819"/>
        <v>1</v>
      </c>
      <c r="BF1771" s="29">
        <f t="shared" si="1819"/>
        <v>1</v>
      </c>
      <c r="BG1771" s="29">
        <f t="shared" si="1819"/>
        <v>1</v>
      </c>
      <c r="BH1771" s="29">
        <f t="shared" si="1819"/>
        <v>1</v>
      </c>
      <c r="BI1771" s="29">
        <f t="shared" si="1819"/>
        <v>1</v>
      </c>
      <c r="BJ1771" s="29">
        <f t="shared" si="1817"/>
        <v>1</v>
      </c>
      <c r="BN1771" s="29">
        <f t="shared" si="1761"/>
        <v>10</v>
      </c>
      <c r="BO1771" s="29">
        <f t="shared" si="1739"/>
        <v>27</v>
      </c>
    </row>
    <row r="1772" spans="3:67" x14ac:dyDescent="0.25">
      <c r="C1772" s="79">
        <f t="shared" si="1736"/>
        <v>43888</v>
      </c>
      <c r="D1772" s="29">
        <f t="shared" si="1783"/>
        <v>2020</v>
      </c>
      <c r="E1772" s="29">
        <f t="shared" si="1762"/>
        <v>2</v>
      </c>
      <c r="F1772" s="29">
        <f t="shared" si="1763"/>
        <v>9</v>
      </c>
      <c r="G1772" s="29">
        <f t="shared" si="1764"/>
        <v>27</v>
      </c>
      <c r="H1772" s="166" t="str">
        <f t="shared" si="1765"/>
        <v>Mi</v>
      </c>
      <c r="I1772" s="29">
        <f t="shared" si="1737"/>
        <v>11</v>
      </c>
      <c r="J1772" s="29">
        <f t="array" ref="J1772">INDEX(Dienstplan!$F$6:$AJ$55,BN1772,BO1772)</f>
        <v>0</v>
      </c>
      <c r="K1772" s="29">
        <f t="array" ref="K1772">IF(OR(J1772=Schichten!$B$3,J1772=Schichten!$B$4),INDEX($D$98:$D$147,MATCH(CODE(J1772),$H$98:$H$147,0)),IF(ISERROR(INDEX($D$98:$D$147,MATCH(J1772,$A$98:$A$147,0))),0,INDEX($D$98:$D$147,MATCH(J1772,$A$98:$A$147,0))))</f>
        <v>0</v>
      </c>
      <c r="L1772" s="29">
        <f t="shared" ref="L1772" si="1823">L1722</f>
        <v>0</v>
      </c>
      <c r="M1772" s="29">
        <f t="shared" si="1786"/>
        <v>0</v>
      </c>
      <c r="O1772" s="29">
        <f t="shared" si="1813"/>
        <v>0</v>
      </c>
      <c r="P1772" s="29">
        <f t="shared" si="1813"/>
        <v>0</v>
      </c>
      <c r="Q1772" s="29">
        <f t="shared" si="1813"/>
        <v>0</v>
      </c>
      <c r="R1772" s="29">
        <f t="shared" si="1813"/>
        <v>0</v>
      </c>
      <c r="S1772" s="29">
        <f t="shared" si="1813"/>
        <v>0</v>
      </c>
      <c r="T1772" s="29">
        <f t="shared" si="1813"/>
        <v>0</v>
      </c>
      <c r="U1772" s="29">
        <f t="shared" si="1813"/>
        <v>0</v>
      </c>
      <c r="V1772" s="29">
        <f t="shared" si="1813"/>
        <v>0</v>
      </c>
      <c r="W1772" s="29">
        <f t="shared" si="1813"/>
        <v>0</v>
      </c>
      <c r="X1772" s="29">
        <f t="shared" si="1813"/>
        <v>0</v>
      </c>
      <c r="Y1772" s="29">
        <f t="shared" si="1813"/>
        <v>1</v>
      </c>
      <c r="Z1772" s="29">
        <f t="shared" si="1813"/>
        <v>1</v>
      </c>
      <c r="AA1772" s="29">
        <f t="shared" si="1813"/>
        <v>1</v>
      </c>
      <c r="AB1772" s="29">
        <f t="shared" si="1813"/>
        <v>1</v>
      </c>
      <c r="AC1772" s="29">
        <f t="shared" si="1813"/>
        <v>1</v>
      </c>
      <c r="AD1772" s="29">
        <f t="shared" si="1813"/>
        <v>1</v>
      </c>
      <c r="AE1772" s="29">
        <f t="shared" si="1811"/>
        <v>1</v>
      </c>
      <c r="AF1772" s="29">
        <f t="shared" si="1811"/>
        <v>1</v>
      </c>
      <c r="AG1772" s="29">
        <f t="shared" si="1811"/>
        <v>1</v>
      </c>
      <c r="AH1772" s="29">
        <f t="shared" si="1811"/>
        <v>1</v>
      </c>
      <c r="AI1772" s="29">
        <f t="shared" si="1811"/>
        <v>1</v>
      </c>
      <c r="AJ1772" s="29">
        <f t="shared" si="1811"/>
        <v>1</v>
      </c>
      <c r="AK1772" s="29">
        <f t="shared" si="1811"/>
        <v>1</v>
      </c>
      <c r="AL1772" s="29">
        <f t="shared" si="1811"/>
        <v>1</v>
      </c>
      <c r="AM1772" s="29">
        <f t="shared" si="1811"/>
        <v>1</v>
      </c>
      <c r="AN1772" s="29">
        <f t="shared" si="1811"/>
        <v>1</v>
      </c>
      <c r="AO1772" s="29">
        <f t="shared" si="1811"/>
        <v>1</v>
      </c>
      <c r="AP1772" s="29">
        <f t="shared" si="1811"/>
        <v>1</v>
      </c>
      <c r="AQ1772" s="29">
        <f t="shared" si="1811"/>
        <v>1</v>
      </c>
      <c r="AR1772" s="29">
        <f t="shared" si="1811"/>
        <v>1</v>
      </c>
      <c r="AS1772" s="29">
        <f t="shared" si="1811"/>
        <v>1</v>
      </c>
      <c r="AT1772" s="29">
        <f t="shared" si="1819"/>
        <v>1</v>
      </c>
      <c r="AU1772" s="29">
        <f t="shared" si="1819"/>
        <v>1</v>
      </c>
      <c r="AV1772" s="29">
        <f t="shared" si="1819"/>
        <v>1</v>
      </c>
      <c r="AW1772" s="29">
        <f t="shared" si="1819"/>
        <v>1</v>
      </c>
      <c r="AX1772" s="29">
        <f t="shared" si="1819"/>
        <v>1</v>
      </c>
      <c r="AY1772" s="29">
        <f t="shared" si="1819"/>
        <v>1</v>
      </c>
      <c r="AZ1772" s="29">
        <f t="shared" si="1819"/>
        <v>1</v>
      </c>
      <c r="BA1772" s="29">
        <f t="shared" si="1819"/>
        <v>1</v>
      </c>
      <c r="BB1772" s="29">
        <f t="shared" si="1819"/>
        <v>1</v>
      </c>
      <c r="BC1772" s="29">
        <f t="shared" si="1819"/>
        <v>1</v>
      </c>
      <c r="BD1772" s="29">
        <f t="shared" si="1819"/>
        <v>1</v>
      </c>
      <c r="BE1772" s="29">
        <f t="shared" si="1819"/>
        <v>1</v>
      </c>
      <c r="BF1772" s="29">
        <f t="shared" si="1819"/>
        <v>1</v>
      </c>
      <c r="BG1772" s="29">
        <f t="shared" si="1819"/>
        <v>1</v>
      </c>
      <c r="BH1772" s="29">
        <f t="shared" si="1819"/>
        <v>1</v>
      </c>
      <c r="BI1772" s="29">
        <f t="shared" si="1819"/>
        <v>1</v>
      </c>
      <c r="BJ1772" s="29">
        <f t="shared" si="1817"/>
        <v>1</v>
      </c>
      <c r="BN1772" s="29">
        <f t="shared" si="1761"/>
        <v>11</v>
      </c>
      <c r="BO1772" s="29">
        <f t="shared" si="1739"/>
        <v>27</v>
      </c>
    </row>
    <row r="1773" spans="3:67" x14ac:dyDescent="0.25">
      <c r="C1773" s="79">
        <f t="shared" si="1736"/>
        <v>43888</v>
      </c>
      <c r="D1773" s="29">
        <f t="shared" si="1783"/>
        <v>2020</v>
      </c>
      <c r="E1773" s="29">
        <f t="shared" si="1762"/>
        <v>2</v>
      </c>
      <c r="F1773" s="29">
        <f t="shared" si="1763"/>
        <v>9</v>
      </c>
      <c r="G1773" s="29">
        <f t="shared" si="1764"/>
        <v>27</v>
      </c>
      <c r="H1773" s="166" t="str">
        <f t="shared" si="1765"/>
        <v>Mi</v>
      </c>
      <c r="I1773" s="29">
        <f t="shared" si="1737"/>
        <v>12</v>
      </c>
      <c r="J1773" s="29">
        <f t="array" ref="J1773">INDEX(Dienstplan!$F$6:$AJ$55,BN1773,BO1773)</f>
        <v>0</v>
      </c>
      <c r="K1773" s="29">
        <f t="array" ref="K1773">IF(OR(J1773=Schichten!$B$3,J1773=Schichten!$B$4),INDEX($D$98:$D$147,MATCH(CODE(J1773),$H$98:$H$147,0)),IF(ISERROR(INDEX($D$98:$D$147,MATCH(J1773,$A$98:$A$147,0))),0,INDEX($D$98:$D$147,MATCH(J1773,$A$98:$A$147,0))))</f>
        <v>0</v>
      </c>
      <c r="L1773" s="29">
        <f t="shared" ref="L1773" si="1824">L1723</f>
        <v>0</v>
      </c>
      <c r="M1773" s="29">
        <f t="shared" si="1786"/>
        <v>0</v>
      </c>
      <c r="O1773" s="29">
        <f t="shared" si="1813"/>
        <v>0</v>
      </c>
      <c r="P1773" s="29">
        <f t="shared" si="1813"/>
        <v>0</v>
      </c>
      <c r="Q1773" s="29">
        <f t="shared" si="1813"/>
        <v>0</v>
      </c>
      <c r="R1773" s="29">
        <f t="shared" si="1813"/>
        <v>0</v>
      </c>
      <c r="S1773" s="29">
        <f t="shared" si="1813"/>
        <v>0</v>
      </c>
      <c r="T1773" s="29">
        <f t="shared" si="1813"/>
        <v>0</v>
      </c>
      <c r="U1773" s="29">
        <f t="shared" si="1813"/>
        <v>0</v>
      </c>
      <c r="V1773" s="29">
        <f t="shared" si="1813"/>
        <v>0</v>
      </c>
      <c r="W1773" s="29">
        <f t="shared" si="1813"/>
        <v>0</v>
      </c>
      <c r="X1773" s="29">
        <f t="shared" si="1813"/>
        <v>0</v>
      </c>
      <c r="Y1773" s="29">
        <f t="shared" si="1813"/>
        <v>1</v>
      </c>
      <c r="Z1773" s="29">
        <f t="shared" si="1813"/>
        <v>1</v>
      </c>
      <c r="AA1773" s="29">
        <f t="shared" si="1813"/>
        <v>1</v>
      </c>
      <c r="AB1773" s="29">
        <f t="shared" si="1813"/>
        <v>1</v>
      </c>
      <c r="AC1773" s="29">
        <f t="shared" si="1813"/>
        <v>1</v>
      </c>
      <c r="AD1773" s="29">
        <f t="shared" si="1813"/>
        <v>1</v>
      </c>
      <c r="AE1773" s="29">
        <f t="shared" si="1811"/>
        <v>1</v>
      </c>
      <c r="AF1773" s="29">
        <f t="shared" si="1811"/>
        <v>1</v>
      </c>
      <c r="AG1773" s="29">
        <f t="shared" si="1811"/>
        <v>1</v>
      </c>
      <c r="AH1773" s="29">
        <f t="shared" si="1811"/>
        <v>1</v>
      </c>
      <c r="AI1773" s="29">
        <f t="shared" si="1811"/>
        <v>1</v>
      </c>
      <c r="AJ1773" s="29">
        <f t="shared" si="1811"/>
        <v>1</v>
      </c>
      <c r="AK1773" s="29">
        <f t="shared" si="1811"/>
        <v>1</v>
      </c>
      <c r="AL1773" s="29">
        <f t="shared" si="1811"/>
        <v>1</v>
      </c>
      <c r="AM1773" s="29">
        <f t="shared" si="1811"/>
        <v>1</v>
      </c>
      <c r="AN1773" s="29">
        <f t="shared" si="1811"/>
        <v>1</v>
      </c>
      <c r="AO1773" s="29">
        <f t="shared" si="1811"/>
        <v>1</v>
      </c>
      <c r="AP1773" s="29">
        <f t="shared" si="1811"/>
        <v>1</v>
      </c>
      <c r="AQ1773" s="29">
        <f t="shared" si="1811"/>
        <v>1</v>
      </c>
      <c r="AR1773" s="29">
        <f t="shared" si="1811"/>
        <v>1</v>
      </c>
      <c r="AS1773" s="29">
        <f t="shared" si="1811"/>
        <v>1</v>
      </c>
      <c r="AT1773" s="29">
        <f t="shared" si="1819"/>
        <v>1</v>
      </c>
      <c r="AU1773" s="29">
        <f t="shared" si="1819"/>
        <v>1</v>
      </c>
      <c r="AV1773" s="29">
        <f t="shared" si="1819"/>
        <v>1</v>
      </c>
      <c r="AW1773" s="29">
        <f t="shared" si="1819"/>
        <v>1</v>
      </c>
      <c r="AX1773" s="29">
        <f t="shared" si="1819"/>
        <v>1</v>
      </c>
      <c r="AY1773" s="29">
        <f t="shared" si="1819"/>
        <v>1</v>
      </c>
      <c r="AZ1773" s="29">
        <f t="shared" si="1819"/>
        <v>1</v>
      </c>
      <c r="BA1773" s="29">
        <f t="shared" si="1819"/>
        <v>1</v>
      </c>
      <c r="BB1773" s="29">
        <f t="shared" si="1819"/>
        <v>1</v>
      </c>
      <c r="BC1773" s="29">
        <f t="shared" si="1819"/>
        <v>1</v>
      </c>
      <c r="BD1773" s="29">
        <f t="shared" si="1819"/>
        <v>1</v>
      </c>
      <c r="BE1773" s="29">
        <f t="shared" si="1819"/>
        <v>1</v>
      </c>
      <c r="BF1773" s="29">
        <f t="shared" si="1819"/>
        <v>1</v>
      </c>
      <c r="BG1773" s="29">
        <f t="shared" si="1819"/>
        <v>1</v>
      </c>
      <c r="BH1773" s="29">
        <f t="shared" si="1819"/>
        <v>1</v>
      </c>
      <c r="BI1773" s="29">
        <f t="shared" si="1819"/>
        <v>1</v>
      </c>
      <c r="BJ1773" s="29">
        <f t="shared" si="1817"/>
        <v>1</v>
      </c>
      <c r="BN1773" s="29">
        <f t="shared" si="1761"/>
        <v>12</v>
      </c>
      <c r="BO1773" s="29">
        <f t="shared" si="1739"/>
        <v>27</v>
      </c>
    </row>
    <row r="1774" spans="3:67" x14ac:dyDescent="0.25">
      <c r="C1774" s="79">
        <f t="shared" si="1736"/>
        <v>43888</v>
      </c>
      <c r="D1774" s="29">
        <f t="shared" si="1783"/>
        <v>2020</v>
      </c>
      <c r="E1774" s="29">
        <f t="shared" si="1762"/>
        <v>2</v>
      </c>
      <c r="F1774" s="29">
        <f t="shared" si="1763"/>
        <v>9</v>
      </c>
      <c r="G1774" s="29">
        <f t="shared" si="1764"/>
        <v>27</v>
      </c>
      <c r="H1774" s="166" t="str">
        <f t="shared" si="1765"/>
        <v>Mi</v>
      </c>
      <c r="I1774" s="29">
        <f t="shared" si="1737"/>
        <v>13</v>
      </c>
      <c r="J1774" s="29">
        <f t="array" ref="J1774">INDEX(Dienstplan!$F$6:$AJ$55,BN1774,BO1774)</f>
        <v>0</v>
      </c>
      <c r="K1774" s="29">
        <f t="array" ref="K1774">IF(OR(J1774=Schichten!$B$3,J1774=Schichten!$B$4),INDEX($D$98:$D$147,MATCH(CODE(J1774),$H$98:$H$147,0)),IF(ISERROR(INDEX($D$98:$D$147,MATCH(J1774,$A$98:$A$147,0))),0,INDEX($D$98:$D$147,MATCH(J1774,$A$98:$A$147,0))))</f>
        <v>0</v>
      </c>
      <c r="L1774" s="29">
        <f t="shared" ref="L1774" si="1825">L1724</f>
        <v>0</v>
      </c>
      <c r="M1774" s="29">
        <f t="shared" si="1786"/>
        <v>0</v>
      </c>
      <c r="O1774" s="29">
        <f t="shared" si="1813"/>
        <v>0</v>
      </c>
      <c r="P1774" s="29">
        <f t="shared" si="1813"/>
        <v>0</v>
      </c>
      <c r="Q1774" s="29">
        <f t="shared" si="1813"/>
        <v>0</v>
      </c>
      <c r="R1774" s="29">
        <f t="shared" si="1813"/>
        <v>0</v>
      </c>
      <c r="S1774" s="29">
        <f t="shared" si="1813"/>
        <v>0</v>
      </c>
      <c r="T1774" s="29">
        <f t="shared" si="1813"/>
        <v>0</v>
      </c>
      <c r="U1774" s="29">
        <f t="shared" si="1813"/>
        <v>0</v>
      </c>
      <c r="V1774" s="29">
        <f t="shared" si="1813"/>
        <v>0</v>
      </c>
      <c r="W1774" s="29">
        <f t="shared" si="1813"/>
        <v>0</v>
      </c>
      <c r="X1774" s="29">
        <f t="shared" si="1813"/>
        <v>0</v>
      </c>
      <c r="Y1774" s="29">
        <f t="shared" si="1813"/>
        <v>1</v>
      </c>
      <c r="Z1774" s="29">
        <f t="shared" si="1813"/>
        <v>1</v>
      </c>
      <c r="AA1774" s="29">
        <f t="shared" si="1813"/>
        <v>1</v>
      </c>
      <c r="AB1774" s="29">
        <f t="shared" si="1813"/>
        <v>1</v>
      </c>
      <c r="AC1774" s="29">
        <f t="shared" si="1813"/>
        <v>1</v>
      </c>
      <c r="AD1774" s="29">
        <f t="shared" si="1813"/>
        <v>1</v>
      </c>
      <c r="AE1774" s="29">
        <f t="shared" si="1811"/>
        <v>1</v>
      </c>
      <c r="AF1774" s="29">
        <f t="shared" si="1811"/>
        <v>1</v>
      </c>
      <c r="AG1774" s="29">
        <f t="shared" si="1811"/>
        <v>1</v>
      </c>
      <c r="AH1774" s="29">
        <f t="shared" si="1811"/>
        <v>1</v>
      </c>
      <c r="AI1774" s="29">
        <f t="shared" si="1811"/>
        <v>1</v>
      </c>
      <c r="AJ1774" s="29">
        <f t="shared" si="1811"/>
        <v>1</v>
      </c>
      <c r="AK1774" s="29">
        <f t="shared" si="1811"/>
        <v>1</v>
      </c>
      <c r="AL1774" s="29">
        <f t="shared" si="1811"/>
        <v>1</v>
      </c>
      <c r="AM1774" s="29">
        <f t="shared" si="1811"/>
        <v>1</v>
      </c>
      <c r="AN1774" s="29">
        <f t="shared" si="1811"/>
        <v>1</v>
      </c>
      <c r="AO1774" s="29">
        <f t="shared" si="1811"/>
        <v>1</v>
      </c>
      <c r="AP1774" s="29">
        <f t="shared" si="1811"/>
        <v>1</v>
      </c>
      <c r="AQ1774" s="29">
        <f t="shared" si="1811"/>
        <v>1</v>
      </c>
      <c r="AR1774" s="29">
        <f t="shared" si="1811"/>
        <v>1</v>
      </c>
      <c r="AS1774" s="29">
        <f t="shared" si="1811"/>
        <v>1</v>
      </c>
      <c r="AT1774" s="29">
        <f t="shared" si="1819"/>
        <v>1</v>
      </c>
      <c r="AU1774" s="29">
        <f t="shared" si="1819"/>
        <v>1</v>
      </c>
      <c r="AV1774" s="29">
        <f t="shared" si="1819"/>
        <v>1</v>
      </c>
      <c r="AW1774" s="29">
        <f t="shared" si="1819"/>
        <v>1</v>
      </c>
      <c r="AX1774" s="29">
        <f t="shared" si="1819"/>
        <v>1</v>
      </c>
      <c r="AY1774" s="29">
        <f t="shared" si="1819"/>
        <v>1</v>
      </c>
      <c r="AZ1774" s="29">
        <f t="shared" si="1819"/>
        <v>1</v>
      </c>
      <c r="BA1774" s="29">
        <f t="shared" si="1819"/>
        <v>1</v>
      </c>
      <c r="BB1774" s="29">
        <f t="shared" si="1819"/>
        <v>1</v>
      </c>
      <c r="BC1774" s="29">
        <f t="shared" si="1819"/>
        <v>1</v>
      </c>
      <c r="BD1774" s="29">
        <f t="shared" si="1819"/>
        <v>1</v>
      </c>
      <c r="BE1774" s="29">
        <f t="shared" si="1819"/>
        <v>1</v>
      </c>
      <c r="BF1774" s="29">
        <f t="shared" si="1819"/>
        <v>1</v>
      </c>
      <c r="BG1774" s="29">
        <f t="shared" si="1819"/>
        <v>1</v>
      </c>
      <c r="BH1774" s="29">
        <f t="shared" si="1819"/>
        <v>1</v>
      </c>
      <c r="BI1774" s="29">
        <f t="shared" si="1819"/>
        <v>1</v>
      </c>
      <c r="BJ1774" s="29">
        <f t="shared" si="1817"/>
        <v>1</v>
      </c>
      <c r="BN1774" s="29">
        <f t="shared" si="1761"/>
        <v>13</v>
      </c>
      <c r="BO1774" s="29">
        <f t="shared" si="1739"/>
        <v>27</v>
      </c>
    </row>
    <row r="1775" spans="3:67" x14ac:dyDescent="0.25">
      <c r="C1775" s="79">
        <f t="shared" ref="C1775:C1838" si="1826">C1725+1</f>
        <v>43888</v>
      </c>
      <c r="D1775" s="29">
        <f t="shared" si="1783"/>
        <v>2020</v>
      </c>
      <c r="E1775" s="29">
        <f t="shared" si="1762"/>
        <v>2</v>
      </c>
      <c r="F1775" s="29">
        <f t="shared" si="1763"/>
        <v>9</v>
      </c>
      <c r="G1775" s="29">
        <f t="shared" si="1764"/>
        <v>27</v>
      </c>
      <c r="H1775" s="166" t="str">
        <f t="shared" si="1765"/>
        <v>Mi</v>
      </c>
      <c r="I1775" s="29">
        <f t="shared" ref="I1775:I1838" si="1827">I1725</f>
        <v>14</v>
      </c>
      <c r="J1775" s="29">
        <f t="array" ref="J1775">INDEX(Dienstplan!$F$6:$AJ$55,BN1775,BO1775)</f>
        <v>0</v>
      </c>
      <c r="K1775" s="29">
        <f t="array" ref="K1775">IF(OR(J1775=Schichten!$B$3,J1775=Schichten!$B$4),INDEX($D$98:$D$147,MATCH(CODE(J1775),$H$98:$H$147,0)),IF(ISERROR(INDEX($D$98:$D$147,MATCH(J1775,$A$98:$A$147,0))),0,INDEX($D$98:$D$147,MATCH(J1775,$A$98:$A$147,0))))</f>
        <v>0</v>
      </c>
      <c r="L1775" s="29">
        <f t="shared" ref="L1775" si="1828">L1725</f>
        <v>0</v>
      </c>
      <c r="M1775" s="29">
        <f t="shared" si="1786"/>
        <v>0</v>
      </c>
      <c r="O1775" s="29">
        <f t="shared" si="1813"/>
        <v>0</v>
      </c>
      <c r="P1775" s="29">
        <f t="shared" si="1813"/>
        <v>0</v>
      </c>
      <c r="Q1775" s="29">
        <f t="shared" si="1813"/>
        <v>0</v>
      </c>
      <c r="R1775" s="29">
        <f t="shared" si="1813"/>
        <v>0</v>
      </c>
      <c r="S1775" s="29">
        <f t="shared" si="1813"/>
        <v>0</v>
      </c>
      <c r="T1775" s="29">
        <f t="shared" si="1813"/>
        <v>0</v>
      </c>
      <c r="U1775" s="29">
        <f t="shared" si="1813"/>
        <v>0</v>
      </c>
      <c r="V1775" s="29">
        <f t="shared" si="1813"/>
        <v>0</v>
      </c>
      <c r="W1775" s="29">
        <f t="shared" si="1813"/>
        <v>0</v>
      </c>
      <c r="X1775" s="29">
        <f t="shared" si="1813"/>
        <v>0</v>
      </c>
      <c r="Y1775" s="29">
        <f t="shared" si="1813"/>
        <v>1</v>
      </c>
      <c r="Z1775" s="29">
        <f t="shared" si="1813"/>
        <v>1</v>
      </c>
      <c r="AA1775" s="29">
        <f t="shared" si="1813"/>
        <v>1</v>
      </c>
      <c r="AB1775" s="29">
        <f t="shared" si="1813"/>
        <v>1</v>
      </c>
      <c r="AC1775" s="29">
        <f t="shared" si="1813"/>
        <v>1</v>
      </c>
      <c r="AD1775" s="29">
        <f t="shared" si="1813"/>
        <v>1</v>
      </c>
      <c r="AE1775" s="29">
        <f t="shared" si="1811"/>
        <v>1</v>
      </c>
      <c r="AF1775" s="29">
        <f t="shared" si="1811"/>
        <v>1</v>
      </c>
      <c r="AG1775" s="29">
        <f t="shared" si="1811"/>
        <v>1</v>
      </c>
      <c r="AH1775" s="29">
        <f t="shared" si="1811"/>
        <v>1</v>
      </c>
      <c r="AI1775" s="29">
        <f t="shared" si="1811"/>
        <v>1</v>
      </c>
      <c r="AJ1775" s="29">
        <f t="shared" si="1811"/>
        <v>1</v>
      </c>
      <c r="AK1775" s="29">
        <f t="shared" si="1811"/>
        <v>1</v>
      </c>
      <c r="AL1775" s="29">
        <f t="shared" si="1811"/>
        <v>1</v>
      </c>
      <c r="AM1775" s="29">
        <f t="shared" si="1811"/>
        <v>1</v>
      </c>
      <c r="AN1775" s="29">
        <f t="shared" si="1811"/>
        <v>1</v>
      </c>
      <c r="AO1775" s="29">
        <f t="shared" si="1811"/>
        <v>1</v>
      </c>
      <c r="AP1775" s="29">
        <f t="shared" si="1811"/>
        <v>1</v>
      </c>
      <c r="AQ1775" s="29">
        <f t="shared" si="1811"/>
        <v>1</v>
      </c>
      <c r="AR1775" s="29">
        <f t="shared" si="1811"/>
        <v>1</v>
      </c>
      <c r="AS1775" s="29">
        <f t="shared" si="1811"/>
        <v>1</v>
      </c>
      <c r="AT1775" s="29">
        <f t="shared" si="1819"/>
        <v>1</v>
      </c>
      <c r="AU1775" s="29">
        <f t="shared" si="1819"/>
        <v>1</v>
      </c>
      <c r="AV1775" s="29">
        <f t="shared" si="1819"/>
        <v>1</v>
      </c>
      <c r="AW1775" s="29">
        <f t="shared" si="1819"/>
        <v>1</v>
      </c>
      <c r="AX1775" s="29">
        <f t="shared" si="1819"/>
        <v>1</v>
      </c>
      <c r="AY1775" s="29">
        <f t="shared" si="1819"/>
        <v>1</v>
      </c>
      <c r="AZ1775" s="29">
        <f t="shared" si="1819"/>
        <v>1</v>
      </c>
      <c r="BA1775" s="29">
        <f t="shared" si="1819"/>
        <v>1</v>
      </c>
      <c r="BB1775" s="29">
        <f t="shared" si="1819"/>
        <v>1</v>
      </c>
      <c r="BC1775" s="29">
        <f t="shared" si="1819"/>
        <v>1</v>
      </c>
      <c r="BD1775" s="29">
        <f t="shared" si="1819"/>
        <v>1</v>
      </c>
      <c r="BE1775" s="29">
        <f t="shared" si="1819"/>
        <v>1</v>
      </c>
      <c r="BF1775" s="29">
        <f t="shared" si="1819"/>
        <v>1</v>
      </c>
      <c r="BG1775" s="29">
        <f t="shared" si="1819"/>
        <v>1</v>
      </c>
      <c r="BH1775" s="29">
        <f t="shared" si="1819"/>
        <v>1</v>
      </c>
      <c r="BI1775" s="29">
        <f t="shared" si="1819"/>
        <v>1</v>
      </c>
      <c r="BJ1775" s="29">
        <f t="shared" si="1817"/>
        <v>1</v>
      </c>
      <c r="BN1775" s="29">
        <f t="shared" si="1761"/>
        <v>14</v>
      </c>
      <c r="BO1775" s="29">
        <f t="shared" ref="BO1775:BO1838" si="1829">BO1725+1</f>
        <v>27</v>
      </c>
    </row>
    <row r="1776" spans="3:67" x14ac:dyDescent="0.25">
      <c r="C1776" s="79">
        <f t="shared" si="1826"/>
        <v>43888</v>
      </c>
      <c r="D1776" s="29">
        <f t="shared" si="1783"/>
        <v>2020</v>
      </c>
      <c r="E1776" s="29">
        <f t="shared" si="1762"/>
        <v>2</v>
      </c>
      <c r="F1776" s="29">
        <f t="shared" si="1763"/>
        <v>9</v>
      </c>
      <c r="G1776" s="29">
        <f t="shared" si="1764"/>
        <v>27</v>
      </c>
      <c r="H1776" s="166" t="str">
        <f t="shared" si="1765"/>
        <v>Mi</v>
      </c>
      <c r="I1776" s="29">
        <f t="shared" si="1827"/>
        <v>15</v>
      </c>
      <c r="J1776" s="29" t="str">
        <f t="array" ref="J1776">INDEX(Dienstplan!$F$6:$AJ$55,BN1776,BO1776)</f>
        <v>F7</v>
      </c>
      <c r="K1776" s="29">
        <f t="array" ref="K1776">IF(OR(J1776=Schichten!$B$3,J1776=Schichten!$B$4),INDEX($D$98:$D$147,MATCH(CODE(J1776),$H$98:$H$147,0)),IF(ISERROR(INDEX($D$98:$D$147,MATCH(J1776,$A$98:$A$147,0))),0,INDEX($D$98:$D$147,MATCH(J1776,$A$98:$A$147,0))))</f>
        <v>6</v>
      </c>
      <c r="L1776" s="29">
        <f t="shared" ref="L1776" si="1830">L1726</f>
        <v>0</v>
      </c>
      <c r="M1776" s="29">
        <f t="shared" si="1786"/>
        <v>0</v>
      </c>
      <c r="O1776" s="29">
        <f t="shared" si="1813"/>
        <v>0</v>
      </c>
      <c r="P1776" s="29">
        <f t="shared" si="1813"/>
        <v>0</v>
      </c>
      <c r="Q1776" s="29">
        <f t="shared" si="1813"/>
        <v>0</v>
      </c>
      <c r="R1776" s="29">
        <f t="shared" si="1813"/>
        <v>0</v>
      </c>
      <c r="S1776" s="29">
        <f t="shared" si="1813"/>
        <v>0</v>
      </c>
      <c r="T1776" s="29">
        <f t="shared" si="1813"/>
        <v>0</v>
      </c>
      <c r="U1776" s="29">
        <f t="shared" si="1813"/>
        <v>0</v>
      </c>
      <c r="V1776" s="29">
        <f t="shared" si="1813"/>
        <v>0</v>
      </c>
      <c r="W1776" s="29">
        <f t="shared" si="1813"/>
        <v>1</v>
      </c>
      <c r="X1776" s="29">
        <f t="shared" si="1813"/>
        <v>0</v>
      </c>
      <c r="Y1776" s="29">
        <f t="shared" si="1813"/>
        <v>0</v>
      </c>
      <c r="Z1776" s="29">
        <f t="shared" si="1813"/>
        <v>0</v>
      </c>
      <c r="AA1776" s="29">
        <f t="shared" si="1813"/>
        <v>0</v>
      </c>
      <c r="AB1776" s="29">
        <f t="shared" si="1813"/>
        <v>0</v>
      </c>
      <c r="AC1776" s="29">
        <f t="shared" si="1813"/>
        <v>0</v>
      </c>
      <c r="AD1776" s="29">
        <f t="shared" si="1813"/>
        <v>0</v>
      </c>
      <c r="AE1776" s="29">
        <f t="shared" si="1811"/>
        <v>0</v>
      </c>
      <c r="AF1776" s="29">
        <f t="shared" si="1811"/>
        <v>0</v>
      </c>
      <c r="AG1776" s="29">
        <f t="shared" si="1811"/>
        <v>0</v>
      </c>
      <c r="AH1776" s="29">
        <f t="shared" si="1811"/>
        <v>0</v>
      </c>
      <c r="AI1776" s="29">
        <f t="shared" si="1811"/>
        <v>0</v>
      </c>
      <c r="AJ1776" s="29">
        <f t="shared" si="1811"/>
        <v>0</v>
      </c>
      <c r="AK1776" s="29">
        <f t="shared" si="1811"/>
        <v>0</v>
      </c>
      <c r="AL1776" s="29">
        <f t="shared" si="1811"/>
        <v>0</v>
      </c>
      <c r="AM1776" s="29">
        <f t="shared" si="1811"/>
        <v>0</v>
      </c>
      <c r="AN1776" s="29">
        <f t="shared" si="1811"/>
        <v>0</v>
      </c>
      <c r="AO1776" s="29">
        <f t="shared" si="1811"/>
        <v>0</v>
      </c>
      <c r="AP1776" s="29">
        <f t="shared" si="1811"/>
        <v>0</v>
      </c>
      <c r="AQ1776" s="29">
        <f t="shared" si="1811"/>
        <v>0</v>
      </c>
      <c r="AR1776" s="29">
        <f t="shared" si="1811"/>
        <v>0</v>
      </c>
      <c r="AS1776" s="29">
        <f t="shared" si="1811"/>
        <v>0</v>
      </c>
      <c r="AT1776" s="29">
        <f t="shared" si="1819"/>
        <v>0</v>
      </c>
      <c r="AU1776" s="29">
        <f t="shared" si="1819"/>
        <v>0</v>
      </c>
      <c r="AV1776" s="29">
        <f t="shared" si="1819"/>
        <v>0</v>
      </c>
      <c r="AW1776" s="29">
        <f t="shared" si="1819"/>
        <v>0</v>
      </c>
      <c r="AX1776" s="29">
        <f t="shared" si="1819"/>
        <v>0</v>
      </c>
      <c r="AY1776" s="29">
        <f t="shared" si="1819"/>
        <v>0</v>
      </c>
      <c r="AZ1776" s="29">
        <f t="shared" si="1819"/>
        <v>0</v>
      </c>
      <c r="BA1776" s="29">
        <f t="shared" si="1819"/>
        <v>0</v>
      </c>
      <c r="BB1776" s="29">
        <f t="shared" si="1819"/>
        <v>0</v>
      </c>
      <c r="BC1776" s="29">
        <f t="shared" si="1819"/>
        <v>0</v>
      </c>
      <c r="BD1776" s="29">
        <f t="shared" si="1819"/>
        <v>0</v>
      </c>
      <c r="BE1776" s="29">
        <f t="shared" si="1819"/>
        <v>0</v>
      </c>
      <c r="BF1776" s="29">
        <f t="shared" si="1819"/>
        <v>0</v>
      </c>
      <c r="BG1776" s="29">
        <f t="shared" si="1819"/>
        <v>0</v>
      </c>
      <c r="BH1776" s="29">
        <f t="shared" si="1819"/>
        <v>0</v>
      </c>
      <c r="BI1776" s="29">
        <f t="shared" si="1819"/>
        <v>0</v>
      </c>
      <c r="BJ1776" s="29">
        <f t="shared" si="1817"/>
        <v>0</v>
      </c>
      <c r="BN1776" s="29">
        <f t="shared" si="1761"/>
        <v>15</v>
      </c>
      <c r="BO1776" s="29">
        <f t="shared" si="1829"/>
        <v>27</v>
      </c>
    </row>
    <row r="1777" spans="3:67" x14ac:dyDescent="0.25">
      <c r="C1777" s="79">
        <f t="shared" si="1826"/>
        <v>43888</v>
      </c>
      <c r="D1777" s="29">
        <f t="shared" si="1783"/>
        <v>2020</v>
      </c>
      <c r="E1777" s="29">
        <f t="shared" si="1762"/>
        <v>2</v>
      </c>
      <c r="F1777" s="29">
        <f t="shared" si="1763"/>
        <v>9</v>
      </c>
      <c r="G1777" s="29">
        <f t="shared" si="1764"/>
        <v>27</v>
      </c>
      <c r="H1777" s="166" t="str">
        <f t="shared" si="1765"/>
        <v>Mi</v>
      </c>
      <c r="I1777" s="29">
        <f t="shared" si="1827"/>
        <v>16</v>
      </c>
      <c r="J1777" s="29">
        <f t="array" ref="J1777">INDEX(Dienstplan!$F$6:$AJ$55,BN1777,BO1777)</f>
        <v>0</v>
      </c>
      <c r="K1777" s="29">
        <f t="array" ref="K1777">IF(OR(J1777=Schichten!$B$3,J1777=Schichten!$B$4),INDEX($D$98:$D$147,MATCH(CODE(J1777),$H$98:$H$147,0)),IF(ISERROR(INDEX($D$98:$D$147,MATCH(J1777,$A$98:$A$147,0))),0,INDEX($D$98:$D$147,MATCH(J1777,$A$98:$A$147,0))))</f>
        <v>0</v>
      </c>
      <c r="L1777" s="29">
        <f t="shared" ref="L1777" si="1831">L1727</f>
        <v>0</v>
      </c>
      <c r="M1777" s="29">
        <f t="shared" si="1786"/>
        <v>0</v>
      </c>
      <c r="O1777" s="29">
        <f t="shared" si="1813"/>
        <v>0</v>
      </c>
      <c r="P1777" s="29">
        <f t="shared" si="1813"/>
        <v>0</v>
      </c>
      <c r="Q1777" s="29">
        <f t="shared" si="1813"/>
        <v>0</v>
      </c>
      <c r="R1777" s="29">
        <f t="shared" si="1813"/>
        <v>0</v>
      </c>
      <c r="S1777" s="29">
        <f t="shared" si="1813"/>
        <v>0</v>
      </c>
      <c r="T1777" s="29">
        <f t="shared" si="1813"/>
        <v>0</v>
      </c>
      <c r="U1777" s="29">
        <f t="shared" si="1813"/>
        <v>0</v>
      </c>
      <c r="V1777" s="29">
        <f t="shared" si="1813"/>
        <v>0</v>
      </c>
      <c r="W1777" s="29">
        <f t="shared" si="1813"/>
        <v>0</v>
      </c>
      <c r="X1777" s="29">
        <f t="shared" si="1813"/>
        <v>0</v>
      </c>
      <c r="Y1777" s="29">
        <f t="shared" si="1813"/>
        <v>1</v>
      </c>
      <c r="Z1777" s="29">
        <f t="shared" si="1813"/>
        <v>1</v>
      </c>
      <c r="AA1777" s="29">
        <f t="shared" si="1813"/>
        <v>1</v>
      </c>
      <c r="AB1777" s="29">
        <f t="shared" si="1813"/>
        <v>1</v>
      </c>
      <c r="AC1777" s="29">
        <f t="shared" si="1813"/>
        <v>1</v>
      </c>
      <c r="AD1777" s="29">
        <f t="shared" si="1813"/>
        <v>1</v>
      </c>
      <c r="AE1777" s="29">
        <f t="shared" si="1811"/>
        <v>1</v>
      </c>
      <c r="AF1777" s="29">
        <f t="shared" si="1811"/>
        <v>1</v>
      </c>
      <c r="AG1777" s="29">
        <f t="shared" si="1811"/>
        <v>1</v>
      </c>
      <c r="AH1777" s="29">
        <f t="shared" si="1811"/>
        <v>1</v>
      </c>
      <c r="AI1777" s="29">
        <f t="shared" si="1811"/>
        <v>1</v>
      </c>
      <c r="AJ1777" s="29">
        <f t="shared" si="1811"/>
        <v>1</v>
      </c>
      <c r="AK1777" s="29">
        <f t="shared" si="1811"/>
        <v>1</v>
      </c>
      <c r="AL1777" s="29">
        <f t="shared" si="1811"/>
        <v>1</v>
      </c>
      <c r="AM1777" s="29">
        <f t="shared" si="1811"/>
        <v>1</v>
      </c>
      <c r="AN1777" s="29">
        <f t="shared" si="1811"/>
        <v>1</v>
      </c>
      <c r="AO1777" s="29">
        <f t="shared" si="1811"/>
        <v>1</v>
      </c>
      <c r="AP1777" s="29">
        <f t="shared" si="1811"/>
        <v>1</v>
      </c>
      <c r="AQ1777" s="29">
        <f t="shared" si="1811"/>
        <v>1</v>
      </c>
      <c r="AR1777" s="29">
        <f t="shared" si="1811"/>
        <v>1</v>
      </c>
      <c r="AS1777" s="29">
        <f t="shared" si="1811"/>
        <v>1</v>
      </c>
      <c r="AT1777" s="29">
        <f t="shared" si="1819"/>
        <v>1</v>
      </c>
      <c r="AU1777" s="29">
        <f t="shared" si="1819"/>
        <v>1</v>
      </c>
      <c r="AV1777" s="29">
        <f t="shared" si="1819"/>
        <v>1</v>
      </c>
      <c r="AW1777" s="29">
        <f t="shared" si="1819"/>
        <v>1</v>
      </c>
      <c r="AX1777" s="29">
        <f t="shared" si="1819"/>
        <v>1</v>
      </c>
      <c r="AY1777" s="29">
        <f t="shared" si="1819"/>
        <v>1</v>
      </c>
      <c r="AZ1777" s="29">
        <f t="shared" si="1819"/>
        <v>1</v>
      </c>
      <c r="BA1777" s="29">
        <f t="shared" si="1819"/>
        <v>1</v>
      </c>
      <c r="BB1777" s="29">
        <f t="shared" si="1819"/>
        <v>1</v>
      </c>
      <c r="BC1777" s="29">
        <f t="shared" si="1819"/>
        <v>1</v>
      </c>
      <c r="BD1777" s="29">
        <f t="shared" si="1819"/>
        <v>1</v>
      </c>
      <c r="BE1777" s="29">
        <f t="shared" si="1819"/>
        <v>1</v>
      </c>
      <c r="BF1777" s="29">
        <f t="shared" si="1819"/>
        <v>1</v>
      </c>
      <c r="BG1777" s="29">
        <f t="shared" si="1819"/>
        <v>1</v>
      </c>
      <c r="BH1777" s="29">
        <f t="shared" si="1819"/>
        <v>1</v>
      </c>
      <c r="BI1777" s="29">
        <f t="shared" si="1819"/>
        <v>1</v>
      </c>
      <c r="BJ1777" s="29">
        <f t="shared" si="1817"/>
        <v>1</v>
      </c>
      <c r="BN1777" s="29">
        <f t="shared" si="1761"/>
        <v>16</v>
      </c>
      <c r="BO1777" s="29">
        <f t="shared" si="1829"/>
        <v>27</v>
      </c>
    </row>
    <row r="1778" spans="3:67" x14ac:dyDescent="0.25">
      <c r="C1778" s="79">
        <f t="shared" si="1826"/>
        <v>43888</v>
      </c>
      <c r="D1778" s="29">
        <f t="shared" si="1783"/>
        <v>2020</v>
      </c>
      <c r="E1778" s="29">
        <f t="shared" si="1762"/>
        <v>2</v>
      </c>
      <c r="F1778" s="29">
        <f t="shared" si="1763"/>
        <v>9</v>
      </c>
      <c r="G1778" s="29">
        <f t="shared" si="1764"/>
        <v>27</v>
      </c>
      <c r="H1778" s="166" t="str">
        <f t="shared" si="1765"/>
        <v>Mi</v>
      </c>
      <c r="I1778" s="29">
        <f t="shared" si="1827"/>
        <v>17</v>
      </c>
      <c r="J1778" s="29">
        <f t="array" ref="J1778">INDEX(Dienstplan!$F$6:$AJ$55,BN1778,BO1778)</f>
        <v>0</v>
      </c>
      <c r="K1778" s="29">
        <f t="array" ref="K1778">IF(OR(J1778=Schichten!$B$3,J1778=Schichten!$B$4),INDEX($D$98:$D$147,MATCH(CODE(J1778),$H$98:$H$147,0)),IF(ISERROR(INDEX($D$98:$D$147,MATCH(J1778,$A$98:$A$147,0))),0,INDEX($D$98:$D$147,MATCH(J1778,$A$98:$A$147,0))))</f>
        <v>0</v>
      </c>
      <c r="L1778" s="29">
        <f t="shared" ref="L1778" si="1832">L1728</f>
        <v>0</v>
      </c>
      <c r="M1778" s="29">
        <f t="shared" si="1786"/>
        <v>0</v>
      </c>
      <c r="O1778" s="29">
        <f t="shared" si="1813"/>
        <v>0</v>
      </c>
      <c r="P1778" s="29">
        <f t="shared" si="1813"/>
        <v>0</v>
      </c>
      <c r="Q1778" s="29">
        <f t="shared" si="1813"/>
        <v>0</v>
      </c>
      <c r="R1778" s="29">
        <f t="shared" si="1813"/>
        <v>0</v>
      </c>
      <c r="S1778" s="29">
        <f t="shared" si="1813"/>
        <v>0</v>
      </c>
      <c r="T1778" s="29">
        <f t="shared" si="1813"/>
        <v>0</v>
      </c>
      <c r="U1778" s="29">
        <f t="shared" si="1813"/>
        <v>0</v>
      </c>
      <c r="V1778" s="29">
        <f t="shared" si="1813"/>
        <v>0</v>
      </c>
      <c r="W1778" s="29">
        <f t="shared" si="1813"/>
        <v>0</v>
      </c>
      <c r="X1778" s="29">
        <f t="shared" si="1813"/>
        <v>0</v>
      </c>
      <c r="Y1778" s="29">
        <f t="shared" si="1813"/>
        <v>1</v>
      </c>
      <c r="Z1778" s="29">
        <f t="shared" si="1813"/>
        <v>1</v>
      </c>
      <c r="AA1778" s="29">
        <f t="shared" si="1813"/>
        <v>1</v>
      </c>
      <c r="AB1778" s="29">
        <f t="shared" si="1813"/>
        <v>1</v>
      </c>
      <c r="AC1778" s="29">
        <f t="shared" si="1813"/>
        <v>1</v>
      </c>
      <c r="AD1778" s="29">
        <f t="shared" si="1813"/>
        <v>1</v>
      </c>
      <c r="AE1778" s="29">
        <f t="shared" si="1811"/>
        <v>1</v>
      </c>
      <c r="AF1778" s="29">
        <f t="shared" si="1811"/>
        <v>1</v>
      </c>
      <c r="AG1778" s="29">
        <f t="shared" si="1811"/>
        <v>1</v>
      </c>
      <c r="AH1778" s="29">
        <f t="shared" si="1811"/>
        <v>1</v>
      </c>
      <c r="AI1778" s="29">
        <f t="shared" si="1811"/>
        <v>1</v>
      </c>
      <c r="AJ1778" s="29">
        <f t="shared" si="1811"/>
        <v>1</v>
      </c>
      <c r="AK1778" s="29">
        <f t="shared" si="1811"/>
        <v>1</v>
      </c>
      <c r="AL1778" s="29">
        <f t="shared" si="1811"/>
        <v>1</v>
      </c>
      <c r="AM1778" s="29">
        <f t="shared" si="1811"/>
        <v>1</v>
      </c>
      <c r="AN1778" s="29">
        <f t="shared" si="1811"/>
        <v>1</v>
      </c>
      <c r="AO1778" s="29">
        <f t="shared" si="1811"/>
        <v>1</v>
      </c>
      <c r="AP1778" s="29">
        <f t="shared" si="1811"/>
        <v>1</v>
      </c>
      <c r="AQ1778" s="29">
        <f t="shared" si="1811"/>
        <v>1</v>
      </c>
      <c r="AR1778" s="29">
        <f t="shared" si="1811"/>
        <v>1</v>
      </c>
      <c r="AS1778" s="29">
        <f t="shared" si="1811"/>
        <v>1</v>
      </c>
      <c r="AT1778" s="29">
        <f t="shared" si="1819"/>
        <v>1</v>
      </c>
      <c r="AU1778" s="29">
        <f t="shared" si="1819"/>
        <v>1</v>
      </c>
      <c r="AV1778" s="29">
        <f t="shared" si="1819"/>
        <v>1</v>
      </c>
      <c r="AW1778" s="29">
        <f t="shared" si="1819"/>
        <v>1</v>
      </c>
      <c r="AX1778" s="29">
        <f t="shared" si="1819"/>
        <v>1</v>
      </c>
      <c r="AY1778" s="29">
        <f t="shared" si="1819"/>
        <v>1</v>
      </c>
      <c r="AZ1778" s="29">
        <f t="shared" si="1819"/>
        <v>1</v>
      </c>
      <c r="BA1778" s="29">
        <f t="shared" si="1819"/>
        <v>1</v>
      </c>
      <c r="BB1778" s="29">
        <f t="shared" si="1819"/>
        <v>1</v>
      </c>
      <c r="BC1778" s="29">
        <f t="shared" si="1819"/>
        <v>1</v>
      </c>
      <c r="BD1778" s="29">
        <f t="shared" si="1819"/>
        <v>1</v>
      </c>
      <c r="BE1778" s="29">
        <f t="shared" si="1819"/>
        <v>1</v>
      </c>
      <c r="BF1778" s="29">
        <f t="shared" si="1819"/>
        <v>1</v>
      </c>
      <c r="BG1778" s="29">
        <f t="shared" si="1819"/>
        <v>1</v>
      </c>
      <c r="BH1778" s="29">
        <f t="shared" si="1819"/>
        <v>1</v>
      </c>
      <c r="BI1778" s="29">
        <f t="shared" si="1819"/>
        <v>1</v>
      </c>
      <c r="BJ1778" s="29">
        <f t="shared" si="1817"/>
        <v>1</v>
      </c>
      <c r="BN1778" s="29">
        <f t="shared" si="1761"/>
        <v>17</v>
      </c>
      <c r="BO1778" s="29">
        <f t="shared" si="1829"/>
        <v>27</v>
      </c>
    </row>
    <row r="1779" spans="3:67" x14ac:dyDescent="0.25">
      <c r="C1779" s="79">
        <f t="shared" si="1826"/>
        <v>43888</v>
      </c>
      <c r="D1779" s="29">
        <f t="shared" si="1783"/>
        <v>2020</v>
      </c>
      <c r="E1779" s="29">
        <f t="shared" si="1762"/>
        <v>2</v>
      </c>
      <c r="F1779" s="29">
        <f t="shared" si="1763"/>
        <v>9</v>
      </c>
      <c r="G1779" s="29">
        <f t="shared" si="1764"/>
        <v>27</v>
      </c>
      <c r="H1779" s="166" t="str">
        <f t="shared" si="1765"/>
        <v>Mi</v>
      </c>
      <c r="I1779" s="29">
        <f t="shared" si="1827"/>
        <v>18</v>
      </c>
      <c r="J1779" s="29">
        <f t="array" ref="J1779">INDEX(Dienstplan!$F$6:$AJ$55,BN1779,BO1779)</f>
        <v>0</v>
      </c>
      <c r="K1779" s="29">
        <f t="array" ref="K1779">IF(OR(J1779=Schichten!$B$3,J1779=Schichten!$B$4),INDEX($D$98:$D$147,MATCH(CODE(J1779),$H$98:$H$147,0)),IF(ISERROR(INDEX($D$98:$D$147,MATCH(J1779,$A$98:$A$147,0))),0,INDEX($D$98:$D$147,MATCH(J1779,$A$98:$A$147,0))))</f>
        <v>0</v>
      </c>
      <c r="L1779" s="29">
        <f t="shared" ref="L1779" si="1833">L1729</f>
        <v>0</v>
      </c>
      <c r="M1779" s="29">
        <f t="shared" si="1786"/>
        <v>0</v>
      </c>
      <c r="O1779" s="29">
        <f t="shared" si="1813"/>
        <v>0</v>
      </c>
      <c r="P1779" s="29">
        <f t="shared" si="1813"/>
        <v>0</v>
      </c>
      <c r="Q1779" s="29">
        <f t="shared" si="1813"/>
        <v>0</v>
      </c>
      <c r="R1779" s="29">
        <f t="shared" si="1813"/>
        <v>0</v>
      </c>
      <c r="S1779" s="29">
        <f t="shared" si="1813"/>
        <v>0</v>
      </c>
      <c r="T1779" s="29">
        <f t="shared" si="1813"/>
        <v>0</v>
      </c>
      <c r="U1779" s="29">
        <f t="shared" si="1813"/>
        <v>0</v>
      </c>
      <c r="V1779" s="29">
        <f t="shared" si="1813"/>
        <v>0</v>
      </c>
      <c r="W1779" s="29">
        <f t="shared" si="1813"/>
        <v>0</v>
      </c>
      <c r="X1779" s="29">
        <f t="shared" si="1813"/>
        <v>0</v>
      </c>
      <c r="Y1779" s="29">
        <f t="shared" si="1813"/>
        <v>1</v>
      </c>
      <c r="Z1779" s="29">
        <f t="shared" si="1813"/>
        <v>1</v>
      </c>
      <c r="AA1779" s="29">
        <f t="shared" si="1813"/>
        <v>1</v>
      </c>
      <c r="AB1779" s="29">
        <f t="shared" si="1813"/>
        <v>1</v>
      </c>
      <c r="AC1779" s="29">
        <f t="shared" si="1813"/>
        <v>1</v>
      </c>
      <c r="AD1779" s="29">
        <f t="shared" ref="AD1779:AS1794" si="1834">IF($M$457,IF($J1779=AD$461,1,0),0)</f>
        <v>1</v>
      </c>
      <c r="AE1779" s="29">
        <f t="shared" si="1834"/>
        <v>1</v>
      </c>
      <c r="AF1779" s="29">
        <f t="shared" si="1834"/>
        <v>1</v>
      </c>
      <c r="AG1779" s="29">
        <f t="shared" si="1834"/>
        <v>1</v>
      </c>
      <c r="AH1779" s="29">
        <f t="shared" si="1834"/>
        <v>1</v>
      </c>
      <c r="AI1779" s="29">
        <f t="shared" si="1834"/>
        <v>1</v>
      </c>
      <c r="AJ1779" s="29">
        <f t="shared" si="1834"/>
        <v>1</v>
      </c>
      <c r="AK1779" s="29">
        <f t="shared" si="1834"/>
        <v>1</v>
      </c>
      <c r="AL1779" s="29">
        <f t="shared" si="1834"/>
        <v>1</v>
      </c>
      <c r="AM1779" s="29">
        <f t="shared" si="1834"/>
        <v>1</v>
      </c>
      <c r="AN1779" s="29">
        <f t="shared" si="1834"/>
        <v>1</v>
      </c>
      <c r="AO1779" s="29">
        <f t="shared" si="1834"/>
        <v>1</v>
      </c>
      <c r="AP1779" s="29">
        <f t="shared" si="1834"/>
        <v>1</v>
      </c>
      <c r="AQ1779" s="29">
        <f t="shared" si="1834"/>
        <v>1</v>
      </c>
      <c r="AR1779" s="29">
        <f t="shared" si="1834"/>
        <v>1</v>
      </c>
      <c r="AS1779" s="29">
        <f t="shared" si="1834"/>
        <v>1</v>
      </c>
      <c r="AT1779" s="29">
        <f t="shared" si="1819"/>
        <v>1</v>
      </c>
      <c r="AU1779" s="29">
        <f t="shared" si="1819"/>
        <v>1</v>
      </c>
      <c r="AV1779" s="29">
        <f t="shared" si="1819"/>
        <v>1</v>
      </c>
      <c r="AW1779" s="29">
        <f t="shared" si="1819"/>
        <v>1</v>
      </c>
      <c r="AX1779" s="29">
        <f t="shared" si="1819"/>
        <v>1</v>
      </c>
      <c r="AY1779" s="29">
        <f t="shared" si="1819"/>
        <v>1</v>
      </c>
      <c r="AZ1779" s="29">
        <f t="shared" si="1819"/>
        <v>1</v>
      </c>
      <c r="BA1779" s="29">
        <f t="shared" si="1819"/>
        <v>1</v>
      </c>
      <c r="BB1779" s="29">
        <f t="shared" si="1819"/>
        <v>1</v>
      </c>
      <c r="BC1779" s="29">
        <f t="shared" si="1819"/>
        <v>1</v>
      </c>
      <c r="BD1779" s="29">
        <f t="shared" si="1819"/>
        <v>1</v>
      </c>
      <c r="BE1779" s="29">
        <f t="shared" si="1819"/>
        <v>1</v>
      </c>
      <c r="BF1779" s="29">
        <f t="shared" si="1819"/>
        <v>1</v>
      </c>
      <c r="BG1779" s="29">
        <f t="shared" si="1819"/>
        <v>1</v>
      </c>
      <c r="BH1779" s="29">
        <f t="shared" si="1819"/>
        <v>1</v>
      </c>
      <c r="BI1779" s="29">
        <f t="shared" si="1819"/>
        <v>1</v>
      </c>
      <c r="BJ1779" s="29">
        <f t="shared" si="1817"/>
        <v>1</v>
      </c>
      <c r="BN1779" s="29">
        <f t="shared" si="1761"/>
        <v>18</v>
      </c>
      <c r="BO1779" s="29">
        <f t="shared" si="1829"/>
        <v>27</v>
      </c>
    </row>
    <row r="1780" spans="3:67" x14ac:dyDescent="0.25">
      <c r="C1780" s="79">
        <f t="shared" si="1826"/>
        <v>43888</v>
      </c>
      <c r="D1780" s="29">
        <f t="shared" si="1783"/>
        <v>2020</v>
      </c>
      <c r="E1780" s="29">
        <f t="shared" si="1762"/>
        <v>2</v>
      </c>
      <c r="F1780" s="29">
        <f t="shared" si="1763"/>
        <v>9</v>
      </c>
      <c r="G1780" s="29">
        <f t="shared" si="1764"/>
        <v>27</v>
      </c>
      <c r="H1780" s="166" t="str">
        <f t="shared" si="1765"/>
        <v>Mi</v>
      </c>
      <c r="I1780" s="29">
        <f t="shared" si="1827"/>
        <v>19</v>
      </c>
      <c r="J1780" s="29">
        <f t="array" ref="J1780">INDEX(Dienstplan!$F$6:$AJ$55,BN1780,BO1780)</f>
        <v>0</v>
      </c>
      <c r="K1780" s="29">
        <f t="array" ref="K1780">IF(OR(J1780=Schichten!$B$3,J1780=Schichten!$B$4),INDEX($D$98:$D$147,MATCH(CODE(J1780),$H$98:$H$147,0)),IF(ISERROR(INDEX($D$98:$D$147,MATCH(J1780,$A$98:$A$147,0))),0,INDEX($D$98:$D$147,MATCH(J1780,$A$98:$A$147,0))))</f>
        <v>0</v>
      </c>
      <c r="L1780" s="29">
        <f t="shared" ref="L1780" si="1835">L1730</f>
        <v>0</v>
      </c>
      <c r="M1780" s="29">
        <f t="shared" si="1786"/>
        <v>0</v>
      </c>
      <c r="O1780" s="29">
        <f t="shared" ref="O1780:AD1795" si="1836">IF($M$457,IF($J1780=O$461,1,0),0)</f>
        <v>0</v>
      </c>
      <c r="P1780" s="29">
        <f t="shared" si="1836"/>
        <v>0</v>
      </c>
      <c r="Q1780" s="29">
        <f t="shared" si="1836"/>
        <v>0</v>
      </c>
      <c r="R1780" s="29">
        <f t="shared" si="1836"/>
        <v>0</v>
      </c>
      <c r="S1780" s="29">
        <f t="shared" si="1836"/>
        <v>0</v>
      </c>
      <c r="T1780" s="29">
        <f t="shared" si="1836"/>
        <v>0</v>
      </c>
      <c r="U1780" s="29">
        <f t="shared" si="1836"/>
        <v>0</v>
      </c>
      <c r="V1780" s="29">
        <f t="shared" si="1836"/>
        <v>0</v>
      </c>
      <c r="W1780" s="29">
        <f t="shared" si="1836"/>
        <v>0</v>
      </c>
      <c r="X1780" s="29">
        <f t="shared" si="1836"/>
        <v>0</v>
      </c>
      <c r="Y1780" s="29">
        <f t="shared" si="1836"/>
        <v>1</v>
      </c>
      <c r="Z1780" s="29">
        <f t="shared" si="1836"/>
        <v>1</v>
      </c>
      <c r="AA1780" s="29">
        <f t="shared" si="1836"/>
        <v>1</v>
      </c>
      <c r="AB1780" s="29">
        <f t="shared" si="1836"/>
        <v>1</v>
      </c>
      <c r="AC1780" s="29">
        <f t="shared" si="1836"/>
        <v>1</v>
      </c>
      <c r="AD1780" s="29">
        <f t="shared" si="1836"/>
        <v>1</v>
      </c>
      <c r="AE1780" s="29">
        <f t="shared" si="1834"/>
        <v>1</v>
      </c>
      <c r="AF1780" s="29">
        <f t="shared" si="1834"/>
        <v>1</v>
      </c>
      <c r="AG1780" s="29">
        <f t="shared" si="1834"/>
        <v>1</v>
      </c>
      <c r="AH1780" s="29">
        <f t="shared" si="1834"/>
        <v>1</v>
      </c>
      <c r="AI1780" s="29">
        <f t="shared" si="1834"/>
        <v>1</v>
      </c>
      <c r="AJ1780" s="29">
        <f t="shared" si="1834"/>
        <v>1</v>
      </c>
      <c r="AK1780" s="29">
        <f t="shared" si="1834"/>
        <v>1</v>
      </c>
      <c r="AL1780" s="29">
        <f t="shared" si="1834"/>
        <v>1</v>
      </c>
      <c r="AM1780" s="29">
        <f t="shared" si="1834"/>
        <v>1</v>
      </c>
      <c r="AN1780" s="29">
        <f t="shared" si="1834"/>
        <v>1</v>
      </c>
      <c r="AO1780" s="29">
        <f t="shared" si="1834"/>
        <v>1</v>
      </c>
      <c r="AP1780" s="29">
        <f t="shared" si="1834"/>
        <v>1</v>
      </c>
      <c r="AQ1780" s="29">
        <f t="shared" si="1834"/>
        <v>1</v>
      </c>
      <c r="AR1780" s="29">
        <f t="shared" si="1834"/>
        <v>1</v>
      </c>
      <c r="AS1780" s="29">
        <f t="shared" si="1834"/>
        <v>1</v>
      </c>
      <c r="AT1780" s="29">
        <f t="shared" si="1819"/>
        <v>1</v>
      </c>
      <c r="AU1780" s="29">
        <f t="shared" si="1819"/>
        <v>1</v>
      </c>
      <c r="AV1780" s="29">
        <f t="shared" si="1819"/>
        <v>1</v>
      </c>
      <c r="AW1780" s="29">
        <f t="shared" si="1819"/>
        <v>1</v>
      </c>
      <c r="AX1780" s="29">
        <f t="shared" si="1819"/>
        <v>1</v>
      </c>
      <c r="AY1780" s="29">
        <f t="shared" si="1819"/>
        <v>1</v>
      </c>
      <c r="AZ1780" s="29">
        <f t="shared" si="1819"/>
        <v>1</v>
      </c>
      <c r="BA1780" s="29">
        <f t="shared" si="1819"/>
        <v>1</v>
      </c>
      <c r="BB1780" s="29">
        <f t="shared" si="1819"/>
        <v>1</v>
      </c>
      <c r="BC1780" s="29">
        <f t="shared" si="1819"/>
        <v>1</v>
      </c>
      <c r="BD1780" s="29">
        <f t="shared" si="1819"/>
        <v>1</v>
      </c>
      <c r="BE1780" s="29">
        <f t="shared" si="1819"/>
        <v>1</v>
      </c>
      <c r="BF1780" s="29">
        <f t="shared" si="1819"/>
        <v>1</v>
      </c>
      <c r="BG1780" s="29">
        <f t="shared" si="1819"/>
        <v>1</v>
      </c>
      <c r="BH1780" s="29">
        <f t="shared" si="1819"/>
        <v>1</v>
      </c>
      <c r="BI1780" s="29">
        <f t="shared" si="1819"/>
        <v>1</v>
      </c>
      <c r="BJ1780" s="29">
        <f t="shared" si="1817"/>
        <v>1</v>
      </c>
      <c r="BN1780" s="29">
        <f t="shared" si="1761"/>
        <v>19</v>
      </c>
      <c r="BO1780" s="29">
        <f t="shared" si="1829"/>
        <v>27</v>
      </c>
    </row>
    <row r="1781" spans="3:67" x14ac:dyDescent="0.25">
      <c r="C1781" s="79">
        <f t="shared" si="1826"/>
        <v>43888</v>
      </c>
      <c r="D1781" s="29">
        <f t="shared" si="1783"/>
        <v>2020</v>
      </c>
      <c r="E1781" s="29">
        <f t="shared" si="1762"/>
        <v>2</v>
      </c>
      <c r="F1781" s="29">
        <f t="shared" si="1763"/>
        <v>9</v>
      </c>
      <c r="G1781" s="29">
        <f t="shared" si="1764"/>
        <v>27</v>
      </c>
      <c r="H1781" s="166" t="str">
        <f t="shared" si="1765"/>
        <v>Mi</v>
      </c>
      <c r="I1781" s="29">
        <f t="shared" si="1827"/>
        <v>20</v>
      </c>
      <c r="J1781" s="29">
        <f t="array" ref="J1781">INDEX(Dienstplan!$F$6:$AJ$55,BN1781,BO1781)</f>
        <v>0</v>
      </c>
      <c r="K1781" s="29">
        <f t="array" ref="K1781">IF(OR(J1781=Schichten!$B$3,J1781=Schichten!$B$4),INDEX($D$98:$D$147,MATCH(CODE(J1781),$H$98:$H$147,0)),IF(ISERROR(INDEX($D$98:$D$147,MATCH(J1781,$A$98:$A$147,0))),0,INDEX($D$98:$D$147,MATCH(J1781,$A$98:$A$147,0))))</f>
        <v>0</v>
      </c>
      <c r="L1781" s="29">
        <f t="shared" ref="L1781" si="1837">L1731</f>
        <v>0</v>
      </c>
      <c r="M1781" s="29">
        <f t="shared" si="1786"/>
        <v>0</v>
      </c>
      <c r="O1781" s="29">
        <f t="shared" si="1836"/>
        <v>0</v>
      </c>
      <c r="P1781" s="29">
        <f t="shared" si="1836"/>
        <v>0</v>
      </c>
      <c r="Q1781" s="29">
        <f t="shared" si="1836"/>
        <v>0</v>
      </c>
      <c r="R1781" s="29">
        <f t="shared" si="1836"/>
        <v>0</v>
      </c>
      <c r="S1781" s="29">
        <f t="shared" si="1836"/>
        <v>0</v>
      </c>
      <c r="T1781" s="29">
        <f t="shared" si="1836"/>
        <v>0</v>
      </c>
      <c r="U1781" s="29">
        <f t="shared" si="1836"/>
        <v>0</v>
      </c>
      <c r="V1781" s="29">
        <f t="shared" si="1836"/>
        <v>0</v>
      </c>
      <c r="W1781" s="29">
        <f t="shared" si="1836"/>
        <v>0</v>
      </c>
      <c r="X1781" s="29">
        <f t="shared" si="1836"/>
        <v>0</v>
      </c>
      <c r="Y1781" s="29">
        <f t="shared" si="1836"/>
        <v>1</v>
      </c>
      <c r="Z1781" s="29">
        <f t="shared" si="1836"/>
        <v>1</v>
      </c>
      <c r="AA1781" s="29">
        <f t="shared" si="1836"/>
        <v>1</v>
      </c>
      <c r="AB1781" s="29">
        <f t="shared" si="1836"/>
        <v>1</v>
      </c>
      <c r="AC1781" s="29">
        <f t="shared" si="1836"/>
        <v>1</v>
      </c>
      <c r="AD1781" s="29">
        <f t="shared" si="1836"/>
        <v>1</v>
      </c>
      <c r="AE1781" s="29">
        <f t="shared" si="1834"/>
        <v>1</v>
      </c>
      <c r="AF1781" s="29">
        <f t="shared" si="1834"/>
        <v>1</v>
      </c>
      <c r="AG1781" s="29">
        <f t="shared" si="1834"/>
        <v>1</v>
      </c>
      <c r="AH1781" s="29">
        <f t="shared" si="1834"/>
        <v>1</v>
      </c>
      <c r="AI1781" s="29">
        <f t="shared" si="1834"/>
        <v>1</v>
      </c>
      <c r="AJ1781" s="29">
        <f t="shared" si="1834"/>
        <v>1</v>
      </c>
      <c r="AK1781" s="29">
        <f t="shared" si="1834"/>
        <v>1</v>
      </c>
      <c r="AL1781" s="29">
        <f t="shared" si="1834"/>
        <v>1</v>
      </c>
      <c r="AM1781" s="29">
        <f t="shared" si="1834"/>
        <v>1</v>
      </c>
      <c r="AN1781" s="29">
        <f t="shared" si="1834"/>
        <v>1</v>
      </c>
      <c r="AO1781" s="29">
        <f t="shared" si="1834"/>
        <v>1</v>
      </c>
      <c r="AP1781" s="29">
        <f t="shared" si="1834"/>
        <v>1</v>
      </c>
      <c r="AQ1781" s="29">
        <f t="shared" si="1834"/>
        <v>1</v>
      </c>
      <c r="AR1781" s="29">
        <f t="shared" si="1834"/>
        <v>1</v>
      </c>
      <c r="AS1781" s="29">
        <f t="shared" si="1834"/>
        <v>1</v>
      </c>
      <c r="AT1781" s="29">
        <f t="shared" si="1819"/>
        <v>1</v>
      </c>
      <c r="AU1781" s="29">
        <f t="shared" si="1819"/>
        <v>1</v>
      </c>
      <c r="AV1781" s="29">
        <f t="shared" si="1819"/>
        <v>1</v>
      </c>
      <c r="AW1781" s="29">
        <f t="shared" si="1819"/>
        <v>1</v>
      </c>
      <c r="AX1781" s="29">
        <f t="shared" si="1819"/>
        <v>1</v>
      </c>
      <c r="AY1781" s="29">
        <f t="shared" si="1819"/>
        <v>1</v>
      </c>
      <c r="AZ1781" s="29">
        <f t="shared" si="1819"/>
        <v>1</v>
      </c>
      <c r="BA1781" s="29">
        <f t="shared" si="1819"/>
        <v>1</v>
      </c>
      <c r="BB1781" s="29">
        <f t="shared" si="1819"/>
        <v>1</v>
      </c>
      <c r="BC1781" s="29">
        <f t="shared" si="1819"/>
        <v>1</v>
      </c>
      <c r="BD1781" s="29">
        <f t="shared" si="1819"/>
        <v>1</v>
      </c>
      <c r="BE1781" s="29">
        <f t="shared" si="1819"/>
        <v>1</v>
      </c>
      <c r="BF1781" s="29">
        <f t="shared" si="1819"/>
        <v>1</v>
      </c>
      <c r="BG1781" s="29">
        <f t="shared" si="1819"/>
        <v>1</v>
      </c>
      <c r="BH1781" s="29">
        <f t="shared" si="1819"/>
        <v>1</v>
      </c>
      <c r="BI1781" s="29">
        <f t="shared" si="1819"/>
        <v>1</v>
      </c>
      <c r="BJ1781" s="29">
        <f t="shared" si="1817"/>
        <v>1</v>
      </c>
      <c r="BN1781" s="29">
        <f t="shared" si="1761"/>
        <v>20</v>
      </c>
      <c r="BO1781" s="29">
        <f t="shared" si="1829"/>
        <v>27</v>
      </c>
    </row>
    <row r="1782" spans="3:67" x14ac:dyDescent="0.25">
      <c r="C1782" s="79">
        <f t="shared" si="1826"/>
        <v>43888</v>
      </c>
      <c r="D1782" s="29">
        <f t="shared" si="1783"/>
        <v>2020</v>
      </c>
      <c r="E1782" s="29">
        <f t="shared" si="1762"/>
        <v>2</v>
      </c>
      <c r="F1782" s="29">
        <f t="shared" si="1763"/>
        <v>9</v>
      </c>
      <c r="G1782" s="29">
        <f t="shared" si="1764"/>
        <v>27</v>
      </c>
      <c r="H1782" s="166" t="str">
        <f t="shared" si="1765"/>
        <v>Mi</v>
      </c>
      <c r="I1782" s="29">
        <f t="shared" si="1827"/>
        <v>21</v>
      </c>
      <c r="J1782" s="29">
        <f t="array" ref="J1782">INDEX(Dienstplan!$F$6:$AJ$55,BN1782,BO1782)</f>
        <v>0</v>
      </c>
      <c r="K1782" s="29">
        <f t="array" ref="K1782">IF(OR(J1782=Schichten!$B$3,J1782=Schichten!$B$4),INDEX($D$98:$D$147,MATCH(CODE(J1782),$H$98:$H$147,0)),IF(ISERROR(INDEX($D$98:$D$147,MATCH(J1782,$A$98:$A$147,0))),0,INDEX($D$98:$D$147,MATCH(J1782,$A$98:$A$147,0))))</f>
        <v>0</v>
      </c>
      <c r="L1782" s="29">
        <f t="shared" ref="L1782" si="1838">L1732</f>
        <v>0</v>
      </c>
      <c r="M1782" s="29">
        <f t="shared" si="1786"/>
        <v>0</v>
      </c>
      <c r="O1782" s="29">
        <f t="shared" si="1836"/>
        <v>0</v>
      </c>
      <c r="P1782" s="29">
        <f t="shared" si="1836"/>
        <v>0</v>
      </c>
      <c r="Q1782" s="29">
        <f t="shared" si="1836"/>
        <v>0</v>
      </c>
      <c r="R1782" s="29">
        <f t="shared" si="1836"/>
        <v>0</v>
      </c>
      <c r="S1782" s="29">
        <f t="shared" si="1836"/>
        <v>0</v>
      </c>
      <c r="T1782" s="29">
        <f t="shared" si="1836"/>
        <v>0</v>
      </c>
      <c r="U1782" s="29">
        <f t="shared" si="1836"/>
        <v>0</v>
      </c>
      <c r="V1782" s="29">
        <f t="shared" si="1836"/>
        <v>0</v>
      </c>
      <c r="W1782" s="29">
        <f t="shared" si="1836"/>
        <v>0</v>
      </c>
      <c r="X1782" s="29">
        <f t="shared" si="1836"/>
        <v>0</v>
      </c>
      <c r="Y1782" s="29">
        <f t="shared" si="1836"/>
        <v>1</v>
      </c>
      <c r="Z1782" s="29">
        <f t="shared" si="1836"/>
        <v>1</v>
      </c>
      <c r="AA1782" s="29">
        <f t="shared" si="1836"/>
        <v>1</v>
      </c>
      <c r="AB1782" s="29">
        <f t="shared" si="1836"/>
        <v>1</v>
      </c>
      <c r="AC1782" s="29">
        <f t="shared" si="1836"/>
        <v>1</v>
      </c>
      <c r="AD1782" s="29">
        <f t="shared" si="1836"/>
        <v>1</v>
      </c>
      <c r="AE1782" s="29">
        <f t="shared" si="1834"/>
        <v>1</v>
      </c>
      <c r="AF1782" s="29">
        <f t="shared" si="1834"/>
        <v>1</v>
      </c>
      <c r="AG1782" s="29">
        <f t="shared" si="1834"/>
        <v>1</v>
      </c>
      <c r="AH1782" s="29">
        <f t="shared" si="1834"/>
        <v>1</v>
      </c>
      <c r="AI1782" s="29">
        <f t="shared" si="1834"/>
        <v>1</v>
      </c>
      <c r="AJ1782" s="29">
        <f t="shared" si="1834"/>
        <v>1</v>
      </c>
      <c r="AK1782" s="29">
        <f t="shared" si="1834"/>
        <v>1</v>
      </c>
      <c r="AL1782" s="29">
        <f t="shared" si="1834"/>
        <v>1</v>
      </c>
      <c r="AM1782" s="29">
        <f t="shared" si="1834"/>
        <v>1</v>
      </c>
      <c r="AN1782" s="29">
        <f t="shared" si="1834"/>
        <v>1</v>
      </c>
      <c r="AO1782" s="29">
        <f t="shared" si="1834"/>
        <v>1</v>
      </c>
      <c r="AP1782" s="29">
        <f t="shared" si="1834"/>
        <v>1</v>
      </c>
      <c r="AQ1782" s="29">
        <f t="shared" si="1834"/>
        <v>1</v>
      </c>
      <c r="AR1782" s="29">
        <f t="shared" si="1834"/>
        <v>1</v>
      </c>
      <c r="AS1782" s="29">
        <f t="shared" si="1834"/>
        <v>1</v>
      </c>
      <c r="AT1782" s="29">
        <f t="shared" si="1819"/>
        <v>1</v>
      </c>
      <c r="AU1782" s="29">
        <f t="shared" si="1819"/>
        <v>1</v>
      </c>
      <c r="AV1782" s="29">
        <f t="shared" si="1819"/>
        <v>1</v>
      </c>
      <c r="AW1782" s="29">
        <f t="shared" si="1819"/>
        <v>1</v>
      </c>
      <c r="AX1782" s="29">
        <f t="shared" si="1819"/>
        <v>1</v>
      </c>
      <c r="AY1782" s="29">
        <f t="shared" si="1819"/>
        <v>1</v>
      </c>
      <c r="AZ1782" s="29">
        <f t="shared" si="1819"/>
        <v>1</v>
      </c>
      <c r="BA1782" s="29">
        <f t="shared" si="1819"/>
        <v>1</v>
      </c>
      <c r="BB1782" s="29">
        <f t="shared" si="1819"/>
        <v>1</v>
      </c>
      <c r="BC1782" s="29">
        <f t="shared" si="1819"/>
        <v>1</v>
      </c>
      <c r="BD1782" s="29">
        <f t="shared" si="1819"/>
        <v>1</v>
      </c>
      <c r="BE1782" s="29">
        <f t="shared" si="1819"/>
        <v>1</v>
      </c>
      <c r="BF1782" s="29">
        <f t="shared" si="1819"/>
        <v>1</v>
      </c>
      <c r="BG1782" s="29">
        <f t="shared" si="1819"/>
        <v>1</v>
      </c>
      <c r="BH1782" s="29">
        <f t="shared" si="1819"/>
        <v>1</v>
      </c>
      <c r="BI1782" s="29">
        <f t="shared" si="1819"/>
        <v>1</v>
      </c>
      <c r="BJ1782" s="29">
        <f t="shared" si="1817"/>
        <v>1</v>
      </c>
      <c r="BN1782" s="29">
        <f t="shared" si="1761"/>
        <v>21</v>
      </c>
      <c r="BO1782" s="29">
        <f t="shared" si="1829"/>
        <v>27</v>
      </c>
    </row>
    <row r="1783" spans="3:67" x14ac:dyDescent="0.25">
      <c r="C1783" s="79">
        <f t="shared" si="1826"/>
        <v>43888</v>
      </c>
      <c r="D1783" s="29">
        <f t="shared" si="1783"/>
        <v>2020</v>
      </c>
      <c r="E1783" s="29">
        <f t="shared" si="1762"/>
        <v>2</v>
      </c>
      <c r="F1783" s="29">
        <f t="shared" si="1763"/>
        <v>9</v>
      </c>
      <c r="G1783" s="29">
        <f t="shared" si="1764"/>
        <v>27</v>
      </c>
      <c r="H1783" s="166" t="str">
        <f t="shared" si="1765"/>
        <v>Mi</v>
      </c>
      <c r="I1783" s="29">
        <f t="shared" si="1827"/>
        <v>22</v>
      </c>
      <c r="J1783" s="29">
        <f t="array" ref="J1783">INDEX(Dienstplan!$F$6:$AJ$55,BN1783,BO1783)</f>
        <v>0</v>
      </c>
      <c r="K1783" s="29">
        <f t="array" ref="K1783">IF(OR(J1783=Schichten!$B$3,J1783=Schichten!$B$4),INDEX($D$98:$D$147,MATCH(CODE(J1783),$H$98:$H$147,0)),IF(ISERROR(INDEX($D$98:$D$147,MATCH(J1783,$A$98:$A$147,0))),0,INDEX($D$98:$D$147,MATCH(J1783,$A$98:$A$147,0))))</f>
        <v>0</v>
      </c>
      <c r="L1783" s="29">
        <f t="shared" ref="L1783" si="1839">L1733</f>
        <v>0</v>
      </c>
      <c r="M1783" s="29">
        <f t="shared" si="1786"/>
        <v>0</v>
      </c>
      <c r="O1783" s="29">
        <f t="shared" si="1836"/>
        <v>0</v>
      </c>
      <c r="P1783" s="29">
        <f t="shared" si="1836"/>
        <v>0</v>
      </c>
      <c r="Q1783" s="29">
        <f t="shared" si="1836"/>
        <v>0</v>
      </c>
      <c r="R1783" s="29">
        <f t="shared" si="1836"/>
        <v>0</v>
      </c>
      <c r="S1783" s="29">
        <f t="shared" si="1836"/>
        <v>0</v>
      </c>
      <c r="T1783" s="29">
        <f t="shared" si="1836"/>
        <v>0</v>
      </c>
      <c r="U1783" s="29">
        <f t="shared" si="1836"/>
        <v>0</v>
      </c>
      <c r="V1783" s="29">
        <f t="shared" si="1836"/>
        <v>0</v>
      </c>
      <c r="W1783" s="29">
        <f t="shared" si="1836"/>
        <v>0</v>
      </c>
      <c r="X1783" s="29">
        <f t="shared" si="1836"/>
        <v>0</v>
      </c>
      <c r="Y1783" s="29">
        <f t="shared" si="1836"/>
        <v>1</v>
      </c>
      <c r="Z1783" s="29">
        <f t="shared" si="1836"/>
        <v>1</v>
      </c>
      <c r="AA1783" s="29">
        <f t="shared" si="1836"/>
        <v>1</v>
      </c>
      <c r="AB1783" s="29">
        <f t="shared" si="1836"/>
        <v>1</v>
      </c>
      <c r="AC1783" s="29">
        <f t="shared" si="1836"/>
        <v>1</v>
      </c>
      <c r="AD1783" s="29">
        <f t="shared" si="1836"/>
        <v>1</v>
      </c>
      <c r="AE1783" s="29">
        <f t="shared" si="1834"/>
        <v>1</v>
      </c>
      <c r="AF1783" s="29">
        <f t="shared" si="1834"/>
        <v>1</v>
      </c>
      <c r="AG1783" s="29">
        <f t="shared" si="1834"/>
        <v>1</v>
      </c>
      <c r="AH1783" s="29">
        <f t="shared" si="1834"/>
        <v>1</v>
      </c>
      <c r="AI1783" s="29">
        <f t="shared" si="1834"/>
        <v>1</v>
      </c>
      <c r="AJ1783" s="29">
        <f t="shared" si="1834"/>
        <v>1</v>
      </c>
      <c r="AK1783" s="29">
        <f t="shared" si="1834"/>
        <v>1</v>
      </c>
      <c r="AL1783" s="29">
        <f t="shared" si="1834"/>
        <v>1</v>
      </c>
      <c r="AM1783" s="29">
        <f t="shared" si="1834"/>
        <v>1</v>
      </c>
      <c r="AN1783" s="29">
        <f t="shared" si="1834"/>
        <v>1</v>
      </c>
      <c r="AO1783" s="29">
        <f t="shared" si="1834"/>
        <v>1</v>
      </c>
      <c r="AP1783" s="29">
        <f t="shared" si="1834"/>
        <v>1</v>
      </c>
      <c r="AQ1783" s="29">
        <f t="shared" si="1834"/>
        <v>1</v>
      </c>
      <c r="AR1783" s="29">
        <f t="shared" si="1834"/>
        <v>1</v>
      </c>
      <c r="AS1783" s="29">
        <f t="shared" si="1834"/>
        <v>1</v>
      </c>
      <c r="AT1783" s="29">
        <f t="shared" si="1819"/>
        <v>1</v>
      </c>
      <c r="AU1783" s="29">
        <f t="shared" si="1819"/>
        <v>1</v>
      </c>
      <c r="AV1783" s="29">
        <f t="shared" si="1819"/>
        <v>1</v>
      </c>
      <c r="AW1783" s="29">
        <f t="shared" si="1819"/>
        <v>1</v>
      </c>
      <c r="AX1783" s="29">
        <f t="shared" si="1819"/>
        <v>1</v>
      </c>
      <c r="AY1783" s="29">
        <f t="shared" si="1819"/>
        <v>1</v>
      </c>
      <c r="AZ1783" s="29">
        <f t="shared" si="1819"/>
        <v>1</v>
      </c>
      <c r="BA1783" s="29">
        <f t="shared" si="1819"/>
        <v>1</v>
      </c>
      <c r="BB1783" s="29">
        <f t="shared" si="1819"/>
        <v>1</v>
      </c>
      <c r="BC1783" s="29">
        <f t="shared" si="1819"/>
        <v>1</v>
      </c>
      <c r="BD1783" s="29">
        <f t="shared" si="1819"/>
        <v>1</v>
      </c>
      <c r="BE1783" s="29">
        <f t="shared" si="1819"/>
        <v>1</v>
      </c>
      <c r="BF1783" s="29">
        <f t="shared" si="1819"/>
        <v>1</v>
      </c>
      <c r="BG1783" s="29">
        <f t="shared" si="1819"/>
        <v>1</v>
      </c>
      <c r="BH1783" s="29">
        <f t="shared" si="1819"/>
        <v>1</v>
      </c>
      <c r="BI1783" s="29">
        <f t="shared" ref="BI1783:BJ1798" si="1840">IF($M$457,IF($J1783=BI$461,1,0),0)</f>
        <v>1</v>
      </c>
      <c r="BJ1783" s="29">
        <f t="shared" si="1840"/>
        <v>1</v>
      </c>
      <c r="BN1783" s="29">
        <f t="shared" si="1761"/>
        <v>22</v>
      </c>
      <c r="BO1783" s="29">
        <f t="shared" si="1829"/>
        <v>27</v>
      </c>
    </row>
    <row r="1784" spans="3:67" x14ac:dyDescent="0.25">
      <c r="C1784" s="79">
        <f t="shared" si="1826"/>
        <v>43888</v>
      </c>
      <c r="D1784" s="29">
        <f t="shared" si="1783"/>
        <v>2020</v>
      </c>
      <c r="E1784" s="29">
        <f t="shared" si="1762"/>
        <v>2</v>
      </c>
      <c r="F1784" s="29">
        <f t="shared" si="1763"/>
        <v>9</v>
      </c>
      <c r="G1784" s="29">
        <f t="shared" si="1764"/>
        <v>27</v>
      </c>
      <c r="H1784" s="166" t="str">
        <f t="shared" si="1765"/>
        <v>Mi</v>
      </c>
      <c r="I1784" s="29">
        <f t="shared" si="1827"/>
        <v>23</v>
      </c>
      <c r="J1784" s="29">
        <f t="array" ref="J1784">INDEX(Dienstplan!$F$6:$AJ$55,BN1784,BO1784)</f>
        <v>0</v>
      </c>
      <c r="K1784" s="29">
        <f t="array" ref="K1784">IF(OR(J1784=Schichten!$B$3,J1784=Schichten!$B$4),INDEX($D$98:$D$147,MATCH(CODE(J1784),$H$98:$H$147,0)),IF(ISERROR(INDEX($D$98:$D$147,MATCH(J1784,$A$98:$A$147,0))),0,INDEX($D$98:$D$147,MATCH(J1784,$A$98:$A$147,0))))</f>
        <v>0</v>
      </c>
      <c r="L1784" s="29">
        <f t="shared" ref="L1784" si="1841">L1734</f>
        <v>0</v>
      </c>
      <c r="M1784" s="29">
        <f t="shared" si="1786"/>
        <v>0</v>
      </c>
      <c r="O1784" s="29">
        <f t="shared" si="1836"/>
        <v>0</v>
      </c>
      <c r="P1784" s="29">
        <f t="shared" si="1836"/>
        <v>0</v>
      </c>
      <c r="Q1784" s="29">
        <f t="shared" si="1836"/>
        <v>0</v>
      </c>
      <c r="R1784" s="29">
        <f t="shared" si="1836"/>
        <v>0</v>
      </c>
      <c r="S1784" s="29">
        <f t="shared" si="1836"/>
        <v>0</v>
      </c>
      <c r="T1784" s="29">
        <f t="shared" si="1836"/>
        <v>0</v>
      </c>
      <c r="U1784" s="29">
        <f t="shared" si="1836"/>
        <v>0</v>
      </c>
      <c r="V1784" s="29">
        <f t="shared" si="1836"/>
        <v>0</v>
      </c>
      <c r="W1784" s="29">
        <f t="shared" si="1836"/>
        <v>0</v>
      </c>
      <c r="X1784" s="29">
        <f t="shared" si="1836"/>
        <v>0</v>
      </c>
      <c r="Y1784" s="29">
        <f t="shared" si="1836"/>
        <v>1</v>
      </c>
      <c r="Z1784" s="29">
        <f t="shared" si="1836"/>
        <v>1</v>
      </c>
      <c r="AA1784" s="29">
        <f t="shared" si="1836"/>
        <v>1</v>
      </c>
      <c r="AB1784" s="29">
        <f t="shared" si="1836"/>
        <v>1</v>
      </c>
      <c r="AC1784" s="29">
        <f t="shared" si="1836"/>
        <v>1</v>
      </c>
      <c r="AD1784" s="29">
        <f t="shared" si="1836"/>
        <v>1</v>
      </c>
      <c r="AE1784" s="29">
        <f t="shared" si="1834"/>
        <v>1</v>
      </c>
      <c r="AF1784" s="29">
        <f t="shared" si="1834"/>
        <v>1</v>
      </c>
      <c r="AG1784" s="29">
        <f t="shared" si="1834"/>
        <v>1</v>
      </c>
      <c r="AH1784" s="29">
        <f t="shared" si="1834"/>
        <v>1</v>
      </c>
      <c r="AI1784" s="29">
        <f t="shared" si="1834"/>
        <v>1</v>
      </c>
      <c r="AJ1784" s="29">
        <f t="shared" si="1834"/>
        <v>1</v>
      </c>
      <c r="AK1784" s="29">
        <f t="shared" si="1834"/>
        <v>1</v>
      </c>
      <c r="AL1784" s="29">
        <f t="shared" si="1834"/>
        <v>1</v>
      </c>
      <c r="AM1784" s="29">
        <f t="shared" si="1834"/>
        <v>1</v>
      </c>
      <c r="AN1784" s="29">
        <f t="shared" si="1834"/>
        <v>1</v>
      </c>
      <c r="AO1784" s="29">
        <f t="shared" si="1834"/>
        <v>1</v>
      </c>
      <c r="AP1784" s="29">
        <f t="shared" si="1834"/>
        <v>1</v>
      </c>
      <c r="AQ1784" s="29">
        <f t="shared" si="1834"/>
        <v>1</v>
      </c>
      <c r="AR1784" s="29">
        <f t="shared" si="1834"/>
        <v>1</v>
      </c>
      <c r="AS1784" s="29">
        <f t="shared" si="1834"/>
        <v>1</v>
      </c>
      <c r="AT1784" s="29">
        <f t="shared" ref="AT1784:BI1799" si="1842">IF($M$457,IF($J1784=AT$461,1,0),0)</f>
        <v>1</v>
      </c>
      <c r="AU1784" s="29">
        <f t="shared" si="1842"/>
        <v>1</v>
      </c>
      <c r="AV1784" s="29">
        <f t="shared" si="1842"/>
        <v>1</v>
      </c>
      <c r="AW1784" s="29">
        <f t="shared" si="1842"/>
        <v>1</v>
      </c>
      <c r="AX1784" s="29">
        <f t="shared" si="1842"/>
        <v>1</v>
      </c>
      <c r="AY1784" s="29">
        <f t="shared" si="1842"/>
        <v>1</v>
      </c>
      <c r="AZ1784" s="29">
        <f t="shared" si="1842"/>
        <v>1</v>
      </c>
      <c r="BA1784" s="29">
        <f t="shared" si="1842"/>
        <v>1</v>
      </c>
      <c r="BB1784" s="29">
        <f t="shared" si="1842"/>
        <v>1</v>
      </c>
      <c r="BC1784" s="29">
        <f t="shared" si="1842"/>
        <v>1</v>
      </c>
      <c r="BD1784" s="29">
        <f t="shared" si="1842"/>
        <v>1</v>
      </c>
      <c r="BE1784" s="29">
        <f t="shared" si="1842"/>
        <v>1</v>
      </c>
      <c r="BF1784" s="29">
        <f t="shared" si="1842"/>
        <v>1</v>
      </c>
      <c r="BG1784" s="29">
        <f t="shared" si="1842"/>
        <v>1</v>
      </c>
      <c r="BH1784" s="29">
        <f t="shared" si="1842"/>
        <v>1</v>
      </c>
      <c r="BI1784" s="29">
        <f t="shared" si="1842"/>
        <v>1</v>
      </c>
      <c r="BJ1784" s="29">
        <f t="shared" si="1840"/>
        <v>1</v>
      </c>
      <c r="BN1784" s="29">
        <f t="shared" si="1761"/>
        <v>23</v>
      </c>
      <c r="BO1784" s="29">
        <f t="shared" si="1829"/>
        <v>27</v>
      </c>
    </row>
    <row r="1785" spans="3:67" x14ac:dyDescent="0.25">
      <c r="C1785" s="79">
        <f t="shared" si="1826"/>
        <v>43888</v>
      </c>
      <c r="D1785" s="29">
        <f t="shared" si="1783"/>
        <v>2020</v>
      </c>
      <c r="E1785" s="29">
        <f t="shared" si="1762"/>
        <v>2</v>
      </c>
      <c r="F1785" s="29">
        <f t="shared" si="1763"/>
        <v>9</v>
      </c>
      <c r="G1785" s="29">
        <f t="shared" si="1764"/>
        <v>27</v>
      </c>
      <c r="H1785" s="166" t="str">
        <f t="shared" si="1765"/>
        <v>Mi</v>
      </c>
      <c r="I1785" s="29">
        <f t="shared" si="1827"/>
        <v>24</v>
      </c>
      <c r="J1785" s="29">
        <f t="array" ref="J1785">INDEX(Dienstplan!$F$6:$AJ$55,BN1785,BO1785)</f>
        <v>0</v>
      </c>
      <c r="K1785" s="29">
        <f t="array" ref="K1785">IF(OR(J1785=Schichten!$B$3,J1785=Schichten!$B$4),INDEX($D$98:$D$147,MATCH(CODE(J1785),$H$98:$H$147,0)),IF(ISERROR(INDEX($D$98:$D$147,MATCH(J1785,$A$98:$A$147,0))),0,INDEX($D$98:$D$147,MATCH(J1785,$A$98:$A$147,0))))</f>
        <v>0</v>
      </c>
      <c r="L1785" s="29">
        <f t="shared" ref="L1785" si="1843">L1735</f>
        <v>0</v>
      </c>
      <c r="M1785" s="29">
        <f t="shared" si="1786"/>
        <v>0</v>
      </c>
      <c r="O1785" s="29">
        <f t="shared" si="1836"/>
        <v>0</v>
      </c>
      <c r="P1785" s="29">
        <f t="shared" si="1836"/>
        <v>0</v>
      </c>
      <c r="Q1785" s="29">
        <f t="shared" si="1836"/>
        <v>0</v>
      </c>
      <c r="R1785" s="29">
        <f t="shared" si="1836"/>
        <v>0</v>
      </c>
      <c r="S1785" s="29">
        <f t="shared" si="1836"/>
        <v>0</v>
      </c>
      <c r="T1785" s="29">
        <f t="shared" si="1836"/>
        <v>0</v>
      </c>
      <c r="U1785" s="29">
        <f t="shared" si="1836"/>
        <v>0</v>
      </c>
      <c r="V1785" s="29">
        <f t="shared" si="1836"/>
        <v>0</v>
      </c>
      <c r="W1785" s="29">
        <f t="shared" si="1836"/>
        <v>0</v>
      </c>
      <c r="X1785" s="29">
        <f t="shared" si="1836"/>
        <v>0</v>
      </c>
      <c r="Y1785" s="29">
        <f t="shared" si="1836"/>
        <v>1</v>
      </c>
      <c r="Z1785" s="29">
        <f t="shared" si="1836"/>
        <v>1</v>
      </c>
      <c r="AA1785" s="29">
        <f t="shared" si="1836"/>
        <v>1</v>
      </c>
      <c r="AB1785" s="29">
        <f t="shared" si="1836"/>
        <v>1</v>
      </c>
      <c r="AC1785" s="29">
        <f t="shared" si="1836"/>
        <v>1</v>
      </c>
      <c r="AD1785" s="29">
        <f t="shared" si="1836"/>
        <v>1</v>
      </c>
      <c r="AE1785" s="29">
        <f t="shared" si="1834"/>
        <v>1</v>
      </c>
      <c r="AF1785" s="29">
        <f t="shared" si="1834"/>
        <v>1</v>
      </c>
      <c r="AG1785" s="29">
        <f t="shared" si="1834"/>
        <v>1</v>
      </c>
      <c r="AH1785" s="29">
        <f t="shared" si="1834"/>
        <v>1</v>
      </c>
      <c r="AI1785" s="29">
        <f t="shared" si="1834"/>
        <v>1</v>
      </c>
      <c r="AJ1785" s="29">
        <f t="shared" si="1834"/>
        <v>1</v>
      </c>
      <c r="AK1785" s="29">
        <f t="shared" si="1834"/>
        <v>1</v>
      </c>
      <c r="AL1785" s="29">
        <f t="shared" si="1834"/>
        <v>1</v>
      </c>
      <c r="AM1785" s="29">
        <f t="shared" si="1834"/>
        <v>1</v>
      </c>
      <c r="AN1785" s="29">
        <f t="shared" si="1834"/>
        <v>1</v>
      </c>
      <c r="AO1785" s="29">
        <f t="shared" si="1834"/>
        <v>1</v>
      </c>
      <c r="AP1785" s="29">
        <f t="shared" si="1834"/>
        <v>1</v>
      </c>
      <c r="AQ1785" s="29">
        <f t="shared" si="1834"/>
        <v>1</v>
      </c>
      <c r="AR1785" s="29">
        <f t="shared" si="1834"/>
        <v>1</v>
      </c>
      <c r="AS1785" s="29">
        <f t="shared" si="1834"/>
        <v>1</v>
      </c>
      <c r="AT1785" s="29">
        <f t="shared" si="1842"/>
        <v>1</v>
      </c>
      <c r="AU1785" s="29">
        <f t="shared" si="1842"/>
        <v>1</v>
      </c>
      <c r="AV1785" s="29">
        <f t="shared" si="1842"/>
        <v>1</v>
      </c>
      <c r="AW1785" s="29">
        <f t="shared" si="1842"/>
        <v>1</v>
      </c>
      <c r="AX1785" s="29">
        <f t="shared" si="1842"/>
        <v>1</v>
      </c>
      <c r="AY1785" s="29">
        <f t="shared" si="1842"/>
        <v>1</v>
      </c>
      <c r="AZ1785" s="29">
        <f t="shared" si="1842"/>
        <v>1</v>
      </c>
      <c r="BA1785" s="29">
        <f t="shared" si="1842"/>
        <v>1</v>
      </c>
      <c r="BB1785" s="29">
        <f t="shared" si="1842"/>
        <v>1</v>
      </c>
      <c r="BC1785" s="29">
        <f t="shared" si="1842"/>
        <v>1</v>
      </c>
      <c r="BD1785" s="29">
        <f t="shared" si="1842"/>
        <v>1</v>
      </c>
      <c r="BE1785" s="29">
        <f t="shared" si="1842"/>
        <v>1</v>
      </c>
      <c r="BF1785" s="29">
        <f t="shared" si="1842"/>
        <v>1</v>
      </c>
      <c r="BG1785" s="29">
        <f t="shared" si="1842"/>
        <v>1</v>
      </c>
      <c r="BH1785" s="29">
        <f t="shared" si="1842"/>
        <v>1</v>
      </c>
      <c r="BI1785" s="29">
        <f t="shared" si="1842"/>
        <v>1</v>
      </c>
      <c r="BJ1785" s="29">
        <f t="shared" si="1840"/>
        <v>1</v>
      </c>
      <c r="BN1785" s="29">
        <f t="shared" si="1761"/>
        <v>24</v>
      </c>
      <c r="BO1785" s="29">
        <f t="shared" si="1829"/>
        <v>27</v>
      </c>
    </row>
    <row r="1786" spans="3:67" x14ac:dyDescent="0.25">
      <c r="C1786" s="79">
        <f t="shared" si="1826"/>
        <v>43888</v>
      </c>
      <c r="D1786" s="29">
        <f t="shared" si="1783"/>
        <v>2020</v>
      </c>
      <c r="E1786" s="29">
        <f t="shared" si="1762"/>
        <v>2</v>
      </c>
      <c r="F1786" s="29">
        <f t="shared" si="1763"/>
        <v>9</v>
      </c>
      <c r="G1786" s="29">
        <f t="shared" si="1764"/>
        <v>27</v>
      </c>
      <c r="H1786" s="166" t="str">
        <f t="shared" si="1765"/>
        <v>Mi</v>
      </c>
      <c r="I1786" s="29">
        <f t="shared" si="1827"/>
        <v>25</v>
      </c>
      <c r="J1786" s="29">
        <f t="array" ref="J1786">INDEX(Dienstplan!$F$6:$AJ$55,BN1786,BO1786)</f>
        <v>0</v>
      </c>
      <c r="K1786" s="29">
        <f t="array" ref="K1786">IF(OR(J1786=Schichten!$B$3,J1786=Schichten!$B$4),INDEX($D$98:$D$147,MATCH(CODE(J1786),$H$98:$H$147,0)),IF(ISERROR(INDEX($D$98:$D$147,MATCH(J1786,$A$98:$A$147,0))),0,INDEX($D$98:$D$147,MATCH(J1786,$A$98:$A$147,0))))</f>
        <v>0</v>
      </c>
      <c r="L1786" s="29">
        <f t="shared" ref="L1786" si="1844">L1736</f>
        <v>0</v>
      </c>
      <c r="M1786" s="29">
        <f t="shared" si="1786"/>
        <v>0</v>
      </c>
      <c r="O1786" s="29">
        <f t="shared" si="1836"/>
        <v>0</v>
      </c>
      <c r="P1786" s="29">
        <f t="shared" si="1836"/>
        <v>0</v>
      </c>
      <c r="Q1786" s="29">
        <f t="shared" si="1836"/>
        <v>0</v>
      </c>
      <c r="R1786" s="29">
        <f t="shared" si="1836"/>
        <v>0</v>
      </c>
      <c r="S1786" s="29">
        <f t="shared" si="1836"/>
        <v>0</v>
      </c>
      <c r="T1786" s="29">
        <f t="shared" si="1836"/>
        <v>0</v>
      </c>
      <c r="U1786" s="29">
        <f t="shared" si="1836"/>
        <v>0</v>
      </c>
      <c r="V1786" s="29">
        <f t="shared" si="1836"/>
        <v>0</v>
      </c>
      <c r="W1786" s="29">
        <f t="shared" si="1836"/>
        <v>0</v>
      </c>
      <c r="X1786" s="29">
        <f t="shared" si="1836"/>
        <v>0</v>
      </c>
      <c r="Y1786" s="29">
        <f t="shared" si="1836"/>
        <v>1</v>
      </c>
      <c r="Z1786" s="29">
        <f t="shared" si="1836"/>
        <v>1</v>
      </c>
      <c r="AA1786" s="29">
        <f t="shared" si="1836"/>
        <v>1</v>
      </c>
      <c r="AB1786" s="29">
        <f t="shared" si="1836"/>
        <v>1</v>
      </c>
      <c r="AC1786" s="29">
        <f t="shared" si="1836"/>
        <v>1</v>
      </c>
      <c r="AD1786" s="29">
        <f t="shared" si="1836"/>
        <v>1</v>
      </c>
      <c r="AE1786" s="29">
        <f t="shared" si="1834"/>
        <v>1</v>
      </c>
      <c r="AF1786" s="29">
        <f t="shared" si="1834"/>
        <v>1</v>
      </c>
      <c r="AG1786" s="29">
        <f t="shared" si="1834"/>
        <v>1</v>
      </c>
      <c r="AH1786" s="29">
        <f t="shared" si="1834"/>
        <v>1</v>
      </c>
      <c r="AI1786" s="29">
        <f t="shared" si="1834"/>
        <v>1</v>
      </c>
      <c r="AJ1786" s="29">
        <f t="shared" si="1834"/>
        <v>1</v>
      </c>
      <c r="AK1786" s="29">
        <f t="shared" si="1834"/>
        <v>1</v>
      </c>
      <c r="AL1786" s="29">
        <f t="shared" si="1834"/>
        <v>1</v>
      </c>
      <c r="AM1786" s="29">
        <f t="shared" si="1834"/>
        <v>1</v>
      </c>
      <c r="AN1786" s="29">
        <f t="shared" si="1834"/>
        <v>1</v>
      </c>
      <c r="AO1786" s="29">
        <f t="shared" si="1834"/>
        <v>1</v>
      </c>
      <c r="AP1786" s="29">
        <f t="shared" si="1834"/>
        <v>1</v>
      </c>
      <c r="AQ1786" s="29">
        <f t="shared" si="1834"/>
        <v>1</v>
      </c>
      <c r="AR1786" s="29">
        <f t="shared" si="1834"/>
        <v>1</v>
      </c>
      <c r="AS1786" s="29">
        <f t="shared" si="1834"/>
        <v>1</v>
      </c>
      <c r="AT1786" s="29">
        <f t="shared" si="1842"/>
        <v>1</v>
      </c>
      <c r="AU1786" s="29">
        <f t="shared" si="1842"/>
        <v>1</v>
      </c>
      <c r="AV1786" s="29">
        <f t="shared" si="1842"/>
        <v>1</v>
      </c>
      <c r="AW1786" s="29">
        <f t="shared" si="1842"/>
        <v>1</v>
      </c>
      <c r="AX1786" s="29">
        <f t="shared" si="1842"/>
        <v>1</v>
      </c>
      <c r="AY1786" s="29">
        <f t="shared" si="1842"/>
        <v>1</v>
      </c>
      <c r="AZ1786" s="29">
        <f t="shared" si="1842"/>
        <v>1</v>
      </c>
      <c r="BA1786" s="29">
        <f t="shared" si="1842"/>
        <v>1</v>
      </c>
      <c r="BB1786" s="29">
        <f t="shared" si="1842"/>
        <v>1</v>
      </c>
      <c r="BC1786" s="29">
        <f t="shared" si="1842"/>
        <v>1</v>
      </c>
      <c r="BD1786" s="29">
        <f t="shared" si="1842"/>
        <v>1</v>
      </c>
      <c r="BE1786" s="29">
        <f t="shared" si="1842"/>
        <v>1</v>
      </c>
      <c r="BF1786" s="29">
        <f t="shared" si="1842"/>
        <v>1</v>
      </c>
      <c r="BG1786" s="29">
        <f t="shared" si="1842"/>
        <v>1</v>
      </c>
      <c r="BH1786" s="29">
        <f t="shared" si="1842"/>
        <v>1</v>
      </c>
      <c r="BI1786" s="29">
        <f t="shared" si="1842"/>
        <v>1</v>
      </c>
      <c r="BJ1786" s="29">
        <f t="shared" si="1840"/>
        <v>1</v>
      </c>
      <c r="BN1786" s="29">
        <f t="shared" si="1761"/>
        <v>25</v>
      </c>
      <c r="BO1786" s="29">
        <f t="shared" si="1829"/>
        <v>27</v>
      </c>
    </row>
    <row r="1787" spans="3:67" x14ac:dyDescent="0.25">
      <c r="C1787" s="79">
        <f t="shared" si="1826"/>
        <v>43888</v>
      </c>
      <c r="D1787" s="29">
        <f t="shared" si="1783"/>
        <v>2020</v>
      </c>
      <c r="E1787" s="29">
        <f t="shared" si="1762"/>
        <v>2</v>
      </c>
      <c r="F1787" s="29">
        <f t="shared" si="1763"/>
        <v>9</v>
      </c>
      <c r="G1787" s="29">
        <f t="shared" si="1764"/>
        <v>27</v>
      </c>
      <c r="H1787" s="166" t="str">
        <f t="shared" si="1765"/>
        <v>Mi</v>
      </c>
      <c r="I1787" s="29">
        <f t="shared" si="1827"/>
        <v>26</v>
      </c>
      <c r="J1787" s="29">
        <f t="array" ref="J1787">INDEX(Dienstplan!$F$6:$AJ$55,BN1787,BO1787)</f>
        <v>0</v>
      </c>
      <c r="K1787" s="29">
        <f t="array" ref="K1787">IF(OR(J1787=Schichten!$B$3,J1787=Schichten!$B$4),INDEX($D$98:$D$147,MATCH(CODE(J1787),$H$98:$H$147,0)),IF(ISERROR(INDEX($D$98:$D$147,MATCH(J1787,$A$98:$A$147,0))),0,INDEX($D$98:$D$147,MATCH(J1787,$A$98:$A$147,0))))</f>
        <v>0</v>
      </c>
      <c r="L1787" s="29">
        <f t="shared" ref="L1787" si="1845">L1737</f>
        <v>0</v>
      </c>
      <c r="M1787" s="29">
        <f t="shared" si="1786"/>
        <v>0</v>
      </c>
      <c r="O1787" s="29">
        <f t="shared" si="1836"/>
        <v>0</v>
      </c>
      <c r="P1787" s="29">
        <f t="shared" si="1836"/>
        <v>0</v>
      </c>
      <c r="Q1787" s="29">
        <f t="shared" si="1836"/>
        <v>0</v>
      </c>
      <c r="R1787" s="29">
        <f t="shared" si="1836"/>
        <v>0</v>
      </c>
      <c r="S1787" s="29">
        <f t="shared" si="1836"/>
        <v>0</v>
      </c>
      <c r="T1787" s="29">
        <f t="shared" si="1836"/>
        <v>0</v>
      </c>
      <c r="U1787" s="29">
        <f t="shared" si="1836"/>
        <v>0</v>
      </c>
      <c r="V1787" s="29">
        <f t="shared" si="1836"/>
        <v>0</v>
      </c>
      <c r="W1787" s="29">
        <f t="shared" si="1836"/>
        <v>0</v>
      </c>
      <c r="X1787" s="29">
        <f t="shared" si="1836"/>
        <v>0</v>
      </c>
      <c r="Y1787" s="29">
        <f t="shared" si="1836"/>
        <v>1</v>
      </c>
      <c r="Z1787" s="29">
        <f t="shared" si="1836"/>
        <v>1</v>
      </c>
      <c r="AA1787" s="29">
        <f t="shared" si="1836"/>
        <v>1</v>
      </c>
      <c r="AB1787" s="29">
        <f t="shared" si="1836"/>
        <v>1</v>
      </c>
      <c r="AC1787" s="29">
        <f t="shared" si="1836"/>
        <v>1</v>
      </c>
      <c r="AD1787" s="29">
        <f t="shared" si="1836"/>
        <v>1</v>
      </c>
      <c r="AE1787" s="29">
        <f t="shared" si="1834"/>
        <v>1</v>
      </c>
      <c r="AF1787" s="29">
        <f t="shared" si="1834"/>
        <v>1</v>
      </c>
      <c r="AG1787" s="29">
        <f t="shared" si="1834"/>
        <v>1</v>
      </c>
      <c r="AH1787" s="29">
        <f t="shared" si="1834"/>
        <v>1</v>
      </c>
      <c r="AI1787" s="29">
        <f t="shared" si="1834"/>
        <v>1</v>
      </c>
      <c r="AJ1787" s="29">
        <f t="shared" si="1834"/>
        <v>1</v>
      </c>
      <c r="AK1787" s="29">
        <f t="shared" si="1834"/>
        <v>1</v>
      </c>
      <c r="AL1787" s="29">
        <f t="shared" si="1834"/>
        <v>1</v>
      </c>
      <c r="AM1787" s="29">
        <f t="shared" si="1834"/>
        <v>1</v>
      </c>
      <c r="AN1787" s="29">
        <f t="shared" si="1834"/>
        <v>1</v>
      </c>
      <c r="AO1787" s="29">
        <f t="shared" si="1834"/>
        <v>1</v>
      </c>
      <c r="AP1787" s="29">
        <f t="shared" si="1834"/>
        <v>1</v>
      </c>
      <c r="AQ1787" s="29">
        <f t="shared" si="1834"/>
        <v>1</v>
      </c>
      <c r="AR1787" s="29">
        <f t="shared" si="1834"/>
        <v>1</v>
      </c>
      <c r="AS1787" s="29">
        <f t="shared" si="1834"/>
        <v>1</v>
      </c>
      <c r="AT1787" s="29">
        <f t="shared" si="1842"/>
        <v>1</v>
      </c>
      <c r="AU1787" s="29">
        <f t="shared" si="1842"/>
        <v>1</v>
      </c>
      <c r="AV1787" s="29">
        <f t="shared" si="1842"/>
        <v>1</v>
      </c>
      <c r="AW1787" s="29">
        <f t="shared" si="1842"/>
        <v>1</v>
      </c>
      <c r="AX1787" s="29">
        <f t="shared" si="1842"/>
        <v>1</v>
      </c>
      <c r="AY1787" s="29">
        <f t="shared" si="1842"/>
        <v>1</v>
      </c>
      <c r="AZ1787" s="29">
        <f t="shared" si="1842"/>
        <v>1</v>
      </c>
      <c r="BA1787" s="29">
        <f t="shared" si="1842"/>
        <v>1</v>
      </c>
      <c r="BB1787" s="29">
        <f t="shared" si="1842"/>
        <v>1</v>
      </c>
      <c r="BC1787" s="29">
        <f t="shared" si="1842"/>
        <v>1</v>
      </c>
      <c r="BD1787" s="29">
        <f t="shared" si="1842"/>
        <v>1</v>
      </c>
      <c r="BE1787" s="29">
        <f t="shared" si="1842"/>
        <v>1</v>
      </c>
      <c r="BF1787" s="29">
        <f t="shared" si="1842"/>
        <v>1</v>
      </c>
      <c r="BG1787" s="29">
        <f t="shared" si="1842"/>
        <v>1</v>
      </c>
      <c r="BH1787" s="29">
        <f t="shared" si="1842"/>
        <v>1</v>
      </c>
      <c r="BI1787" s="29">
        <f t="shared" si="1842"/>
        <v>1</v>
      </c>
      <c r="BJ1787" s="29">
        <f t="shared" si="1840"/>
        <v>1</v>
      </c>
      <c r="BN1787" s="29">
        <f t="shared" si="1761"/>
        <v>26</v>
      </c>
      <c r="BO1787" s="29">
        <f t="shared" si="1829"/>
        <v>27</v>
      </c>
    </row>
    <row r="1788" spans="3:67" x14ac:dyDescent="0.25">
      <c r="C1788" s="79">
        <f t="shared" si="1826"/>
        <v>43888</v>
      </c>
      <c r="D1788" s="29">
        <f t="shared" si="1783"/>
        <v>2020</v>
      </c>
      <c r="E1788" s="29">
        <f t="shared" si="1762"/>
        <v>2</v>
      </c>
      <c r="F1788" s="29">
        <f t="shared" si="1763"/>
        <v>9</v>
      </c>
      <c r="G1788" s="29">
        <f t="shared" si="1764"/>
        <v>27</v>
      </c>
      <c r="H1788" s="166" t="str">
        <f t="shared" si="1765"/>
        <v>Mi</v>
      </c>
      <c r="I1788" s="29">
        <f t="shared" si="1827"/>
        <v>27</v>
      </c>
      <c r="J1788" s="29">
        <f t="array" ref="J1788">INDEX(Dienstplan!$F$6:$AJ$55,BN1788,BO1788)</f>
        <v>0</v>
      </c>
      <c r="K1788" s="29">
        <f t="array" ref="K1788">IF(OR(J1788=Schichten!$B$3,J1788=Schichten!$B$4),INDEX($D$98:$D$147,MATCH(CODE(J1788),$H$98:$H$147,0)),IF(ISERROR(INDEX($D$98:$D$147,MATCH(J1788,$A$98:$A$147,0))),0,INDEX($D$98:$D$147,MATCH(J1788,$A$98:$A$147,0))))</f>
        <v>0</v>
      </c>
      <c r="L1788" s="29">
        <f t="shared" ref="L1788" si="1846">L1738</f>
        <v>0</v>
      </c>
      <c r="M1788" s="29">
        <f t="shared" si="1786"/>
        <v>0</v>
      </c>
      <c r="O1788" s="29">
        <f t="shared" si="1836"/>
        <v>0</v>
      </c>
      <c r="P1788" s="29">
        <f t="shared" si="1836"/>
        <v>0</v>
      </c>
      <c r="Q1788" s="29">
        <f t="shared" si="1836"/>
        <v>0</v>
      </c>
      <c r="R1788" s="29">
        <f t="shared" si="1836"/>
        <v>0</v>
      </c>
      <c r="S1788" s="29">
        <f t="shared" si="1836"/>
        <v>0</v>
      </c>
      <c r="T1788" s="29">
        <f t="shared" si="1836"/>
        <v>0</v>
      </c>
      <c r="U1788" s="29">
        <f t="shared" si="1836"/>
        <v>0</v>
      </c>
      <c r="V1788" s="29">
        <f t="shared" si="1836"/>
        <v>0</v>
      </c>
      <c r="W1788" s="29">
        <f t="shared" si="1836"/>
        <v>0</v>
      </c>
      <c r="X1788" s="29">
        <f t="shared" si="1836"/>
        <v>0</v>
      </c>
      <c r="Y1788" s="29">
        <f t="shared" si="1836"/>
        <v>1</v>
      </c>
      <c r="Z1788" s="29">
        <f t="shared" si="1836"/>
        <v>1</v>
      </c>
      <c r="AA1788" s="29">
        <f t="shared" si="1836"/>
        <v>1</v>
      </c>
      <c r="AB1788" s="29">
        <f t="shared" si="1836"/>
        <v>1</v>
      </c>
      <c r="AC1788" s="29">
        <f t="shared" si="1836"/>
        <v>1</v>
      </c>
      <c r="AD1788" s="29">
        <f t="shared" si="1836"/>
        <v>1</v>
      </c>
      <c r="AE1788" s="29">
        <f t="shared" si="1834"/>
        <v>1</v>
      </c>
      <c r="AF1788" s="29">
        <f t="shared" si="1834"/>
        <v>1</v>
      </c>
      <c r="AG1788" s="29">
        <f t="shared" si="1834"/>
        <v>1</v>
      </c>
      <c r="AH1788" s="29">
        <f t="shared" si="1834"/>
        <v>1</v>
      </c>
      <c r="AI1788" s="29">
        <f t="shared" si="1834"/>
        <v>1</v>
      </c>
      <c r="AJ1788" s="29">
        <f t="shared" si="1834"/>
        <v>1</v>
      </c>
      <c r="AK1788" s="29">
        <f t="shared" si="1834"/>
        <v>1</v>
      </c>
      <c r="AL1788" s="29">
        <f t="shared" si="1834"/>
        <v>1</v>
      </c>
      <c r="AM1788" s="29">
        <f t="shared" si="1834"/>
        <v>1</v>
      </c>
      <c r="AN1788" s="29">
        <f t="shared" si="1834"/>
        <v>1</v>
      </c>
      <c r="AO1788" s="29">
        <f t="shared" si="1834"/>
        <v>1</v>
      </c>
      <c r="AP1788" s="29">
        <f t="shared" si="1834"/>
        <v>1</v>
      </c>
      <c r="AQ1788" s="29">
        <f t="shared" si="1834"/>
        <v>1</v>
      </c>
      <c r="AR1788" s="29">
        <f t="shared" si="1834"/>
        <v>1</v>
      </c>
      <c r="AS1788" s="29">
        <f t="shared" si="1834"/>
        <v>1</v>
      </c>
      <c r="AT1788" s="29">
        <f t="shared" si="1842"/>
        <v>1</v>
      </c>
      <c r="AU1788" s="29">
        <f t="shared" si="1842"/>
        <v>1</v>
      </c>
      <c r="AV1788" s="29">
        <f t="shared" si="1842"/>
        <v>1</v>
      </c>
      <c r="AW1788" s="29">
        <f t="shared" si="1842"/>
        <v>1</v>
      </c>
      <c r="AX1788" s="29">
        <f t="shared" si="1842"/>
        <v>1</v>
      </c>
      <c r="AY1788" s="29">
        <f t="shared" si="1842"/>
        <v>1</v>
      </c>
      <c r="AZ1788" s="29">
        <f t="shared" si="1842"/>
        <v>1</v>
      </c>
      <c r="BA1788" s="29">
        <f t="shared" si="1842"/>
        <v>1</v>
      </c>
      <c r="BB1788" s="29">
        <f t="shared" si="1842"/>
        <v>1</v>
      </c>
      <c r="BC1788" s="29">
        <f t="shared" si="1842"/>
        <v>1</v>
      </c>
      <c r="BD1788" s="29">
        <f t="shared" si="1842"/>
        <v>1</v>
      </c>
      <c r="BE1788" s="29">
        <f t="shared" si="1842"/>
        <v>1</v>
      </c>
      <c r="BF1788" s="29">
        <f t="shared" si="1842"/>
        <v>1</v>
      </c>
      <c r="BG1788" s="29">
        <f t="shared" si="1842"/>
        <v>1</v>
      </c>
      <c r="BH1788" s="29">
        <f t="shared" si="1842"/>
        <v>1</v>
      </c>
      <c r="BI1788" s="29">
        <f t="shared" si="1842"/>
        <v>1</v>
      </c>
      <c r="BJ1788" s="29">
        <f t="shared" si="1840"/>
        <v>1</v>
      </c>
      <c r="BN1788" s="29">
        <f t="shared" si="1761"/>
        <v>27</v>
      </c>
      <c r="BO1788" s="29">
        <f t="shared" si="1829"/>
        <v>27</v>
      </c>
    </row>
    <row r="1789" spans="3:67" x14ac:dyDescent="0.25">
      <c r="C1789" s="79">
        <f t="shared" si="1826"/>
        <v>43888</v>
      </c>
      <c r="D1789" s="29">
        <f t="shared" si="1783"/>
        <v>2020</v>
      </c>
      <c r="E1789" s="29">
        <f t="shared" si="1762"/>
        <v>2</v>
      </c>
      <c r="F1789" s="29">
        <f t="shared" si="1763"/>
        <v>9</v>
      </c>
      <c r="G1789" s="29">
        <f t="shared" si="1764"/>
        <v>27</v>
      </c>
      <c r="H1789" s="166" t="str">
        <f t="shared" si="1765"/>
        <v>Mi</v>
      </c>
      <c r="I1789" s="29">
        <f t="shared" si="1827"/>
        <v>28</v>
      </c>
      <c r="J1789" s="29">
        <f t="array" ref="J1789">INDEX(Dienstplan!$F$6:$AJ$55,BN1789,BO1789)</f>
        <v>0</v>
      </c>
      <c r="K1789" s="29">
        <f t="array" ref="K1789">IF(OR(J1789=Schichten!$B$3,J1789=Schichten!$B$4),INDEX($D$98:$D$147,MATCH(CODE(J1789),$H$98:$H$147,0)),IF(ISERROR(INDEX($D$98:$D$147,MATCH(J1789,$A$98:$A$147,0))),0,INDEX($D$98:$D$147,MATCH(J1789,$A$98:$A$147,0))))</f>
        <v>0</v>
      </c>
      <c r="L1789" s="29">
        <f t="shared" ref="L1789" si="1847">L1739</f>
        <v>0</v>
      </c>
      <c r="M1789" s="29">
        <f t="shared" si="1786"/>
        <v>0</v>
      </c>
      <c r="O1789" s="29">
        <f t="shared" si="1836"/>
        <v>0</v>
      </c>
      <c r="P1789" s="29">
        <f t="shared" si="1836"/>
        <v>0</v>
      </c>
      <c r="Q1789" s="29">
        <f t="shared" si="1836"/>
        <v>0</v>
      </c>
      <c r="R1789" s="29">
        <f t="shared" si="1836"/>
        <v>0</v>
      </c>
      <c r="S1789" s="29">
        <f t="shared" si="1836"/>
        <v>0</v>
      </c>
      <c r="T1789" s="29">
        <f t="shared" si="1836"/>
        <v>0</v>
      </c>
      <c r="U1789" s="29">
        <f t="shared" si="1836"/>
        <v>0</v>
      </c>
      <c r="V1789" s="29">
        <f t="shared" si="1836"/>
        <v>0</v>
      </c>
      <c r="W1789" s="29">
        <f t="shared" si="1836"/>
        <v>0</v>
      </c>
      <c r="X1789" s="29">
        <f t="shared" si="1836"/>
        <v>0</v>
      </c>
      <c r="Y1789" s="29">
        <f t="shared" si="1836"/>
        <v>1</v>
      </c>
      <c r="Z1789" s="29">
        <f t="shared" si="1836"/>
        <v>1</v>
      </c>
      <c r="AA1789" s="29">
        <f t="shared" si="1836"/>
        <v>1</v>
      </c>
      <c r="AB1789" s="29">
        <f t="shared" si="1836"/>
        <v>1</v>
      </c>
      <c r="AC1789" s="29">
        <f t="shared" si="1836"/>
        <v>1</v>
      </c>
      <c r="AD1789" s="29">
        <f t="shared" si="1836"/>
        <v>1</v>
      </c>
      <c r="AE1789" s="29">
        <f t="shared" si="1834"/>
        <v>1</v>
      </c>
      <c r="AF1789" s="29">
        <f t="shared" si="1834"/>
        <v>1</v>
      </c>
      <c r="AG1789" s="29">
        <f t="shared" si="1834"/>
        <v>1</v>
      </c>
      <c r="AH1789" s="29">
        <f t="shared" si="1834"/>
        <v>1</v>
      </c>
      <c r="AI1789" s="29">
        <f t="shared" si="1834"/>
        <v>1</v>
      </c>
      <c r="AJ1789" s="29">
        <f t="shared" si="1834"/>
        <v>1</v>
      </c>
      <c r="AK1789" s="29">
        <f t="shared" si="1834"/>
        <v>1</v>
      </c>
      <c r="AL1789" s="29">
        <f t="shared" si="1834"/>
        <v>1</v>
      </c>
      <c r="AM1789" s="29">
        <f t="shared" si="1834"/>
        <v>1</v>
      </c>
      <c r="AN1789" s="29">
        <f t="shared" si="1834"/>
        <v>1</v>
      </c>
      <c r="AO1789" s="29">
        <f t="shared" si="1834"/>
        <v>1</v>
      </c>
      <c r="AP1789" s="29">
        <f t="shared" si="1834"/>
        <v>1</v>
      </c>
      <c r="AQ1789" s="29">
        <f t="shared" si="1834"/>
        <v>1</v>
      </c>
      <c r="AR1789" s="29">
        <f t="shared" si="1834"/>
        <v>1</v>
      </c>
      <c r="AS1789" s="29">
        <f t="shared" si="1834"/>
        <v>1</v>
      </c>
      <c r="AT1789" s="29">
        <f t="shared" si="1842"/>
        <v>1</v>
      </c>
      <c r="AU1789" s="29">
        <f t="shared" si="1842"/>
        <v>1</v>
      </c>
      <c r="AV1789" s="29">
        <f t="shared" si="1842"/>
        <v>1</v>
      </c>
      <c r="AW1789" s="29">
        <f t="shared" si="1842"/>
        <v>1</v>
      </c>
      <c r="AX1789" s="29">
        <f t="shared" si="1842"/>
        <v>1</v>
      </c>
      <c r="AY1789" s="29">
        <f t="shared" si="1842"/>
        <v>1</v>
      </c>
      <c r="AZ1789" s="29">
        <f t="shared" si="1842"/>
        <v>1</v>
      </c>
      <c r="BA1789" s="29">
        <f t="shared" si="1842"/>
        <v>1</v>
      </c>
      <c r="BB1789" s="29">
        <f t="shared" si="1842"/>
        <v>1</v>
      </c>
      <c r="BC1789" s="29">
        <f t="shared" si="1842"/>
        <v>1</v>
      </c>
      <c r="BD1789" s="29">
        <f t="shared" si="1842"/>
        <v>1</v>
      </c>
      <c r="BE1789" s="29">
        <f t="shared" si="1842"/>
        <v>1</v>
      </c>
      <c r="BF1789" s="29">
        <f t="shared" si="1842"/>
        <v>1</v>
      </c>
      <c r="BG1789" s="29">
        <f t="shared" si="1842"/>
        <v>1</v>
      </c>
      <c r="BH1789" s="29">
        <f t="shared" si="1842"/>
        <v>1</v>
      </c>
      <c r="BI1789" s="29">
        <f t="shared" si="1842"/>
        <v>1</v>
      </c>
      <c r="BJ1789" s="29">
        <f t="shared" si="1840"/>
        <v>1</v>
      </c>
      <c r="BN1789" s="29">
        <f t="shared" si="1761"/>
        <v>28</v>
      </c>
      <c r="BO1789" s="29">
        <f t="shared" si="1829"/>
        <v>27</v>
      </c>
    </row>
    <row r="1790" spans="3:67" x14ac:dyDescent="0.25">
      <c r="C1790" s="79">
        <f t="shared" si="1826"/>
        <v>43888</v>
      </c>
      <c r="D1790" s="29">
        <f t="shared" si="1783"/>
        <v>2020</v>
      </c>
      <c r="E1790" s="29">
        <f t="shared" si="1762"/>
        <v>2</v>
      </c>
      <c r="F1790" s="29">
        <f t="shared" si="1763"/>
        <v>9</v>
      </c>
      <c r="G1790" s="29">
        <f t="shared" si="1764"/>
        <v>27</v>
      </c>
      <c r="H1790" s="166" t="str">
        <f t="shared" si="1765"/>
        <v>Mi</v>
      </c>
      <c r="I1790" s="29">
        <f t="shared" si="1827"/>
        <v>29</v>
      </c>
      <c r="J1790" s="29">
        <f t="array" ref="J1790">INDEX(Dienstplan!$F$6:$AJ$55,BN1790,BO1790)</f>
        <v>0</v>
      </c>
      <c r="K1790" s="29">
        <f t="array" ref="K1790">IF(OR(J1790=Schichten!$B$3,J1790=Schichten!$B$4),INDEX($D$98:$D$147,MATCH(CODE(J1790),$H$98:$H$147,0)),IF(ISERROR(INDEX($D$98:$D$147,MATCH(J1790,$A$98:$A$147,0))),0,INDEX($D$98:$D$147,MATCH(J1790,$A$98:$A$147,0))))</f>
        <v>0</v>
      </c>
      <c r="L1790" s="29">
        <f t="shared" ref="L1790" si="1848">L1740</f>
        <v>0</v>
      </c>
      <c r="M1790" s="29">
        <f t="shared" si="1786"/>
        <v>0</v>
      </c>
      <c r="O1790" s="29">
        <f t="shared" si="1836"/>
        <v>0</v>
      </c>
      <c r="P1790" s="29">
        <f t="shared" si="1836"/>
        <v>0</v>
      </c>
      <c r="Q1790" s="29">
        <f t="shared" si="1836"/>
        <v>0</v>
      </c>
      <c r="R1790" s="29">
        <f t="shared" si="1836"/>
        <v>0</v>
      </c>
      <c r="S1790" s="29">
        <f t="shared" si="1836"/>
        <v>0</v>
      </c>
      <c r="T1790" s="29">
        <f t="shared" si="1836"/>
        <v>0</v>
      </c>
      <c r="U1790" s="29">
        <f t="shared" si="1836"/>
        <v>0</v>
      </c>
      <c r="V1790" s="29">
        <f t="shared" si="1836"/>
        <v>0</v>
      </c>
      <c r="W1790" s="29">
        <f t="shared" si="1836"/>
        <v>0</v>
      </c>
      <c r="X1790" s="29">
        <f t="shared" si="1836"/>
        <v>0</v>
      </c>
      <c r="Y1790" s="29">
        <f t="shared" si="1836"/>
        <v>1</v>
      </c>
      <c r="Z1790" s="29">
        <f t="shared" si="1836"/>
        <v>1</v>
      </c>
      <c r="AA1790" s="29">
        <f t="shared" si="1836"/>
        <v>1</v>
      </c>
      <c r="AB1790" s="29">
        <f t="shared" si="1836"/>
        <v>1</v>
      </c>
      <c r="AC1790" s="29">
        <f t="shared" si="1836"/>
        <v>1</v>
      </c>
      <c r="AD1790" s="29">
        <f t="shared" si="1836"/>
        <v>1</v>
      </c>
      <c r="AE1790" s="29">
        <f t="shared" si="1834"/>
        <v>1</v>
      </c>
      <c r="AF1790" s="29">
        <f t="shared" si="1834"/>
        <v>1</v>
      </c>
      <c r="AG1790" s="29">
        <f t="shared" si="1834"/>
        <v>1</v>
      </c>
      <c r="AH1790" s="29">
        <f t="shared" si="1834"/>
        <v>1</v>
      </c>
      <c r="AI1790" s="29">
        <f t="shared" si="1834"/>
        <v>1</v>
      </c>
      <c r="AJ1790" s="29">
        <f t="shared" si="1834"/>
        <v>1</v>
      </c>
      <c r="AK1790" s="29">
        <f t="shared" si="1834"/>
        <v>1</v>
      </c>
      <c r="AL1790" s="29">
        <f t="shared" si="1834"/>
        <v>1</v>
      </c>
      <c r="AM1790" s="29">
        <f t="shared" si="1834"/>
        <v>1</v>
      </c>
      <c r="AN1790" s="29">
        <f t="shared" si="1834"/>
        <v>1</v>
      </c>
      <c r="AO1790" s="29">
        <f t="shared" si="1834"/>
        <v>1</v>
      </c>
      <c r="AP1790" s="29">
        <f t="shared" si="1834"/>
        <v>1</v>
      </c>
      <c r="AQ1790" s="29">
        <f t="shared" si="1834"/>
        <v>1</v>
      </c>
      <c r="AR1790" s="29">
        <f t="shared" si="1834"/>
        <v>1</v>
      </c>
      <c r="AS1790" s="29">
        <f t="shared" si="1834"/>
        <v>1</v>
      </c>
      <c r="AT1790" s="29">
        <f t="shared" si="1842"/>
        <v>1</v>
      </c>
      <c r="AU1790" s="29">
        <f t="shared" si="1842"/>
        <v>1</v>
      </c>
      <c r="AV1790" s="29">
        <f t="shared" si="1842"/>
        <v>1</v>
      </c>
      <c r="AW1790" s="29">
        <f t="shared" si="1842"/>
        <v>1</v>
      </c>
      <c r="AX1790" s="29">
        <f t="shared" si="1842"/>
        <v>1</v>
      </c>
      <c r="AY1790" s="29">
        <f t="shared" si="1842"/>
        <v>1</v>
      </c>
      <c r="AZ1790" s="29">
        <f t="shared" si="1842"/>
        <v>1</v>
      </c>
      <c r="BA1790" s="29">
        <f t="shared" si="1842"/>
        <v>1</v>
      </c>
      <c r="BB1790" s="29">
        <f t="shared" si="1842"/>
        <v>1</v>
      </c>
      <c r="BC1790" s="29">
        <f t="shared" si="1842"/>
        <v>1</v>
      </c>
      <c r="BD1790" s="29">
        <f t="shared" si="1842"/>
        <v>1</v>
      </c>
      <c r="BE1790" s="29">
        <f t="shared" si="1842"/>
        <v>1</v>
      </c>
      <c r="BF1790" s="29">
        <f t="shared" si="1842"/>
        <v>1</v>
      </c>
      <c r="BG1790" s="29">
        <f t="shared" si="1842"/>
        <v>1</v>
      </c>
      <c r="BH1790" s="29">
        <f t="shared" si="1842"/>
        <v>1</v>
      </c>
      <c r="BI1790" s="29">
        <f t="shared" si="1842"/>
        <v>1</v>
      </c>
      <c r="BJ1790" s="29">
        <f t="shared" si="1840"/>
        <v>1</v>
      </c>
      <c r="BN1790" s="29">
        <f t="shared" si="1761"/>
        <v>29</v>
      </c>
      <c r="BO1790" s="29">
        <f t="shared" si="1829"/>
        <v>27</v>
      </c>
    </row>
    <row r="1791" spans="3:67" x14ac:dyDescent="0.25">
      <c r="C1791" s="79">
        <f t="shared" si="1826"/>
        <v>43888</v>
      </c>
      <c r="D1791" s="29">
        <f t="shared" si="1783"/>
        <v>2020</v>
      </c>
      <c r="E1791" s="29">
        <f t="shared" si="1762"/>
        <v>2</v>
      </c>
      <c r="F1791" s="29">
        <f t="shared" si="1763"/>
        <v>9</v>
      </c>
      <c r="G1791" s="29">
        <f t="shared" si="1764"/>
        <v>27</v>
      </c>
      <c r="H1791" s="166" t="str">
        <f t="shared" si="1765"/>
        <v>Mi</v>
      </c>
      <c r="I1791" s="29">
        <f t="shared" si="1827"/>
        <v>30</v>
      </c>
      <c r="J1791" s="29">
        <f t="array" ref="J1791">INDEX(Dienstplan!$F$6:$AJ$55,BN1791,BO1791)</f>
        <v>0</v>
      </c>
      <c r="K1791" s="29">
        <f t="array" ref="K1791">IF(OR(J1791=Schichten!$B$3,J1791=Schichten!$B$4),INDEX($D$98:$D$147,MATCH(CODE(J1791),$H$98:$H$147,0)),IF(ISERROR(INDEX($D$98:$D$147,MATCH(J1791,$A$98:$A$147,0))),0,INDEX($D$98:$D$147,MATCH(J1791,$A$98:$A$147,0))))</f>
        <v>0</v>
      </c>
      <c r="L1791" s="29">
        <f t="shared" ref="L1791" si="1849">L1741</f>
        <v>0</v>
      </c>
      <c r="M1791" s="29">
        <f t="shared" si="1786"/>
        <v>0</v>
      </c>
      <c r="O1791" s="29">
        <f t="shared" si="1836"/>
        <v>0</v>
      </c>
      <c r="P1791" s="29">
        <f t="shared" si="1836"/>
        <v>0</v>
      </c>
      <c r="Q1791" s="29">
        <f t="shared" si="1836"/>
        <v>0</v>
      </c>
      <c r="R1791" s="29">
        <f t="shared" si="1836"/>
        <v>0</v>
      </c>
      <c r="S1791" s="29">
        <f t="shared" si="1836"/>
        <v>0</v>
      </c>
      <c r="T1791" s="29">
        <f t="shared" si="1836"/>
        <v>0</v>
      </c>
      <c r="U1791" s="29">
        <f t="shared" si="1836"/>
        <v>0</v>
      </c>
      <c r="V1791" s="29">
        <f t="shared" si="1836"/>
        <v>0</v>
      </c>
      <c r="W1791" s="29">
        <f t="shared" si="1836"/>
        <v>0</v>
      </c>
      <c r="X1791" s="29">
        <f t="shared" si="1836"/>
        <v>0</v>
      </c>
      <c r="Y1791" s="29">
        <f t="shared" si="1836"/>
        <v>1</v>
      </c>
      <c r="Z1791" s="29">
        <f t="shared" si="1836"/>
        <v>1</v>
      </c>
      <c r="AA1791" s="29">
        <f t="shared" si="1836"/>
        <v>1</v>
      </c>
      <c r="AB1791" s="29">
        <f t="shared" si="1836"/>
        <v>1</v>
      </c>
      <c r="AC1791" s="29">
        <f t="shared" si="1836"/>
        <v>1</v>
      </c>
      <c r="AD1791" s="29">
        <f t="shared" si="1836"/>
        <v>1</v>
      </c>
      <c r="AE1791" s="29">
        <f t="shared" si="1834"/>
        <v>1</v>
      </c>
      <c r="AF1791" s="29">
        <f t="shared" si="1834"/>
        <v>1</v>
      </c>
      <c r="AG1791" s="29">
        <f t="shared" si="1834"/>
        <v>1</v>
      </c>
      <c r="AH1791" s="29">
        <f t="shared" si="1834"/>
        <v>1</v>
      </c>
      <c r="AI1791" s="29">
        <f t="shared" si="1834"/>
        <v>1</v>
      </c>
      <c r="AJ1791" s="29">
        <f t="shared" si="1834"/>
        <v>1</v>
      </c>
      <c r="AK1791" s="29">
        <f t="shared" si="1834"/>
        <v>1</v>
      </c>
      <c r="AL1791" s="29">
        <f t="shared" si="1834"/>
        <v>1</v>
      </c>
      <c r="AM1791" s="29">
        <f t="shared" si="1834"/>
        <v>1</v>
      </c>
      <c r="AN1791" s="29">
        <f t="shared" si="1834"/>
        <v>1</v>
      </c>
      <c r="AO1791" s="29">
        <f t="shared" si="1834"/>
        <v>1</v>
      </c>
      <c r="AP1791" s="29">
        <f t="shared" si="1834"/>
        <v>1</v>
      </c>
      <c r="AQ1791" s="29">
        <f t="shared" si="1834"/>
        <v>1</v>
      </c>
      <c r="AR1791" s="29">
        <f t="shared" si="1834"/>
        <v>1</v>
      </c>
      <c r="AS1791" s="29">
        <f t="shared" si="1834"/>
        <v>1</v>
      </c>
      <c r="AT1791" s="29">
        <f t="shared" si="1842"/>
        <v>1</v>
      </c>
      <c r="AU1791" s="29">
        <f t="shared" si="1842"/>
        <v>1</v>
      </c>
      <c r="AV1791" s="29">
        <f t="shared" si="1842"/>
        <v>1</v>
      </c>
      <c r="AW1791" s="29">
        <f t="shared" si="1842"/>
        <v>1</v>
      </c>
      <c r="AX1791" s="29">
        <f t="shared" si="1842"/>
        <v>1</v>
      </c>
      <c r="AY1791" s="29">
        <f t="shared" si="1842"/>
        <v>1</v>
      </c>
      <c r="AZ1791" s="29">
        <f t="shared" si="1842"/>
        <v>1</v>
      </c>
      <c r="BA1791" s="29">
        <f t="shared" si="1842"/>
        <v>1</v>
      </c>
      <c r="BB1791" s="29">
        <f t="shared" si="1842"/>
        <v>1</v>
      </c>
      <c r="BC1791" s="29">
        <f t="shared" si="1842"/>
        <v>1</v>
      </c>
      <c r="BD1791" s="29">
        <f t="shared" si="1842"/>
        <v>1</v>
      </c>
      <c r="BE1791" s="29">
        <f t="shared" si="1842"/>
        <v>1</v>
      </c>
      <c r="BF1791" s="29">
        <f t="shared" si="1842"/>
        <v>1</v>
      </c>
      <c r="BG1791" s="29">
        <f t="shared" si="1842"/>
        <v>1</v>
      </c>
      <c r="BH1791" s="29">
        <f t="shared" si="1842"/>
        <v>1</v>
      </c>
      <c r="BI1791" s="29">
        <f t="shared" si="1842"/>
        <v>1</v>
      </c>
      <c r="BJ1791" s="29">
        <f t="shared" si="1840"/>
        <v>1</v>
      </c>
      <c r="BN1791" s="29">
        <f t="shared" si="1761"/>
        <v>30</v>
      </c>
      <c r="BO1791" s="29">
        <f t="shared" si="1829"/>
        <v>27</v>
      </c>
    </row>
    <row r="1792" spans="3:67" x14ac:dyDescent="0.25">
      <c r="C1792" s="79">
        <f t="shared" si="1826"/>
        <v>43888</v>
      </c>
      <c r="D1792" s="29">
        <f t="shared" si="1783"/>
        <v>2020</v>
      </c>
      <c r="E1792" s="29">
        <f t="shared" si="1762"/>
        <v>2</v>
      </c>
      <c r="F1792" s="29">
        <f t="shared" si="1763"/>
        <v>9</v>
      </c>
      <c r="G1792" s="29">
        <f t="shared" si="1764"/>
        <v>27</v>
      </c>
      <c r="H1792" s="166" t="str">
        <f t="shared" si="1765"/>
        <v>Mi</v>
      </c>
      <c r="I1792" s="29">
        <f t="shared" si="1827"/>
        <v>31</v>
      </c>
      <c r="J1792" s="29">
        <f t="array" ref="J1792">INDEX(Dienstplan!$F$6:$AJ$55,BN1792,BO1792)</f>
        <v>0</v>
      </c>
      <c r="K1792" s="29">
        <f t="array" ref="K1792">IF(OR(J1792=Schichten!$B$3,J1792=Schichten!$B$4),INDEX($D$98:$D$147,MATCH(CODE(J1792),$H$98:$H$147,0)),IF(ISERROR(INDEX($D$98:$D$147,MATCH(J1792,$A$98:$A$147,0))),0,INDEX($D$98:$D$147,MATCH(J1792,$A$98:$A$147,0))))</f>
        <v>0</v>
      </c>
      <c r="L1792" s="29">
        <f t="shared" ref="L1792" si="1850">L1742</f>
        <v>0</v>
      </c>
      <c r="M1792" s="29">
        <f t="shared" si="1786"/>
        <v>0</v>
      </c>
      <c r="O1792" s="29">
        <f t="shared" si="1836"/>
        <v>0</v>
      </c>
      <c r="P1792" s="29">
        <f t="shared" si="1836"/>
        <v>0</v>
      </c>
      <c r="Q1792" s="29">
        <f t="shared" si="1836"/>
        <v>0</v>
      </c>
      <c r="R1792" s="29">
        <f t="shared" si="1836"/>
        <v>0</v>
      </c>
      <c r="S1792" s="29">
        <f t="shared" si="1836"/>
        <v>0</v>
      </c>
      <c r="T1792" s="29">
        <f t="shared" si="1836"/>
        <v>0</v>
      </c>
      <c r="U1792" s="29">
        <f t="shared" si="1836"/>
        <v>0</v>
      </c>
      <c r="V1792" s="29">
        <f t="shared" si="1836"/>
        <v>0</v>
      </c>
      <c r="W1792" s="29">
        <f t="shared" si="1836"/>
        <v>0</v>
      </c>
      <c r="X1792" s="29">
        <f t="shared" si="1836"/>
        <v>0</v>
      </c>
      <c r="Y1792" s="29">
        <f t="shared" si="1836"/>
        <v>1</v>
      </c>
      <c r="Z1792" s="29">
        <f t="shared" si="1836"/>
        <v>1</v>
      </c>
      <c r="AA1792" s="29">
        <f t="shared" si="1836"/>
        <v>1</v>
      </c>
      <c r="AB1792" s="29">
        <f t="shared" si="1836"/>
        <v>1</v>
      </c>
      <c r="AC1792" s="29">
        <f t="shared" si="1836"/>
        <v>1</v>
      </c>
      <c r="AD1792" s="29">
        <f t="shared" si="1836"/>
        <v>1</v>
      </c>
      <c r="AE1792" s="29">
        <f t="shared" si="1834"/>
        <v>1</v>
      </c>
      <c r="AF1792" s="29">
        <f t="shared" si="1834"/>
        <v>1</v>
      </c>
      <c r="AG1792" s="29">
        <f t="shared" si="1834"/>
        <v>1</v>
      </c>
      <c r="AH1792" s="29">
        <f t="shared" si="1834"/>
        <v>1</v>
      </c>
      <c r="AI1792" s="29">
        <f t="shared" si="1834"/>
        <v>1</v>
      </c>
      <c r="AJ1792" s="29">
        <f t="shared" si="1834"/>
        <v>1</v>
      </c>
      <c r="AK1792" s="29">
        <f t="shared" si="1834"/>
        <v>1</v>
      </c>
      <c r="AL1792" s="29">
        <f t="shared" si="1834"/>
        <v>1</v>
      </c>
      <c r="AM1792" s="29">
        <f t="shared" si="1834"/>
        <v>1</v>
      </c>
      <c r="AN1792" s="29">
        <f t="shared" si="1834"/>
        <v>1</v>
      </c>
      <c r="AO1792" s="29">
        <f t="shared" si="1834"/>
        <v>1</v>
      </c>
      <c r="AP1792" s="29">
        <f t="shared" si="1834"/>
        <v>1</v>
      </c>
      <c r="AQ1792" s="29">
        <f t="shared" si="1834"/>
        <v>1</v>
      </c>
      <c r="AR1792" s="29">
        <f t="shared" si="1834"/>
        <v>1</v>
      </c>
      <c r="AS1792" s="29">
        <f t="shared" si="1834"/>
        <v>1</v>
      </c>
      <c r="AT1792" s="29">
        <f t="shared" si="1842"/>
        <v>1</v>
      </c>
      <c r="AU1792" s="29">
        <f t="shared" si="1842"/>
        <v>1</v>
      </c>
      <c r="AV1792" s="29">
        <f t="shared" si="1842"/>
        <v>1</v>
      </c>
      <c r="AW1792" s="29">
        <f t="shared" si="1842"/>
        <v>1</v>
      </c>
      <c r="AX1792" s="29">
        <f t="shared" si="1842"/>
        <v>1</v>
      </c>
      <c r="AY1792" s="29">
        <f t="shared" si="1842"/>
        <v>1</v>
      </c>
      <c r="AZ1792" s="29">
        <f t="shared" si="1842"/>
        <v>1</v>
      </c>
      <c r="BA1792" s="29">
        <f t="shared" si="1842"/>
        <v>1</v>
      </c>
      <c r="BB1792" s="29">
        <f t="shared" si="1842"/>
        <v>1</v>
      </c>
      <c r="BC1792" s="29">
        <f t="shared" si="1842"/>
        <v>1</v>
      </c>
      <c r="BD1792" s="29">
        <f t="shared" si="1842"/>
        <v>1</v>
      </c>
      <c r="BE1792" s="29">
        <f t="shared" si="1842"/>
        <v>1</v>
      </c>
      <c r="BF1792" s="29">
        <f t="shared" si="1842"/>
        <v>1</v>
      </c>
      <c r="BG1792" s="29">
        <f t="shared" si="1842"/>
        <v>1</v>
      </c>
      <c r="BH1792" s="29">
        <f t="shared" si="1842"/>
        <v>1</v>
      </c>
      <c r="BI1792" s="29">
        <f t="shared" si="1842"/>
        <v>1</v>
      </c>
      <c r="BJ1792" s="29">
        <f t="shared" si="1840"/>
        <v>1</v>
      </c>
      <c r="BN1792" s="29">
        <f t="shared" ref="BN1792:BN1855" si="1851">BN1742</f>
        <v>31</v>
      </c>
      <c r="BO1792" s="29">
        <f t="shared" si="1829"/>
        <v>27</v>
      </c>
    </row>
    <row r="1793" spans="3:67" x14ac:dyDescent="0.25">
      <c r="C1793" s="79">
        <f t="shared" si="1826"/>
        <v>43888</v>
      </c>
      <c r="D1793" s="29">
        <f t="shared" si="1783"/>
        <v>2020</v>
      </c>
      <c r="E1793" s="29">
        <f t="shared" ref="E1793:E1856" si="1852">MONTH(C1793)</f>
        <v>2</v>
      </c>
      <c r="F1793" s="29">
        <f t="shared" ref="F1793:F1856" si="1853">WEEKNUM(C1793,2)</f>
        <v>9</v>
      </c>
      <c r="G1793" s="29">
        <f t="shared" ref="G1793:G1856" si="1854">DAY(C1793)</f>
        <v>27</v>
      </c>
      <c r="H1793" s="166" t="str">
        <f t="shared" ref="H1793:H1856" si="1855">TEXT(WEEKDAY(C1793,2),"TTT")</f>
        <v>Mi</v>
      </c>
      <c r="I1793" s="29">
        <f t="shared" si="1827"/>
        <v>32</v>
      </c>
      <c r="J1793" s="29">
        <f t="array" ref="J1793">INDEX(Dienstplan!$F$6:$AJ$55,BN1793,BO1793)</f>
        <v>0</v>
      </c>
      <c r="K1793" s="29">
        <f t="array" ref="K1793">IF(OR(J1793=Schichten!$B$3,J1793=Schichten!$B$4),INDEX($D$98:$D$147,MATCH(CODE(J1793),$H$98:$H$147,0)),IF(ISERROR(INDEX($D$98:$D$147,MATCH(J1793,$A$98:$A$147,0))),0,INDEX($D$98:$D$147,MATCH(J1793,$A$98:$A$147,0))))</f>
        <v>0</v>
      </c>
      <c r="L1793" s="29">
        <f t="shared" ref="L1793" si="1856">L1743</f>
        <v>0</v>
      </c>
      <c r="M1793" s="29">
        <f t="shared" si="1786"/>
        <v>0</v>
      </c>
      <c r="O1793" s="29">
        <f t="shared" si="1836"/>
        <v>0</v>
      </c>
      <c r="P1793" s="29">
        <f t="shared" si="1836"/>
        <v>0</v>
      </c>
      <c r="Q1793" s="29">
        <f t="shared" si="1836"/>
        <v>0</v>
      </c>
      <c r="R1793" s="29">
        <f t="shared" si="1836"/>
        <v>0</v>
      </c>
      <c r="S1793" s="29">
        <f t="shared" si="1836"/>
        <v>0</v>
      </c>
      <c r="T1793" s="29">
        <f t="shared" si="1836"/>
        <v>0</v>
      </c>
      <c r="U1793" s="29">
        <f t="shared" si="1836"/>
        <v>0</v>
      </c>
      <c r="V1793" s="29">
        <f t="shared" si="1836"/>
        <v>0</v>
      </c>
      <c r="W1793" s="29">
        <f t="shared" si="1836"/>
        <v>0</v>
      </c>
      <c r="X1793" s="29">
        <f t="shared" si="1836"/>
        <v>0</v>
      </c>
      <c r="Y1793" s="29">
        <f t="shared" si="1836"/>
        <v>1</v>
      </c>
      <c r="Z1793" s="29">
        <f t="shared" si="1836"/>
        <v>1</v>
      </c>
      <c r="AA1793" s="29">
        <f t="shared" si="1836"/>
        <v>1</v>
      </c>
      <c r="AB1793" s="29">
        <f t="shared" si="1836"/>
        <v>1</v>
      </c>
      <c r="AC1793" s="29">
        <f t="shared" si="1836"/>
        <v>1</v>
      </c>
      <c r="AD1793" s="29">
        <f t="shared" si="1836"/>
        <v>1</v>
      </c>
      <c r="AE1793" s="29">
        <f t="shared" si="1834"/>
        <v>1</v>
      </c>
      <c r="AF1793" s="29">
        <f t="shared" si="1834"/>
        <v>1</v>
      </c>
      <c r="AG1793" s="29">
        <f t="shared" si="1834"/>
        <v>1</v>
      </c>
      <c r="AH1793" s="29">
        <f t="shared" si="1834"/>
        <v>1</v>
      </c>
      <c r="AI1793" s="29">
        <f t="shared" si="1834"/>
        <v>1</v>
      </c>
      <c r="AJ1793" s="29">
        <f t="shared" si="1834"/>
        <v>1</v>
      </c>
      <c r="AK1793" s="29">
        <f t="shared" si="1834"/>
        <v>1</v>
      </c>
      <c r="AL1793" s="29">
        <f t="shared" si="1834"/>
        <v>1</v>
      </c>
      <c r="AM1793" s="29">
        <f t="shared" si="1834"/>
        <v>1</v>
      </c>
      <c r="AN1793" s="29">
        <f t="shared" si="1834"/>
        <v>1</v>
      </c>
      <c r="AO1793" s="29">
        <f t="shared" si="1834"/>
        <v>1</v>
      </c>
      <c r="AP1793" s="29">
        <f t="shared" si="1834"/>
        <v>1</v>
      </c>
      <c r="AQ1793" s="29">
        <f t="shared" si="1834"/>
        <v>1</v>
      </c>
      <c r="AR1793" s="29">
        <f t="shared" si="1834"/>
        <v>1</v>
      </c>
      <c r="AS1793" s="29">
        <f t="shared" si="1834"/>
        <v>1</v>
      </c>
      <c r="AT1793" s="29">
        <f t="shared" si="1842"/>
        <v>1</v>
      </c>
      <c r="AU1793" s="29">
        <f t="shared" si="1842"/>
        <v>1</v>
      </c>
      <c r="AV1793" s="29">
        <f t="shared" si="1842"/>
        <v>1</v>
      </c>
      <c r="AW1793" s="29">
        <f t="shared" si="1842"/>
        <v>1</v>
      </c>
      <c r="AX1793" s="29">
        <f t="shared" si="1842"/>
        <v>1</v>
      </c>
      <c r="AY1793" s="29">
        <f t="shared" si="1842"/>
        <v>1</v>
      </c>
      <c r="AZ1793" s="29">
        <f t="shared" si="1842"/>
        <v>1</v>
      </c>
      <c r="BA1793" s="29">
        <f t="shared" si="1842"/>
        <v>1</v>
      </c>
      <c r="BB1793" s="29">
        <f t="shared" si="1842"/>
        <v>1</v>
      </c>
      <c r="BC1793" s="29">
        <f t="shared" si="1842"/>
        <v>1</v>
      </c>
      <c r="BD1793" s="29">
        <f t="shared" si="1842"/>
        <v>1</v>
      </c>
      <c r="BE1793" s="29">
        <f t="shared" si="1842"/>
        <v>1</v>
      </c>
      <c r="BF1793" s="29">
        <f t="shared" si="1842"/>
        <v>1</v>
      </c>
      <c r="BG1793" s="29">
        <f t="shared" si="1842"/>
        <v>1</v>
      </c>
      <c r="BH1793" s="29">
        <f t="shared" si="1842"/>
        <v>1</v>
      </c>
      <c r="BI1793" s="29">
        <f t="shared" si="1842"/>
        <v>1</v>
      </c>
      <c r="BJ1793" s="29">
        <f t="shared" si="1840"/>
        <v>1</v>
      </c>
      <c r="BN1793" s="29">
        <f t="shared" si="1851"/>
        <v>32</v>
      </c>
      <c r="BO1793" s="29">
        <f t="shared" si="1829"/>
        <v>27</v>
      </c>
    </row>
    <row r="1794" spans="3:67" x14ac:dyDescent="0.25">
      <c r="C1794" s="79">
        <f t="shared" si="1826"/>
        <v>43888</v>
      </c>
      <c r="D1794" s="29">
        <f t="shared" si="1783"/>
        <v>2020</v>
      </c>
      <c r="E1794" s="29">
        <f t="shared" si="1852"/>
        <v>2</v>
      </c>
      <c r="F1794" s="29">
        <f t="shared" si="1853"/>
        <v>9</v>
      </c>
      <c r="G1794" s="29">
        <f t="shared" si="1854"/>
        <v>27</v>
      </c>
      <c r="H1794" s="166" t="str">
        <f t="shared" si="1855"/>
        <v>Mi</v>
      </c>
      <c r="I1794" s="29">
        <f t="shared" si="1827"/>
        <v>33</v>
      </c>
      <c r="J1794" s="29">
        <f t="array" ref="J1794">INDEX(Dienstplan!$F$6:$AJ$55,BN1794,BO1794)</f>
        <v>0</v>
      </c>
      <c r="K1794" s="29">
        <f t="array" ref="K1794">IF(OR(J1794=Schichten!$B$3,J1794=Schichten!$B$4),INDEX($D$98:$D$147,MATCH(CODE(J1794),$H$98:$H$147,0)),IF(ISERROR(INDEX($D$98:$D$147,MATCH(J1794,$A$98:$A$147,0))),0,INDEX($D$98:$D$147,MATCH(J1794,$A$98:$A$147,0))))</f>
        <v>0</v>
      </c>
      <c r="L1794" s="29">
        <f t="shared" ref="L1794" si="1857">L1744</f>
        <v>0</v>
      </c>
      <c r="M1794" s="29">
        <f t="shared" si="1786"/>
        <v>0</v>
      </c>
      <c r="O1794" s="29">
        <f t="shared" si="1836"/>
        <v>0</v>
      </c>
      <c r="P1794" s="29">
        <f t="shared" si="1836"/>
        <v>0</v>
      </c>
      <c r="Q1794" s="29">
        <f t="shared" si="1836"/>
        <v>0</v>
      </c>
      <c r="R1794" s="29">
        <f t="shared" si="1836"/>
        <v>0</v>
      </c>
      <c r="S1794" s="29">
        <f t="shared" si="1836"/>
        <v>0</v>
      </c>
      <c r="T1794" s="29">
        <f t="shared" si="1836"/>
        <v>0</v>
      </c>
      <c r="U1794" s="29">
        <f t="shared" si="1836"/>
        <v>0</v>
      </c>
      <c r="V1794" s="29">
        <f t="shared" si="1836"/>
        <v>0</v>
      </c>
      <c r="W1794" s="29">
        <f t="shared" si="1836"/>
        <v>0</v>
      </c>
      <c r="X1794" s="29">
        <f t="shared" si="1836"/>
        <v>0</v>
      </c>
      <c r="Y1794" s="29">
        <f t="shared" si="1836"/>
        <v>1</v>
      </c>
      <c r="Z1794" s="29">
        <f t="shared" si="1836"/>
        <v>1</v>
      </c>
      <c r="AA1794" s="29">
        <f t="shared" si="1836"/>
        <v>1</v>
      </c>
      <c r="AB1794" s="29">
        <f t="shared" si="1836"/>
        <v>1</v>
      </c>
      <c r="AC1794" s="29">
        <f t="shared" si="1836"/>
        <v>1</v>
      </c>
      <c r="AD1794" s="29">
        <f t="shared" si="1836"/>
        <v>1</v>
      </c>
      <c r="AE1794" s="29">
        <f t="shared" si="1834"/>
        <v>1</v>
      </c>
      <c r="AF1794" s="29">
        <f t="shared" si="1834"/>
        <v>1</v>
      </c>
      <c r="AG1794" s="29">
        <f t="shared" si="1834"/>
        <v>1</v>
      </c>
      <c r="AH1794" s="29">
        <f t="shared" si="1834"/>
        <v>1</v>
      </c>
      <c r="AI1794" s="29">
        <f t="shared" si="1834"/>
        <v>1</v>
      </c>
      <c r="AJ1794" s="29">
        <f t="shared" si="1834"/>
        <v>1</v>
      </c>
      <c r="AK1794" s="29">
        <f t="shared" si="1834"/>
        <v>1</v>
      </c>
      <c r="AL1794" s="29">
        <f t="shared" si="1834"/>
        <v>1</v>
      </c>
      <c r="AM1794" s="29">
        <f t="shared" si="1834"/>
        <v>1</v>
      </c>
      <c r="AN1794" s="29">
        <f t="shared" si="1834"/>
        <v>1</v>
      </c>
      <c r="AO1794" s="29">
        <f t="shared" si="1834"/>
        <v>1</v>
      </c>
      <c r="AP1794" s="29">
        <f t="shared" si="1834"/>
        <v>1</v>
      </c>
      <c r="AQ1794" s="29">
        <f t="shared" si="1834"/>
        <v>1</v>
      </c>
      <c r="AR1794" s="29">
        <f t="shared" si="1834"/>
        <v>1</v>
      </c>
      <c r="AS1794" s="29">
        <f t="shared" si="1834"/>
        <v>1</v>
      </c>
      <c r="AT1794" s="29">
        <f t="shared" si="1842"/>
        <v>1</v>
      </c>
      <c r="AU1794" s="29">
        <f t="shared" si="1842"/>
        <v>1</v>
      </c>
      <c r="AV1794" s="29">
        <f t="shared" si="1842"/>
        <v>1</v>
      </c>
      <c r="AW1794" s="29">
        <f t="shared" si="1842"/>
        <v>1</v>
      </c>
      <c r="AX1794" s="29">
        <f t="shared" si="1842"/>
        <v>1</v>
      </c>
      <c r="AY1794" s="29">
        <f t="shared" si="1842"/>
        <v>1</v>
      </c>
      <c r="AZ1794" s="29">
        <f t="shared" si="1842"/>
        <v>1</v>
      </c>
      <c r="BA1794" s="29">
        <f t="shared" si="1842"/>
        <v>1</v>
      </c>
      <c r="BB1794" s="29">
        <f t="shared" si="1842"/>
        <v>1</v>
      </c>
      <c r="BC1794" s="29">
        <f t="shared" si="1842"/>
        <v>1</v>
      </c>
      <c r="BD1794" s="29">
        <f t="shared" si="1842"/>
        <v>1</v>
      </c>
      <c r="BE1794" s="29">
        <f t="shared" si="1842"/>
        <v>1</v>
      </c>
      <c r="BF1794" s="29">
        <f t="shared" si="1842"/>
        <v>1</v>
      </c>
      <c r="BG1794" s="29">
        <f t="shared" si="1842"/>
        <v>1</v>
      </c>
      <c r="BH1794" s="29">
        <f t="shared" si="1842"/>
        <v>1</v>
      </c>
      <c r="BI1794" s="29">
        <f t="shared" si="1842"/>
        <v>1</v>
      </c>
      <c r="BJ1794" s="29">
        <f t="shared" si="1840"/>
        <v>1</v>
      </c>
      <c r="BN1794" s="29">
        <f t="shared" si="1851"/>
        <v>33</v>
      </c>
      <c r="BO1794" s="29">
        <f t="shared" si="1829"/>
        <v>27</v>
      </c>
    </row>
    <row r="1795" spans="3:67" x14ac:dyDescent="0.25">
      <c r="C1795" s="79">
        <f t="shared" si="1826"/>
        <v>43888</v>
      </c>
      <c r="D1795" s="29">
        <f t="shared" si="1783"/>
        <v>2020</v>
      </c>
      <c r="E1795" s="29">
        <f t="shared" si="1852"/>
        <v>2</v>
      </c>
      <c r="F1795" s="29">
        <f t="shared" si="1853"/>
        <v>9</v>
      </c>
      <c r="G1795" s="29">
        <f t="shared" si="1854"/>
        <v>27</v>
      </c>
      <c r="H1795" s="166" t="str">
        <f t="shared" si="1855"/>
        <v>Mi</v>
      </c>
      <c r="I1795" s="29">
        <f t="shared" si="1827"/>
        <v>34</v>
      </c>
      <c r="J1795" s="29">
        <f t="array" ref="J1795">INDEX(Dienstplan!$F$6:$AJ$55,BN1795,BO1795)</f>
        <v>0</v>
      </c>
      <c r="K1795" s="29">
        <f t="array" ref="K1795">IF(OR(J1795=Schichten!$B$3,J1795=Schichten!$B$4),INDEX($D$98:$D$147,MATCH(CODE(J1795),$H$98:$H$147,0)),IF(ISERROR(INDEX($D$98:$D$147,MATCH(J1795,$A$98:$A$147,0))),0,INDEX($D$98:$D$147,MATCH(J1795,$A$98:$A$147,0))))</f>
        <v>0</v>
      </c>
      <c r="L1795" s="29">
        <f t="shared" ref="L1795" si="1858">L1745</f>
        <v>0</v>
      </c>
      <c r="M1795" s="29">
        <f t="shared" si="1786"/>
        <v>0</v>
      </c>
      <c r="O1795" s="29">
        <f t="shared" si="1836"/>
        <v>0</v>
      </c>
      <c r="P1795" s="29">
        <f t="shared" si="1836"/>
        <v>0</v>
      </c>
      <c r="Q1795" s="29">
        <f t="shared" si="1836"/>
        <v>0</v>
      </c>
      <c r="R1795" s="29">
        <f t="shared" si="1836"/>
        <v>0</v>
      </c>
      <c r="S1795" s="29">
        <f t="shared" si="1836"/>
        <v>0</v>
      </c>
      <c r="T1795" s="29">
        <f t="shared" si="1836"/>
        <v>0</v>
      </c>
      <c r="U1795" s="29">
        <f t="shared" si="1836"/>
        <v>0</v>
      </c>
      <c r="V1795" s="29">
        <f t="shared" si="1836"/>
        <v>0</v>
      </c>
      <c r="W1795" s="29">
        <f t="shared" si="1836"/>
        <v>0</v>
      </c>
      <c r="X1795" s="29">
        <f t="shared" si="1836"/>
        <v>0</v>
      </c>
      <c r="Y1795" s="29">
        <f t="shared" si="1836"/>
        <v>1</v>
      </c>
      <c r="Z1795" s="29">
        <f t="shared" si="1836"/>
        <v>1</v>
      </c>
      <c r="AA1795" s="29">
        <f t="shared" si="1836"/>
        <v>1</v>
      </c>
      <c r="AB1795" s="29">
        <f t="shared" si="1836"/>
        <v>1</v>
      </c>
      <c r="AC1795" s="29">
        <f t="shared" si="1836"/>
        <v>1</v>
      </c>
      <c r="AD1795" s="29">
        <f t="shared" ref="AD1795:AS1810" si="1859">IF($M$457,IF($J1795=AD$461,1,0),0)</f>
        <v>1</v>
      </c>
      <c r="AE1795" s="29">
        <f t="shared" si="1859"/>
        <v>1</v>
      </c>
      <c r="AF1795" s="29">
        <f t="shared" si="1859"/>
        <v>1</v>
      </c>
      <c r="AG1795" s="29">
        <f t="shared" si="1859"/>
        <v>1</v>
      </c>
      <c r="AH1795" s="29">
        <f t="shared" si="1859"/>
        <v>1</v>
      </c>
      <c r="AI1795" s="29">
        <f t="shared" si="1859"/>
        <v>1</v>
      </c>
      <c r="AJ1795" s="29">
        <f t="shared" si="1859"/>
        <v>1</v>
      </c>
      <c r="AK1795" s="29">
        <f t="shared" si="1859"/>
        <v>1</v>
      </c>
      <c r="AL1795" s="29">
        <f t="shared" si="1859"/>
        <v>1</v>
      </c>
      <c r="AM1795" s="29">
        <f t="shared" si="1859"/>
        <v>1</v>
      </c>
      <c r="AN1795" s="29">
        <f t="shared" si="1859"/>
        <v>1</v>
      </c>
      <c r="AO1795" s="29">
        <f t="shared" si="1859"/>
        <v>1</v>
      </c>
      <c r="AP1795" s="29">
        <f t="shared" si="1859"/>
        <v>1</v>
      </c>
      <c r="AQ1795" s="29">
        <f t="shared" si="1859"/>
        <v>1</v>
      </c>
      <c r="AR1795" s="29">
        <f t="shared" si="1859"/>
        <v>1</v>
      </c>
      <c r="AS1795" s="29">
        <f t="shared" si="1859"/>
        <v>1</v>
      </c>
      <c r="AT1795" s="29">
        <f t="shared" si="1842"/>
        <v>1</v>
      </c>
      <c r="AU1795" s="29">
        <f t="shared" si="1842"/>
        <v>1</v>
      </c>
      <c r="AV1795" s="29">
        <f t="shared" si="1842"/>
        <v>1</v>
      </c>
      <c r="AW1795" s="29">
        <f t="shared" si="1842"/>
        <v>1</v>
      </c>
      <c r="AX1795" s="29">
        <f t="shared" si="1842"/>
        <v>1</v>
      </c>
      <c r="AY1795" s="29">
        <f t="shared" si="1842"/>
        <v>1</v>
      </c>
      <c r="AZ1795" s="29">
        <f t="shared" si="1842"/>
        <v>1</v>
      </c>
      <c r="BA1795" s="29">
        <f t="shared" si="1842"/>
        <v>1</v>
      </c>
      <c r="BB1795" s="29">
        <f t="shared" si="1842"/>
        <v>1</v>
      </c>
      <c r="BC1795" s="29">
        <f t="shared" si="1842"/>
        <v>1</v>
      </c>
      <c r="BD1795" s="29">
        <f t="shared" si="1842"/>
        <v>1</v>
      </c>
      <c r="BE1795" s="29">
        <f t="shared" si="1842"/>
        <v>1</v>
      </c>
      <c r="BF1795" s="29">
        <f t="shared" si="1842"/>
        <v>1</v>
      </c>
      <c r="BG1795" s="29">
        <f t="shared" si="1842"/>
        <v>1</v>
      </c>
      <c r="BH1795" s="29">
        <f t="shared" si="1842"/>
        <v>1</v>
      </c>
      <c r="BI1795" s="29">
        <f t="shared" si="1842"/>
        <v>1</v>
      </c>
      <c r="BJ1795" s="29">
        <f t="shared" si="1840"/>
        <v>1</v>
      </c>
      <c r="BN1795" s="29">
        <f t="shared" si="1851"/>
        <v>34</v>
      </c>
      <c r="BO1795" s="29">
        <f t="shared" si="1829"/>
        <v>27</v>
      </c>
    </row>
    <row r="1796" spans="3:67" x14ac:dyDescent="0.25">
      <c r="C1796" s="79">
        <f t="shared" si="1826"/>
        <v>43888</v>
      </c>
      <c r="D1796" s="29">
        <f t="shared" si="1783"/>
        <v>2020</v>
      </c>
      <c r="E1796" s="29">
        <f t="shared" si="1852"/>
        <v>2</v>
      </c>
      <c r="F1796" s="29">
        <f t="shared" si="1853"/>
        <v>9</v>
      </c>
      <c r="G1796" s="29">
        <f t="shared" si="1854"/>
        <v>27</v>
      </c>
      <c r="H1796" s="166" t="str">
        <f t="shared" si="1855"/>
        <v>Mi</v>
      </c>
      <c r="I1796" s="29">
        <f t="shared" si="1827"/>
        <v>35</v>
      </c>
      <c r="J1796" s="29">
        <f t="array" ref="J1796">INDEX(Dienstplan!$F$6:$AJ$55,BN1796,BO1796)</f>
        <v>0</v>
      </c>
      <c r="K1796" s="29">
        <f t="array" ref="K1796">IF(OR(J1796=Schichten!$B$3,J1796=Schichten!$B$4),INDEX($D$98:$D$147,MATCH(CODE(J1796),$H$98:$H$147,0)),IF(ISERROR(INDEX($D$98:$D$147,MATCH(J1796,$A$98:$A$147,0))),0,INDEX($D$98:$D$147,MATCH(J1796,$A$98:$A$147,0))))</f>
        <v>0</v>
      </c>
      <c r="L1796" s="29">
        <f t="shared" ref="L1796" si="1860">L1746</f>
        <v>0</v>
      </c>
      <c r="M1796" s="29">
        <f t="shared" si="1786"/>
        <v>0</v>
      </c>
      <c r="O1796" s="29">
        <f t="shared" ref="O1796:AD1811" si="1861">IF($M$457,IF($J1796=O$461,1,0),0)</f>
        <v>0</v>
      </c>
      <c r="P1796" s="29">
        <f t="shared" si="1861"/>
        <v>0</v>
      </c>
      <c r="Q1796" s="29">
        <f t="shared" si="1861"/>
        <v>0</v>
      </c>
      <c r="R1796" s="29">
        <f t="shared" si="1861"/>
        <v>0</v>
      </c>
      <c r="S1796" s="29">
        <f t="shared" si="1861"/>
        <v>0</v>
      </c>
      <c r="T1796" s="29">
        <f t="shared" si="1861"/>
        <v>0</v>
      </c>
      <c r="U1796" s="29">
        <f t="shared" si="1861"/>
        <v>0</v>
      </c>
      <c r="V1796" s="29">
        <f t="shared" si="1861"/>
        <v>0</v>
      </c>
      <c r="W1796" s="29">
        <f t="shared" si="1861"/>
        <v>0</v>
      </c>
      <c r="X1796" s="29">
        <f t="shared" si="1861"/>
        <v>0</v>
      </c>
      <c r="Y1796" s="29">
        <f t="shared" si="1861"/>
        <v>1</v>
      </c>
      <c r="Z1796" s="29">
        <f t="shared" si="1861"/>
        <v>1</v>
      </c>
      <c r="AA1796" s="29">
        <f t="shared" si="1861"/>
        <v>1</v>
      </c>
      <c r="AB1796" s="29">
        <f t="shared" si="1861"/>
        <v>1</v>
      </c>
      <c r="AC1796" s="29">
        <f t="shared" si="1861"/>
        <v>1</v>
      </c>
      <c r="AD1796" s="29">
        <f t="shared" si="1861"/>
        <v>1</v>
      </c>
      <c r="AE1796" s="29">
        <f t="shared" si="1859"/>
        <v>1</v>
      </c>
      <c r="AF1796" s="29">
        <f t="shared" si="1859"/>
        <v>1</v>
      </c>
      <c r="AG1796" s="29">
        <f t="shared" si="1859"/>
        <v>1</v>
      </c>
      <c r="AH1796" s="29">
        <f t="shared" si="1859"/>
        <v>1</v>
      </c>
      <c r="AI1796" s="29">
        <f t="shared" si="1859"/>
        <v>1</v>
      </c>
      <c r="AJ1796" s="29">
        <f t="shared" si="1859"/>
        <v>1</v>
      </c>
      <c r="AK1796" s="29">
        <f t="shared" si="1859"/>
        <v>1</v>
      </c>
      <c r="AL1796" s="29">
        <f t="shared" si="1859"/>
        <v>1</v>
      </c>
      <c r="AM1796" s="29">
        <f t="shared" si="1859"/>
        <v>1</v>
      </c>
      <c r="AN1796" s="29">
        <f t="shared" si="1859"/>
        <v>1</v>
      </c>
      <c r="AO1796" s="29">
        <f t="shared" si="1859"/>
        <v>1</v>
      </c>
      <c r="AP1796" s="29">
        <f t="shared" si="1859"/>
        <v>1</v>
      </c>
      <c r="AQ1796" s="29">
        <f t="shared" si="1859"/>
        <v>1</v>
      </c>
      <c r="AR1796" s="29">
        <f t="shared" si="1859"/>
        <v>1</v>
      </c>
      <c r="AS1796" s="29">
        <f t="shared" si="1859"/>
        <v>1</v>
      </c>
      <c r="AT1796" s="29">
        <f t="shared" si="1842"/>
        <v>1</v>
      </c>
      <c r="AU1796" s="29">
        <f t="shared" si="1842"/>
        <v>1</v>
      </c>
      <c r="AV1796" s="29">
        <f t="shared" si="1842"/>
        <v>1</v>
      </c>
      <c r="AW1796" s="29">
        <f t="shared" si="1842"/>
        <v>1</v>
      </c>
      <c r="AX1796" s="29">
        <f t="shared" si="1842"/>
        <v>1</v>
      </c>
      <c r="AY1796" s="29">
        <f t="shared" si="1842"/>
        <v>1</v>
      </c>
      <c r="AZ1796" s="29">
        <f t="shared" si="1842"/>
        <v>1</v>
      </c>
      <c r="BA1796" s="29">
        <f t="shared" si="1842"/>
        <v>1</v>
      </c>
      <c r="BB1796" s="29">
        <f t="shared" si="1842"/>
        <v>1</v>
      </c>
      <c r="BC1796" s="29">
        <f t="shared" si="1842"/>
        <v>1</v>
      </c>
      <c r="BD1796" s="29">
        <f t="shared" si="1842"/>
        <v>1</v>
      </c>
      <c r="BE1796" s="29">
        <f t="shared" si="1842"/>
        <v>1</v>
      </c>
      <c r="BF1796" s="29">
        <f t="shared" si="1842"/>
        <v>1</v>
      </c>
      <c r="BG1796" s="29">
        <f t="shared" si="1842"/>
        <v>1</v>
      </c>
      <c r="BH1796" s="29">
        <f t="shared" si="1842"/>
        <v>1</v>
      </c>
      <c r="BI1796" s="29">
        <f t="shared" si="1842"/>
        <v>1</v>
      </c>
      <c r="BJ1796" s="29">
        <f t="shared" si="1840"/>
        <v>1</v>
      </c>
      <c r="BN1796" s="29">
        <f t="shared" si="1851"/>
        <v>35</v>
      </c>
      <c r="BO1796" s="29">
        <f t="shared" si="1829"/>
        <v>27</v>
      </c>
    </row>
    <row r="1797" spans="3:67" x14ac:dyDescent="0.25">
      <c r="C1797" s="79">
        <f t="shared" si="1826"/>
        <v>43888</v>
      </c>
      <c r="D1797" s="29">
        <f t="shared" si="1783"/>
        <v>2020</v>
      </c>
      <c r="E1797" s="29">
        <f t="shared" si="1852"/>
        <v>2</v>
      </c>
      <c r="F1797" s="29">
        <f t="shared" si="1853"/>
        <v>9</v>
      </c>
      <c r="G1797" s="29">
        <f t="shared" si="1854"/>
        <v>27</v>
      </c>
      <c r="H1797" s="166" t="str">
        <f t="shared" si="1855"/>
        <v>Mi</v>
      </c>
      <c r="I1797" s="29">
        <f t="shared" si="1827"/>
        <v>36</v>
      </c>
      <c r="J1797" s="29">
        <f t="array" ref="J1797">INDEX(Dienstplan!$F$6:$AJ$55,BN1797,BO1797)</f>
        <v>0</v>
      </c>
      <c r="K1797" s="29">
        <f t="array" ref="K1797">IF(OR(J1797=Schichten!$B$3,J1797=Schichten!$B$4),INDEX($D$98:$D$147,MATCH(CODE(J1797),$H$98:$H$147,0)),IF(ISERROR(INDEX($D$98:$D$147,MATCH(J1797,$A$98:$A$147,0))),0,INDEX($D$98:$D$147,MATCH(J1797,$A$98:$A$147,0))))</f>
        <v>0</v>
      </c>
      <c r="L1797" s="29">
        <f t="shared" ref="L1797" si="1862">L1747</f>
        <v>0</v>
      </c>
      <c r="M1797" s="29">
        <f t="shared" si="1786"/>
        <v>0</v>
      </c>
      <c r="O1797" s="29">
        <f t="shared" si="1861"/>
        <v>0</v>
      </c>
      <c r="P1797" s="29">
        <f t="shared" si="1861"/>
        <v>0</v>
      </c>
      <c r="Q1797" s="29">
        <f t="shared" si="1861"/>
        <v>0</v>
      </c>
      <c r="R1797" s="29">
        <f t="shared" si="1861"/>
        <v>0</v>
      </c>
      <c r="S1797" s="29">
        <f t="shared" si="1861"/>
        <v>0</v>
      </c>
      <c r="T1797" s="29">
        <f t="shared" si="1861"/>
        <v>0</v>
      </c>
      <c r="U1797" s="29">
        <f t="shared" si="1861"/>
        <v>0</v>
      </c>
      <c r="V1797" s="29">
        <f t="shared" si="1861"/>
        <v>0</v>
      </c>
      <c r="W1797" s="29">
        <f t="shared" si="1861"/>
        <v>0</v>
      </c>
      <c r="X1797" s="29">
        <f t="shared" si="1861"/>
        <v>0</v>
      </c>
      <c r="Y1797" s="29">
        <f t="shared" si="1861"/>
        <v>1</v>
      </c>
      <c r="Z1797" s="29">
        <f t="shared" si="1861"/>
        <v>1</v>
      </c>
      <c r="AA1797" s="29">
        <f t="shared" si="1861"/>
        <v>1</v>
      </c>
      <c r="AB1797" s="29">
        <f t="shared" si="1861"/>
        <v>1</v>
      </c>
      <c r="AC1797" s="29">
        <f t="shared" si="1861"/>
        <v>1</v>
      </c>
      <c r="AD1797" s="29">
        <f t="shared" si="1861"/>
        <v>1</v>
      </c>
      <c r="AE1797" s="29">
        <f t="shared" si="1859"/>
        <v>1</v>
      </c>
      <c r="AF1797" s="29">
        <f t="shared" si="1859"/>
        <v>1</v>
      </c>
      <c r="AG1797" s="29">
        <f t="shared" si="1859"/>
        <v>1</v>
      </c>
      <c r="AH1797" s="29">
        <f t="shared" si="1859"/>
        <v>1</v>
      </c>
      <c r="AI1797" s="29">
        <f t="shared" si="1859"/>
        <v>1</v>
      </c>
      <c r="AJ1797" s="29">
        <f t="shared" si="1859"/>
        <v>1</v>
      </c>
      <c r="AK1797" s="29">
        <f t="shared" si="1859"/>
        <v>1</v>
      </c>
      <c r="AL1797" s="29">
        <f t="shared" si="1859"/>
        <v>1</v>
      </c>
      <c r="AM1797" s="29">
        <f t="shared" si="1859"/>
        <v>1</v>
      </c>
      <c r="AN1797" s="29">
        <f t="shared" si="1859"/>
        <v>1</v>
      </c>
      <c r="AO1797" s="29">
        <f t="shared" si="1859"/>
        <v>1</v>
      </c>
      <c r="AP1797" s="29">
        <f t="shared" si="1859"/>
        <v>1</v>
      </c>
      <c r="AQ1797" s="29">
        <f t="shared" si="1859"/>
        <v>1</v>
      </c>
      <c r="AR1797" s="29">
        <f t="shared" si="1859"/>
        <v>1</v>
      </c>
      <c r="AS1797" s="29">
        <f t="shared" si="1859"/>
        <v>1</v>
      </c>
      <c r="AT1797" s="29">
        <f t="shared" si="1842"/>
        <v>1</v>
      </c>
      <c r="AU1797" s="29">
        <f t="shared" si="1842"/>
        <v>1</v>
      </c>
      <c r="AV1797" s="29">
        <f t="shared" si="1842"/>
        <v>1</v>
      </c>
      <c r="AW1797" s="29">
        <f t="shared" si="1842"/>
        <v>1</v>
      </c>
      <c r="AX1797" s="29">
        <f t="shared" si="1842"/>
        <v>1</v>
      </c>
      <c r="AY1797" s="29">
        <f t="shared" si="1842"/>
        <v>1</v>
      </c>
      <c r="AZ1797" s="29">
        <f t="shared" si="1842"/>
        <v>1</v>
      </c>
      <c r="BA1797" s="29">
        <f t="shared" si="1842"/>
        <v>1</v>
      </c>
      <c r="BB1797" s="29">
        <f t="shared" si="1842"/>
        <v>1</v>
      </c>
      <c r="BC1797" s="29">
        <f t="shared" si="1842"/>
        <v>1</v>
      </c>
      <c r="BD1797" s="29">
        <f t="shared" si="1842"/>
        <v>1</v>
      </c>
      <c r="BE1797" s="29">
        <f t="shared" si="1842"/>
        <v>1</v>
      </c>
      <c r="BF1797" s="29">
        <f t="shared" si="1842"/>
        <v>1</v>
      </c>
      <c r="BG1797" s="29">
        <f t="shared" si="1842"/>
        <v>1</v>
      </c>
      <c r="BH1797" s="29">
        <f t="shared" si="1842"/>
        <v>1</v>
      </c>
      <c r="BI1797" s="29">
        <f t="shared" si="1842"/>
        <v>1</v>
      </c>
      <c r="BJ1797" s="29">
        <f t="shared" si="1840"/>
        <v>1</v>
      </c>
      <c r="BN1797" s="29">
        <f t="shared" si="1851"/>
        <v>36</v>
      </c>
      <c r="BO1797" s="29">
        <f t="shared" si="1829"/>
        <v>27</v>
      </c>
    </row>
    <row r="1798" spans="3:67" x14ac:dyDescent="0.25">
      <c r="C1798" s="79">
        <f t="shared" si="1826"/>
        <v>43888</v>
      </c>
      <c r="D1798" s="29">
        <f t="shared" si="1783"/>
        <v>2020</v>
      </c>
      <c r="E1798" s="29">
        <f t="shared" si="1852"/>
        <v>2</v>
      </c>
      <c r="F1798" s="29">
        <f t="shared" si="1853"/>
        <v>9</v>
      </c>
      <c r="G1798" s="29">
        <f t="shared" si="1854"/>
        <v>27</v>
      </c>
      <c r="H1798" s="166" t="str">
        <f t="shared" si="1855"/>
        <v>Mi</v>
      </c>
      <c r="I1798" s="29">
        <f t="shared" si="1827"/>
        <v>37</v>
      </c>
      <c r="J1798" s="29">
        <f t="array" ref="J1798">INDEX(Dienstplan!$F$6:$AJ$55,BN1798,BO1798)</f>
        <v>0</v>
      </c>
      <c r="K1798" s="29">
        <f t="array" ref="K1798">IF(OR(J1798=Schichten!$B$3,J1798=Schichten!$B$4),INDEX($D$98:$D$147,MATCH(CODE(J1798),$H$98:$H$147,0)),IF(ISERROR(INDEX($D$98:$D$147,MATCH(J1798,$A$98:$A$147,0))),0,INDEX($D$98:$D$147,MATCH(J1798,$A$98:$A$147,0))))</f>
        <v>0</v>
      </c>
      <c r="L1798" s="29">
        <f t="shared" ref="L1798" si="1863">L1748</f>
        <v>0</v>
      </c>
      <c r="M1798" s="29">
        <f t="shared" si="1786"/>
        <v>0</v>
      </c>
      <c r="O1798" s="29">
        <f t="shared" si="1861"/>
        <v>0</v>
      </c>
      <c r="P1798" s="29">
        <f t="shared" si="1861"/>
        <v>0</v>
      </c>
      <c r="Q1798" s="29">
        <f t="shared" si="1861"/>
        <v>0</v>
      </c>
      <c r="R1798" s="29">
        <f t="shared" si="1861"/>
        <v>0</v>
      </c>
      <c r="S1798" s="29">
        <f t="shared" si="1861"/>
        <v>0</v>
      </c>
      <c r="T1798" s="29">
        <f t="shared" si="1861"/>
        <v>0</v>
      </c>
      <c r="U1798" s="29">
        <f t="shared" si="1861"/>
        <v>0</v>
      </c>
      <c r="V1798" s="29">
        <f t="shared" si="1861"/>
        <v>0</v>
      </c>
      <c r="W1798" s="29">
        <f t="shared" si="1861"/>
        <v>0</v>
      </c>
      <c r="X1798" s="29">
        <f t="shared" si="1861"/>
        <v>0</v>
      </c>
      <c r="Y1798" s="29">
        <f t="shared" si="1861"/>
        <v>1</v>
      </c>
      <c r="Z1798" s="29">
        <f t="shared" si="1861"/>
        <v>1</v>
      </c>
      <c r="AA1798" s="29">
        <f t="shared" si="1861"/>
        <v>1</v>
      </c>
      <c r="AB1798" s="29">
        <f t="shared" si="1861"/>
        <v>1</v>
      </c>
      <c r="AC1798" s="29">
        <f t="shared" si="1861"/>
        <v>1</v>
      </c>
      <c r="AD1798" s="29">
        <f t="shared" si="1861"/>
        <v>1</v>
      </c>
      <c r="AE1798" s="29">
        <f t="shared" si="1859"/>
        <v>1</v>
      </c>
      <c r="AF1798" s="29">
        <f t="shared" si="1859"/>
        <v>1</v>
      </c>
      <c r="AG1798" s="29">
        <f t="shared" si="1859"/>
        <v>1</v>
      </c>
      <c r="AH1798" s="29">
        <f t="shared" si="1859"/>
        <v>1</v>
      </c>
      <c r="AI1798" s="29">
        <f t="shared" si="1859"/>
        <v>1</v>
      </c>
      <c r="AJ1798" s="29">
        <f t="shared" si="1859"/>
        <v>1</v>
      </c>
      <c r="AK1798" s="29">
        <f t="shared" si="1859"/>
        <v>1</v>
      </c>
      <c r="AL1798" s="29">
        <f t="shared" si="1859"/>
        <v>1</v>
      </c>
      <c r="AM1798" s="29">
        <f t="shared" si="1859"/>
        <v>1</v>
      </c>
      <c r="AN1798" s="29">
        <f t="shared" si="1859"/>
        <v>1</v>
      </c>
      <c r="AO1798" s="29">
        <f t="shared" si="1859"/>
        <v>1</v>
      </c>
      <c r="AP1798" s="29">
        <f t="shared" si="1859"/>
        <v>1</v>
      </c>
      <c r="AQ1798" s="29">
        <f t="shared" si="1859"/>
        <v>1</v>
      </c>
      <c r="AR1798" s="29">
        <f t="shared" si="1859"/>
        <v>1</v>
      </c>
      <c r="AS1798" s="29">
        <f t="shared" si="1859"/>
        <v>1</v>
      </c>
      <c r="AT1798" s="29">
        <f t="shared" si="1842"/>
        <v>1</v>
      </c>
      <c r="AU1798" s="29">
        <f t="shared" si="1842"/>
        <v>1</v>
      </c>
      <c r="AV1798" s="29">
        <f t="shared" si="1842"/>
        <v>1</v>
      </c>
      <c r="AW1798" s="29">
        <f t="shared" si="1842"/>
        <v>1</v>
      </c>
      <c r="AX1798" s="29">
        <f t="shared" si="1842"/>
        <v>1</v>
      </c>
      <c r="AY1798" s="29">
        <f t="shared" si="1842"/>
        <v>1</v>
      </c>
      <c r="AZ1798" s="29">
        <f t="shared" si="1842"/>
        <v>1</v>
      </c>
      <c r="BA1798" s="29">
        <f t="shared" si="1842"/>
        <v>1</v>
      </c>
      <c r="BB1798" s="29">
        <f t="shared" si="1842"/>
        <v>1</v>
      </c>
      <c r="BC1798" s="29">
        <f t="shared" si="1842"/>
        <v>1</v>
      </c>
      <c r="BD1798" s="29">
        <f t="shared" si="1842"/>
        <v>1</v>
      </c>
      <c r="BE1798" s="29">
        <f t="shared" si="1842"/>
        <v>1</v>
      </c>
      <c r="BF1798" s="29">
        <f t="shared" si="1842"/>
        <v>1</v>
      </c>
      <c r="BG1798" s="29">
        <f t="shared" si="1842"/>
        <v>1</v>
      </c>
      <c r="BH1798" s="29">
        <f t="shared" si="1842"/>
        <v>1</v>
      </c>
      <c r="BI1798" s="29">
        <f t="shared" si="1842"/>
        <v>1</v>
      </c>
      <c r="BJ1798" s="29">
        <f t="shared" si="1840"/>
        <v>1</v>
      </c>
      <c r="BN1798" s="29">
        <f t="shared" si="1851"/>
        <v>37</v>
      </c>
      <c r="BO1798" s="29">
        <f t="shared" si="1829"/>
        <v>27</v>
      </c>
    </row>
    <row r="1799" spans="3:67" x14ac:dyDescent="0.25">
      <c r="C1799" s="79">
        <f t="shared" si="1826"/>
        <v>43888</v>
      </c>
      <c r="D1799" s="29">
        <f t="shared" si="1783"/>
        <v>2020</v>
      </c>
      <c r="E1799" s="29">
        <f t="shared" si="1852"/>
        <v>2</v>
      </c>
      <c r="F1799" s="29">
        <f t="shared" si="1853"/>
        <v>9</v>
      </c>
      <c r="G1799" s="29">
        <f t="shared" si="1854"/>
        <v>27</v>
      </c>
      <c r="H1799" s="166" t="str">
        <f t="shared" si="1855"/>
        <v>Mi</v>
      </c>
      <c r="I1799" s="29">
        <f t="shared" si="1827"/>
        <v>38</v>
      </c>
      <c r="J1799" s="29">
        <f t="array" ref="J1799">INDEX(Dienstplan!$F$6:$AJ$55,BN1799,BO1799)</f>
        <v>0</v>
      </c>
      <c r="K1799" s="29">
        <f t="array" ref="K1799">IF(OR(J1799=Schichten!$B$3,J1799=Schichten!$B$4),INDEX($D$98:$D$147,MATCH(CODE(J1799),$H$98:$H$147,0)),IF(ISERROR(INDEX($D$98:$D$147,MATCH(J1799,$A$98:$A$147,0))),0,INDEX($D$98:$D$147,MATCH(J1799,$A$98:$A$147,0))))</f>
        <v>0</v>
      </c>
      <c r="L1799" s="29">
        <f t="shared" ref="L1799" si="1864">L1749</f>
        <v>0</v>
      </c>
      <c r="M1799" s="29">
        <f t="shared" si="1786"/>
        <v>0</v>
      </c>
      <c r="O1799" s="29">
        <f t="shared" si="1861"/>
        <v>0</v>
      </c>
      <c r="P1799" s="29">
        <f t="shared" si="1861"/>
        <v>0</v>
      </c>
      <c r="Q1799" s="29">
        <f t="shared" si="1861"/>
        <v>0</v>
      </c>
      <c r="R1799" s="29">
        <f t="shared" si="1861"/>
        <v>0</v>
      </c>
      <c r="S1799" s="29">
        <f t="shared" si="1861"/>
        <v>0</v>
      </c>
      <c r="T1799" s="29">
        <f t="shared" si="1861"/>
        <v>0</v>
      </c>
      <c r="U1799" s="29">
        <f t="shared" si="1861"/>
        <v>0</v>
      </c>
      <c r="V1799" s="29">
        <f t="shared" si="1861"/>
        <v>0</v>
      </c>
      <c r="W1799" s="29">
        <f t="shared" si="1861"/>
        <v>0</v>
      </c>
      <c r="X1799" s="29">
        <f t="shared" si="1861"/>
        <v>0</v>
      </c>
      <c r="Y1799" s="29">
        <f t="shared" si="1861"/>
        <v>1</v>
      </c>
      <c r="Z1799" s="29">
        <f t="shared" si="1861"/>
        <v>1</v>
      </c>
      <c r="AA1799" s="29">
        <f t="shared" si="1861"/>
        <v>1</v>
      </c>
      <c r="AB1799" s="29">
        <f t="shared" si="1861"/>
        <v>1</v>
      </c>
      <c r="AC1799" s="29">
        <f t="shared" si="1861"/>
        <v>1</v>
      </c>
      <c r="AD1799" s="29">
        <f t="shared" si="1861"/>
        <v>1</v>
      </c>
      <c r="AE1799" s="29">
        <f t="shared" si="1859"/>
        <v>1</v>
      </c>
      <c r="AF1799" s="29">
        <f t="shared" si="1859"/>
        <v>1</v>
      </c>
      <c r="AG1799" s="29">
        <f t="shared" si="1859"/>
        <v>1</v>
      </c>
      <c r="AH1799" s="29">
        <f t="shared" si="1859"/>
        <v>1</v>
      </c>
      <c r="AI1799" s="29">
        <f t="shared" si="1859"/>
        <v>1</v>
      </c>
      <c r="AJ1799" s="29">
        <f t="shared" si="1859"/>
        <v>1</v>
      </c>
      <c r="AK1799" s="29">
        <f t="shared" si="1859"/>
        <v>1</v>
      </c>
      <c r="AL1799" s="29">
        <f t="shared" si="1859"/>
        <v>1</v>
      </c>
      <c r="AM1799" s="29">
        <f t="shared" si="1859"/>
        <v>1</v>
      </c>
      <c r="AN1799" s="29">
        <f t="shared" si="1859"/>
        <v>1</v>
      </c>
      <c r="AO1799" s="29">
        <f t="shared" si="1859"/>
        <v>1</v>
      </c>
      <c r="AP1799" s="29">
        <f t="shared" si="1859"/>
        <v>1</v>
      </c>
      <c r="AQ1799" s="29">
        <f t="shared" si="1859"/>
        <v>1</v>
      </c>
      <c r="AR1799" s="29">
        <f t="shared" si="1859"/>
        <v>1</v>
      </c>
      <c r="AS1799" s="29">
        <f t="shared" si="1859"/>
        <v>1</v>
      </c>
      <c r="AT1799" s="29">
        <f t="shared" si="1842"/>
        <v>1</v>
      </c>
      <c r="AU1799" s="29">
        <f t="shared" si="1842"/>
        <v>1</v>
      </c>
      <c r="AV1799" s="29">
        <f t="shared" si="1842"/>
        <v>1</v>
      </c>
      <c r="AW1799" s="29">
        <f t="shared" si="1842"/>
        <v>1</v>
      </c>
      <c r="AX1799" s="29">
        <f t="shared" si="1842"/>
        <v>1</v>
      </c>
      <c r="AY1799" s="29">
        <f t="shared" si="1842"/>
        <v>1</v>
      </c>
      <c r="AZ1799" s="29">
        <f t="shared" si="1842"/>
        <v>1</v>
      </c>
      <c r="BA1799" s="29">
        <f t="shared" si="1842"/>
        <v>1</v>
      </c>
      <c r="BB1799" s="29">
        <f t="shared" si="1842"/>
        <v>1</v>
      </c>
      <c r="BC1799" s="29">
        <f t="shared" si="1842"/>
        <v>1</v>
      </c>
      <c r="BD1799" s="29">
        <f t="shared" si="1842"/>
        <v>1</v>
      </c>
      <c r="BE1799" s="29">
        <f t="shared" si="1842"/>
        <v>1</v>
      </c>
      <c r="BF1799" s="29">
        <f t="shared" si="1842"/>
        <v>1</v>
      </c>
      <c r="BG1799" s="29">
        <f t="shared" si="1842"/>
        <v>1</v>
      </c>
      <c r="BH1799" s="29">
        <f t="shared" si="1842"/>
        <v>1</v>
      </c>
      <c r="BI1799" s="29">
        <f t="shared" ref="BI1799:BJ1814" si="1865">IF($M$457,IF($J1799=BI$461,1,0),0)</f>
        <v>1</v>
      </c>
      <c r="BJ1799" s="29">
        <f t="shared" si="1865"/>
        <v>1</v>
      </c>
      <c r="BN1799" s="29">
        <f t="shared" si="1851"/>
        <v>38</v>
      </c>
      <c r="BO1799" s="29">
        <f t="shared" si="1829"/>
        <v>27</v>
      </c>
    </row>
    <row r="1800" spans="3:67" x14ac:dyDescent="0.25">
      <c r="C1800" s="79">
        <f t="shared" si="1826"/>
        <v>43888</v>
      </c>
      <c r="D1800" s="29">
        <f t="shared" si="1783"/>
        <v>2020</v>
      </c>
      <c r="E1800" s="29">
        <f t="shared" si="1852"/>
        <v>2</v>
      </c>
      <c r="F1800" s="29">
        <f t="shared" si="1853"/>
        <v>9</v>
      </c>
      <c r="G1800" s="29">
        <f t="shared" si="1854"/>
        <v>27</v>
      </c>
      <c r="H1800" s="166" t="str">
        <f t="shared" si="1855"/>
        <v>Mi</v>
      </c>
      <c r="I1800" s="29">
        <f t="shared" si="1827"/>
        <v>39</v>
      </c>
      <c r="J1800" s="29">
        <f t="array" ref="J1800">INDEX(Dienstplan!$F$6:$AJ$55,BN1800,BO1800)</f>
        <v>0</v>
      </c>
      <c r="K1800" s="29">
        <f t="array" ref="K1800">IF(OR(J1800=Schichten!$B$3,J1800=Schichten!$B$4),INDEX($D$98:$D$147,MATCH(CODE(J1800),$H$98:$H$147,0)),IF(ISERROR(INDEX($D$98:$D$147,MATCH(J1800,$A$98:$A$147,0))),0,INDEX($D$98:$D$147,MATCH(J1800,$A$98:$A$147,0))))</f>
        <v>0</v>
      </c>
      <c r="L1800" s="29">
        <f t="shared" ref="L1800" si="1866">L1750</f>
        <v>0</v>
      </c>
      <c r="M1800" s="29">
        <f t="shared" si="1786"/>
        <v>0</v>
      </c>
      <c r="O1800" s="29">
        <f t="shared" si="1861"/>
        <v>0</v>
      </c>
      <c r="P1800" s="29">
        <f t="shared" si="1861"/>
        <v>0</v>
      </c>
      <c r="Q1800" s="29">
        <f t="shared" si="1861"/>
        <v>0</v>
      </c>
      <c r="R1800" s="29">
        <f t="shared" si="1861"/>
        <v>0</v>
      </c>
      <c r="S1800" s="29">
        <f t="shared" si="1861"/>
        <v>0</v>
      </c>
      <c r="T1800" s="29">
        <f t="shared" si="1861"/>
        <v>0</v>
      </c>
      <c r="U1800" s="29">
        <f t="shared" si="1861"/>
        <v>0</v>
      </c>
      <c r="V1800" s="29">
        <f t="shared" si="1861"/>
        <v>0</v>
      </c>
      <c r="W1800" s="29">
        <f t="shared" si="1861"/>
        <v>0</v>
      </c>
      <c r="X1800" s="29">
        <f t="shared" si="1861"/>
        <v>0</v>
      </c>
      <c r="Y1800" s="29">
        <f t="shared" si="1861"/>
        <v>1</v>
      </c>
      <c r="Z1800" s="29">
        <f t="shared" si="1861"/>
        <v>1</v>
      </c>
      <c r="AA1800" s="29">
        <f t="shared" si="1861"/>
        <v>1</v>
      </c>
      <c r="AB1800" s="29">
        <f t="shared" si="1861"/>
        <v>1</v>
      </c>
      <c r="AC1800" s="29">
        <f t="shared" si="1861"/>
        <v>1</v>
      </c>
      <c r="AD1800" s="29">
        <f t="shared" si="1861"/>
        <v>1</v>
      </c>
      <c r="AE1800" s="29">
        <f t="shared" si="1859"/>
        <v>1</v>
      </c>
      <c r="AF1800" s="29">
        <f t="shared" si="1859"/>
        <v>1</v>
      </c>
      <c r="AG1800" s="29">
        <f t="shared" si="1859"/>
        <v>1</v>
      </c>
      <c r="AH1800" s="29">
        <f t="shared" si="1859"/>
        <v>1</v>
      </c>
      <c r="AI1800" s="29">
        <f t="shared" si="1859"/>
        <v>1</v>
      </c>
      <c r="AJ1800" s="29">
        <f t="shared" si="1859"/>
        <v>1</v>
      </c>
      <c r="AK1800" s="29">
        <f t="shared" si="1859"/>
        <v>1</v>
      </c>
      <c r="AL1800" s="29">
        <f t="shared" si="1859"/>
        <v>1</v>
      </c>
      <c r="AM1800" s="29">
        <f t="shared" si="1859"/>
        <v>1</v>
      </c>
      <c r="AN1800" s="29">
        <f t="shared" si="1859"/>
        <v>1</v>
      </c>
      <c r="AO1800" s="29">
        <f t="shared" si="1859"/>
        <v>1</v>
      </c>
      <c r="AP1800" s="29">
        <f t="shared" si="1859"/>
        <v>1</v>
      </c>
      <c r="AQ1800" s="29">
        <f t="shared" si="1859"/>
        <v>1</v>
      </c>
      <c r="AR1800" s="29">
        <f t="shared" si="1859"/>
        <v>1</v>
      </c>
      <c r="AS1800" s="29">
        <f t="shared" si="1859"/>
        <v>1</v>
      </c>
      <c r="AT1800" s="29">
        <f t="shared" ref="AT1800:BI1815" si="1867">IF($M$457,IF($J1800=AT$461,1,0),0)</f>
        <v>1</v>
      </c>
      <c r="AU1800" s="29">
        <f t="shared" si="1867"/>
        <v>1</v>
      </c>
      <c r="AV1800" s="29">
        <f t="shared" si="1867"/>
        <v>1</v>
      </c>
      <c r="AW1800" s="29">
        <f t="shared" si="1867"/>
        <v>1</v>
      </c>
      <c r="AX1800" s="29">
        <f t="shared" si="1867"/>
        <v>1</v>
      </c>
      <c r="AY1800" s="29">
        <f t="shared" si="1867"/>
        <v>1</v>
      </c>
      <c r="AZ1800" s="29">
        <f t="shared" si="1867"/>
        <v>1</v>
      </c>
      <c r="BA1800" s="29">
        <f t="shared" si="1867"/>
        <v>1</v>
      </c>
      <c r="BB1800" s="29">
        <f t="shared" si="1867"/>
        <v>1</v>
      </c>
      <c r="BC1800" s="29">
        <f t="shared" si="1867"/>
        <v>1</v>
      </c>
      <c r="BD1800" s="29">
        <f t="shared" si="1867"/>
        <v>1</v>
      </c>
      <c r="BE1800" s="29">
        <f t="shared" si="1867"/>
        <v>1</v>
      </c>
      <c r="BF1800" s="29">
        <f t="shared" si="1867"/>
        <v>1</v>
      </c>
      <c r="BG1800" s="29">
        <f t="shared" si="1867"/>
        <v>1</v>
      </c>
      <c r="BH1800" s="29">
        <f t="shared" si="1867"/>
        <v>1</v>
      </c>
      <c r="BI1800" s="29">
        <f t="shared" si="1867"/>
        <v>1</v>
      </c>
      <c r="BJ1800" s="29">
        <f t="shared" si="1865"/>
        <v>1</v>
      </c>
      <c r="BN1800" s="29">
        <f t="shared" si="1851"/>
        <v>39</v>
      </c>
      <c r="BO1800" s="29">
        <f t="shared" si="1829"/>
        <v>27</v>
      </c>
    </row>
    <row r="1801" spans="3:67" x14ac:dyDescent="0.25">
      <c r="C1801" s="79">
        <f t="shared" si="1826"/>
        <v>43888</v>
      </c>
      <c r="D1801" s="29">
        <f t="shared" si="1783"/>
        <v>2020</v>
      </c>
      <c r="E1801" s="29">
        <f t="shared" si="1852"/>
        <v>2</v>
      </c>
      <c r="F1801" s="29">
        <f t="shared" si="1853"/>
        <v>9</v>
      </c>
      <c r="G1801" s="29">
        <f t="shared" si="1854"/>
        <v>27</v>
      </c>
      <c r="H1801" s="166" t="str">
        <f t="shared" si="1855"/>
        <v>Mi</v>
      </c>
      <c r="I1801" s="29">
        <f t="shared" si="1827"/>
        <v>40</v>
      </c>
      <c r="J1801" s="29">
        <f t="array" ref="J1801">INDEX(Dienstplan!$F$6:$AJ$55,BN1801,BO1801)</f>
        <v>0</v>
      </c>
      <c r="K1801" s="29">
        <f t="array" ref="K1801">IF(OR(J1801=Schichten!$B$3,J1801=Schichten!$B$4),INDEX($D$98:$D$147,MATCH(CODE(J1801),$H$98:$H$147,0)),IF(ISERROR(INDEX($D$98:$D$147,MATCH(J1801,$A$98:$A$147,0))),0,INDEX($D$98:$D$147,MATCH(J1801,$A$98:$A$147,0))))</f>
        <v>0</v>
      </c>
      <c r="L1801" s="29">
        <f t="shared" ref="L1801" si="1868">L1751</f>
        <v>0</v>
      </c>
      <c r="M1801" s="29">
        <f t="shared" si="1786"/>
        <v>0</v>
      </c>
      <c r="O1801" s="29">
        <f t="shared" si="1861"/>
        <v>0</v>
      </c>
      <c r="P1801" s="29">
        <f t="shared" si="1861"/>
        <v>0</v>
      </c>
      <c r="Q1801" s="29">
        <f t="shared" si="1861"/>
        <v>0</v>
      </c>
      <c r="R1801" s="29">
        <f t="shared" si="1861"/>
        <v>0</v>
      </c>
      <c r="S1801" s="29">
        <f t="shared" si="1861"/>
        <v>0</v>
      </c>
      <c r="T1801" s="29">
        <f t="shared" si="1861"/>
        <v>0</v>
      </c>
      <c r="U1801" s="29">
        <f t="shared" si="1861"/>
        <v>0</v>
      </c>
      <c r="V1801" s="29">
        <f t="shared" si="1861"/>
        <v>0</v>
      </c>
      <c r="W1801" s="29">
        <f t="shared" si="1861"/>
        <v>0</v>
      </c>
      <c r="X1801" s="29">
        <f t="shared" si="1861"/>
        <v>0</v>
      </c>
      <c r="Y1801" s="29">
        <f t="shared" si="1861"/>
        <v>1</v>
      </c>
      <c r="Z1801" s="29">
        <f t="shared" si="1861"/>
        <v>1</v>
      </c>
      <c r="AA1801" s="29">
        <f t="shared" si="1861"/>
        <v>1</v>
      </c>
      <c r="AB1801" s="29">
        <f t="shared" si="1861"/>
        <v>1</v>
      </c>
      <c r="AC1801" s="29">
        <f t="shared" si="1861"/>
        <v>1</v>
      </c>
      <c r="AD1801" s="29">
        <f t="shared" si="1861"/>
        <v>1</v>
      </c>
      <c r="AE1801" s="29">
        <f t="shared" si="1859"/>
        <v>1</v>
      </c>
      <c r="AF1801" s="29">
        <f t="shared" si="1859"/>
        <v>1</v>
      </c>
      <c r="AG1801" s="29">
        <f t="shared" si="1859"/>
        <v>1</v>
      </c>
      <c r="AH1801" s="29">
        <f t="shared" si="1859"/>
        <v>1</v>
      </c>
      <c r="AI1801" s="29">
        <f t="shared" si="1859"/>
        <v>1</v>
      </c>
      <c r="AJ1801" s="29">
        <f t="shared" si="1859"/>
        <v>1</v>
      </c>
      <c r="AK1801" s="29">
        <f t="shared" si="1859"/>
        <v>1</v>
      </c>
      <c r="AL1801" s="29">
        <f t="shared" si="1859"/>
        <v>1</v>
      </c>
      <c r="AM1801" s="29">
        <f t="shared" si="1859"/>
        <v>1</v>
      </c>
      <c r="AN1801" s="29">
        <f t="shared" si="1859"/>
        <v>1</v>
      </c>
      <c r="AO1801" s="29">
        <f t="shared" si="1859"/>
        <v>1</v>
      </c>
      <c r="AP1801" s="29">
        <f t="shared" si="1859"/>
        <v>1</v>
      </c>
      <c r="AQ1801" s="29">
        <f t="shared" si="1859"/>
        <v>1</v>
      </c>
      <c r="AR1801" s="29">
        <f t="shared" si="1859"/>
        <v>1</v>
      </c>
      <c r="AS1801" s="29">
        <f t="shared" si="1859"/>
        <v>1</v>
      </c>
      <c r="AT1801" s="29">
        <f t="shared" si="1867"/>
        <v>1</v>
      </c>
      <c r="AU1801" s="29">
        <f t="shared" si="1867"/>
        <v>1</v>
      </c>
      <c r="AV1801" s="29">
        <f t="shared" si="1867"/>
        <v>1</v>
      </c>
      <c r="AW1801" s="29">
        <f t="shared" si="1867"/>
        <v>1</v>
      </c>
      <c r="AX1801" s="29">
        <f t="shared" si="1867"/>
        <v>1</v>
      </c>
      <c r="AY1801" s="29">
        <f t="shared" si="1867"/>
        <v>1</v>
      </c>
      <c r="AZ1801" s="29">
        <f t="shared" si="1867"/>
        <v>1</v>
      </c>
      <c r="BA1801" s="29">
        <f t="shared" si="1867"/>
        <v>1</v>
      </c>
      <c r="BB1801" s="29">
        <f t="shared" si="1867"/>
        <v>1</v>
      </c>
      <c r="BC1801" s="29">
        <f t="shared" si="1867"/>
        <v>1</v>
      </c>
      <c r="BD1801" s="29">
        <f t="shared" si="1867"/>
        <v>1</v>
      </c>
      <c r="BE1801" s="29">
        <f t="shared" si="1867"/>
        <v>1</v>
      </c>
      <c r="BF1801" s="29">
        <f t="shared" si="1867"/>
        <v>1</v>
      </c>
      <c r="BG1801" s="29">
        <f t="shared" si="1867"/>
        <v>1</v>
      </c>
      <c r="BH1801" s="29">
        <f t="shared" si="1867"/>
        <v>1</v>
      </c>
      <c r="BI1801" s="29">
        <f t="shared" si="1867"/>
        <v>1</v>
      </c>
      <c r="BJ1801" s="29">
        <f t="shared" si="1865"/>
        <v>1</v>
      </c>
      <c r="BN1801" s="29">
        <f t="shared" si="1851"/>
        <v>40</v>
      </c>
      <c r="BO1801" s="29">
        <f t="shared" si="1829"/>
        <v>27</v>
      </c>
    </row>
    <row r="1802" spans="3:67" x14ac:dyDescent="0.25">
      <c r="C1802" s="79">
        <f t="shared" si="1826"/>
        <v>43888</v>
      </c>
      <c r="D1802" s="29">
        <f t="shared" si="1783"/>
        <v>2020</v>
      </c>
      <c r="E1802" s="29">
        <f t="shared" si="1852"/>
        <v>2</v>
      </c>
      <c r="F1802" s="29">
        <f t="shared" si="1853"/>
        <v>9</v>
      </c>
      <c r="G1802" s="29">
        <f t="shared" si="1854"/>
        <v>27</v>
      </c>
      <c r="H1802" s="166" t="str">
        <f t="shared" si="1855"/>
        <v>Mi</v>
      </c>
      <c r="I1802" s="29">
        <f t="shared" si="1827"/>
        <v>41</v>
      </c>
      <c r="J1802" s="29">
        <f t="array" ref="J1802">INDEX(Dienstplan!$F$6:$AJ$55,BN1802,BO1802)</f>
        <v>0</v>
      </c>
      <c r="K1802" s="29">
        <f t="array" ref="K1802">IF(OR(J1802=Schichten!$B$3,J1802=Schichten!$B$4),INDEX($D$98:$D$147,MATCH(CODE(J1802),$H$98:$H$147,0)),IF(ISERROR(INDEX($D$98:$D$147,MATCH(J1802,$A$98:$A$147,0))),0,INDEX($D$98:$D$147,MATCH(J1802,$A$98:$A$147,0))))</f>
        <v>0</v>
      </c>
      <c r="L1802" s="29">
        <f t="shared" ref="L1802" si="1869">L1752</f>
        <v>0</v>
      </c>
      <c r="M1802" s="29">
        <f t="shared" si="1786"/>
        <v>0</v>
      </c>
      <c r="O1802" s="29">
        <f t="shared" si="1861"/>
        <v>0</v>
      </c>
      <c r="P1802" s="29">
        <f t="shared" si="1861"/>
        <v>0</v>
      </c>
      <c r="Q1802" s="29">
        <f t="shared" si="1861"/>
        <v>0</v>
      </c>
      <c r="R1802" s="29">
        <f t="shared" si="1861"/>
        <v>0</v>
      </c>
      <c r="S1802" s="29">
        <f t="shared" si="1861"/>
        <v>0</v>
      </c>
      <c r="T1802" s="29">
        <f t="shared" si="1861"/>
        <v>0</v>
      </c>
      <c r="U1802" s="29">
        <f t="shared" si="1861"/>
        <v>0</v>
      </c>
      <c r="V1802" s="29">
        <f t="shared" si="1861"/>
        <v>0</v>
      </c>
      <c r="W1802" s="29">
        <f t="shared" si="1861"/>
        <v>0</v>
      </c>
      <c r="X1802" s="29">
        <f t="shared" si="1861"/>
        <v>0</v>
      </c>
      <c r="Y1802" s="29">
        <f t="shared" si="1861"/>
        <v>1</v>
      </c>
      <c r="Z1802" s="29">
        <f t="shared" si="1861"/>
        <v>1</v>
      </c>
      <c r="AA1802" s="29">
        <f t="shared" si="1861"/>
        <v>1</v>
      </c>
      <c r="AB1802" s="29">
        <f t="shared" si="1861"/>
        <v>1</v>
      </c>
      <c r="AC1802" s="29">
        <f t="shared" si="1861"/>
        <v>1</v>
      </c>
      <c r="AD1802" s="29">
        <f t="shared" si="1861"/>
        <v>1</v>
      </c>
      <c r="AE1802" s="29">
        <f t="shared" si="1859"/>
        <v>1</v>
      </c>
      <c r="AF1802" s="29">
        <f t="shared" si="1859"/>
        <v>1</v>
      </c>
      <c r="AG1802" s="29">
        <f t="shared" si="1859"/>
        <v>1</v>
      </c>
      <c r="AH1802" s="29">
        <f t="shared" si="1859"/>
        <v>1</v>
      </c>
      <c r="AI1802" s="29">
        <f t="shared" si="1859"/>
        <v>1</v>
      </c>
      <c r="AJ1802" s="29">
        <f t="shared" si="1859"/>
        <v>1</v>
      </c>
      <c r="AK1802" s="29">
        <f t="shared" si="1859"/>
        <v>1</v>
      </c>
      <c r="AL1802" s="29">
        <f t="shared" si="1859"/>
        <v>1</v>
      </c>
      <c r="AM1802" s="29">
        <f t="shared" si="1859"/>
        <v>1</v>
      </c>
      <c r="AN1802" s="29">
        <f t="shared" si="1859"/>
        <v>1</v>
      </c>
      <c r="AO1802" s="29">
        <f t="shared" si="1859"/>
        <v>1</v>
      </c>
      <c r="AP1802" s="29">
        <f t="shared" si="1859"/>
        <v>1</v>
      </c>
      <c r="AQ1802" s="29">
        <f t="shared" si="1859"/>
        <v>1</v>
      </c>
      <c r="AR1802" s="29">
        <f t="shared" si="1859"/>
        <v>1</v>
      </c>
      <c r="AS1802" s="29">
        <f t="shared" si="1859"/>
        <v>1</v>
      </c>
      <c r="AT1802" s="29">
        <f t="shared" si="1867"/>
        <v>1</v>
      </c>
      <c r="AU1802" s="29">
        <f t="shared" si="1867"/>
        <v>1</v>
      </c>
      <c r="AV1802" s="29">
        <f t="shared" si="1867"/>
        <v>1</v>
      </c>
      <c r="AW1802" s="29">
        <f t="shared" si="1867"/>
        <v>1</v>
      </c>
      <c r="AX1802" s="29">
        <f t="shared" si="1867"/>
        <v>1</v>
      </c>
      <c r="AY1802" s="29">
        <f t="shared" si="1867"/>
        <v>1</v>
      </c>
      <c r="AZ1802" s="29">
        <f t="shared" si="1867"/>
        <v>1</v>
      </c>
      <c r="BA1802" s="29">
        <f t="shared" si="1867"/>
        <v>1</v>
      </c>
      <c r="BB1802" s="29">
        <f t="shared" si="1867"/>
        <v>1</v>
      </c>
      <c r="BC1802" s="29">
        <f t="shared" si="1867"/>
        <v>1</v>
      </c>
      <c r="BD1802" s="29">
        <f t="shared" si="1867"/>
        <v>1</v>
      </c>
      <c r="BE1802" s="29">
        <f t="shared" si="1867"/>
        <v>1</v>
      </c>
      <c r="BF1802" s="29">
        <f t="shared" si="1867"/>
        <v>1</v>
      </c>
      <c r="BG1802" s="29">
        <f t="shared" si="1867"/>
        <v>1</v>
      </c>
      <c r="BH1802" s="29">
        <f t="shared" si="1867"/>
        <v>1</v>
      </c>
      <c r="BI1802" s="29">
        <f t="shared" si="1867"/>
        <v>1</v>
      </c>
      <c r="BJ1802" s="29">
        <f t="shared" si="1865"/>
        <v>1</v>
      </c>
      <c r="BN1802" s="29">
        <f t="shared" si="1851"/>
        <v>41</v>
      </c>
      <c r="BO1802" s="29">
        <f t="shared" si="1829"/>
        <v>27</v>
      </c>
    </row>
    <row r="1803" spans="3:67" x14ac:dyDescent="0.25">
      <c r="C1803" s="79">
        <f t="shared" si="1826"/>
        <v>43888</v>
      </c>
      <c r="D1803" s="29">
        <f t="shared" si="1783"/>
        <v>2020</v>
      </c>
      <c r="E1803" s="29">
        <f t="shared" si="1852"/>
        <v>2</v>
      </c>
      <c r="F1803" s="29">
        <f t="shared" si="1853"/>
        <v>9</v>
      </c>
      <c r="G1803" s="29">
        <f t="shared" si="1854"/>
        <v>27</v>
      </c>
      <c r="H1803" s="166" t="str">
        <f t="shared" si="1855"/>
        <v>Mi</v>
      </c>
      <c r="I1803" s="29">
        <f t="shared" si="1827"/>
        <v>42</v>
      </c>
      <c r="J1803" s="29">
        <f t="array" ref="J1803">INDEX(Dienstplan!$F$6:$AJ$55,BN1803,BO1803)</f>
        <v>0</v>
      </c>
      <c r="K1803" s="29">
        <f t="array" ref="K1803">IF(OR(J1803=Schichten!$B$3,J1803=Schichten!$B$4),INDEX($D$98:$D$147,MATCH(CODE(J1803),$H$98:$H$147,0)),IF(ISERROR(INDEX($D$98:$D$147,MATCH(J1803,$A$98:$A$147,0))),0,INDEX($D$98:$D$147,MATCH(J1803,$A$98:$A$147,0))))</f>
        <v>0</v>
      </c>
      <c r="L1803" s="29">
        <f t="shared" ref="L1803" si="1870">L1753</f>
        <v>0</v>
      </c>
      <c r="M1803" s="29">
        <f t="shared" si="1786"/>
        <v>0</v>
      </c>
      <c r="O1803" s="29">
        <f t="shared" si="1861"/>
        <v>0</v>
      </c>
      <c r="P1803" s="29">
        <f t="shared" si="1861"/>
        <v>0</v>
      </c>
      <c r="Q1803" s="29">
        <f t="shared" si="1861"/>
        <v>0</v>
      </c>
      <c r="R1803" s="29">
        <f t="shared" si="1861"/>
        <v>0</v>
      </c>
      <c r="S1803" s="29">
        <f t="shared" si="1861"/>
        <v>0</v>
      </c>
      <c r="T1803" s="29">
        <f t="shared" si="1861"/>
        <v>0</v>
      </c>
      <c r="U1803" s="29">
        <f t="shared" si="1861"/>
        <v>0</v>
      </c>
      <c r="V1803" s="29">
        <f t="shared" si="1861"/>
        <v>0</v>
      </c>
      <c r="W1803" s="29">
        <f t="shared" si="1861"/>
        <v>0</v>
      </c>
      <c r="X1803" s="29">
        <f t="shared" si="1861"/>
        <v>0</v>
      </c>
      <c r="Y1803" s="29">
        <f t="shared" si="1861"/>
        <v>1</v>
      </c>
      <c r="Z1803" s="29">
        <f t="shared" si="1861"/>
        <v>1</v>
      </c>
      <c r="AA1803" s="29">
        <f t="shared" si="1861"/>
        <v>1</v>
      </c>
      <c r="AB1803" s="29">
        <f t="shared" si="1861"/>
        <v>1</v>
      </c>
      <c r="AC1803" s="29">
        <f t="shared" si="1861"/>
        <v>1</v>
      </c>
      <c r="AD1803" s="29">
        <f t="shared" si="1861"/>
        <v>1</v>
      </c>
      <c r="AE1803" s="29">
        <f t="shared" si="1859"/>
        <v>1</v>
      </c>
      <c r="AF1803" s="29">
        <f t="shared" si="1859"/>
        <v>1</v>
      </c>
      <c r="AG1803" s="29">
        <f t="shared" si="1859"/>
        <v>1</v>
      </c>
      <c r="AH1803" s="29">
        <f t="shared" si="1859"/>
        <v>1</v>
      </c>
      <c r="AI1803" s="29">
        <f t="shared" si="1859"/>
        <v>1</v>
      </c>
      <c r="AJ1803" s="29">
        <f t="shared" si="1859"/>
        <v>1</v>
      </c>
      <c r="AK1803" s="29">
        <f t="shared" si="1859"/>
        <v>1</v>
      </c>
      <c r="AL1803" s="29">
        <f t="shared" si="1859"/>
        <v>1</v>
      </c>
      <c r="AM1803" s="29">
        <f t="shared" si="1859"/>
        <v>1</v>
      </c>
      <c r="AN1803" s="29">
        <f t="shared" si="1859"/>
        <v>1</v>
      </c>
      <c r="AO1803" s="29">
        <f t="shared" si="1859"/>
        <v>1</v>
      </c>
      <c r="AP1803" s="29">
        <f t="shared" si="1859"/>
        <v>1</v>
      </c>
      <c r="AQ1803" s="29">
        <f t="shared" si="1859"/>
        <v>1</v>
      </c>
      <c r="AR1803" s="29">
        <f t="shared" si="1859"/>
        <v>1</v>
      </c>
      <c r="AS1803" s="29">
        <f t="shared" si="1859"/>
        <v>1</v>
      </c>
      <c r="AT1803" s="29">
        <f t="shared" si="1867"/>
        <v>1</v>
      </c>
      <c r="AU1803" s="29">
        <f t="shared" si="1867"/>
        <v>1</v>
      </c>
      <c r="AV1803" s="29">
        <f t="shared" si="1867"/>
        <v>1</v>
      </c>
      <c r="AW1803" s="29">
        <f t="shared" si="1867"/>
        <v>1</v>
      </c>
      <c r="AX1803" s="29">
        <f t="shared" si="1867"/>
        <v>1</v>
      </c>
      <c r="AY1803" s="29">
        <f t="shared" si="1867"/>
        <v>1</v>
      </c>
      <c r="AZ1803" s="29">
        <f t="shared" si="1867"/>
        <v>1</v>
      </c>
      <c r="BA1803" s="29">
        <f t="shared" si="1867"/>
        <v>1</v>
      </c>
      <c r="BB1803" s="29">
        <f t="shared" si="1867"/>
        <v>1</v>
      </c>
      <c r="BC1803" s="29">
        <f t="shared" si="1867"/>
        <v>1</v>
      </c>
      <c r="BD1803" s="29">
        <f t="shared" si="1867"/>
        <v>1</v>
      </c>
      <c r="BE1803" s="29">
        <f t="shared" si="1867"/>
        <v>1</v>
      </c>
      <c r="BF1803" s="29">
        <f t="shared" si="1867"/>
        <v>1</v>
      </c>
      <c r="BG1803" s="29">
        <f t="shared" si="1867"/>
        <v>1</v>
      </c>
      <c r="BH1803" s="29">
        <f t="shared" si="1867"/>
        <v>1</v>
      </c>
      <c r="BI1803" s="29">
        <f t="shared" si="1867"/>
        <v>1</v>
      </c>
      <c r="BJ1803" s="29">
        <f t="shared" si="1865"/>
        <v>1</v>
      </c>
      <c r="BN1803" s="29">
        <f t="shared" si="1851"/>
        <v>42</v>
      </c>
      <c r="BO1803" s="29">
        <f t="shared" si="1829"/>
        <v>27</v>
      </c>
    </row>
    <row r="1804" spans="3:67" x14ac:dyDescent="0.25">
      <c r="C1804" s="79">
        <f t="shared" si="1826"/>
        <v>43888</v>
      </c>
      <c r="D1804" s="29">
        <f t="shared" si="1783"/>
        <v>2020</v>
      </c>
      <c r="E1804" s="29">
        <f t="shared" si="1852"/>
        <v>2</v>
      </c>
      <c r="F1804" s="29">
        <f t="shared" si="1853"/>
        <v>9</v>
      </c>
      <c r="G1804" s="29">
        <f t="shared" si="1854"/>
        <v>27</v>
      </c>
      <c r="H1804" s="166" t="str">
        <f t="shared" si="1855"/>
        <v>Mi</v>
      </c>
      <c r="I1804" s="29">
        <f t="shared" si="1827"/>
        <v>43</v>
      </c>
      <c r="J1804" s="29">
        <f t="array" ref="J1804">INDEX(Dienstplan!$F$6:$AJ$55,BN1804,BO1804)</f>
        <v>0</v>
      </c>
      <c r="K1804" s="29">
        <f t="array" ref="K1804">IF(OR(J1804=Schichten!$B$3,J1804=Schichten!$B$4),INDEX($D$98:$D$147,MATCH(CODE(J1804),$H$98:$H$147,0)),IF(ISERROR(INDEX($D$98:$D$147,MATCH(J1804,$A$98:$A$147,0))),0,INDEX($D$98:$D$147,MATCH(J1804,$A$98:$A$147,0))))</f>
        <v>0</v>
      </c>
      <c r="L1804" s="29">
        <f t="shared" ref="L1804" si="1871">L1754</f>
        <v>0</v>
      </c>
      <c r="M1804" s="29">
        <f t="shared" si="1786"/>
        <v>0</v>
      </c>
      <c r="O1804" s="29">
        <f t="shared" si="1861"/>
        <v>0</v>
      </c>
      <c r="P1804" s="29">
        <f t="shared" si="1861"/>
        <v>0</v>
      </c>
      <c r="Q1804" s="29">
        <f t="shared" si="1861"/>
        <v>0</v>
      </c>
      <c r="R1804" s="29">
        <f t="shared" si="1861"/>
        <v>0</v>
      </c>
      <c r="S1804" s="29">
        <f t="shared" si="1861"/>
        <v>0</v>
      </c>
      <c r="T1804" s="29">
        <f t="shared" si="1861"/>
        <v>0</v>
      </c>
      <c r="U1804" s="29">
        <f t="shared" si="1861"/>
        <v>0</v>
      </c>
      <c r="V1804" s="29">
        <f t="shared" si="1861"/>
        <v>0</v>
      </c>
      <c r="W1804" s="29">
        <f t="shared" si="1861"/>
        <v>0</v>
      </c>
      <c r="X1804" s="29">
        <f t="shared" si="1861"/>
        <v>0</v>
      </c>
      <c r="Y1804" s="29">
        <f t="shared" si="1861"/>
        <v>1</v>
      </c>
      <c r="Z1804" s="29">
        <f t="shared" si="1861"/>
        <v>1</v>
      </c>
      <c r="AA1804" s="29">
        <f t="shared" si="1861"/>
        <v>1</v>
      </c>
      <c r="AB1804" s="29">
        <f t="shared" si="1861"/>
        <v>1</v>
      </c>
      <c r="AC1804" s="29">
        <f t="shared" si="1861"/>
        <v>1</v>
      </c>
      <c r="AD1804" s="29">
        <f t="shared" si="1861"/>
        <v>1</v>
      </c>
      <c r="AE1804" s="29">
        <f t="shared" si="1859"/>
        <v>1</v>
      </c>
      <c r="AF1804" s="29">
        <f t="shared" si="1859"/>
        <v>1</v>
      </c>
      <c r="AG1804" s="29">
        <f t="shared" si="1859"/>
        <v>1</v>
      </c>
      <c r="AH1804" s="29">
        <f t="shared" si="1859"/>
        <v>1</v>
      </c>
      <c r="AI1804" s="29">
        <f t="shared" si="1859"/>
        <v>1</v>
      </c>
      <c r="AJ1804" s="29">
        <f t="shared" si="1859"/>
        <v>1</v>
      </c>
      <c r="AK1804" s="29">
        <f t="shared" si="1859"/>
        <v>1</v>
      </c>
      <c r="AL1804" s="29">
        <f t="shared" si="1859"/>
        <v>1</v>
      </c>
      <c r="AM1804" s="29">
        <f t="shared" si="1859"/>
        <v>1</v>
      </c>
      <c r="AN1804" s="29">
        <f t="shared" si="1859"/>
        <v>1</v>
      </c>
      <c r="AO1804" s="29">
        <f t="shared" si="1859"/>
        <v>1</v>
      </c>
      <c r="AP1804" s="29">
        <f t="shared" si="1859"/>
        <v>1</v>
      </c>
      <c r="AQ1804" s="29">
        <f t="shared" si="1859"/>
        <v>1</v>
      </c>
      <c r="AR1804" s="29">
        <f t="shared" si="1859"/>
        <v>1</v>
      </c>
      <c r="AS1804" s="29">
        <f t="shared" si="1859"/>
        <v>1</v>
      </c>
      <c r="AT1804" s="29">
        <f t="shared" si="1867"/>
        <v>1</v>
      </c>
      <c r="AU1804" s="29">
        <f t="shared" si="1867"/>
        <v>1</v>
      </c>
      <c r="AV1804" s="29">
        <f t="shared" si="1867"/>
        <v>1</v>
      </c>
      <c r="AW1804" s="29">
        <f t="shared" si="1867"/>
        <v>1</v>
      </c>
      <c r="AX1804" s="29">
        <f t="shared" si="1867"/>
        <v>1</v>
      </c>
      <c r="AY1804" s="29">
        <f t="shared" si="1867"/>
        <v>1</v>
      </c>
      <c r="AZ1804" s="29">
        <f t="shared" si="1867"/>
        <v>1</v>
      </c>
      <c r="BA1804" s="29">
        <f t="shared" si="1867"/>
        <v>1</v>
      </c>
      <c r="BB1804" s="29">
        <f t="shared" si="1867"/>
        <v>1</v>
      </c>
      <c r="BC1804" s="29">
        <f t="shared" si="1867"/>
        <v>1</v>
      </c>
      <c r="BD1804" s="29">
        <f t="shared" si="1867"/>
        <v>1</v>
      </c>
      <c r="BE1804" s="29">
        <f t="shared" si="1867"/>
        <v>1</v>
      </c>
      <c r="BF1804" s="29">
        <f t="shared" si="1867"/>
        <v>1</v>
      </c>
      <c r="BG1804" s="29">
        <f t="shared" si="1867"/>
        <v>1</v>
      </c>
      <c r="BH1804" s="29">
        <f t="shared" si="1867"/>
        <v>1</v>
      </c>
      <c r="BI1804" s="29">
        <f t="shared" si="1867"/>
        <v>1</v>
      </c>
      <c r="BJ1804" s="29">
        <f t="shared" si="1865"/>
        <v>1</v>
      </c>
      <c r="BN1804" s="29">
        <f t="shared" si="1851"/>
        <v>43</v>
      </c>
      <c r="BO1804" s="29">
        <f t="shared" si="1829"/>
        <v>27</v>
      </c>
    </row>
    <row r="1805" spans="3:67" x14ac:dyDescent="0.25">
      <c r="C1805" s="79">
        <f t="shared" si="1826"/>
        <v>43888</v>
      </c>
      <c r="D1805" s="29">
        <f t="shared" si="1783"/>
        <v>2020</v>
      </c>
      <c r="E1805" s="29">
        <f t="shared" si="1852"/>
        <v>2</v>
      </c>
      <c r="F1805" s="29">
        <f t="shared" si="1853"/>
        <v>9</v>
      </c>
      <c r="G1805" s="29">
        <f t="shared" si="1854"/>
        <v>27</v>
      </c>
      <c r="H1805" s="166" t="str">
        <f t="shared" si="1855"/>
        <v>Mi</v>
      </c>
      <c r="I1805" s="29">
        <f t="shared" si="1827"/>
        <v>44</v>
      </c>
      <c r="J1805" s="29">
        <f t="array" ref="J1805">INDEX(Dienstplan!$F$6:$AJ$55,BN1805,BO1805)</f>
        <v>0</v>
      </c>
      <c r="K1805" s="29">
        <f t="array" ref="K1805">IF(OR(J1805=Schichten!$B$3,J1805=Schichten!$B$4),INDEX($D$98:$D$147,MATCH(CODE(J1805),$H$98:$H$147,0)),IF(ISERROR(INDEX($D$98:$D$147,MATCH(J1805,$A$98:$A$147,0))),0,INDEX($D$98:$D$147,MATCH(J1805,$A$98:$A$147,0))))</f>
        <v>0</v>
      </c>
      <c r="L1805" s="29">
        <f t="shared" ref="L1805" si="1872">L1755</f>
        <v>0</v>
      </c>
      <c r="M1805" s="29">
        <f t="shared" si="1786"/>
        <v>0</v>
      </c>
      <c r="O1805" s="29">
        <f t="shared" si="1861"/>
        <v>0</v>
      </c>
      <c r="P1805" s="29">
        <f t="shared" si="1861"/>
        <v>0</v>
      </c>
      <c r="Q1805" s="29">
        <f t="shared" si="1861"/>
        <v>0</v>
      </c>
      <c r="R1805" s="29">
        <f t="shared" si="1861"/>
        <v>0</v>
      </c>
      <c r="S1805" s="29">
        <f t="shared" si="1861"/>
        <v>0</v>
      </c>
      <c r="T1805" s="29">
        <f t="shared" si="1861"/>
        <v>0</v>
      </c>
      <c r="U1805" s="29">
        <f t="shared" si="1861"/>
        <v>0</v>
      </c>
      <c r="V1805" s="29">
        <f t="shared" si="1861"/>
        <v>0</v>
      </c>
      <c r="W1805" s="29">
        <f t="shared" si="1861"/>
        <v>0</v>
      </c>
      <c r="X1805" s="29">
        <f t="shared" si="1861"/>
        <v>0</v>
      </c>
      <c r="Y1805" s="29">
        <f t="shared" si="1861"/>
        <v>1</v>
      </c>
      <c r="Z1805" s="29">
        <f t="shared" si="1861"/>
        <v>1</v>
      </c>
      <c r="AA1805" s="29">
        <f t="shared" si="1861"/>
        <v>1</v>
      </c>
      <c r="AB1805" s="29">
        <f t="shared" si="1861"/>
        <v>1</v>
      </c>
      <c r="AC1805" s="29">
        <f t="shared" si="1861"/>
        <v>1</v>
      </c>
      <c r="AD1805" s="29">
        <f t="shared" si="1861"/>
        <v>1</v>
      </c>
      <c r="AE1805" s="29">
        <f t="shared" si="1859"/>
        <v>1</v>
      </c>
      <c r="AF1805" s="29">
        <f t="shared" si="1859"/>
        <v>1</v>
      </c>
      <c r="AG1805" s="29">
        <f t="shared" si="1859"/>
        <v>1</v>
      </c>
      <c r="AH1805" s="29">
        <f t="shared" si="1859"/>
        <v>1</v>
      </c>
      <c r="AI1805" s="29">
        <f t="shared" si="1859"/>
        <v>1</v>
      </c>
      <c r="AJ1805" s="29">
        <f t="shared" si="1859"/>
        <v>1</v>
      </c>
      <c r="AK1805" s="29">
        <f t="shared" si="1859"/>
        <v>1</v>
      </c>
      <c r="AL1805" s="29">
        <f t="shared" si="1859"/>
        <v>1</v>
      </c>
      <c r="AM1805" s="29">
        <f t="shared" si="1859"/>
        <v>1</v>
      </c>
      <c r="AN1805" s="29">
        <f t="shared" si="1859"/>
        <v>1</v>
      </c>
      <c r="AO1805" s="29">
        <f t="shared" si="1859"/>
        <v>1</v>
      </c>
      <c r="AP1805" s="29">
        <f t="shared" si="1859"/>
        <v>1</v>
      </c>
      <c r="AQ1805" s="29">
        <f t="shared" si="1859"/>
        <v>1</v>
      </c>
      <c r="AR1805" s="29">
        <f t="shared" si="1859"/>
        <v>1</v>
      </c>
      <c r="AS1805" s="29">
        <f t="shared" si="1859"/>
        <v>1</v>
      </c>
      <c r="AT1805" s="29">
        <f t="shared" si="1867"/>
        <v>1</v>
      </c>
      <c r="AU1805" s="29">
        <f t="shared" si="1867"/>
        <v>1</v>
      </c>
      <c r="AV1805" s="29">
        <f t="shared" si="1867"/>
        <v>1</v>
      </c>
      <c r="AW1805" s="29">
        <f t="shared" si="1867"/>
        <v>1</v>
      </c>
      <c r="AX1805" s="29">
        <f t="shared" si="1867"/>
        <v>1</v>
      </c>
      <c r="AY1805" s="29">
        <f t="shared" si="1867"/>
        <v>1</v>
      </c>
      <c r="AZ1805" s="29">
        <f t="shared" si="1867"/>
        <v>1</v>
      </c>
      <c r="BA1805" s="29">
        <f t="shared" si="1867"/>
        <v>1</v>
      </c>
      <c r="BB1805" s="29">
        <f t="shared" si="1867"/>
        <v>1</v>
      </c>
      <c r="BC1805" s="29">
        <f t="shared" si="1867"/>
        <v>1</v>
      </c>
      <c r="BD1805" s="29">
        <f t="shared" si="1867"/>
        <v>1</v>
      </c>
      <c r="BE1805" s="29">
        <f t="shared" si="1867"/>
        <v>1</v>
      </c>
      <c r="BF1805" s="29">
        <f t="shared" si="1867"/>
        <v>1</v>
      </c>
      <c r="BG1805" s="29">
        <f t="shared" si="1867"/>
        <v>1</v>
      </c>
      <c r="BH1805" s="29">
        <f t="shared" si="1867"/>
        <v>1</v>
      </c>
      <c r="BI1805" s="29">
        <f t="shared" si="1867"/>
        <v>1</v>
      </c>
      <c r="BJ1805" s="29">
        <f t="shared" si="1865"/>
        <v>1</v>
      </c>
      <c r="BN1805" s="29">
        <f t="shared" si="1851"/>
        <v>44</v>
      </c>
      <c r="BO1805" s="29">
        <f t="shared" si="1829"/>
        <v>27</v>
      </c>
    </row>
    <row r="1806" spans="3:67" x14ac:dyDescent="0.25">
      <c r="C1806" s="79">
        <f t="shared" si="1826"/>
        <v>43888</v>
      </c>
      <c r="D1806" s="29">
        <f t="shared" ref="D1806:D1869" si="1873">YEAR(C1806)</f>
        <v>2020</v>
      </c>
      <c r="E1806" s="29">
        <f t="shared" si="1852"/>
        <v>2</v>
      </c>
      <c r="F1806" s="29">
        <f t="shared" si="1853"/>
        <v>9</v>
      </c>
      <c r="G1806" s="29">
        <f t="shared" si="1854"/>
        <v>27</v>
      </c>
      <c r="H1806" s="166" t="str">
        <f t="shared" si="1855"/>
        <v>Mi</v>
      </c>
      <c r="I1806" s="29">
        <f t="shared" si="1827"/>
        <v>45</v>
      </c>
      <c r="J1806" s="29">
        <f t="array" ref="J1806">INDEX(Dienstplan!$F$6:$AJ$55,BN1806,BO1806)</f>
        <v>0</v>
      </c>
      <c r="K1806" s="29">
        <f t="array" ref="K1806">IF(OR(J1806=Schichten!$B$3,J1806=Schichten!$B$4),INDEX($D$98:$D$147,MATCH(CODE(J1806),$H$98:$H$147,0)),IF(ISERROR(INDEX($D$98:$D$147,MATCH(J1806,$A$98:$A$147,0))),0,INDEX($D$98:$D$147,MATCH(J1806,$A$98:$A$147,0))))</f>
        <v>0</v>
      </c>
      <c r="L1806" s="29">
        <f t="shared" ref="L1806" si="1874">L1756</f>
        <v>0</v>
      </c>
      <c r="M1806" s="29">
        <f t="shared" si="1786"/>
        <v>0</v>
      </c>
      <c r="O1806" s="29">
        <f t="shared" si="1861"/>
        <v>0</v>
      </c>
      <c r="P1806" s="29">
        <f t="shared" si="1861"/>
        <v>0</v>
      </c>
      <c r="Q1806" s="29">
        <f t="shared" si="1861"/>
        <v>0</v>
      </c>
      <c r="R1806" s="29">
        <f t="shared" si="1861"/>
        <v>0</v>
      </c>
      <c r="S1806" s="29">
        <f t="shared" si="1861"/>
        <v>0</v>
      </c>
      <c r="T1806" s="29">
        <f t="shared" si="1861"/>
        <v>0</v>
      </c>
      <c r="U1806" s="29">
        <f t="shared" si="1861"/>
        <v>0</v>
      </c>
      <c r="V1806" s="29">
        <f t="shared" si="1861"/>
        <v>0</v>
      </c>
      <c r="W1806" s="29">
        <f t="shared" si="1861"/>
        <v>0</v>
      </c>
      <c r="X1806" s="29">
        <f t="shared" si="1861"/>
        <v>0</v>
      </c>
      <c r="Y1806" s="29">
        <f t="shared" si="1861"/>
        <v>1</v>
      </c>
      <c r="Z1806" s="29">
        <f t="shared" si="1861"/>
        <v>1</v>
      </c>
      <c r="AA1806" s="29">
        <f t="shared" si="1861"/>
        <v>1</v>
      </c>
      <c r="AB1806" s="29">
        <f t="shared" si="1861"/>
        <v>1</v>
      </c>
      <c r="AC1806" s="29">
        <f t="shared" si="1861"/>
        <v>1</v>
      </c>
      <c r="AD1806" s="29">
        <f t="shared" si="1861"/>
        <v>1</v>
      </c>
      <c r="AE1806" s="29">
        <f t="shared" si="1859"/>
        <v>1</v>
      </c>
      <c r="AF1806" s="29">
        <f t="shared" si="1859"/>
        <v>1</v>
      </c>
      <c r="AG1806" s="29">
        <f t="shared" si="1859"/>
        <v>1</v>
      </c>
      <c r="AH1806" s="29">
        <f t="shared" si="1859"/>
        <v>1</v>
      </c>
      <c r="AI1806" s="29">
        <f t="shared" si="1859"/>
        <v>1</v>
      </c>
      <c r="AJ1806" s="29">
        <f t="shared" si="1859"/>
        <v>1</v>
      </c>
      <c r="AK1806" s="29">
        <f t="shared" si="1859"/>
        <v>1</v>
      </c>
      <c r="AL1806" s="29">
        <f t="shared" si="1859"/>
        <v>1</v>
      </c>
      <c r="AM1806" s="29">
        <f t="shared" si="1859"/>
        <v>1</v>
      </c>
      <c r="AN1806" s="29">
        <f t="shared" si="1859"/>
        <v>1</v>
      </c>
      <c r="AO1806" s="29">
        <f t="shared" si="1859"/>
        <v>1</v>
      </c>
      <c r="AP1806" s="29">
        <f t="shared" si="1859"/>
        <v>1</v>
      </c>
      <c r="AQ1806" s="29">
        <f t="shared" si="1859"/>
        <v>1</v>
      </c>
      <c r="AR1806" s="29">
        <f t="shared" si="1859"/>
        <v>1</v>
      </c>
      <c r="AS1806" s="29">
        <f t="shared" si="1859"/>
        <v>1</v>
      </c>
      <c r="AT1806" s="29">
        <f t="shared" si="1867"/>
        <v>1</v>
      </c>
      <c r="AU1806" s="29">
        <f t="shared" si="1867"/>
        <v>1</v>
      </c>
      <c r="AV1806" s="29">
        <f t="shared" si="1867"/>
        <v>1</v>
      </c>
      <c r="AW1806" s="29">
        <f t="shared" si="1867"/>
        <v>1</v>
      </c>
      <c r="AX1806" s="29">
        <f t="shared" si="1867"/>
        <v>1</v>
      </c>
      <c r="AY1806" s="29">
        <f t="shared" si="1867"/>
        <v>1</v>
      </c>
      <c r="AZ1806" s="29">
        <f t="shared" si="1867"/>
        <v>1</v>
      </c>
      <c r="BA1806" s="29">
        <f t="shared" si="1867"/>
        <v>1</v>
      </c>
      <c r="BB1806" s="29">
        <f t="shared" si="1867"/>
        <v>1</v>
      </c>
      <c r="BC1806" s="29">
        <f t="shared" si="1867"/>
        <v>1</v>
      </c>
      <c r="BD1806" s="29">
        <f t="shared" si="1867"/>
        <v>1</v>
      </c>
      <c r="BE1806" s="29">
        <f t="shared" si="1867"/>
        <v>1</v>
      </c>
      <c r="BF1806" s="29">
        <f t="shared" si="1867"/>
        <v>1</v>
      </c>
      <c r="BG1806" s="29">
        <f t="shared" si="1867"/>
        <v>1</v>
      </c>
      <c r="BH1806" s="29">
        <f t="shared" si="1867"/>
        <v>1</v>
      </c>
      <c r="BI1806" s="29">
        <f t="shared" si="1867"/>
        <v>1</v>
      </c>
      <c r="BJ1806" s="29">
        <f t="shared" si="1865"/>
        <v>1</v>
      </c>
      <c r="BN1806" s="29">
        <f t="shared" si="1851"/>
        <v>45</v>
      </c>
      <c r="BO1806" s="29">
        <f t="shared" si="1829"/>
        <v>27</v>
      </c>
    </row>
    <row r="1807" spans="3:67" x14ac:dyDescent="0.25">
      <c r="C1807" s="79">
        <f t="shared" si="1826"/>
        <v>43888</v>
      </c>
      <c r="D1807" s="29">
        <f t="shared" si="1873"/>
        <v>2020</v>
      </c>
      <c r="E1807" s="29">
        <f t="shared" si="1852"/>
        <v>2</v>
      </c>
      <c r="F1807" s="29">
        <f t="shared" si="1853"/>
        <v>9</v>
      </c>
      <c r="G1807" s="29">
        <f t="shared" si="1854"/>
        <v>27</v>
      </c>
      <c r="H1807" s="166" t="str">
        <f t="shared" si="1855"/>
        <v>Mi</v>
      </c>
      <c r="I1807" s="29">
        <f t="shared" si="1827"/>
        <v>46</v>
      </c>
      <c r="J1807" s="29">
        <f t="array" ref="J1807">INDEX(Dienstplan!$F$6:$AJ$55,BN1807,BO1807)</f>
        <v>0</v>
      </c>
      <c r="K1807" s="29">
        <f t="array" ref="K1807">IF(OR(J1807=Schichten!$B$3,J1807=Schichten!$B$4),INDEX($D$98:$D$147,MATCH(CODE(J1807),$H$98:$H$147,0)),IF(ISERROR(INDEX($D$98:$D$147,MATCH(J1807,$A$98:$A$147,0))),0,INDEX($D$98:$D$147,MATCH(J1807,$A$98:$A$147,0))))</f>
        <v>0</v>
      </c>
      <c r="L1807" s="29">
        <f t="shared" ref="L1807" si="1875">L1757</f>
        <v>0</v>
      </c>
      <c r="M1807" s="29">
        <f t="shared" ref="M1807:M1870" si="1876">IF($M$457,IF(CODE(J1807)=$N$459,1,IF(CODE(J1807)=$N$460,0.5,0)),0)</f>
        <v>0</v>
      </c>
      <c r="O1807" s="29">
        <f t="shared" si="1861"/>
        <v>0</v>
      </c>
      <c r="P1807" s="29">
        <f t="shared" si="1861"/>
        <v>0</v>
      </c>
      <c r="Q1807" s="29">
        <f t="shared" si="1861"/>
        <v>0</v>
      </c>
      <c r="R1807" s="29">
        <f t="shared" si="1861"/>
        <v>0</v>
      </c>
      <c r="S1807" s="29">
        <f t="shared" si="1861"/>
        <v>0</v>
      </c>
      <c r="T1807" s="29">
        <f t="shared" si="1861"/>
        <v>0</v>
      </c>
      <c r="U1807" s="29">
        <f t="shared" si="1861"/>
        <v>0</v>
      </c>
      <c r="V1807" s="29">
        <f t="shared" si="1861"/>
        <v>0</v>
      </c>
      <c r="W1807" s="29">
        <f t="shared" si="1861"/>
        <v>0</v>
      </c>
      <c r="X1807" s="29">
        <f t="shared" si="1861"/>
        <v>0</v>
      </c>
      <c r="Y1807" s="29">
        <f t="shared" si="1861"/>
        <v>1</v>
      </c>
      <c r="Z1807" s="29">
        <f t="shared" si="1861"/>
        <v>1</v>
      </c>
      <c r="AA1807" s="29">
        <f t="shared" si="1861"/>
        <v>1</v>
      </c>
      <c r="AB1807" s="29">
        <f t="shared" si="1861"/>
        <v>1</v>
      </c>
      <c r="AC1807" s="29">
        <f t="shared" si="1861"/>
        <v>1</v>
      </c>
      <c r="AD1807" s="29">
        <f t="shared" si="1861"/>
        <v>1</v>
      </c>
      <c r="AE1807" s="29">
        <f t="shared" si="1859"/>
        <v>1</v>
      </c>
      <c r="AF1807" s="29">
        <f t="shared" si="1859"/>
        <v>1</v>
      </c>
      <c r="AG1807" s="29">
        <f t="shared" si="1859"/>
        <v>1</v>
      </c>
      <c r="AH1807" s="29">
        <f t="shared" si="1859"/>
        <v>1</v>
      </c>
      <c r="AI1807" s="29">
        <f t="shared" si="1859"/>
        <v>1</v>
      </c>
      <c r="AJ1807" s="29">
        <f t="shared" si="1859"/>
        <v>1</v>
      </c>
      <c r="AK1807" s="29">
        <f t="shared" si="1859"/>
        <v>1</v>
      </c>
      <c r="AL1807" s="29">
        <f t="shared" si="1859"/>
        <v>1</v>
      </c>
      <c r="AM1807" s="29">
        <f t="shared" si="1859"/>
        <v>1</v>
      </c>
      <c r="AN1807" s="29">
        <f t="shared" si="1859"/>
        <v>1</v>
      </c>
      <c r="AO1807" s="29">
        <f t="shared" si="1859"/>
        <v>1</v>
      </c>
      <c r="AP1807" s="29">
        <f t="shared" si="1859"/>
        <v>1</v>
      </c>
      <c r="AQ1807" s="29">
        <f t="shared" si="1859"/>
        <v>1</v>
      </c>
      <c r="AR1807" s="29">
        <f t="shared" si="1859"/>
        <v>1</v>
      </c>
      <c r="AS1807" s="29">
        <f t="shared" si="1859"/>
        <v>1</v>
      </c>
      <c r="AT1807" s="29">
        <f t="shared" si="1867"/>
        <v>1</v>
      </c>
      <c r="AU1807" s="29">
        <f t="shared" si="1867"/>
        <v>1</v>
      </c>
      <c r="AV1807" s="29">
        <f t="shared" si="1867"/>
        <v>1</v>
      </c>
      <c r="AW1807" s="29">
        <f t="shared" si="1867"/>
        <v>1</v>
      </c>
      <c r="AX1807" s="29">
        <f t="shared" si="1867"/>
        <v>1</v>
      </c>
      <c r="AY1807" s="29">
        <f t="shared" si="1867"/>
        <v>1</v>
      </c>
      <c r="AZ1807" s="29">
        <f t="shared" si="1867"/>
        <v>1</v>
      </c>
      <c r="BA1807" s="29">
        <f t="shared" si="1867"/>
        <v>1</v>
      </c>
      <c r="BB1807" s="29">
        <f t="shared" si="1867"/>
        <v>1</v>
      </c>
      <c r="BC1807" s="29">
        <f t="shared" si="1867"/>
        <v>1</v>
      </c>
      <c r="BD1807" s="29">
        <f t="shared" si="1867"/>
        <v>1</v>
      </c>
      <c r="BE1807" s="29">
        <f t="shared" si="1867"/>
        <v>1</v>
      </c>
      <c r="BF1807" s="29">
        <f t="shared" si="1867"/>
        <v>1</v>
      </c>
      <c r="BG1807" s="29">
        <f t="shared" si="1867"/>
        <v>1</v>
      </c>
      <c r="BH1807" s="29">
        <f t="shared" si="1867"/>
        <v>1</v>
      </c>
      <c r="BI1807" s="29">
        <f t="shared" si="1867"/>
        <v>1</v>
      </c>
      <c r="BJ1807" s="29">
        <f t="shared" si="1865"/>
        <v>1</v>
      </c>
      <c r="BN1807" s="29">
        <f t="shared" si="1851"/>
        <v>46</v>
      </c>
      <c r="BO1807" s="29">
        <f t="shared" si="1829"/>
        <v>27</v>
      </c>
    </row>
    <row r="1808" spans="3:67" x14ac:dyDescent="0.25">
      <c r="C1808" s="79">
        <f t="shared" si="1826"/>
        <v>43888</v>
      </c>
      <c r="D1808" s="29">
        <f t="shared" si="1873"/>
        <v>2020</v>
      </c>
      <c r="E1808" s="29">
        <f t="shared" si="1852"/>
        <v>2</v>
      </c>
      <c r="F1808" s="29">
        <f t="shared" si="1853"/>
        <v>9</v>
      </c>
      <c r="G1808" s="29">
        <f t="shared" si="1854"/>
        <v>27</v>
      </c>
      <c r="H1808" s="166" t="str">
        <f t="shared" si="1855"/>
        <v>Mi</v>
      </c>
      <c r="I1808" s="29">
        <f t="shared" si="1827"/>
        <v>47</v>
      </c>
      <c r="J1808" s="29">
        <f t="array" ref="J1808">INDEX(Dienstplan!$F$6:$AJ$55,BN1808,BO1808)</f>
        <v>0</v>
      </c>
      <c r="K1808" s="29">
        <f t="array" ref="K1808">IF(OR(J1808=Schichten!$B$3,J1808=Schichten!$B$4),INDEX($D$98:$D$147,MATCH(CODE(J1808),$H$98:$H$147,0)),IF(ISERROR(INDEX($D$98:$D$147,MATCH(J1808,$A$98:$A$147,0))),0,INDEX($D$98:$D$147,MATCH(J1808,$A$98:$A$147,0))))</f>
        <v>0</v>
      </c>
      <c r="L1808" s="29">
        <f t="shared" ref="L1808" si="1877">L1758</f>
        <v>0</v>
      </c>
      <c r="M1808" s="29">
        <f t="shared" si="1876"/>
        <v>0</v>
      </c>
      <c r="O1808" s="29">
        <f t="shared" si="1861"/>
        <v>0</v>
      </c>
      <c r="P1808" s="29">
        <f t="shared" si="1861"/>
        <v>0</v>
      </c>
      <c r="Q1808" s="29">
        <f t="shared" si="1861"/>
        <v>0</v>
      </c>
      <c r="R1808" s="29">
        <f t="shared" si="1861"/>
        <v>0</v>
      </c>
      <c r="S1808" s="29">
        <f t="shared" si="1861"/>
        <v>0</v>
      </c>
      <c r="T1808" s="29">
        <f t="shared" si="1861"/>
        <v>0</v>
      </c>
      <c r="U1808" s="29">
        <f t="shared" si="1861"/>
        <v>0</v>
      </c>
      <c r="V1808" s="29">
        <f t="shared" si="1861"/>
        <v>0</v>
      </c>
      <c r="W1808" s="29">
        <f t="shared" si="1861"/>
        <v>0</v>
      </c>
      <c r="X1808" s="29">
        <f t="shared" si="1861"/>
        <v>0</v>
      </c>
      <c r="Y1808" s="29">
        <f t="shared" si="1861"/>
        <v>1</v>
      </c>
      <c r="Z1808" s="29">
        <f t="shared" si="1861"/>
        <v>1</v>
      </c>
      <c r="AA1808" s="29">
        <f t="shared" si="1861"/>
        <v>1</v>
      </c>
      <c r="AB1808" s="29">
        <f t="shared" si="1861"/>
        <v>1</v>
      </c>
      <c r="AC1808" s="29">
        <f t="shared" si="1861"/>
        <v>1</v>
      </c>
      <c r="AD1808" s="29">
        <f t="shared" si="1861"/>
        <v>1</v>
      </c>
      <c r="AE1808" s="29">
        <f t="shared" si="1859"/>
        <v>1</v>
      </c>
      <c r="AF1808" s="29">
        <f t="shared" si="1859"/>
        <v>1</v>
      </c>
      <c r="AG1808" s="29">
        <f t="shared" si="1859"/>
        <v>1</v>
      </c>
      <c r="AH1808" s="29">
        <f t="shared" si="1859"/>
        <v>1</v>
      </c>
      <c r="AI1808" s="29">
        <f t="shared" si="1859"/>
        <v>1</v>
      </c>
      <c r="AJ1808" s="29">
        <f t="shared" si="1859"/>
        <v>1</v>
      </c>
      <c r="AK1808" s="29">
        <f t="shared" si="1859"/>
        <v>1</v>
      </c>
      <c r="AL1808" s="29">
        <f t="shared" si="1859"/>
        <v>1</v>
      </c>
      <c r="AM1808" s="29">
        <f t="shared" si="1859"/>
        <v>1</v>
      </c>
      <c r="AN1808" s="29">
        <f t="shared" si="1859"/>
        <v>1</v>
      </c>
      <c r="AO1808" s="29">
        <f t="shared" si="1859"/>
        <v>1</v>
      </c>
      <c r="AP1808" s="29">
        <f t="shared" si="1859"/>
        <v>1</v>
      </c>
      <c r="AQ1808" s="29">
        <f t="shared" si="1859"/>
        <v>1</v>
      </c>
      <c r="AR1808" s="29">
        <f t="shared" si="1859"/>
        <v>1</v>
      </c>
      <c r="AS1808" s="29">
        <f t="shared" si="1859"/>
        <v>1</v>
      </c>
      <c r="AT1808" s="29">
        <f t="shared" si="1867"/>
        <v>1</v>
      </c>
      <c r="AU1808" s="29">
        <f t="shared" si="1867"/>
        <v>1</v>
      </c>
      <c r="AV1808" s="29">
        <f t="shared" si="1867"/>
        <v>1</v>
      </c>
      <c r="AW1808" s="29">
        <f t="shared" si="1867"/>
        <v>1</v>
      </c>
      <c r="AX1808" s="29">
        <f t="shared" si="1867"/>
        <v>1</v>
      </c>
      <c r="AY1808" s="29">
        <f t="shared" si="1867"/>
        <v>1</v>
      </c>
      <c r="AZ1808" s="29">
        <f t="shared" si="1867"/>
        <v>1</v>
      </c>
      <c r="BA1808" s="29">
        <f t="shared" si="1867"/>
        <v>1</v>
      </c>
      <c r="BB1808" s="29">
        <f t="shared" si="1867"/>
        <v>1</v>
      </c>
      <c r="BC1808" s="29">
        <f t="shared" si="1867"/>
        <v>1</v>
      </c>
      <c r="BD1808" s="29">
        <f t="shared" si="1867"/>
        <v>1</v>
      </c>
      <c r="BE1808" s="29">
        <f t="shared" si="1867"/>
        <v>1</v>
      </c>
      <c r="BF1808" s="29">
        <f t="shared" si="1867"/>
        <v>1</v>
      </c>
      <c r="BG1808" s="29">
        <f t="shared" si="1867"/>
        <v>1</v>
      </c>
      <c r="BH1808" s="29">
        <f t="shared" si="1867"/>
        <v>1</v>
      </c>
      <c r="BI1808" s="29">
        <f t="shared" si="1867"/>
        <v>1</v>
      </c>
      <c r="BJ1808" s="29">
        <f t="shared" si="1865"/>
        <v>1</v>
      </c>
      <c r="BN1808" s="29">
        <f t="shared" si="1851"/>
        <v>47</v>
      </c>
      <c r="BO1808" s="29">
        <f t="shared" si="1829"/>
        <v>27</v>
      </c>
    </row>
    <row r="1809" spans="3:67" x14ac:dyDescent="0.25">
      <c r="C1809" s="79">
        <f t="shared" si="1826"/>
        <v>43888</v>
      </c>
      <c r="D1809" s="29">
        <f t="shared" si="1873"/>
        <v>2020</v>
      </c>
      <c r="E1809" s="29">
        <f t="shared" si="1852"/>
        <v>2</v>
      </c>
      <c r="F1809" s="29">
        <f t="shared" si="1853"/>
        <v>9</v>
      </c>
      <c r="G1809" s="29">
        <f t="shared" si="1854"/>
        <v>27</v>
      </c>
      <c r="H1809" s="166" t="str">
        <f t="shared" si="1855"/>
        <v>Mi</v>
      </c>
      <c r="I1809" s="29">
        <f t="shared" si="1827"/>
        <v>48</v>
      </c>
      <c r="J1809" s="29">
        <f t="array" ref="J1809">INDEX(Dienstplan!$F$6:$AJ$55,BN1809,BO1809)</f>
        <v>0</v>
      </c>
      <c r="K1809" s="29">
        <f t="array" ref="K1809">IF(OR(J1809=Schichten!$B$3,J1809=Schichten!$B$4),INDEX($D$98:$D$147,MATCH(CODE(J1809),$H$98:$H$147,0)),IF(ISERROR(INDEX($D$98:$D$147,MATCH(J1809,$A$98:$A$147,0))),0,INDEX($D$98:$D$147,MATCH(J1809,$A$98:$A$147,0))))</f>
        <v>0</v>
      </c>
      <c r="L1809" s="29">
        <f t="shared" ref="L1809" si="1878">L1759</f>
        <v>0</v>
      </c>
      <c r="M1809" s="29">
        <f t="shared" si="1876"/>
        <v>0</v>
      </c>
      <c r="O1809" s="29">
        <f t="shared" si="1861"/>
        <v>0</v>
      </c>
      <c r="P1809" s="29">
        <f t="shared" si="1861"/>
        <v>0</v>
      </c>
      <c r="Q1809" s="29">
        <f t="shared" si="1861"/>
        <v>0</v>
      </c>
      <c r="R1809" s="29">
        <f t="shared" si="1861"/>
        <v>0</v>
      </c>
      <c r="S1809" s="29">
        <f t="shared" si="1861"/>
        <v>0</v>
      </c>
      <c r="T1809" s="29">
        <f t="shared" si="1861"/>
        <v>0</v>
      </c>
      <c r="U1809" s="29">
        <f t="shared" si="1861"/>
        <v>0</v>
      </c>
      <c r="V1809" s="29">
        <f t="shared" si="1861"/>
        <v>0</v>
      </c>
      <c r="W1809" s="29">
        <f t="shared" si="1861"/>
        <v>0</v>
      </c>
      <c r="X1809" s="29">
        <f t="shared" si="1861"/>
        <v>0</v>
      </c>
      <c r="Y1809" s="29">
        <f t="shared" si="1861"/>
        <v>1</v>
      </c>
      <c r="Z1809" s="29">
        <f t="shared" si="1861"/>
        <v>1</v>
      </c>
      <c r="AA1809" s="29">
        <f t="shared" si="1861"/>
        <v>1</v>
      </c>
      <c r="AB1809" s="29">
        <f t="shared" si="1861"/>
        <v>1</v>
      </c>
      <c r="AC1809" s="29">
        <f t="shared" si="1861"/>
        <v>1</v>
      </c>
      <c r="AD1809" s="29">
        <f t="shared" si="1861"/>
        <v>1</v>
      </c>
      <c r="AE1809" s="29">
        <f t="shared" si="1859"/>
        <v>1</v>
      </c>
      <c r="AF1809" s="29">
        <f t="shared" si="1859"/>
        <v>1</v>
      </c>
      <c r="AG1809" s="29">
        <f t="shared" si="1859"/>
        <v>1</v>
      </c>
      <c r="AH1809" s="29">
        <f t="shared" si="1859"/>
        <v>1</v>
      </c>
      <c r="AI1809" s="29">
        <f t="shared" si="1859"/>
        <v>1</v>
      </c>
      <c r="AJ1809" s="29">
        <f t="shared" si="1859"/>
        <v>1</v>
      </c>
      <c r="AK1809" s="29">
        <f t="shared" si="1859"/>
        <v>1</v>
      </c>
      <c r="AL1809" s="29">
        <f t="shared" si="1859"/>
        <v>1</v>
      </c>
      <c r="AM1809" s="29">
        <f t="shared" si="1859"/>
        <v>1</v>
      </c>
      <c r="AN1809" s="29">
        <f t="shared" si="1859"/>
        <v>1</v>
      </c>
      <c r="AO1809" s="29">
        <f t="shared" si="1859"/>
        <v>1</v>
      </c>
      <c r="AP1809" s="29">
        <f t="shared" si="1859"/>
        <v>1</v>
      </c>
      <c r="AQ1809" s="29">
        <f t="shared" si="1859"/>
        <v>1</v>
      </c>
      <c r="AR1809" s="29">
        <f t="shared" si="1859"/>
        <v>1</v>
      </c>
      <c r="AS1809" s="29">
        <f t="shared" si="1859"/>
        <v>1</v>
      </c>
      <c r="AT1809" s="29">
        <f t="shared" si="1867"/>
        <v>1</v>
      </c>
      <c r="AU1809" s="29">
        <f t="shared" si="1867"/>
        <v>1</v>
      </c>
      <c r="AV1809" s="29">
        <f t="shared" si="1867"/>
        <v>1</v>
      </c>
      <c r="AW1809" s="29">
        <f t="shared" si="1867"/>
        <v>1</v>
      </c>
      <c r="AX1809" s="29">
        <f t="shared" si="1867"/>
        <v>1</v>
      </c>
      <c r="AY1809" s="29">
        <f t="shared" si="1867"/>
        <v>1</v>
      </c>
      <c r="AZ1809" s="29">
        <f t="shared" si="1867"/>
        <v>1</v>
      </c>
      <c r="BA1809" s="29">
        <f t="shared" si="1867"/>
        <v>1</v>
      </c>
      <c r="BB1809" s="29">
        <f t="shared" si="1867"/>
        <v>1</v>
      </c>
      <c r="BC1809" s="29">
        <f t="shared" si="1867"/>
        <v>1</v>
      </c>
      <c r="BD1809" s="29">
        <f t="shared" si="1867"/>
        <v>1</v>
      </c>
      <c r="BE1809" s="29">
        <f t="shared" si="1867"/>
        <v>1</v>
      </c>
      <c r="BF1809" s="29">
        <f t="shared" si="1867"/>
        <v>1</v>
      </c>
      <c r="BG1809" s="29">
        <f t="shared" si="1867"/>
        <v>1</v>
      </c>
      <c r="BH1809" s="29">
        <f t="shared" si="1867"/>
        <v>1</v>
      </c>
      <c r="BI1809" s="29">
        <f t="shared" si="1867"/>
        <v>1</v>
      </c>
      <c r="BJ1809" s="29">
        <f t="shared" si="1865"/>
        <v>1</v>
      </c>
      <c r="BN1809" s="29">
        <f t="shared" si="1851"/>
        <v>48</v>
      </c>
      <c r="BO1809" s="29">
        <f t="shared" si="1829"/>
        <v>27</v>
      </c>
    </row>
    <row r="1810" spans="3:67" x14ac:dyDescent="0.25">
      <c r="C1810" s="79">
        <f t="shared" si="1826"/>
        <v>43888</v>
      </c>
      <c r="D1810" s="29">
        <f t="shared" si="1873"/>
        <v>2020</v>
      </c>
      <c r="E1810" s="29">
        <f t="shared" si="1852"/>
        <v>2</v>
      </c>
      <c r="F1810" s="29">
        <f t="shared" si="1853"/>
        <v>9</v>
      </c>
      <c r="G1810" s="29">
        <f t="shared" si="1854"/>
        <v>27</v>
      </c>
      <c r="H1810" s="166" t="str">
        <f t="shared" si="1855"/>
        <v>Mi</v>
      </c>
      <c r="I1810" s="29">
        <f t="shared" si="1827"/>
        <v>49</v>
      </c>
      <c r="J1810" s="29">
        <f t="array" ref="J1810">INDEX(Dienstplan!$F$6:$AJ$55,BN1810,BO1810)</f>
        <v>0</v>
      </c>
      <c r="K1810" s="29">
        <f t="array" ref="K1810">IF(OR(J1810=Schichten!$B$3,J1810=Schichten!$B$4),INDEX($D$98:$D$147,MATCH(CODE(J1810),$H$98:$H$147,0)),IF(ISERROR(INDEX($D$98:$D$147,MATCH(J1810,$A$98:$A$147,0))),0,INDEX($D$98:$D$147,MATCH(J1810,$A$98:$A$147,0))))</f>
        <v>0</v>
      </c>
      <c r="L1810" s="29">
        <f t="shared" ref="L1810" si="1879">L1760</f>
        <v>0</v>
      </c>
      <c r="M1810" s="29">
        <f t="shared" si="1876"/>
        <v>0</v>
      </c>
      <c r="O1810" s="29">
        <f t="shared" si="1861"/>
        <v>0</v>
      </c>
      <c r="P1810" s="29">
        <f t="shared" si="1861"/>
        <v>0</v>
      </c>
      <c r="Q1810" s="29">
        <f t="shared" si="1861"/>
        <v>0</v>
      </c>
      <c r="R1810" s="29">
        <f t="shared" si="1861"/>
        <v>0</v>
      </c>
      <c r="S1810" s="29">
        <f t="shared" si="1861"/>
        <v>0</v>
      </c>
      <c r="T1810" s="29">
        <f t="shared" si="1861"/>
        <v>0</v>
      </c>
      <c r="U1810" s="29">
        <f t="shared" si="1861"/>
        <v>0</v>
      </c>
      <c r="V1810" s="29">
        <f t="shared" si="1861"/>
        <v>0</v>
      </c>
      <c r="W1810" s="29">
        <f t="shared" si="1861"/>
        <v>0</v>
      </c>
      <c r="X1810" s="29">
        <f t="shared" si="1861"/>
        <v>0</v>
      </c>
      <c r="Y1810" s="29">
        <f t="shared" si="1861"/>
        <v>1</v>
      </c>
      <c r="Z1810" s="29">
        <f t="shared" si="1861"/>
        <v>1</v>
      </c>
      <c r="AA1810" s="29">
        <f t="shared" si="1861"/>
        <v>1</v>
      </c>
      <c r="AB1810" s="29">
        <f t="shared" si="1861"/>
        <v>1</v>
      </c>
      <c r="AC1810" s="29">
        <f t="shared" si="1861"/>
        <v>1</v>
      </c>
      <c r="AD1810" s="29">
        <f t="shared" si="1861"/>
        <v>1</v>
      </c>
      <c r="AE1810" s="29">
        <f t="shared" si="1859"/>
        <v>1</v>
      </c>
      <c r="AF1810" s="29">
        <f t="shared" si="1859"/>
        <v>1</v>
      </c>
      <c r="AG1810" s="29">
        <f t="shared" si="1859"/>
        <v>1</v>
      </c>
      <c r="AH1810" s="29">
        <f t="shared" si="1859"/>
        <v>1</v>
      </c>
      <c r="AI1810" s="29">
        <f t="shared" si="1859"/>
        <v>1</v>
      </c>
      <c r="AJ1810" s="29">
        <f t="shared" si="1859"/>
        <v>1</v>
      </c>
      <c r="AK1810" s="29">
        <f t="shared" si="1859"/>
        <v>1</v>
      </c>
      <c r="AL1810" s="29">
        <f t="shared" si="1859"/>
        <v>1</v>
      </c>
      <c r="AM1810" s="29">
        <f t="shared" si="1859"/>
        <v>1</v>
      </c>
      <c r="AN1810" s="29">
        <f t="shared" si="1859"/>
        <v>1</v>
      </c>
      <c r="AO1810" s="29">
        <f t="shared" si="1859"/>
        <v>1</v>
      </c>
      <c r="AP1810" s="29">
        <f t="shared" si="1859"/>
        <v>1</v>
      </c>
      <c r="AQ1810" s="29">
        <f t="shared" si="1859"/>
        <v>1</v>
      </c>
      <c r="AR1810" s="29">
        <f t="shared" si="1859"/>
        <v>1</v>
      </c>
      <c r="AS1810" s="29">
        <f t="shared" si="1859"/>
        <v>1</v>
      </c>
      <c r="AT1810" s="29">
        <f t="shared" si="1867"/>
        <v>1</v>
      </c>
      <c r="AU1810" s="29">
        <f t="shared" si="1867"/>
        <v>1</v>
      </c>
      <c r="AV1810" s="29">
        <f t="shared" si="1867"/>
        <v>1</v>
      </c>
      <c r="AW1810" s="29">
        <f t="shared" si="1867"/>
        <v>1</v>
      </c>
      <c r="AX1810" s="29">
        <f t="shared" si="1867"/>
        <v>1</v>
      </c>
      <c r="AY1810" s="29">
        <f t="shared" si="1867"/>
        <v>1</v>
      </c>
      <c r="AZ1810" s="29">
        <f t="shared" si="1867"/>
        <v>1</v>
      </c>
      <c r="BA1810" s="29">
        <f t="shared" si="1867"/>
        <v>1</v>
      </c>
      <c r="BB1810" s="29">
        <f t="shared" si="1867"/>
        <v>1</v>
      </c>
      <c r="BC1810" s="29">
        <f t="shared" si="1867"/>
        <v>1</v>
      </c>
      <c r="BD1810" s="29">
        <f t="shared" si="1867"/>
        <v>1</v>
      </c>
      <c r="BE1810" s="29">
        <f t="shared" si="1867"/>
        <v>1</v>
      </c>
      <c r="BF1810" s="29">
        <f t="shared" si="1867"/>
        <v>1</v>
      </c>
      <c r="BG1810" s="29">
        <f t="shared" si="1867"/>
        <v>1</v>
      </c>
      <c r="BH1810" s="29">
        <f t="shared" si="1867"/>
        <v>1</v>
      </c>
      <c r="BI1810" s="29">
        <f t="shared" si="1867"/>
        <v>1</v>
      </c>
      <c r="BJ1810" s="29">
        <f t="shared" si="1865"/>
        <v>1</v>
      </c>
      <c r="BN1810" s="29">
        <f t="shared" si="1851"/>
        <v>49</v>
      </c>
      <c r="BO1810" s="29">
        <f t="shared" si="1829"/>
        <v>27</v>
      </c>
    </row>
    <row r="1811" spans="3:67" x14ac:dyDescent="0.25">
      <c r="C1811" s="79">
        <f t="shared" si="1826"/>
        <v>43888</v>
      </c>
      <c r="D1811" s="29">
        <f t="shared" si="1873"/>
        <v>2020</v>
      </c>
      <c r="E1811" s="29">
        <f t="shared" si="1852"/>
        <v>2</v>
      </c>
      <c r="F1811" s="29">
        <f t="shared" si="1853"/>
        <v>9</v>
      </c>
      <c r="G1811" s="29">
        <f t="shared" si="1854"/>
        <v>27</v>
      </c>
      <c r="H1811" s="166" t="str">
        <f t="shared" si="1855"/>
        <v>Mi</v>
      </c>
      <c r="I1811" s="29">
        <f t="shared" si="1827"/>
        <v>50</v>
      </c>
      <c r="J1811" s="29">
        <f t="array" ref="J1811">INDEX(Dienstplan!$F$6:$AJ$55,BN1811,BO1811)</f>
        <v>0</v>
      </c>
      <c r="K1811" s="29">
        <f t="array" ref="K1811">IF(OR(J1811=Schichten!$B$3,J1811=Schichten!$B$4),INDEX($D$98:$D$147,MATCH(CODE(J1811),$H$98:$H$147,0)),IF(ISERROR(INDEX($D$98:$D$147,MATCH(J1811,$A$98:$A$147,0))),0,INDEX($D$98:$D$147,MATCH(J1811,$A$98:$A$147,0))))</f>
        <v>0</v>
      </c>
      <c r="L1811" s="29">
        <f t="shared" ref="L1811" si="1880">L1761</f>
        <v>0</v>
      </c>
      <c r="M1811" s="29">
        <f t="shared" si="1876"/>
        <v>0</v>
      </c>
      <c r="O1811" s="29">
        <f t="shared" si="1861"/>
        <v>0</v>
      </c>
      <c r="P1811" s="29">
        <f t="shared" si="1861"/>
        <v>0</v>
      </c>
      <c r="Q1811" s="29">
        <f t="shared" si="1861"/>
        <v>0</v>
      </c>
      <c r="R1811" s="29">
        <f t="shared" si="1861"/>
        <v>0</v>
      </c>
      <c r="S1811" s="29">
        <f t="shared" si="1861"/>
        <v>0</v>
      </c>
      <c r="T1811" s="29">
        <f t="shared" si="1861"/>
        <v>0</v>
      </c>
      <c r="U1811" s="29">
        <f t="shared" si="1861"/>
        <v>0</v>
      </c>
      <c r="V1811" s="29">
        <f t="shared" si="1861"/>
        <v>0</v>
      </c>
      <c r="W1811" s="29">
        <f t="shared" si="1861"/>
        <v>0</v>
      </c>
      <c r="X1811" s="29">
        <f t="shared" si="1861"/>
        <v>0</v>
      </c>
      <c r="Y1811" s="29">
        <f t="shared" si="1861"/>
        <v>1</v>
      </c>
      <c r="Z1811" s="29">
        <f t="shared" si="1861"/>
        <v>1</v>
      </c>
      <c r="AA1811" s="29">
        <f t="shared" si="1861"/>
        <v>1</v>
      </c>
      <c r="AB1811" s="29">
        <f t="shared" si="1861"/>
        <v>1</v>
      </c>
      <c r="AC1811" s="29">
        <f t="shared" si="1861"/>
        <v>1</v>
      </c>
      <c r="AD1811" s="29">
        <f t="shared" ref="AD1811:AS1826" si="1881">IF($M$457,IF($J1811=AD$461,1,0),0)</f>
        <v>1</v>
      </c>
      <c r="AE1811" s="29">
        <f t="shared" si="1881"/>
        <v>1</v>
      </c>
      <c r="AF1811" s="29">
        <f t="shared" si="1881"/>
        <v>1</v>
      </c>
      <c r="AG1811" s="29">
        <f t="shared" si="1881"/>
        <v>1</v>
      </c>
      <c r="AH1811" s="29">
        <f t="shared" si="1881"/>
        <v>1</v>
      </c>
      <c r="AI1811" s="29">
        <f t="shared" si="1881"/>
        <v>1</v>
      </c>
      <c r="AJ1811" s="29">
        <f t="shared" si="1881"/>
        <v>1</v>
      </c>
      <c r="AK1811" s="29">
        <f t="shared" si="1881"/>
        <v>1</v>
      </c>
      <c r="AL1811" s="29">
        <f t="shared" si="1881"/>
        <v>1</v>
      </c>
      <c r="AM1811" s="29">
        <f t="shared" si="1881"/>
        <v>1</v>
      </c>
      <c r="AN1811" s="29">
        <f t="shared" si="1881"/>
        <v>1</v>
      </c>
      <c r="AO1811" s="29">
        <f t="shared" si="1881"/>
        <v>1</v>
      </c>
      <c r="AP1811" s="29">
        <f t="shared" si="1881"/>
        <v>1</v>
      </c>
      <c r="AQ1811" s="29">
        <f t="shared" si="1881"/>
        <v>1</v>
      </c>
      <c r="AR1811" s="29">
        <f t="shared" si="1881"/>
        <v>1</v>
      </c>
      <c r="AS1811" s="29">
        <f t="shared" si="1881"/>
        <v>1</v>
      </c>
      <c r="AT1811" s="29">
        <f t="shared" si="1867"/>
        <v>1</v>
      </c>
      <c r="AU1811" s="29">
        <f t="shared" si="1867"/>
        <v>1</v>
      </c>
      <c r="AV1811" s="29">
        <f t="shared" si="1867"/>
        <v>1</v>
      </c>
      <c r="AW1811" s="29">
        <f t="shared" si="1867"/>
        <v>1</v>
      </c>
      <c r="AX1811" s="29">
        <f t="shared" si="1867"/>
        <v>1</v>
      </c>
      <c r="AY1811" s="29">
        <f t="shared" si="1867"/>
        <v>1</v>
      </c>
      <c r="AZ1811" s="29">
        <f t="shared" si="1867"/>
        <v>1</v>
      </c>
      <c r="BA1811" s="29">
        <f t="shared" si="1867"/>
        <v>1</v>
      </c>
      <c r="BB1811" s="29">
        <f t="shared" si="1867"/>
        <v>1</v>
      </c>
      <c r="BC1811" s="29">
        <f t="shared" si="1867"/>
        <v>1</v>
      </c>
      <c r="BD1811" s="29">
        <f t="shared" si="1867"/>
        <v>1</v>
      </c>
      <c r="BE1811" s="29">
        <f t="shared" si="1867"/>
        <v>1</v>
      </c>
      <c r="BF1811" s="29">
        <f t="shared" si="1867"/>
        <v>1</v>
      </c>
      <c r="BG1811" s="29">
        <f t="shared" si="1867"/>
        <v>1</v>
      </c>
      <c r="BH1811" s="29">
        <f t="shared" si="1867"/>
        <v>1</v>
      </c>
      <c r="BI1811" s="29">
        <f t="shared" si="1867"/>
        <v>1</v>
      </c>
      <c r="BJ1811" s="29">
        <f t="shared" si="1865"/>
        <v>1</v>
      </c>
      <c r="BN1811" s="29">
        <f t="shared" si="1851"/>
        <v>50</v>
      </c>
      <c r="BO1811" s="29">
        <f t="shared" si="1829"/>
        <v>27</v>
      </c>
    </row>
    <row r="1812" spans="3:67" x14ac:dyDescent="0.25">
      <c r="C1812" s="79">
        <f t="shared" si="1826"/>
        <v>43889</v>
      </c>
      <c r="D1812" s="29">
        <f t="shared" si="1873"/>
        <v>2020</v>
      </c>
      <c r="E1812" s="29">
        <f t="shared" si="1852"/>
        <v>2</v>
      </c>
      <c r="F1812" s="29">
        <f t="shared" si="1853"/>
        <v>9</v>
      </c>
      <c r="G1812" s="29">
        <f t="shared" si="1854"/>
        <v>28</v>
      </c>
      <c r="H1812" s="166" t="str">
        <f t="shared" si="1855"/>
        <v>Do</v>
      </c>
      <c r="I1812" s="29">
        <f t="shared" si="1827"/>
        <v>1</v>
      </c>
      <c r="J1812" s="29">
        <f t="array" ref="J1812">INDEX(Dienstplan!$F$6:$AJ$55,BN1812,BO1812)</f>
        <v>0</v>
      </c>
      <c r="K1812" s="29">
        <f t="array" ref="K1812">IF(OR(J1812=Schichten!$B$3,J1812=Schichten!$B$4),INDEX($D$98:$D$147,MATCH(CODE(J1812),$H$98:$H$147,0)),IF(ISERROR(INDEX($D$98:$D$147,MATCH(J1812,$A$98:$A$147,0))),0,INDEX($D$98:$D$147,MATCH(J1812,$A$98:$A$147,0))))</f>
        <v>0</v>
      </c>
      <c r="L1812" s="29">
        <f t="shared" ref="L1812" si="1882">L1762</f>
        <v>1.1494252873563218E-2</v>
      </c>
      <c r="M1812" s="29">
        <f t="shared" si="1876"/>
        <v>0</v>
      </c>
      <c r="O1812" s="29">
        <f t="shared" ref="O1812:AD1827" si="1883">IF($M$457,IF($J1812=O$461,1,0),0)</f>
        <v>0</v>
      </c>
      <c r="P1812" s="29">
        <f t="shared" si="1883"/>
        <v>0</v>
      </c>
      <c r="Q1812" s="29">
        <f t="shared" si="1883"/>
        <v>0</v>
      </c>
      <c r="R1812" s="29">
        <f t="shared" si="1883"/>
        <v>0</v>
      </c>
      <c r="S1812" s="29">
        <f t="shared" si="1883"/>
        <v>0</v>
      </c>
      <c r="T1812" s="29">
        <f t="shared" si="1883"/>
        <v>0</v>
      </c>
      <c r="U1812" s="29">
        <f t="shared" si="1883"/>
        <v>0</v>
      </c>
      <c r="V1812" s="29">
        <f t="shared" si="1883"/>
        <v>0</v>
      </c>
      <c r="W1812" s="29">
        <f t="shared" si="1883"/>
        <v>0</v>
      </c>
      <c r="X1812" s="29">
        <f t="shared" si="1883"/>
        <v>0</v>
      </c>
      <c r="Y1812" s="29">
        <f t="shared" si="1883"/>
        <v>1</v>
      </c>
      <c r="Z1812" s="29">
        <f t="shared" si="1883"/>
        <v>1</v>
      </c>
      <c r="AA1812" s="29">
        <f t="shared" si="1883"/>
        <v>1</v>
      </c>
      <c r="AB1812" s="29">
        <f t="shared" si="1883"/>
        <v>1</v>
      </c>
      <c r="AC1812" s="29">
        <f t="shared" si="1883"/>
        <v>1</v>
      </c>
      <c r="AD1812" s="29">
        <f t="shared" si="1883"/>
        <v>1</v>
      </c>
      <c r="AE1812" s="29">
        <f t="shared" si="1881"/>
        <v>1</v>
      </c>
      <c r="AF1812" s="29">
        <f t="shared" si="1881"/>
        <v>1</v>
      </c>
      <c r="AG1812" s="29">
        <f t="shared" si="1881"/>
        <v>1</v>
      </c>
      <c r="AH1812" s="29">
        <f t="shared" si="1881"/>
        <v>1</v>
      </c>
      <c r="AI1812" s="29">
        <f t="shared" si="1881"/>
        <v>1</v>
      </c>
      <c r="AJ1812" s="29">
        <f t="shared" si="1881"/>
        <v>1</v>
      </c>
      <c r="AK1812" s="29">
        <f t="shared" si="1881"/>
        <v>1</v>
      </c>
      <c r="AL1812" s="29">
        <f t="shared" si="1881"/>
        <v>1</v>
      </c>
      <c r="AM1812" s="29">
        <f t="shared" si="1881"/>
        <v>1</v>
      </c>
      <c r="AN1812" s="29">
        <f t="shared" si="1881"/>
        <v>1</v>
      </c>
      <c r="AO1812" s="29">
        <f t="shared" si="1881"/>
        <v>1</v>
      </c>
      <c r="AP1812" s="29">
        <f t="shared" si="1881"/>
        <v>1</v>
      </c>
      <c r="AQ1812" s="29">
        <f t="shared" si="1881"/>
        <v>1</v>
      </c>
      <c r="AR1812" s="29">
        <f t="shared" si="1881"/>
        <v>1</v>
      </c>
      <c r="AS1812" s="29">
        <f t="shared" si="1881"/>
        <v>1</v>
      </c>
      <c r="AT1812" s="29">
        <f t="shared" si="1867"/>
        <v>1</v>
      </c>
      <c r="AU1812" s="29">
        <f t="shared" si="1867"/>
        <v>1</v>
      </c>
      <c r="AV1812" s="29">
        <f t="shared" si="1867"/>
        <v>1</v>
      </c>
      <c r="AW1812" s="29">
        <f t="shared" si="1867"/>
        <v>1</v>
      </c>
      <c r="AX1812" s="29">
        <f t="shared" si="1867"/>
        <v>1</v>
      </c>
      <c r="AY1812" s="29">
        <f t="shared" si="1867"/>
        <v>1</v>
      </c>
      <c r="AZ1812" s="29">
        <f t="shared" si="1867"/>
        <v>1</v>
      </c>
      <c r="BA1812" s="29">
        <f t="shared" si="1867"/>
        <v>1</v>
      </c>
      <c r="BB1812" s="29">
        <f t="shared" si="1867"/>
        <v>1</v>
      </c>
      <c r="BC1812" s="29">
        <f t="shared" si="1867"/>
        <v>1</v>
      </c>
      <c r="BD1812" s="29">
        <f t="shared" si="1867"/>
        <v>1</v>
      </c>
      <c r="BE1812" s="29">
        <f t="shared" si="1867"/>
        <v>1</v>
      </c>
      <c r="BF1812" s="29">
        <f t="shared" si="1867"/>
        <v>1</v>
      </c>
      <c r="BG1812" s="29">
        <f t="shared" si="1867"/>
        <v>1</v>
      </c>
      <c r="BH1812" s="29">
        <f t="shared" si="1867"/>
        <v>1</v>
      </c>
      <c r="BI1812" s="29">
        <f t="shared" si="1867"/>
        <v>1</v>
      </c>
      <c r="BJ1812" s="29">
        <f t="shared" si="1865"/>
        <v>1</v>
      </c>
      <c r="BN1812" s="29">
        <f t="shared" si="1851"/>
        <v>1</v>
      </c>
      <c r="BO1812" s="29">
        <f t="shared" si="1829"/>
        <v>28</v>
      </c>
    </row>
    <row r="1813" spans="3:67" x14ac:dyDescent="0.25">
      <c r="C1813" s="79">
        <f t="shared" si="1826"/>
        <v>43889</v>
      </c>
      <c r="D1813" s="29">
        <f t="shared" si="1873"/>
        <v>2020</v>
      </c>
      <c r="E1813" s="29">
        <f t="shared" si="1852"/>
        <v>2</v>
      </c>
      <c r="F1813" s="29">
        <f t="shared" si="1853"/>
        <v>9</v>
      </c>
      <c r="G1813" s="29">
        <f t="shared" si="1854"/>
        <v>28</v>
      </c>
      <c r="H1813" s="166" t="str">
        <f t="shared" si="1855"/>
        <v>Do</v>
      </c>
      <c r="I1813" s="29">
        <f t="shared" si="1827"/>
        <v>2</v>
      </c>
      <c r="J1813" s="29">
        <f t="array" ref="J1813">INDEX(Dienstplan!$F$6:$AJ$55,BN1813,BO1813)</f>
        <v>0</v>
      </c>
      <c r="K1813" s="29">
        <f t="array" ref="K1813">IF(OR(J1813=Schichten!$B$3,J1813=Schichten!$B$4),INDEX($D$98:$D$147,MATCH(CODE(J1813),$H$98:$H$147,0)),IF(ISERROR(INDEX($D$98:$D$147,MATCH(J1813,$A$98:$A$147,0))),0,INDEX($D$98:$D$147,MATCH(J1813,$A$98:$A$147,0))))</f>
        <v>0</v>
      </c>
      <c r="L1813" s="29">
        <f t="shared" ref="L1813" si="1884">L1763</f>
        <v>0</v>
      </c>
      <c r="M1813" s="29">
        <f t="shared" si="1876"/>
        <v>0</v>
      </c>
      <c r="O1813" s="29">
        <f t="shared" si="1883"/>
        <v>0</v>
      </c>
      <c r="P1813" s="29">
        <f t="shared" si="1883"/>
        <v>0</v>
      </c>
      <c r="Q1813" s="29">
        <f t="shared" si="1883"/>
        <v>0</v>
      </c>
      <c r="R1813" s="29">
        <f t="shared" si="1883"/>
        <v>0</v>
      </c>
      <c r="S1813" s="29">
        <f t="shared" si="1883"/>
        <v>0</v>
      </c>
      <c r="T1813" s="29">
        <f t="shared" si="1883"/>
        <v>0</v>
      </c>
      <c r="U1813" s="29">
        <f t="shared" si="1883"/>
        <v>0</v>
      </c>
      <c r="V1813" s="29">
        <f t="shared" si="1883"/>
        <v>0</v>
      </c>
      <c r="W1813" s="29">
        <f t="shared" si="1883"/>
        <v>0</v>
      </c>
      <c r="X1813" s="29">
        <f t="shared" si="1883"/>
        <v>0</v>
      </c>
      <c r="Y1813" s="29">
        <f t="shared" si="1883"/>
        <v>1</v>
      </c>
      <c r="Z1813" s="29">
        <f t="shared" si="1883"/>
        <v>1</v>
      </c>
      <c r="AA1813" s="29">
        <f t="shared" si="1883"/>
        <v>1</v>
      </c>
      <c r="AB1813" s="29">
        <f t="shared" si="1883"/>
        <v>1</v>
      </c>
      <c r="AC1813" s="29">
        <f t="shared" si="1883"/>
        <v>1</v>
      </c>
      <c r="AD1813" s="29">
        <f t="shared" si="1883"/>
        <v>1</v>
      </c>
      <c r="AE1813" s="29">
        <f t="shared" si="1881"/>
        <v>1</v>
      </c>
      <c r="AF1813" s="29">
        <f t="shared" si="1881"/>
        <v>1</v>
      </c>
      <c r="AG1813" s="29">
        <f t="shared" si="1881"/>
        <v>1</v>
      </c>
      <c r="AH1813" s="29">
        <f t="shared" si="1881"/>
        <v>1</v>
      </c>
      <c r="AI1813" s="29">
        <f t="shared" si="1881"/>
        <v>1</v>
      </c>
      <c r="AJ1813" s="29">
        <f t="shared" si="1881"/>
        <v>1</v>
      </c>
      <c r="AK1813" s="29">
        <f t="shared" si="1881"/>
        <v>1</v>
      </c>
      <c r="AL1813" s="29">
        <f t="shared" si="1881"/>
        <v>1</v>
      </c>
      <c r="AM1813" s="29">
        <f t="shared" si="1881"/>
        <v>1</v>
      </c>
      <c r="AN1813" s="29">
        <f t="shared" si="1881"/>
        <v>1</v>
      </c>
      <c r="AO1813" s="29">
        <f t="shared" si="1881"/>
        <v>1</v>
      </c>
      <c r="AP1813" s="29">
        <f t="shared" si="1881"/>
        <v>1</v>
      </c>
      <c r="AQ1813" s="29">
        <f t="shared" si="1881"/>
        <v>1</v>
      </c>
      <c r="AR1813" s="29">
        <f t="shared" si="1881"/>
        <v>1</v>
      </c>
      <c r="AS1813" s="29">
        <f t="shared" si="1881"/>
        <v>1</v>
      </c>
      <c r="AT1813" s="29">
        <f t="shared" si="1867"/>
        <v>1</v>
      </c>
      <c r="AU1813" s="29">
        <f t="shared" si="1867"/>
        <v>1</v>
      </c>
      <c r="AV1813" s="29">
        <f t="shared" si="1867"/>
        <v>1</v>
      </c>
      <c r="AW1813" s="29">
        <f t="shared" si="1867"/>
        <v>1</v>
      </c>
      <c r="AX1813" s="29">
        <f t="shared" si="1867"/>
        <v>1</v>
      </c>
      <c r="AY1813" s="29">
        <f t="shared" si="1867"/>
        <v>1</v>
      </c>
      <c r="AZ1813" s="29">
        <f t="shared" si="1867"/>
        <v>1</v>
      </c>
      <c r="BA1813" s="29">
        <f t="shared" si="1867"/>
        <v>1</v>
      </c>
      <c r="BB1813" s="29">
        <f t="shared" si="1867"/>
        <v>1</v>
      </c>
      <c r="BC1813" s="29">
        <f t="shared" si="1867"/>
        <v>1</v>
      </c>
      <c r="BD1813" s="29">
        <f t="shared" si="1867"/>
        <v>1</v>
      </c>
      <c r="BE1813" s="29">
        <f t="shared" si="1867"/>
        <v>1</v>
      </c>
      <c r="BF1813" s="29">
        <f t="shared" si="1867"/>
        <v>1</v>
      </c>
      <c r="BG1813" s="29">
        <f t="shared" si="1867"/>
        <v>1</v>
      </c>
      <c r="BH1813" s="29">
        <f t="shared" si="1867"/>
        <v>1</v>
      </c>
      <c r="BI1813" s="29">
        <f t="shared" si="1867"/>
        <v>1</v>
      </c>
      <c r="BJ1813" s="29">
        <f t="shared" si="1865"/>
        <v>1</v>
      </c>
      <c r="BN1813" s="29">
        <f t="shared" si="1851"/>
        <v>2</v>
      </c>
      <c r="BO1813" s="29">
        <f t="shared" si="1829"/>
        <v>28</v>
      </c>
    </row>
    <row r="1814" spans="3:67" x14ac:dyDescent="0.25">
      <c r="C1814" s="79">
        <f t="shared" si="1826"/>
        <v>43889</v>
      </c>
      <c r="D1814" s="29">
        <f t="shared" si="1873"/>
        <v>2020</v>
      </c>
      <c r="E1814" s="29">
        <f t="shared" si="1852"/>
        <v>2</v>
      </c>
      <c r="F1814" s="29">
        <f t="shared" si="1853"/>
        <v>9</v>
      </c>
      <c r="G1814" s="29">
        <f t="shared" si="1854"/>
        <v>28</v>
      </c>
      <c r="H1814" s="166" t="str">
        <f t="shared" si="1855"/>
        <v>Do</v>
      </c>
      <c r="I1814" s="29">
        <f t="shared" si="1827"/>
        <v>3</v>
      </c>
      <c r="J1814" s="29">
        <f t="array" ref="J1814">INDEX(Dienstplan!$F$6:$AJ$55,BN1814,BO1814)</f>
        <v>0</v>
      </c>
      <c r="K1814" s="29">
        <f t="array" ref="K1814">IF(OR(J1814=Schichten!$B$3,J1814=Schichten!$B$4),INDEX($D$98:$D$147,MATCH(CODE(J1814),$H$98:$H$147,0)),IF(ISERROR(INDEX($D$98:$D$147,MATCH(J1814,$A$98:$A$147,0))),0,INDEX($D$98:$D$147,MATCH(J1814,$A$98:$A$147,0))))</f>
        <v>0</v>
      </c>
      <c r="L1814" s="29">
        <f t="shared" ref="L1814" si="1885">L1764</f>
        <v>0</v>
      </c>
      <c r="M1814" s="29">
        <f t="shared" si="1876"/>
        <v>0</v>
      </c>
      <c r="O1814" s="29">
        <f t="shared" si="1883"/>
        <v>0</v>
      </c>
      <c r="P1814" s="29">
        <f t="shared" si="1883"/>
        <v>0</v>
      </c>
      <c r="Q1814" s="29">
        <f t="shared" si="1883"/>
        <v>0</v>
      </c>
      <c r="R1814" s="29">
        <f t="shared" si="1883"/>
        <v>0</v>
      </c>
      <c r="S1814" s="29">
        <f t="shared" si="1883"/>
        <v>0</v>
      </c>
      <c r="T1814" s="29">
        <f t="shared" si="1883"/>
        <v>0</v>
      </c>
      <c r="U1814" s="29">
        <f t="shared" si="1883"/>
        <v>0</v>
      </c>
      <c r="V1814" s="29">
        <f t="shared" si="1883"/>
        <v>0</v>
      </c>
      <c r="W1814" s="29">
        <f t="shared" si="1883"/>
        <v>0</v>
      </c>
      <c r="X1814" s="29">
        <f t="shared" si="1883"/>
        <v>0</v>
      </c>
      <c r="Y1814" s="29">
        <f t="shared" si="1883"/>
        <v>1</v>
      </c>
      <c r="Z1814" s="29">
        <f t="shared" si="1883"/>
        <v>1</v>
      </c>
      <c r="AA1814" s="29">
        <f t="shared" si="1883"/>
        <v>1</v>
      </c>
      <c r="AB1814" s="29">
        <f t="shared" si="1883"/>
        <v>1</v>
      </c>
      <c r="AC1814" s="29">
        <f t="shared" si="1883"/>
        <v>1</v>
      </c>
      <c r="AD1814" s="29">
        <f t="shared" si="1883"/>
        <v>1</v>
      </c>
      <c r="AE1814" s="29">
        <f t="shared" si="1881"/>
        <v>1</v>
      </c>
      <c r="AF1814" s="29">
        <f t="shared" si="1881"/>
        <v>1</v>
      </c>
      <c r="AG1814" s="29">
        <f t="shared" si="1881"/>
        <v>1</v>
      </c>
      <c r="AH1814" s="29">
        <f t="shared" si="1881"/>
        <v>1</v>
      </c>
      <c r="AI1814" s="29">
        <f t="shared" si="1881"/>
        <v>1</v>
      </c>
      <c r="AJ1814" s="29">
        <f t="shared" si="1881"/>
        <v>1</v>
      </c>
      <c r="AK1814" s="29">
        <f t="shared" si="1881"/>
        <v>1</v>
      </c>
      <c r="AL1814" s="29">
        <f t="shared" si="1881"/>
        <v>1</v>
      </c>
      <c r="AM1814" s="29">
        <f t="shared" si="1881"/>
        <v>1</v>
      </c>
      <c r="AN1814" s="29">
        <f t="shared" si="1881"/>
        <v>1</v>
      </c>
      <c r="AO1814" s="29">
        <f t="shared" si="1881"/>
        <v>1</v>
      </c>
      <c r="AP1814" s="29">
        <f t="shared" si="1881"/>
        <v>1</v>
      </c>
      <c r="AQ1814" s="29">
        <f t="shared" si="1881"/>
        <v>1</v>
      </c>
      <c r="AR1814" s="29">
        <f t="shared" si="1881"/>
        <v>1</v>
      </c>
      <c r="AS1814" s="29">
        <f t="shared" si="1881"/>
        <v>1</v>
      </c>
      <c r="AT1814" s="29">
        <f t="shared" si="1867"/>
        <v>1</v>
      </c>
      <c r="AU1814" s="29">
        <f t="shared" si="1867"/>
        <v>1</v>
      </c>
      <c r="AV1814" s="29">
        <f t="shared" si="1867"/>
        <v>1</v>
      </c>
      <c r="AW1814" s="29">
        <f t="shared" si="1867"/>
        <v>1</v>
      </c>
      <c r="AX1814" s="29">
        <f t="shared" si="1867"/>
        <v>1</v>
      </c>
      <c r="AY1814" s="29">
        <f t="shared" si="1867"/>
        <v>1</v>
      </c>
      <c r="AZ1814" s="29">
        <f t="shared" si="1867"/>
        <v>1</v>
      </c>
      <c r="BA1814" s="29">
        <f t="shared" si="1867"/>
        <v>1</v>
      </c>
      <c r="BB1814" s="29">
        <f t="shared" si="1867"/>
        <v>1</v>
      </c>
      <c r="BC1814" s="29">
        <f t="shared" si="1867"/>
        <v>1</v>
      </c>
      <c r="BD1814" s="29">
        <f t="shared" si="1867"/>
        <v>1</v>
      </c>
      <c r="BE1814" s="29">
        <f t="shared" si="1867"/>
        <v>1</v>
      </c>
      <c r="BF1814" s="29">
        <f t="shared" si="1867"/>
        <v>1</v>
      </c>
      <c r="BG1814" s="29">
        <f t="shared" si="1867"/>
        <v>1</v>
      </c>
      <c r="BH1814" s="29">
        <f t="shared" si="1867"/>
        <v>1</v>
      </c>
      <c r="BI1814" s="29">
        <f t="shared" si="1867"/>
        <v>1</v>
      </c>
      <c r="BJ1814" s="29">
        <f t="shared" si="1865"/>
        <v>1</v>
      </c>
      <c r="BN1814" s="29">
        <f t="shared" si="1851"/>
        <v>3</v>
      </c>
      <c r="BO1814" s="29">
        <f t="shared" si="1829"/>
        <v>28</v>
      </c>
    </row>
    <row r="1815" spans="3:67" x14ac:dyDescent="0.25">
      <c r="C1815" s="79">
        <f t="shared" si="1826"/>
        <v>43889</v>
      </c>
      <c r="D1815" s="29">
        <f t="shared" si="1873"/>
        <v>2020</v>
      </c>
      <c r="E1815" s="29">
        <f t="shared" si="1852"/>
        <v>2</v>
      </c>
      <c r="F1815" s="29">
        <f t="shared" si="1853"/>
        <v>9</v>
      </c>
      <c r="G1815" s="29">
        <f t="shared" si="1854"/>
        <v>28</v>
      </c>
      <c r="H1815" s="166" t="str">
        <f t="shared" si="1855"/>
        <v>Do</v>
      </c>
      <c r="I1815" s="29">
        <f t="shared" si="1827"/>
        <v>4</v>
      </c>
      <c r="J1815" s="29">
        <f t="array" ref="J1815">INDEX(Dienstplan!$F$6:$AJ$55,BN1815,BO1815)</f>
        <v>0</v>
      </c>
      <c r="K1815" s="29">
        <f t="array" ref="K1815">IF(OR(J1815=Schichten!$B$3,J1815=Schichten!$B$4),INDEX($D$98:$D$147,MATCH(CODE(J1815),$H$98:$H$147,0)),IF(ISERROR(INDEX($D$98:$D$147,MATCH(J1815,$A$98:$A$147,0))),0,INDEX($D$98:$D$147,MATCH(J1815,$A$98:$A$147,0))))</f>
        <v>0</v>
      </c>
      <c r="L1815" s="29">
        <f t="shared" ref="L1815" si="1886">L1765</f>
        <v>0</v>
      </c>
      <c r="M1815" s="29">
        <f t="shared" si="1876"/>
        <v>0</v>
      </c>
      <c r="O1815" s="29">
        <f t="shared" si="1883"/>
        <v>0</v>
      </c>
      <c r="P1815" s="29">
        <f t="shared" si="1883"/>
        <v>0</v>
      </c>
      <c r="Q1815" s="29">
        <f t="shared" si="1883"/>
        <v>0</v>
      </c>
      <c r="R1815" s="29">
        <f t="shared" si="1883"/>
        <v>0</v>
      </c>
      <c r="S1815" s="29">
        <f t="shared" si="1883"/>
        <v>0</v>
      </c>
      <c r="T1815" s="29">
        <f t="shared" si="1883"/>
        <v>0</v>
      </c>
      <c r="U1815" s="29">
        <f t="shared" si="1883"/>
        <v>0</v>
      </c>
      <c r="V1815" s="29">
        <f t="shared" si="1883"/>
        <v>0</v>
      </c>
      <c r="W1815" s="29">
        <f t="shared" si="1883"/>
        <v>0</v>
      </c>
      <c r="X1815" s="29">
        <f t="shared" si="1883"/>
        <v>0</v>
      </c>
      <c r="Y1815" s="29">
        <f t="shared" si="1883"/>
        <v>1</v>
      </c>
      <c r="Z1815" s="29">
        <f t="shared" si="1883"/>
        <v>1</v>
      </c>
      <c r="AA1815" s="29">
        <f t="shared" si="1883"/>
        <v>1</v>
      </c>
      <c r="AB1815" s="29">
        <f t="shared" si="1883"/>
        <v>1</v>
      </c>
      <c r="AC1815" s="29">
        <f t="shared" si="1883"/>
        <v>1</v>
      </c>
      <c r="AD1815" s="29">
        <f t="shared" si="1883"/>
        <v>1</v>
      </c>
      <c r="AE1815" s="29">
        <f t="shared" si="1881"/>
        <v>1</v>
      </c>
      <c r="AF1815" s="29">
        <f t="shared" si="1881"/>
        <v>1</v>
      </c>
      <c r="AG1815" s="29">
        <f t="shared" si="1881"/>
        <v>1</v>
      </c>
      <c r="AH1815" s="29">
        <f t="shared" si="1881"/>
        <v>1</v>
      </c>
      <c r="AI1815" s="29">
        <f t="shared" si="1881"/>
        <v>1</v>
      </c>
      <c r="AJ1815" s="29">
        <f t="shared" si="1881"/>
        <v>1</v>
      </c>
      <c r="AK1815" s="29">
        <f t="shared" si="1881"/>
        <v>1</v>
      </c>
      <c r="AL1815" s="29">
        <f t="shared" si="1881"/>
        <v>1</v>
      </c>
      <c r="AM1815" s="29">
        <f t="shared" si="1881"/>
        <v>1</v>
      </c>
      <c r="AN1815" s="29">
        <f t="shared" si="1881"/>
        <v>1</v>
      </c>
      <c r="AO1815" s="29">
        <f t="shared" si="1881"/>
        <v>1</v>
      </c>
      <c r="AP1815" s="29">
        <f t="shared" si="1881"/>
        <v>1</v>
      </c>
      <c r="AQ1815" s="29">
        <f t="shared" si="1881"/>
        <v>1</v>
      </c>
      <c r="AR1815" s="29">
        <f t="shared" si="1881"/>
        <v>1</v>
      </c>
      <c r="AS1815" s="29">
        <f t="shared" si="1881"/>
        <v>1</v>
      </c>
      <c r="AT1815" s="29">
        <f t="shared" si="1867"/>
        <v>1</v>
      </c>
      <c r="AU1815" s="29">
        <f t="shared" si="1867"/>
        <v>1</v>
      </c>
      <c r="AV1815" s="29">
        <f t="shared" si="1867"/>
        <v>1</v>
      </c>
      <c r="AW1815" s="29">
        <f t="shared" si="1867"/>
        <v>1</v>
      </c>
      <c r="AX1815" s="29">
        <f t="shared" si="1867"/>
        <v>1</v>
      </c>
      <c r="AY1815" s="29">
        <f t="shared" si="1867"/>
        <v>1</v>
      </c>
      <c r="AZ1815" s="29">
        <f t="shared" si="1867"/>
        <v>1</v>
      </c>
      <c r="BA1815" s="29">
        <f t="shared" si="1867"/>
        <v>1</v>
      </c>
      <c r="BB1815" s="29">
        <f t="shared" si="1867"/>
        <v>1</v>
      </c>
      <c r="BC1815" s="29">
        <f t="shared" si="1867"/>
        <v>1</v>
      </c>
      <c r="BD1815" s="29">
        <f t="shared" si="1867"/>
        <v>1</v>
      </c>
      <c r="BE1815" s="29">
        <f t="shared" si="1867"/>
        <v>1</v>
      </c>
      <c r="BF1815" s="29">
        <f t="shared" si="1867"/>
        <v>1</v>
      </c>
      <c r="BG1815" s="29">
        <f t="shared" si="1867"/>
        <v>1</v>
      </c>
      <c r="BH1815" s="29">
        <f t="shared" si="1867"/>
        <v>1</v>
      </c>
      <c r="BI1815" s="29">
        <f t="shared" ref="BI1815:BJ1830" si="1887">IF($M$457,IF($J1815=BI$461,1,0),0)</f>
        <v>1</v>
      </c>
      <c r="BJ1815" s="29">
        <f t="shared" si="1887"/>
        <v>1</v>
      </c>
      <c r="BN1815" s="29">
        <f t="shared" si="1851"/>
        <v>4</v>
      </c>
      <c r="BO1815" s="29">
        <f t="shared" si="1829"/>
        <v>28</v>
      </c>
    </row>
    <row r="1816" spans="3:67" x14ac:dyDescent="0.25">
      <c r="C1816" s="79">
        <f t="shared" si="1826"/>
        <v>43889</v>
      </c>
      <c r="D1816" s="29">
        <f t="shared" si="1873"/>
        <v>2020</v>
      </c>
      <c r="E1816" s="29">
        <f t="shared" si="1852"/>
        <v>2</v>
      </c>
      <c r="F1816" s="29">
        <f t="shared" si="1853"/>
        <v>9</v>
      </c>
      <c r="G1816" s="29">
        <f t="shared" si="1854"/>
        <v>28</v>
      </c>
      <c r="H1816" s="166" t="str">
        <f t="shared" si="1855"/>
        <v>Do</v>
      </c>
      <c r="I1816" s="29">
        <f t="shared" si="1827"/>
        <v>5</v>
      </c>
      <c r="J1816" s="29">
        <f t="array" ref="J1816">INDEX(Dienstplan!$F$6:$AJ$55,BN1816,BO1816)</f>
        <v>0</v>
      </c>
      <c r="K1816" s="29">
        <f t="array" ref="K1816">IF(OR(J1816=Schichten!$B$3,J1816=Schichten!$B$4),INDEX($D$98:$D$147,MATCH(CODE(J1816),$H$98:$H$147,0)),IF(ISERROR(INDEX($D$98:$D$147,MATCH(J1816,$A$98:$A$147,0))),0,INDEX($D$98:$D$147,MATCH(J1816,$A$98:$A$147,0))))</f>
        <v>0</v>
      </c>
      <c r="L1816" s="29">
        <f t="shared" ref="L1816" si="1888">L1766</f>
        <v>0</v>
      </c>
      <c r="M1816" s="29">
        <f t="shared" si="1876"/>
        <v>0</v>
      </c>
      <c r="O1816" s="29">
        <f t="shared" si="1883"/>
        <v>0</v>
      </c>
      <c r="P1816" s="29">
        <f t="shared" si="1883"/>
        <v>0</v>
      </c>
      <c r="Q1816" s="29">
        <f t="shared" si="1883"/>
        <v>0</v>
      </c>
      <c r="R1816" s="29">
        <f t="shared" si="1883"/>
        <v>0</v>
      </c>
      <c r="S1816" s="29">
        <f t="shared" si="1883"/>
        <v>0</v>
      </c>
      <c r="T1816" s="29">
        <f t="shared" si="1883"/>
        <v>0</v>
      </c>
      <c r="U1816" s="29">
        <f t="shared" si="1883"/>
        <v>0</v>
      </c>
      <c r="V1816" s="29">
        <f t="shared" si="1883"/>
        <v>0</v>
      </c>
      <c r="W1816" s="29">
        <f t="shared" si="1883"/>
        <v>0</v>
      </c>
      <c r="X1816" s="29">
        <f t="shared" si="1883"/>
        <v>0</v>
      </c>
      <c r="Y1816" s="29">
        <f t="shared" si="1883"/>
        <v>1</v>
      </c>
      <c r="Z1816" s="29">
        <f t="shared" si="1883"/>
        <v>1</v>
      </c>
      <c r="AA1816" s="29">
        <f t="shared" si="1883"/>
        <v>1</v>
      </c>
      <c r="AB1816" s="29">
        <f t="shared" si="1883"/>
        <v>1</v>
      </c>
      <c r="AC1816" s="29">
        <f t="shared" si="1883"/>
        <v>1</v>
      </c>
      <c r="AD1816" s="29">
        <f t="shared" si="1883"/>
        <v>1</v>
      </c>
      <c r="AE1816" s="29">
        <f t="shared" si="1881"/>
        <v>1</v>
      </c>
      <c r="AF1816" s="29">
        <f t="shared" si="1881"/>
        <v>1</v>
      </c>
      <c r="AG1816" s="29">
        <f t="shared" si="1881"/>
        <v>1</v>
      </c>
      <c r="AH1816" s="29">
        <f t="shared" si="1881"/>
        <v>1</v>
      </c>
      <c r="AI1816" s="29">
        <f t="shared" si="1881"/>
        <v>1</v>
      </c>
      <c r="AJ1816" s="29">
        <f t="shared" si="1881"/>
        <v>1</v>
      </c>
      <c r="AK1816" s="29">
        <f t="shared" si="1881"/>
        <v>1</v>
      </c>
      <c r="AL1816" s="29">
        <f t="shared" si="1881"/>
        <v>1</v>
      </c>
      <c r="AM1816" s="29">
        <f t="shared" si="1881"/>
        <v>1</v>
      </c>
      <c r="AN1816" s="29">
        <f t="shared" si="1881"/>
        <v>1</v>
      </c>
      <c r="AO1816" s="29">
        <f t="shared" si="1881"/>
        <v>1</v>
      </c>
      <c r="AP1816" s="29">
        <f t="shared" si="1881"/>
        <v>1</v>
      </c>
      <c r="AQ1816" s="29">
        <f t="shared" si="1881"/>
        <v>1</v>
      </c>
      <c r="AR1816" s="29">
        <f t="shared" si="1881"/>
        <v>1</v>
      </c>
      <c r="AS1816" s="29">
        <f t="shared" si="1881"/>
        <v>1</v>
      </c>
      <c r="AT1816" s="29">
        <f t="shared" ref="AT1816:BI1831" si="1889">IF($M$457,IF($J1816=AT$461,1,0),0)</f>
        <v>1</v>
      </c>
      <c r="AU1816" s="29">
        <f t="shared" si="1889"/>
        <v>1</v>
      </c>
      <c r="AV1816" s="29">
        <f t="shared" si="1889"/>
        <v>1</v>
      </c>
      <c r="AW1816" s="29">
        <f t="shared" si="1889"/>
        <v>1</v>
      </c>
      <c r="AX1816" s="29">
        <f t="shared" si="1889"/>
        <v>1</v>
      </c>
      <c r="AY1816" s="29">
        <f t="shared" si="1889"/>
        <v>1</v>
      </c>
      <c r="AZ1816" s="29">
        <f t="shared" si="1889"/>
        <v>1</v>
      </c>
      <c r="BA1816" s="29">
        <f t="shared" si="1889"/>
        <v>1</v>
      </c>
      <c r="BB1816" s="29">
        <f t="shared" si="1889"/>
        <v>1</v>
      </c>
      <c r="BC1816" s="29">
        <f t="shared" si="1889"/>
        <v>1</v>
      </c>
      <c r="BD1816" s="29">
        <f t="shared" si="1889"/>
        <v>1</v>
      </c>
      <c r="BE1816" s="29">
        <f t="shared" si="1889"/>
        <v>1</v>
      </c>
      <c r="BF1816" s="29">
        <f t="shared" si="1889"/>
        <v>1</v>
      </c>
      <c r="BG1816" s="29">
        <f t="shared" si="1889"/>
        <v>1</v>
      </c>
      <c r="BH1816" s="29">
        <f t="shared" si="1889"/>
        <v>1</v>
      </c>
      <c r="BI1816" s="29">
        <f t="shared" si="1889"/>
        <v>1</v>
      </c>
      <c r="BJ1816" s="29">
        <f t="shared" si="1887"/>
        <v>1</v>
      </c>
      <c r="BN1816" s="29">
        <f t="shared" si="1851"/>
        <v>5</v>
      </c>
      <c r="BO1816" s="29">
        <f t="shared" si="1829"/>
        <v>28</v>
      </c>
    </row>
    <row r="1817" spans="3:67" x14ac:dyDescent="0.25">
      <c r="C1817" s="79">
        <f t="shared" si="1826"/>
        <v>43889</v>
      </c>
      <c r="D1817" s="29">
        <f t="shared" si="1873"/>
        <v>2020</v>
      </c>
      <c r="E1817" s="29">
        <f t="shared" si="1852"/>
        <v>2</v>
      </c>
      <c r="F1817" s="29">
        <f t="shared" si="1853"/>
        <v>9</v>
      </c>
      <c r="G1817" s="29">
        <f t="shared" si="1854"/>
        <v>28</v>
      </c>
      <c r="H1817" s="166" t="str">
        <f t="shared" si="1855"/>
        <v>Do</v>
      </c>
      <c r="I1817" s="29">
        <f t="shared" si="1827"/>
        <v>6</v>
      </c>
      <c r="J1817" s="29">
        <f t="array" ref="J1817">INDEX(Dienstplan!$F$6:$AJ$55,BN1817,BO1817)</f>
        <v>0</v>
      </c>
      <c r="K1817" s="29">
        <f t="array" ref="K1817">IF(OR(J1817=Schichten!$B$3,J1817=Schichten!$B$4),INDEX($D$98:$D$147,MATCH(CODE(J1817),$H$98:$H$147,0)),IF(ISERROR(INDEX($D$98:$D$147,MATCH(J1817,$A$98:$A$147,0))),0,INDEX($D$98:$D$147,MATCH(J1817,$A$98:$A$147,0))))</f>
        <v>0</v>
      </c>
      <c r="L1817" s="29">
        <f t="shared" ref="L1817" si="1890">L1767</f>
        <v>0</v>
      </c>
      <c r="M1817" s="29">
        <f t="shared" si="1876"/>
        <v>0</v>
      </c>
      <c r="O1817" s="29">
        <f t="shared" si="1883"/>
        <v>0</v>
      </c>
      <c r="P1817" s="29">
        <f t="shared" si="1883"/>
        <v>0</v>
      </c>
      <c r="Q1817" s="29">
        <f t="shared" si="1883"/>
        <v>0</v>
      </c>
      <c r="R1817" s="29">
        <f t="shared" si="1883"/>
        <v>0</v>
      </c>
      <c r="S1817" s="29">
        <f t="shared" si="1883"/>
        <v>0</v>
      </c>
      <c r="T1817" s="29">
        <f t="shared" si="1883"/>
        <v>0</v>
      </c>
      <c r="U1817" s="29">
        <f t="shared" si="1883"/>
        <v>0</v>
      </c>
      <c r="V1817" s="29">
        <f t="shared" si="1883"/>
        <v>0</v>
      </c>
      <c r="W1817" s="29">
        <f t="shared" si="1883"/>
        <v>0</v>
      </c>
      <c r="X1817" s="29">
        <f t="shared" si="1883"/>
        <v>0</v>
      </c>
      <c r="Y1817" s="29">
        <f t="shared" si="1883"/>
        <v>1</v>
      </c>
      <c r="Z1817" s="29">
        <f t="shared" si="1883"/>
        <v>1</v>
      </c>
      <c r="AA1817" s="29">
        <f t="shared" si="1883"/>
        <v>1</v>
      </c>
      <c r="AB1817" s="29">
        <f t="shared" si="1883"/>
        <v>1</v>
      </c>
      <c r="AC1817" s="29">
        <f t="shared" si="1883"/>
        <v>1</v>
      </c>
      <c r="AD1817" s="29">
        <f t="shared" si="1883"/>
        <v>1</v>
      </c>
      <c r="AE1817" s="29">
        <f t="shared" si="1881"/>
        <v>1</v>
      </c>
      <c r="AF1817" s="29">
        <f t="shared" si="1881"/>
        <v>1</v>
      </c>
      <c r="AG1817" s="29">
        <f t="shared" si="1881"/>
        <v>1</v>
      </c>
      <c r="AH1817" s="29">
        <f t="shared" si="1881"/>
        <v>1</v>
      </c>
      <c r="AI1817" s="29">
        <f t="shared" si="1881"/>
        <v>1</v>
      </c>
      <c r="AJ1817" s="29">
        <f t="shared" si="1881"/>
        <v>1</v>
      </c>
      <c r="AK1817" s="29">
        <f t="shared" si="1881"/>
        <v>1</v>
      </c>
      <c r="AL1817" s="29">
        <f t="shared" si="1881"/>
        <v>1</v>
      </c>
      <c r="AM1817" s="29">
        <f t="shared" si="1881"/>
        <v>1</v>
      </c>
      <c r="AN1817" s="29">
        <f t="shared" si="1881"/>
        <v>1</v>
      </c>
      <c r="AO1817" s="29">
        <f t="shared" si="1881"/>
        <v>1</v>
      </c>
      <c r="AP1817" s="29">
        <f t="shared" si="1881"/>
        <v>1</v>
      </c>
      <c r="AQ1817" s="29">
        <f t="shared" si="1881"/>
        <v>1</v>
      </c>
      <c r="AR1817" s="29">
        <f t="shared" si="1881"/>
        <v>1</v>
      </c>
      <c r="AS1817" s="29">
        <f t="shared" si="1881"/>
        <v>1</v>
      </c>
      <c r="AT1817" s="29">
        <f t="shared" si="1889"/>
        <v>1</v>
      </c>
      <c r="AU1817" s="29">
        <f t="shared" si="1889"/>
        <v>1</v>
      </c>
      <c r="AV1817" s="29">
        <f t="shared" si="1889"/>
        <v>1</v>
      </c>
      <c r="AW1817" s="29">
        <f t="shared" si="1889"/>
        <v>1</v>
      </c>
      <c r="AX1817" s="29">
        <f t="shared" si="1889"/>
        <v>1</v>
      </c>
      <c r="AY1817" s="29">
        <f t="shared" si="1889"/>
        <v>1</v>
      </c>
      <c r="AZ1817" s="29">
        <f t="shared" si="1889"/>
        <v>1</v>
      </c>
      <c r="BA1817" s="29">
        <f t="shared" si="1889"/>
        <v>1</v>
      </c>
      <c r="BB1817" s="29">
        <f t="shared" si="1889"/>
        <v>1</v>
      </c>
      <c r="BC1817" s="29">
        <f t="shared" si="1889"/>
        <v>1</v>
      </c>
      <c r="BD1817" s="29">
        <f t="shared" si="1889"/>
        <v>1</v>
      </c>
      <c r="BE1817" s="29">
        <f t="shared" si="1889"/>
        <v>1</v>
      </c>
      <c r="BF1817" s="29">
        <f t="shared" si="1889"/>
        <v>1</v>
      </c>
      <c r="BG1817" s="29">
        <f t="shared" si="1889"/>
        <v>1</v>
      </c>
      <c r="BH1817" s="29">
        <f t="shared" si="1889"/>
        <v>1</v>
      </c>
      <c r="BI1817" s="29">
        <f t="shared" si="1889"/>
        <v>1</v>
      </c>
      <c r="BJ1817" s="29">
        <f t="shared" si="1887"/>
        <v>1</v>
      </c>
      <c r="BN1817" s="29">
        <f t="shared" si="1851"/>
        <v>6</v>
      </c>
      <c r="BO1817" s="29">
        <f t="shared" si="1829"/>
        <v>28</v>
      </c>
    </row>
    <row r="1818" spans="3:67" x14ac:dyDescent="0.25">
      <c r="C1818" s="79">
        <f t="shared" si="1826"/>
        <v>43889</v>
      </c>
      <c r="D1818" s="29">
        <f t="shared" si="1873"/>
        <v>2020</v>
      </c>
      <c r="E1818" s="29">
        <f t="shared" si="1852"/>
        <v>2</v>
      </c>
      <c r="F1818" s="29">
        <f t="shared" si="1853"/>
        <v>9</v>
      </c>
      <c r="G1818" s="29">
        <f t="shared" si="1854"/>
        <v>28</v>
      </c>
      <c r="H1818" s="166" t="str">
        <f t="shared" si="1855"/>
        <v>Do</v>
      </c>
      <c r="I1818" s="29">
        <f t="shared" si="1827"/>
        <v>7</v>
      </c>
      <c r="J1818" s="29">
        <f t="array" ref="J1818">INDEX(Dienstplan!$F$6:$AJ$55,BN1818,BO1818)</f>
        <v>0</v>
      </c>
      <c r="K1818" s="29">
        <f t="array" ref="K1818">IF(OR(J1818=Schichten!$B$3,J1818=Schichten!$B$4),INDEX($D$98:$D$147,MATCH(CODE(J1818),$H$98:$H$147,0)),IF(ISERROR(INDEX($D$98:$D$147,MATCH(J1818,$A$98:$A$147,0))),0,INDEX($D$98:$D$147,MATCH(J1818,$A$98:$A$147,0))))</f>
        <v>0</v>
      </c>
      <c r="L1818" s="29">
        <f t="shared" ref="L1818" si="1891">L1768</f>
        <v>0</v>
      </c>
      <c r="M1818" s="29">
        <f t="shared" si="1876"/>
        <v>0</v>
      </c>
      <c r="O1818" s="29">
        <f t="shared" si="1883"/>
        <v>0</v>
      </c>
      <c r="P1818" s="29">
        <f t="shared" si="1883"/>
        <v>0</v>
      </c>
      <c r="Q1818" s="29">
        <f t="shared" si="1883"/>
        <v>0</v>
      </c>
      <c r="R1818" s="29">
        <f t="shared" si="1883"/>
        <v>0</v>
      </c>
      <c r="S1818" s="29">
        <f t="shared" si="1883"/>
        <v>0</v>
      </c>
      <c r="T1818" s="29">
        <f t="shared" si="1883"/>
        <v>0</v>
      </c>
      <c r="U1818" s="29">
        <f t="shared" si="1883"/>
        <v>0</v>
      </c>
      <c r="V1818" s="29">
        <f t="shared" si="1883"/>
        <v>0</v>
      </c>
      <c r="W1818" s="29">
        <f t="shared" si="1883"/>
        <v>0</v>
      </c>
      <c r="X1818" s="29">
        <f t="shared" si="1883"/>
        <v>0</v>
      </c>
      <c r="Y1818" s="29">
        <f t="shared" si="1883"/>
        <v>1</v>
      </c>
      <c r="Z1818" s="29">
        <f t="shared" si="1883"/>
        <v>1</v>
      </c>
      <c r="AA1818" s="29">
        <f t="shared" si="1883"/>
        <v>1</v>
      </c>
      <c r="AB1818" s="29">
        <f t="shared" si="1883"/>
        <v>1</v>
      </c>
      <c r="AC1818" s="29">
        <f t="shared" si="1883"/>
        <v>1</v>
      </c>
      <c r="AD1818" s="29">
        <f t="shared" si="1883"/>
        <v>1</v>
      </c>
      <c r="AE1818" s="29">
        <f t="shared" si="1881"/>
        <v>1</v>
      </c>
      <c r="AF1818" s="29">
        <f t="shared" si="1881"/>
        <v>1</v>
      </c>
      <c r="AG1818" s="29">
        <f t="shared" si="1881"/>
        <v>1</v>
      </c>
      <c r="AH1818" s="29">
        <f t="shared" si="1881"/>
        <v>1</v>
      </c>
      <c r="AI1818" s="29">
        <f t="shared" si="1881"/>
        <v>1</v>
      </c>
      <c r="AJ1818" s="29">
        <f t="shared" si="1881"/>
        <v>1</v>
      </c>
      <c r="AK1818" s="29">
        <f t="shared" si="1881"/>
        <v>1</v>
      </c>
      <c r="AL1818" s="29">
        <f t="shared" si="1881"/>
        <v>1</v>
      </c>
      <c r="AM1818" s="29">
        <f t="shared" si="1881"/>
        <v>1</v>
      </c>
      <c r="AN1818" s="29">
        <f t="shared" si="1881"/>
        <v>1</v>
      </c>
      <c r="AO1818" s="29">
        <f t="shared" si="1881"/>
        <v>1</v>
      </c>
      <c r="AP1818" s="29">
        <f t="shared" si="1881"/>
        <v>1</v>
      </c>
      <c r="AQ1818" s="29">
        <f t="shared" si="1881"/>
        <v>1</v>
      </c>
      <c r="AR1818" s="29">
        <f t="shared" si="1881"/>
        <v>1</v>
      </c>
      <c r="AS1818" s="29">
        <f t="shared" si="1881"/>
        <v>1</v>
      </c>
      <c r="AT1818" s="29">
        <f t="shared" si="1889"/>
        <v>1</v>
      </c>
      <c r="AU1818" s="29">
        <f t="shared" si="1889"/>
        <v>1</v>
      </c>
      <c r="AV1818" s="29">
        <f t="shared" si="1889"/>
        <v>1</v>
      </c>
      <c r="AW1818" s="29">
        <f t="shared" si="1889"/>
        <v>1</v>
      </c>
      <c r="AX1818" s="29">
        <f t="shared" si="1889"/>
        <v>1</v>
      </c>
      <c r="AY1818" s="29">
        <f t="shared" si="1889"/>
        <v>1</v>
      </c>
      <c r="AZ1818" s="29">
        <f t="shared" si="1889"/>
        <v>1</v>
      </c>
      <c r="BA1818" s="29">
        <f t="shared" si="1889"/>
        <v>1</v>
      </c>
      <c r="BB1818" s="29">
        <f t="shared" si="1889"/>
        <v>1</v>
      </c>
      <c r="BC1818" s="29">
        <f t="shared" si="1889"/>
        <v>1</v>
      </c>
      <c r="BD1818" s="29">
        <f t="shared" si="1889"/>
        <v>1</v>
      </c>
      <c r="BE1818" s="29">
        <f t="shared" si="1889"/>
        <v>1</v>
      </c>
      <c r="BF1818" s="29">
        <f t="shared" si="1889"/>
        <v>1</v>
      </c>
      <c r="BG1818" s="29">
        <f t="shared" si="1889"/>
        <v>1</v>
      </c>
      <c r="BH1818" s="29">
        <f t="shared" si="1889"/>
        <v>1</v>
      </c>
      <c r="BI1818" s="29">
        <f t="shared" si="1889"/>
        <v>1</v>
      </c>
      <c r="BJ1818" s="29">
        <f t="shared" si="1887"/>
        <v>1</v>
      </c>
      <c r="BN1818" s="29">
        <f t="shared" si="1851"/>
        <v>7</v>
      </c>
      <c r="BO1818" s="29">
        <f t="shared" si="1829"/>
        <v>28</v>
      </c>
    </row>
    <row r="1819" spans="3:67" x14ac:dyDescent="0.25">
      <c r="C1819" s="79">
        <f t="shared" si="1826"/>
        <v>43889</v>
      </c>
      <c r="D1819" s="29">
        <f t="shared" si="1873"/>
        <v>2020</v>
      </c>
      <c r="E1819" s="29">
        <f t="shared" si="1852"/>
        <v>2</v>
      </c>
      <c r="F1819" s="29">
        <f t="shared" si="1853"/>
        <v>9</v>
      </c>
      <c r="G1819" s="29">
        <f t="shared" si="1854"/>
        <v>28</v>
      </c>
      <c r="H1819" s="166" t="str">
        <f t="shared" si="1855"/>
        <v>Do</v>
      </c>
      <c r="I1819" s="29">
        <f t="shared" si="1827"/>
        <v>8</v>
      </c>
      <c r="J1819" s="29">
        <f t="array" ref="J1819">INDEX(Dienstplan!$F$6:$AJ$55,BN1819,BO1819)</f>
        <v>0</v>
      </c>
      <c r="K1819" s="29">
        <f t="array" ref="K1819">IF(OR(J1819=Schichten!$B$3,J1819=Schichten!$B$4),INDEX($D$98:$D$147,MATCH(CODE(J1819),$H$98:$H$147,0)),IF(ISERROR(INDEX($D$98:$D$147,MATCH(J1819,$A$98:$A$147,0))),0,INDEX($D$98:$D$147,MATCH(J1819,$A$98:$A$147,0))))</f>
        <v>0</v>
      </c>
      <c r="L1819" s="29">
        <f t="shared" ref="L1819" si="1892">L1769</f>
        <v>0</v>
      </c>
      <c r="M1819" s="29">
        <f t="shared" si="1876"/>
        <v>0</v>
      </c>
      <c r="O1819" s="29">
        <f t="shared" si="1883"/>
        <v>0</v>
      </c>
      <c r="P1819" s="29">
        <f t="shared" si="1883"/>
        <v>0</v>
      </c>
      <c r="Q1819" s="29">
        <f t="shared" si="1883"/>
        <v>0</v>
      </c>
      <c r="R1819" s="29">
        <f t="shared" si="1883"/>
        <v>0</v>
      </c>
      <c r="S1819" s="29">
        <f t="shared" si="1883"/>
        <v>0</v>
      </c>
      <c r="T1819" s="29">
        <f t="shared" si="1883"/>
        <v>0</v>
      </c>
      <c r="U1819" s="29">
        <f t="shared" si="1883"/>
        <v>0</v>
      </c>
      <c r="V1819" s="29">
        <f t="shared" si="1883"/>
        <v>0</v>
      </c>
      <c r="W1819" s="29">
        <f t="shared" si="1883"/>
        <v>0</v>
      </c>
      <c r="X1819" s="29">
        <f t="shared" si="1883"/>
        <v>0</v>
      </c>
      <c r="Y1819" s="29">
        <f t="shared" si="1883"/>
        <v>1</v>
      </c>
      <c r="Z1819" s="29">
        <f t="shared" si="1883"/>
        <v>1</v>
      </c>
      <c r="AA1819" s="29">
        <f t="shared" si="1883"/>
        <v>1</v>
      </c>
      <c r="AB1819" s="29">
        <f t="shared" si="1883"/>
        <v>1</v>
      </c>
      <c r="AC1819" s="29">
        <f t="shared" si="1883"/>
        <v>1</v>
      </c>
      <c r="AD1819" s="29">
        <f t="shared" si="1883"/>
        <v>1</v>
      </c>
      <c r="AE1819" s="29">
        <f t="shared" si="1881"/>
        <v>1</v>
      </c>
      <c r="AF1819" s="29">
        <f t="shared" si="1881"/>
        <v>1</v>
      </c>
      <c r="AG1819" s="29">
        <f t="shared" si="1881"/>
        <v>1</v>
      </c>
      <c r="AH1819" s="29">
        <f t="shared" si="1881"/>
        <v>1</v>
      </c>
      <c r="AI1819" s="29">
        <f t="shared" si="1881"/>
        <v>1</v>
      </c>
      <c r="AJ1819" s="29">
        <f t="shared" si="1881"/>
        <v>1</v>
      </c>
      <c r="AK1819" s="29">
        <f t="shared" si="1881"/>
        <v>1</v>
      </c>
      <c r="AL1819" s="29">
        <f t="shared" si="1881"/>
        <v>1</v>
      </c>
      <c r="AM1819" s="29">
        <f t="shared" si="1881"/>
        <v>1</v>
      </c>
      <c r="AN1819" s="29">
        <f t="shared" si="1881"/>
        <v>1</v>
      </c>
      <c r="AO1819" s="29">
        <f t="shared" si="1881"/>
        <v>1</v>
      </c>
      <c r="AP1819" s="29">
        <f t="shared" si="1881"/>
        <v>1</v>
      </c>
      <c r="AQ1819" s="29">
        <f t="shared" si="1881"/>
        <v>1</v>
      </c>
      <c r="AR1819" s="29">
        <f t="shared" si="1881"/>
        <v>1</v>
      </c>
      <c r="AS1819" s="29">
        <f t="shared" si="1881"/>
        <v>1</v>
      </c>
      <c r="AT1819" s="29">
        <f t="shared" si="1889"/>
        <v>1</v>
      </c>
      <c r="AU1819" s="29">
        <f t="shared" si="1889"/>
        <v>1</v>
      </c>
      <c r="AV1819" s="29">
        <f t="shared" si="1889"/>
        <v>1</v>
      </c>
      <c r="AW1819" s="29">
        <f t="shared" si="1889"/>
        <v>1</v>
      </c>
      <c r="AX1819" s="29">
        <f t="shared" si="1889"/>
        <v>1</v>
      </c>
      <c r="AY1819" s="29">
        <f t="shared" si="1889"/>
        <v>1</v>
      </c>
      <c r="AZ1819" s="29">
        <f t="shared" si="1889"/>
        <v>1</v>
      </c>
      <c r="BA1819" s="29">
        <f t="shared" si="1889"/>
        <v>1</v>
      </c>
      <c r="BB1819" s="29">
        <f t="shared" si="1889"/>
        <v>1</v>
      </c>
      <c r="BC1819" s="29">
        <f t="shared" si="1889"/>
        <v>1</v>
      </c>
      <c r="BD1819" s="29">
        <f t="shared" si="1889"/>
        <v>1</v>
      </c>
      <c r="BE1819" s="29">
        <f t="shared" si="1889"/>
        <v>1</v>
      </c>
      <c r="BF1819" s="29">
        <f t="shared" si="1889"/>
        <v>1</v>
      </c>
      <c r="BG1819" s="29">
        <f t="shared" si="1889"/>
        <v>1</v>
      </c>
      <c r="BH1819" s="29">
        <f t="shared" si="1889"/>
        <v>1</v>
      </c>
      <c r="BI1819" s="29">
        <f t="shared" si="1889"/>
        <v>1</v>
      </c>
      <c r="BJ1819" s="29">
        <f t="shared" si="1887"/>
        <v>1</v>
      </c>
      <c r="BN1819" s="29">
        <f t="shared" si="1851"/>
        <v>8</v>
      </c>
      <c r="BO1819" s="29">
        <f t="shared" si="1829"/>
        <v>28</v>
      </c>
    </row>
    <row r="1820" spans="3:67" x14ac:dyDescent="0.25">
      <c r="C1820" s="79">
        <f t="shared" si="1826"/>
        <v>43889</v>
      </c>
      <c r="D1820" s="29">
        <f t="shared" si="1873"/>
        <v>2020</v>
      </c>
      <c r="E1820" s="29">
        <f t="shared" si="1852"/>
        <v>2</v>
      </c>
      <c r="F1820" s="29">
        <f t="shared" si="1853"/>
        <v>9</v>
      </c>
      <c r="G1820" s="29">
        <f t="shared" si="1854"/>
        <v>28</v>
      </c>
      <c r="H1820" s="166" t="str">
        <f t="shared" si="1855"/>
        <v>Do</v>
      </c>
      <c r="I1820" s="29">
        <f t="shared" si="1827"/>
        <v>9</v>
      </c>
      <c r="J1820" s="29">
        <f t="array" ref="J1820">INDEX(Dienstplan!$F$6:$AJ$55,BN1820,BO1820)</f>
        <v>0</v>
      </c>
      <c r="K1820" s="29">
        <f t="array" ref="K1820">IF(OR(J1820=Schichten!$B$3,J1820=Schichten!$B$4),INDEX($D$98:$D$147,MATCH(CODE(J1820),$H$98:$H$147,0)),IF(ISERROR(INDEX($D$98:$D$147,MATCH(J1820,$A$98:$A$147,0))),0,INDEX($D$98:$D$147,MATCH(J1820,$A$98:$A$147,0))))</f>
        <v>0</v>
      </c>
      <c r="L1820" s="29">
        <f t="shared" ref="L1820" si="1893">L1770</f>
        <v>0</v>
      </c>
      <c r="M1820" s="29">
        <f t="shared" si="1876"/>
        <v>0</v>
      </c>
      <c r="O1820" s="29">
        <f t="shared" si="1883"/>
        <v>0</v>
      </c>
      <c r="P1820" s="29">
        <f t="shared" si="1883"/>
        <v>0</v>
      </c>
      <c r="Q1820" s="29">
        <f t="shared" si="1883"/>
        <v>0</v>
      </c>
      <c r="R1820" s="29">
        <f t="shared" si="1883"/>
        <v>0</v>
      </c>
      <c r="S1820" s="29">
        <f t="shared" si="1883"/>
        <v>0</v>
      </c>
      <c r="T1820" s="29">
        <f t="shared" si="1883"/>
        <v>0</v>
      </c>
      <c r="U1820" s="29">
        <f t="shared" si="1883"/>
        <v>0</v>
      </c>
      <c r="V1820" s="29">
        <f t="shared" si="1883"/>
        <v>0</v>
      </c>
      <c r="W1820" s="29">
        <f t="shared" si="1883"/>
        <v>0</v>
      </c>
      <c r="X1820" s="29">
        <f t="shared" si="1883"/>
        <v>0</v>
      </c>
      <c r="Y1820" s="29">
        <f t="shared" si="1883"/>
        <v>1</v>
      </c>
      <c r="Z1820" s="29">
        <f t="shared" si="1883"/>
        <v>1</v>
      </c>
      <c r="AA1820" s="29">
        <f t="shared" si="1883"/>
        <v>1</v>
      </c>
      <c r="AB1820" s="29">
        <f t="shared" si="1883"/>
        <v>1</v>
      </c>
      <c r="AC1820" s="29">
        <f t="shared" si="1883"/>
        <v>1</v>
      </c>
      <c r="AD1820" s="29">
        <f t="shared" si="1883"/>
        <v>1</v>
      </c>
      <c r="AE1820" s="29">
        <f t="shared" si="1881"/>
        <v>1</v>
      </c>
      <c r="AF1820" s="29">
        <f t="shared" si="1881"/>
        <v>1</v>
      </c>
      <c r="AG1820" s="29">
        <f t="shared" si="1881"/>
        <v>1</v>
      </c>
      <c r="AH1820" s="29">
        <f t="shared" si="1881"/>
        <v>1</v>
      </c>
      <c r="AI1820" s="29">
        <f t="shared" si="1881"/>
        <v>1</v>
      </c>
      <c r="AJ1820" s="29">
        <f t="shared" si="1881"/>
        <v>1</v>
      </c>
      <c r="AK1820" s="29">
        <f t="shared" si="1881"/>
        <v>1</v>
      </c>
      <c r="AL1820" s="29">
        <f t="shared" si="1881"/>
        <v>1</v>
      </c>
      <c r="AM1820" s="29">
        <f t="shared" si="1881"/>
        <v>1</v>
      </c>
      <c r="AN1820" s="29">
        <f t="shared" si="1881"/>
        <v>1</v>
      </c>
      <c r="AO1820" s="29">
        <f t="shared" si="1881"/>
        <v>1</v>
      </c>
      <c r="AP1820" s="29">
        <f t="shared" si="1881"/>
        <v>1</v>
      </c>
      <c r="AQ1820" s="29">
        <f t="shared" si="1881"/>
        <v>1</v>
      </c>
      <c r="AR1820" s="29">
        <f t="shared" si="1881"/>
        <v>1</v>
      </c>
      <c r="AS1820" s="29">
        <f t="shared" si="1881"/>
        <v>1</v>
      </c>
      <c r="AT1820" s="29">
        <f t="shared" si="1889"/>
        <v>1</v>
      </c>
      <c r="AU1820" s="29">
        <f t="shared" si="1889"/>
        <v>1</v>
      </c>
      <c r="AV1820" s="29">
        <f t="shared" si="1889"/>
        <v>1</v>
      </c>
      <c r="AW1820" s="29">
        <f t="shared" si="1889"/>
        <v>1</v>
      </c>
      <c r="AX1820" s="29">
        <f t="shared" si="1889"/>
        <v>1</v>
      </c>
      <c r="AY1820" s="29">
        <f t="shared" si="1889"/>
        <v>1</v>
      </c>
      <c r="AZ1820" s="29">
        <f t="shared" si="1889"/>
        <v>1</v>
      </c>
      <c r="BA1820" s="29">
        <f t="shared" si="1889"/>
        <v>1</v>
      </c>
      <c r="BB1820" s="29">
        <f t="shared" si="1889"/>
        <v>1</v>
      </c>
      <c r="BC1820" s="29">
        <f t="shared" si="1889"/>
        <v>1</v>
      </c>
      <c r="BD1820" s="29">
        <f t="shared" si="1889"/>
        <v>1</v>
      </c>
      <c r="BE1820" s="29">
        <f t="shared" si="1889"/>
        <v>1</v>
      </c>
      <c r="BF1820" s="29">
        <f t="shared" si="1889"/>
        <v>1</v>
      </c>
      <c r="BG1820" s="29">
        <f t="shared" si="1889"/>
        <v>1</v>
      </c>
      <c r="BH1820" s="29">
        <f t="shared" si="1889"/>
        <v>1</v>
      </c>
      <c r="BI1820" s="29">
        <f t="shared" si="1889"/>
        <v>1</v>
      </c>
      <c r="BJ1820" s="29">
        <f t="shared" si="1887"/>
        <v>1</v>
      </c>
      <c r="BN1820" s="29">
        <f t="shared" si="1851"/>
        <v>9</v>
      </c>
      <c r="BO1820" s="29">
        <f t="shared" si="1829"/>
        <v>28</v>
      </c>
    </row>
    <row r="1821" spans="3:67" x14ac:dyDescent="0.25">
      <c r="C1821" s="79">
        <f t="shared" si="1826"/>
        <v>43889</v>
      </c>
      <c r="D1821" s="29">
        <f t="shared" si="1873"/>
        <v>2020</v>
      </c>
      <c r="E1821" s="29">
        <f t="shared" si="1852"/>
        <v>2</v>
      </c>
      <c r="F1821" s="29">
        <f t="shared" si="1853"/>
        <v>9</v>
      </c>
      <c r="G1821" s="29">
        <f t="shared" si="1854"/>
        <v>28</v>
      </c>
      <c r="H1821" s="166" t="str">
        <f t="shared" si="1855"/>
        <v>Do</v>
      </c>
      <c r="I1821" s="29">
        <f t="shared" si="1827"/>
        <v>10</v>
      </c>
      <c r="J1821" s="29">
        <f t="array" ref="J1821">INDEX(Dienstplan!$F$6:$AJ$55,BN1821,BO1821)</f>
        <v>0</v>
      </c>
      <c r="K1821" s="29">
        <f t="array" ref="K1821">IF(OR(J1821=Schichten!$B$3,J1821=Schichten!$B$4),INDEX($D$98:$D$147,MATCH(CODE(J1821),$H$98:$H$147,0)),IF(ISERROR(INDEX($D$98:$D$147,MATCH(J1821,$A$98:$A$147,0))),0,INDEX($D$98:$D$147,MATCH(J1821,$A$98:$A$147,0))))</f>
        <v>0</v>
      </c>
      <c r="L1821" s="29">
        <f t="shared" ref="L1821" si="1894">L1771</f>
        <v>0</v>
      </c>
      <c r="M1821" s="29">
        <f t="shared" si="1876"/>
        <v>0</v>
      </c>
      <c r="O1821" s="29">
        <f t="shared" si="1883"/>
        <v>0</v>
      </c>
      <c r="P1821" s="29">
        <f t="shared" si="1883"/>
        <v>0</v>
      </c>
      <c r="Q1821" s="29">
        <f t="shared" si="1883"/>
        <v>0</v>
      </c>
      <c r="R1821" s="29">
        <f t="shared" si="1883"/>
        <v>0</v>
      </c>
      <c r="S1821" s="29">
        <f t="shared" si="1883"/>
        <v>0</v>
      </c>
      <c r="T1821" s="29">
        <f t="shared" si="1883"/>
        <v>0</v>
      </c>
      <c r="U1821" s="29">
        <f t="shared" si="1883"/>
        <v>0</v>
      </c>
      <c r="V1821" s="29">
        <f t="shared" si="1883"/>
        <v>0</v>
      </c>
      <c r="W1821" s="29">
        <f t="shared" si="1883"/>
        <v>0</v>
      </c>
      <c r="X1821" s="29">
        <f t="shared" si="1883"/>
        <v>0</v>
      </c>
      <c r="Y1821" s="29">
        <f t="shared" si="1883"/>
        <v>1</v>
      </c>
      <c r="Z1821" s="29">
        <f t="shared" si="1883"/>
        <v>1</v>
      </c>
      <c r="AA1821" s="29">
        <f t="shared" si="1883"/>
        <v>1</v>
      </c>
      <c r="AB1821" s="29">
        <f t="shared" si="1883"/>
        <v>1</v>
      </c>
      <c r="AC1821" s="29">
        <f t="shared" si="1883"/>
        <v>1</v>
      </c>
      <c r="AD1821" s="29">
        <f t="shared" si="1883"/>
        <v>1</v>
      </c>
      <c r="AE1821" s="29">
        <f t="shared" si="1881"/>
        <v>1</v>
      </c>
      <c r="AF1821" s="29">
        <f t="shared" si="1881"/>
        <v>1</v>
      </c>
      <c r="AG1821" s="29">
        <f t="shared" si="1881"/>
        <v>1</v>
      </c>
      <c r="AH1821" s="29">
        <f t="shared" si="1881"/>
        <v>1</v>
      </c>
      <c r="AI1821" s="29">
        <f t="shared" si="1881"/>
        <v>1</v>
      </c>
      <c r="AJ1821" s="29">
        <f t="shared" si="1881"/>
        <v>1</v>
      </c>
      <c r="AK1821" s="29">
        <f t="shared" si="1881"/>
        <v>1</v>
      </c>
      <c r="AL1821" s="29">
        <f t="shared" si="1881"/>
        <v>1</v>
      </c>
      <c r="AM1821" s="29">
        <f t="shared" si="1881"/>
        <v>1</v>
      </c>
      <c r="AN1821" s="29">
        <f t="shared" si="1881"/>
        <v>1</v>
      </c>
      <c r="AO1821" s="29">
        <f t="shared" si="1881"/>
        <v>1</v>
      </c>
      <c r="AP1821" s="29">
        <f t="shared" si="1881"/>
        <v>1</v>
      </c>
      <c r="AQ1821" s="29">
        <f t="shared" si="1881"/>
        <v>1</v>
      </c>
      <c r="AR1821" s="29">
        <f t="shared" si="1881"/>
        <v>1</v>
      </c>
      <c r="AS1821" s="29">
        <f t="shared" si="1881"/>
        <v>1</v>
      </c>
      <c r="AT1821" s="29">
        <f t="shared" si="1889"/>
        <v>1</v>
      </c>
      <c r="AU1821" s="29">
        <f t="shared" si="1889"/>
        <v>1</v>
      </c>
      <c r="AV1821" s="29">
        <f t="shared" si="1889"/>
        <v>1</v>
      </c>
      <c r="AW1821" s="29">
        <f t="shared" si="1889"/>
        <v>1</v>
      </c>
      <c r="AX1821" s="29">
        <f t="shared" si="1889"/>
        <v>1</v>
      </c>
      <c r="AY1821" s="29">
        <f t="shared" si="1889"/>
        <v>1</v>
      </c>
      <c r="AZ1821" s="29">
        <f t="shared" si="1889"/>
        <v>1</v>
      </c>
      <c r="BA1821" s="29">
        <f t="shared" si="1889"/>
        <v>1</v>
      </c>
      <c r="BB1821" s="29">
        <f t="shared" si="1889"/>
        <v>1</v>
      </c>
      <c r="BC1821" s="29">
        <f t="shared" si="1889"/>
        <v>1</v>
      </c>
      <c r="BD1821" s="29">
        <f t="shared" si="1889"/>
        <v>1</v>
      </c>
      <c r="BE1821" s="29">
        <f t="shared" si="1889"/>
        <v>1</v>
      </c>
      <c r="BF1821" s="29">
        <f t="shared" si="1889"/>
        <v>1</v>
      </c>
      <c r="BG1821" s="29">
        <f t="shared" si="1889"/>
        <v>1</v>
      </c>
      <c r="BH1821" s="29">
        <f t="shared" si="1889"/>
        <v>1</v>
      </c>
      <c r="BI1821" s="29">
        <f t="shared" si="1889"/>
        <v>1</v>
      </c>
      <c r="BJ1821" s="29">
        <f t="shared" si="1887"/>
        <v>1</v>
      </c>
      <c r="BN1821" s="29">
        <f t="shared" si="1851"/>
        <v>10</v>
      </c>
      <c r="BO1821" s="29">
        <f t="shared" si="1829"/>
        <v>28</v>
      </c>
    </row>
    <row r="1822" spans="3:67" x14ac:dyDescent="0.25">
      <c r="C1822" s="79">
        <f t="shared" si="1826"/>
        <v>43889</v>
      </c>
      <c r="D1822" s="29">
        <f t="shared" si="1873"/>
        <v>2020</v>
      </c>
      <c r="E1822" s="29">
        <f t="shared" si="1852"/>
        <v>2</v>
      </c>
      <c r="F1822" s="29">
        <f t="shared" si="1853"/>
        <v>9</v>
      </c>
      <c r="G1822" s="29">
        <f t="shared" si="1854"/>
        <v>28</v>
      </c>
      <c r="H1822" s="166" t="str">
        <f t="shared" si="1855"/>
        <v>Do</v>
      </c>
      <c r="I1822" s="29">
        <f t="shared" si="1827"/>
        <v>11</v>
      </c>
      <c r="J1822" s="29">
        <f t="array" ref="J1822">INDEX(Dienstplan!$F$6:$AJ$55,BN1822,BO1822)</f>
        <v>0</v>
      </c>
      <c r="K1822" s="29">
        <f t="array" ref="K1822">IF(OR(J1822=Schichten!$B$3,J1822=Schichten!$B$4),INDEX($D$98:$D$147,MATCH(CODE(J1822),$H$98:$H$147,0)),IF(ISERROR(INDEX($D$98:$D$147,MATCH(J1822,$A$98:$A$147,0))),0,INDEX($D$98:$D$147,MATCH(J1822,$A$98:$A$147,0))))</f>
        <v>0</v>
      </c>
      <c r="L1822" s="29">
        <f t="shared" ref="L1822" si="1895">L1772</f>
        <v>0</v>
      </c>
      <c r="M1822" s="29">
        <f t="shared" si="1876"/>
        <v>0</v>
      </c>
      <c r="O1822" s="29">
        <f t="shared" si="1883"/>
        <v>0</v>
      </c>
      <c r="P1822" s="29">
        <f t="shared" si="1883"/>
        <v>0</v>
      </c>
      <c r="Q1822" s="29">
        <f t="shared" si="1883"/>
        <v>0</v>
      </c>
      <c r="R1822" s="29">
        <f t="shared" si="1883"/>
        <v>0</v>
      </c>
      <c r="S1822" s="29">
        <f t="shared" si="1883"/>
        <v>0</v>
      </c>
      <c r="T1822" s="29">
        <f t="shared" si="1883"/>
        <v>0</v>
      </c>
      <c r="U1822" s="29">
        <f t="shared" si="1883"/>
        <v>0</v>
      </c>
      <c r="V1822" s="29">
        <f t="shared" si="1883"/>
        <v>0</v>
      </c>
      <c r="W1822" s="29">
        <f t="shared" si="1883"/>
        <v>0</v>
      </c>
      <c r="X1822" s="29">
        <f t="shared" si="1883"/>
        <v>0</v>
      </c>
      <c r="Y1822" s="29">
        <f t="shared" si="1883"/>
        <v>1</v>
      </c>
      <c r="Z1822" s="29">
        <f t="shared" si="1883"/>
        <v>1</v>
      </c>
      <c r="AA1822" s="29">
        <f t="shared" si="1883"/>
        <v>1</v>
      </c>
      <c r="AB1822" s="29">
        <f t="shared" si="1883"/>
        <v>1</v>
      </c>
      <c r="AC1822" s="29">
        <f t="shared" si="1883"/>
        <v>1</v>
      </c>
      <c r="AD1822" s="29">
        <f t="shared" si="1883"/>
        <v>1</v>
      </c>
      <c r="AE1822" s="29">
        <f t="shared" si="1881"/>
        <v>1</v>
      </c>
      <c r="AF1822" s="29">
        <f t="shared" si="1881"/>
        <v>1</v>
      </c>
      <c r="AG1822" s="29">
        <f t="shared" si="1881"/>
        <v>1</v>
      </c>
      <c r="AH1822" s="29">
        <f t="shared" si="1881"/>
        <v>1</v>
      </c>
      <c r="AI1822" s="29">
        <f t="shared" si="1881"/>
        <v>1</v>
      </c>
      <c r="AJ1822" s="29">
        <f t="shared" si="1881"/>
        <v>1</v>
      </c>
      <c r="AK1822" s="29">
        <f t="shared" si="1881"/>
        <v>1</v>
      </c>
      <c r="AL1822" s="29">
        <f t="shared" si="1881"/>
        <v>1</v>
      </c>
      <c r="AM1822" s="29">
        <f t="shared" si="1881"/>
        <v>1</v>
      </c>
      <c r="AN1822" s="29">
        <f t="shared" si="1881"/>
        <v>1</v>
      </c>
      <c r="AO1822" s="29">
        <f t="shared" si="1881"/>
        <v>1</v>
      </c>
      <c r="AP1822" s="29">
        <f t="shared" si="1881"/>
        <v>1</v>
      </c>
      <c r="AQ1822" s="29">
        <f t="shared" si="1881"/>
        <v>1</v>
      </c>
      <c r="AR1822" s="29">
        <f t="shared" si="1881"/>
        <v>1</v>
      </c>
      <c r="AS1822" s="29">
        <f t="shared" si="1881"/>
        <v>1</v>
      </c>
      <c r="AT1822" s="29">
        <f t="shared" si="1889"/>
        <v>1</v>
      </c>
      <c r="AU1822" s="29">
        <f t="shared" si="1889"/>
        <v>1</v>
      </c>
      <c r="AV1822" s="29">
        <f t="shared" si="1889"/>
        <v>1</v>
      </c>
      <c r="AW1822" s="29">
        <f t="shared" si="1889"/>
        <v>1</v>
      </c>
      <c r="AX1822" s="29">
        <f t="shared" si="1889"/>
        <v>1</v>
      </c>
      <c r="AY1822" s="29">
        <f t="shared" si="1889"/>
        <v>1</v>
      </c>
      <c r="AZ1822" s="29">
        <f t="shared" si="1889"/>
        <v>1</v>
      </c>
      <c r="BA1822" s="29">
        <f t="shared" si="1889"/>
        <v>1</v>
      </c>
      <c r="BB1822" s="29">
        <f t="shared" si="1889"/>
        <v>1</v>
      </c>
      <c r="BC1822" s="29">
        <f t="shared" si="1889"/>
        <v>1</v>
      </c>
      <c r="BD1822" s="29">
        <f t="shared" si="1889"/>
        <v>1</v>
      </c>
      <c r="BE1822" s="29">
        <f t="shared" si="1889"/>
        <v>1</v>
      </c>
      <c r="BF1822" s="29">
        <f t="shared" si="1889"/>
        <v>1</v>
      </c>
      <c r="BG1822" s="29">
        <f t="shared" si="1889"/>
        <v>1</v>
      </c>
      <c r="BH1822" s="29">
        <f t="shared" si="1889"/>
        <v>1</v>
      </c>
      <c r="BI1822" s="29">
        <f t="shared" si="1889"/>
        <v>1</v>
      </c>
      <c r="BJ1822" s="29">
        <f t="shared" si="1887"/>
        <v>1</v>
      </c>
      <c r="BN1822" s="29">
        <f t="shared" si="1851"/>
        <v>11</v>
      </c>
      <c r="BO1822" s="29">
        <f t="shared" si="1829"/>
        <v>28</v>
      </c>
    </row>
    <row r="1823" spans="3:67" x14ac:dyDescent="0.25">
      <c r="C1823" s="79">
        <f t="shared" si="1826"/>
        <v>43889</v>
      </c>
      <c r="D1823" s="29">
        <f t="shared" si="1873"/>
        <v>2020</v>
      </c>
      <c r="E1823" s="29">
        <f t="shared" si="1852"/>
        <v>2</v>
      </c>
      <c r="F1823" s="29">
        <f t="shared" si="1853"/>
        <v>9</v>
      </c>
      <c r="G1823" s="29">
        <f t="shared" si="1854"/>
        <v>28</v>
      </c>
      <c r="H1823" s="166" t="str">
        <f t="shared" si="1855"/>
        <v>Do</v>
      </c>
      <c r="I1823" s="29">
        <f t="shared" si="1827"/>
        <v>12</v>
      </c>
      <c r="J1823" s="29">
        <f t="array" ref="J1823">INDEX(Dienstplan!$F$6:$AJ$55,BN1823,BO1823)</f>
        <v>0</v>
      </c>
      <c r="K1823" s="29">
        <f t="array" ref="K1823">IF(OR(J1823=Schichten!$B$3,J1823=Schichten!$B$4),INDEX($D$98:$D$147,MATCH(CODE(J1823),$H$98:$H$147,0)),IF(ISERROR(INDEX($D$98:$D$147,MATCH(J1823,$A$98:$A$147,0))),0,INDEX($D$98:$D$147,MATCH(J1823,$A$98:$A$147,0))))</f>
        <v>0</v>
      </c>
      <c r="L1823" s="29">
        <f t="shared" ref="L1823" si="1896">L1773</f>
        <v>0</v>
      </c>
      <c r="M1823" s="29">
        <f t="shared" si="1876"/>
        <v>0</v>
      </c>
      <c r="O1823" s="29">
        <f t="shared" si="1883"/>
        <v>0</v>
      </c>
      <c r="P1823" s="29">
        <f t="shared" si="1883"/>
        <v>0</v>
      </c>
      <c r="Q1823" s="29">
        <f t="shared" si="1883"/>
        <v>0</v>
      </c>
      <c r="R1823" s="29">
        <f t="shared" si="1883"/>
        <v>0</v>
      </c>
      <c r="S1823" s="29">
        <f t="shared" si="1883"/>
        <v>0</v>
      </c>
      <c r="T1823" s="29">
        <f t="shared" si="1883"/>
        <v>0</v>
      </c>
      <c r="U1823" s="29">
        <f t="shared" si="1883"/>
        <v>0</v>
      </c>
      <c r="V1823" s="29">
        <f t="shared" si="1883"/>
        <v>0</v>
      </c>
      <c r="W1823" s="29">
        <f t="shared" si="1883"/>
        <v>0</v>
      </c>
      <c r="X1823" s="29">
        <f t="shared" si="1883"/>
        <v>0</v>
      </c>
      <c r="Y1823" s="29">
        <f t="shared" si="1883"/>
        <v>1</v>
      </c>
      <c r="Z1823" s="29">
        <f t="shared" si="1883"/>
        <v>1</v>
      </c>
      <c r="AA1823" s="29">
        <f t="shared" si="1883"/>
        <v>1</v>
      </c>
      <c r="AB1823" s="29">
        <f t="shared" si="1883"/>
        <v>1</v>
      </c>
      <c r="AC1823" s="29">
        <f t="shared" si="1883"/>
        <v>1</v>
      </c>
      <c r="AD1823" s="29">
        <f t="shared" si="1883"/>
        <v>1</v>
      </c>
      <c r="AE1823" s="29">
        <f t="shared" si="1881"/>
        <v>1</v>
      </c>
      <c r="AF1823" s="29">
        <f t="shared" si="1881"/>
        <v>1</v>
      </c>
      <c r="AG1823" s="29">
        <f t="shared" si="1881"/>
        <v>1</v>
      </c>
      <c r="AH1823" s="29">
        <f t="shared" si="1881"/>
        <v>1</v>
      </c>
      <c r="AI1823" s="29">
        <f t="shared" si="1881"/>
        <v>1</v>
      </c>
      <c r="AJ1823" s="29">
        <f t="shared" si="1881"/>
        <v>1</v>
      </c>
      <c r="AK1823" s="29">
        <f t="shared" si="1881"/>
        <v>1</v>
      </c>
      <c r="AL1823" s="29">
        <f t="shared" si="1881"/>
        <v>1</v>
      </c>
      <c r="AM1823" s="29">
        <f t="shared" si="1881"/>
        <v>1</v>
      </c>
      <c r="AN1823" s="29">
        <f t="shared" si="1881"/>
        <v>1</v>
      </c>
      <c r="AO1823" s="29">
        <f t="shared" si="1881"/>
        <v>1</v>
      </c>
      <c r="AP1823" s="29">
        <f t="shared" si="1881"/>
        <v>1</v>
      </c>
      <c r="AQ1823" s="29">
        <f t="shared" si="1881"/>
        <v>1</v>
      </c>
      <c r="AR1823" s="29">
        <f t="shared" si="1881"/>
        <v>1</v>
      </c>
      <c r="AS1823" s="29">
        <f t="shared" si="1881"/>
        <v>1</v>
      </c>
      <c r="AT1823" s="29">
        <f t="shared" si="1889"/>
        <v>1</v>
      </c>
      <c r="AU1823" s="29">
        <f t="shared" si="1889"/>
        <v>1</v>
      </c>
      <c r="AV1823" s="29">
        <f t="shared" si="1889"/>
        <v>1</v>
      </c>
      <c r="AW1823" s="29">
        <f t="shared" si="1889"/>
        <v>1</v>
      </c>
      <c r="AX1823" s="29">
        <f t="shared" si="1889"/>
        <v>1</v>
      </c>
      <c r="AY1823" s="29">
        <f t="shared" si="1889"/>
        <v>1</v>
      </c>
      <c r="AZ1823" s="29">
        <f t="shared" si="1889"/>
        <v>1</v>
      </c>
      <c r="BA1823" s="29">
        <f t="shared" si="1889"/>
        <v>1</v>
      </c>
      <c r="BB1823" s="29">
        <f t="shared" si="1889"/>
        <v>1</v>
      </c>
      <c r="BC1823" s="29">
        <f t="shared" si="1889"/>
        <v>1</v>
      </c>
      <c r="BD1823" s="29">
        <f t="shared" si="1889"/>
        <v>1</v>
      </c>
      <c r="BE1823" s="29">
        <f t="shared" si="1889"/>
        <v>1</v>
      </c>
      <c r="BF1823" s="29">
        <f t="shared" si="1889"/>
        <v>1</v>
      </c>
      <c r="BG1823" s="29">
        <f t="shared" si="1889"/>
        <v>1</v>
      </c>
      <c r="BH1823" s="29">
        <f t="shared" si="1889"/>
        <v>1</v>
      </c>
      <c r="BI1823" s="29">
        <f t="shared" si="1889"/>
        <v>1</v>
      </c>
      <c r="BJ1823" s="29">
        <f t="shared" si="1887"/>
        <v>1</v>
      </c>
      <c r="BN1823" s="29">
        <f t="shared" si="1851"/>
        <v>12</v>
      </c>
      <c r="BO1823" s="29">
        <f t="shared" si="1829"/>
        <v>28</v>
      </c>
    </row>
    <row r="1824" spans="3:67" x14ac:dyDescent="0.25">
      <c r="C1824" s="79">
        <f t="shared" si="1826"/>
        <v>43889</v>
      </c>
      <c r="D1824" s="29">
        <f t="shared" si="1873"/>
        <v>2020</v>
      </c>
      <c r="E1824" s="29">
        <f t="shared" si="1852"/>
        <v>2</v>
      </c>
      <c r="F1824" s="29">
        <f t="shared" si="1853"/>
        <v>9</v>
      </c>
      <c r="G1824" s="29">
        <f t="shared" si="1854"/>
        <v>28</v>
      </c>
      <c r="H1824" s="166" t="str">
        <f t="shared" si="1855"/>
        <v>Do</v>
      </c>
      <c r="I1824" s="29">
        <f t="shared" si="1827"/>
        <v>13</v>
      </c>
      <c r="J1824" s="29">
        <f t="array" ref="J1824">INDEX(Dienstplan!$F$6:$AJ$55,BN1824,BO1824)</f>
        <v>0</v>
      </c>
      <c r="K1824" s="29">
        <f t="array" ref="K1824">IF(OR(J1824=Schichten!$B$3,J1824=Schichten!$B$4),INDEX($D$98:$D$147,MATCH(CODE(J1824),$H$98:$H$147,0)),IF(ISERROR(INDEX($D$98:$D$147,MATCH(J1824,$A$98:$A$147,0))),0,INDEX($D$98:$D$147,MATCH(J1824,$A$98:$A$147,0))))</f>
        <v>0</v>
      </c>
      <c r="L1824" s="29">
        <f t="shared" ref="L1824" si="1897">L1774</f>
        <v>0</v>
      </c>
      <c r="M1824" s="29">
        <f t="shared" si="1876"/>
        <v>0</v>
      </c>
      <c r="O1824" s="29">
        <f t="shared" si="1883"/>
        <v>0</v>
      </c>
      <c r="P1824" s="29">
        <f t="shared" si="1883"/>
        <v>0</v>
      </c>
      <c r="Q1824" s="29">
        <f t="shared" si="1883"/>
        <v>0</v>
      </c>
      <c r="R1824" s="29">
        <f t="shared" si="1883"/>
        <v>0</v>
      </c>
      <c r="S1824" s="29">
        <f t="shared" si="1883"/>
        <v>0</v>
      </c>
      <c r="T1824" s="29">
        <f t="shared" si="1883"/>
        <v>0</v>
      </c>
      <c r="U1824" s="29">
        <f t="shared" si="1883"/>
        <v>0</v>
      </c>
      <c r="V1824" s="29">
        <f t="shared" si="1883"/>
        <v>0</v>
      </c>
      <c r="W1824" s="29">
        <f t="shared" si="1883"/>
        <v>0</v>
      </c>
      <c r="X1824" s="29">
        <f t="shared" si="1883"/>
        <v>0</v>
      </c>
      <c r="Y1824" s="29">
        <f t="shared" si="1883"/>
        <v>1</v>
      </c>
      <c r="Z1824" s="29">
        <f t="shared" si="1883"/>
        <v>1</v>
      </c>
      <c r="AA1824" s="29">
        <f t="shared" si="1883"/>
        <v>1</v>
      </c>
      <c r="AB1824" s="29">
        <f t="shared" si="1883"/>
        <v>1</v>
      </c>
      <c r="AC1824" s="29">
        <f t="shared" si="1883"/>
        <v>1</v>
      </c>
      <c r="AD1824" s="29">
        <f t="shared" si="1883"/>
        <v>1</v>
      </c>
      <c r="AE1824" s="29">
        <f t="shared" si="1881"/>
        <v>1</v>
      </c>
      <c r="AF1824" s="29">
        <f t="shared" si="1881"/>
        <v>1</v>
      </c>
      <c r="AG1824" s="29">
        <f t="shared" si="1881"/>
        <v>1</v>
      </c>
      <c r="AH1824" s="29">
        <f t="shared" si="1881"/>
        <v>1</v>
      </c>
      <c r="AI1824" s="29">
        <f t="shared" si="1881"/>
        <v>1</v>
      </c>
      <c r="AJ1824" s="29">
        <f t="shared" si="1881"/>
        <v>1</v>
      </c>
      <c r="AK1824" s="29">
        <f t="shared" si="1881"/>
        <v>1</v>
      </c>
      <c r="AL1824" s="29">
        <f t="shared" si="1881"/>
        <v>1</v>
      </c>
      <c r="AM1824" s="29">
        <f t="shared" si="1881"/>
        <v>1</v>
      </c>
      <c r="AN1824" s="29">
        <f t="shared" si="1881"/>
        <v>1</v>
      </c>
      <c r="AO1824" s="29">
        <f t="shared" si="1881"/>
        <v>1</v>
      </c>
      <c r="AP1824" s="29">
        <f t="shared" si="1881"/>
        <v>1</v>
      </c>
      <c r="AQ1824" s="29">
        <f t="shared" si="1881"/>
        <v>1</v>
      </c>
      <c r="AR1824" s="29">
        <f t="shared" si="1881"/>
        <v>1</v>
      </c>
      <c r="AS1824" s="29">
        <f t="shared" si="1881"/>
        <v>1</v>
      </c>
      <c r="AT1824" s="29">
        <f t="shared" si="1889"/>
        <v>1</v>
      </c>
      <c r="AU1824" s="29">
        <f t="shared" si="1889"/>
        <v>1</v>
      </c>
      <c r="AV1824" s="29">
        <f t="shared" si="1889"/>
        <v>1</v>
      </c>
      <c r="AW1824" s="29">
        <f t="shared" si="1889"/>
        <v>1</v>
      </c>
      <c r="AX1824" s="29">
        <f t="shared" si="1889"/>
        <v>1</v>
      </c>
      <c r="AY1824" s="29">
        <f t="shared" si="1889"/>
        <v>1</v>
      </c>
      <c r="AZ1824" s="29">
        <f t="shared" si="1889"/>
        <v>1</v>
      </c>
      <c r="BA1824" s="29">
        <f t="shared" si="1889"/>
        <v>1</v>
      </c>
      <c r="BB1824" s="29">
        <f t="shared" si="1889"/>
        <v>1</v>
      </c>
      <c r="BC1824" s="29">
        <f t="shared" si="1889"/>
        <v>1</v>
      </c>
      <c r="BD1824" s="29">
        <f t="shared" si="1889"/>
        <v>1</v>
      </c>
      <c r="BE1824" s="29">
        <f t="shared" si="1889"/>
        <v>1</v>
      </c>
      <c r="BF1824" s="29">
        <f t="shared" si="1889"/>
        <v>1</v>
      </c>
      <c r="BG1824" s="29">
        <f t="shared" si="1889"/>
        <v>1</v>
      </c>
      <c r="BH1824" s="29">
        <f t="shared" si="1889"/>
        <v>1</v>
      </c>
      <c r="BI1824" s="29">
        <f t="shared" si="1889"/>
        <v>1</v>
      </c>
      <c r="BJ1824" s="29">
        <f t="shared" si="1887"/>
        <v>1</v>
      </c>
      <c r="BN1824" s="29">
        <f t="shared" si="1851"/>
        <v>13</v>
      </c>
      <c r="BO1824" s="29">
        <f t="shared" si="1829"/>
        <v>28</v>
      </c>
    </row>
    <row r="1825" spans="3:67" x14ac:dyDescent="0.25">
      <c r="C1825" s="79">
        <f t="shared" si="1826"/>
        <v>43889</v>
      </c>
      <c r="D1825" s="29">
        <f t="shared" si="1873"/>
        <v>2020</v>
      </c>
      <c r="E1825" s="29">
        <f t="shared" si="1852"/>
        <v>2</v>
      </c>
      <c r="F1825" s="29">
        <f t="shared" si="1853"/>
        <v>9</v>
      </c>
      <c r="G1825" s="29">
        <f t="shared" si="1854"/>
        <v>28</v>
      </c>
      <c r="H1825" s="166" t="str">
        <f t="shared" si="1855"/>
        <v>Do</v>
      </c>
      <c r="I1825" s="29">
        <f t="shared" si="1827"/>
        <v>14</v>
      </c>
      <c r="J1825" s="29">
        <f t="array" ref="J1825">INDEX(Dienstplan!$F$6:$AJ$55,BN1825,BO1825)</f>
        <v>0</v>
      </c>
      <c r="K1825" s="29">
        <f t="array" ref="K1825">IF(OR(J1825=Schichten!$B$3,J1825=Schichten!$B$4),INDEX($D$98:$D$147,MATCH(CODE(J1825),$H$98:$H$147,0)),IF(ISERROR(INDEX($D$98:$D$147,MATCH(J1825,$A$98:$A$147,0))),0,INDEX($D$98:$D$147,MATCH(J1825,$A$98:$A$147,0))))</f>
        <v>0</v>
      </c>
      <c r="L1825" s="29">
        <f t="shared" ref="L1825" si="1898">L1775</f>
        <v>0</v>
      </c>
      <c r="M1825" s="29">
        <f t="shared" si="1876"/>
        <v>0</v>
      </c>
      <c r="O1825" s="29">
        <f t="shared" si="1883"/>
        <v>0</v>
      </c>
      <c r="P1825" s="29">
        <f t="shared" si="1883"/>
        <v>0</v>
      </c>
      <c r="Q1825" s="29">
        <f t="shared" si="1883"/>
        <v>0</v>
      </c>
      <c r="R1825" s="29">
        <f t="shared" si="1883"/>
        <v>0</v>
      </c>
      <c r="S1825" s="29">
        <f t="shared" si="1883"/>
        <v>0</v>
      </c>
      <c r="T1825" s="29">
        <f t="shared" si="1883"/>
        <v>0</v>
      </c>
      <c r="U1825" s="29">
        <f t="shared" si="1883"/>
        <v>0</v>
      </c>
      <c r="V1825" s="29">
        <f t="shared" si="1883"/>
        <v>0</v>
      </c>
      <c r="W1825" s="29">
        <f t="shared" si="1883"/>
        <v>0</v>
      </c>
      <c r="X1825" s="29">
        <f t="shared" si="1883"/>
        <v>0</v>
      </c>
      <c r="Y1825" s="29">
        <f t="shared" si="1883"/>
        <v>1</v>
      </c>
      <c r="Z1825" s="29">
        <f t="shared" si="1883"/>
        <v>1</v>
      </c>
      <c r="AA1825" s="29">
        <f t="shared" si="1883"/>
        <v>1</v>
      </c>
      <c r="AB1825" s="29">
        <f t="shared" si="1883"/>
        <v>1</v>
      </c>
      <c r="AC1825" s="29">
        <f t="shared" si="1883"/>
        <v>1</v>
      </c>
      <c r="AD1825" s="29">
        <f t="shared" si="1883"/>
        <v>1</v>
      </c>
      <c r="AE1825" s="29">
        <f t="shared" si="1881"/>
        <v>1</v>
      </c>
      <c r="AF1825" s="29">
        <f t="shared" si="1881"/>
        <v>1</v>
      </c>
      <c r="AG1825" s="29">
        <f t="shared" si="1881"/>
        <v>1</v>
      </c>
      <c r="AH1825" s="29">
        <f t="shared" si="1881"/>
        <v>1</v>
      </c>
      <c r="AI1825" s="29">
        <f t="shared" si="1881"/>
        <v>1</v>
      </c>
      <c r="AJ1825" s="29">
        <f t="shared" si="1881"/>
        <v>1</v>
      </c>
      <c r="AK1825" s="29">
        <f t="shared" si="1881"/>
        <v>1</v>
      </c>
      <c r="AL1825" s="29">
        <f t="shared" si="1881"/>
        <v>1</v>
      </c>
      <c r="AM1825" s="29">
        <f t="shared" si="1881"/>
        <v>1</v>
      </c>
      <c r="AN1825" s="29">
        <f t="shared" si="1881"/>
        <v>1</v>
      </c>
      <c r="AO1825" s="29">
        <f t="shared" si="1881"/>
        <v>1</v>
      </c>
      <c r="AP1825" s="29">
        <f t="shared" si="1881"/>
        <v>1</v>
      </c>
      <c r="AQ1825" s="29">
        <f t="shared" si="1881"/>
        <v>1</v>
      </c>
      <c r="AR1825" s="29">
        <f t="shared" si="1881"/>
        <v>1</v>
      </c>
      <c r="AS1825" s="29">
        <f t="shared" si="1881"/>
        <v>1</v>
      </c>
      <c r="AT1825" s="29">
        <f t="shared" si="1889"/>
        <v>1</v>
      </c>
      <c r="AU1825" s="29">
        <f t="shared" si="1889"/>
        <v>1</v>
      </c>
      <c r="AV1825" s="29">
        <f t="shared" si="1889"/>
        <v>1</v>
      </c>
      <c r="AW1825" s="29">
        <f t="shared" si="1889"/>
        <v>1</v>
      </c>
      <c r="AX1825" s="29">
        <f t="shared" si="1889"/>
        <v>1</v>
      </c>
      <c r="AY1825" s="29">
        <f t="shared" si="1889"/>
        <v>1</v>
      </c>
      <c r="AZ1825" s="29">
        <f t="shared" si="1889"/>
        <v>1</v>
      </c>
      <c r="BA1825" s="29">
        <f t="shared" si="1889"/>
        <v>1</v>
      </c>
      <c r="BB1825" s="29">
        <f t="shared" si="1889"/>
        <v>1</v>
      </c>
      <c r="BC1825" s="29">
        <f t="shared" si="1889"/>
        <v>1</v>
      </c>
      <c r="BD1825" s="29">
        <f t="shared" si="1889"/>
        <v>1</v>
      </c>
      <c r="BE1825" s="29">
        <f t="shared" si="1889"/>
        <v>1</v>
      </c>
      <c r="BF1825" s="29">
        <f t="shared" si="1889"/>
        <v>1</v>
      </c>
      <c r="BG1825" s="29">
        <f t="shared" si="1889"/>
        <v>1</v>
      </c>
      <c r="BH1825" s="29">
        <f t="shared" si="1889"/>
        <v>1</v>
      </c>
      <c r="BI1825" s="29">
        <f t="shared" si="1889"/>
        <v>1</v>
      </c>
      <c r="BJ1825" s="29">
        <f t="shared" si="1887"/>
        <v>1</v>
      </c>
      <c r="BN1825" s="29">
        <f t="shared" si="1851"/>
        <v>14</v>
      </c>
      <c r="BO1825" s="29">
        <f t="shared" si="1829"/>
        <v>28</v>
      </c>
    </row>
    <row r="1826" spans="3:67" x14ac:dyDescent="0.25">
      <c r="C1826" s="79">
        <f t="shared" si="1826"/>
        <v>43889</v>
      </c>
      <c r="D1826" s="29">
        <f t="shared" si="1873"/>
        <v>2020</v>
      </c>
      <c r="E1826" s="29">
        <f t="shared" si="1852"/>
        <v>2</v>
      </c>
      <c r="F1826" s="29">
        <f t="shared" si="1853"/>
        <v>9</v>
      </c>
      <c r="G1826" s="29">
        <f t="shared" si="1854"/>
        <v>28</v>
      </c>
      <c r="H1826" s="166" t="str">
        <f t="shared" si="1855"/>
        <v>Do</v>
      </c>
      <c r="I1826" s="29">
        <f t="shared" si="1827"/>
        <v>15</v>
      </c>
      <c r="J1826" s="29">
        <f t="array" ref="J1826">INDEX(Dienstplan!$F$6:$AJ$55,BN1826,BO1826)</f>
        <v>0</v>
      </c>
      <c r="K1826" s="29">
        <f t="array" ref="K1826">IF(OR(J1826=Schichten!$B$3,J1826=Schichten!$B$4),INDEX($D$98:$D$147,MATCH(CODE(J1826),$H$98:$H$147,0)),IF(ISERROR(INDEX($D$98:$D$147,MATCH(J1826,$A$98:$A$147,0))),0,INDEX($D$98:$D$147,MATCH(J1826,$A$98:$A$147,0))))</f>
        <v>0</v>
      </c>
      <c r="L1826" s="29">
        <f t="shared" ref="L1826" si="1899">L1776</f>
        <v>0</v>
      </c>
      <c r="M1826" s="29">
        <f t="shared" si="1876"/>
        <v>0</v>
      </c>
      <c r="O1826" s="29">
        <f t="shared" si="1883"/>
        <v>0</v>
      </c>
      <c r="P1826" s="29">
        <f t="shared" si="1883"/>
        <v>0</v>
      </c>
      <c r="Q1826" s="29">
        <f t="shared" si="1883"/>
        <v>0</v>
      </c>
      <c r="R1826" s="29">
        <f t="shared" si="1883"/>
        <v>0</v>
      </c>
      <c r="S1826" s="29">
        <f t="shared" si="1883"/>
        <v>0</v>
      </c>
      <c r="T1826" s="29">
        <f t="shared" si="1883"/>
        <v>0</v>
      </c>
      <c r="U1826" s="29">
        <f t="shared" si="1883"/>
        <v>0</v>
      </c>
      <c r="V1826" s="29">
        <f t="shared" si="1883"/>
        <v>0</v>
      </c>
      <c r="W1826" s="29">
        <f t="shared" si="1883"/>
        <v>0</v>
      </c>
      <c r="X1826" s="29">
        <f t="shared" si="1883"/>
        <v>0</v>
      </c>
      <c r="Y1826" s="29">
        <f t="shared" si="1883"/>
        <v>1</v>
      </c>
      <c r="Z1826" s="29">
        <f t="shared" si="1883"/>
        <v>1</v>
      </c>
      <c r="AA1826" s="29">
        <f t="shared" si="1883"/>
        <v>1</v>
      </c>
      <c r="AB1826" s="29">
        <f t="shared" si="1883"/>
        <v>1</v>
      </c>
      <c r="AC1826" s="29">
        <f t="shared" si="1883"/>
        <v>1</v>
      </c>
      <c r="AD1826" s="29">
        <f t="shared" si="1883"/>
        <v>1</v>
      </c>
      <c r="AE1826" s="29">
        <f t="shared" si="1881"/>
        <v>1</v>
      </c>
      <c r="AF1826" s="29">
        <f t="shared" si="1881"/>
        <v>1</v>
      </c>
      <c r="AG1826" s="29">
        <f t="shared" si="1881"/>
        <v>1</v>
      </c>
      <c r="AH1826" s="29">
        <f t="shared" si="1881"/>
        <v>1</v>
      </c>
      <c r="AI1826" s="29">
        <f t="shared" si="1881"/>
        <v>1</v>
      </c>
      <c r="AJ1826" s="29">
        <f t="shared" si="1881"/>
        <v>1</v>
      </c>
      <c r="AK1826" s="29">
        <f t="shared" si="1881"/>
        <v>1</v>
      </c>
      <c r="AL1826" s="29">
        <f t="shared" si="1881"/>
        <v>1</v>
      </c>
      <c r="AM1826" s="29">
        <f t="shared" si="1881"/>
        <v>1</v>
      </c>
      <c r="AN1826" s="29">
        <f t="shared" si="1881"/>
        <v>1</v>
      </c>
      <c r="AO1826" s="29">
        <f t="shared" si="1881"/>
        <v>1</v>
      </c>
      <c r="AP1826" s="29">
        <f t="shared" si="1881"/>
        <v>1</v>
      </c>
      <c r="AQ1826" s="29">
        <f t="shared" si="1881"/>
        <v>1</v>
      </c>
      <c r="AR1826" s="29">
        <f t="shared" si="1881"/>
        <v>1</v>
      </c>
      <c r="AS1826" s="29">
        <f t="shared" si="1881"/>
        <v>1</v>
      </c>
      <c r="AT1826" s="29">
        <f t="shared" si="1889"/>
        <v>1</v>
      </c>
      <c r="AU1826" s="29">
        <f t="shared" si="1889"/>
        <v>1</v>
      </c>
      <c r="AV1826" s="29">
        <f t="shared" si="1889"/>
        <v>1</v>
      </c>
      <c r="AW1826" s="29">
        <f t="shared" si="1889"/>
        <v>1</v>
      </c>
      <c r="AX1826" s="29">
        <f t="shared" si="1889"/>
        <v>1</v>
      </c>
      <c r="AY1826" s="29">
        <f t="shared" si="1889"/>
        <v>1</v>
      </c>
      <c r="AZ1826" s="29">
        <f t="shared" si="1889"/>
        <v>1</v>
      </c>
      <c r="BA1826" s="29">
        <f t="shared" si="1889"/>
        <v>1</v>
      </c>
      <c r="BB1826" s="29">
        <f t="shared" si="1889"/>
        <v>1</v>
      </c>
      <c r="BC1826" s="29">
        <f t="shared" si="1889"/>
        <v>1</v>
      </c>
      <c r="BD1826" s="29">
        <f t="shared" si="1889"/>
        <v>1</v>
      </c>
      <c r="BE1826" s="29">
        <f t="shared" si="1889"/>
        <v>1</v>
      </c>
      <c r="BF1826" s="29">
        <f t="shared" si="1889"/>
        <v>1</v>
      </c>
      <c r="BG1826" s="29">
        <f t="shared" si="1889"/>
        <v>1</v>
      </c>
      <c r="BH1826" s="29">
        <f t="shared" si="1889"/>
        <v>1</v>
      </c>
      <c r="BI1826" s="29">
        <f t="shared" si="1889"/>
        <v>1</v>
      </c>
      <c r="BJ1826" s="29">
        <f t="shared" si="1887"/>
        <v>1</v>
      </c>
      <c r="BN1826" s="29">
        <f t="shared" si="1851"/>
        <v>15</v>
      </c>
      <c r="BO1826" s="29">
        <f t="shared" si="1829"/>
        <v>28</v>
      </c>
    </row>
    <row r="1827" spans="3:67" x14ac:dyDescent="0.25">
      <c r="C1827" s="79">
        <f t="shared" si="1826"/>
        <v>43889</v>
      </c>
      <c r="D1827" s="29">
        <f t="shared" si="1873"/>
        <v>2020</v>
      </c>
      <c r="E1827" s="29">
        <f t="shared" si="1852"/>
        <v>2</v>
      </c>
      <c r="F1827" s="29">
        <f t="shared" si="1853"/>
        <v>9</v>
      </c>
      <c r="G1827" s="29">
        <f t="shared" si="1854"/>
        <v>28</v>
      </c>
      <c r="H1827" s="166" t="str">
        <f t="shared" si="1855"/>
        <v>Do</v>
      </c>
      <c r="I1827" s="29">
        <f t="shared" si="1827"/>
        <v>16</v>
      </c>
      <c r="J1827" s="29">
        <f t="array" ref="J1827">INDEX(Dienstplan!$F$6:$AJ$55,BN1827,BO1827)</f>
        <v>0</v>
      </c>
      <c r="K1827" s="29">
        <f t="array" ref="K1827">IF(OR(J1827=Schichten!$B$3,J1827=Schichten!$B$4),INDEX($D$98:$D$147,MATCH(CODE(J1827),$H$98:$H$147,0)),IF(ISERROR(INDEX($D$98:$D$147,MATCH(J1827,$A$98:$A$147,0))),0,INDEX($D$98:$D$147,MATCH(J1827,$A$98:$A$147,0))))</f>
        <v>0</v>
      </c>
      <c r="L1827" s="29">
        <f t="shared" ref="L1827" si="1900">L1777</f>
        <v>0</v>
      </c>
      <c r="M1827" s="29">
        <f t="shared" si="1876"/>
        <v>0</v>
      </c>
      <c r="O1827" s="29">
        <f t="shared" si="1883"/>
        <v>0</v>
      </c>
      <c r="P1827" s="29">
        <f t="shared" si="1883"/>
        <v>0</v>
      </c>
      <c r="Q1827" s="29">
        <f t="shared" si="1883"/>
        <v>0</v>
      </c>
      <c r="R1827" s="29">
        <f t="shared" si="1883"/>
        <v>0</v>
      </c>
      <c r="S1827" s="29">
        <f t="shared" si="1883"/>
        <v>0</v>
      </c>
      <c r="T1827" s="29">
        <f t="shared" si="1883"/>
        <v>0</v>
      </c>
      <c r="U1827" s="29">
        <f t="shared" si="1883"/>
        <v>0</v>
      </c>
      <c r="V1827" s="29">
        <f t="shared" si="1883"/>
        <v>0</v>
      </c>
      <c r="W1827" s="29">
        <f t="shared" si="1883"/>
        <v>0</v>
      </c>
      <c r="X1827" s="29">
        <f t="shared" si="1883"/>
        <v>0</v>
      </c>
      <c r="Y1827" s="29">
        <f t="shared" si="1883"/>
        <v>1</v>
      </c>
      <c r="Z1827" s="29">
        <f t="shared" si="1883"/>
        <v>1</v>
      </c>
      <c r="AA1827" s="29">
        <f t="shared" si="1883"/>
        <v>1</v>
      </c>
      <c r="AB1827" s="29">
        <f t="shared" si="1883"/>
        <v>1</v>
      </c>
      <c r="AC1827" s="29">
        <f t="shared" si="1883"/>
        <v>1</v>
      </c>
      <c r="AD1827" s="29">
        <f t="shared" ref="AD1827:AS1842" si="1901">IF($M$457,IF($J1827=AD$461,1,0),0)</f>
        <v>1</v>
      </c>
      <c r="AE1827" s="29">
        <f t="shared" si="1901"/>
        <v>1</v>
      </c>
      <c r="AF1827" s="29">
        <f t="shared" si="1901"/>
        <v>1</v>
      </c>
      <c r="AG1827" s="29">
        <f t="shared" si="1901"/>
        <v>1</v>
      </c>
      <c r="AH1827" s="29">
        <f t="shared" si="1901"/>
        <v>1</v>
      </c>
      <c r="AI1827" s="29">
        <f t="shared" si="1901"/>
        <v>1</v>
      </c>
      <c r="AJ1827" s="29">
        <f t="shared" si="1901"/>
        <v>1</v>
      </c>
      <c r="AK1827" s="29">
        <f t="shared" si="1901"/>
        <v>1</v>
      </c>
      <c r="AL1827" s="29">
        <f t="shared" si="1901"/>
        <v>1</v>
      </c>
      <c r="AM1827" s="29">
        <f t="shared" si="1901"/>
        <v>1</v>
      </c>
      <c r="AN1827" s="29">
        <f t="shared" si="1901"/>
        <v>1</v>
      </c>
      <c r="AO1827" s="29">
        <f t="shared" si="1901"/>
        <v>1</v>
      </c>
      <c r="AP1827" s="29">
        <f t="shared" si="1901"/>
        <v>1</v>
      </c>
      <c r="AQ1827" s="29">
        <f t="shared" si="1901"/>
        <v>1</v>
      </c>
      <c r="AR1827" s="29">
        <f t="shared" si="1901"/>
        <v>1</v>
      </c>
      <c r="AS1827" s="29">
        <f t="shared" si="1901"/>
        <v>1</v>
      </c>
      <c r="AT1827" s="29">
        <f t="shared" si="1889"/>
        <v>1</v>
      </c>
      <c r="AU1827" s="29">
        <f t="shared" si="1889"/>
        <v>1</v>
      </c>
      <c r="AV1827" s="29">
        <f t="shared" si="1889"/>
        <v>1</v>
      </c>
      <c r="AW1827" s="29">
        <f t="shared" si="1889"/>
        <v>1</v>
      </c>
      <c r="AX1827" s="29">
        <f t="shared" si="1889"/>
        <v>1</v>
      </c>
      <c r="AY1827" s="29">
        <f t="shared" si="1889"/>
        <v>1</v>
      </c>
      <c r="AZ1827" s="29">
        <f t="shared" si="1889"/>
        <v>1</v>
      </c>
      <c r="BA1827" s="29">
        <f t="shared" si="1889"/>
        <v>1</v>
      </c>
      <c r="BB1827" s="29">
        <f t="shared" si="1889"/>
        <v>1</v>
      </c>
      <c r="BC1827" s="29">
        <f t="shared" si="1889"/>
        <v>1</v>
      </c>
      <c r="BD1827" s="29">
        <f t="shared" si="1889"/>
        <v>1</v>
      </c>
      <c r="BE1827" s="29">
        <f t="shared" si="1889"/>
        <v>1</v>
      </c>
      <c r="BF1827" s="29">
        <f t="shared" si="1889"/>
        <v>1</v>
      </c>
      <c r="BG1827" s="29">
        <f t="shared" si="1889"/>
        <v>1</v>
      </c>
      <c r="BH1827" s="29">
        <f t="shared" si="1889"/>
        <v>1</v>
      </c>
      <c r="BI1827" s="29">
        <f t="shared" si="1889"/>
        <v>1</v>
      </c>
      <c r="BJ1827" s="29">
        <f t="shared" si="1887"/>
        <v>1</v>
      </c>
      <c r="BN1827" s="29">
        <f t="shared" si="1851"/>
        <v>16</v>
      </c>
      <c r="BO1827" s="29">
        <f t="shared" si="1829"/>
        <v>28</v>
      </c>
    </row>
    <row r="1828" spans="3:67" x14ac:dyDescent="0.25">
      <c r="C1828" s="79">
        <f t="shared" si="1826"/>
        <v>43889</v>
      </c>
      <c r="D1828" s="29">
        <f t="shared" si="1873"/>
        <v>2020</v>
      </c>
      <c r="E1828" s="29">
        <f t="shared" si="1852"/>
        <v>2</v>
      </c>
      <c r="F1828" s="29">
        <f t="shared" si="1853"/>
        <v>9</v>
      </c>
      <c r="G1828" s="29">
        <f t="shared" si="1854"/>
        <v>28</v>
      </c>
      <c r="H1828" s="166" t="str">
        <f t="shared" si="1855"/>
        <v>Do</v>
      </c>
      <c r="I1828" s="29">
        <f t="shared" si="1827"/>
        <v>17</v>
      </c>
      <c r="J1828" s="29">
        <f t="array" ref="J1828">INDEX(Dienstplan!$F$6:$AJ$55,BN1828,BO1828)</f>
        <v>0</v>
      </c>
      <c r="K1828" s="29">
        <f t="array" ref="K1828">IF(OR(J1828=Schichten!$B$3,J1828=Schichten!$B$4),INDEX($D$98:$D$147,MATCH(CODE(J1828),$H$98:$H$147,0)),IF(ISERROR(INDEX($D$98:$D$147,MATCH(J1828,$A$98:$A$147,0))),0,INDEX($D$98:$D$147,MATCH(J1828,$A$98:$A$147,0))))</f>
        <v>0</v>
      </c>
      <c r="L1828" s="29">
        <f t="shared" ref="L1828" si="1902">L1778</f>
        <v>0</v>
      </c>
      <c r="M1828" s="29">
        <f t="shared" si="1876"/>
        <v>0</v>
      </c>
      <c r="O1828" s="29">
        <f t="shared" ref="O1828:AD1843" si="1903">IF($M$457,IF($J1828=O$461,1,0),0)</f>
        <v>0</v>
      </c>
      <c r="P1828" s="29">
        <f t="shared" si="1903"/>
        <v>0</v>
      </c>
      <c r="Q1828" s="29">
        <f t="shared" si="1903"/>
        <v>0</v>
      </c>
      <c r="R1828" s="29">
        <f t="shared" si="1903"/>
        <v>0</v>
      </c>
      <c r="S1828" s="29">
        <f t="shared" si="1903"/>
        <v>0</v>
      </c>
      <c r="T1828" s="29">
        <f t="shared" si="1903"/>
        <v>0</v>
      </c>
      <c r="U1828" s="29">
        <f t="shared" si="1903"/>
        <v>0</v>
      </c>
      <c r="V1828" s="29">
        <f t="shared" si="1903"/>
        <v>0</v>
      </c>
      <c r="W1828" s="29">
        <f t="shared" si="1903"/>
        <v>0</v>
      </c>
      <c r="X1828" s="29">
        <f t="shared" si="1903"/>
        <v>0</v>
      </c>
      <c r="Y1828" s="29">
        <f t="shared" si="1903"/>
        <v>1</v>
      </c>
      <c r="Z1828" s="29">
        <f t="shared" si="1903"/>
        <v>1</v>
      </c>
      <c r="AA1828" s="29">
        <f t="shared" si="1903"/>
        <v>1</v>
      </c>
      <c r="AB1828" s="29">
        <f t="shared" si="1903"/>
        <v>1</v>
      </c>
      <c r="AC1828" s="29">
        <f t="shared" si="1903"/>
        <v>1</v>
      </c>
      <c r="AD1828" s="29">
        <f t="shared" si="1903"/>
        <v>1</v>
      </c>
      <c r="AE1828" s="29">
        <f t="shared" si="1901"/>
        <v>1</v>
      </c>
      <c r="AF1828" s="29">
        <f t="shared" si="1901"/>
        <v>1</v>
      </c>
      <c r="AG1828" s="29">
        <f t="shared" si="1901"/>
        <v>1</v>
      </c>
      <c r="AH1828" s="29">
        <f t="shared" si="1901"/>
        <v>1</v>
      </c>
      <c r="AI1828" s="29">
        <f t="shared" si="1901"/>
        <v>1</v>
      </c>
      <c r="AJ1828" s="29">
        <f t="shared" si="1901"/>
        <v>1</v>
      </c>
      <c r="AK1828" s="29">
        <f t="shared" si="1901"/>
        <v>1</v>
      </c>
      <c r="AL1828" s="29">
        <f t="shared" si="1901"/>
        <v>1</v>
      </c>
      <c r="AM1828" s="29">
        <f t="shared" si="1901"/>
        <v>1</v>
      </c>
      <c r="AN1828" s="29">
        <f t="shared" si="1901"/>
        <v>1</v>
      </c>
      <c r="AO1828" s="29">
        <f t="shared" si="1901"/>
        <v>1</v>
      </c>
      <c r="AP1828" s="29">
        <f t="shared" si="1901"/>
        <v>1</v>
      </c>
      <c r="AQ1828" s="29">
        <f t="shared" si="1901"/>
        <v>1</v>
      </c>
      <c r="AR1828" s="29">
        <f t="shared" si="1901"/>
        <v>1</v>
      </c>
      <c r="AS1828" s="29">
        <f t="shared" si="1901"/>
        <v>1</v>
      </c>
      <c r="AT1828" s="29">
        <f t="shared" si="1889"/>
        <v>1</v>
      </c>
      <c r="AU1828" s="29">
        <f t="shared" si="1889"/>
        <v>1</v>
      </c>
      <c r="AV1828" s="29">
        <f t="shared" si="1889"/>
        <v>1</v>
      </c>
      <c r="AW1828" s="29">
        <f t="shared" si="1889"/>
        <v>1</v>
      </c>
      <c r="AX1828" s="29">
        <f t="shared" si="1889"/>
        <v>1</v>
      </c>
      <c r="AY1828" s="29">
        <f t="shared" si="1889"/>
        <v>1</v>
      </c>
      <c r="AZ1828" s="29">
        <f t="shared" si="1889"/>
        <v>1</v>
      </c>
      <c r="BA1828" s="29">
        <f t="shared" si="1889"/>
        <v>1</v>
      </c>
      <c r="BB1828" s="29">
        <f t="shared" si="1889"/>
        <v>1</v>
      </c>
      <c r="BC1828" s="29">
        <f t="shared" si="1889"/>
        <v>1</v>
      </c>
      <c r="BD1828" s="29">
        <f t="shared" si="1889"/>
        <v>1</v>
      </c>
      <c r="BE1828" s="29">
        <f t="shared" si="1889"/>
        <v>1</v>
      </c>
      <c r="BF1828" s="29">
        <f t="shared" si="1889"/>
        <v>1</v>
      </c>
      <c r="BG1828" s="29">
        <f t="shared" si="1889"/>
        <v>1</v>
      </c>
      <c r="BH1828" s="29">
        <f t="shared" si="1889"/>
        <v>1</v>
      </c>
      <c r="BI1828" s="29">
        <f t="shared" si="1889"/>
        <v>1</v>
      </c>
      <c r="BJ1828" s="29">
        <f t="shared" si="1887"/>
        <v>1</v>
      </c>
      <c r="BN1828" s="29">
        <f t="shared" si="1851"/>
        <v>17</v>
      </c>
      <c r="BO1828" s="29">
        <f t="shared" si="1829"/>
        <v>28</v>
      </c>
    </row>
    <row r="1829" spans="3:67" x14ac:dyDescent="0.25">
      <c r="C1829" s="79">
        <f t="shared" si="1826"/>
        <v>43889</v>
      </c>
      <c r="D1829" s="29">
        <f t="shared" si="1873"/>
        <v>2020</v>
      </c>
      <c r="E1829" s="29">
        <f t="shared" si="1852"/>
        <v>2</v>
      </c>
      <c r="F1829" s="29">
        <f t="shared" si="1853"/>
        <v>9</v>
      </c>
      <c r="G1829" s="29">
        <f t="shared" si="1854"/>
        <v>28</v>
      </c>
      <c r="H1829" s="166" t="str">
        <f t="shared" si="1855"/>
        <v>Do</v>
      </c>
      <c r="I1829" s="29">
        <f t="shared" si="1827"/>
        <v>18</v>
      </c>
      <c r="J1829" s="29">
        <f t="array" ref="J1829">INDEX(Dienstplan!$F$6:$AJ$55,BN1829,BO1829)</f>
        <v>0</v>
      </c>
      <c r="K1829" s="29">
        <f t="array" ref="K1829">IF(OR(J1829=Schichten!$B$3,J1829=Schichten!$B$4),INDEX($D$98:$D$147,MATCH(CODE(J1829),$H$98:$H$147,0)),IF(ISERROR(INDEX($D$98:$D$147,MATCH(J1829,$A$98:$A$147,0))),0,INDEX($D$98:$D$147,MATCH(J1829,$A$98:$A$147,0))))</f>
        <v>0</v>
      </c>
      <c r="L1829" s="29">
        <f t="shared" ref="L1829" si="1904">L1779</f>
        <v>0</v>
      </c>
      <c r="M1829" s="29">
        <f t="shared" si="1876"/>
        <v>0</v>
      </c>
      <c r="O1829" s="29">
        <f t="shared" si="1903"/>
        <v>0</v>
      </c>
      <c r="P1829" s="29">
        <f t="shared" si="1903"/>
        <v>0</v>
      </c>
      <c r="Q1829" s="29">
        <f t="shared" si="1903"/>
        <v>0</v>
      </c>
      <c r="R1829" s="29">
        <f t="shared" si="1903"/>
        <v>0</v>
      </c>
      <c r="S1829" s="29">
        <f t="shared" si="1903"/>
        <v>0</v>
      </c>
      <c r="T1829" s="29">
        <f t="shared" si="1903"/>
        <v>0</v>
      </c>
      <c r="U1829" s="29">
        <f t="shared" si="1903"/>
        <v>0</v>
      </c>
      <c r="V1829" s="29">
        <f t="shared" si="1903"/>
        <v>0</v>
      </c>
      <c r="W1829" s="29">
        <f t="shared" si="1903"/>
        <v>0</v>
      </c>
      <c r="X1829" s="29">
        <f t="shared" si="1903"/>
        <v>0</v>
      </c>
      <c r="Y1829" s="29">
        <f t="shared" si="1903"/>
        <v>1</v>
      </c>
      <c r="Z1829" s="29">
        <f t="shared" si="1903"/>
        <v>1</v>
      </c>
      <c r="AA1829" s="29">
        <f t="shared" si="1903"/>
        <v>1</v>
      </c>
      <c r="AB1829" s="29">
        <f t="shared" si="1903"/>
        <v>1</v>
      </c>
      <c r="AC1829" s="29">
        <f t="shared" si="1903"/>
        <v>1</v>
      </c>
      <c r="AD1829" s="29">
        <f t="shared" si="1903"/>
        <v>1</v>
      </c>
      <c r="AE1829" s="29">
        <f t="shared" si="1901"/>
        <v>1</v>
      </c>
      <c r="AF1829" s="29">
        <f t="shared" si="1901"/>
        <v>1</v>
      </c>
      <c r="AG1829" s="29">
        <f t="shared" si="1901"/>
        <v>1</v>
      </c>
      <c r="AH1829" s="29">
        <f t="shared" si="1901"/>
        <v>1</v>
      </c>
      <c r="AI1829" s="29">
        <f t="shared" si="1901"/>
        <v>1</v>
      </c>
      <c r="AJ1829" s="29">
        <f t="shared" si="1901"/>
        <v>1</v>
      </c>
      <c r="AK1829" s="29">
        <f t="shared" si="1901"/>
        <v>1</v>
      </c>
      <c r="AL1829" s="29">
        <f t="shared" si="1901"/>
        <v>1</v>
      </c>
      <c r="AM1829" s="29">
        <f t="shared" si="1901"/>
        <v>1</v>
      </c>
      <c r="AN1829" s="29">
        <f t="shared" si="1901"/>
        <v>1</v>
      </c>
      <c r="AO1829" s="29">
        <f t="shared" si="1901"/>
        <v>1</v>
      </c>
      <c r="AP1829" s="29">
        <f t="shared" si="1901"/>
        <v>1</v>
      </c>
      <c r="AQ1829" s="29">
        <f t="shared" si="1901"/>
        <v>1</v>
      </c>
      <c r="AR1829" s="29">
        <f t="shared" si="1901"/>
        <v>1</v>
      </c>
      <c r="AS1829" s="29">
        <f t="shared" si="1901"/>
        <v>1</v>
      </c>
      <c r="AT1829" s="29">
        <f t="shared" si="1889"/>
        <v>1</v>
      </c>
      <c r="AU1829" s="29">
        <f t="shared" si="1889"/>
        <v>1</v>
      </c>
      <c r="AV1829" s="29">
        <f t="shared" si="1889"/>
        <v>1</v>
      </c>
      <c r="AW1829" s="29">
        <f t="shared" si="1889"/>
        <v>1</v>
      </c>
      <c r="AX1829" s="29">
        <f t="shared" si="1889"/>
        <v>1</v>
      </c>
      <c r="AY1829" s="29">
        <f t="shared" si="1889"/>
        <v>1</v>
      </c>
      <c r="AZ1829" s="29">
        <f t="shared" si="1889"/>
        <v>1</v>
      </c>
      <c r="BA1829" s="29">
        <f t="shared" si="1889"/>
        <v>1</v>
      </c>
      <c r="BB1829" s="29">
        <f t="shared" si="1889"/>
        <v>1</v>
      </c>
      <c r="BC1829" s="29">
        <f t="shared" si="1889"/>
        <v>1</v>
      </c>
      <c r="BD1829" s="29">
        <f t="shared" si="1889"/>
        <v>1</v>
      </c>
      <c r="BE1829" s="29">
        <f t="shared" si="1889"/>
        <v>1</v>
      </c>
      <c r="BF1829" s="29">
        <f t="shared" si="1889"/>
        <v>1</v>
      </c>
      <c r="BG1829" s="29">
        <f t="shared" si="1889"/>
        <v>1</v>
      </c>
      <c r="BH1829" s="29">
        <f t="shared" si="1889"/>
        <v>1</v>
      </c>
      <c r="BI1829" s="29">
        <f t="shared" si="1889"/>
        <v>1</v>
      </c>
      <c r="BJ1829" s="29">
        <f t="shared" si="1887"/>
        <v>1</v>
      </c>
      <c r="BN1829" s="29">
        <f t="shared" si="1851"/>
        <v>18</v>
      </c>
      <c r="BO1829" s="29">
        <f t="shared" si="1829"/>
        <v>28</v>
      </c>
    </row>
    <row r="1830" spans="3:67" x14ac:dyDescent="0.25">
      <c r="C1830" s="79">
        <f t="shared" si="1826"/>
        <v>43889</v>
      </c>
      <c r="D1830" s="29">
        <f t="shared" si="1873"/>
        <v>2020</v>
      </c>
      <c r="E1830" s="29">
        <f t="shared" si="1852"/>
        <v>2</v>
      </c>
      <c r="F1830" s="29">
        <f t="shared" si="1853"/>
        <v>9</v>
      </c>
      <c r="G1830" s="29">
        <f t="shared" si="1854"/>
        <v>28</v>
      </c>
      <c r="H1830" s="166" t="str">
        <f t="shared" si="1855"/>
        <v>Do</v>
      </c>
      <c r="I1830" s="29">
        <f t="shared" si="1827"/>
        <v>19</v>
      </c>
      <c r="J1830" s="29">
        <f t="array" ref="J1830">INDEX(Dienstplan!$F$6:$AJ$55,BN1830,BO1830)</f>
        <v>0</v>
      </c>
      <c r="K1830" s="29">
        <f t="array" ref="K1830">IF(OR(J1830=Schichten!$B$3,J1830=Schichten!$B$4),INDEX($D$98:$D$147,MATCH(CODE(J1830),$H$98:$H$147,0)),IF(ISERROR(INDEX($D$98:$D$147,MATCH(J1830,$A$98:$A$147,0))),0,INDEX($D$98:$D$147,MATCH(J1830,$A$98:$A$147,0))))</f>
        <v>0</v>
      </c>
      <c r="L1830" s="29">
        <f t="shared" ref="L1830" si="1905">L1780</f>
        <v>0</v>
      </c>
      <c r="M1830" s="29">
        <f t="shared" si="1876"/>
        <v>0</v>
      </c>
      <c r="O1830" s="29">
        <f t="shared" si="1903"/>
        <v>0</v>
      </c>
      <c r="P1830" s="29">
        <f t="shared" si="1903"/>
        <v>0</v>
      </c>
      <c r="Q1830" s="29">
        <f t="shared" si="1903"/>
        <v>0</v>
      </c>
      <c r="R1830" s="29">
        <f t="shared" si="1903"/>
        <v>0</v>
      </c>
      <c r="S1830" s="29">
        <f t="shared" si="1903"/>
        <v>0</v>
      </c>
      <c r="T1830" s="29">
        <f t="shared" si="1903"/>
        <v>0</v>
      </c>
      <c r="U1830" s="29">
        <f t="shared" si="1903"/>
        <v>0</v>
      </c>
      <c r="V1830" s="29">
        <f t="shared" si="1903"/>
        <v>0</v>
      </c>
      <c r="W1830" s="29">
        <f t="shared" si="1903"/>
        <v>0</v>
      </c>
      <c r="X1830" s="29">
        <f t="shared" si="1903"/>
        <v>0</v>
      </c>
      <c r="Y1830" s="29">
        <f t="shared" si="1903"/>
        <v>1</v>
      </c>
      <c r="Z1830" s="29">
        <f t="shared" si="1903"/>
        <v>1</v>
      </c>
      <c r="AA1830" s="29">
        <f t="shared" si="1903"/>
        <v>1</v>
      </c>
      <c r="AB1830" s="29">
        <f t="shared" si="1903"/>
        <v>1</v>
      </c>
      <c r="AC1830" s="29">
        <f t="shared" si="1903"/>
        <v>1</v>
      </c>
      <c r="AD1830" s="29">
        <f t="shared" si="1903"/>
        <v>1</v>
      </c>
      <c r="AE1830" s="29">
        <f t="shared" si="1901"/>
        <v>1</v>
      </c>
      <c r="AF1830" s="29">
        <f t="shared" si="1901"/>
        <v>1</v>
      </c>
      <c r="AG1830" s="29">
        <f t="shared" si="1901"/>
        <v>1</v>
      </c>
      <c r="AH1830" s="29">
        <f t="shared" si="1901"/>
        <v>1</v>
      </c>
      <c r="AI1830" s="29">
        <f t="shared" si="1901"/>
        <v>1</v>
      </c>
      <c r="AJ1830" s="29">
        <f t="shared" si="1901"/>
        <v>1</v>
      </c>
      <c r="AK1830" s="29">
        <f t="shared" si="1901"/>
        <v>1</v>
      </c>
      <c r="AL1830" s="29">
        <f t="shared" si="1901"/>
        <v>1</v>
      </c>
      <c r="AM1830" s="29">
        <f t="shared" si="1901"/>
        <v>1</v>
      </c>
      <c r="AN1830" s="29">
        <f t="shared" si="1901"/>
        <v>1</v>
      </c>
      <c r="AO1830" s="29">
        <f t="shared" si="1901"/>
        <v>1</v>
      </c>
      <c r="AP1830" s="29">
        <f t="shared" si="1901"/>
        <v>1</v>
      </c>
      <c r="AQ1830" s="29">
        <f t="shared" si="1901"/>
        <v>1</v>
      </c>
      <c r="AR1830" s="29">
        <f t="shared" si="1901"/>
        <v>1</v>
      </c>
      <c r="AS1830" s="29">
        <f t="shared" si="1901"/>
        <v>1</v>
      </c>
      <c r="AT1830" s="29">
        <f t="shared" si="1889"/>
        <v>1</v>
      </c>
      <c r="AU1830" s="29">
        <f t="shared" si="1889"/>
        <v>1</v>
      </c>
      <c r="AV1830" s="29">
        <f t="shared" si="1889"/>
        <v>1</v>
      </c>
      <c r="AW1830" s="29">
        <f t="shared" si="1889"/>
        <v>1</v>
      </c>
      <c r="AX1830" s="29">
        <f t="shared" si="1889"/>
        <v>1</v>
      </c>
      <c r="AY1830" s="29">
        <f t="shared" si="1889"/>
        <v>1</v>
      </c>
      <c r="AZ1830" s="29">
        <f t="shared" si="1889"/>
        <v>1</v>
      </c>
      <c r="BA1830" s="29">
        <f t="shared" si="1889"/>
        <v>1</v>
      </c>
      <c r="BB1830" s="29">
        <f t="shared" si="1889"/>
        <v>1</v>
      </c>
      <c r="BC1830" s="29">
        <f t="shared" si="1889"/>
        <v>1</v>
      </c>
      <c r="BD1830" s="29">
        <f t="shared" si="1889"/>
        <v>1</v>
      </c>
      <c r="BE1830" s="29">
        <f t="shared" si="1889"/>
        <v>1</v>
      </c>
      <c r="BF1830" s="29">
        <f t="shared" si="1889"/>
        <v>1</v>
      </c>
      <c r="BG1830" s="29">
        <f t="shared" si="1889"/>
        <v>1</v>
      </c>
      <c r="BH1830" s="29">
        <f t="shared" si="1889"/>
        <v>1</v>
      </c>
      <c r="BI1830" s="29">
        <f t="shared" si="1889"/>
        <v>1</v>
      </c>
      <c r="BJ1830" s="29">
        <f t="shared" si="1887"/>
        <v>1</v>
      </c>
      <c r="BN1830" s="29">
        <f t="shared" si="1851"/>
        <v>19</v>
      </c>
      <c r="BO1830" s="29">
        <f t="shared" si="1829"/>
        <v>28</v>
      </c>
    </row>
    <row r="1831" spans="3:67" x14ac:dyDescent="0.25">
      <c r="C1831" s="79">
        <f t="shared" si="1826"/>
        <v>43889</v>
      </c>
      <c r="D1831" s="29">
        <f t="shared" si="1873"/>
        <v>2020</v>
      </c>
      <c r="E1831" s="29">
        <f t="shared" si="1852"/>
        <v>2</v>
      </c>
      <c r="F1831" s="29">
        <f t="shared" si="1853"/>
        <v>9</v>
      </c>
      <c r="G1831" s="29">
        <f t="shared" si="1854"/>
        <v>28</v>
      </c>
      <c r="H1831" s="166" t="str">
        <f t="shared" si="1855"/>
        <v>Do</v>
      </c>
      <c r="I1831" s="29">
        <f t="shared" si="1827"/>
        <v>20</v>
      </c>
      <c r="J1831" s="29">
        <f t="array" ref="J1831">INDEX(Dienstplan!$F$6:$AJ$55,BN1831,BO1831)</f>
        <v>0</v>
      </c>
      <c r="K1831" s="29">
        <f t="array" ref="K1831">IF(OR(J1831=Schichten!$B$3,J1831=Schichten!$B$4),INDEX($D$98:$D$147,MATCH(CODE(J1831),$H$98:$H$147,0)),IF(ISERROR(INDEX($D$98:$D$147,MATCH(J1831,$A$98:$A$147,0))),0,INDEX($D$98:$D$147,MATCH(J1831,$A$98:$A$147,0))))</f>
        <v>0</v>
      </c>
      <c r="L1831" s="29">
        <f t="shared" ref="L1831" si="1906">L1781</f>
        <v>0</v>
      </c>
      <c r="M1831" s="29">
        <f t="shared" si="1876"/>
        <v>0</v>
      </c>
      <c r="O1831" s="29">
        <f t="shared" si="1903"/>
        <v>0</v>
      </c>
      <c r="P1831" s="29">
        <f t="shared" si="1903"/>
        <v>0</v>
      </c>
      <c r="Q1831" s="29">
        <f t="shared" si="1903"/>
        <v>0</v>
      </c>
      <c r="R1831" s="29">
        <f t="shared" si="1903"/>
        <v>0</v>
      </c>
      <c r="S1831" s="29">
        <f t="shared" si="1903"/>
        <v>0</v>
      </c>
      <c r="T1831" s="29">
        <f t="shared" si="1903"/>
        <v>0</v>
      </c>
      <c r="U1831" s="29">
        <f t="shared" si="1903"/>
        <v>0</v>
      </c>
      <c r="V1831" s="29">
        <f t="shared" si="1903"/>
        <v>0</v>
      </c>
      <c r="W1831" s="29">
        <f t="shared" si="1903"/>
        <v>0</v>
      </c>
      <c r="X1831" s="29">
        <f t="shared" si="1903"/>
        <v>0</v>
      </c>
      <c r="Y1831" s="29">
        <f t="shared" si="1903"/>
        <v>1</v>
      </c>
      <c r="Z1831" s="29">
        <f t="shared" si="1903"/>
        <v>1</v>
      </c>
      <c r="AA1831" s="29">
        <f t="shared" si="1903"/>
        <v>1</v>
      </c>
      <c r="AB1831" s="29">
        <f t="shared" si="1903"/>
        <v>1</v>
      </c>
      <c r="AC1831" s="29">
        <f t="shared" si="1903"/>
        <v>1</v>
      </c>
      <c r="AD1831" s="29">
        <f t="shared" si="1903"/>
        <v>1</v>
      </c>
      <c r="AE1831" s="29">
        <f t="shared" si="1901"/>
        <v>1</v>
      </c>
      <c r="AF1831" s="29">
        <f t="shared" si="1901"/>
        <v>1</v>
      </c>
      <c r="AG1831" s="29">
        <f t="shared" si="1901"/>
        <v>1</v>
      </c>
      <c r="AH1831" s="29">
        <f t="shared" si="1901"/>
        <v>1</v>
      </c>
      <c r="AI1831" s="29">
        <f t="shared" si="1901"/>
        <v>1</v>
      </c>
      <c r="AJ1831" s="29">
        <f t="shared" si="1901"/>
        <v>1</v>
      </c>
      <c r="AK1831" s="29">
        <f t="shared" si="1901"/>
        <v>1</v>
      </c>
      <c r="AL1831" s="29">
        <f t="shared" si="1901"/>
        <v>1</v>
      </c>
      <c r="AM1831" s="29">
        <f t="shared" si="1901"/>
        <v>1</v>
      </c>
      <c r="AN1831" s="29">
        <f t="shared" si="1901"/>
        <v>1</v>
      </c>
      <c r="AO1831" s="29">
        <f t="shared" si="1901"/>
        <v>1</v>
      </c>
      <c r="AP1831" s="29">
        <f t="shared" si="1901"/>
        <v>1</v>
      </c>
      <c r="AQ1831" s="29">
        <f t="shared" si="1901"/>
        <v>1</v>
      </c>
      <c r="AR1831" s="29">
        <f t="shared" si="1901"/>
        <v>1</v>
      </c>
      <c r="AS1831" s="29">
        <f t="shared" si="1901"/>
        <v>1</v>
      </c>
      <c r="AT1831" s="29">
        <f t="shared" si="1889"/>
        <v>1</v>
      </c>
      <c r="AU1831" s="29">
        <f t="shared" si="1889"/>
        <v>1</v>
      </c>
      <c r="AV1831" s="29">
        <f t="shared" si="1889"/>
        <v>1</v>
      </c>
      <c r="AW1831" s="29">
        <f t="shared" si="1889"/>
        <v>1</v>
      </c>
      <c r="AX1831" s="29">
        <f t="shared" si="1889"/>
        <v>1</v>
      </c>
      <c r="AY1831" s="29">
        <f t="shared" si="1889"/>
        <v>1</v>
      </c>
      <c r="AZ1831" s="29">
        <f t="shared" si="1889"/>
        <v>1</v>
      </c>
      <c r="BA1831" s="29">
        <f t="shared" si="1889"/>
        <v>1</v>
      </c>
      <c r="BB1831" s="29">
        <f t="shared" si="1889"/>
        <v>1</v>
      </c>
      <c r="BC1831" s="29">
        <f t="shared" si="1889"/>
        <v>1</v>
      </c>
      <c r="BD1831" s="29">
        <f t="shared" si="1889"/>
        <v>1</v>
      </c>
      <c r="BE1831" s="29">
        <f t="shared" si="1889"/>
        <v>1</v>
      </c>
      <c r="BF1831" s="29">
        <f t="shared" si="1889"/>
        <v>1</v>
      </c>
      <c r="BG1831" s="29">
        <f t="shared" si="1889"/>
        <v>1</v>
      </c>
      <c r="BH1831" s="29">
        <f t="shared" si="1889"/>
        <v>1</v>
      </c>
      <c r="BI1831" s="29">
        <f t="shared" ref="BI1831:BJ1846" si="1907">IF($M$457,IF($J1831=BI$461,1,0),0)</f>
        <v>1</v>
      </c>
      <c r="BJ1831" s="29">
        <f t="shared" si="1907"/>
        <v>1</v>
      </c>
      <c r="BN1831" s="29">
        <f t="shared" si="1851"/>
        <v>20</v>
      </c>
      <c r="BO1831" s="29">
        <f t="shared" si="1829"/>
        <v>28</v>
      </c>
    </row>
    <row r="1832" spans="3:67" x14ac:dyDescent="0.25">
      <c r="C1832" s="79">
        <f t="shared" si="1826"/>
        <v>43889</v>
      </c>
      <c r="D1832" s="29">
        <f t="shared" si="1873"/>
        <v>2020</v>
      </c>
      <c r="E1832" s="29">
        <f t="shared" si="1852"/>
        <v>2</v>
      </c>
      <c r="F1832" s="29">
        <f t="shared" si="1853"/>
        <v>9</v>
      </c>
      <c r="G1832" s="29">
        <f t="shared" si="1854"/>
        <v>28</v>
      </c>
      <c r="H1832" s="166" t="str">
        <f t="shared" si="1855"/>
        <v>Do</v>
      </c>
      <c r="I1832" s="29">
        <f t="shared" si="1827"/>
        <v>21</v>
      </c>
      <c r="J1832" s="29">
        <f t="array" ref="J1832">INDEX(Dienstplan!$F$6:$AJ$55,BN1832,BO1832)</f>
        <v>0</v>
      </c>
      <c r="K1832" s="29">
        <f t="array" ref="K1832">IF(OR(J1832=Schichten!$B$3,J1832=Schichten!$B$4),INDEX($D$98:$D$147,MATCH(CODE(J1832),$H$98:$H$147,0)),IF(ISERROR(INDEX($D$98:$D$147,MATCH(J1832,$A$98:$A$147,0))),0,INDEX($D$98:$D$147,MATCH(J1832,$A$98:$A$147,0))))</f>
        <v>0</v>
      </c>
      <c r="L1832" s="29">
        <f t="shared" ref="L1832" si="1908">L1782</f>
        <v>0</v>
      </c>
      <c r="M1832" s="29">
        <f t="shared" si="1876"/>
        <v>0</v>
      </c>
      <c r="O1832" s="29">
        <f t="shared" si="1903"/>
        <v>0</v>
      </c>
      <c r="P1832" s="29">
        <f t="shared" si="1903"/>
        <v>0</v>
      </c>
      <c r="Q1832" s="29">
        <f t="shared" si="1903"/>
        <v>0</v>
      </c>
      <c r="R1832" s="29">
        <f t="shared" si="1903"/>
        <v>0</v>
      </c>
      <c r="S1832" s="29">
        <f t="shared" si="1903"/>
        <v>0</v>
      </c>
      <c r="T1832" s="29">
        <f t="shared" si="1903"/>
        <v>0</v>
      </c>
      <c r="U1832" s="29">
        <f t="shared" si="1903"/>
        <v>0</v>
      </c>
      <c r="V1832" s="29">
        <f t="shared" si="1903"/>
        <v>0</v>
      </c>
      <c r="W1832" s="29">
        <f t="shared" si="1903"/>
        <v>0</v>
      </c>
      <c r="X1832" s="29">
        <f t="shared" si="1903"/>
        <v>0</v>
      </c>
      <c r="Y1832" s="29">
        <f t="shared" si="1903"/>
        <v>1</v>
      </c>
      <c r="Z1832" s="29">
        <f t="shared" si="1903"/>
        <v>1</v>
      </c>
      <c r="AA1832" s="29">
        <f t="shared" si="1903"/>
        <v>1</v>
      </c>
      <c r="AB1832" s="29">
        <f t="shared" si="1903"/>
        <v>1</v>
      </c>
      <c r="AC1832" s="29">
        <f t="shared" si="1903"/>
        <v>1</v>
      </c>
      <c r="AD1832" s="29">
        <f t="shared" si="1903"/>
        <v>1</v>
      </c>
      <c r="AE1832" s="29">
        <f t="shared" si="1901"/>
        <v>1</v>
      </c>
      <c r="AF1832" s="29">
        <f t="shared" si="1901"/>
        <v>1</v>
      </c>
      <c r="AG1832" s="29">
        <f t="shared" si="1901"/>
        <v>1</v>
      </c>
      <c r="AH1832" s="29">
        <f t="shared" si="1901"/>
        <v>1</v>
      </c>
      <c r="AI1832" s="29">
        <f t="shared" si="1901"/>
        <v>1</v>
      </c>
      <c r="AJ1832" s="29">
        <f t="shared" si="1901"/>
        <v>1</v>
      </c>
      <c r="AK1832" s="29">
        <f t="shared" si="1901"/>
        <v>1</v>
      </c>
      <c r="AL1832" s="29">
        <f t="shared" si="1901"/>
        <v>1</v>
      </c>
      <c r="AM1832" s="29">
        <f t="shared" si="1901"/>
        <v>1</v>
      </c>
      <c r="AN1832" s="29">
        <f t="shared" si="1901"/>
        <v>1</v>
      </c>
      <c r="AO1832" s="29">
        <f t="shared" si="1901"/>
        <v>1</v>
      </c>
      <c r="AP1832" s="29">
        <f t="shared" si="1901"/>
        <v>1</v>
      </c>
      <c r="AQ1832" s="29">
        <f t="shared" si="1901"/>
        <v>1</v>
      </c>
      <c r="AR1832" s="29">
        <f t="shared" si="1901"/>
        <v>1</v>
      </c>
      <c r="AS1832" s="29">
        <f t="shared" si="1901"/>
        <v>1</v>
      </c>
      <c r="AT1832" s="29">
        <f t="shared" ref="AT1832:BI1847" si="1909">IF($M$457,IF($J1832=AT$461,1,0),0)</f>
        <v>1</v>
      </c>
      <c r="AU1832" s="29">
        <f t="shared" si="1909"/>
        <v>1</v>
      </c>
      <c r="AV1832" s="29">
        <f t="shared" si="1909"/>
        <v>1</v>
      </c>
      <c r="AW1832" s="29">
        <f t="shared" si="1909"/>
        <v>1</v>
      </c>
      <c r="AX1832" s="29">
        <f t="shared" si="1909"/>
        <v>1</v>
      </c>
      <c r="AY1832" s="29">
        <f t="shared" si="1909"/>
        <v>1</v>
      </c>
      <c r="AZ1832" s="29">
        <f t="shared" si="1909"/>
        <v>1</v>
      </c>
      <c r="BA1832" s="29">
        <f t="shared" si="1909"/>
        <v>1</v>
      </c>
      <c r="BB1832" s="29">
        <f t="shared" si="1909"/>
        <v>1</v>
      </c>
      <c r="BC1832" s="29">
        <f t="shared" si="1909"/>
        <v>1</v>
      </c>
      <c r="BD1832" s="29">
        <f t="shared" si="1909"/>
        <v>1</v>
      </c>
      <c r="BE1832" s="29">
        <f t="shared" si="1909"/>
        <v>1</v>
      </c>
      <c r="BF1832" s="29">
        <f t="shared" si="1909"/>
        <v>1</v>
      </c>
      <c r="BG1832" s="29">
        <f t="shared" si="1909"/>
        <v>1</v>
      </c>
      <c r="BH1832" s="29">
        <f t="shared" si="1909"/>
        <v>1</v>
      </c>
      <c r="BI1832" s="29">
        <f t="shared" si="1909"/>
        <v>1</v>
      </c>
      <c r="BJ1832" s="29">
        <f t="shared" si="1907"/>
        <v>1</v>
      </c>
      <c r="BN1832" s="29">
        <f t="shared" si="1851"/>
        <v>21</v>
      </c>
      <c r="BO1832" s="29">
        <f t="shared" si="1829"/>
        <v>28</v>
      </c>
    </row>
    <row r="1833" spans="3:67" x14ac:dyDescent="0.25">
      <c r="C1833" s="79">
        <f t="shared" si="1826"/>
        <v>43889</v>
      </c>
      <c r="D1833" s="29">
        <f t="shared" si="1873"/>
        <v>2020</v>
      </c>
      <c r="E1833" s="29">
        <f t="shared" si="1852"/>
        <v>2</v>
      </c>
      <c r="F1833" s="29">
        <f t="shared" si="1853"/>
        <v>9</v>
      </c>
      <c r="G1833" s="29">
        <f t="shared" si="1854"/>
        <v>28</v>
      </c>
      <c r="H1833" s="166" t="str">
        <f t="shared" si="1855"/>
        <v>Do</v>
      </c>
      <c r="I1833" s="29">
        <f t="shared" si="1827"/>
        <v>22</v>
      </c>
      <c r="J1833" s="29">
        <f t="array" ref="J1833">INDEX(Dienstplan!$F$6:$AJ$55,BN1833,BO1833)</f>
        <v>0</v>
      </c>
      <c r="K1833" s="29">
        <f t="array" ref="K1833">IF(OR(J1833=Schichten!$B$3,J1833=Schichten!$B$4),INDEX($D$98:$D$147,MATCH(CODE(J1833),$H$98:$H$147,0)),IF(ISERROR(INDEX($D$98:$D$147,MATCH(J1833,$A$98:$A$147,0))),0,INDEX($D$98:$D$147,MATCH(J1833,$A$98:$A$147,0))))</f>
        <v>0</v>
      </c>
      <c r="L1833" s="29">
        <f t="shared" ref="L1833" si="1910">L1783</f>
        <v>0</v>
      </c>
      <c r="M1833" s="29">
        <f t="shared" si="1876"/>
        <v>0</v>
      </c>
      <c r="O1833" s="29">
        <f t="shared" si="1903"/>
        <v>0</v>
      </c>
      <c r="P1833" s="29">
        <f t="shared" si="1903"/>
        <v>0</v>
      </c>
      <c r="Q1833" s="29">
        <f t="shared" si="1903"/>
        <v>0</v>
      </c>
      <c r="R1833" s="29">
        <f t="shared" si="1903"/>
        <v>0</v>
      </c>
      <c r="S1833" s="29">
        <f t="shared" si="1903"/>
        <v>0</v>
      </c>
      <c r="T1833" s="29">
        <f t="shared" si="1903"/>
        <v>0</v>
      </c>
      <c r="U1833" s="29">
        <f t="shared" si="1903"/>
        <v>0</v>
      </c>
      <c r="V1833" s="29">
        <f t="shared" si="1903"/>
        <v>0</v>
      </c>
      <c r="W1833" s="29">
        <f t="shared" si="1903"/>
        <v>0</v>
      </c>
      <c r="X1833" s="29">
        <f t="shared" si="1903"/>
        <v>0</v>
      </c>
      <c r="Y1833" s="29">
        <f t="shared" si="1903"/>
        <v>1</v>
      </c>
      <c r="Z1833" s="29">
        <f t="shared" si="1903"/>
        <v>1</v>
      </c>
      <c r="AA1833" s="29">
        <f t="shared" si="1903"/>
        <v>1</v>
      </c>
      <c r="AB1833" s="29">
        <f t="shared" si="1903"/>
        <v>1</v>
      </c>
      <c r="AC1833" s="29">
        <f t="shared" si="1903"/>
        <v>1</v>
      </c>
      <c r="AD1833" s="29">
        <f t="shared" si="1903"/>
        <v>1</v>
      </c>
      <c r="AE1833" s="29">
        <f t="shared" si="1901"/>
        <v>1</v>
      </c>
      <c r="AF1833" s="29">
        <f t="shared" si="1901"/>
        <v>1</v>
      </c>
      <c r="AG1833" s="29">
        <f t="shared" si="1901"/>
        <v>1</v>
      </c>
      <c r="AH1833" s="29">
        <f t="shared" si="1901"/>
        <v>1</v>
      </c>
      <c r="AI1833" s="29">
        <f t="shared" si="1901"/>
        <v>1</v>
      </c>
      <c r="AJ1833" s="29">
        <f t="shared" si="1901"/>
        <v>1</v>
      </c>
      <c r="AK1833" s="29">
        <f t="shared" si="1901"/>
        <v>1</v>
      </c>
      <c r="AL1833" s="29">
        <f t="shared" si="1901"/>
        <v>1</v>
      </c>
      <c r="AM1833" s="29">
        <f t="shared" si="1901"/>
        <v>1</v>
      </c>
      <c r="AN1833" s="29">
        <f t="shared" si="1901"/>
        <v>1</v>
      </c>
      <c r="AO1833" s="29">
        <f t="shared" si="1901"/>
        <v>1</v>
      </c>
      <c r="AP1833" s="29">
        <f t="shared" si="1901"/>
        <v>1</v>
      </c>
      <c r="AQ1833" s="29">
        <f t="shared" si="1901"/>
        <v>1</v>
      </c>
      <c r="AR1833" s="29">
        <f t="shared" si="1901"/>
        <v>1</v>
      </c>
      <c r="AS1833" s="29">
        <f t="shared" si="1901"/>
        <v>1</v>
      </c>
      <c r="AT1833" s="29">
        <f t="shared" si="1909"/>
        <v>1</v>
      </c>
      <c r="AU1833" s="29">
        <f t="shared" si="1909"/>
        <v>1</v>
      </c>
      <c r="AV1833" s="29">
        <f t="shared" si="1909"/>
        <v>1</v>
      </c>
      <c r="AW1833" s="29">
        <f t="shared" si="1909"/>
        <v>1</v>
      </c>
      <c r="AX1833" s="29">
        <f t="shared" si="1909"/>
        <v>1</v>
      </c>
      <c r="AY1833" s="29">
        <f t="shared" si="1909"/>
        <v>1</v>
      </c>
      <c r="AZ1833" s="29">
        <f t="shared" si="1909"/>
        <v>1</v>
      </c>
      <c r="BA1833" s="29">
        <f t="shared" si="1909"/>
        <v>1</v>
      </c>
      <c r="BB1833" s="29">
        <f t="shared" si="1909"/>
        <v>1</v>
      </c>
      <c r="BC1833" s="29">
        <f t="shared" si="1909"/>
        <v>1</v>
      </c>
      <c r="BD1833" s="29">
        <f t="shared" si="1909"/>
        <v>1</v>
      </c>
      <c r="BE1833" s="29">
        <f t="shared" si="1909"/>
        <v>1</v>
      </c>
      <c r="BF1833" s="29">
        <f t="shared" si="1909"/>
        <v>1</v>
      </c>
      <c r="BG1833" s="29">
        <f t="shared" si="1909"/>
        <v>1</v>
      </c>
      <c r="BH1833" s="29">
        <f t="shared" si="1909"/>
        <v>1</v>
      </c>
      <c r="BI1833" s="29">
        <f t="shared" si="1909"/>
        <v>1</v>
      </c>
      <c r="BJ1833" s="29">
        <f t="shared" si="1907"/>
        <v>1</v>
      </c>
      <c r="BN1833" s="29">
        <f t="shared" si="1851"/>
        <v>22</v>
      </c>
      <c r="BO1833" s="29">
        <f t="shared" si="1829"/>
        <v>28</v>
      </c>
    </row>
    <row r="1834" spans="3:67" x14ac:dyDescent="0.25">
      <c r="C1834" s="79">
        <f t="shared" si="1826"/>
        <v>43889</v>
      </c>
      <c r="D1834" s="29">
        <f t="shared" si="1873"/>
        <v>2020</v>
      </c>
      <c r="E1834" s="29">
        <f t="shared" si="1852"/>
        <v>2</v>
      </c>
      <c r="F1834" s="29">
        <f t="shared" si="1853"/>
        <v>9</v>
      </c>
      <c r="G1834" s="29">
        <f t="shared" si="1854"/>
        <v>28</v>
      </c>
      <c r="H1834" s="166" t="str">
        <f t="shared" si="1855"/>
        <v>Do</v>
      </c>
      <c r="I1834" s="29">
        <f t="shared" si="1827"/>
        <v>23</v>
      </c>
      <c r="J1834" s="29">
        <f t="array" ref="J1834">INDEX(Dienstplan!$F$6:$AJ$55,BN1834,BO1834)</f>
        <v>0</v>
      </c>
      <c r="K1834" s="29">
        <f t="array" ref="K1834">IF(OR(J1834=Schichten!$B$3,J1834=Schichten!$B$4),INDEX($D$98:$D$147,MATCH(CODE(J1834),$H$98:$H$147,0)),IF(ISERROR(INDEX($D$98:$D$147,MATCH(J1834,$A$98:$A$147,0))),0,INDEX($D$98:$D$147,MATCH(J1834,$A$98:$A$147,0))))</f>
        <v>0</v>
      </c>
      <c r="L1834" s="29">
        <f t="shared" ref="L1834" si="1911">L1784</f>
        <v>0</v>
      </c>
      <c r="M1834" s="29">
        <f t="shared" si="1876"/>
        <v>0</v>
      </c>
      <c r="O1834" s="29">
        <f t="shared" si="1903"/>
        <v>0</v>
      </c>
      <c r="P1834" s="29">
        <f t="shared" si="1903"/>
        <v>0</v>
      </c>
      <c r="Q1834" s="29">
        <f t="shared" si="1903"/>
        <v>0</v>
      </c>
      <c r="R1834" s="29">
        <f t="shared" si="1903"/>
        <v>0</v>
      </c>
      <c r="S1834" s="29">
        <f t="shared" si="1903"/>
        <v>0</v>
      </c>
      <c r="T1834" s="29">
        <f t="shared" si="1903"/>
        <v>0</v>
      </c>
      <c r="U1834" s="29">
        <f t="shared" si="1903"/>
        <v>0</v>
      </c>
      <c r="V1834" s="29">
        <f t="shared" si="1903"/>
        <v>0</v>
      </c>
      <c r="W1834" s="29">
        <f t="shared" si="1903"/>
        <v>0</v>
      </c>
      <c r="X1834" s="29">
        <f t="shared" si="1903"/>
        <v>0</v>
      </c>
      <c r="Y1834" s="29">
        <f t="shared" si="1903"/>
        <v>1</v>
      </c>
      <c r="Z1834" s="29">
        <f t="shared" si="1903"/>
        <v>1</v>
      </c>
      <c r="AA1834" s="29">
        <f t="shared" si="1903"/>
        <v>1</v>
      </c>
      <c r="AB1834" s="29">
        <f t="shared" si="1903"/>
        <v>1</v>
      </c>
      <c r="AC1834" s="29">
        <f t="shared" si="1903"/>
        <v>1</v>
      </c>
      <c r="AD1834" s="29">
        <f t="shared" si="1903"/>
        <v>1</v>
      </c>
      <c r="AE1834" s="29">
        <f t="shared" si="1901"/>
        <v>1</v>
      </c>
      <c r="AF1834" s="29">
        <f t="shared" si="1901"/>
        <v>1</v>
      </c>
      <c r="AG1834" s="29">
        <f t="shared" si="1901"/>
        <v>1</v>
      </c>
      <c r="AH1834" s="29">
        <f t="shared" si="1901"/>
        <v>1</v>
      </c>
      <c r="AI1834" s="29">
        <f t="shared" si="1901"/>
        <v>1</v>
      </c>
      <c r="AJ1834" s="29">
        <f t="shared" si="1901"/>
        <v>1</v>
      </c>
      <c r="AK1834" s="29">
        <f t="shared" si="1901"/>
        <v>1</v>
      </c>
      <c r="AL1834" s="29">
        <f t="shared" si="1901"/>
        <v>1</v>
      </c>
      <c r="AM1834" s="29">
        <f t="shared" si="1901"/>
        <v>1</v>
      </c>
      <c r="AN1834" s="29">
        <f t="shared" si="1901"/>
        <v>1</v>
      </c>
      <c r="AO1834" s="29">
        <f t="shared" si="1901"/>
        <v>1</v>
      </c>
      <c r="AP1834" s="29">
        <f t="shared" si="1901"/>
        <v>1</v>
      </c>
      <c r="AQ1834" s="29">
        <f t="shared" si="1901"/>
        <v>1</v>
      </c>
      <c r="AR1834" s="29">
        <f t="shared" si="1901"/>
        <v>1</v>
      </c>
      <c r="AS1834" s="29">
        <f t="shared" si="1901"/>
        <v>1</v>
      </c>
      <c r="AT1834" s="29">
        <f t="shared" si="1909"/>
        <v>1</v>
      </c>
      <c r="AU1834" s="29">
        <f t="shared" si="1909"/>
        <v>1</v>
      </c>
      <c r="AV1834" s="29">
        <f t="shared" si="1909"/>
        <v>1</v>
      </c>
      <c r="AW1834" s="29">
        <f t="shared" si="1909"/>
        <v>1</v>
      </c>
      <c r="AX1834" s="29">
        <f t="shared" si="1909"/>
        <v>1</v>
      </c>
      <c r="AY1834" s="29">
        <f t="shared" si="1909"/>
        <v>1</v>
      </c>
      <c r="AZ1834" s="29">
        <f t="shared" si="1909"/>
        <v>1</v>
      </c>
      <c r="BA1834" s="29">
        <f t="shared" si="1909"/>
        <v>1</v>
      </c>
      <c r="BB1834" s="29">
        <f t="shared" si="1909"/>
        <v>1</v>
      </c>
      <c r="BC1834" s="29">
        <f t="shared" si="1909"/>
        <v>1</v>
      </c>
      <c r="BD1834" s="29">
        <f t="shared" si="1909"/>
        <v>1</v>
      </c>
      <c r="BE1834" s="29">
        <f t="shared" si="1909"/>
        <v>1</v>
      </c>
      <c r="BF1834" s="29">
        <f t="shared" si="1909"/>
        <v>1</v>
      </c>
      <c r="BG1834" s="29">
        <f t="shared" si="1909"/>
        <v>1</v>
      </c>
      <c r="BH1834" s="29">
        <f t="shared" si="1909"/>
        <v>1</v>
      </c>
      <c r="BI1834" s="29">
        <f t="shared" si="1909"/>
        <v>1</v>
      </c>
      <c r="BJ1834" s="29">
        <f t="shared" si="1907"/>
        <v>1</v>
      </c>
      <c r="BN1834" s="29">
        <f t="shared" si="1851"/>
        <v>23</v>
      </c>
      <c r="BO1834" s="29">
        <f t="shared" si="1829"/>
        <v>28</v>
      </c>
    </row>
    <row r="1835" spans="3:67" x14ac:dyDescent="0.25">
      <c r="C1835" s="79">
        <f t="shared" si="1826"/>
        <v>43889</v>
      </c>
      <c r="D1835" s="29">
        <f t="shared" si="1873"/>
        <v>2020</v>
      </c>
      <c r="E1835" s="29">
        <f t="shared" si="1852"/>
        <v>2</v>
      </c>
      <c r="F1835" s="29">
        <f t="shared" si="1853"/>
        <v>9</v>
      </c>
      <c r="G1835" s="29">
        <f t="shared" si="1854"/>
        <v>28</v>
      </c>
      <c r="H1835" s="166" t="str">
        <f t="shared" si="1855"/>
        <v>Do</v>
      </c>
      <c r="I1835" s="29">
        <f t="shared" si="1827"/>
        <v>24</v>
      </c>
      <c r="J1835" s="29">
        <f t="array" ref="J1835">INDEX(Dienstplan!$F$6:$AJ$55,BN1835,BO1835)</f>
        <v>0</v>
      </c>
      <c r="K1835" s="29">
        <f t="array" ref="K1835">IF(OR(J1835=Schichten!$B$3,J1835=Schichten!$B$4),INDEX($D$98:$D$147,MATCH(CODE(J1835),$H$98:$H$147,0)),IF(ISERROR(INDEX($D$98:$D$147,MATCH(J1835,$A$98:$A$147,0))),0,INDEX($D$98:$D$147,MATCH(J1835,$A$98:$A$147,0))))</f>
        <v>0</v>
      </c>
      <c r="L1835" s="29">
        <f t="shared" ref="L1835" si="1912">L1785</f>
        <v>0</v>
      </c>
      <c r="M1835" s="29">
        <f t="shared" si="1876"/>
        <v>0</v>
      </c>
      <c r="O1835" s="29">
        <f t="shared" si="1903"/>
        <v>0</v>
      </c>
      <c r="P1835" s="29">
        <f t="shared" si="1903"/>
        <v>0</v>
      </c>
      <c r="Q1835" s="29">
        <f t="shared" si="1903"/>
        <v>0</v>
      </c>
      <c r="R1835" s="29">
        <f t="shared" si="1903"/>
        <v>0</v>
      </c>
      <c r="S1835" s="29">
        <f t="shared" si="1903"/>
        <v>0</v>
      </c>
      <c r="T1835" s="29">
        <f t="shared" si="1903"/>
        <v>0</v>
      </c>
      <c r="U1835" s="29">
        <f t="shared" si="1903"/>
        <v>0</v>
      </c>
      <c r="V1835" s="29">
        <f t="shared" si="1903"/>
        <v>0</v>
      </c>
      <c r="W1835" s="29">
        <f t="shared" si="1903"/>
        <v>0</v>
      </c>
      <c r="X1835" s="29">
        <f t="shared" si="1903"/>
        <v>0</v>
      </c>
      <c r="Y1835" s="29">
        <f t="shared" si="1903"/>
        <v>1</v>
      </c>
      <c r="Z1835" s="29">
        <f t="shared" si="1903"/>
        <v>1</v>
      </c>
      <c r="AA1835" s="29">
        <f t="shared" si="1903"/>
        <v>1</v>
      </c>
      <c r="AB1835" s="29">
        <f t="shared" si="1903"/>
        <v>1</v>
      </c>
      <c r="AC1835" s="29">
        <f t="shared" si="1903"/>
        <v>1</v>
      </c>
      <c r="AD1835" s="29">
        <f t="shared" si="1903"/>
        <v>1</v>
      </c>
      <c r="AE1835" s="29">
        <f t="shared" si="1901"/>
        <v>1</v>
      </c>
      <c r="AF1835" s="29">
        <f t="shared" si="1901"/>
        <v>1</v>
      </c>
      <c r="AG1835" s="29">
        <f t="shared" si="1901"/>
        <v>1</v>
      </c>
      <c r="AH1835" s="29">
        <f t="shared" si="1901"/>
        <v>1</v>
      </c>
      <c r="AI1835" s="29">
        <f t="shared" si="1901"/>
        <v>1</v>
      </c>
      <c r="AJ1835" s="29">
        <f t="shared" si="1901"/>
        <v>1</v>
      </c>
      <c r="AK1835" s="29">
        <f t="shared" si="1901"/>
        <v>1</v>
      </c>
      <c r="AL1835" s="29">
        <f t="shared" si="1901"/>
        <v>1</v>
      </c>
      <c r="AM1835" s="29">
        <f t="shared" si="1901"/>
        <v>1</v>
      </c>
      <c r="AN1835" s="29">
        <f t="shared" si="1901"/>
        <v>1</v>
      </c>
      <c r="AO1835" s="29">
        <f t="shared" si="1901"/>
        <v>1</v>
      </c>
      <c r="AP1835" s="29">
        <f t="shared" si="1901"/>
        <v>1</v>
      </c>
      <c r="AQ1835" s="29">
        <f t="shared" si="1901"/>
        <v>1</v>
      </c>
      <c r="AR1835" s="29">
        <f t="shared" si="1901"/>
        <v>1</v>
      </c>
      <c r="AS1835" s="29">
        <f t="shared" si="1901"/>
        <v>1</v>
      </c>
      <c r="AT1835" s="29">
        <f t="shared" si="1909"/>
        <v>1</v>
      </c>
      <c r="AU1835" s="29">
        <f t="shared" si="1909"/>
        <v>1</v>
      </c>
      <c r="AV1835" s="29">
        <f t="shared" si="1909"/>
        <v>1</v>
      </c>
      <c r="AW1835" s="29">
        <f t="shared" si="1909"/>
        <v>1</v>
      </c>
      <c r="AX1835" s="29">
        <f t="shared" si="1909"/>
        <v>1</v>
      </c>
      <c r="AY1835" s="29">
        <f t="shared" si="1909"/>
        <v>1</v>
      </c>
      <c r="AZ1835" s="29">
        <f t="shared" si="1909"/>
        <v>1</v>
      </c>
      <c r="BA1835" s="29">
        <f t="shared" si="1909"/>
        <v>1</v>
      </c>
      <c r="BB1835" s="29">
        <f t="shared" si="1909"/>
        <v>1</v>
      </c>
      <c r="BC1835" s="29">
        <f t="shared" si="1909"/>
        <v>1</v>
      </c>
      <c r="BD1835" s="29">
        <f t="shared" si="1909"/>
        <v>1</v>
      </c>
      <c r="BE1835" s="29">
        <f t="shared" si="1909"/>
        <v>1</v>
      </c>
      <c r="BF1835" s="29">
        <f t="shared" si="1909"/>
        <v>1</v>
      </c>
      <c r="BG1835" s="29">
        <f t="shared" si="1909"/>
        <v>1</v>
      </c>
      <c r="BH1835" s="29">
        <f t="shared" si="1909"/>
        <v>1</v>
      </c>
      <c r="BI1835" s="29">
        <f t="shared" si="1909"/>
        <v>1</v>
      </c>
      <c r="BJ1835" s="29">
        <f t="shared" si="1907"/>
        <v>1</v>
      </c>
      <c r="BN1835" s="29">
        <f t="shared" si="1851"/>
        <v>24</v>
      </c>
      <c r="BO1835" s="29">
        <f t="shared" si="1829"/>
        <v>28</v>
      </c>
    </row>
    <row r="1836" spans="3:67" x14ac:dyDescent="0.25">
      <c r="C1836" s="79">
        <f t="shared" si="1826"/>
        <v>43889</v>
      </c>
      <c r="D1836" s="29">
        <f t="shared" si="1873"/>
        <v>2020</v>
      </c>
      <c r="E1836" s="29">
        <f t="shared" si="1852"/>
        <v>2</v>
      </c>
      <c r="F1836" s="29">
        <f t="shared" si="1853"/>
        <v>9</v>
      </c>
      <c r="G1836" s="29">
        <f t="shared" si="1854"/>
        <v>28</v>
      </c>
      <c r="H1836" s="166" t="str">
        <f t="shared" si="1855"/>
        <v>Do</v>
      </c>
      <c r="I1836" s="29">
        <f t="shared" si="1827"/>
        <v>25</v>
      </c>
      <c r="J1836" s="29">
        <f t="array" ref="J1836">INDEX(Dienstplan!$F$6:$AJ$55,BN1836,BO1836)</f>
        <v>0</v>
      </c>
      <c r="K1836" s="29">
        <f t="array" ref="K1836">IF(OR(J1836=Schichten!$B$3,J1836=Schichten!$B$4),INDEX($D$98:$D$147,MATCH(CODE(J1836),$H$98:$H$147,0)),IF(ISERROR(INDEX($D$98:$D$147,MATCH(J1836,$A$98:$A$147,0))),0,INDEX($D$98:$D$147,MATCH(J1836,$A$98:$A$147,0))))</f>
        <v>0</v>
      </c>
      <c r="L1836" s="29">
        <f t="shared" ref="L1836" si="1913">L1786</f>
        <v>0</v>
      </c>
      <c r="M1836" s="29">
        <f t="shared" si="1876"/>
        <v>0</v>
      </c>
      <c r="O1836" s="29">
        <f t="shared" si="1903"/>
        <v>0</v>
      </c>
      <c r="P1836" s="29">
        <f t="shared" si="1903"/>
        <v>0</v>
      </c>
      <c r="Q1836" s="29">
        <f t="shared" si="1903"/>
        <v>0</v>
      </c>
      <c r="R1836" s="29">
        <f t="shared" si="1903"/>
        <v>0</v>
      </c>
      <c r="S1836" s="29">
        <f t="shared" si="1903"/>
        <v>0</v>
      </c>
      <c r="T1836" s="29">
        <f t="shared" si="1903"/>
        <v>0</v>
      </c>
      <c r="U1836" s="29">
        <f t="shared" si="1903"/>
        <v>0</v>
      </c>
      <c r="V1836" s="29">
        <f t="shared" si="1903"/>
        <v>0</v>
      </c>
      <c r="W1836" s="29">
        <f t="shared" si="1903"/>
        <v>0</v>
      </c>
      <c r="X1836" s="29">
        <f t="shared" si="1903"/>
        <v>0</v>
      </c>
      <c r="Y1836" s="29">
        <f t="shared" si="1903"/>
        <v>1</v>
      </c>
      <c r="Z1836" s="29">
        <f t="shared" si="1903"/>
        <v>1</v>
      </c>
      <c r="AA1836" s="29">
        <f t="shared" si="1903"/>
        <v>1</v>
      </c>
      <c r="AB1836" s="29">
        <f t="shared" si="1903"/>
        <v>1</v>
      </c>
      <c r="AC1836" s="29">
        <f t="shared" si="1903"/>
        <v>1</v>
      </c>
      <c r="AD1836" s="29">
        <f t="shared" si="1903"/>
        <v>1</v>
      </c>
      <c r="AE1836" s="29">
        <f t="shared" si="1901"/>
        <v>1</v>
      </c>
      <c r="AF1836" s="29">
        <f t="shared" si="1901"/>
        <v>1</v>
      </c>
      <c r="AG1836" s="29">
        <f t="shared" si="1901"/>
        <v>1</v>
      </c>
      <c r="AH1836" s="29">
        <f t="shared" si="1901"/>
        <v>1</v>
      </c>
      <c r="AI1836" s="29">
        <f t="shared" si="1901"/>
        <v>1</v>
      </c>
      <c r="AJ1836" s="29">
        <f t="shared" si="1901"/>
        <v>1</v>
      </c>
      <c r="AK1836" s="29">
        <f t="shared" si="1901"/>
        <v>1</v>
      </c>
      <c r="AL1836" s="29">
        <f t="shared" si="1901"/>
        <v>1</v>
      </c>
      <c r="AM1836" s="29">
        <f t="shared" si="1901"/>
        <v>1</v>
      </c>
      <c r="AN1836" s="29">
        <f t="shared" si="1901"/>
        <v>1</v>
      </c>
      <c r="AO1836" s="29">
        <f t="shared" si="1901"/>
        <v>1</v>
      </c>
      <c r="AP1836" s="29">
        <f t="shared" si="1901"/>
        <v>1</v>
      </c>
      <c r="AQ1836" s="29">
        <f t="shared" si="1901"/>
        <v>1</v>
      </c>
      <c r="AR1836" s="29">
        <f t="shared" si="1901"/>
        <v>1</v>
      </c>
      <c r="AS1836" s="29">
        <f t="shared" si="1901"/>
        <v>1</v>
      </c>
      <c r="AT1836" s="29">
        <f t="shared" si="1909"/>
        <v>1</v>
      </c>
      <c r="AU1836" s="29">
        <f t="shared" si="1909"/>
        <v>1</v>
      </c>
      <c r="AV1836" s="29">
        <f t="shared" si="1909"/>
        <v>1</v>
      </c>
      <c r="AW1836" s="29">
        <f t="shared" si="1909"/>
        <v>1</v>
      </c>
      <c r="AX1836" s="29">
        <f t="shared" si="1909"/>
        <v>1</v>
      </c>
      <c r="AY1836" s="29">
        <f t="shared" si="1909"/>
        <v>1</v>
      </c>
      <c r="AZ1836" s="29">
        <f t="shared" si="1909"/>
        <v>1</v>
      </c>
      <c r="BA1836" s="29">
        <f t="shared" si="1909"/>
        <v>1</v>
      </c>
      <c r="BB1836" s="29">
        <f t="shared" si="1909"/>
        <v>1</v>
      </c>
      <c r="BC1836" s="29">
        <f t="shared" si="1909"/>
        <v>1</v>
      </c>
      <c r="BD1836" s="29">
        <f t="shared" si="1909"/>
        <v>1</v>
      </c>
      <c r="BE1836" s="29">
        <f t="shared" si="1909"/>
        <v>1</v>
      </c>
      <c r="BF1836" s="29">
        <f t="shared" si="1909"/>
        <v>1</v>
      </c>
      <c r="BG1836" s="29">
        <f t="shared" si="1909"/>
        <v>1</v>
      </c>
      <c r="BH1836" s="29">
        <f t="shared" si="1909"/>
        <v>1</v>
      </c>
      <c r="BI1836" s="29">
        <f t="shared" si="1909"/>
        <v>1</v>
      </c>
      <c r="BJ1836" s="29">
        <f t="shared" si="1907"/>
        <v>1</v>
      </c>
      <c r="BN1836" s="29">
        <f t="shared" si="1851"/>
        <v>25</v>
      </c>
      <c r="BO1836" s="29">
        <f t="shared" si="1829"/>
        <v>28</v>
      </c>
    </row>
    <row r="1837" spans="3:67" x14ac:dyDescent="0.25">
      <c r="C1837" s="79">
        <f t="shared" si="1826"/>
        <v>43889</v>
      </c>
      <c r="D1837" s="29">
        <f t="shared" si="1873"/>
        <v>2020</v>
      </c>
      <c r="E1837" s="29">
        <f t="shared" si="1852"/>
        <v>2</v>
      </c>
      <c r="F1837" s="29">
        <f t="shared" si="1853"/>
        <v>9</v>
      </c>
      <c r="G1837" s="29">
        <f t="shared" si="1854"/>
        <v>28</v>
      </c>
      <c r="H1837" s="166" t="str">
        <f t="shared" si="1855"/>
        <v>Do</v>
      </c>
      <c r="I1837" s="29">
        <f t="shared" si="1827"/>
        <v>26</v>
      </c>
      <c r="J1837" s="29">
        <f t="array" ref="J1837">INDEX(Dienstplan!$F$6:$AJ$55,BN1837,BO1837)</f>
        <v>0</v>
      </c>
      <c r="K1837" s="29">
        <f t="array" ref="K1837">IF(OR(J1837=Schichten!$B$3,J1837=Schichten!$B$4),INDEX($D$98:$D$147,MATCH(CODE(J1837),$H$98:$H$147,0)),IF(ISERROR(INDEX($D$98:$D$147,MATCH(J1837,$A$98:$A$147,0))),0,INDEX($D$98:$D$147,MATCH(J1837,$A$98:$A$147,0))))</f>
        <v>0</v>
      </c>
      <c r="L1837" s="29">
        <f t="shared" ref="L1837" si="1914">L1787</f>
        <v>0</v>
      </c>
      <c r="M1837" s="29">
        <f t="shared" si="1876"/>
        <v>0</v>
      </c>
      <c r="O1837" s="29">
        <f t="shared" si="1903"/>
        <v>0</v>
      </c>
      <c r="P1837" s="29">
        <f t="shared" si="1903"/>
        <v>0</v>
      </c>
      <c r="Q1837" s="29">
        <f t="shared" si="1903"/>
        <v>0</v>
      </c>
      <c r="R1837" s="29">
        <f t="shared" si="1903"/>
        <v>0</v>
      </c>
      <c r="S1837" s="29">
        <f t="shared" si="1903"/>
        <v>0</v>
      </c>
      <c r="T1837" s="29">
        <f t="shared" si="1903"/>
        <v>0</v>
      </c>
      <c r="U1837" s="29">
        <f t="shared" si="1903"/>
        <v>0</v>
      </c>
      <c r="V1837" s="29">
        <f t="shared" si="1903"/>
        <v>0</v>
      </c>
      <c r="W1837" s="29">
        <f t="shared" si="1903"/>
        <v>0</v>
      </c>
      <c r="X1837" s="29">
        <f t="shared" si="1903"/>
        <v>0</v>
      </c>
      <c r="Y1837" s="29">
        <f t="shared" si="1903"/>
        <v>1</v>
      </c>
      <c r="Z1837" s="29">
        <f t="shared" si="1903"/>
        <v>1</v>
      </c>
      <c r="AA1837" s="29">
        <f t="shared" si="1903"/>
        <v>1</v>
      </c>
      <c r="AB1837" s="29">
        <f t="shared" si="1903"/>
        <v>1</v>
      </c>
      <c r="AC1837" s="29">
        <f t="shared" si="1903"/>
        <v>1</v>
      </c>
      <c r="AD1837" s="29">
        <f t="shared" si="1903"/>
        <v>1</v>
      </c>
      <c r="AE1837" s="29">
        <f t="shared" si="1901"/>
        <v>1</v>
      </c>
      <c r="AF1837" s="29">
        <f t="shared" si="1901"/>
        <v>1</v>
      </c>
      <c r="AG1837" s="29">
        <f t="shared" si="1901"/>
        <v>1</v>
      </c>
      <c r="AH1837" s="29">
        <f t="shared" si="1901"/>
        <v>1</v>
      </c>
      <c r="AI1837" s="29">
        <f t="shared" si="1901"/>
        <v>1</v>
      </c>
      <c r="AJ1837" s="29">
        <f t="shared" si="1901"/>
        <v>1</v>
      </c>
      <c r="AK1837" s="29">
        <f t="shared" si="1901"/>
        <v>1</v>
      </c>
      <c r="AL1837" s="29">
        <f t="shared" si="1901"/>
        <v>1</v>
      </c>
      <c r="AM1837" s="29">
        <f t="shared" si="1901"/>
        <v>1</v>
      </c>
      <c r="AN1837" s="29">
        <f t="shared" si="1901"/>
        <v>1</v>
      </c>
      <c r="AO1837" s="29">
        <f t="shared" si="1901"/>
        <v>1</v>
      </c>
      <c r="AP1837" s="29">
        <f t="shared" si="1901"/>
        <v>1</v>
      </c>
      <c r="AQ1837" s="29">
        <f t="shared" si="1901"/>
        <v>1</v>
      </c>
      <c r="AR1837" s="29">
        <f t="shared" si="1901"/>
        <v>1</v>
      </c>
      <c r="AS1837" s="29">
        <f t="shared" si="1901"/>
        <v>1</v>
      </c>
      <c r="AT1837" s="29">
        <f t="shared" si="1909"/>
        <v>1</v>
      </c>
      <c r="AU1837" s="29">
        <f t="shared" si="1909"/>
        <v>1</v>
      </c>
      <c r="AV1837" s="29">
        <f t="shared" si="1909"/>
        <v>1</v>
      </c>
      <c r="AW1837" s="29">
        <f t="shared" si="1909"/>
        <v>1</v>
      </c>
      <c r="AX1837" s="29">
        <f t="shared" si="1909"/>
        <v>1</v>
      </c>
      <c r="AY1837" s="29">
        <f t="shared" si="1909"/>
        <v>1</v>
      </c>
      <c r="AZ1837" s="29">
        <f t="shared" si="1909"/>
        <v>1</v>
      </c>
      <c r="BA1837" s="29">
        <f t="shared" si="1909"/>
        <v>1</v>
      </c>
      <c r="BB1837" s="29">
        <f t="shared" si="1909"/>
        <v>1</v>
      </c>
      <c r="BC1837" s="29">
        <f t="shared" si="1909"/>
        <v>1</v>
      </c>
      <c r="BD1837" s="29">
        <f t="shared" si="1909"/>
        <v>1</v>
      </c>
      <c r="BE1837" s="29">
        <f t="shared" si="1909"/>
        <v>1</v>
      </c>
      <c r="BF1837" s="29">
        <f t="shared" si="1909"/>
        <v>1</v>
      </c>
      <c r="BG1837" s="29">
        <f t="shared" si="1909"/>
        <v>1</v>
      </c>
      <c r="BH1837" s="29">
        <f t="shared" si="1909"/>
        <v>1</v>
      </c>
      <c r="BI1837" s="29">
        <f t="shared" si="1909"/>
        <v>1</v>
      </c>
      <c r="BJ1837" s="29">
        <f t="shared" si="1907"/>
        <v>1</v>
      </c>
      <c r="BN1837" s="29">
        <f t="shared" si="1851"/>
        <v>26</v>
      </c>
      <c r="BO1837" s="29">
        <f t="shared" si="1829"/>
        <v>28</v>
      </c>
    </row>
    <row r="1838" spans="3:67" x14ac:dyDescent="0.25">
      <c r="C1838" s="79">
        <f t="shared" si="1826"/>
        <v>43889</v>
      </c>
      <c r="D1838" s="29">
        <f t="shared" si="1873"/>
        <v>2020</v>
      </c>
      <c r="E1838" s="29">
        <f t="shared" si="1852"/>
        <v>2</v>
      </c>
      <c r="F1838" s="29">
        <f t="shared" si="1853"/>
        <v>9</v>
      </c>
      <c r="G1838" s="29">
        <f t="shared" si="1854"/>
        <v>28</v>
      </c>
      <c r="H1838" s="166" t="str">
        <f t="shared" si="1855"/>
        <v>Do</v>
      </c>
      <c r="I1838" s="29">
        <f t="shared" si="1827"/>
        <v>27</v>
      </c>
      <c r="J1838" s="29">
        <f t="array" ref="J1838">INDEX(Dienstplan!$F$6:$AJ$55,BN1838,BO1838)</f>
        <v>0</v>
      </c>
      <c r="K1838" s="29">
        <f t="array" ref="K1838">IF(OR(J1838=Schichten!$B$3,J1838=Schichten!$B$4),INDEX($D$98:$D$147,MATCH(CODE(J1838),$H$98:$H$147,0)),IF(ISERROR(INDEX($D$98:$D$147,MATCH(J1838,$A$98:$A$147,0))),0,INDEX($D$98:$D$147,MATCH(J1838,$A$98:$A$147,0))))</f>
        <v>0</v>
      </c>
      <c r="L1838" s="29">
        <f t="shared" ref="L1838" si="1915">L1788</f>
        <v>0</v>
      </c>
      <c r="M1838" s="29">
        <f t="shared" si="1876"/>
        <v>0</v>
      </c>
      <c r="O1838" s="29">
        <f t="shared" si="1903"/>
        <v>0</v>
      </c>
      <c r="P1838" s="29">
        <f t="shared" si="1903"/>
        <v>0</v>
      </c>
      <c r="Q1838" s="29">
        <f t="shared" si="1903"/>
        <v>0</v>
      </c>
      <c r="R1838" s="29">
        <f t="shared" si="1903"/>
        <v>0</v>
      </c>
      <c r="S1838" s="29">
        <f t="shared" si="1903"/>
        <v>0</v>
      </c>
      <c r="T1838" s="29">
        <f t="shared" si="1903"/>
        <v>0</v>
      </c>
      <c r="U1838" s="29">
        <f t="shared" si="1903"/>
        <v>0</v>
      </c>
      <c r="V1838" s="29">
        <f t="shared" si="1903"/>
        <v>0</v>
      </c>
      <c r="W1838" s="29">
        <f t="shared" si="1903"/>
        <v>0</v>
      </c>
      <c r="X1838" s="29">
        <f t="shared" si="1903"/>
        <v>0</v>
      </c>
      <c r="Y1838" s="29">
        <f t="shared" si="1903"/>
        <v>1</v>
      </c>
      <c r="Z1838" s="29">
        <f t="shared" si="1903"/>
        <v>1</v>
      </c>
      <c r="AA1838" s="29">
        <f t="shared" si="1903"/>
        <v>1</v>
      </c>
      <c r="AB1838" s="29">
        <f t="shared" si="1903"/>
        <v>1</v>
      </c>
      <c r="AC1838" s="29">
        <f t="shared" si="1903"/>
        <v>1</v>
      </c>
      <c r="AD1838" s="29">
        <f t="shared" si="1903"/>
        <v>1</v>
      </c>
      <c r="AE1838" s="29">
        <f t="shared" si="1901"/>
        <v>1</v>
      </c>
      <c r="AF1838" s="29">
        <f t="shared" si="1901"/>
        <v>1</v>
      </c>
      <c r="AG1838" s="29">
        <f t="shared" si="1901"/>
        <v>1</v>
      </c>
      <c r="AH1838" s="29">
        <f t="shared" si="1901"/>
        <v>1</v>
      </c>
      <c r="AI1838" s="29">
        <f t="shared" si="1901"/>
        <v>1</v>
      </c>
      <c r="AJ1838" s="29">
        <f t="shared" si="1901"/>
        <v>1</v>
      </c>
      <c r="AK1838" s="29">
        <f t="shared" si="1901"/>
        <v>1</v>
      </c>
      <c r="AL1838" s="29">
        <f t="shared" si="1901"/>
        <v>1</v>
      </c>
      <c r="AM1838" s="29">
        <f t="shared" si="1901"/>
        <v>1</v>
      </c>
      <c r="AN1838" s="29">
        <f t="shared" si="1901"/>
        <v>1</v>
      </c>
      <c r="AO1838" s="29">
        <f t="shared" si="1901"/>
        <v>1</v>
      </c>
      <c r="AP1838" s="29">
        <f t="shared" si="1901"/>
        <v>1</v>
      </c>
      <c r="AQ1838" s="29">
        <f t="shared" si="1901"/>
        <v>1</v>
      </c>
      <c r="AR1838" s="29">
        <f t="shared" si="1901"/>
        <v>1</v>
      </c>
      <c r="AS1838" s="29">
        <f t="shared" si="1901"/>
        <v>1</v>
      </c>
      <c r="AT1838" s="29">
        <f t="shared" si="1909"/>
        <v>1</v>
      </c>
      <c r="AU1838" s="29">
        <f t="shared" si="1909"/>
        <v>1</v>
      </c>
      <c r="AV1838" s="29">
        <f t="shared" si="1909"/>
        <v>1</v>
      </c>
      <c r="AW1838" s="29">
        <f t="shared" si="1909"/>
        <v>1</v>
      </c>
      <c r="AX1838" s="29">
        <f t="shared" si="1909"/>
        <v>1</v>
      </c>
      <c r="AY1838" s="29">
        <f t="shared" si="1909"/>
        <v>1</v>
      </c>
      <c r="AZ1838" s="29">
        <f t="shared" si="1909"/>
        <v>1</v>
      </c>
      <c r="BA1838" s="29">
        <f t="shared" si="1909"/>
        <v>1</v>
      </c>
      <c r="BB1838" s="29">
        <f t="shared" si="1909"/>
        <v>1</v>
      </c>
      <c r="BC1838" s="29">
        <f t="shared" si="1909"/>
        <v>1</v>
      </c>
      <c r="BD1838" s="29">
        <f t="shared" si="1909"/>
        <v>1</v>
      </c>
      <c r="BE1838" s="29">
        <f t="shared" si="1909"/>
        <v>1</v>
      </c>
      <c r="BF1838" s="29">
        <f t="shared" si="1909"/>
        <v>1</v>
      </c>
      <c r="BG1838" s="29">
        <f t="shared" si="1909"/>
        <v>1</v>
      </c>
      <c r="BH1838" s="29">
        <f t="shared" si="1909"/>
        <v>1</v>
      </c>
      <c r="BI1838" s="29">
        <f t="shared" si="1909"/>
        <v>1</v>
      </c>
      <c r="BJ1838" s="29">
        <f t="shared" si="1907"/>
        <v>1</v>
      </c>
      <c r="BN1838" s="29">
        <f t="shared" si="1851"/>
        <v>27</v>
      </c>
      <c r="BO1838" s="29">
        <f t="shared" si="1829"/>
        <v>28</v>
      </c>
    </row>
    <row r="1839" spans="3:67" x14ac:dyDescent="0.25">
      <c r="C1839" s="79">
        <f t="shared" ref="C1839:C1844" si="1916">C1789+1</f>
        <v>43889</v>
      </c>
      <c r="D1839" s="29">
        <f t="shared" si="1873"/>
        <v>2020</v>
      </c>
      <c r="E1839" s="29">
        <f t="shared" si="1852"/>
        <v>2</v>
      </c>
      <c r="F1839" s="29">
        <f t="shared" si="1853"/>
        <v>9</v>
      </c>
      <c r="G1839" s="29">
        <f t="shared" si="1854"/>
        <v>28</v>
      </c>
      <c r="H1839" s="166" t="str">
        <f t="shared" si="1855"/>
        <v>Do</v>
      </c>
      <c r="I1839" s="29">
        <f t="shared" ref="I1839:I1844" si="1917">I1789</f>
        <v>28</v>
      </c>
      <c r="J1839" s="29">
        <f t="array" ref="J1839">INDEX(Dienstplan!$F$6:$AJ$55,BN1839,BO1839)</f>
        <v>0</v>
      </c>
      <c r="K1839" s="29">
        <f t="array" ref="K1839">IF(OR(J1839=Schichten!$B$3,J1839=Schichten!$B$4),INDEX($D$98:$D$147,MATCH(CODE(J1839),$H$98:$H$147,0)),IF(ISERROR(INDEX($D$98:$D$147,MATCH(J1839,$A$98:$A$147,0))),0,INDEX($D$98:$D$147,MATCH(J1839,$A$98:$A$147,0))))</f>
        <v>0</v>
      </c>
      <c r="L1839" s="29">
        <f t="shared" ref="L1839" si="1918">L1789</f>
        <v>0</v>
      </c>
      <c r="M1839" s="29">
        <f t="shared" si="1876"/>
        <v>0</v>
      </c>
      <c r="O1839" s="29">
        <f t="shared" si="1903"/>
        <v>0</v>
      </c>
      <c r="P1839" s="29">
        <f t="shared" si="1903"/>
        <v>0</v>
      </c>
      <c r="Q1839" s="29">
        <f t="shared" si="1903"/>
        <v>0</v>
      </c>
      <c r="R1839" s="29">
        <f t="shared" si="1903"/>
        <v>0</v>
      </c>
      <c r="S1839" s="29">
        <f t="shared" si="1903"/>
        <v>0</v>
      </c>
      <c r="T1839" s="29">
        <f t="shared" si="1903"/>
        <v>0</v>
      </c>
      <c r="U1839" s="29">
        <f t="shared" si="1903"/>
        <v>0</v>
      </c>
      <c r="V1839" s="29">
        <f t="shared" si="1903"/>
        <v>0</v>
      </c>
      <c r="W1839" s="29">
        <f t="shared" si="1903"/>
        <v>0</v>
      </c>
      <c r="X1839" s="29">
        <f t="shared" si="1903"/>
        <v>0</v>
      </c>
      <c r="Y1839" s="29">
        <f t="shared" si="1903"/>
        <v>1</v>
      </c>
      <c r="Z1839" s="29">
        <f t="shared" si="1903"/>
        <v>1</v>
      </c>
      <c r="AA1839" s="29">
        <f t="shared" si="1903"/>
        <v>1</v>
      </c>
      <c r="AB1839" s="29">
        <f t="shared" si="1903"/>
        <v>1</v>
      </c>
      <c r="AC1839" s="29">
        <f t="shared" si="1903"/>
        <v>1</v>
      </c>
      <c r="AD1839" s="29">
        <f t="shared" si="1903"/>
        <v>1</v>
      </c>
      <c r="AE1839" s="29">
        <f t="shared" si="1901"/>
        <v>1</v>
      </c>
      <c r="AF1839" s="29">
        <f t="shared" si="1901"/>
        <v>1</v>
      </c>
      <c r="AG1839" s="29">
        <f t="shared" si="1901"/>
        <v>1</v>
      </c>
      <c r="AH1839" s="29">
        <f t="shared" si="1901"/>
        <v>1</v>
      </c>
      <c r="AI1839" s="29">
        <f t="shared" si="1901"/>
        <v>1</v>
      </c>
      <c r="AJ1839" s="29">
        <f t="shared" si="1901"/>
        <v>1</v>
      </c>
      <c r="AK1839" s="29">
        <f t="shared" si="1901"/>
        <v>1</v>
      </c>
      <c r="AL1839" s="29">
        <f t="shared" si="1901"/>
        <v>1</v>
      </c>
      <c r="AM1839" s="29">
        <f t="shared" si="1901"/>
        <v>1</v>
      </c>
      <c r="AN1839" s="29">
        <f t="shared" si="1901"/>
        <v>1</v>
      </c>
      <c r="AO1839" s="29">
        <f t="shared" si="1901"/>
        <v>1</v>
      </c>
      <c r="AP1839" s="29">
        <f t="shared" si="1901"/>
        <v>1</v>
      </c>
      <c r="AQ1839" s="29">
        <f t="shared" si="1901"/>
        <v>1</v>
      </c>
      <c r="AR1839" s="29">
        <f t="shared" si="1901"/>
        <v>1</v>
      </c>
      <c r="AS1839" s="29">
        <f t="shared" si="1901"/>
        <v>1</v>
      </c>
      <c r="AT1839" s="29">
        <f t="shared" si="1909"/>
        <v>1</v>
      </c>
      <c r="AU1839" s="29">
        <f t="shared" si="1909"/>
        <v>1</v>
      </c>
      <c r="AV1839" s="29">
        <f t="shared" si="1909"/>
        <v>1</v>
      </c>
      <c r="AW1839" s="29">
        <f t="shared" si="1909"/>
        <v>1</v>
      </c>
      <c r="AX1839" s="29">
        <f t="shared" si="1909"/>
        <v>1</v>
      </c>
      <c r="AY1839" s="29">
        <f t="shared" si="1909"/>
        <v>1</v>
      </c>
      <c r="AZ1839" s="29">
        <f t="shared" si="1909"/>
        <v>1</v>
      </c>
      <c r="BA1839" s="29">
        <f t="shared" si="1909"/>
        <v>1</v>
      </c>
      <c r="BB1839" s="29">
        <f t="shared" si="1909"/>
        <v>1</v>
      </c>
      <c r="BC1839" s="29">
        <f t="shared" si="1909"/>
        <v>1</v>
      </c>
      <c r="BD1839" s="29">
        <f t="shared" si="1909"/>
        <v>1</v>
      </c>
      <c r="BE1839" s="29">
        <f t="shared" si="1909"/>
        <v>1</v>
      </c>
      <c r="BF1839" s="29">
        <f t="shared" si="1909"/>
        <v>1</v>
      </c>
      <c r="BG1839" s="29">
        <f t="shared" si="1909"/>
        <v>1</v>
      </c>
      <c r="BH1839" s="29">
        <f t="shared" si="1909"/>
        <v>1</v>
      </c>
      <c r="BI1839" s="29">
        <f t="shared" si="1909"/>
        <v>1</v>
      </c>
      <c r="BJ1839" s="29">
        <f t="shared" si="1907"/>
        <v>1</v>
      </c>
      <c r="BN1839" s="29">
        <f t="shared" si="1851"/>
        <v>28</v>
      </c>
      <c r="BO1839" s="29">
        <f t="shared" ref="BO1839:BO1844" si="1919">BO1789+1</f>
        <v>28</v>
      </c>
    </row>
    <row r="1840" spans="3:67" x14ac:dyDescent="0.25">
      <c r="C1840" s="79">
        <f t="shared" si="1916"/>
        <v>43889</v>
      </c>
      <c r="D1840" s="29">
        <f t="shared" si="1873"/>
        <v>2020</v>
      </c>
      <c r="E1840" s="29">
        <f t="shared" si="1852"/>
        <v>2</v>
      </c>
      <c r="F1840" s="29">
        <f t="shared" si="1853"/>
        <v>9</v>
      </c>
      <c r="G1840" s="29">
        <f t="shared" si="1854"/>
        <v>28</v>
      </c>
      <c r="H1840" s="166" t="str">
        <f t="shared" si="1855"/>
        <v>Do</v>
      </c>
      <c r="I1840" s="29">
        <f t="shared" si="1917"/>
        <v>29</v>
      </c>
      <c r="J1840" s="29">
        <f t="array" ref="J1840">INDEX(Dienstplan!$F$6:$AJ$55,BN1840,BO1840)</f>
        <v>0</v>
      </c>
      <c r="K1840" s="29">
        <f t="array" ref="K1840">IF(OR(J1840=Schichten!$B$3,J1840=Schichten!$B$4),INDEX($D$98:$D$147,MATCH(CODE(J1840),$H$98:$H$147,0)),IF(ISERROR(INDEX($D$98:$D$147,MATCH(J1840,$A$98:$A$147,0))),0,INDEX($D$98:$D$147,MATCH(J1840,$A$98:$A$147,0))))</f>
        <v>0</v>
      </c>
      <c r="L1840" s="29">
        <f t="shared" ref="L1840" si="1920">L1790</f>
        <v>0</v>
      </c>
      <c r="M1840" s="29">
        <f t="shared" si="1876"/>
        <v>0</v>
      </c>
      <c r="O1840" s="29">
        <f t="shared" si="1903"/>
        <v>0</v>
      </c>
      <c r="P1840" s="29">
        <f t="shared" si="1903"/>
        <v>0</v>
      </c>
      <c r="Q1840" s="29">
        <f t="shared" si="1903"/>
        <v>0</v>
      </c>
      <c r="R1840" s="29">
        <f t="shared" si="1903"/>
        <v>0</v>
      </c>
      <c r="S1840" s="29">
        <f t="shared" si="1903"/>
        <v>0</v>
      </c>
      <c r="T1840" s="29">
        <f t="shared" si="1903"/>
        <v>0</v>
      </c>
      <c r="U1840" s="29">
        <f t="shared" si="1903"/>
        <v>0</v>
      </c>
      <c r="V1840" s="29">
        <f t="shared" si="1903"/>
        <v>0</v>
      </c>
      <c r="W1840" s="29">
        <f t="shared" si="1903"/>
        <v>0</v>
      </c>
      <c r="X1840" s="29">
        <f t="shared" si="1903"/>
        <v>0</v>
      </c>
      <c r="Y1840" s="29">
        <f t="shared" si="1903"/>
        <v>1</v>
      </c>
      <c r="Z1840" s="29">
        <f t="shared" si="1903"/>
        <v>1</v>
      </c>
      <c r="AA1840" s="29">
        <f t="shared" si="1903"/>
        <v>1</v>
      </c>
      <c r="AB1840" s="29">
        <f t="shared" si="1903"/>
        <v>1</v>
      </c>
      <c r="AC1840" s="29">
        <f t="shared" si="1903"/>
        <v>1</v>
      </c>
      <c r="AD1840" s="29">
        <f t="shared" si="1903"/>
        <v>1</v>
      </c>
      <c r="AE1840" s="29">
        <f t="shared" si="1901"/>
        <v>1</v>
      </c>
      <c r="AF1840" s="29">
        <f t="shared" si="1901"/>
        <v>1</v>
      </c>
      <c r="AG1840" s="29">
        <f t="shared" si="1901"/>
        <v>1</v>
      </c>
      <c r="AH1840" s="29">
        <f t="shared" si="1901"/>
        <v>1</v>
      </c>
      <c r="AI1840" s="29">
        <f t="shared" si="1901"/>
        <v>1</v>
      </c>
      <c r="AJ1840" s="29">
        <f t="shared" si="1901"/>
        <v>1</v>
      </c>
      <c r="AK1840" s="29">
        <f t="shared" si="1901"/>
        <v>1</v>
      </c>
      <c r="AL1840" s="29">
        <f t="shared" si="1901"/>
        <v>1</v>
      </c>
      <c r="AM1840" s="29">
        <f t="shared" si="1901"/>
        <v>1</v>
      </c>
      <c r="AN1840" s="29">
        <f t="shared" si="1901"/>
        <v>1</v>
      </c>
      <c r="AO1840" s="29">
        <f t="shared" si="1901"/>
        <v>1</v>
      </c>
      <c r="AP1840" s="29">
        <f t="shared" si="1901"/>
        <v>1</v>
      </c>
      <c r="AQ1840" s="29">
        <f t="shared" si="1901"/>
        <v>1</v>
      </c>
      <c r="AR1840" s="29">
        <f t="shared" si="1901"/>
        <v>1</v>
      </c>
      <c r="AS1840" s="29">
        <f t="shared" si="1901"/>
        <v>1</v>
      </c>
      <c r="AT1840" s="29">
        <f t="shared" si="1909"/>
        <v>1</v>
      </c>
      <c r="AU1840" s="29">
        <f t="shared" si="1909"/>
        <v>1</v>
      </c>
      <c r="AV1840" s="29">
        <f t="shared" si="1909"/>
        <v>1</v>
      </c>
      <c r="AW1840" s="29">
        <f t="shared" si="1909"/>
        <v>1</v>
      </c>
      <c r="AX1840" s="29">
        <f t="shared" si="1909"/>
        <v>1</v>
      </c>
      <c r="AY1840" s="29">
        <f t="shared" si="1909"/>
        <v>1</v>
      </c>
      <c r="AZ1840" s="29">
        <f t="shared" si="1909"/>
        <v>1</v>
      </c>
      <c r="BA1840" s="29">
        <f t="shared" si="1909"/>
        <v>1</v>
      </c>
      <c r="BB1840" s="29">
        <f t="shared" si="1909"/>
        <v>1</v>
      </c>
      <c r="BC1840" s="29">
        <f t="shared" si="1909"/>
        <v>1</v>
      </c>
      <c r="BD1840" s="29">
        <f t="shared" si="1909"/>
        <v>1</v>
      </c>
      <c r="BE1840" s="29">
        <f t="shared" si="1909"/>
        <v>1</v>
      </c>
      <c r="BF1840" s="29">
        <f t="shared" si="1909"/>
        <v>1</v>
      </c>
      <c r="BG1840" s="29">
        <f t="shared" si="1909"/>
        <v>1</v>
      </c>
      <c r="BH1840" s="29">
        <f t="shared" si="1909"/>
        <v>1</v>
      </c>
      <c r="BI1840" s="29">
        <f t="shared" si="1909"/>
        <v>1</v>
      </c>
      <c r="BJ1840" s="29">
        <f t="shared" si="1907"/>
        <v>1</v>
      </c>
      <c r="BN1840" s="29">
        <f t="shared" si="1851"/>
        <v>29</v>
      </c>
      <c r="BO1840" s="29">
        <f t="shared" si="1919"/>
        <v>28</v>
      </c>
    </row>
    <row r="1841" spans="3:67" x14ac:dyDescent="0.25">
      <c r="C1841" s="79">
        <f t="shared" si="1916"/>
        <v>43889</v>
      </c>
      <c r="D1841" s="29">
        <f t="shared" si="1873"/>
        <v>2020</v>
      </c>
      <c r="E1841" s="29">
        <f t="shared" si="1852"/>
        <v>2</v>
      </c>
      <c r="F1841" s="29">
        <f t="shared" si="1853"/>
        <v>9</v>
      </c>
      <c r="G1841" s="29">
        <f t="shared" si="1854"/>
        <v>28</v>
      </c>
      <c r="H1841" s="166" t="str">
        <f t="shared" si="1855"/>
        <v>Do</v>
      </c>
      <c r="I1841" s="29">
        <f t="shared" si="1917"/>
        <v>30</v>
      </c>
      <c r="J1841" s="29">
        <f t="array" ref="J1841">INDEX(Dienstplan!$F$6:$AJ$55,BN1841,BO1841)</f>
        <v>0</v>
      </c>
      <c r="K1841" s="29">
        <f t="array" ref="K1841">IF(OR(J1841=Schichten!$B$3,J1841=Schichten!$B$4),INDEX($D$98:$D$147,MATCH(CODE(J1841),$H$98:$H$147,0)),IF(ISERROR(INDEX($D$98:$D$147,MATCH(J1841,$A$98:$A$147,0))),0,INDEX($D$98:$D$147,MATCH(J1841,$A$98:$A$147,0))))</f>
        <v>0</v>
      </c>
      <c r="L1841" s="29">
        <f t="shared" ref="L1841" si="1921">L1791</f>
        <v>0</v>
      </c>
      <c r="M1841" s="29">
        <f t="shared" si="1876"/>
        <v>0</v>
      </c>
      <c r="O1841" s="29">
        <f t="shared" si="1903"/>
        <v>0</v>
      </c>
      <c r="P1841" s="29">
        <f t="shared" si="1903"/>
        <v>0</v>
      </c>
      <c r="Q1841" s="29">
        <f t="shared" si="1903"/>
        <v>0</v>
      </c>
      <c r="R1841" s="29">
        <f t="shared" si="1903"/>
        <v>0</v>
      </c>
      <c r="S1841" s="29">
        <f t="shared" si="1903"/>
        <v>0</v>
      </c>
      <c r="T1841" s="29">
        <f t="shared" si="1903"/>
        <v>0</v>
      </c>
      <c r="U1841" s="29">
        <f t="shared" si="1903"/>
        <v>0</v>
      </c>
      <c r="V1841" s="29">
        <f t="shared" si="1903"/>
        <v>0</v>
      </c>
      <c r="W1841" s="29">
        <f t="shared" si="1903"/>
        <v>0</v>
      </c>
      <c r="X1841" s="29">
        <f t="shared" si="1903"/>
        <v>0</v>
      </c>
      <c r="Y1841" s="29">
        <f t="shared" si="1903"/>
        <v>1</v>
      </c>
      <c r="Z1841" s="29">
        <f t="shared" si="1903"/>
        <v>1</v>
      </c>
      <c r="AA1841" s="29">
        <f t="shared" si="1903"/>
        <v>1</v>
      </c>
      <c r="AB1841" s="29">
        <f t="shared" si="1903"/>
        <v>1</v>
      </c>
      <c r="AC1841" s="29">
        <f t="shared" si="1903"/>
        <v>1</v>
      </c>
      <c r="AD1841" s="29">
        <f t="shared" si="1903"/>
        <v>1</v>
      </c>
      <c r="AE1841" s="29">
        <f t="shared" si="1901"/>
        <v>1</v>
      </c>
      <c r="AF1841" s="29">
        <f t="shared" si="1901"/>
        <v>1</v>
      </c>
      <c r="AG1841" s="29">
        <f t="shared" si="1901"/>
        <v>1</v>
      </c>
      <c r="AH1841" s="29">
        <f t="shared" si="1901"/>
        <v>1</v>
      </c>
      <c r="AI1841" s="29">
        <f t="shared" si="1901"/>
        <v>1</v>
      </c>
      <c r="AJ1841" s="29">
        <f t="shared" si="1901"/>
        <v>1</v>
      </c>
      <c r="AK1841" s="29">
        <f t="shared" si="1901"/>
        <v>1</v>
      </c>
      <c r="AL1841" s="29">
        <f t="shared" si="1901"/>
        <v>1</v>
      </c>
      <c r="AM1841" s="29">
        <f t="shared" si="1901"/>
        <v>1</v>
      </c>
      <c r="AN1841" s="29">
        <f t="shared" si="1901"/>
        <v>1</v>
      </c>
      <c r="AO1841" s="29">
        <f t="shared" si="1901"/>
        <v>1</v>
      </c>
      <c r="AP1841" s="29">
        <f t="shared" si="1901"/>
        <v>1</v>
      </c>
      <c r="AQ1841" s="29">
        <f t="shared" si="1901"/>
        <v>1</v>
      </c>
      <c r="AR1841" s="29">
        <f t="shared" si="1901"/>
        <v>1</v>
      </c>
      <c r="AS1841" s="29">
        <f t="shared" si="1901"/>
        <v>1</v>
      </c>
      <c r="AT1841" s="29">
        <f t="shared" si="1909"/>
        <v>1</v>
      </c>
      <c r="AU1841" s="29">
        <f t="shared" si="1909"/>
        <v>1</v>
      </c>
      <c r="AV1841" s="29">
        <f t="shared" si="1909"/>
        <v>1</v>
      </c>
      <c r="AW1841" s="29">
        <f t="shared" si="1909"/>
        <v>1</v>
      </c>
      <c r="AX1841" s="29">
        <f t="shared" si="1909"/>
        <v>1</v>
      </c>
      <c r="AY1841" s="29">
        <f t="shared" si="1909"/>
        <v>1</v>
      </c>
      <c r="AZ1841" s="29">
        <f t="shared" si="1909"/>
        <v>1</v>
      </c>
      <c r="BA1841" s="29">
        <f t="shared" si="1909"/>
        <v>1</v>
      </c>
      <c r="BB1841" s="29">
        <f t="shared" si="1909"/>
        <v>1</v>
      </c>
      <c r="BC1841" s="29">
        <f t="shared" si="1909"/>
        <v>1</v>
      </c>
      <c r="BD1841" s="29">
        <f t="shared" si="1909"/>
        <v>1</v>
      </c>
      <c r="BE1841" s="29">
        <f t="shared" si="1909"/>
        <v>1</v>
      </c>
      <c r="BF1841" s="29">
        <f t="shared" si="1909"/>
        <v>1</v>
      </c>
      <c r="BG1841" s="29">
        <f t="shared" si="1909"/>
        <v>1</v>
      </c>
      <c r="BH1841" s="29">
        <f t="shared" si="1909"/>
        <v>1</v>
      </c>
      <c r="BI1841" s="29">
        <f t="shared" si="1909"/>
        <v>1</v>
      </c>
      <c r="BJ1841" s="29">
        <f t="shared" si="1907"/>
        <v>1</v>
      </c>
      <c r="BN1841" s="29">
        <f t="shared" si="1851"/>
        <v>30</v>
      </c>
      <c r="BO1841" s="29">
        <f t="shared" si="1919"/>
        <v>28</v>
      </c>
    </row>
    <row r="1842" spans="3:67" x14ac:dyDescent="0.25">
      <c r="C1842" s="79">
        <f t="shared" si="1916"/>
        <v>43889</v>
      </c>
      <c r="D1842" s="29">
        <f t="shared" si="1873"/>
        <v>2020</v>
      </c>
      <c r="E1842" s="29">
        <f t="shared" si="1852"/>
        <v>2</v>
      </c>
      <c r="F1842" s="29">
        <f t="shared" si="1853"/>
        <v>9</v>
      </c>
      <c r="G1842" s="29">
        <f t="shared" si="1854"/>
        <v>28</v>
      </c>
      <c r="H1842" s="166" t="str">
        <f t="shared" si="1855"/>
        <v>Do</v>
      </c>
      <c r="I1842" s="29">
        <f t="shared" si="1917"/>
        <v>31</v>
      </c>
      <c r="J1842" s="29">
        <f t="array" ref="J1842">INDEX(Dienstplan!$F$6:$AJ$55,BN1842,BO1842)</f>
        <v>0</v>
      </c>
      <c r="K1842" s="29">
        <f t="array" ref="K1842">IF(OR(J1842=Schichten!$B$3,J1842=Schichten!$B$4),INDEX($D$98:$D$147,MATCH(CODE(J1842),$H$98:$H$147,0)),IF(ISERROR(INDEX($D$98:$D$147,MATCH(J1842,$A$98:$A$147,0))),0,INDEX($D$98:$D$147,MATCH(J1842,$A$98:$A$147,0))))</f>
        <v>0</v>
      </c>
      <c r="L1842" s="29">
        <f t="shared" ref="L1842" si="1922">L1792</f>
        <v>0</v>
      </c>
      <c r="M1842" s="29">
        <f t="shared" si="1876"/>
        <v>0</v>
      </c>
      <c r="O1842" s="29">
        <f t="shared" si="1903"/>
        <v>0</v>
      </c>
      <c r="P1842" s="29">
        <f t="shared" si="1903"/>
        <v>0</v>
      </c>
      <c r="Q1842" s="29">
        <f t="shared" si="1903"/>
        <v>0</v>
      </c>
      <c r="R1842" s="29">
        <f t="shared" si="1903"/>
        <v>0</v>
      </c>
      <c r="S1842" s="29">
        <f t="shared" si="1903"/>
        <v>0</v>
      </c>
      <c r="T1842" s="29">
        <f t="shared" si="1903"/>
        <v>0</v>
      </c>
      <c r="U1842" s="29">
        <f t="shared" si="1903"/>
        <v>0</v>
      </c>
      <c r="V1842" s="29">
        <f t="shared" si="1903"/>
        <v>0</v>
      </c>
      <c r="W1842" s="29">
        <f t="shared" si="1903"/>
        <v>0</v>
      </c>
      <c r="X1842" s="29">
        <f t="shared" si="1903"/>
        <v>0</v>
      </c>
      <c r="Y1842" s="29">
        <f t="shared" si="1903"/>
        <v>1</v>
      </c>
      <c r="Z1842" s="29">
        <f t="shared" si="1903"/>
        <v>1</v>
      </c>
      <c r="AA1842" s="29">
        <f t="shared" si="1903"/>
        <v>1</v>
      </c>
      <c r="AB1842" s="29">
        <f t="shared" si="1903"/>
        <v>1</v>
      </c>
      <c r="AC1842" s="29">
        <f t="shared" si="1903"/>
        <v>1</v>
      </c>
      <c r="AD1842" s="29">
        <f t="shared" si="1903"/>
        <v>1</v>
      </c>
      <c r="AE1842" s="29">
        <f t="shared" si="1901"/>
        <v>1</v>
      </c>
      <c r="AF1842" s="29">
        <f t="shared" si="1901"/>
        <v>1</v>
      </c>
      <c r="AG1842" s="29">
        <f t="shared" si="1901"/>
        <v>1</v>
      </c>
      <c r="AH1842" s="29">
        <f t="shared" si="1901"/>
        <v>1</v>
      </c>
      <c r="AI1842" s="29">
        <f t="shared" si="1901"/>
        <v>1</v>
      </c>
      <c r="AJ1842" s="29">
        <f t="shared" si="1901"/>
        <v>1</v>
      </c>
      <c r="AK1842" s="29">
        <f t="shared" si="1901"/>
        <v>1</v>
      </c>
      <c r="AL1842" s="29">
        <f t="shared" si="1901"/>
        <v>1</v>
      </c>
      <c r="AM1842" s="29">
        <f t="shared" si="1901"/>
        <v>1</v>
      </c>
      <c r="AN1842" s="29">
        <f t="shared" si="1901"/>
        <v>1</v>
      </c>
      <c r="AO1842" s="29">
        <f t="shared" si="1901"/>
        <v>1</v>
      </c>
      <c r="AP1842" s="29">
        <f t="shared" si="1901"/>
        <v>1</v>
      </c>
      <c r="AQ1842" s="29">
        <f t="shared" si="1901"/>
        <v>1</v>
      </c>
      <c r="AR1842" s="29">
        <f t="shared" si="1901"/>
        <v>1</v>
      </c>
      <c r="AS1842" s="29">
        <f t="shared" si="1901"/>
        <v>1</v>
      </c>
      <c r="AT1842" s="29">
        <f t="shared" si="1909"/>
        <v>1</v>
      </c>
      <c r="AU1842" s="29">
        <f t="shared" si="1909"/>
        <v>1</v>
      </c>
      <c r="AV1842" s="29">
        <f t="shared" si="1909"/>
        <v>1</v>
      </c>
      <c r="AW1842" s="29">
        <f t="shared" si="1909"/>
        <v>1</v>
      </c>
      <c r="AX1842" s="29">
        <f t="shared" si="1909"/>
        <v>1</v>
      </c>
      <c r="AY1842" s="29">
        <f t="shared" si="1909"/>
        <v>1</v>
      </c>
      <c r="AZ1842" s="29">
        <f t="shared" si="1909"/>
        <v>1</v>
      </c>
      <c r="BA1842" s="29">
        <f t="shared" si="1909"/>
        <v>1</v>
      </c>
      <c r="BB1842" s="29">
        <f t="shared" si="1909"/>
        <v>1</v>
      </c>
      <c r="BC1842" s="29">
        <f t="shared" si="1909"/>
        <v>1</v>
      </c>
      <c r="BD1842" s="29">
        <f t="shared" si="1909"/>
        <v>1</v>
      </c>
      <c r="BE1842" s="29">
        <f t="shared" si="1909"/>
        <v>1</v>
      </c>
      <c r="BF1842" s="29">
        <f t="shared" si="1909"/>
        <v>1</v>
      </c>
      <c r="BG1842" s="29">
        <f t="shared" si="1909"/>
        <v>1</v>
      </c>
      <c r="BH1842" s="29">
        <f t="shared" si="1909"/>
        <v>1</v>
      </c>
      <c r="BI1842" s="29">
        <f t="shared" si="1909"/>
        <v>1</v>
      </c>
      <c r="BJ1842" s="29">
        <f t="shared" si="1907"/>
        <v>1</v>
      </c>
      <c r="BN1842" s="29">
        <f t="shared" si="1851"/>
        <v>31</v>
      </c>
      <c r="BO1842" s="29">
        <f t="shared" si="1919"/>
        <v>28</v>
      </c>
    </row>
    <row r="1843" spans="3:67" x14ac:dyDescent="0.25">
      <c r="C1843" s="79">
        <f t="shared" si="1916"/>
        <v>43889</v>
      </c>
      <c r="D1843" s="29">
        <f t="shared" si="1873"/>
        <v>2020</v>
      </c>
      <c r="E1843" s="29">
        <f t="shared" si="1852"/>
        <v>2</v>
      </c>
      <c r="F1843" s="29">
        <f t="shared" si="1853"/>
        <v>9</v>
      </c>
      <c r="G1843" s="29">
        <f t="shared" si="1854"/>
        <v>28</v>
      </c>
      <c r="H1843" s="166" t="str">
        <f t="shared" si="1855"/>
        <v>Do</v>
      </c>
      <c r="I1843" s="29">
        <f t="shared" si="1917"/>
        <v>32</v>
      </c>
      <c r="J1843" s="29">
        <f t="array" ref="J1843">INDEX(Dienstplan!$F$6:$AJ$55,BN1843,BO1843)</f>
        <v>0</v>
      </c>
      <c r="K1843" s="29">
        <f t="array" ref="K1843">IF(OR(J1843=Schichten!$B$3,J1843=Schichten!$B$4),INDEX($D$98:$D$147,MATCH(CODE(J1843),$H$98:$H$147,0)),IF(ISERROR(INDEX($D$98:$D$147,MATCH(J1843,$A$98:$A$147,0))),0,INDEX($D$98:$D$147,MATCH(J1843,$A$98:$A$147,0))))</f>
        <v>0</v>
      </c>
      <c r="L1843" s="29">
        <f t="shared" ref="L1843" si="1923">L1793</f>
        <v>0</v>
      </c>
      <c r="M1843" s="29">
        <f t="shared" si="1876"/>
        <v>0</v>
      </c>
      <c r="O1843" s="29">
        <f t="shared" si="1903"/>
        <v>0</v>
      </c>
      <c r="P1843" s="29">
        <f t="shared" si="1903"/>
        <v>0</v>
      </c>
      <c r="Q1843" s="29">
        <f t="shared" si="1903"/>
        <v>0</v>
      </c>
      <c r="R1843" s="29">
        <f t="shared" si="1903"/>
        <v>0</v>
      </c>
      <c r="S1843" s="29">
        <f t="shared" si="1903"/>
        <v>0</v>
      </c>
      <c r="T1843" s="29">
        <f t="shared" si="1903"/>
        <v>0</v>
      </c>
      <c r="U1843" s="29">
        <f t="shared" si="1903"/>
        <v>0</v>
      </c>
      <c r="V1843" s="29">
        <f t="shared" si="1903"/>
        <v>0</v>
      </c>
      <c r="W1843" s="29">
        <f t="shared" si="1903"/>
        <v>0</v>
      </c>
      <c r="X1843" s="29">
        <f t="shared" si="1903"/>
        <v>0</v>
      </c>
      <c r="Y1843" s="29">
        <f t="shared" si="1903"/>
        <v>1</v>
      </c>
      <c r="Z1843" s="29">
        <f t="shared" si="1903"/>
        <v>1</v>
      </c>
      <c r="AA1843" s="29">
        <f t="shared" si="1903"/>
        <v>1</v>
      </c>
      <c r="AB1843" s="29">
        <f t="shared" si="1903"/>
        <v>1</v>
      </c>
      <c r="AC1843" s="29">
        <f t="shared" si="1903"/>
        <v>1</v>
      </c>
      <c r="AD1843" s="29">
        <f t="shared" ref="AD1843:AS1858" si="1924">IF($M$457,IF($J1843=AD$461,1,0),0)</f>
        <v>1</v>
      </c>
      <c r="AE1843" s="29">
        <f t="shared" si="1924"/>
        <v>1</v>
      </c>
      <c r="AF1843" s="29">
        <f t="shared" si="1924"/>
        <v>1</v>
      </c>
      <c r="AG1843" s="29">
        <f t="shared" si="1924"/>
        <v>1</v>
      </c>
      <c r="AH1843" s="29">
        <f t="shared" si="1924"/>
        <v>1</v>
      </c>
      <c r="AI1843" s="29">
        <f t="shared" si="1924"/>
        <v>1</v>
      </c>
      <c r="AJ1843" s="29">
        <f t="shared" si="1924"/>
        <v>1</v>
      </c>
      <c r="AK1843" s="29">
        <f t="shared" si="1924"/>
        <v>1</v>
      </c>
      <c r="AL1843" s="29">
        <f t="shared" si="1924"/>
        <v>1</v>
      </c>
      <c r="AM1843" s="29">
        <f t="shared" si="1924"/>
        <v>1</v>
      </c>
      <c r="AN1843" s="29">
        <f t="shared" si="1924"/>
        <v>1</v>
      </c>
      <c r="AO1843" s="29">
        <f t="shared" si="1924"/>
        <v>1</v>
      </c>
      <c r="AP1843" s="29">
        <f t="shared" si="1924"/>
        <v>1</v>
      </c>
      <c r="AQ1843" s="29">
        <f t="shared" si="1924"/>
        <v>1</v>
      </c>
      <c r="AR1843" s="29">
        <f t="shared" si="1924"/>
        <v>1</v>
      </c>
      <c r="AS1843" s="29">
        <f t="shared" si="1924"/>
        <v>1</v>
      </c>
      <c r="AT1843" s="29">
        <f t="shared" si="1909"/>
        <v>1</v>
      </c>
      <c r="AU1843" s="29">
        <f t="shared" si="1909"/>
        <v>1</v>
      </c>
      <c r="AV1843" s="29">
        <f t="shared" si="1909"/>
        <v>1</v>
      </c>
      <c r="AW1843" s="29">
        <f t="shared" si="1909"/>
        <v>1</v>
      </c>
      <c r="AX1843" s="29">
        <f t="shared" si="1909"/>
        <v>1</v>
      </c>
      <c r="AY1843" s="29">
        <f t="shared" si="1909"/>
        <v>1</v>
      </c>
      <c r="AZ1843" s="29">
        <f t="shared" si="1909"/>
        <v>1</v>
      </c>
      <c r="BA1843" s="29">
        <f t="shared" si="1909"/>
        <v>1</v>
      </c>
      <c r="BB1843" s="29">
        <f t="shared" si="1909"/>
        <v>1</v>
      </c>
      <c r="BC1843" s="29">
        <f t="shared" si="1909"/>
        <v>1</v>
      </c>
      <c r="BD1843" s="29">
        <f t="shared" si="1909"/>
        <v>1</v>
      </c>
      <c r="BE1843" s="29">
        <f t="shared" si="1909"/>
        <v>1</v>
      </c>
      <c r="BF1843" s="29">
        <f t="shared" si="1909"/>
        <v>1</v>
      </c>
      <c r="BG1843" s="29">
        <f t="shared" si="1909"/>
        <v>1</v>
      </c>
      <c r="BH1843" s="29">
        <f t="shared" si="1909"/>
        <v>1</v>
      </c>
      <c r="BI1843" s="29">
        <f t="shared" si="1909"/>
        <v>1</v>
      </c>
      <c r="BJ1843" s="29">
        <f t="shared" si="1907"/>
        <v>1</v>
      </c>
      <c r="BN1843" s="29">
        <f t="shared" si="1851"/>
        <v>32</v>
      </c>
      <c r="BO1843" s="29">
        <f t="shared" si="1919"/>
        <v>28</v>
      </c>
    </row>
    <row r="1844" spans="3:67" x14ac:dyDescent="0.25">
      <c r="C1844" s="79">
        <f t="shared" si="1916"/>
        <v>43889</v>
      </c>
      <c r="D1844" s="29">
        <f t="shared" si="1873"/>
        <v>2020</v>
      </c>
      <c r="E1844" s="29">
        <f t="shared" si="1852"/>
        <v>2</v>
      </c>
      <c r="F1844" s="29">
        <f t="shared" si="1853"/>
        <v>9</v>
      </c>
      <c r="G1844" s="29">
        <f t="shared" si="1854"/>
        <v>28</v>
      </c>
      <c r="H1844" s="166" t="str">
        <f t="shared" si="1855"/>
        <v>Do</v>
      </c>
      <c r="I1844" s="29">
        <f t="shared" si="1917"/>
        <v>33</v>
      </c>
      <c r="J1844" s="29">
        <f t="array" ref="J1844">INDEX(Dienstplan!$F$6:$AJ$55,BN1844,BO1844)</f>
        <v>0</v>
      </c>
      <c r="K1844" s="29">
        <f t="array" ref="K1844">IF(OR(J1844=Schichten!$B$3,J1844=Schichten!$B$4),INDEX($D$98:$D$147,MATCH(CODE(J1844),$H$98:$H$147,0)),IF(ISERROR(INDEX($D$98:$D$147,MATCH(J1844,$A$98:$A$147,0))),0,INDEX($D$98:$D$147,MATCH(J1844,$A$98:$A$147,0))))</f>
        <v>0</v>
      </c>
      <c r="L1844" s="29">
        <f t="shared" ref="L1844" si="1925">L1794</f>
        <v>0</v>
      </c>
      <c r="M1844" s="29">
        <f t="shared" si="1876"/>
        <v>0</v>
      </c>
      <c r="O1844" s="29">
        <f t="shared" ref="O1844:AD1859" si="1926">IF($M$457,IF($J1844=O$461,1,0),0)</f>
        <v>0</v>
      </c>
      <c r="P1844" s="29">
        <f t="shared" si="1926"/>
        <v>0</v>
      </c>
      <c r="Q1844" s="29">
        <f t="shared" si="1926"/>
        <v>0</v>
      </c>
      <c r="R1844" s="29">
        <f t="shared" si="1926"/>
        <v>0</v>
      </c>
      <c r="S1844" s="29">
        <f t="shared" si="1926"/>
        <v>0</v>
      </c>
      <c r="T1844" s="29">
        <f t="shared" si="1926"/>
        <v>0</v>
      </c>
      <c r="U1844" s="29">
        <f t="shared" si="1926"/>
        <v>0</v>
      </c>
      <c r="V1844" s="29">
        <f t="shared" si="1926"/>
        <v>0</v>
      </c>
      <c r="W1844" s="29">
        <f t="shared" si="1926"/>
        <v>0</v>
      </c>
      <c r="X1844" s="29">
        <f t="shared" si="1926"/>
        <v>0</v>
      </c>
      <c r="Y1844" s="29">
        <f t="shared" si="1926"/>
        <v>1</v>
      </c>
      <c r="Z1844" s="29">
        <f t="shared" si="1926"/>
        <v>1</v>
      </c>
      <c r="AA1844" s="29">
        <f t="shared" si="1926"/>
        <v>1</v>
      </c>
      <c r="AB1844" s="29">
        <f t="shared" si="1926"/>
        <v>1</v>
      </c>
      <c r="AC1844" s="29">
        <f t="shared" si="1926"/>
        <v>1</v>
      </c>
      <c r="AD1844" s="29">
        <f t="shared" si="1926"/>
        <v>1</v>
      </c>
      <c r="AE1844" s="29">
        <f t="shared" si="1924"/>
        <v>1</v>
      </c>
      <c r="AF1844" s="29">
        <f t="shared" si="1924"/>
        <v>1</v>
      </c>
      <c r="AG1844" s="29">
        <f t="shared" si="1924"/>
        <v>1</v>
      </c>
      <c r="AH1844" s="29">
        <f t="shared" si="1924"/>
        <v>1</v>
      </c>
      <c r="AI1844" s="29">
        <f t="shared" si="1924"/>
        <v>1</v>
      </c>
      <c r="AJ1844" s="29">
        <f t="shared" si="1924"/>
        <v>1</v>
      </c>
      <c r="AK1844" s="29">
        <f t="shared" si="1924"/>
        <v>1</v>
      </c>
      <c r="AL1844" s="29">
        <f t="shared" si="1924"/>
        <v>1</v>
      </c>
      <c r="AM1844" s="29">
        <f t="shared" si="1924"/>
        <v>1</v>
      </c>
      <c r="AN1844" s="29">
        <f t="shared" si="1924"/>
        <v>1</v>
      </c>
      <c r="AO1844" s="29">
        <f t="shared" si="1924"/>
        <v>1</v>
      </c>
      <c r="AP1844" s="29">
        <f t="shared" si="1924"/>
        <v>1</v>
      </c>
      <c r="AQ1844" s="29">
        <f t="shared" si="1924"/>
        <v>1</v>
      </c>
      <c r="AR1844" s="29">
        <f t="shared" si="1924"/>
        <v>1</v>
      </c>
      <c r="AS1844" s="29">
        <f t="shared" si="1924"/>
        <v>1</v>
      </c>
      <c r="AT1844" s="29">
        <f t="shared" si="1909"/>
        <v>1</v>
      </c>
      <c r="AU1844" s="29">
        <f t="shared" si="1909"/>
        <v>1</v>
      </c>
      <c r="AV1844" s="29">
        <f t="shared" si="1909"/>
        <v>1</v>
      </c>
      <c r="AW1844" s="29">
        <f t="shared" si="1909"/>
        <v>1</v>
      </c>
      <c r="AX1844" s="29">
        <f t="shared" si="1909"/>
        <v>1</v>
      </c>
      <c r="AY1844" s="29">
        <f t="shared" si="1909"/>
        <v>1</v>
      </c>
      <c r="AZ1844" s="29">
        <f t="shared" si="1909"/>
        <v>1</v>
      </c>
      <c r="BA1844" s="29">
        <f t="shared" si="1909"/>
        <v>1</v>
      </c>
      <c r="BB1844" s="29">
        <f t="shared" si="1909"/>
        <v>1</v>
      </c>
      <c r="BC1844" s="29">
        <f t="shared" si="1909"/>
        <v>1</v>
      </c>
      <c r="BD1844" s="29">
        <f t="shared" si="1909"/>
        <v>1</v>
      </c>
      <c r="BE1844" s="29">
        <f t="shared" si="1909"/>
        <v>1</v>
      </c>
      <c r="BF1844" s="29">
        <f t="shared" si="1909"/>
        <v>1</v>
      </c>
      <c r="BG1844" s="29">
        <f t="shared" si="1909"/>
        <v>1</v>
      </c>
      <c r="BH1844" s="29">
        <f t="shared" si="1909"/>
        <v>1</v>
      </c>
      <c r="BI1844" s="29">
        <f t="shared" si="1909"/>
        <v>1</v>
      </c>
      <c r="BJ1844" s="29">
        <f t="shared" si="1907"/>
        <v>1</v>
      </c>
      <c r="BN1844" s="29">
        <f t="shared" si="1851"/>
        <v>33</v>
      </c>
      <c r="BO1844" s="29">
        <f t="shared" si="1919"/>
        <v>28</v>
      </c>
    </row>
    <row r="1845" spans="3:67" x14ac:dyDescent="0.25">
      <c r="C1845" s="79">
        <f>C1795+1</f>
        <v>43889</v>
      </c>
      <c r="D1845" s="29">
        <f t="shared" si="1873"/>
        <v>2020</v>
      </c>
      <c r="E1845" s="29">
        <f t="shared" si="1852"/>
        <v>2</v>
      </c>
      <c r="F1845" s="29">
        <f t="shared" si="1853"/>
        <v>9</v>
      </c>
      <c r="G1845" s="29">
        <f t="shared" si="1854"/>
        <v>28</v>
      </c>
      <c r="H1845" s="166" t="str">
        <f t="shared" si="1855"/>
        <v>Do</v>
      </c>
      <c r="I1845" s="29">
        <f>I1795</f>
        <v>34</v>
      </c>
      <c r="J1845" s="29">
        <f t="array" ref="J1845">INDEX(Dienstplan!$F$6:$AJ$55,BN1845,BO1845)</f>
        <v>0</v>
      </c>
      <c r="K1845" s="29">
        <f t="array" ref="K1845">IF(OR(J1845=Schichten!$B$3,J1845=Schichten!$B$4),INDEX($D$98:$D$147,MATCH(CODE(J1845),$H$98:$H$147,0)),IF(ISERROR(INDEX($D$98:$D$147,MATCH(J1845,$A$98:$A$147,0))),0,INDEX($D$98:$D$147,MATCH(J1845,$A$98:$A$147,0))))</f>
        <v>0</v>
      </c>
      <c r="L1845" s="29">
        <f>L1795</f>
        <v>0</v>
      </c>
      <c r="M1845" s="29">
        <f t="shared" si="1876"/>
        <v>0</v>
      </c>
      <c r="O1845" s="29">
        <f t="shared" si="1926"/>
        <v>0</v>
      </c>
      <c r="P1845" s="29">
        <f t="shared" si="1926"/>
        <v>0</v>
      </c>
      <c r="Q1845" s="29">
        <f t="shared" si="1926"/>
        <v>0</v>
      </c>
      <c r="R1845" s="29">
        <f t="shared" si="1926"/>
        <v>0</v>
      </c>
      <c r="S1845" s="29">
        <f t="shared" si="1926"/>
        <v>0</v>
      </c>
      <c r="T1845" s="29">
        <f t="shared" si="1926"/>
        <v>0</v>
      </c>
      <c r="U1845" s="29">
        <f t="shared" si="1926"/>
        <v>0</v>
      </c>
      <c r="V1845" s="29">
        <f t="shared" si="1926"/>
        <v>0</v>
      </c>
      <c r="W1845" s="29">
        <f t="shared" si="1926"/>
        <v>0</v>
      </c>
      <c r="X1845" s="29">
        <f t="shared" si="1926"/>
        <v>0</v>
      </c>
      <c r="Y1845" s="29">
        <f t="shared" si="1926"/>
        <v>1</v>
      </c>
      <c r="Z1845" s="29">
        <f t="shared" si="1926"/>
        <v>1</v>
      </c>
      <c r="AA1845" s="29">
        <f t="shared" si="1926"/>
        <v>1</v>
      </c>
      <c r="AB1845" s="29">
        <f t="shared" si="1926"/>
        <v>1</v>
      </c>
      <c r="AC1845" s="29">
        <f t="shared" si="1926"/>
        <v>1</v>
      </c>
      <c r="AD1845" s="29">
        <f t="shared" si="1926"/>
        <v>1</v>
      </c>
      <c r="AE1845" s="29">
        <f t="shared" si="1924"/>
        <v>1</v>
      </c>
      <c r="AF1845" s="29">
        <f t="shared" si="1924"/>
        <v>1</v>
      </c>
      <c r="AG1845" s="29">
        <f t="shared" si="1924"/>
        <v>1</v>
      </c>
      <c r="AH1845" s="29">
        <f t="shared" si="1924"/>
        <v>1</v>
      </c>
      <c r="AI1845" s="29">
        <f t="shared" si="1924"/>
        <v>1</v>
      </c>
      <c r="AJ1845" s="29">
        <f t="shared" si="1924"/>
        <v>1</v>
      </c>
      <c r="AK1845" s="29">
        <f t="shared" si="1924"/>
        <v>1</v>
      </c>
      <c r="AL1845" s="29">
        <f t="shared" si="1924"/>
        <v>1</v>
      </c>
      <c r="AM1845" s="29">
        <f t="shared" si="1924"/>
        <v>1</v>
      </c>
      <c r="AN1845" s="29">
        <f t="shared" si="1924"/>
        <v>1</v>
      </c>
      <c r="AO1845" s="29">
        <f t="shared" si="1924"/>
        <v>1</v>
      </c>
      <c r="AP1845" s="29">
        <f t="shared" si="1924"/>
        <v>1</v>
      </c>
      <c r="AQ1845" s="29">
        <f t="shared" si="1924"/>
        <v>1</v>
      </c>
      <c r="AR1845" s="29">
        <f t="shared" si="1924"/>
        <v>1</v>
      </c>
      <c r="AS1845" s="29">
        <f t="shared" si="1924"/>
        <v>1</v>
      </c>
      <c r="AT1845" s="29">
        <f t="shared" si="1909"/>
        <v>1</v>
      </c>
      <c r="AU1845" s="29">
        <f t="shared" si="1909"/>
        <v>1</v>
      </c>
      <c r="AV1845" s="29">
        <f t="shared" si="1909"/>
        <v>1</v>
      </c>
      <c r="AW1845" s="29">
        <f t="shared" si="1909"/>
        <v>1</v>
      </c>
      <c r="AX1845" s="29">
        <f t="shared" si="1909"/>
        <v>1</v>
      </c>
      <c r="AY1845" s="29">
        <f t="shared" si="1909"/>
        <v>1</v>
      </c>
      <c r="AZ1845" s="29">
        <f t="shared" si="1909"/>
        <v>1</v>
      </c>
      <c r="BA1845" s="29">
        <f t="shared" si="1909"/>
        <v>1</v>
      </c>
      <c r="BB1845" s="29">
        <f t="shared" si="1909"/>
        <v>1</v>
      </c>
      <c r="BC1845" s="29">
        <f t="shared" si="1909"/>
        <v>1</v>
      </c>
      <c r="BD1845" s="29">
        <f t="shared" si="1909"/>
        <v>1</v>
      </c>
      <c r="BE1845" s="29">
        <f t="shared" si="1909"/>
        <v>1</v>
      </c>
      <c r="BF1845" s="29">
        <f t="shared" si="1909"/>
        <v>1</v>
      </c>
      <c r="BG1845" s="29">
        <f t="shared" si="1909"/>
        <v>1</v>
      </c>
      <c r="BH1845" s="29">
        <f t="shared" si="1909"/>
        <v>1</v>
      </c>
      <c r="BI1845" s="29">
        <f t="shared" si="1909"/>
        <v>1</v>
      </c>
      <c r="BJ1845" s="29">
        <f t="shared" si="1907"/>
        <v>1</v>
      </c>
      <c r="BN1845" s="29">
        <f t="shared" si="1851"/>
        <v>34</v>
      </c>
      <c r="BO1845" s="29">
        <f>BO1795+1</f>
        <v>28</v>
      </c>
    </row>
    <row r="1846" spans="3:67" x14ac:dyDescent="0.25">
      <c r="C1846" s="79">
        <f t="shared" ref="C1846:C1909" si="1927">C1796+1</f>
        <v>43889</v>
      </c>
      <c r="D1846" s="29">
        <f t="shared" si="1873"/>
        <v>2020</v>
      </c>
      <c r="E1846" s="29">
        <f t="shared" si="1852"/>
        <v>2</v>
      </c>
      <c r="F1846" s="29">
        <f t="shared" si="1853"/>
        <v>9</v>
      </c>
      <c r="G1846" s="29">
        <f t="shared" si="1854"/>
        <v>28</v>
      </c>
      <c r="H1846" s="166" t="str">
        <f t="shared" si="1855"/>
        <v>Do</v>
      </c>
      <c r="I1846" s="29">
        <f t="shared" ref="I1846:I1909" si="1928">I1796</f>
        <v>35</v>
      </c>
      <c r="J1846" s="29">
        <f t="array" ref="J1846">INDEX(Dienstplan!$F$6:$AJ$55,BN1846,BO1846)</f>
        <v>0</v>
      </c>
      <c r="K1846" s="29">
        <f t="array" ref="K1846">IF(OR(J1846=Schichten!$B$3,J1846=Schichten!$B$4),INDEX($D$98:$D$147,MATCH(CODE(J1846),$H$98:$H$147,0)),IF(ISERROR(INDEX($D$98:$D$147,MATCH(J1846,$A$98:$A$147,0))),0,INDEX($D$98:$D$147,MATCH(J1846,$A$98:$A$147,0))))</f>
        <v>0</v>
      </c>
      <c r="L1846" s="29">
        <f t="shared" ref="L1846" si="1929">L1796</f>
        <v>0</v>
      </c>
      <c r="M1846" s="29">
        <f t="shared" si="1876"/>
        <v>0</v>
      </c>
      <c r="O1846" s="29">
        <f t="shared" si="1926"/>
        <v>0</v>
      </c>
      <c r="P1846" s="29">
        <f t="shared" si="1926"/>
        <v>0</v>
      </c>
      <c r="Q1846" s="29">
        <f t="shared" si="1926"/>
        <v>0</v>
      </c>
      <c r="R1846" s="29">
        <f t="shared" si="1926"/>
        <v>0</v>
      </c>
      <c r="S1846" s="29">
        <f t="shared" si="1926"/>
        <v>0</v>
      </c>
      <c r="T1846" s="29">
        <f t="shared" si="1926"/>
        <v>0</v>
      </c>
      <c r="U1846" s="29">
        <f t="shared" si="1926"/>
        <v>0</v>
      </c>
      <c r="V1846" s="29">
        <f t="shared" si="1926"/>
        <v>0</v>
      </c>
      <c r="W1846" s="29">
        <f t="shared" si="1926"/>
        <v>0</v>
      </c>
      <c r="X1846" s="29">
        <f t="shared" si="1926"/>
        <v>0</v>
      </c>
      <c r="Y1846" s="29">
        <f t="shared" si="1926"/>
        <v>1</v>
      </c>
      <c r="Z1846" s="29">
        <f t="shared" si="1926"/>
        <v>1</v>
      </c>
      <c r="AA1846" s="29">
        <f t="shared" si="1926"/>
        <v>1</v>
      </c>
      <c r="AB1846" s="29">
        <f t="shared" si="1926"/>
        <v>1</v>
      </c>
      <c r="AC1846" s="29">
        <f t="shared" si="1926"/>
        <v>1</v>
      </c>
      <c r="AD1846" s="29">
        <f t="shared" si="1926"/>
        <v>1</v>
      </c>
      <c r="AE1846" s="29">
        <f t="shared" si="1924"/>
        <v>1</v>
      </c>
      <c r="AF1846" s="29">
        <f t="shared" si="1924"/>
        <v>1</v>
      </c>
      <c r="AG1846" s="29">
        <f t="shared" si="1924"/>
        <v>1</v>
      </c>
      <c r="AH1846" s="29">
        <f t="shared" si="1924"/>
        <v>1</v>
      </c>
      <c r="AI1846" s="29">
        <f t="shared" si="1924"/>
        <v>1</v>
      </c>
      <c r="AJ1846" s="29">
        <f t="shared" si="1924"/>
        <v>1</v>
      </c>
      <c r="AK1846" s="29">
        <f t="shared" si="1924"/>
        <v>1</v>
      </c>
      <c r="AL1846" s="29">
        <f t="shared" si="1924"/>
        <v>1</v>
      </c>
      <c r="AM1846" s="29">
        <f t="shared" si="1924"/>
        <v>1</v>
      </c>
      <c r="AN1846" s="29">
        <f t="shared" si="1924"/>
        <v>1</v>
      </c>
      <c r="AO1846" s="29">
        <f t="shared" si="1924"/>
        <v>1</v>
      </c>
      <c r="AP1846" s="29">
        <f t="shared" si="1924"/>
        <v>1</v>
      </c>
      <c r="AQ1846" s="29">
        <f t="shared" si="1924"/>
        <v>1</v>
      </c>
      <c r="AR1846" s="29">
        <f t="shared" si="1924"/>
        <v>1</v>
      </c>
      <c r="AS1846" s="29">
        <f t="shared" si="1924"/>
        <v>1</v>
      </c>
      <c r="AT1846" s="29">
        <f t="shared" si="1909"/>
        <v>1</v>
      </c>
      <c r="AU1846" s="29">
        <f t="shared" si="1909"/>
        <v>1</v>
      </c>
      <c r="AV1846" s="29">
        <f t="shared" si="1909"/>
        <v>1</v>
      </c>
      <c r="AW1846" s="29">
        <f t="shared" si="1909"/>
        <v>1</v>
      </c>
      <c r="AX1846" s="29">
        <f t="shared" si="1909"/>
        <v>1</v>
      </c>
      <c r="AY1846" s="29">
        <f t="shared" si="1909"/>
        <v>1</v>
      </c>
      <c r="AZ1846" s="29">
        <f t="shared" si="1909"/>
        <v>1</v>
      </c>
      <c r="BA1846" s="29">
        <f t="shared" si="1909"/>
        <v>1</v>
      </c>
      <c r="BB1846" s="29">
        <f t="shared" si="1909"/>
        <v>1</v>
      </c>
      <c r="BC1846" s="29">
        <f t="shared" si="1909"/>
        <v>1</v>
      </c>
      <c r="BD1846" s="29">
        <f t="shared" si="1909"/>
        <v>1</v>
      </c>
      <c r="BE1846" s="29">
        <f t="shared" si="1909"/>
        <v>1</v>
      </c>
      <c r="BF1846" s="29">
        <f t="shared" si="1909"/>
        <v>1</v>
      </c>
      <c r="BG1846" s="29">
        <f t="shared" si="1909"/>
        <v>1</v>
      </c>
      <c r="BH1846" s="29">
        <f t="shared" si="1909"/>
        <v>1</v>
      </c>
      <c r="BI1846" s="29">
        <f t="shared" si="1909"/>
        <v>1</v>
      </c>
      <c r="BJ1846" s="29">
        <f t="shared" si="1907"/>
        <v>1</v>
      </c>
      <c r="BN1846" s="29">
        <f t="shared" si="1851"/>
        <v>35</v>
      </c>
      <c r="BO1846" s="29">
        <f t="shared" ref="BO1846:BO1909" si="1930">BO1796+1</f>
        <v>28</v>
      </c>
    </row>
    <row r="1847" spans="3:67" x14ac:dyDescent="0.25">
      <c r="C1847" s="79">
        <f t="shared" si="1927"/>
        <v>43889</v>
      </c>
      <c r="D1847" s="29">
        <f t="shared" si="1873"/>
        <v>2020</v>
      </c>
      <c r="E1847" s="29">
        <f t="shared" si="1852"/>
        <v>2</v>
      </c>
      <c r="F1847" s="29">
        <f t="shared" si="1853"/>
        <v>9</v>
      </c>
      <c r="G1847" s="29">
        <f t="shared" si="1854"/>
        <v>28</v>
      </c>
      <c r="H1847" s="166" t="str">
        <f t="shared" si="1855"/>
        <v>Do</v>
      </c>
      <c r="I1847" s="29">
        <f t="shared" si="1928"/>
        <v>36</v>
      </c>
      <c r="J1847" s="29">
        <f t="array" ref="J1847">INDEX(Dienstplan!$F$6:$AJ$55,BN1847,BO1847)</f>
        <v>0</v>
      </c>
      <c r="K1847" s="29">
        <f t="array" ref="K1847">IF(OR(J1847=Schichten!$B$3,J1847=Schichten!$B$4),INDEX($D$98:$D$147,MATCH(CODE(J1847),$H$98:$H$147,0)),IF(ISERROR(INDEX($D$98:$D$147,MATCH(J1847,$A$98:$A$147,0))),0,INDEX($D$98:$D$147,MATCH(J1847,$A$98:$A$147,0))))</f>
        <v>0</v>
      </c>
      <c r="L1847" s="29">
        <f t="shared" ref="L1847" si="1931">L1797</f>
        <v>0</v>
      </c>
      <c r="M1847" s="29">
        <f t="shared" si="1876"/>
        <v>0</v>
      </c>
      <c r="O1847" s="29">
        <f t="shared" si="1926"/>
        <v>0</v>
      </c>
      <c r="P1847" s="29">
        <f t="shared" si="1926"/>
        <v>0</v>
      </c>
      <c r="Q1847" s="29">
        <f t="shared" si="1926"/>
        <v>0</v>
      </c>
      <c r="R1847" s="29">
        <f t="shared" si="1926"/>
        <v>0</v>
      </c>
      <c r="S1847" s="29">
        <f t="shared" si="1926"/>
        <v>0</v>
      </c>
      <c r="T1847" s="29">
        <f t="shared" si="1926"/>
        <v>0</v>
      </c>
      <c r="U1847" s="29">
        <f t="shared" si="1926"/>
        <v>0</v>
      </c>
      <c r="V1847" s="29">
        <f t="shared" si="1926"/>
        <v>0</v>
      </c>
      <c r="W1847" s="29">
        <f t="shared" si="1926"/>
        <v>0</v>
      </c>
      <c r="X1847" s="29">
        <f t="shared" si="1926"/>
        <v>0</v>
      </c>
      <c r="Y1847" s="29">
        <f t="shared" si="1926"/>
        <v>1</v>
      </c>
      <c r="Z1847" s="29">
        <f t="shared" si="1926"/>
        <v>1</v>
      </c>
      <c r="AA1847" s="29">
        <f t="shared" si="1926"/>
        <v>1</v>
      </c>
      <c r="AB1847" s="29">
        <f t="shared" si="1926"/>
        <v>1</v>
      </c>
      <c r="AC1847" s="29">
        <f t="shared" si="1926"/>
        <v>1</v>
      </c>
      <c r="AD1847" s="29">
        <f t="shared" si="1926"/>
        <v>1</v>
      </c>
      <c r="AE1847" s="29">
        <f t="shared" si="1924"/>
        <v>1</v>
      </c>
      <c r="AF1847" s="29">
        <f t="shared" si="1924"/>
        <v>1</v>
      </c>
      <c r="AG1847" s="29">
        <f t="shared" si="1924"/>
        <v>1</v>
      </c>
      <c r="AH1847" s="29">
        <f t="shared" si="1924"/>
        <v>1</v>
      </c>
      <c r="AI1847" s="29">
        <f t="shared" si="1924"/>
        <v>1</v>
      </c>
      <c r="AJ1847" s="29">
        <f t="shared" si="1924"/>
        <v>1</v>
      </c>
      <c r="AK1847" s="29">
        <f t="shared" si="1924"/>
        <v>1</v>
      </c>
      <c r="AL1847" s="29">
        <f t="shared" si="1924"/>
        <v>1</v>
      </c>
      <c r="AM1847" s="29">
        <f t="shared" si="1924"/>
        <v>1</v>
      </c>
      <c r="AN1847" s="29">
        <f t="shared" si="1924"/>
        <v>1</v>
      </c>
      <c r="AO1847" s="29">
        <f t="shared" si="1924"/>
        <v>1</v>
      </c>
      <c r="AP1847" s="29">
        <f t="shared" si="1924"/>
        <v>1</v>
      </c>
      <c r="AQ1847" s="29">
        <f t="shared" si="1924"/>
        <v>1</v>
      </c>
      <c r="AR1847" s="29">
        <f t="shared" si="1924"/>
        <v>1</v>
      </c>
      <c r="AS1847" s="29">
        <f t="shared" si="1924"/>
        <v>1</v>
      </c>
      <c r="AT1847" s="29">
        <f t="shared" si="1909"/>
        <v>1</v>
      </c>
      <c r="AU1847" s="29">
        <f t="shared" si="1909"/>
        <v>1</v>
      </c>
      <c r="AV1847" s="29">
        <f t="shared" si="1909"/>
        <v>1</v>
      </c>
      <c r="AW1847" s="29">
        <f t="shared" si="1909"/>
        <v>1</v>
      </c>
      <c r="AX1847" s="29">
        <f t="shared" si="1909"/>
        <v>1</v>
      </c>
      <c r="AY1847" s="29">
        <f t="shared" si="1909"/>
        <v>1</v>
      </c>
      <c r="AZ1847" s="29">
        <f t="shared" si="1909"/>
        <v>1</v>
      </c>
      <c r="BA1847" s="29">
        <f t="shared" si="1909"/>
        <v>1</v>
      </c>
      <c r="BB1847" s="29">
        <f t="shared" si="1909"/>
        <v>1</v>
      </c>
      <c r="BC1847" s="29">
        <f t="shared" si="1909"/>
        <v>1</v>
      </c>
      <c r="BD1847" s="29">
        <f t="shared" si="1909"/>
        <v>1</v>
      </c>
      <c r="BE1847" s="29">
        <f t="shared" si="1909"/>
        <v>1</v>
      </c>
      <c r="BF1847" s="29">
        <f t="shared" si="1909"/>
        <v>1</v>
      </c>
      <c r="BG1847" s="29">
        <f t="shared" si="1909"/>
        <v>1</v>
      </c>
      <c r="BH1847" s="29">
        <f t="shared" si="1909"/>
        <v>1</v>
      </c>
      <c r="BI1847" s="29">
        <f t="shared" ref="BI1847:BJ1862" si="1932">IF($M$457,IF($J1847=BI$461,1,0),0)</f>
        <v>1</v>
      </c>
      <c r="BJ1847" s="29">
        <f t="shared" si="1932"/>
        <v>1</v>
      </c>
      <c r="BN1847" s="29">
        <f t="shared" si="1851"/>
        <v>36</v>
      </c>
      <c r="BO1847" s="29">
        <f t="shared" si="1930"/>
        <v>28</v>
      </c>
    </row>
    <row r="1848" spans="3:67" x14ac:dyDescent="0.25">
      <c r="C1848" s="79">
        <f t="shared" si="1927"/>
        <v>43889</v>
      </c>
      <c r="D1848" s="29">
        <f t="shared" si="1873"/>
        <v>2020</v>
      </c>
      <c r="E1848" s="29">
        <f t="shared" si="1852"/>
        <v>2</v>
      </c>
      <c r="F1848" s="29">
        <f t="shared" si="1853"/>
        <v>9</v>
      </c>
      <c r="G1848" s="29">
        <f t="shared" si="1854"/>
        <v>28</v>
      </c>
      <c r="H1848" s="166" t="str">
        <f t="shared" si="1855"/>
        <v>Do</v>
      </c>
      <c r="I1848" s="29">
        <f t="shared" si="1928"/>
        <v>37</v>
      </c>
      <c r="J1848" s="29">
        <f t="array" ref="J1848">INDEX(Dienstplan!$F$6:$AJ$55,BN1848,BO1848)</f>
        <v>0</v>
      </c>
      <c r="K1848" s="29">
        <f t="array" ref="K1848">IF(OR(J1848=Schichten!$B$3,J1848=Schichten!$B$4),INDEX($D$98:$D$147,MATCH(CODE(J1848),$H$98:$H$147,0)),IF(ISERROR(INDEX($D$98:$D$147,MATCH(J1848,$A$98:$A$147,0))),0,INDEX($D$98:$D$147,MATCH(J1848,$A$98:$A$147,0))))</f>
        <v>0</v>
      </c>
      <c r="L1848" s="29">
        <f t="shared" ref="L1848" si="1933">L1798</f>
        <v>0</v>
      </c>
      <c r="M1848" s="29">
        <f t="shared" si="1876"/>
        <v>0</v>
      </c>
      <c r="O1848" s="29">
        <f t="shared" si="1926"/>
        <v>0</v>
      </c>
      <c r="P1848" s="29">
        <f t="shared" si="1926"/>
        <v>0</v>
      </c>
      <c r="Q1848" s="29">
        <f t="shared" si="1926"/>
        <v>0</v>
      </c>
      <c r="R1848" s="29">
        <f t="shared" si="1926"/>
        <v>0</v>
      </c>
      <c r="S1848" s="29">
        <f t="shared" si="1926"/>
        <v>0</v>
      </c>
      <c r="T1848" s="29">
        <f t="shared" si="1926"/>
        <v>0</v>
      </c>
      <c r="U1848" s="29">
        <f t="shared" si="1926"/>
        <v>0</v>
      </c>
      <c r="V1848" s="29">
        <f t="shared" si="1926"/>
        <v>0</v>
      </c>
      <c r="W1848" s="29">
        <f t="shared" si="1926"/>
        <v>0</v>
      </c>
      <c r="X1848" s="29">
        <f t="shared" si="1926"/>
        <v>0</v>
      </c>
      <c r="Y1848" s="29">
        <f t="shared" si="1926"/>
        <v>1</v>
      </c>
      <c r="Z1848" s="29">
        <f t="shared" si="1926"/>
        <v>1</v>
      </c>
      <c r="AA1848" s="29">
        <f t="shared" si="1926"/>
        <v>1</v>
      </c>
      <c r="AB1848" s="29">
        <f t="shared" si="1926"/>
        <v>1</v>
      </c>
      <c r="AC1848" s="29">
        <f t="shared" si="1926"/>
        <v>1</v>
      </c>
      <c r="AD1848" s="29">
        <f t="shared" si="1926"/>
        <v>1</v>
      </c>
      <c r="AE1848" s="29">
        <f t="shared" si="1924"/>
        <v>1</v>
      </c>
      <c r="AF1848" s="29">
        <f t="shared" si="1924"/>
        <v>1</v>
      </c>
      <c r="AG1848" s="29">
        <f t="shared" si="1924"/>
        <v>1</v>
      </c>
      <c r="AH1848" s="29">
        <f t="shared" si="1924"/>
        <v>1</v>
      </c>
      <c r="AI1848" s="29">
        <f t="shared" si="1924"/>
        <v>1</v>
      </c>
      <c r="AJ1848" s="29">
        <f t="shared" si="1924"/>
        <v>1</v>
      </c>
      <c r="AK1848" s="29">
        <f t="shared" si="1924"/>
        <v>1</v>
      </c>
      <c r="AL1848" s="29">
        <f t="shared" si="1924"/>
        <v>1</v>
      </c>
      <c r="AM1848" s="29">
        <f t="shared" si="1924"/>
        <v>1</v>
      </c>
      <c r="AN1848" s="29">
        <f t="shared" si="1924"/>
        <v>1</v>
      </c>
      <c r="AO1848" s="29">
        <f t="shared" si="1924"/>
        <v>1</v>
      </c>
      <c r="AP1848" s="29">
        <f t="shared" si="1924"/>
        <v>1</v>
      </c>
      <c r="AQ1848" s="29">
        <f t="shared" si="1924"/>
        <v>1</v>
      </c>
      <c r="AR1848" s="29">
        <f t="shared" si="1924"/>
        <v>1</v>
      </c>
      <c r="AS1848" s="29">
        <f t="shared" si="1924"/>
        <v>1</v>
      </c>
      <c r="AT1848" s="29">
        <f t="shared" ref="AT1848:BI1863" si="1934">IF($M$457,IF($J1848=AT$461,1,0),0)</f>
        <v>1</v>
      </c>
      <c r="AU1848" s="29">
        <f t="shared" si="1934"/>
        <v>1</v>
      </c>
      <c r="AV1848" s="29">
        <f t="shared" si="1934"/>
        <v>1</v>
      </c>
      <c r="AW1848" s="29">
        <f t="shared" si="1934"/>
        <v>1</v>
      </c>
      <c r="AX1848" s="29">
        <f t="shared" si="1934"/>
        <v>1</v>
      </c>
      <c r="AY1848" s="29">
        <f t="shared" si="1934"/>
        <v>1</v>
      </c>
      <c r="AZ1848" s="29">
        <f t="shared" si="1934"/>
        <v>1</v>
      </c>
      <c r="BA1848" s="29">
        <f t="shared" si="1934"/>
        <v>1</v>
      </c>
      <c r="BB1848" s="29">
        <f t="shared" si="1934"/>
        <v>1</v>
      </c>
      <c r="BC1848" s="29">
        <f t="shared" si="1934"/>
        <v>1</v>
      </c>
      <c r="BD1848" s="29">
        <f t="shared" si="1934"/>
        <v>1</v>
      </c>
      <c r="BE1848" s="29">
        <f t="shared" si="1934"/>
        <v>1</v>
      </c>
      <c r="BF1848" s="29">
        <f t="shared" si="1934"/>
        <v>1</v>
      </c>
      <c r="BG1848" s="29">
        <f t="shared" si="1934"/>
        <v>1</v>
      </c>
      <c r="BH1848" s="29">
        <f t="shared" si="1934"/>
        <v>1</v>
      </c>
      <c r="BI1848" s="29">
        <f t="shared" si="1934"/>
        <v>1</v>
      </c>
      <c r="BJ1848" s="29">
        <f t="shared" si="1932"/>
        <v>1</v>
      </c>
      <c r="BN1848" s="29">
        <f t="shared" si="1851"/>
        <v>37</v>
      </c>
      <c r="BO1848" s="29">
        <f t="shared" si="1930"/>
        <v>28</v>
      </c>
    </row>
    <row r="1849" spans="3:67" x14ac:dyDescent="0.25">
      <c r="C1849" s="79">
        <f t="shared" si="1927"/>
        <v>43889</v>
      </c>
      <c r="D1849" s="29">
        <f t="shared" si="1873"/>
        <v>2020</v>
      </c>
      <c r="E1849" s="29">
        <f t="shared" si="1852"/>
        <v>2</v>
      </c>
      <c r="F1849" s="29">
        <f t="shared" si="1853"/>
        <v>9</v>
      </c>
      <c r="G1849" s="29">
        <f t="shared" si="1854"/>
        <v>28</v>
      </c>
      <c r="H1849" s="166" t="str">
        <f t="shared" si="1855"/>
        <v>Do</v>
      </c>
      <c r="I1849" s="29">
        <f t="shared" si="1928"/>
        <v>38</v>
      </c>
      <c r="J1849" s="29">
        <f t="array" ref="J1849">INDEX(Dienstplan!$F$6:$AJ$55,BN1849,BO1849)</f>
        <v>0</v>
      </c>
      <c r="K1849" s="29">
        <f t="array" ref="K1849">IF(OR(J1849=Schichten!$B$3,J1849=Schichten!$B$4),INDEX($D$98:$D$147,MATCH(CODE(J1849),$H$98:$H$147,0)),IF(ISERROR(INDEX($D$98:$D$147,MATCH(J1849,$A$98:$A$147,0))),0,INDEX($D$98:$D$147,MATCH(J1849,$A$98:$A$147,0))))</f>
        <v>0</v>
      </c>
      <c r="L1849" s="29">
        <f t="shared" ref="L1849" si="1935">L1799</f>
        <v>0</v>
      </c>
      <c r="M1849" s="29">
        <f t="shared" si="1876"/>
        <v>0</v>
      </c>
      <c r="O1849" s="29">
        <f t="shared" si="1926"/>
        <v>0</v>
      </c>
      <c r="P1849" s="29">
        <f t="shared" si="1926"/>
        <v>0</v>
      </c>
      <c r="Q1849" s="29">
        <f t="shared" si="1926"/>
        <v>0</v>
      </c>
      <c r="R1849" s="29">
        <f t="shared" si="1926"/>
        <v>0</v>
      </c>
      <c r="S1849" s="29">
        <f t="shared" si="1926"/>
        <v>0</v>
      </c>
      <c r="T1849" s="29">
        <f t="shared" si="1926"/>
        <v>0</v>
      </c>
      <c r="U1849" s="29">
        <f t="shared" si="1926"/>
        <v>0</v>
      </c>
      <c r="V1849" s="29">
        <f t="shared" si="1926"/>
        <v>0</v>
      </c>
      <c r="W1849" s="29">
        <f t="shared" si="1926"/>
        <v>0</v>
      </c>
      <c r="X1849" s="29">
        <f t="shared" si="1926"/>
        <v>0</v>
      </c>
      <c r="Y1849" s="29">
        <f t="shared" si="1926"/>
        <v>1</v>
      </c>
      <c r="Z1849" s="29">
        <f t="shared" si="1926"/>
        <v>1</v>
      </c>
      <c r="AA1849" s="29">
        <f t="shared" si="1926"/>
        <v>1</v>
      </c>
      <c r="AB1849" s="29">
        <f t="shared" si="1926"/>
        <v>1</v>
      </c>
      <c r="AC1849" s="29">
        <f t="shared" si="1926"/>
        <v>1</v>
      </c>
      <c r="AD1849" s="29">
        <f t="shared" si="1926"/>
        <v>1</v>
      </c>
      <c r="AE1849" s="29">
        <f t="shared" si="1924"/>
        <v>1</v>
      </c>
      <c r="AF1849" s="29">
        <f t="shared" si="1924"/>
        <v>1</v>
      </c>
      <c r="AG1849" s="29">
        <f t="shared" si="1924"/>
        <v>1</v>
      </c>
      <c r="AH1849" s="29">
        <f t="shared" si="1924"/>
        <v>1</v>
      </c>
      <c r="AI1849" s="29">
        <f t="shared" si="1924"/>
        <v>1</v>
      </c>
      <c r="AJ1849" s="29">
        <f t="shared" si="1924"/>
        <v>1</v>
      </c>
      <c r="AK1849" s="29">
        <f t="shared" si="1924"/>
        <v>1</v>
      </c>
      <c r="AL1849" s="29">
        <f t="shared" si="1924"/>
        <v>1</v>
      </c>
      <c r="AM1849" s="29">
        <f t="shared" si="1924"/>
        <v>1</v>
      </c>
      <c r="AN1849" s="29">
        <f t="shared" si="1924"/>
        <v>1</v>
      </c>
      <c r="AO1849" s="29">
        <f t="shared" si="1924"/>
        <v>1</v>
      </c>
      <c r="AP1849" s="29">
        <f t="shared" si="1924"/>
        <v>1</v>
      </c>
      <c r="AQ1849" s="29">
        <f t="shared" si="1924"/>
        <v>1</v>
      </c>
      <c r="AR1849" s="29">
        <f t="shared" si="1924"/>
        <v>1</v>
      </c>
      <c r="AS1849" s="29">
        <f t="shared" si="1924"/>
        <v>1</v>
      </c>
      <c r="AT1849" s="29">
        <f t="shared" si="1934"/>
        <v>1</v>
      </c>
      <c r="AU1849" s="29">
        <f t="shared" si="1934"/>
        <v>1</v>
      </c>
      <c r="AV1849" s="29">
        <f t="shared" si="1934"/>
        <v>1</v>
      </c>
      <c r="AW1849" s="29">
        <f t="shared" si="1934"/>
        <v>1</v>
      </c>
      <c r="AX1849" s="29">
        <f t="shared" si="1934"/>
        <v>1</v>
      </c>
      <c r="AY1849" s="29">
        <f t="shared" si="1934"/>
        <v>1</v>
      </c>
      <c r="AZ1849" s="29">
        <f t="shared" si="1934"/>
        <v>1</v>
      </c>
      <c r="BA1849" s="29">
        <f t="shared" si="1934"/>
        <v>1</v>
      </c>
      <c r="BB1849" s="29">
        <f t="shared" si="1934"/>
        <v>1</v>
      </c>
      <c r="BC1849" s="29">
        <f t="shared" si="1934"/>
        <v>1</v>
      </c>
      <c r="BD1849" s="29">
        <f t="shared" si="1934"/>
        <v>1</v>
      </c>
      <c r="BE1849" s="29">
        <f t="shared" si="1934"/>
        <v>1</v>
      </c>
      <c r="BF1849" s="29">
        <f t="shared" si="1934"/>
        <v>1</v>
      </c>
      <c r="BG1849" s="29">
        <f t="shared" si="1934"/>
        <v>1</v>
      </c>
      <c r="BH1849" s="29">
        <f t="shared" si="1934"/>
        <v>1</v>
      </c>
      <c r="BI1849" s="29">
        <f t="shared" si="1934"/>
        <v>1</v>
      </c>
      <c r="BJ1849" s="29">
        <f t="shared" si="1932"/>
        <v>1</v>
      </c>
      <c r="BN1849" s="29">
        <f t="shared" si="1851"/>
        <v>38</v>
      </c>
      <c r="BO1849" s="29">
        <f t="shared" si="1930"/>
        <v>28</v>
      </c>
    </row>
    <row r="1850" spans="3:67" x14ac:dyDescent="0.25">
      <c r="C1850" s="79">
        <f t="shared" si="1927"/>
        <v>43889</v>
      </c>
      <c r="D1850" s="29">
        <f t="shared" si="1873"/>
        <v>2020</v>
      </c>
      <c r="E1850" s="29">
        <f t="shared" si="1852"/>
        <v>2</v>
      </c>
      <c r="F1850" s="29">
        <f t="shared" si="1853"/>
        <v>9</v>
      </c>
      <c r="G1850" s="29">
        <f t="shared" si="1854"/>
        <v>28</v>
      </c>
      <c r="H1850" s="166" t="str">
        <f t="shared" si="1855"/>
        <v>Do</v>
      </c>
      <c r="I1850" s="29">
        <f t="shared" si="1928"/>
        <v>39</v>
      </c>
      <c r="J1850" s="29">
        <f t="array" ref="J1850">INDEX(Dienstplan!$F$6:$AJ$55,BN1850,BO1850)</f>
        <v>0</v>
      </c>
      <c r="K1850" s="29">
        <f t="array" ref="K1850">IF(OR(J1850=Schichten!$B$3,J1850=Schichten!$B$4),INDEX($D$98:$D$147,MATCH(CODE(J1850),$H$98:$H$147,0)),IF(ISERROR(INDEX($D$98:$D$147,MATCH(J1850,$A$98:$A$147,0))),0,INDEX($D$98:$D$147,MATCH(J1850,$A$98:$A$147,0))))</f>
        <v>0</v>
      </c>
      <c r="L1850" s="29">
        <f t="shared" ref="L1850" si="1936">L1800</f>
        <v>0</v>
      </c>
      <c r="M1850" s="29">
        <f t="shared" si="1876"/>
        <v>0</v>
      </c>
      <c r="O1850" s="29">
        <f t="shared" si="1926"/>
        <v>0</v>
      </c>
      <c r="P1850" s="29">
        <f t="shared" si="1926"/>
        <v>0</v>
      </c>
      <c r="Q1850" s="29">
        <f t="shared" si="1926"/>
        <v>0</v>
      </c>
      <c r="R1850" s="29">
        <f t="shared" si="1926"/>
        <v>0</v>
      </c>
      <c r="S1850" s="29">
        <f t="shared" si="1926"/>
        <v>0</v>
      </c>
      <c r="T1850" s="29">
        <f t="shared" si="1926"/>
        <v>0</v>
      </c>
      <c r="U1850" s="29">
        <f t="shared" si="1926"/>
        <v>0</v>
      </c>
      <c r="V1850" s="29">
        <f t="shared" si="1926"/>
        <v>0</v>
      </c>
      <c r="W1850" s="29">
        <f t="shared" si="1926"/>
        <v>0</v>
      </c>
      <c r="X1850" s="29">
        <f t="shared" si="1926"/>
        <v>0</v>
      </c>
      <c r="Y1850" s="29">
        <f t="shared" si="1926"/>
        <v>1</v>
      </c>
      <c r="Z1850" s="29">
        <f t="shared" si="1926"/>
        <v>1</v>
      </c>
      <c r="AA1850" s="29">
        <f t="shared" si="1926"/>
        <v>1</v>
      </c>
      <c r="AB1850" s="29">
        <f t="shared" si="1926"/>
        <v>1</v>
      </c>
      <c r="AC1850" s="29">
        <f t="shared" si="1926"/>
        <v>1</v>
      </c>
      <c r="AD1850" s="29">
        <f t="shared" si="1926"/>
        <v>1</v>
      </c>
      <c r="AE1850" s="29">
        <f t="shared" si="1924"/>
        <v>1</v>
      </c>
      <c r="AF1850" s="29">
        <f t="shared" si="1924"/>
        <v>1</v>
      </c>
      <c r="AG1850" s="29">
        <f t="shared" si="1924"/>
        <v>1</v>
      </c>
      <c r="AH1850" s="29">
        <f t="shared" si="1924"/>
        <v>1</v>
      </c>
      <c r="AI1850" s="29">
        <f t="shared" si="1924"/>
        <v>1</v>
      </c>
      <c r="AJ1850" s="29">
        <f t="shared" si="1924"/>
        <v>1</v>
      </c>
      <c r="AK1850" s="29">
        <f t="shared" si="1924"/>
        <v>1</v>
      </c>
      <c r="AL1850" s="29">
        <f t="shared" si="1924"/>
        <v>1</v>
      </c>
      <c r="AM1850" s="29">
        <f t="shared" si="1924"/>
        <v>1</v>
      </c>
      <c r="AN1850" s="29">
        <f t="shared" si="1924"/>
        <v>1</v>
      </c>
      <c r="AO1850" s="29">
        <f t="shared" si="1924"/>
        <v>1</v>
      </c>
      <c r="AP1850" s="29">
        <f t="shared" si="1924"/>
        <v>1</v>
      </c>
      <c r="AQ1850" s="29">
        <f t="shared" si="1924"/>
        <v>1</v>
      </c>
      <c r="AR1850" s="29">
        <f t="shared" si="1924"/>
        <v>1</v>
      </c>
      <c r="AS1850" s="29">
        <f t="shared" si="1924"/>
        <v>1</v>
      </c>
      <c r="AT1850" s="29">
        <f t="shared" si="1934"/>
        <v>1</v>
      </c>
      <c r="AU1850" s="29">
        <f t="shared" si="1934"/>
        <v>1</v>
      </c>
      <c r="AV1850" s="29">
        <f t="shared" si="1934"/>
        <v>1</v>
      </c>
      <c r="AW1850" s="29">
        <f t="shared" si="1934"/>
        <v>1</v>
      </c>
      <c r="AX1850" s="29">
        <f t="shared" si="1934"/>
        <v>1</v>
      </c>
      <c r="AY1850" s="29">
        <f t="shared" si="1934"/>
        <v>1</v>
      </c>
      <c r="AZ1850" s="29">
        <f t="shared" si="1934"/>
        <v>1</v>
      </c>
      <c r="BA1850" s="29">
        <f t="shared" si="1934"/>
        <v>1</v>
      </c>
      <c r="BB1850" s="29">
        <f t="shared" si="1934"/>
        <v>1</v>
      </c>
      <c r="BC1850" s="29">
        <f t="shared" si="1934"/>
        <v>1</v>
      </c>
      <c r="BD1850" s="29">
        <f t="shared" si="1934"/>
        <v>1</v>
      </c>
      <c r="BE1850" s="29">
        <f t="shared" si="1934"/>
        <v>1</v>
      </c>
      <c r="BF1850" s="29">
        <f t="shared" si="1934"/>
        <v>1</v>
      </c>
      <c r="BG1850" s="29">
        <f t="shared" si="1934"/>
        <v>1</v>
      </c>
      <c r="BH1850" s="29">
        <f t="shared" si="1934"/>
        <v>1</v>
      </c>
      <c r="BI1850" s="29">
        <f t="shared" si="1934"/>
        <v>1</v>
      </c>
      <c r="BJ1850" s="29">
        <f t="shared" si="1932"/>
        <v>1</v>
      </c>
      <c r="BN1850" s="29">
        <f t="shared" si="1851"/>
        <v>39</v>
      </c>
      <c r="BO1850" s="29">
        <f t="shared" si="1930"/>
        <v>28</v>
      </c>
    </row>
    <row r="1851" spans="3:67" x14ac:dyDescent="0.25">
      <c r="C1851" s="79">
        <f t="shared" si="1927"/>
        <v>43889</v>
      </c>
      <c r="D1851" s="29">
        <f t="shared" si="1873"/>
        <v>2020</v>
      </c>
      <c r="E1851" s="29">
        <f t="shared" si="1852"/>
        <v>2</v>
      </c>
      <c r="F1851" s="29">
        <f t="shared" si="1853"/>
        <v>9</v>
      </c>
      <c r="G1851" s="29">
        <f t="shared" si="1854"/>
        <v>28</v>
      </c>
      <c r="H1851" s="166" t="str">
        <f t="shared" si="1855"/>
        <v>Do</v>
      </c>
      <c r="I1851" s="29">
        <f t="shared" si="1928"/>
        <v>40</v>
      </c>
      <c r="J1851" s="29">
        <f t="array" ref="J1851">INDEX(Dienstplan!$F$6:$AJ$55,BN1851,BO1851)</f>
        <v>0</v>
      </c>
      <c r="K1851" s="29">
        <f t="array" ref="K1851">IF(OR(J1851=Schichten!$B$3,J1851=Schichten!$B$4),INDEX($D$98:$D$147,MATCH(CODE(J1851),$H$98:$H$147,0)),IF(ISERROR(INDEX($D$98:$D$147,MATCH(J1851,$A$98:$A$147,0))),0,INDEX($D$98:$D$147,MATCH(J1851,$A$98:$A$147,0))))</f>
        <v>0</v>
      </c>
      <c r="L1851" s="29">
        <f t="shared" ref="L1851" si="1937">L1801</f>
        <v>0</v>
      </c>
      <c r="M1851" s="29">
        <f t="shared" si="1876"/>
        <v>0</v>
      </c>
      <c r="O1851" s="29">
        <f t="shared" si="1926"/>
        <v>0</v>
      </c>
      <c r="P1851" s="29">
        <f t="shared" si="1926"/>
        <v>0</v>
      </c>
      <c r="Q1851" s="29">
        <f t="shared" si="1926"/>
        <v>0</v>
      </c>
      <c r="R1851" s="29">
        <f t="shared" si="1926"/>
        <v>0</v>
      </c>
      <c r="S1851" s="29">
        <f t="shared" si="1926"/>
        <v>0</v>
      </c>
      <c r="T1851" s="29">
        <f t="shared" si="1926"/>
        <v>0</v>
      </c>
      <c r="U1851" s="29">
        <f t="shared" si="1926"/>
        <v>0</v>
      </c>
      <c r="V1851" s="29">
        <f t="shared" si="1926"/>
        <v>0</v>
      </c>
      <c r="W1851" s="29">
        <f t="shared" si="1926"/>
        <v>0</v>
      </c>
      <c r="X1851" s="29">
        <f t="shared" si="1926"/>
        <v>0</v>
      </c>
      <c r="Y1851" s="29">
        <f t="shared" si="1926"/>
        <v>1</v>
      </c>
      <c r="Z1851" s="29">
        <f t="shared" si="1926"/>
        <v>1</v>
      </c>
      <c r="AA1851" s="29">
        <f t="shared" si="1926"/>
        <v>1</v>
      </c>
      <c r="AB1851" s="29">
        <f t="shared" si="1926"/>
        <v>1</v>
      </c>
      <c r="AC1851" s="29">
        <f t="shared" si="1926"/>
        <v>1</v>
      </c>
      <c r="AD1851" s="29">
        <f t="shared" si="1926"/>
        <v>1</v>
      </c>
      <c r="AE1851" s="29">
        <f t="shared" si="1924"/>
        <v>1</v>
      </c>
      <c r="AF1851" s="29">
        <f t="shared" si="1924"/>
        <v>1</v>
      </c>
      <c r="AG1851" s="29">
        <f t="shared" si="1924"/>
        <v>1</v>
      </c>
      <c r="AH1851" s="29">
        <f t="shared" si="1924"/>
        <v>1</v>
      </c>
      <c r="AI1851" s="29">
        <f t="shared" si="1924"/>
        <v>1</v>
      </c>
      <c r="AJ1851" s="29">
        <f t="shared" si="1924"/>
        <v>1</v>
      </c>
      <c r="AK1851" s="29">
        <f t="shared" si="1924"/>
        <v>1</v>
      </c>
      <c r="AL1851" s="29">
        <f t="shared" si="1924"/>
        <v>1</v>
      </c>
      <c r="AM1851" s="29">
        <f t="shared" si="1924"/>
        <v>1</v>
      </c>
      <c r="AN1851" s="29">
        <f t="shared" si="1924"/>
        <v>1</v>
      </c>
      <c r="AO1851" s="29">
        <f t="shared" si="1924"/>
        <v>1</v>
      </c>
      <c r="AP1851" s="29">
        <f t="shared" si="1924"/>
        <v>1</v>
      </c>
      <c r="AQ1851" s="29">
        <f t="shared" si="1924"/>
        <v>1</v>
      </c>
      <c r="AR1851" s="29">
        <f t="shared" si="1924"/>
        <v>1</v>
      </c>
      <c r="AS1851" s="29">
        <f t="shared" si="1924"/>
        <v>1</v>
      </c>
      <c r="AT1851" s="29">
        <f t="shared" si="1934"/>
        <v>1</v>
      </c>
      <c r="AU1851" s="29">
        <f t="shared" si="1934"/>
        <v>1</v>
      </c>
      <c r="AV1851" s="29">
        <f t="shared" si="1934"/>
        <v>1</v>
      </c>
      <c r="AW1851" s="29">
        <f t="shared" si="1934"/>
        <v>1</v>
      </c>
      <c r="AX1851" s="29">
        <f t="shared" si="1934"/>
        <v>1</v>
      </c>
      <c r="AY1851" s="29">
        <f t="shared" si="1934"/>
        <v>1</v>
      </c>
      <c r="AZ1851" s="29">
        <f t="shared" si="1934"/>
        <v>1</v>
      </c>
      <c r="BA1851" s="29">
        <f t="shared" si="1934"/>
        <v>1</v>
      </c>
      <c r="BB1851" s="29">
        <f t="shared" si="1934"/>
        <v>1</v>
      </c>
      <c r="BC1851" s="29">
        <f t="shared" si="1934"/>
        <v>1</v>
      </c>
      <c r="BD1851" s="29">
        <f t="shared" si="1934"/>
        <v>1</v>
      </c>
      <c r="BE1851" s="29">
        <f t="shared" si="1934"/>
        <v>1</v>
      </c>
      <c r="BF1851" s="29">
        <f t="shared" si="1934"/>
        <v>1</v>
      </c>
      <c r="BG1851" s="29">
        <f t="shared" si="1934"/>
        <v>1</v>
      </c>
      <c r="BH1851" s="29">
        <f t="shared" si="1934"/>
        <v>1</v>
      </c>
      <c r="BI1851" s="29">
        <f t="shared" si="1934"/>
        <v>1</v>
      </c>
      <c r="BJ1851" s="29">
        <f t="shared" si="1932"/>
        <v>1</v>
      </c>
      <c r="BN1851" s="29">
        <f t="shared" si="1851"/>
        <v>40</v>
      </c>
      <c r="BO1851" s="29">
        <f t="shared" si="1930"/>
        <v>28</v>
      </c>
    </row>
    <row r="1852" spans="3:67" x14ac:dyDescent="0.25">
      <c r="C1852" s="79">
        <f t="shared" si="1927"/>
        <v>43889</v>
      </c>
      <c r="D1852" s="29">
        <f t="shared" si="1873"/>
        <v>2020</v>
      </c>
      <c r="E1852" s="29">
        <f t="shared" si="1852"/>
        <v>2</v>
      </c>
      <c r="F1852" s="29">
        <f t="shared" si="1853"/>
        <v>9</v>
      </c>
      <c r="G1852" s="29">
        <f t="shared" si="1854"/>
        <v>28</v>
      </c>
      <c r="H1852" s="166" t="str">
        <f t="shared" si="1855"/>
        <v>Do</v>
      </c>
      <c r="I1852" s="29">
        <f t="shared" si="1928"/>
        <v>41</v>
      </c>
      <c r="J1852" s="29">
        <f t="array" ref="J1852">INDEX(Dienstplan!$F$6:$AJ$55,BN1852,BO1852)</f>
        <v>0</v>
      </c>
      <c r="K1852" s="29">
        <f t="array" ref="K1852">IF(OR(J1852=Schichten!$B$3,J1852=Schichten!$B$4),INDEX($D$98:$D$147,MATCH(CODE(J1852),$H$98:$H$147,0)),IF(ISERROR(INDEX($D$98:$D$147,MATCH(J1852,$A$98:$A$147,0))),0,INDEX($D$98:$D$147,MATCH(J1852,$A$98:$A$147,0))))</f>
        <v>0</v>
      </c>
      <c r="L1852" s="29">
        <f t="shared" ref="L1852" si="1938">L1802</f>
        <v>0</v>
      </c>
      <c r="M1852" s="29">
        <f t="shared" si="1876"/>
        <v>0</v>
      </c>
      <c r="O1852" s="29">
        <f t="shared" si="1926"/>
        <v>0</v>
      </c>
      <c r="P1852" s="29">
        <f t="shared" si="1926"/>
        <v>0</v>
      </c>
      <c r="Q1852" s="29">
        <f t="shared" si="1926"/>
        <v>0</v>
      </c>
      <c r="R1852" s="29">
        <f t="shared" si="1926"/>
        <v>0</v>
      </c>
      <c r="S1852" s="29">
        <f t="shared" si="1926"/>
        <v>0</v>
      </c>
      <c r="T1852" s="29">
        <f t="shared" si="1926"/>
        <v>0</v>
      </c>
      <c r="U1852" s="29">
        <f t="shared" si="1926"/>
        <v>0</v>
      </c>
      <c r="V1852" s="29">
        <f t="shared" si="1926"/>
        <v>0</v>
      </c>
      <c r="W1852" s="29">
        <f t="shared" si="1926"/>
        <v>0</v>
      </c>
      <c r="X1852" s="29">
        <f t="shared" si="1926"/>
        <v>0</v>
      </c>
      <c r="Y1852" s="29">
        <f t="shared" si="1926"/>
        <v>1</v>
      </c>
      <c r="Z1852" s="29">
        <f t="shared" si="1926"/>
        <v>1</v>
      </c>
      <c r="AA1852" s="29">
        <f t="shared" si="1926"/>
        <v>1</v>
      </c>
      <c r="AB1852" s="29">
        <f t="shared" si="1926"/>
        <v>1</v>
      </c>
      <c r="AC1852" s="29">
        <f t="shared" si="1926"/>
        <v>1</v>
      </c>
      <c r="AD1852" s="29">
        <f t="shared" si="1926"/>
        <v>1</v>
      </c>
      <c r="AE1852" s="29">
        <f t="shared" si="1924"/>
        <v>1</v>
      </c>
      <c r="AF1852" s="29">
        <f t="shared" si="1924"/>
        <v>1</v>
      </c>
      <c r="AG1852" s="29">
        <f t="shared" si="1924"/>
        <v>1</v>
      </c>
      <c r="AH1852" s="29">
        <f t="shared" si="1924"/>
        <v>1</v>
      </c>
      <c r="AI1852" s="29">
        <f t="shared" si="1924"/>
        <v>1</v>
      </c>
      <c r="AJ1852" s="29">
        <f t="shared" si="1924"/>
        <v>1</v>
      </c>
      <c r="AK1852" s="29">
        <f t="shared" si="1924"/>
        <v>1</v>
      </c>
      <c r="AL1852" s="29">
        <f t="shared" si="1924"/>
        <v>1</v>
      </c>
      <c r="AM1852" s="29">
        <f t="shared" si="1924"/>
        <v>1</v>
      </c>
      <c r="AN1852" s="29">
        <f t="shared" si="1924"/>
        <v>1</v>
      </c>
      <c r="AO1852" s="29">
        <f t="shared" si="1924"/>
        <v>1</v>
      </c>
      <c r="AP1852" s="29">
        <f t="shared" si="1924"/>
        <v>1</v>
      </c>
      <c r="AQ1852" s="29">
        <f t="shared" si="1924"/>
        <v>1</v>
      </c>
      <c r="AR1852" s="29">
        <f t="shared" si="1924"/>
        <v>1</v>
      </c>
      <c r="AS1852" s="29">
        <f t="shared" si="1924"/>
        <v>1</v>
      </c>
      <c r="AT1852" s="29">
        <f t="shared" si="1934"/>
        <v>1</v>
      </c>
      <c r="AU1852" s="29">
        <f t="shared" si="1934"/>
        <v>1</v>
      </c>
      <c r="AV1852" s="29">
        <f t="shared" si="1934"/>
        <v>1</v>
      </c>
      <c r="AW1852" s="29">
        <f t="shared" si="1934"/>
        <v>1</v>
      </c>
      <c r="AX1852" s="29">
        <f t="shared" si="1934"/>
        <v>1</v>
      </c>
      <c r="AY1852" s="29">
        <f t="shared" si="1934"/>
        <v>1</v>
      </c>
      <c r="AZ1852" s="29">
        <f t="shared" si="1934"/>
        <v>1</v>
      </c>
      <c r="BA1852" s="29">
        <f t="shared" si="1934"/>
        <v>1</v>
      </c>
      <c r="BB1852" s="29">
        <f t="shared" si="1934"/>
        <v>1</v>
      </c>
      <c r="BC1852" s="29">
        <f t="shared" si="1934"/>
        <v>1</v>
      </c>
      <c r="BD1852" s="29">
        <f t="shared" si="1934"/>
        <v>1</v>
      </c>
      <c r="BE1852" s="29">
        <f t="shared" si="1934"/>
        <v>1</v>
      </c>
      <c r="BF1852" s="29">
        <f t="shared" si="1934"/>
        <v>1</v>
      </c>
      <c r="BG1852" s="29">
        <f t="shared" si="1934"/>
        <v>1</v>
      </c>
      <c r="BH1852" s="29">
        <f t="shared" si="1934"/>
        <v>1</v>
      </c>
      <c r="BI1852" s="29">
        <f t="shared" si="1934"/>
        <v>1</v>
      </c>
      <c r="BJ1852" s="29">
        <f t="shared" si="1932"/>
        <v>1</v>
      </c>
      <c r="BN1852" s="29">
        <f t="shared" si="1851"/>
        <v>41</v>
      </c>
      <c r="BO1852" s="29">
        <f t="shared" si="1930"/>
        <v>28</v>
      </c>
    </row>
    <row r="1853" spans="3:67" x14ac:dyDescent="0.25">
      <c r="C1853" s="79">
        <f t="shared" si="1927"/>
        <v>43889</v>
      </c>
      <c r="D1853" s="29">
        <f t="shared" si="1873"/>
        <v>2020</v>
      </c>
      <c r="E1853" s="29">
        <f t="shared" si="1852"/>
        <v>2</v>
      </c>
      <c r="F1853" s="29">
        <f t="shared" si="1853"/>
        <v>9</v>
      </c>
      <c r="G1853" s="29">
        <f t="shared" si="1854"/>
        <v>28</v>
      </c>
      <c r="H1853" s="166" t="str">
        <f t="shared" si="1855"/>
        <v>Do</v>
      </c>
      <c r="I1853" s="29">
        <f t="shared" si="1928"/>
        <v>42</v>
      </c>
      <c r="J1853" s="29">
        <f t="array" ref="J1853">INDEX(Dienstplan!$F$6:$AJ$55,BN1853,BO1853)</f>
        <v>0</v>
      </c>
      <c r="K1853" s="29">
        <f t="array" ref="K1853">IF(OR(J1853=Schichten!$B$3,J1853=Schichten!$B$4),INDEX($D$98:$D$147,MATCH(CODE(J1853),$H$98:$H$147,0)),IF(ISERROR(INDEX($D$98:$D$147,MATCH(J1853,$A$98:$A$147,0))),0,INDEX($D$98:$D$147,MATCH(J1853,$A$98:$A$147,0))))</f>
        <v>0</v>
      </c>
      <c r="L1853" s="29">
        <f t="shared" ref="L1853" si="1939">L1803</f>
        <v>0</v>
      </c>
      <c r="M1853" s="29">
        <f t="shared" si="1876"/>
        <v>0</v>
      </c>
      <c r="O1853" s="29">
        <f t="shared" si="1926"/>
        <v>0</v>
      </c>
      <c r="P1853" s="29">
        <f t="shared" si="1926"/>
        <v>0</v>
      </c>
      <c r="Q1853" s="29">
        <f t="shared" si="1926"/>
        <v>0</v>
      </c>
      <c r="R1853" s="29">
        <f t="shared" si="1926"/>
        <v>0</v>
      </c>
      <c r="S1853" s="29">
        <f t="shared" si="1926"/>
        <v>0</v>
      </c>
      <c r="T1853" s="29">
        <f t="shared" si="1926"/>
        <v>0</v>
      </c>
      <c r="U1853" s="29">
        <f t="shared" si="1926"/>
        <v>0</v>
      </c>
      <c r="V1853" s="29">
        <f t="shared" si="1926"/>
        <v>0</v>
      </c>
      <c r="W1853" s="29">
        <f t="shared" si="1926"/>
        <v>0</v>
      </c>
      <c r="X1853" s="29">
        <f t="shared" si="1926"/>
        <v>0</v>
      </c>
      <c r="Y1853" s="29">
        <f t="shared" si="1926"/>
        <v>1</v>
      </c>
      <c r="Z1853" s="29">
        <f t="shared" si="1926"/>
        <v>1</v>
      </c>
      <c r="AA1853" s="29">
        <f t="shared" si="1926"/>
        <v>1</v>
      </c>
      <c r="AB1853" s="29">
        <f t="shared" si="1926"/>
        <v>1</v>
      </c>
      <c r="AC1853" s="29">
        <f t="shared" si="1926"/>
        <v>1</v>
      </c>
      <c r="AD1853" s="29">
        <f t="shared" si="1926"/>
        <v>1</v>
      </c>
      <c r="AE1853" s="29">
        <f t="shared" si="1924"/>
        <v>1</v>
      </c>
      <c r="AF1853" s="29">
        <f t="shared" si="1924"/>
        <v>1</v>
      </c>
      <c r="AG1853" s="29">
        <f t="shared" si="1924"/>
        <v>1</v>
      </c>
      <c r="AH1853" s="29">
        <f t="shared" si="1924"/>
        <v>1</v>
      </c>
      <c r="AI1853" s="29">
        <f t="shared" si="1924"/>
        <v>1</v>
      </c>
      <c r="AJ1853" s="29">
        <f t="shared" si="1924"/>
        <v>1</v>
      </c>
      <c r="AK1853" s="29">
        <f t="shared" si="1924"/>
        <v>1</v>
      </c>
      <c r="AL1853" s="29">
        <f t="shared" si="1924"/>
        <v>1</v>
      </c>
      <c r="AM1853" s="29">
        <f t="shared" si="1924"/>
        <v>1</v>
      </c>
      <c r="AN1853" s="29">
        <f t="shared" si="1924"/>
        <v>1</v>
      </c>
      <c r="AO1853" s="29">
        <f t="shared" si="1924"/>
        <v>1</v>
      </c>
      <c r="AP1853" s="29">
        <f t="shared" si="1924"/>
        <v>1</v>
      </c>
      <c r="AQ1853" s="29">
        <f t="shared" si="1924"/>
        <v>1</v>
      </c>
      <c r="AR1853" s="29">
        <f t="shared" si="1924"/>
        <v>1</v>
      </c>
      <c r="AS1853" s="29">
        <f t="shared" si="1924"/>
        <v>1</v>
      </c>
      <c r="AT1853" s="29">
        <f t="shared" si="1934"/>
        <v>1</v>
      </c>
      <c r="AU1853" s="29">
        <f t="shared" si="1934"/>
        <v>1</v>
      </c>
      <c r="AV1853" s="29">
        <f t="shared" si="1934"/>
        <v>1</v>
      </c>
      <c r="AW1853" s="29">
        <f t="shared" si="1934"/>
        <v>1</v>
      </c>
      <c r="AX1853" s="29">
        <f t="shared" si="1934"/>
        <v>1</v>
      </c>
      <c r="AY1853" s="29">
        <f t="shared" si="1934"/>
        <v>1</v>
      </c>
      <c r="AZ1853" s="29">
        <f t="shared" si="1934"/>
        <v>1</v>
      </c>
      <c r="BA1853" s="29">
        <f t="shared" si="1934"/>
        <v>1</v>
      </c>
      <c r="BB1853" s="29">
        <f t="shared" si="1934"/>
        <v>1</v>
      </c>
      <c r="BC1853" s="29">
        <f t="shared" si="1934"/>
        <v>1</v>
      </c>
      <c r="BD1853" s="29">
        <f t="shared" si="1934"/>
        <v>1</v>
      </c>
      <c r="BE1853" s="29">
        <f t="shared" si="1934"/>
        <v>1</v>
      </c>
      <c r="BF1853" s="29">
        <f t="shared" si="1934"/>
        <v>1</v>
      </c>
      <c r="BG1853" s="29">
        <f t="shared" si="1934"/>
        <v>1</v>
      </c>
      <c r="BH1853" s="29">
        <f t="shared" si="1934"/>
        <v>1</v>
      </c>
      <c r="BI1853" s="29">
        <f t="shared" si="1934"/>
        <v>1</v>
      </c>
      <c r="BJ1853" s="29">
        <f t="shared" si="1932"/>
        <v>1</v>
      </c>
      <c r="BN1853" s="29">
        <f t="shared" si="1851"/>
        <v>42</v>
      </c>
      <c r="BO1853" s="29">
        <f t="shared" si="1930"/>
        <v>28</v>
      </c>
    </row>
    <row r="1854" spans="3:67" x14ac:dyDescent="0.25">
      <c r="C1854" s="79">
        <f t="shared" si="1927"/>
        <v>43889</v>
      </c>
      <c r="D1854" s="29">
        <f t="shared" si="1873"/>
        <v>2020</v>
      </c>
      <c r="E1854" s="29">
        <f t="shared" si="1852"/>
        <v>2</v>
      </c>
      <c r="F1854" s="29">
        <f t="shared" si="1853"/>
        <v>9</v>
      </c>
      <c r="G1854" s="29">
        <f t="shared" si="1854"/>
        <v>28</v>
      </c>
      <c r="H1854" s="166" t="str">
        <f t="shared" si="1855"/>
        <v>Do</v>
      </c>
      <c r="I1854" s="29">
        <f t="shared" si="1928"/>
        <v>43</v>
      </c>
      <c r="J1854" s="29">
        <f t="array" ref="J1854">INDEX(Dienstplan!$F$6:$AJ$55,BN1854,BO1854)</f>
        <v>0</v>
      </c>
      <c r="K1854" s="29">
        <f t="array" ref="K1854">IF(OR(J1854=Schichten!$B$3,J1854=Schichten!$B$4),INDEX($D$98:$D$147,MATCH(CODE(J1854),$H$98:$H$147,0)),IF(ISERROR(INDEX($D$98:$D$147,MATCH(J1854,$A$98:$A$147,0))),0,INDEX($D$98:$D$147,MATCH(J1854,$A$98:$A$147,0))))</f>
        <v>0</v>
      </c>
      <c r="L1854" s="29">
        <f t="shared" ref="L1854" si="1940">L1804</f>
        <v>0</v>
      </c>
      <c r="M1854" s="29">
        <f t="shared" si="1876"/>
        <v>0</v>
      </c>
      <c r="O1854" s="29">
        <f t="shared" si="1926"/>
        <v>0</v>
      </c>
      <c r="P1854" s="29">
        <f t="shared" si="1926"/>
        <v>0</v>
      </c>
      <c r="Q1854" s="29">
        <f t="shared" si="1926"/>
        <v>0</v>
      </c>
      <c r="R1854" s="29">
        <f t="shared" si="1926"/>
        <v>0</v>
      </c>
      <c r="S1854" s="29">
        <f t="shared" si="1926"/>
        <v>0</v>
      </c>
      <c r="T1854" s="29">
        <f t="shared" si="1926"/>
        <v>0</v>
      </c>
      <c r="U1854" s="29">
        <f t="shared" si="1926"/>
        <v>0</v>
      </c>
      <c r="V1854" s="29">
        <f t="shared" si="1926"/>
        <v>0</v>
      </c>
      <c r="W1854" s="29">
        <f t="shared" si="1926"/>
        <v>0</v>
      </c>
      <c r="X1854" s="29">
        <f t="shared" si="1926"/>
        <v>0</v>
      </c>
      <c r="Y1854" s="29">
        <f t="shared" si="1926"/>
        <v>1</v>
      </c>
      <c r="Z1854" s="29">
        <f t="shared" si="1926"/>
        <v>1</v>
      </c>
      <c r="AA1854" s="29">
        <f t="shared" si="1926"/>
        <v>1</v>
      </c>
      <c r="AB1854" s="29">
        <f t="shared" si="1926"/>
        <v>1</v>
      </c>
      <c r="AC1854" s="29">
        <f t="shared" si="1926"/>
        <v>1</v>
      </c>
      <c r="AD1854" s="29">
        <f t="shared" si="1926"/>
        <v>1</v>
      </c>
      <c r="AE1854" s="29">
        <f t="shared" si="1924"/>
        <v>1</v>
      </c>
      <c r="AF1854" s="29">
        <f t="shared" si="1924"/>
        <v>1</v>
      </c>
      <c r="AG1854" s="29">
        <f t="shared" si="1924"/>
        <v>1</v>
      </c>
      <c r="AH1854" s="29">
        <f t="shared" si="1924"/>
        <v>1</v>
      </c>
      <c r="AI1854" s="29">
        <f t="shared" si="1924"/>
        <v>1</v>
      </c>
      <c r="AJ1854" s="29">
        <f t="shared" si="1924"/>
        <v>1</v>
      </c>
      <c r="AK1854" s="29">
        <f t="shared" si="1924"/>
        <v>1</v>
      </c>
      <c r="AL1854" s="29">
        <f t="shared" si="1924"/>
        <v>1</v>
      </c>
      <c r="AM1854" s="29">
        <f t="shared" si="1924"/>
        <v>1</v>
      </c>
      <c r="AN1854" s="29">
        <f t="shared" si="1924"/>
        <v>1</v>
      </c>
      <c r="AO1854" s="29">
        <f t="shared" si="1924"/>
        <v>1</v>
      </c>
      <c r="AP1854" s="29">
        <f t="shared" si="1924"/>
        <v>1</v>
      </c>
      <c r="AQ1854" s="29">
        <f t="shared" si="1924"/>
        <v>1</v>
      </c>
      <c r="AR1854" s="29">
        <f t="shared" si="1924"/>
        <v>1</v>
      </c>
      <c r="AS1854" s="29">
        <f t="shared" si="1924"/>
        <v>1</v>
      </c>
      <c r="AT1854" s="29">
        <f t="shared" si="1934"/>
        <v>1</v>
      </c>
      <c r="AU1854" s="29">
        <f t="shared" si="1934"/>
        <v>1</v>
      </c>
      <c r="AV1854" s="29">
        <f t="shared" si="1934"/>
        <v>1</v>
      </c>
      <c r="AW1854" s="29">
        <f t="shared" si="1934"/>
        <v>1</v>
      </c>
      <c r="AX1854" s="29">
        <f t="shared" si="1934"/>
        <v>1</v>
      </c>
      <c r="AY1854" s="29">
        <f t="shared" si="1934"/>
        <v>1</v>
      </c>
      <c r="AZ1854" s="29">
        <f t="shared" si="1934"/>
        <v>1</v>
      </c>
      <c r="BA1854" s="29">
        <f t="shared" si="1934"/>
        <v>1</v>
      </c>
      <c r="BB1854" s="29">
        <f t="shared" si="1934"/>
        <v>1</v>
      </c>
      <c r="BC1854" s="29">
        <f t="shared" si="1934"/>
        <v>1</v>
      </c>
      <c r="BD1854" s="29">
        <f t="shared" si="1934"/>
        <v>1</v>
      </c>
      <c r="BE1854" s="29">
        <f t="shared" si="1934"/>
        <v>1</v>
      </c>
      <c r="BF1854" s="29">
        <f t="shared" si="1934"/>
        <v>1</v>
      </c>
      <c r="BG1854" s="29">
        <f t="shared" si="1934"/>
        <v>1</v>
      </c>
      <c r="BH1854" s="29">
        <f t="shared" si="1934"/>
        <v>1</v>
      </c>
      <c r="BI1854" s="29">
        <f t="shared" si="1934"/>
        <v>1</v>
      </c>
      <c r="BJ1854" s="29">
        <f t="shared" si="1932"/>
        <v>1</v>
      </c>
      <c r="BN1854" s="29">
        <f t="shared" si="1851"/>
        <v>43</v>
      </c>
      <c r="BO1854" s="29">
        <f t="shared" si="1930"/>
        <v>28</v>
      </c>
    </row>
    <row r="1855" spans="3:67" x14ac:dyDescent="0.25">
      <c r="C1855" s="79">
        <f t="shared" si="1927"/>
        <v>43889</v>
      </c>
      <c r="D1855" s="29">
        <f t="shared" si="1873"/>
        <v>2020</v>
      </c>
      <c r="E1855" s="29">
        <f t="shared" si="1852"/>
        <v>2</v>
      </c>
      <c r="F1855" s="29">
        <f t="shared" si="1853"/>
        <v>9</v>
      </c>
      <c r="G1855" s="29">
        <f t="shared" si="1854"/>
        <v>28</v>
      </c>
      <c r="H1855" s="166" t="str">
        <f t="shared" si="1855"/>
        <v>Do</v>
      </c>
      <c r="I1855" s="29">
        <f t="shared" si="1928"/>
        <v>44</v>
      </c>
      <c r="J1855" s="29">
        <f t="array" ref="J1855">INDEX(Dienstplan!$F$6:$AJ$55,BN1855,BO1855)</f>
        <v>0</v>
      </c>
      <c r="K1855" s="29">
        <f t="array" ref="K1855">IF(OR(J1855=Schichten!$B$3,J1855=Schichten!$B$4),INDEX($D$98:$D$147,MATCH(CODE(J1855),$H$98:$H$147,0)),IF(ISERROR(INDEX($D$98:$D$147,MATCH(J1855,$A$98:$A$147,0))),0,INDEX($D$98:$D$147,MATCH(J1855,$A$98:$A$147,0))))</f>
        <v>0</v>
      </c>
      <c r="L1855" s="29">
        <f t="shared" ref="L1855" si="1941">L1805</f>
        <v>0</v>
      </c>
      <c r="M1855" s="29">
        <f t="shared" si="1876"/>
        <v>0</v>
      </c>
      <c r="O1855" s="29">
        <f t="shared" si="1926"/>
        <v>0</v>
      </c>
      <c r="P1855" s="29">
        <f t="shared" si="1926"/>
        <v>0</v>
      </c>
      <c r="Q1855" s="29">
        <f t="shared" si="1926"/>
        <v>0</v>
      </c>
      <c r="R1855" s="29">
        <f t="shared" si="1926"/>
        <v>0</v>
      </c>
      <c r="S1855" s="29">
        <f t="shared" si="1926"/>
        <v>0</v>
      </c>
      <c r="T1855" s="29">
        <f t="shared" si="1926"/>
        <v>0</v>
      </c>
      <c r="U1855" s="29">
        <f t="shared" si="1926"/>
        <v>0</v>
      </c>
      <c r="V1855" s="29">
        <f t="shared" si="1926"/>
        <v>0</v>
      </c>
      <c r="W1855" s="29">
        <f t="shared" si="1926"/>
        <v>0</v>
      </c>
      <c r="X1855" s="29">
        <f t="shared" si="1926"/>
        <v>0</v>
      </c>
      <c r="Y1855" s="29">
        <f t="shared" si="1926"/>
        <v>1</v>
      </c>
      <c r="Z1855" s="29">
        <f t="shared" si="1926"/>
        <v>1</v>
      </c>
      <c r="AA1855" s="29">
        <f t="shared" si="1926"/>
        <v>1</v>
      </c>
      <c r="AB1855" s="29">
        <f t="shared" si="1926"/>
        <v>1</v>
      </c>
      <c r="AC1855" s="29">
        <f t="shared" si="1926"/>
        <v>1</v>
      </c>
      <c r="AD1855" s="29">
        <f t="shared" si="1926"/>
        <v>1</v>
      </c>
      <c r="AE1855" s="29">
        <f t="shared" si="1924"/>
        <v>1</v>
      </c>
      <c r="AF1855" s="29">
        <f t="shared" si="1924"/>
        <v>1</v>
      </c>
      <c r="AG1855" s="29">
        <f t="shared" si="1924"/>
        <v>1</v>
      </c>
      <c r="AH1855" s="29">
        <f t="shared" si="1924"/>
        <v>1</v>
      </c>
      <c r="AI1855" s="29">
        <f t="shared" si="1924"/>
        <v>1</v>
      </c>
      <c r="AJ1855" s="29">
        <f t="shared" si="1924"/>
        <v>1</v>
      </c>
      <c r="AK1855" s="29">
        <f t="shared" si="1924"/>
        <v>1</v>
      </c>
      <c r="AL1855" s="29">
        <f t="shared" si="1924"/>
        <v>1</v>
      </c>
      <c r="AM1855" s="29">
        <f t="shared" si="1924"/>
        <v>1</v>
      </c>
      <c r="AN1855" s="29">
        <f t="shared" si="1924"/>
        <v>1</v>
      </c>
      <c r="AO1855" s="29">
        <f t="shared" si="1924"/>
        <v>1</v>
      </c>
      <c r="AP1855" s="29">
        <f t="shared" si="1924"/>
        <v>1</v>
      </c>
      <c r="AQ1855" s="29">
        <f t="shared" si="1924"/>
        <v>1</v>
      </c>
      <c r="AR1855" s="29">
        <f t="shared" si="1924"/>
        <v>1</v>
      </c>
      <c r="AS1855" s="29">
        <f t="shared" si="1924"/>
        <v>1</v>
      </c>
      <c r="AT1855" s="29">
        <f t="shared" si="1934"/>
        <v>1</v>
      </c>
      <c r="AU1855" s="29">
        <f t="shared" si="1934"/>
        <v>1</v>
      </c>
      <c r="AV1855" s="29">
        <f t="shared" si="1934"/>
        <v>1</v>
      </c>
      <c r="AW1855" s="29">
        <f t="shared" si="1934"/>
        <v>1</v>
      </c>
      <c r="AX1855" s="29">
        <f t="shared" si="1934"/>
        <v>1</v>
      </c>
      <c r="AY1855" s="29">
        <f t="shared" si="1934"/>
        <v>1</v>
      </c>
      <c r="AZ1855" s="29">
        <f t="shared" si="1934"/>
        <v>1</v>
      </c>
      <c r="BA1855" s="29">
        <f t="shared" si="1934"/>
        <v>1</v>
      </c>
      <c r="BB1855" s="29">
        <f t="shared" si="1934"/>
        <v>1</v>
      </c>
      <c r="BC1855" s="29">
        <f t="shared" si="1934"/>
        <v>1</v>
      </c>
      <c r="BD1855" s="29">
        <f t="shared" si="1934"/>
        <v>1</v>
      </c>
      <c r="BE1855" s="29">
        <f t="shared" si="1934"/>
        <v>1</v>
      </c>
      <c r="BF1855" s="29">
        <f t="shared" si="1934"/>
        <v>1</v>
      </c>
      <c r="BG1855" s="29">
        <f t="shared" si="1934"/>
        <v>1</v>
      </c>
      <c r="BH1855" s="29">
        <f t="shared" si="1934"/>
        <v>1</v>
      </c>
      <c r="BI1855" s="29">
        <f t="shared" si="1934"/>
        <v>1</v>
      </c>
      <c r="BJ1855" s="29">
        <f t="shared" si="1932"/>
        <v>1</v>
      </c>
      <c r="BN1855" s="29">
        <f t="shared" si="1851"/>
        <v>44</v>
      </c>
      <c r="BO1855" s="29">
        <f t="shared" si="1930"/>
        <v>28</v>
      </c>
    </row>
    <row r="1856" spans="3:67" x14ac:dyDescent="0.25">
      <c r="C1856" s="79">
        <f t="shared" si="1927"/>
        <v>43889</v>
      </c>
      <c r="D1856" s="29">
        <f t="shared" si="1873"/>
        <v>2020</v>
      </c>
      <c r="E1856" s="29">
        <f t="shared" si="1852"/>
        <v>2</v>
      </c>
      <c r="F1856" s="29">
        <f t="shared" si="1853"/>
        <v>9</v>
      </c>
      <c r="G1856" s="29">
        <f t="shared" si="1854"/>
        <v>28</v>
      </c>
      <c r="H1856" s="166" t="str">
        <f t="shared" si="1855"/>
        <v>Do</v>
      </c>
      <c r="I1856" s="29">
        <f t="shared" si="1928"/>
        <v>45</v>
      </c>
      <c r="J1856" s="29">
        <f t="array" ref="J1856">INDEX(Dienstplan!$F$6:$AJ$55,BN1856,BO1856)</f>
        <v>0</v>
      </c>
      <c r="K1856" s="29">
        <f t="array" ref="K1856">IF(OR(J1856=Schichten!$B$3,J1856=Schichten!$B$4),INDEX($D$98:$D$147,MATCH(CODE(J1856),$H$98:$H$147,0)),IF(ISERROR(INDEX($D$98:$D$147,MATCH(J1856,$A$98:$A$147,0))),0,INDEX($D$98:$D$147,MATCH(J1856,$A$98:$A$147,0))))</f>
        <v>0</v>
      </c>
      <c r="L1856" s="29">
        <f t="shared" ref="L1856" si="1942">L1806</f>
        <v>0</v>
      </c>
      <c r="M1856" s="29">
        <f t="shared" si="1876"/>
        <v>0</v>
      </c>
      <c r="O1856" s="29">
        <f t="shared" si="1926"/>
        <v>0</v>
      </c>
      <c r="P1856" s="29">
        <f t="shared" si="1926"/>
        <v>0</v>
      </c>
      <c r="Q1856" s="29">
        <f t="shared" si="1926"/>
        <v>0</v>
      </c>
      <c r="R1856" s="29">
        <f t="shared" si="1926"/>
        <v>0</v>
      </c>
      <c r="S1856" s="29">
        <f t="shared" si="1926"/>
        <v>0</v>
      </c>
      <c r="T1856" s="29">
        <f t="shared" si="1926"/>
        <v>0</v>
      </c>
      <c r="U1856" s="29">
        <f t="shared" si="1926"/>
        <v>0</v>
      </c>
      <c r="V1856" s="29">
        <f t="shared" si="1926"/>
        <v>0</v>
      </c>
      <c r="W1856" s="29">
        <f t="shared" si="1926"/>
        <v>0</v>
      </c>
      <c r="X1856" s="29">
        <f t="shared" si="1926"/>
        <v>0</v>
      </c>
      <c r="Y1856" s="29">
        <f t="shared" si="1926"/>
        <v>1</v>
      </c>
      <c r="Z1856" s="29">
        <f t="shared" si="1926"/>
        <v>1</v>
      </c>
      <c r="AA1856" s="29">
        <f t="shared" si="1926"/>
        <v>1</v>
      </c>
      <c r="AB1856" s="29">
        <f t="shared" si="1926"/>
        <v>1</v>
      </c>
      <c r="AC1856" s="29">
        <f t="shared" si="1926"/>
        <v>1</v>
      </c>
      <c r="AD1856" s="29">
        <f t="shared" si="1926"/>
        <v>1</v>
      </c>
      <c r="AE1856" s="29">
        <f t="shared" si="1924"/>
        <v>1</v>
      </c>
      <c r="AF1856" s="29">
        <f t="shared" si="1924"/>
        <v>1</v>
      </c>
      <c r="AG1856" s="29">
        <f t="shared" si="1924"/>
        <v>1</v>
      </c>
      <c r="AH1856" s="29">
        <f t="shared" si="1924"/>
        <v>1</v>
      </c>
      <c r="AI1856" s="29">
        <f t="shared" si="1924"/>
        <v>1</v>
      </c>
      <c r="AJ1856" s="29">
        <f t="shared" si="1924"/>
        <v>1</v>
      </c>
      <c r="AK1856" s="29">
        <f t="shared" si="1924"/>
        <v>1</v>
      </c>
      <c r="AL1856" s="29">
        <f t="shared" si="1924"/>
        <v>1</v>
      </c>
      <c r="AM1856" s="29">
        <f t="shared" si="1924"/>
        <v>1</v>
      </c>
      <c r="AN1856" s="29">
        <f t="shared" si="1924"/>
        <v>1</v>
      </c>
      <c r="AO1856" s="29">
        <f t="shared" si="1924"/>
        <v>1</v>
      </c>
      <c r="AP1856" s="29">
        <f t="shared" si="1924"/>
        <v>1</v>
      </c>
      <c r="AQ1856" s="29">
        <f t="shared" si="1924"/>
        <v>1</v>
      </c>
      <c r="AR1856" s="29">
        <f t="shared" si="1924"/>
        <v>1</v>
      </c>
      <c r="AS1856" s="29">
        <f t="shared" si="1924"/>
        <v>1</v>
      </c>
      <c r="AT1856" s="29">
        <f t="shared" si="1934"/>
        <v>1</v>
      </c>
      <c r="AU1856" s="29">
        <f t="shared" si="1934"/>
        <v>1</v>
      </c>
      <c r="AV1856" s="29">
        <f t="shared" si="1934"/>
        <v>1</v>
      </c>
      <c r="AW1856" s="29">
        <f t="shared" si="1934"/>
        <v>1</v>
      </c>
      <c r="AX1856" s="29">
        <f t="shared" si="1934"/>
        <v>1</v>
      </c>
      <c r="AY1856" s="29">
        <f t="shared" si="1934"/>
        <v>1</v>
      </c>
      <c r="AZ1856" s="29">
        <f t="shared" si="1934"/>
        <v>1</v>
      </c>
      <c r="BA1856" s="29">
        <f t="shared" si="1934"/>
        <v>1</v>
      </c>
      <c r="BB1856" s="29">
        <f t="shared" si="1934"/>
        <v>1</v>
      </c>
      <c r="BC1856" s="29">
        <f t="shared" si="1934"/>
        <v>1</v>
      </c>
      <c r="BD1856" s="29">
        <f t="shared" si="1934"/>
        <v>1</v>
      </c>
      <c r="BE1856" s="29">
        <f t="shared" si="1934"/>
        <v>1</v>
      </c>
      <c r="BF1856" s="29">
        <f t="shared" si="1934"/>
        <v>1</v>
      </c>
      <c r="BG1856" s="29">
        <f t="shared" si="1934"/>
        <v>1</v>
      </c>
      <c r="BH1856" s="29">
        <f t="shared" si="1934"/>
        <v>1</v>
      </c>
      <c r="BI1856" s="29">
        <f t="shared" si="1934"/>
        <v>1</v>
      </c>
      <c r="BJ1856" s="29">
        <f t="shared" si="1932"/>
        <v>1</v>
      </c>
      <c r="BN1856" s="29">
        <f t="shared" ref="BN1856:BN1919" si="1943">BN1806</f>
        <v>45</v>
      </c>
      <c r="BO1856" s="29">
        <f t="shared" si="1930"/>
        <v>28</v>
      </c>
    </row>
    <row r="1857" spans="3:67" x14ac:dyDescent="0.25">
      <c r="C1857" s="79">
        <f t="shared" si="1927"/>
        <v>43889</v>
      </c>
      <c r="D1857" s="29">
        <f t="shared" si="1873"/>
        <v>2020</v>
      </c>
      <c r="E1857" s="29">
        <f t="shared" ref="E1857:E1920" si="1944">MONTH(C1857)</f>
        <v>2</v>
      </c>
      <c r="F1857" s="29">
        <f t="shared" ref="F1857:F1920" si="1945">WEEKNUM(C1857,2)</f>
        <v>9</v>
      </c>
      <c r="G1857" s="29">
        <f t="shared" ref="G1857:G1920" si="1946">DAY(C1857)</f>
        <v>28</v>
      </c>
      <c r="H1857" s="166" t="str">
        <f t="shared" ref="H1857:H1920" si="1947">TEXT(WEEKDAY(C1857,2),"TTT")</f>
        <v>Do</v>
      </c>
      <c r="I1857" s="29">
        <f t="shared" si="1928"/>
        <v>46</v>
      </c>
      <c r="J1857" s="29">
        <f t="array" ref="J1857">INDEX(Dienstplan!$F$6:$AJ$55,BN1857,BO1857)</f>
        <v>0</v>
      </c>
      <c r="K1857" s="29">
        <f t="array" ref="K1857">IF(OR(J1857=Schichten!$B$3,J1857=Schichten!$B$4),INDEX($D$98:$D$147,MATCH(CODE(J1857),$H$98:$H$147,0)),IF(ISERROR(INDEX($D$98:$D$147,MATCH(J1857,$A$98:$A$147,0))),0,INDEX($D$98:$D$147,MATCH(J1857,$A$98:$A$147,0))))</f>
        <v>0</v>
      </c>
      <c r="L1857" s="29">
        <f t="shared" ref="L1857" si="1948">L1807</f>
        <v>0</v>
      </c>
      <c r="M1857" s="29">
        <f t="shared" si="1876"/>
        <v>0</v>
      </c>
      <c r="O1857" s="29">
        <f t="shared" si="1926"/>
        <v>0</v>
      </c>
      <c r="P1857" s="29">
        <f t="shared" si="1926"/>
        <v>0</v>
      </c>
      <c r="Q1857" s="29">
        <f t="shared" si="1926"/>
        <v>0</v>
      </c>
      <c r="R1857" s="29">
        <f t="shared" si="1926"/>
        <v>0</v>
      </c>
      <c r="S1857" s="29">
        <f t="shared" si="1926"/>
        <v>0</v>
      </c>
      <c r="T1857" s="29">
        <f t="shared" si="1926"/>
        <v>0</v>
      </c>
      <c r="U1857" s="29">
        <f t="shared" si="1926"/>
        <v>0</v>
      </c>
      <c r="V1857" s="29">
        <f t="shared" si="1926"/>
        <v>0</v>
      </c>
      <c r="W1857" s="29">
        <f t="shared" si="1926"/>
        <v>0</v>
      </c>
      <c r="X1857" s="29">
        <f t="shared" si="1926"/>
        <v>0</v>
      </c>
      <c r="Y1857" s="29">
        <f t="shared" si="1926"/>
        <v>1</v>
      </c>
      <c r="Z1857" s="29">
        <f t="shared" si="1926"/>
        <v>1</v>
      </c>
      <c r="AA1857" s="29">
        <f t="shared" si="1926"/>
        <v>1</v>
      </c>
      <c r="AB1857" s="29">
        <f t="shared" si="1926"/>
        <v>1</v>
      </c>
      <c r="AC1857" s="29">
        <f t="shared" si="1926"/>
        <v>1</v>
      </c>
      <c r="AD1857" s="29">
        <f t="shared" si="1926"/>
        <v>1</v>
      </c>
      <c r="AE1857" s="29">
        <f t="shared" si="1924"/>
        <v>1</v>
      </c>
      <c r="AF1857" s="29">
        <f t="shared" si="1924"/>
        <v>1</v>
      </c>
      <c r="AG1857" s="29">
        <f t="shared" si="1924"/>
        <v>1</v>
      </c>
      <c r="AH1857" s="29">
        <f t="shared" si="1924"/>
        <v>1</v>
      </c>
      <c r="AI1857" s="29">
        <f t="shared" si="1924"/>
        <v>1</v>
      </c>
      <c r="AJ1857" s="29">
        <f t="shared" si="1924"/>
        <v>1</v>
      </c>
      <c r="AK1857" s="29">
        <f t="shared" si="1924"/>
        <v>1</v>
      </c>
      <c r="AL1857" s="29">
        <f t="shared" si="1924"/>
        <v>1</v>
      </c>
      <c r="AM1857" s="29">
        <f t="shared" si="1924"/>
        <v>1</v>
      </c>
      <c r="AN1857" s="29">
        <f t="shared" si="1924"/>
        <v>1</v>
      </c>
      <c r="AO1857" s="29">
        <f t="shared" si="1924"/>
        <v>1</v>
      </c>
      <c r="AP1857" s="29">
        <f t="shared" si="1924"/>
        <v>1</v>
      </c>
      <c r="AQ1857" s="29">
        <f t="shared" si="1924"/>
        <v>1</v>
      </c>
      <c r="AR1857" s="29">
        <f t="shared" si="1924"/>
        <v>1</v>
      </c>
      <c r="AS1857" s="29">
        <f t="shared" si="1924"/>
        <v>1</v>
      </c>
      <c r="AT1857" s="29">
        <f t="shared" si="1934"/>
        <v>1</v>
      </c>
      <c r="AU1857" s="29">
        <f t="shared" si="1934"/>
        <v>1</v>
      </c>
      <c r="AV1857" s="29">
        <f t="shared" si="1934"/>
        <v>1</v>
      </c>
      <c r="AW1857" s="29">
        <f t="shared" si="1934"/>
        <v>1</v>
      </c>
      <c r="AX1857" s="29">
        <f t="shared" si="1934"/>
        <v>1</v>
      </c>
      <c r="AY1857" s="29">
        <f t="shared" si="1934"/>
        <v>1</v>
      </c>
      <c r="AZ1857" s="29">
        <f t="shared" si="1934"/>
        <v>1</v>
      </c>
      <c r="BA1857" s="29">
        <f t="shared" si="1934"/>
        <v>1</v>
      </c>
      <c r="BB1857" s="29">
        <f t="shared" si="1934"/>
        <v>1</v>
      </c>
      <c r="BC1857" s="29">
        <f t="shared" si="1934"/>
        <v>1</v>
      </c>
      <c r="BD1857" s="29">
        <f t="shared" si="1934"/>
        <v>1</v>
      </c>
      <c r="BE1857" s="29">
        <f t="shared" si="1934"/>
        <v>1</v>
      </c>
      <c r="BF1857" s="29">
        <f t="shared" si="1934"/>
        <v>1</v>
      </c>
      <c r="BG1857" s="29">
        <f t="shared" si="1934"/>
        <v>1</v>
      </c>
      <c r="BH1857" s="29">
        <f t="shared" si="1934"/>
        <v>1</v>
      </c>
      <c r="BI1857" s="29">
        <f t="shared" si="1934"/>
        <v>1</v>
      </c>
      <c r="BJ1857" s="29">
        <f t="shared" si="1932"/>
        <v>1</v>
      </c>
      <c r="BN1857" s="29">
        <f t="shared" si="1943"/>
        <v>46</v>
      </c>
      <c r="BO1857" s="29">
        <f t="shared" si="1930"/>
        <v>28</v>
      </c>
    </row>
    <row r="1858" spans="3:67" x14ac:dyDescent="0.25">
      <c r="C1858" s="79">
        <f t="shared" si="1927"/>
        <v>43889</v>
      </c>
      <c r="D1858" s="29">
        <f t="shared" si="1873"/>
        <v>2020</v>
      </c>
      <c r="E1858" s="29">
        <f t="shared" si="1944"/>
        <v>2</v>
      </c>
      <c r="F1858" s="29">
        <f t="shared" si="1945"/>
        <v>9</v>
      </c>
      <c r="G1858" s="29">
        <f t="shared" si="1946"/>
        <v>28</v>
      </c>
      <c r="H1858" s="166" t="str">
        <f t="shared" si="1947"/>
        <v>Do</v>
      </c>
      <c r="I1858" s="29">
        <f t="shared" si="1928"/>
        <v>47</v>
      </c>
      <c r="J1858" s="29">
        <f t="array" ref="J1858">INDEX(Dienstplan!$F$6:$AJ$55,BN1858,BO1858)</f>
        <v>0</v>
      </c>
      <c r="K1858" s="29">
        <f t="array" ref="K1858">IF(OR(J1858=Schichten!$B$3,J1858=Schichten!$B$4),INDEX($D$98:$D$147,MATCH(CODE(J1858),$H$98:$H$147,0)),IF(ISERROR(INDEX($D$98:$D$147,MATCH(J1858,$A$98:$A$147,0))),0,INDEX($D$98:$D$147,MATCH(J1858,$A$98:$A$147,0))))</f>
        <v>0</v>
      </c>
      <c r="L1858" s="29">
        <f t="shared" ref="L1858" si="1949">L1808</f>
        <v>0</v>
      </c>
      <c r="M1858" s="29">
        <f t="shared" si="1876"/>
        <v>0</v>
      </c>
      <c r="O1858" s="29">
        <f t="shared" si="1926"/>
        <v>0</v>
      </c>
      <c r="P1858" s="29">
        <f t="shared" si="1926"/>
        <v>0</v>
      </c>
      <c r="Q1858" s="29">
        <f t="shared" si="1926"/>
        <v>0</v>
      </c>
      <c r="R1858" s="29">
        <f t="shared" si="1926"/>
        <v>0</v>
      </c>
      <c r="S1858" s="29">
        <f t="shared" si="1926"/>
        <v>0</v>
      </c>
      <c r="T1858" s="29">
        <f t="shared" si="1926"/>
        <v>0</v>
      </c>
      <c r="U1858" s="29">
        <f t="shared" si="1926"/>
        <v>0</v>
      </c>
      <c r="V1858" s="29">
        <f t="shared" si="1926"/>
        <v>0</v>
      </c>
      <c r="W1858" s="29">
        <f t="shared" si="1926"/>
        <v>0</v>
      </c>
      <c r="X1858" s="29">
        <f t="shared" si="1926"/>
        <v>0</v>
      </c>
      <c r="Y1858" s="29">
        <f t="shared" si="1926"/>
        <v>1</v>
      </c>
      <c r="Z1858" s="29">
        <f t="shared" si="1926"/>
        <v>1</v>
      </c>
      <c r="AA1858" s="29">
        <f t="shared" si="1926"/>
        <v>1</v>
      </c>
      <c r="AB1858" s="29">
        <f t="shared" si="1926"/>
        <v>1</v>
      </c>
      <c r="AC1858" s="29">
        <f t="shared" si="1926"/>
        <v>1</v>
      </c>
      <c r="AD1858" s="29">
        <f t="shared" si="1926"/>
        <v>1</v>
      </c>
      <c r="AE1858" s="29">
        <f t="shared" si="1924"/>
        <v>1</v>
      </c>
      <c r="AF1858" s="29">
        <f t="shared" si="1924"/>
        <v>1</v>
      </c>
      <c r="AG1858" s="29">
        <f t="shared" si="1924"/>
        <v>1</v>
      </c>
      <c r="AH1858" s="29">
        <f t="shared" si="1924"/>
        <v>1</v>
      </c>
      <c r="AI1858" s="29">
        <f t="shared" si="1924"/>
        <v>1</v>
      </c>
      <c r="AJ1858" s="29">
        <f t="shared" si="1924"/>
        <v>1</v>
      </c>
      <c r="AK1858" s="29">
        <f t="shared" si="1924"/>
        <v>1</v>
      </c>
      <c r="AL1858" s="29">
        <f t="shared" si="1924"/>
        <v>1</v>
      </c>
      <c r="AM1858" s="29">
        <f t="shared" si="1924"/>
        <v>1</v>
      </c>
      <c r="AN1858" s="29">
        <f t="shared" si="1924"/>
        <v>1</v>
      </c>
      <c r="AO1858" s="29">
        <f t="shared" si="1924"/>
        <v>1</v>
      </c>
      <c r="AP1858" s="29">
        <f t="shared" si="1924"/>
        <v>1</v>
      </c>
      <c r="AQ1858" s="29">
        <f t="shared" si="1924"/>
        <v>1</v>
      </c>
      <c r="AR1858" s="29">
        <f t="shared" si="1924"/>
        <v>1</v>
      </c>
      <c r="AS1858" s="29">
        <f t="shared" si="1924"/>
        <v>1</v>
      </c>
      <c r="AT1858" s="29">
        <f t="shared" si="1934"/>
        <v>1</v>
      </c>
      <c r="AU1858" s="29">
        <f t="shared" si="1934"/>
        <v>1</v>
      </c>
      <c r="AV1858" s="29">
        <f t="shared" si="1934"/>
        <v>1</v>
      </c>
      <c r="AW1858" s="29">
        <f t="shared" si="1934"/>
        <v>1</v>
      </c>
      <c r="AX1858" s="29">
        <f t="shared" si="1934"/>
        <v>1</v>
      </c>
      <c r="AY1858" s="29">
        <f t="shared" si="1934"/>
        <v>1</v>
      </c>
      <c r="AZ1858" s="29">
        <f t="shared" si="1934"/>
        <v>1</v>
      </c>
      <c r="BA1858" s="29">
        <f t="shared" si="1934"/>
        <v>1</v>
      </c>
      <c r="BB1858" s="29">
        <f t="shared" si="1934"/>
        <v>1</v>
      </c>
      <c r="BC1858" s="29">
        <f t="shared" si="1934"/>
        <v>1</v>
      </c>
      <c r="BD1858" s="29">
        <f t="shared" si="1934"/>
        <v>1</v>
      </c>
      <c r="BE1858" s="29">
        <f t="shared" si="1934"/>
        <v>1</v>
      </c>
      <c r="BF1858" s="29">
        <f t="shared" si="1934"/>
        <v>1</v>
      </c>
      <c r="BG1858" s="29">
        <f t="shared" si="1934"/>
        <v>1</v>
      </c>
      <c r="BH1858" s="29">
        <f t="shared" si="1934"/>
        <v>1</v>
      </c>
      <c r="BI1858" s="29">
        <f t="shared" si="1934"/>
        <v>1</v>
      </c>
      <c r="BJ1858" s="29">
        <f t="shared" si="1932"/>
        <v>1</v>
      </c>
      <c r="BN1858" s="29">
        <f t="shared" si="1943"/>
        <v>47</v>
      </c>
      <c r="BO1858" s="29">
        <f t="shared" si="1930"/>
        <v>28</v>
      </c>
    </row>
    <row r="1859" spans="3:67" x14ac:dyDescent="0.25">
      <c r="C1859" s="79">
        <f t="shared" si="1927"/>
        <v>43889</v>
      </c>
      <c r="D1859" s="29">
        <f t="shared" si="1873"/>
        <v>2020</v>
      </c>
      <c r="E1859" s="29">
        <f t="shared" si="1944"/>
        <v>2</v>
      </c>
      <c r="F1859" s="29">
        <f t="shared" si="1945"/>
        <v>9</v>
      </c>
      <c r="G1859" s="29">
        <f t="shared" si="1946"/>
        <v>28</v>
      </c>
      <c r="H1859" s="166" t="str">
        <f t="shared" si="1947"/>
        <v>Do</v>
      </c>
      <c r="I1859" s="29">
        <f t="shared" si="1928"/>
        <v>48</v>
      </c>
      <c r="J1859" s="29">
        <f t="array" ref="J1859">INDEX(Dienstplan!$F$6:$AJ$55,BN1859,BO1859)</f>
        <v>0</v>
      </c>
      <c r="K1859" s="29">
        <f t="array" ref="K1859">IF(OR(J1859=Schichten!$B$3,J1859=Schichten!$B$4),INDEX($D$98:$D$147,MATCH(CODE(J1859),$H$98:$H$147,0)),IF(ISERROR(INDEX($D$98:$D$147,MATCH(J1859,$A$98:$A$147,0))),0,INDEX($D$98:$D$147,MATCH(J1859,$A$98:$A$147,0))))</f>
        <v>0</v>
      </c>
      <c r="L1859" s="29">
        <f t="shared" ref="L1859" si="1950">L1809</f>
        <v>0</v>
      </c>
      <c r="M1859" s="29">
        <f t="shared" si="1876"/>
        <v>0</v>
      </c>
      <c r="O1859" s="29">
        <f t="shared" si="1926"/>
        <v>0</v>
      </c>
      <c r="P1859" s="29">
        <f t="shared" si="1926"/>
        <v>0</v>
      </c>
      <c r="Q1859" s="29">
        <f t="shared" si="1926"/>
        <v>0</v>
      </c>
      <c r="R1859" s="29">
        <f t="shared" si="1926"/>
        <v>0</v>
      </c>
      <c r="S1859" s="29">
        <f t="shared" si="1926"/>
        <v>0</v>
      </c>
      <c r="T1859" s="29">
        <f t="shared" si="1926"/>
        <v>0</v>
      </c>
      <c r="U1859" s="29">
        <f t="shared" si="1926"/>
        <v>0</v>
      </c>
      <c r="V1859" s="29">
        <f t="shared" si="1926"/>
        <v>0</v>
      </c>
      <c r="W1859" s="29">
        <f t="shared" si="1926"/>
        <v>0</v>
      </c>
      <c r="X1859" s="29">
        <f t="shared" si="1926"/>
        <v>0</v>
      </c>
      <c r="Y1859" s="29">
        <f t="shared" si="1926"/>
        <v>1</v>
      </c>
      <c r="Z1859" s="29">
        <f t="shared" si="1926"/>
        <v>1</v>
      </c>
      <c r="AA1859" s="29">
        <f t="shared" si="1926"/>
        <v>1</v>
      </c>
      <c r="AB1859" s="29">
        <f t="shared" si="1926"/>
        <v>1</v>
      </c>
      <c r="AC1859" s="29">
        <f t="shared" si="1926"/>
        <v>1</v>
      </c>
      <c r="AD1859" s="29">
        <f t="shared" ref="AD1859:AS1874" si="1951">IF($M$457,IF($J1859=AD$461,1,0),0)</f>
        <v>1</v>
      </c>
      <c r="AE1859" s="29">
        <f t="shared" si="1951"/>
        <v>1</v>
      </c>
      <c r="AF1859" s="29">
        <f t="shared" si="1951"/>
        <v>1</v>
      </c>
      <c r="AG1859" s="29">
        <f t="shared" si="1951"/>
        <v>1</v>
      </c>
      <c r="AH1859" s="29">
        <f t="shared" si="1951"/>
        <v>1</v>
      </c>
      <c r="AI1859" s="29">
        <f t="shared" si="1951"/>
        <v>1</v>
      </c>
      <c r="AJ1859" s="29">
        <f t="shared" si="1951"/>
        <v>1</v>
      </c>
      <c r="AK1859" s="29">
        <f t="shared" si="1951"/>
        <v>1</v>
      </c>
      <c r="AL1859" s="29">
        <f t="shared" si="1951"/>
        <v>1</v>
      </c>
      <c r="AM1859" s="29">
        <f t="shared" si="1951"/>
        <v>1</v>
      </c>
      <c r="AN1859" s="29">
        <f t="shared" si="1951"/>
        <v>1</v>
      </c>
      <c r="AO1859" s="29">
        <f t="shared" si="1951"/>
        <v>1</v>
      </c>
      <c r="AP1859" s="29">
        <f t="shared" si="1951"/>
        <v>1</v>
      </c>
      <c r="AQ1859" s="29">
        <f t="shared" si="1951"/>
        <v>1</v>
      </c>
      <c r="AR1859" s="29">
        <f t="shared" si="1951"/>
        <v>1</v>
      </c>
      <c r="AS1859" s="29">
        <f t="shared" si="1951"/>
        <v>1</v>
      </c>
      <c r="AT1859" s="29">
        <f t="shared" si="1934"/>
        <v>1</v>
      </c>
      <c r="AU1859" s="29">
        <f t="shared" si="1934"/>
        <v>1</v>
      </c>
      <c r="AV1859" s="29">
        <f t="shared" si="1934"/>
        <v>1</v>
      </c>
      <c r="AW1859" s="29">
        <f t="shared" si="1934"/>
        <v>1</v>
      </c>
      <c r="AX1859" s="29">
        <f t="shared" si="1934"/>
        <v>1</v>
      </c>
      <c r="AY1859" s="29">
        <f t="shared" si="1934"/>
        <v>1</v>
      </c>
      <c r="AZ1859" s="29">
        <f t="shared" si="1934"/>
        <v>1</v>
      </c>
      <c r="BA1859" s="29">
        <f t="shared" si="1934"/>
        <v>1</v>
      </c>
      <c r="BB1859" s="29">
        <f t="shared" si="1934"/>
        <v>1</v>
      </c>
      <c r="BC1859" s="29">
        <f t="shared" si="1934"/>
        <v>1</v>
      </c>
      <c r="BD1859" s="29">
        <f t="shared" si="1934"/>
        <v>1</v>
      </c>
      <c r="BE1859" s="29">
        <f t="shared" si="1934"/>
        <v>1</v>
      </c>
      <c r="BF1859" s="29">
        <f t="shared" si="1934"/>
        <v>1</v>
      </c>
      <c r="BG1859" s="29">
        <f t="shared" si="1934"/>
        <v>1</v>
      </c>
      <c r="BH1859" s="29">
        <f t="shared" si="1934"/>
        <v>1</v>
      </c>
      <c r="BI1859" s="29">
        <f t="shared" si="1934"/>
        <v>1</v>
      </c>
      <c r="BJ1859" s="29">
        <f t="shared" si="1932"/>
        <v>1</v>
      </c>
      <c r="BN1859" s="29">
        <f t="shared" si="1943"/>
        <v>48</v>
      </c>
      <c r="BO1859" s="29">
        <f t="shared" si="1930"/>
        <v>28</v>
      </c>
    </row>
    <row r="1860" spans="3:67" x14ac:dyDescent="0.25">
      <c r="C1860" s="79">
        <f t="shared" si="1927"/>
        <v>43889</v>
      </c>
      <c r="D1860" s="29">
        <f t="shared" si="1873"/>
        <v>2020</v>
      </c>
      <c r="E1860" s="29">
        <f t="shared" si="1944"/>
        <v>2</v>
      </c>
      <c r="F1860" s="29">
        <f t="shared" si="1945"/>
        <v>9</v>
      </c>
      <c r="G1860" s="29">
        <f t="shared" si="1946"/>
        <v>28</v>
      </c>
      <c r="H1860" s="166" t="str">
        <f t="shared" si="1947"/>
        <v>Do</v>
      </c>
      <c r="I1860" s="29">
        <f t="shared" si="1928"/>
        <v>49</v>
      </c>
      <c r="J1860" s="29">
        <f t="array" ref="J1860">INDEX(Dienstplan!$F$6:$AJ$55,BN1860,BO1860)</f>
        <v>0</v>
      </c>
      <c r="K1860" s="29">
        <f t="array" ref="K1860">IF(OR(J1860=Schichten!$B$3,J1860=Schichten!$B$4),INDEX($D$98:$D$147,MATCH(CODE(J1860),$H$98:$H$147,0)),IF(ISERROR(INDEX($D$98:$D$147,MATCH(J1860,$A$98:$A$147,0))),0,INDEX($D$98:$D$147,MATCH(J1860,$A$98:$A$147,0))))</f>
        <v>0</v>
      </c>
      <c r="L1860" s="29">
        <f t="shared" ref="L1860" si="1952">L1810</f>
        <v>0</v>
      </c>
      <c r="M1860" s="29">
        <f t="shared" si="1876"/>
        <v>0</v>
      </c>
      <c r="O1860" s="29">
        <f t="shared" ref="O1860:AD1875" si="1953">IF($M$457,IF($J1860=O$461,1,0),0)</f>
        <v>0</v>
      </c>
      <c r="P1860" s="29">
        <f t="shared" si="1953"/>
        <v>0</v>
      </c>
      <c r="Q1860" s="29">
        <f t="shared" si="1953"/>
        <v>0</v>
      </c>
      <c r="R1860" s="29">
        <f t="shared" si="1953"/>
        <v>0</v>
      </c>
      <c r="S1860" s="29">
        <f t="shared" si="1953"/>
        <v>0</v>
      </c>
      <c r="T1860" s="29">
        <f t="shared" si="1953"/>
        <v>0</v>
      </c>
      <c r="U1860" s="29">
        <f t="shared" si="1953"/>
        <v>0</v>
      </c>
      <c r="V1860" s="29">
        <f t="shared" si="1953"/>
        <v>0</v>
      </c>
      <c r="W1860" s="29">
        <f t="shared" si="1953"/>
        <v>0</v>
      </c>
      <c r="X1860" s="29">
        <f t="shared" si="1953"/>
        <v>0</v>
      </c>
      <c r="Y1860" s="29">
        <f t="shared" si="1953"/>
        <v>1</v>
      </c>
      <c r="Z1860" s="29">
        <f t="shared" si="1953"/>
        <v>1</v>
      </c>
      <c r="AA1860" s="29">
        <f t="shared" si="1953"/>
        <v>1</v>
      </c>
      <c r="AB1860" s="29">
        <f t="shared" si="1953"/>
        <v>1</v>
      </c>
      <c r="AC1860" s="29">
        <f t="shared" si="1953"/>
        <v>1</v>
      </c>
      <c r="AD1860" s="29">
        <f t="shared" si="1953"/>
        <v>1</v>
      </c>
      <c r="AE1860" s="29">
        <f t="shared" si="1951"/>
        <v>1</v>
      </c>
      <c r="AF1860" s="29">
        <f t="shared" si="1951"/>
        <v>1</v>
      </c>
      <c r="AG1860" s="29">
        <f t="shared" si="1951"/>
        <v>1</v>
      </c>
      <c r="AH1860" s="29">
        <f t="shared" si="1951"/>
        <v>1</v>
      </c>
      <c r="AI1860" s="29">
        <f t="shared" si="1951"/>
        <v>1</v>
      </c>
      <c r="AJ1860" s="29">
        <f t="shared" si="1951"/>
        <v>1</v>
      </c>
      <c r="AK1860" s="29">
        <f t="shared" si="1951"/>
        <v>1</v>
      </c>
      <c r="AL1860" s="29">
        <f t="shared" si="1951"/>
        <v>1</v>
      </c>
      <c r="AM1860" s="29">
        <f t="shared" si="1951"/>
        <v>1</v>
      </c>
      <c r="AN1860" s="29">
        <f t="shared" si="1951"/>
        <v>1</v>
      </c>
      <c r="AO1860" s="29">
        <f t="shared" si="1951"/>
        <v>1</v>
      </c>
      <c r="AP1860" s="29">
        <f t="shared" si="1951"/>
        <v>1</v>
      </c>
      <c r="AQ1860" s="29">
        <f t="shared" si="1951"/>
        <v>1</v>
      </c>
      <c r="AR1860" s="29">
        <f t="shared" si="1951"/>
        <v>1</v>
      </c>
      <c r="AS1860" s="29">
        <f t="shared" si="1951"/>
        <v>1</v>
      </c>
      <c r="AT1860" s="29">
        <f t="shared" si="1934"/>
        <v>1</v>
      </c>
      <c r="AU1860" s="29">
        <f t="shared" si="1934"/>
        <v>1</v>
      </c>
      <c r="AV1860" s="29">
        <f t="shared" si="1934"/>
        <v>1</v>
      </c>
      <c r="AW1860" s="29">
        <f t="shared" si="1934"/>
        <v>1</v>
      </c>
      <c r="AX1860" s="29">
        <f t="shared" si="1934"/>
        <v>1</v>
      </c>
      <c r="AY1860" s="29">
        <f t="shared" si="1934"/>
        <v>1</v>
      </c>
      <c r="AZ1860" s="29">
        <f t="shared" si="1934"/>
        <v>1</v>
      </c>
      <c r="BA1860" s="29">
        <f t="shared" si="1934"/>
        <v>1</v>
      </c>
      <c r="BB1860" s="29">
        <f t="shared" si="1934"/>
        <v>1</v>
      </c>
      <c r="BC1860" s="29">
        <f t="shared" si="1934"/>
        <v>1</v>
      </c>
      <c r="BD1860" s="29">
        <f t="shared" si="1934"/>
        <v>1</v>
      </c>
      <c r="BE1860" s="29">
        <f t="shared" si="1934"/>
        <v>1</v>
      </c>
      <c r="BF1860" s="29">
        <f t="shared" si="1934"/>
        <v>1</v>
      </c>
      <c r="BG1860" s="29">
        <f t="shared" si="1934"/>
        <v>1</v>
      </c>
      <c r="BH1860" s="29">
        <f t="shared" si="1934"/>
        <v>1</v>
      </c>
      <c r="BI1860" s="29">
        <f t="shared" si="1934"/>
        <v>1</v>
      </c>
      <c r="BJ1860" s="29">
        <f t="shared" si="1932"/>
        <v>1</v>
      </c>
      <c r="BN1860" s="29">
        <f t="shared" si="1943"/>
        <v>49</v>
      </c>
      <c r="BO1860" s="29">
        <f t="shared" si="1930"/>
        <v>28</v>
      </c>
    </row>
    <row r="1861" spans="3:67" x14ac:dyDescent="0.25">
      <c r="C1861" s="79">
        <f t="shared" si="1927"/>
        <v>43889</v>
      </c>
      <c r="D1861" s="29">
        <f t="shared" si="1873"/>
        <v>2020</v>
      </c>
      <c r="E1861" s="29">
        <f t="shared" si="1944"/>
        <v>2</v>
      </c>
      <c r="F1861" s="29">
        <f t="shared" si="1945"/>
        <v>9</v>
      </c>
      <c r="G1861" s="29">
        <f t="shared" si="1946"/>
        <v>28</v>
      </c>
      <c r="H1861" s="166" t="str">
        <f t="shared" si="1947"/>
        <v>Do</v>
      </c>
      <c r="I1861" s="29">
        <f t="shared" si="1928"/>
        <v>50</v>
      </c>
      <c r="J1861" s="29">
        <f t="array" ref="J1861">INDEX(Dienstplan!$F$6:$AJ$55,BN1861,BO1861)</f>
        <v>0</v>
      </c>
      <c r="K1861" s="29">
        <f t="array" ref="K1861">IF(OR(J1861=Schichten!$B$3,J1861=Schichten!$B$4),INDEX($D$98:$D$147,MATCH(CODE(J1861),$H$98:$H$147,0)),IF(ISERROR(INDEX($D$98:$D$147,MATCH(J1861,$A$98:$A$147,0))),0,INDEX($D$98:$D$147,MATCH(J1861,$A$98:$A$147,0))))</f>
        <v>0</v>
      </c>
      <c r="L1861" s="29">
        <f t="shared" ref="L1861" si="1954">L1811</f>
        <v>0</v>
      </c>
      <c r="M1861" s="29">
        <f t="shared" si="1876"/>
        <v>0</v>
      </c>
      <c r="O1861" s="29">
        <f t="shared" si="1953"/>
        <v>0</v>
      </c>
      <c r="P1861" s="29">
        <f t="shared" si="1953"/>
        <v>0</v>
      </c>
      <c r="Q1861" s="29">
        <f t="shared" si="1953"/>
        <v>0</v>
      </c>
      <c r="R1861" s="29">
        <f t="shared" si="1953"/>
        <v>0</v>
      </c>
      <c r="S1861" s="29">
        <f t="shared" si="1953"/>
        <v>0</v>
      </c>
      <c r="T1861" s="29">
        <f t="shared" si="1953"/>
        <v>0</v>
      </c>
      <c r="U1861" s="29">
        <f t="shared" si="1953"/>
        <v>0</v>
      </c>
      <c r="V1861" s="29">
        <f t="shared" si="1953"/>
        <v>0</v>
      </c>
      <c r="W1861" s="29">
        <f t="shared" si="1953"/>
        <v>0</v>
      </c>
      <c r="X1861" s="29">
        <f t="shared" si="1953"/>
        <v>0</v>
      </c>
      <c r="Y1861" s="29">
        <f t="shared" si="1953"/>
        <v>1</v>
      </c>
      <c r="Z1861" s="29">
        <f t="shared" si="1953"/>
        <v>1</v>
      </c>
      <c r="AA1861" s="29">
        <f t="shared" si="1953"/>
        <v>1</v>
      </c>
      <c r="AB1861" s="29">
        <f t="shared" si="1953"/>
        <v>1</v>
      </c>
      <c r="AC1861" s="29">
        <f t="shared" si="1953"/>
        <v>1</v>
      </c>
      <c r="AD1861" s="29">
        <f t="shared" si="1953"/>
        <v>1</v>
      </c>
      <c r="AE1861" s="29">
        <f t="shared" si="1951"/>
        <v>1</v>
      </c>
      <c r="AF1861" s="29">
        <f t="shared" si="1951"/>
        <v>1</v>
      </c>
      <c r="AG1861" s="29">
        <f t="shared" si="1951"/>
        <v>1</v>
      </c>
      <c r="AH1861" s="29">
        <f t="shared" si="1951"/>
        <v>1</v>
      </c>
      <c r="AI1861" s="29">
        <f t="shared" si="1951"/>
        <v>1</v>
      </c>
      <c r="AJ1861" s="29">
        <f t="shared" si="1951"/>
        <v>1</v>
      </c>
      <c r="AK1861" s="29">
        <f t="shared" si="1951"/>
        <v>1</v>
      </c>
      <c r="AL1861" s="29">
        <f t="shared" si="1951"/>
        <v>1</v>
      </c>
      <c r="AM1861" s="29">
        <f t="shared" si="1951"/>
        <v>1</v>
      </c>
      <c r="AN1861" s="29">
        <f t="shared" si="1951"/>
        <v>1</v>
      </c>
      <c r="AO1861" s="29">
        <f t="shared" si="1951"/>
        <v>1</v>
      </c>
      <c r="AP1861" s="29">
        <f t="shared" si="1951"/>
        <v>1</v>
      </c>
      <c r="AQ1861" s="29">
        <f t="shared" si="1951"/>
        <v>1</v>
      </c>
      <c r="AR1861" s="29">
        <f t="shared" si="1951"/>
        <v>1</v>
      </c>
      <c r="AS1861" s="29">
        <f t="shared" si="1951"/>
        <v>1</v>
      </c>
      <c r="AT1861" s="29">
        <f t="shared" si="1934"/>
        <v>1</v>
      </c>
      <c r="AU1861" s="29">
        <f t="shared" si="1934"/>
        <v>1</v>
      </c>
      <c r="AV1861" s="29">
        <f t="shared" si="1934"/>
        <v>1</v>
      </c>
      <c r="AW1861" s="29">
        <f t="shared" si="1934"/>
        <v>1</v>
      </c>
      <c r="AX1861" s="29">
        <f t="shared" si="1934"/>
        <v>1</v>
      </c>
      <c r="AY1861" s="29">
        <f t="shared" si="1934"/>
        <v>1</v>
      </c>
      <c r="AZ1861" s="29">
        <f t="shared" si="1934"/>
        <v>1</v>
      </c>
      <c r="BA1861" s="29">
        <f t="shared" si="1934"/>
        <v>1</v>
      </c>
      <c r="BB1861" s="29">
        <f t="shared" si="1934"/>
        <v>1</v>
      </c>
      <c r="BC1861" s="29">
        <f t="shared" si="1934"/>
        <v>1</v>
      </c>
      <c r="BD1861" s="29">
        <f t="shared" si="1934"/>
        <v>1</v>
      </c>
      <c r="BE1861" s="29">
        <f t="shared" si="1934"/>
        <v>1</v>
      </c>
      <c r="BF1861" s="29">
        <f t="shared" si="1934"/>
        <v>1</v>
      </c>
      <c r="BG1861" s="29">
        <f t="shared" si="1934"/>
        <v>1</v>
      </c>
      <c r="BH1861" s="29">
        <f t="shared" si="1934"/>
        <v>1</v>
      </c>
      <c r="BI1861" s="29">
        <f t="shared" si="1934"/>
        <v>1</v>
      </c>
      <c r="BJ1861" s="29">
        <f t="shared" si="1932"/>
        <v>1</v>
      </c>
      <c r="BN1861" s="29">
        <f t="shared" si="1943"/>
        <v>50</v>
      </c>
      <c r="BO1861" s="29">
        <f t="shared" si="1930"/>
        <v>28</v>
      </c>
    </row>
    <row r="1862" spans="3:67" x14ac:dyDescent="0.25">
      <c r="C1862" s="79">
        <f t="shared" si="1927"/>
        <v>43890</v>
      </c>
      <c r="D1862" s="29">
        <f t="shared" si="1873"/>
        <v>2020</v>
      </c>
      <c r="E1862" s="29">
        <f t="shared" si="1944"/>
        <v>2</v>
      </c>
      <c r="F1862" s="29">
        <f t="shared" si="1945"/>
        <v>9</v>
      </c>
      <c r="G1862" s="29">
        <f t="shared" si="1946"/>
        <v>29</v>
      </c>
      <c r="H1862" s="166" t="str">
        <f t="shared" si="1947"/>
        <v>Fr</v>
      </c>
      <c r="I1862" s="29">
        <f t="shared" si="1928"/>
        <v>1</v>
      </c>
      <c r="J1862" s="29">
        <f t="array" ref="J1862">INDEX(Dienstplan!$F$6:$AJ$55,BN1862,BO1862)</f>
        <v>0</v>
      </c>
      <c r="K1862" s="29">
        <f t="array" ref="K1862">IF(OR(J1862=Schichten!$B$3,J1862=Schichten!$B$4),INDEX($D$98:$D$147,MATCH(CODE(J1862),$H$98:$H$147,0)),IF(ISERROR(INDEX($D$98:$D$147,MATCH(J1862,$A$98:$A$147,0))),0,INDEX($D$98:$D$147,MATCH(J1862,$A$98:$A$147,0))))</f>
        <v>0</v>
      </c>
      <c r="L1862" s="29">
        <f t="shared" ref="L1862" si="1955">L1812</f>
        <v>1.1494252873563218E-2</v>
      </c>
      <c r="M1862" s="29">
        <f t="shared" si="1876"/>
        <v>0</v>
      </c>
      <c r="O1862" s="29">
        <f t="shared" si="1953"/>
        <v>0</v>
      </c>
      <c r="P1862" s="29">
        <f t="shared" si="1953"/>
        <v>0</v>
      </c>
      <c r="Q1862" s="29">
        <f t="shared" si="1953"/>
        <v>0</v>
      </c>
      <c r="R1862" s="29">
        <f t="shared" si="1953"/>
        <v>0</v>
      </c>
      <c r="S1862" s="29">
        <f t="shared" si="1953"/>
        <v>0</v>
      </c>
      <c r="T1862" s="29">
        <f t="shared" si="1953"/>
        <v>0</v>
      </c>
      <c r="U1862" s="29">
        <f t="shared" si="1953"/>
        <v>0</v>
      </c>
      <c r="V1862" s="29">
        <f t="shared" si="1953"/>
        <v>0</v>
      </c>
      <c r="W1862" s="29">
        <f t="shared" si="1953"/>
        <v>0</v>
      </c>
      <c r="X1862" s="29">
        <f t="shared" si="1953"/>
        <v>0</v>
      </c>
      <c r="Y1862" s="29">
        <f t="shared" si="1953"/>
        <v>1</v>
      </c>
      <c r="Z1862" s="29">
        <f t="shared" si="1953"/>
        <v>1</v>
      </c>
      <c r="AA1862" s="29">
        <f t="shared" si="1953"/>
        <v>1</v>
      </c>
      <c r="AB1862" s="29">
        <f t="shared" si="1953"/>
        <v>1</v>
      </c>
      <c r="AC1862" s="29">
        <f t="shared" si="1953"/>
        <v>1</v>
      </c>
      <c r="AD1862" s="29">
        <f t="shared" si="1953"/>
        <v>1</v>
      </c>
      <c r="AE1862" s="29">
        <f t="shared" si="1951"/>
        <v>1</v>
      </c>
      <c r="AF1862" s="29">
        <f t="shared" si="1951"/>
        <v>1</v>
      </c>
      <c r="AG1862" s="29">
        <f t="shared" si="1951"/>
        <v>1</v>
      </c>
      <c r="AH1862" s="29">
        <f t="shared" si="1951"/>
        <v>1</v>
      </c>
      <c r="AI1862" s="29">
        <f t="shared" si="1951"/>
        <v>1</v>
      </c>
      <c r="AJ1862" s="29">
        <f t="shared" si="1951"/>
        <v>1</v>
      </c>
      <c r="AK1862" s="29">
        <f t="shared" si="1951"/>
        <v>1</v>
      </c>
      <c r="AL1862" s="29">
        <f t="shared" si="1951"/>
        <v>1</v>
      </c>
      <c r="AM1862" s="29">
        <f t="shared" si="1951"/>
        <v>1</v>
      </c>
      <c r="AN1862" s="29">
        <f t="shared" si="1951"/>
        <v>1</v>
      </c>
      <c r="AO1862" s="29">
        <f t="shared" si="1951"/>
        <v>1</v>
      </c>
      <c r="AP1862" s="29">
        <f t="shared" si="1951"/>
        <v>1</v>
      </c>
      <c r="AQ1862" s="29">
        <f t="shared" si="1951"/>
        <v>1</v>
      </c>
      <c r="AR1862" s="29">
        <f t="shared" si="1951"/>
        <v>1</v>
      </c>
      <c r="AS1862" s="29">
        <f t="shared" si="1951"/>
        <v>1</v>
      </c>
      <c r="AT1862" s="29">
        <f t="shared" si="1934"/>
        <v>1</v>
      </c>
      <c r="AU1862" s="29">
        <f t="shared" si="1934"/>
        <v>1</v>
      </c>
      <c r="AV1862" s="29">
        <f t="shared" si="1934"/>
        <v>1</v>
      </c>
      <c r="AW1862" s="29">
        <f t="shared" si="1934"/>
        <v>1</v>
      </c>
      <c r="AX1862" s="29">
        <f t="shared" si="1934"/>
        <v>1</v>
      </c>
      <c r="AY1862" s="29">
        <f t="shared" si="1934"/>
        <v>1</v>
      </c>
      <c r="AZ1862" s="29">
        <f t="shared" si="1934"/>
        <v>1</v>
      </c>
      <c r="BA1862" s="29">
        <f t="shared" si="1934"/>
        <v>1</v>
      </c>
      <c r="BB1862" s="29">
        <f t="shared" si="1934"/>
        <v>1</v>
      </c>
      <c r="BC1862" s="29">
        <f t="shared" si="1934"/>
        <v>1</v>
      </c>
      <c r="BD1862" s="29">
        <f t="shared" si="1934"/>
        <v>1</v>
      </c>
      <c r="BE1862" s="29">
        <f t="shared" si="1934"/>
        <v>1</v>
      </c>
      <c r="BF1862" s="29">
        <f t="shared" si="1934"/>
        <v>1</v>
      </c>
      <c r="BG1862" s="29">
        <f t="shared" si="1934"/>
        <v>1</v>
      </c>
      <c r="BH1862" s="29">
        <f t="shared" si="1934"/>
        <v>1</v>
      </c>
      <c r="BI1862" s="29">
        <f t="shared" si="1934"/>
        <v>1</v>
      </c>
      <c r="BJ1862" s="29">
        <f t="shared" si="1932"/>
        <v>1</v>
      </c>
      <c r="BN1862" s="29">
        <f t="shared" si="1943"/>
        <v>1</v>
      </c>
      <c r="BO1862" s="29">
        <f t="shared" si="1930"/>
        <v>29</v>
      </c>
    </row>
    <row r="1863" spans="3:67" x14ac:dyDescent="0.25">
      <c r="C1863" s="79">
        <f t="shared" si="1927"/>
        <v>43890</v>
      </c>
      <c r="D1863" s="29">
        <f t="shared" si="1873"/>
        <v>2020</v>
      </c>
      <c r="E1863" s="29">
        <f t="shared" si="1944"/>
        <v>2</v>
      </c>
      <c r="F1863" s="29">
        <f t="shared" si="1945"/>
        <v>9</v>
      </c>
      <c r="G1863" s="29">
        <f t="shared" si="1946"/>
        <v>29</v>
      </c>
      <c r="H1863" s="166" t="str">
        <f t="shared" si="1947"/>
        <v>Fr</v>
      </c>
      <c r="I1863" s="29">
        <f t="shared" si="1928"/>
        <v>2</v>
      </c>
      <c r="J1863" s="29">
        <f t="array" ref="J1863">INDEX(Dienstplan!$F$6:$AJ$55,BN1863,BO1863)</f>
        <v>0</v>
      </c>
      <c r="K1863" s="29">
        <f t="array" ref="K1863">IF(OR(J1863=Schichten!$B$3,J1863=Schichten!$B$4),INDEX($D$98:$D$147,MATCH(CODE(J1863),$H$98:$H$147,0)),IF(ISERROR(INDEX($D$98:$D$147,MATCH(J1863,$A$98:$A$147,0))),0,INDEX($D$98:$D$147,MATCH(J1863,$A$98:$A$147,0))))</f>
        <v>0</v>
      </c>
      <c r="L1863" s="29">
        <f t="shared" ref="L1863" si="1956">L1813</f>
        <v>0</v>
      </c>
      <c r="M1863" s="29">
        <f t="shared" si="1876"/>
        <v>0</v>
      </c>
      <c r="O1863" s="29">
        <f t="shared" si="1953"/>
        <v>0</v>
      </c>
      <c r="P1863" s="29">
        <f t="shared" si="1953"/>
        <v>0</v>
      </c>
      <c r="Q1863" s="29">
        <f t="shared" si="1953"/>
        <v>0</v>
      </c>
      <c r="R1863" s="29">
        <f t="shared" si="1953"/>
        <v>0</v>
      </c>
      <c r="S1863" s="29">
        <f t="shared" si="1953"/>
        <v>0</v>
      </c>
      <c r="T1863" s="29">
        <f t="shared" si="1953"/>
        <v>0</v>
      </c>
      <c r="U1863" s="29">
        <f t="shared" si="1953"/>
        <v>0</v>
      </c>
      <c r="V1863" s="29">
        <f t="shared" si="1953"/>
        <v>0</v>
      </c>
      <c r="W1863" s="29">
        <f t="shared" si="1953"/>
        <v>0</v>
      </c>
      <c r="X1863" s="29">
        <f t="shared" si="1953"/>
        <v>0</v>
      </c>
      <c r="Y1863" s="29">
        <f t="shared" si="1953"/>
        <v>1</v>
      </c>
      <c r="Z1863" s="29">
        <f t="shared" si="1953"/>
        <v>1</v>
      </c>
      <c r="AA1863" s="29">
        <f t="shared" si="1953"/>
        <v>1</v>
      </c>
      <c r="AB1863" s="29">
        <f t="shared" si="1953"/>
        <v>1</v>
      </c>
      <c r="AC1863" s="29">
        <f t="shared" si="1953"/>
        <v>1</v>
      </c>
      <c r="AD1863" s="29">
        <f t="shared" si="1953"/>
        <v>1</v>
      </c>
      <c r="AE1863" s="29">
        <f t="shared" si="1951"/>
        <v>1</v>
      </c>
      <c r="AF1863" s="29">
        <f t="shared" si="1951"/>
        <v>1</v>
      </c>
      <c r="AG1863" s="29">
        <f t="shared" si="1951"/>
        <v>1</v>
      </c>
      <c r="AH1863" s="29">
        <f t="shared" si="1951"/>
        <v>1</v>
      </c>
      <c r="AI1863" s="29">
        <f t="shared" si="1951"/>
        <v>1</v>
      </c>
      <c r="AJ1863" s="29">
        <f t="shared" si="1951"/>
        <v>1</v>
      </c>
      <c r="AK1863" s="29">
        <f t="shared" si="1951"/>
        <v>1</v>
      </c>
      <c r="AL1863" s="29">
        <f t="shared" si="1951"/>
        <v>1</v>
      </c>
      <c r="AM1863" s="29">
        <f t="shared" si="1951"/>
        <v>1</v>
      </c>
      <c r="AN1863" s="29">
        <f t="shared" si="1951"/>
        <v>1</v>
      </c>
      <c r="AO1863" s="29">
        <f t="shared" si="1951"/>
        <v>1</v>
      </c>
      <c r="AP1863" s="29">
        <f t="shared" si="1951"/>
        <v>1</v>
      </c>
      <c r="AQ1863" s="29">
        <f t="shared" si="1951"/>
        <v>1</v>
      </c>
      <c r="AR1863" s="29">
        <f t="shared" si="1951"/>
        <v>1</v>
      </c>
      <c r="AS1863" s="29">
        <f t="shared" si="1951"/>
        <v>1</v>
      </c>
      <c r="AT1863" s="29">
        <f t="shared" si="1934"/>
        <v>1</v>
      </c>
      <c r="AU1863" s="29">
        <f t="shared" si="1934"/>
        <v>1</v>
      </c>
      <c r="AV1863" s="29">
        <f t="shared" si="1934"/>
        <v>1</v>
      </c>
      <c r="AW1863" s="29">
        <f t="shared" si="1934"/>
        <v>1</v>
      </c>
      <c r="AX1863" s="29">
        <f t="shared" si="1934"/>
        <v>1</v>
      </c>
      <c r="AY1863" s="29">
        <f t="shared" si="1934"/>
        <v>1</v>
      </c>
      <c r="AZ1863" s="29">
        <f t="shared" si="1934"/>
        <v>1</v>
      </c>
      <c r="BA1863" s="29">
        <f t="shared" si="1934"/>
        <v>1</v>
      </c>
      <c r="BB1863" s="29">
        <f t="shared" si="1934"/>
        <v>1</v>
      </c>
      <c r="BC1863" s="29">
        <f t="shared" si="1934"/>
        <v>1</v>
      </c>
      <c r="BD1863" s="29">
        <f t="shared" si="1934"/>
        <v>1</v>
      </c>
      <c r="BE1863" s="29">
        <f t="shared" si="1934"/>
        <v>1</v>
      </c>
      <c r="BF1863" s="29">
        <f t="shared" si="1934"/>
        <v>1</v>
      </c>
      <c r="BG1863" s="29">
        <f t="shared" si="1934"/>
        <v>1</v>
      </c>
      <c r="BH1863" s="29">
        <f t="shared" si="1934"/>
        <v>1</v>
      </c>
      <c r="BI1863" s="29">
        <f t="shared" ref="BI1863:BJ1878" si="1957">IF($M$457,IF($J1863=BI$461,1,0),0)</f>
        <v>1</v>
      </c>
      <c r="BJ1863" s="29">
        <f t="shared" si="1957"/>
        <v>1</v>
      </c>
      <c r="BN1863" s="29">
        <f t="shared" si="1943"/>
        <v>2</v>
      </c>
      <c r="BO1863" s="29">
        <f t="shared" si="1930"/>
        <v>29</v>
      </c>
    </row>
    <row r="1864" spans="3:67" x14ac:dyDescent="0.25">
      <c r="C1864" s="79">
        <f t="shared" si="1927"/>
        <v>43890</v>
      </c>
      <c r="D1864" s="29">
        <f t="shared" si="1873"/>
        <v>2020</v>
      </c>
      <c r="E1864" s="29">
        <f t="shared" si="1944"/>
        <v>2</v>
      </c>
      <c r="F1864" s="29">
        <f t="shared" si="1945"/>
        <v>9</v>
      </c>
      <c r="G1864" s="29">
        <f t="shared" si="1946"/>
        <v>29</v>
      </c>
      <c r="H1864" s="166" t="str">
        <f t="shared" si="1947"/>
        <v>Fr</v>
      </c>
      <c r="I1864" s="29">
        <f t="shared" si="1928"/>
        <v>3</v>
      </c>
      <c r="J1864" s="29">
        <f t="array" ref="J1864">INDEX(Dienstplan!$F$6:$AJ$55,BN1864,BO1864)</f>
        <v>0</v>
      </c>
      <c r="K1864" s="29">
        <f t="array" ref="K1864">IF(OR(J1864=Schichten!$B$3,J1864=Schichten!$B$4),INDEX($D$98:$D$147,MATCH(CODE(J1864),$H$98:$H$147,0)),IF(ISERROR(INDEX($D$98:$D$147,MATCH(J1864,$A$98:$A$147,0))),0,INDEX($D$98:$D$147,MATCH(J1864,$A$98:$A$147,0))))</f>
        <v>0</v>
      </c>
      <c r="L1864" s="29">
        <f t="shared" ref="L1864" si="1958">L1814</f>
        <v>0</v>
      </c>
      <c r="M1864" s="29">
        <f t="shared" si="1876"/>
        <v>0</v>
      </c>
      <c r="O1864" s="29">
        <f t="shared" si="1953"/>
        <v>0</v>
      </c>
      <c r="P1864" s="29">
        <f t="shared" si="1953"/>
        <v>0</v>
      </c>
      <c r="Q1864" s="29">
        <f t="shared" si="1953"/>
        <v>0</v>
      </c>
      <c r="R1864" s="29">
        <f t="shared" si="1953"/>
        <v>0</v>
      </c>
      <c r="S1864" s="29">
        <f t="shared" si="1953"/>
        <v>0</v>
      </c>
      <c r="T1864" s="29">
        <f t="shared" si="1953"/>
        <v>0</v>
      </c>
      <c r="U1864" s="29">
        <f t="shared" si="1953"/>
        <v>0</v>
      </c>
      <c r="V1864" s="29">
        <f t="shared" si="1953"/>
        <v>0</v>
      </c>
      <c r="W1864" s="29">
        <f t="shared" si="1953"/>
        <v>0</v>
      </c>
      <c r="X1864" s="29">
        <f t="shared" si="1953"/>
        <v>0</v>
      </c>
      <c r="Y1864" s="29">
        <f t="shared" si="1953"/>
        <v>1</v>
      </c>
      <c r="Z1864" s="29">
        <f t="shared" si="1953"/>
        <v>1</v>
      </c>
      <c r="AA1864" s="29">
        <f t="shared" si="1953"/>
        <v>1</v>
      </c>
      <c r="AB1864" s="29">
        <f t="shared" si="1953"/>
        <v>1</v>
      </c>
      <c r="AC1864" s="29">
        <f t="shared" si="1953"/>
        <v>1</v>
      </c>
      <c r="AD1864" s="29">
        <f t="shared" si="1953"/>
        <v>1</v>
      </c>
      <c r="AE1864" s="29">
        <f t="shared" si="1951"/>
        <v>1</v>
      </c>
      <c r="AF1864" s="29">
        <f t="shared" si="1951"/>
        <v>1</v>
      </c>
      <c r="AG1864" s="29">
        <f t="shared" si="1951"/>
        <v>1</v>
      </c>
      <c r="AH1864" s="29">
        <f t="shared" si="1951"/>
        <v>1</v>
      </c>
      <c r="AI1864" s="29">
        <f t="shared" si="1951"/>
        <v>1</v>
      </c>
      <c r="AJ1864" s="29">
        <f t="shared" si="1951"/>
        <v>1</v>
      </c>
      <c r="AK1864" s="29">
        <f t="shared" si="1951"/>
        <v>1</v>
      </c>
      <c r="AL1864" s="29">
        <f t="shared" si="1951"/>
        <v>1</v>
      </c>
      <c r="AM1864" s="29">
        <f t="shared" si="1951"/>
        <v>1</v>
      </c>
      <c r="AN1864" s="29">
        <f t="shared" si="1951"/>
        <v>1</v>
      </c>
      <c r="AO1864" s="29">
        <f t="shared" si="1951"/>
        <v>1</v>
      </c>
      <c r="AP1864" s="29">
        <f t="shared" si="1951"/>
        <v>1</v>
      </c>
      <c r="AQ1864" s="29">
        <f t="shared" si="1951"/>
        <v>1</v>
      </c>
      <c r="AR1864" s="29">
        <f t="shared" si="1951"/>
        <v>1</v>
      </c>
      <c r="AS1864" s="29">
        <f t="shared" si="1951"/>
        <v>1</v>
      </c>
      <c r="AT1864" s="29">
        <f t="shared" ref="AT1864:BI1879" si="1959">IF($M$457,IF($J1864=AT$461,1,0),0)</f>
        <v>1</v>
      </c>
      <c r="AU1864" s="29">
        <f t="shared" si="1959"/>
        <v>1</v>
      </c>
      <c r="AV1864" s="29">
        <f t="shared" si="1959"/>
        <v>1</v>
      </c>
      <c r="AW1864" s="29">
        <f t="shared" si="1959"/>
        <v>1</v>
      </c>
      <c r="AX1864" s="29">
        <f t="shared" si="1959"/>
        <v>1</v>
      </c>
      <c r="AY1864" s="29">
        <f t="shared" si="1959"/>
        <v>1</v>
      </c>
      <c r="AZ1864" s="29">
        <f t="shared" si="1959"/>
        <v>1</v>
      </c>
      <c r="BA1864" s="29">
        <f t="shared" si="1959"/>
        <v>1</v>
      </c>
      <c r="BB1864" s="29">
        <f t="shared" si="1959"/>
        <v>1</v>
      </c>
      <c r="BC1864" s="29">
        <f t="shared" si="1959"/>
        <v>1</v>
      </c>
      <c r="BD1864" s="29">
        <f t="shared" si="1959"/>
        <v>1</v>
      </c>
      <c r="BE1864" s="29">
        <f t="shared" si="1959"/>
        <v>1</v>
      </c>
      <c r="BF1864" s="29">
        <f t="shared" si="1959"/>
        <v>1</v>
      </c>
      <c r="BG1864" s="29">
        <f t="shared" si="1959"/>
        <v>1</v>
      </c>
      <c r="BH1864" s="29">
        <f t="shared" si="1959"/>
        <v>1</v>
      </c>
      <c r="BI1864" s="29">
        <f t="shared" si="1959"/>
        <v>1</v>
      </c>
      <c r="BJ1864" s="29">
        <f t="shared" si="1957"/>
        <v>1</v>
      </c>
      <c r="BN1864" s="29">
        <f t="shared" si="1943"/>
        <v>3</v>
      </c>
      <c r="BO1864" s="29">
        <f t="shared" si="1930"/>
        <v>29</v>
      </c>
    </row>
    <row r="1865" spans="3:67" x14ac:dyDescent="0.25">
      <c r="C1865" s="79">
        <f t="shared" si="1927"/>
        <v>43890</v>
      </c>
      <c r="D1865" s="29">
        <f t="shared" si="1873"/>
        <v>2020</v>
      </c>
      <c r="E1865" s="29">
        <f t="shared" si="1944"/>
        <v>2</v>
      </c>
      <c r="F1865" s="29">
        <f t="shared" si="1945"/>
        <v>9</v>
      </c>
      <c r="G1865" s="29">
        <f t="shared" si="1946"/>
        <v>29</v>
      </c>
      <c r="H1865" s="166" t="str">
        <f t="shared" si="1947"/>
        <v>Fr</v>
      </c>
      <c r="I1865" s="29">
        <f t="shared" si="1928"/>
        <v>4</v>
      </c>
      <c r="J1865" s="29">
        <f t="array" ref="J1865">INDEX(Dienstplan!$F$6:$AJ$55,BN1865,BO1865)</f>
        <v>0</v>
      </c>
      <c r="K1865" s="29">
        <f t="array" ref="K1865">IF(OR(J1865=Schichten!$B$3,J1865=Schichten!$B$4),INDEX($D$98:$D$147,MATCH(CODE(J1865),$H$98:$H$147,0)),IF(ISERROR(INDEX($D$98:$D$147,MATCH(J1865,$A$98:$A$147,0))),0,INDEX($D$98:$D$147,MATCH(J1865,$A$98:$A$147,0))))</f>
        <v>0</v>
      </c>
      <c r="L1865" s="29">
        <f t="shared" ref="L1865" si="1960">L1815</f>
        <v>0</v>
      </c>
      <c r="M1865" s="29">
        <f t="shared" si="1876"/>
        <v>0</v>
      </c>
      <c r="O1865" s="29">
        <f t="shared" si="1953"/>
        <v>0</v>
      </c>
      <c r="P1865" s="29">
        <f t="shared" si="1953"/>
        <v>0</v>
      </c>
      <c r="Q1865" s="29">
        <f t="shared" si="1953"/>
        <v>0</v>
      </c>
      <c r="R1865" s="29">
        <f t="shared" si="1953"/>
        <v>0</v>
      </c>
      <c r="S1865" s="29">
        <f t="shared" si="1953"/>
        <v>0</v>
      </c>
      <c r="T1865" s="29">
        <f t="shared" si="1953"/>
        <v>0</v>
      </c>
      <c r="U1865" s="29">
        <f t="shared" si="1953"/>
        <v>0</v>
      </c>
      <c r="V1865" s="29">
        <f t="shared" si="1953"/>
        <v>0</v>
      </c>
      <c r="W1865" s="29">
        <f t="shared" si="1953"/>
        <v>0</v>
      </c>
      <c r="X1865" s="29">
        <f t="shared" si="1953"/>
        <v>0</v>
      </c>
      <c r="Y1865" s="29">
        <f t="shared" si="1953"/>
        <v>1</v>
      </c>
      <c r="Z1865" s="29">
        <f t="shared" si="1953"/>
        <v>1</v>
      </c>
      <c r="AA1865" s="29">
        <f t="shared" si="1953"/>
        <v>1</v>
      </c>
      <c r="AB1865" s="29">
        <f t="shared" si="1953"/>
        <v>1</v>
      </c>
      <c r="AC1865" s="29">
        <f t="shared" si="1953"/>
        <v>1</v>
      </c>
      <c r="AD1865" s="29">
        <f t="shared" si="1953"/>
        <v>1</v>
      </c>
      <c r="AE1865" s="29">
        <f t="shared" si="1951"/>
        <v>1</v>
      </c>
      <c r="AF1865" s="29">
        <f t="shared" si="1951"/>
        <v>1</v>
      </c>
      <c r="AG1865" s="29">
        <f t="shared" si="1951"/>
        <v>1</v>
      </c>
      <c r="AH1865" s="29">
        <f t="shared" si="1951"/>
        <v>1</v>
      </c>
      <c r="AI1865" s="29">
        <f t="shared" si="1951"/>
        <v>1</v>
      </c>
      <c r="AJ1865" s="29">
        <f t="shared" si="1951"/>
        <v>1</v>
      </c>
      <c r="AK1865" s="29">
        <f t="shared" si="1951"/>
        <v>1</v>
      </c>
      <c r="AL1865" s="29">
        <f t="shared" si="1951"/>
        <v>1</v>
      </c>
      <c r="AM1865" s="29">
        <f t="shared" si="1951"/>
        <v>1</v>
      </c>
      <c r="AN1865" s="29">
        <f t="shared" si="1951"/>
        <v>1</v>
      </c>
      <c r="AO1865" s="29">
        <f t="shared" si="1951"/>
        <v>1</v>
      </c>
      <c r="AP1865" s="29">
        <f t="shared" si="1951"/>
        <v>1</v>
      </c>
      <c r="AQ1865" s="29">
        <f t="shared" si="1951"/>
        <v>1</v>
      </c>
      <c r="AR1865" s="29">
        <f t="shared" si="1951"/>
        <v>1</v>
      </c>
      <c r="AS1865" s="29">
        <f t="shared" si="1951"/>
        <v>1</v>
      </c>
      <c r="AT1865" s="29">
        <f t="shared" si="1959"/>
        <v>1</v>
      </c>
      <c r="AU1865" s="29">
        <f t="shared" si="1959"/>
        <v>1</v>
      </c>
      <c r="AV1865" s="29">
        <f t="shared" si="1959"/>
        <v>1</v>
      </c>
      <c r="AW1865" s="29">
        <f t="shared" si="1959"/>
        <v>1</v>
      </c>
      <c r="AX1865" s="29">
        <f t="shared" si="1959"/>
        <v>1</v>
      </c>
      <c r="AY1865" s="29">
        <f t="shared" si="1959"/>
        <v>1</v>
      </c>
      <c r="AZ1865" s="29">
        <f t="shared" si="1959"/>
        <v>1</v>
      </c>
      <c r="BA1865" s="29">
        <f t="shared" si="1959"/>
        <v>1</v>
      </c>
      <c r="BB1865" s="29">
        <f t="shared" si="1959"/>
        <v>1</v>
      </c>
      <c r="BC1865" s="29">
        <f t="shared" si="1959"/>
        <v>1</v>
      </c>
      <c r="BD1865" s="29">
        <f t="shared" si="1959"/>
        <v>1</v>
      </c>
      <c r="BE1865" s="29">
        <f t="shared" si="1959"/>
        <v>1</v>
      </c>
      <c r="BF1865" s="29">
        <f t="shared" si="1959"/>
        <v>1</v>
      </c>
      <c r="BG1865" s="29">
        <f t="shared" si="1959"/>
        <v>1</v>
      </c>
      <c r="BH1865" s="29">
        <f t="shared" si="1959"/>
        <v>1</v>
      </c>
      <c r="BI1865" s="29">
        <f t="shared" si="1959"/>
        <v>1</v>
      </c>
      <c r="BJ1865" s="29">
        <f t="shared" si="1957"/>
        <v>1</v>
      </c>
      <c r="BN1865" s="29">
        <f t="shared" si="1943"/>
        <v>4</v>
      </c>
      <c r="BO1865" s="29">
        <f t="shared" si="1930"/>
        <v>29</v>
      </c>
    </row>
    <row r="1866" spans="3:67" x14ac:dyDescent="0.25">
      <c r="C1866" s="79">
        <f t="shared" si="1927"/>
        <v>43890</v>
      </c>
      <c r="D1866" s="29">
        <f t="shared" si="1873"/>
        <v>2020</v>
      </c>
      <c r="E1866" s="29">
        <f t="shared" si="1944"/>
        <v>2</v>
      </c>
      <c r="F1866" s="29">
        <f t="shared" si="1945"/>
        <v>9</v>
      </c>
      <c r="G1866" s="29">
        <f t="shared" si="1946"/>
        <v>29</v>
      </c>
      <c r="H1866" s="166" t="str">
        <f t="shared" si="1947"/>
        <v>Fr</v>
      </c>
      <c r="I1866" s="29">
        <f t="shared" si="1928"/>
        <v>5</v>
      </c>
      <c r="J1866" s="29">
        <f t="array" ref="J1866">INDEX(Dienstplan!$F$6:$AJ$55,BN1866,BO1866)</f>
        <v>0</v>
      </c>
      <c r="K1866" s="29">
        <f t="array" ref="K1866">IF(OR(J1866=Schichten!$B$3,J1866=Schichten!$B$4),INDEX($D$98:$D$147,MATCH(CODE(J1866),$H$98:$H$147,0)),IF(ISERROR(INDEX($D$98:$D$147,MATCH(J1866,$A$98:$A$147,0))),0,INDEX($D$98:$D$147,MATCH(J1866,$A$98:$A$147,0))))</f>
        <v>0</v>
      </c>
      <c r="L1866" s="29">
        <f t="shared" ref="L1866" si="1961">L1816</f>
        <v>0</v>
      </c>
      <c r="M1866" s="29">
        <f t="shared" si="1876"/>
        <v>0</v>
      </c>
      <c r="O1866" s="29">
        <f t="shared" si="1953"/>
        <v>0</v>
      </c>
      <c r="P1866" s="29">
        <f t="shared" si="1953"/>
        <v>0</v>
      </c>
      <c r="Q1866" s="29">
        <f t="shared" si="1953"/>
        <v>0</v>
      </c>
      <c r="R1866" s="29">
        <f t="shared" si="1953"/>
        <v>0</v>
      </c>
      <c r="S1866" s="29">
        <f t="shared" si="1953"/>
        <v>0</v>
      </c>
      <c r="T1866" s="29">
        <f t="shared" si="1953"/>
        <v>0</v>
      </c>
      <c r="U1866" s="29">
        <f t="shared" si="1953"/>
        <v>0</v>
      </c>
      <c r="V1866" s="29">
        <f t="shared" si="1953"/>
        <v>0</v>
      </c>
      <c r="W1866" s="29">
        <f t="shared" si="1953"/>
        <v>0</v>
      </c>
      <c r="X1866" s="29">
        <f t="shared" si="1953"/>
        <v>0</v>
      </c>
      <c r="Y1866" s="29">
        <f t="shared" si="1953"/>
        <v>1</v>
      </c>
      <c r="Z1866" s="29">
        <f t="shared" si="1953"/>
        <v>1</v>
      </c>
      <c r="AA1866" s="29">
        <f t="shared" si="1953"/>
        <v>1</v>
      </c>
      <c r="AB1866" s="29">
        <f t="shared" si="1953"/>
        <v>1</v>
      </c>
      <c r="AC1866" s="29">
        <f t="shared" si="1953"/>
        <v>1</v>
      </c>
      <c r="AD1866" s="29">
        <f t="shared" si="1953"/>
        <v>1</v>
      </c>
      <c r="AE1866" s="29">
        <f t="shared" si="1951"/>
        <v>1</v>
      </c>
      <c r="AF1866" s="29">
        <f t="shared" si="1951"/>
        <v>1</v>
      </c>
      <c r="AG1866" s="29">
        <f t="shared" si="1951"/>
        <v>1</v>
      </c>
      <c r="AH1866" s="29">
        <f t="shared" si="1951"/>
        <v>1</v>
      </c>
      <c r="AI1866" s="29">
        <f t="shared" si="1951"/>
        <v>1</v>
      </c>
      <c r="AJ1866" s="29">
        <f t="shared" si="1951"/>
        <v>1</v>
      </c>
      <c r="AK1866" s="29">
        <f t="shared" si="1951"/>
        <v>1</v>
      </c>
      <c r="AL1866" s="29">
        <f t="shared" si="1951"/>
        <v>1</v>
      </c>
      <c r="AM1866" s="29">
        <f t="shared" si="1951"/>
        <v>1</v>
      </c>
      <c r="AN1866" s="29">
        <f t="shared" si="1951"/>
        <v>1</v>
      </c>
      <c r="AO1866" s="29">
        <f t="shared" si="1951"/>
        <v>1</v>
      </c>
      <c r="AP1866" s="29">
        <f t="shared" si="1951"/>
        <v>1</v>
      </c>
      <c r="AQ1866" s="29">
        <f t="shared" si="1951"/>
        <v>1</v>
      </c>
      <c r="AR1866" s="29">
        <f t="shared" si="1951"/>
        <v>1</v>
      </c>
      <c r="AS1866" s="29">
        <f t="shared" si="1951"/>
        <v>1</v>
      </c>
      <c r="AT1866" s="29">
        <f t="shared" si="1959"/>
        <v>1</v>
      </c>
      <c r="AU1866" s="29">
        <f t="shared" si="1959"/>
        <v>1</v>
      </c>
      <c r="AV1866" s="29">
        <f t="shared" si="1959"/>
        <v>1</v>
      </c>
      <c r="AW1866" s="29">
        <f t="shared" si="1959"/>
        <v>1</v>
      </c>
      <c r="AX1866" s="29">
        <f t="shared" si="1959"/>
        <v>1</v>
      </c>
      <c r="AY1866" s="29">
        <f t="shared" si="1959"/>
        <v>1</v>
      </c>
      <c r="AZ1866" s="29">
        <f t="shared" si="1959"/>
        <v>1</v>
      </c>
      <c r="BA1866" s="29">
        <f t="shared" si="1959"/>
        <v>1</v>
      </c>
      <c r="BB1866" s="29">
        <f t="shared" si="1959"/>
        <v>1</v>
      </c>
      <c r="BC1866" s="29">
        <f t="shared" si="1959"/>
        <v>1</v>
      </c>
      <c r="BD1866" s="29">
        <f t="shared" si="1959"/>
        <v>1</v>
      </c>
      <c r="BE1866" s="29">
        <f t="shared" si="1959"/>
        <v>1</v>
      </c>
      <c r="BF1866" s="29">
        <f t="shared" si="1959"/>
        <v>1</v>
      </c>
      <c r="BG1866" s="29">
        <f t="shared" si="1959"/>
        <v>1</v>
      </c>
      <c r="BH1866" s="29">
        <f t="shared" si="1959"/>
        <v>1</v>
      </c>
      <c r="BI1866" s="29">
        <f t="shared" si="1959"/>
        <v>1</v>
      </c>
      <c r="BJ1866" s="29">
        <f t="shared" si="1957"/>
        <v>1</v>
      </c>
      <c r="BN1866" s="29">
        <f t="shared" si="1943"/>
        <v>5</v>
      </c>
      <c r="BO1866" s="29">
        <f t="shared" si="1930"/>
        <v>29</v>
      </c>
    </row>
    <row r="1867" spans="3:67" x14ac:dyDescent="0.25">
      <c r="C1867" s="79">
        <f t="shared" si="1927"/>
        <v>43890</v>
      </c>
      <c r="D1867" s="29">
        <f t="shared" si="1873"/>
        <v>2020</v>
      </c>
      <c r="E1867" s="29">
        <f t="shared" si="1944"/>
        <v>2</v>
      </c>
      <c r="F1867" s="29">
        <f t="shared" si="1945"/>
        <v>9</v>
      </c>
      <c r="G1867" s="29">
        <f t="shared" si="1946"/>
        <v>29</v>
      </c>
      <c r="H1867" s="166" t="str">
        <f t="shared" si="1947"/>
        <v>Fr</v>
      </c>
      <c r="I1867" s="29">
        <f t="shared" si="1928"/>
        <v>6</v>
      </c>
      <c r="J1867" s="29">
        <f t="array" ref="J1867">INDEX(Dienstplan!$F$6:$AJ$55,BN1867,BO1867)</f>
        <v>0</v>
      </c>
      <c r="K1867" s="29">
        <f t="array" ref="K1867">IF(OR(J1867=Schichten!$B$3,J1867=Schichten!$B$4),INDEX($D$98:$D$147,MATCH(CODE(J1867),$H$98:$H$147,0)),IF(ISERROR(INDEX($D$98:$D$147,MATCH(J1867,$A$98:$A$147,0))),0,INDEX($D$98:$D$147,MATCH(J1867,$A$98:$A$147,0))))</f>
        <v>0</v>
      </c>
      <c r="L1867" s="29">
        <f t="shared" ref="L1867" si="1962">L1817</f>
        <v>0</v>
      </c>
      <c r="M1867" s="29">
        <f t="shared" si="1876"/>
        <v>0</v>
      </c>
      <c r="O1867" s="29">
        <f t="shared" si="1953"/>
        <v>0</v>
      </c>
      <c r="P1867" s="29">
        <f t="shared" si="1953"/>
        <v>0</v>
      </c>
      <c r="Q1867" s="29">
        <f t="shared" si="1953"/>
        <v>0</v>
      </c>
      <c r="R1867" s="29">
        <f t="shared" si="1953"/>
        <v>0</v>
      </c>
      <c r="S1867" s="29">
        <f t="shared" si="1953"/>
        <v>0</v>
      </c>
      <c r="T1867" s="29">
        <f t="shared" si="1953"/>
        <v>0</v>
      </c>
      <c r="U1867" s="29">
        <f t="shared" si="1953"/>
        <v>0</v>
      </c>
      <c r="V1867" s="29">
        <f t="shared" si="1953"/>
        <v>0</v>
      </c>
      <c r="W1867" s="29">
        <f t="shared" si="1953"/>
        <v>0</v>
      </c>
      <c r="X1867" s="29">
        <f t="shared" si="1953"/>
        <v>0</v>
      </c>
      <c r="Y1867" s="29">
        <f t="shared" si="1953"/>
        <v>1</v>
      </c>
      <c r="Z1867" s="29">
        <f t="shared" si="1953"/>
        <v>1</v>
      </c>
      <c r="AA1867" s="29">
        <f t="shared" si="1953"/>
        <v>1</v>
      </c>
      <c r="AB1867" s="29">
        <f t="shared" si="1953"/>
        <v>1</v>
      </c>
      <c r="AC1867" s="29">
        <f t="shared" si="1953"/>
        <v>1</v>
      </c>
      <c r="AD1867" s="29">
        <f t="shared" si="1953"/>
        <v>1</v>
      </c>
      <c r="AE1867" s="29">
        <f t="shared" si="1951"/>
        <v>1</v>
      </c>
      <c r="AF1867" s="29">
        <f t="shared" si="1951"/>
        <v>1</v>
      </c>
      <c r="AG1867" s="29">
        <f t="shared" si="1951"/>
        <v>1</v>
      </c>
      <c r="AH1867" s="29">
        <f t="shared" si="1951"/>
        <v>1</v>
      </c>
      <c r="AI1867" s="29">
        <f t="shared" si="1951"/>
        <v>1</v>
      </c>
      <c r="AJ1867" s="29">
        <f t="shared" si="1951"/>
        <v>1</v>
      </c>
      <c r="AK1867" s="29">
        <f t="shared" si="1951"/>
        <v>1</v>
      </c>
      <c r="AL1867" s="29">
        <f t="shared" si="1951"/>
        <v>1</v>
      </c>
      <c r="AM1867" s="29">
        <f t="shared" si="1951"/>
        <v>1</v>
      </c>
      <c r="AN1867" s="29">
        <f t="shared" si="1951"/>
        <v>1</v>
      </c>
      <c r="AO1867" s="29">
        <f t="shared" si="1951"/>
        <v>1</v>
      </c>
      <c r="AP1867" s="29">
        <f t="shared" si="1951"/>
        <v>1</v>
      </c>
      <c r="AQ1867" s="29">
        <f t="shared" si="1951"/>
        <v>1</v>
      </c>
      <c r="AR1867" s="29">
        <f t="shared" si="1951"/>
        <v>1</v>
      </c>
      <c r="AS1867" s="29">
        <f t="shared" si="1951"/>
        <v>1</v>
      </c>
      <c r="AT1867" s="29">
        <f t="shared" si="1959"/>
        <v>1</v>
      </c>
      <c r="AU1867" s="29">
        <f t="shared" si="1959"/>
        <v>1</v>
      </c>
      <c r="AV1867" s="29">
        <f t="shared" si="1959"/>
        <v>1</v>
      </c>
      <c r="AW1867" s="29">
        <f t="shared" si="1959"/>
        <v>1</v>
      </c>
      <c r="AX1867" s="29">
        <f t="shared" si="1959"/>
        <v>1</v>
      </c>
      <c r="AY1867" s="29">
        <f t="shared" si="1959"/>
        <v>1</v>
      </c>
      <c r="AZ1867" s="29">
        <f t="shared" si="1959"/>
        <v>1</v>
      </c>
      <c r="BA1867" s="29">
        <f t="shared" si="1959"/>
        <v>1</v>
      </c>
      <c r="BB1867" s="29">
        <f t="shared" si="1959"/>
        <v>1</v>
      </c>
      <c r="BC1867" s="29">
        <f t="shared" si="1959"/>
        <v>1</v>
      </c>
      <c r="BD1867" s="29">
        <f t="shared" si="1959"/>
        <v>1</v>
      </c>
      <c r="BE1867" s="29">
        <f t="shared" si="1959"/>
        <v>1</v>
      </c>
      <c r="BF1867" s="29">
        <f t="shared" si="1959"/>
        <v>1</v>
      </c>
      <c r="BG1867" s="29">
        <f t="shared" si="1959"/>
        <v>1</v>
      </c>
      <c r="BH1867" s="29">
        <f t="shared" si="1959"/>
        <v>1</v>
      </c>
      <c r="BI1867" s="29">
        <f t="shared" si="1959"/>
        <v>1</v>
      </c>
      <c r="BJ1867" s="29">
        <f t="shared" si="1957"/>
        <v>1</v>
      </c>
      <c r="BN1867" s="29">
        <f t="shared" si="1943"/>
        <v>6</v>
      </c>
      <c r="BO1867" s="29">
        <f t="shared" si="1930"/>
        <v>29</v>
      </c>
    </row>
    <row r="1868" spans="3:67" x14ac:dyDescent="0.25">
      <c r="C1868" s="79">
        <f t="shared" si="1927"/>
        <v>43890</v>
      </c>
      <c r="D1868" s="29">
        <f t="shared" si="1873"/>
        <v>2020</v>
      </c>
      <c r="E1868" s="29">
        <f t="shared" si="1944"/>
        <v>2</v>
      </c>
      <c r="F1868" s="29">
        <f t="shared" si="1945"/>
        <v>9</v>
      </c>
      <c r="G1868" s="29">
        <f t="shared" si="1946"/>
        <v>29</v>
      </c>
      <c r="H1868" s="166" t="str">
        <f t="shared" si="1947"/>
        <v>Fr</v>
      </c>
      <c r="I1868" s="29">
        <f t="shared" si="1928"/>
        <v>7</v>
      </c>
      <c r="J1868" s="29">
        <f t="array" ref="J1868">INDEX(Dienstplan!$F$6:$AJ$55,BN1868,BO1868)</f>
        <v>0</v>
      </c>
      <c r="K1868" s="29">
        <f t="array" ref="K1868">IF(OR(J1868=Schichten!$B$3,J1868=Schichten!$B$4),INDEX($D$98:$D$147,MATCH(CODE(J1868),$H$98:$H$147,0)),IF(ISERROR(INDEX($D$98:$D$147,MATCH(J1868,$A$98:$A$147,0))),0,INDEX($D$98:$D$147,MATCH(J1868,$A$98:$A$147,0))))</f>
        <v>0</v>
      </c>
      <c r="L1868" s="29">
        <f t="shared" ref="L1868" si="1963">L1818</f>
        <v>0</v>
      </c>
      <c r="M1868" s="29">
        <f t="shared" si="1876"/>
        <v>0</v>
      </c>
      <c r="O1868" s="29">
        <f t="shared" si="1953"/>
        <v>0</v>
      </c>
      <c r="P1868" s="29">
        <f t="shared" si="1953"/>
        <v>0</v>
      </c>
      <c r="Q1868" s="29">
        <f t="shared" si="1953"/>
        <v>0</v>
      </c>
      <c r="R1868" s="29">
        <f t="shared" si="1953"/>
        <v>0</v>
      </c>
      <c r="S1868" s="29">
        <f t="shared" si="1953"/>
        <v>0</v>
      </c>
      <c r="T1868" s="29">
        <f t="shared" si="1953"/>
        <v>0</v>
      </c>
      <c r="U1868" s="29">
        <f t="shared" si="1953"/>
        <v>0</v>
      </c>
      <c r="V1868" s="29">
        <f t="shared" si="1953"/>
        <v>0</v>
      </c>
      <c r="W1868" s="29">
        <f t="shared" si="1953"/>
        <v>0</v>
      </c>
      <c r="X1868" s="29">
        <f t="shared" si="1953"/>
        <v>0</v>
      </c>
      <c r="Y1868" s="29">
        <f t="shared" si="1953"/>
        <v>1</v>
      </c>
      <c r="Z1868" s="29">
        <f t="shared" si="1953"/>
        <v>1</v>
      </c>
      <c r="AA1868" s="29">
        <f t="shared" si="1953"/>
        <v>1</v>
      </c>
      <c r="AB1868" s="29">
        <f t="shared" si="1953"/>
        <v>1</v>
      </c>
      <c r="AC1868" s="29">
        <f t="shared" si="1953"/>
        <v>1</v>
      </c>
      <c r="AD1868" s="29">
        <f t="shared" si="1953"/>
        <v>1</v>
      </c>
      <c r="AE1868" s="29">
        <f t="shared" si="1951"/>
        <v>1</v>
      </c>
      <c r="AF1868" s="29">
        <f t="shared" si="1951"/>
        <v>1</v>
      </c>
      <c r="AG1868" s="29">
        <f t="shared" si="1951"/>
        <v>1</v>
      </c>
      <c r="AH1868" s="29">
        <f t="shared" si="1951"/>
        <v>1</v>
      </c>
      <c r="AI1868" s="29">
        <f t="shared" si="1951"/>
        <v>1</v>
      </c>
      <c r="AJ1868" s="29">
        <f t="shared" si="1951"/>
        <v>1</v>
      </c>
      <c r="AK1868" s="29">
        <f t="shared" si="1951"/>
        <v>1</v>
      </c>
      <c r="AL1868" s="29">
        <f t="shared" si="1951"/>
        <v>1</v>
      </c>
      <c r="AM1868" s="29">
        <f t="shared" si="1951"/>
        <v>1</v>
      </c>
      <c r="AN1868" s="29">
        <f t="shared" si="1951"/>
        <v>1</v>
      </c>
      <c r="AO1868" s="29">
        <f t="shared" si="1951"/>
        <v>1</v>
      </c>
      <c r="AP1868" s="29">
        <f t="shared" si="1951"/>
        <v>1</v>
      </c>
      <c r="AQ1868" s="29">
        <f t="shared" si="1951"/>
        <v>1</v>
      </c>
      <c r="AR1868" s="29">
        <f t="shared" si="1951"/>
        <v>1</v>
      </c>
      <c r="AS1868" s="29">
        <f t="shared" si="1951"/>
        <v>1</v>
      </c>
      <c r="AT1868" s="29">
        <f t="shared" si="1959"/>
        <v>1</v>
      </c>
      <c r="AU1868" s="29">
        <f t="shared" si="1959"/>
        <v>1</v>
      </c>
      <c r="AV1868" s="29">
        <f t="shared" si="1959"/>
        <v>1</v>
      </c>
      <c r="AW1868" s="29">
        <f t="shared" si="1959"/>
        <v>1</v>
      </c>
      <c r="AX1868" s="29">
        <f t="shared" si="1959"/>
        <v>1</v>
      </c>
      <c r="AY1868" s="29">
        <f t="shared" si="1959"/>
        <v>1</v>
      </c>
      <c r="AZ1868" s="29">
        <f t="shared" si="1959"/>
        <v>1</v>
      </c>
      <c r="BA1868" s="29">
        <f t="shared" si="1959"/>
        <v>1</v>
      </c>
      <c r="BB1868" s="29">
        <f t="shared" si="1959"/>
        <v>1</v>
      </c>
      <c r="BC1868" s="29">
        <f t="shared" si="1959"/>
        <v>1</v>
      </c>
      <c r="BD1868" s="29">
        <f t="shared" si="1959"/>
        <v>1</v>
      </c>
      <c r="BE1868" s="29">
        <f t="shared" si="1959"/>
        <v>1</v>
      </c>
      <c r="BF1868" s="29">
        <f t="shared" si="1959"/>
        <v>1</v>
      </c>
      <c r="BG1868" s="29">
        <f t="shared" si="1959"/>
        <v>1</v>
      </c>
      <c r="BH1868" s="29">
        <f t="shared" si="1959"/>
        <v>1</v>
      </c>
      <c r="BI1868" s="29">
        <f t="shared" si="1959"/>
        <v>1</v>
      </c>
      <c r="BJ1868" s="29">
        <f t="shared" si="1957"/>
        <v>1</v>
      </c>
      <c r="BN1868" s="29">
        <f t="shared" si="1943"/>
        <v>7</v>
      </c>
      <c r="BO1868" s="29">
        <f t="shared" si="1930"/>
        <v>29</v>
      </c>
    </row>
    <row r="1869" spans="3:67" x14ac:dyDescent="0.25">
      <c r="C1869" s="79">
        <f t="shared" si="1927"/>
        <v>43890</v>
      </c>
      <c r="D1869" s="29">
        <f t="shared" si="1873"/>
        <v>2020</v>
      </c>
      <c r="E1869" s="29">
        <f t="shared" si="1944"/>
        <v>2</v>
      </c>
      <c r="F1869" s="29">
        <f t="shared" si="1945"/>
        <v>9</v>
      </c>
      <c r="G1869" s="29">
        <f t="shared" si="1946"/>
        <v>29</v>
      </c>
      <c r="H1869" s="166" t="str">
        <f t="shared" si="1947"/>
        <v>Fr</v>
      </c>
      <c r="I1869" s="29">
        <f t="shared" si="1928"/>
        <v>8</v>
      </c>
      <c r="J1869" s="29">
        <f t="array" ref="J1869">INDEX(Dienstplan!$F$6:$AJ$55,BN1869,BO1869)</f>
        <v>0</v>
      </c>
      <c r="K1869" s="29">
        <f t="array" ref="K1869">IF(OR(J1869=Schichten!$B$3,J1869=Schichten!$B$4),INDEX($D$98:$D$147,MATCH(CODE(J1869),$H$98:$H$147,0)),IF(ISERROR(INDEX($D$98:$D$147,MATCH(J1869,$A$98:$A$147,0))),0,INDEX($D$98:$D$147,MATCH(J1869,$A$98:$A$147,0))))</f>
        <v>0</v>
      </c>
      <c r="L1869" s="29">
        <f t="shared" ref="L1869" si="1964">L1819</f>
        <v>0</v>
      </c>
      <c r="M1869" s="29">
        <f t="shared" si="1876"/>
        <v>0</v>
      </c>
      <c r="O1869" s="29">
        <f t="shared" si="1953"/>
        <v>0</v>
      </c>
      <c r="P1869" s="29">
        <f t="shared" si="1953"/>
        <v>0</v>
      </c>
      <c r="Q1869" s="29">
        <f t="shared" si="1953"/>
        <v>0</v>
      </c>
      <c r="R1869" s="29">
        <f t="shared" si="1953"/>
        <v>0</v>
      </c>
      <c r="S1869" s="29">
        <f t="shared" si="1953"/>
        <v>0</v>
      </c>
      <c r="T1869" s="29">
        <f t="shared" si="1953"/>
        <v>0</v>
      </c>
      <c r="U1869" s="29">
        <f t="shared" si="1953"/>
        <v>0</v>
      </c>
      <c r="V1869" s="29">
        <f t="shared" si="1953"/>
        <v>0</v>
      </c>
      <c r="W1869" s="29">
        <f t="shared" si="1953"/>
        <v>0</v>
      </c>
      <c r="X1869" s="29">
        <f t="shared" si="1953"/>
        <v>0</v>
      </c>
      <c r="Y1869" s="29">
        <f t="shared" si="1953"/>
        <v>1</v>
      </c>
      <c r="Z1869" s="29">
        <f t="shared" si="1953"/>
        <v>1</v>
      </c>
      <c r="AA1869" s="29">
        <f t="shared" si="1953"/>
        <v>1</v>
      </c>
      <c r="AB1869" s="29">
        <f t="shared" si="1953"/>
        <v>1</v>
      </c>
      <c r="AC1869" s="29">
        <f t="shared" si="1953"/>
        <v>1</v>
      </c>
      <c r="AD1869" s="29">
        <f t="shared" si="1953"/>
        <v>1</v>
      </c>
      <c r="AE1869" s="29">
        <f t="shared" si="1951"/>
        <v>1</v>
      </c>
      <c r="AF1869" s="29">
        <f t="shared" si="1951"/>
        <v>1</v>
      </c>
      <c r="AG1869" s="29">
        <f t="shared" si="1951"/>
        <v>1</v>
      </c>
      <c r="AH1869" s="29">
        <f t="shared" si="1951"/>
        <v>1</v>
      </c>
      <c r="AI1869" s="29">
        <f t="shared" si="1951"/>
        <v>1</v>
      </c>
      <c r="AJ1869" s="29">
        <f t="shared" si="1951"/>
        <v>1</v>
      </c>
      <c r="AK1869" s="29">
        <f t="shared" si="1951"/>
        <v>1</v>
      </c>
      <c r="AL1869" s="29">
        <f t="shared" si="1951"/>
        <v>1</v>
      </c>
      <c r="AM1869" s="29">
        <f t="shared" si="1951"/>
        <v>1</v>
      </c>
      <c r="AN1869" s="29">
        <f t="shared" si="1951"/>
        <v>1</v>
      </c>
      <c r="AO1869" s="29">
        <f t="shared" si="1951"/>
        <v>1</v>
      </c>
      <c r="AP1869" s="29">
        <f t="shared" si="1951"/>
        <v>1</v>
      </c>
      <c r="AQ1869" s="29">
        <f t="shared" si="1951"/>
        <v>1</v>
      </c>
      <c r="AR1869" s="29">
        <f t="shared" si="1951"/>
        <v>1</v>
      </c>
      <c r="AS1869" s="29">
        <f t="shared" si="1951"/>
        <v>1</v>
      </c>
      <c r="AT1869" s="29">
        <f t="shared" si="1959"/>
        <v>1</v>
      </c>
      <c r="AU1869" s="29">
        <f t="shared" si="1959"/>
        <v>1</v>
      </c>
      <c r="AV1869" s="29">
        <f t="shared" si="1959"/>
        <v>1</v>
      </c>
      <c r="AW1869" s="29">
        <f t="shared" si="1959"/>
        <v>1</v>
      </c>
      <c r="AX1869" s="29">
        <f t="shared" si="1959"/>
        <v>1</v>
      </c>
      <c r="AY1869" s="29">
        <f t="shared" si="1959"/>
        <v>1</v>
      </c>
      <c r="AZ1869" s="29">
        <f t="shared" si="1959"/>
        <v>1</v>
      </c>
      <c r="BA1869" s="29">
        <f t="shared" si="1959"/>
        <v>1</v>
      </c>
      <c r="BB1869" s="29">
        <f t="shared" si="1959"/>
        <v>1</v>
      </c>
      <c r="BC1869" s="29">
        <f t="shared" si="1959"/>
        <v>1</v>
      </c>
      <c r="BD1869" s="29">
        <f t="shared" si="1959"/>
        <v>1</v>
      </c>
      <c r="BE1869" s="29">
        <f t="shared" si="1959"/>
        <v>1</v>
      </c>
      <c r="BF1869" s="29">
        <f t="shared" si="1959"/>
        <v>1</v>
      </c>
      <c r="BG1869" s="29">
        <f t="shared" si="1959"/>
        <v>1</v>
      </c>
      <c r="BH1869" s="29">
        <f t="shared" si="1959"/>
        <v>1</v>
      </c>
      <c r="BI1869" s="29">
        <f t="shared" si="1959"/>
        <v>1</v>
      </c>
      <c r="BJ1869" s="29">
        <f t="shared" si="1957"/>
        <v>1</v>
      </c>
      <c r="BN1869" s="29">
        <f t="shared" si="1943"/>
        <v>8</v>
      </c>
      <c r="BO1869" s="29">
        <f t="shared" si="1930"/>
        <v>29</v>
      </c>
    </row>
    <row r="1870" spans="3:67" x14ac:dyDescent="0.25">
      <c r="C1870" s="79">
        <f t="shared" si="1927"/>
        <v>43890</v>
      </c>
      <c r="D1870" s="29">
        <f t="shared" ref="D1870:D1933" si="1965">YEAR(C1870)</f>
        <v>2020</v>
      </c>
      <c r="E1870" s="29">
        <f t="shared" si="1944"/>
        <v>2</v>
      </c>
      <c r="F1870" s="29">
        <f t="shared" si="1945"/>
        <v>9</v>
      </c>
      <c r="G1870" s="29">
        <f t="shared" si="1946"/>
        <v>29</v>
      </c>
      <c r="H1870" s="166" t="str">
        <f t="shared" si="1947"/>
        <v>Fr</v>
      </c>
      <c r="I1870" s="29">
        <f t="shared" si="1928"/>
        <v>9</v>
      </c>
      <c r="J1870" s="29">
        <f t="array" ref="J1870">INDEX(Dienstplan!$F$6:$AJ$55,BN1870,BO1870)</f>
        <v>0</v>
      </c>
      <c r="K1870" s="29">
        <f t="array" ref="K1870">IF(OR(J1870=Schichten!$B$3,J1870=Schichten!$B$4),INDEX($D$98:$D$147,MATCH(CODE(J1870),$H$98:$H$147,0)),IF(ISERROR(INDEX($D$98:$D$147,MATCH(J1870,$A$98:$A$147,0))),0,INDEX($D$98:$D$147,MATCH(J1870,$A$98:$A$147,0))))</f>
        <v>0</v>
      </c>
      <c r="L1870" s="29">
        <f t="shared" ref="L1870" si="1966">L1820</f>
        <v>0</v>
      </c>
      <c r="M1870" s="29">
        <f t="shared" si="1876"/>
        <v>0</v>
      </c>
      <c r="O1870" s="29">
        <f t="shared" si="1953"/>
        <v>0</v>
      </c>
      <c r="P1870" s="29">
        <f t="shared" si="1953"/>
        <v>0</v>
      </c>
      <c r="Q1870" s="29">
        <f t="shared" si="1953"/>
        <v>0</v>
      </c>
      <c r="R1870" s="29">
        <f t="shared" si="1953"/>
        <v>0</v>
      </c>
      <c r="S1870" s="29">
        <f t="shared" si="1953"/>
        <v>0</v>
      </c>
      <c r="T1870" s="29">
        <f t="shared" si="1953"/>
        <v>0</v>
      </c>
      <c r="U1870" s="29">
        <f t="shared" si="1953"/>
        <v>0</v>
      </c>
      <c r="V1870" s="29">
        <f t="shared" si="1953"/>
        <v>0</v>
      </c>
      <c r="W1870" s="29">
        <f t="shared" si="1953"/>
        <v>0</v>
      </c>
      <c r="X1870" s="29">
        <f t="shared" si="1953"/>
        <v>0</v>
      </c>
      <c r="Y1870" s="29">
        <f t="shared" si="1953"/>
        <v>1</v>
      </c>
      <c r="Z1870" s="29">
        <f t="shared" si="1953"/>
        <v>1</v>
      </c>
      <c r="AA1870" s="29">
        <f t="shared" si="1953"/>
        <v>1</v>
      </c>
      <c r="AB1870" s="29">
        <f t="shared" si="1953"/>
        <v>1</v>
      </c>
      <c r="AC1870" s="29">
        <f t="shared" si="1953"/>
        <v>1</v>
      </c>
      <c r="AD1870" s="29">
        <f t="shared" si="1953"/>
        <v>1</v>
      </c>
      <c r="AE1870" s="29">
        <f t="shared" si="1951"/>
        <v>1</v>
      </c>
      <c r="AF1870" s="29">
        <f t="shared" si="1951"/>
        <v>1</v>
      </c>
      <c r="AG1870" s="29">
        <f t="shared" si="1951"/>
        <v>1</v>
      </c>
      <c r="AH1870" s="29">
        <f t="shared" si="1951"/>
        <v>1</v>
      </c>
      <c r="AI1870" s="29">
        <f t="shared" si="1951"/>
        <v>1</v>
      </c>
      <c r="AJ1870" s="29">
        <f t="shared" si="1951"/>
        <v>1</v>
      </c>
      <c r="AK1870" s="29">
        <f t="shared" si="1951"/>
        <v>1</v>
      </c>
      <c r="AL1870" s="29">
        <f t="shared" si="1951"/>
        <v>1</v>
      </c>
      <c r="AM1870" s="29">
        <f t="shared" si="1951"/>
        <v>1</v>
      </c>
      <c r="AN1870" s="29">
        <f t="shared" si="1951"/>
        <v>1</v>
      </c>
      <c r="AO1870" s="29">
        <f t="shared" si="1951"/>
        <v>1</v>
      </c>
      <c r="AP1870" s="29">
        <f t="shared" si="1951"/>
        <v>1</v>
      </c>
      <c r="AQ1870" s="29">
        <f t="shared" si="1951"/>
        <v>1</v>
      </c>
      <c r="AR1870" s="29">
        <f t="shared" si="1951"/>
        <v>1</v>
      </c>
      <c r="AS1870" s="29">
        <f t="shared" si="1951"/>
        <v>1</v>
      </c>
      <c r="AT1870" s="29">
        <f t="shared" si="1959"/>
        <v>1</v>
      </c>
      <c r="AU1870" s="29">
        <f t="shared" si="1959"/>
        <v>1</v>
      </c>
      <c r="AV1870" s="29">
        <f t="shared" si="1959"/>
        <v>1</v>
      </c>
      <c r="AW1870" s="29">
        <f t="shared" si="1959"/>
        <v>1</v>
      </c>
      <c r="AX1870" s="29">
        <f t="shared" si="1959"/>
        <v>1</v>
      </c>
      <c r="AY1870" s="29">
        <f t="shared" si="1959"/>
        <v>1</v>
      </c>
      <c r="AZ1870" s="29">
        <f t="shared" si="1959"/>
        <v>1</v>
      </c>
      <c r="BA1870" s="29">
        <f t="shared" si="1959"/>
        <v>1</v>
      </c>
      <c r="BB1870" s="29">
        <f t="shared" si="1959"/>
        <v>1</v>
      </c>
      <c r="BC1870" s="29">
        <f t="shared" si="1959"/>
        <v>1</v>
      </c>
      <c r="BD1870" s="29">
        <f t="shared" si="1959"/>
        <v>1</v>
      </c>
      <c r="BE1870" s="29">
        <f t="shared" si="1959"/>
        <v>1</v>
      </c>
      <c r="BF1870" s="29">
        <f t="shared" si="1959"/>
        <v>1</v>
      </c>
      <c r="BG1870" s="29">
        <f t="shared" si="1959"/>
        <v>1</v>
      </c>
      <c r="BH1870" s="29">
        <f t="shared" si="1959"/>
        <v>1</v>
      </c>
      <c r="BI1870" s="29">
        <f t="shared" si="1959"/>
        <v>1</v>
      </c>
      <c r="BJ1870" s="29">
        <f t="shared" si="1957"/>
        <v>1</v>
      </c>
      <c r="BN1870" s="29">
        <f t="shared" si="1943"/>
        <v>9</v>
      </c>
      <c r="BO1870" s="29">
        <f t="shared" si="1930"/>
        <v>29</v>
      </c>
    </row>
    <row r="1871" spans="3:67" x14ac:dyDescent="0.25">
      <c r="C1871" s="79">
        <f t="shared" si="1927"/>
        <v>43890</v>
      </c>
      <c r="D1871" s="29">
        <f t="shared" si="1965"/>
        <v>2020</v>
      </c>
      <c r="E1871" s="29">
        <f t="shared" si="1944"/>
        <v>2</v>
      </c>
      <c r="F1871" s="29">
        <f t="shared" si="1945"/>
        <v>9</v>
      </c>
      <c r="G1871" s="29">
        <f t="shared" si="1946"/>
        <v>29</v>
      </c>
      <c r="H1871" s="166" t="str">
        <f t="shared" si="1947"/>
        <v>Fr</v>
      </c>
      <c r="I1871" s="29">
        <f t="shared" si="1928"/>
        <v>10</v>
      </c>
      <c r="J1871" s="29">
        <f t="array" ref="J1871">INDEX(Dienstplan!$F$6:$AJ$55,BN1871,BO1871)</f>
        <v>0</v>
      </c>
      <c r="K1871" s="29">
        <f t="array" ref="K1871">IF(OR(J1871=Schichten!$B$3,J1871=Schichten!$B$4),INDEX($D$98:$D$147,MATCH(CODE(J1871),$H$98:$H$147,0)),IF(ISERROR(INDEX($D$98:$D$147,MATCH(J1871,$A$98:$A$147,0))),0,INDEX($D$98:$D$147,MATCH(J1871,$A$98:$A$147,0))))</f>
        <v>0</v>
      </c>
      <c r="L1871" s="29">
        <f t="shared" ref="L1871" si="1967">L1821</f>
        <v>0</v>
      </c>
      <c r="M1871" s="29">
        <f t="shared" ref="M1871:M1934" si="1968">IF($M$457,IF(CODE(J1871)=$N$459,1,IF(CODE(J1871)=$N$460,0.5,0)),0)</f>
        <v>0</v>
      </c>
      <c r="O1871" s="29">
        <f t="shared" si="1953"/>
        <v>0</v>
      </c>
      <c r="P1871" s="29">
        <f t="shared" si="1953"/>
        <v>0</v>
      </c>
      <c r="Q1871" s="29">
        <f t="shared" si="1953"/>
        <v>0</v>
      </c>
      <c r="R1871" s="29">
        <f t="shared" si="1953"/>
        <v>0</v>
      </c>
      <c r="S1871" s="29">
        <f t="shared" si="1953"/>
        <v>0</v>
      </c>
      <c r="T1871" s="29">
        <f t="shared" si="1953"/>
        <v>0</v>
      </c>
      <c r="U1871" s="29">
        <f t="shared" si="1953"/>
        <v>0</v>
      </c>
      <c r="V1871" s="29">
        <f t="shared" si="1953"/>
        <v>0</v>
      </c>
      <c r="W1871" s="29">
        <f t="shared" si="1953"/>
        <v>0</v>
      </c>
      <c r="X1871" s="29">
        <f t="shared" si="1953"/>
        <v>0</v>
      </c>
      <c r="Y1871" s="29">
        <f t="shared" si="1953"/>
        <v>1</v>
      </c>
      <c r="Z1871" s="29">
        <f t="shared" si="1953"/>
        <v>1</v>
      </c>
      <c r="AA1871" s="29">
        <f t="shared" si="1953"/>
        <v>1</v>
      </c>
      <c r="AB1871" s="29">
        <f t="shared" si="1953"/>
        <v>1</v>
      </c>
      <c r="AC1871" s="29">
        <f t="shared" si="1953"/>
        <v>1</v>
      </c>
      <c r="AD1871" s="29">
        <f t="shared" si="1953"/>
        <v>1</v>
      </c>
      <c r="AE1871" s="29">
        <f t="shared" si="1951"/>
        <v>1</v>
      </c>
      <c r="AF1871" s="29">
        <f t="shared" si="1951"/>
        <v>1</v>
      </c>
      <c r="AG1871" s="29">
        <f t="shared" si="1951"/>
        <v>1</v>
      </c>
      <c r="AH1871" s="29">
        <f t="shared" si="1951"/>
        <v>1</v>
      </c>
      <c r="AI1871" s="29">
        <f t="shared" si="1951"/>
        <v>1</v>
      </c>
      <c r="AJ1871" s="29">
        <f t="shared" si="1951"/>
        <v>1</v>
      </c>
      <c r="AK1871" s="29">
        <f t="shared" si="1951"/>
        <v>1</v>
      </c>
      <c r="AL1871" s="29">
        <f t="shared" si="1951"/>
        <v>1</v>
      </c>
      <c r="AM1871" s="29">
        <f t="shared" si="1951"/>
        <v>1</v>
      </c>
      <c r="AN1871" s="29">
        <f t="shared" si="1951"/>
        <v>1</v>
      </c>
      <c r="AO1871" s="29">
        <f t="shared" si="1951"/>
        <v>1</v>
      </c>
      <c r="AP1871" s="29">
        <f t="shared" si="1951"/>
        <v>1</v>
      </c>
      <c r="AQ1871" s="29">
        <f t="shared" si="1951"/>
        <v>1</v>
      </c>
      <c r="AR1871" s="29">
        <f t="shared" si="1951"/>
        <v>1</v>
      </c>
      <c r="AS1871" s="29">
        <f t="shared" si="1951"/>
        <v>1</v>
      </c>
      <c r="AT1871" s="29">
        <f t="shared" si="1959"/>
        <v>1</v>
      </c>
      <c r="AU1871" s="29">
        <f t="shared" si="1959"/>
        <v>1</v>
      </c>
      <c r="AV1871" s="29">
        <f t="shared" si="1959"/>
        <v>1</v>
      </c>
      <c r="AW1871" s="29">
        <f t="shared" si="1959"/>
        <v>1</v>
      </c>
      <c r="AX1871" s="29">
        <f t="shared" si="1959"/>
        <v>1</v>
      </c>
      <c r="AY1871" s="29">
        <f t="shared" si="1959"/>
        <v>1</v>
      </c>
      <c r="AZ1871" s="29">
        <f t="shared" si="1959"/>
        <v>1</v>
      </c>
      <c r="BA1871" s="29">
        <f t="shared" si="1959"/>
        <v>1</v>
      </c>
      <c r="BB1871" s="29">
        <f t="shared" si="1959"/>
        <v>1</v>
      </c>
      <c r="BC1871" s="29">
        <f t="shared" si="1959"/>
        <v>1</v>
      </c>
      <c r="BD1871" s="29">
        <f t="shared" si="1959"/>
        <v>1</v>
      </c>
      <c r="BE1871" s="29">
        <f t="shared" si="1959"/>
        <v>1</v>
      </c>
      <c r="BF1871" s="29">
        <f t="shared" si="1959"/>
        <v>1</v>
      </c>
      <c r="BG1871" s="29">
        <f t="shared" si="1959"/>
        <v>1</v>
      </c>
      <c r="BH1871" s="29">
        <f t="shared" si="1959"/>
        <v>1</v>
      </c>
      <c r="BI1871" s="29">
        <f t="shared" si="1959"/>
        <v>1</v>
      </c>
      <c r="BJ1871" s="29">
        <f t="shared" si="1957"/>
        <v>1</v>
      </c>
      <c r="BN1871" s="29">
        <f t="shared" si="1943"/>
        <v>10</v>
      </c>
      <c r="BO1871" s="29">
        <f t="shared" si="1930"/>
        <v>29</v>
      </c>
    </row>
    <row r="1872" spans="3:67" x14ac:dyDescent="0.25">
      <c r="C1872" s="79">
        <f t="shared" si="1927"/>
        <v>43890</v>
      </c>
      <c r="D1872" s="29">
        <f t="shared" si="1965"/>
        <v>2020</v>
      </c>
      <c r="E1872" s="29">
        <f t="shared" si="1944"/>
        <v>2</v>
      </c>
      <c r="F1872" s="29">
        <f t="shared" si="1945"/>
        <v>9</v>
      </c>
      <c r="G1872" s="29">
        <f t="shared" si="1946"/>
        <v>29</v>
      </c>
      <c r="H1872" s="166" t="str">
        <f t="shared" si="1947"/>
        <v>Fr</v>
      </c>
      <c r="I1872" s="29">
        <f t="shared" si="1928"/>
        <v>11</v>
      </c>
      <c r="J1872" s="29">
        <f t="array" ref="J1872">INDEX(Dienstplan!$F$6:$AJ$55,BN1872,BO1872)</f>
        <v>0</v>
      </c>
      <c r="K1872" s="29">
        <f t="array" ref="K1872">IF(OR(J1872=Schichten!$B$3,J1872=Schichten!$B$4),INDEX($D$98:$D$147,MATCH(CODE(J1872),$H$98:$H$147,0)),IF(ISERROR(INDEX($D$98:$D$147,MATCH(J1872,$A$98:$A$147,0))),0,INDEX($D$98:$D$147,MATCH(J1872,$A$98:$A$147,0))))</f>
        <v>0</v>
      </c>
      <c r="L1872" s="29">
        <f t="shared" ref="L1872" si="1969">L1822</f>
        <v>0</v>
      </c>
      <c r="M1872" s="29">
        <f t="shared" si="1968"/>
        <v>0</v>
      </c>
      <c r="O1872" s="29">
        <f t="shared" si="1953"/>
        <v>0</v>
      </c>
      <c r="P1872" s="29">
        <f t="shared" si="1953"/>
        <v>0</v>
      </c>
      <c r="Q1872" s="29">
        <f t="shared" si="1953"/>
        <v>0</v>
      </c>
      <c r="R1872" s="29">
        <f t="shared" si="1953"/>
        <v>0</v>
      </c>
      <c r="S1872" s="29">
        <f t="shared" si="1953"/>
        <v>0</v>
      </c>
      <c r="T1872" s="29">
        <f t="shared" si="1953"/>
        <v>0</v>
      </c>
      <c r="U1872" s="29">
        <f t="shared" si="1953"/>
        <v>0</v>
      </c>
      <c r="V1872" s="29">
        <f t="shared" si="1953"/>
        <v>0</v>
      </c>
      <c r="W1872" s="29">
        <f t="shared" si="1953"/>
        <v>0</v>
      </c>
      <c r="X1872" s="29">
        <f t="shared" si="1953"/>
        <v>0</v>
      </c>
      <c r="Y1872" s="29">
        <f t="shared" si="1953"/>
        <v>1</v>
      </c>
      <c r="Z1872" s="29">
        <f t="shared" si="1953"/>
        <v>1</v>
      </c>
      <c r="AA1872" s="29">
        <f t="shared" si="1953"/>
        <v>1</v>
      </c>
      <c r="AB1872" s="29">
        <f t="shared" si="1953"/>
        <v>1</v>
      </c>
      <c r="AC1872" s="29">
        <f t="shared" si="1953"/>
        <v>1</v>
      </c>
      <c r="AD1872" s="29">
        <f t="shared" si="1953"/>
        <v>1</v>
      </c>
      <c r="AE1872" s="29">
        <f t="shared" si="1951"/>
        <v>1</v>
      </c>
      <c r="AF1872" s="29">
        <f t="shared" si="1951"/>
        <v>1</v>
      </c>
      <c r="AG1872" s="29">
        <f t="shared" si="1951"/>
        <v>1</v>
      </c>
      <c r="AH1872" s="29">
        <f t="shared" si="1951"/>
        <v>1</v>
      </c>
      <c r="AI1872" s="29">
        <f t="shared" si="1951"/>
        <v>1</v>
      </c>
      <c r="AJ1872" s="29">
        <f t="shared" si="1951"/>
        <v>1</v>
      </c>
      <c r="AK1872" s="29">
        <f t="shared" si="1951"/>
        <v>1</v>
      </c>
      <c r="AL1872" s="29">
        <f t="shared" si="1951"/>
        <v>1</v>
      </c>
      <c r="AM1872" s="29">
        <f t="shared" si="1951"/>
        <v>1</v>
      </c>
      <c r="AN1872" s="29">
        <f t="shared" si="1951"/>
        <v>1</v>
      </c>
      <c r="AO1872" s="29">
        <f t="shared" si="1951"/>
        <v>1</v>
      </c>
      <c r="AP1872" s="29">
        <f t="shared" si="1951"/>
        <v>1</v>
      </c>
      <c r="AQ1872" s="29">
        <f t="shared" si="1951"/>
        <v>1</v>
      </c>
      <c r="AR1872" s="29">
        <f t="shared" si="1951"/>
        <v>1</v>
      </c>
      <c r="AS1872" s="29">
        <f t="shared" si="1951"/>
        <v>1</v>
      </c>
      <c r="AT1872" s="29">
        <f t="shared" si="1959"/>
        <v>1</v>
      </c>
      <c r="AU1872" s="29">
        <f t="shared" si="1959"/>
        <v>1</v>
      </c>
      <c r="AV1872" s="29">
        <f t="shared" si="1959"/>
        <v>1</v>
      </c>
      <c r="AW1872" s="29">
        <f t="shared" si="1959"/>
        <v>1</v>
      </c>
      <c r="AX1872" s="29">
        <f t="shared" si="1959"/>
        <v>1</v>
      </c>
      <c r="AY1872" s="29">
        <f t="shared" si="1959"/>
        <v>1</v>
      </c>
      <c r="AZ1872" s="29">
        <f t="shared" si="1959"/>
        <v>1</v>
      </c>
      <c r="BA1872" s="29">
        <f t="shared" si="1959"/>
        <v>1</v>
      </c>
      <c r="BB1872" s="29">
        <f t="shared" si="1959"/>
        <v>1</v>
      </c>
      <c r="BC1872" s="29">
        <f t="shared" si="1959"/>
        <v>1</v>
      </c>
      <c r="BD1872" s="29">
        <f t="shared" si="1959"/>
        <v>1</v>
      </c>
      <c r="BE1872" s="29">
        <f t="shared" si="1959"/>
        <v>1</v>
      </c>
      <c r="BF1872" s="29">
        <f t="shared" si="1959"/>
        <v>1</v>
      </c>
      <c r="BG1872" s="29">
        <f t="shared" si="1959"/>
        <v>1</v>
      </c>
      <c r="BH1872" s="29">
        <f t="shared" si="1959"/>
        <v>1</v>
      </c>
      <c r="BI1872" s="29">
        <f t="shared" si="1959"/>
        <v>1</v>
      </c>
      <c r="BJ1872" s="29">
        <f t="shared" si="1957"/>
        <v>1</v>
      </c>
      <c r="BN1872" s="29">
        <f t="shared" si="1943"/>
        <v>11</v>
      </c>
      <c r="BO1872" s="29">
        <f t="shared" si="1930"/>
        <v>29</v>
      </c>
    </row>
    <row r="1873" spans="3:67" x14ac:dyDescent="0.25">
      <c r="C1873" s="79">
        <f t="shared" si="1927"/>
        <v>43890</v>
      </c>
      <c r="D1873" s="29">
        <f t="shared" si="1965"/>
        <v>2020</v>
      </c>
      <c r="E1873" s="29">
        <f t="shared" si="1944"/>
        <v>2</v>
      </c>
      <c r="F1873" s="29">
        <f t="shared" si="1945"/>
        <v>9</v>
      </c>
      <c r="G1873" s="29">
        <f t="shared" si="1946"/>
        <v>29</v>
      </c>
      <c r="H1873" s="166" t="str">
        <f t="shared" si="1947"/>
        <v>Fr</v>
      </c>
      <c r="I1873" s="29">
        <f t="shared" si="1928"/>
        <v>12</v>
      </c>
      <c r="J1873" s="29">
        <f t="array" ref="J1873">INDEX(Dienstplan!$F$6:$AJ$55,BN1873,BO1873)</f>
        <v>0</v>
      </c>
      <c r="K1873" s="29">
        <f t="array" ref="K1873">IF(OR(J1873=Schichten!$B$3,J1873=Schichten!$B$4),INDEX($D$98:$D$147,MATCH(CODE(J1873),$H$98:$H$147,0)),IF(ISERROR(INDEX($D$98:$D$147,MATCH(J1873,$A$98:$A$147,0))),0,INDEX($D$98:$D$147,MATCH(J1873,$A$98:$A$147,0))))</f>
        <v>0</v>
      </c>
      <c r="L1873" s="29">
        <f t="shared" ref="L1873" si="1970">L1823</f>
        <v>0</v>
      </c>
      <c r="M1873" s="29">
        <f t="shared" si="1968"/>
        <v>0</v>
      </c>
      <c r="O1873" s="29">
        <f t="shared" si="1953"/>
        <v>0</v>
      </c>
      <c r="P1873" s="29">
        <f t="shared" si="1953"/>
        <v>0</v>
      </c>
      <c r="Q1873" s="29">
        <f t="shared" si="1953"/>
        <v>0</v>
      </c>
      <c r="R1873" s="29">
        <f t="shared" si="1953"/>
        <v>0</v>
      </c>
      <c r="S1873" s="29">
        <f t="shared" si="1953"/>
        <v>0</v>
      </c>
      <c r="T1873" s="29">
        <f t="shared" si="1953"/>
        <v>0</v>
      </c>
      <c r="U1873" s="29">
        <f t="shared" si="1953"/>
        <v>0</v>
      </c>
      <c r="V1873" s="29">
        <f t="shared" si="1953"/>
        <v>0</v>
      </c>
      <c r="W1873" s="29">
        <f t="shared" si="1953"/>
        <v>0</v>
      </c>
      <c r="X1873" s="29">
        <f t="shared" si="1953"/>
        <v>0</v>
      </c>
      <c r="Y1873" s="29">
        <f t="shared" si="1953"/>
        <v>1</v>
      </c>
      <c r="Z1873" s="29">
        <f t="shared" si="1953"/>
        <v>1</v>
      </c>
      <c r="AA1873" s="29">
        <f t="shared" si="1953"/>
        <v>1</v>
      </c>
      <c r="AB1873" s="29">
        <f t="shared" si="1953"/>
        <v>1</v>
      </c>
      <c r="AC1873" s="29">
        <f t="shared" si="1953"/>
        <v>1</v>
      </c>
      <c r="AD1873" s="29">
        <f t="shared" si="1953"/>
        <v>1</v>
      </c>
      <c r="AE1873" s="29">
        <f t="shared" si="1951"/>
        <v>1</v>
      </c>
      <c r="AF1873" s="29">
        <f t="shared" si="1951"/>
        <v>1</v>
      </c>
      <c r="AG1873" s="29">
        <f t="shared" si="1951"/>
        <v>1</v>
      </c>
      <c r="AH1873" s="29">
        <f t="shared" si="1951"/>
        <v>1</v>
      </c>
      <c r="AI1873" s="29">
        <f t="shared" si="1951"/>
        <v>1</v>
      </c>
      <c r="AJ1873" s="29">
        <f t="shared" si="1951"/>
        <v>1</v>
      </c>
      <c r="AK1873" s="29">
        <f t="shared" si="1951"/>
        <v>1</v>
      </c>
      <c r="AL1873" s="29">
        <f t="shared" si="1951"/>
        <v>1</v>
      </c>
      <c r="AM1873" s="29">
        <f t="shared" si="1951"/>
        <v>1</v>
      </c>
      <c r="AN1873" s="29">
        <f t="shared" si="1951"/>
        <v>1</v>
      </c>
      <c r="AO1873" s="29">
        <f t="shared" si="1951"/>
        <v>1</v>
      </c>
      <c r="AP1873" s="29">
        <f t="shared" si="1951"/>
        <v>1</v>
      </c>
      <c r="AQ1873" s="29">
        <f t="shared" si="1951"/>
        <v>1</v>
      </c>
      <c r="AR1873" s="29">
        <f t="shared" si="1951"/>
        <v>1</v>
      </c>
      <c r="AS1873" s="29">
        <f t="shared" si="1951"/>
        <v>1</v>
      </c>
      <c r="AT1873" s="29">
        <f t="shared" si="1959"/>
        <v>1</v>
      </c>
      <c r="AU1873" s="29">
        <f t="shared" si="1959"/>
        <v>1</v>
      </c>
      <c r="AV1873" s="29">
        <f t="shared" si="1959"/>
        <v>1</v>
      </c>
      <c r="AW1873" s="29">
        <f t="shared" si="1959"/>
        <v>1</v>
      </c>
      <c r="AX1873" s="29">
        <f t="shared" si="1959"/>
        <v>1</v>
      </c>
      <c r="AY1873" s="29">
        <f t="shared" si="1959"/>
        <v>1</v>
      </c>
      <c r="AZ1873" s="29">
        <f t="shared" si="1959"/>
        <v>1</v>
      </c>
      <c r="BA1873" s="29">
        <f t="shared" si="1959"/>
        <v>1</v>
      </c>
      <c r="BB1873" s="29">
        <f t="shared" si="1959"/>
        <v>1</v>
      </c>
      <c r="BC1873" s="29">
        <f t="shared" si="1959"/>
        <v>1</v>
      </c>
      <c r="BD1873" s="29">
        <f t="shared" si="1959"/>
        <v>1</v>
      </c>
      <c r="BE1873" s="29">
        <f t="shared" si="1959"/>
        <v>1</v>
      </c>
      <c r="BF1873" s="29">
        <f t="shared" si="1959"/>
        <v>1</v>
      </c>
      <c r="BG1873" s="29">
        <f t="shared" si="1959"/>
        <v>1</v>
      </c>
      <c r="BH1873" s="29">
        <f t="shared" si="1959"/>
        <v>1</v>
      </c>
      <c r="BI1873" s="29">
        <f t="shared" si="1959"/>
        <v>1</v>
      </c>
      <c r="BJ1873" s="29">
        <f t="shared" si="1957"/>
        <v>1</v>
      </c>
      <c r="BN1873" s="29">
        <f t="shared" si="1943"/>
        <v>12</v>
      </c>
      <c r="BO1873" s="29">
        <f t="shared" si="1930"/>
        <v>29</v>
      </c>
    </row>
    <row r="1874" spans="3:67" x14ac:dyDescent="0.25">
      <c r="C1874" s="79">
        <f t="shared" si="1927"/>
        <v>43890</v>
      </c>
      <c r="D1874" s="29">
        <f t="shared" si="1965"/>
        <v>2020</v>
      </c>
      <c r="E1874" s="29">
        <f t="shared" si="1944"/>
        <v>2</v>
      </c>
      <c r="F1874" s="29">
        <f t="shared" si="1945"/>
        <v>9</v>
      </c>
      <c r="G1874" s="29">
        <f t="shared" si="1946"/>
        <v>29</v>
      </c>
      <c r="H1874" s="166" t="str">
        <f t="shared" si="1947"/>
        <v>Fr</v>
      </c>
      <c r="I1874" s="29">
        <f t="shared" si="1928"/>
        <v>13</v>
      </c>
      <c r="J1874" s="29">
        <f t="array" ref="J1874">INDEX(Dienstplan!$F$6:$AJ$55,BN1874,BO1874)</f>
        <v>0</v>
      </c>
      <c r="K1874" s="29">
        <f t="array" ref="K1874">IF(OR(J1874=Schichten!$B$3,J1874=Schichten!$B$4),INDEX($D$98:$D$147,MATCH(CODE(J1874),$H$98:$H$147,0)),IF(ISERROR(INDEX($D$98:$D$147,MATCH(J1874,$A$98:$A$147,0))),0,INDEX($D$98:$D$147,MATCH(J1874,$A$98:$A$147,0))))</f>
        <v>0</v>
      </c>
      <c r="L1874" s="29">
        <f t="shared" ref="L1874" si="1971">L1824</f>
        <v>0</v>
      </c>
      <c r="M1874" s="29">
        <f t="shared" si="1968"/>
        <v>0</v>
      </c>
      <c r="O1874" s="29">
        <f t="shared" si="1953"/>
        <v>0</v>
      </c>
      <c r="P1874" s="29">
        <f t="shared" si="1953"/>
        <v>0</v>
      </c>
      <c r="Q1874" s="29">
        <f t="shared" si="1953"/>
        <v>0</v>
      </c>
      <c r="R1874" s="29">
        <f t="shared" si="1953"/>
        <v>0</v>
      </c>
      <c r="S1874" s="29">
        <f t="shared" si="1953"/>
        <v>0</v>
      </c>
      <c r="T1874" s="29">
        <f t="shared" si="1953"/>
        <v>0</v>
      </c>
      <c r="U1874" s="29">
        <f t="shared" si="1953"/>
        <v>0</v>
      </c>
      <c r="V1874" s="29">
        <f t="shared" si="1953"/>
        <v>0</v>
      </c>
      <c r="W1874" s="29">
        <f t="shared" si="1953"/>
        <v>0</v>
      </c>
      <c r="X1874" s="29">
        <f t="shared" si="1953"/>
        <v>0</v>
      </c>
      <c r="Y1874" s="29">
        <f t="shared" si="1953"/>
        <v>1</v>
      </c>
      <c r="Z1874" s="29">
        <f t="shared" si="1953"/>
        <v>1</v>
      </c>
      <c r="AA1874" s="29">
        <f t="shared" si="1953"/>
        <v>1</v>
      </c>
      <c r="AB1874" s="29">
        <f t="shared" si="1953"/>
        <v>1</v>
      </c>
      <c r="AC1874" s="29">
        <f t="shared" si="1953"/>
        <v>1</v>
      </c>
      <c r="AD1874" s="29">
        <f t="shared" si="1953"/>
        <v>1</v>
      </c>
      <c r="AE1874" s="29">
        <f t="shared" si="1951"/>
        <v>1</v>
      </c>
      <c r="AF1874" s="29">
        <f t="shared" si="1951"/>
        <v>1</v>
      </c>
      <c r="AG1874" s="29">
        <f t="shared" si="1951"/>
        <v>1</v>
      </c>
      <c r="AH1874" s="29">
        <f t="shared" si="1951"/>
        <v>1</v>
      </c>
      <c r="AI1874" s="29">
        <f t="shared" si="1951"/>
        <v>1</v>
      </c>
      <c r="AJ1874" s="29">
        <f t="shared" si="1951"/>
        <v>1</v>
      </c>
      <c r="AK1874" s="29">
        <f t="shared" si="1951"/>
        <v>1</v>
      </c>
      <c r="AL1874" s="29">
        <f t="shared" si="1951"/>
        <v>1</v>
      </c>
      <c r="AM1874" s="29">
        <f t="shared" si="1951"/>
        <v>1</v>
      </c>
      <c r="AN1874" s="29">
        <f t="shared" si="1951"/>
        <v>1</v>
      </c>
      <c r="AO1874" s="29">
        <f t="shared" si="1951"/>
        <v>1</v>
      </c>
      <c r="AP1874" s="29">
        <f t="shared" si="1951"/>
        <v>1</v>
      </c>
      <c r="AQ1874" s="29">
        <f t="shared" si="1951"/>
        <v>1</v>
      </c>
      <c r="AR1874" s="29">
        <f t="shared" si="1951"/>
        <v>1</v>
      </c>
      <c r="AS1874" s="29">
        <f t="shared" si="1951"/>
        <v>1</v>
      </c>
      <c r="AT1874" s="29">
        <f t="shared" si="1959"/>
        <v>1</v>
      </c>
      <c r="AU1874" s="29">
        <f t="shared" si="1959"/>
        <v>1</v>
      </c>
      <c r="AV1874" s="29">
        <f t="shared" si="1959"/>
        <v>1</v>
      </c>
      <c r="AW1874" s="29">
        <f t="shared" si="1959"/>
        <v>1</v>
      </c>
      <c r="AX1874" s="29">
        <f t="shared" si="1959"/>
        <v>1</v>
      </c>
      <c r="AY1874" s="29">
        <f t="shared" si="1959"/>
        <v>1</v>
      </c>
      <c r="AZ1874" s="29">
        <f t="shared" si="1959"/>
        <v>1</v>
      </c>
      <c r="BA1874" s="29">
        <f t="shared" si="1959"/>
        <v>1</v>
      </c>
      <c r="BB1874" s="29">
        <f t="shared" si="1959"/>
        <v>1</v>
      </c>
      <c r="BC1874" s="29">
        <f t="shared" si="1959"/>
        <v>1</v>
      </c>
      <c r="BD1874" s="29">
        <f t="shared" si="1959"/>
        <v>1</v>
      </c>
      <c r="BE1874" s="29">
        <f t="shared" si="1959"/>
        <v>1</v>
      </c>
      <c r="BF1874" s="29">
        <f t="shared" si="1959"/>
        <v>1</v>
      </c>
      <c r="BG1874" s="29">
        <f t="shared" si="1959"/>
        <v>1</v>
      </c>
      <c r="BH1874" s="29">
        <f t="shared" si="1959"/>
        <v>1</v>
      </c>
      <c r="BI1874" s="29">
        <f t="shared" si="1959"/>
        <v>1</v>
      </c>
      <c r="BJ1874" s="29">
        <f t="shared" si="1957"/>
        <v>1</v>
      </c>
      <c r="BN1874" s="29">
        <f t="shared" si="1943"/>
        <v>13</v>
      </c>
      <c r="BO1874" s="29">
        <f t="shared" si="1930"/>
        <v>29</v>
      </c>
    </row>
    <row r="1875" spans="3:67" x14ac:dyDescent="0.25">
      <c r="C1875" s="79">
        <f t="shared" si="1927"/>
        <v>43890</v>
      </c>
      <c r="D1875" s="29">
        <f t="shared" si="1965"/>
        <v>2020</v>
      </c>
      <c r="E1875" s="29">
        <f t="shared" si="1944"/>
        <v>2</v>
      </c>
      <c r="F1875" s="29">
        <f t="shared" si="1945"/>
        <v>9</v>
      </c>
      <c r="G1875" s="29">
        <f t="shared" si="1946"/>
        <v>29</v>
      </c>
      <c r="H1875" s="166" t="str">
        <f t="shared" si="1947"/>
        <v>Fr</v>
      </c>
      <c r="I1875" s="29">
        <f t="shared" si="1928"/>
        <v>14</v>
      </c>
      <c r="J1875" s="29">
        <f t="array" ref="J1875">INDEX(Dienstplan!$F$6:$AJ$55,BN1875,BO1875)</f>
        <v>0</v>
      </c>
      <c r="K1875" s="29">
        <f t="array" ref="K1875">IF(OR(J1875=Schichten!$B$3,J1875=Schichten!$B$4),INDEX($D$98:$D$147,MATCH(CODE(J1875),$H$98:$H$147,0)),IF(ISERROR(INDEX($D$98:$D$147,MATCH(J1875,$A$98:$A$147,0))),0,INDEX($D$98:$D$147,MATCH(J1875,$A$98:$A$147,0))))</f>
        <v>0</v>
      </c>
      <c r="L1875" s="29">
        <f t="shared" ref="L1875" si="1972">L1825</f>
        <v>0</v>
      </c>
      <c r="M1875" s="29">
        <f t="shared" si="1968"/>
        <v>0</v>
      </c>
      <c r="O1875" s="29">
        <f t="shared" si="1953"/>
        <v>0</v>
      </c>
      <c r="P1875" s="29">
        <f t="shared" si="1953"/>
        <v>0</v>
      </c>
      <c r="Q1875" s="29">
        <f t="shared" si="1953"/>
        <v>0</v>
      </c>
      <c r="R1875" s="29">
        <f t="shared" si="1953"/>
        <v>0</v>
      </c>
      <c r="S1875" s="29">
        <f t="shared" si="1953"/>
        <v>0</v>
      </c>
      <c r="T1875" s="29">
        <f t="shared" si="1953"/>
        <v>0</v>
      </c>
      <c r="U1875" s="29">
        <f t="shared" si="1953"/>
        <v>0</v>
      </c>
      <c r="V1875" s="29">
        <f t="shared" si="1953"/>
        <v>0</v>
      </c>
      <c r="W1875" s="29">
        <f t="shared" si="1953"/>
        <v>0</v>
      </c>
      <c r="X1875" s="29">
        <f t="shared" si="1953"/>
        <v>0</v>
      </c>
      <c r="Y1875" s="29">
        <f t="shared" si="1953"/>
        <v>1</v>
      </c>
      <c r="Z1875" s="29">
        <f t="shared" si="1953"/>
        <v>1</v>
      </c>
      <c r="AA1875" s="29">
        <f t="shared" si="1953"/>
        <v>1</v>
      </c>
      <c r="AB1875" s="29">
        <f t="shared" si="1953"/>
        <v>1</v>
      </c>
      <c r="AC1875" s="29">
        <f t="shared" si="1953"/>
        <v>1</v>
      </c>
      <c r="AD1875" s="29">
        <f t="shared" ref="AD1875:AS1890" si="1973">IF($M$457,IF($J1875=AD$461,1,0),0)</f>
        <v>1</v>
      </c>
      <c r="AE1875" s="29">
        <f t="shared" si="1973"/>
        <v>1</v>
      </c>
      <c r="AF1875" s="29">
        <f t="shared" si="1973"/>
        <v>1</v>
      </c>
      <c r="AG1875" s="29">
        <f t="shared" si="1973"/>
        <v>1</v>
      </c>
      <c r="AH1875" s="29">
        <f t="shared" si="1973"/>
        <v>1</v>
      </c>
      <c r="AI1875" s="29">
        <f t="shared" si="1973"/>
        <v>1</v>
      </c>
      <c r="AJ1875" s="29">
        <f t="shared" si="1973"/>
        <v>1</v>
      </c>
      <c r="AK1875" s="29">
        <f t="shared" si="1973"/>
        <v>1</v>
      </c>
      <c r="AL1875" s="29">
        <f t="shared" si="1973"/>
        <v>1</v>
      </c>
      <c r="AM1875" s="29">
        <f t="shared" si="1973"/>
        <v>1</v>
      </c>
      <c r="AN1875" s="29">
        <f t="shared" si="1973"/>
        <v>1</v>
      </c>
      <c r="AO1875" s="29">
        <f t="shared" si="1973"/>
        <v>1</v>
      </c>
      <c r="AP1875" s="29">
        <f t="shared" si="1973"/>
        <v>1</v>
      </c>
      <c r="AQ1875" s="29">
        <f t="shared" si="1973"/>
        <v>1</v>
      </c>
      <c r="AR1875" s="29">
        <f t="shared" si="1973"/>
        <v>1</v>
      </c>
      <c r="AS1875" s="29">
        <f t="shared" si="1973"/>
        <v>1</v>
      </c>
      <c r="AT1875" s="29">
        <f t="shared" si="1959"/>
        <v>1</v>
      </c>
      <c r="AU1875" s="29">
        <f t="shared" si="1959"/>
        <v>1</v>
      </c>
      <c r="AV1875" s="29">
        <f t="shared" si="1959"/>
        <v>1</v>
      </c>
      <c r="AW1875" s="29">
        <f t="shared" si="1959"/>
        <v>1</v>
      </c>
      <c r="AX1875" s="29">
        <f t="shared" si="1959"/>
        <v>1</v>
      </c>
      <c r="AY1875" s="29">
        <f t="shared" si="1959"/>
        <v>1</v>
      </c>
      <c r="AZ1875" s="29">
        <f t="shared" si="1959"/>
        <v>1</v>
      </c>
      <c r="BA1875" s="29">
        <f t="shared" si="1959"/>
        <v>1</v>
      </c>
      <c r="BB1875" s="29">
        <f t="shared" si="1959"/>
        <v>1</v>
      </c>
      <c r="BC1875" s="29">
        <f t="shared" si="1959"/>
        <v>1</v>
      </c>
      <c r="BD1875" s="29">
        <f t="shared" si="1959"/>
        <v>1</v>
      </c>
      <c r="BE1875" s="29">
        <f t="shared" si="1959"/>
        <v>1</v>
      </c>
      <c r="BF1875" s="29">
        <f t="shared" si="1959"/>
        <v>1</v>
      </c>
      <c r="BG1875" s="29">
        <f t="shared" si="1959"/>
        <v>1</v>
      </c>
      <c r="BH1875" s="29">
        <f t="shared" si="1959"/>
        <v>1</v>
      </c>
      <c r="BI1875" s="29">
        <f t="shared" si="1959"/>
        <v>1</v>
      </c>
      <c r="BJ1875" s="29">
        <f t="shared" si="1957"/>
        <v>1</v>
      </c>
      <c r="BN1875" s="29">
        <f t="shared" si="1943"/>
        <v>14</v>
      </c>
      <c r="BO1875" s="29">
        <f t="shared" si="1930"/>
        <v>29</v>
      </c>
    </row>
    <row r="1876" spans="3:67" x14ac:dyDescent="0.25">
      <c r="C1876" s="79">
        <f t="shared" si="1927"/>
        <v>43890</v>
      </c>
      <c r="D1876" s="29">
        <f t="shared" si="1965"/>
        <v>2020</v>
      </c>
      <c r="E1876" s="29">
        <f t="shared" si="1944"/>
        <v>2</v>
      </c>
      <c r="F1876" s="29">
        <f t="shared" si="1945"/>
        <v>9</v>
      </c>
      <c r="G1876" s="29">
        <f t="shared" si="1946"/>
        <v>29</v>
      </c>
      <c r="H1876" s="166" t="str">
        <f t="shared" si="1947"/>
        <v>Fr</v>
      </c>
      <c r="I1876" s="29">
        <f t="shared" si="1928"/>
        <v>15</v>
      </c>
      <c r="J1876" s="29">
        <f t="array" ref="J1876">INDEX(Dienstplan!$F$6:$AJ$55,BN1876,BO1876)</f>
        <v>0</v>
      </c>
      <c r="K1876" s="29">
        <f t="array" ref="K1876">IF(OR(J1876=Schichten!$B$3,J1876=Schichten!$B$4),INDEX($D$98:$D$147,MATCH(CODE(J1876),$H$98:$H$147,0)),IF(ISERROR(INDEX($D$98:$D$147,MATCH(J1876,$A$98:$A$147,0))),0,INDEX($D$98:$D$147,MATCH(J1876,$A$98:$A$147,0))))</f>
        <v>0</v>
      </c>
      <c r="L1876" s="29">
        <f t="shared" ref="L1876" si="1974">L1826</f>
        <v>0</v>
      </c>
      <c r="M1876" s="29">
        <f t="shared" si="1968"/>
        <v>0</v>
      </c>
      <c r="O1876" s="29">
        <f t="shared" ref="O1876:AD1891" si="1975">IF($M$457,IF($J1876=O$461,1,0),0)</f>
        <v>0</v>
      </c>
      <c r="P1876" s="29">
        <f t="shared" si="1975"/>
        <v>0</v>
      </c>
      <c r="Q1876" s="29">
        <f t="shared" si="1975"/>
        <v>0</v>
      </c>
      <c r="R1876" s="29">
        <f t="shared" si="1975"/>
        <v>0</v>
      </c>
      <c r="S1876" s="29">
        <f t="shared" si="1975"/>
        <v>0</v>
      </c>
      <c r="T1876" s="29">
        <f t="shared" si="1975"/>
        <v>0</v>
      </c>
      <c r="U1876" s="29">
        <f t="shared" si="1975"/>
        <v>0</v>
      </c>
      <c r="V1876" s="29">
        <f t="shared" si="1975"/>
        <v>0</v>
      </c>
      <c r="W1876" s="29">
        <f t="shared" si="1975"/>
        <v>0</v>
      </c>
      <c r="X1876" s="29">
        <f t="shared" si="1975"/>
        <v>0</v>
      </c>
      <c r="Y1876" s="29">
        <f t="shared" si="1975"/>
        <v>1</v>
      </c>
      <c r="Z1876" s="29">
        <f t="shared" si="1975"/>
        <v>1</v>
      </c>
      <c r="AA1876" s="29">
        <f t="shared" si="1975"/>
        <v>1</v>
      </c>
      <c r="AB1876" s="29">
        <f t="shared" si="1975"/>
        <v>1</v>
      </c>
      <c r="AC1876" s="29">
        <f t="shared" si="1975"/>
        <v>1</v>
      </c>
      <c r="AD1876" s="29">
        <f t="shared" si="1975"/>
        <v>1</v>
      </c>
      <c r="AE1876" s="29">
        <f t="shared" si="1973"/>
        <v>1</v>
      </c>
      <c r="AF1876" s="29">
        <f t="shared" si="1973"/>
        <v>1</v>
      </c>
      <c r="AG1876" s="29">
        <f t="shared" si="1973"/>
        <v>1</v>
      </c>
      <c r="AH1876" s="29">
        <f t="shared" si="1973"/>
        <v>1</v>
      </c>
      <c r="AI1876" s="29">
        <f t="shared" si="1973"/>
        <v>1</v>
      </c>
      <c r="AJ1876" s="29">
        <f t="shared" si="1973"/>
        <v>1</v>
      </c>
      <c r="AK1876" s="29">
        <f t="shared" si="1973"/>
        <v>1</v>
      </c>
      <c r="AL1876" s="29">
        <f t="shared" si="1973"/>
        <v>1</v>
      </c>
      <c r="AM1876" s="29">
        <f t="shared" si="1973"/>
        <v>1</v>
      </c>
      <c r="AN1876" s="29">
        <f t="shared" si="1973"/>
        <v>1</v>
      </c>
      <c r="AO1876" s="29">
        <f t="shared" si="1973"/>
        <v>1</v>
      </c>
      <c r="AP1876" s="29">
        <f t="shared" si="1973"/>
        <v>1</v>
      </c>
      <c r="AQ1876" s="29">
        <f t="shared" si="1973"/>
        <v>1</v>
      </c>
      <c r="AR1876" s="29">
        <f t="shared" si="1973"/>
        <v>1</v>
      </c>
      <c r="AS1876" s="29">
        <f t="shared" si="1973"/>
        <v>1</v>
      </c>
      <c r="AT1876" s="29">
        <f t="shared" si="1959"/>
        <v>1</v>
      </c>
      <c r="AU1876" s="29">
        <f t="shared" si="1959"/>
        <v>1</v>
      </c>
      <c r="AV1876" s="29">
        <f t="shared" si="1959"/>
        <v>1</v>
      </c>
      <c r="AW1876" s="29">
        <f t="shared" si="1959"/>
        <v>1</v>
      </c>
      <c r="AX1876" s="29">
        <f t="shared" si="1959"/>
        <v>1</v>
      </c>
      <c r="AY1876" s="29">
        <f t="shared" si="1959"/>
        <v>1</v>
      </c>
      <c r="AZ1876" s="29">
        <f t="shared" si="1959"/>
        <v>1</v>
      </c>
      <c r="BA1876" s="29">
        <f t="shared" si="1959"/>
        <v>1</v>
      </c>
      <c r="BB1876" s="29">
        <f t="shared" si="1959"/>
        <v>1</v>
      </c>
      <c r="BC1876" s="29">
        <f t="shared" si="1959"/>
        <v>1</v>
      </c>
      <c r="BD1876" s="29">
        <f t="shared" si="1959"/>
        <v>1</v>
      </c>
      <c r="BE1876" s="29">
        <f t="shared" si="1959"/>
        <v>1</v>
      </c>
      <c r="BF1876" s="29">
        <f t="shared" si="1959"/>
        <v>1</v>
      </c>
      <c r="BG1876" s="29">
        <f t="shared" si="1959"/>
        <v>1</v>
      </c>
      <c r="BH1876" s="29">
        <f t="shared" si="1959"/>
        <v>1</v>
      </c>
      <c r="BI1876" s="29">
        <f t="shared" si="1959"/>
        <v>1</v>
      </c>
      <c r="BJ1876" s="29">
        <f t="shared" si="1957"/>
        <v>1</v>
      </c>
      <c r="BN1876" s="29">
        <f t="shared" si="1943"/>
        <v>15</v>
      </c>
      <c r="BO1876" s="29">
        <f t="shared" si="1930"/>
        <v>29</v>
      </c>
    </row>
    <row r="1877" spans="3:67" x14ac:dyDescent="0.25">
      <c r="C1877" s="79">
        <f t="shared" si="1927"/>
        <v>43890</v>
      </c>
      <c r="D1877" s="29">
        <f t="shared" si="1965"/>
        <v>2020</v>
      </c>
      <c r="E1877" s="29">
        <f t="shared" si="1944"/>
        <v>2</v>
      </c>
      <c r="F1877" s="29">
        <f t="shared" si="1945"/>
        <v>9</v>
      </c>
      <c r="G1877" s="29">
        <f t="shared" si="1946"/>
        <v>29</v>
      </c>
      <c r="H1877" s="166" t="str">
        <f t="shared" si="1947"/>
        <v>Fr</v>
      </c>
      <c r="I1877" s="29">
        <f t="shared" si="1928"/>
        <v>16</v>
      </c>
      <c r="J1877" s="29">
        <f t="array" ref="J1877">INDEX(Dienstplan!$F$6:$AJ$55,BN1877,BO1877)</f>
        <v>0</v>
      </c>
      <c r="K1877" s="29">
        <f t="array" ref="K1877">IF(OR(J1877=Schichten!$B$3,J1877=Schichten!$B$4),INDEX($D$98:$D$147,MATCH(CODE(J1877),$H$98:$H$147,0)),IF(ISERROR(INDEX($D$98:$D$147,MATCH(J1877,$A$98:$A$147,0))),0,INDEX($D$98:$D$147,MATCH(J1877,$A$98:$A$147,0))))</f>
        <v>0</v>
      </c>
      <c r="L1877" s="29">
        <f t="shared" ref="L1877" si="1976">L1827</f>
        <v>0</v>
      </c>
      <c r="M1877" s="29">
        <f t="shared" si="1968"/>
        <v>0</v>
      </c>
      <c r="O1877" s="29">
        <f t="shared" si="1975"/>
        <v>0</v>
      </c>
      <c r="P1877" s="29">
        <f t="shared" si="1975"/>
        <v>0</v>
      </c>
      <c r="Q1877" s="29">
        <f t="shared" si="1975"/>
        <v>0</v>
      </c>
      <c r="R1877" s="29">
        <f t="shared" si="1975"/>
        <v>0</v>
      </c>
      <c r="S1877" s="29">
        <f t="shared" si="1975"/>
        <v>0</v>
      </c>
      <c r="T1877" s="29">
        <f t="shared" si="1975"/>
        <v>0</v>
      </c>
      <c r="U1877" s="29">
        <f t="shared" si="1975"/>
        <v>0</v>
      </c>
      <c r="V1877" s="29">
        <f t="shared" si="1975"/>
        <v>0</v>
      </c>
      <c r="W1877" s="29">
        <f t="shared" si="1975"/>
        <v>0</v>
      </c>
      <c r="X1877" s="29">
        <f t="shared" si="1975"/>
        <v>0</v>
      </c>
      <c r="Y1877" s="29">
        <f t="shared" si="1975"/>
        <v>1</v>
      </c>
      <c r="Z1877" s="29">
        <f t="shared" si="1975"/>
        <v>1</v>
      </c>
      <c r="AA1877" s="29">
        <f t="shared" si="1975"/>
        <v>1</v>
      </c>
      <c r="AB1877" s="29">
        <f t="shared" si="1975"/>
        <v>1</v>
      </c>
      <c r="AC1877" s="29">
        <f t="shared" si="1975"/>
        <v>1</v>
      </c>
      <c r="AD1877" s="29">
        <f t="shared" si="1975"/>
        <v>1</v>
      </c>
      <c r="AE1877" s="29">
        <f t="shared" si="1973"/>
        <v>1</v>
      </c>
      <c r="AF1877" s="29">
        <f t="shared" si="1973"/>
        <v>1</v>
      </c>
      <c r="AG1877" s="29">
        <f t="shared" si="1973"/>
        <v>1</v>
      </c>
      <c r="AH1877" s="29">
        <f t="shared" si="1973"/>
        <v>1</v>
      </c>
      <c r="AI1877" s="29">
        <f t="shared" si="1973"/>
        <v>1</v>
      </c>
      <c r="AJ1877" s="29">
        <f t="shared" si="1973"/>
        <v>1</v>
      </c>
      <c r="AK1877" s="29">
        <f t="shared" si="1973"/>
        <v>1</v>
      </c>
      <c r="AL1877" s="29">
        <f t="shared" si="1973"/>
        <v>1</v>
      </c>
      <c r="AM1877" s="29">
        <f t="shared" si="1973"/>
        <v>1</v>
      </c>
      <c r="AN1877" s="29">
        <f t="shared" si="1973"/>
        <v>1</v>
      </c>
      <c r="AO1877" s="29">
        <f t="shared" si="1973"/>
        <v>1</v>
      </c>
      <c r="AP1877" s="29">
        <f t="shared" si="1973"/>
        <v>1</v>
      </c>
      <c r="AQ1877" s="29">
        <f t="shared" si="1973"/>
        <v>1</v>
      </c>
      <c r="AR1877" s="29">
        <f t="shared" si="1973"/>
        <v>1</v>
      </c>
      <c r="AS1877" s="29">
        <f t="shared" si="1973"/>
        <v>1</v>
      </c>
      <c r="AT1877" s="29">
        <f t="shared" si="1959"/>
        <v>1</v>
      </c>
      <c r="AU1877" s="29">
        <f t="shared" si="1959"/>
        <v>1</v>
      </c>
      <c r="AV1877" s="29">
        <f t="shared" si="1959"/>
        <v>1</v>
      </c>
      <c r="AW1877" s="29">
        <f t="shared" si="1959"/>
        <v>1</v>
      </c>
      <c r="AX1877" s="29">
        <f t="shared" si="1959"/>
        <v>1</v>
      </c>
      <c r="AY1877" s="29">
        <f t="shared" si="1959"/>
        <v>1</v>
      </c>
      <c r="AZ1877" s="29">
        <f t="shared" si="1959"/>
        <v>1</v>
      </c>
      <c r="BA1877" s="29">
        <f t="shared" si="1959"/>
        <v>1</v>
      </c>
      <c r="BB1877" s="29">
        <f t="shared" si="1959"/>
        <v>1</v>
      </c>
      <c r="BC1877" s="29">
        <f t="shared" si="1959"/>
        <v>1</v>
      </c>
      <c r="BD1877" s="29">
        <f t="shared" si="1959"/>
        <v>1</v>
      </c>
      <c r="BE1877" s="29">
        <f t="shared" si="1959"/>
        <v>1</v>
      </c>
      <c r="BF1877" s="29">
        <f t="shared" si="1959"/>
        <v>1</v>
      </c>
      <c r="BG1877" s="29">
        <f t="shared" si="1959"/>
        <v>1</v>
      </c>
      <c r="BH1877" s="29">
        <f t="shared" si="1959"/>
        <v>1</v>
      </c>
      <c r="BI1877" s="29">
        <f t="shared" si="1959"/>
        <v>1</v>
      </c>
      <c r="BJ1877" s="29">
        <f t="shared" si="1957"/>
        <v>1</v>
      </c>
      <c r="BN1877" s="29">
        <f t="shared" si="1943"/>
        <v>16</v>
      </c>
      <c r="BO1877" s="29">
        <f t="shared" si="1930"/>
        <v>29</v>
      </c>
    </row>
    <row r="1878" spans="3:67" x14ac:dyDescent="0.25">
      <c r="C1878" s="79">
        <f t="shared" si="1927"/>
        <v>43890</v>
      </c>
      <c r="D1878" s="29">
        <f t="shared" si="1965"/>
        <v>2020</v>
      </c>
      <c r="E1878" s="29">
        <f t="shared" si="1944"/>
        <v>2</v>
      </c>
      <c r="F1878" s="29">
        <f t="shared" si="1945"/>
        <v>9</v>
      </c>
      <c r="G1878" s="29">
        <f t="shared" si="1946"/>
        <v>29</v>
      </c>
      <c r="H1878" s="166" t="str">
        <f t="shared" si="1947"/>
        <v>Fr</v>
      </c>
      <c r="I1878" s="29">
        <f t="shared" si="1928"/>
        <v>17</v>
      </c>
      <c r="J1878" s="29">
        <f t="array" ref="J1878">INDEX(Dienstplan!$F$6:$AJ$55,BN1878,BO1878)</f>
        <v>0</v>
      </c>
      <c r="K1878" s="29">
        <f t="array" ref="K1878">IF(OR(J1878=Schichten!$B$3,J1878=Schichten!$B$4),INDEX($D$98:$D$147,MATCH(CODE(J1878),$H$98:$H$147,0)),IF(ISERROR(INDEX($D$98:$D$147,MATCH(J1878,$A$98:$A$147,0))),0,INDEX($D$98:$D$147,MATCH(J1878,$A$98:$A$147,0))))</f>
        <v>0</v>
      </c>
      <c r="L1878" s="29">
        <f t="shared" ref="L1878" si="1977">L1828</f>
        <v>0</v>
      </c>
      <c r="M1878" s="29">
        <f t="shared" si="1968"/>
        <v>0</v>
      </c>
      <c r="O1878" s="29">
        <f t="shared" si="1975"/>
        <v>0</v>
      </c>
      <c r="P1878" s="29">
        <f t="shared" si="1975"/>
        <v>0</v>
      </c>
      <c r="Q1878" s="29">
        <f t="shared" si="1975"/>
        <v>0</v>
      </c>
      <c r="R1878" s="29">
        <f t="shared" si="1975"/>
        <v>0</v>
      </c>
      <c r="S1878" s="29">
        <f t="shared" si="1975"/>
        <v>0</v>
      </c>
      <c r="T1878" s="29">
        <f t="shared" si="1975"/>
        <v>0</v>
      </c>
      <c r="U1878" s="29">
        <f t="shared" si="1975"/>
        <v>0</v>
      </c>
      <c r="V1878" s="29">
        <f t="shared" si="1975"/>
        <v>0</v>
      </c>
      <c r="W1878" s="29">
        <f t="shared" si="1975"/>
        <v>0</v>
      </c>
      <c r="X1878" s="29">
        <f t="shared" si="1975"/>
        <v>0</v>
      </c>
      <c r="Y1878" s="29">
        <f t="shared" si="1975"/>
        <v>1</v>
      </c>
      <c r="Z1878" s="29">
        <f t="shared" si="1975"/>
        <v>1</v>
      </c>
      <c r="AA1878" s="29">
        <f t="shared" si="1975"/>
        <v>1</v>
      </c>
      <c r="AB1878" s="29">
        <f t="shared" si="1975"/>
        <v>1</v>
      </c>
      <c r="AC1878" s="29">
        <f t="shared" si="1975"/>
        <v>1</v>
      </c>
      <c r="AD1878" s="29">
        <f t="shared" si="1975"/>
        <v>1</v>
      </c>
      <c r="AE1878" s="29">
        <f t="shared" si="1973"/>
        <v>1</v>
      </c>
      <c r="AF1878" s="29">
        <f t="shared" si="1973"/>
        <v>1</v>
      </c>
      <c r="AG1878" s="29">
        <f t="shared" si="1973"/>
        <v>1</v>
      </c>
      <c r="AH1878" s="29">
        <f t="shared" si="1973"/>
        <v>1</v>
      </c>
      <c r="AI1878" s="29">
        <f t="shared" si="1973"/>
        <v>1</v>
      </c>
      <c r="AJ1878" s="29">
        <f t="shared" si="1973"/>
        <v>1</v>
      </c>
      <c r="AK1878" s="29">
        <f t="shared" si="1973"/>
        <v>1</v>
      </c>
      <c r="AL1878" s="29">
        <f t="shared" si="1973"/>
        <v>1</v>
      </c>
      <c r="AM1878" s="29">
        <f t="shared" si="1973"/>
        <v>1</v>
      </c>
      <c r="AN1878" s="29">
        <f t="shared" si="1973"/>
        <v>1</v>
      </c>
      <c r="AO1878" s="29">
        <f t="shared" si="1973"/>
        <v>1</v>
      </c>
      <c r="AP1878" s="29">
        <f t="shared" si="1973"/>
        <v>1</v>
      </c>
      <c r="AQ1878" s="29">
        <f t="shared" si="1973"/>
        <v>1</v>
      </c>
      <c r="AR1878" s="29">
        <f t="shared" si="1973"/>
        <v>1</v>
      </c>
      <c r="AS1878" s="29">
        <f t="shared" si="1973"/>
        <v>1</v>
      </c>
      <c r="AT1878" s="29">
        <f t="shared" si="1959"/>
        <v>1</v>
      </c>
      <c r="AU1878" s="29">
        <f t="shared" si="1959"/>
        <v>1</v>
      </c>
      <c r="AV1878" s="29">
        <f t="shared" si="1959"/>
        <v>1</v>
      </c>
      <c r="AW1878" s="29">
        <f t="shared" si="1959"/>
        <v>1</v>
      </c>
      <c r="AX1878" s="29">
        <f t="shared" si="1959"/>
        <v>1</v>
      </c>
      <c r="AY1878" s="29">
        <f t="shared" si="1959"/>
        <v>1</v>
      </c>
      <c r="AZ1878" s="29">
        <f t="shared" si="1959"/>
        <v>1</v>
      </c>
      <c r="BA1878" s="29">
        <f t="shared" si="1959"/>
        <v>1</v>
      </c>
      <c r="BB1878" s="29">
        <f t="shared" si="1959"/>
        <v>1</v>
      </c>
      <c r="BC1878" s="29">
        <f t="shared" si="1959"/>
        <v>1</v>
      </c>
      <c r="BD1878" s="29">
        <f t="shared" si="1959"/>
        <v>1</v>
      </c>
      <c r="BE1878" s="29">
        <f t="shared" si="1959"/>
        <v>1</v>
      </c>
      <c r="BF1878" s="29">
        <f t="shared" si="1959"/>
        <v>1</v>
      </c>
      <c r="BG1878" s="29">
        <f t="shared" si="1959"/>
        <v>1</v>
      </c>
      <c r="BH1878" s="29">
        <f t="shared" si="1959"/>
        <v>1</v>
      </c>
      <c r="BI1878" s="29">
        <f t="shared" si="1959"/>
        <v>1</v>
      </c>
      <c r="BJ1878" s="29">
        <f t="shared" si="1957"/>
        <v>1</v>
      </c>
      <c r="BN1878" s="29">
        <f t="shared" si="1943"/>
        <v>17</v>
      </c>
      <c r="BO1878" s="29">
        <f t="shared" si="1930"/>
        <v>29</v>
      </c>
    </row>
    <row r="1879" spans="3:67" x14ac:dyDescent="0.25">
      <c r="C1879" s="79">
        <f t="shared" si="1927"/>
        <v>43890</v>
      </c>
      <c r="D1879" s="29">
        <f t="shared" si="1965"/>
        <v>2020</v>
      </c>
      <c r="E1879" s="29">
        <f t="shared" si="1944"/>
        <v>2</v>
      </c>
      <c r="F1879" s="29">
        <f t="shared" si="1945"/>
        <v>9</v>
      </c>
      <c r="G1879" s="29">
        <f t="shared" si="1946"/>
        <v>29</v>
      </c>
      <c r="H1879" s="166" t="str">
        <f t="shared" si="1947"/>
        <v>Fr</v>
      </c>
      <c r="I1879" s="29">
        <f t="shared" si="1928"/>
        <v>18</v>
      </c>
      <c r="J1879" s="29">
        <f t="array" ref="J1879">INDEX(Dienstplan!$F$6:$AJ$55,BN1879,BO1879)</f>
        <v>0</v>
      </c>
      <c r="K1879" s="29">
        <f t="array" ref="K1879">IF(OR(J1879=Schichten!$B$3,J1879=Schichten!$B$4),INDEX($D$98:$D$147,MATCH(CODE(J1879),$H$98:$H$147,0)),IF(ISERROR(INDEX($D$98:$D$147,MATCH(J1879,$A$98:$A$147,0))),0,INDEX($D$98:$D$147,MATCH(J1879,$A$98:$A$147,0))))</f>
        <v>0</v>
      </c>
      <c r="L1879" s="29">
        <f t="shared" ref="L1879" si="1978">L1829</f>
        <v>0</v>
      </c>
      <c r="M1879" s="29">
        <f t="shared" si="1968"/>
        <v>0</v>
      </c>
      <c r="O1879" s="29">
        <f t="shared" si="1975"/>
        <v>0</v>
      </c>
      <c r="P1879" s="29">
        <f t="shared" si="1975"/>
        <v>0</v>
      </c>
      <c r="Q1879" s="29">
        <f t="shared" si="1975"/>
        <v>0</v>
      </c>
      <c r="R1879" s="29">
        <f t="shared" si="1975"/>
        <v>0</v>
      </c>
      <c r="S1879" s="29">
        <f t="shared" si="1975"/>
        <v>0</v>
      </c>
      <c r="T1879" s="29">
        <f t="shared" si="1975"/>
        <v>0</v>
      </c>
      <c r="U1879" s="29">
        <f t="shared" si="1975"/>
        <v>0</v>
      </c>
      <c r="V1879" s="29">
        <f t="shared" si="1975"/>
        <v>0</v>
      </c>
      <c r="W1879" s="29">
        <f t="shared" si="1975"/>
        <v>0</v>
      </c>
      <c r="X1879" s="29">
        <f t="shared" si="1975"/>
        <v>0</v>
      </c>
      <c r="Y1879" s="29">
        <f t="shared" si="1975"/>
        <v>1</v>
      </c>
      <c r="Z1879" s="29">
        <f t="shared" si="1975"/>
        <v>1</v>
      </c>
      <c r="AA1879" s="29">
        <f t="shared" si="1975"/>
        <v>1</v>
      </c>
      <c r="AB1879" s="29">
        <f t="shared" si="1975"/>
        <v>1</v>
      </c>
      <c r="AC1879" s="29">
        <f t="shared" si="1975"/>
        <v>1</v>
      </c>
      <c r="AD1879" s="29">
        <f t="shared" si="1975"/>
        <v>1</v>
      </c>
      <c r="AE1879" s="29">
        <f t="shared" si="1973"/>
        <v>1</v>
      </c>
      <c r="AF1879" s="29">
        <f t="shared" si="1973"/>
        <v>1</v>
      </c>
      <c r="AG1879" s="29">
        <f t="shared" si="1973"/>
        <v>1</v>
      </c>
      <c r="AH1879" s="29">
        <f t="shared" si="1973"/>
        <v>1</v>
      </c>
      <c r="AI1879" s="29">
        <f t="shared" si="1973"/>
        <v>1</v>
      </c>
      <c r="AJ1879" s="29">
        <f t="shared" si="1973"/>
        <v>1</v>
      </c>
      <c r="AK1879" s="29">
        <f t="shared" si="1973"/>
        <v>1</v>
      </c>
      <c r="AL1879" s="29">
        <f t="shared" si="1973"/>
        <v>1</v>
      </c>
      <c r="AM1879" s="29">
        <f t="shared" si="1973"/>
        <v>1</v>
      </c>
      <c r="AN1879" s="29">
        <f t="shared" si="1973"/>
        <v>1</v>
      </c>
      <c r="AO1879" s="29">
        <f t="shared" si="1973"/>
        <v>1</v>
      </c>
      <c r="AP1879" s="29">
        <f t="shared" si="1973"/>
        <v>1</v>
      </c>
      <c r="AQ1879" s="29">
        <f t="shared" si="1973"/>
        <v>1</v>
      </c>
      <c r="AR1879" s="29">
        <f t="shared" si="1973"/>
        <v>1</v>
      </c>
      <c r="AS1879" s="29">
        <f t="shared" si="1973"/>
        <v>1</v>
      </c>
      <c r="AT1879" s="29">
        <f t="shared" si="1959"/>
        <v>1</v>
      </c>
      <c r="AU1879" s="29">
        <f t="shared" si="1959"/>
        <v>1</v>
      </c>
      <c r="AV1879" s="29">
        <f t="shared" si="1959"/>
        <v>1</v>
      </c>
      <c r="AW1879" s="29">
        <f t="shared" si="1959"/>
        <v>1</v>
      </c>
      <c r="AX1879" s="29">
        <f t="shared" si="1959"/>
        <v>1</v>
      </c>
      <c r="AY1879" s="29">
        <f t="shared" si="1959"/>
        <v>1</v>
      </c>
      <c r="AZ1879" s="29">
        <f t="shared" si="1959"/>
        <v>1</v>
      </c>
      <c r="BA1879" s="29">
        <f t="shared" si="1959"/>
        <v>1</v>
      </c>
      <c r="BB1879" s="29">
        <f t="shared" si="1959"/>
        <v>1</v>
      </c>
      <c r="BC1879" s="29">
        <f t="shared" si="1959"/>
        <v>1</v>
      </c>
      <c r="BD1879" s="29">
        <f t="shared" si="1959"/>
        <v>1</v>
      </c>
      <c r="BE1879" s="29">
        <f t="shared" si="1959"/>
        <v>1</v>
      </c>
      <c r="BF1879" s="29">
        <f t="shared" si="1959"/>
        <v>1</v>
      </c>
      <c r="BG1879" s="29">
        <f t="shared" si="1959"/>
        <v>1</v>
      </c>
      <c r="BH1879" s="29">
        <f t="shared" si="1959"/>
        <v>1</v>
      </c>
      <c r="BI1879" s="29">
        <f t="shared" ref="BI1879:BJ1894" si="1979">IF($M$457,IF($J1879=BI$461,1,0),0)</f>
        <v>1</v>
      </c>
      <c r="BJ1879" s="29">
        <f t="shared" si="1979"/>
        <v>1</v>
      </c>
      <c r="BN1879" s="29">
        <f t="shared" si="1943"/>
        <v>18</v>
      </c>
      <c r="BO1879" s="29">
        <f t="shared" si="1930"/>
        <v>29</v>
      </c>
    </row>
    <row r="1880" spans="3:67" x14ac:dyDescent="0.25">
      <c r="C1880" s="79">
        <f t="shared" si="1927"/>
        <v>43890</v>
      </c>
      <c r="D1880" s="29">
        <f t="shared" si="1965"/>
        <v>2020</v>
      </c>
      <c r="E1880" s="29">
        <f t="shared" si="1944"/>
        <v>2</v>
      </c>
      <c r="F1880" s="29">
        <f t="shared" si="1945"/>
        <v>9</v>
      </c>
      <c r="G1880" s="29">
        <f t="shared" si="1946"/>
        <v>29</v>
      </c>
      <c r="H1880" s="166" t="str">
        <f t="shared" si="1947"/>
        <v>Fr</v>
      </c>
      <c r="I1880" s="29">
        <f t="shared" si="1928"/>
        <v>19</v>
      </c>
      <c r="J1880" s="29">
        <f t="array" ref="J1880">INDEX(Dienstplan!$F$6:$AJ$55,BN1880,BO1880)</f>
        <v>0</v>
      </c>
      <c r="K1880" s="29">
        <f t="array" ref="K1880">IF(OR(J1880=Schichten!$B$3,J1880=Schichten!$B$4),INDEX($D$98:$D$147,MATCH(CODE(J1880),$H$98:$H$147,0)),IF(ISERROR(INDEX($D$98:$D$147,MATCH(J1880,$A$98:$A$147,0))),0,INDEX($D$98:$D$147,MATCH(J1880,$A$98:$A$147,0))))</f>
        <v>0</v>
      </c>
      <c r="L1880" s="29">
        <f t="shared" ref="L1880" si="1980">L1830</f>
        <v>0</v>
      </c>
      <c r="M1880" s="29">
        <f t="shared" si="1968"/>
        <v>0</v>
      </c>
      <c r="O1880" s="29">
        <f t="shared" si="1975"/>
        <v>0</v>
      </c>
      <c r="P1880" s="29">
        <f t="shared" si="1975"/>
        <v>0</v>
      </c>
      <c r="Q1880" s="29">
        <f t="shared" si="1975"/>
        <v>0</v>
      </c>
      <c r="R1880" s="29">
        <f t="shared" si="1975"/>
        <v>0</v>
      </c>
      <c r="S1880" s="29">
        <f t="shared" si="1975"/>
        <v>0</v>
      </c>
      <c r="T1880" s="29">
        <f t="shared" si="1975"/>
        <v>0</v>
      </c>
      <c r="U1880" s="29">
        <f t="shared" si="1975"/>
        <v>0</v>
      </c>
      <c r="V1880" s="29">
        <f t="shared" si="1975"/>
        <v>0</v>
      </c>
      <c r="W1880" s="29">
        <f t="shared" si="1975"/>
        <v>0</v>
      </c>
      <c r="X1880" s="29">
        <f t="shared" si="1975"/>
        <v>0</v>
      </c>
      <c r="Y1880" s="29">
        <f t="shared" si="1975"/>
        <v>1</v>
      </c>
      <c r="Z1880" s="29">
        <f t="shared" si="1975"/>
        <v>1</v>
      </c>
      <c r="AA1880" s="29">
        <f t="shared" si="1975"/>
        <v>1</v>
      </c>
      <c r="AB1880" s="29">
        <f t="shared" si="1975"/>
        <v>1</v>
      </c>
      <c r="AC1880" s="29">
        <f t="shared" si="1975"/>
        <v>1</v>
      </c>
      <c r="AD1880" s="29">
        <f t="shared" si="1975"/>
        <v>1</v>
      </c>
      <c r="AE1880" s="29">
        <f t="shared" si="1973"/>
        <v>1</v>
      </c>
      <c r="AF1880" s="29">
        <f t="shared" si="1973"/>
        <v>1</v>
      </c>
      <c r="AG1880" s="29">
        <f t="shared" si="1973"/>
        <v>1</v>
      </c>
      <c r="AH1880" s="29">
        <f t="shared" si="1973"/>
        <v>1</v>
      </c>
      <c r="AI1880" s="29">
        <f t="shared" si="1973"/>
        <v>1</v>
      </c>
      <c r="AJ1880" s="29">
        <f t="shared" si="1973"/>
        <v>1</v>
      </c>
      <c r="AK1880" s="29">
        <f t="shared" si="1973"/>
        <v>1</v>
      </c>
      <c r="AL1880" s="29">
        <f t="shared" si="1973"/>
        <v>1</v>
      </c>
      <c r="AM1880" s="29">
        <f t="shared" si="1973"/>
        <v>1</v>
      </c>
      <c r="AN1880" s="29">
        <f t="shared" si="1973"/>
        <v>1</v>
      </c>
      <c r="AO1880" s="29">
        <f t="shared" si="1973"/>
        <v>1</v>
      </c>
      <c r="AP1880" s="29">
        <f t="shared" si="1973"/>
        <v>1</v>
      </c>
      <c r="AQ1880" s="29">
        <f t="shared" si="1973"/>
        <v>1</v>
      </c>
      <c r="AR1880" s="29">
        <f t="shared" si="1973"/>
        <v>1</v>
      </c>
      <c r="AS1880" s="29">
        <f t="shared" si="1973"/>
        <v>1</v>
      </c>
      <c r="AT1880" s="29">
        <f t="shared" ref="AT1880:BI1895" si="1981">IF($M$457,IF($J1880=AT$461,1,0),0)</f>
        <v>1</v>
      </c>
      <c r="AU1880" s="29">
        <f t="shared" si="1981"/>
        <v>1</v>
      </c>
      <c r="AV1880" s="29">
        <f t="shared" si="1981"/>
        <v>1</v>
      </c>
      <c r="AW1880" s="29">
        <f t="shared" si="1981"/>
        <v>1</v>
      </c>
      <c r="AX1880" s="29">
        <f t="shared" si="1981"/>
        <v>1</v>
      </c>
      <c r="AY1880" s="29">
        <f t="shared" si="1981"/>
        <v>1</v>
      </c>
      <c r="AZ1880" s="29">
        <f t="shared" si="1981"/>
        <v>1</v>
      </c>
      <c r="BA1880" s="29">
        <f t="shared" si="1981"/>
        <v>1</v>
      </c>
      <c r="BB1880" s="29">
        <f t="shared" si="1981"/>
        <v>1</v>
      </c>
      <c r="BC1880" s="29">
        <f t="shared" si="1981"/>
        <v>1</v>
      </c>
      <c r="BD1880" s="29">
        <f t="shared" si="1981"/>
        <v>1</v>
      </c>
      <c r="BE1880" s="29">
        <f t="shared" si="1981"/>
        <v>1</v>
      </c>
      <c r="BF1880" s="29">
        <f t="shared" si="1981"/>
        <v>1</v>
      </c>
      <c r="BG1880" s="29">
        <f t="shared" si="1981"/>
        <v>1</v>
      </c>
      <c r="BH1880" s="29">
        <f t="shared" si="1981"/>
        <v>1</v>
      </c>
      <c r="BI1880" s="29">
        <f t="shared" si="1981"/>
        <v>1</v>
      </c>
      <c r="BJ1880" s="29">
        <f t="shared" si="1979"/>
        <v>1</v>
      </c>
      <c r="BN1880" s="29">
        <f t="shared" si="1943"/>
        <v>19</v>
      </c>
      <c r="BO1880" s="29">
        <f t="shared" si="1930"/>
        <v>29</v>
      </c>
    </row>
    <row r="1881" spans="3:67" x14ac:dyDescent="0.25">
      <c r="C1881" s="79">
        <f t="shared" si="1927"/>
        <v>43890</v>
      </c>
      <c r="D1881" s="29">
        <f t="shared" si="1965"/>
        <v>2020</v>
      </c>
      <c r="E1881" s="29">
        <f t="shared" si="1944"/>
        <v>2</v>
      </c>
      <c r="F1881" s="29">
        <f t="shared" si="1945"/>
        <v>9</v>
      </c>
      <c r="G1881" s="29">
        <f t="shared" si="1946"/>
        <v>29</v>
      </c>
      <c r="H1881" s="166" t="str">
        <f t="shared" si="1947"/>
        <v>Fr</v>
      </c>
      <c r="I1881" s="29">
        <f t="shared" si="1928"/>
        <v>20</v>
      </c>
      <c r="J1881" s="29">
        <f t="array" ref="J1881">INDEX(Dienstplan!$F$6:$AJ$55,BN1881,BO1881)</f>
        <v>0</v>
      </c>
      <c r="K1881" s="29">
        <f t="array" ref="K1881">IF(OR(J1881=Schichten!$B$3,J1881=Schichten!$B$4),INDEX($D$98:$D$147,MATCH(CODE(J1881),$H$98:$H$147,0)),IF(ISERROR(INDEX($D$98:$D$147,MATCH(J1881,$A$98:$A$147,0))),0,INDEX($D$98:$D$147,MATCH(J1881,$A$98:$A$147,0))))</f>
        <v>0</v>
      </c>
      <c r="L1881" s="29">
        <f t="shared" ref="L1881" si="1982">L1831</f>
        <v>0</v>
      </c>
      <c r="M1881" s="29">
        <f t="shared" si="1968"/>
        <v>0</v>
      </c>
      <c r="O1881" s="29">
        <f t="shared" si="1975"/>
        <v>0</v>
      </c>
      <c r="P1881" s="29">
        <f t="shared" si="1975"/>
        <v>0</v>
      </c>
      <c r="Q1881" s="29">
        <f t="shared" si="1975"/>
        <v>0</v>
      </c>
      <c r="R1881" s="29">
        <f t="shared" si="1975"/>
        <v>0</v>
      </c>
      <c r="S1881" s="29">
        <f t="shared" si="1975"/>
        <v>0</v>
      </c>
      <c r="T1881" s="29">
        <f t="shared" si="1975"/>
        <v>0</v>
      </c>
      <c r="U1881" s="29">
        <f t="shared" si="1975"/>
        <v>0</v>
      </c>
      <c r="V1881" s="29">
        <f t="shared" si="1975"/>
        <v>0</v>
      </c>
      <c r="W1881" s="29">
        <f t="shared" si="1975"/>
        <v>0</v>
      </c>
      <c r="X1881" s="29">
        <f t="shared" si="1975"/>
        <v>0</v>
      </c>
      <c r="Y1881" s="29">
        <f t="shared" si="1975"/>
        <v>1</v>
      </c>
      <c r="Z1881" s="29">
        <f t="shared" si="1975"/>
        <v>1</v>
      </c>
      <c r="AA1881" s="29">
        <f t="shared" si="1975"/>
        <v>1</v>
      </c>
      <c r="AB1881" s="29">
        <f t="shared" si="1975"/>
        <v>1</v>
      </c>
      <c r="AC1881" s="29">
        <f t="shared" si="1975"/>
        <v>1</v>
      </c>
      <c r="AD1881" s="29">
        <f t="shared" si="1975"/>
        <v>1</v>
      </c>
      <c r="AE1881" s="29">
        <f t="shared" si="1973"/>
        <v>1</v>
      </c>
      <c r="AF1881" s="29">
        <f t="shared" si="1973"/>
        <v>1</v>
      </c>
      <c r="AG1881" s="29">
        <f t="shared" si="1973"/>
        <v>1</v>
      </c>
      <c r="AH1881" s="29">
        <f t="shared" si="1973"/>
        <v>1</v>
      </c>
      <c r="AI1881" s="29">
        <f t="shared" si="1973"/>
        <v>1</v>
      </c>
      <c r="AJ1881" s="29">
        <f t="shared" si="1973"/>
        <v>1</v>
      </c>
      <c r="AK1881" s="29">
        <f t="shared" si="1973"/>
        <v>1</v>
      </c>
      <c r="AL1881" s="29">
        <f t="shared" si="1973"/>
        <v>1</v>
      </c>
      <c r="AM1881" s="29">
        <f t="shared" si="1973"/>
        <v>1</v>
      </c>
      <c r="AN1881" s="29">
        <f t="shared" si="1973"/>
        <v>1</v>
      </c>
      <c r="AO1881" s="29">
        <f t="shared" si="1973"/>
        <v>1</v>
      </c>
      <c r="AP1881" s="29">
        <f t="shared" si="1973"/>
        <v>1</v>
      </c>
      <c r="AQ1881" s="29">
        <f t="shared" si="1973"/>
        <v>1</v>
      </c>
      <c r="AR1881" s="29">
        <f t="shared" si="1973"/>
        <v>1</v>
      </c>
      <c r="AS1881" s="29">
        <f t="shared" si="1973"/>
        <v>1</v>
      </c>
      <c r="AT1881" s="29">
        <f t="shared" si="1981"/>
        <v>1</v>
      </c>
      <c r="AU1881" s="29">
        <f t="shared" si="1981"/>
        <v>1</v>
      </c>
      <c r="AV1881" s="29">
        <f t="shared" si="1981"/>
        <v>1</v>
      </c>
      <c r="AW1881" s="29">
        <f t="shared" si="1981"/>
        <v>1</v>
      </c>
      <c r="AX1881" s="29">
        <f t="shared" si="1981"/>
        <v>1</v>
      </c>
      <c r="AY1881" s="29">
        <f t="shared" si="1981"/>
        <v>1</v>
      </c>
      <c r="AZ1881" s="29">
        <f t="shared" si="1981"/>
        <v>1</v>
      </c>
      <c r="BA1881" s="29">
        <f t="shared" si="1981"/>
        <v>1</v>
      </c>
      <c r="BB1881" s="29">
        <f t="shared" si="1981"/>
        <v>1</v>
      </c>
      <c r="BC1881" s="29">
        <f t="shared" si="1981"/>
        <v>1</v>
      </c>
      <c r="BD1881" s="29">
        <f t="shared" si="1981"/>
        <v>1</v>
      </c>
      <c r="BE1881" s="29">
        <f t="shared" si="1981"/>
        <v>1</v>
      </c>
      <c r="BF1881" s="29">
        <f t="shared" si="1981"/>
        <v>1</v>
      </c>
      <c r="BG1881" s="29">
        <f t="shared" si="1981"/>
        <v>1</v>
      </c>
      <c r="BH1881" s="29">
        <f t="shared" si="1981"/>
        <v>1</v>
      </c>
      <c r="BI1881" s="29">
        <f t="shared" si="1981"/>
        <v>1</v>
      </c>
      <c r="BJ1881" s="29">
        <f t="shared" si="1979"/>
        <v>1</v>
      </c>
      <c r="BN1881" s="29">
        <f t="shared" si="1943"/>
        <v>20</v>
      </c>
      <c r="BO1881" s="29">
        <f t="shared" si="1930"/>
        <v>29</v>
      </c>
    </row>
    <row r="1882" spans="3:67" x14ac:dyDescent="0.25">
      <c r="C1882" s="79">
        <f t="shared" si="1927"/>
        <v>43890</v>
      </c>
      <c r="D1882" s="29">
        <f t="shared" si="1965"/>
        <v>2020</v>
      </c>
      <c r="E1882" s="29">
        <f t="shared" si="1944"/>
        <v>2</v>
      </c>
      <c r="F1882" s="29">
        <f t="shared" si="1945"/>
        <v>9</v>
      </c>
      <c r="G1882" s="29">
        <f t="shared" si="1946"/>
        <v>29</v>
      </c>
      <c r="H1882" s="166" t="str">
        <f t="shared" si="1947"/>
        <v>Fr</v>
      </c>
      <c r="I1882" s="29">
        <f t="shared" si="1928"/>
        <v>21</v>
      </c>
      <c r="J1882" s="29">
        <f t="array" ref="J1882">INDEX(Dienstplan!$F$6:$AJ$55,BN1882,BO1882)</f>
        <v>0</v>
      </c>
      <c r="K1882" s="29">
        <f t="array" ref="K1882">IF(OR(J1882=Schichten!$B$3,J1882=Schichten!$B$4),INDEX($D$98:$D$147,MATCH(CODE(J1882),$H$98:$H$147,0)),IF(ISERROR(INDEX($D$98:$D$147,MATCH(J1882,$A$98:$A$147,0))),0,INDEX($D$98:$D$147,MATCH(J1882,$A$98:$A$147,0))))</f>
        <v>0</v>
      </c>
      <c r="L1882" s="29">
        <f t="shared" ref="L1882" si="1983">L1832</f>
        <v>0</v>
      </c>
      <c r="M1882" s="29">
        <f t="shared" si="1968"/>
        <v>0</v>
      </c>
      <c r="O1882" s="29">
        <f t="shared" si="1975"/>
        <v>0</v>
      </c>
      <c r="P1882" s="29">
        <f t="shared" si="1975"/>
        <v>0</v>
      </c>
      <c r="Q1882" s="29">
        <f t="shared" si="1975"/>
        <v>0</v>
      </c>
      <c r="R1882" s="29">
        <f t="shared" si="1975"/>
        <v>0</v>
      </c>
      <c r="S1882" s="29">
        <f t="shared" si="1975"/>
        <v>0</v>
      </c>
      <c r="T1882" s="29">
        <f t="shared" si="1975"/>
        <v>0</v>
      </c>
      <c r="U1882" s="29">
        <f t="shared" si="1975"/>
        <v>0</v>
      </c>
      <c r="V1882" s="29">
        <f t="shared" si="1975"/>
        <v>0</v>
      </c>
      <c r="W1882" s="29">
        <f t="shared" si="1975"/>
        <v>0</v>
      </c>
      <c r="X1882" s="29">
        <f t="shared" si="1975"/>
        <v>0</v>
      </c>
      <c r="Y1882" s="29">
        <f t="shared" si="1975"/>
        <v>1</v>
      </c>
      <c r="Z1882" s="29">
        <f t="shared" si="1975"/>
        <v>1</v>
      </c>
      <c r="AA1882" s="29">
        <f t="shared" si="1975"/>
        <v>1</v>
      </c>
      <c r="AB1882" s="29">
        <f t="shared" si="1975"/>
        <v>1</v>
      </c>
      <c r="AC1882" s="29">
        <f t="shared" si="1975"/>
        <v>1</v>
      </c>
      <c r="AD1882" s="29">
        <f t="shared" si="1975"/>
        <v>1</v>
      </c>
      <c r="AE1882" s="29">
        <f t="shared" si="1973"/>
        <v>1</v>
      </c>
      <c r="AF1882" s="29">
        <f t="shared" si="1973"/>
        <v>1</v>
      </c>
      <c r="AG1882" s="29">
        <f t="shared" si="1973"/>
        <v>1</v>
      </c>
      <c r="AH1882" s="29">
        <f t="shared" si="1973"/>
        <v>1</v>
      </c>
      <c r="AI1882" s="29">
        <f t="shared" si="1973"/>
        <v>1</v>
      </c>
      <c r="AJ1882" s="29">
        <f t="shared" si="1973"/>
        <v>1</v>
      </c>
      <c r="AK1882" s="29">
        <f t="shared" si="1973"/>
        <v>1</v>
      </c>
      <c r="AL1882" s="29">
        <f t="shared" si="1973"/>
        <v>1</v>
      </c>
      <c r="AM1882" s="29">
        <f t="shared" si="1973"/>
        <v>1</v>
      </c>
      <c r="AN1882" s="29">
        <f t="shared" si="1973"/>
        <v>1</v>
      </c>
      <c r="AO1882" s="29">
        <f t="shared" si="1973"/>
        <v>1</v>
      </c>
      <c r="AP1882" s="29">
        <f t="shared" si="1973"/>
        <v>1</v>
      </c>
      <c r="AQ1882" s="29">
        <f t="shared" si="1973"/>
        <v>1</v>
      </c>
      <c r="AR1882" s="29">
        <f t="shared" si="1973"/>
        <v>1</v>
      </c>
      <c r="AS1882" s="29">
        <f t="shared" si="1973"/>
        <v>1</v>
      </c>
      <c r="AT1882" s="29">
        <f t="shared" si="1981"/>
        <v>1</v>
      </c>
      <c r="AU1882" s="29">
        <f t="shared" si="1981"/>
        <v>1</v>
      </c>
      <c r="AV1882" s="29">
        <f t="shared" si="1981"/>
        <v>1</v>
      </c>
      <c r="AW1882" s="29">
        <f t="shared" si="1981"/>
        <v>1</v>
      </c>
      <c r="AX1882" s="29">
        <f t="shared" si="1981"/>
        <v>1</v>
      </c>
      <c r="AY1882" s="29">
        <f t="shared" si="1981"/>
        <v>1</v>
      </c>
      <c r="AZ1882" s="29">
        <f t="shared" si="1981"/>
        <v>1</v>
      </c>
      <c r="BA1882" s="29">
        <f t="shared" si="1981"/>
        <v>1</v>
      </c>
      <c r="BB1882" s="29">
        <f t="shared" si="1981"/>
        <v>1</v>
      </c>
      <c r="BC1882" s="29">
        <f t="shared" si="1981"/>
        <v>1</v>
      </c>
      <c r="BD1882" s="29">
        <f t="shared" si="1981"/>
        <v>1</v>
      </c>
      <c r="BE1882" s="29">
        <f t="shared" si="1981"/>
        <v>1</v>
      </c>
      <c r="BF1882" s="29">
        <f t="shared" si="1981"/>
        <v>1</v>
      </c>
      <c r="BG1882" s="29">
        <f t="shared" si="1981"/>
        <v>1</v>
      </c>
      <c r="BH1882" s="29">
        <f t="shared" si="1981"/>
        <v>1</v>
      </c>
      <c r="BI1882" s="29">
        <f t="shared" si="1981"/>
        <v>1</v>
      </c>
      <c r="BJ1882" s="29">
        <f t="shared" si="1979"/>
        <v>1</v>
      </c>
      <c r="BN1882" s="29">
        <f t="shared" si="1943"/>
        <v>21</v>
      </c>
      <c r="BO1882" s="29">
        <f t="shared" si="1930"/>
        <v>29</v>
      </c>
    </row>
    <row r="1883" spans="3:67" x14ac:dyDescent="0.25">
      <c r="C1883" s="79">
        <f t="shared" si="1927"/>
        <v>43890</v>
      </c>
      <c r="D1883" s="29">
        <f t="shared" si="1965"/>
        <v>2020</v>
      </c>
      <c r="E1883" s="29">
        <f t="shared" si="1944"/>
        <v>2</v>
      </c>
      <c r="F1883" s="29">
        <f t="shared" si="1945"/>
        <v>9</v>
      </c>
      <c r="G1883" s="29">
        <f t="shared" si="1946"/>
        <v>29</v>
      </c>
      <c r="H1883" s="166" t="str">
        <f t="shared" si="1947"/>
        <v>Fr</v>
      </c>
      <c r="I1883" s="29">
        <f t="shared" si="1928"/>
        <v>22</v>
      </c>
      <c r="J1883" s="29">
        <f t="array" ref="J1883">INDEX(Dienstplan!$F$6:$AJ$55,BN1883,BO1883)</f>
        <v>0</v>
      </c>
      <c r="K1883" s="29">
        <f t="array" ref="K1883">IF(OR(J1883=Schichten!$B$3,J1883=Schichten!$B$4),INDEX($D$98:$D$147,MATCH(CODE(J1883),$H$98:$H$147,0)),IF(ISERROR(INDEX($D$98:$D$147,MATCH(J1883,$A$98:$A$147,0))),0,INDEX($D$98:$D$147,MATCH(J1883,$A$98:$A$147,0))))</f>
        <v>0</v>
      </c>
      <c r="L1883" s="29">
        <f t="shared" ref="L1883" si="1984">L1833</f>
        <v>0</v>
      </c>
      <c r="M1883" s="29">
        <f t="shared" si="1968"/>
        <v>0</v>
      </c>
      <c r="O1883" s="29">
        <f t="shared" si="1975"/>
        <v>0</v>
      </c>
      <c r="P1883" s="29">
        <f t="shared" si="1975"/>
        <v>0</v>
      </c>
      <c r="Q1883" s="29">
        <f t="shared" si="1975"/>
        <v>0</v>
      </c>
      <c r="R1883" s="29">
        <f t="shared" si="1975"/>
        <v>0</v>
      </c>
      <c r="S1883" s="29">
        <f t="shared" si="1975"/>
        <v>0</v>
      </c>
      <c r="T1883" s="29">
        <f t="shared" si="1975"/>
        <v>0</v>
      </c>
      <c r="U1883" s="29">
        <f t="shared" si="1975"/>
        <v>0</v>
      </c>
      <c r="V1883" s="29">
        <f t="shared" si="1975"/>
        <v>0</v>
      </c>
      <c r="W1883" s="29">
        <f t="shared" si="1975"/>
        <v>0</v>
      </c>
      <c r="X1883" s="29">
        <f t="shared" si="1975"/>
        <v>0</v>
      </c>
      <c r="Y1883" s="29">
        <f t="shared" si="1975"/>
        <v>1</v>
      </c>
      <c r="Z1883" s="29">
        <f t="shared" si="1975"/>
        <v>1</v>
      </c>
      <c r="AA1883" s="29">
        <f t="shared" si="1975"/>
        <v>1</v>
      </c>
      <c r="AB1883" s="29">
        <f t="shared" si="1975"/>
        <v>1</v>
      </c>
      <c r="AC1883" s="29">
        <f t="shared" si="1975"/>
        <v>1</v>
      </c>
      <c r="AD1883" s="29">
        <f t="shared" si="1975"/>
        <v>1</v>
      </c>
      <c r="AE1883" s="29">
        <f t="shared" si="1973"/>
        <v>1</v>
      </c>
      <c r="AF1883" s="29">
        <f t="shared" si="1973"/>
        <v>1</v>
      </c>
      <c r="AG1883" s="29">
        <f t="shared" si="1973"/>
        <v>1</v>
      </c>
      <c r="AH1883" s="29">
        <f t="shared" si="1973"/>
        <v>1</v>
      </c>
      <c r="AI1883" s="29">
        <f t="shared" si="1973"/>
        <v>1</v>
      </c>
      <c r="AJ1883" s="29">
        <f t="shared" si="1973"/>
        <v>1</v>
      </c>
      <c r="AK1883" s="29">
        <f t="shared" si="1973"/>
        <v>1</v>
      </c>
      <c r="AL1883" s="29">
        <f t="shared" si="1973"/>
        <v>1</v>
      </c>
      <c r="AM1883" s="29">
        <f t="shared" si="1973"/>
        <v>1</v>
      </c>
      <c r="AN1883" s="29">
        <f t="shared" si="1973"/>
        <v>1</v>
      </c>
      <c r="AO1883" s="29">
        <f t="shared" si="1973"/>
        <v>1</v>
      </c>
      <c r="AP1883" s="29">
        <f t="shared" si="1973"/>
        <v>1</v>
      </c>
      <c r="AQ1883" s="29">
        <f t="shared" si="1973"/>
        <v>1</v>
      </c>
      <c r="AR1883" s="29">
        <f t="shared" si="1973"/>
        <v>1</v>
      </c>
      <c r="AS1883" s="29">
        <f t="shared" si="1973"/>
        <v>1</v>
      </c>
      <c r="AT1883" s="29">
        <f t="shared" si="1981"/>
        <v>1</v>
      </c>
      <c r="AU1883" s="29">
        <f t="shared" si="1981"/>
        <v>1</v>
      </c>
      <c r="AV1883" s="29">
        <f t="shared" si="1981"/>
        <v>1</v>
      </c>
      <c r="AW1883" s="29">
        <f t="shared" si="1981"/>
        <v>1</v>
      </c>
      <c r="AX1883" s="29">
        <f t="shared" si="1981"/>
        <v>1</v>
      </c>
      <c r="AY1883" s="29">
        <f t="shared" si="1981"/>
        <v>1</v>
      </c>
      <c r="AZ1883" s="29">
        <f t="shared" si="1981"/>
        <v>1</v>
      </c>
      <c r="BA1883" s="29">
        <f t="shared" si="1981"/>
        <v>1</v>
      </c>
      <c r="BB1883" s="29">
        <f t="shared" si="1981"/>
        <v>1</v>
      </c>
      <c r="BC1883" s="29">
        <f t="shared" si="1981"/>
        <v>1</v>
      </c>
      <c r="BD1883" s="29">
        <f t="shared" si="1981"/>
        <v>1</v>
      </c>
      <c r="BE1883" s="29">
        <f t="shared" si="1981"/>
        <v>1</v>
      </c>
      <c r="BF1883" s="29">
        <f t="shared" si="1981"/>
        <v>1</v>
      </c>
      <c r="BG1883" s="29">
        <f t="shared" si="1981"/>
        <v>1</v>
      </c>
      <c r="BH1883" s="29">
        <f t="shared" si="1981"/>
        <v>1</v>
      </c>
      <c r="BI1883" s="29">
        <f t="shared" si="1981"/>
        <v>1</v>
      </c>
      <c r="BJ1883" s="29">
        <f t="shared" si="1979"/>
        <v>1</v>
      </c>
      <c r="BN1883" s="29">
        <f t="shared" si="1943"/>
        <v>22</v>
      </c>
      <c r="BO1883" s="29">
        <f t="shared" si="1930"/>
        <v>29</v>
      </c>
    </row>
    <row r="1884" spans="3:67" x14ac:dyDescent="0.25">
      <c r="C1884" s="79">
        <f t="shared" si="1927"/>
        <v>43890</v>
      </c>
      <c r="D1884" s="29">
        <f t="shared" si="1965"/>
        <v>2020</v>
      </c>
      <c r="E1884" s="29">
        <f t="shared" si="1944"/>
        <v>2</v>
      </c>
      <c r="F1884" s="29">
        <f t="shared" si="1945"/>
        <v>9</v>
      </c>
      <c r="G1884" s="29">
        <f t="shared" si="1946"/>
        <v>29</v>
      </c>
      <c r="H1884" s="166" t="str">
        <f t="shared" si="1947"/>
        <v>Fr</v>
      </c>
      <c r="I1884" s="29">
        <f t="shared" si="1928"/>
        <v>23</v>
      </c>
      <c r="J1884" s="29">
        <f t="array" ref="J1884">INDEX(Dienstplan!$F$6:$AJ$55,BN1884,BO1884)</f>
        <v>0</v>
      </c>
      <c r="K1884" s="29">
        <f t="array" ref="K1884">IF(OR(J1884=Schichten!$B$3,J1884=Schichten!$B$4),INDEX($D$98:$D$147,MATCH(CODE(J1884),$H$98:$H$147,0)),IF(ISERROR(INDEX($D$98:$D$147,MATCH(J1884,$A$98:$A$147,0))),0,INDEX($D$98:$D$147,MATCH(J1884,$A$98:$A$147,0))))</f>
        <v>0</v>
      </c>
      <c r="L1884" s="29">
        <f t="shared" ref="L1884" si="1985">L1834</f>
        <v>0</v>
      </c>
      <c r="M1884" s="29">
        <f t="shared" si="1968"/>
        <v>0</v>
      </c>
      <c r="O1884" s="29">
        <f t="shared" si="1975"/>
        <v>0</v>
      </c>
      <c r="P1884" s="29">
        <f t="shared" si="1975"/>
        <v>0</v>
      </c>
      <c r="Q1884" s="29">
        <f t="shared" si="1975"/>
        <v>0</v>
      </c>
      <c r="R1884" s="29">
        <f t="shared" si="1975"/>
        <v>0</v>
      </c>
      <c r="S1884" s="29">
        <f t="shared" si="1975"/>
        <v>0</v>
      </c>
      <c r="T1884" s="29">
        <f t="shared" si="1975"/>
        <v>0</v>
      </c>
      <c r="U1884" s="29">
        <f t="shared" si="1975"/>
        <v>0</v>
      </c>
      <c r="V1884" s="29">
        <f t="shared" si="1975"/>
        <v>0</v>
      </c>
      <c r="W1884" s="29">
        <f t="shared" si="1975"/>
        <v>0</v>
      </c>
      <c r="X1884" s="29">
        <f t="shared" si="1975"/>
        <v>0</v>
      </c>
      <c r="Y1884" s="29">
        <f t="shared" si="1975"/>
        <v>1</v>
      </c>
      <c r="Z1884" s="29">
        <f t="shared" si="1975"/>
        <v>1</v>
      </c>
      <c r="AA1884" s="29">
        <f t="shared" si="1975"/>
        <v>1</v>
      </c>
      <c r="AB1884" s="29">
        <f t="shared" si="1975"/>
        <v>1</v>
      </c>
      <c r="AC1884" s="29">
        <f t="shared" si="1975"/>
        <v>1</v>
      </c>
      <c r="AD1884" s="29">
        <f t="shared" si="1975"/>
        <v>1</v>
      </c>
      <c r="AE1884" s="29">
        <f t="shared" si="1973"/>
        <v>1</v>
      </c>
      <c r="AF1884" s="29">
        <f t="shared" si="1973"/>
        <v>1</v>
      </c>
      <c r="AG1884" s="29">
        <f t="shared" si="1973"/>
        <v>1</v>
      </c>
      <c r="AH1884" s="29">
        <f t="shared" si="1973"/>
        <v>1</v>
      </c>
      <c r="AI1884" s="29">
        <f t="shared" si="1973"/>
        <v>1</v>
      </c>
      <c r="AJ1884" s="29">
        <f t="shared" si="1973"/>
        <v>1</v>
      </c>
      <c r="AK1884" s="29">
        <f t="shared" si="1973"/>
        <v>1</v>
      </c>
      <c r="AL1884" s="29">
        <f t="shared" si="1973"/>
        <v>1</v>
      </c>
      <c r="AM1884" s="29">
        <f t="shared" si="1973"/>
        <v>1</v>
      </c>
      <c r="AN1884" s="29">
        <f t="shared" si="1973"/>
        <v>1</v>
      </c>
      <c r="AO1884" s="29">
        <f t="shared" si="1973"/>
        <v>1</v>
      </c>
      <c r="AP1884" s="29">
        <f t="shared" si="1973"/>
        <v>1</v>
      </c>
      <c r="AQ1884" s="29">
        <f t="shared" si="1973"/>
        <v>1</v>
      </c>
      <c r="AR1884" s="29">
        <f t="shared" si="1973"/>
        <v>1</v>
      </c>
      <c r="AS1884" s="29">
        <f t="shared" si="1973"/>
        <v>1</v>
      </c>
      <c r="AT1884" s="29">
        <f t="shared" si="1981"/>
        <v>1</v>
      </c>
      <c r="AU1884" s="29">
        <f t="shared" si="1981"/>
        <v>1</v>
      </c>
      <c r="AV1884" s="29">
        <f t="shared" si="1981"/>
        <v>1</v>
      </c>
      <c r="AW1884" s="29">
        <f t="shared" si="1981"/>
        <v>1</v>
      </c>
      <c r="AX1884" s="29">
        <f t="shared" si="1981"/>
        <v>1</v>
      </c>
      <c r="AY1884" s="29">
        <f t="shared" si="1981"/>
        <v>1</v>
      </c>
      <c r="AZ1884" s="29">
        <f t="shared" si="1981"/>
        <v>1</v>
      </c>
      <c r="BA1884" s="29">
        <f t="shared" si="1981"/>
        <v>1</v>
      </c>
      <c r="BB1884" s="29">
        <f t="shared" si="1981"/>
        <v>1</v>
      </c>
      <c r="BC1884" s="29">
        <f t="shared" si="1981"/>
        <v>1</v>
      </c>
      <c r="BD1884" s="29">
        <f t="shared" si="1981"/>
        <v>1</v>
      </c>
      <c r="BE1884" s="29">
        <f t="shared" si="1981"/>
        <v>1</v>
      </c>
      <c r="BF1884" s="29">
        <f t="shared" si="1981"/>
        <v>1</v>
      </c>
      <c r="BG1884" s="29">
        <f t="shared" si="1981"/>
        <v>1</v>
      </c>
      <c r="BH1884" s="29">
        <f t="shared" si="1981"/>
        <v>1</v>
      </c>
      <c r="BI1884" s="29">
        <f t="shared" si="1981"/>
        <v>1</v>
      </c>
      <c r="BJ1884" s="29">
        <f t="shared" si="1979"/>
        <v>1</v>
      </c>
      <c r="BN1884" s="29">
        <f t="shared" si="1943"/>
        <v>23</v>
      </c>
      <c r="BO1884" s="29">
        <f t="shared" si="1930"/>
        <v>29</v>
      </c>
    </row>
    <row r="1885" spans="3:67" x14ac:dyDescent="0.25">
      <c r="C1885" s="79">
        <f t="shared" si="1927"/>
        <v>43890</v>
      </c>
      <c r="D1885" s="29">
        <f t="shared" si="1965"/>
        <v>2020</v>
      </c>
      <c r="E1885" s="29">
        <f t="shared" si="1944"/>
        <v>2</v>
      </c>
      <c r="F1885" s="29">
        <f t="shared" si="1945"/>
        <v>9</v>
      </c>
      <c r="G1885" s="29">
        <f t="shared" si="1946"/>
        <v>29</v>
      </c>
      <c r="H1885" s="166" t="str">
        <f t="shared" si="1947"/>
        <v>Fr</v>
      </c>
      <c r="I1885" s="29">
        <f t="shared" si="1928"/>
        <v>24</v>
      </c>
      <c r="J1885" s="29">
        <f t="array" ref="J1885">INDEX(Dienstplan!$F$6:$AJ$55,BN1885,BO1885)</f>
        <v>0</v>
      </c>
      <c r="K1885" s="29">
        <f t="array" ref="K1885">IF(OR(J1885=Schichten!$B$3,J1885=Schichten!$B$4),INDEX($D$98:$D$147,MATCH(CODE(J1885),$H$98:$H$147,0)),IF(ISERROR(INDEX($D$98:$D$147,MATCH(J1885,$A$98:$A$147,0))),0,INDEX($D$98:$D$147,MATCH(J1885,$A$98:$A$147,0))))</f>
        <v>0</v>
      </c>
      <c r="L1885" s="29">
        <f t="shared" ref="L1885" si="1986">L1835</f>
        <v>0</v>
      </c>
      <c r="M1885" s="29">
        <f t="shared" si="1968"/>
        <v>0</v>
      </c>
      <c r="O1885" s="29">
        <f t="shared" si="1975"/>
        <v>0</v>
      </c>
      <c r="P1885" s="29">
        <f t="shared" si="1975"/>
        <v>0</v>
      </c>
      <c r="Q1885" s="29">
        <f t="shared" si="1975"/>
        <v>0</v>
      </c>
      <c r="R1885" s="29">
        <f t="shared" si="1975"/>
        <v>0</v>
      </c>
      <c r="S1885" s="29">
        <f t="shared" si="1975"/>
        <v>0</v>
      </c>
      <c r="T1885" s="29">
        <f t="shared" si="1975"/>
        <v>0</v>
      </c>
      <c r="U1885" s="29">
        <f t="shared" si="1975"/>
        <v>0</v>
      </c>
      <c r="V1885" s="29">
        <f t="shared" si="1975"/>
        <v>0</v>
      </c>
      <c r="W1885" s="29">
        <f t="shared" si="1975"/>
        <v>0</v>
      </c>
      <c r="X1885" s="29">
        <f t="shared" si="1975"/>
        <v>0</v>
      </c>
      <c r="Y1885" s="29">
        <f t="shared" si="1975"/>
        <v>1</v>
      </c>
      <c r="Z1885" s="29">
        <f t="shared" si="1975"/>
        <v>1</v>
      </c>
      <c r="AA1885" s="29">
        <f t="shared" si="1975"/>
        <v>1</v>
      </c>
      <c r="AB1885" s="29">
        <f t="shared" si="1975"/>
        <v>1</v>
      </c>
      <c r="AC1885" s="29">
        <f t="shared" si="1975"/>
        <v>1</v>
      </c>
      <c r="AD1885" s="29">
        <f t="shared" si="1975"/>
        <v>1</v>
      </c>
      <c r="AE1885" s="29">
        <f t="shared" si="1973"/>
        <v>1</v>
      </c>
      <c r="AF1885" s="29">
        <f t="shared" si="1973"/>
        <v>1</v>
      </c>
      <c r="AG1885" s="29">
        <f t="shared" si="1973"/>
        <v>1</v>
      </c>
      <c r="AH1885" s="29">
        <f t="shared" si="1973"/>
        <v>1</v>
      </c>
      <c r="AI1885" s="29">
        <f t="shared" si="1973"/>
        <v>1</v>
      </c>
      <c r="AJ1885" s="29">
        <f t="shared" si="1973"/>
        <v>1</v>
      </c>
      <c r="AK1885" s="29">
        <f t="shared" si="1973"/>
        <v>1</v>
      </c>
      <c r="AL1885" s="29">
        <f t="shared" si="1973"/>
        <v>1</v>
      </c>
      <c r="AM1885" s="29">
        <f t="shared" si="1973"/>
        <v>1</v>
      </c>
      <c r="AN1885" s="29">
        <f t="shared" si="1973"/>
        <v>1</v>
      </c>
      <c r="AO1885" s="29">
        <f t="shared" si="1973"/>
        <v>1</v>
      </c>
      <c r="AP1885" s="29">
        <f t="shared" si="1973"/>
        <v>1</v>
      </c>
      <c r="AQ1885" s="29">
        <f t="shared" si="1973"/>
        <v>1</v>
      </c>
      <c r="AR1885" s="29">
        <f t="shared" si="1973"/>
        <v>1</v>
      </c>
      <c r="AS1885" s="29">
        <f t="shared" si="1973"/>
        <v>1</v>
      </c>
      <c r="AT1885" s="29">
        <f t="shared" si="1981"/>
        <v>1</v>
      </c>
      <c r="AU1885" s="29">
        <f t="shared" si="1981"/>
        <v>1</v>
      </c>
      <c r="AV1885" s="29">
        <f t="shared" si="1981"/>
        <v>1</v>
      </c>
      <c r="AW1885" s="29">
        <f t="shared" si="1981"/>
        <v>1</v>
      </c>
      <c r="AX1885" s="29">
        <f t="shared" si="1981"/>
        <v>1</v>
      </c>
      <c r="AY1885" s="29">
        <f t="shared" si="1981"/>
        <v>1</v>
      </c>
      <c r="AZ1885" s="29">
        <f t="shared" si="1981"/>
        <v>1</v>
      </c>
      <c r="BA1885" s="29">
        <f t="shared" si="1981"/>
        <v>1</v>
      </c>
      <c r="BB1885" s="29">
        <f t="shared" si="1981"/>
        <v>1</v>
      </c>
      <c r="BC1885" s="29">
        <f t="shared" si="1981"/>
        <v>1</v>
      </c>
      <c r="BD1885" s="29">
        <f t="shared" si="1981"/>
        <v>1</v>
      </c>
      <c r="BE1885" s="29">
        <f t="shared" si="1981"/>
        <v>1</v>
      </c>
      <c r="BF1885" s="29">
        <f t="shared" si="1981"/>
        <v>1</v>
      </c>
      <c r="BG1885" s="29">
        <f t="shared" si="1981"/>
        <v>1</v>
      </c>
      <c r="BH1885" s="29">
        <f t="shared" si="1981"/>
        <v>1</v>
      </c>
      <c r="BI1885" s="29">
        <f t="shared" si="1981"/>
        <v>1</v>
      </c>
      <c r="BJ1885" s="29">
        <f t="shared" si="1979"/>
        <v>1</v>
      </c>
      <c r="BN1885" s="29">
        <f t="shared" si="1943"/>
        <v>24</v>
      </c>
      <c r="BO1885" s="29">
        <f t="shared" si="1930"/>
        <v>29</v>
      </c>
    </row>
    <row r="1886" spans="3:67" x14ac:dyDescent="0.25">
      <c r="C1886" s="79">
        <f t="shared" si="1927"/>
        <v>43890</v>
      </c>
      <c r="D1886" s="29">
        <f t="shared" si="1965"/>
        <v>2020</v>
      </c>
      <c r="E1886" s="29">
        <f t="shared" si="1944"/>
        <v>2</v>
      </c>
      <c r="F1886" s="29">
        <f t="shared" si="1945"/>
        <v>9</v>
      </c>
      <c r="G1886" s="29">
        <f t="shared" si="1946"/>
        <v>29</v>
      </c>
      <c r="H1886" s="166" t="str">
        <f t="shared" si="1947"/>
        <v>Fr</v>
      </c>
      <c r="I1886" s="29">
        <f t="shared" si="1928"/>
        <v>25</v>
      </c>
      <c r="J1886" s="29">
        <f t="array" ref="J1886">INDEX(Dienstplan!$F$6:$AJ$55,BN1886,BO1886)</f>
        <v>0</v>
      </c>
      <c r="K1886" s="29">
        <f t="array" ref="K1886">IF(OR(J1886=Schichten!$B$3,J1886=Schichten!$B$4),INDEX($D$98:$D$147,MATCH(CODE(J1886),$H$98:$H$147,0)),IF(ISERROR(INDEX($D$98:$D$147,MATCH(J1886,$A$98:$A$147,0))),0,INDEX($D$98:$D$147,MATCH(J1886,$A$98:$A$147,0))))</f>
        <v>0</v>
      </c>
      <c r="L1886" s="29">
        <f t="shared" ref="L1886" si="1987">L1836</f>
        <v>0</v>
      </c>
      <c r="M1886" s="29">
        <f t="shared" si="1968"/>
        <v>0</v>
      </c>
      <c r="O1886" s="29">
        <f t="shared" si="1975"/>
        <v>0</v>
      </c>
      <c r="P1886" s="29">
        <f t="shared" si="1975"/>
        <v>0</v>
      </c>
      <c r="Q1886" s="29">
        <f t="shared" si="1975"/>
        <v>0</v>
      </c>
      <c r="R1886" s="29">
        <f t="shared" si="1975"/>
        <v>0</v>
      </c>
      <c r="S1886" s="29">
        <f t="shared" si="1975"/>
        <v>0</v>
      </c>
      <c r="T1886" s="29">
        <f t="shared" si="1975"/>
        <v>0</v>
      </c>
      <c r="U1886" s="29">
        <f t="shared" si="1975"/>
        <v>0</v>
      </c>
      <c r="V1886" s="29">
        <f t="shared" si="1975"/>
        <v>0</v>
      </c>
      <c r="W1886" s="29">
        <f t="shared" si="1975"/>
        <v>0</v>
      </c>
      <c r="X1886" s="29">
        <f t="shared" si="1975"/>
        <v>0</v>
      </c>
      <c r="Y1886" s="29">
        <f t="shared" si="1975"/>
        <v>1</v>
      </c>
      <c r="Z1886" s="29">
        <f t="shared" si="1975"/>
        <v>1</v>
      </c>
      <c r="AA1886" s="29">
        <f t="shared" si="1975"/>
        <v>1</v>
      </c>
      <c r="AB1886" s="29">
        <f t="shared" si="1975"/>
        <v>1</v>
      </c>
      <c r="AC1886" s="29">
        <f t="shared" si="1975"/>
        <v>1</v>
      </c>
      <c r="AD1886" s="29">
        <f t="shared" si="1975"/>
        <v>1</v>
      </c>
      <c r="AE1886" s="29">
        <f t="shared" si="1973"/>
        <v>1</v>
      </c>
      <c r="AF1886" s="29">
        <f t="shared" si="1973"/>
        <v>1</v>
      </c>
      <c r="AG1886" s="29">
        <f t="shared" si="1973"/>
        <v>1</v>
      </c>
      <c r="AH1886" s="29">
        <f t="shared" si="1973"/>
        <v>1</v>
      </c>
      <c r="AI1886" s="29">
        <f t="shared" si="1973"/>
        <v>1</v>
      </c>
      <c r="AJ1886" s="29">
        <f t="shared" si="1973"/>
        <v>1</v>
      </c>
      <c r="AK1886" s="29">
        <f t="shared" si="1973"/>
        <v>1</v>
      </c>
      <c r="AL1886" s="29">
        <f t="shared" si="1973"/>
        <v>1</v>
      </c>
      <c r="AM1886" s="29">
        <f t="shared" si="1973"/>
        <v>1</v>
      </c>
      <c r="AN1886" s="29">
        <f t="shared" si="1973"/>
        <v>1</v>
      </c>
      <c r="AO1886" s="29">
        <f t="shared" si="1973"/>
        <v>1</v>
      </c>
      <c r="AP1886" s="29">
        <f t="shared" si="1973"/>
        <v>1</v>
      </c>
      <c r="AQ1886" s="29">
        <f t="shared" si="1973"/>
        <v>1</v>
      </c>
      <c r="AR1886" s="29">
        <f t="shared" si="1973"/>
        <v>1</v>
      </c>
      <c r="AS1886" s="29">
        <f t="shared" si="1973"/>
        <v>1</v>
      </c>
      <c r="AT1886" s="29">
        <f t="shared" si="1981"/>
        <v>1</v>
      </c>
      <c r="AU1886" s="29">
        <f t="shared" si="1981"/>
        <v>1</v>
      </c>
      <c r="AV1886" s="29">
        <f t="shared" si="1981"/>
        <v>1</v>
      </c>
      <c r="AW1886" s="29">
        <f t="shared" si="1981"/>
        <v>1</v>
      </c>
      <c r="AX1886" s="29">
        <f t="shared" si="1981"/>
        <v>1</v>
      </c>
      <c r="AY1886" s="29">
        <f t="shared" si="1981"/>
        <v>1</v>
      </c>
      <c r="AZ1886" s="29">
        <f t="shared" si="1981"/>
        <v>1</v>
      </c>
      <c r="BA1886" s="29">
        <f t="shared" si="1981"/>
        <v>1</v>
      </c>
      <c r="BB1886" s="29">
        <f t="shared" si="1981"/>
        <v>1</v>
      </c>
      <c r="BC1886" s="29">
        <f t="shared" si="1981"/>
        <v>1</v>
      </c>
      <c r="BD1886" s="29">
        <f t="shared" si="1981"/>
        <v>1</v>
      </c>
      <c r="BE1886" s="29">
        <f t="shared" si="1981"/>
        <v>1</v>
      </c>
      <c r="BF1886" s="29">
        <f t="shared" si="1981"/>
        <v>1</v>
      </c>
      <c r="BG1886" s="29">
        <f t="shared" si="1981"/>
        <v>1</v>
      </c>
      <c r="BH1886" s="29">
        <f t="shared" si="1981"/>
        <v>1</v>
      </c>
      <c r="BI1886" s="29">
        <f t="shared" si="1981"/>
        <v>1</v>
      </c>
      <c r="BJ1886" s="29">
        <f t="shared" si="1979"/>
        <v>1</v>
      </c>
      <c r="BN1886" s="29">
        <f t="shared" si="1943"/>
        <v>25</v>
      </c>
      <c r="BO1886" s="29">
        <f t="shared" si="1930"/>
        <v>29</v>
      </c>
    </row>
    <row r="1887" spans="3:67" x14ac:dyDescent="0.25">
      <c r="C1887" s="79">
        <f t="shared" si="1927"/>
        <v>43890</v>
      </c>
      <c r="D1887" s="29">
        <f t="shared" si="1965"/>
        <v>2020</v>
      </c>
      <c r="E1887" s="29">
        <f t="shared" si="1944"/>
        <v>2</v>
      </c>
      <c r="F1887" s="29">
        <f t="shared" si="1945"/>
        <v>9</v>
      </c>
      <c r="G1887" s="29">
        <f t="shared" si="1946"/>
        <v>29</v>
      </c>
      <c r="H1887" s="166" t="str">
        <f t="shared" si="1947"/>
        <v>Fr</v>
      </c>
      <c r="I1887" s="29">
        <f t="shared" si="1928"/>
        <v>26</v>
      </c>
      <c r="J1887" s="29">
        <f t="array" ref="J1887">INDEX(Dienstplan!$F$6:$AJ$55,BN1887,BO1887)</f>
        <v>0</v>
      </c>
      <c r="K1887" s="29">
        <f t="array" ref="K1887">IF(OR(J1887=Schichten!$B$3,J1887=Schichten!$B$4),INDEX($D$98:$D$147,MATCH(CODE(J1887),$H$98:$H$147,0)),IF(ISERROR(INDEX($D$98:$D$147,MATCH(J1887,$A$98:$A$147,0))),0,INDEX($D$98:$D$147,MATCH(J1887,$A$98:$A$147,0))))</f>
        <v>0</v>
      </c>
      <c r="L1887" s="29">
        <f t="shared" ref="L1887" si="1988">L1837</f>
        <v>0</v>
      </c>
      <c r="M1887" s="29">
        <f t="shared" si="1968"/>
        <v>0</v>
      </c>
      <c r="O1887" s="29">
        <f t="shared" si="1975"/>
        <v>0</v>
      </c>
      <c r="P1887" s="29">
        <f t="shared" si="1975"/>
        <v>0</v>
      </c>
      <c r="Q1887" s="29">
        <f t="shared" si="1975"/>
        <v>0</v>
      </c>
      <c r="R1887" s="29">
        <f t="shared" si="1975"/>
        <v>0</v>
      </c>
      <c r="S1887" s="29">
        <f t="shared" si="1975"/>
        <v>0</v>
      </c>
      <c r="T1887" s="29">
        <f t="shared" si="1975"/>
        <v>0</v>
      </c>
      <c r="U1887" s="29">
        <f t="shared" si="1975"/>
        <v>0</v>
      </c>
      <c r="V1887" s="29">
        <f t="shared" si="1975"/>
        <v>0</v>
      </c>
      <c r="W1887" s="29">
        <f t="shared" si="1975"/>
        <v>0</v>
      </c>
      <c r="X1887" s="29">
        <f t="shared" si="1975"/>
        <v>0</v>
      </c>
      <c r="Y1887" s="29">
        <f t="shared" si="1975"/>
        <v>1</v>
      </c>
      <c r="Z1887" s="29">
        <f t="shared" si="1975"/>
        <v>1</v>
      </c>
      <c r="AA1887" s="29">
        <f t="shared" si="1975"/>
        <v>1</v>
      </c>
      <c r="AB1887" s="29">
        <f t="shared" si="1975"/>
        <v>1</v>
      </c>
      <c r="AC1887" s="29">
        <f t="shared" si="1975"/>
        <v>1</v>
      </c>
      <c r="AD1887" s="29">
        <f t="shared" si="1975"/>
        <v>1</v>
      </c>
      <c r="AE1887" s="29">
        <f t="shared" si="1973"/>
        <v>1</v>
      </c>
      <c r="AF1887" s="29">
        <f t="shared" si="1973"/>
        <v>1</v>
      </c>
      <c r="AG1887" s="29">
        <f t="shared" si="1973"/>
        <v>1</v>
      </c>
      <c r="AH1887" s="29">
        <f t="shared" si="1973"/>
        <v>1</v>
      </c>
      <c r="AI1887" s="29">
        <f t="shared" si="1973"/>
        <v>1</v>
      </c>
      <c r="AJ1887" s="29">
        <f t="shared" si="1973"/>
        <v>1</v>
      </c>
      <c r="AK1887" s="29">
        <f t="shared" si="1973"/>
        <v>1</v>
      </c>
      <c r="AL1887" s="29">
        <f t="shared" si="1973"/>
        <v>1</v>
      </c>
      <c r="AM1887" s="29">
        <f t="shared" si="1973"/>
        <v>1</v>
      </c>
      <c r="AN1887" s="29">
        <f t="shared" si="1973"/>
        <v>1</v>
      </c>
      <c r="AO1887" s="29">
        <f t="shared" si="1973"/>
        <v>1</v>
      </c>
      <c r="AP1887" s="29">
        <f t="shared" si="1973"/>
        <v>1</v>
      </c>
      <c r="AQ1887" s="29">
        <f t="shared" si="1973"/>
        <v>1</v>
      </c>
      <c r="AR1887" s="29">
        <f t="shared" si="1973"/>
        <v>1</v>
      </c>
      <c r="AS1887" s="29">
        <f t="shared" si="1973"/>
        <v>1</v>
      </c>
      <c r="AT1887" s="29">
        <f t="shared" si="1981"/>
        <v>1</v>
      </c>
      <c r="AU1887" s="29">
        <f t="shared" si="1981"/>
        <v>1</v>
      </c>
      <c r="AV1887" s="29">
        <f t="shared" si="1981"/>
        <v>1</v>
      </c>
      <c r="AW1887" s="29">
        <f t="shared" si="1981"/>
        <v>1</v>
      </c>
      <c r="AX1887" s="29">
        <f t="shared" si="1981"/>
        <v>1</v>
      </c>
      <c r="AY1887" s="29">
        <f t="shared" si="1981"/>
        <v>1</v>
      </c>
      <c r="AZ1887" s="29">
        <f t="shared" si="1981"/>
        <v>1</v>
      </c>
      <c r="BA1887" s="29">
        <f t="shared" si="1981"/>
        <v>1</v>
      </c>
      <c r="BB1887" s="29">
        <f t="shared" si="1981"/>
        <v>1</v>
      </c>
      <c r="BC1887" s="29">
        <f t="shared" si="1981"/>
        <v>1</v>
      </c>
      <c r="BD1887" s="29">
        <f t="shared" si="1981"/>
        <v>1</v>
      </c>
      <c r="BE1887" s="29">
        <f t="shared" si="1981"/>
        <v>1</v>
      </c>
      <c r="BF1887" s="29">
        <f t="shared" si="1981"/>
        <v>1</v>
      </c>
      <c r="BG1887" s="29">
        <f t="shared" si="1981"/>
        <v>1</v>
      </c>
      <c r="BH1887" s="29">
        <f t="shared" si="1981"/>
        <v>1</v>
      </c>
      <c r="BI1887" s="29">
        <f t="shared" si="1981"/>
        <v>1</v>
      </c>
      <c r="BJ1887" s="29">
        <f t="shared" si="1979"/>
        <v>1</v>
      </c>
      <c r="BN1887" s="29">
        <f t="shared" si="1943"/>
        <v>26</v>
      </c>
      <c r="BO1887" s="29">
        <f t="shared" si="1930"/>
        <v>29</v>
      </c>
    </row>
    <row r="1888" spans="3:67" x14ac:dyDescent="0.25">
      <c r="C1888" s="79">
        <f t="shared" si="1927"/>
        <v>43890</v>
      </c>
      <c r="D1888" s="29">
        <f t="shared" si="1965"/>
        <v>2020</v>
      </c>
      <c r="E1888" s="29">
        <f t="shared" si="1944"/>
        <v>2</v>
      </c>
      <c r="F1888" s="29">
        <f t="shared" si="1945"/>
        <v>9</v>
      </c>
      <c r="G1888" s="29">
        <f t="shared" si="1946"/>
        <v>29</v>
      </c>
      <c r="H1888" s="166" t="str">
        <f t="shared" si="1947"/>
        <v>Fr</v>
      </c>
      <c r="I1888" s="29">
        <f t="shared" si="1928"/>
        <v>27</v>
      </c>
      <c r="J1888" s="29">
        <f t="array" ref="J1888">INDEX(Dienstplan!$F$6:$AJ$55,BN1888,BO1888)</f>
        <v>0</v>
      </c>
      <c r="K1888" s="29">
        <f t="array" ref="K1888">IF(OR(J1888=Schichten!$B$3,J1888=Schichten!$B$4),INDEX($D$98:$D$147,MATCH(CODE(J1888),$H$98:$H$147,0)),IF(ISERROR(INDEX($D$98:$D$147,MATCH(J1888,$A$98:$A$147,0))),0,INDEX($D$98:$D$147,MATCH(J1888,$A$98:$A$147,0))))</f>
        <v>0</v>
      </c>
      <c r="L1888" s="29">
        <f t="shared" ref="L1888" si="1989">L1838</f>
        <v>0</v>
      </c>
      <c r="M1888" s="29">
        <f t="shared" si="1968"/>
        <v>0</v>
      </c>
      <c r="O1888" s="29">
        <f t="shared" si="1975"/>
        <v>0</v>
      </c>
      <c r="P1888" s="29">
        <f t="shared" si="1975"/>
        <v>0</v>
      </c>
      <c r="Q1888" s="29">
        <f t="shared" si="1975"/>
        <v>0</v>
      </c>
      <c r="R1888" s="29">
        <f t="shared" si="1975"/>
        <v>0</v>
      </c>
      <c r="S1888" s="29">
        <f t="shared" si="1975"/>
        <v>0</v>
      </c>
      <c r="T1888" s="29">
        <f t="shared" si="1975"/>
        <v>0</v>
      </c>
      <c r="U1888" s="29">
        <f t="shared" si="1975"/>
        <v>0</v>
      </c>
      <c r="V1888" s="29">
        <f t="shared" si="1975"/>
        <v>0</v>
      </c>
      <c r="W1888" s="29">
        <f t="shared" si="1975"/>
        <v>0</v>
      </c>
      <c r="X1888" s="29">
        <f t="shared" si="1975"/>
        <v>0</v>
      </c>
      <c r="Y1888" s="29">
        <f t="shared" si="1975"/>
        <v>1</v>
      </c>
      <c r="Z1888" s="29">
        <f t="shared" si="1975"/>
        <v>1</v>
      </c>
      <c r="AA1888" s="29">
        <f t="shared" si="1975"/>
        <v>1</v>
      </c>
      <c r="AB1888" s="29">
        <f t="shared" si="1975"/>
        <v>1</v>
      </c>
      <c r="AC1888" s="29">
        <f t="shared" si="1975"/>
        <v>1</v>
      </c>
      <c r="AD1888" s="29">
        <f t="shared" si="1975"/>
        <v>1</v>
      </c>
      <c r="AE1888" s="29">
        <f t="shared" si="1973"/>
        <v>1</v>
      </c>
      <c r="AF1888" s="29">
        <f t="shared" si="1973"/>
        <v>1</v>
      </c>
      <c r="AG1888" s="29">
        <f t="shared" si="1973"/>
        <v>1</v>
      </c>
      <c r="AH1888" s="29">
        <f t="shared" si="1973"/>
        <v>1</v>
      </c>
      <c r="AI1888" s="29">
        <f t="shared" si="1973"/>
        <v>1</v>
      </c>
      <c r="AJ1888" s="29">
        <f t="shared" si="1973"/>
        <v>1</v>
      </c>
      <c r="AK1888" s="29">
        <f t="shared" si="1973"/>
        <v>1</v>
      </c>
      <c r="AL1888" s="29">
        <f t="shared" si="1973"/>
        <v>1</v>
      </c>
      <c r="AM1888" s="29">
        <f t="shared" si="1973"/>
        <v>1</v>
      </c>
      <c r="AN1888" s="29">
        <f t="shared" si="1973"/>
        <v>1</v>
      </c>
      <c r="AO1888" s="29">
        <f t="shared" si="1973"/>
        <v>1</v>
      </c>
      <c r="AP1888" s="29">
        <f t="shared" si="1973"/>
        <v>1</v>
      </c>
      <c r="AQ1888" s="29">
        <f t="shared" si="1973"/>
        <v>1</v>
      </c>
      <c r="AR1888" s="29">
        <f t="shared" si="1973"/>
        <v>1</v>
      </c>
      <c r="AS1888" s="29">
        <f t="shared" si="1973"/>
        <v>1</v>
      </c>
      <c r="AT1888" s="29">
        <f t="shared" si="1981"/>
        <v>1</v>
      </c>
      <c r="AU1888" s="29">
        <f t="shared" si="1981"/>
        <v>1</v>
      </c>
      <c r="AV1888" s="29">
        <f t="shared" si="1981"/>
        <v>1</v>
      </c>
      <c r="AW1888" s="29">
        <f t="shared" si="1981"/>
        <v>1</v>
      </c>
      <c r="AX1888" s="29">
        <f t="shared" si="1981"/>
        <v>1</v>
      </c>
      <c r="AY1888" s="29">
        <f t="shared" si="1981"/>
        <v>1</v>
      </c>
      <c r="AZ1888" s="29">
        <f t="shared" si="1981"/>
        <v>1</v>
      </c>
      <c r="BA1888" s="29">
        <f t="shared" si="1981"/>
        <v>1</v>
      </c>
      <c r="BB1888" s="29">
        <f t="shared" si="1981"/>
        <v>1</v>
      </c>
      <c r="BC1888" s="29">
        <f t="shared" si="1981"/>
        <v>1</v>
      </c>
      <c r="BD1888" s="29">
        <f t="shared" si="1981"/>
        <v>1</v>
      </c>
      <c r="BE1888" s="29">
        <f t="shared" si="1981"/>
        <v>1</v>
      </c>
      <c r="BF1888" s="29">
        <f t="shared" si="1981"/>
        <v>1</v>
      </c>
      <c r="BG1888" s="29">
        <f t="shared" si="1981"/>
        <v>1</v>
      </c>
      <c r="BH1888" s="29">
        <f t="shared" si="1981"/>
        <v>1</v>
      </c>
      <c r="BI1888" s="29">
        <f t="shared" si="1981"/>
        <v>1</v>
      </c>
      <c r="BJ1888" s="29">
        <f t="shared" si="1979"/>
        <v>1</v>
      </c>
      <c r="BN1888" s="29">
        <f t="shared" si="1943"/>
        <v>27</v>
      </c>
      <c r="BO1888" s="29">
        <f t="shared" si="1930"/>
        <v>29</v>
      </c>
    </row>
    <row r="1889" spans="3:67" x14ac:dyDescent="0.25">
      <c r="C1889" s="79">
        <f t="shared" si="1927"/>
        <v>43890</v>
      </c>
      <c r="D1889" s="29">
        <f t="shared" si="1965"/>
        <v>2020</v>
      </c>
      <c r="E1889" s="29">
        <f t="shared" si="1944"/>
        <v>2</v>
      </c>
      <c r="F1889" s="29">
        <f t="shared" si="1945"/>
        <v>9</v>
      </c>
      <c r="G1889" s="29">
        <f t="shared" si="1946"/>
        <v>29</v>
      </c>
      <c r="H1889" s="166" t="str">
        <f t="shared" si="1947"/>
        <v>Fr</v>
      </c>
      <c r="I1889" s="29">
        <f t="shared" si="1928"/>
        <v>28</v>
      </c>
      <c r="J1889" s="29">
        <f t="array" ref="J1889">INDEX(Dienstplan!$F$6:$AJ$55,BN1889,BO1889)</f>
        <v>0</v>
      </c>
      <c r="K1889" s="29">
        <f t="array" ref="K1889">IF(OR(J1889=Schichten!$B$3,J1889=Schichten!$B$4),INDEX($D$98:$D$147,MATCH(CODE(J1889),$H$98:$H$147,0)),IF(ISERROR(INDEX($D$98:$D$147,MATCH(J1889,$A$98:$A$147,0))),0,INDEX($D$98:$D$147,MATCH(J1889,$A$98:$A$147,0))))</f>
        <v>0</v>
      </c>
      <c r="L1889" s="29">
        <f t="shared" ref="L1889" si="1990">L1839</f>
        <v>0</v>
      </c>
      <c r="M1889" s="29">
        <f t="shared" si="1968"/>
        <v>0</v>
      </c>
      <c r="O1889" s="29">
        <f t="shared" si="1975"/>
        <v>0</v>
      </c>
      <c r="P1889" s="29">
        <f t="shared" si="1975"/>
        <v>0</v>
      </c>
      <c r="Q1889" s="29">
        <f t="shared" si="1975"/>
        <v>0</v>
      </c>
      <c r="R1889" s="29">
        <f t="shared" si="1975"/>
        <v>0</v>
      </c>
      <c r="S1889" s="29">
        <f t="shared" si="1975"/>
        <v>0</v>
      </c>
      <c r="T1889" s="29">
        <f t="shared" si="1975"/>
        <v>0</v>
      </c>
      <c r="U1889" s="29">
        <f t="shared" si="1975"/>
        <v>0</v>
      </c>
      <c r="V1889" s="29">
        <f t="shared" si="1975"/>
        <v>0</v>
      </c>
      <c r="W1889" s="29">
        <f t="shared" si="1975"/>
        <v>0</v>
      </c>
      <c r="X1889" s="29">
        <f t="shared" si="1975"/>
        <v>0</v>
      </c>
      <c r="Y1889" s="29">
        <f t="shared" si="1975"/>
        <v>1</v>
      </c>
      <c r="Z1889" s="29">
        <f t="shared" si="1975"/>
        <v>1</v>
      </c>
      <c r="AA1889" s="29">
        <f t="shared" si="1975"/>
        <v>1</v>
      </c>
      <c r="AB1889" s="29">
        <f t="shared" si="1975"/>
        <v>1</v>
      </c>
      <c r="AC1889" s="29">
        <f t="shared" si="1975"/>
        <v>1</v>
      </c>
      <c r="AD1889" s="29">
        <f t="shared" si="1975"/>
        <v>1</v>
      </c>
      <c r="AE1889" s="29">
        <f t="shared" si="1973"/>
        <v>1</v>
      </c>
      <c r="AF1889" s="29">
        <f t="shared" si="1973"/>
        <v>1</v>
      </c>
      <c r="AG1889" s="29">
        <f t="shared" si="1973"/>
        <v>1</v>
      </c>
      <c r="AH1889" s="29">
        <f t="shared" si="1973"/>
        <v>1</v>
      </c>
      <c r="AI1889" s="29">
        <f t="shared" si="1973"/>
        <v>1</v>
      </c>
      <c r="AJ1889" s="29">
        <f t="shared" si="1973"/>
        <v>1</v>
      </c>
      <c r="AK1889" s="29">
        <f t="shared" si="1973"/>
        <v>1</v>
      </c>
      <c r="AL1889" s="29">
        <f t="shared" si="1973"/>
        <v>1</v>
      </c>
      <c r="AM1889" s="29">
        <f t="shared" si="1973"/>
        <v>1</v>
      </c>
      <c r="AN1889" s="29">
        <f t="shared" si="1973"/>
        <v>1</v>
      </c>
      <c r="AO1889" s="29">
        <f t="shared" si="1973"/>
        <v>1</v>
      </c>
      <c r="AP1889" s="29">
        <f t="shared" si="1973"/>
        <v>1</v>
      </c>
      <c r="AQ1889" s="29">
        <f t="shared" si="1973"/>
        <v>1</v>
      </c>
      <c r="AR1889" s="29">
        <f t="shared" si="1973"/>
        <v>1</v>
      </c>
      <c r="AS1889" s="29">
        <f t="shared" si="1973"/>
        <v>1</v>
      </c>
      <c r="AT1889" s="29">
        <f t="shared" si="1981"/>
        <v>1</v>
      </c>
      <c r="AU1889" s="29">
        <f t="shared" si="1981"/>
        <v>1</v>
      </c>
      <c r="AV1889" s="29">
        <f t="shared" si="1981"/>
        <v>1</v>
      </c>
      <c r="AW1889" s="29">
        <f t="shared" si="1981"/>
        <v>1</v>
      </c>
      <c r="AX1889" s="29">
        <f t="shared" si="1981"/>
        <v>1</v>
      </c>
      <c r="AY1889" s="29">
        <f t="shared" si="1981"/>
        <v>1</v>
      </c>
      <c r="AZ1889" s="29">
        <f t="shared" si="1981"/>
        <v>1</v>
      </c>
      <c r="BA1889" s="29">
        <f t="shared" si="1981"/>
        <v>1</v>
      </c>
      <c r="BB1889" s="29">
        <f t="shared" si="1981"/>
        <v>1</v>
      </c>
      <c r="BC1889" s="29">
        <f t="shared" si="1981"/>
        <v>1</v>
      </c>
      <c r="BD1889" s="29">
        <f t="shared" si="1981"/>
        <v>1</v>
      </c>
      <c r="BE1889" s="29">
        <f t="shared" si="1981"/>
        <v>1</v>
      </c>
      <c r="BF1889" s="29">
        <f t="shared" si="1981"/>
        <v>1</v>
      </c>
      <c r="BG1889" s="29">
        <f t="shared" si="1981"/>
        <v>1</v>
      </c>
      <c r="BH1889" s="29">
        <f t="shared" si="1981"/>
        <v>1</v>
      </c>
      <c r="BI1889" s="29">
        <f t="shared" si="1981"/>
        <v>1</v>
      </c>
      <c r="BJ1889" s="29">
        <f t="shared" si="1979"/>
        <v>1</v>
      </c>
      <c r="BN1889" s="29">
        <f t="shared" si="1943"/>
        <v>28</v>
      </c>
      <c r="BO1889" s="29">
        <f t="shared" si="1930"/>
        <v>29</v>
      </c>
    </row>
    <row r="1890" spans="3:67" x14ac:dyDescent="0.25">
      <c r="C1890" s="79">
        <f t="shared" si="1927"/>
        <v>43890</v>
      </c>
      <c r="D1890" s="29">
        <f t="shared" si="1965"/>
        <v>2020</v>
      </c>
      <c r="E1890" s="29">
        <f t="shared" si="1944"/>
        <v>2</v>
      </c>
      <c r="F1890" s="29">
        <f t="shared" si="1945"/>
        <v>9</v>
      </c>
      <c r="G1890" s="29">
        <f t="shared" si="1946"/>
        <v>29</v>
      </c>
      <c r="H1890" s="166" t="str">
        <f t="shared" si="1947"/>
        <v>Fr</v>
      </c>
      <c r="I1890" s="29">
        <f t="shared" si="1928"/>
        <v>29</v>
      </c>
      <c r="J1890" s="29">
        <f t="array" ref="J1890">INDEX(Dienstplan!$F$6:$AJ$55,BN1890,BO1890)</f>
        <v>0</v>
      </c>
      <c r="K1890" s="29">
        <f t="array" ref="K1890">IF(OR(J1890=Schichten!$B$3,J1890=Schichten!$B$4),INDEX($D$98:$D$147,MATCH(CODE(J1890),$H$98:$H$147,0)),IF(ISERROR(INDEX($D$98:$D$147,MATCH(J1890,$A$98:$A$147,0))),0,INDEX($D$98:$D$147,MATCH(J1890,$A$98:$A$147,0))))</f>
        <v>0</v>
      </c>
      <c r="L1890" s="29">
        <f t="shared" ref="L1890" si="1991">L1840</f>
        <v>0</v>
      </c>
      <c r="M1890" s="29">
        <f t="shared" si="1968"/>
        <v>0</v>
      </c>
      <c r="O1890" s="29">
        <f t="shared" si="1975"/>
        <v>0</v>
      </c>
      <c r="P1890" s="29">
        <f t="shared" si="1975"/>
        <v>0</v>
      </c>
      <c r="Q1890" s="29">
        <f t="shared" si="1975"/>
        <v>0</v>
      </c>
      <c r="R1890" s="29">
        <f t="shared" si="1975"/>
        <v>0</v>
      </c>
      <c r="S1890" s="29">
        <f t="shared" si="1975"/>
        <v>0</v>
      </c>
      <c r="T1890" s="29">
        <f t="shared" si="1975"/>
        <v>0</v>
      </c>
      <c r="U1890" s="29">
        <f t="shared" si="1975"/>
        <v>0</v>
      </c>
      <c r="V1890" s="29">
        <f t="shared" si="1975"/>
        <v>0</v>
      </c>
      <c r="W1890" s="29">
        <f t="shared" si="1975"/>
        <v>0</v>
      </c>
      <c r="X1890" s="29">
        <f t="shared" si="1975"/>
        <v>0</v>
      </c>
      <c r="Y1890" s="29">
        <f t="shared" si="1975"/>
        <v>1</v>
      </c>
      <c r="Z1890" s="29">
        <f t="shared" si="1975"/>
        <v>1</v>
      </c>
      <c r="AA1890" s="29">
        <f t="shared" si="1975"/>
        <v>1</v>
      </c>
      <c r="AB1890" s="29">
        <f t="shared" si="1975"/>
        <v>1</v>
      </c>
      <c r="AC1890" s="29">
        <f t="shared" si="1975"/>
        <v>1</v>
      </c>
      <c r="AD1890" s="29">
        <f t="shared" si="1975"/>
        <v>1</v>
      </c>
      <c r="AE1890" s="29">
        <f t="shared" si="1973"/>
        <v>1</v>
      </c>
      <c r="AF1890" s="29">
        <f t="shared" si="1973"/>
        <v>1</v>
      </c>
      <c r="AG1890" s="29">
        <f t="shared" si="1973"/>
        <v>1</v>
      </c>
      <c r="AH1890" s="29">
        <f t="shared" si="1973"/>
        <v>1</v>
      </c>
      <c r="AI1890" s="29">
        <f t="shared" si="1973"/>
        <v>1</v>
      </c>
      <c r="AJ1890" s="29">
        <f t="shared" si="1973"/>
        <v>1</v>
      </c>
      <c r="AK1890" s="29">
        <f t="shared" si="1973"/>
        <v>1</v>
      </c>
      <c r="AL1890" s="29">
        <f t="shared" si="1973"/>
        <v>1</v>
      </c>
      <c r="AM1890" s="29">
        <f t="shared" si="1973"/>
        <v>1</v>
      </c>
      <c r="AN1890" s="29">
        <f t="shared" si="1973"/>
        <v>1</v>
      </c>
      <c r="AO1890" s="29">
        <f t="shared" si="1973"/>
        <v>1</v>
      </c>
      <c r="AP1890" s="29">
        <f t="shared" si="1973"/>
        <v>1</v>
      </c>
      <c r="AQ1890" s="29">
        <f t="shared" si="1973"/>
        <v>1</v>
      </c>
      <c r="AR1890" s="29">
        <f t="shared" si="1973"/>
        <v>1</v>
      </c>
      <c r="AS1890" s="29">
        <f t="shared" si="1973"/>
        <v>1</v>
      </c>
      <c r="AT1890" s="29">
        <f t="shared" si="1981"/>
        <v>1</v>
      </c>
      <c r="AU1890" s="29">
        <f t="shared" si="1981"/>
        <v>1</v>
      </c>
      <c r="AV1890" s="29">
        <f t="shared" si="1981"/>
        <v>1</v>
      </c>
      <c r="AW1890" s="29">
        <f t="shared" si="1981"/>
        <v>1</v>
      </c>
      <c r="AX1890" s="29">
        <f t="shared" si="1981"/>
        <v>1</v>
      </c>
      <c r="AY1890" s="29">
        <f t="shared" si="1981"/>
        <v>1</v>
      </c>
      <c r="AZ1890" s="29">
        <f t="shared" si="1981"/>
        <v>1</v>
      </c>
      <c r="BA1890" s="29">
        <f t="shared" si="1981"/>
        <v>1</v>
      </c>
      <c r="BB1890" s="29">
        <f t="shared" si="1981"/>
        <v>1</v>
      </c>
      <c r="BC1890" s="29">
        <f t="shared" si="1981"/>
        <v>1</v>
      </c>
      <c r="BD1890" s="29">
        <f t="shared" si="1981"/>
        <v>1</v>
      </c>
      <c r="BE1890" s="29">
        <f t="shared" si="1981"/>
        <v>1</v>
      </c>
      <c r="BF1890" s="29">
        <f t="shared" si="1981"/>
        <v>1</v>
      </c>
      <c r="BG1890" s="29">
        <f t="shared" si="1981"/>
        <v>1</v>
      </c>
      <c r="BH1890" s="29">
        <f t="shared" si="1981"/>
        <v>1</v>
      </c>
      <c r="BI1890" s="29">
        <f t="shared" si="1981"/>
        <v>1</v>
      </c>
      <c r="BJ1890" s="29">
        <f t="shared" si="1979"/>
        <v>1</v>
      </c>
      <c r="BN1890" s="29">
        <f t="shared" si="1943"/>
        <v>29</v>
      </c>
      <c r="BO1890" s="29">
        <f t="shared" si="1930"/>
        <v>29</v>
      </c>
    </row>
    <row r="1891" spans="3:67" x14ac:dyDescent="0.25">
      <c r="C1891" s="79">
        <f t="shared" si="1927"/>
        <v>43890</v>
      </c>
      <c r="D1891" s="29">
        <f t="shared" si="1965"/>
        <v>2020</v>
      </c>
      <c r="E1891" s="29">
        <f t="shared" si="1944"/>
        <v>2</v>
      </c>
      <c r="F1891" s="29">
        <f t="shared" si="1945"/>
        <v>9</v>
      </c>
      <c r="G1891" s="29">
        <f t="shared" si="1946"/>
        <v>29</v>
      </c>
      <c r="H1891" s="166" t="str">
        <f t="shared" si="1947"/>
        <v>Fr</v>
      </c>
      <c r="I1891" s="29">
        <f t="shared" si="1928"/>
        <v>30</v>
      </c>
      <c r="J1891" s="29">
        <f t="array" ref="J1891">INDEX(Dienstplan!$F$6:$AJ$55,BN1891,BO1891)</f>
        <v>0</v>
      </c>
      <c r="K1891" s="29">
        <f t="array" ref="K1891">IF(OR(J1891=Schichten!$B$3,J1891=Schichten!$B$4),INDEX($D$98:$D$147,MATCH(CODE(J1891),$H$98:$H$147,0)),IF(ISERROR(INDEX($D$98:$D$147,MATCH(J1891,$A$98:$A$147,0))),0,INDEX($D$98:$D$147,MATCH(J1891,$A$98:$A$147,0))))</f>
        <v>0</v>
      </c>
      <c r="L1891" s="29">
        <f t="shared" ref="L1891" si="1992">L1841</f>
        <v>0</v>
      </c>
      <c r="M1891" s="29">
        <f t="shared" si="1968"/>
        <v>0</v>
      </c>
      <c r="O1891" s="29">
        <f t="shared" si="1975"/>
        <v>0</v>
      </c>
      <c r="P1891" s="29">
        <f t="shared" si="1975"/>
        <v>0</v>
      </c>
      <c r="Q1891" s="29">
        <f t="shared" si="1975"/>
        <v>0</v>
      </c>
      <c r="R1891" s="29">
        <f t="shared" si="1975"/>
        <v>0</v>
      </c>
      <c r="S1891" s="29">
        <f t="shared" si="1975"/>
        <v>0</v>
      </c>
      <c r="T1891" s="29">
        <f t="shared" si="1975"/>
        <v>0</v>
      </c>
      <c r="U1891" s="29">
        <f t="shared" si="1975"/>
        <v>0</v>
      </c>
      <c r="V1891" s="29">
        <f t="shared" si="1975"/>
        <v>0</v>
      </c>
      <c r="W1891" s="29">
        <f t="shared" si="1975"/>
        <v>0</v>
      </c>
      <c r="X1891" s="29">
        <f t="shared" si="1975"/>
        <v>0</v>
      </c>
      <c r="Y1891" s="29">
        <f t="shared" si="1975"/>
        <v>1</v>
      </c>
      <c r="Z1891" s="29">
        <f t="shared" si="1975"/>
        <v>1</v>
      </c>
      <c r="AA1891" s="29">
        <f t="shared" si="1975"/>
        <v>1</v>
      </c>
      <c r="AB1891" s="29">
        <f t="shared" si="1975"/>
        <v>1</v>
      </c>
      <c r="AC1891" s="29">
        <f t="shared" si="1975"/>
        <v>1</v>
      </c>
      <c r="AD1891" s="29">
        <f t="shared" ref="AD1891:AS1906" si="1993">IF($M$457,IF($J1891=AD$461,1,0),0)</f>
        <v>1</v>
      </c>
      <c r="AE1891" s="29">
        <f t="shared" si="1993"/>
        <v>1</v>
      </c>
      <c r="AF1891" s="29">
        <f t="shared" si="1993"/>
        <v>1</v>
      </c>
      <c r="AG1891" s="29">
        <f t="shared" si="1993"/>
        <v>1</v>
      </c>
      <c r="AH1891" s="29">
        <f t="shared" si="1993"/>
        <v>1</v>
      </c>
      <c r="AI1891" s="29">
        <f t="shared" si="1993"/>
        <v>1</v>
      </c>
      <c r="AJ1891" s="29">
        <f t="shared" si="1993"/>
        <v>1</v>
      </c>
      <c r="AK1891" s="29">
        <f t="shared" si="1993"/>
        <v>1</v>
      </c>
      <c r="AL1891" s="29">
        <f t="shared" si="1993"/>
        <v>1</v>
      </c>
      <c r="AM1891" s="29">
        <f t="shared" si="1993"/>
        <v>1</v>
      </c>
      <c r="AN1891" s="29">
        <f t="shared" si="1993"/>
        <v>1</v>
      </c>
      <c r="AO1891" s="29">
        <f t="shared" si="1993"/>
        <v>1</v>
      </c>
      <c r="AP1891" s="29">
        <f t="shared" si="1993"/>
        <v>1</v>
      </c>
      <c r="AQ1891" s="29">
        <f t="shared" si="1993"/>
        <v>1</v>
      </c>
      <c r="AR1891" s="29">
        <f t="shared" si="1993"/>
        <v>1</v>
      </c>
      <c r="AS1891" s="29">
        <f t="shared" si="1993"/>
        <v>1</v>
      </c>
      <c r="AT1891" s="29">
        <f t="shared" si="1981"/>
        <v>1</v>
      </c>
      <c r="AU1891" s="29">
        <f t="shared" si="1981"/>
        <v>1</v>
      </c>
      <c r="AV1891" s="29">
        <f t="shared" si="1981"/>
        <v>1</v>
      </c>
      <c r="AW1891" s="29">
        <f t="shared" si="1981"/>
        <v>1</v>
      </c>
      <c r="AX1891" s="29">
        <f t="shared" si="1981"/>
        <v>1</v>
      </c>
      <c r="AY1891" s="29">
        <f t="shared" si="1981"/>
        <v>1</v>
      </c>
      <c r="AZ1891" s="29">
        <f t="shared" si="1981"/>
        <v>1</v>
      </c>
      <c r="BA1891" s="29">
        <f t="shared" si="1981"/>
        <v>1</v>
      </c>
      <c r="BB1891" s="29">
        <f t="shared" si="1981"/>
        <v>1</v>
      </c>
      <c r="BC1891" s="29">
        <f t="shared" si="1981"/>
        <v>1</v>
      </c>
      <c r="BD1891" s="29">
        <f t="shared" si="1981"/>
        <v>1</v>
      </c>
      <c r="BE1891" s="29">
        <f t="shared" si="1981"/>
        <v>1</v>
      </c>
      <c r="BF1891" s="29">
        <f t="shared" si="1981"/>
        <v>1</v>
      </c>
      <c r="BG1891" s="29">
        <f t="shared" si="1981"/>
        <v>1</v>
      </c>
      <c r="BH1891" s="29">
        <f t="shared" si="1981"/>
        <v>1</v>
      </c>
      <c r="BI1891" s="29">
        <f t="shared" si="1981"/>
        <v>1</v>
      </c>
      <c r="BJ1891" s="29">
        <f t="shared" si="1979"/>
        <v>1</v>
      </c>
      <c r="BN1891" s="29">
        <f t="shared" si="1943"/>
        <v>30</v>
      </c>
      <c r="BO1891" s="29">
        <f t="shared" si="1930"/>
        <v>29</v>
      </c>
    </row>
    <row r="1892" spans="3:67" x14ac:dyDescent="0.25">
      <c r="C1892" s="79">
        <f t="shared" si="1927"/>
        <v>43890</v>
      </c>
      <c r="D1892" s="29">
        <f t="shared" si="1965"/>
        <v>2020</v>
      </c>
      <c r="E1892" s="29">
        <f t="shared" si="1944"/>
        <v>2</v>
      </c>
      <c r="F1892" s="29">
        <f t="shared" si="1945"/>
        <v>9</v>
      </c>
      <c r="G1892" s="29">
        <f t="shared" si="1946"/>
        <v>29</v>
      </c>
      <c r="H1892" s="166" t="str">
        <f t="shared" si="1947"/>
        <v>Fr</v>
      </c>
      <c r="I1892" s="29">
        <f t="shared" si="1928"/>
        <v>31</v>
      </c>
      <c r="J1892" s="29">
        <f t="array" ref="J1892">INDEX(Dienstplan!$F$6:$AJ$55,BN1892,BO1892)</f>
        <v>0</v>
      </c>
      <c r="K1892" s="29">
        <f t="array" ref="K1892">IF(OR(J1892=Schichten!$B$3,J1892=Schichten!$B$4),INDEX($D$98:$D$147,MATCH(CODE(J1892),$H$98:$H$147,0)),IF(ISERROR(INDEX($D$98:$D$147,MATCH(J1892,$A$98:$A$147,0))),0,INDEX($D$98:$D$147,MATCH(J1892,$A$98:$A$147,0))))</f>
        <v>0</v>
      </c>
      <c r="L1892" s="29">
        <f t="shared" ref="L1892" si="1994">L1842</f>
        <v>0</v>
      </c>
      <c r="M1892" s="29">
        <f t="shared" si="1968"/>
        <v>0</v>
      </c>
      <c r="O1892" s="29">
        <f t="shared" ref="O1892:AD1907" si="1995">IF($M$457,IF($J1892=O$461,1,0),0)</f>
        <v>0</v>
      </c>
      <c r="P1892" s="29">
        <f t="shared" si="1995"/>
        <v>0</v>
      </c>
      <c r="Q1892" s="29">
        <f t="shared" si="1995"/>
        <v>0</v>
      </c>
      <c r="R1892" s="29">
        <f t="shared" si="1995"/>
        <v>0</v>
      </c>
      <c r="S1892" s="29">
        <f t="shared" si="1995"/>
        <v>0</v>
      </c>
      <c r="T1892" s="29">
        <f t="shared" si="1995"/>
        <v>0</v>
      </c>
      <c r="U1892" s="29">
        <f t="shared" si="1995"/>
        <v>0</v>
      </c>
      <c r="V1892" s="29">
        <f t="shared" si="1995"/>
        <v>0</v>
      </c>
      <c r="W1892" s="29">
        <f t="shared" si="1995"/>
        <v>0</v>
      </c>
      <c r="X1892" s="29">
        <f t="shared" si="1995"/>
        <v>0</v>
      </c>
      <c r="Y1892" s="29">
        <f t="shared" si="1995"/>
        <v>1</v>
      </c>
      <c r="Z1892" s="29">
        <f t="shared" si="1995"/>
        <v>1</v>
      </c>
      <c r="AA1892" s="29">
        <f t="shared" si="1995"/>
        <v>1</v>
      </c>
      <c r="AB1892" s="29">
        <f t="shared" si="1995"/>
        <v>1</v>
      </c>
      <c r="AC1892" s="29">
        <f t="shared" si="1995"/>
        <v>1</v>
      </c>
      <c r="AD1892" s="29">
        <f t="shared" si="1995"/>
        <v>1</v>
      </c>
      <c r="AE1892" s="29">
        <f t="shared" si="1993"/>
        <v>1</v>
      </c>
      <c r="AF1892" s="29">
        <f t="shared" si="1993"/>
        <v>1</v>
      </c>
      <c r="AG1892" s="29">
        <f t="shared" si="1993"/>
        <v>1</v>
      </c>
      <c r="AH1892" s="29">
        <f t="shared" si="1993"/>
        <v>1</v>
      </c>
      <c r="AI1892" s="29">
        <f t="shared" si="1993"/>
        <v>1</v>
      </c>
      <c r="AJ1892" s="29">
        <f t="shared" si="1993"/>
        <v>1</v>
      </c>
      <c r="AK1892" s="29">
        <f t="shared" si="1993"/>
        <v>1</v>
      </c>
      <c r="AL1892" s="29">
        <f t="shared" si="1993"/>
        <v>1</v>
      </c>
      <c r="AM1892" s="29">
        <f t="shared" si="1993"/>
        <v>1</v>
      </c>
      <c r="AN1892" s="29">
        <f t="shared" si="1993"/>
        <v>1</v>
      </c>
      <c r="AO1892" s="29">
        <f t="shared" si="1993"/>
        <v>1</v>
      </c>
      <c r="AP1892" s="29">
        <f t="shared" si="1993"/>
        <v>1</v>
      </c>
      <c r="AQ1892" s="29">
        <f t="shared" si="1993"/>
        <v>1</v>
      </c>
      <c r="AR1892" s="29">
        <f t="shared" si="1993"/>
        <v>1</v>
      </c>
      <c r="AS1892" s="29">
        <f t="shared" si="1993"/>
        <v>1</v>
      </c>
      <c r="AT1892" s="29">
        <f t="shared" si="1981"/>
        <v>1</v>
      </c>
      <c r="AU1892" s="29">
        <f t="shared" si="1981"/>
        <v>1</v>
      </c>
      <c r="AV1892" s="29">
        <f t="shared" si="1981"/>
        <v>1</v>
      </c>
      <c r="AW1892" s="29">
        <f t="shared" si="1981"/>
        <v>1</v>
      </c>
      <c r="AX1892" s="29">
        <f t="shared" si="1981"/>
        <v>1</v>
      </c>
      <c r="AY1892" s="29">
        <f t="shared" si="1981"/>
        <v>1</v>
      </c>
      <c r="AZ1892" s="29">
        <f t="shared" si="1981"/>
        <v>1</v>
      </c>
      <c r="BA1892" s="29">
        <f t="shared" si="1981"/>
        <v>1</v>
      </c>
      <c r="BB1892" s="29">
        <f t="shared" si="1981"/>
        <v>1</v>
      </c>
      <c r="BC1892" s="29">
        <f t="shared" si="1981"/>
        <v>1</v>
      </c>
      <c r="BD1892" s="29">
        <f t="shared" si="1981"/>
        <v>1</v>
      </c>
      <c r="BE1892" s="29">
        <f t="shared" si="1981"/>
        <v>1</v>
      </c>
      <c r="BF1892" s="29">
        <f t="shared" si="1981"/>
        <v>1</v>
      </c>
      <c r="BG1892" s="29">
        <f t="shared" si="1981"/>
        <v>1</v>
      </c>
      <c r="BH1892" s="29">
        <f t="shared" si="1981"/>
        <v>1</v>
      </c>
      <c r="BI1892" s="29">
        <f t="shared" si="1981"/>
        <v>1</v>
      </c>
      <c r="BJ1892" s="29">
        <f t="shared" si="1979"/>
        <v>1</v>
      </c>
      <c r="BN1892" s="29">
        <f t="shared" si="1943"/>
        <v>31</v>
      </c>
      <c r="BO1892" s="29">
        <f t="shared" si="1930"/>
        <v>29</v>
      </c>
    </row>
    <row r="1893" spans="3:67" x14ac:dyDescent="0.25">
      <c r="C1893" s="79">
        <f t="shared" si="1927"/>
        <v>43890</v>
      </c>
      <c r="D1893" s="29">
        <f t="shared" si="1965"/>
        <v>2020</v>
      </c>
      <c r="E1893" s="29">
        <f t="shared" si="1944"/>
        <v>2</v>
      </c>
      <c r="F1893" s="29">
        <f t="shared" si="1945"/>
        <v>9</v>
      </c>
      <c r="G1893" s="29">
        <f t="shared" si="1946"/>
        <v>29</v>
      </c>
      <c r="H1893" s="166" t="str">
        <f t="shared" si="1947"/>
        <v>Fr</v>
      </c>
      <c r="I1893" s="29">
        <f t="shared" si="1928"/>
        <v>32</v>
      </c>
      <c r="J1893" s="29">
        <f t="array" ref="J1893">INDEX(Dienstplan!$F$6:$AJ$55,BN1893,BO1893)</f>
        <v>0</v>
      </c>
      <c r="K1893" s="29">
        <f t="array" ref="K1893">IF(OR(J1893=Schichten!$B$3,J1893=Schichten!$B$4),INDEX($D$98:$D$147,MATCH(CODE(J1893),$H$98:$H$147,0)),IF(ISERROR(INDEX($D$98:$D$147,MATCH(J1893,$A$98:$A$147,0))),0,INDEX($D$98:$D$147,MATCH(J1893,$A$98:$A$147,0))))</f>
        <v>0</v>
      </c>
      <c r="L1893" s="29">
        <f t="shared" ref="L1893" si="1996">L1843</f>
        <v>0</v>
      </c>
      <c r="M1893" s="29">
        <f t="shared" si="1968"/>
        <v>0</v>
      </c>
      <c r="O1893" s="29">
        <f t="shared" si="1995"/>
        <v>0</v>
      </c>
      <c r="P1893" s="29">
        <f t="shared" si="1995"/>
        <v>0</v>
      </c>
      <c r="Q1893" s="29">
        <f t="shared" si="1995"/>
        <v>0</v>
      </c>
      <c r="R1893" s="29">
        <f t="shared" si="1995"/>
        <v>0</v>
      </c>
      <c r="S1893" s="29">
        <f t="shared" si="1995"/>
        <v>0</v>
      </c>
      <c r="T1893" s="29">
        <f t="shared" si="1995"/>
        <v>0</v>
      </c>
      <c r="U1893" s="29">
        <f t="shared" si="1995"/>
        <v>0</v>
      </c>
      <c r="V1893" s="29">
        <f t="shared" si="1995"/>
        <v>0</v>
      </c>
      <c r="W1893" s="29">
        <f t="shared" si="1995"/>
        <v>0</v>
      </c>
      <c r="X1893" s="29">
        <f t="shared" si="1995"/>
        <v>0</v>
      </c>
      <c r="Y1893" s="29">
        <f t="shared" si="1995"/>
        <v>1</v>
      </c>
      <c r="Z1893" s="29">
        <f t="shared" si="1995"/>
        <v>1</v>
      </c>
      <c r="AA1893" s="29">
        <f t="shared" si="1995"/>
        <v>1</v>
      </c>
      <c r="AB1893" s="29">
        <f t="shared" si="1995"/>
        <v>1</v>
      </c>
      <c r="AC1893" s="29">
        <f t="shared" si="1995"/>
        <v>1</v>
      </c>
      <c r="AD1893" s="29">
        <f t="shared" si="1995"/>
        <v>1</v>
      </c>
      <c r="AE1893" s="29">
        <f t="shared" si="1993"/>
        <v>1</v>
      </c>
      <c r="AF1893" s="29">
        <f t="shared" si="1993"/>
        <v>1</v>
      </c>
      <c r="AG1893" s="29">
        <f t="shared" si="1993"/>
        <v>1</v>
      </c>
      <c r="AH1893" s="29">
        <f t="shared" si="1993"/>
        <v>1</v>
      </c>
      <c r="AI1893" s="29">
        <f t="shared" si="1993"/>
        <v>1</v>
      </c>
      <c r="AJ1893" s="29">
        <f t="shared" si="1993"/>
        <v>1</v>
      </c>
      <c r="AK1893" s="29">
        <f t="shared" si="1993"/>
        <v>1</v>
      </c>
      <c r="AL1893" s="29">
        <f t="shared" si="1993"/>
        <v>1</v>
      </c>
      <c r="AM1893" s="29">
        <f t="shared" si="1993"/>
        <v>1</v>
      </c>
      <c r="AN1893" s="29">
        <f t="shared" si="1993"/>
        <v>1</v>
      </c>
      <c r="AO1893" s="29">
        <f t="shared" si="1993"/>
        <v>1</v>
      </c>
      <c r="AP1893" s="29">
        <f t="shared" si="1993"/>
        <v>1</v>
      </c>
      <c r="AQ1893" s="29">
        <f t="shared" si="1993"/>
        <v>1</v>
      </c>
      <c r="AR1893" s="29">
        <f t="shared" si="1993"/>
        <v>1</v>
      </c>
      <c r="AS1893" s="29">
        <f t="shared" si="1993"/>
        <v>1</v>
      </c>
      <c r="AT1893" s="29">
        <f t="shared" si="1981"/>
        <v>1</v>
      </c>
      <c r="AU1893" s="29">
        <f t="shared" si="1981"/>
        <v>1</v>
      </c>
      <c r="AV1893" s="29">
        <f t="shared" si="1981"/>
        <v>1</v>
      </c>
      <c r="AW1893" s="29">
        <f t="shared" si="1981"/>
        <v>1</v>
      </c>
      <c r="AX1893" s="29">
        <f t="shared" si="1981"/>
        <v>1</v>
      </c>
      <c r="AY1893" s="29">
        <f t="shared" si="1981"/>
        <v>1</v>
      </c>
      <c r="AZ1893" s="29">
        <f t="shared" si="1981"/>
        <v>1</v>
      </c>
      <c r="BA1893" s="29">
        <f t="shared" si="1981"/>
        <v>1</v>
      </c>
      <c r="BB1893" s="29">
        <f t="shared" si="1981"/>
        <v>1</v>
      </c>
      <c r="BC1893" s="29">
        <f t="shared" si="1981"/>
        <v>1</v>
      </c>
      <c r="BD1893" s="29">
        <f t="shared" si="1981"/>
        <v>1</v>
      </c>
      <c r="BE1893" s="29">
        <f t="shared" si="1981"/>
        <v>1</v>
      </c>
      <c r="BF1893" s="29">
        <f t="shared" si="1981"/>
        <v>1</v>
      </c>
      <c r="BG1893" s="29">
        <f t="shared" si="1981"/>
        <v>1</v>
      </c>
      <c r="BH1893" s="29">
        <f t="shared" si="1981"/>
        <v>1</v>
      </c>
      <c r="BI1893" s="29">
        <f t="shared" si="1981"/>
        <v>1</v>
      </c>
      <c r="BJ1893" s="29">
        <f t="shared" si="1979"/>
        <v>1</v>
      </c>
      <c r="BN1893" s="29">
        <f t="shared" si="1943"/>
        <v>32</v>
      </c>
      <c r="BO1893" s="29">
        <f t="shared" si="1930"/>
        <v>29</v>
      </c>
    </row>
    <row r="1894" spans="3:67" x14ac:dyDescent="0.25">
      <c r="C1894" s="79">
        <f t="shared" si="1927"/>
        <v>43890</v>
      </c>
      <c r="D1894" s="29">
        <f t="shared" si="1965"/>
        <v>2020</v>
      </c>
      <c r="E1894" s="29">
        <f t="shared" si="1944"/>
        <v>2</v>
      </c>
      <c r="F1894" s="29">
        <f t="shared" si="1945"/>
        <v>9</v>
      </c>
      <c r="G1894" s="29">
        <f t="shared" si="1946"/>
        <v>29</v>
      </c>
      <c r="H1894" s="166" t="str">
        <f t="shared" si="1947"/>
        <v>Fr</v>
      </c>
      <c r="I1894" s="29">
        <f t="shared" si="1928"/>
        <v>33</v>
      </c>
      <c r="J1894" s="29">
        <f t="array" ref="J1894">INDEX(Dienstplan!$F$6:$AJ$55,BN1894,BO1894)</f>
        <v>0</v>
      </c>
      <c r="K1894" s="29">
        <f t="array" ref="K1894">IF(OR(J1894=Schichten!$B$3,J1894=Schichten!$B$4),INDEX($D$98:$D$147,MATCH(CODE(J1894),$H$98:$H$147,0)),IF(ISERROR(INDEX($D$98:$D$147,MATCH(J1894,$A$98:$A$147,0))),0,INDEX($D$98:$D$147,MATCH(J1894,$A$98:$A$147,0))))</f>
        <v>0</v>
      </c>
      <c r="L1894" s="29">
        <f t="shared" ref="L1894" si="1997">L1844</f>
        <v>0</v>
      </c>
      <c r="M1894" s="29">
        <f t="shared" si="1968"/>
        <v>0</v>
      </c>
      <c r="O1894" s="29">
        <f t="shared" si="1995"/>
        <v>0</v>
      </c>
      <c r="P1894" s="29">
        <f t="shared" si="1995"/>
        <v>0</v>
      </c>
      <c r="Q1894" s="29">
        <f t="shared" si="1995"/>
        <v>0</v>
      </c>
      <c r="R1894" s="29">
        <f t="shared" si="1995"/>
        <v>0</v>
      </c>
      <c r="S1894" s="29">
        <f t="shared" si="1995"/>
        <v>0</v>
      </c>
      <c r="T1894" s="29">
        <f t="shared" si="1995"/>
        <v>0</v>
      </c>
      <c r="U1894" s="29">
        <f t="shared" si="1995"/>
        <v>0</v>
      </c>
      <c r="V1894" s="29">
        <f t="shared" si="1995"/>
        <v>0</v>
      </c>
      <c r="W1894" s="29">
        <f t="shared" si="1995"/>
        <v>0</v>
      </c>
      <c r="X1894" s="29">
        <f t="shared" si="1995"/>
        <v>0</v>
      </c>
      <c r="Y1894" s="29">
        <f t="shared" si="1995"/>
        <v>1</v>
      </c>
      <c r="Z1894" s="29">
        <f t="shared" si="1995"/>
        <v>1</v>
      </c>
      <c r="AA1894" s="29">
        <f t="shared" si="1995"/>
        <v>1</v>
      </c>
      <c r="AB1894" s="29">
        <f t="shared" si="1995"/>
        <v>1</v>
      </c>
      <c r="AC1894" s="29">
        <f t="shared" si="1995"/>
        <v>1</v>
      </c>
      <c r="AD1894" s="29">
        <f t="shared" si="1995"/>
        <v>1</v>
      </c>
      <c r="AE1894" s="29">
        <f t="shared" si="1993"/>
        <v>1</v>
      </c>
      <c r="AF1894" s="29">
        <f t="shared" si="1993"/>
        <v>1</v>
      </c>
      <c r="AG1894" s="29">
        <f t="shared" si="1993"/>
        <v>1</v>
      </c>
      <c r="AH1894" s="29">
        <f t="shared" si="1993"/>
        <v>1</v>
      </c>
      <c r="AI1894" s="29">
        <f t="shared" si="1993"/>
        <v>1</v>
      </c>
      <c r="AJ1894" s="29">
        <f t="shared" si="1993"/>
        <v>1</v>
      </c>
      <c r="AK1894" s="29">
        <f t="shared" si="1993"/>
        <v>1</v>
      </c>
      <c r="AL1894" s="29">
        <f t="shared" si="1993"/>
        <v>1</v>
      </c>
      <c r="AM1894" s="29">
        <f t="shared" si="1993"/>
        <v>1</v>
      </c>
      <c r="AN1894" s="29">
        <f t="shared" si="1993"/>
        <v>1</v>
      </c>
      <c r="AO1894" s="29">
        <f t="shared" si="1993"/>
        <v>1</v>
      </c>
      <c r="AP1894" s="29">
        <f t="shared" si="1993"/>
        <v>1</v>
      </c>
      <c r="AQ1894" s="29">
        <f t="shared" si="1993"/>
        <v>1</v>
      </c>
      <c r="AR1894" s="29">
        <f t="shared" si="1993"/>
        <v>1</v>
      </c>
      <c r="AS1894" s="29">
        <f t="shared" si="1993"/>
        <v>1</v>
      </c>
      <c r="AT1894" s="29">
        <f t="shared" si="1981"/>
        <v>1</v>
      </c>
      <c r="AU1894" s="29">
        <f t="shared" si="1981"/>
        <v>1</v>
      </c>
      <c r="AV1894" s="29">
        <f t="shared" si="1981"/>
        <v>1</v>
      </c>
      <c r="AW1894" s="29">
        <f t="shared" si="1981"/>
        <v>1</v>
      </c>
      <c r="AX1894" s="29">
        <f t="shared" si="1981"/>
        <v>1</v>
      </c>
      <c r="AY1894" s="29">
        <f t="shared" si="1981"/>
        <v>1</v>
      </c>
      <c r="AZ1894" s="29">
        <f t="shared" si="1981"/>
        <v>1</v>
      </c>
      <c r="BA1894" s="29">
        <f t="shared" si="1981"/>
        <v>1</v>
      </c>
      <c r="BB1894" s="29">
        <f t="shared" si="1981"/>
        <v>1</v>
      </c>
      <c r="BC1894" s="29">
        <f t="shared" si="1981"/>
        <v>1</v>
      </c>
      <c r="BD1894" s="29">
        <f t="shared" si="1981"/>
        <v>1</v>
      </c>
      <c r="BE1894" s="29">
        <f t="shared" si="1981"/>
        <v>1</v>
      </c>
      <c r="BF1894" s="29">
        <f t="shared" si="1981"/>
        <v>1</v>
      </c>
      <c r="BG1894" s="29">
        <f t="shared" si="1981"/>
        <v>1</v>
      </c>
      <c r="BH1894" s="29">
        <f t="shared" si="1981"/>
        <v>1</v>
      </c>
      <c r="BI1894" s="29">
        <f t="shared" si="1981"/>
        <v>1</v>
      </c>
      <c r="BJ1894" s="29">
        <f t="shared" si="1979"/>
        <v>1</v>
      </c>
      <c r="BN1894" s="29">
        <f t="shared" si="1943"/>
        <v>33</v>
      </c>
      <c r="BO1894" s="29">
        <f t="shared" si="1930"/>
        <v>29</v>
      </c>
    </row>
    <row r="1895" spans="3:67" x14ac:dyDescent="0.25">
      <c r="C1895" s="79">
        <f t="shared" si="1927"/>
        <v>43890</v>
      </c>
      <c r="D1895" s="29">
        <f t="shared" si="1965"/>
        <v>2020</v>
      </c>
      <c r="E1895" s="29">
        <f t="shared" si="1944"/>
        <v>2</v>
      </c>
      <c r="F1895" s="29">
        <f t="shared" si="1945"/>
        <v>9</v>
      </c>
      <c r="G1895" s="29">
        <f t="shared" si="1946"/>
        <v>29</v>
      </c>
      <c r="H1895" s="166" t="str">
        <f t="shared" si="1947"/>
        <v>Fr</v>
      </c>
      <c r="I1895" s="29">
        <f t="shared" si="1928"/>
        <v>34</v>
      </c>
      <c r="J1895" s="29">
        <f t="array" ref="J1895">INDEX(Dienstplan!$F$6:$AJ$55,BN1895,BO1895)</f>
        <v>0</v>
      </c>
      <c r="K1895" s="29">
        <f t="array" ref="K1895">IF(OR(J1895=Schichten!$B$3,J1895=Schichten!$B$4),INDEX($D$98:$D$147,MATCH(CODE(J1895),$H$98:$H$147,0)),IF(ISERROR(INDEX($D$98:$D$147,MATCH(J1895,$A$98:$A$147,0))),0,INDEX($D$98:$D$147,MATCH(J1895,$A$98:$A$147,0))))</f>
        <v>0</v>
      </c>
      <c r="L1895" s="29">
        <f t="shared" ref="L1895" si="1998">L1845</f>
        <v>0</v>
      </c>
      <c r="M1895" s="29">
        <f t="shared" si="1968"/>
        <v>0</v>
      </c>
      <c r="O1895" s="29">
        <f t="shared" si="1995"/>
        <v>0</v>
      </c>
      <c r="P1895" s="29">
        <f t="shared" si="1995"/>
        <v>0</v>
      </c>
      <c r="Q1895" s="29">
        <f t="shared" si="1995"/>
        <v>0</v>
      </c>
      <c r="R1895" s="29">
        <f t="shared" si="1995"/>
        <v>0</v>
      </c>
      <c r="S1895" s="29">
        <f t="shared" si="1995"/>
        <v>0</v>
      </c>
      <c r="T1895" s="29">
        <f t="shared" si="1995"/>
        <v>0</v>
      </c>
      <c r="U1895" s="29">
        <f t="shared" si="1995"/>
        <v>0</v>
      </c>
      <c r="V1895" s="29">
        <f t="shared" si="1995"/>
        <v>0</v>
      </c>
      <c r="W1895" s="29">
        <f t="shared" si="1995"/>
        <v>0</v>
      </c>
      <c r="X1895" s="29">
        <f t="shared" si="1995"/>
        <v>0</v>
      </c>
      <c r="Y1895" s="29">
        <f t="shared" si="1995"/>
        <v>1</v>
      </c>
      <c r="Z1895" s="29">
        <f t="shared" si="1995"/>
        <v>1</v>
      </c>
      <c r="AA1895" s="29">
        <f t="shared" si="1995"/>
        <v>1</v>
      </c>
      <c r="AB1895" s="29">
        <f t="shared" si="1995"/>
        <v>1</v>
      </c>
      <c r="AC1895" s="29">
        <f t="shared" si="1995"/>
        <v>1</v>
      </c>
      <c r="AD1895" s="29">
        <f t="shared" si="1995"/>
        <v>1</v>
      </c>
      <c r="AE1895" s="29">
        <f t="shared" si="1993"/>
        <v>1</v>
      </c>
      <c r="AF1895" s="29">
        <f t="shared" si="1993"/>
        <v>1</v>
      </c>
      <c r="AG1895" s="29">
        <f t="shared" si="1993"/>
        <v>1</v>
      </c>
      <c r="AH1895" s="29">
        <f t="shared" si="1993"/>
        <v>1</v>
      </c>
      <c r="AI1895" s="29">
        <f t="shared" si="1993"/>
        <v>1</v>
      </c>
      <c r="AJ1895" s="29">
        <f t="shared" si="1993"/>
        <v>1</v>
      </c>
      <c r="AK1895" s="29">
        <f t="shared" si="1993"/>
        <v>1</v>
      </c>
      <c r="AL1895" s="29">
        <f t="shared" si="1993"/>
        <v>1</v>
      </c>
      <c r="AM1895" s="29">
        <f t="shared" si="1993"/>
        <v>1</v>
      </c>
      <c r="AN1895" s="29">
        <f t="shared" si="1993"/>
        <v>1</v>
      </c>
      <c r="AO1895" s="29">
        <f t="shared" si="1993"/>
        <v>1</v>
      </c>
      <c r="AP1895" s="29">
        <f t="shared" si="1993"/>
        <v>1</v>
      </c>
      <c r="AQ1895" s="29">
        <f t="shared" si="1993"/>
        <v>1</v>
      </c>
      <c r="AR1895" s="29">
        <f t="shared" si="1993"/>
        <v>1</v>
      </c>
      <c r="AS1895" s="29">
        <f t="shared" si="1993"/>
        <v>1</v>
      </c>
      <c r="AT1895" s="29">
        <f t="shared" si="1981"/>
        <v>1</v>
      </c>
      <c r="AU1895" s="29">
        <f t="shared" si="1981"/>
        <v>1</v>
      </c>
      <c r="AV1895" s="29">
        <f t="shared" si="1981"/>
        <v>1</v>
      </c>
      <c r="AW1895" s="29">
        <f t="shared" si="1981"/>
        <v>1</v>
      </c>
      <c r="AX1895" s="29">
        <f t="shared" si="1981"/>
        <v>1</v>
      </c>
      <c r="AY1895" s="29">
        <f t="shared" si="1981"/>
        <v>1</v>
      </c>
      <c r="AZ1895" s="29">
        <f t="shared" si="1981"/>
        <v>1</v>
      </c>
      <c r="BA1895" s="29">
        <f t="shared" si="1981"/>
        <v>1</v>
      </c>
      <c r="BB1895" s="29">
        <f t="shared" si="1981"/>
        <v>1</v>
      </c>
      <c r="BC1895" s="29">
        <f t="shared" si="1981"/>
        <v>1</v>
      </c>
      <c r="BD1895" s="29">
        <f t="shared" si="1981"/>
        <v>1</v>
      </c>
      <c r="BE1895" s="29">
        <f t="shared" si="1981"/>
        <v>1</v>
      </c>
      <c r="BF1895" s="29">
        <f t="shared" si="1981"/>
        <v>1</v>
      </c>
      <c r="BG1895" s="29">
        <f t="shared" si="1981"/>
        <v>1</v>
      </c>
      <c r="BH1895" s="29">
        <f t="shared" si="1981"/>
        <v>1</v>
      </c>
      <c r="BI1895" s="29">
        <f t="shared" ref="BI1895:BJ1910" si="1999">IF($M$457,IF($J1895=BI$461,1,0),0)</f>
        <v>1</v>
      </c>
      <c r="BJ1895" s="29">
        <f t="shared" si="1999"/>
        <v>1</v>
      </c>
      <c r="BN1895" s="29">
        <f t="shared" si="1943"/>
        <v>34</v>
      </c>
      <c r="BO1895" s="29">
        <f t="shared" si="1930"/>
        <v>29</v>
      </c>
    </row>
    <row r="1896" spans="3:67" x14ac:dyDescent="0.25">
      <c r="C1896" s="79">
        <f t="shared" si="1927"/>
        <v>43890</v>
      </c>
      <c r="D1896" s="29">
        <f t="shared" si="1965"/>
        <v>2020</v>
      </c>
      <c r="E1896" s="29">
        <f t="shared" si="1944"/>
        <v>2</v>
      </c>
      <c r="F1896" s="29">
        <f t="shared" si="1945"/>
        <v>9</v>
      </c>
      <c r="G1896" s="29">
        <f t="shared" si="1946"/>
        <v>29</v>
      </c>
      <c r="H1896" s="166" t="str">
        <f t="shared" si="1947"/>
        <v>Fr</v>
      </c>
      <c r="I1896" s="29">
        <f t="shared" si="1928"/>
        <v>35</v>
      </c>
      <c r="J1896" s="29">
        <f t="array" ref="J1896">INDEX(Dienstplan!$F$6:$AJ$55,BN1896,BO1896)</f>
        <v>0</v>
      </c>
      <c r="K1896" s="29">
        <f t="array" ref="K1896">IF(OR(J1896=Schichten!$B$3,J1896=Schichten!$B$4),INDEX($D$98:$D$147,MATCH(CODE(J1896),$H$98:$H$147,0)),IF(ISERROR(INDEX($D$98:$D$147,MATCH(J1896,$A$98:$A$147,0))),0,INDEX($D$98:$D$147,MATCH(J1896,$A$98:$A$147,0))))</f>
        <v>0</v>
      </c>
      <c r="L1896" s="29">
        <f t="shared" ref="L1896" si="2000">L1846</f>
        <v>0</v>
      </c>
      <c r="M1896" s="29">
        <f t="shared" si="1968"/>
        <v>0</v>
      </c>
      <c r="O1896" s="29">
        <f t="shared" si="1995"/>
        <v>0</v>
      </c>
      <c r="P1896" s="29">
        <f t="shared" si="1995"/>
        <v>0</v>
      </c>
      <c r="Q1896" s="29">
        <f t="shared" si="1995"/>
        <v>0</v>
      </c>
      <c r="R1896" s="29">
        <f t="shared" si="1995"/>
        <v>0</v>
      </c>
      <c r="S1896" s="29">
        <f t="shared" si="1995"/>
        <v>0</v>
      </c>
      <c r="T1896" s="29">
        <f t="shared" si="1995"/>
        <v>0</v>
      </c>
      <c r="U1896" s="29">
        <f t="shared" si="1995"/>
        <v>0</v>
      </c>
      <c r="V1896" s="29">
        <f t="shared" si="1995"/>
        <v>0</v>
      </c>
      <c r="W1896" s="29">
        <f t="shared" si="1995"/>
        <v>0</v>
      </c>
      <c r="X1896" s="29">
        <f t="shared" si="1995"/>
        <v>0</v>
      </c>
      <c r="Y1896" s="29">
        <f t="shared" si="1995"/>
        <v>1</v>
      </c>
      <c r="Z1896" s="29">
        <f t="shared" si="1995"/>
        <v>1</v>
      </c>
      <c r="AA1896" s="29">
        <f t="shared" si="1995"/>
        <v>1</v>
      </c>
      <c r="AB1896" s="29">
        <f t="shared" si="1995"/>
        <v>1</v>
      </c>
      <c r="AC1896" s="29">
        <f t="shared" si="1995"/>
        <v>1</v>
      </c>
      <c r="AD1896" s="29">
        <f t="shared" si="1995"/>
        <v>1</v>
      </c>
      <c r="AE1896" s="29">
        <f t="shared" si="1993"/>
        <v>1</v>
      </c>
      <c r="AF1896" s="29">
        <f t="shared" si="1993"/>
        <v>1</v>
      </c>
      <c r="AG1896" s="29">
        <f t="shared" si="1993"/>
        <v>1</v>
      </c>
      <c r="AH1896" s="29">
        <f t="shared" si="1993"/>
        <v>1</v>
      </c>
      <c r="AI1896" s="29">
        <f t="shared" si="1993"/>
        <v>1</v>
      </c>
      <c r="AJ1896" s="29">
        <f t="shared" si="1993"/>
        <v>1</v>
      </c>
      <c r="AK1896" s="29">
        <f t="shared" si="1993"/>
        <v>1</v>
      </c>
      <c r="AL1896" s="29">
        <f t="shared" si="1993"/>
        <v>1</v>
      </c>
      <c r="AM1896" s="29">
        <f t="shared" si="1993"/>
        <v>1</v>
      </c>
      <c r="AN1896" s="29">
        <f t="shared" si="1993"/>
        <v>1</v>
      </c>
      <c r="AO1896" s="29">
        <f t="shared" si="1993"/>
        <v>1</v>
      </c>
      <c r="AP1896" s="29">
        <f t="shared" si="1993"/>
        <v>1</v>
      </c>
      <c r="AQ1896" s="29">
        <f t="shared" si="1993"/>
        <v>1</v>
      </c>
      <c r="AR1896" s="29">
        <f t="shared" si="1993"/>
        <v>1</v>
      </c>
      <c r="AS1896" s="29">
        <f t="shared" si="1993"/>
        <v>1</v>
      </c>
      <c r="AT1896" s="29">
        <f t="shared" ref="AT1896:BI1911" si="2001">IF($M$457,IF($J1896=AT$461,1,0),0)</f>
        <v>1</v>
      </c>
      <c r="AU1896" s="29">
        <f t="shared" si="2001"/>
        <v>1</v>
      </c>
      <c r="AV1896" s="29">
        <f t="shared" si="2001"/>
        <v>1</v>
      </c>
      <c r="AW1896" s="29">
        <f t="shared" si="2001"/>
        <v>1</v>
      </c>
      <c r="AX1896" s="29">
        <f t="shared" si="2001"/>
        <v>1</v>
      </c>
      <c r="AY1896" s="29">
        <f t="shared" si="2001"/>
        <v>1</v>
      </c>
      <c r="AZ1896" s="29">
        <f t="shared" si="2001"/>
        <v>1</v>
      </c>
      <c r="BA1896" s="29">
        <f t="shared" si="2001"/>
        <v>1</v>
      </c>
      <c r="BB1896" s="29">
        <f t="shared" si="2001"/>
        <v>1</v>
      </c>
      <c r="BC1896" s="29">
        <f t="shared" si="2001"/>
        <v>1</v>
      </c>
      <c r="BD1896" s="29">
        <f t="shared" si="2001"/>
        <v>1</v>
      </c>
      <c r="BE1896" s="29">
        <f t="shared" si="2001"/>
        <v>1</v>
      </c>
      <c r="BF1896" s="29">
        <f t="shared" si="2001"/>
        <v>1</v>
      </c>
      <c r="BG1896" s="29">
        <f t="shared" si="2001"/>
        <v>1</v>
      </c>
      <c r="BH1896" s="29">
        <f t="shared" si="2001"/>
        <v>1</v>
      </c>
      <c r="BI1896" s="29">
        <f t="shared" si="2001"/>
        <v>1</v>
      </c>
      <c r="BJ1896" s="29">
        <f t="shared" si="1999"/>
        <v>1</v>
      </c>
      <c r="BN1896" s="29">
        <f t="shared" si="1943"/>
        <v>35</v>
      </c>
      <c r="BO1896" s="29">
        <f t="shared" si="1930"/>
        <v>29</v>
      </c>
    </row>
    <row r="1897" spans="3:67" x14ac:dyDescent="0.25">
      <c r="C1897" s="79">
        <f t="shared" si="1927"/>
        <v>43890</v>
      </c>
      <c r="D1897" s="29">
        <f t="shared" si="1965"/>
        <v>2020</v>
      </c>
      <c r="E1897" s="29">
        <f t="shared" si="1944"/>
        <v>2</v>
      </c>
      <c r="F1897" s="29">
        <f t="shared" si="1945"/>
        <v>9</v>
      </c>
      <c r="G1897" s="29">
        <f t="shared" si="1946"/>
        <v>29</v>
      </c>
      <c r="H1897" s="166" t="str">
        <f t="shared" si="1947"/>
        <v>Fr</v>
      </c>
      <c r="I1897" s="29">
        <f t="shared" si="1928"/>
        <v>36</v>
      </c>
      <c r="J1897" s="29">
        <f t="array" ref="J1897">INDEX(Dienstplan!$F$6:$AJ$55,BN1897,BO1897)</f>
        <v>0</v>
      </c>
      <c r="K1897" s="29">
        <f t="array" ref="K1897">IF(OR(J1897=Schichten!$B$3,J1897=Schichten!$B$4),INDEX($D$98:$D$147,MATCH(CODE(J1897),$H$98:$H$147,0)),IF(ISERROR(INDEX($D$98:$D$147,MATCH(J1897,$A$98:$A$147,0))),0,INDEX($D$98:$D$147,MATCH(J1897,$A$98:$A$147,0))))</f>
        <v>0</v>
      </c>
      <c r="L1897" s="29">
        <f t="shared" ref="L1897" si="2002">L1847</f>
        <v>0</v>
      </c>
      <c r="M1897" s="29">
        <f t="shared" si="1968"/>
        <v>0</v>
      </c>
      <c r="O1897" s="29">
        <f t="shared" si="1995"/>
        <v>0</v>
      </c>
      <c r="P1897" s="29">
        <f t="shared" si="1995"/>
        <v>0</v>
      </c>
      <c r="Q1897" s="29">
        <f t="shared" si="1995"/>
        <v>0</v>
      </c>
      <c r="R1897" s="29">
        <f t="shared" si="1995"/>
        <v>0</v>
      </c>
      <c r="S1897" s="29">
        <f t="shared" si="1995"/>
        <v>0</v>
      </c>
      <c r="T1897" s="29">
        <f t="shared" si="1995"/>
        <v>0</v>
      </c>
      <c r="U1897" s="29">
        <f t="shared" si="1995"/>
        <v>0</v>
      </c>
      <c r="V1897" s="29">
        <f t="shared" si="1995"/>
        <v>0</v>
      </c>
      <c r="W1897" s="29">
        <f t="shared" si="1995"/>
        <v>0</v>
      </c>
      <c r="X1897" s="29">
        <f t="shared" si="1995"/>
        <v>0</v>
      </c>
      <c r="Y1897" s="29">
        <f t="shared" si="1995"/>
        <v>1</v>
      </c>
      <c r="Z1897" s="29">
        <f t="shared" si="1995"/>
        <v>1</v>
      </c>
      <c r="AA1897" s="29">
        <f t="shared" si="1995"/>
        <v>1</v>
      </c>
      <c r="AB1897" s="29">
        <f t="shared" si="1995"/>
        <v>1</v>
      </c>
      <c r="AC1897" s="29">
        <f t="shared" si="1995"/>
        <v>1</v>
      </c>
      <c r="AD1897" s="29">
        <f t="shared" si="1995"/>
        <v>1</v>
      </c>
      <c r="AE1897" s="29">
        <f t="shared" si="1993"/>
        <v>1</v>
      </c>
      <c r="AF1897" s="29">
        <f t="shared" si="1993"/>
        <v>1</v>
      </c>
      <c r="AG1897" s="29">
        <f t="shared" si="1993"/>
        <v>1</v>
      </c>
      <c r="AH1897" s="29">
        <f t="shared" si="1993"/>
        <v>1</v>
      </c>
      <c r="AI1897" s="29">
        <f t="shared" si="1993"/>
        <v>1</v>
      </c>
      <c r="AJ1897" s="29">
        <f t="shared" si="1993"/>
        <v>1</v>
      </c>
      <c r="AK1897" s="29">
        <f t="shared" si="1993"/>
        <v>1</v>
      </c>
      <c r="AL1897" s="29">
        <f t="shared" si="1993"/>
        <v>1</v>
      </c>
      <c r="AM1897" s="29">
        <f t="shared" si="1993"/>
        <v>1</v>
      </c>
      <c r="AN1897" s="29">
        <f t="shared" si="1993"/>
        <v>1</v>
      </c>
      <c r="AO1897" s="29">
        <f t="shared" si="1993"/>
        <v>1</v>
      </c>
      <c r="AP1897" s="29">
        <f t="shared" si="1993"/>
        <v>1</v>
      </c>
      <c r="AQ1897" s="29">
        <f t="shared" si="1993"/>
        <v>1</v>
      </c>
      <c r="AR1897" s="29">
        <f t="shared" si="1993"/>
        <v>1</v>
      </c>
      <c r="AS1897" s="29">
        <f t="shared" si="1993"/>
        <v>1</v>
      </c>
      <c r="AT1897" s="29">
        <f t="shared" si="2001"/>
        <v>1</v>
      </c>
      <c r="AU1897" s="29">
        <f t="shared" si="2001"/>
        <v>1</v>
      </c>
      <c r="AV1897" s="29">
        <f t="shared" si="2001"/>
        <v>1</v>
      </c>
      <c r="AW1897" s="29">
        <f t="shared" si="2001"/>
        <v>1</v>
      </c>
      <c r="AX1897" s="29">
        <f t="shared" si="2001"/>
        <v>1</v>
      </c>
      <c r="AY1897" s="29">
        <f t="shared" si="2001"/>
        <v>1</v>
      </c>
      <c r="AZ1897" s="29">
        <f t="shared" si="2001"/>
        <v>1</v>
      </c>
      <c r="BA1897" s="29">
        <f t="shared" si="2001"/>
        <v>1</v>
      </c>
      <c r="BB1897" s="29">
        <f t="shared" si="2001"/>
        <v>1</v>
      </c>
      <c r="BC1897" s="29">
        <f t="shared" si="2001"/>
        <v>1</v>
      </c>
      <c r="BD1897" s="29">
        <f t="shared" si="2001"/>
        <v>1</v>
      </c>
      <c r="BE1897" s="29">
        <f t="shared" si="2001"/>
        <v>1</v>
      </c>
      <c r="BF1897" s="29">
        <f t="shared" si="2001"/>
        <v>1</v>
      </c>
      <c r="BG1897" s="29">
        <f t="shared" si="2001"/>
        <v>1</v>
      </c>
      <c r="BH1897" s="29">
        <f t="shared" si="2001"/>
        <v>1</v>
      </c>
      <c r="BI1897" s="29">
        <f t="shared" si="2001"/>
        <v>1</v>
      </c>
      <c r="BJ1897" s="29">
        <f t="shared" si="1999"/>
        <v>1</v>
      </c>
      <c r="BN1897" s="29">
        <f t="shared" si="1943"/>
        <v>36</v>
      </c>
      <c r="BO1897" s="29">
        <f t="shared" si="1930"/>
        <v>29</v>
      </c>
    </row>
    <row r="1898" spans="3:67" x14ac:dyDescent="0.25">
      <c r="C1898" s="79">
        <f t="shared" si="1927"/>
        <v>43890</v>
      </c>
      <c r="D1898" s="29">
        <f t="shared" si="1965"/>
        <v>2020</v>
      </c>
      <c r="E1898" s="29">
        <f t="shared" si="1944"/>
        <v>2</v>
      </c>
      <c r="F1898" s="29">
        <f t="shared" si="1945"/>
        <v>9</v>
      </c>
      <c r="G1898" s="29">
        <f t="shared" si="1946"/>
        <v>29</v>
      </c>
      <c r="H1898" s="166" t="str">
        <f t="shared" si="1947"/>
        <v>Fr</v>
      </c>
      <c r="I1898" s="29">
        <f t="shared" si="1928"/>
        <v>37</v>
      </c>
      <c r="J1898" s="29">
        <f t="array" ref="J1898">INDEX(Dienstplan!$F$6:$AJ$55,BN1898,BO1898)</f>
        <v>0</v>
      </c>
      <c r="K1898" s="29">
        <f t="array" ref="K1898">IF(OR(J1898=Schichten!$B$3,J1898=Schichten!$B$4),INDEX($D$98:$D$147,MATCH(CODE(J1898),$H$98:$H$147,0)),IF(ISERROR(INDEX($D$98:$D$147,MATCH(J1898,$A$98:$A$147,0))),0,INDEX($D$98:$D$147,MATCH(J1898,$A$98:$A$147,0))))</f>
        <v>0</v>
      </c>
      <c r="L1898" s="29">
        <f t="shared" ref="L1898" si="2003">L1848</f>
        <v>0</v>
      </c>
      <c r="M1898" s="29">
        <f t="shared" si="1968"/>
        <v>0</v>
      </c>
      <c r="O1898" s="29">
        <f t="shared" si="1995"/>
        <v>0</v>
      </c>
      <c r="P1898" s="29">
        <f t="shared" si="1995"/>
        <v>0</v>
      </c>
      <c r="Q1898" s="29">
        <f t="shared" si="1995"/>
        <v>0</v>
      </c>
      <c r="R1898" s="29">
        <f t="shared" si="1995"/>
        <v>0</v>
      </c>
      <c r="S1898" s="29">
        <f t="shared" si="1995"/>
        <v>0</v>
      </c>
      <c r="T1898" s="29">
        <f t="shared" si="1995"/>
        <v>0</v>
      </c>
      <c r="U1898" s="29">
        <f t="shared" si="1995"/>
        <v>0</v>
      </c>
      <c r="V1898" s="29">
        <f t="shared" si="1995"/>
        <v>0</v>
      </c>
      <c r="W1898" s="29">
        <f t="shared" si="1995"/>
        <v>0</v>
      </c>
      <c r="X1898" s="29">
        <f t="shared" si="1995"/>
        <v>0</v>
      </c>
      <c r="Y1898" s="29">
        <f t="shared" si="1995"/>
        <v>1</v>
      </c>
      <c r="Z1898" s="29">
        <f t="shared" si="1995"/>
        <v>1</v>
      </c>
      <c r="AA1898" s="29">
        <f t="shared" si="1995"/>
        <v>1</v>
      </c>
      <c r="AB1898" s="29">
        <f t="shared" si="1995"/>
        <v>1</v>
      </c>
      <c r="AC1898" s="29">
        <f t="shared" si="1995"/>
        <v>1</v>
      </c>
      <c r="AD1898" s="29">
        <f t="shared" si="1995"/>
        <v>1</v>
      </c>
      <c r="AE1898" s="29">
        <f t="shared" si="1993"/>
        <v>1</v>
      </c>
      <c r="AF1898" s="29">
        <f t="shared" si="1993"/>
        <v>1</v>
      </c>
      <c r="AG1898" s="29">
        <f t="shared" si="1993"/>
        <v>1</v>
      </c>
      <c r="AH1898" s="29">
        <f t="shared" si="1993"/>
        <v>1</v>
      </c>
      <c r="AI1898" s="29">
        <f t="shared" si="1993"/>
        <v>1</v>
      </c>
      <c r="AJ1898" s="29">
        <f t="shared" si="1993"/>
        <v>1</v>
      </c>
      <c r="AK1898" s="29">
        <f t="shared" si="1993"/>
        <v>1</v>
      </c>
      <c r="AL1898" s="29">
        <f t="shared" si="1993"/>
        <v>1</v>
      </c>
      <c r="AM1898" s="29">
        <f t="shared" si="1993"/>
        <v>1</v>
      </c>
      <c r="AN1898" s="29">
        <f t="shared" si="1993"/>
        <v>1</v>
      </c>
      <c r="AO1898" s="29">
        <f t="shared" si="1993"/>
        <v>1</v>
      </c>
      <c r="AP1898" s="29">
        <f t="shared" si="1993"/>
        <v>1</v>
      </c>
      <c r="AQ1898" s="29">
        <f t="shared" si="1993"/>
        <v>1</v>
      </c>
      <c r="AR1898" s="29">
        <f t="shared" si="1993"/>
        <v>1</v>
      </c>
      <c r="AS1898" s="29">
        <f t="shared" si="1993"/>
        <v>1</v>
      </c>
      <c r="AT1898" s="29">
        <f t="shared" si="2001"/>
        <v>1</v>
      </c>
      <c r="AU1898" s="29">
        <f t="shared" si="2001"/>
        <v>1</v>
      </c>
      <c r="AV1898" s="29">
        <f t="shared" si="2001"/>
        <v>1</v>
      </c>
      <c r="AW1898" s="29">
        <f t="shared" si="2001"/>
        <v>1</v>
      </c>
      <c r="AX1898" s="29">
        <f t="shared" si="2001"/>
        <v>1</v>
      </c>
      <c r="AY1898" s="29">
        <f t="shared" si="2001"/>
        <v>1</v>
      </c>
      <c r="AZ1898" s="29">
        <f t="shared" si="2001"/>
        <v>1</v>
      </c>
      <c r="BA1898" s="29">
        <f t="shared" si="2001"/>
        <v>1</v>
      </c>
      <c r="BB1898" s="29">
        <f t="shared" si="2001"/>
        <v>1</v>
      </c>
      <c r="BC1898" s="29">
        <f t="shared" si="2001"/>
        <v>1</v>
      </c>
      <c r="BD1898" s="29">
        <f t="shared" si="2001"/>
        <v>1</v>
      </c>
      <c r="BE1898" s="29">
        <f t="shared" si="2001"/>
        <v>1</v>
      </c>
      <c r="BF1898" s="29">
        <f t="shared" si="2001"/>
        <v>1</v>
      </c>
      <c r="BG1898" s="29">
        <f t="shared" si="2001"/>
        <v>1</v>
      </c>
      <c r="BH1898" s="29">
        <f t="shared" si="2001"/>
        <v>1</v>
      </c>
      <c r="BI1898" s="29">
        <f t="shared" si="2001"/>
        <v>1</v>
      </c>
      <c r="BJ1898" s="29">
        <f t="shared" si="1999"/>
        <v>1</v>
      </c>
      <c r="BN1898" s="29">
        <f t="shared" si="1943"/>
        <v>37</v>
      </c>
      <c r="BO1898" s="29">
        <f t="shared" si="1930"/>
        <v>29</v>
      </c>
    </row>
    <row r="1899" spans="3:67" x14ac:dyDescent="0.25">
      <c r="C1899" s="79">
        <f t="shared" si="1927"/>
        <v>43890</v>
      </c>
      <c r="D1899" s="29">
        <f t="shared" si="1965"/>
        <v>2020</v>
      </c>
      <c r="E1899" s="29">
        <f t="shared" si="1944"/>
        <v>2</v>
      </c>
      <c r="F1899" s="29">
        <f t="shared" si="1945"/>
        <v>9</v>
      </c>
      <c r="G1899" s="29">
        <f t="shared" si="1946"/>
        <v>29</v>
      </c>
      <c r="H1899" s="166" t="str">
        <f t="shared" si="1947"/>
        <v>Fr</v>
      </c>
      <c r="I1899" s="29">
        <f t="shared" si="1928"/>
        <v>38</v>
      </c>
      <c r="J1899" s="29">
        <f t="array" ref="J1899">INDEX(Dienstplan!$F$6:$AJ$55,BN1899,BO1899)</f>
        <v>0</v>
      </c>
      <c r="K1899" s="29">
        <f t="array" ref="K1899">IF(OR(J1899=Schichten!$B$3,J1899=Schichten!$B$4),INDEX($D$98:$D$147,MATCH(CODE(J1899),$H$98:$H$147,0)),IF(ISERROR(INDEX($D$98:$D$147,MATCH(J1899,$A$98:$A$147,0))),0,INDEX($D$98:$D$147,MATCH(J1899,$A$98:$A$147,0))))</f>
        <v>0</v>
      </c>
      <c r="L1899" s="29">
        <f t="shared" ref="L1899" si="2004">L1849</f>
        <v>0</v>
      </c>
      <c r="M1899" s="29">
        <f t="shared" si="1968"/>
        <v>0</v>
      </c>
      <c r="O1899" s="29">
        <f t="shared" si="1995"/>
        <v>0</v>
      </c>
      <c r="P1899" s="29">
        <f t="shared" si="1995"/>
        <v>0</v>
      </c>
      <c r="Q1899" s="29">
        <f t="shared" si="1995"/>
        <v>0</v>
      </c>
      <c r="R1899" s="29">
        <f t="shared" si="1995"/>
        <v>0</v>
      </c>
      <c r="S1899" s="29">
        <f t="shared" si="1995"/>
        <v>0</v>
      </c>
      <c r="T1899" s="29">
        <f t="shared" si="1995"/>
        <v>0</v>
      </c>
      <c r="U1899" s="29">
        <f t="shared" si="1995"/>
        <v>0</v>
      </c>
      <c r="V1899" s="29">
        <f t="shared" si="1995"/>
        <v>0</v>
      </c>
      <c r="W1899" s="29">
        <f t="shared" si="1995"/>
        <v>0</v>
      </c>
      <c r="X1899" s="29">
        <f t="shared" si="1995"/>
        <v>0</v>
      </c>
      <c r="Y1899" s="29">
        <f t="shared" si="1995"/>
        <v>1</v>
      </c>
      <c r="Z1899" s="29">
        <f t="shared" si="1995"/>
        <v>1</v>
      </c>
      <c r="AA1899" s="29">
        <f t="shared" si="1995"/>
        <v>1</v>
      </c>
      <c r="AB1899" s="29">
        <f t="shared" si="1995"/>
        <v>1</v>
      </c>
      <c r="AC1899" s="29">
        <f t="shared" si="1995"/>
        <v>1</v>
      </c>
      <c r="AD1899" s="29">
        <f t="shared" si="1995"/>
        <v>1</v>
      </c>
      <c r="AE1899" s="29">
        <f t="shared" si="1993"/>
        <v>1</v>
      </c>
      <c r="AF1899" s="29">
        <f t="shared" si="1993"/>
        <v>1</v>
      </c>
      <c r="AG1899" s="29">
        <f t="shared" si="1993"/>
        <v>1</v>
      </c>
      <c r="AH1899" s="29">
        <f t="shared" si="1993"/>
        <v>1</v>
      </c>
      <c r="AI1899" s="29">
        <f t="shared" si="1993"/>
        <v>1</v>
      </c>
      <c r="AJ1899" s="29">
        <f t="shared" si="1993"/>
        <v>1</v>
      </c>
      <c r="AK1899" s="29">
        <f t="shared" si="1993"/>
        <v>1</v>
      </c>
      <c r="AL1899" s="29">
        <f t="shared" si="1993"/>
        <v>1</v>
      </c>
      <c r="AM1899" s="29">
        <f t="shared" si="1993"/>
        <v>1</v>
      </c>
      <c r="AN1899" s="29">
        <f t="shared" si="1993"/>
        <v>1</v>
      </c>
      <c r="AO1899" s="29">
        <f t="shared" si="1993"/>
        <v>1</v>
      </c>
      <c r="AP1899" s="29">
        <f t="shared" si="1993"/>
        <v>1</v>
      </c>
      <c r="AQ1899" s="29">
        <f t="shared" si="1993"/>
        <v>1</v>
      </c>
      <c r="AR1899" s="29">
        <f t="shared" si="1993"/>
        <v>1</v>
      </c>
      <c r="AS1899" s="29">
        <f t="shared" si="1993"/>
        <v>1</v>
      </c>
      <c r="AT1899" s="29">
        <f t="shared" si="2001"/>
        <v>1</v>
      </c>
      <c r="AU1899" s="29">
        <f t="shared" si="2001"/>
        <v>1</v>
      </c>
      <c r="AV1899" s="29">
        <f t="shared" si="2001"/>
        <v>1</v>
      </c>
      <c r="AW1899" s="29">
        <f t="shared" si="2001"/>
        <v>1</v>
      </c>
      <c r="AX1899" s="29">
        <f t="shared" si="2001"/>
        <v>1</v>
      </c>
      <c r="AY1899" s="29">
        <f t="shared" si="2001"/>
        <v>1</v>
      </c>
      <c r="AZ1899" s="29">
        <f t="shared" si="2001"/>
        <v>1</v>
      </c>
      <c r="BA1899" s="29">
        <f t="shared" si="2001"/>
        <v>1</v>
      </c>
      <c r="BB1899" s="29">
        <f t="shared" si="2001"/>
        <v>1</v>
      </c>
      <c r="BC1899" s="29">
        <f t="shared" si="2001"/>
        <v>1</v>
      </c>
      <c r="BD1899" s="29">
        <f t="shared" si="2001"/>
        <v>1</v>
      </c>
      <c r="BE1899" s="29">
        <f t="shared" si="2001"/>
        <v>1</v>
      </c>
      <c r="BF1899" s="29">
        <f t="shared" si="2001"/>
        <v>1</v>
      </c>
      <c r="BG1899" s="29">
        <f t="shared" si="2001"/>
        <v>1</v>
      </c>
      <c r="BH1899" s="29">
        <f t="shared" si="2001"/>
        <v>1</v>
      </c>
      <c r="BI1899" s="29">
        <f t="shared" si="2001"/>
        <v>1</v>
      </c>
      <c r="BJ1899" s="29">
        <f t="shared" si="1999"/>
        <v>1</v>
      </c>
      <c r="BN1899" s="29">
        <f t="shared" si="1943"/>
        <v>38</v>
      </c>
      <c r="BO1899" s="29">
        <f t="shared" si="1930"/>
        <v>29</v>
      </c>
    </row>
    <row r="1900" spans="3:67" x14ac:dyDescent="0.25">
      <c r="C1900" s="79">
        <f t="shared" si="1927"/>
        <v>43890</v>
      </c>
      <c r="D1900" s="29">
        <f t="shared" si="1965"/>
        <v>2020</v>
      </c>
      <c r="E1900" s="29">
        <f t="shared" si="1944"/>
        <v>2</v>
      </c>
      <c r="F1900" s="29">
        <f t="shared" si="1945"/>
        <v>9</v>
      </c>
      <c r="G1900" s="29">
        <f t="shared" si="1946"/>
        <v>29</v>
      </c>
      <c r="H1900" s="166" t="str">
        <f t="shared" si="1947"/>
        <v>Fr</v>
      </c>
      <c r="I1900" s="29">
        <f t="shared" si="1928"/>
        <v>39</v>
      </c>
      <c r="J1900" s="29">
        <f t="array" ref="J1900">INDEX(Dienstplan!$F$6:$AJ$55,BN1900,BO1900)</f>
        <v>0</v>
      </c>
      <c r="K1900" s="29">
        <f t="array" ref="K1900">IF(OR(J1900=Schichten!$B$3,J1900=Schichten!$B$4),INDEX($D$98:$D$147,MATCH(CODE(J1900),$H$98:$H$147,0)),IF(ISERROR(INDEX($D$98:$D$147,MATCH(J1900,$A$98:$A$147,0))),0,INDEX($D$98:$D$147,MATCH(J1900,$A$98:$A$147,0))))</f>
        <v>0</v>
      </c>
      <c r="L1900" s="29">
        <f t="shared" ref="L1900" si="2005">L1850</f>
        <v>0</v>
      </c>
      <c r="M1900" s="29">
        <f t="shared" si="1968"/>
        <v>0</v>
      </c>
      <c r="O1900" s="29">
        <f t="shared" si="1995"/>
        <v>0</v>
      </c>
      <c r="P1900" s="29">
        <f t="shared" si="1995"/>
        <v>0</v>
      </c>
      <c r="Q1900" s="29">
        <f t="shared" si="1995"/>
        <v>0</v>
      </c>
      <c r="R1900" s="29">
        <f t="shared" si="1995"/>
        <v>0</v>
      </c>
      <c r="S1900" s="29">
        <f t="shared" si="1995"/>
        <v>0</v>
      </c>
      <c r="T1900" s="29">
        <f t="shared" si="1995"/>
        <v>0</v>
      </c>
      <c r="U1900" s="29">
        <f t="shared" si="1995"/>
        <v>0</v>
      </c>
      <c r="V1900" s="29">
        <f t="shared" si="1995"/>
        <v>0</v>
      </c>
      <c r="W1900" s="29">
        <f t="shared" si="1995"/>
        <v>0</v>
      </c>
      <c r="X1900" s="29">
        <f t="shared" si="1995"/>
        <v>0</v>
      </c>
      <c r="Y1900" s="29">
        <f t="shared" si="1995"/>
        <v>1</v>
      </c>
      <c r="Z1900" s="29">
        <f t="shared" si="1995"/>
        <v>1</v>
      </c>
      <c r="AA1900" s="29">
        <f t="shared" si="1995"/>
        <v>1</v>
      </c>
      <c r="AB1900" s="29">
        <f t="shared" si="1995"/>
        <v>1</v>
      </c>
      <c r="AC1900" s="29">
        <f t="shared" si="1995"/>
        <v>1</v>
      </c>
      <c r="AD1900" s="29">
        <f t="shared" si="1995"/>
        <v>1</v>
      </c>
      <c r="AE1900" s="29">
        <f t="shared" si="1993"/>
        <v>1</v>
      </c>
      <c r="AF1900" s="29">
        <f t="shared" si="1993"/>
        <v>1</v>
      </c>
      <c r="AG1900" s="29">
        <f t="shared" si="1993"/>
        <v>1</v>
      </c>
      <c r="AH1900" s="29">
        <f t="shared" si="1993"/>
        <v>1</v>
      </c>
      <c r="AI1900" s="29">
        <f t="shared" si="1993"/>
        <v>1</v>
      </c>
      <c r="AJ1900" s="29">
        <f t="shared" si="1993"/>
        <v>1</v>
      </c>
      <c r="AK1900" s="29">
        <f t="shared" si="1993"/>
        <v>1</v>
      </c>
      <c r="AL1900" s="29">
        <f t="shared" si="1993"/>
        <v>1</v>
      </c>
      <c r="AM1900" s="29">
        <f t="shared" si="1993"/>
        <v>1</v>
      </c>
      <c r="AN1900" s="29">
        <f t="shared" si="1993"/>
        <v>1</v>
      </c>
      <c r="AO1900" s="29">
        <f t="shared" si="1993"/>
        <v>1</v>
      </c>
      <c r="AP1900" s="29">
        <f t="shared" si="1993"/>
        <v>1</v>
      </c>
      <c r="AQ1900" s="29">
        <f t="shared" si="1993"/>
        <v>1</v>
      </c>
      <c r="AR1900" s="29">
        <f t="shared" si="1993"/>
        <v>1</v>
      </c>
      <c r="AS1900" s="29">
        <f t="shared" si="1993"/>
        <v>1</v>
      </c>
      <c r="AT1900" s="29">
        <f t="shared" si="2001"/>
        <v>1</v>
      </c>
      <c r="AU1900" s="29">
        <f t="shared" si="2001"/>
        <v>1</v>
      </c>
      <c r="AV1900" s="29">
        <f t="shared" si="2001"/>
        <v>1</v>
      </c>
      <c r="AW1900" s="29">
        <f t="shared" si="2001"/>
        <v>1</v>
      </c>
      <c r="AX1900" s="29">
        <f t="shared" si="2001"/>
        <v>1</v>
      </c>
      <c r="AY1900" s="29">
        <f t="shared" si="2001"/>
        <v>1</v>
      </c>
      <c r="AZ1900" s="29">
        <f t="shared" si="2001"/>
        <v>1</v>
      </c>
      <c r="BA1900" s="29">
        <f t="shared" si="2001"/>
        <v>1</v>
      </c>
      <c r="BB1900" s="29">
        <f t="shared" si="2001"/>
        <v>1</v>
      </c>
      <c r="BC1900" s="29">
        <f t="shared" si="2001"/>
        <v>1</v>
      </c>
      <c r="BD1900" s="29">
        <f t="shared" si="2001"/>
        <v>1</v>
      </c>
      <c r="BE1900" s="29">
        <f t="shared" si="2001"/>
        <v>1</v>
      </c>
      <c r="BF1900" s="29">
        <f t="shared" si="2001"/>
        <v>1</v>
      </c>
      <c r="BG1900" s="29">
        <f t="shared" si="2001"/>
        <v>1</v>
      </c>
      <c r="BH1900" s="29">
        <f t="shared" si="2001"/>
        <v>1</v>
      </c>
      <c r="BI1900" s="29">
        <f t="shared" si="2001"/>
        <v>1</v>
      </c>
      <c r="BJ1900" s="29">
        <f t="shared" si="1999"/>
        <v>1</v>
      </c>
      <c r="BN1900" s="29">
        <f t="shared" si="1943"/>
        <v>39</v>
      </c>
      <c r="BO1900" s="29">
        <f t="shared" si="1930"/>
        <v>29</v>
      </c>
    </row>
    <row r="1901" spans="3:67" x14ac:dyDescent="0.25">
      <c r="C1901" s="79">
        <f t="shared" si="1927"/>
        <v>43890</v>
      </c>
      <c r="D1901" s="29">
        <f t="shared" si="1965"/>
        <v>2020</v>
      </c>
      <c r="E1901" s="29">
        <f t="shared" si="1944"/>
        <v>2</v>
      </c>
      <c r="F1901" s="29">
        <f t="shared" si="1945"/>
        <v>9</v>
      </c>
      <c r="G1901" s="29">
        <f t="shared" si="1946"/>
        <v>29</v>
      </c>
      <c r="H1901" s="166" t="str">
        <f t="shared" si="1947"/>
        <v>Fr</v>
      </c>
      <c r="I1901" s="29">
        <f t="shared" si="1928"/>
        <v>40</v>
      </c>
      <c r="J1901" s="29">
        <f t="array" ref="J1901">INDEX(Dienstplan!$F$6:$AJ$55,BN1901,BO1901)</f>
        <v>0</v>
      </c>
      <c r="K1901" s="29">
        <f t="array" ref="K1901">IF(OR(J1901=Schichten!$B$3,J1901=Schichten!$B$4),INDEX($D$98:$D$147,MATCH(CODE(J1901),$H$98:$H$147,0)),IF(ISERROR(INDEX($D$98:$D$147,MATCH(J1901,$A$98:$A$147,0))),0,INDEX($D$98:$D$147,MATCH(J1901,$A$98:$A$147,0))))</f>
        <v>0</v>
      </c>
      <c r="L1901" s="29">
        <f t="shared" ref="L1901" si="2006">L1851</f>
        <v>0</v>
      </c>
      <c r="M1901" s="29">
        <f t="shared" si="1968"/>
        <v>0</v>
      </c>
      <c r="O1901" s="29">
        <f t="shared" si="1995"/>
        <v>0</v>
      </c>
      <c r="P1901" s="29">
        <f t="shared" si="1995"/>
        <v>0</v>
      </c>
      <c r="Q1901" s="29">
        <f t="shared" si="1995"/>
        <v>0</v>
      </c>
      <c r="R1901" s="29">
        <f t="shared" si="1995"/>
        <v>0</v>
      </c>
      <c r="S1901" s="29">
        <f t="shared" si="1995"/>
        <v>0</v>
      </c>
      <c r="T1901" s="29">
        <f t="shared" si="1995"/>
        <v>0</v>
      </c>
      <c r="U1901" s="29">
        <f t="shared" si="1995"/>
        <v>0</v>
      </c>
      <c r="V1901" s="29">
        <f t="shared" si="1995"/>
        <v>0</v>
      </c>
      <c r="W1901" s="29">
        <f t="shared" si="1995"/>
        <v>0</v>
      </c>
      <c r="X1901" s="29">
        <f t="shared" si="1995"/>
        <v>0</v>
      </c>
      <c r="Y1901" s="29">
        <f t="shared" si="1995"/>
        <v>1</v>
      </c>
      <c r="Z1901" s="29">
        <f t="shared" si="1995"/>
        <v>1</v>
      </c>
      <c r="AA1901" s="29">
        <f t="shared" si="1995"/>
        <v>1</v>
      </c>
      <c r="AB1901" s="29">
        <f t="shared" si="1995"/>
        <v>1</v>
      </c>
      <c r="AC1901" s="29">
        <f t="shared" si="1995"/>
        <v>1</v>
      </c>
      <c r="AD1901" s="29">
        <f t="shared" si="1995"/>
        <v>1</v>
      </c>
      <c r="AE1901" s="29">
        <f t="shared" si="1993"/>
        <v>1</v>
      </c>
      <c r="AF1901" s="29">
        <f t="shared" si="1993"/>
        <v>1</v>
      </c>
      <c r="AG1901" s="29">
        <f t="shared" si="1993"/>
        <v>1</v>
      </c>
      <c r="AH1901" s="29">
        <f t="shared" si="1993"/>
        <v>1</v>
      </c>
      <c r="AI1901" s="29">
        <f t="shared" si="1993"/>
        <v>1</v>
      </c>
      <c r="AJ1901" s="29">
        <f t="shared" si="1993"/>
        <v>1</v>
      </c>
      <c r="AK1901" s="29">
        <f t="shared" si="1993"/>
        <v>1</v>
      </c>
      <c r="AL1901" s="29">
        <f t="shared" si="1993"/>
        <v>1</v>
      </c>
      <c r="AM1901" s="29">
        <f t="shared" si="1993"/>
        <v>1</v>
      </c>
      <c r="AN1901" s="29">
        <f t="shared" si="1993"/>
        <v>1</v>
      </c>
      <c r="AO1901" s="29">
        <f t="shared" si="1993"/>
        <v>1</v>
      </c>
      <c r="AP1901" s="29">
        <f t="shared" si="1993"/>
        <v>1</v>
      </c>
      <c r="AQ1901" s="29">
        <f t="shared" si="1993"/>
        <v>1</v>
      </c>
      <c r="AR1901" s="29">
        <f t="shared" si="1993"/>
        <v>1</v>
      </c>
      <c r="AS1901" s="29">
        <f t="shared" si="1993"/>
        <v>1</v>
      </c>
      <c r="AT1901" s="29">
        <f t="shared" si="2001"/>
        <v>1</v>
      </c>
      <c r="AU1901" s="29">
        <f t="shared" si="2001"/>
        <v>1</v>
      </c>
      <c r="AV1901" s="29">
        <f t="shared" si="2001"/>
        <v>1</v>
      </c>
      <c r="AW1901" s="29">
        <f t="shared" si="2001"/>
        <v>1</v>
      </c>
      <c r="AX1901" s="29">
        <f t="shared" si="2001"/>
        <v>1</v>
      </c>
      <c r="AY1901" s="29">
        <f t="shared" si="2001"/>
        <v>1</v>
      </c>
      <c r="AZ1901" s="29">
        <f t="shared" si="2001"/>
        <v>1</v>
      </c>
      <c r="BA1901" s="29">
        <f t="shared" si="2001"/>
        <v>1</v>
      </c>
      <c r="BB1901" s="29">
        <f t="shared" si="2001"/>
        <v>1</v>
      </c>
      <c r="BC1901" s="29">
        <f t="shared" si="2001"/>
        <v>1</v>
      </c>
      <c r="BD1901" s="29">
        <f t="shared" si="2001"/>
        <v>1</v>
      </c>
      <c r="BE1901" s="29">
        <f t="shared" si="2001"/>
        <v>1</v>
      </c>
      <c r="BF1901" s="29">
        <f t="shared" si="2001"/>
        <v>1</v>
      </c>
      <c r="BG1901" s="29">
        <f t="shared" si="2001"/>
        <v>1</v>
      </c>
      <c r="BH1901" s="29">
        <f t="shared" si="2001"/>
        <v>1</v>
      </c>
      <c r="BI1901" s="29">
        <f t="shared" si="2001"/>
        <v>1</v>
      </c>
      <c r="BJ1901" s="29">
        <f t="shared" si="1999"/>
        <v>1</v>
      </c>
      <c r="BN1901" s="29">
        <f t="shared" si="1943"/>
        <v>40</v>
      </c>
      <c r="BO1901" s="29">
        <f t="shared" si="1930"/>
        <v>29</v>
      </c>
    </row>
    <row r="1902" spans="3:67" x14ac:dyDescent="0.25">
      <c r="C1902" s="79">
        <f t="shared" si="1927"/>
        <v>43890</v>
      </c>
      <c r="D1902" s="29">
        <f t="shared" si="1965"/>
        <v>2020</v>
      </c>
      <c r="E1902" s="29">
        <f t="shared" si="1944"/>
        <v>2</v>
      </c>
      <c r="F1902" s="29">
        <f t="shared" si="1945"/>
        <v>9</v>
      </c>
      <c r="G1902" s="29">
        <f t="shared" si="1946"/>
        <v>29</v>
      </c>
      <c r="H1902" s="166" t="str">
        <f t="shared" si="1947"/>
        <v>Fr</v>
      </c>
      <c r="I1902" s="29">
        <f t="shared" si="1928"/>
        <v>41</v>
      </c>
      <c r="J1902" s="29">
        <f t="array" ref="J1902">INDEX(Dienstplan!$F$6:$AJ$55,BN1902,BO1902)</f>
        <v>0</v>
      </c>
      <c r="K1902" s="29">
        <f t="array" ref="K1902">IF(OR(J1902=Schichten!$B$3,J1902=Schichten!$B$4),INDEX($D$98:$D$147,MATCH(CODE(J1902),$H$98:$H$147,0)),IF(ISERROR(INDEX($D$98:$D$147,MATCH(J1902,$A$98:$A$147,0))),0,INDEX($D$98:$D$147,MATCH(J1902,$A$98:$A$147,0))))</f>
        <v>0</v>
      </c>
      <c r="L1902" s="29">
        <f t="shared" ref="L1902" si="2007">L1852</f>
        <v>0</v>
      </c>
      <c r="M1902" s="29">
        <f t="shared" si="1968"/>
        <v>0</v>
      </c>
      <c r="O1902" s="29">
        <f t="shared" si="1995"/>
        <v>0</v>
      </c>
      <c r="P1902" s="29">
        <f t="shared" si="1995"/>
        <v>0</v>
      </c>
      <c r="Q1902" s="29">
        <f t="shared" si="1995"/>
        <v>0</v>
      </c>
      <c r="R1902" s="29">
        <f t="shared" si="1995"/>
        <v>0</v>
      </c>
      <c r="S1902" s="29">
        <f t="shared" si="1995"/>
        <v>0</v>
      </c>
      <c r="T1902" s="29">
        <f t="shared" si="1995"/>
        <v>0</v>
      </c>
      <c r="U1902" s="29">
        <f t="shared" si="1995"/>
        <v>0</v>
      </c>
      <c r="V1902" s="29">
        <f t="shared" si="1995"/>
        <v>0</v>
      </c>
      <c r="W1902" s="29">
        <f t="shared" si="1995"/>
        <v>0</v>
      </c>
      <c r="X1902" s="29">
        <f t="shared" si="1995"/>
        <v>0</v>
      </c>
      <c r="Y1902" s="29">
        <f t="shared" si="1995"/>
        <v>1</v>
      </c>
      <c r="Z1902" s="29">
        <f t="shared" si="1995"/>
        <v>1</v>
      </c>
      <c r="AA1902" s="29">
        <f t="shared" si="1995"/>
        <v>1</v>
      </c>
      <c r="AB1902" s="29">
        <f t="shared" si="1995"/>
        <v>1</v>
      </c>
      <c r="AC1902" s="29">
        <f t="shared" si="1995"/>
        <v>1</v>
      </c>
      <c r="AD1902" s="29">
        <f t="shared" si="1995"/>
        <v>1</v>
      </c>
      <c r="AE1902" s="29">
        <f t="shared" si="1993"/>
        <v>1</v>
      </c>
      <c r="AF1902" s="29">
        <f t="shared" si="1993"/>
        <v>1</v>
      </c>
      <c r="AG1902" s="29">
        <f t="shared" si="1993"/>
        <v>1</v>
      </c>
      <c r="AH1902" s="29">
        <f t="shared" si="1993"/>
        <v>1</v>
      </c>
      <c r="AI1902" s="29">
        <f t="shared" si="1993"/>
        <v>1</v>
      </c>
      <c r="AJ1902" s="29">
        <f t="shared" si="1993"/>
        <v>1</v>
      </c>
      <c r="AK1902" s="29">
        <f t="shared" si="1993"/>
        <v>1</v>
      </c>
      <c r="AL1902" s="29">
        <f t="shared" si="1993"/>
        <v>1</v>
      </c>
      <c r="AM1902" s="29">
        <f t="shared" si="1993"/>
        <v>1</v>
      </c>
      <c r="AN1902" s="29">
        <f t="shared" si="1993"/>
        <v>1</v>
      </c>
      <c r="AO1902" s="29">
        <f t="shared" si="1993"/>
        <v>1</v>
      </c>
      <c r="AP1902" s="29">
        <f t="shared" si="1993"/>
        <v>1</v>
      </c>
      <c r="AQ1902" s="29">
        <f t="shared" si="1993"/>
        <v>1</v>
      </c>
      <c r="AR1902" s="29">
        <f t="shared" si="1993"/>
        <v>1</v>
      </c>
      <c r="AS1902" s="29">
        <f t="shared" si="1993"/>
        <v>1</v>
      </c>
      <c r="AT1902" s="29">
        <f t="shared" si="2001"/>
        <v>1</v>
      </c>
      <c r="AU1902" s="29">
        <f t="shared" si="2001"/>
        <v>1</v>
      </c>
      <c r="AV1902" s="29">
        <f t="shared" si="2001"/>
        <v>1</v>
      </c>
      <c r="AW1902" s="29">
        <f t="shared" si="2001"/>
        <v>1</v>
      </c>
      <c r="AX1902" s="29">
        <f t="shared" si="2001"/>
        <v>1</v>
      </c>
      <c r="AY1902" s="29">
        <f t="shared" si="2001"/>
        <v>1</v>
      </c>
      <c r="AZ1902" s="29">
        <f t="shared" si="2001"/>
        <v>1</v>
      </c>
      <c r="BA1902" s="29">
        <f t="shared" si="2001"/>
        <v>1</v>
      </c>
      <c r="BB1902" s="29">
        <f t="shared" si="2001"/>
        <v>1</v>
      </c>
      <c r="BC1902" s="29">
        <f t="shared" si="2001"/>
        <v>1</v>
      </c>
      <c r="BD1902" s="29">
        <f t="shared" si="2001"/>
        <v>1</v>
      </c>
      <c r="BE1902" s="29">
        <f t="shared" si="2001"/>
        <v>1</v>
      </c>
      <c r="BF1902" s="29">
        <f t="shared" si="2001"/>
        <v>1</v>
      </c>
      <c r="BG1902" s="29">
        <f t="shared" si="2001"/>
        <v>1</v>
      </c>
      <c r="BH1902" s="29">
        <f t="shared" si="2001"/>
        <v>1</v>
      </c>
      <c r="BI1902" s="29">
        <f t="shared" si="2001"/>
        <v>1</v>
      </c>
      <c r="BJ1902" s="29">
        <f t="shared" si="1999"/>
        <v>1</v>
      </c>
      <c r="BN1902" s="29">
        <f t="shared" si="1943"/>
        <v>41</v>
      </c>
      <c r="BO1902" s="29">
        <f t="shared" si="1930"/>
        <v>29</v>
      </c>
    </row>
    <row r="1903" spans="3:67" x14ac:dyDescent="0.25">
      <c r="C1903" s="79">
        <f t="shared" si="1927"/>
        <v>43890</v>
      </c>
      <c r="D1903" s="29">
        <f t="shared" si="1965"/>
        <v>2020</v>
      </c>
      <c r="E1903" s="29">
        <f t="shared" si="1944"/>
        <v>2</v>
      </c>
      <c r="F1903" s="29">
        <f t="shared" si="1945"/>
        <v>9</v>
      </c>
      <c r="G1903" s="29">
        <f t="shared" si="1946"/>
        <v>29</v>
      </c>
      <c r="H1903" s="166" t="str">
        <f t="shared" si="1947"/>
        <v>Fr</v>
      </c>
      <c r="I1903" s="29">
        <f t="shared" si="1928"/>
        <v>42</v>
      </c>
      <c r="J1903" s="29">
        <f t="array" ref="J1903">INDEX(Dienstplan!$F$6:$AJ$55,BN1903,BO1903)</f>
        <v>0</v>
      </c>
      <c r="K1903" s="29">
        <f t="array" ref="K1903">IF(OR(J1903=Schichten!$B$3,J1903=Schichten!$B$4),INDEX($D$98:$D$147,MATCH(CODE(J1903),$H$98:$H$147,0)),IF(ISERROR(INDEX($D$98:$D$147,MATCH(J1903,$A$98:$A$147,0))),0,INDEX($D$98:$D$147,MATCH(J1903,$A$98:$A$147,0))))</f>
        <v>0</v>
      </c>
      <c r="L1903" s="29">
        <f t="shared" ref="L1903" si="2008">L1853</f>
        <v>0</v>
      </c>
      <c r="M1903" s="29">
        <f t="shared" si="1968"/>
        <v>0</v>
      </c>
      <c r="O1903" s="29">
        <f t="shared" si="1995"/>
        <v>0</v>
      </c>
      <c r="P1903" s="29">
        <f t="shared" si="1995"/>
        <v>0</v>
      </c>
      <c r="Q1903" s="29">
        <f t="shared" si="1995"/>
        <v>0</v>
      </c>
      <c r="R1903" s="29">
        <f t="shared" si="1995"/>
        <v>0</v>
      </c>
      <c r="S1903" s="29">
        <f t="shared" si="1995"/>
        <v>0</v>
      </c>
      <c r="T1903" s="29">
        <f t="shared" si="1995"/>
        <v>0</v>
      </c>
      <c r="U1903" s="29">
        <f t="shared" si="1995"/>
        <v>0</v>
      </c>
      <c r="V1903" s="29">
        <f t="shared" si="1995"/>
        <v>0</v>
      </c>
      <c r="W1903" s="29">
        <f t="shared" si="1995"/>
        <v>0</v>
      </c>
      <c r="X1903" s="29">
        <f t="shared" si="1995"/>
        <v>0</v>
      </c>
      <c r="Y1903" s="29">
        <f t="shared" si="1995"/>
        <v>1</v>
      </c>
      <c r="Z1903" s="29">
        <f t="shared" si="1995"/>
        <v>1</v>
      </c>
      <c r="AA1903" s="29">
        <f t="shared" si="1995"/>
        <v>1</v>
      </c>
      <c r="AB1903" s="29">
        <f t="shared" si="1995"/>
        <v>1</v>
      </c>
      <c r="AC1903" s="29">
        <f t="shared" si="1995"/>
        <v>1</v>
      </c>
      <c r="AD1903" s="29">
        <f t="shared" si="1995"/>
        <v>1</v>
      </c>
      <c r="AE1903" s="29">
        <f t="shared" si="1993"/>
        <v>1</v>
      </c>
      <c r="AF1903" s="29">
        <f t="shared" si="1993"/>
        <v>1</v>
      </c>
      <c r="AG1903" s="29">
        <f t="shared" si="1993"/>
        <v>1</v>
      </c>
      <c r="AH1903" s="29">
        <f t="shared" si="1993"/>
        <v>1</v>
      </c>
      <c r="AI1903" s="29">
        <f t="shared" si="1993"/>
        <v>1</v>
      </c>
      <c r="AJ1903" s="29">
        <f t="shared" si="1993"/>
        <v>1</v>
      </c>
      <c r="AK1903" s="29">
        <f t="shared" si="1993"/>
        <v>1</v>
      </c>
      <c r="AL1903" s="29">
        <f t="shared" si="1993"/>
        <v>1</v>
      </c>
      <c r="AM1903" s="29">
        <f t="shared" si="1993"/>
        <v>1</v>
      </c>
      <c r="AN1903" s="29">
        <f t="shared" si="1993"/>
        <v>1</v>
      </c>
      <c r="AO1903" s="29">
        <f t="shared" si="1993"/>
        <v>1</v>
      </c>
      <c r="AP1903" s="29">
        <f t="shared" si="1993"/>
        <v>1</v>
      </c>
      <c r="AQ1903" s="29">
        <f t="shared" si="1993"/>
        <v>1</v>
      </c>
      <c r="AR1903" s="29">
        <f t="shared" si="1993"/>
        <v>1</v>
      </c>
      <c r="AS1903" s="29">
        <f t="shared" si="1993"/>
        <v>1</v>
      </c>
      <c r="AT1903" s="29">
        <f t="shared" si="2001"/>
        <v>1</v>
      </c>
      <c r="AU1903" s="29">
        <f t="shared" si="2001"/>
        <v>1</v>
      </c>
      <c r="AV1903" s="29">
        <f t="shared" si="2001"/>
        <v>1</v>
      </c>
      <c r="AW1903" s="29">
        <f t="shared" si="2001"/>
        <v>1</v>
      </c>
      <c r="AX1903" s="29">
        <f t="shared" si="2001"/>
        <v>1</v>
      </c>
      <c r="AY1903" s="29">
        <f t="shared" si="2001"/>
        <v>1</v>
      </c>
      <c r="AZ1903" s="29">
        <f t="shared" si="2001"/>
        <v>1</v>
      </c>
      <c r="BA1903" s="29">
        <f t="shared" si="2001"/>
        <v>1</v>
      </c>
      <c r="BB1903" s="29">
        <f t="shared" si="2001"/>
        <v>1</v>
      </c>
      <c r="BC1903" s="29">
        <f t="shared" si="2001"/>
        <v>1</v>
      </c>
      <c r="BD1903" s="29">
        <f t="shared" si="2001"/>
        <v>1</v>
      </c>
      <c r="BE1903" s="29">
        <f t="shared" si="2001"/>
        <v>1</v>
      </c>
      <c r="BF1903" s="29">
        <f t="shared" si="2001"/>
        <v>1</v>
      </c>
      <c r="BG1903" s="29">
        <f t="shared" si="2001"/>
        <v>1</v>
      </c>
      <c r="BH1903" s="29">
        <f t="shared" si="2001"/>
        <v>1</v>
      </c>
      <c r="BI1903" s="29">
        <f t="shared" si="2001"/>
        <v>1</v>
      </c>
      <c r="BJ1903" s="29">
        <f t="shared" si="1999"/>
        <v>1</v>
      </c>
      <c r="BN1903" s="29">
        <f t="shared" si="1943"/>
        <v>42</v>
      </c>
      <c r="BO1903" s="29">
        <f t="shared" si="1930"/>
        <v>29</v>
      </c>
    </row>
    <row r="1904" spans="3:67" x14ac:dyDescent="0.25">
      <c r="C1904" s="79">
        <f t="shared" si="1927"/>
        <v>43890</v>
      </c>
      <c r="D1904" s="29">
        <f t="shared" si="1965"/>
        <v>2020</v>
      </c>
      <c r="E1904" s="29">
        <f t="shared" si="1944"/>
        <v>2</v>
      </c>
      <c r="F1904" s="29">
        <f t="shared" si="1945"/>
        <v>9</v>
      </c>
      <c r="G1904" s="29">
        <f t="shared" si="1946"/>
        <v>29</v>
      </c>
      <c r="H1904" s="166" t="str">
        <f t="shared" si="1947"/>
        <v>Fr</v>
      </c>
      <c r="I1904" s="29">
        <f t="shared" si="1928"/>
        <v>43</v>
      </c>
      <c r="J1904" s="29">
        <f t="array" ref="J1904">INDEX(Dienstplan!$F$6:$AJ$55,BN1904,BO1904)</f>
        <v>0</v>
      </c>
      <c r="K1904" s="29">
        <f t="array" ref="K1904">IF(OR(J1904=Schichten!$B$3,J1904=Schichten!$B$4),INDEX($D$98:$D$147,MATCH(CODE(J1904),$H$98:$H$147,0)),IF(ISERROR(INDEX($D$98:$D$147,MATCH(J1904,$A$98:$A$147,0))),0,INDEX($D$98:$D$147,MATCH(J1904,$A$98:$A$147,0))))</f>
        <v>0</v>
      </c>
      <c r="L1904" s="29">
        <f t="shared" ref="L1904" si="2009">L1854</f>
        <v>0</v>
      </c>
      <c r="M1904" s="29">
        <f t="shared" si="1968"/>
        <v>0</v>
      </c>
      <c r="O1904" s="29">
        <f t="shared" si="1995"/>
        <v>0</v>
      </c>
      <c r="P1904" s="29">
        <f t="shared" si="1995"/>
        <v>0</v>
      </c>
      <c r="Q1904" s="29">
        <f t="shared" si="1995"/>
        <v>0</v>
      </c>
      <c r="R1904" s="29">
        <f t="shared" si="1995"/>
        <v>0</v>
      </c>
      <c r="S1904" s="29">
        <f t="shared" si="1995"/>
        <v>0</v>
      </c>
      <c r="T1904" s="29">
        <f t="shared" si="1995"/>
        <v>0</v>
      </c>
      <c r="U1904" s="29">
        <f t="shared" si="1995"/>
        <v>0</v>
      </c>
      <c r="V1904" s="29">
        <f t="shared" si="1995"/>
        <v>0</v>
      </c>
      <c r="W1904" s="29">
        <f t="shared" si="1995"/>
        <v>0</v>
      </c>
      <c r="X1904" s="29">
        <f t="shared" si="1995"/>
        <v>0</v>
      </c>
      <c r="Y1904" s="29">
        <f t="shared" si="1995"/>
        <v>1</v>
      </c>
      <c r="Z1904" s="29">
        <f t="shared" si="1995"/>
        <v>1</v>
      </c>
      <c r="AA1904" s="29">
        <f t="shared" si="1995"/>
        <v>1</v>
      </c>
      <c r="AB1904" s="29">
        <f t="shared" si="1995"/>
        <v>1</v>
      </c>
      <c r="AC1904" s="29">
        <f t="shared" si="1995"/>
        <v>1</v>
      </c>
      <c r="AD1904" s="29">
        <f t="shared" si="1995"/>
        <v>1</v>
      </c>
      <c r="AE1904" s="29">
        <f t="shared" si="1993"/>
        <v>1</v>
      </c>
      <c r="AF1904" s="29">
        <f t="shared" si="1993"/>
        <v>1</v>
      </c>
      <c r="AG1904" s="29">
        <f t="shared" si="1993"/>
        <v>1</v>
      </c>
      <c r="AH1904" s="29">
        <f t="shared" si="1993"/>
        <v>1</v>
      </c>
      <c r="AI1904" s="29">
        <f t="shared" si="1993"/>
        <v>1</v>
      </c>
      <c r="AJ1904" s="29">
        <f t="shared" si="1993"/>
        <v>1</v>
      </c>
      <c r="AK1904" s="29">
        <f t="shared" si="1993"/>
        <v>1</v>
      </c>
      <c r="AL1904" s="29">
        <f t="shared" si="1993"/>
        <v>1</v>
      </c>
      <c r="AM1904" s="29">
        <f t="shared" si="1993"/>
        <v>1</v>
      </c>
      <c r="AN1904" s="29">
        <f t="shared" si="1993"/>
        <v>1</v>
      </c>
      <c r="AO1904" s="29">
        <f t="shared" si="1993"/>
        <v>1</v>
      </c>
      <c r="AP1904" s="29">
        <f t="shared" si="1993"/>
        <v>1</v>
      </c>
      <c r="AQ1904" s="29">
        <f t="shared" si="1993"/>
        <v>1</v>
      </c>
      <c r="AR1904" s="29">
        <f t="shared" si="1993"/>
        <v>1</v>
      </c>
      <c r="AS1904" s="29">
        <f t="shared" si="1993"/>
        <v>1</v>
      </c>
      <c r="AT1904" s="29">
        <f t="shared" si="2001"/>
        <v>1</v>
      </c>
      <c r="AU1904" s="29">
        <f t="shared" si="2001"/>
        <v>1</v>
      </c>
      <c r="AV1904" s="29">
        <f t="shared" si="2001"/>
        <v>1</v>
      </c>
      <c r="AW1904" s="29">
        <f t="shared" si="2001"/>
        <v>1</v>
      </c>
      <c r="AX1904" s="29">
        <f t="shared" si="2001"/>
        <v>1</v>
      </c>
      <c r="AY1904" s="29">
        <f t="shared" si="2001"/>
        <v>1</v>
      </c>
      <c r="AZ1904" s="29">
        <f t="shared" si="2001"/>
        <v>1</v>
      </c>
      <c r="BA1904" s="29">
        <f t="shared" si="2001"/>
        <v>1</v>
      </c>
      <c r="BB1904" s="29">
        <f t="shared" si="2001"/>
        <v>1</v>
      </c>
      <c r="BC1904" s="29">
        <f t="shared" si="2001"/>
        <v>1</v>
      </c>
      <c r="BD1904" s="29">
        <f t="shared" si="2001"/>
        <v>1</v>
      </c>
      <c r="BE1904" s="29">
        <f t="shared" si="2001"/>
        <v>1</v>
      </c>
      <c r="BF1904" s="29">
        <f t="shared" si="2001"/>
        <v>1</v>
      </c>
      <c r="BG1904" s="29">
        <f t="shared" si="2001"/>
        <v>1</v>
      </c>
      <c r="BH1904" s="29">
        <f t="shared" si="2001"/>
        <v>1</v>
      </c>
      <c r="BI1904" s="29">
        <f t="shared" si="2001"/>
        <v>1</v>
      </c>
      <c r="BJ1904" s="29">
        <f t="shared" si="1999"/>
        <v>1</v>
      </c>
      <c r="BN1904" s="29">
        <f t="shared" si="1943"/>
        <v>43</v>
      </c>
      <c r="BO1904" s="29">
        <f t="shared" si="1930"/>
        <v>29</v>
      </c>
    </row>
    <row r="1905" spans="3:67" x14ac:dyDescent="0.25">
      <c r="C1905" s="79">
        <f t="shared" si="1927"/>
        <v>43890</v>
      </c>
      <c r="D1905" s="29">
        <f t="shared" si="1965"/>
        <v>2020</v>
      </c>
      <c r="E1905" s="29">
        <f t="shared" si="1944"/>
        <v>2</v>
      </c>
      <c r="F1905" s="29">
        <f t="shared" si="1945"/>
        <v>9</v>
      </c>
      <c r="G1905" s="29">
        <f t="shared" si="1946"/>
        <v>29</v>
      </c>
      <c r="H1905" s="166" t="str">
        <f t="shared" si="1947"/>
        <v>Fr</v>
      </c>
      <c r="I1905" s="29">
        <f t="shared" si="1928"/>
        <v>44</v>
      </c>
      <c r="J1905" s="29">
        <f t="array" ref="J1905">INDEX(Dienstplan!$F$6:$AJ$55,BN1905,BO1905)</f>
        <v>0</v>
      </c>
      <c r="K1905" s="29">
        <f t="array" ref="K1905">IF(OR(J1905=Schichten!$B$3,J1905=Schichten!$B$4),INDEX($D$98:$D$147,MATCH(CODE(J1905),$H$98:$H$147,0)),IF(ISERROR(INDEX($D$98:$D$147,MATCH(J1905,$A$98:$A$147,0))),0,INDEX($D$98:$D$147,MATCH(J1905,$A$98:$A$147,0))))</f>
        <v>0</v>
      </c>
      <c r="L1905" s="29">
        <f t="shared" ref="L1905" si="2010">L1855</f>
        <v>0</v>
      </c>
      <c r="M1905" s="29">
        <f t="shared" si="1968"/>
        <v>0</v>
      </c>
      <c r="O1905" s="29">
        <f t="shared" si="1995"/>
        <v>0</v>
      </c>
      <c r="P1905" s="29">
        <f t="shared" si="1995"/>
        <v>0</v>
      </c>
      <c r="Q1905" s="29">
        <f t="shared" si="1995"/>
        <v>0</v>
      </c>
      <c r="R1905" s="29">
        <f t="shared" si="1995"/>
        <v>0</v>
      </c>
      <c r="S1905" s="29">
        <f t="shared" si="1995"/>
        <v>0</v>
      </c>
      <c r="T1905" s="29">
        <f t="shared" si="1995"/>
        <v>0</v>
      </c>
      <c r="U1905" s="29">
        <f t="shared" si="1995"/>
        <v>0</v>
      </c>
      <c r="V1905" s="29">
        <f t="shared" si="1995"/>
        <v>0</v>
      </c>
      <c r="W1905" s="29">
        <f t="shared" si="1995"/>
        <v>0</v>
      </c>
      <c r="X1905" s="29">
        <f t="shared" si="1995"/>
        <v>0</v>
      </c>
      <c r="Y1905" s="29">
        <f t="shared" si="1995"/>
        <v>1</v>
      </c>
      <c r="Z1905" s="29">
        <f t="shared" si="1995"/>
        <v>1</v>
      </c>
      <c r="AA1905" s="29">
        <f t="shared" si="1995"/>
        <v>1</v>
      </c>
      <c r="AB1905" s="29">
        <f t="shared" si="1995"/>
        <v>1</v>
      </c>
      <c r="AC1905" s="29">
        <f t="shared" si="1995"/>
        <v>1</v>
      </c>
      <c r="AD1905" s="29">
        <f t="shared" si="1995"/>
        <v>1</v>
      </c>
      <c r="AE1905" s="29">
        <f t="shared" si="1993"/>
        <v>1</v>
      </c>
      <c r="AF1905" s="29">
        <f t="shared" si="1993"/>
        <v>1</v>
      </c>
      <c r="AG1905" s="29">
        <f t="shared" si="1993"/>
        <v>1</v>
      </c>
      <c r="AH1905" s="29">
        <f t="shared" si="1993"/>
        <v>1</v>
      </c>
      <c r="AI1905" s="29">
        <f t="shared" si="1993"/>
        <v>1</v>
      </c>
      <c r="AJ1905" s="29">
        <f t="shared" si="1993"/>
        <v>1</v>
      </c>
      <c r="AK1905" s="29">
        <f t="shared" si="1993"/>
        <v>1</v>
      </c>
      <c r="AL1905" s="29">
        <f t="shared" si="1993"/>
        <v>1</v>
      </c>
      <c r="AM1905" s="29">
        <f t="shared" si="1993"/>
        <v>1</v>
      </c>
      <c r="AN1905" s="29">
        <f t="shared" si="1993"/>
        <v>1</v>
      </c>
      <c r="AO1905" s="29">
        <f t="shared" si="1993"/>
        <v>1</v>
      </c>
      <c r="AP1905" s="29">
        <f t="shared" si="1993"/>
        <v>1</v>
      </c>
      <c r="AQ1905" s="29">
        <f t="shared" si="1993"/>
        <v>1</v>
      </c>
      <c r="AR1905" s="29">
        <f t="shared" si="1993"/>
        <v>1</v>
      </c>
      <c r="AS1905" s="29">
        <f t="shared" si="1993"/>
        <v>1</v>
      </c>
      <c r="AT1905" s="29">
        <f t="shared" si="2001"/>
        <v>1</v>
      </c>
      <c r="AU1905" s="29">
        <f t="shared" si="2001"/>
        <v>1</v>
      </c>
      <c r="AV1905" s="29">
        <f t="shared" si="2001"/>
        <v>1</v>
      </c>
      <c r="AW1905" s="29">
        <f t="shared" si="2001"/>
        <v>1</v>
      </c>
      <c r="AX1905" s="29">
        <f t="shared" si="2001"/>
        <v>1</v>
      </c>
      <c r="AY1905" s="29">
        <f t="shared" si="2001"/>
        <v>1</v>
      </c>
      <c r="AZ1905" s="29">
        <f t="shared" si="2001"/>
        <v>1</v>
      </c>
      <c r="BA1905" s="29">
        <f t="shared" si="2001"/>
        <v>1</v>
      </c>
      <c r="BB1905" s="29">
        <f t="shared" si="2001"/>
        <v>1</v>
      </c>
      <c r="BC1905" s="29">
        <f t="shared" si="2001"/>
        <v>1</v>
      </c>
      <c r="BD1905" s="29">
        <f t="shared" si="2001"/>
        <v>1</v>
      </c>
      <c r="BE1905" s="29">
        <f t="shared" si="2001"/>
        <v>1</v>
      </c>
      <c r="BF1905" s="29">
        <f t="shared" si="2001"/>
        <v>1</v>
      </c>
      <c r="BG1905" s="29">
        <f t="shared" si="2001"/>
        <v>1</v>
      </c>
      <c r="BH1905" s="29">
        <f t="shared" si="2001"/>
        <v>1</v>
      </c>
      <c r="BI1905" s="29">
        <f t="shared" si="2001"/>
        <v>1</v>
      </c>
      <c r="BJ1905" s="29">
        <f t="shared" si="1999"/>
        <v>1</v>
      </c>
      <c r="BN1905" s="29">
        <f t="shared" si="1943"/>
        <v>44</v>
      </c>
      <c r="BO1905" s="29">
        <f t="shared" si="1930"/>
        <v>29</v>
      </c>
    </row>
    <row r="1906" spans="3:67" x14ac:dyDescent="0.25">
      <c r="C1906" s="79">
        <f t="shared" si="1927"/>
        <v>43890</v>
      </c>
      <c r="D1906" s="29">
        <f t="shared" si="1965"/>
        <v>2020</v>
      </c>
      <c r="E1906" s="29">
        <f t="shared" si="1944"/>
        <v>2</v>
      </c>
      <c r="F1906" s="29">
        <f t="shared" si="1945"/>
        <v>9</v>
      </c>
      <c r="G1906" s="29">
        <f t="shared" si="1946"/>
        <v>29</v>
      </c>
      <c r="H1906" s="166" t="str">
        <f t="shared" si="1947"/>
        <v>Fr</v>
      </c>
      <c r="I1906" s="29">
        <f t="shared" si="1928"/>
        <v>45</v>
      </c>
      <c r="J1906" s="29">
        <f t="array" ref="J1906">INDEX(Dienstplan!$F$6:$AJ$55,BN1906,BO1906)</f>
        <v>0</v>
      </c>
      <c r="K1906" s="29">
        <f t="array" ref="K1906">IF(OR(J1906=Schichten!$B$3,J1906=Schichten!$B$4),INDEX($D$98:$D$147,MATCH(CODE(J1906),$H$98:$H$147,0)),IF(ISERROR(INDEX($D$98:$D$147,MATCH(J1906,$A$98:$A$147,0))),0,INDEX($D$98:$D$147,MATCH(J1906,$A$98:$A$147,0))))</f>
        <v>0</v>
      </c>
      <c r="L1906" s="29">
        <f t="shared" ref="L1906" si="2011">L1856</f>
        <v>0</v>
      </c>
      <c r="M1906" s="29">
        <f t="shared" si="1968"/>
        <v>0</v>
      </c>
      <c r="O1906" s="29">
        <f t="shared" si="1995"/>
        <v>0</v>
      </c>
      <c r="P1906" s="29">
        <f t="shared" si="1995"/>
        <v>0</v>
      </c>
      <c r="Q1906" s="29">
        <f t="shared" si="1995"/>
        <v>0</v>
      </c>
      <c r="R1906" s="29">
        <f t="shared" si="1995"/>
        <v>0</v>
      </c>
      <c r="S1906" s="29">
        <f t="shared" si="1995"/>
        <v>0</v>
      </c>
      <c r="T1906" s="29">
        <f t="shared" si="1995"/>
        <v>0</v>
      </c>
      <c r="U1906" s="29">
        <f t="shared" si="1995"/>
        <v>0</v>
      </c>
      <c r="V1906" s="29">
        <f t="shared" si="1995"/>
        <v>0</v>
      </c>
      <c r="W1906" s="29">
        <f t="shared" si="1995"/>
        <v>0</v>
      </c>
      <c r="X1906" s="29">
        <f t="shared" si="1995"/>
        <v>0</v>
      </c>
      <c r="Y1906" s="29">
        <f t="shared" si="1995"/>
        <v>1</v>
      </c>
      <c r="Z1906" s="29">
        <f t="shared" si="1995"/>
        <v>1</v>
      </c>
      <c r="AA1906" s="29">
        <f t="shared" si="1995"/>
        <v>1</v>
      </c>
      <c r="AB1906" s="29">
        <f t="shared" si="1995"/>
        <v>1</v>
      </c>
      <c r="AC1906" s="29">
        <f t="shared" si="1995"/>
        <v>1</v>
      </c>
      <c r="AD1906" s="29">
        <f t="shared" si="1995"/>
        <v>1</v>
      </c>
      <c r="AE1906" s="29">
        <f t="shared" si="1993"/>
        <v>1</v>
      </c>
      <c r="AF1906" s="29">
        <f t="shared" si="1993"/>
        <v>1</v>
      </c>
      <c r="AG1906" s="29">
        <f t="shared" si="1993"/>
        <v>1</v>
      </c>
      <c r="AH1906" s="29">
        <f t="shared" si="1993"/>
        <v>1</v>
      </c>
      <c r="AI1906" s="29">
        <f t="shared" si="1993"/>
        <v>1</v>
      </c>
      <c r="AJ1906" s="29">
        <f t="shared" si="1993"/>
        <v>1</v>
      </c>
      <c r="AK1906" s="29">
        <f t="shared" si="1993"/>
        <v>1</v>
      </c>
      <c r="AL1906" s="29">
        <f t="shared" si="1993"/>
        <v>1</v>
      </c>
      <c r="AM1906" s="29">
        <f t="shared" si="1993"/>
        <v>1</v>
      </c>
      <c r="AN1906" s="29">
        <f t="shared" si="1993"/>
        <v>1</v>
      </c>
      <c r="AO1906" s="29">
        <f t="shared" si="1993"/>
        <v>1</v>
      </c>
      <c r="AP1906" s="29">
        <f t="shared" si="1993"/>
        <v>1</v>
      </c>
      <c r="AQ1906" s="29">
        <f t="shared" si="1993"/>
        <v>1</v>
      </c>
      <c r="AR1906" s="29">
        <f t="shared" si="1993"/>
        <v>1</v>
      </c>
      <c r="AS1906" s="29">
        <f t="shared" si="1993"/>
        <v>1</v>
      </c>
      <c r="AT1906" s="29">
        <f t="shared" si="2001"/>
        <v>1</v>
      </c>
      <c r="AU1906" s="29">
        <f t="shared" si="2001"/>
        <v>1</v>
      </c>
      <c r="AV1906" s="29">
        <f t="shared" si="2001"/>
        <v>1</v>
      </c>
      <c r="AW1906" s="29">
        <f t="shared" si="2001"/>
        <v>1</v>
      </c>
      <c r="AX1906" s="29">
        <f t="shared" si="2001"/>
        <v>1</v>
      </c>
      <c r="AY1906" s="29">
        <f t="shared" si="2001"/>
        <v>1</v>
      </c>
      <c r="AZ1906" s="29">
        <f t="shared" si="2001"/>
        <v>1</v>
      </c>
      <c r="BA1906" s="29">
        <f t="shared" si="2001"/>
        <v>1</v>
      </c>
      <c r="BB1906" s="29">
        <f t="shared" si="2001"/>
        <v>1</v>
      </c>
      <c r="BC1906" s="29">
        <f t="shared" si="2001"/>
        <v>1</v>
      </c>
      <c r="BD1906" s="29">
        <f t="shared" si="2001"/>
        <v>1</v>
      </c>
      <c r="BE1906" s="29">
        <f t="shared" si="2001"/>
        <v>1</v>
      </c>
      <c r="BF1906" s="29">
        <f t="shared" si="2001"/>
        <v>1</v>
      </c>
      <c r="BG1906" s="29">
        <f t="shared" si="2001"/>
        <v>1</v>
      </c>
      <c r="BH1906" s="29">
        <f t="shared" si="2001"/>
        <v>1</v>
      </c>
      <c r="BI1906" s="29">
        <f t="shared" si="2001"/>
        <v>1</v>
      </c>
      <c r="BJ1906" s="29">
        <f t="shared" si="1999"/>
        <v>1</v>
      </c>
      <c r="BN1906" s="29">
        <f t="shared" si="1943"/>
        <v>45</v>
      </c>
      <c r="BO1906" s="29">
        <f t="shared" si="1930"/>
        <v>29</v>
      </c>
    </row>
    <row r="1907" spans="3:67" x14ac:dyDescent="0.25">
      <c r="C1907" s="79">
        <f t="shared" si="1927"/>
        <v>43890</v>
      </c>
      <c r="D1907" s="29">
        <f t="shared" si="1965"/>
        <v>2020</v>
      </c>
      <c r="E1907" s="29">
        <f t="shared" si="1944"/>
        <v>2</v>
      </c>
      <c r="F1907" s="29">
        <f t="shared" si="1945"/>
        <v>9</v>
      </c>
      <c r="G1907" s="29">
        <f t="shared" si="1946"/>
        <v>29</v>
      </c>
      <c r="H1907" s="166" t="str">
        <f t="shared" si="1947"/>
        <v>Fr</v>
      </c>
      <c r="I1907" s="29">
        <f t="shared" si="1928"/>
        <v>46</v>
      </c>
      <c r="J1907" s="29">
        <f t="array" ref="J1907">INDEX(Dienstplan!$F$6:$AJ$55,BN1907,BO1907)</f>
        <v>0</v>
      </c>
      <c r="K1907" s="29">
        <f t="array" ref="K1907">IF(OR(J1907=Schichten!$B$3,J1907=Schichten!$B$4),INDEX($D$98:$D$147,MATCH(CODE(J1907),$H$98:$H$147,0)),IF(ISERROR(INDEX($D$98:$D$147,MATCH(J1907,$A$98:$A$147,0))),0,INDEX($D$98:$D$147,MATCH(J1907,$A$98:$A$147,0))))</f>
        <v>0</v>
      </c>
      <c r="L1907" s="29">
        <f t="shared" ref="L1907" si="2012">L1857</f>
        <v>0</v>
      </c>
      <c r="M1907" s="29">
        <f t="shared" si="1968"/>
        <v>0</v>
      </c>
      <c r="O1907" s="29">
        <f t="shared" si="1995"/>
        <v>0</v>
      </c>
      <c r="P1907" s="29">
        <f t="shared" si="1995"/>
        <v>0</v>
      </c>
      <c r="Q1907" s="29">
        <f t="shared" si="1995"/>
        <v>0</v>
      </c>
      <c r="R1907" s="29">
        <f t="shared" si="1995"/>
        <v>0</v>
      </c>
      <c r="S1907" s="29">
        <f t="shared" si="1995"/>
        <v>0</v>
      </c>
      <c r="T1907" s="29">
        <f t="shared" si="1995"/>
        <v>0</v>
      </c>
      <c r="U1907" s="29">
        <f t="shared" si="1995"/>
        <v>0</v>
      </c>
      <c r="V1907" s="29">
        <f t="shared" si="1995"/>
        <v>0</v>
      </c>
      <c r="W1907" s="29">
        <f t="shared" si="1995"/>
        <v>0</v>
      </c>
      <c r="X1907" s="29">
        <f t="shared" si="1995"/>
        <v>0</v>
      </c>
      <c r="Y1907" s="29">
        <f t="shared" si="1995"/>
        <v>1</v>
      </c>
      <c r="Z1907" s="29">
        <f t="shared" si="1995"/>
        <v>1</v>
      </c>
      <c r="AA1907" s="29">
        <f t="shared" si="1995"/>
        <v>1</v>
      </c>
      <c r="AB1907" s="29">
        <f t="shared" si="1995"/>
        <v>1</v>
      </c>
      <c r="AC1907" s="29">
        <f t="shared" si="1995"/>
        <v>1</v>
      </c>
      <c r="AD1907" s="29">
        <f t="shared" ref="AD1907:AS1922" si="2013">IF($M$457,IF($J1907=AD$461,1,0),0)</f>
        <v>1</v>
      </c>
      <c r="AE1907" s="29">
        <f t="shared" si="2013"/>
        <v>1</v>
      </c>
      <c r="AF1907" s="29">
        <f t="shared" si="2013"/>
        <v>1</v>
      </c>
      <c r="AG1907" s="29">
        <f t="shared" si="2013"/>
        <v>1</v>
      </c>
      <c r="AH1907" s="29">
        <f t="shared" si="2013"/>
        <v>1</v>
      </c>
      <c r="AI1907" s="29">
        <f t="shared" si="2013"/>
        <v>1</v>
      </c>
      <c r="AJ1907" s="29">
        <f t="shared" si="2013"/>
        <v>1</v>
      </c>
      <c r="AK1907" s="29">
        <f t="shared" si="2013"/>
        <v>1</v>
      </c>
      <c r="AL1907" s="29">
        <f t="shared" si="2013"/>
        <v>1</v>
      </c>
      <c r="AM1907" s="29">
        <f t="shared" si="2013"/>
        <v>1</v>
      </c>
      <c r="AN1907" s="29">
        <f t="shared" si="2013"/>
        <v>1</v>
      </c>
      <c r="AO1907" s="29">
        <f t="shared" si="2013"/>
        <v>1</v>
      </c>
      <c r="AP1907" s="29">
        <f t="shared" si="2013"/>
        <v>1</v>
      </c>
      <c r="AQ1907" s="29">
        <f t="shared" si="2013"/>
        <v>1</v>
      </c>
      <c r="AR1907" s="29">
        <f t="shared" si="2013"/>
        <v>1</v>
      </c>
      <c r="AS1907" s="29">
        <f t="shared" si="2013"/>
        <v>1</v>
      </c>
      <c r="AT1907" s="29">
        <f t="shared" si="2001"/>
        <v>1</v>
      </c>
      <c r="AU1907" s="29">
        <f t="shared" si="2001"/>
        <v>1</v>
      </c>
      <c r="AV1907" s="29">
        <f t="shared" si="2001"/>
        <v>1</v>
      </c>
      <c r="AW1907" s="29">
        <f t="shared" si="2001"/>
        <v>1</v>
      </c>
      <c r="AX1907" s="29">
        <f t="shared" si="2001"/>
        <v>1</v>
      </c>
      <c r="AY1907" s="29">
        <f t="shared" si="2001"/>
        <v>1</v>
      </c>
      <c r="AZ1907" s="29">
        <f t="shared" si="2001"/>
        <v>1</v>
      </c>
      <c r="BA1907" s="29">
        <f t="shared" si="2001"/>
        <v>1</v>
      </c>
      <c r="BB1907" s="29">
        <f t="shared" si="2001"/>
        <v>1</v>
      </c>
      <c r="BC1907" s="29">
        <f t="shared" si="2001"/>
        <v>1</v>
      </c>
      <c r="BD1907" s="29">
        <f t="shared" si="2001"/>
        <v>1</v>
      </c>
      <c r="BE1907" s="29">
        <f t="shared" si="2001"/>
        <v>1</v>
      </c>
      <c r="BF1907" s="29">
        <f t="shared" si="2001"/>
        <v>1</v>
      </c>
      <c r="BG1907" s="29">
        <f t="shared" si="2001"/>
        <v>1</v>
      </c>
      <c r="BH1907" s="29">
        <f t="shared" si="2001"/>
        <v>1</v>
      </c>
      <c r="BI1907" s="29">
        <f t="shared" si="2001"/>
        <v>1</v>
      </c>
      <c r="BJ1907" s="29">
        <f t="shared" si="1999"/>
        <v>1</v>
      </c>
      <c r="BN1907" s="29">
        <f t="shared" si="1943"/>
        <v>46</v>
      </c>
      <c r="BO1907" s="29">
        <f t="shared" si="1930"/>
        <v>29</v>
      </c>
    </row>
    <row r="1908" spans="3:67" x14ac:dyDescent="0.25">
      <c r="C1908" s="79">
        <f t="shared" si="1927"/>
        <v>43890</v>
      </c>
      <c r="D1908" s="29">
        <f t="shared" si="1965"/>
        <v>2020</v>
      </c>
      <c r="E1908" s="29">
        <f t="shared" si="1944"/>
        <v>2</v>
      </c>
      <c r="F1908" s="29">
        <f t="shared" si="1945"/>
        <v>9</v>
      </c>
      <c r="G1908" s="29">
        <f t="shared" si="1946"/>
        <v>29</v>
      </c>
      <c r="H1908" s="166" t="str">
        <f t="shared" si="1947"/>
        <v>Fr</v>
      </c>
      <c r="I1908" s="29">
        <f t="shared" si="1928"/>
        <v>47</v>
      </c>
      <c r="J1908" s="29">
        <f t="array" ref="J1908">INDEX(Dienstplan!$F$6:$AJ$55,BN1908,BO1908)</f>
        <v>0</v>
      </c>
      <c r="K1908" s="29">
        <f t="array" ref="K1908">IF(OR(J1908=Schichten!$B$3,J1908=Schichten!$B$4),INDEX($D$98:$D$147,MATCH(CODE(J1908),$H$98:$H$147,0)),IF(ISERROR(INDEX($D$98:$D$147,MATCH(J1908,$A$98:$A$147,0))),0,INDEX($D$98:$D$147,MATCH(J1908,$A$98:$A$147,0))))</f>
        <v>0</v>
      </c>
      <c r="L1908" s="29">
        <f t="shared" ref="L1908" si="2014">L1858</f>
        <v>0</v>
      </c>
      <c r="M1908" s="29">
        <f t="shared" si="1968"/>
        <v>0</v>
      </c>
      <c r="O1908" s="29">
        <f t="shared" ref="O1908:AD1923" si="2015">IF($M$457,IF($J1908=O$461,1,0),0)</f>
        <v>0</v>
      </c>
      <c r="P1908" s="29">
        <f t="shared" si="2015"/>
        <v>0</v>
      </c>
      <c r="Q1908" s="29">
        <f t="shared" si="2015"/>
        <v>0</v>
      </c>
      <c r="R1908" s="29">
        <f t="shared" si="2015"/>
        <v>0</v>
      </c>
      <c r="S1908" s="29">
        <f t="shared" si="2015"/>
        <v>0</v>
      </c>
      <c r="T1908" s="29">
        <f t="shared" si="2015"/>
        <v>0</v>
      </c>
      <c r="U1908" s="29">
        <f t="shared" si="2015"/>
        <v>0</v>
      </c>
      <c r="V1908" s="29">
        <f t="shared" si="2015"/>
        <v>0</v>
      </c>
      <c r="W1908" s="29">
        <f t="shared" si="2015"/>
        <v>0</v>
      </c>
      <c r="X1908" s="29">
        <f t="shared" si="2015"/>
        <v>0</v>
      </c>
      <c r="Y1908" s="29">
        <f t="shared" si="2015"/>
        <v>1</v>
      </c>
      <c r="Z1908" s="29">
        <f t="shared" si="2015"/>
        <v>1</v>
      </c>
      <c r="AA1908" s="29">
        <f t="shared" si="2015"/>
        <v>1</v>
      </c>
      <c r="AB1908" s="29">
        <f t="shared" si="2015"/>
        <v>1</v>
      </c>
      <c r="AC1908" s="29">
        <f t="shared" si="2015"/>
        <v>1</v>
      </c>
      <c r="AD1908" s="29">
        <f t="shared" si="2015"/>
        <v>1</v>
      </c>
      <c r="AE1908" s="29">
        <f t="shared" si="2013"/>
        <v>1</v>
      </c>
      <c r="AF1908" s="29">
        <f t="shared" si="2013"/>
        <v>1</v>
      </c>
      <c r="AG1908" s="29">
        <f t="shared" si="2013"/>
        <v>1</v>
      </c>
      <c r="AH1908" s="29">
        <f t="shared" si="2013"/>
        <v>1</v>
      </c>
      <c r="AI1908" s="29">
        <f t="shared" si="2013"/>
        <v>1</v>
      </c>
      <c r="AJ1908" s="29">
        <f t="shared" si="2013"/>
        <v>1</v>
      </c>
      <c r="AK1908" s="29">
        <f t="shared" si="2013"/>
        <v>1</v>
      </c>
      <c r="AL1908" s="29">
        <f t="shared" si="2013"/>
        <v>1</v>
      </c>
      <c r="AM1908" s="29">
        <f t="shared" si="2013"/>
        <v>1</v>
      </c>
      <c r="AN1908" s="29">
        <f t="shared" si="2013"/>
        <v>1</v>
      </c>
      <c r="AO1908" s="29">
        <f t="shared" si="2013"/>
        <v>1</v>
      </c>
      <c r="AP1908" s="29">
        <f t="shared" si="2013"/>
        <v>1</v>
      </c>
      <c r="AQ1908" s="29">
        <f t="shared" si="2013"/>
        <v>1</v>
      </c>
      <c r="AR1908" s="29">
        <f t="shared" si="2013"/>
        <v>1</v>
      </c>
      <c r="AS1908" s="29">
        <f t="shared" si="2013"/>
        <v>1</v>
      </c>
      <c r="AT1908" s="29">
        <f t="shared" si="2001"/>
        <v>1</v>
      </c>
      <c r="AU1908" s="29">
        <f t="shared" si="2001"/>
        <v>1</v>
      </c>
      <c r="AV1908" s="29">
        <f t="shared" si="2001"/>
        <v>1</v>
      </c>
      <c r="AW1908" s="29">
        <f t="shared" si="2001"/>
        <v>1</v>
      </c>
      <c r="AX1908" s="29">
        <f t="shared" si="2001"/>
        <v>1</v>
      </c>
      <c r="AY1908" s="29">
        <f t="shared" si="2001"/>
        <v>1</v>
      </c>
      <c r="AZ1908" s="29">
        <f t="shared" si="2001"/>
        <v>1</v>
      </c>
      <c r="BA1908" s="29">
        <f t="shared" si="2001"/>
        <v>1</v>
      </c>
      <c r="BB1908" s="29">
        <f t="shared" si="2001"/>
        <v>1</v>
      </c>
      <c r="BC1908" s="29">
        <f t="shared" si="2001"/>
        <v>1</v>
      </c>
      <c r="BD1908" s="29">
        <f t="shared" si="2001"/>
        <v>1</v>
      </c>
      <c r="BE1908" s="29">
        <f t="shared" si="2001"/>
        <v>1</v>
      </c>
      <c r="BF1908" s="29">
        <f t="shared" si="2001"/>
        <v>1</v>
      </c>
      <c r="BG1908" s="29">
        <f t="shared" si="2001"/>
        <v>1</v>
      </c>
      <c r="BH1908" s="29">
        <f t="shared" si="2001"/>
        <v>1</v>
      </c>
      <c r="BI1908" s="29">
        <f t="shared" si="2001"/>
        <v>1</v>
      </c>
      <c r="BJ1908" s="29">
        <f t="shared" si="1999"/>
        <v>1</v>
      </c>
      <c r="BN1908" s="29">
        <f t="shared" si="1943"/>
        <v>47</v>
      </c>
      <c r="BO1908" s="29">
        <f t="shared" si="1930"/>
        <v>29</v>
      </c>
    </row>
    <row r="1909" spans="3:67" x14ac:dyDescent="0.25">
      <c r="C1909" s="79">
        <f t="shared" si="1927"/>
        <v>43890</v>
      </c>
      <c r="D1909" s="29">
        <f t="shared" si="1965"/>
        <v>2020</v>
      </c>
      <c r="E1909" s="29">
        <f t="shared" si="1944"/>
        <v>2</v>
      </c>
      <c r="F1909" s="29">
        <f t="shared" si="1945"/>
        <v>9</v>
      </c>
      <c r="G1909" s="29">
        <f t="shared" si="1946"/>
        <v>29</v>
      </c>
      <c r="H1909" s="166" t="str">
        <f t="shared" si="1947"/>
        <v>Fr</v>
      </c>
      <c r="I1909" s="29">
        <f t="shared" si="1928"/>
        <v>48</v>
      </c>
      <c r="J1909" s="29">
        <f t="array" ref="J1909">INDEX(Dienstplan!$F$6:$AJ$55,BN1909,BO1909)</f>
        <v>0</v>
      </c>
      <c r="K1909" s="29">
        <f t="array" ref="K1909">IF(OR(J1909=Schichten!$B$3,J1909=Schichten!$B$4),INDEX($D$98:$D$147,MATCH(CODE(J1909),$H$98:$H$147,0)),IF(ISERROR(INDEX($D$98:$D$147,MATCH(J1909,$A$98:$A$147,0))),0,INDEX($D$98:$D$147,MATCH(J1909,$A$98:$A$147,0))))</f>
        <v>0</v>
      </c>
      <c r="L1909" s="29">
        <f t="shared" ref="L1909" si="2016">L1859</f>
        <v>0</v>
      </c>
      <c r="M1909" s="29">
        <f t="shared" si="1968"/>
        <v>0</v>
      </c>
      <c r="O1909" s="29">
        <f t="shared" si="2015"/>
        <v>0</v>
      </c>
      <c r="P1909" s="29">
        <f t="shared" si="2015"/>
        <v>0</v>
      </c>
      <c r="Q1909" s="29">
        <f t="shared" si="2015"/>
        <v>0</v>
      </c>
      <c r="R1909" s="29">
        <f t="shared" si="2015"/>
        <v>0</v>
      </c>
      <c r="S1909" s="29">
        <f t="shared" si="2015"/>
        <v>0</v>
      </c>
      <c r="T1909" s="29">
        <f t="shared" si="2015"/>
        <v>0</v>
      </c>
      <c r="U1909" s="29">
        <f t="shared" si="2015"/>
        <v>0</v>
      </c>
      <c r="V1909" s="29">
        <f t="shared" si="2015"/>
        <v>0</v>
      </c>
      <c r="W1909" s="29">
        <f t="shared" si="2015"/>
        <v>0</v>
      </c>
      <c r="X1909" s="29">
        <f t="shared" si="2015"/>
        <v>0</v>
      </c>
      <c r="Y1909" s="29">
        <f t="shared" si="2015"/>
        <v>1</v>
      </c>
      <c r="Z1909" s="29">
        <f t="shared" si="2015"/>
        <v>1</v>
      </c>
      <c r="AA1909" s="29">
        <f t="shared" si="2015"/>
        <v>1</v>
      </c>
      <c r="AB1909" s="29">
        <f t="shared" si="2015"/>
        <v>1</v>
      </c>
      <c r="AC1909" s="29">
        <f t="shared" si="2015"/>
        <v>1</v>
      </c>
      <c r="AD1909" s="29">
        <f t="shared" si="2015"/>
        <v>1</v>
      </c>
      <c r="AE1909" s="29">
        <f t="shared" si="2013"/>
        <v>1</v>
      </c>
      <c r="AF1909" s="29">
        <f t="shared" si="2013"/>
        <v>1</v>
      </c>
      <c r="AG1909" s="29">
        <f t="shared" si="2013"/>
        <v>1</v>
      </c>
      <c r="AH1909" s="29">
        <f t="shared" si="2013"/>
        <v>1</v>
      </c>
      <c r="AI1909" s="29">
        <f t="shared" si="2013"/>
        <v>1</v>
      </c>
      <c r="AJ1909" s="29">
        <f t="shared" si="2013"/>
        <v>1</v>
      </c>
      <c r="AK1909" s="29">
        <f t="shared" si="2013"/>
        <v>1</v>
      </c>
      <c r="AL1909" s="29">
        <f t="shared" si="2013"/>
        <v>1</v>
      </c>
      <c r="AM1909" s="29">
        <f t="shared" si="2013"/>
        <v>1</v>
      </c>
      <c r="AN1909" s="29">
        <f t="shared" si="2013"/>
        <v>1</v>
      </c>
      <c r="AO1909" s="29">
        <f t="shared" si="2013"/>
        <v>1</v>
      </c>
      <c r="AP1909" s="29">
        <f t="shared" si="2013"/>
        <v>1</v>
      </c>
      <c r="AQ1909" s="29">
        <f t="shared" si="2013"/>
        <v>1</v>
      </c>
      <c r="AR1909" s="29">
        <f t="shared" si="2013"/>
        <v>1</v>
      </c>
      <c r="AS1909" s="29">
        <f t="shared" si="2013"/>
        <v>1</v>
      </c>
      <c r="AT1909" s="29">
        <f t="shared" si="2001"/>
        <v>1</v>
      </c>
      <c r="AU1909" s="29">
        <f t="shared" si="2001"/>
        <v>1</v>
      </c>
      <c r="AV1909" s="29">
        <f t="shared" si="2001"/>
        <v>1</v>
      </c>
      <c r="AW1909" s="29">
        <f t="shared" si="2001"/>
        <v>1</v>
      </c>
      <c r="AX1909" s="29">
        <f t="shared" si="2001"/>
        <v>1</v>
      </c>
      <c r="AY1909" s="29">
        <f t="shared" si="2001"/>
        <v>1</v>
      </c>
      <c r="AZ1909" s="29">
        <f t="shared" si="2001"/>
        <v>1</v>
      </c>
      <c r="BA1909" s="29">
        <f t="shared" si="2001"/>
        <v>1</v>
      </c>
      <c r="BB1909" s="29">
        <f t="shared" si="2001"/>
        <v>1</v>
      </c>
      <c r="BC1909" s="29">
        <f t="shared" si="2001"/>
        <v>1</v>
      </c>
      <c r="BD1909" s="29">
        <f t="shared" si="2001"/>
        <v>1</v>
      </c>
      <c r="BE1909" s="29">
        <f t="shared" si="2001"/>
        <v>1</v>
      </c>
      <c r="BF1909" s="29">
        <f t="shared" si="2001"/>
        <v>1</v>
      </c>
      <c r="BG1909" s="29">
        <f t="shared" si="2001"/>
        <v>1</v>
      </c>
      <c r="BH1909" s="29">
        <f t="shared" si="2001"/>
        <v>1</v>
      </c>
      <c r="BI1909" s="29">
        <f t="shared" si="2001"/>
        <v>1</v>
      </c>
      <c r="BJ1909" s="29">
        <f t="shared" si="1999"/>
        <v>1</v>
      </c>
      <c r="BN1909" s="29">
        <f t="shared" si="1943"/>
        <v>48</v>
      </c>
      <c r="BO1909" s="29">
        <f t="shared" si="1930"/>
        <v>29</v>
      </c>
    </row>
    <row r="1910" spans="3:67" x14ac:dyDescent="0.25">
      <c r="C1910" s="79">
        <f t="shared" ref="C1910:C1922" si="2017">C1860+1</f>
        <v>43890</v>
      </c>
      <c r="D1910" s="29">
        <f t="shared" si="1965"/>
        <v>2020</v>
      </c>
      <c r="E1910" s="29">
        <f t="shared" si="1944"/>
        <v>2</v>
      </c>
      <c r="F1910" s="29">
        <f t="shared" si="1945"/>
        <v>9</v>
      </c>
      <c r="G1910" s="29">
        <f t="shared" si="1946"/>
        <v>29</v>
      </c>
      <c r="H1910" s="166" t="str">
        <f t="shared" si="1947"/>
        <v>Fr</v>
      </c>
      <c r="I1910" s="29">
        <f t="shared" ref="I1910:I1922" si="2018">I1860</f>
        <v>49</v>
      </c>
      <c r="J1910" s="29">
        <f t="array" ref="J1910">INDEX(Dienstplan!$F$6:$AJ$55,BN1910,BO1910)</f>
        <v>0</v>
      </c>
      <c r="K1910" s="29">
        <f t="array" ref="K1910">IF(OR(J1910=Schichten!$B$3,J1910=Schichten!$B$4),INDEX($D$98:$D$147,MATCH(CODE(J1910),$H$98:$H$147,0)),IF(ISERROR(INDEX($D$98:$D$147,MATCH(J1910,$A$98:$A$147,0))),0,INDEX($D$98:$D$147,MATCH(J1910,$A$98:$A$147,0))))</f>
        <v>0</v>
      </c>
      <c r="L1910" s="29">
        <f t="shared" ref="L1910" si="2019">L1860</f>
        <v>0</v>
      </c>
      <c r="M1910" s="29">
        <f t="shared" si="1968"/>
        <v>0</v>
      </c>
      <c r="O1910" s="29">
        <f t="shared" si="2015"/>
        <v>0</v>
      </c>
      <c r="P1910" s="29">
        <f t="shared" si="2015"/>
        <v>0</v>
      </c>
      <c r="Q1910" s="29">
        <f t="shared" si="2015"/>
        <v>0</v>
      </c>
      <c r="R1910" s="29">
        <f t="shared" si="2015"/>
        <v>0</v>
      </c>
      <c r="S1910" s="29">
        <f t="shared" si="2015"/>
        <v>0</v>
      </c>
      <c r="T1910" s="29">
        <f t="shared" si="2015"/>
        <v>0</v>
      </c>
      <c r="U1910" s="29">
        <f t="shared" si="2015"/>
        <v>0</v>
      </c>
      <c r="V1910" s="29">
        <f t="shared" si="2015"/>
        <v>0</v>
      </c>
      <c r="W1910" s="29">
        <f t="shared" si="2015"/>
        <v>0</v>
      </c>
      <c r="X1910" s="29">
        <f t="shared" si="2015"/>
        <v>0</v>
      </c>
      <c r="Y1910" s="29">
        <f t="shared" si="2015"/>
        <v>1</v>
      </c>
      <c r="Z1910" s="29">
        <f t="shared" si="2015"/>
        <v>1</v>
      </c>
      <c r="AA1910" s="29">
        <f t="shared" si="2015"/>
        <v>1</v>
      </c>
      <c r="AB1910" s="29">
        <f t="shared" si="2015"/>
        <v>1</v>
      </c>
      <c r="AC1910" s="29">
        <f t="shared" si="2015"/>
        <v>1</v>
      </c>
      <c r="AD1910" s="29">
        <f t="shared" si="2015"/>
        <v>1</v>
      </c>
      <c r="AE1910" s="29">
        <f t="shared" si="2013"/>
        <v>1</v>
      </c>
      <c r="AF1910" s="29">
        <f t="shared" si="2013"/>
        <v>1</v>
      </c>
      <c r="AG1910" s="29">
        <f t="shared" si="2013"/>
        <v>1</v>
      </c>
      <c r="AH1910" s="29">
        <f t="shared" si="2013"/>
        <v>1</v>
      </c>
      <c r="AI1910" s="29">
        <f t="shared" si="2013"/>
        <v>1</v>
      </c>
      <c r="AJ1910" s="29">
        <f t="shared" si="2013"/>
        <v>1</v>
      </c>
      <c r="AK1910" s="29">
        <f t="shared" si="2013"/>
        <v>1</v>
      </c>
      <c r="AL1910" s="29">
        <f t="shared" si="2013"/>
        <v>1</v>
      </c>
      <c r="AM1910" s="29">
        <f t="shared" si="2013"/>
        <v>1</v>
      </c>
      <c r="AN1910" s="29">
        <f t="shared" si="2013"/>
        <v>1</v>
      </c>
      <c r="AO1910" s="29">
        <f t="shared" si="2013"/>
        <v>1</v>
      </c>
      <c r="AP1910" s="29">
        <f t="shared" si="2013"/>
        <v>1</v>
      </c>
      <c r="AQ1910" s="29">
        <f t="shared" si="2013"/>
        <v>1</v>
      </c>
      <c r="AR1910" s="29">
        <f t="shared" si="2013"/>
        <v>1</v>
      </c>
      <c r="AS1910" s="29">
        <f t="shared" si="2013"/>
        <v>1</v>
      </c>
      <c r="AT1910" s="29">
        <f t="shared" si="2001"/>
        <v>1</v>
      </c>
      <c r="AU1910" s="29">
        <f t="shared" si="2001"/>
        <v>1</v>
      </c>
      <c r="AV1910" s="29">
        <f t="shared" si="2001"/>
        <v>1</v>
      </c>
      <c r="AW1910" s="29">
        <f t="shared" si="2001"/>
        <v>1</v>
      </c>
      <c r="AX1910" s="29">
        <f t="shared" si="2001"/>
        <v>1</v>
      </c>
      <c r="AY1910" s="29">
        <f t="shared" si="2001"/>
        <v>1</v>
      </c>
      <c r="AZ1910" s="29">
        <f t="shared" si="2001"/>
        <v>1</v>
      </c>
      <c r="BA1910" s="29">
        <f t="shared" si="2001"/>
        <v>1</v>
      </c>
      <c r="BB1910" s="29">
        <f t="shared" si="2001"/>
        <v>1</v>
      </c>
      <c r="BC1910" s="29">
        <f t="shared" si="2001"/>
        <v>1</v>
      </c>
      <c r="BD1910" s="29">
        <f t="shared" si="2001"/>
        <v>1</v>
      </c>
      <c r="BE1910" s="29">
        <f t="shared" si="2001"/>
        <v>1</v>
      </c>
      <c r="BF1910" s="29">
        <f t="shared" si="2001"/>
        <v>1</v>
      </c>
      <c r="BG1910" s="29">
        <f t="shared" si="2001"/>
        <v>1</v>
      </c>
      <c r="BH1910" s="29">
        <f t="shared" si="2001"/>
        <v>1</v>
      </c>
      <c r="BI1910" s="29">
        <f t="shared" si="2001"/>
        <v>1</v>
      </c>
      <c r="BJ1910" s="29">
        <f t="shared" si="1999"/>
        <v>1</v>
      </c>
      <c r="BN1910" s="29">
        <f t="shared" si="1943"/>
        <v>49</v>
      </c>
      <c r="BO1910" s="29">
        <f t="shared" ref="BO1910:BO1922" si="2020">BO1860+1</f>
        <v>29</v>
      </c>
    </row>
    <row r="1911" spans="3:67" x14ac:dyDescent="0.25">
      <c r="C1911" s="79">
        <f t="shared" si="2017"/>
        <v>43890</v>
      </c>
      <c r="D1911" s="29">
        <f t="shared" si="1965"/>
        <v>2020</v>
      </c>
      <c r="E1911" s="29">
        <f t="shared" si="1944"/>
        <v>2</v>
      </c>
      <c r="F1911" s="29">
        <f t="shared" si="1945"/>
        <v>9</v>
      </c>
      <c r="G1911" s="29">
        <f t="shared" si="1946"/>
        <v>29</v>
      </c>
      <c r="H1911" s="166" t="str">
        <f t="shared" si="1947"/>
        <v>Fr</v>
      </c>
      <c r="I1911" s="29">
        <f t="shared" si="2018"/>
        <v>50</v>
      </c>
      <c r="J1911" s="29">
        <f t="array" ref="J1911">INDEX(Dienstplan!$F$6:$AJ$55,BN1911,BO1911)</f>
        <v>0</v>
      </c>
      <c r="K1911" s="29">
        <f t="array" ref="K1911">IF(OR(J1911=Schichten!$B$3,J1911=Schichten!$B$4),INDEX($D$98:$D$147,MATCH(CODE(J1911),$H$98:$H$147,0)),IF(ISERROR(INDEX($D$98:$D$147,MATCH(J1911,$A$98:$A$147,0))),0,INDEX($D$98:$D$147,MATCH(J1911,$A$98:$A$147,0))))</f>
        <v>0</v>
      </c>
      <c r="L1911" s="29">
        <f t="shared" ref="L1911" si="2021">L1861</f>
        <v>0</v>
      </c>
      <c r="M1911" s="29">
        <f t="shared" si="1968"/>
        <v>0</v>
      </c>
      <c r="O1911" s="29">
        <f t="shared" si="2015"/>
        <v>0</v>
      </c>
      <c r="P1911" s="29">
        <f t="shared" si="2015"/>
        <v>0</v>
      </c>
      <c r="Q1911" s="29">
        <f t="shared" si="2015"/>
        <v>0</v>
      </c>
      <c r="R1911" s="29">
        <f t="shared" si="2015"/>
        <v>0</v>
      </c>
      <c r="S1911" s="29">
        <f t="shared" si="2015"/>
        <v>0</v>
      </c>
      <c r="T1911" s="29">
        <f t="shared" si="2015"/>
        <v>0</v>
      </c>
      <c r="U1911" s="29">
        <f t="shared" si="2015"/>
        <v>0</v>
      </c>
      <c r="V1911" s="29">
        <f t="shared" si="2015"/>
        <v>0</v>
      </c>
      <c r="W1911" s="29">
        <f t="shared" si="2015"/>
        <v>0</v>
      </c>
      <c r="X1911" s="29">
        <f t="shared" si="2015"/>
        <v>0</v>
      </c>
      <c r="Y1911" s="29">
        <f t="shared" si="2015"/>
        <v>1</v>
      </c>
      <c r="Z1911" s="29">
        <f t="shared" si="2015"/>
        <v>1</v>
      </c>
      <c r="AA1911" s="29">
        <f t="shared" si="2015"/>
        <v>1</v>
      </c>
      <c r="AB1911" s="29">
        <f t="shared" si="2015"/>
        <v>1</v>
      </c>
      <c r="AC1911" s="29">
        <f t="shared" si="2015"/>
        <v>1</v>
      </c>
      <c r="AD1911" s="29">
        <f t="shared" si="2015"/>
        <v>1</v>
      </c>
      <c r="AE1911" s="29">
        <f t="shared" si="2013"/>
        <v>1</v>
      </c>
      <c r="AF1911" s="29">
        <f t="shared" si="2013"/>
        <v>1</v>
      </c>
      <c r="AG1911" s="29">
        <f t="shared" si="2013"/>
        <v>1</v>
      </c>
      <c r="AH1911" s="29">
        <f t="shared" si="2013"/>
        <v>1</v>
      </c>
      <c r="AI1911" s="29">
        <f t="shared" si="2013"/>
        <v>1</v>
      </c>
      <c r="AJ1911" s="29">
        <f t="shared" si="2013"/>
        <v>1</v>
      </c>
      <c r="AK1911" s="29">
        <f t="shared" si="2013"/>
        <v>1</v>
      </c>
      <c r="AL1911" s="29">
        <f t="shared" si="2013"/>
        <v>1</v>
      </c>
      <c r="AM1911" s="29">
        <f t="shared" si="2013"/>
        <v>1</v>
      </c>
      <c r="AN1911" s="29">
        <f t="shared" si="2013"/>
        <v>1</v>
      </c>
      <c r="AO1911" s="29">
        <f t="shared" si="2013"/>
        <v>1</v>
      </c>
      <c r="AP1911" s="29">
        <f t="shared" si="2013"/>
        <v>1</v>
      </c>
      <c r="AQ1911" s="29">
        <f t="shared" si="2013"/>
        <v>1</v>
      </c>
      <c r="AR1911" s="29">
        <f t="shared" si="2013"/>
        <v>1</v>
      </c>
      <c r="AS1911" s="29">
        <f t="shared" si="2013"/>
        <v>1</v>
      </c>
      <c r="AT1911" s="29">
        <f t="shared" si="2001"/>
        <v>1</v>
      </c>
      <c r="AU1911" s="29">
        <f t="shared" si="2001"/>
        <v>1</v>
      </c>
      <c r="AV1911" s="29">
        <f t="shared" si="2001"/>
        <v>1</v>
      </c>
      <c r="AW1911" s="29">
        <f t="shared" si="2001"/>
        <v>1</v>
      </c>
      <c r="AX1911" s="29">
        <f t="shared" si="2001"/>
        <v>1</v>
      </c>
      <c r="AY1911" s="29">
        <f t="shared" si="2001"/>
        <v>1</v>
      </c>
      <c r="AZ1911" s="29">
        <f t="shared" si="2001"/>
        <v>1</v>
      </c>
      <c r="BA1911" s="29">
        <f t="shared" si="2001"/>
        <v>1</v>
      </c>
      <c r="BB1911" s="29">
        <f t="shared" si="2001"/>
        <v>1</v>
      </c>
      <c r="BC1911" s="29">
        <f t="shared" si="2001"/>
        <v>1</v>
      </c>
      <c r="BD1911" s="29">
        <f t="shared" si="2001"/>
        <v>1</v>
      </c>
      <c r="BE1911" s="29">
        <f t="shared" si="2001"/>
        <v>1</v>
      </c>
      <c r="BF1911" s="29">
        <f t="shared" si="2001"/>
        <v>1</v>
      </c>
      <c r="BG1911" s="29">
        <f t="shared" si="2001"/>
        <v>1</v>
      </c>
      <c r="BH1911" s="29">
        <f t="shared" si="2001"/>
        <v>1</v>
      </c>
      <c r="BI1911" s="29">
        <f t="shared" ref="BI1911:BJ1926" si="2022">IF($M$457,IF($J1911=BI$461,1,0),0)</f>
        <v>1</v>
      </c>
      <c r="BJ1911" s="29">
        <f t="shared" si="2022"/>
        <v>1</v>
      </c>
      <c r="BN1911" s="29">
        <f t="shared" si="1943"/>
        <v>50</v>
      </c>
      <c r="BO1911" s="29">
        <f t="shared" si="2020"/>
        <v>29</v>
      </c>
    </row>
    <row r="1912" spans="3:67" x14ac:dyDescent="0.25">
      <c r="C1912" s="79">
        <f t="shared" si="2017"/>
        <v>43891</v>
      </c>
      <c r="D1912" s="29">
        <f t="shared" si="1965"/>
        <v>2020</v>
      </c>
      <c r="E1912" s="29">
        <f t="shared" si="1944"/>
        <v>3</v>
      </c>
      <c r="F1912" s="29">
        <f t="shared" si="1945"/>
        <v>9</v>
      </c>
      <c r="G1912" s="29">
        <f t="shared" si="1946"/>
        <v>1</v>
      </c>
      <c r="H1912" s="166" t="str">
        <f t="shared" si="1947"/>
        <v>Sa</v>
      </c>
      <c r="I1912" s="29">
        <f t="shared" si="2018"/>
        <v>1</v>
      </c>
      <c r="J1912" s="29">
        <f t="array" ref="J1912">INDEX(Dienstplan!$F$6:$AJ$55,BN1912,BO1912)</f>
        <v>0</v>
      </c>
      <c r="K1912" s="29">
        <f t="array" ref="K1912">IF(OR(J1912=Schichten!$B$3,J1912=Schichten!$B$4),INDEX($D$98:$D$147,MATCH(CODE(J1912),$H$98:$H$147,0)),IF(ISERROR(INDEX($D$98:$D$147,MATCH(J1912,$A$98:$A$147,0))),0,INDEX($D$98:$D$147,MATCH(J1912,$A$98:$A$147,0))))</f>
        <v>0</v>
      </c>
      <c r="L1912" s="29">
        <f t="shared" ref="L1912" si="2023">L1862</f>
        <v>1.1494252873563218E-2</v>
      </c>
      <c r="M1912" s="29">
        <f t="shared" si="1968"/>
        <v>0</v>
      </c>
      <c r="O1912" s="29">
        <f t="shared" si="2015"/>
        <v>0</v>
      </c>
      <c r="P1912" s="29">
        <f t="shared" si="2015"/>
        <v>0</v>
      </c>
      <c r="Q1912" s="29">
        <f t="shared" si="2015"/>
        <v>0</v>
      </c>
      <c r="R1912" s="29">
        <f t="shared" si="2015"/>
        <v>0</v>
      </c>
      <c r="S1912" s="29">
        <f t="shared" si="2015"/>
        <v>0</v>
      </c>
      <c r="T1912" s="29">
        <f t="shared" si="2015"/>
        <v>0</v>
      </c>
      <c r="U1912" s="29">
        <f t="shared" si="2015"/>
        <v>0</v>
      </c>
      <c r="V1912" s="29">
        <f t="shared" si="2015"/>
        <v>0</v>
      </c>
      <c r="W1912" s="29">
        <f t="shared" si="2015"/>
        <v>0</v>
      </c>
      <c r="X1912" s="29">
        <f t="shared" si="2015"/>
        <v>0</v>
      </c>
      <c r="Y1912" s="29">
        <f t="shared" si="2015"/>
        <v>1</v>
      </c>
      <c r="Z1912" s="29">
        <f t="shared" si="2015"/>
        <v>1</v>
      </c>
      <c r="AA1912" s="29">
        <f t="shared" si="2015"/>
        <v>1</v>
      </c>
      <c r="AB1912" s="29">
        <f t="shared" si="2015"/>
        <v>1</v>
      </c>
      <c r="AC1912" s="29">
        <f t="shared" si="2015"/>
        <v>1</v>
      </c>
      <c r="AD1912" s="29">
        <f t="shared" si="2015"/>
        <v>1</v>
      </c>
      <c r="AE1912" s="29">
        <f t="shared" si="2013"/>
        <v>1</v>
      </c>
      <c r="AF1912" s="29">
        <f t="shared" si="2013"/>
        <v>1</v>
      </c>
      <c r="AG1912" s="29">
        <f t="shared" si="2013"/>
        <v>1</v>
      </c>
      <c r="AH1912" s="29">
        <f t="shared" si="2013"/>
        <v>1</v>
      </c>
      <c r="AI1912" s="29">
        <f t="shared" si="2013"/>
        <v>1</v>
      </c>
      <c r="AJ1912" s="29">
        <f t="shared" si="2013"/>
        <v>1</v>
      </c>
      <c r="AK1912" s="29">
        <f t="shared" si="2013"/>
        <v>1</v>
      </c>
      <c r="AL1912" s="29">
        <f t="shared" si="2013"/>
        <v>1</v>
      </c>
      <c r="AM1912" s="29">
        <f t="shared" si="2013"/>
        <v>1</v>
      </c>
      <c r="AN1912" s="29">
        <f t="shared" si="2013"/>
        <v>1</v>
      </c>
      <c r="AO1912" s="29">
        <f t="shared" si="2013"/>
        <v>1</v>
      </c>
      <c r="AP1912" s="29">
        <f t="shared" si="2013"/>
        <v>1</v>
      </c>
      <c r="AQ1912" s="29">
        <f t="shared" si="2013"/>
        <v>1</v>
      </c>
      <c r="AR1912" s="29">
        <f t="shared" si="2013"/>
        <v>1</v>
      </c>
      <c r="AS1912" s="29">
        <f t="shared" si="2013"/>
        <v>1</v>
      </c>
      <c r="AT1912" s="29">
        <f t="shared" ref="AT1912:BI1927" si="2024">IF($M$457,IF($J1912=AT$461,1,0),0)</f>
        <v>1</v>
      </c>
      <c r="AU1912" s="29">
        <f t="shared" si="2024"/>
        <v>1</v>
      </c>
      <c r="AV1912" s="29">
        <f t="shared" si="2024"/>
        <v>1</v>
      </c>
      <c r="AW1912" s="29">
        <f t="shared" si="2024"/>
        <v>1</v>
      </c>
      <c r="AX1912" s="29">
        <f t="shared" si="2024"/>
        <v>1</v>
      </c>
      <c r="AY1912" s="29">
        <f t="shared" si="2024"/>
        <v>1</v>
      </c>
      <c r="AZ1912" s="29">
        <f t="shared" si="2024"/>
        <v>1</v>
      </c>
      <c r="BA1912" s="29">
        <f t="shared" si="2024"/>
        <v>1</v>
      </c>
      <c r="BB1912" s="29">
        <f t="shared" si="2024"/>
        <v>1</v>
      </c>
      <c r="BC1912" s="29">
        <f t="shared" si="2024"/>
        <v>1</v>
      </c>
      <c r="BD1912" s="29">
        <f t="shared" si="2024"/>
        <v>1</v>
      </c>
      <c r="BE1912" s="29">
        <f t="shared" si="2024"/>
        <v>1</v>
      </c>
      <c r="BF1912" s="29">
        <f t="shared" si="2024"/>
        <v>1</v>
      </c>
      <c r="BG1912" s="29">
        <f t="shared" si="2024"/>
        <v>1</v>
      </c>
      <c r="BH1912" s="29">
        <f t="shared" si="2024"/>
        <v>1</v>
      </c>
      <c r="BI1912" s="29">
        <f t="shared" si="2024"/>
        <v>1</v>
      </c>
      <c r="BJ1912" s="29">
        <f t="shared" si="2022"/>
        <v>1</v>
      </c>
      <c r="BN1912" s="29">
        <f t="shared" si="1943"/>
        <v>1</v>
      </c>
      <c r="BO1912" s="29">
        <f t="shared" si="2020"/>
        <v>30</v>
      </c>
    </row>
    <row r="1913" spans="3:67" x14ac:dyDescent="0.25">
      <c r="C1913" s="79">
        <f t="shared" si="2017"/>
        <v>43891</v>
      </c>
      <c r="D1913" s="29">
        <f t="shared" si="1965"/>
        <v>2020</v>
      </c>
      <c r="E1913" s="29">
        <f t="shared" si="1944"/>
        <v>3</v>
      </c>
      <c r="F1913" s="29">
        <f t="shared" si="1945"/>
        <v>9</v>
      </c>
      <c r="G1913" s="29">
        <f t="shared" si="1946"/>
        <v>1</v>
      </c>
      <c r="H1913" s="166" t="str">
        <f t="shared" si="1947"/>
        <v>Sa</v>
      </c>
      <c r="I1913" s="29">
        <f t="shared" si="2018"/>
        <v>2</v>
      </c>
      <c r="J1913" s="29">
        <f t="array" ref="J1913">INDEX(Dienstplan!$F$6:$AJ$55,BN1913,BO1913)</f>
        <v>0</v>
      </c>
      <c r="K1913" s="29">
        <f t="array" ref="K1913">IF(OR(J1913=Schichten!$B$3,J1913=Schichten!$B$4),INDEX($D$98:$D$147,MATCH(CODE(J1913),$H$98:$H$147,0)),IF(ISERROR(INDEX($D$98:$D$147,MATCH(J1913,$A$98:$A$147,0))),0,INDEX($D$98:$D$147,MATCH(J1913,$A$98:$A$147,0))))</f>
        <v>0</v>
      </c>
      <c r="L1913" s="29">
        <f t="shared" ref="L1913" si="2025">L1863</f>
        <v>0</v>
      </c>
      <c r="M1913" s="29">
        <f t="shared" si="1968"/>
        <v>0</v>
      </c>
      <c r="O1913" s="29">
        <f t="shared" si="2015"/>
        <v>0</v>
      </c>
      <c r="P1913" s="29">
        <f t="shared" si="2015"/>
        <v>0</v>
      </c>
      <c r="Q1913" s="29">
        <f t="shared" si="2015"/>
        <v>0</v>
      </c>
      <c r="R1913" s="29">
        <f t="shared" si="2015"/>
        <v>0</v>
      </c>
      <c r="S1913" s="29">
        <f t="shared" si="2015"/>
        <v>0</v>
      </c>
      <c r="T1913" s="29">
        <f t="shared" si="2015"/>
        <v>0</v>
      </c>
      <c r="U1913" s="29">
        <f t="shared" si="2015"/>
        <v>0</v>
      </c>
      <c r="V1913" s="29">
        <f t="shared" si="2015"/>
        <v>0</v>
      </c>
      <c r="W1913" s="29">
        <f t="shared" si="2015"/>
        <v>0</v>
      </c>
      <c r="X1913" s="29">
        <f t="shared" si="2015"/>
        <v>0</v>
      </c>
      <c r="Y1913" s="29">
        <f t="shared" si="2015"/>
        <v>1</v>
      </c>
      <c r="Z1913" s="29">
        <f t="shared" si="2015"/>
        <v>1</v>
      </c>
      <c r="AA1913" s="29">
        <f t="shared" si="2015"/>
        <v>1</v>
      </c>
      <c r="AB1913" s="29">
        <f t="shared" si="2015"/>
        <v>1</v>
      </c>
      <c r="AC1913" s="29">
        <f t="shared" si="2015"/>
        <v>1</v>
      </c>
      <c r="AD1913" s="29">
        <f t="shared" si="2015"/>
        <v>1</v>
      </c>
      <c r="AE1913" s="29">
        <f t="shared" si="2013"/>
        <v>1</v>
      </c>
      <c r="AF1913" s="29">
        <f t="shared" si="2013"/>
        <v>1</v>
      </c>
      <c r="AG1913" s="29">
        <f t="shared" si="2013"/>
        <v>1</v>
      </c>
      <c r="AH1913" s="29">
        <f t="shared" si="2013"/>
        <v>1</v>
      </c>
      <c r="AI1913" s="29">
        <f t="shared" si="2013"/>
        <v>1</v>
      </c>
      <c r="AJ1913" s="29">
        <f t="shared" si="2013"/>
        <v>1</v>
      </c>
      <c r="AK1913" s="29">
        <f t="shared" si="2013"/>
        <v>1</v>
      </c>
      <c r="AL1913" s="29">
        <f t="shared" si="2013"/>
        <v>1</v>
      </c>
      <c r="AM1913" s="29">
        <f t="shared" si="2013"/>
        <v>1</v>
      </c>
      <c r="AN1913" s="29">
        <f t="shared" si="2013"/>
        <v>1</v>
      </c>
      <c r="AO1913" s="29">
        <f t="shared" si="2013"/>
        <v>1</v>
      </c>
      <c r="AP1913" s="29">
        <f t="shared" si="2013"/>
        <v>1</v>
      </c>
      <c r="AQ1913" s="29">
        <f t="shared" si="2013"/>
        <v>1</v>
      </c>
      <c r="AR1913" s="29">
        <f t="shared" si="2013"/>
        <v>1</v>
      </c>
      <c r="AS1913" s="29">
        <f t="shared" si="2013"/>
        <v>1</v>
      </c>
      <c r="AT1913" s="29">
        <f t="shared" si="2024"/>
        <v>1</v>
      </c>
      <c r="AU1913" s="29">
        <f t="shared" si="2024"/>
        <v>1</v>
      </c>
      <c r="AV1913" s="29">
        <f t="shared" si="2024"/>
        <v>1</v>
      </c>
      <c r="AW1913" s="29">
        <f t="shared" si="2024"/>
        <v>1</v>
      </c>
      <c r="AX1913" s="29">
        <f t="shared" si="2024"/>
        <v>1</v>
      </c>
      <c r="AY1913" s="29">
        <f t="shared" si="2024"/>
        <v>1</v>
      </c>
      <c r="AZ1913" s="29">
        <f t="shared" si="2024"/>
        <v>1</v>
      </c>
      <c r="BA1913" s="29">
        <f t="shared" si="2024"/>
        <v>1</v>
      </c>
      <c r="BB1913" s="29">
        <f t="shared" si="2024"/>
        <v>1</v>
      </c>
      <c r="BC1913" s="29">
        <f t="shared" si="2024"/>
        <v>1</v>
      </c>
      <c r="BD1913" s="29">
        <f t="shared" si="2024"/>
        <v>1</v>
      </c>
      <c r="BE1913" s="29">
        <f t="shared" si="2024"/>
        <v>1</v>
      </c>
      <c r="BF1913" s="29">
        <f t="shared" si="2024"/>
        <v>1</v>
      </c>
      <c r="BG1913" s="29">
        <f t="shared" si="2024"/>
        <v>1</v>
      </c>
      <c r="BH1913" s="29">
        <f t="shared" si="2024"/>
        <v>1</v>
      </c>
      <c r="BI1913" s="29">
        <f t="shared" si="2024"/>
        <v>1</v>
      </c>
      <c r="BJ1913" s="29">
        <f t="shared" si="2022"/>
        <v>1</v>
      </c>
      <c r="BN1913" s="29">
        <f t="shared" si="1943"/>
        <v>2</v>
      </c>
      <c r="BO1913" s="29">
        <f t="shared" si="2020"/>
        <v>30</v>
      </c>
    </row>
    <row r="1914" spans="3:67" x14ac:dyDescent="0.25">
      <c r="C1914" s="79">
        <f t="shared" si="2017"/>
        <v>43891</v>
      </c>
      <c r="D1914" s="29">
        <f t="shared" si="1965"/>
        <v>2020</v>
      </c>
      <c r="E1914" s="29">
        <f t="shared" si="1944"/>
        <v>3</v>
      </c>
      <c r="F1914" s="29">
        <f t="shared" si="1945"/>
        <v>9</v>
      </c>
      <c r="G1914" s="29">
        <f t="shared" si="1946"/>
        <v>1</v>
      </c>
      <c r="H1914" s="166" t="str">
        <f t="shared" si="1947"/>
        <v>Sa</v>
      </c>
      <c r="I1914" s="29">
        <f t="shared" si="2018"/>
        <v>3</v>
      </c>
      <c r="J1914" s="29">
        <f t="array" ref="J1914">INDEX(Dienstplan!$F$6:$AJ$55,BN1914,BO1914)</f>
        <v>0</v>
      </c>
      <c r="K1914" s="29">
        <f t="array" ref="K1914">IF(OR(J1914=Schichten!$B$3,J1914=Schichten!$B$4),INDEX($D$98:$D$147,MATCH(CODE(J1914),$H$98:$H$147,0)),IF(ISERROR(INDEX($D$98:$D$147,MATCH(J1914,$A$98:$A$147,0))),0,INDEX($D$98:$D$147,MATCH(J1914,$A$98:$A$147,0))))</f>
        <v>0</v>
      </c>
      <c r="L1914" s="29">
        <f t="shared" ref="L1914" si="2026">L1864</f>
        <v>0</v>
      </c>
      <c r="M1914" s="29">
        <f t="shared" si="1968"/>
        <v>0</v>
      </c>
      <c r="O1914" s="29">
        <f t="shared" si="2015"/>
        <v>0</v>
      </c>
      <c r="P1914" s="29">
        <f t="shared" si="2015"/>
        <v>0</v>
      </c>
      <c r="Q1914" s="29">
        <f t="shared" si="2015"/>
        <v>0</v>
      </c>
      <c r="R1914" s="29">
        <f t="shared" si="2015"/>
        <v>0</v>
      </c>
      <c r="S1914" s="29">
        <f t="shared" si="2015"/>
        <v>0</v>
      </c>
      <c r="T1914" s="29">
        <f t="shared" si="2015"/>
        <v>0</v>
      </c>
      <c r="U1914" s="29">
        <f t="shared" si="2015"/>
        <v>0</v>
      </c>
      <c r="V1914" s="29">
        <f t="shared" si="2015"/>
        <v>0</v>
      </c>
      <c r="W1914" s="29">
        <f t="shared" si="2015"/>
        <v>0</v>
      </c>
      <c r="X1914" s="29">
        <f t="shared" si="2015"/>
        <v>0</v>
      </c>
      <c r="Y1914" s="29">
        <f t="shared" si="2015"/>
        <v>1</v>
      </c>
      <c r="Z1914" s="29">
        <f t="shared" si="2015"/>
        <v>1</v>
      </c>
      <c r="AA1914" s="29">
        <f t="shared" si="2015"/>
        <v>1</v>
      </c>
      <c r="AB1914" s="29">
        <f t="shared" si="2015"/>
        <v>1</v>
      </c>
      <c r="AC1914" s="29">
        <f t="shared" si="2015"/>
        <v>1</v>
      </c>
      <c r="AD1914" s="29">
        <f t="shared" si="2015"/>
        <v>1</v>
      </c>
      <c r="AE1914" s="29">
        <f t="shared" si="2013"/>
        <v>1</v>
      </c>
      <c r="AF1914" s="29">
        <f t="shared" si="2013"/>
        <v>1</v>
      </c>
      <c r="AG1914" s="29">
        <f t="shared" si="2013"/>
        <v>1</v>
      </c>
      <c r="AH1914" s="29">
        <f t="shared" si="2013"/>
        <v>1</v>
      </c>
      <c r="AI1914" s="29">
        <f t="shared" si="2013"/>
        <v>1</v>
      </c>
      <c r="AJ1914" s="29">
        <f t="shared" si="2013"/>
        <v>1</v>
      </c>
      <c r="AK1914" s="29">
        <f t="shared" si="2013"/>
        <v>1</v>
      </c>
      <c r="AL1914" s="29">
        <f t="shared" si="2013"/>
        <v>1</v>
      </c>
      <c r="AM1914" s="29">
        <f t="shared" si="2013"/>
        <v>1</v>
      </c>
      <c r="AN1914" s="29">
        <f t="shared" si="2013"/>
        <v>1</v>
      </c>
      <c r="AO1914" s="29">
        <f t="shared" si="2013"/>
        <v>1</v>
      </c>
      <c r="AP1914" s="29">
        <f t="shared" si="2013"/>
        <v>1</v>
      </c>
      <c r="AQ1914" s="29">
        <f t="shared" si="2013"/>
        <v>1</v>
      </c>
      <c r="AR1914" s="29">
        <f t="shared" si="2013"/>
        <v>1</v>
      </c>
      <c r="AS1914" s="29">
        <f t="shared" si="2013"/>
        <v>1</v>
      </c>
      <c r="AT1914" s="29">
        <f t="shared" si="2024"/>
        <v>1</v>
      </c>
      <c r="AU1914" s="29">
        <f t="shared" si="2024"/>
        <v>1</v>
      </c>
      <c r="AV1914" s="29">
        <f t="shared" si="2024"/>
        <v>1</v>
      </c>
      <c r="AW1914" s="29">
        <f t="shared" si="2024"/>
        <v>1</v>
      </c>
      <c r="AX1914" s="29">
        <f t="shared" si="2024"/>
        <v>1</v>
      </c>
      <c r="AY1914" s="29">
        <f t="shared" si="2024"/>
        <v>1</v>
      </c>
      <c r="AZ1914" s="29">
        <f t="shared" si="2024"/>
        <v>1</v>
      </c>
      <c r="BA1914" s="29">
        <f t="shared" si="2024"/>
        <v>1</v>
      </c>
      <c r="BB1914" s="29">
        <f t="shared" si="2024"/>
        <v>1</v>
      </c>
      <c r="BC1914" s="29">
        <f t="shared" si="2024"/>
        <v>1</v>
      </c>
      <c r="BD1914" s="29">
        <f t="shared" si="2024"/>
        <v>1</v>
      </c>
      <c r="BE1914" s="29">
        <f t="shared" si="2024"/>
        <v>1</v>
      </c>
      <c r="BF1914" s="29">
        <f t="shared" si="2024"/>
        <v>1</v>
      </c>
      <c r="BG1914" s="29">
        <f t="shared" si="2024"/>
        <v>1</v>
      </c>
      <c r="BH1914" s="29">
        <f t="shared" si="2024"/>
        <v>1</v>
      </c>
      <c r="BI1914" s="29">
        <f t="shared" si="2024"/>
        <v>1</v>
      </c>
      <c r="BJ1914" s="29">
        <f t="shared" si="2022"/>
        <v>1</v>
      </c>
      <c r="BN1914" s="29">
        <f t="shared" si="1943"/>
        <v>3</v>
      </c>
      <c r="BO1914" s="29">
        <f t="shared" si="2020"/>
        <v>30</v>
      </c>
    </row>
    <row r="1915" spans="3:67" x14ac:dyDescent="0.25">
      <c r="C1915" s="79">
        <f t="shared" si="2017"/>
        <v>43891</v>
      </c>
      <c r="D1915" s="29">
        <f t="shared" si="1965"/>
        <v>2020</v>
      </c>
      <c r="E1915" s="29">
        <f t="shared" si="1944"/>
        <v>3</v>
      </c>
      <c r="F1915" s="29">
        <f t="shared" si="1945"/>
        <v>9</v>
      </c>
      <c r="G1915" s="29">
        <f t="shared" si="1946"/>
        <v>1</v>
      </c>
      <c r="H1915" s="166" t="str">
        <f t="shared" si="1947"/>
        <v>Sa</v>
      </c>
      <c r="I1915" s="29">
        <f t="shared" si="2018"/>
        <v>4</v>
      </c>
      <c r="J1915" s="29">
        <f t="array" ref="J1915">INDEX(Dienstplan!$F$6:$AJ$55,BN1915,BO1915)</f>
        <v>0</v>
      </c>
      <c r="K1915" s="29">
        <f t="array" ref="K1915">IF(OR(J1915=Schichten!$B$3,J1915=Schichten!$B$4),INDEX($D$98:$D$147,MATCH(CODE(J1915),$H$98:$H$147,0)),IF(ISERROR(INDEX($D$98:$D$147,MATCH(J1915,$A$98:$A$147,0))),0,INDEX($D$98:$D$147,MATCH(J1915,$A$98:$A$147,0))))</f>
        <v>0</v>
      </c>
      <c r="L1915" s="29">
        <f t="shared" ref="L1915" si="2027">L1865</f>
        <v>0</v>
      </c>
      <c r="M1915" s="29">
        <f t="shared" si="1968"/>
        <v>0</v>
      </c>
      <c r="O1915" s="29">
        <f t="shared" si="2015"/>
        <v>0</v>
      </c>
      <c r="P1915" s="29">
        <f t="shared" si="2015"/>
        <v>0</v>
      </c>
      <c r="Q1915" s="29">
        <f t="shared" si="2015"/>
        <v>0</v>
      </c>
      <c r="R1915" s="29">
        <f t="shared" si="2015"/>
        <v>0</v>
      </c>
      <c r="S1915" s="29">
        <f t="shared" si="2015"/>
        <v>0</v>
      </c>
      <c r="T1915" s="29">
        <f t="shared" si="2015"/>
        <v>0</v>
      </c>
      <c r="U1915" s="29">
        <f t="shared" si="2015"/>
        <v>0</v>
      </c>
      <c r="V1915" s="29">
        <f t="shared" si="2015"/>
        <v>0</v>
      </c>
      <c r="W1915" s="29">
        <f t="shared" si="2015"/>
        <v>0</v>
      </c>
      <c r="X1915" s="29">
        <f t="shared" si="2015"/>
        <v>0</v>
      </c>
      <c r="Y1915" s="29">
        <f t="shared" si="2015"/>
        <v>1</v>
      </c>
      <c r="Z1915" s="29">
        <f t="shared" si="2015"/>
        <v>1</v>
      </c>
      <c r="AA1915" s="29">
        <f t="shared" si="2015"/>
        <v>1</v>
      </c>
      <c r="AB1915" s="29">
        <f t="shared" si="2015"/>
        <v>1</v>
      </c>
      <c r="AC1915" s="29">
        <f t="shared" si="2015"/>
        <v>1</v>
      </c>
      <c r="AD1915" s="29">
        <f t="shared" si="2015"/>
        <v>1</v>
      </c>
      <c r="AE1915" s="29">
        <f t="shared" si="2013"/>
        <v>1</v>
      </c>
      <c r="AF1915" s="29">
        <f t="shared" si="2013"/>
        <v>1</v>
      </c>
      <c r="AG1915" s="29">
        <f t="shared" si="2013"/>
        <v>1</v>
      </c>
      <c r="AH1915" s="29">
        <f t="shared" si="2013"/>
        <v>1</v>
      </c>
      <c r="AI1915" s="29">
        <f t="shared" si="2013"/>
        <v>1</v>
      </c>
      <c r="AJ1915" s="29">
        <f t="shared" si="2013"/>
        <v>1</v>
      </c>
      <c r="AK1915" s="29">
        <f t="shared" si="2013"/>
        <v>1</v>
      </c>
      <c r="AL1915" s="29">
        <f t="shared" si="2013"/>
        <v>1</v>
      </c>
      <c r="AM1915" s="29">
        <f t="shared" si="2013"/>
        <v>1</v>
      </c>
      <c r="AN1915" s="29">
        <f t="shared" si="2013"/>
        <v>1</v>
      </c>
      <c r="AO1915" s="29">
        <f t="shared" si="2013"/>
        <v>1</v>
      </c>
      <c r="AP1915" s="29">
        <f t="shared" si="2013"/>
        <v>1</v>
      </c>
      <c r="AQ1915" s="29">
        <f t="shared" si="2013"/>
        <v>1</v>
      </c>
      <c r="AR1915" s="29">
        <f t="shared" si="2013"/>
        <v>1</v>
      </c>
      <c r="AS1915" s="29">
        <f t="shared" si="2013"/>
        <v>1</v>
      </c>
      <c r="AT1915" s="29">
        <f t="shared" si="2024"/>
        <v>1</v>
      </c>
      <c r="AU1915" s="29">
        <f t="shared" si="2024"/>
        <v>1</v>
      </c>
      <c r="AV1915" s="29">
        <f t="shared" si="2024"/>
        <v>1</v>
      </c>
      <c r="AW1915" s="29">
        <f t="shared" si="2024"/>
        <v>1</v>
      </c>
      <c r="AX1915" s="29">
        <f t="shared" si="2024"/>
        <v>1</v>
      </c>
      <c r="AY1915" s="29">
        <f t="shared" si="2024"/>
        <v>1</v>
      </c>
      <c r="AZ1915" s="29">
        <f t="shared" si="2024"/>
        <v>1</v>
      </c>
      <c r="BA1915" s="29">
        <f t="shared" si="2024"/>
        <v>1</v>
      </c>
      <c r="BB1915" s="29">
        <f t="shared" si="2024"/>
        <v>1</v>
      </c>
      <c r="BC1915" s="29">
        <f t="shared" si="2024"/>
        <v>1</v>
      </c>
      <c r="BD1915" s="29">
        <f t="shared" si="2024"/>
        <v>1</v>
      </c>
      <c r="BE1915" s="29">
        <f t="shared" si="2024"/>
        <v>1</v>
      </c>
      <c r="BF1915" s="29">
        <f t="shared" si="2024"/>
        <v>1</v>
      </c>
      <c r="BG1915" s="29">
        <f t="shared" si="2024"/>
        <v>1</v>
      </c>
      <c r="BH1915" s="29">
        <f t="shared" si="2024"/>
        <v>1</v>
      </c>
      <c r="BI1915" s="29">
        <f t="shared" si="2024"/>
        <v>1</v>
      </c>
      <c r="BJ1915" s="29">
        <f t="shared" si="2022"/>
        <v>1</v>
      </c>
      <c r="BN1915" s="29">
        <f t="shared" si="1943"/>
        <v>4</v>
      </c>
      <c r="BO1915" s="29">
        <f t="shared" si="2020"/>
        <v>30</v>
      </c>
    </row>
    <row r="1916" spans="3:67" x14ac:dyDescent="0.25">
      <c r="C1916" s="79">
        <f t="shared" si="2017"/>
        <v>43891</v>
      </c>
      <c r="D1916" s="29">
        <f t="shared" si="1965"/>
        <v>2020</v>
      </c>
      <c r="E1916" s="29">
        <f t="shared" si="1944"/>
        <v>3</v>
      </c>
      <c r="F1916" s="29">
        <f t="shared" si="1945"/>
        <v>9</v>
      </c>
      <c r="G1916" s="29">
        <f t="shared" si="1946"/>
        <v>1</v>
      </c>
      <c r="H1916" s="166" t="str">
        <f t="shared" si="1947"/>
        <v>Sa</v>
      </c>
      <c r="I1916" s="29">
        <f t="shared" si="2018"/>
        <v>5</v>
      </c>
      <c r="J1916" s="29">
        <f t="array" ref="J1916">INDEX(Dienstplan!$F$6:$AJ$55,BN1916,BO1916)</f>
        <v>0</v>
      </c>
      <c r="K1916" s="29">
        <f t="array" ref="K1916">IF(OR(J1916=Schichten!$B$3,J1916=Schichten!$B$4),INDEX($D$98:$D$147,MATCH(CODE(J1916),$H$98:$H$147,0)),IF(ISERROR(INDEX($D$98:$D$147,MATCH(J1916,$A$98:$A$147,0))),0,INDEX($D$98:$D$147,MATCH(J1916,$A$98:$A$147,0))))</f>
        <v>0</v>
      </c>
      <c r="L1916" s="29">
        <f t="shared" ref="L1916" si="2028">L1866</f>
        <v>0</v>
      </c>
      <c r="M1916" s="29">
        <f t="shared" si="1968"/>
        <v>0</v>
      </c>
      <c r="O1916" s="29">
        <f t="shared" si="2015"/>
        <v>0</v>
      </c>
      <c r="P1916" s="29">
        <f t="shared" si="2015"/>
        <v>0</v>
      </c>
      <c r="Q1916" s="29">
        <f t="shared" si="2015"/>
        <v>0</v>
      </c>
      <c r="R1916" s="29">
        <f t="shared" si="2015"/>
        <v>0</v>
      </c>
      <c r="S1916" s="29">
        <f t="shared" si="2015"/>
        <v>0</v>
      </c>
      <c r="T1916" s="29">
        <f t="shared" si="2015"/>
        <v>0</v>
      </c>
      <c r="U1916" s="29">
        <f t="shared" si="2015"/>
        <v>0</v>
      </c>
      <c r="V1916" s="29">
        <f t="shared" si="2015"/>
        <v>0</v>
      </c>
      <c r="W1916" s="29">
        <f t="shared" si="2015"/>
        <v>0</v>
      </c>
      <c r="X1916" s="29">
        <f t="shared" si="2015"/>
        <v>0</v>
      </c>
      <c r="Y1916" s="29">
        <f t="shared" si="2015"/>
        <v>1</v>
      </c>
      <c r="Z1916" s="29">
        <f t="shared" si="2015"/>
        <v>1</v>
      </c>
      <c r="AA1916" s="29">
        <f t="shared" si="2015"/>
        <v>1</v>
      </c>
      <c r="AB1916" s="29">
        <f t="shared" si="2015"/>
        <v>1</v>
      </c>
      <c r="AC1916" s="29">
        <f t="shared" si="2015"/>
        <v>1</v>
      </c>
      <c r="AD1916" s="29">
        <f t="shared" si="2015"/>
        <v>1</v>
      </c>
      <c r="AE1916" s="29">
        <f t="shared" si="2013"/>
        <v>1</v>
      </c>
      <c r="AF1916" s="29">
        <f t="shared" si="2013"/>
        <v>1</v>
      </c>
      <c r="AG1916" s="29">
        <f t="shared" si="2013"/>
        <v>1</v>
      </c>
      <c r="AH1916" s="29">
        <f t="shared" si="2013"/>
        <v>1</v>
      </c>
      <c r="AI1916" s="29">
        <f t="shared" si="2013"/>
        <v>1</v>
      </c>
      <c r="AJ1916" s="29">
        <f t="shared" si="2013"/>
        <v>1</v>
      </c>
      <c r="AK1916" s="29">
        <f t="shared" si="2013"/>
        <v>1</v>
      </c>
      <c r="AL1916" s="29">
        <f t="shared" si="2013"/>
        <v>1</v>
      </c>
      <c r="AM1916" s="29">
        <f t="shared" si="2013"/>
        <v>1</v>
      </c>
      <c r="AN1916" s="29">
        <f t="shared" si="2013"/>
        <v>1</v>
      </c>
      <c r="AO1916" s="29">
        <f t="shared" si="2013"/>
        <v>1</v>
      </c>
      <c r="AP1916" s="29">
        <f t="shared" si="2013"/>
        <v>1</v>
      </c>
      <c r="AQ1916" s="29">
        <f t="shared" si="2013"/>
        <v>1</v>
      </c>
      <c r="AR1916" s="29">
        <f t="shared" si="2013"/>
        <v>1</v>
      </c>
      <c r="AS1916" s="29">
        <f t="shared" si="2013"/>
        <v>1</v>
      </c>
      <c r="AT1916" s="29">
        <f t="shared" si="2024"/>
        <v>1</v>
      </c>
      <c r="AU1916" s="29">
        <f t="shared" si="2024"/>
        <v>1</v>
      </c>
      <c r="AV1916" s="29">
        <f t="shared" si="2024"/>
        <v>1</v>
      </c>
      <c r="AW1916" s="29">
        <f t="shared" si="2024"/>
        <v>1</v>
      </c>
      <c r="AX1916" s="29">
        <f t="shared" si="2024"/>
        <v>1</v>
      </c>
      <c r="AY1916" s="29">
        <f t="shared" si="2024"/>
        <v>1</v>
      </c>
      <c r="AZ1916" s="29">
        <f t="shared" si="2024"/>
        <v>1</v>
      </c>
      <c r="BA1916" s="29">
        <f t="shared" si="2024"/>
        <v>1</v>
      </c>
      <c r="BB1916" s="29">
        <f t="shared" si="2024"/>
        <v>1</v>
      </c>
      <c r="BC1916" s="29">
        <f t="shared" si="2024"/>
        <v>1</v>
      </c>
      <c r="BD1916" s="29">
        <f t="shared" si="2024"/>
        <v>1</v>
      </c>
      <c r="BE1916" s="29">
        <f t="shared" si="2024"/>
        <v>1</v>
      </c>
      <c r="BF1916" s="29">
        <f t="shared" si="2024"/>
        <v>1</v>
      </c>
      <c r="BG1916" s="29">
        <f t="shared" si="2024"/>
        <v>1</v>
      </c>
      <c r="BH1916" s="29">
        <f t="shared" si="2024"/>
        <v>1</v>
      </c>
      <c r="BI1916" s="29">
        <f t="shared" si="2024"/>
        <v>1</v>
      </c>
      <c r="BJ1916" s="29">
        <f t="shared" si="2022"/>
        <v>1</v>
      </c>
      <c r="BN1916" s="29">
        <f t="shared" si="1943"/>
        <v>5</v>
      </c>
      <c r="BO1916" s="29">
        <f t="shared" si="2020"/>
        <v>30</v>
      </c>
    </row>
    <row r="1917" spans="3:67" x14ac:dyDescent="0.25">
      <c r="C1917" s="79">
        <f t="shared" si="2017"/>
        <v>43891</v>
      </c>
      <c r="D1917" s="29">
        <f t="shared" si="1965"/>
        <v>2020</v>
      </c>
      <c r="E1917" s="29">
        <f t="shared" si="1944"/>
        <v>3</v>
      </c>
      <c r="F1917" s="29">
        <f t="shared" si="1945"/>
        <v>9</v>
      </c>
      <c r="G1917" s="29">
        <f t="shared" si="1946"/>
        <v>1</v>
      </c>
      <c r="H1917" s="166" t="str">
        <f t="shared" si="1947"/>
        <v>Sa</v>
      </c>
      <c r="I1917" s="29">
        <f t="shared" si="2018"/>
        <v>6</v>
      </c>
      <c r="J1917" s="29">
        <f t="array" ref="J1917">INDEX(Dienstplan!$F$6:$AJ$55,BN1917,BO1917)</f>
        <v>0</v>
      </c>
      <c r="K1917" s="29">
        <f t="array" ref="K1917">IF(OR(J1917=Schichten!$B$3,J1917=Schichten!$B$4),INDEX($D$98:$D$147,MATCH(CODE(J1917),$H$98:$H$147,0)),IF(ISERROR(INDEX($D$98:$D$147,MATCH(J1917,$A$98:$A$147,0))),0,INDEX($D$98:$D$147,MATCH(J1917,$A$98:$A$147,0))))</f>
        <v>0</v>
      </c>
      <c r="L1917" s="29">
        <f t="shared" ref="L1917" si="2029">L1867</f>
        <v>0</v>
      </c>
      <c r="M1917" s="29">
        <f t="shared" si="1968"/>
        <v>0</v>
      </c>
      <c r="O1917" s="29">
        <f t="shared" si="2015"/>
        <v>0</v>
      </c>
      <c r="P1917" s="29">
        <f t="shared" si="2015"/>
        <v>0</v>
      </c>
      <c r="Q1917" s="29">
        <f t="shared" si="2015"/>
        <v>0</v>
      </c>
      <c r="R1917" s="29">
        <f t="shared" si="2015"/>
        <v>0</v>
      </c>
      <c r="S1917" s="29">
        <f t="shared" si="2015"/>
        <v>0</v>
      </c>
      <c r="T1917" s="29">
        <f t="shared" si="2015"/>
        <v>0</v>
      </c>
      <c r="U1917" s="29">
        <f t="shared" si="2015"/>
        <v>0</v>
      </c>
      <c r="V1917" s="29">
        <f t="shared" si="2015"/>
        <v>0</v>
      </c>
      <c r="W1917" s="29">
        <f t="shared" si="2015"/>
        <v>0</v>
      </c>
      <c r="X1917" s="29">
        <f t="shared" si="2015"/>
        <v>0</v>
      </c>
      <c r="Y1917" s="29">
        <f t="shared" si="2015"/>
        <v>1</v>
      </c>
      <c r="Z1917" s="29">
        <f t="shared" si="2015"/>
        <v>1</v>
      </c>
      <c r="AA1917" s="29">
        <f t="shared" si="2015"/>
        <v>1</v>
      </c>
      <c r="AB1917" s="29">
        <f t="shared" si="2015"/>
        <v>1</v>
      </c>
      <c r="AC1917" s="29">
        <f t="shared" si="2015"/>
        <v>1</v>
      </c>
      <c r="AD1917" s="29">
        <f t="shared" si="2015"/>
        <v>1</v>
      </c>
      <c r="AE1917" s="29">
        <f t="shared" si="2013"/>
        <v>1</v>
      </c>
      <c r="AF1917" s="29">
        <f t="shared" si="2013"/>
        <v>1</v>
      </c>
      <c r="AG1917" s="29">
        <f t="shared" si="2013"/>
        <v>1</v>
      </c>
      <c r="AH1917" s="29">
        <f t="shared" si="2013"/>
        <v>1</v>
      </c>
      <c r="AI1917" s="29">
        <f t="shared" si="2013"/>
        <v>1</v>
      </c>
      <c r="AJ1917" s="29">
        <f t="shared" si="2013"/>
        <v>1</v>
      </c>
      <c r="AK1917" s="29">
        <f t="shared" si="2013"/>
        <v>1</v>
      </c>
      <c r="AL1917" s="29">
        <f t="shared" si="2013"/>
        <v>1</v>
      </c>
      <c r="AM1917" s="29">
        <f t="shared" si="2013"/>
        <v>1</v>
      </c>
      <c r="AN1917" s="29">
        <f t="shared" si="2013"/>
        <v>1</v>
      </c>
      <c r="AO1917" s="29">
        <f t="shared" si="2013"/>
        <v>1</v>
      </c>
      <c r="AP1917" s="29">
        <f t="shared" si="2013"/>
        <v>1</v>
      </c>
      <c r="AQ1917" s="29">
        <f t="shared" si="2013"/>
        <v>1</v>
      </c>
      <c r="AR1917" s="29">
        <f t="shared" si="2013"/>
        <v>1</v>
      </c>
      <c r="AS1917" s="29">
        <f t="shared" si="2013"/>
        <v>1</v>
      </c>
      <c r="AT1917" s="29">
        <f t="shared" si="2024"/>
        <v>1</v>
      </c>
      <c r="AU1917" s="29">
        <f t="shared" si="2024"/>
        <v>1</v>
      </c>
      <c r="AV1917" s="29">
        <f t="shared" si="2024"/>
        <v>1</v>
      </c>
      <c r="AW1917" s="29">
        <f t="shared" si="2024"/>
        <v>1</v>
      </c>
      <c r="AX1917" s="29">
        <f t="shared" si="2024"/>
        <v>1</v>
      </c>
      <c r="AY1917" s="29">
        <f t="shared" si="2024"/>
        <v>1</v>
      </c>
      <c r="AZ1917" s="29">
        <f t="shared" si="2024"/>
        <v>1</v>
      </c>
      <c r="BA1917" s="29">
        <f t="shared" si="2024"/>
        <v>1</v>
      </c>
      <c r="BB1917" s="29">
        <f t="shared" si="2024"/>
        <v>1</v>
      </c>
      <c r="BC1917" s="29">
        <f t="shared" si="2024"/>
        <v>1</v>
      </c>
      <c r="BD1917" s="29">
        <f t="shared" si="2024"/>
        <v>1</v>
      </c>
      <c r="BE1917" s="29">
        <f t="shared" si="2024"/>
        <v>1</v>
      </c>
      <c r="BF1917" s="29">
        <f t="shared" si="2024"/>
        <v>1</v>
      </c>
      <c r="BG1917" s="29">
        <f t="shared" si="2024"/>
        <v>1</v>
      </c>
      <c r="BH1917" s="29">
        <f t="shared" si="2024"/>
        <v>1</v>
      </c>
      <c r="BI1917" s="29">
        <f t="shared" si="2024"/>
        <v>1</v>
      </c>
      <c r="BJ1917" s="29">
        <f t="shared" si="2022"/>
        <v>1</v>
      </c>
      <c r="BN1917" s="29">
        <f t="shared" si="1943"/>
        <v>6</v>
      </c>
      <c r="BO1917" s="29">
        <f t="shared" si="2020"/>
        <v>30</v>
      </c>
    </row>
    <row r="1918" spans="3:67" x14ac:dyDescent="0.25">
      <c r="C1918" s="79">
        <f t="shared" si="2017"/>
        <v>43891</v>
      </c>
      <c r="D1918" s="29">
        <f t="shared" si="1965"/>
        <v>2020</v>
      </c>
      <c r="E1918" s="29">
        <f t="shared" si="1944"/>
        <v>3</v>
      </c>
      <c r="F1918" s="29">
        <f t="shared" si="1945"/>
        <v>9</v>
      </c>
      <c r="G1918" s="29">
        <f t="shared" si="1946"/>
        <v>1</v>
      </c>
      <c r="H1918" s="166" t="str">
        <f t="shared" si="1947"/>
        <v>Sa</v>
      </c>
      <c r="I1918" s="29">
        <f t="shared" si="2018"/>
        <v>7</v>
      </c>
      <c r="J1918" s="29">
        <f t="array" ref="J1918">INDEX(Dienstplan!$F$6:$AJ$55,BN1918,BO1918)</f>
        <v>0</v>
      </c>
      <c r="K1918" s="29">
        <f t="array" ref="K1918">IF(OR(J1918=Schichten!$B$3,J1918=Schichten!$B$4),INDEX($D$98:$D$147,MATCH(CODE(J1918),$H$98:$H$147,0)),IF(ISERROR(INDEX($D$98:$D$147,MATCH(J1918,$A$98:$A$147,0))),0,INDEX($D$98:$D$147,MATCH(J1918,$A$98:$A$147,0))))</f>
        <v>0</v>
      </c>
      <c r="L1918" s="29">
        <f t="shared" ref="L1918" si="2030">L1868</f>
        <v>0</v>
      </c>
      <c r="M1918" s="29">
        <f t="shared" si="1968"/>
        <v>0</v>
      </c>
      <c r="O1918" s="29">
        <f t="shared" si="2015"/>
        <v>0</v>
      </c>
      <c r="P1918" s="29">
        <f t="shared" si="2015"/>
        <v>0</v>
      </c>
      <c r="Q1918" s="29">
        <f t="shared" si="2015"/>
        <v>0</v>
      </c>
      <c r="R1918" s="29">
        <f t="shared" si="2015"/>
        <v>0</v>
      </c>
      <c r="S1918" s="29">
        <f t="shared" si="2015"/>
        <v>0</v>
      </c>
      <c r="T1918" s="29">
        <f t="shared" si="2015"/>
        <v>0</v>
      </c>
      <c r="U1918" s="29">
        <f t="shared" si="2015"/>
        <v>0</v>
      </c>
      <c r="V1918" s="29">
        <f t="shared" si="2015"/>
        <v>0</v>
      </c>
      <c r="W1918" s="29">
        <f t="shared" si="2015"/>
        <v>0</v>
      </c>
      <c r="X1918" s="29">
        <f t="shared" si="2015"/>
        <v>0</v>
      </c>
      <c r="Y1918" s="29">
        <f t="shared" si="2015"/>
        <v>1</v>
      </c>
      <c r="Z1918" s="29">
        <f t="shared" si="2015"/>
        <v>1</v>
      </c>
      <c r="AA1918" s="29">
        <f t="shared" si="2015"/>
        <v>1</v>
      </c>
      <c r="AB1918" s="29">
        <f t="shared" si="2015"/>
        <v>1</v>
      </c>
      <c r="AC1918" s="29">
        <f t="shared" si="2015"/>
        <v>1</v>
      </c>
      <c r="AD1918" s="29">
        <f t="shared" si="2015"/>
        <v>1</v>
      </c>
      <c r="AE1918" s="29">
        <f t="shared" si="2013"/>
        <v>1</v>
      </c>
      <c r="AF1918" s="29">
        <f t="shared" si="2013"/>
        <v>1</v>
      </c>
      <c r="AG1918" s="29">
        <f t="shared" si="2013"/>
        <v>1</v>
      </c>
      <c r="AH1918" s="29">
        <f t="shared" si="2013"/>
        <v>1</v>
      </c>
      <c r="AI1918" s="29">
        <f t="shared" si="2013"/>
        <v>1</v>
      </c>
      <c r="AJ1918" s="29">
        <f t="shared" si="2013"/>
        <v>1</v>
      </c>
      <c r="AK1918" s="29">
        <f t="shared" si="2013"/>
        <v>1</v>
      </c>
      <c r="AL1918" s="29">
        <f t="shared" si="2013"/>
        <v>1</v>
      </c>
      <c r="AM1918" s="29">
        <f t="shared" si="2013"/>
        <v>1</v>
      </c>
      <c r="AN1918" s="29">
        <f t="shared" si="2013"/>
        <v>1</v>
      </c>
      <c r="AO1918" s="29">
        <f t="shared" si="2013"/>
        <v>1</v>
      </c>
      <c r="AP1918" s="29">
        <f t="shared" si="2013"/>
        <v>1</v>
      </c>
      <c r="AQ1918" s="29">
        <f t="shared" si="2013"/>
        <v>1</v>
      </c>
      <c r="AR1918" s="29">
        <f t="shared" si="2013"/>
        <v>1</v>
      </c>
      <c r="AS1918" s="29">
        <f t="shared" si="2013"/>
        <v>1</v>
      </c>
      <c r="AT1918" s="29">
        <f t="shared" si="2024"/>
        <v>1</v>
      </c>
      <c r="AU1918" s="29">
        <f t="shared" si="2024"/>
        <v>1</v>
      </c>
      <c r="AV1918" s="29">
        <f t="shared" si="2024"/>
        <v>1</v>
      </c>
      <c r="AW1918" s="29">
        <f t="shared" si="2024"/>
        <v>1</v>
      </c>
      <c r="AX1918" s="29">
        <f t="shared" si="2024"/>
        <v>1</v>
      </c>
      <c r="AY1918" s="29">
        <f t="shared" si="2024"/>
        <v>1</v>
      </c>
      <c r="AZ1918" s="29">
        <f t="shared" si="2024"/>
        <v>1</v>
      </c>
      <c r="BA1918" s="29">
        <f t="shared" si="2024"/>
        <v>1</v>
      </c>
      <c r="BB1918" s="29">
        <f t="shared" si="2024"/>
        <v>1</v>
      </c>
      <c r="BC1918" s="29">
        <f t="shared" si="2024"/>
        <v>1</v>
      </c>
      <c r="BD1918" s="29">
        <f t="shared" si="2024"/>
        <v>1</v>
      </c>
      <c r="BE1918" s="29">
        <f t="shared" si="2024"/>
        <v>1</v>
      </c>
      <c r="BF1918" s="29">
        <f t="shared" si="2024"/>
        <v>1</v>
      </c>
      <c r="BG1918" s="29">
        <f t="shared" si="2024"/>
        <v>1</v>
      </c>
      <c r="BH1918" s="29">
        <f t="shared" si="2024"/>
        <v>1</v>
      </c>
      <c r="BI1918" s="29">
        <f t="shared" si="2024"/>
        <v>1</v>
      </c>
      <c r="BJ1918" s="29">
        <f t="shared" si="2022"/>
        <v>1</v>
      </c>
      <c r="BN1918" s="29">
        <f t="shared" si="1943"/>
        <v>7</v>
      </c>
      <c r="BO1918" s="29">
        <f t="shared" si="2020"/>
        <v>30</v>
      </c>
    </row>
    <row r="1919" spans="3:67" x14ac:dyDescent="0.25">
      <c r="C1919" s="79">
        <f t="shared" si="2017"/>
        <v>43891</v>
      </c>
      <c r="D1919" s="29">
        <f t="shared" si="1965"/>
        <v>2020</v>
      </c>
      <c r="E1919" s="29">
        <f t="shared" si="1944"/>
        <v>3</v>
      </c>
      <c r="F1919" s="29">
        <f t="shared" si="1945"/>
        <v>9</v>
      </c>
      <c r="G1919" s="29">
        <f t="shared" si="1946"/>
        <v>1</v>
      </c>
      <c r="H1919" s="166" t="str">
        <f t="shared" si="1947"/>
        <v>Sa</v>
      </c>
      <c r="I1919" s="29">
        <f t="shared" si="2018"/>
        <v>8</v>
      </c>
      <c r="J1919" s="29">
        <f t="array" ref="J1919">INDEX(Dienstplan!$F$6:$AJ$55,BN1919,BO1919)</f>
        <v>0</v>
      </c>
      <c r="K1919" s="29">
        <f t="array" ref="K1919">IF(OR(J1919=Schichten!$B$3,J1919=Schichten!$B$4),INDEX($D$98:$D$147,MATCH(CODE(J1919),$H$98:$H$147,0)),IF(ISERROR(INDEX($D$98:$D$147,MATCH(J1919,$A$98:$A$147,0))),0,INDEX($D$98:$D$147,MATCH(J1919,$A$98:$A$147,0))))</f>
        <v>0</v>
      </c>
      <c r="L1919" s="29">
        <f t="shared" ref="L1919" si="2031">L1869</f>
        <v>0</v>
      </c>
      <c r="M1919" s="29">
        <f t="shared" si="1968"/>
        <v>0</v>
      </c>
      <c r="O1919" s="29">
        <f t="shared" si="2015"/>
        <v>0</v>
      </c>
      <c r="P1919" s="29">
        <f t="shared" si="2015"/>
        <v>0</v>
      </c>
      <c r="Q1919" s="29">
        <f t="shared" si="2015"/>
        <v>0</v>
      </c>
      <c r="R1919" s="29">
        <f t="shared" si="2015"/>
        <v>0</v>
      </c>
      <c r="S1919" s="29">
        <f t="shared" si="2015"/>
        <v>0</v>
      </c>
      <c r="T1919" s="29">
        <f t="shared" si="2015"/>
        <v>0</v>
      </c>
      <c r="U1919" s="29">
        <f t="shared" si="2015"/>
        <v>0</v>
      </c>
      <c r="V1919" s="29">
        <f t="shared" si="2015"/>
        <v>0</v>
      </c>
      <c r="W1919" s="29">
        <f t="shared" si="2015"/>
        <v>0</v>
      </c>
      <c r="X1919" s="29">
        <f t="shared" si="2015"/>
        <v>0</v>
      </c>
      <c r="Y1919" s="29">
        <f t="shared" si="2015"/>
        <v>1</v>
      </c>
      <c r="Z1919" s="29">
        <f t="shared" si="2015"/>
        <v>1</v>
      </c>
      <c r="AA1919" s="29">
        <f t="shared" si="2015"/>
        <v>1</v>
      </c>
      <c r="AB1919" s="29">
        <f t="shared" si="2015"/>
        <v>1</v>
      </c>
      <c r="AC1919" s="29">
        <f t="shared" si="2015"/>
        <v>1</v>
      </c>
      <c r="AD1919" s="29">
        <f t="shared" si="2015"/>
        <v>1</v>
      </c>
      <c r="AE1919" s="29">
        <f t="shared" si="2013"/>
        <v>1</v>
      </c>
      <c r="AF1919" s="29">
        <f t="shared" si="2013"/>
        <v>1</v>
      </c>
      <c r="AG1919" s="29">
        <f t="shared" si="2013"/>
        <v>1</v>
      </c>
      <c r="AH1919" s="29">
        <f t="shared" si="2013"/>
        <v>1</v>
      </c>
      <c r="AI1919" s="29">
        <f t="shared" si="2013"/>
        <v>1</v>
      </c>
      <c r="AJ1919" s="29">
        <f t="shared" si="2013"/>
        <v>1</v>
      </c>
      <c r="AK1919" s="29">
        <f t="shared" si="2013"/>
        <v>1</v>
      </c>
      <c r="AL1919" s="29">
        <f t="shared" si="2013"/>
        <v>1</v>
      </c>
      <c r="AM1919" s="29">
        <f t="shared" si="2013"/>
        <v>1</v>
      </c>
      <c r="AN1919" s="29">
        <f t="shared" si="2013"/>
        <v>1</v>
      </c>
      <c r="AO1919" s="29">
        <f t="shared" si="2013"/>
        <v>1</v>
      </c>
      <c r="AP1919" s="29">
        <f t="shared" si="2013"/>
        <v>1</v>
      </c>
      <c r="AQ1919" s="29">
        <f t="shared" si="2013"/>
        <v>1</v>
      </c>
      <c r="AR1919" s="29">
        <f t="shared" si="2013"/>
        <v>1</v>
      </c>
      <c r="AS1919" s="29">
        <f t="shared" si="2013"/>
        <v>1</v>
      </c>
      <c r="AT1919" s="29">
        <f t="shared" si="2024"/>
        <v>1</v>
      </c>
      <c r="AU1919" s="29">
        <f t="shared" si="2024"/>
        <v>1</v>
      </c>
      <c r="AV1919" s="29">
        <f t="shared" si="2024"/>
        <v>1</v>
      </c>
      <c r="AW1919" s="29">
        <f t="shared" si="2024"/>
        <v>1</v>
      </c>
      <c r="AX1919" s="29">
        <f t="shared" si="2024"/>
        <v>1</v>
      </c>
      <c r="AY1919" s="29">
        <f t="shared" si="2024"/>
        <v>1</v>
      </c>
      <c r="AZ1919" s="29">
        <f t="shared" si="2024"/>
        <v>1</v>
      </c>
      <c r="BA1919" s="29">
        <f t="shared" si="2024"/>
        <v>1</v>
      </c>
      <c r="BB1919" s="29">
        <f t="shared" si="2024"/>
        <v>1</v>
      </c>
      <c r="BC1919" s="29">
        <f t="shared" si="2024"/>
        <v>1</v>
      </c>
      <c r="BD1919" s="29">
        <f t="shared" si="2024"/>
        <v>1</v>
      </c>
      <c r="BE1919" s="29">
        <f t="shared" si="2024"/>
        <v>1</v>
      </c>
      <c r="BF1919" s="29">
        <f t="shared" si="2024"/>
        <v>1</v>
      </c>
      <c r="BG1919" s="29">
        <f t="shared" si="2024"/>
        <v>1</v>
      </c>
      <c r="BH1919" s="29">
        <f t="shared" si="2024"/>
        <v>1</v>
      </c>
      <c r="BI1919" s="29">
        <f t="shared" si="2024"/>
        <v>1</v>
      </c>
      <c r="BJ1919" s="29">
        <f t="shared" si="2022"/>
        <v>1</v>
      </c>
      <c r="BN1919" s="29">
        <f t="shared" si="1943"/>
        <v>8</v>
      </c>
      <c r="BO1919" s="29">
        <f t="shared" si="2020"/>
        <v>30</v>
      </c>
    </row>
    <row r="1920" spans="3:67" x14ac:dyDescent="0.25">
      <c r="C1920" s="79">
        <f t="shared" si="2017"/>
        <v>43891</v>
      </c>
      <c r="D1920" s="29">
        <f t="shared" si="1965"/>
        <v>2020</v>
      </c>
      <c r="E1920" s="29">
        <f t="shared" si="1944"/>
        <v>3</v>
      </c>
      <c r="F1920" s="29">
        <f t="shared" si="1945"/>
        <v>9</v>
      </c>
      <c r="G1920" s="29">
        <f t="shared" si="1946"/>
        <v>1</v>
      </c>
      <c r="H1920" s="166" t="str">
        <f t="shared" si="1947"/>
        <v>Sa</v>
      </c>
      <c r="I1920" s="29">
        <f t="shared" si="2018"/>
        <v>9</v>
      </c>
      <c r="J1920" s="29">
        <f t="array" ref="J1920">INDEX(Dienstplan!$F$6:$AJ$55,BN1920,BO1920)</f>
        <v>0</v>
      </c>
      <c r="K1920" s="29">
        <f t="array" ref="K1920">IF(OR(J1920=Schichten!$B$3,J1920=Schichten!$B$4),INDEX($D$98:$D$147,MATCH(CODE(J1920),$H$98:$H$147,0)),IF(ISERROR(INDEX($D$98:$D$147,MATCH(J1920,$A$98:$A$147,0))),0,INDEX($D$98:$D$147,MATCH(J1920,$A$98:$A$147,0))))</f>
        <v>0</v>
      </c>
      <c r="L1920" s="29">
        <f t="shared" ref="L1920" si="2032">L1870</f>
        <v>0</v>
      </c>
      <c r="M1920" s="29">
        <f t="shared" si="1968"/>
        <v>0</v>
      </c>
      <c r="O1920" s="29">
        <f t="shared" si="2015"/>
        <v>0</v>
      </c>
      <c r="P1920" s="29">
        <f t="shared" si="2015"/>
        <v>0</v>
      </c>
      <c r="Q1920" s="29">
        <f t="shared" si="2015"/>
        <v>0</v>
      </c>
      <c r="R1920" s="29">
        <f t="shared" si="2015"/>
        <v>0</v>
      </c>
      <c r="S1920" s="29">
        <f t="shared" si="2015"/>
        <v>0</v>
      </c>
      <c r="T1920" s="29">
        <f t="shared" si="2015"/>
        <v>0</v>
      </c>
      <c r="U1920" s="29">
        <f t="shared" si="2015"/>
        <v>0</v>
      </c>
      <c r="V1920" s="29">
        <f t="shared" si="2015"/>
        <v>0</v>
      </c>
      <c r="W1920" s="29">
        <f t="shared" si="2015"/>
        <v>0</v>
      </c>
      <c r="X1920" s="29">
        <f t="shared" si="2015"/>
        <v>0</v>
      </c>
      <c r="Y1920" s="29">
        <f t="shared" si="2015"/>
        <v>1</v>
      </c>
      <c r="Z1920" s="29">
        <f t="shared" si="2015"/>
        <v>1</v>
      </c>
      <c r="AA1920" s="29">
        <f t="shared" si="2015"/>
        <v>1</v>
      </c>
      <c r="AB1920" s="29">
        <f t="shared" si="2015"/>
        <v>1</v>
      </c>
      <c r="AC1920" s="29">
        <f t="shared" si="2015"/>
        <v>1</v>
      </c>
      <c r="AD1920" s="29">
        <f t="shared" si="2015"/>
        <v>1</v>
      </c>
      <c r="AE1920" s="29">
        <f t="shared" si="2013"/>
        <v>1</v>
      </c>
      <c r="AF1920" s="29">
        <f t="shared" si="2013"/>
        <v>1</v>
      </c>
      <c r="AG1920" s="29">
        <f t="shared" si="2013"/>
        <v>1</v>
      </c>
      <c r="AH1920" s="29">
        <f t="shared" si="2013"/>
        <v>1</v>
      </c>
      <c r="AI1920" s="29">
        <f t="shared" si="2013"/>
        <v>1</v>
      </c>
      <c r="AJ1920" s="29">
        <f t="shared" si="2013"/>
        <v>1</v>
      </c>
      <c r="AK1920" s="29">
        <f t="shared" si="2013"/>
        <v>1</v>
      </c>
      <c r="AL1920" s="29">
        <f t="shared" si="2013"/>
        <v>1</v>
      </c>
      <c r="AM1920" s="29">
        <f t="shared" si="2013"/>
        <v>1</v>
      </c>
      <c r="AN1920" s="29">
        <f t="shared" si="2013"/>
        <v>1</v>
      </c>
      <c r="AO1920" s="29">
        <f t="shared" si="2013"/>
        <v>1</v>
      </c>
      <c r="AP1920" s="29">
        <f t="shared" si="2013"/>
        <v>1</v>
      </c>
      <c r="AQ1920" s="29">
        <f t="shared" si="2013"/>
        <v>1</v>
      </c>
      <c r="AR1920" s="29">
        <f t="shared" si="2013"/>
        <v>1</v>
      </c>
      <c r="AS1920" s="29">
        <f t="shared" si="2013"/>
        <v>1</v>
      </c>
      <c r="AT1920" s="29">
        <f t="shared" si="2024"/>
        <v>1</v>
      </c>
      <c r="AU1920" s="29">
        <f t="shared" si="2024"/>
        <v>1</v>
      </c>
      <c r="AV1920" s="29">
        <f t="shared" si="2024"/>
        <v>1</v>
      </c>
      <c r="AW1920" s="29">
        <f t="shared" si="2024"/>
        <v>1</v>
      </c>
      <c r="AX1920" s="29">
        <f t="shared" si="2024"/>
        <v>1</v>
      </c>
      <c r="AY1920" s="29">
        <f t="shared" si="2024"/>
        <v>1</v>
      </c>
      <c r="AZ1920" s="29">
        <f t="shared" si="2024"/>
        <v>1</v>
      </c>
      <c r="BA1920" s="29">
        <f t="shared" si="2024"/>
        <v>1</v>
      </c>
      <c r="BB1920" s="29">
        <f t="shared" si="2024"/>
        <v>1</v>
      </c>
      <c r="BC1920" s="29">
        <f t="shared" si="2024"/>
        <v>1</v>
      </c>
      <c r="BD1920" s="29">
        <f t="shared" si="2024"/>
        <v>1</v>
      </c>
      <c r="BE1920" s="29">
        <f t="shared" si="2024"/>
        <v>1</v>
      </c>
      <c r="BF1920" s="29">
        <f t="shared" si="2024"/>
        <v>1</v>
      </c>
      <c r="BG1920" s="29">
        <f t="shared" si="2024"/>
        <v>1</v>
      </c>
      <c r="BH1920" s="29">
        <f t="shared" si="2024"/>
        <v>1</v>
      </c>
      <c r="BI1920" s="29">
        <f t="shared" si="2024"/>
        <v>1</v>
      </c>
      <c r="BJ1920" s="29">
        <f t="shared" si="2022"/>
        <v>1</v>
      </c>
      <c r="BN1920" s="29">
        <f t="shared" ref="BN1920:BN1983" si="2033">BN1870</f>
        <v>9</v>
      </c>
      <c r="BO1920" s="29">
        <f t="shared" si="2020"/>
        <v>30</v>
      </c>
    </row>
    <row r="1921" spans="3:67" x14ac:dyDescent="0.25">
      <c r="C1921" s="79">
        <f t="shared" si="2017"/>
        <v>43891</v>
      </c>
      <c r="D1921" s="29">
        <f t="shared" si="1965"/>
        <v>2020</v>
      </c>
      <c r="E1921" s="29">
        <f t="shared" ref="E1921:E1984" si="2034">MONTH(C1921)</f>
        <v>3</v>
      </c>
      <c r="F1921" s="29">
        <f t="shared" ref="F1921:F1984" si="2035">WEEKNUM(C1921,2)</f>
        <v>9</v>
      </c>
      <c r="G1921" s="29">
        <f t="shared" ref="G1921:G1984" si="2036">DAY(C1921)</f>
        <v>1</v>
      </c>
      <c r="H1921" s="166" t="str">
        <f t="shared" ref="H1921:H1984" si="2037">TEXT(WEEKDAY(C1921,2),"TTT")</f>
        <v>Sa</v>
      </c>
      <c r="I1921" s="29">
        <f t="shared" si="2018"/>
        <v>10</v>
      </c>
      <c r="J1921" s="29">
        <f t="array" ref="J1921">INDEX(Dienstplan!$F$6:$AJ$55,BN1921,BO1921)</f>
        <v>0</v>
      </c>
      <c r="K1921" s="29">
        <f t="array" ref="K1921">IF(OR(J1921=Schichten!$B$3,J1921=Schichten!$B$4),INDEX($D$98:$D$147,MATCH(CODE(J1921),$H$98:$H$147,0)),IF(ISERROR(INDEX($D$98:$D$147,MATCH(J1921,$A$98:$A$147,0))),0,INDEX($D$98:$D$147,MATCH(J1921,$A$98:$A$147,0))))</f>
        <v>0</v>
      </c>
      <c r="L1921" s="29">
        <f t="shared" ref="L1921" si="2038">L1871</f>
        <v>0</v>
      </c>
      <c r="M1921" s="29">
        <f t="shared" si="1968"/>
        <v>0</v>
      </c>
      <c r="O1921" s="29">
        <f t="shared" si="2015"/>
        <v>0</v>
      </c>
      <c r="P1921" s="29">
        <f t="shared" si="2015"/>
        <v>0</v>
      </c>
      <c r="Q1921" s="29">
        <f t="shared" si="2015"/>
        <v>0</v>
      </c>
      <c r="R1921" s="29">
        <f t="shared" si="2015"/>
        <v>0</v>
      </c>
      <c r="S1921" s="29">
        <f t="shared" si="2015"/>
        <v>0</v>
      </c>
      <c r="T1921" s="29">
        <f t="shared" si="2015"/>
        <v>0</v>
      </c>
      <c r="U1921" s="29">
        <f t="shared" si="2015"/>
        <v>0</v>
      </c>
      <c r="V1921" s="29">
        <f t="shared" si="2015"/>
        <v>0</v>
      </c>
      <c r="W1921" s="29">
        <f t="shared" si="2015"/>
        <v>0</v>
      </c>
      <c r="X1921" s="29">
        <f t="shared" si="2015"/>
        <v>0</v>
      </c>
      <c r="Y1921" s="29">
        <f t="shared" si="2015"/>
        <v>1</v>
      </c>
      <c r="Z1921" s="29">
        <f t="shared" si="2015"/>
        <v>1</v>
      </c>
      <c r="AA1921" s="29">
        <f t="shared" si="2015"/>
        <v>1</v>
      </c>
      <c r="AB1921" s="29">
        <f t="shared" si="2015"/>
        <v>1</v>
      </c>
      <c r="AC1921" s="29">
        <f t="shared" si="2015"/>
        <v>1</v>
      </c>
      <c r="AD1921" s="29">
        <f t="shared" si="2015"/>
        <v>1</v>
      </c>
      <c r="AE1921" s="29">
        <f t="shared" si="2013"/>
        <v>1</v>
      </c>
      <c r="AF1921" s="29">
        <f t="shared" si="2013"/>
        <v>1</v>
      </c>
      <c r="AG1921" s="29">
        <f t="shared" si="2013"/>
        <v>1</v>
      </c>
      <c r="AH1921" s="29">
        <f t="shared" si="2013"/>
        <v>1</v>
      </c>
      <c r="AI1921" s="29">
        <f t="shared" si="2013"/>
        <v>1</v>
      </c>
      <c r="AJ1921" s="29">
        <f t="shared" si="2013"/>
        <v>1</v>
      </c>
      <c r="AK1921" s="29">
        <f t="shared" si="2013"/>
        <v>1</v>
      </c>
      <c r="AL1921" s="29">
        <f t="shared" si="2013"/>
        <v>1</v>
      </c>
      <c r="AM1921" s="29">
        <f t="shared" si="2013"/>
        <v>1</v>
      </c>
      <c r="AN1921" s="29">
        <f t="shared" si="2013"/>
        <v>1</v>
      </c>
      <c r="AO1921" s="29">
        <f t="shared" si="2013"/>
        <v>1</v>
      </c>
      <c r="AP1921" s="29">
        <f t="shared" si="2013"/>
        <v>1</v>
      </c>
      <c r="AQ1921" s="29">
        <f t="shared" si="2013"/>
        <v>1</v>
      </c>
      <c r="AR1921" s="29">
        <f t="shared" si="2013"/>
        <v>1</v>
      </c>
      <c r="AS1921" s="29">
        <f t="shared" si="2013"/>
        <v>1</v>
      </c>
      <c r="AT1921" s="29">
        <f t="shared" si="2024"/>
        <v>1</v>
      </c>
      <c r="AU1921" s="29">
        <f t="shared" si="2024"/>
        <v>1</v>
      </c>
      <c r="AV1921" s="29">
        <f t="shared" si="2024"/>
        <v>1</v>
      </c>
      <c r="AW1921" s="29">
        <f t="shared" si="2024"/>
        <v>1</v>
      </c>
      <c r="AX1921" s="29">
        <f t="shared" si="2024"/>
        <v>1</v>
      </c>
      <c r="AY1921" s="29">
        <f t="shared" si="2024"/>
        <v>1</v>
      </c>
      <c r="AZ1921" s="29">
        <f t="shared" si="2024"/>
        <v>1</v>
      </c>
      <c r="BA1921" s="29">
        <f t="shared" si="2024"/>
        <v>1</v>
      </c>
      <c r="BB1921" s="29">
        <f t="shared" si="2024"/>
        <v>1</v>
      </c>
      <c r="BC1921" s="29">
        <f t="shared" si="2024"/>
        <v>1</v>
      </c>
      <c r="BD1921" s="29">
        <f t="shared" si="2024"/>
        <v>1</v>
      </c>
      <c r="BE1921" s="29">
        <f t="shared" si="2024"/>
        <v>1</v>
      </c>
      <c r="BF1921" s="29">
        <f t="shared" si="2024"/>
        <v>1</v>
      </c>
      <c r="BG1921" s="29">
        <f t="shared" si="2024"/>
        <v>1</v>
      </c>
      <c r="BH1921" s="29">
        <f t="shared" si="2024"/>
        <v>1</v>
      </c>
      <c r="BI1921" s="29">
        <f t="shared" si="2024"/>
        <v>1</v>
      </c>
      <c r="BJ1921" s="29">
        <f t="shared" si="2022"/>
        <v>1</v>
      </c>
      <c r="BN1921" s="29">
        <f t="shared" si="2033"/>
        <v>10</v>
      </c>
      <c r="BO1921" s="29">
        <f t="shared" si="2020"/>
        <v>30</v>
      </c>
    </row>
    <row r="1922" spans="3:67" x14ac:dyDescent="0.25">
      <c r="C1922" s="79">
        <f t="shared" si="2017"/>
        <v>43891</v>
      </c>
      <c r="D1922" s="29">
        <f t="shared" si="1965"/>
        <v>2020</v>
      </c>
      <c r="E1922" s="29">
        <f t="shared" si="2034"/>
        <v>3</v>
      </c>
      <c r="F1922" s="29">
        <f t="shared" si="2035"/>
        <v>9</v>
      </c>
      <c r="G1922" s="29">
        <f t="shared" si="2036"/>
        <v>1</v>
      </c>
      <c r="H1922" s="166" t="str">
        <f t="shared" si="2037"/>
        <v>Sa</v>
      </c>
      <c r="I1922" s="29">
        <f t="shared" si="2018"/>
        <v>11</v>
      </c>
      <c r="J1922" s="29">
        <f t="array" ref="J1922">INDEX(Dienstplan!$F$6:$AJ$55,BN1922,BO1922)</f>
        <v>0</v>
      </c>
      <c r="K1922" s="29">
        <f t="array" ref="K1922">IF(OR(J1922=Schichten!$B$3,J1922=Schichten!$B$4),INDEX($D$98:$D$147,MATCH(CODE(J1922),$H$98:$H$147,0)),IF(ISERROR(INDEX($D$98:$D$147,MATCH(J1922,$A$98:$A$147,0))),0,INDEX($D$98:$D$147,MATCH(J1922,$A$98:$A$147,0))))</f>
        <v>0</v>
      </c>
      <c r="L1922" s="29">
        <f t="shared" ref="L1922" si="2039">L1872</f>
        <v>0</v>
      </c>
      <c r="M1922" s="29">
        <f t="shared" si="1968"/>
        <v>0</v>
      </c>
      <c r="O1922" s="29">
        <f t="shared" si="2015"/>
        <v>0</v>
      </c>
      <c r="P1922" s="29">
        <f t="shared" si="2015"/>
        <v>0</v>
      </c>
      <c r="Q1922" s="29">
        <f t="shared" si="2015"/>
        <v>0</v>
      </c>
      <c r="R1922" s="29">
        <f t="shared" si="2015"/>
        <v>0</v>
      </c>
      <c r="S1922" s="29">
        <f t="shared" si="2015"/>
        <v>0</v>
      </c>
      <c r="T1922" s="29">
        <f t="shared" si="2015"/>
        <v>0</v>
      </c>
      <c r="U1922" s="29">
        <f t="shared" si="2015"/>
        <v>0</v>
      </c>
      <c r="V1922" s="29">
        <f t="shared" si="2015"/>
        <v>0</v>
      </c>
      <c r="W1922" s="29">
        <f t="shared" si="2015"/>
        <v>0</v>
      </c>
      <c r="X1922" s="29">
        <f t="shared" si="2015"/>
        <v>0</v>
      </c>
      <c r="Y1922" s="29">
        <f t="shared" si="2015"/>
        <v>1</v>
      </c>
      <c r="Z1922" s="29">
        <f t="shared" si="2015"/>
        <v>1</v>
      </c>
      <c r="AA1922" s="29">
        <f t="shared" si="2015"/>
        <v>1</v>
      </c>
      <c r="AB1922" s="29">
        <f t="shared" si="2015"/>
        <v>1</v>
      </c>
      <c r="AC1922" s="29">
        <f t="shared" si="2015"/>
        <v>1</v>
      </c>
      <c r="AD1922" s="29">
        <f t="shared" si="2015"/>
        <v>1</v>
      </c>
      <c r="AE1922" s="29">
        <f t="shared" si="2013"/>
        <v>1</v>
      </c>
      <c r="AF1922" s="29">
        <f t="shared" si="2013"/>
        <v>1</v>
      </c>
      <c r="AG1922" s="29">
        <f t="shared" si="2013"/>
        <v>1</v>
      </c>
      <c r="AH1922" s="29">
        <f t="shared" si="2013"/>
        <v>1</v>
      </c>
      <c r="AI1922" s="29">
        <f t="shared" si="2013"/>
        <v>1</v>
      </c>
      <c r="AJ1922" s="29">
        <f t="shared" si="2013"/>
        <v>1</v>
      </c>
      <c r="AK1922" s="29">
        <f t="shared" si="2013"/>
        <v>1</v>
      </c>
      <c r="AL1922" s="29">
        <f t="shared" si="2013"/>
        <v>1</v>
      </c>
      <c r="AM1922" s="29">
        <f t="shared" si="2013"/>
        <v>1</v>
      </c>
      <c r="AN1922" s="29">
        <f t="shared" si="2013"/>
        <v>1</v>
      </c>
      <c r="AO1922" s="29">
        <f t="shared" si="2013"/>
        <v>1</v>
      </c>
      <c r="AP1922" s="29">
        <f t="shared" si="2013"/>
        <v>1</v>
      </c>
      <c r="AQ1922" s="29">
        <f t="shared" si="2013"/>
        <v>1</v>
      </c>
      <c r="AR1922" s="29">
        <f t="shared" si="2013"/>
        <v>1</v>
      </c>
      <c r="AS1922" s="29">
        <f t="shared" si="2013"/>
        <v>1</v>
      </c>
      <c r="AT1922" s="29">
        <f t="shared" si="2024"/>
        <v>1</v>
      </c>
      <c r="AU1922" s="29">
        <f t="shared" si="2024"/>
        <v>1</v>
      </c>
      <c r="AV1922" s="29">
        <f t="shared" si="2024"/>
        <v>1</v>
      </c>
      <c r="AW1922" s="29">
        <f t="shared" si="2024"/>
        <v>1</v>
      </c>
      <c r="AX1922" s="29">
        <f t="shared" si="2024"/>
        <v>1</v>
      </c>
      <c r="AY1922" s="29">
        <f t="shared" si="2024"/>
        <v>1</v>
      </c>
      <c r="AZ1922" s="29">
        <f t="shared" si="2024"/>
        <v>1</v>
      </c>
      <c r="BA1922" s="29">
        <f t="shared" si="2024"/>
        <v>1</v>
      </c>
      <c r="BB1922" s="29">
        <f t="shared" si="2024"/>
        <v>1</v>
      </c>
      <c r="BC1922" s="29">
        <f t="shared" si="2024"/>
        <v>1</v>
      </c>
      <c r="BD1922" s="29">
        <f t="shared" si="2024"/>
        <v>1</v>
      </c>
      <c r="BE1922" s="29">
        <f t="shared" si="2024"/>
        <v>1</v>
      </c>
      <c r="BF1922" s="29">
        <f t="shared" si="2024"/>
        <v>1</v>
      </c>
      <c r="BG1922" s="29">
        <f t="shared" si="2024"/>
        <v>1</v>
      </c>
      <c r="BH1922" s="29">
        <f t="shared" si="2024"/>
        <v>1</v>
      </c>
      <c r="BI1922" s="29">
        <f t="shared" si="2024"/>
        <v>1</v>
      </c>
      <c r="BJ1922" s="29">
        <f t="shared" si="2022"/>
        <v>1</v>
      </c>
      <c r="BN1922" s="29">
        <f t="shared" si="2033"/>
        <v>11</v>
      </c>
      <c r="BO1922" s="29">
        <f t="shared" si="2020"/>
        <v>30</v>
      </c>
    </row>
    <row r="1923" spans="3:67" x14ac:dyDescent="0.25">
      <c r="C1923" s="79">
        <f>C1873+1</f>
        <v>43891</v>
      </c>
      <c r="D1923" s="29">
        <f t="shared" si="1965"/>
        <v>2020</v>
      </c>
      <c r="E1923" s="29">
        <f t="shared" si="2034"/>
        <v>3</v>
      </c>
      <c r="F1923" s="29">
        <f t="shared" si="2035"/>
        <v>9</v>
      </c>
      <c r="G1923" s="29">
        <f t="shared" si="2036"/>
        <v>1</v>
      </c>
      <c r="H1923" s="166" t="str">
        <f t="shared" si="2037"/>
        <v>Sa</v>
      </c>
      <c r="I1923" s="29">
        <f>I1873</f>
        <v>12</v>
      </c>
      <c r="J1923" s="29">
        <f t="array" ref="J1923">INDEX(Dienstplan!$F$6:$AJ$55,BN1923,BO1923)</f>
        <v>0</v>
      </c>
      <c r="K1923" s="29">
        <f t="array" ref="K1923">IF(OR(J1923=Schichten!$B$3,J1923=Schichten!$B$4),INDEX($D$98:$D$147,MATCH(CODE(J1923),$H$98:$H$147,0)),IF(ISERROR(INDEX($D$98:$D$147,MATCH(J1923,$A$98:$A$147,0))),0,INDEX($D$98:$D$147,MATCH(J1923,$A$98:$A$147,0))))</f>
        <v>0</v>
      </c>
      <c r="L1923" s="29">
        <f>L1873</f>
        <v>0</v>
      </c>
      <c r="M1923" s="29">
        <f t="shared" si="1968"/>
        <v>0</v>
      </c>
      <c r="O1923" s="29">
        <f t="shared" si="2015"/>
        <v>0</v>
      </c>
      <c r="P1923" s="29">
        <f t="shared" si="2015"/>
        <v>0</v>
      </c>
      <c r="Q1923" s="29">
        <f t="shared" si="2015"/>
        <v>0</v>
      </c>
      <c r="R1923" s="29">
        <f t="shared" si="2015"/>
        <v>0</v>
      </c>
      <c r="S1923" s="29">
        <f t="shared" si="2015"/>
        <v>0</v>
      </c>
      <c r="T1923" s="29">
        <f t="shared" si="2015"/>
        <v>0</v>
      </c>
      <c r="U1923" s="29">
        <f t="shared" si="2015"/>
        <v>0</v>
      </c>
      <c r="V1923" s="29">
        <f t="shared" si="2015"/>
        <v>0</v>
      </c>
      <c r="W1923" s="29">
        <f t="shared" si="2015"/>
        <v>0</v>
      </c>
      <c r="X1923" s="29">
        <f t="shared" si="2015"/>
        <v>0</v>
      </c>
      <c r="Y1923" s="29">
        <f t="shared" si="2015"/>
        <v>1</v>
      </c>
      <c r="Z1923" s="29">
        <f t="shared" si="2015"/>
        <v>1</v>
      </c>
      <c r="AA1923" s="29">
        <f t="shared" si="2015"/>
        <v>1</v>
      </c>
      <c r="AB1923" s="29">
        <f t="shared" si="2015"/>
        <v>1</v>
      </c>
      <c r="AC1923" s="29">
        <f t="shared" si="2015"/>
        <v>1</v>
      </c>
      <c r="AD1923" s="29">
        <f t="shared" ref="AD1923:AS1938" si="2040">IF($M$457,IF($J1923=AD$461,1,0),0)</f>
        <v>1</v>
      </c>
      <c r="AE1923" s="29">
        <f t="shared" si="2040"/>
        <v>1</v>
      </c>
      <c r="AF1923" s="29">
        <f t="shared" si="2040"/>
        <v>1</v>
      </c>
      <c r="AG1923" s="29">
        <f t="shared" si="2040"/>
        <v>1</v>
      </c>
      <c r="AH1923" s="29">
        <f t="shared" si="2040"/>
        <v>1</v>
      </c>
      <c r="AI1923" s="29">
        <f t="shared" si="2040"/>
        <v>1</v>
      </c>
      <c r="AJ1923" s="29">
        <f t="shared" si="2040"/>
        <v>1</v>
      </c>
      <c r="AK1923" s="29">
        <f t="shared" si="2040"/>
        <v>1</v>
      </c>
      <c r="AL1923" s="29">
        <f t="shared" si="2040"/>
        <v>1</v>
      </c>
      <c r="AM1923" s="29">
        <f t="shared" si="2040"/>
        <v>1</v>
      </c>
      <c r="AN1923" s="29">
        <f t="shared" si="2040"/>
        <v>1</v>
      </c>
      <c r="AO1923" s="29">
        <f t="shared" si="2040"/>
        <v>1</v>
      </c>
      <c r="AP1923" s="29">
        <f t="shared" si="2040"/>
        <v>1</v>
      </c>
      <c r="AQ1923" s="29">
        <f t="shared" si="2040"/>
        <v>1</v>
      </c>
      <c r="AR1923" s="29">
        <f t="shared" si="2040"/>
        <v>1</v>
      </c>
      <c r="AS1923" s="29">
        <f t="shared" si="2040"/>
        <v>1</v>
      </c>
      <c r="AT1923" s="29">
        <f t="shared" si="2024"/>
        <v>1</v>
      </c>
      <c r="AU1923" s="29">
        <f t="shared" si="2024"/>
        <v>1</v>
      </c>
      <c r="AV1923" s="29">
        <f t="shared" si="2024"/>
        <v>1</v>
      </c>
      <c r="AW1923" s="29">
        <f t="shared" si="2024"/>
        <v>1</v>
      </c>
      <c r="AX1923" s="29">
        <f t="shared" si="2024"/>
        <v>1</v>
      </c>
      <c r="AY1923" s="29">
        <f t="shared" si="2024"/>
        <v>1</v>
      </c>
      <c r="AZ1923" s="29">
        <f t="shared" si="2024"/>
        <v>1</v>
      </c>
      <c r="BA1923" s="29">
        <f t="shared" si="2024"/>
        <v>1</v>
      </c>
      <c r="BB1923" s="29">
        <f t="shared" si="2024"/>
        <v>1</v>
      </c>
      <c r="BC1923" s="29">
        <f t="shared" si="2024"/>
        <v>1</v>
      </c>
      <c r="BD1923" s="29">
        <f t="shared" si="2024"/>
        <v>1</v>
      </c>
      <c r="BE1923" s="29">
        <f t="shared" si="2024"/>
        <v>1</v>
      </c>
      <c r="BF1923" s="29">
        <f t="shared" si="2024"/>
        <v>1</v>
      </c>
      <c r="BG1923" s="29">
        <f t="shared" si="2024"/>
        <v>1</v>
      </c>
      <c r="BH1923" s="29">
        <f t="shared" si="2024"/>
        <v>1</v>
      </c>
      <c r="BI1923" s="29">
        <f t="shared" si="2024"/>
        <v>1</v>
      </c>
      <c r="BJ1923" s="29">
        <f t="shared" si="2022"/>
        <v>1</v>
      </c>
      <c r="BN1923" s="29">
        <f t="shared" si="2033"/>
        <v>12</v>
      </c>
      <c r="BO1923" s="29">
        <f>BO1873+1</f>
        <v>30</v>
      </c>
    </row>
    <row r="1924" spans="3:67" x14ac:dyDescent="0.25">
      <c r="C1924" s="79">
        <f t="shared" ref="C1924:C1972" si="2041">C1874+1</f>
        <v>43891</v>
      </c>
      <c r="D1924" s="29">
        <f t="shared" si="1965"/>
        <v>2020</v>
      </c>
      <c r="E1924" s="29">
        <f t="shared" si="2034"/>
        <v>3</v>
      </c>
      <c r="F1924" s="29">
        <f t="shared" si="2035"/>
        <v>9</v>
      </c>
      <c r="G1924" s="29">
        <f t="shared" si="2036"/>
        <v>1</v>
      </c>
      <c r="H1924" s="166" t="str">
        <f t="shared" si="2037"/>
        <v>Sa</v>
      </c>
      <c r="I1924" s="29">
        <f t="shared" ref="I1924:I1972" si="2042">I1874</f>
        <v>13</v>
      </c>
      <c r="J1924" s="29">
        <f t="array" ref="J1924">INDEX(Dienstplan!$F$6:$AJ$55,BN1924,BO1924)</f>
        <v>0</v>
      </c>
      <c r="K1924" s="29">
        <f t="array" ref="K1924">IF(OR(J1924=Schichten!$B$3,J1924=Schichten!$B$4),INDEX($D$98:$D$147,MATCH(CODE(J1924),$H$98:$H$147,0)),IF(ISERROR(INDEX($D$98:$D$147,MATCH(J1924,$A$98:$A$147,0))),0,INDEX($D$98:$D$147,MATCH(J1924,$A$98:$A$147,0))))</f>
        <v>0</v>
      </c>
      <c r="L1924" s="29">
        <f t="shared" ref="L1924" si="2043">L1874</f>
        <v>0</v>
      </c>
      <c r="M1924" s="29">
        <f t="shared" si="1968"/>
        <v>0</v>
      </c>
      <c r="O1924" s="29">
        <f t="shared" ref="O1924:AD1939" si="2044">IF($M$457,IF($J1924=O$461,1,0),0)</f>
        <v>0</v>
      </c>
      <c r="P1924" s="29">
        <f t="shared" si="2044"/>
        <v>0</v>
      </c>
      <c r="Q1924" s="29">
        <f t="shared" si="2044"/>
        <v>0</v>
      </c>
      <c r="R1924" s="29">
        <f t="shared" si="2044"/>
        <v>0</v>
      </c>
      <c r="S1924" s="29">
        <f t="shared" si="2044"/>
        <v>0</v>
      </c>
      <c r="T1924" s="29">
        <f t="shared" si="2044"/>
        <v>0</v>
      </c>
      <c r="U1924" s="29">
        <f t="shared" si="2044"/>
        <v>0</v>
      </c>
      <c r="V1924" s="29">
        <f t="shared" si="2044"/>
        <v>0</v>
      </c>
      <c r="W1924" s="29">
        <f t="shared" si="2044"/>
        <v>0</v>
      </c>
      <c r="X1924" s="29">
        <f t="shared" si="2044"/>
        <v>0</v>
      </c>
      <c r="Y1924" s="29">
        <f t="shared" si="2044"/>
        <v>1</v>
      </c>
      <c r="Z1924" s="29">
        <f t="shared" si="2044"/>
        <v>1</v>
      </c>
      <c r="AA1924" s="29">
        <f t="shared" si="2044"/>
        <v>1</v>
      </c>
      <c r="AB1924" s="29">
        <f t="shared" si="2044"/>
        <v>1</v>
      </c>
      <c r="AC1924" s="29">
        <f t="shared" si="2044"/>
        <v>1</v>
      </c>
      <c r="AD1924" s="29">
        <f t="shared" si="2044"/>
        <v>1</v>
      </c>
      <c r="AE1924" s="29">
        <f t="shared" si="2040"/>
        <v>1</v>
      </c>
      <c r="AF1924" s="29">
        <f t="shared" si="2040"/>
        <v>1</v>
      </c>
      <c r="AG1924" s="29">
        <f t="shared" si="2040"/>
        <v>1</v>
      </c>
      <c r="AH1924" s="29">
        <f t="shared" si="2040"/>
        <v>1</v>
      </c>
      <c r="AI1924" s="29">
        <f t="shared" si="2040"/>
        <v>1</v>
      </c>
      <c r="AJ1924" s="29">
        <f t="shared" si="2040"/>
        <v>1</v>
      </c>
      <c r="AK1924" s="29">
        <f t="shared" si="2040"/>
        <v>1</v>
      </c>
      <c r="AL1924" s="29">
        <f t="shared" si="2040"/>
        <v>1</v>
      </c>
      <c r="AM1924" s="29">
        <f t="shared" si="2040"/>
        <v>1</v>
      </c>
      <c r="AN1924" s="29">
        <f t="shared" si="2040"/>
        <v>1</v>
      </c>
      <c r="AO1924" s="29">
        <f t="shared" si="2040"/>
        <v>1</v>
      </c>
      <c r="AP1924" s="29">
        <f t="shared" si="2040"/>
        <v>1</v>
      </c>
      <c r="AQ1924" s="29">
        <f t="shared" si="2040"/>
        <v>1</v>
      </c>
      <c r="AR1924" s="29">
        <f t="shared" si="2040"/>
        <v>1</v>
      </c>
      <c r="AS1924" s="29">
        <f t="shared" si="2040"/>
        <v>1</v>
      </c>
      <c r="AT1924" s="29">
        <f t="shared" si="2024"/>
        <v>1</v>
      </c>
      <c r="AU1924" s="29">
        <f t="shared" si="2024"/>
        <v>1</v>
      </c>
      <c r="AV1924" s="29">
        <f t="shared" si="2024"/>
        <v>1</v>
      </c>
      <c r="AW1924" s="29">
        <f t="shared" si="2024"/>
        <v>1</v>
      </c>
      <c r="AX1924" s="29">
        <f t="shared" si="2024"/>
        <v>1</v>
      </c>
      <c r="AY1924" s="29">
        <f t="shared" si="2024"/>
        <v>1</v>
      </c>
      <c r="AZ1924" s="29">
        <f t="shared" si="2024"/>
        <v>1</v>
      </c>
      <c r="BA1924" s="29">
        <f t="shared" si="2024"/>
        <v>1</v>
      </c>
      <c r="BB1924" s="29">
        <f t="shared" si="2024"/>
        <v>1</v>
      </c>
      <c r="BC1924" s="29">
        <f t="shared" si="2024"/>
        <v>1</v>
      </c>
      <c r="BD1924" s="29">
        <f t="shared" si="2024"/>
        <v>1</v>
      </c>
      <c r="BE1924" s="29">
        <f t="shared" si="2024"/>
        <v>1</v>
      </c>
      <c r="BF1924" s="29">
        <f t="shared" si="2024"/>
        <v>1</v>
      </c>
      <c r="BG1924" s="29">
        <f t="shared" si="2024"/>
        <v>1</v>
      </c>
      <c r="BH1924" s="29">
        <f t="shared" si="2024"/>
        <v>1</v>
      </c>
      <c r="BI1924" s="29">
        <f t="shared" si="2024"/>
        <v>1</v>
      </c>
      <c r="BJ1924" s="29">
        <f t="shared" si="2022"/>
        <v>1</v>
      </c>
      <c r="BN1924" s="29">
        <f t="shared" si="2033"/>
        <v>13</v>
      </c>
      <c r="BO1924" s="29">
        <f t="shared" ref="BO1924:BO1972" si="2045">BO1874+1</f>
        <v>30</v>
      </c>
    </row>
    <row r="1925" spans="3:67" x14ac:dyDescent="0.25">
      <c r="C1925" s="79">
        <f t="shared" si="2041"/>
        <v>43891</v>
      </c>
      <c r="D1925" s="29">
        <f t="shared" si="1965"/>
        <v>2020</v>
      </c>
      <c r="E1925" s="29">
        <f t="shared" si="2034"/>
        <v>3</v>
      </c>
      <c r="F1925" s="29">
        <f t="shared" si="2035"/>
        <v>9</v>
      </c>
      <c r="G1925" s="29">
        <f t="shared" si="2036"/>
        <v>1</v>
      </c>
      <c r="H1925" s="166" t="str">
        <f t="shared" si="2037"/>
        <v>Sa</v>
      </c>
      <c r="I1925" s="29">
        <f t="shared" si="2042"/>
        <v>14</v>
      </c>
      <c r="J1925" s="29">
        <f t="array" ref="J1925">INDEX(Dienstplan!$F$6:$AJ$55,BN1925,BO1925)</f>
        <v>0</v>
      </c>
      <c r="K1925" s="29">
        <f t="array" ref="K1925">IF(OR(J1925=Schichten!$B$3,J1925=Schichten!$B$4),INDEX($D$98:$D$147,MATCH(CODE(J1925),$H$98:$H$147,0)),IF(ISERROR(INDEX($D$98:$D$147,MATCH(J1925,$A$98:$A$147,0))),0,INDEX($D$98:$D$147,MATCH(J1925,$A$98:$A$147,0))))</f>
        <v>0</v>
      </c>
      <c r="L1925" s="29">
        <f t="shared" ref="L1925" si="2046">L1875</f>
        <v>0</v>
      </c>
      <c r="M1925" s="29">
        <f t="shared" si="1968"/>
        <v>0</v>
      </c>
      <c r="O1925" s="29">
        <f t="shared" si="2044"/>
        <v>0</v>
      </c>
      <c r="P1925" s="29">
        <f t="shared" si="2044"/>
        <v>0</v>
      </c>
      <c r="Q1925" s="29">
        <f t="shared" si="2044"/>
        <v>0</v>
      </c>
      <c r="R1925" s="29">
        <f t="shared" si="2044"/>
        <v>0</v>
      </c>
      <c r="S1925" s="29">
        <f t="shared" si="2044"/>
        <v>0</v>
      </c>
      <c r="T1925" s="29">
        <f t="shared" si="2044"/>
        <v>0</v>
      </c>
      <c r="U1925" s="29">
        <f t="shared" si="2044"/>
        <v>0</v>
      </c>
      <c r="V1925" s="29">
        <f t="shared" si="2044"/>
        <v>0</v>
      </c>
      <c r="W1925" s="29">
        <f t="shared" si="2044"/>
        <v>0</v>
      </c>
      <c r="X1925" s="29">
        <f t="shared" si="2044"/>
        <v>0</v>
      </c>
      <c r="Y1925" s="29">
        <f t="shared" si="2044"/>
        <v>1</v>
      </c>
      <c r="Z1925" s="29">
        <f t="shared" si="2044"/>
        <v>1</v>
      </c>
      <c r="AA1925" s="29">
        <f t="shared" si="2044"/>
        <v>1</v>
      </c>
      <c r="AB1925" s="29">
        <f t="shared" si="2044"/>
        <v>1</v>
      </c>
      <c r="AC1925" s="29">
        <f t="shared" si="2044"/>
        <v>1</v>
      </c>
      <c r="AD1925" s="29">
        <f t="shared" si="2044"/>
        <v>1</v>
      </c>
      <c r="AE1925" s="29">
        <f t="shared" si="2040"/>
        <v>1</v>
      </c>
      <c r="AF1925" s="29">
        <f t="shared" si="2040"/>
        <v>1</v>
      </c>
      <c r="AG1925" s="29">
        <f t="shared" si="2040"/>
        <v>1</v>
      </c>
      <c r="AH1925" s="29">
        <f t="shared" si="2040"/>
        <v>1</v>
      </c>
      <c r="AI1925" s="29">
        <f t="shared" si="2040"/>
        <v>1</v>
      </c>
      <c r="AJ1925" s="29">
        <f t="shared" si="2040"/>
        <v>1</v>
      </c>
      <c r="AK1925" s="29">
        <f t="shared" si="2040"/>
        <v>1</v>
      </c>
      <c r="AL1925" s="29">
        <f t="shared" si="2040"/>
        <v>1</v>
      </c>
      <c r="AM1925" s="29">
        <f t="shared" si="2040"/>
        <v>1</v>
      </c>
      <c r="AN1925" s="29">
        <f t="shared" si="2040"/>
        <v>1</v>
      </c>
      <c r="AO1925" s="29">
        <f t="shared" si="2040"/>
        <v>1</v>
      </c>
      <c r="AP1925" s="29">
        <f t="shared" si="2040"/>
        <v>1</v>
      </c>
      <c r="AQ1925" s="29">
        <f t="shared" si="2040"/>
        <v>1</v>
      </c>
      <c r="AR1925" s="29">
        <f t="shared" si="2040"/>
        <v>1</v>
      </c>
      <c r="AS1925" s="29">
        <f t="shared" si="2040"/>
        <v>1</v>
      </c>
      <c r="AT1925" s="29">
        <f t="shared" si="2024"/>
        <v>1</v>
      </c>
      <c r="AU1925" s="29">
        <f t="shared" si="2024"/>
        <v>1</v>
      </c>
      <c r="AV1925" s="29">
        <f t="shared" si="2024"/>
        <v>1</v>
      </c>
      <c r="AW1925" s="29">
        <f t="shared" si="2024"/>
        <v>1</v>
      </c>
      <c r="AX1925" s="29">
        <f t="shared" si="2024"/>
        <v>1</v>
      </c>
      <c r="AY1925" s="29">
        <f t="shared" si="2024"/>
        <v>1</v>
      </c>
      <c r="AZ1925" s="29">
        <f t="shared" si="2024"/>
        <v>1</v>
      </c>
      <c r="BA1925" s="29">
        <f t="shared" si="2024"/>
        <v>1</v>
      </c>
      <c r="BB1925" s="29">
        <f t="shared" si="2024"/>
        <v>1</v>
      </c>
      <c r="BC1925" s="29">
        <f t="shared" si="2024"/>
        <v>1</v>
      </c>
      <c r="BD1925" s="29">
        <f t="shared" si="2024"/>
        <v>1</v>
      </c>
      <c r="BE1925" s="29">
        <f t="shared" si="2024"/>
        <v>1</v>
      </c>
      <c r="BF1925" s="29">
        <f t="shared" si="2024"/>
        <v>1</v>
      </c>
      <c r="BG1925" s="29">
        <f t="shared" si="2024"/>
        <v>1</v>
      </c>
      <c r="BH1925" s="29">
        <f t="shared" si="2024"/>
        <v>1</v>
      </c>
      <c r="BI1925" s="29">
        <f t="shared" si="2024"/>
        <v>1</v>
      </c>
      <c r="BJ1925" s="29">
        <f t="shared" si="2022"/>
        <v>1</v>
      </c>
      <c r="BN1925" s="29">
        <f t="shared" si="2033"/>
        <v>14</v>
      </c>
      <c r="BO1925" s="29">
        <f t="shared" si="2045"/>
        <v>30</v>
      </c>
    </row>
    <row r="1926" spans="3:67" x14ac:dyDescent="0.25">
      <c r="C1926" s="79">
        <f t="shared" si="2041"/>
        <v>43891</v>
      </c>
      <c r="D1926" s="29">
        <f t="shared" si="1965"/>
        <v>2020</v>
      </c>
      <c r="E1926" s="29">
        <f t="shared" si="2034"/>
        <v>3</v>
      </c>
      <c r="F1926" s="29">
        <f t="shared" si="2035"/>
        <v>9</v>
      </c>
      <c r="G1926" s="29">
        <f t="shared" si="2036"/>
        <v>1</v>
      </c>
      <c r="H1926" s="166" t="str">
        <f t="shared" si="2037"/>
        <v>Sa</v>
      </c>
      <c r="I1926" s="29">
        <f t="shared" si="2042"/>
        <v>15</v>
      </c>
      <c r="J1926" s="29">
        <f t="array" ref="J1926">INDEX(Dienstplan!$F$6:$AJ$55,BN1926,BO1926)</f>
        <v>0</v>
      </c>
      <c r="K1926" s="29">
        <f t="array" ref="K1926">IF(OR(J1926=Schichten!$B$3,J1926=Schichten!$B$4),INDEX($D$98:$D$147,MATCH(CODE(J1926),$H$98:$H$147,0)),IF(ISERROR(INDEX($D$98:$D$147,MATCH(J1926,$A$98:$A$147,0))),0,INDEX($D$98:$D$147,MATCH(J1926,$A$98:$A$147,0))))</f>
        <v>0</v>
      </c>
      <c r="L1926" s="29">
        <f t="shared" ref="L1926" si="2047">L1876</f>
        <v>0</v>
      </c>
      <c r="M1926" s="29">
        <f t="shared" si="1968"/>
        <v>0</v>
      </c>
      <c r="O1926" s="29">
        <f t="shared" si="2044"/>
        <v>0</v>
      </c>
      <c r="P1926" s="29">
        <f t="shared" si="2044"/>
        <v>0</v>
      </c>
      <c r="Q1926" s="29">
        <f t="shared" si="2044"/>
        <v>0</v>
      </c>
      <c r="R1926" s="29">
        <f t="shared" si="2044"/>
        <v>0</v>
      </c>
      <c r="S1926" s="29">
        <f t="shared" si="2044"/>
        <v>0</v>
      </c>
      <c r="T1926" s="29">
        <f t="shared" si="2044"/>
        <v>0</v>
      </c>
      <c r="U1926" s="29">
        <f t="shared" si="2044"/>
        <v>0</v>
      </c>
      <c r="V1926" s="29">
        <f t="shared" si="2044"/>
        <v>0</v>
      </c>
      <c r="W1926" s="29">
        <f t="shared" si="2044"/>
        <v>0</v>
      </c>
      <c r="X1926" s="29">
        <f t="shared" si="2044"/>
        <v>0</v>
      </c>
      <c r="Y1926" s="29">
        <f t="shared" si="2044"/>
        <v>1</v>
      </c>
      <c r="Z1926" s="29">
        <f t="shared" si="2044"/>
        <v>1</v>
      </c>
      <c r="AA1926" s="29">
        <f t="shared" si="2044"/>
        <v>1</v>
      </c>
      <c r="AB1926" s="29">
        <f t="shared" si="2044"/>
        <v>1</v>
      </c>
      <c r="AC1926" s="29">
        <f t="shared" si="2044"/>
        <v>1</v>
      </c>
      <c r="AD1926" s="29">
        <f t="shared" si="2044"/>
        <v>1</v>
      </c>
      <c r="AE1926" s="29">
        <f t="shared" si="2040"/>
        <v>1</v>
      </c>
      <c r="AF1926" s="29">
        <f t="shared" si="2040"/>
        <v>1</v>
      </c>
      <c r="AG1926" s="29">
        <f t="shared" si="2040"/>
        <v>1</v>
      </c>
      <c r="AH1926" s="29">
        <f t="shared" si="2040"/>
        <v>1</v>
      </c>
      <c r="AI1926" s="29">
        <f t="shared" si="2040"/>
        <v>1</v>
      </c>
      <c r="AJ1926" s="29">
        <f t="shared" si="2040"/>
        <v>1</v>
      </c>
      <c r="AK1926" s="29">
        <f t="shared" si="2040"/>
        <v>1</v>
      </c>
      <c r="AL1926" s="29">
        <f t="shared" si="2040"/>
        <v>1</v>
      </c>
      <c r="AM1926" s="29">
        <f t="shared" si="2040"/>
        <v>1</v>
      </c>
      <c r="AN1926" s="29">
        <f t="shared" si="2040"/>
        <v>1</v>
      </c>
      <c r="AO1926" s="29">
        <f t="shared" si="2040"/>
        <v>1</v>
      </c>
      <c r="AP1926" s="29">
        <f t="shared" si="2040"/>
        <v>1</v>
      </c>
      <c r="AQ1926" s="29">
        <f t="shared" si="2040"/>
        <v>1</v>
      </c>
      <c r="AR1926" s="29">
        <f t="shared" si="2040"/>
        <v>1</v>
      </c>
      <c r="AS1926" s="29">
        <f t="shared" si="2040"/>
        <v>1</v>
      </c>
      <c r="AT1926" s="29">
        <f t="shared" si="2024"/>
        <v>1</v>
      </c>
      <c r="AU1926" s="29">
        <f t="shared" si="2024"/>
        <v>1</v>
      </c>
      <c r="AV1926" s="29">
        <f t="shared" si="2024"/>
        <v>1</v>
      </c>
      <c r="AW1926" s="29">
        <f t="shared" si="2024"/>
        <v>1</v>
      </c>
      <c r="AX1926" s="29">
        <f t="shared" si="2024"/>
        <v>1</v>
      </c>
      <c r="AY1926" s="29">
        <f t="shared" si="2024"/>
        <v>1</v>
      </c>
      <c r="AZ1926" s="29">
        <f t="shared" si="2024"/>
        <v>1</v>
      </c>
      <c r="BA1926" s="29">
        <f t="shared" si="2024"/>
        <v>1</v>
      </c>
      <c r="BB1926" s="29">
        <f t="shared" si="2024"/>
        <v>1</v>
      </c>
      <c r="BC1926" s="29">
        <f t="shared" si="2024"/>
        <v>1</v>
      </c>
      <c r="BD1926" s="29">
        <f t="shared" si="2024"/>
        <v>1</v>
      </c>
      <c r="BE1926" s="29">
        <f t="shared" si="2024"/>
        <v>1</v>
      </c>
      <c r="BF1926" s="29">
        <f t="shared" si="2024"/>
        <v>1</v>
      </c>
      <c r="BG1926" s="29">
        <f t="shared" si="2024"/>
        <v>1</v>
      </c>
      <c r="BH1926" s="29">
        <f t="shared" si="2024"/>
        <v>1</v>
      </c>
      <c r="BI1926" s="29">
        <f t="shared" si="2024"/>
        <v>1</v>
      </c>
      <c r="BJ1926" s="29">
        <f t="shared" si="2022"/>
        <v>1</v>
      </c>
      <c r="BN1926" s="29">
        <f t="shared" si="2033"/>
        <v>15</v>
      </c>
      <c r="BO1926" s="29">
        <f t="shared" si="2045"/>
        <v>30</v>
      </c>
    </row>
    <row r="1927" spans="3:67" x14ac:dyDescent="0.25">
      <c r="C1927" s="79">
        <f t="shared" si="2041"/>
        <v>43891</v>
      </c>
      <c r="D1927" s="29">
        <f t="shared" si="1965"/>
        <v>2020</v>
      </c>
      <c r="E1927" s="29">
        <f t="shared" si="2034"/>
        <v>3</v>
      </c>
      <c r="F1927" s="29">
        <f t="shared" si="2035"/>
        <v>9</v>
      </c>
      <c r="G1927" s="29">
        <f t="shared" si="2036"/>
        <v>1</v>
      </c>
      <c r="H1927" s="166" t="str">
        <f t="shared" si="2037"/>
        <v>Sa</v>
      </c>
      <c r="I1927" s="29">
        <f t="shared" si="2042"/>
        <v>16</v>
      </c>
      <c r="J1927" s="29">
        <f t="array" ref="J1927">INDEX(Dienstplan!$F$6:$AJ$55,BN1927,BO1927)</f>
        <v>0</v>
      </c>
      <c r="K1927" s="29">
        <f t="array" ref="K1927">IF(OR(J1927=Schichten!$B$3,J1927=Schichten!$B$4),INDEX($D$98:$D$147,MATCH(CODE(J1927),$H$98:$H$147,0)),IF(ISERROR(INDEX($D$98:$D$147,MATCH(J1927,$A$98:$A$147,0))),0,INDEX($D$98:$D$147,MATCH(J1927,$A$98:$A$147,0))))</f>
        <v>0</v>
      </c>
      <c r="L1927" s="29">
        <f t="shared" ref="L1927" si="2048">L1877</f>
        <v>0</v>
      </c>
      <c r="M1927" s="29">
        <f t="shared" si="1968"/>
        <v>0</v>
      </c>
      <c r="O1927" s="29">
        <f t="shared" si="2044"/>
        <v>0</v>
      </c>
      <c r="P1927" s="29">
        <f t="shared" si="2044"/>
        <v>0</v>
      </c>
      <c r="Q1927" s="29">
        <f t="shared" si="2044"/>
        <v>0</v>
      </c>
      <c r="R1927" s="29">
        <f t="shared" si="2044"/>
        <v>0</v>
      </c>
      <c r="S1927" s="29">
        <f t="shared" si="2044"/>
        <v>0</v>
      </c>
      <c r="T1927" s="29">
        <f t="shared" si="2044"/>
        <v>0</v>
      </c>
      <c r="U1927" s="29">
        <f t="shared" si="2044"/>
        <v>0</v>
      </c>
      <c r="V1927" s="29">
        <f t="shared" si="2044"/>
        <v>0</v>
      </c>
      <c r="W1927" s="29">
        <f t="shared" si="2044"/>
        <v>0</v>
      </c>
      <c r="X1927" s="29">
        <f t="shared" si="2044"/>
        <v>0</v>
      </c>
      <c r="Y1927" s="29">
        <f t="shared" si="2044"/>
        <v>1</v>
      </c>
      <c r="Z1927" s="29">
        <f t="shared" si="2044"/>
        <v>1</v>
      </c>
      <c r="AA1927" s="29">
        <f t="shared" si="2044"/>
        <v>1</v>
      </c>
      <c r="AB1927" s="29">
        <f t="shared" si="2044"/>
        <v>1</v>
      </c>
      <c r="AC1927" s="29">
        <f t="shared" si="2044"/>
        <v>1</v>
      </c>
      <c r="AD1927" s="29">
        <f t="shared" si="2044"/>
        <v>1</v>
      </c>
      <c r="AE1927" s="29">
        <f t="shared" si="2040"/>
        <v>1</v>
      </c>
      <c r="AF1927" s="29">
        <f t="shared" si="2040"/>
        <v>1</v>
      </c>
      <c r="AG1927" s="29">
        <f t="shared" si="2040"/>
        <v>1</v>
      </c>
      <c r="AH1927" s="29">
        <f t="shared" si="2040"/>
        <v>1</v>
      </c>
      <c r="AI1927" s="29">
        <f t="shared" si="2040"/>
        <v>1</v>
      </c>
      <c r="AJ1927" s="29">
        <f t="shared" si="2040"/>
        <v>1</v>
      </c>
      <c r="AK1927" s="29">
        <f t="shared" si="2040"/>
        <v>1</v>
      </c>
      <c r="AL1927" s="29">
        <f t="shared" si="2040"/>
        <v>1</v>
      </c>
      <c r="AM1927" s="29">
        <f t="shared" si="2040"/>
        <v>1</v>
      </c>
      <c r="AN1927" s="29">
        <f t="shared" si="2040"/>
        <v>1</v>
      </c>
      <c r="AO1927" s="29">
        <f t="shared" si="2040"/>
        <v>1</v>
      </c>
      <c r="AP1927" s="29">
        <f t="shared" si="2040"/>
        <v>1</v>
      </c>
      <c r="AQ1927" s="29">
        <f t="shared" si="2040"/>
        <v>1</v>
      </c>
      <c r="AR1927" s="29">
        <f t="shared" si="2040"/>
        <v>1</v>
      </c>
      <c r="AS1927" s="29">
        <f t="shared" si="2040"/>
        <v>1</v>
      </c>
      <c r="AT1927" s="29">
        <f t="shared" si="2024"/>
        <v>1</v>
      </c>
      <c r="AU1927" s="29">
        <f t="shared" si="2024"/>
        <v>1</v>
      </c>
      <c r="AV1927" s="29">
        <f t="shared" si="2024"/>
        <v>1</v>
      </c>
      <c r="AW1927" s="29">
        <f t="shared" si="2024"/>
        <v>1</v>
      </c>
      <c r="AX1927" s="29">
        <f t="shared" si="2024"/>
        <v>1</v>
      </c>
      <c r="AY1927" s="29">
        <f t="shared" si="2024"/>
        <v>1</v>
      </c>
      <c r="AZ1927" s="29">
        <f t="shared" si="2024"/>
        <v>1</v>
      </c>
      <c r="BA1927" s="29">
        <f t="shared" si="2024"/>
        <v>1</v>
      </c>
      <c r="BB1927" s="29">
        <f t="shared" si="2024"/>
        <v>1</v>
      </c>
      <c r="BC1927" s="29">
        <f t="shared" si="2024"/>
        <v>1</v>
      </c>
      <c r="BD1927" s="29">
        <f t="shared" si="2024"/>
        <v>1</v>
      </c>
      <c r="BE1927" s="29">
        <f t="shared" si="2024"/>
        <v>1</v>
      </c>
      <c r="BF1927" s="29">
        <f t="shared" si="2024"/>
        <v>1</v>
      </c>
      <c r="BG1927" s="29">
        <f t="shared" si="2024"/>
        <v>1</v>
      </c>
      <c r="BH1927" s="29">
        <f t="shared" si="2024"/>
        <v>1</v>
      </c>
      <c r="BI1927" s="29">
        <f t="shared" ref="BI1927:BJ1942" si="2049">IF($M$457,IF($J1927=BI$461,1,0),0)</f>
        <v>1</v>
      </c>
      <c r="BJ1927" s="29">
        <f t="shared" si="2049"/>
        <v>1</v>
      </c>
      <c r="BN1927" s="29">
        <f t="shared" si="2033"/>
        <v>16</v>
      </c>
      <c r="BO1927" s="29">
        <f t="shared" si="2045"/>
        <v>30</v>
      </c>
    </row>
    <row r="1928" spans="3:67" x14ac:dyDescent="0.25">
      <c r="C1928" s="79">
        <f t="shared" si="2041"/>
        <v>43891</v>
      </c>
      <c r="D1928" s="29">
        <f t="shared" si="1965"/>
        <v>2020</v>
      </c>
      <c r="E1928" s="29">
        <f t="shared" si="2034"/>
        <v>3</v>
      </c>
      <c r="F1928" s="29">
        <f t="shared" si="2035"/>
        <v>9</v>
      </c>
      <c r="G1928" s="29">
        <f t="shared" si="2036"/>
        <v>1</v>
      </c>
      <c r="H1928" s="166" t="str">
        <f t="shared" si="2037"/>
        <v>Sa</v>
      </c>
      <c r="I1928" s="29">
        <f t="shared" si="2042"/>
        <v>17</v>
      </c>
      <c r="J1928" s="29">
        <f t="array" ref="J1928">INDEX(Dienstplan!$F$6:$AJ$55,BN1928,BO1928)</f>
        <v>0</v>
      </c>
      <c r="K1928" s="29">
        <f t="array" ref="K1928">IF(OR(J1928=Schichten!$B$3,J1928=Schichten!$B$4),INDEX($D$98:$D$147,MATCH(CODE(J1928),$H$98:$H$147,0)),IF(ISERROR(INDEX($D$98:$D$147,MATCH(J1928,$A$98:$A$147,0))),0,INDEX($D$98:$D$147,MATCH(J1928,$A$98:$A$147,0))))</f>
        <v>0</v>
      </c>
      <c r="L1928" s="29">
        <f t="shared" ref="L1928" si="2050">L1878</f>
        <v>0</v>
      </c>
      <c r="M1928" s="29">
        <f t="shared" si="1968"/>
        <v>0</v>
      </c>
      <c r="O1928" s="29">
        <f t="shared" si="2044"/>
        <v>0</v>
      </c>
      <c r="P1928" s="29">
        <f t="shared" si="2044"/>
        <v>0</v>
      </c>
      <c r="Q1928" s="29">
        <f t="shared" si="2044"/>
        <v>0</v>
      </c>
      <c r="R1928" s="29">
        <f t="shared" si="2044"/>
        <v>0</v>
      </c>
      <c r="S1928" s="29">
        <f t="shared" si="2044"/>
        <v>0</v>
      </c>
      <c r="T1928" s="29">
        <f t="shared" si="2044"/>
        <v>0</v>
      </c>
      <c r="U1928" s="29">
        <f t="shared" si="2044"/>
        <v>0</v>
      </c>
      <c r="V1928" s="29">
        <f t="shared" si="2044"/>
        <v>0</v>
      </c>
      <c r="W1928" s="29">
        <f t="shared" si="2044"/>
        <v>0</v>
      </c>
      <c r="X1928" s="29">
        <f t="shared" si="2044"/>
        <v>0</v>
      </c>
      <c r="Y1928" s="29">
        <f t="shared" si="2044"/>
        <v>1</v>
      </c>
      <c r="Z1928" s="29">
        <f t="shared" si="2044"/>
        <v>1</v>
      </c>
      <c r="AA1928" s="29">
        <f t="shared" si="2044"/>
        <v>1</v>
      </c>
      <c r="AB1928" s="29">
        <f t="shared" si="2044"/>
        <v>1</v>
      </c>
      <c r="AC1928" s="29">
        <f t="shared" si="2044"/>
        <v>1</v>
      </c>
      <c r="AD1928" s="29">
        <f t="shared" si="2044"/>
        <v>1</v>
      </c>
      <c r="AE1928" s="29">
        <f t="shared" si="2040"/>
        <v>1</v>
      </c>
      <c r="AF1928" s="29">
        <f t="shared" si="2040"/>
        <v>1</v>
      </c>
      <c r="AG1928" s="29">
        <f t="shared" si="2040"/>
        <v>1</v>
      </c>
      <c r="AH1928" s="29">
        <f t="shared" si="2040"/>
        <v>1</v>
      </c>
      <c r="AI1928" s="29">
        <f t="shared" si="2040"/>
        <v>1</v>
      </c>
      <c r="AJ1928" s="29">
        <f t="shared" si="2040"/>
        <v>1</v>
      </c>
      <c r="AK1928" s="29">
        <f t="shared" si="2040"/>
        <v>1</v>
      </c>
      <c r="AL1928" s="29">
        <f t="shared" si="2040"/>
        <v>1</v>
      </c>
      <c r="AM1928" s="29">
        <f t="shared" si="2040"/>
        <v>1</v>
      </c>
      <c r="AN1928" s="29">
        <f t="shared" si="2040"/>
        <v>1</v>
      </c>
      <c r="AO1928" s="29">
        <f t="shared" si="2040"/>
        <v>1</v>
      </c>
      <c r="AP1928" s="29">
        <f t="shared" si="2040"/>
        <v>1</v>
      </c>
      <c r="AQ1928" s="29">
        <f t="shared" si="2040"/>
        <v>1</v>
      </c>
      <c r="AR1928" s="29">
        <f t="shared" si="2040"/>
        <v>1</v>
      </c>
      <c r="AS1928" s="29">
        <f t="shared" si="2040"/>
        <v>1</v>
      </c>
      <c r="AT1928" s="29">
        <f t="shared" ref="AT1928:BI1943" si="2051">IF($M$457,IF($J1928=AT$461,1,0),0)</f>
        <v>1</v>
      </c>
      <c r="AU1928" s="29">
        <f t="shared" si="2051"/>
        <v>1</v>
      </c>
      <c r="AV1928" s="29">
        <f t="shared" si="2051"/>
        <v>1</v>
      </c>
      <c r="AW1928" s="29">
        <f t="shared" si="2051"/>
        <v>1</v>
      </c>
      <c r="AX1928" s="29">
        <f t="shared" si="2051"/>
        <v>1</v>
      </c>
      <c r="AY1928" s="29">
        <f t="shared" si="2051"/>
        <v>1</v>
      </c>
      <c r="AZ1928" s="29">
        <f t="shared" si="2051"/>
        <v>1</v>
      </c>
      <c r="BA1928" s="29">
        <f t="shared" si="2051"/>
        <v>1</v>
      </c>
      <c r="BB1928" s="29">
        <f t="shared" si="2051"/>
        <v>1</v>
      </c>
      <c r="BC1928" s="29">
        <f t="shared" si="2051"/>
        <v>1</v>
      </c>
      <c r="BD1928" s="29">
        <f t="shared" si="2051"/>
        <v>1</v>
      </c>
      <c r="BE1928" s="29">
        <f t="shared" si="2051"/>
        <v>1</v>
      </c>
      <c r="BF1928" s="29">
        <f t="shared" si="2051"/>
        <v>1</v>
      </c>
      <c r="BG1928" s="29">
        <f t="shared" si="2051"/>
        <v>1</v>
      </c>
      <c r="BH1928" s="29">
        <f t="shared" si="2051"/>
        <v>1</v>
      </c>
      <c r="BI1928" s="29">
        <f t="shared" si="2051"/>
        <v>1</v>
      </c>
      <c r="BJ1928" s="29">
        <f t="shared" si="2049"/>
        <v>1</v>
      </c>
      <c r="BN1928" s="29">
        <f t="shared" si="2033"/>
        <v>17</v>
      </c>
      <c r="BO1928" s="29">
        <f t="shared" si="2045"/>
        <v>30</v>
      </c>
    </row>
    <row r="1929" spans="3:67" x14ac:dyDescent="0.25">
      <c r="C1929" s="79">
        <f t="shared" si="2041"/>
        <v>43891</v>
      </c>
      <c r="D1929" s="29">
        <f t="shared" si="1965"/>
        <v>2020</v>
      </c>
      <c r="E1929" s="29">
        <f t="shared" si="2034"/>
        <v>3</v>
      </c>
      <c r="F1929" s="29">
        <f t="shared" si="2035"/>
        <v>9</v>
      </c>
      <c r="G1929" s="29">
        <f t="shared" si="2036"/>
        <v>1</v>
      </c>
      <c r="H1929" s="166" t="str">
        <f t="shared" si="2037"/>
        <v>Sa</v>
      </c>
      <c r="I1929" s="29">
        <f t="shared" si="2042"/>
        <v>18</v>
      </c>
      <c r="J1929" s="29">
        <f t="array" ref="J1929">INDEX(Dienstplan!$F$6:$AJ$55,BN1929,BO1929)</f>
        <v>0</v>
      </c>
      <c r="K1929" s="29">
        <f t="array" ref="K1929">IF(OR(J1929=Schichten!$B$3,J1929=Schichten!$B$4),INDEX($D$98:$D$147,MATCH(CODE(J1929),$H$98:$H$147,0)),IF(ISERROR(INDEX($D$98:$D$147,MATCH(J1929,$A$98:$A$147,0))),0,INDEX($D$98:$D$147,MATCH(J1929,$A$98:$A$147,0))))</f>
        <v>0</v>
      </c>
      <c r="L1929" s="29">
        <f t="shared" ref="L1929" si="2052">L1879</f>
        <v>0</v>
      </c>
      <c r="M1929" s="29">
        <f t="shared" si="1968"/>
        <v>0</v>
      </c>
      <c r="O1929" s="29">
        <f t="shared" si="2044"/>
        <v>0</v>
      </c>
      <c r="P1929" s="29">
        <f t="shared" si="2044"/>
        <v>0</v>
      </c>
      <c r="Q1929" s="29">
        <f t="shared" si="2044"/>
        <v>0</v>
      </c>
      <c r="R1929" s="29">
        <f t="shared" si="2044"/>
        <v>0</v>
      </c>
      <c r="S1929" s="29">
        <f t="shared" si="2044"/>
        <v>0</v>
      </c>
      <c r="T1929" s="29">
        <f t="shared" si="2044"/>
        <v>0</v>
      </c>
      <c r="U1929" s="29">
        <f t="shared" si="2044"/>
        <v>0</v>
      </c>
      <c r="V1929" s="29">
        <f t="shared" si="2044"/>
        <v>0</v>
      </c>
      <c r="W1929" s="29">
        <f t="shared" si="2044"/>
        <v>0</v>
      </c>
      <c r="X1929" s="29">
        <f t="shared" si="2044"/>
        <v>0</v>
      </c>
      <c r="Y1929" s="29">
        <f t="shared" si="2044"/>
        <v>1</v>
      </c>
      <c r="Z1929" s="29">
        <f t="shared" si="2044"/>
        <v>1</v>
      </c>
      <c r="AA1929" s="29">
        <f t="shared" si="2044"/>
        <v>1</v>
      </c>
      <c r="AB1929" s="29">
        <f t="shared" si="2044"/>
        <v>1</v>
      </c>
      <c r="AC1929" s="29">
        <f t="shared" si="2044"/>
        <v>1</v>
      </c>
      <c r="AD1929" s="29">
        <f t="shared" si="2044"/>
        <v>1</v>
      </c>
      <c r="AE1929" s="29">
        <f t="shared" si="2040"/>
        <v>1</v>
      </c>
      <c r="AF1929" s="29">
        <f t="shared" si="2040"/>
        <v>1</v>
      </c>
      <c r="AG1929" s="29">
        <f t="shared" si="2040"/>
        <v>1</v>
      </c>
      <c r="AH1929" s="29">
        <f t="shared" si="2040"/>
        <v>1</v>
      </c>
      <c r="AI1929" s="29">
        <f t="shared" si="2040"/>
        <v>1</v>
      </c>
      <c r="AJ1929" s="29">
        <f t="shared" si="2040"/>
        <v>1</v>
      </c>
      <c r="AK1929" s="29">
        <f t="shared" si="2040"/>
        <v>1</v>
      </c>
      <c r="AL1929" s="29">
        <f t="shared" si="2040"/>
        <v>1</v>
      </c>
      <c r="AM1929" s="29">
        <f t="shared" si="2040"/>
        <v>1</v>
      </c>
      <c r="AN1929" s="29">
        <f t="shared" si="2040"/>
        <v>1</v>
      </c>
      <c r="AO1929" s="29">
        <f t="shared" si="2040"/>
        <v>1</v>
      </c>
      <c r="AP1929" s="29">
        <f t="shared" si="2040"/>
        <v>1</v>
      </c>
      <c r="AQ1929" s="29">
        <f t="shared" si="2040"/>
        <v>1</v>
      </c>
      <c r="AR1929" s="29">
        <f t="shared" si="2040"/>
        <v>1</v>
      </c>
      <c r="AS1929" s="29">
        <f t="shared" si="2040"/>
        <v>1</v>
      </c>
      <c r="AT1929" s="29">
        <f t="shared" si="2051"/>
        <v>1</v>
      </c>
      <c r="AU1929" s="29">
        <f t="shared" si="2051"/>
        <v>1</v>
      </c>
      <c r="AV1929" s="29">
        <f t="shared" si="2051"/>
        <v>1</v>
      </c>
      <c r="AW1929" s="29">
        <f t="shared" si="2051"/>
        <v>1</v>
      </c>
      <c r="AX1929" s="29">
        <f t="shared" si="2051"/>
        <v>1</v>
      </c>
      <c r="AY1929" s="29">
        <f t="shared" si="2051"/>
        <v>1</v>
      </c>
      <c r="AZ1929" s="29">
        <f t="shared" si="2051"/>
        <v>1</v>
      </c>
      <c r="BA1929" s="29">
        <f t="shared" si="2051"/>
        <v>1</v>
      </c>
      <c r="BB1929" s="29">
        <f t="shared" si="2051"/>
        <v>1</v>
      </c>
      <c r="BC1929" s="29">
        <f t="shared" si="2051"/>
        <v>1</v>
      </c>
      <c r="BD1929" s="29">
        <f t="shared" si="2051"/>
        <v>1</v>
      </c>
      <c r="BE1929" s="29">
        <f t="shared" si="2051"/>
        <v>1</v>
      </c>
      <c r="BF1929" s="29">
        <f t="shared" si="2051"/>
        <v>1</v>
      </c>
      <c r="BG1929" s="29">
        <f t="shared" si="2051"/>
        <v>1</v>
      </c>
      <c r="BH1929" s="29">
        <f t="shared" si="2051"/>
        <v>1</v>
      </c>
      <c r="BI1929" s="29">
        <f t="shared" si="2051"/>
        <v>1</v>
      </c>
      <c r="BJ1929" s="29">
        <f t="shared" si="2049"/>
        <v>1</v>
      </c>
      <c r="BN1929" s="29">
        <f t="shared" si="2033"/>
        <v>18</v>
      </c>
      <c r="BO1929" s="29">
        <f t="shared" si="2045"/>
        <v>30</v>
      </c>
    </row>
    <row r="1930" spans="3:67" x14ac:dyDescent="0.25">
      <c r="C1930" s="79">
        <f t="shared" si="2041"/>
        <v>43891</v>
      </c>
      <c r="D1930" s="29">
        <f t="shared" si="1965"/>
        <v>2020</v>
      </c>
      <c r="E1930" s="29">
        <f t="shared" si="2034"/>
        <v>3</v>
      </c>
      <c r="F1930" s="29">
        <f t="shared" si="2035"/>
        <v>9</v>
      </c>
      <c r="G1930" s="29">
        <f t="shared" si="2036"/>
        <v>1</v>
      </c>
      <c r="H1930" s="166" t="str">
        <f t="shared" si="2037"/>
        <v>Sa</v>
      </c>
      <c r="I1930" s="29">
        <f t="shared" si="2042"/>
        <v>19</v>
      </c>
      <c r="J1930" s="29">
        <f t="array" ref="J1930">INDEX(Dienstplan!$F$6:$AJ$55,BN1930,BO1930)</f>
        <v>0</v>
      </c>
      <c r="K1930" s="29">
        <f t="array" ref="K1930">IF(OR(J1930=Schichten!$B$3,J1930=Schichten!$B$4),INDEX($D$98:$D$147,MATCH(CODE(J1930),$H$98:$H$147,0)),IF(ISERROR(INDEX($D$98:$D$147,MATCH(J1930,$A$98:$A$147,0))),0,INDEX($D$98:$D$147,MATCH(J1930,$A$98:$A$147,0))))</f>
        <v>0</v>
      </c>
      <c r="L1930" s="29">
        <f t="shared" ref="L1930" si="2053">L1880</f>
        <v>0</v>
      </c>
      <c r="M1930" s="29">
        <f t="shared" si="1968"/>
        <v>0</v>
      </c>
      <c r="O1930" s="29">
        <f t="shared" si="2044"/>
        <v>0</v>
      </c>
      <c r="P1930" s="29">
        <f t="shared" si="2044"/>
        <v>0</v>
      </c>
      <c r="Q1930" s="29">
        <f t="shared" si="2044"/>
        <v>0</v>
      </c>
      <c r="R1930" s="29">
        <f t="shared" si="2044"/>
        <v>0</v>
      </c>
      <c r="S1930" s="29">
        <f t="shared" si="2044"/>
        <v>0</v>
      </c>
      <c r="T1930" s="29">
        <f t="shared" si="2044"/>
        <v>0</v>
      </c>
      <c r="U1930" s="29">
        <f t="shared" si="2044"/>
        <v>0</v>
      </c>
      <c r="V1930" s="29">
        <f t="shared" si="2044"/>
        <v>0</v>
      </c>
      <c r="W1930" s="29">
        <f t="shared" si="2044"/>
        <v>0</v>
      </c>
      <c r="X1930" s="29">
        <f t="shared" si="2044"/>
        <v>0</v>
      </c>
      <c r="Y1930" s="29">
        <f t="shared" si="2044"/>
        <v>1</v>
      </c>
      <c r="Z1930" s="29">
        <f t="shared" si="2044"/>
        <v>1</v>
      </c>
      <c r="AA1930" s="29">
        <f t="shared" si="2044"/>
        <v>1</v>
      </c>
      <c r="AB1930" s="29">
        <f t="shared" si="2044"/>
        <v>1</v>
      </c>
      <c r="AC1930" s="29">
        <f t="shared" si="2044"/>
        <v>1</v>
      </c>
      <c r="AD1930" s="29">
        <f t="shared" si="2044"/>
        <v>1</v>
      </c>
      <c r="AE1930" s="29">
        <f t="shared" si="2040"/>
        <v>1</v>
      </c>
      <c r="AF1930" s="29">
        <f t="shared" si="2040"/>
        <v>1</v>
      </c>
      <c r="AG1930" s="29">
        <f t="shared" si="2040"/>
        <v>1</v>
      </c>
      <c r="AH1930" s="29">
        <f t="shared" si="2040"/>
        <v>1</v>
      </c>
      <c r="AI1930" s="29">
        <f t="shared" si="2040"/>
        <v>1</v>
      </c>
      <c r="AJ1930" s="29">
        <f t="shared" si="2040"/>
        <v>1</v>
      </c>
      <c r="AK1930" s="29">
        <f t="shared" si="2040"/>
        <v>1</v>
      </c>
      <c r="AL1930" s="29">
        <f t="shared" si="2040"/>
        <v>1</v>
      </c>
      <c r="AM1930" s="29">
        <f t="shared" si="2040"/>
        <v>1</v>
      </c>
      <c r="AN1930" s="29">
        <f t="shared" si="2040"/>
        <v>1</v>
      </c>
      <c r="AO1930" s="29">
        <f t="shared" si="2040"/>
        <v>1</v>
      </c>
      <c r="AP1930" s="29">
        <f t="shared" si="2040"/>
        <v>1</v>
      </c>
      <c r="AQ1930" s="29">
        <f t="shared" si="2040"/>
        <v>1</v>
      </c>
      <c r="AR1930" s="29">
        <f t="shared" si="2040"/>
        <v>1</v>
      </c>
      <c r="AS1930" s="29">
        <f t="shared" si="2040"/>
        <v>1</v>
      </c>
      <c r="AT1930" s="29">
        <f t="shared" si="2051"/>
        <v>1</v>
      </c>
      <c r="AU1930" s="29">
        <f t="shared" si="2051"/>
        <v>1</v>
      </c>
      <c r="AV1930" s="29">
        <f t="shared" si="2051"/>
        <v>1</v>
      </c>
      <c r="AW1930" s="29">
        <f t="shared" si="2051"/>
        <v>1</v>
      </c>
      <c r="AX1930" s="29">
        <f t="shared" si="2051"/>
        <v>1</v>
      </c>
      <c r="AY1930" s="29">
        <f t="shared" si="2051"/>
        <v>1</v>
      </c>
      <c r="AZ1930" s="29">
        <f t="shared" si="2051"/>
        <v>1</v>
      </c>
      <c r="BA1930" s="29">
        <f t="shared" si="2051"/>
        <v>1</v>
      </c>
      <c r="BB1930" s="29">
        <f t="shared" si="2051"/>
        <v>1</v>
      </c>
      <c r="BC1930" s="29">
        <f t="shared" si="2051"/>
        <v>1</v>
      </c>
      <c r="BD1930" s="29">
        <f t="shared" si="2051"/>
        <v>1</v>
      </c>
      <c r="BE1930" s="29">
        <f t="shared" si="2051"/>
        <v>1</v>
      </c>
      <c r="BF1930" s="29">
        <f t="shared" si="2051"/>
        <v>1</v>
      </c>
      <c r="BG1930" s="29">
        <f t="shared" si="2051"/>
        <v>1</v>
      </c>
      <c r="BH1930" s="29">
        <f t="shared" si="2051"/>
        <v>1</v>
      </c>
      <c r="BI1930" s="29">
        <f t="shared" si="2051"/>
        <v>1</v>
      </c>
      <c r="BJ1930" s="29">
        <f t="shared" si="2049"/>
        <v>1</v>
      </c>
      <c r="BN1930" s="29">
        <f t="shared" si="2033"/>
        <v>19</v>
      </c>
      <c r="BO1930" s="29">
        <f t="shared" si="2045"/>
        <v>30</v>
      </c>
    </row>
    <row r="1931" spans="3:67" x14ac:dyDescent="0.25">
      <c r="C1931" s="79">
        <f t="shared" si="2041"/>
        <v>43891</v>
      </c>
      <c r="D1931" s="29">
        <f t="shared" si="1965"/>
        <v>2020</v>
      </c>
      <c r="E1931" s="29">
        <f t="shared" si="2034"/>
        <v>3</v>
      </c>
      <c r="F1931" s="29">
        <f t="shared" si="2035"/>
        <v>9</v>
      </c>
      <c r="G1931" s="29">
        <f t="shared" si="2036"/>
        <v>1</v>
      </c>
      <c r="H1931" s="166" t="str">
        <f t="shared" si="2037"/>
        <v>Sa</v>
      </c>
      <c r="I1931" s="29">
        <f t="shared" si="2042"/>
        <v>20</v>
      </c>
      <c r="J1931" s="29">
        <f t="array" ref="J1931">INDEX(Dienstplan!$F$6:$AJ$55,BN1931,BO1931)</f>
        <v>0</v>
      </c>
      <c r="K1931" s="29">
        <f t="array" ref="K1931">IF(OR(J1931=Schichten!$B$3,J1931=Schichten!$B$4),INDEX($D$98:$D$147,MATCH(CODE(J1931),$H$98:$H$147,0)),IF(ISERROR(INDEX($D$98:$D$147,MATCH(J1931,$A$98:$A$147,0))),0,INDEX($D$98:$D$147,MATCH(J1931,$A$98:$A$147,0))))</f>
        <v>0</v>
      </c>
      <c r="L1931" s="29">
        <f t="shared" ref="L1931" si="2054">L1881</f>
        <v>0</v>
      </c>
      <c r="M1931" s="29">
        <f t="shared" si="1968"/>
        <v>0</v>
      </c>
      <c r="O1931" s="29">
        <f t="shared" si="2044"/>
        <v>0</v>
      </c>
      <c r="P1931" s="29">
        <f t="shared" si="2044"/>
        <v>0</v>
      </c>
      <c r="Q1931" s="29">
        <f t="shared" si="2044"/>
        <v>0</v>
      </c>
      <c r="R1931" s="29">
        <f t="shared" si="2044"/>
        <v>0</v>
      </c>
      <c r="S1931" s="29">
        <f t="shared" si="2044"/>
        <v>0</v>
      </c>
      <c r="T1931" s="29">
        <f t="shared" si="2044"/>
        <v>0</v>
      </c>
      <c r="U1931" s="29">
        <f t="shared" si="2044"/>
        <v>0</v>
      </c>
      <c r="V1931" s="29">
        <f t="shared" si="2044"/>
        <v>0</v>
      </c>
      <c r="W1931" s="29">
        <f t="shared" si="2044"/>
        <v>0</v>
      </c>
      <c r="X1931" s="29">
        <f t="shared" si="2044"/>
        <v>0</v>
      </c>
      <c r="Y1931" s="29">
        <f t="shared" si="2044"/>
        <v>1</v>
      </c>
      <c r="Z1931" s="29">
        <f t="shared" si="2044"/>
        <v>1</v>
      </c>
      <c r="AA1931" s="29">
        <f t="shared" si="2044"/>
        <v>1</v>
      </c>
      <c r="AB1931" s="29">
        <f t="shared" si="2044"/>
        <v>1</v>
      </c>
      <c r="AC1931" s="29">
        <f t="shared" si="2044"/>
        <v>1</v>
      </c>
      <c r="AD1931" s="29">
        <f t="shared" si="2044"/>
        <v>1</v>
      </c>
      <c r="AE1931" s="29">
        <f t="shared" si="2040"/>
        <v>1</v>
      </c>
      <c r="AF1931" s="29">
        <f t="shared" si="2040"/>
        <v>1</v>
      </c>
      <c r="AG1931" s="29">
        <f t="shared" si="2040"/>
        <v>1</v>
      </c>
      <c r="AH1931" s="29">
        <f t="shared" si="2040"/>
        <v>1</v>
      </c>
      <c r="AI1931" s="29">
        <f t="shared" si="2040"/>
        <v>1</v>
      </c>
      <c r="AJ1931" s="29">
        <f t="shared" si="2040"/>
        <v>1</v>
      </c>
      <c r="AK1931" s="29">
        <f t="shared" si="2040"/>
        <v>1</v>
      </c>
      <c r="AL1931" s="29">
        <f t="shared" si="2040"/>
        <v>1</v>
      </c>
      <c r="AM1931" s="29">
        <f t="shared" si="2040"/>
        <v>1</v>
      </c>
      <c r="AN1931" s="29">
        <f t="shared" si="2040"/>
        <v>1</v>
      </c>
      <c r="AO1931" s="29">
        <f t="shared" si="2040"/>
        <v>1</v>
      </c>
      <c r="AP1931" s="29">
        <f t="shared" si="2040"/>
        <v>1</v>
      </c>
      <c r="AQ1931" s="29">
        <f t="shared" si="2040"/>
        <v>1</v>
      </c>
      <c r="AR1931" s="29">
        <f t="shared" si="2040"/>
        <v>1</v>
      </c>
      <c r="AS1931" s="29">
        <f t="shared" si="2040"/>
        <v>1</v>
      </c>
      <c r="AT1931" s="29">
        <f t="shared" si="2051"/>
        <v>1</v>
      </c>
      <c r="AU1931" s="29">
        <f t="shared" si="2051"/>
        <v>1</v>
      </c>
      <c r="AV1931" s="29">
        <f t="shared" si="2051"/>
        <v>1</v>
      </c>
      <c r="AW1931" s="29">
        <f t="shared" si="2051"/>
        <v>1</v>
      </c>
      <c r="AX1931" s="29">
        <f t="shared" si="2051"/>
        <v>1</v>
      </c>
      <c r="AY1931" s="29">
        <f t="shared" si="2051"/>
        <v>1</v>
      </c>
      <c r="AZ1931" s="29">
        <f t="shared" si="2051"/>
        <v>1</v>
      </c>
      <c r="BA1931" s="29">
        <f t="shared" si="2051"/>
        <v>1</v>
      </c>
      <c r="BB1931" s="29">
        <f t="shared" si="2051"/>
        <v>1</v>
      </c>
      <c r="BC1931" s="29">
        <f t="shared" si="2051"/>
        <v>1</v>
      </c>
      <c r="BD1931" s="29">
        <f t="shared" si="2051"/>
        <v>1</v>
      </c>
      <c r="BE1931" s="29">
        <f t="shared" si="2051"/>
        <v>1</v>
      </c>
      <c r="BF1931" s="29">
        <f t="shared" si="2051"/>
        <v>1</v>
      </c>
      <c r="BG1931" s="29">
        <f t="shared" si="2051"/>
        <v>1</v>
      </c>
      <c r="BH1931" s="29">
        <f t="shared" si="2051"/>
        <v>1</v>
      </c>
      <c r="BI1931" s="29">
        <f t="shared" si="2051"/>
        <v>1</v>
      </c>
      <c r="BJ1931" s="29">
        <f t="shared" si="2049"/>
        <v>1</v>
      </c>
      <c r="BN1931" s="29">
        <f t="shared" si="2033"/>
        <v>20</v>
      </c>
      <c r="BO1931" s="29">
        <f t="shared" si="2045"/>
        <v>30</v>
      </c>
    </row>
    <row r="1932" spans="3:67" x14ac:dyDescent="0.25">
      <c r="C1932" s="79">
        <f t="shared" si="2041"/>
        <v>43891</v>
      </c>
      <c r="D1932" s="29">
        <f t="shared" si="1965"/>
        <v>2020</v>
      </c>
      <c r="E1932" s="29">
        <f t="shared" si="2034"/>
        <v>3</v>
      </c>
      <c r="F1932" s="29">
        <f t="shared" si="2035"/>
        <v>9</v>
      </c>
      <c r="G1932" s="29">
        <f t="shared" si="2036"/>
        <v>1</v>
      </c>
      <c r="H1932" s="166" t="str">
        <f t="shared" si="2037"/>
        <v>Sa</v>
      </c>
      <c r="I1932" s="29">
        <f t="shared" si="2042"/>
        <v>21</v>
      </c>
      <c r="J1932" s="29">
        <f t="array" ref="J1932">INDEX(Dienstplan!$F$6:$AJ$55,BN1932,BO1932)</f>
        <v>0</v>
      </c>
      <c r="K1932" s="29">
        <f t="array" ref="K1932">IF(OR(J1932=Schichten!$B$3,J1932=Schichten!$B$4),INDEX($D$98:$D$147,MATCH(CODE(J1932),$H$98:$H$147,0)),IF(ISERROR(INDEX($D$98:$D$147,MATCH(J1932,$A$98:$A$147,0))),0,INDEX($D$98:$D$147,MATCH(J1932,$A$98:$A$147,0))))</f>
        <v>0</v>
      </c>
      <c r="L1932" s="29">
        <f t="shared" ref="L1932" si="2055">L1882</f>
        <v>0</v>
      </c>
      <c r="M1932" s="29">
        <f t="shared" si="1968"/>
        <v>0</v>
      </c>
      <c r="O1932" s="29">
        <f t="shared" si="2044"/>
        <v>0</v>
      </c>
      <c r="P1932" s="29">
        <f t="shared" si="2044"/>
        <v>0</v>
      </c>
      <c r="Q1932" s="29">
        <f t="shared" si="2044"/>
        <v>0</v>
      </c>
      <c r="R1932" s="29">
        <f t="shared" si="2044"/>
        <v>0</v>
      </c>
      <c r="S1932" s="29">
        <f t="shared" si="2044"/>
        <v>0</v>
      </c>
      <c r="T1932" s="29">
        <f t="shared" si="2044"/>
        <v>0</v>
      </c>
      <c r="U1932" s="29">
        <f t="shared" si="2044"/>
        <v>0</v>
      </c>
      <c r="V1932" s="29">
        <f t="shared" si="2044"/>
        <v>0</v>
      </c>
      <c r="W1932" s="29">
        <f t="shared" si="2044"/>
        <v>0</v>
      </c>
      <c r="X1932" s="29">
        <f t="shared" si="2044"/>
        <v>0</v>
      </c>
      <c r="Y1932" s="29">
        <f t="shared" si="2044"/>
        <v>1</v>
      </c>
      <c r="Z1932" s="29">
        <f t="shared" si="2044"/>
        <v>1</v>
      </c>
      <c r="AA1932" s="29">
        <f t="shared" si="2044"/>
        <v>1</v>
      </c>
      <c r="AB1932" s="29">
        <f t="shared" si="2044"/>
        <v>1</v>
      </c>
      <c r="AC1932" s="29">
        <f t="shared" si="2044"/>
        <v>1</v>
      </c>
      <c r="AD1932" s="29">
        <f t="shared" si="2044"/>
        <v>1</v>
      </c>
      <c r="AE1932" s="29">
        <f t="shared" si="2040"/>
        <v>1</v>
      </c>
      <c r="AF1932" s="29">
        <f t="shared" si="2040"/>
        <v>1</v>
      </c>
      <c r="AG1932" s="29">
        <f t="shared" si="2040"/>
        <v>1</v>
      </c>
      <c r="AH1932" s="29">
        <f t="shared" si="2040"/>
        <v>1</v>
      </c>
      <c r="AI1932" s="29">
        <f t="shared" si="2040"/>
        <v>1</v>
      </c>
      <c r="AJ1932" s="29">
        <f t="shared" si="2040"/>
        <v>1</v>
      </c>
      <c r="AK1932" s="29">
        <f t="shared" si="2040"/>
        <v>1</v>
      </c>
      <c r="AL1932" s="29">
        <f t="shared" si="2040"/>
        <v>1</v>
      </c>
      <c r="AM1932" s="29">
        <f t="shared" si="2040"/>
        <v>1</v>
      </c>
      <c r="AN1932" s="29">
        <f t="shared" si="2040"/>
        <v>1</v>
      </c>
      <c r="AO1932" s="29">
        <f t="shared" si="2040"/>
        <v>1</v>
      </c>
      <c r="AP1932" s="29">
        <f t="shared" si="2040"/>
        <v>1</v>
      </c>
      <c r="AQ1932" s="29">
        <f t="shared" si="2040"/>
        <v>1</v>
      </c>
      <c r="AR1932" s="29">
        <f t="shared" si="2040"/>
        <v>1</v>
      </c>
      <c r="AS1932" s="29">
        <f t="shared" si="2040"/>
        <v>1</v>
      </c>
      <c r="AT1932" s="29">
        <f t="shared" si="2051"/>
        <v>1</v>
      </c>
      <c r="AU1932" s="29">
        <f t="shared" si="2051"/>
        <v>1</v>
      </c>
      <c r="AV1932" s="29">
        <f t="shared" si="2051"/>
        <v>1</v>
      </c>
      <c r="AW1932" s="29">
        <f t="shared" si="2051"/>
        <v>1</v>
      </c>
      <c r="AX1932" s="29">
        <f t="shared" si="2051"/>
        <v>1</v>
      </c>
      <c r="AY1932" s="29">
        <f t="shared" si="2051"/>
        <v>1</v>
      </c>
      <c r="AZ1932" s="29">
        <f t="shared" si="2051"/>
        <v>1</v>
      </c>
      <c r="BA1932" s="29">
        <f t="shared" si="2051"/>
        <v>1</v>
      </c>
      <c r="BB1932" s="29">
        <f t="shared" si="2051"/>
        <v>1</v>
      </c>
      <c r="BC1932" s="29">
        <f t="shared" si="2051"/>
        <v>1</v>
      </c>
      <c r="BD1932" s="29">
        <f t="shared" si="2051"/>
        <v>1</v>
      </c>
      <c r="BE1932" s="29">
        <f t="shared" si="2051"/>
        <v>1</v>
      </c>
      <c r="BF1932" s="29">
        <f t="shared" si="2051"/>
        <v>1</v>
      </c>
      <c r="BG1932" s="29">
        <f t="shared" si="2051"/>
        <v>1</v>
      </c>
      <c r="BH1932" s="29">
        <f t="shared" si="2051"/>
        <v>1</v>
      </c>
      <c r="BI1932" s="29">
        <f t="shared" si="2051"/>
        <v>1</v>
      </c>
      <c r="BJ1932" s="29">
        <f t="shared" si="2049"/>
        <v>1</v>
      </c>
      <c r="BN1932" s="29">
        <f t="shared" si="2033"/>
        <v>21</v>
      </c>
      <c r="BO1932" s="29">
        <f t="shared" si="2045"/>
        <v>30</v>
      </c>
    </row>
    <row r="1933" spans="3:67" x14ac:dyDescent="0.25">
      <c r="C1933" s="79">
        <f t="shared" si="2041"/>
        <v>43891</v>
      </c>
      <c r="D1933" s="29">
        <f t="shared" si="1965"/>
        <v>2020</v>
      </c>
      <c r="E1933" s="29">
        <f t="shared" si="2034"/>
        <v>3</v>
      </c>
      <c r="F1933" s="29">
        <f t="shared" si="2035"/>
        <v>9</v>
      </c>
      <c r="G1933" s="29">
        <f t="shared" si="2036"/>
        <v>1</v>
      </c>
      <c r="H1933" s="166" t="str">
        <f t="shared" si="2037"/>
        <v>Sa</v>
      </c>
      <c r="I1933" s="29">
        <f t="shared" si="2042"/>
        <v>22</v>
      </c>
      <c r="J1933" s="29">
        <f t="array" ref="J1933">INDEX(Dienstplan!$F$6:$AJ$55,BN1933,BO1933)</f>
        <v>0</v>
      </c>
      <c r="K1933" s="29">
        <f t="array" ref="K1933">IF(OR(J1933=Schichten!$B$3,J1933=Schichten!$B$4),INDEX($D$98:$D$147,MATCH(CODE(J1933),$H$98:$H$147,0)),IF(ISERROR(INDEX($D$98:$D$147,MATCH(J1933,$A$98:$A$147,0))),0,INDEX($D$98:$D$147,MATCH(J1933,$A$98:$A$147,0))))</f>
        <v>0</v>
      </c>
      <c r="L1933" s="29">
        <f t="shared" ref="L1933" si="2056">L1883</f>
        <v>0</v>
      </c>
      <c r="M1933" s="29">
        <f t="shared" si="1968"/>
        <v>0</v>
      </c>
      <c r="O1933" s="29">
        <f t="shared" si="2044"/>
        <v>0</v>
      </c>
      <c r="P1933" s="29">
        <f t="shared" si="2044"/>
        <v>0</v>
      </c>
      <c r="Q1933" s="29">
        <f t="shared" si="2044"/>
        <v>0</v>
      </c>
      <c r="R1933" s="29">
        <f t="shared" si="2044"/>
        <v>0</v>
      </c>
      <c r="S1933" s="29">
        <f t="shared" si="2044"/>
        <v>0</v>
      </c>
      <c r="T1933" s="29">
        <f t="shared" si="2044"/>
        <v>0</v>
      </c>
      <c r="U1933" s="29">
        <f t="shared" si="2044"/>
        <v>0</v>
      </c>
      <c r="V1933" s="29">
        <f t="shared" si="2044"/>
        <v>0</v>
      </c>
      <c r="W1933" s="29">
        <f t="shared" si="2044"/>
        <v>0</v>
      </c>
      <c r="X1933" s="29">
        <f t="shared" si="2044"/>
        <v>0</v>
      </c>
      <c r="Y1933" s="29">
        <f t="shared" si="2044"/>
        <v>1</v>
      </c>
      <c r="Z1933" s="29">
        <f t="shared" si="2044"/>
        <v>1</v>
      </c>
      <c r="AA1933" s="29">
        <f t="shared" si="2044"/>
        <v>1</v>
      </c>
      <c r="AB1933" s="29">
        <f t="shared" si="2044"/>
        <v>1</v>
      </c>
      <c r="AC1933" s="29">
        <f t="shared" si="2044"/>
        <v>1</v>
      </c>
      <c r="AD1933" s="29">
        <f t="shared" si="2044"/>
        <v>1</v>
      </c>
      <c r="AE1933" s="29">
        <f t="shared" si="2040"/>
        <v>1</v>
      </c>
      <c r="AF1933" s="29">
        <f t="shared" si="2040"/>
        <v>1</v>
      </c>
      <c r="AG1933" s="29">
        <f t="shared" si="2040"/>
        <v>1</v>
      </c>
      <c r="AH1933" s="29">
        <f t="shared" si="2040"/>
        <v>1</v>
      </c>
      <c r="AI1933" s="29">
        <f t="shared" si="2040"/>
        <v>1</v>
      </c>
      <c r="AJ1933" s="29">
        <f t="shared" si="2040"/>
        <v>1</v>
      </c>
      <c r="AK1933" s="29">
        <f t="shared" si="2040"/>
        <v>1</v>
      </c>
      <c r="AL1933" s="29">
        <f t="shared" si="2040"/>
        <v>1</v>
      </c>
      <c r="AM1933" s="29">
        <f t="shared" si="2040"/>
        <v>1</v>
      </c>
      <c r="AN1933" s="29">
        <f t="shared" si="2040"/>
        <v>1</v>
      </c>
      <c r="AO1933" s="29">
        <f t="shared" si="2040"/>
        <v>1</v>
      </c>
      <c r="AP1933" s="29">
        <f t="shared" si="2040"/>
        <v>1</v>
      </c>
      <c r="AQ1933" s="29">
        <f t="shared" si="2040"/>
        <v>1</v>
      </c>
      <c r="AR1933" s="29">
        <f t="shared" si="2040"/>
        <v>1</v>
      </c>
      <c r="AS1933" s="29">
        <f t="shared" si="2040"/>
        <v>1</v>
      </c>
      <c r="AT1933" s="29">
        <f t="shared" si="2051"/>
        <v>1</v>
      </c>
      <c r="AU1933" s="29">
        <f t="shared" si="2051"/>
        <v>1</v>
      </c>
      <c r="AV1933" s="29">
        <f t="shared" si="2051"/>
        <v>1</v>
      </c>
      <c r="AW1933" s="29">
        <f t="shared" si="2051"/>
        <v>1</v>
      </c>
      <c r="AX1933" s="29">
        <f t="shared" si="2051"/>
        <v>1</v>
      </c>
      <c r="AY1933" s="29">
        <f t="shared" si="2051"/>
        <v>1</v>
      </c>
      <c r="AZ1933" s="29">
        <f t="shared" si="2051"/>
        <v>1</v>
      </c>
      <c r="BA1933" s="29">
        <f t="shared" si="2051"/>
        <v>1</v>
      </c>
      <c r="BB1933" s="29">
        <f t="shared" si="2051"/>
        <v>1</v>
      </c>
      <c r="BC1933" s="29">
        <f t="shared" si="2051"/>
        <v>1</v>
      </c>
      <c r="BD1933" s="29">
        <f t="shared" si="2051"/>
        <v>1</v>
      </c>
      <c r="BE1933" s="29">
        <f t="shared" si="2051"/>
        <v>1</v>
      </c>
      <c r="BF1933" s="29">
        <f t="shared" si="2051"/>
        <v>1</v>
      </c>
      <c r="BG1933" s="29">
        <f t="shared" si="2051"/>
        <v>1</v>
      </c>
      <c r="BH1933" s="29">
        <f t="shared" si="2051"/>
        <v>1</v>
      </c>
      <c r="BI1933" s="29">
        <f t="shared" si="2051"/>
        <v>1</v>
      </c>
      <c r="BJ1933" s="29">
        <f t="shared" si="2049"/>
        <v>1</v>
      </c>
      <c r="BN1933" s="29">
        <f t="shared" si="2033"/>
        <v>22</v>
      </c>
      <c r="BO1933" s="29">
        <f t="shared" si="2045"/>
        <v>30</v>
      </c>
    </row>
    <row r="1934" spans="3:67" x14ac:dyDescent="0.25">
      <c r="C1934" s="79">
        <f t="shared" si="2041"/>
        <v>43891</v>
      </c>
      <c r="D1934" s="29">
        <f t="shared" ref="D1934:D1997" si="2057">YEAR(C1934)</f>
        <v>2020</v>
      </c>
      <c r="E1934" s="29">
        <f t="shared" si="2034"/>
        <v>3</v>
      </c>
      <c r="F1934" s="29">
        <f t="shared" si="2035"/>
        <v>9</v>
      </c>
      <c r="G1934" s="29">
        <f t="shared" si="2036"/>
        <v>1</v>
      </c>
      <c r="H1934" s="166" t="str">
        <f t="shared" si="2037"/>
        <v>Sa</v>
      </c>
      <c r="I1934" s="29">
        <f t="shared" si="2042"/>
        <v>23</v>
      </c>
      <c r="J1934" s="29">
        <f t="array" ref="J1934">INDEX(Dienstplan!$F$6:$AJ$55,BN1934,BO1934)</f>
        <v>0</v>
      </c>
      <c r="K1934" s="29">
        <f t="array" ref="K1934">IF(OR(J1934=Schichten!$B$3,J1934=Schichten!$B$4),INDEX($D$98:$D$147,MATCH(CODE(J1934),$H$98:$H$147,0)),IF(ISERROR(INDEX($D$98:$D$147,MATCH(J1934,$A$98:$A$147,0))),0,INDEX($D$98:$D$147,MATCH(J1934,$A$98:$A$147,0))))</f>
        <v>0</v>
      </c>
      <c r="L1934" s="29">
        <f t="shared" ref="L1934" si="2058">L1884</f>
        <v>0</v>
      </c>
      <c r="M1934" s="29">
        <f t="shared" si="1968"/>
        <v>0</v>
      </c>
      <c r="O1934" s="29">
        <f t="shared" si="2044"/>
        <v>0</v>
      </c>
      <c r="P1934" s="29">
        <f t="shared" si="2044"/>
        <v>0</v>
      </c>
      <c r="Q1934" s="29">
        <f t="shared" si="2044"/>
        <v>0</v>
      </c>
      <c r="R1934" s="29">
        <f t="shared" si="2044"/>
        <v>0</v>
      </c>
      <c r="S1934" s="29">
        <f t="shared" si="2044"/>
        <v>0</v>
      </c>
      <c r="T1934" s="29">
        <f t="shared" si="2044"/>
        <v>0</v>
      </c>
      <c r="U1934" s="29">
        <f t="shared" si="2044"/>
        <v>0</v>
      </c>
      <c r="V1934" s="29">
        <f t="shared" si="2044"/>
        <v>0</v>
      </c>
      <c r="W1934" s="29">
        <f t="shared" si="2044"/>
        <v>0</v>
      </c>
      <c r="X1934" s="29">
        <f t="shared" si="2044"/>
        <v>0</v>
      </c>
      <c r="Y1934" s="29">
        <f t="shared" si="2044"/>
        <v>1</v>
      </c>
      <c r="Z1934" s="29">
        <f t="shared" si="2044"/>
        <v>1</v>
      </c>
      <c r="AA1934" s="29">
        <f t="shared" si="2044"/>
        <v>1</v>
      </c>
      <c r="AB1934" s="29">
        <f t="shared" si="2044"/>
        <v>1</v>
      </c>
      <c r="AC1934" s="29">
        <f t="shared" si="2044"/>
        <v>1</v>
      </c>
      <c r="AD1934" s="29">
        <f t="shared" si="2044"/>
        <v>1</v>
      </c>
      <c r="AE1934" s="29">
        <f t="shared" si="2040"/>
        <v>1</v>
      </c>
      <c r="AF1934" s="29">
        <f t="shared" si="2040"/>
        <v>1</v>
      </c>
      <c r="AG1934" s="29">
        <f t="shared" si="2040"/>
        <v>1</v>
      </c>
      <c r="AH1934" s="29">
        <f t="shared" si="2040"/>
        <v>1</v>
      </c>
      <c r="AI1934" s="29">
        <f t="shared" si="2040"/>
        <v>1</v>
      </c>
      <c r="AJ1934" s="29">
        <f t="shared" si="2040"/>
        <v>1</v>
      </c>
      <c r="AK1934" s="29">
        <f t="shared" si="2040"/>
        <v>1</v>
      </c>
      <c r="AL1934" s="29">
        <f t="shared" si="2040"/>
        <v>1</v>
      </c>
      <c r="AM1934" s="29">
        <f t="shared" si="2040"/>
        <v>1</v>
      </c>
      <c r="AN1934" s="29">
        <f t="shared" si="2040"/>
        <v>1</v>
      </c>
      <c r="AO1934" s="29">
        <f t="shared" si="2040"/>
        <v>1</v>
      </c>
      <c r="AP1934" s="29">
        <f t="shared" si="2040"/>
        <v>1</v>
      </c>
      <c r="AQ1934" s="29">
        <f t="shared" si="2040"/>
        <v>1</v>
      </c>
      <c r="AR1934" s="29">
        <f t="shared" si="2040"/>
        <v>1</v>
      </c>
      <c r="AS1934" s="29">
        <f t="shared" si="2040"/>
        <v>1</v>
      </c>
      <c r="AT1934" s="29">
        <f t="shared" si="2051"/>
        <v>1</v>
      </c>
      <c r="AU1934" s="29">
        <f t="shared" si="2051"/>
        <v>1</v>
      </c>
      <c r="AV1934" s="29">
        <f t="shared" si="2051"/>
        <v>1</v>
      </c>
      <c r="AW1934" s="29">
        <f t="shared" si="2051"/>
        <v>1</v>
      </c>
      <c r="AX1934" s="29">
        <f t="shared" si="2051"/>
        <v>1</v>
      </c>
      <c r="AY1934" s="29">
        <f t="shared" si="2051"/>
        <v>1</v>
      </c>
      <c r="AZ1934" s="29">
        <f t="shared" si="2051"/>
        <v>1</v>
      </c>
      <c r="BA1934" s="29">
        <f t="shared" si="2051"/>
        <v>1</v>
      </c>
      <c r="BB1934" s="29">
        <f t="shared" si="2051"/>
        <v>1</v>
      </c>
      <c r="BC1934" s="29">
        <f t="shared" si="2051"/>
        <v>1</v>
      </c>
      <c r="BD1934" s="29">
        <f t="shared" si="2051"/>
        <v>1</v>
      </c>
      <c r="BE1934" s="29">
        <f t="shared" si="2051"/>
        <v>1</v>
      </c>
      <c r="BF1934" s="29">
        <f t="shared" si="2051"/>
        <v>1</v>
      </c>
      <c r="BG1934" s="29">
        <f t="shared" si="2051"/>
        <v>1</v>
      </c>
      <c r="BH1934" s="29">
        <f t="shared" si="2051"/>
        <v>1</v>
      </c>
      <c r="BI1934" s="29">
        <f t="shared" si="2051"/>
        <v>1</v>
      </c>
      <c r="BJ1934" s="29">
        <f t="shared" si="2049"/>
        <v>1</v>
      </c>
      <c r="BN1934" s="29">
        <f t="shared" si="2033"/>
        <v>23</v>
      </c>
      <c r="BO1934" s="29">
        <f t="shared" si="2045"/>
        <v>30</v>
      </c>
    </row>
    <row r="1935" spans="3:67" x14ac:dyDescent="0.25">
      <c r="C1935" s="79">
        <f t="shared" si="2041"/>
        <v>43891</v>
      </c>
      <c r="D1935" s="29">
        <f t="shared" si="2057"/>
        <v>2020</v>
      </c>
      <c r="E1935" s="29">
        <f t="shared" si="2034"/>
        <v>3</v>
      </c>
      <c r="F1935" s="29">
        <f t="shared" si="2035"/>
        <v>9</v>
      </c>
      <c r="G1935" s="29">
        <f t="shared" si="2036"/>
        <v>1</v>
      </c>
      <c r="H1935" s="166" t="str">
        <f t="shared" si="2037"/>
        <v>Sa</v>
      </c>
      <c r="I1935" s="29">
        <f t="shared" si="2042"/>
        <v>24</v>
      </c>
      <c r="J1935" s="29">
        <f t="array" ref="J1935">INDEX(Dienstplan!$F$6:$AJ$55,BN1935,BO1935)</f>
        <v>0</v>
      </c>
      <c r="K1935" s="29">
        <f t="array" ref="K1935">IF(OR(J1935=Schichten!$B$3,J1935=Schichten!$B$4),INDEX($D$98:$D$147,MATCH(CODE(J1935),$H$98:$H$147,0)),IF(ISERROR(INDEX($D$98:$D$147,MATCH(J1935,$A$98:$A$147,0))),0,INDEX($D$98:$D$147,MATCH(J1935,$A$98:$A$147,0))))</f>
        <v>0</v>
      </c>
      <c r="L1935" s="29">
        <f t="shared" ref="L1935" si="2059">L1885</f>
        <v>0</v>
      </c>
      <c r="M1935" s="29">
        <f t="shared" ref="M1935:M1998" si="2060">IF($M$457,IF(CODE(J1935)=$N$459,1,IF(CODE(J1935)=$N$460,0.5,0)),0)</f>
        <v>0</v>
      </c>
      <c r="O1935" s="29">
        <f t="shared" si="2044"/>
        <v>0</v>
      </c>
      <c r="P1935" s="29">
        <f t="shared" si="2044"/>
        <v>0</v>
      </c>
      <c r="Q1935" s="29">
        <f t="shared" si="2044"/>
        <v>0</v>
      </c>
      <c r="R1935" s="29">
        <f t="shared" si="2044"/>
        <v>0</v>
      </c>
      <c r="S1935" s="29">
        <f t="shared" si="2044"/>
        <v>0</v>
      </c>
      <c r="T1935" s="29">
        <f t="shared" si="2044"/>
        <v>0</v>
      </c>
      <c r="U1935" s="29">
        <f t="shared" si="2044"/>
        <v>0</v>
      </c>
      <c r="V1935" s="29">
        <f t="shared" si="2044"/>
        <v>0</v>
      </c>
      <c r="W1935" s="29">
        <f t="shared" si="2044"/>
        <v>0</v>
      </c>
      <c r="X1935" s="29">
        <f t="shared" si="2044"/>
        <v>0</v>
      </c>
      <c r="Y1935" s="29">
        <f t="shared" si="2044"/>
        <v>1</v>
      </c>
      <c r="Z1935" s="29">
        <f t="shared" si="2044"/>
        <v>1</v>
      </c>
      <c r="AA1935" s="29">
        <f t="shared" si="2044"/>
        <v>1</v>
      </c>
      <c r="AB1935" s="29">
        <f t="shared" si="2044"/>
        <v>1</v>
      </c>
      <c r="AC1935" s="29">
        <f t="shared" si="2044"/>
        <v>1</v>
      </c>
      <c r="AD1935" s="29">
        <f t="shared" si="2044"/>
        <v>1</v>
      </c>
      <c r="AE1935" s="29">
        <f t="shared" si="2040"/>
        <v>1</v>
      </c>
      <c r="AF1935" s="29">
        <f t="shared" si="2040"/>
        <v>1</v>
      </c>
      <c r="AG1935" s="29">
        <f t="shared" si="2040"/>
        <v>1</v>
      </c>
      <c r="AH1935" s="29">
        <f t="shared" si="2040"/>
        <v>1</v>
      </c>
      <c r="AI1935" s="29">
        <f t="shared" si="2040"/>
        <v>1</v>
      </c>
      <c r="AJ1935" s="29">
        <f t="shared" si="2040"/>
        <v>1</v>
      </c>
      <c r="AK1935" s="29">
        <f t="shared" si="2040"/>
        <v>1</v>
      </c>
      <c r="AL1935" s="29">
        <f t="shared" si="2040"/>
        <v>1</v>
      </c>
      <c r="AM1935" s="29">
        <f t="shared" si="2040"/>
        <v>1</v>
      </c>
      <c r="AN1935" s="29">
        <f t="shared" si="2040"/>
        <v>1</v>
      </c>
      <c r="AO1935" s="29">
        <f t="shared" si="2040"/>
        <v>1</v>
      </c>
      <c r="AP1935" s="29">
        <f t="shared" si="2040"/>
        <v>1</v>
      </c>
      <c r="AQ1935" s="29">
        <f t="shared" si="2040"/>
        <v>1</v>
      </c>
      <c r="AR1935" s="29">
        <f t="shared" si="2040"/>
        <v>1</v>
      </c>
      <c r="AS1935" s="29">
        <f t="shared" si="2040"/>
        <v>1</v>
      </c>
      <c r="AT1935" s="29">
        <f t="shared" si="2051"/>
        <v>1</v>
      </c>
      <c r="AU1935" s="29">
        <f t="shared" si="2051"/>
        <v>1</v>
      </c>
      <c r="AV1935" s="29">
        <f t="shared" si="2051"/>
        <v>1</v>
      </c>
      <c r="AW1935" s="29">
        <f t="shared" si="2051"/>
        <v>1</v>
      </c>
      <c r="AX1935" s="29">
        <f t="shared" si="2051"/>
        <v>1</v>
      </c>
      <c r="AY1935" s="29">
        <f t="shared" si="2051"/>
        <v>1</v>
      </c>
      <c r="AZ1935" s="29">
        <f t="shared" si="2051"/>
        <v>1</v>
      </c>
      <c r="BA1935" s="29">
        <f t="shared" si="2051"/>
        <v>1</v>
      </c>
      <c r="BB1935" s="29">
        <f t="shared" si="2051"/>
        <v>1</v>
      </c>
      <c r="BC1935" s="29">
        <f t="shared" si="2051"/>
        <v>1</v>
      </c>
      <c r="BD1935" s="29">
        <f t="shared" si="2051"/>
        <v>1</v>
      </c>
      <c r="BE1935" s="29">
        <f t="shared" si="2051"/>
        <v>1</v>
      </c>
      <c r="BF1935" s="29">
        <f t="shared" si="2051"/>
        <v>1</v>
      </c>
      <c r="BG1935" s="29">
        <f t="shared" si="2051"/>
        <v>1</v>
      </c>
      <c r="BH1935" s="29">
        <f t="shared" si="2051"/>
        <v>1</v>
      </c>
      <c r="BI1935" s="29">
        <f t="shared" si="2051"/>
        <v>1</v>
      </c>
      <c r="BJ1935" s="29">
        <f t="shared" si="2049"/>
        <v>1</v>
      </c>
      <c r="BN1935" s="29">
        <f t="shared" si="2033"/>
        <v>24</v>
      </c>
      <c r="BO1935" s="29">
        <f t="shared" si="2045"/>
        <v>30</v>
      </c>
    </row>
    <row r="1936" spans="3:67" x14ac:dyDescent="0.25">
      <c r="C1936" s="79">
        <f t="shared" si="2041"/>
        <v>43891</v>
      </c>
      <c r="D1936" s="29">
        <f t="shared" si="2057"/>
        <v>2020</v>
      </c>
      <c r="E1936" s="29">
        <f t="shared" si="2034"/>
        <v>3</v>
      </c>
      <c r="F1936" s="29">
        <f t="shared" si="2035"/>
        <v>9</v>
      </c>
      <c r="G1936" s="29">
        <f t="shared" si="2036"/>
        <v>1</v>
      </c>
      <c r="H1936" s="166" t="str">
        <f t="shared" si="2037"/>
        <v>Sa</v>
      </c>
      <c r="I1936" s="29">
        <f t="shared" si="2042"/>
        <v>25</v>
      </c>
      <c r="J1936" s="29">
        <f t="array" ref="J1936">INDEX(Dienstplan!$F$6:$AJ$55,BN1936,BO1936)</f>
        <v>0</v>
      </c>
      <c r="K1936" s="29">
        <f t="array" ref="K1936">IF(OR(J1936=Schichten!$B$3,J1936=Schichten!$B$4),INDEX($D$98:$D$147,MATCH(CODE(J1936),$H$98:$H$147,0)),IF(ISERROR(INDEX($D$98:$D$147,MATCH(J1936,$A$98:$A$147,0))),0,INDEX($D$98:$D$147,MATCH(J1936,$A$98:$A$147,0))))</f>
        <v>0</v>
      </c>
      <c r="L1936" s="29">
        <f t="shared" ref="L1936" si="2061">L1886</f>
        <v>0</v>
      </c>
      <c r="M1936" s="29">
        <f t="shared" si="2060"/>
        <v>0</v>
      </c>
      <c r="O1936" s="29">
        <f t="shared" si="2044"/>
        <v>0</v>
      </c>
      <c r="P1936" s="29">
        <f t="shared" si="2044"/>
        <v>0</v>
      </c>
      <c r="Q1936" s="29">
        <f t="shared" si="2044"/>
        <v>0</v>
      </c>
      <c r="R1936" s="29">
        <f t="shared" si="2044"/>
        <v>0</v>
      </c>
      <c r="S1936" s="29">
        <f t="shared" si="2044"/>
        <v>0</v>
      </c>
      <c r="T1936" s="29">
        <f t="shared" si="2044"/>
        <v>0</v>
      </c>
      <c r="U1936" s="29">
        <f t="shared" si="2044"/>
        <v>0</v>
      </c>
      <c r="V1936" s="29">
        <f t="shared" si="2044"/>
        <v>0</v>
      </c>
      <c r="W1936" s="29">
        <f t="shared" si="2044"/>
        <v>0</v>
      </c>
      <c r="X1936" s="29">
        <f t="shared" si="2044"/>
        <v>0</v>
      </c>
      <c r="Y1936" s="29">
        <f t="shared" si="2044"/>
        <v>1</v>
      </c>
      <c r="Z1936" s="29">
        <f t="shared" si="2044"/>
        <v>1</v>
      </c>
      <c r="AA1936" s="29">
        <f t="shared" si="2044"/>
        <v>1</v>
      </c>
      <c r="AB1936" s="29">
        <f t="shared" si="2044"/>
        <v>1</v>
      </c>
      <c r="AC1936" s="29">
        <f t="shared" si="2044"/>
        <v>1</v>
      </c>
      <c r="AD1936" s="29">
        <f t="shared" si="2044"/>
        <v>1</v>
      </c>
      <c r="AE1936" s="29">
        <f t="shared" si="2040"/>
        <v>1</v>
      </c>
      <c r="AF1936" s="29">
        <f t="shared" si="2040"/>
        <v>1</v>
      </c>
      <c r="AG1936" s="29">
        <f t="shared" si="2040"/>
        <v>1</v>
      </c>
      <c r="AH1936" s="29">
        <f t="shared" si="2040"/>
        <v>1</v>
      </c>
      <c r="AI1936" s="29">
        <f t="shared" si="2040"/>
        <v>1</v>
      </c>
      <c r="AJ1936" s="29">
        <f t="shared" si="2040"/>
        <v>1</v>
      </c>
      <c r="AK1936" s="29">
        <f t="shared" si="2040"/>
        <v>1</v>
      </c>
      <c r="AL1936" s="29">
        <f t="shared" si="2040"/>
        <v>1</v>
      </c>
      <c r="AM1936" s="29">
        <f t="shared" si="2040"/>
        <v>1</v>
      </c>
      <c r="AN1936" s="29">
        <f t="shared" si="2040"/>
        <v>1</v>
      </c>
      <c r="AO1936" s="29">
        <f t="shared" si="2040"/>
        <v>1</v>
      </c>
      <c r="AP1936" s="29">
        <f t="shared" si="2040"/>
        <v>1</v>
      </c>
      <c r="AQ1936" s="29">
        <f t="shared" si="2040"/>
        <v>1</v>
      </c>
      <c r="AR1936" s="29">
        <f t="shared" si="2040"/>
        <v>1</v>
      </c>
      <c r="AS1936" s="29">
        <f t="shared" si="2040"/>
        <v>1</v>
      </c>
      <c r="AT1936" s="29">
        <f t="shared" si="2051"/>
        <v>1</v>
      </c>
      <c r="AU1936" s="29">
        <f t="shared" si="2051"/>
        <v>1</v>
      </c>
      <c r="AV1936" s="29">
        <f t="shared" si="2051"/>
        <v>1</v>
      </c>
      <c r="AW1936" s="29">
        <f t="shared" si="2051"/>
        <v>1</v>
      </c>
      <c r="AX1936" s="29">
        <f t="shared" si="2051"/>
        <v>1</v>
      </c>
      <c r="AY1936" s="29">
        <f t="shared" si="2051"/>
        <v>1</v>
      </c>
      <c r="AZ1936" s="29">
        <f t="shared" si="2051"/>
        <v>1</v>
      </c>
      <c r="BA1936" s="29">
        <f t="shared" si="2051"/>
        <v>1</v>
      </c>
      <c r="BB1936" s="29">
        <f t="shared" si="2051"/>
        <v>1</v>
      </c>
      <c r="BC1936" s="29">
        <f t="shared" si="2051"/>
        <v>1</v>
      </c>
      <c r="BD1936" s="29">
        <f t="shared" si="2051"/>
        <v>1</v>
      </c>
      <c r="BE1936" s="29">
        <f t="shared" si="2051"/>
        <v>1</v>
      </c>
      <c r="BF1936" s="29">
        <f t="shared" si="2051"/>
        <v>1</v>
      </c>
      <c r="BG1936" s="29">
        <f t="shared" si="2051"/>
        <v>1</v>
      </c>
      <c r="BH1936" s="29">
        <f t="shared" si="2051"/>
        <v>1</v>
      </c>
      <c r="BI1936" s="29">
        <f t="shared" si="2051"/>
        <v>1</v>
      </c>
      <c r="BJ1936" s="29">
        <f t="shared" si="2049"/>
        <v>1</v>
      </c>
      <c r="BN1936" s="29">
        <f t="shared" si="2033"/>
        <v>25</v>
      </c>
      <c r="BO1936" s="29">
        <f t="shared" si="2045"/>
        <v>30</v>
      </c>
    </row>
    <row r="1937" spans="3:67" x14ac:dyDescent="0.25">
      <c r="C1937" s="79">
        <f t="shared" si="2041"/>
        <v>43891</v>
      </c>
      <c r="D1937" s="29">
        <f t="shared" si="2057"/>
        <v>2020</v>
      </c>
      <c r="E1937" s="29">
        <f t="shared" si="2034"/>
        <v>3</v>
      </c>
      <c r="F1937" s="29">
        <f t="shared" si="2035"/>
        <v>9</v>
      </c>
      <c r="G1937" s="29">
        <f t="shared" si="2036"/>
        <v>1</v>
      </c>
      <c r="H1937" s="166" t="str">
        <f t="shared" si="2037"/>
        <v>Sa</v>
      </c>
      <c r="I1937" s="29">
        <f t="shared" si="2042"/>
        <v>26</v>
      </c>
      <c r="J1937" s="29">
        <f t="array" ref="J1937">INDEX(Dienstplan!$F$6:$AJ$55,BN1937,BO1937)</f>
        <v>0</v>
      </c>
      <c r="K1937" s="29">
        <f t="array" ref="K1937">IF(OR(J1937=Schichten!$B$3,J1937=Schichten!$B$4),INDEX($D$98:$D$147,MATCH(CODE(J1937),$H$98:$H$147,0)),IF(ISERROR(INDEX($D$98:$D$147,MATCH(J1937,$A$98:$A$147,0))),0,INDEX($D$98:$D$147,MATCH(J1937,$A$98:$A$147,0))))</f>
        <v>0</v>
      </c>
      <c r="L1937" s="29">
        <f t="shared" ref="L1937" si="2062">L1887</f>
        <v>0</v>
      </c>
      <c r="M1937" s="29">
        <f t="shared" si="2060"/>
        <v>0</v>
      </c>
      <c r="O1937" s="29">
        <f t="shared" si="2044"/>
        <v>0</v>
      </c>
      <c r="P1937" s="29">
        <f t="shared" si="2044"/>
        <v>0</v>
      </c>
      <c r="Q1937" s="29">
        <f t="shared" si="2044"/>
        <v>0</v>
      </c>
      <c r="R1937" s="29">
        <f t="shared" si="2044"/>
        <v>0</v>
      </c>
      <c r="S1937" s="29">
        <f t="shared" si="2044"/>
        <v>0</v>
      </c>
      <c r="T1937" s="29">
        <f t="shared" si="2044"/>
        <v>0</v>
      </c>
      <c r="U1937" s="29">
        <f t="shared" si="2044"/>
        <v>0</v>
      </c>
      <c r="V1937" s="29">
        <f t="shared" si="2044"/>
        <v>0</v>
      </c>
      <c r="W1937" s="29">
        <f t="shared" si="2044"/>
        <v>0</v>
      </c>
      <c r="X1937" s="29">
        <f t="shared" si="2044"/>
        <v>0</v>
      </c>
      <c r="Y1937" s="29">
        <f t="shared" si="2044"/>
        <v>1</v>
      </c>
      <c r="Z1937" s="29">
        <f t="shared" si="2044"/>
        <v>1</v>
      </c>
      <c r="AA1937" s="29">
        <f t="shared" si="2044"/>
        <v>1</v>
      </c>
      <c r="AB1937" s="29">
        <f t="shared" si="2044"/>
        <v>1</v>
      </c>
      <c r="AC1937" s="29">
        <f t="shared" si="2044"/>
        <v>1</v>
      </c>
      <c r="AD1937" s="29">
        <f t="shared" si="2044"/>
        <v>1</v>
      </c>
      <c r="AE1937" s="29">
        <f t="shared" si="2040"/>
        <v>1</v>
      </c>
      <c r="AF1937" s="29">
        <f t="shared" si="2040"/>
        <v>1</v>
      </c>
      <c r="AG1937" s="29">
        <f t="shared" si="2040"/>
        <v>1</v>
      </c>
      <c r="AH1937" s="29">
        <f t="shared" si="2040"/>
        <v>1</v>
      </c>
      <c r="AI1937" s="29">
        <f t="shared" si="2040"/>
        <v>1</v>
      </c>
      <c r="AJ1937" s="29">
        <f t="shared" si="2040"/>
        <v>1</v>
      </c>
      <c r="AK1937" s="29">
        <f t="shared" si="2040"/>
        <v>1</v>
      </c>
      <c r="AL1937" s="29">
        <f t="shared" si="2040"/>
        <v>1</v>
      </c>
      <c r="AM1937" s="29">
        <f t="shared" si="2040"/>
        <v>1</v>
      </c>
      <c r="AN1937" s="29">
        <f t="shared" si="2040"/>
        <v>1</v>
      </c>
      <c r="AO1937" s="29">
        <f t="shared" si="2040"/>
        <v>1</v>
      </c>
      <c r="AP1937" s="29">
        <f t="shared" si="2040"/>
        <v>1</v>
      </c>
      <c r="AQ1937" s="29">
        <f t="shared" si="2040"/>
        <v>1</v>
      </c>
      <c r="AR1937" s="29">
        <f t="shared" si="2040"/>
        <v>1</v>
      </c>
      <c r="AS1937" s="29">
        <f t="shared" si="2040"/>
        <v>1</v>
      </c>
      <c r="AT1937" s="29">
        <f t="shared" si="2051"/>
        <v>1</v>
      </c>
      <c r="AU1937" s="29">
        <f t="shared" si="2051"/>
        <v>1</v>
      </c>
      <c r="AV1937" s="29">
        <f t="shared" si="2051"/>
        <v>1</v>
      </c>
      <c r="AW1937" s="29">
        <f t="shared" si="2051"/>
        <v>1</v>
      </c>
      <c r="AX1937" s="29">
        <f t="shared" si="2051"/>
        <v>1</v>
      </c>
      <c r="AY1937" s="29">
        <f t="shared" si="2051"/>
        <v>1</v>
      </c>
      <c r="AZ1937" s="29">
        <f t="shared" si="2051"/>
        <v>1</v>
      </c>
      <c r="BA1937" s="29">
        <f t="shared" si="2051"/>
        <v>1</v>
      </c>
      <c r="BB1937" s="29">
        <f t="shared" si="2051"/>
        <v>1</v>
      </c>
      <c r="BC1937" s="29">
        <f t="shared" si="2051"/>
        <v>1</v>
      </c>
      <c r="BD1937" s="29">
        <f t="shared" si="2051"/>
        <v>1</v>
      </c>
      <c r="BE1937" s="29">
        <f t="shared" si="2051"/>
        <v>1</v>
      </c>
      <c r="BF1937" s="29">
        <f t="shared" si="2051"/>
        <v>1</v>
      </c>
      <c r="BG1937" s="29">
        <f t="shared" si="2051"/>
        <v>1</v>
      </c>
      <c r="BH1937" s="29">
        <f t="shared" si="2051"/>
        <v>1</v>
      </c>
      <c r="BI1937" s="29">
        <f t="shared" si="2051"/>
        <v>1</v>
      </c>
      <c r="BJ1937" s="29">
        <f t="shared" si="2049"/>
        <v>1</v>
      </c>
      <c r="BN1937" s="29">
        <f t="shared" si="2033"/>
        <v>26</v>
      </c>
      <c r="BO1937" s="29">
        <f t="shared" si="2045"/>
        <v>30</v>
      </c>
    </row>
    <row r="1938" spans="3:67" x14ac:dyDescent="0.25">
      <c r="C1938" s="79">
        <f t="shared" si="2041"/>
        <v>43891</v>
      </c>
      <c r="D1938" s="29">
        <f t="shared" si="2057"/>
        <v>2020</v>
      </c>
      <c r="E1938" s="29">
        <f t="shared" si="2034"/>
        <v>3</v>
      </c>
      <c r="F1938" s="29">
        <f t="shared" si="2035"/>
        <v>9</v>
      </c>
      <c r="G1938" s="29">
        <f t="shared" si="2036"/>
        <v>1</v>
      </c>
      <c r="H1938" s="166" t="str">
        <f t="shared" si="2037"/>
        <v>Sa</v>
      </c>
      <c r="I1938" s="29">
        <f t="shared" si="2042"/>
        <v>27</v>
      </c>
      <c r="J1938" s="29">
        <f t="array" ref="J1938">INDEX(Dienstplan!$F$6:$AJ$55,BN1938,BO1938)</f>
        <v>0</v>
      </c>
      <c r="K1938" s="29">
        <f t="array" ref="K1938">IF(OR(J1938=Schichten!$B$3,J1938=Schichten!$B$4),INDEX($D$98:$D$147,MATCH(CODE(J1938),$H$98:$H$147,0)),IF(ISERROR(INDEX($D$98:$D$147,MATCH(J1938,$A$98:$A$147,0))),0,INDEX($D$98:$D$147,MATCH(J1938,$A$98:$A$147,0))))</f>
        <v>0</v>
      </c>
      <c r="L1938" s="29">
        <f t="shared" ref="L1938" si="2063">L1888</f>
        <v>0</v>
      </c>
      <c r="M1938" s="29">
        <f t="shared" si="2060"/>
        <v>0</v>
      </c>
      <c r="O1938" s="29">
        <f t="shared" si="2044"/>
        <v>0</v>
      </c>
      <c r="P1938" s="29">
        <f t="shared" si="2044"/>
        <v>0</v>
      </c>
      <c r="Q1938" s="29">
        <f t="shared" si="2044"/>
        <v>0</v>
      </c>
      <c r="R1938" s="29">
        <f t="shared" si="2044"/>
        <v>0</v>
      </c>
      <c r="S1938" s="29">
        <f t="shared" si="2044"/>
        <v>0</v>
      </c>
      <c r="T1938" s="29">
        <f t="shared" si="2044"/>
        <v>0</v>
      </c>
      <c r="U1938" s="29">
        <f t="shared" si="2044"/>
        <v>0</v>
      </c>
      <c r="V1938" s="29">
        <f t="shared" si="2044"/>
        <v>0</v>
      </c>
      <c r="W1938" s="29">
        <f t="shared" si="2044"/>
        <v>0</v>
      </c>
      <c r="X1938" s="29">
        <f t="shared" si="2044"/>
        <v>0</v>
      </c>
      <c r="Y1938" s="29">
        <f t="shared" si="2044"/>
        <v>1</v>
      </c>
      <c r="Z1938" s="29">
        <f t="shared" si="2044"/>
        <v>1</v>
      </c>
      <c r="AA1938" s="29">
        <f t="shared" si="2044"/>
        <v>1</v>
      </c>
      <c r="AB1938" s="29">
        <f t="shared" si="2044"/>
        <v>1</v>
      </c>
      <c r="AC1938" s="29">
        <f t="shared" si="2044"/>
        <v>1</v>
      </c>
      <c r="AD1938" s="29">
        <f t="shared" si="2044"/>
        <v>1</v>
      </c>
      <c r="AE1938" s="29">
        <f t="shared" si="2040"/>
        <v>1</v>
      </c>
      <c r="AF1938" s="29">
        <f t="shared" si="2040"/>
        <v>1</v>
      </c>
      <c r="AG1938" s="29">
        <f t="shared" si="2040"/>
        <v>1</v>
      </c>
      <c r="AH1938" s="29">
        <f t="shared" si="2040"/>
        <v>1</v>
      </c>
      <c r="AI1938" s="29">
        <f t="shared" si="2040"/>
        <v>1</v>
      </c>
      <c r="AJ1938" s="29">
        <f t="shared" si="2040"/>
        <v>1</v>
      </c>
      <c r="AK1938" s="29">
        <f t="shared" si="2040"/>
        <v>1</v>
      </c>
      <c r="AL1938" s="29">
        <f t="shared" si="2040"/>
        <v>1</v>
      </c>
      <c r="AM1938" s="29">
        <f t="shared" si="2040"/>
        <v>1</v>
      </c>
      <c r="AN1938" s="29">
        <f t="shared" si="2040"/>
        <v>1</v>
      </c>
      <c r="AO1938" s="29">
        <f t="shared" si="2040"/>
        <v>1</v>
      </c>
      <c r="AP1938" s="29">
        <f t="shared" si="2040"/>
        <v>1</v>
      </c>
      <c r="AQ1938" s="29">
        <f t="shared" si="2040"/>
        <v>1</v>
      </c>
      <c r="AR1938" s="29">
        <f t="shared" si="2040"/>
        <v>1</v>
      </c>
      <c r="AS1938" s="29">
        <f t="shared" si="2040"/>
        <v>1</v>
      </c>
      <c r="AT1938" s="29">
        <f t="shared" si="2051"/>
        <v>1</v>
      </c>
      <c r="AU1938" s="29">
        <f t="shared" si="2051"/>
        <v>1</v>
      </c>
      <c r="AV1938" s="29">
        <f t="shared" si="2051"/>
        <v>1</v>
      </c>
      <c r="AW1938" s="29">
        <f t="shared" si="2051"/>
        <v>1</v>
      </c>
      <c r="AX1938" s="29">
        <f t="shared" si="2051"/>
        <v>1</v>
      </c>
      <c r="AY1938" s="29">
        <f t="shared" si="2051"/>
        <v>1</v>
      </c>
      <c r="AZ1938" s="29">
        <f t="shared" si="2051"/>
        <v>1</v>
      </c>
      <c r="BA1938" s="29">
        <f t="shared" si="2051"/>
        <v>1</v>
      </c>
      <c r="BB1938" s="29">
        <f t="shared" si="2051"/>
        <v>1</v>
      </c>
      <c r="BC1938" s="29">
        <f t="shared" si="2051"/>
        <v>1</v>
      </c>
      <c r="BD1938" s="29">
        <f t="shared" si="2051"/>
        <v>1</v>
      </c>
      <c r="BE1938" s="29">
        <f t="shared" si="2051"/>
        <v>1</v>
      </c>
      <c r="BF1938" s="29">
        <f t="shared" si="2051"/>
        <v>1</v>
      </c>
      <c r="BG1938" s="29">
        <f t="shared" si="2051"/>
        <v>1</v>
      </c>
      <c r="BH1938" s="29">
        <f t="shared" si="2051"/>
        <v>1</v>
      </c>
      <c r="BI1938" s="29">
        <f t="shared" si="2051"/>
        <v>1</v>
      </c>
      <c r="BJ1938" s="29">
        <f t="shared" si="2049"/>
        <v>1</v>
      </c>
      <c r="BN1938" s="29">
        <f t="shared" si="2033"/>
        <v>27</v>
      </c>
      <c r="BO1938" s="29">
        <f t="shared" si="2045"/>
        <v>30</v>
      </c>
    </row>
    <row r="1939" spans="3:67" x14ac:dyDescent="0.25">
      <c r="C1939" s="79">
        <f t="shared" si="2041"/>
        <v>43891</v>
      </c>
      <c r="D1939" s="29">
        <f t="shared" si="2057"/>
        <v>2020</v>
      </c>
      <c r="E1939" s="29">
        <f t="shared" si="2034"/>
        <v>3</v>
      </c>
      <c r="F1939" s="29">
        <f t="shared" si="2035"/>
        <v>9</v>
      </c>
      <c r="G1939" s="29">
        <f t="shared" si="2036"/>
        <v>1</v>
      </c>
      <c r="H1939" s="166" t="str">
        <f t="shared" si="2037"/>
        <v>Sa</v>
      </c>
      <c r="I1939" s="29">
        <f t="shared" si="2042"/>
        <v>28</v>
      </c>
      <c r="J1939" s="29">
        <f t="array" ref="J1939">INDEX(Dienstplan!$F$6:$AJ$55,BN1939,BO1939)</f>
        <v>0</v>
      </c>
      <c r="K1939" s="29">
        <f t="array" ref="K1939">IF(OR(J1939=Schichten!$B$3,J1939=Schichten!$B$4),INDEX($D$98:$D$147,MATCH(CODE(J1939),$H$98:$H$147,0)),IF(ISERROR(INDEX($D$98:$D$147,MATCH(J1939,$A$98:$A$147,0))),0,INDEX($D$98:$D$147,MATCH(J1939,$A$98:$A$147,0))))</f>
        <v>0</v>
      </c>
      <c r="L1939" s="29">
        <f t="shared" ref="L1939" si="2064">L1889</f>
        <v>0</v>
      </c>
      <c r="M1939" s="29">
        <f t="shared" si="2060"/>
        <v>0</v>
      </c>
      <c r="O1939" s="29">
        <f t="shared" si="2044"/>
        <v>0</v>
      </c>
      <c r="P1939" s="29">
        <f t="shared" si="2044"/>
        <v>0</v>
      </c>
      <c r="Q1939" s="29">
        <f t="shared" si="2044"/>
        <v>0</v>
      </c>
      <c r="R1939" s="29">
        <f t="shared" si="2044"/>
        <v>0</v>
      </c>
      <c r="S1939" s="29">
        <f t="shared" si="2044"/>
        <v>0</v>
      </c>
      <c r="T1939" s="29">
        <f t="shared" si="2044"/>
        <v>0</v>
      </c>
      <c r="U1939" s="29">
        <f t="shared" si="2044"/>
        <v>0</v>
      </c>
      <c r="V1939" s="29">
        <f t="shared" si="2044"/>
        <v>0</v>
      </c>
      <c r="W1939" s="29">
        <f t="shared" si="2044"/>
        <v>0</v>
      </c>
      <c r="X1939" s="29">
        <f t="shared" si="2044"/>
        <v>0</v>
      </c>
      <c r="Y1939" s="29">
        <f t="shared" si="2044"/>
        <v>1</v>
      </c>
      <c r="Z1939" s="29">
        <f t="shared" si="2044"/>
        <v>1</v>
      </c>
      <c r="AA1939" s="29">
        <f t="shared" si="2044"/>
        <v>1</v>
      </c>
      <c r="AB1939" s="29">
        <f t="shared" si="2044"/>
        <v>1</v>
      </c>
      <c r="AC1939" s="29">
        <f t="shared" si="2044"/>
        <v>1</v>
      </c>
      <c r="AD1939" s="29">
        <f t="shared" ref="AD1939:AS1954" si="2065">IF($M$457,IF($J1939=AD$461,1,0),0)</f>
        <v>1</v>
      </c>
      <c r="AE1939" s="29">
        <f t="shared" si="2065"/>
        <v>1</v>
      </c>
      <c r="AF1939" s="29">
        <f t="shared" si="2065"/>
        <v>1</v>
      </c>
      <c r="AG1939" s="29">
        <f t="shared" si="2065"/>
        <v>1</v>
      </c>
      <c r="AH1939" s="29">
        <f t="shared" si="2065"/>
        <v>1</v>
      </c>
      <c r="AI1939" s="29">
        <f t="shared" si="2065"/>
        <v>1</v>
      </c>
      <c r="AJ1939" s="29">
        <f t="shared" si="2065"/>
        <v>1</v>
      </c>
      <c r="AK1939" s="29">
        <f t="shared" si="2065"/>
        <v>1</v>
      </c>
      <c r="AL1939" s="29">
        <f t="shared" si="2065"/>
        <v>1</v>
      </c>
      <c r="AM1939" s="29">
        <f t="shared" si="2065"/>
        <v>1</v>
      </c>
      <c r="AN1939" s="29">
        <f t="shared" si="2065"/>
        <v>1</v>
      </c>
      <c r="AO1939" s="29">
        <f t="shared" si="2065"/>
        <v>1</v>
      </c>
      <c r="AP1939" s="29">
        <f t="shared" si="2065"/>
        <v>1</v>
      </c>
      <c r="AQ1939" s="29">
        <f t="shared" si="2065"/>
        <v>1</v>
      </c>
      <c r="AR1939" s="29">
        <f t="shared" si="2065"/>
        <v>1</v>
      </c>
      <c r="AS1939" s="29">
        <f t="shared" si="2065"/>
        <v>1</v>
      </c>
      <c r="AT1939" s="29">
        <f t="shared" si="2051"/>
        <v>1</v>
      </c>
      <c r="AU1939" s="29">
        <f t="shared" si="2051"/>
        <v>1</v>
      </c>
      <c r="AV1939" s="29">
        <f t="shared" si="2051"/>
        <v>1</v>
      </c>
      <c r="AW1939" s="29">
        <f t="shared" si="2051"/>
        <v>1</v>
      </c>
      <c r="AX1939" s="29">
        <f t="shared" si="2051"/>
        <v>1</v>
      </c>
      <c r="AY1939" s="29">
        <f t="shared" si="2051"/>
        <v>1</v>
      </c>
      <c r="AZ1939" s="29">
        <f t="shared" si="2051"/>
        <v>1</v>
      </c>
      <c r="BA1939" s="29">
        <f t="shared" si="2051"/>
        <v>1</v>
      </c>
      <c r="BB1939" s="29">
        <f t="shared" si="2051"/>
        <v>1</v>
      </c>
      <c r="BC1939" s="29">
        <f t="shared" si="2051"/>
        <v>1</v>
      </c>
      <c r="BD1939" s="29">
        <f t="shared" si="2051"/>
        <v>1</v>
      </c>
      <c r="BE1939" s="29">
        <f t="shared" si="2051"/>
        <v>1</v>
      </c>
      <c r="BF1939" s="29">
        <f t="shared" si="2051"/>
        <v>1</v>
      </c>
      <c r="BG1939" s="29">
        <f t="shared" si="2051"/>
        <v>1</v>
      </c>
      <c r="BH1939" s="29">
        <f t="shared" si="2051"/>
        <v>1</v>
      </c>
      <c r="BI1939" s="29">
        <f t="shared" si="2051"/>
        <v>1</v>
      </c>
      <c r="BJ1939" s="29">
        <f t="shared" si="2049"/>
        <v>1</v>
      </c>
      <c r="BN1939" s="29">
        <f t="shared" si="2033"/>
        <v>28</v>
      </c>
      <c r="BO1939" s="29">
        <f t="shared" si="2045"/>
        <v>30</v>
      </c>
    </row>
    <row r="1940" spans="3:67" x14ac:dyDescent="0.25">
      <c r="C1940" s="79">
        <f t="shared" si="2041"/>
        <v>43891</v>
      </c>
      <c r="D1940" s="29">
        <f t="shared" si="2057"/>
        <v>2020</v>
      </c>
      <c r="E1940" s="29">
        <f t="shared" si="2034"/>
        <v>3</v>
      </c>
      <c r="F1940" s="29">
        <f t="shared" si="2035"/>
        <v>9</v>
      </c>
      <c r="G1940" s="29">
        <f t="shared" si="2036"/>
        <v>1</v>
      </c>
      <c r="H1940" s="166" t="str">
        <f t="shared" si="2037"/>
        <v>Sa</v>
      </c>
      <c r="I1940" s="29">
        <f t="shared" si="2042"/>
        <v>29</v>
      </c>
      <c r="J1940" s="29">
        <f t="array" ref="J1940">INDEX(Dienstplan!$F$6:$AJ$55,BN1940,BO1940)</f>
        <v>0</v>
      </c>
      <c r="K1940" s="29">
        <f t="array" ref="K1940">IF(OR(J1940=Schichten!$B$3,J1940=Schichten!$B$4),INDEX($D$98:$D$147,MATCH(CODE(J1940),$H$98:$H$147,0)),IF(ISERROR(INDEX($D$98:$D$147,MATCH(J1940,$A$98:$A$147,0))),0,INDEX($D$98:$D$147,MATCH(J1940,$A$98:$A$147,0))))</f>
        <v>0</v>
      </c>
      <c r="L1940" s="29">
        <f t="shared" ref="L1940" si="2066">L1890</f>
        <v>0</v>
      </c>
      <c r="M1940" s="29">
        <f t="shared" si="2060"/>
        <v>0</v>
      </c>
      <c r="O1940" s="29">
        <f t="shared" ref="O1940:AD1955" si="2067">IF($M$457,IF($J1940=O$461,1,0),0)</f>
        <v>0</v>
      </c>
      <c r="P1940" s="29">
        <f t="shared" si="2067"/>
        <v>0</v>
      </c>
      <c r="Q1940" s="29">
        <f t="shared" si="2067"/>
        <v>0</v>
      </c>
      <c r="R1940" s="29">
        <f t="shared" si="2067"/>
        <v>0</v>
      </c>
      <c r="S1940" s="29">
        <f t="shared" si="2067"/>
        <v>0</v>
      </c>
      <c r="T1940" s="29">
        <f t="shared" si="2067"/>
        <v>0</v>
      </c>
      <c r="U1940" s="29">
        <f t="shared" si="2067"/>
        <v>0</v>
      </c>
      <c r="V1940" s="29">
        <f t="shared" si="2067"/>
        <v>0</v>
      </c>
      <c r="W1940" s="29">
        <f t="shared" si="2067"/>
        <v>0</v>
      </c>
      <c r="X1940" s="29">
        <f t="shared" si="2067"/>
        <v>0</v>
      </c>
      <c r="Y1940" s="29">
        <f t="shared" si="2067"/>
        <v>1</v>
      </c>
      <c r="Z1940" s="29">
        <f t="shared" si="2067"/>
        <v>1</v>
      </c>
      <c r="AA1940" s="29">
        <f t="shared" si="2067"/>
        <v>1</v>
      </c>
      <c r="AB1940" s="29">
        <f t="shared" si="2067"/>
        <v>1</v>
      </c>
      <c r="AC1940" s="29">
        <f t="shared" si="2067"/>
        <v>1</v>
      </c>
      <c r="AD1940" s="29">
        <f t="shared" si="2067"/>
        <v>1</v>
      </c>
      <c r="AE1940" s="29">
        <f t="shared" si="2065"/>
        <v>1</v>
      </c>
      <c r="AF1940" s="29">
        <f t="shared" si="2065"/>
        <v>1</v>
      </c>
      <c r="AG1940" s="29">
        <f t="shared" si="2065"/>
        <v>1</v>
      </c>
      <c r="AH1940" s="29">
        <f t="shared" si="2065"/>
        <v>1</v>
      </c>
      <c r="AI1940" s="29">
        <f t="shared" si="2065"/>
        <v>1</v>
      </c>
      <c r="AJ1940" s="29">
        <f t="shared" si="2065"/>
        <v>1</v>
      </c>
      <c r="AK1940" s="29">
        <f t="shared" si="2065"/>
        <v>1</v>
      </c>
      <c r="AL1940" s="29">
        <f t="shared" si="2065"/>
        <v>1</v>
      </c>
      <c r="AM1940" s="29">
        <f t="shared" si="2065"/>
        <v>1</v>
      </c>
      <c r="AN1940" s="29">
        <f t="shared" si="2065"/>
        <v>1</v>
      </c>
      <c r="AO1940" s="29">
        <f t="shared" si="2065"/>
        <v>1</v>
      </c>
      <c r="AP1940" s="29">
        <f t="shared" si="2065"/>
        <v>1</v>
      </c>
      <c r="AQ1940" s="29">
        <f t="shared" si="2065"/>
        <v>1</v>
      </c>
      <c r="AR1940" s="29">
        <f t="shared" si="2065"/>
        <v>1</v>
      </c>
      <c r="AS1940" s="29">
        <f t="shared" si="2065"/>
        <v>1</v>
      </c>
      <c r="AT1940" s="29">
        <f t="shared" si="2051"/>
        <v>1</v>
      </c>
      <c r="AU1940" s="29">
        <f t="shared" si="2051"/>
        <v>1</v>
      </c>
      <c r="AV1940" s="29">
        <f t="shared" si="2051"/>
        <v>1</v>
      </c>
      <c r="AW1940" s="29">
        <f t="shared" si="2051"/>
        <v>1</v>
      </c>
      <c r="AX1940" s="29">
        <f t="shared" si="2051"/>
        <v>1</v>
      </c>
      <c r="AY1940" s="29">
        <f t="shared" si="2051"/>
        <v>1</v>
      </c>
      <c r="AZ1940" s="29">
        <f t="shared" si="2051"/>
        <v>1</v>
      </c>
      <c r="BA1940" s="29">
        <f t="shared" si="2051"/>
        <v>1</v>
      </c>
      <c r="BB1940" s="29">
        <f t="shared" si="2051"/>
        <v>1</v>
      </c>
      <c r="BC1940" s="29">
        <f t="shared" si="2051"/>
        <v>1</v>
      </c>
      <c r="BD1940" s="29">
        <f t="shared" si="2051"/>
        <v>1</v>
      </c>
      <c r="BE1940" s="29">
        <f t="shared" si="2051"/>
        <v>1</v>
      </c>
      <c r="BF1940" s="29">
        <f t="shared" si="2051"/>
        <v>1</v>
      </c>
      <c r="BG1940" s="29">
        <f t="shared" si="2051"/>
        <v>1</v>
      </c>
      <c r="BH1940" s="29">
        <f t="shared" si="2051"/>
        <v>1</v>
      </c>
      <c r="BI1940" s="29">
        <f t="shared" si="2051"/>
        <v>1</v>
      </c>
      <c r="BJ1940" s="29">
        <f t="shared" si="2049"/>
        <v>1</v>
      </c>
      <c r="BN1940" s="29">
        <f t="shared" si="2033"/>
        <v>29</v>
      </c>
      <c r="BO1940" s="29">
        <f t="shared" si="2045"/>
        <v>30</v>
      </c>
    </row>
    <row r="1941" spans="3:67" x14ac:dyDescent="0.25">
      <c r="C1941" s="79">
        <f t="shared" si="2041"/>
        <v>43891</v>
      </c>
      <c r="D1941" s="29">
        <f t="shared" si="2057"/>
        <v>2020</v>
      </c>
      <c r="E1941" s="29">
        <f t="shared" si="2034"/>
        <v>3</v>
      </c>
      <c r="F1941" s="29">
        <f t="shared" si="2035"/>
        <v>9</v>
      </c>
      <c r="G1941" s="29">
        <f t="shared" si="2036"/>
        <v>1</v>
      </c>
      <c r="H1941" s="166" t="str">
        <f t="shared" si="2037"/>
        <v>Sa</v>
      </c>
      <c r="I1941" s="29">
        <f t="shared" si="2042"/>
        <v>30</v>
      </c>
      <c r="J1941" s="29">
        <f t="array" ref="J1941">INDEX(Dienstplan!$F$6:$AJ$55,BN1941,BO1941)</f>
        <v>0</v>
      </c>
      <c r="K1941" s="29">
        <f t="array" ref="K1941">IF(OR(J1941=Schichten!$B$3,J1941=Schichten!$B$4),INDEX($D$98:$D$147,MATCH(CODE(J1941),$H$98:$H$147,0)),IF(ISERROR(INDEX($D$98:$D$147,MATCH(J1941,$A$98:$A$147,0))),0,INDEX($D$98:$D$147,MATCH(J1941,$A$98:$A$147,0))))</f>
        <v>0</v>
      </c>
      <c r="L1941" s="29">
        <f t="shared" ref="L1941" si="2068">L1891</f>
        <v>0</v>
      </c>
      <c r="M1941" s="29">
        <f t="shared" si="2060"/>
        <v>0</v>
      </c>
      <c r="O1941" s="29">
        <f t="shared" si="2067"/>
        <v>0</v>
      </c>
      <c r="P1941" s="29">
        <f t="shared" si="2067"/>
        <v>0</v>
      </c>
      <c r="Q1941" s="29">
        <f t="shared" si="2067"/>
        <v>0</v>
      </c>
      <c r="R1941" s="29">
        <f t="shared" si="2067"/>
        <v>0</v>
      </c>
      <c r="S1941" s="29">
        <f t="shared" si="2067"/>
        <v>0</v>
      </c>
      <c r="T1941" s="29">
        <f t="shared" si="2067"/>
        <v>0</v>
      </c>
      <c r="U1941" s="29">
        <f t="shared" si="2067"/>
        <v>0</v>
      </c>
      <c r="V1941" s="29">
        <f t="shared" si="2067"/>
        <v>0</v>
      </c>
      <c r="W1941" s="29">
        <f t="shared" si="2067"/>
        <v>0</v>
      </c>
      <c r="X1941" s="29">
        <f t="shared" si="2067"/>
        <v>0</v>
      </c>
      <c r="Y1941" s="29">
        <f t="shared" si="2067"/>
        <v>1</v>
      </c>
      <c r="Z1941" s="29">
        <f t="shared" si="2067"/>
        <v>1</v>
      </c>
      <c r="AA1941" s="29">
        <f t="shared" si="2067"/>
        <v>1</v>
      </c>
      <c r="AB1941" s="29">
        <f t="shared" si="2067"/>
        <v>1</v>
      </c>
      <c r="AC1941" s="29">
        <f t="shared" si="2067"/>
        <v>1</v>
      </c>
      <c r="AD1941" s="29">
        <f t="shared" si="2067"/>
        <v>1</v>
      </c>
      <c r="AE1941" s="29">
        <f t="shared" si="2065"/>
        <v>1</v>
      </c>
      <c r="AF1941" s="29">
        <f t="shared" si="2065"/>
        <v>1</v>
      </c>
      <c r="AG1941" s="29">
        <f t="shared" si="2065"/>
        <v>1</v>
      </c>
      <c r="AH1941" s="29">
        <f t="shared" si="2065"/>
        <v>1</v>
      </c>
      <c r="AI1941" s="29">
        <f t="shared" si="2065"/>
        <v>1</v>
      </c>
      <c r="AJ1941" s="29">
        <f t="shared" si="2065"/>
        <v>1</v>
      </c>
      <c r="AK1941" s="29">
        <f t="shared" si="2065"/>
        <v>1</v>
      </c>
      <c r="AL1941" s="29">
        <f t="shared" si="2065"/>
        <v>1</v>
      </c>
      <c r="AM1941" s="29">
        <f t="shared" si="2065"/>
        <v>1</v>
      </c>
      <c r="AN1941" s="29">
        <f t="shared" si="2065"/>
        <v>1</v>
      </c>
      <c r="AO1941" s="29">
        <f t="shared" si="2065"/>
        <v>1</v>
      </c>
      <c r="AP1941" s="29">
        <f t="shared" si="2065"/>
        <v>1</v>
      </c>
      <c r="AQ1941" s="29">
        <f t="shared" si="2065"/>
        <v>1</v>
      </c>
      <c r="AR1941" s="29">
        <f t="shared" si="2065"/>
        <v>1</v>
      </c>
      <c r="AS1941" s="29">
        <f t="shared" si="2065"/>
        <v>1</v>
      </c>
      <c r="AT1941" s="29">
        <f t="shared" si="2051"/>
        <v>1</v>
      </c>
      <c r="AU1941" s="29">
        <f t="shared" si="2051"/>
        <v>1</v>
      </c>
      <c r="AV1941" s="29">
        <f t="shared" si="2051"/>
        <v>1</v>
      </c>
      <c r="AW1941" s="29">
        <f t="shared" si="2051"/>
        <v>1</v>
      </c>
      <c r="AX1941" s="29">
        <f t="shared" si="2051"/>
        <v>1</v>
      </c>
      <c r="AY1941" s="29">
        <f t="shared" si="2051"/>
        <v>1</v>
      </c>
      <c r="AZ1941" s="29">
        <f t="shared" si="2051"/>
        <v>1</v>
      </c>
      <c r="BA1941" s="29">
        <f t="shared" si="2051"/>
        <v>1</v>
      </c>
      <c r="BB1941" s="29">
        <f t="shared" si="2051"/>
        <v>1</v>
      </c>
      <c r="BC1941" s="29">
        <f t="shared" si="2051"/>
        <v>1</v>
      </c>
      <c r="BD1941" s="29">
        <f t="shared" si="2051"/>
        <v>1</v>
      </c>
      <c r="BE1941" s="29">
        <f t="shared" si="2051"/>
        <v>1</v>
      </c>
      <c r="BF1941" s="29">
        <f t="shared" si="2051"/>
        <v>1</v>
      </c>
      <c r="BG1941" s="29">
        <f t="shared" si="2051"/>
        <v>1</v>
      </c>
      <c r="BH1941" s="29">
        <f t="shared" si="2051"/>
        <v>1</v>
      </c>
      <c r="BI1941" s="29">
        <f t="shared" si="2051"/>
        <v>1</v>
      </c>
      <c r="BJ1941" s="29">
        <f t="shared" si="2049"/>
        <v>1</v>
      </c>
      <c r="BN1941" s="29">
        <f t="shared" si="2033"/>
        <v>30</v>
      </c>
      <c r="BO1941" s="29">
        <f t="shared" si="2045"/>
        <v>30</v>
      </c>
    </row>
    <row r="1942" spans="3:67" x14ac:dyDescent="0.25">
      <c r="C1942" s="79">
        <f t="shared" si="2041"/>
        <v>43891</v>
      </c>
      <c r="D1942" s="29">
        <f t="shared" si="2057"/>
        <v>2020</v>
      </c>
      <c r="E1942" s="29">
        <f t="shared" si="2034"/>
        <v>3</v>
      </c>
      <c r="F1942" s="29">
        <f t="shared" si="2035"/>
        <v>9</v>
      </c>
      <c r="G1942" s="29">
        <f t="shared" si="2036"/>
        <v>1</v>
      </c>
      <c r="H1942" s="166" t="str">
        <f t="shared" si="2037"/>
        <v>Sa</v>
      </c>
      <c r="I1942" s="29">
        <f t="shared" si="2042"/>
        <v>31</v>
      </c>
      <c r="J1942" s="29">
        <f t="array" ref="J1942">INDEX(Dienstplan!$F$6:$AJ$55,BN1942,BO1942)</f>
        <v>0</v>
      </c>
      <c r="K1942" s="29">
        <f t="array" ref="K1942">IF(OR(J1942=Schichten!$B$3,J1942=Schichten!$B$4),INDEX($D$98:$D$147,MATCH(CODE(J1942),$H$98:$H$147,0)),IF(ISERROR(INDEX($D$98:$D$147,MATCH(J1942,$A$98:$A$147,0))),0,INDEX($D$98:$D$147,MATCH(J1942,$A$98:$A$147,0))))</f>
        <v>0</v>
      </c>
      <c r="L1942" s="29">
        <f t="shared" ref="L1942" si="2069">L1892</f>
        <v>0</v>
      </c>
      <c r="M1942" s="29">
        <f t="shared" si="2060"/>
        <v>0</v>
      </c>
      <c r="O1942" s="29">
        <f t="shared" si="2067"/>
        <v>0</v>
      </c>
      <c r="P1942" s="29">
        <f t="shared" si="2067"/>
        <v>0</v>
      </c>
      <c r="Q1942" s="29">
        <f t="shared" si="2067"/>
        <v>0</v>
      </c>
      <c r="R1942" s="29">
        <f t="shared" si="2067"/>
        <v>0</v>
      </c>
      <c r="S1942" s="29">
        <f t="shared" si="2067"/>
        <v>0</v>
      </c>
      <c r="T1942" s="29">
        <f t="shared" si="2067"/>
        <v>0</v>
      </c>
      <c r="U1942" s="29">
        <f t="shared" si="2067"/>
        <v>0</v>
      </c>
      <c r="V1942" s="29">
        <f t="shared" si="2067"/>
        <v>0</v>
      </c>
      <c r="W1942" s="29">
        <f t="shared" si="2067"/>
        <v>0</v>
      </c>
      <c r="X1942" s="29">
        <f t="shared" si="2067"/>
        <v>0</v>
      </c>
      <c r="Y1942" s="29">
        <f t="shared" si="2067"/>
        <v>1</v>
      </c>
      <c r="Z1942" s="29">
        <f t="shared" si="2067"/>
        <v>1</v>
      </c>
      <c r="AA1942" s="29">
        <f t="shared" si="2067"/>
        <v>1</v>
      </c>
      <c r="AB1942" s="29">
        <f t="shared" si="2067"/>
        <v>1</v>
      </c>
      <c r="AC1942" s="29">
        <f t="shared" si="2067"/>
        <v>1</v>
      </c>
      <c r="AD1942" s="29">
        <f t="shared" si="2067"/>
        <v>1</v>
      </c>
      <c r="AE1942" s="29">
        <f t="shared" si="2065"/>
        <v>1</v>
      </c>
      <c r="AF1942" s="29">
        <f t="shared" si="2065"/>
        <v>1</v>
      </c>
      <c r="AG1942" s="29">
        <f t="shared" si="2065"/>
        <v>1</v>
      </c>
      <c r="AH1942" s="29">
        <f t="shared" si="2065"/>
        <v>1</v>
      </c>
      <c r="AI1942" s="29">
        <f t="shared" si="2065"/>
        <v>1</v>
      </c>
      <c r="AJ1942" s="29">
        <f t="shared" si="2065"/>
        <v>1</v>
      </c>
      <c r="AK1942" s="29">
        <f t="shared" si="2065"/>
        <v>1</v>
      </c>
      <c r="AL1942" s="29">
        <f t="shared" si="2065"/>
        <v>1</v>
      </c>
      <c r="AM1942" s="29">
        <f t="shared" si="2065"/>
        <v>1</v>
      </c>
      <c r="AN1942" s="29">
        <f t="shared" si="2065"/>
        <v>1</v>
      </c>
      <c r="AO1942" s="29">
        <f t="shared" si="2065"/>
        <v>1</v>
      </c>
      <c r="AP1942" s="29">
        <f t="shared" si="2065"/>
        <v>1</v>
      </c>
      <c r="AQ1942" s="29">
        <f t="shared" si="2065"/>
        <v>1</v>
      </c>
      <c r="AR1942" s="29">
        <f t="shared" si="2065"/>
        <v>1</v>
      </c>
      <c r="AS1942" s="29">
        <f t="shared" si="2065"/>
        <v>1</v>
      </c>
      <c r="AT1942" s="29">
        <f t="shared" si="2051"/>
        <v>1</v>
      </c>
      <c r="AU1942" s="29">
        <f t="shared" si="2051"/>
        <v>1</v>
      </c>
      <c r="AV1942" s="29">
        <f t="shared" si="2051"/>
        <v>1</v>
      </c>
      <c r="AW1942" s="29">
        <f t="shared" si="2051"/>
        <v>1</v>
      </c>
      <c r="AX1942" s="29">
        <f t="shared" si="2051"/>
        <v>1</v>
      </c>
      <c r="AY1942" s="29">
        <f t="shared" si="2051"/>
        <v>1</v>
      </c>
      <c r="AZ1942" s="29">
        <f t="shared" si="2051"/>
        <v>1</v>
      </c>
      <c r="BA1942" s="29">
        <f t="shared" si="2051"/>
        <v>1</v>
      </c>
      <c r="BB1942" s="29">
        <f t="shared" si="2051"/>
        <v>1</v>
      </c>
      <c r="BC1942" s="29">
        <f t="shared" si="2051"/>
        <v>1</v>
      </c>
      <c r="BD1942" s="29">
        <f t="shared" si="2051"/>
        <v>1</v>
      </c>
      <c r="BE1942" s="29">
        <f t="shared" si="2051"/>
        <v>1</v>
      </c>
      <c r="BF1942" s="29">
        <f t="shared" si="2051"/>
        <v>1</v>
      </c>
      <c r="BG1942" s="29">
        <f t="shared" si="2051"/>
        <v>1</v>
      </c>
      <c r="BH1942" s="29">
        <f t="shared" si="2051"/>
        <v>1</v>
      </c>
      <c r="BI1942" s="29">
        <f t="shared" si="2051"/>
        <v>1</v>
      </c>
      <c r="BJ1942" s="29">
        <f t="shared" si="2049"/>
        <v>1</v>
      </c>
      <c r="BN1942" s="29">
        <f t="shared" si="2033"/>
        <v>31</v>
      </c>
      <c r="BO1942" s="29">
        <f t="shared" si="2045"/>
        <v>30</v>
      </c>
    </row>
    <row r="1943" spans="3:67" x14ac:dyDescent="0.25">
      <c r="C1943" s="79">
        <f t="shared" si="2041"/>
        <v>43891</v>
      </c>
      <c r="D1943" s="29">
        <f t="shared" si="2057"/>
        <v>2020</v>
      </c>
      <c r="E1943" s="29">
        <f t="shared" si="2034"/>
        <v>3</v>
      </c>
      <c r="F1943" s="29">
        <f t="shared" si="2035"/>
        <v>9</v>
      </c>
      <c r="G1943" s="29">
        <f t="shared" si="2036"/>
        <v>1</v>
      </c>
      <c r="H1943" s="166" t="str">
        <f t="shared" si="2037"/>
        <v>Sa</v>
      </c>
      <c r="I1943" s="29">
        <f t="shared" si="2042"/>
        <v>32</v>
      </c>
      <c r="J1943" s="29">
        <f t="array" ref="J1943">INDEX(Dienstplan!$F$6:$AJ$55,BN1943,BO1943)</f>
        <v>0</v>
      </c>
      <c r="K1943" s="29">
        <f t="array" ref="K1943">IF(OR(J1943=Schichten!$B$3,J1943=Schichten!$B$4),INDEX($D$98:$D$147,MATCH(CODE(J1943),$H$98:$H$147,0)),IF(ISERROR(INDEX($D$98:$D$147,MATCH(J1943,$A$98:$A$147,0))),0,INDEX($D$98:$D$147,MATCH(J1943,$A$98:$A$147,0))))</f>
        <v>0</v>
      </c>
      <c r="L1943" s="29">
        <f t="shared" ref="L1943" si="2070">L1893</f>
        <v>0</v>
      </c>
      <c r="M1943" s="29">
        <f t="shared" si="2060"/>
        <v>0</v>
      </c>
      <c r="O1943" s="29">
        <f t="shared" si="2067"/>
        <v>0</v>
      </c>
      <c r="P1943" s="29">
        <f t="shared" si="2067"/>
        <v>0</v>
      </c>
      <c r="Q1943" s="29">
        <f t="shared" si="2067"/>
        <v>0</v>
      </c>
      <c r="R1943" s="29">
        <f t="shared" si="2067"/>
        <v>0</v>
      </c>
      <c r="S1943" s="29">
        <f t="shared" si="2067"/>
        <v>0</v>
      </c>
      <c r="T1943" s="29">
        <f t="shared" si="2067"/>
        <v>0</v>
      </c>
      <c r="U1943" s="29">
        <f t="shared" si="2067"/>
        <v>0</v>
      </c>
      <c r="V1943" s="29">
        <f t="shared" si="2067"/>
        <v>0</v>
      </c>
      <c r="W1943" s="29">
        <f t="shared" si="2067"/>
        <v>0</v>
      </c>
      <c r="X1943" s="29">
        <f t="shared" si="2067"/>
        <v>0</v>
      </c>
      <c r="Y1943" s="29">
        <f t="shared" si="2067"/>
        <v>1</v>
      </c>
      <c r="Z1943" s="29">
        <f t="shared" si="2067"/>
        <v>1</v>
      </c>
      <c r="AA1943" s="29">
        <f t="shared" si="2067"/>
        <v>1</v>
      </c>
      <c r="AB1943" s="29">
        <f t="shared" si="2067"/>
        <v>1</v>
      </c>
      <c r="AC1943" s="29">
        <f t="shared" si="2067"/>
        <v>1</v>
      </c>
      <c r="AD1943" s="29">
        <f t="shared" si="2067"/>
        <v>1</v>
      </c>
      <c r="AE1943" s="29">
        <f t="shared" si="2065"/>
        <v>1</v>
      </c>
      <c r="AF1943" s="29">
        <f t="shared" si="2065"/>
        <v>1</v>
      </c>
      <c r="AG1943" s="29">
        <f t="shared" si="2065"/>
        <v>1</v>
      </c>
      <c r="AH1943" s="29">
        <f t="shared" si="2065"/>
        <v>1</v>
      </c>
      <c r="AI1943" s="29">
        <f t="shared" si="2065"/>
        <v>1</v>
      </c>
      <c r="AJ1943" s="29">
        <f t="shared" si="2065"/>
        <v>1</v>
      </c>
      <c r="AK1943" s="29">
        <f t="shared" si="2065"/>
        <v>1</v>
      </c>
      <c r="AL1943" s="29">
        <f t="shared" si="2065"/>
        <v>1</v>
      </c>
      <c r="AM1943" s="29">
        <f t="shared" si="2065"/>
        <v>1</v>
      </c>
      <c r="AN1943" s="29">
        <f t="shared" si="2065"/>
        <v>1</v>
      </c>
      <c r="AO1943" s="29">
        <f t="shared" si="2065"/>
        <v>1</v>
      </c>
      <c r="AP1943" s="29">
        <f t="shared" si="2065"/>
        <v>1</v>
      </c>
      <c r="AQ1943" s="29">
        <f t="shared" si="2065"/>
        <v>1</v>
      </c>
      <c r="AR1943" s="29">
        <f t="shared" si="2065"/>
        <v>1</v>
      </c>
      <c r="AS1943" s="29">
        <f t="shared" si="2065"/>
        <v>1</v>
      </c>
      <c r="AT1943" s="29">
        <f t="shared" si="2051"/>
        <v>1</v>
      </c>
      <c r="AU1943" s="29">
        <f t="shared" si="2051"/>
        <v>1</v>
      </c>
      <c r="AV1943" s="29">
        <f t="shared" si="2051"/>
        <v>1</v>
      </c>
      <c r="AW1943" s="29">
        <f t="shared" si="2051"/>
        <v>1</v>
      </c>
      <c r="AX1943" s="29">
        <f t="shared" si="2051"/>
        <v>1</v>
      </c>
      <c r="AY1943" s="29">
        <f t="shared" si="2051"/>
        <v>1</v>
      </c>
      <c r="AZ1943" s="29">
        <f t="shared" si="2051"/>
        <v>1</v>
      </c>
      <c r="BA1943" s="29">
        <f t="shared" si="2051"/>
        <v>1</v>
      </c>
      <c r="BB1943" s="29">
        <f t="shared" si="2051"/>
        <v>1</v>
      </c>
      <c r="BC1943" s="29">
        <f t="shared" si="2051"/>
        <v>1</v>
      </c>
      <c r="BD1943" s="29">
        <f t="shared" si="2051"/>
        <v>1</v>
      </c>
      <c r="BE1943" s="29">
        <f t="shared" si="2051"/>
        <v>1</v>
      </c>
      <c r="BF1943" s="29">
        <f t="shared" si="2051"/>
        <v>1</v>
      </c>
      <c r="BG1943" s="29">
        <f t="shared" si="2051"/>
        <v>1</v>
      </c>
      <c r="BH1943" s="29">
        <f t="shared" si="2051"/>
        <v>1</v>
      </c>
      <c r="BI1943" s="29">
        <f t="shared" ref="BI1943:BJ1958" si="2071">IF($M$457,IF($J1943=BI$461,1,0),0)</f>
        <v>1</v>
      </c>
      <c r="BJ1943" s="29">
        <f t="shared" si="2071"/>
        <v>1</v>
      </c>
      <c r="BN1943" s="29">
        <f t="shared" si="2033"/>
        <v>32</v>
      </c>
      <c r="BO1943" s="29">
        <f t="shared" si="2045"/>
        <v>30</v>
      </c>
    </row>
    <row r="1944" spans="3:67" x14ac:dyDescent="0.25">
      <c r="C1944" s="79">
        <f t="shared" si="2041"/>
        <v>43891</v>
      </c>
      <c r="D1944" s="29">
        <f t="shared" si="2057"/>
        <v>2020</v>
      </c>
      <c r="E1944" s="29">
        <f t="shared" si="2034"/>
        <v>3</v>
      </c>
      <c r="F1944" s="29">
        <f t="shared" si="2035"/>
        <v>9</v>
      </c>
      <c r="G1944" s="29">
        <f t="shared" si="2036"/>
        <v>1</v>
      </c>
      <c r="H1944" s="166" t="str">
        <f t="shared" si="2037"/>
        <v>Sa</v>
      </c>
      <c r="I1944" s="29">
        <f t="shared" si="2042"/>
        <v>33</v>
      </c>
      <c r="J1944" s="29">
        <f t="array" ref="J1944">INDEX(Dienstplan!$F$6:$AJ$55,BN1944,BO1944)</f>
        <v>0</v>
      </c>
      <c r="K1944" s="29">
        <f t="array" ref="K1944">IF(OR(J1944=Schichten!$B$3,J1944=Schichten!$B$4),INDEX($D$98:$D$147,MATCH(CODE(J1944),$H$98:$H$147,0)),IF(ISERROR(INDEX($D$98:$D$147,MATCH(J1944,$A$98:$A$147,0))),0,INDEX($D$98:$D$147,MATCH(J1944,$A$98:$A$147,0))))</f>
        <v>0</v>
      </c>
      <c r="L1944" s="29">
        <f t="shared" ref="L1944" si="2072">L1894</f>
        <v>0</v>
      </c>
      <c r="M1944" s="29">
        <f t="shared" si="2060"/>
        <v>0</v>
      </c>
      <c r="O1944" s="29">
        <f t="shared" si="2067"/>
        <v>0</v>
      </c>
      <c r="P1944" s="29">
        <f t="shared" si="2067"/>
        <v>0</v>
      </c>
      <c r="Q1944" s="29">
        <f t="shared" si="2067"/>
        <v>0</v>
      </c>
      <c r="R1944" s="29">
        <f t="shared" si="2067"/>
        <v>0</v>
      </c>
      <c r="S1944" s="29">
        <f t="shared" si="2067"/>
        <v>0</v>
      </c>
      <c r="T1944" s="29">
        <f t="shared" si="2067"/>
        <v>0</v>
      </c>
      <c r="U1944" s="29">
        <f t="shared" si="2067"/>
        <v>0</v>
      </c>
      <c r="V1944" s="29">
        <f t="shared" si="2067"/>
        <v>0</v>
      </c>
      <c r="W1944" s="29">
        <f t="shared" si="2067"/>
        <v>0</v>
      </c>
      <c r="X1944" s="29">
        <f t="shared" si="2067"/>
        <v>0</v>
      </c>
      <c r="Y1944" s="29">
        <f t="shared" si="2067"/>
        <v>1</v>
      </c>
      <c r="Z1944" s="29">
        <f t="shared" si="2067"/>
        <v>1</v>
      </c>
      <c r="AA1944" s="29">
        <f t="shared" si="2067"/>
        <v>1</v>
      </c>
      <c r="AB1944" s="29">
        <f t="shared" si="2067"/>
        <v>1</v>
      </c>
      <c r="AC1944" s="29">
        <f t="shared" si="2067"/>
        <v>1</v>
      </c>
      <c r="AD1944" s="29">
        <f t="shared" si="2067"/>
        <v>1</v>
      </c>
      <c r="AE1944" s="29">
        <f t="shared" si="2065"/>
        <v>1</v>
      </c>
      <c r="AF1944" s="29">
        <f t="shared" si="2065"/>
        <v>1</v>
      </c>
      <c r="AG1944" s="29">
        <f t="shared" si="2065"/>
        <v>1</v>
      </c>
      <c r="AH1944" s="29">
        <f t="shared" si="2065"/>
        <v>1</v>
      </c>
      <c r="AI1944" s="29">
        <f t="shared" si="2065"/>
        <v>1</v>
      </c>
      <c r="AJ1944" s="29">
        <f t="shared" si="2065"/>
        <v>1</v>
      </c>
      <c r="AK1944" s="29">
        <f t="shared" si="2065"/>
        <v>1</v>
      </c>
      <c r="AL1944" s="29">
        <f t="shared" si="2065"/>
        <v>1</v>
      </c>
      <c r="AM1944" s="29">
        <f t="shared" si="2065"/>
        <v>1</v>
      </c>
      <c r="AN1944" s="29">
        <f t="shared" si="2065"/>
        <v>1</v>
      </c>
      <c r="AO1944" s="29">
        <f t="shared" si="2065"/>
        <v>1</v>
      </c>
      <c r="AP1944" s="29">
        <f t="shared" si="2065"/>
        <v>1</v>
      </c>
      <c r="AQ1944" s="29">
        <f t="shared" si="2065"/>
        <v>1</v>
      </c>
      <c r="AR1944" s="29">
        <f t="shared" si="2065"/>
        <v>1</v>
      </c>
      <c r="AS1944" s="29">
        <f t="shared" si="2065"/>
        <v>1</v>
      </c>
      <c r="AT1944" s="29">
        <f t="shared" ref="AT1944:BI1959" si="2073">IF($M$457,IF($J1944=AT$461,1,0),0)</f>
        <v>1</v>
      </c>
      <c r="AU1944" s="29">
        <f t="shared" si="2073"/>
        <v>1</v>
      </c>
      <c r="AV1944" s="29">
        <f t="shared" si="2073"/>
        <v>1</v>
      </c>
      <c r="AW1944" s="29">
        <f t="shared" si="2073"/>
        <v>1</v>
      </c>
      <c r="AX1944" s="29">
        <f t="shared" si="2073"/>
        <v>1</v>
      </c>
      <c r="AY1944" s="29">
        <f t="shared" si="2073"/>
        <v>1</v>
      </c>
      <c r="AZ1944" s="29">
        <f t="shared" si="2073"/>
        <v>1</v>
      </c>
      <c r="BA1944" s="29">
        <f t="shared" si="2073"/>
        <v>1</v>
      </c>
      <c r="BB1944" s="29">
        <f t="shared" si="2073"/>
        <v>1</v>
      </c>
      <c r="BC1944" s="29">
        <f t="shared" si="2073"/>
        <v>1</v>
      </c>
      <c r="BD1944" s="29">
        <f t="shared" si="2073"/>
        <v>1</v>
      </c>
      <c r="BE1944" s="29">
        <f t="shared" si="2073"/>
        <v>1</v>
      </c>
      <c r="BF1944" s="29">
        <f t="shared" si="2073"/>
        <v>1</v>
      </c>
      <c r="BG1944" s="29">
        <f t="shared" si="2073"/>
        <v>1</v>
      </c>
      <c r="BH1944" s="29">
        <f t="shared" si="2073"/>
        <v>1</v>
      </c>
      <c r="BI1944" s="29">
        <f t="shared" si="2073"/>
        <v>1</v>
      </c>
      <c r="BJ1944" s="29">
        <f t="shared" si="2071"/>
        <v>1</v>
      </c>
      <c r="BN1944" s="29">
        <f t="shared" si="2033"/>
        <v>33</v>
      </c>
      <c r="BO1944" s="29">
        <f t="shared" si="2045"/>
        <v>30</v>
      </c>
    </row>
    <row r="1945" spans="3:67" x14ac:dyDescent="0.25">
      <c r="C1945" s="79">
        <f t="shared" si="2041"/>
        <v>43891</v>
      </c>
      <c r="D1945" s="29">
        <f t="shared" si="2057"/>
        <v>2020</v>
      </c>
      <c r="E1945" s="29">
        <f t="shared" si="2034"/>
        <v>3</v>
      </c>
      <c r="F1945" s="29">
        <f t="shared" si="2035"/>
        <v>9</v>
      </c>
      <c r="G1945" s="29">
        <f t="shared" si="2036"/>
        <v>1</v>
      </c>
      <c r="H1945" s="166" t="str">
        <f t="shared" si="2037"/>
        <v>Sa</v>
      </c>
      <c r="I1945" s="29">
        <f t="shared" si="2042"/>
        <v>34</v>
      </c>
      <c r="J1945" s="29">
        <f t="array" ref="J1945">INDEX(Dienstplan!$F$6:$AJ$55,BN1945,BO1945)</f>
        <v>0</v>
      </c>
      <c r="K1945" s="29">
        <f t="array" ref="K1945">IF(OR(J1945=Schichten!$B$3,J1945=Schichten!$B$4),INDEX($D$98:$D$147,MATCH(CODE(J1945),$H$98:$H$147,0)),IF(ISERROR(INDEX($D$98:$D$147,MATCH(J1945,$A$98:$A$147,0))),0,INDEX($D$98:$D$147,MATCH(J1945,$A$98:$A$147,0))))</f>
        <v>0</v>
      </c>
      <c r="L1945" s="29">
        <f t="shared" ref="L1945" si="2074">L1895</f>
        <v>0</v>
      </c>
      <c r="M1945" s="29">
        <f t="shared" si="2060"/>
        <v>0</v>
      </c>
      <c r="O1945" s="29">
        <f t="shared" si="2067"/>
        <v>0</v>
      </c>
      <c r="P1945" s="29">
        <f t="shared" si="2067"/>
        <v>0</v>
      </c>
      <c r="Q1945" s="29">
        <f t="shared" si="2067"/>
        <v>0</v>
      </c>
      <c r="R1945" s="29">
        <f t="shared" si="2067"/>
        <v>0</v>
      </c>
      <c r="S1945" s="29">
        <f t="shared" si="2067"/>
        <v>0</v>
      </c>
      <c r="T1945" s="29">
        <f t="shared" si="2067"/>
        <v>0</v>
      </c>
      <c r="U1945" s="29">
        <f t="shared" si="2067"/>
        <v>0</v>
      </c>
      <c r="V1945" s="29">
        <f t="shared" si="2067"/>
        <v>0</v>
      </c>
      <c r="W1945" s="29">
        <f t="shared" si="2067"/>
        <v>0</v>
      </c>
      <c r="X1945" s="29">
        <f t="shared" si="2067"/>
        <v>0</v>
      </c>
      <c r="Y1945" s="29">
        <f t="shared" si="2067"/>
        <v>1</v>
      </c>
      <c r="Z1945" s="29">
        <f t="shared" si="2067"/>
        <v>1</v>
      </c>
      <c r="AA1945" s="29">
        <f t="shared" si="2067"/>
        <v>1</v>
      </c>
      <c r="AB1945" s="29">
        <f t="shared" si="2067"/>
        <v>1</v>
      </c>
      <c r="AC1945" s="29">
        <f t="shared" si="2067"/>
        <v>1</v>
      </c>
      <c r="AD1945" s="29">
        <f t="shared" si="2067"/>
        <v>1</v>
      </c>
      <c r="AE1945" s="29">
        <f t="shared" si="2065"/>
        <v>1</v>
      </c>
      <c r="AF1945" s="29">
        <f t="shared" si="2065"/>
        <v>1</v>
      </c>
      <c r="AG1945" s="29">
        <f t="shared" si="2065"/>
        <v>1</v>
      </c>
      <c r="AH1945" s="29">
        <f t="shared" si="2065"/>
        <v>1</v>
      </c>
      <c r="AI1945" s="29">
        <f t="shared" si="2065"/>
        <v>1</v>
      </c>
      <c r="AJ1945" s="29">
        <f t="shared" si="2065"/>
        <v>1</v>
      </c>
      <c r="AK1945" s="29">
        <f t="shared" si="2065"/>
        <v>1</v>
      </c>
      <c r="AL1945" s="29">
        <f t="shared" si="2065"/>
        <v>1</v>
      </c>
      <c r="AM1945" s="29">
        <f t="shared" si="2065"/>
        <v>1</v>
      </c>
      <c r="AN1945" s="29">
        <f t="shared" si="2065"/>
        <v>1</v>
      </c>
      <c r="AO1945" s="29">
        <f t="shared" si="2065"/>
        <v>1</v>
      </c>
      <c r="AP1945" s="29">
        <f t="shared" si="2065"/>
        <v>1</v>
      </c>
      <c r="AQ1945" s="29">
        <f t="shared" si="2065"/>
        <v>1</v>
      </c>
      <c r="AR1945" s="29">
        <f t="shared" si="2065"/>
        <v>1</v>
      </c>
      <c r="AS1945" s="29">
        <f t="shared" si="2065"/>
        <v>1</v>
      </c>
      <c r="AT1945" s="29">
        <f t="shared" si="2073"/>
        <v>1</v>
      </c>
      <c r="AU1945" s="29">
        <f t="shared" si="2073"/>
        <v>1</v>
      </c>
      <c r="AV1945" s="29">
        <f t="shared" si="2073"/>
        <v>1</v>
      </c>
      <c r="AW1945" s="29">
        <f t="shared" si="2073"/>
        <v>1</v>
      </c>
      <c r="AX1945" s="29">
        <f t="shared" si="2073"/>
        <v>1</v>
      </c>
      <c r="AY1945" s="29">
        <f t="shared" si="2073"/>
        <v>1</v>
      </c>
      <c r="AZ1945" s="29">
        <f t="shared" si="2073"/>
        <v>1</v>
      </c>
      <c r="BA1945" s="29">
        <f t="shared" si="2073"/>
        <v>1</v>
      </c>
      <c r="BB1945" s="29">
        <f t="shared" si="2073"/>
        <v>1</v>
      </c>
      <c r="BC1945" s="29">
        <f t="shared" si="2073"/>
        <v>1</v>
      </c>
      <c r="BD1945" s="29">
        <f t="shared" si="2073"/>
        <v>1</v>
      </c>
      <c r="BE1945" s="29">
        <f t="shared" si="2073"/>
        <v>1</v>
      </c>
      <c r="BF1945" s="29">
        <f t="shared" si="2073"/>
        <v>1</v>
      </c>
      <c r="BG1945" s="29">
        <f t="shared" si="2073"/>
        <v>1</v>
      </c>
      <c r="BH1945" s="29">
        <f t="shared" si="2073"/>
        <v>1</v>
      </c>
      <c r="BI1945" s="29">
        <f t="shared" si="2073"/>
        <v>1</v>
      </c>
      <c r="BJ1945" s="29">
        <f t="shared" si="2071"/>
        <v>1</v>
      </c>
      <c r="BN1945" s="29">
        <f t="shared" si="2033"/>
        <v>34</v>
      </c>
      <c r="BO1945" s="29">
        <f t="shared" si="2045"/>
        <v>30</v>
      </c>
    </row>
    <row r="1946" spans="3:67" x14ac:dyDescent="0.25">
      <c r="C1946" s="79">
        <f t="shared" si="2041"/>
        <v>43891</v>
      </c>
      <c r="D1946" s="29">
        <f t="shared" si="2057"/>
        <v>2020</v>
      </c>
      <c r="E1946" s="29">
        <f t="shared" si="2034"/>
        <v>3</v>
      </c>
      <c r="F1946" s="29">
        <f t="shared" si="2035"/>
        <v>9</v>
      </c>
      <c r="G1946" s="29">
        <f t="shared" si="2036"/>
        <v>1</v>
      </c>
      <c r="H1946" s="166" t="str">
        <f t="shared" si="2037"/>
        <v>Sa</v>
      </c>
      <c r="I1946" s="29">
        <f t="shared" si="2042"/>
        <v>35</v>
      </c>
      <c r="J1946" s="29">
        <f t="array" ref="J1946">INDEX(Dienstplan!$F$6:$AJ$55,BN1946,BO1946)</f>
        <v>0</v>
      </c>
      <c r="K1946" s="29">
        <f t="array" ref="K1946">IF(OR(J1946=Schichten!$B$3,J1946=Schichten!$B$4),INDEX($D$98:$D$147,MATCH(CODE(J1946),$H$98:$H$147,0)),IF(ISERROR(INDEX($D$98:$D$147,MATCH(J1946,$A$98:$A$147,0))),0,INDEX($D$98:$D$147,MATCH(J1946,$A$98:$A$147,0))))</f>
        <v>0</v>
      </c>
      <c r="L1946" s="29">
        <f t="shared" ref="L1946" si="2075">L1896</f>
        <v>0</v>
      </c>
      <c r="M1946" s="29">
        <f t="shared" si="2060"/>
        <v>0</v>
      </c>
      <c r="O1946" s="29">
        <f t="shared" si="2067"/>
        <v>0</v>
      </c>
      <c r="P1946" s="29">
        <f t="shared" si="2067"/>
        <v>0</v>
      </c>
      <c r="Q1946" s="29">
        <f t="shared" si="2067"/>
        <v>0</v>
      </c>
      <c r="R1946" s="29">
        <f t="shared" si="2067"/>
        <v>0</v>
      </c>
      <c r="S1946" s="29">
        <f t="shared" si="2067"/>
        <v>0</v>
      </c>
      <c r="T1946" s="29">
        <f t="shared" si="2067"/>
        <v>0</v>
      </c>
      <c r="U1946" s="29">
        <f t="shared" si="2067"/>
        <v>0</v>
      </c>
      <c r="V1946" s="29">
        <f t="shared" si="2067"/>
        <v>0</v>
      </c>
      <c r="W1946" s="29">
        <f t="shared" si="2067"/>
        <v>0</v>
      </c>
      <c r="X1946" s="29">
        <f t="shared" si="2067"/>
        <v>0</v>
      </c>
      <c r="Y1946" s="29">
        <f t="shared" si="2067"/>
        <v>1</v>
      </c>
      <c r="Z1946" s="29">
        <f t="shared" si="2067"/>
        <v>1</v>
      </c>
      <c r="AA1946" s="29">
        <f t="shared" si="2067"/>
        <v>1</v>
      </c>
      <c r="AB1946" s="29">
        <f t="shared" si="2067"/>
        <v>1</v>
      </c>
      <c r="AC1946" s="29">
        <f t="shared" si="2067"/>
        <v>1</v>
      </c>
      <c r="AD1946" s="29">
        <f t="shared" si="2067"/>
        <v>1</v>
      </c>
      <c r="AE1946" s="29">
        <f t="shared" si="2065"/>
        <v>1</v>
      </c>
      <c r="AF1946" s="29">
        <f t="shared" si="2065"/>
        <v>1</v>
      </c>
      <c r="AG1946" s="29">
        <f t="shared" si="2065"/>
        <v>1</v>
      </c>
      <c r="AH1946" s="29">
        <f t="shared" si="2065"/>
        <v>1</v>
      </c>
      <c r="AI1946" s="29">
        <f t="shared" si="2065"/>
        <v>1</v>
      </c>
      <c r="AJ1946" s="29">
        <f t="shared" si="2065"/>
        <v>1</v>
      </c>
      <c r="AK1946" s="29">
        <f t="shared" si="2065"/>
        <v>1</v>
      </c>
      <c r="AL1946" s="29">
        <f t="shared" si="2065"/>
        <v>1</v>
      </c>
      <c r="AM1946" s="29">
        <f t="shared" si="2065"/>
        <v>1</v>
      </c>
      <c r="AN1946" s="29">
        <f t="shared" si="2065"/>
        <v>1</v>
      </c>
      <c r="AO1946" s="29">
        <f t="shared" si="2065"/>
        <v>1</v>
      </c>
      <c r="AP1946" s="29">
        <f t="shared" si="2065"/>
        <v>1</v>
      </c>
      <c r="AQ1946" s="29">
        <f t="shared" si="2065"/>
        <v>1</v>
      </c>
      <c r="AR1946" s="29">
        <f t="shared" si="2065"/>
        <v>1</v>
      </c>
      <c r="AS1946" s="29">
        <f t="shared" si="2065"/>
        <v>1</v>
      </c>
      <c r="AT1946" s="29">
        <f t="shared" si="2073"/>
        <v>1</v>
      </c>
      <c r="AU1946" s="29">
        <f t="shared" si="2073"/>
        <v>1</v>
      </c>
      <c r="AV1946" s="29">
        <f t="shared" si="2073"/>
        <v>1</v>
      </c>
      <c r="AW1946" s="29">
        <f t="shared" si="2073"/>
        <v>1</v>
      </c>
      <c r="AX1946" s="29">
        <f t="shared" si="2073"/>
        <v>1</v>
      </c>
      <c r="AY1946" s="29">
        <f t="shared" si="2073"/>
        <v>1</v>
      </c>
      <c r="AZ1946" s="29">
        <f t="shared" si="2073"/>
        <v>1</v>
      </c>
      <c r="BA1946" s="29">
        <f t="shared" si="2073"/>
        <v>1</v>
      </c>
      <c r="BB1946" s="29">
        <f t="shared" si="2073"/>
        <v>1</v>
      </c>
      <c r="BC1946" s="29">
        <f t="shared" si="2073"/>
        <v>1</v>
      </c>
      <c r="BD1946" s="29">
        <f t="shared" si="2073"/>
        <v>1</v>
      </c>
      <c r="BE1946" s="29">
        <f t="shared" si="2073"/>
        <v>1</v>
      </c>
      <c r="BF1946" s="29">
        <f t="shared" si="2073"/>
        <v>1</v>
      </c>
      <c r="BG1946" s="29">
        <f t="shared" si="2073"/>
        <v>1</v>
      </c>
      <c r="BH1946" s="29">
        <f t="shared" si="2073"/>
        <v>1</v>
      </c>
      <c r="BI1946" s="29">
        <f t="shared" si="2073"/>
        <v>1</v>
      </c>
      <c r="BJ1946" s="29">
        <f t="shared" si="2071"/>
        <v>1</v>
      </c>
      <c r="BN1946" s="29">
        <f t="shared" si="2033"/>
        <v>35</v>
      </c>
      <c r="BO1946" s="29">
        <f t="shared" si="2045"/>
        <v>30</v>
      </c>
    </row>
    <row r="1947" spans="3:67" x14ac:dyDescent="0.25">
      <c r="C1947" s="79">
        <f t="shared" si="2041"/>
        <v>43891</v>
      </c>
      <c r="D1947" s="29">
        <f t="shared" si="2057"/>
        <v>2020</v>
      </c>
      <c r="E1947" s="29">
        <f t="shared" si="2034"/>
        <v>3</v>
      </c>
      <c r="F1947" s="29">
        <f t="shared" si="2035"/>
        <v>9</v>
      </c>
      <c r="G1947" s="29">
        <f t="shared" si="2036"/>
        <v>1</v>
      </c>
      <c r="H1947" s="166" t="str">
        <f t="shared" si="2037"/>
        <v>Sa</v>
      </c>
      <c r="I1947" s="29">
        <f t="shared" si="2042"/>
        <v>36</v>
      </c>
      <c r="J1947" s="29">
        <f t="array" ref="J1947">INDEX(Dienstplan!$F$6:$AJ$55,BN1947,BO1947)</f>
        <v>0</v>
      </c>
      <c r="K1947" s="29">
        <f t="array" ref="K1947">IF(OR(J1947=Schichten!$B$3,J1947=Schichten!$B$4),INDEX($D$98:$D$147,MATCH(CODE(J1947),$H$98:$H$147,0)),IF(ISERROR(INDEX($D$98:$D$147,MATCH(J1947,$A$98:$A$147,0))),0,INDEX($D$98:$D$147,MATCH(J1947,$A$98:$A$147,0))))</f>
        <v>0</v>
      </c>
      <c r="L1947" s="29">
        <f t="shared" ref="L1947" si="2076">L1897</f>
        <v>0</v>
      </c>
      <c r="M1947" s="29">
        <f t="shared" si="2060"/>
        <v>0</v>
      </c>
      <c r="O1947" s="29">
        <f t="shared" si="2067"/>
        <v>0</v>
      </c>
      <c r="P1947" s="29">
        <f t="shared" si="2067"/>
        <v>0</v>
      </c>
      <c r="Q1947" s="29">
        <f t="shared" si="2067"/>
        <v>0</v>
      </c>
      <c r="R1947" s="29">
        <f t="shared" si="2067"/>
        <v>0</v>
      </c>
      <c r="S1947" s="29">
        <f t="shared" si="2067"/>
        <v>0</v>
      </c>
      <c r="T1947" s="29">
        <f t="shared" si="2067"/>
        <v>0</v>
      </c>
      <c r="U1947" s="29">
        <f t="shared" si="2067"/>
        <v>0</v>
      </c>
      <c r="V1947" s="29">
        <f t="shared" si="2067"/>
        <v>0</v>
      </c>
      <c r="W1947" s="29">
        <f t="shared" si="2067"/>
        <v>0</v>
      </c>
      <c r="X1947" s="29">
        <f t="shared" si="2067"/>
        <v>0</v>
      </c>
      <c r="Y1947" s="29">
        <f t="shared" si="2067"/>
        <v>1</v>
      </c>
      <c r="Z1947" s="29">
        <f t="shared" si="2067"/>
        <v>1</v>
      </c>
      <c r="AA1947" s="29">
        <f t="shared" si="2067"/>
        <v>1</v>
      </c>
      <c r="AB1947" s="29">
        <f t="shared" si="2067"/>
        <v>1</v>
      </c>
      <c r="AC1947" s="29">
        <f t="shared" si="2067"/>
        <v>1</v>
      </c>
      <c r="AD1947" s="29">
        <f t="shared" si="2067"/>
        <v>1</v>
      </c>
      <c r="AE1947" s="29">
        <f t="shared" si="2065"/>
        <v>1</v>
      </c>
      <c r="AF1947" s="29">
        <f t="shared" si="2065"/>
        <v>1</v>
      </c>
      <c r="AG1947" s="29">
        <f t="shared" si="2065"/>
        <v>1</v>
      </c>
      <c r="AH1947" s="29">
        <f t="shared" si="2065"/>
        <v>1</v>
      </c>
      <c r="AI1947" s="29">
        <f t="shared" si="2065"/>
        <v>1</v>
      </c>
      <c r="AJ1947" s="29">
        <f t="shared" si="2065"/>
        <v>1</v>
      </c>
      <c r="AK1947" s="29">
        <f t="shared" si="2065"/>
        <v>1</v>
      </c>
      <c r="AL1947" s="29">
        <f t="shared" si="2065"/>
        <v>1</v>
      </c>
      <c r="AM1947" s="29">
        <f t="shared" si="2065"/>
        <v>1</v>
      </c>
      <c r="AN1947" s="29">
        <f t="shared" si="2065"/>
        <v>1</v>
      </c>
      <c r="AO1947" s="29">
        <f t="shared" si="2065"/>
        <v>1</v>
      </c>
      <c r="AP1947" s="29">
        <f t="shared" si="2065"/>
        <v>1</v>
      </c>
      <c r="AQ1947" s="29">
        <f t="shared" si="2065"/>
        <v>1</v>
      </c>
      <c r="AR1947" s="29">
        <f t="shared" si="2065"/>
        <v>1</v>
      </c>
      <c r="AS1947" s="29">
        <f t="shared" si="2065"/>
        <v>1</v>
      </c>
      <c r="AT1947" s="29">
        <f t="shared" si="2073"/>
        <v>1</v>
      </c>
      <c r="AU1947" s="29">
        <f t="shared" si="2073"/>
        <v>1</v>
      </c>
      <c r="AV1947" s="29">
        <f t="shared" si="2073"/>
        <v>1</v>
      </c>
      <c r="AW1947" s="29">
        <f t="shared" si="2073"/>
        <v>1</v>
      </c>
      <c r="AX1947" s="29">
        <f t="shared" si="2073"/>
        <v>1</v>
      </c>
      <c r="AY1947" s="29">
        <f t="shared" si="2073"/>
        <v>1</v>
      </c>
      <c r="AZ1947" s="29">
        <f t="shared" si="2073"/>
        <v>1</v>
      </c>
      <c r="BA1947" s="29">
        <f t="shared" si="2073"/>
        <v>1</v>
      </c>
      <c r="BB1947" s="29">
        <f t="shared" si="2073"/>
        <v>1</v>
      </c>
      <c r="BC1947" s="29">
        <f t="shared" si="2073"/>
        <v>1</v>
      </c>
      <c r="BD1947" s="29">
        <f t="shared" si="2073"/>
        <v>1</v>
      </c>
      <c r="BE1947" s="29">
        <f t="shared" si="2073"/>
        <v>1</v>
      </c>
      <c r="BF1947" s="29">
        <f t="shared" si="2073"/>
        <v>1</v>
      </c>
      <c r="BG1947" s="29">
        <f t="shared" si="2073"/>
        <v>1</v>
      </c>
      <c r="BH1947" s="29">
        <f t="shared" si="2073"/>
        <v>1</v>
      </c>
      <c r="BI1947" s="29">
        <f t="shared" si="2073"/>
        <v>1</v>
      </c>
      <c r="BJ1947" s="29">
        <f t="shared" si="2071"/>
        <v>1</v>
      </c>
      <c r="BN1947" s="29">
        <f t="shared" si="2033"/>
        <v>36</v>
      </c>
      <c r="BO1947" s="29">
        <f t="shared" si="2045"/>
        <v>30</v>
      </c>
    </row>
    <row r="1948" spans="3:67" x14ac:dyDescent="0.25">
      <c r="C1948" s="79">
        <f t="shared" si="2041"/>
        <v>43891</v>
      </c>
      <c r="D1948" s="29">
        <f t="shared" si="2057"/>
        <v>2020</v>
      </c>
      <c r="E1948" s="29">
        <f t="shared" si="2034"/>
        <v>3</v>
      </c>
      <c r="F1948" s="29">
        <f t="shared" si="2035"/>
        <v>9</v>
      </c>
      <c r="G1948" s="29">
        <f t="shared" si="2036"/>
        <v>1</v>
      </c>
      <c r="H1948" s="166" t="str">
        <f t="shared" si="2037"/>
        <v>Sa</v>
      </c>
      <c r="I1948" s="29">
        <f t="shared" si="2042"/>
        <v>37</v>
      </c>
      <c r="J1948" s="29">
        <f t="array" ref="J1948">INDEX(Dienstplan!$F$6:$AJ$55,BN1948,BO1948)</f>
        <v>0</v>
      </c>
      <c r="K1948" s="29">
        <f t="array" ref="K1948">IF(OR(J1948=Schichten!$B$3,J1948=Schichten!$B$4),INDEX($D$98:$D$147,MATCH(CODE(J1948),$H$98:$H$147,0)),IF(ISERROR(INDEX($D$98:$D$147,MATCH(J1948,$A$98:$A$147,0))),0,INDEX($D$98:$D$147,MATCH(J1948,$A$98:$A$147,0))))</f>
        <v>0</v>
      </c>
      <c r="L1948" s="29">
        <f t="shared" ref="L1948" si="2077">L1898</f>
        <v>0</v>
      </c>
      <c r="M1948" s="29">
        <f t="shared" si="2060"/>
        <v>0</v>
      </c>
      <c r="O1948" s="29">
        <f t="shared" si="2067"/>
        <v>0</v>
      </c>
      <c r="P1948" s="29">
        <f t="shared" si="2067"/>
        <v>0</v>
      </c>
      <c r="Q1948" s="29">
        <f t="shared" si="2067"/>
        <v>0</v>
      </c>
      <c r="R1948" s="29">
        <f t="shared" si="2067"/>
        <v>0</v>
      </c>
      <c r="S1948" s="29">
        <f t="shared" si="2067"/>
        <v>0</v>
      </c>
      <c r="T1948" s="29">
        <f t="shared" si="2067"/>
        <v>0</v>
      </c>
      <c r="U1948" s="29">
        <f t="shared" si="2067"/>
        <v>0</v>
      </c>
      <c r="V1948" s="29">
        <f t="shared" si="2067"/>
        <v>0</v>
      </c>
      <c r="W1948" s="29">
        <f t="shared" si="2067"/>
        <v>0</v>
      </c>
      <c r="X1948" s="29">
        <f t="shared" si="2067"/>
        <v>0</v>
      </c>
      <c r="Y1948" s="29">
        <f t="shared" si="2067"/>
        <v>1</v>
      </c>
      <c r="Z1948" s="29">
        <f t="shared" si="2067"/>
        <v>1</v>
      </c>
      <c r="AA1948" s="29">
        <f t="shared" si="2067"/>
        <v>1</v>
      </c>
      <c r="AB1948" s="29">
        <f t="shared" si="2067"/>
        <v>1</v>
      </c>
      <c r="AC1948" s="29">
        <f t="shared" si="2067"/>
        <v>1</v>
      </c>
      <c r="AD1948" s="29">
        <f t="shared" si="2067"/>
        <v>1</v>
      </c>
      <c r="AE1948" s="29">
        <f t="shared" si="2065"/>
        <v>1</v>
      </c>
      <c r="AF1948" s="29">
        <f t="shared" si="2065"/>
        <v>1</v>
      </c>
      <c r="AG1948" s="29">
        <f t="shared" si="2065"/>
        <v>1</v>
      </c>
      <c r="AH1948" s="29">
        <f t="shared" si="2065"/>
        <v>1</v>
      </c>
      <c r="AI1948" s="29">
        <f t="shared" si="2065"/>
        <v>1</v>
      </c>
      <c r="AJ1948" s="29">
        <f t="shared" si="2065"/>
        <v>1</v>
      </c>
      <c r="AK1948" s="29">
        <f t="shared" si="2065"/>
        <v>1</v>
      </c>
      <c r="AL1948" s="29">
        <f t="shared" si="2065"/>
        <v>1</v>
      </c>
      <c r="AM1948" s="29">
        <f t="shared" si="2065"/>
        <v>1</v>
      </c>
      <c r="AN1948" s="29">
        <f t="shared" si="2065"/>
        <v>1</v>
      </c>
      <c r="AO1948" s="29">
        <f t="shared" si="2065"/>
        <v>1</v>
      </c>
      <c r="AP1948" s="29">
        <f t="shared" si="2065"/>
        <v>1</v>
      </c>
      <c r="AQ1948" s="29">
        <f t="shared" si="2065"/>
        <v>1</v>
      </c>
      <c r="AR1948" s="29">
        <f t="shared" si="2065"/>
        <v>1</v>
      </c>
      <c r="AS1948" s="29">
        <f t="shared" si="2065"/>
        <v>1</v>
      </c>
      <c r="AT1948" s="29">
        <f t="shared" si="2073"/>
        <v>1</v>
      </c>
      <c r="AU1948" s="29">
        <f t="shared" si="2073"/>
        <v>1</v>
      </c>
      <c r="AV1948" s="29">
        <f t="shared" si="2073"/>
        <v>1</v>
      </c>
      <c r="AW1948" s="29">
        <f t="shared" si="2073"/>
        <v>1</v>
      </c>
      <c r="AX1948" s="29">
        <f t="shared" si="2073"/>
        <v>1</v>
      </c>
      <c r="AY1948" s="29">
        <f t="shared" si="2073"/>
        <v>1</v>
      </c>
      <c r="AZ1948" s="29">
        <f t="shared" si="2073"/>
        <v>1</v>
      </c>
      <c r="BA1948" s="29">
        <f t="shared" si="2073"/>
        <v>1</v>
      </c>
      <c r="BB1948" s="29">
        <f t="shared" si="2073"/>
        <v>1</v>
      </c>
      <c r="BC1948" s="29">
        <f t="shared" si="2073"/>
        <v>1</v>
      </c>
      <c r="BD1948" s="29">
        <f t="shared" si="2073"/>
        <v>1</v>
      </c>
      <c r="BE1948" s="29">
        <f t="shared" si="2073"/>
        <v>1</v>
      </c>
      <c r="BF1948" s="29">
        <f t="shared" si="2073"/>
        <v>1</v>
      </c>
      <c r="BG1948" s="29">
        <f t="shared" si="2073"/>
        <v>1</v>
      </c>
      <c r="BH1948" s="29">
        <f t="shared" si="2073"/>
        <v>1</v>
      </c>
      <c r="BI1948" s="29">
        <f t="shared" si="2073"/>
        <v>1</v>
      </c>
      <c r="BJ1948" s="29">
        <f t="shared" si="2071"/>
        <v>1</v>
      </c>
      <c r="BN1948" s="29">
        <f t="shared" si="2033"/>
        <v>37</v>
      </c>
      <c r="BO1948" s="29">
        <f t="shared" si="2045"/>
        <v>30</v>
      </c>
    </row>
    <row r="1949" spans="3:67" x14ac:dyDescent="0.25">
      <c r="C1949" s="79">
        <f t="shared" si="2041"/>
        <v>43891</v>
      </c>
      <c r="D1949" s="29">
        <f t="shared" si="2057"/>
        <v>2020</v>
      </c>
      <c r="E1949" s="29">
        <f t="shared" si="2034"/>
        <v>3</v>
      </c>
      <c r="F1949" s="29">
        <f t="shared" si="2035"/>
        <v>9</v>
      </c>
      <c r="G1949" s="29">
        <f t="shared" si="2036"/>
        <v>1</v>
      </c>
      <c r="H1949" s="166" t="str">
        <f t="shared" si="2037"/>
        <v>Sa</v>
      </c>
      <c r="I1949" s="29">
        <f t="shared" si="2042"/>
        <v>38</v>
      </c>
      <c r="J1949" s="29">
        <f t="array" ref="J1949">INDEX(Dienstplan!$F$6:$AJ$55,BN1949,BO1949)</f>
        <v>0</v>
      </c>
      <c r="K1949" s="29">
        <f t="array" ref="K1949">IF(OR(J1949=Schichten!$B$3,J1949=Schichten!$B$4),INDEX($D$98:$D$147,MATCH(CODE(J1949),$H$98:$H$147,0)),IF(ISERROR(INDEX($D$98:$D$147,MATCH(J1949,$A$98:$A$147,0))),0,INDEX($D$98:$D$147,MATCH(J1949,$A$98:$A$147,0))))</f>
        <v>0</v>
      </c>
      <c r="L1949" s="29">
        <f t="shared" ref="L1949" si="2078">L1899</f>
        <v>0</v>
      </c>
      <c r="M1949" s="29">
        <f t="shared" si="2060"/>
        <v>0</v>
      </c>
      <c r="O1949" s="29">
        <f t="shared" si="2067"/>
        <v>0</v>
      </c>
      <c r="P1949" s="29">
        <f t="shared" si="2067"/>
        <v>0</v>
      </c>
      <c r="Q1949" s="29">
        <f t="shared" si="2067"/>
        <v>0</v>
      </c>
      <c r="R1949" s="29">
        <f t="shared" si="2067"/>
        <v>0</v>
      </c>
      <c r="S1949" s="29">
        <f t="shared" si="2067"/>
        <v>0</v>
      </c>
      <c r="T1949" s="29">
        <f t="shared" si="2067"/>
        <v>0</v>
      </c>
      <c r="U1949" s="29">
        <f t="shared" si="2067"/>
        <v>0</v>
      </c>
      <c r="V1949" s="29">
        <f t="shared" si="2067"/>
        <v>0</v>
      </c>
      <c r="W1949" s="29">
        <f t="shared" si="2067"/>
        <v>0</v>
      </c>
      <c r="X1949" s="29">
        <f t="shared" si="2067"/>
        <v>0</v>
      </c>
      <c r="Y1949" s="29">
        <f t="shared" si="2067"/>
        <v>1</v>
      </c>
      <c r="Z1949" s="29">
        <f t="shared" si="2067"/>
        <v>1</v>
      </c>
      <c r="AA1949" s="29">
        <f t="shared" si="2067"/>
        <v>1</v>
      </c>
      <c r="AB1949" s="29">
        <f t="shared" si="2067"/>
        <v>1</v>
      </c>
      <c r="AC1949" s="29">
        <f t="shared" si="2067"/>
        <v>1</v>
      </c>
      <c r="AD1949" s="29">
        <f t="shared" si="2067"/>
        <v>1</v>
      </c>
      <c r="AE1949" s="29">
        <f t="shared" si="2065"/>
        <v>1</v>
      </c>
      <c r="AF1949" s="29">
        <f t="shared" si="2065"/>
        <v>1</v>
      </c>
      <c r="AG1949" s="29">
        <f t="shared" si="2065"/>
        <v>1</v>
      </c>
      <c r="AH1949" s="29">
        <f t="shared" si="2065"/>
        <v>1</v>
      </c>
      <c r="AI1949" s="29">
        <f t="shared" si="2065"/>
        <v>1</v>
      </c>
      <c r="AJ1949" s="29">
        <f t="shared" si="2065"/>
        <v>1</v>
      </c>
      <c r="AK1949" s="29">
        <f t="shared" si="2065"/>
        <v>1</v>
      </c>
      <c r="AL1949" s="29">
        <f t="shared" si="2065"/>
        <v>1</v>
      </c>
      <c r="AM1949" s="29">
        <f t="shared" si="2065"/>
        <v>1</v>
      </c>
      <c r="AN1949" s="29">
        <f t="shared" si="2065"/>
        <v>1</v>
      </c>
      <c r="AO1949" s="29">
        <f t="shared" si="2065"/>
        <v>1</v>
      </c>
      <c r="AP1949" s="29">
        <f t="shared" si="2065"/>
        <v>1</v>
      </c>
      <c r="AQ1949" s="29">
        <f t="shared" si="2065"/>
        <v>1</v>
      </c>
      <c r="AR1949" s="29">
        <f t="shared" si="2065"/>
        <v>1</v>
      </c>
      <c r="AS1949" s="29">
        <f t="shared" si="2065"/>
        <v>1</v>
      </c>
      <c r="AT1949" s="29">
        <f t="shared" si="2073"/>
        <v>1</v>
      </c>
      <c r="AU1949" s="29">
        <f t="shared" si="2073"/>
        <v>1</v>
      </c>
      <c r="AV1949" s="29">
        <f t="shared" si="2073"/>
        <v>1</v>
      </c>
      <c r="AW1949" s="29">
        <f t="shared" si="2073"/>
        <v>1</v>
      </c>
      <c r="AX1949" s="29">
        <f t="shared" si="2073"/>
        <v>1</v>
      </c>
      <c r="AY1949" s="29">
        <f t="shared" si="2073"/>
        <v>1</v>
      </c>
      <c r="AZ1949" s="29">
        <f t="shared" si="2073"/>
        <v>1</v>
      </c>
      <c r="BA1949" s="29">
        <f t="shared" si="2073"/>
        <v>1</v>
      </c>
      <c r="BB1949" s="29">
        <f t="shared" si="2073"/>
        <v>1</v>
      </c>
      <c r="BC1949" s="29">
        <f t="shared" si="2073"/>
        <v>1</v>
      </c>
      <c r="BD1949" s="29">
        <f t="shared" si="2073"/>
        <v>1</v>
      </c>
      <c r="BE1949" s="29">
        <f t="shared" si="2073"/>
        <v>1</v>
      </c>
      <c r="BF1949" s="29">
        <f t="shared" si="2073"/>
        <v>1</v>
      </c>
      <c r="BG1949" s="29">
        <f t="shared" si="2073"/>
        <v>1</v>
      </c>
      <c r="BH1949" s="29">
        <f t="shared" si="2073"/>
        <v>1</v>
      </c>
      <c r="BI1949" s="29">
        <f t="shared" si="2073"/>
        <v>1</v>
      </c>
      <c r="BJ1949" s="29">
        <f t="shared" si="2071"/>
        <v>1</v>
      </c>
      <c r="BN1949" s="29">
        <f t="shared" si="2033"/>
        <v>38</v>
      </c>
      <c r="BO1949" s="29">
        <f t="shared" si="2045"/>
        <v>30</v>
      </c>
    </row>
    <row r="1950" spans="3:67" x14ac:dyDescent="0.25">
      <c r="C1950" s="79">
        <f t="shared" si="2041"/>
        <v>43891</v>
      </c>
      <c r="D1950" s="29">
        <f t="shared" si="2057"/>
        <v>2020</v>
      </c>
      <c r="E1950" s="29">
        <f t="shared" si="2034"/>
        <v>3</v>
      </c>
      <c r="F1950" s="29">
        <f t="shared" si="2035"/>
        <v>9</v>
      </c>
      <c r="G1950" s="29">
        <f t="shared" si="2036"/>
        <v>1</v>
      </c>
      <c r="H1950" s="166" t="str">
        <f t="shared" si="2037"/>
        <v>Sa</v>
      </c>
      <c r="I1950" s="29">
        <f t="shared" si="2042"/>
        <v>39</v>
      </c>
      <c r="J1950" s="29">
        <f t="array" ref="J1950">INDEX(Dienstplan!$F$6:$AJ$55,BN1950,BO1950)</f>
        <v>0</v>
      </c>
      <c r="K1950" s="29">
        <f t="array" ref="K1950">IF(OR(J1950=Schichten!$B$3,J1950=Schichten!$B$4),INDEX($D$98:$D$147,MATCH(CODE(J1950),$H$98:$H$147,0)),IF(ISERROR(INDEX($D$98:$D$147,MATCH(J1950,$A$98:$A$147,0))),0,INDEX($D$98:$D$147,MATCH(J1950,$A$98:$A$147,0))))</f>
        <v>0</v>
      </c>
      <c r="L1950" s="29">
        <f t="shared" ref="L1950" si="2079">L1900</f>
        <v>0</v>
      </c>
      <c r="M1950" s="29">
        <f t="shared" si="2060"/>
        <v>0</v>
      </c>
      <c r="O1950" s="29">
        <f t="shared" si="2067"/>
        <v>0</v>
      </c>
      <c r="P1950" s="29">
        <f t="shared" si="2067"/>
        <v>0</v>
      </c>
      <c r="Q1950" s="29">
        <f t="shared" si="2067"/>
        <v>0</v>
      </c>
      <c r="R1950" s="29">
        <f t="shared" si="2067"/>
        <v>0</v>
      </c>
      <c r="S1950" s="29">
        <f t="shared" si="2067"/>
        <v>0</v>
      </c>
      <c r="T1950" s="29">
        <f t="shared" si="2067"/>
        <v>0</v>
      </c>
      <c r="U1950" s="29">
        <f t="shared" si="2067"/>
        <v>0</v>
      </c>
      <c r="V1950" s="29">
        <f t="shared" si="2067"/>
        <v>0</v>
      </c>
      <c r="W1950" s="29">
        <f t="shared" si="2067"/>
        <v>0</v>
      </c>
      <c r="X1950" s="29">
        <f t="shared" si="2067"/>
        <v>0</v>
      </c>
      <c r="Y1950" s="29">
        <f t="shared" si="2067"/>
        <v>1</v>
      </c>
      <c r="Z1950" s="29">
        <f t="shared" si="2067"/>
        <v>1</v>
      </c>
      <c r="AA1950" s="29">
        <f t="shared" si="2067"/>
        <v>1</v>
      </c>
      <c r="AB1950" s="29">
        <f t="shared" si="2067"/>
        <v>1</v>
      </c>
      <c r="AC1950" s="29">
        <f t="shared" si="2067"/>
        <v>1</v>
      </c>
      <c r="AD1950" s="29">
        <f t="shared" si="2067"/>
        <v>1</v>
      </c>
      <c r="AE1950" s="29">
        <f t="shared" si="2065"/>
        <v>1</v>
      </c>
      <c r="AF1950" s="29">
        <f t="shared" si="2065"/>
        <v>1</v>
      </c>
      <c r="AG1950" s="29">
        <f t="shared" si="2065"/>
        <v>1</v>
      </c>
      <c r="AH1950" s="29">
        <f t="shared" si="2065"/>
        <v>1</v>
      </c>
      <c r="AI1950" s="29">
        <f t="shared" si="2065"/>
        <v>1</v>
      </c>
      <c r="AJ1950" s="29">
        <f t="shared" si="2065"/>
        <v>1</v>
      </c>
      <c r="AK1950" s="29">
        <f t="shared" si="2065"/>
        <v>1</v>
      </c>
      <c r="AL1950" s="29">
        <f t="shared" si="2065"/>
        <v>1</v>
      </c>
      <c r="AM1950" s="29">
        <f t="shared" si="2065"/>
        <v>1</v>
      </c>
      <c r="AN1950" s="29">
        <f t="shared" si="2065"/>
        <v>1</v>
      </c>
      <c r="AO1950" s="29">
        <f t="shared" si="2065"/>
        <v>1</v>
      </c>
      <c r="AP1950" s="29">
        <f t="shared" si="2065"/>
        <v>1</v>
      </c>
      <c r="AQ1950" s="29">
        <f t="shared" si="2065"/>
        <v>1</v>
      </c>
      <c r="AR1950" s="29">
        <f t="shared" si="2065"/>
        <v>1</v>
      </c>
      <c r="AS1950" s="29">
        <f t="shared" si="2065"/>
        <v>1</v>
      </c>
      <c r="AT1950" s="29">
        <f t="shared" si="2073"/>
        <v>1</v>
      </c>
      <c r="AU1950" s="29">
        <f t="shared" si="2073"/>
        <v>1</v>
      </c>
      <c r="AV1950" s="29">
        <f t="shared" si="2073"/>
        <v>1</v>
      </c>
      <c r="AW1950" s="29">
        <f t="shared" si="2073"/>
        <v>1</v>
      </c>
      <c r="AX1950" s="29">
        <f t="shared" si="2073"/>
        <v>1</v>
      </c>
      <c r="AY1950" s="29">
        <f t="shared" si="2073"/>
        <v>1</v>
      </c>
      <c r="AZ1950" s="29">
        <f t="shared" si="2073"/>
        <v>1</v>
      </c>
      <c r="BA1950" s="29">
        <f t="shared" si="2073"/>
        <v>1</v>
      </c>
      <c r="BB1950" s="29">
        <f t="shared" si="2073"/>
        <v>1</v>
      </c>
      <c r="BC1950" s="29">
        <f t="shared" si="2073"/>
        <v>1</v>
      </c>
      <c r="BD1950" s="29">
        <f t="shared" si="2073"/>
        <v>1</v>
      </c>
      <c r="BE1950" s="29">
        <f t="shared" si="2073"/>
        <v>1</v>
      </c>
      <c r="BF1950" s="29">
        <f t="shared" si="2073"/>
        <v>1</v>
      </c>
      <c r="BG1950" s="29">
        <f t="shared" si="2073"/>
        <v>1</v>
      </c>
      <c r="BH1950" s="29">
        <f t="shared" si="2073"/>
        <v>1</v>
      </c>
      <c r="BI1950" s="29">
        <f t="shared" si="2073"/>
        <v>1</v>
      </c>
      <c r="BJ1950" s="29">
        <f t="shared" si="2071"/>
        <v>1</v>
      </c>
      <c r="BN1950" s="29">
        <f t="shared" si="2033"/>
        <v>39</v>
      </c>
      <c r="BO1950" s="29">
        <f t="shared" si="2045"/>
        <v>30</v>
      </c>
    </row>
    <row r="1951" spans="3:67" x14ac:dyDescent="0.25">
      <c r="C1951" s="79">
        <f t="shared" si="2041"/>
        <v>43891</v>
      </c>
      <c r="D1951" s="29">
        <f t="shared" si="2057"/>
        <v>2020</v>
      </c>
      <c r="E1951" s="29">
        <f t="shared" si="2034"/>
        <v>3</v>
      </c>
      <c r="F1951" s="29">
        <f t="shared" si="2035"/>
        <v>9</v>
      </c>
      <c r="G1951" s="29">
        <f t="shared" si="2036"/>
        <v>1</v>
      </c>
      <c r="H1951" s="166" t="str">
        <f t="shared" si="2037"/>
        <v>Sa</v>
      </c>
      <c r="I1951" s="29">
        <f t="shared" si="2042"/>
        <v>40</v>
      </c>
      <c r="J1951" s="29">
        <f t="array" ref="J1951">INDEX(Dienstplan!$F$6:$AJ$55,BN1951,BO1951)</f>
        <v>0</v>
      </c>
      <c r="K1951" s="29">
        <f t="array" ref="K1951">IF(OR(J1951=Schichten!$B$3,J1951=Schichten!$B$4),INDEX($D$98:$D$147,MATCH(CODE(J1951),$H$98:$H$147,0)),IF(ISERROR(INDEX($D$98:$D$147,MATCH(J1951,$A$98:$A$147,0))),0,INDEX($D$98:$D$147,MATCH(J1951,$A$98:$A$147,0))))</f>
        <v>0</v>
      </c>
      <c r="L1951" s="29">
        <f t="shared" ref="L1951" si="2080">L1901</f>
        <v>0</v>
      </c>
      <c r="M1951" s="29">
        <f t="shared" si="2060"/>
        <v>0</v>
      </c>
      <c r="O1951" s="29">
        <f t="shared" si="2067"/>
        <v>0</v>
      </c>
      <c r="P1951" s="29">
        <f t="shared" si="2067"/>
        <v>0</v>
      </c>
      <c r="Q1951" s="29">
        <f t="shared" si="2067"/>
        <v>0</v>
      </c>
      <c r="R1951" s="29">
        <f t="shared" si="2067"/>
        <v>0</v>
      </c>
      <c r="S1951" s="29">
        <f t="shared" si="2067"/>
        <v>0</v>
      </c>
      <c r="T1951" s="29">
        <f t="shared" si="2067"/>
        <v>0</v>
      </c>
      <c r="U1951" s="29">
        <f t="shared" si="2067"/>
        <v>0</v>
      </c>
      <c r="V1951" s="29">
        <f t="shared" si="2067"/>
        <v>0</v>
      </c>
      <c r="W1951" s="29">
        <f t="shared" si="2067"/>
        <v>0</v>
      </c>
      <c r="X1951" s="29">
        <f t="shared" si="2067"/>
        <v>0</v>
      </c>
      <c r="Y1951" s="29">
        <f t="shared" si="2067"/>
        <v>1</v>
      </c>
      <c r="Z1951" s="29">
        <f t="shared" si="2067"/>
        <v>1</v>
      </c>
      <c r="AA1951" s="29">
        <f t="shared" si="2067"/>
        <v>1</v>
      </c>
      <c r="AB1951" s="29">
        <f t="shared" si="2067"/>
        <v>1</v>
      </c>
      <c r="AC1951" s="29">
        <f t="shared" si="2067"/>
        <v>1</v>
      </c>
      <c r="AD1951" s="29">
        <f t="shared" si="2067"/>
        <v>1</v>
      </c>
      <c r="AE1951" s="29">
        <f t="shared" si="2065"/>
        <v>1</v>
      </c>
      <c r="AF1951" s="29">
        <f t="shared" si="2065"/>
        <v>1</v>
      </c>
      <c r="AG1951" s="29">
        <f t="shared" si="2065"/>
        <v>1</v>
      </c>
      <c r="AH1951" s="29">
        <f t="shared" si="2065"/>
        <v>1</v>
      </c>
      <c r="AI1951" s="29">
        <f t="shared" si="2065"/>
        <v>1</v>
      </c>
      <c r="AJ1951" s="29">
        <f t="shared" si="2065"/>
        <v>1</v>
      </c>
      <c r="AK1951" s="29">
        <f t="shared" si="2065"/>
        <v>1</v>
      </c>
      <c r="AL1951" s="29">
        <f t="shared" si="2065"/>
        <v>1</v>
      </c>
      <c r="AM1951" s="29">
        <f t="shared" si="2065"/>
        <v>1</v>
      </c>
      <c r="AN1951" s="29">
        <f t="shared" si="2065"/>
        <v>1</v>
      </c>
      <c r="AO1951" s="29">
        <f t="shared" si="2065"/>
        <v>1</v>
      </c>
      <c r="AP1951" s="29">
        <f t="shared" si="2065"/>
        <v>1</v>
      </c>
      <c r="AQ1951" s="29">
        <f t="shared" si="2065"/>
        <v>1</v>
      </c>
      <c r="AR1951" s="29">
        <f t="shared" si="2065"/>
        <v>1</v>
      </c>
      <c r="AS1951" s="29">
        <f t="shared" si="2065"/>
        <v>1</v>
      </c>
      <c r="AT1951" s="29">
        <f t="shared" si="2073"/>
        <v>1</v>
      </c>
      <c r="AU1951" s="29">
        <f t="shared" si="2073"/>
        <v>1</v>
      </c>
      <c r="AV1951" s="29">
        <f t="shared" si="2073"/>
        <v>1</v>
      </c>
      <c r="AW1951" s="29">
        <f t="shared" si="2073"/>
        <v>1</v>
      </c>
      <c r="AX1951" s="29">
        <f t="shared" si="2073"/>
        <v>1</v>
      </c>
      <c r="AY1951" s="29">
        <f t="shared" si="2073"/>
        <v>1</v>
      </c>
      <c r="AZ1951" s="29">
        <f t="shared" si="2073"/>
        <v>1</v>
      </c>
      <c r="BA1951" s="29">
        <f t="shared" si="2073"/>
        <v>1</v>
      </c>
      <c r="BB1951" s="29">
        <f t="shared" si="2073"/>
        <v>1</v>
      </c>
      <c r="BC1951" s="29">
        <f t="shared" si="2073"/>
        <v>1</v>
      </c>
      <c r="BD1951" s="29">
        <f t="shared" si="2073"/>
        <v>1</v>
      </c>
      <c r="BE1951" s="29">
        <f t="shared" si="2073"/>
        <v>1</v>
      </c>
      <c r="BF1951" s="29">
        <f t="shared" si="2073"/>
        <v>1</v>
      </c>
      <c r="BG1951" s="29">
        <f t="shared" si="2073"/>
        <v>1</v>
      </c>
      <c r="BH1951" s="29">
        <f t="shared" si="2073"/>
        <v>1</v>
      </c>
      <c r="BI1951" s="29">
        <f t="shared" si="2073"/>
        <v>1</v>
      </c>
      <c r="BJ1951" s="29">
        <f t="shared" si="2071"/>
        <v>1</v>
      </c>
      <c r="BN1951" s="29">
        <f t="shared" si="2033"/>
        <v>40</v>
      </c>
      <c r="BO1951" s="29">
        <f t="shared" si="2045"/>
        <v>30</v>
      </c>
    </row>
    <row r="1952" spans="3:67" x14ac:dyDescent="0.25">
      <c r="C1952" s="79">
        <f t="shared" si="2041"/>
        <v>43891</v>
      </c>
      <c r="D1952" s="29">
        <f t="shared" si="2057"/>
        <v>2020</v>
      </c>
      <c r="E1952" s="29">
        <f t="shared" si="2034"/>
        <v>3</v>
      </c>
      <c r="F1952" s="29">
        <f t="shared" si="2035"/>
        <v>9</v>
      </c>
      <c r="G1952" s="29">
        <f t="shared" si="2036"/>
        <v>1</v>
      </c>
      <c r="H1952" s="166" t="str">
        <f t="shared" si="2037"/>
        <v>Sa</v>
      </c>
      <c r="I1952" s="29">
        <f t="shared" si="2042"/>
        <v>41</v>
      </c>
      <c r="J1952" s="29">
        <f t="array" ref="J1952">INDEX(Dienstplan!$F$6:$AJ$55,BN1952,BO1952)</f>
        <v>0</v>
      </c>
      <c r="K1952" s="29">
        <f t="array" ref="K1952">IF(OR(J1952=Schichten!$B$3,J1952=Schichten!$B$4),INDEX($D$98:$D$147,MATCH(CODE(J1952),$H$98:$H$147,0)),IF(ISERROR(INDEX($D$98:$D$147,MATCH(J1952,$A$98:$A$147,0))),0,INDEX($D$98:$D$147,MATCH(J1952,$A$98:$A$147,0))))</f>
        <v>0</v>
      </c>
      <c r="L1952" s="29">
        <f t="shared" ref="L1952" si="2081">L1902</f>
        <v>0</v>
      </c>
      <c r="M1952" s="29">
        <f t="shared" si="2060"/>
        <v>0</v>
      </c>
      <c r="O1952" s="29">
        <f t="shared" si="2067"/>
        <v>0</v>
      </c>
      <c r="P1952" s="29">
        <f t="shared" si="2067"/>
        <v>0</v>
      </c>
      <c r="Q1952" s="29">
        <f t="shared" si="2067"/>
        <v>0</v>
      </c>
      <c r="R1952" s="29">
        <f t="shared" si="2067"/>
        <v>0</v>
      </c>
      <c r="S1952" s="29">
        <f t="shared" si="2067"/>
        <v>0</v>
      </c>
      <c r="T1952" s="29">
        <f t="shared" si="2067"/>
        <v>0</v>
      </c>
      <c r="U1952" s="29">
        <f t="shared" si="2067"/>
        <v>0</v>
      </c>
      <c r="V1952" s="29">
        <f t="shared" si="2067"/>
        <v>0</v>
      </c>
      <c r="W1952" s="29">
        <f t="shared" si="2067"/>
        <v>0</v>
      </c>
      <c r="X1952" s="29">
        <f t="shared" si="2067"/>
        <v>0</v>
      </c>
      <c r="Y1952" s="29">
        <f t="shared" si="2067"/>
        <v>1</v>
      </c>
      <c r="Z1952" s="29">
        <f t="shared" si="2067"/>
        <v>1</v>
      </c>
      <c r="AA1952" s="29">
        <f t="shared" si="2067"/>
        <v>1</v>
      </c>
      <c r="AB1952" s="29">
        <f t="shared" si="2067"/>
        <v>1</v>
      </c>
      <c r="AC1952" s="29">
        <f t="shared" si="2067"/>
        <v>1</v>
      </c>
      <c r="AD1952" s="29">
        <f t="shared" si="2067"/>
        <v>1</v>
      </c>
      <c r="AE1952" s="29">
        <f t="shared" si="2065"/>
        <v>1</v>
      </c>
      <c r="AF1952" s="29">
        <f t="shared" si="2065"/>
        <v>1</v>
      </c>
      <c r="AG1952" s="29">
        <f t="shared" si="2065"/>
        <v>1</v>
      </c>
      <c r="AH1952" s="29">
        <f t="shared" si="2065"/>
        <v>1</v>
      </c>
      <c r="AI1952" s="29">
        <f t="shared" si="2065"/>
        <v>1</v>
      </c>
      <c r="AJ1952" s="29">
        <f t="shared" si="2065"/>
        <v>1</v>
      </c>
      <c r="AK1952" s="29">
        <f t="shared" si="2065"/>
        <v>1</v>
      </c>
      <c r="AL1952" s="29">
        <f t="shared" si="2065"/>
        <v>1</v>
      </c>
      <c r="AM1952" s="29">
        <f t="shared" si="2065"/>
        <v>1</v>
      </c>
      <c r="AN1952" s="29">
        <f t="shared" si="2065"/>
        <v>1</v>
      </c>
      <c r="AO1952" s="29">
        <f t="shared" si="2065"/>
        <v>1</v>
      </c>
      <c r="AP1952" s="29">
        <f t="shared" si="2065"/>
        <v>1</v>
      </c>
      <c r="AQ1952" s="29">
        <f t="shared" si="2065"/>
        <v>1</v>
      </c>
      <c r="AR1952" s="29">
        <f t="shared" si="2065"/>
        <v>1</v>
      </c>
      <c r="AS1952" s="29">
        <f t="shared" si="2065"/>
        <v>1</v>
      </c>
      <c r="AT1952" s="29">
        <f t="shared" si="2073"/>
        <v>1</v>
      </c>
      <c r="AU1952" s="29">
        <f t="shared" si="2073"/>
        <v>1</v>
      </c>
      <c r="AV1952" s="29">
        <f t="shared" si="2073"/>
        <v>1</v>
      </c>
      <c r="AW1952" s="29">
        <f t="shared" si="2073"/>
        <v>1</v>
      </c>
      <c r="AX1952" s="29">
        <f t="shared" si="2073"/>
        <v>1</v>
      </c>
      <c r="AY1952" s="29">
        <f t="shared" si="2073"/>
        <v>1</v>
      </c>
      <c r="AZ1952" s="29">
        <f t="shared" si="2073"/>
        <v>1</v>
      </c>
      <c r="BA1952" s="29">
        <f t="shared" si="2073"/>
        <v>1</v>
      </c>
      <c r="BB1952" s="29">
        <f t="shared" si="2073"/>
        <v>1</v>
      </c>
      <c r="BC1952" s="29">
        <f t="shared" si="2073"/>
        <v>1</v>
      </c>
      <c r="BD1952" s="29">
        <f t="shared" si="2073"/>
        <v>1</v>
      </c>
      <c r="BE1952" s="29">
        <f t="shared" si="2073"/>
        <v>1</v>
      </c>
      <c r="BF1952" s="29">
        <f t="shared" si="2073"/>
        <v>1</v>
      </c>
      <c r="BG1952" s="29">
        <f t="shared" si="2073"/>
        <v>1</v>
      </c>
      <c r="BH1952" s="29">
        <f t="shared" si="2073"/>
        <v>1</v>
      </c>
      <c r="BI1952" s="29">
        <f t="shared" si="2073"/>
        <v>1</v>
      </c>
      <c r="BJ1952" s="29">
        <f t="shared" si="2071"/>
        <v>1</v>
      </c>
      <c r="BN1952" s="29">
        <f t="shared" si="2033"/>
        <v>41</v>
      </c>
      <c r="BO1952" s="29">
        <f t="shared" si="2045"/>
        <v>30</v>
      </c>
    </row>
    <row r="1953" spans="3:67" x14ac:dyDescent="0.25">
      <c r="C1953" s="79">
        <f t="shared" si="2041"/>
        <v>43891</v>
      </c>
      <c r="D1953" s="29">
        <f t="shared" si="2057"/>
        <v>2020</v>
      </c>
      <c r="E1953" s="29">
        <f t="shared" si="2034"/>
        <v>3</v>
      </c>
      <c r="F1953" s="29">
        <f t="shared" si="2035"/>
        <v>9</v>
      </c>
      <c r="G1953" s="29">
        <f t="shared" si="2036"/>
        <v>1</v>
      </c>
      <c r="H1953" s="166" t="str">
        <f t="shared" si="2037"/>
        <v>Sa</v>
      </c>
      <c r="I1953" s="29">
        <f t="shared" si="2042"/>
        <v>42</v>
      </c>
      <c r="J1953" s="29">
        <f t="array" ref="J1953">INDEX(Dienstplan!$F$6:$AJ$55,BN1953,BO1953)</f>
        <v>0</v>
      </c>
      <c r="K1953" s="29">
        <f t="array" ref="K1953">IF(OR(J1953=Schichten!$B$3,J1953=Schichten!$B$4),INDEX($D$98:$D$147,MATCH(CODE(J1953),$H$98:$H$147,0)),IF(ISERROR(INDEX($D$98:$D$147,MATCH(J1953,$A$98:$A$147,0))),0,INDEX($D$98:$D$147,MATCH(J1953,$A$98:$A$147,0))))</f>
        <v>0</v>
      </c>
      <c r="L1953" s="29">
        <f t="shared" ref="L1953" si="2082">L1903</f>
        <v>0</v>
      </c>
      <c r="M1953" s="29">
        <f t="shared" si="2060"/>
        <v>0</v>
      </c>
      <c r="O1953" s="29">
        <f t="shared" si="2067"/>
        <v>0</v>
      </c>
      <c r="P1953" s="29">
        <f t="shared" si="2067"/>
        <v>0</v>
      </c>
      <c r="Q1953" s="29">
        <f t="shared" si="2067"/>
        <v>0</v>
      </c>
      <c r="R1953" s="29">
        <f t="shared" si="2067"/>
        <v>0</v>
      </c>
      <c r="S1953" s="29">
        <f t="shared" si="2067"/>
        <v>0</v>
      </c>
      <c r="T1953" s="29">
        <f t="shared" si="2067"/>
        <v>0</v>
      </c>
      <c r="U1953" s="29">
        <f t="shared" si="2067"/>
        <v>0</v>
      </c>
      <c r="V1953" s="29">
        <f t="shared" si="2067"/>
        <v>0</v>
      </c>
      <c r="W1953" s="29">
        <f t="shared" si="2067"/>
        <v>0</v>
      </c>
      <c r="X1953" s="29">
        <f t="shared" si="2067"/>
        <v>0</v>
      </c>
      <c r="Y1953" s="29">
        <f t="shared" si="2067"/>
        <v>1</v>
      </c>
      <c r="Z1953" s="29">
        <f t="shared" si="2067"/>
        <v>1</v>
      </c>
      <c r="AA1953" s="29">
        <f t="shared" si="2067"/>
        <v>1</v>
      </c>
      <c r="AB1953" s="29">
        <f t="shared" si="2067"/>
        <v>1</v>
      </c>
      <c r="AC1953" s="29">
        <f t="shared" si="2067"/>
        <v>1</v>
      </c>
      <c r="AD1953" s="29">
        <f t="shared" si="2067"/>
        <v>1</v>
      </c>
      <c r="AE1953" s="29">
        <f t="shared" si="2065"/>
        <v>1</v>
      </c>
      <c r="AF1953" s="29">
        <f t="shared" si="2065"/>
        <v>1</v>
      </c>
      <c r="AG1953" s="29">
        <f t="shared" si="2065"/>
        <v>1</v>
      </c>
      <c r="AH1953" s="29">
        <f t="shared" si="2065"/>
        <v>1</v>
      </c>
      <c r="AI1953" s="29">
        <f t="shared" si="2065"/>
        <v>1</v>
      </c>
      <c r="AJ1953" s="29">
        <f t="shared" si="2065"/>
        <v>1</v>
      </c>
      <c r="AK1953" s="29">
        <f t="shared" si="2065"/>
        <v>1</v>
      </c>
      <c r="AL1953" s="29">
        <f t="shared" si="2065"/>
        <v>1</v>
      </c>
      <c r="AM1953" s="29">
        <f t="shared" si="2065"/>
        <v>1</v>
      </c>
      <c r="AN1953" s="29">
        <f t="shared" si="2065"/>
        <v>1</v>
      </c>
      <c r="AO1953" s="29">
        <f t="shared" si="2065"/>
        <v>1</v>
      </c>
      <c r="AP1953" s="29">
        <f t="shared" si="2065"/>
        <v>1</v>
      </c>
      <c r="AQ1953" s="29">
        <f t="shared" si="2065"/>
        <v>1</v>
      </c>
      <c r="AR1953" s="29">
        <f t="shared" si="2065"/>
        <v>1</v>
      </c>
      <c r="AS1953" s="29">
        <f t="shared" si="2065"/>
        <v>1</v>
      </c>
      <c r="AT1953" s="29">
        <f t="shared" si="2073"/>
        <v>1</v>
      </c>
      <c r="AU1953" s="29">
        <f t="shared" si="2073"/>
        <v>1</v>
      </c>
      <c r="AV1953" s="29">
        <f t="shared" si="2073"/>
        <v>1</v>
      </c>
      <c r="AW1953" s="29">
        <f t="shared" si="2073"/>
        <v>1</v>
      </c>
      <c r="AX1953" s="29">
        <f t="shared" si="2073"/>
        <v>1</v>
      </c>
      <c r="AY1953" s="29">
        <f t="shared" si="2073"/>
        <v>1</v>
      </c>
      <c r="AZ1953" s="29">
        <f t="shared" si="2073"/>
        <v>1</v>
      </c>
      <c r="BA1953" s="29">
        <f t="shared" si="2073"/>
        <v>1</v>
      </c>
      <c r="BB1953" s="29">
        <f t="shared" si="2073"/>
        <v>1</v>
      </c>
      <c r="BC1953" s="29">
        <f t="shared" si="2073"/>
        <v>1</v>
      </c>
      <c r="BD1953" s="29">
        <f t="shared" si="2073"/>
        <v>1</v>
      </c>
      <c r="BE1953" s="29">
        <f t="shared" si="2073"/>
        <v>1</v>
      </c>
      <c r="BF1953" s="29">
        <f t="shared" si="2073"/>
        <v>1</v>
      </c>
      <c r="BG1953" s="29">
        <f t="shared" si="2073"/>
        <v>1</v>
      </c>
      <c r="BH1953" s="29">
        <f t="shared" si="2073"/>
        <v>1</v>
      </c>
      <c r="BI1953" s="29">
        <f t="shared" si="2073"/>
        <v>1</v>
      </c>
      <c r="BJ1953" s="29">
        <f t="shared" si="2071"/>
        <v>1</v>
      </c>
      <c r="BN1953" s="29">
        <f t="shared" si="2033"/>
        <v>42</v>
      </c>
      <c r="BO1953" s="29">
        <f t="shared" si="2045"/>
        <v>30</v>
      </c>
    </row>
    <row r="1954" spans="3:67" x14ac:dyDescent="0.25">
      <c r="C1954" s="79">
        <f t="shared" si="2041"/>
        <v>43891</v>
      </c>
      <c r="D1954" s="29">
        <f t="shared" si="2057"/>
        <v>2020</v>
      </c>
      <c r="E1954" s="29">
        <f t="shared" si="2034"/>
        <v>3</v>
      </c>
      <c r="F1954" s="29">
        <f t="shared" si="2035"/>
        <v>9</v>
      </c>
      <c r="G1954" s="29">
        <f t="shared" si="2036"/>
        <v>1</v>
      </c>
      <c r="H1954" s="166" t="str">
        <f t="shared" si="2037"/>
        <v>Sa</v>
      </c>
      <c r="I1954" s="29">
        <f t="shared" si="2042"/>
        <v>43</v>
      </c>
      <c r="J1954" s="29">
        <f t="array" ref="J1954">INDEX(Dienstplan!$F$6:$AJ$55,BN1954,BO1954)</f>
        <v>0</v>
      </c>
      <c r="K1954" s="29">
        <f t="array" ref="K1954">IF(OR(J1954=Schichten!$B$3,J1954=Schichten!$B$4),INDEX($D$98:$D$147,MATCH(CODE(J1954),$H$98:$H$147,0)),IF(ISERROR(INDEX($D$98:$D$147,MATCH(J1954,$A$98:$A$147,0))),0,INDEX($D$98:$D$147,MATCH(J1954,$A$98:$A$147,0))))</f>
        <v>0</v>
      </c>
      <c r="L1954" s="29">
        <f t="shared" ref="L1954" si="2083">L1904</f>
        <v>0</v>
      </c>
      <c r="M1954" s="29">
        <f t="shared" si="2060"/>
        <v>0</v>
      </c>
      <c r="O1954" s="29">
        <f t="shared" si="2067"/>
        <v>0</v>
      </c>
      <c r="P1954" s="29">
        <f t="shared" si="2067"/>
        <v>0</v>
      </c>
      <c r="Q1954" s="29">
        <f t="shared" si="2067"/>
        <v>0</v>
      </c>
      <c r="R1954" s="29">
        <f t="shared" si="2067"/>
        <v>0</v>
      </c>
      <c r="S1954" s="29">
        <f t="shared" si="2067"/>
        <v>0</v>
      </c>
      <c r="T1954" s="29">
        <f t="shared" si="2067"/>
        <v>0</v>
      </c>
      <c r="U1954" s="29">
        <f t="shared" si="2067"/>
        <v>0</v>
      </c>
      <c r="V1954" s="29">
        <f t="shared" si="2067"/>
        <v>0</v>
      </c>
      <c r="W1954" s="29">
        <f t="shared" si="2067"/>
        <v>0</v>
      </c>
      <c r="X1954" s="29">
        <f t="shared" si="2067"/>
        <v>0</v>
      </c>
      <c r="Y1954" s="29">
        <f t="shared" si="2067"/>
        <v>1</v>
      </c>
      <c r="Z1954" s="29">
        <f t="shared" si="2067"/>
        <v>1</v>
      </c>
      <c r="AA1954" s="29">
        <f t="shared" si="2067"/>
        <v>1</v>
      </c>
      <c r="AB1954" s="29">
        <f t="shared" si="2067"/>
        <v>1</v>
      </c>
      <c r="AC1954" s="29">
        <f t="shared" si="2067"/>
        <v>1</v>
      </c>
      <c r="AD1954" s="29">
        <f t="shared" si="2067"/>
        <v>1</v>
      </c>
      <c r="AE1954" s="29">
        <f t="shared" si="2065"/>
        <v>1</v>
      </c>
      <c r="AF1954" s="29">
        <f t="shared" si="2065"/>
        <v>1</v>
      </c>
      <c r="AG1954" s="29">
        <f t="shared" si="2065"/>
        <v>1</v>
      </c>
      <c r="AH1954" s="29">
        <f t="shared" si="2065"/>
        <v>1</v>
      </c>
      <c r="AI1954" s="29">
        <f t="shared" si="2065"/>
        <v>1</v>
      </c>
      <c r="AJ1954" s="29">
        <f t="shared" si="2065"/>
        <v>1</v>
      </c>
      <c r="AK1954" s="29">
        <f t="shared" si="2065"/>
        <v>1</v>
      </c>
      <c r="AL1954" s="29">
        <f t="shared" si="2065"/>
        <v>1</v>
      </c>
      <c r="AM1954" s="29">
        <f t="shared" si="2065"/>
        <v>1</v>
      </c>
      <c r="AN1954" s="29">
        <f t="shared" si="2065"/>
        <v>1</v>
      </c>
      <c r="AO1954" s="29">
        <f t="shared" si="2065"/>
        <v>1</v>
      </c>
      <c r="AP1954" s="29">
        <f t="shared" si="2065"/>
        <v>1</v>
      </c>
      <c r="AQ1954" s="29">
        <f t="shared" si="2065"/>
        <v>1</v>
      </c>
      <c r="AR1954" s="29">
        <f t="shared" si="2065"/>
        <v>1</v>
      </c>
      <c r="AS1954" s="29">
        <f t="shared" si="2065"/>
        <v>1</v>
      </c>
      <c r="AT1954" s="29">
        <f t="shared" si="2073"/>
        <v>1</v>
      </c>
      <c r="AU1954" s="29">
        <f t="shared" si="2073"/>
        <v>1</v>
      </c>
      <c r="AV1954" s="29">
        <f t="shared" si="2073"/>
        <v>1</v>
      </c>
      <c r="AW1954" s="29">
        <f t="shared" si="2073"/>
        <v>1</v>
      </c>
      <c r="AX1954" s="29">
        <f t="shared" si="2073"/>
        <v>1</v>
      </c>
      <c r="AY1954" s="29">
        <f t="shared" si="2073"/>
        <v>1</v>
      </c>
      <c r="AZ1954" s="29">
        <f t="shared" si="2073"/>
        <v>1</v>
      </c>
      <c r="BA1954" s="29">
        <f t="shared" si="2073"/>
        <v>1</v>
      </c>
      <c r="BB1954" s="29">
        <f t="shared" si="2073"/>
        <v>1</v>
      </c>
      <c r="BC1954" s="29">
        <f t="shared" si="2073"/>
        <v>1</v>
      </c>
      <c r="BD1954" s="29">
        <f t="shared" si="2073"/>
        <v>1</v>
      </c>
      <c r="BE1954" s="29">
        <f t="shared" si="2073"/>
        <v>1</v>
      </c>
      <c r="BF1954" s="29">
        <f t="shared" si="2073"/>
        <v>1</v>
      </c>
      <c r="BG1954" s="29">
        <f t="shared" si="2073"/>
        <v>1</v>
      </c>
      <c r="BH1954" s="29">
        <f t="shared" si="2073"/>
        <v>1</v>
      </c>
      <c r="BI1954" s="29">
        <f t="shared" si="2073"/>
        <v>1</v>
      </c>
      <c r="BJ1954" s="29">
        <f t="shared" si="2071"/>
        <v>1</v>
      </c>
      <c r="BN1954" s="29">
        <f t="shared" si="2033"/>
        <v>43</v>
      </c>
      <c r="BO1954" s="29">
        <f t="shared" si="2045"/>
        <v>30</v>
      </c>
    </row>
    <row r="1955" spans="3:67" x14ac:dyDescent="0.25">
      <c r="C1955" s="79">
        <f t="shared" si="2041"/>
        <v>43891</v>
      </c>
      <c r="D1955" s="29">
        <f t="shared" si="2057"/>
        <v>2020</v>
      </c>
      <c r="E1955" s="29">
        <f t="shared" si="2034"/>
        <v>3</v>
      </c>
      <c r="F1955" s="29">
        <f t="shared" si="2035"/>
        <v>9</v>
      </c>
      <c r="G1955" s="29">
        <f t="shared" si="2036"/>
        <v>1</v>
      </c>
      <c r="H1955" s="166" t="str">
        <f t="shared" si="2037"/>
        <v>Sa</v>
      </c>
      <c r="I1955" s="29">
        <f t="shared" si="2042"/>
        <v>44</v>
      </c>
      <c r="J1955" s="29">
        <f t="array" ref="J1955">INDEX(Dienstplan!$F$6:$AJ$55,BN1955,BO1955)</f>
        <v>0</v>
      </c>
      <c r="K1955" s="29">
        <f t="array" ref="K1955">IF(OR(J1955=Schichten!$B$3,J1955=Schichten!$B$4),INDEX($D$98:$D$147,MATCH(CODE(J1955),$H$98:$H$147,0)),IF(ISERROR(INDEX($D$98:$D$147,MATCH(J1955,$A$98:$A$147,0))),0,INDEX($D$98:$D$147,MATCH(J1955,$A$98:$A$147,0))))</f>
        <v>0</v>
      </c>
      <c r="L1955" s="29">
        <f t="shared" ref="L1955" si="2084">L1905</f>
        <v>0</v>
      </c>
      <c r="M1955" s="29">
        <f t="shared" si="2060"/>
        <v>0</v>
      </c>
      <c r="O1955" s="29">
        <f t="shared" si="2067"/>
        <v>0</v>
      </c>
      <c r="P1955" s="29">
        <f t="shared" si="2067"/>
        <v>0</v>
      </c>
      <c r="Q1955" s="29">
        <f t="shared" si="2067"/>
        <v>0</v>
      </c>
      <c r="R1955" s="29">
        <f t="shared" si="2067"/>
        <v>0</v>
      </c>
      <c r="S1955" s="29">
        <f t="shared" si="2067"/>
        <v>0</v>
      </c>
      <c r="T1955" s="29">
        <f t="shared" si="2067"/>
        <v>0</v>
      </c>
      <c r="U1955" s="29">
        <f t="shared" si="2067"/>
        <v>0</v>
      </c>
      <c r="V1955" s="29">
        <f t="shared" si="2067"/>
        <v>0</v>
      </c>
      <c r="W1955" s="29">
        <f t="shared" si="2067"/>
        <v>0</v>
      </c>
      <c r="X1955" s="29">
        <f t="shared" si="2067"/>
        <v>0</v>
      </c>
      <c r="Y1955" s="29">
        <f t="shared" si="2067"/>
        <v>1</v>
      </c>
      <c r="Z1955" s="29">
        <f t="shared" si="2067"/>
        <v>1</v>
      </c>
      <c r="AA1955" s="29">
        <f t="shared" si="2067"/>
        <v>1</v>
      </c>
      <c r="AB1955" s="29">
        <f t="shared" si="2067"/>
        <v>1</v>
      </c>
      <c r="AC1955" s="29">
        <f t="shared" si="2067"/>
        <v>1</v>
      </c>
      <c r="AD1955" s="29">
        <f t="shared" ref="AD1955:AS1970" si="2085">IF($M$457,IF($J1955=AD$461,1,0),0)</f>
        <v>1</v>
      </c>
      <c r="AE1955" s="29">
        <f t="shared" si="2085"/>
        <v>1</v>
      </c>
      <c r="AF1955" s="29">
        <f t="shared" si="2085"/>
        <v>1</v>
      </c>
      <c r="AG1955" s="29">
        <f t="shared" si="2085"/>
        <v>1</v>
      </c>
      <c r="AH1955" s="29">
        <f t="shared" si="2085"/>
        <v>1</v>
      </c>
      <c r="AI1955" s="29">
        <f t="shared" si="2085"/>
        <v>1</v>
      </c>
      <c r="AJ1955" s="29">
        <f t="shared" si="2085"/>
        <v>1</v>
      </c>
      <c r="AK1955" s="29">
        <f t="shared" si="2085"/>
        <v>1</v>
      </c>
      <c r="AL1955" s="29">
        <f t="shared" si="2085"/>
        <v>1</v>
      </c>
      <c r="AM1955" s="29">
        <f t="shared" si="2085"/>
        <v>1</v>
      </c>
      <c r="AN1955" s="29">
        <f t="shared" si="2085"/>
        <v>1</v>
      </c>
      <c r="AO1955" s="29">
        <f t="shared" si="2085"/>
        <v>1</v>
      </c>
      <c r="AP1955" s="29">
        <f t="shared" si="2085"/>
        <v>1</v>
      </c>
      <c r="AQ1955" s="29">
        <f t="shared" si="2085"/>
        <v>1</v>
      </c>
      <c r="AR1955" s="29">
        <f t="shared" si="2085"/>
        <v>1</v>
      </c>
      <c r="AS1955" s="29">
        <f t="shared" si="2085"/>
        <v>1</v>
      </c>
      <c r="AT1955" s="29">
        <f t="shared" si="2073"/>
        <v>1</v>
      </c>
      <c r="AU1955" s="29">
        <f t="shared" si="2073"/>
        <v>1</v>
      </c>
      <c r="AV1955" s="29">
        <f t="shared" si="2073"/>
        <v>1</v>
      </c>
      <c r="AW1955" s="29">
        <f t="shared" si="2073"/>
        <v>1</v>
      </c>
      <c r="AX1955" s="29">
        <f t="shared" si="2073"/>
        <v>1</v>
      </c>
      <c r="AY1955" s="29">
        <f t="shared" si="2073"/>
        <v>1</v>
      </c>
      <c r="AZ1955" s="29">
        <f t="shared" si="2073"/>
        <v>1</v>
      </c>
      <c r="BA1955" s="29">
        <f t="shared" si="2073"/>
        <v>1</v>
      </c>
      <c r="BB1955" s="29">
        <f t="shared" si="2073"/>
        <v>1</v>
      </c>
      <c r="BC1955" s="29">
        <f t="shared" si="2073"/>
        <v>1</v>
      </c>
      <c r="BD1955" s="29">
        <f t="shared" si="2073"/>
        <v>1</v>
      </c>
      <c r="BE1955" s="29">
        <f t="shared" si="2073"/>
        <v>1</v>
      </c>
      <c r="BF1955" s="29">
        <f t="shared" si="2073"/>
        <v>1</v>
      </c>
      <c r="BG1955" s="29">
        <f t="shared" si="2073"/>
        <v>1</v>
      </c>
      <c r="BH1955" s="29">
        <f t="shared" si="2073"/>
        <v>1</v>
      </c>
      <c r="BI1955" s="29">
        <f t="shared" si="2073"/>
        <v>1</v>
      </c>
      <c r="BJ1955" s="29">
        <f t="shared" si="2071"/>
        <v>1</v>
      </c>
      <c r="BN1955" s="29">
        <f t="shared" si="2033"/>
        <v>44</v>
      </c>
      <c r="BO1955" s="29">
        <f t="shared" si="2045"/>
        <v>30</v>
      </c>
    </row>
    <row r="1956" spans="3:67" x14ac:dyDescent="0.25">
      <c r="C1956" s="79">
        <f t="shared" si="2041"/>
        <v>43891</v>
      </c>
      <c r="D1956" s="29">
        <f t="shared" si="2057"/>
        <v>2020</v>
      </c>
      <c r="E1956" s="29">
        <f t="shared" si="2034"/>
        <v>3</v>
      </c>
      <c r="F1956" s="29">
        <f t="shared" si="2035"/>
        <v>9</v>
      </c>
      <c r="G1956" s="29">
        <f t="shared" si="2036"/>
        <v>1</v>
      </c>
      <c r="H1956" s="166" t="str">
        <f t="shared" si="2037"/>
        <v>Sa</v>
      </c>
      <c r="I1956" s="29">
        <f t="shared" si="2042"/>
        <v>45</v>
      </c>
      <c r="J1956" s="29">
        <f t="array" ref="J1956">INDEX(Dienstplan!$F$6:$AJ$55,BN1956,BO1956)</f>
        <v>0</v>
      </c>
      <c r="K1956" s="29">
        <f t="array" ref="K1956">IF(OR(J1956=Schichten!$B$3,J1956=Schichten!$B$4),INDEX($D$98:$D$147,MATCH(CODE(J1956),$H$98:$H$147,0)),IF(ISERROR(INDEX($D$98:$D$147,MATCH(J1956,$A$98:$A$147,0))),0,INDEX($D$98:$D$147,MATCH(J1956,$A$98:$A$147,0))))</f>
        <v>0</v>
      </c>
      <c r="L1956" s="29">
        <f t="shared" ref="L1956" si="2086">L1906</f>
        <v>0</v>
      </c>
      <c r="M1956" s="29">
        <f t="shared" si="2060"/>
        <v>0</v>
      </c>
      <c r="O1956" s="29">
        <f t="shared" ref="O1956:AD1971" si="2087">IF($M$457,IF($J1956=O$461,1,0),0)</f>
        <v>0</v>
      </c>
      <c r="P1956" s="29">
        <f t="shared" si="2087"/>
        <v>0</v>
      </c>
      <c r="Q1956" s="29">
        <f t="shared" si="2087"/>
        <v>0</v>
      </c>
      <c r="R1956" s="29">
        <f t="shared" si="2087"/>
        <v>0</v>
      </c>
      <c r="S1956" s="29">
        <f t="shared" si="2087"/>
        <v>0</v>
      </c>
      <c r="T1956" s="29">
        <f t="shared" si="2087"/>
        <v>0</v>
      </c>
      <c r="U1956" s="29">
        <f t="shared" si="2087"/>
        <v>0</v>
      </c>
      <c r="V1956" s="29">
        <f t="shared" si="2087"/>
        <v>0</v>
      </c>
      <c r="W1956" s="29">
        <f t="shared" si="2087"/>
        <v>0</v>
      </c>
      <c r="X1956" s="29">
        <f t="shared" si="2087"/>
        <v>0</v>
      </c>
      <c r="Y1956" s="29">
        <f t="shared" si="2087"/>
        <v>1</v>
      </c>
      <c r="Z1956" s="29">
        <f t="shared" si="2087"/>
        <v>1</v>
      </c>
      <c r="AA1956" s="29">
        <f t="shared" si="2087"/>
        <v>1</v>
      </c>
      <c r="AB1956" s="29">
        <f t="shared" si="2087"/>
        <v>1</v>
      </c>
      <c r="AC1956" s="29">
        <f t="shared" si="2087"/>
        <v>1</v>
      </c>
      <c r="AD1956" s="29">
        <f t="shared" si="2087"/>
        <v>1</v>
      </c>
      <c r="AE1956" s="29">
        <f t="shared" si="2085"/>
        <v>1</v>
      </c>
      <c r="AF1956" s="29">
        <f t="shared" si="2085"/>
        <v>1</v>
      </c>
      <c r="AG1956" s="29">
        <f t="shared" si="2085"/>
        <v>1</v>
      </c>
      <c r="AH1956" s="29">
        <f t="shared" si="2085"/>
        <v>1</v>
      </c>
      <c r="AI1956" s="29">
        <f t="shared" si="2085"/>
        <v>1</v>
      </c>
      <c r="AJ1956" s="29">
        <f t="shared" si="2085"/>
        <v>1</v>
      </c>
      <c r="AK1956" s="29">
        <f t="shared" si="2085"/>
        <v>1</v>
      </c>
      <c r="AL1956" s="29">
        <f t="shared" si="2085"/>
        <v>1</v>
      </c>
      <c r="AM1956" s="29">
        <f t="shared" si="2085"/>
        <v>1</v>
      </c>
      <c r="AN1956" s="29">
        <f t="shared" si="2085"/>
        <v>1</v>
      </c>
      <c r="AO1956" s="29">
        <f t="shared" si="2085"/>
        <v>1</v>
      </c>
      <c r="AP1956" s="29">
        <f t="shared" si="2085"/>
        <v>1</v>
      </c>
      <c r="AQ1956" s="29">
        <f t="shared" si="2085"/>
        <v>1</v>
      </c>
      <c r="AR1956" s="29">
        <f t="shared" si="2085"/>
        <v>1</v>
      </c>
      <c r="AS1956" s="29">
        <f t="shared" si="2085"/>
        <v>1</v>
      </c>
      <c r="AT1956" s="29">
        <f t="shared" si="2073"/>
        <v>1</v>
      </c>
      <c r="AU1956" s="29">
        <f t="shared" si="2073"/>
        <v>1</v>
      </c>
      <c r="AV1956" s="29">
        <f t="shared" si="2073"/>
        <v>1</v>
      </c>
      <c r="AW1956" s="29">
        <f t="shared" si="2073"/>
        <v>1</v>
      </c>
      <c r="AX1956" s="29">
        <f t="shared" si="2073"/>
        <v>1</v>
      </c>
      <c r="AY1956" s="29">
        <f t="shared" si="2073"/>
        <v>1</v>
      </c>
      <c r="AZ1956" s="29">
        <f t="shared" si="2073"/>
        <v>1</v>
      </c>
      <c r="BA1956" s="29">
        <f t="shared" si="2073"/>
        <v>1</v>
      </c>
      <c r="BB1956" s="29">
        <f t="shared" si="2073"/>
        <v>1</v>
      </c>
      <c r="BC1956" s="29">
        <f t="shared" si="2073"/>
        <v>1</v>
      </c>
      <c r="BD1956" s="29">
        <f t="shared" si="2073"/>
        <v>1</v>
      </c>
      <c r="BE1956" s="29">
        <f t="shared" si="2073"/>
        <v>1</v>
      </c>
      <c r="BF1956" s="29">
        <f t="shared" si="2073"/>
        <v>1</v>
      </c>
      <c r="BG1956" s="29">
        <f t="shared" si="2073"/>
        <v>1</v>
      </c>
      <c r="BH1956" s="29">
        <f t="shared" si="2073"/>
        <v>1</v>
      </c>
      <c r="BI1956" s="29">
        <f t="shared" si="2073"/>
        <v>1</v>
      </c>
      <c r="BJ1956" s="29">
        <f t="shared" si="2071"/>
        <v>1</v>
      </c>
      <c r="BN1956" s="29">
        <f t="shared" si="2033"/>
        <v>45</v>
      </c>
      <c r="BO1956" s="29">
        <f t="shared" si="2045"/>
        <v>30</v>
      </c>
    </row>
    <row r="1957" spans="3:67" x14ac:dyDescent="0.25">
      <c r="C1957" s="79">
        <f t="shared" si="2041"/>
        <v>43891</v>
      </c>
      <c r="D1957" s="29">
        <f t="shared" si="2057"/>
        <v>2020</v>
      </c>
      <c r="E1957" s="29">
        <f t="shared" si="2034"/>
        <v>3</v>
      </c>
      <c r="F1957" s="29">
        <f t="shared" si="2035"/>
        <v>9</v>
      </c>
      <c r="G1957" s="29">
        <f t="shared" si="2036"/>
        <v>1</v>
      </c>
      <c r="H1957" s="166" t="str">
        <f t="shared" si="2037"/>
        <v>Sa</v>
      </c>
      <c r="I1957" s="29">
        <f t="shared" si="2042"/>
        <v>46</v>
      </c>
      <c r="J1957" s="29">
        <f t="array" ref="J1957">INDEX(Dienstplan!$F$6:$AJ$55,BN1957,BO1957)</f>
        <v>0</v>
      </c>
      <c r="K1957" s="29">
        <f t="array" ref="K1957">IF(OR(J1957=Schichten!$B$3,J1957=Schichten!$B$4),INDEX($D$98:$D$147,MATCH(CODE(J1957),$H$98:$H$147,0)),IF(ISERROR(INDEX($D$98:$D$147,MATCH(J1957,$A$98:$A$147,0))),0,INDEX($D$98:$D$147,MATCH(J1957,$A$98:$A$147,0))))</f>
        <v>0</v>
      </c>
      <c r="L1957" s="29">
        <f t="shared" ref="L1957" si="2088">L1907</f>
        <v>0</v>
      </c>
      <c r="M1957" s="29">
        <f t="shared" si="2060"/>
        <v>0</v>
      </c>
      <c r="O1957" s="29">
        <f t="shared" si="2087"/>
        <v>0</v>
      </c>
      <c r="P1957" s="29">
        <f t="shared" si="2087"/>
        <v>0</v>
      </c>
      <c r="Q1957" s="29">
        <f t="shared" si="2087"/>
        <v>0</v>
      </c>
      <c r="R1957" s="29">
        <f t="shared" si="2087"/>
        <v>0</v>
      </c>
      <c r="S1957" s="29">
        <f t="shared" si="2087"/>
        <v>0</v>
      </c>
      <c r="T1957" s="29">
        <f t="shared" si="2087"/>
        <v>0</v>
      </c>
      <c r="U1957" s="29">
        <f t="shared" si="2087"/>
        <v>0</v>
      </c>
      <c r="V1957" s="29">
        <f t="shared" si="2087"/>
        <v>0</v>
      </c>
      <c r="W1957" s="29">
        <f t="shared" si="2087"/>
        <v>0</v>
      </c>
      <c r="X1957" s="29">
        <f t="shared" si="2087"/>
        <v>0</v>
      </c>
      <c r="Y1957" s="29">
        <f t="shared" si="2087"/>
        <v>1</v>
      </c>
      <c r="Z1957" s="29">
        <f t="shared" si="2087"/>
        <v>1</v>
      </c>
      <c r="AA1957" s="29">
        <f t="shared" si="2087"/>
        <v>1</v>
      </c>
      <c r="AB1957" s="29">
        <f t="shared" si="2087"/>
        <v>1</v>
      </c>
      <c r="AC1957" s="29">
        <f t="shared" si="2087"/>
        <v>1</v>
      </c>
      <c r="AD1957" s="29">
        <f t="shared" si="2087"/>
        <v>1</v>
      </c>
      <c r="AE1957" s="29">
        <f t="shared" si="2085"/>
        <v>1</v>
      </c>
      <c r="AF1957" s="29">
        <f t="shared" si="2085"/>
        <v>1</v>
      </c>
      <c r="AG1957" s="29">
        <f t="shared" si="2085"/>
        <v>1</v>
      </c>
      <c r="AH1957" s="29">
        <f t="shared" si="2085"/>
        <v>1</v>
      </c>
      <c r="AI1957" s="29">
        <f t="shared" si="2085"/>
        <v>1</v>
      </c>
      <c r="AJ1957" s="29">
        <f t="shared" si="2085"/>
        <v>1</v>
      </c>
      <c r="AK1957" s="29">
        <f t="shared" si="2085"/>
        <v>1</v>
      </c>
      <c r="AL1957" s="29">
        <f t="shared" si="2085"/>
        <v>1</v>
      </c>
      <c r="AM1957" s="29">
        <f t="shared" si="2085"/>
        <v>1</v>
      </c>
      <c r="AN1957" s="29">
        <f t="shared" si="2085"/>
        <v>1</v>
      </c>
      <c r="AO1957" s="29">
        <f t="shared" si="2085"/>
        <v>1</v>
      </c>
      <c r="AP1957" s="29">
        <f t="shared" si="2085"/>
        <v>1</v>
      </c>
      <c r="AQ1957" s="29">
        <f t="shared" si="2085"/>
        <v>1</v>
      </c>
      <c r="AR1957" s="29">
        <f t="shared" si="2085"/>
        <v>1</v>
      </c>
      <c r="AS1957" s="29">
        <f t="shared" si="2085"/>
        <v>1</v>
      </c>
      <c r="AT1957" s="29">
        <f t="shared" si="2073"/>
        <v>1</v>
      </c>
      <c r="AU1957" s="29">
        <f t="shared" si="2073"/>
        <v>1</v>
      </c>
      <c r="AV1957" s="29">
        <f t="shared" si="2073"/>
        <v>1</v>
      </c>
      <c r="AW1957" s="29">
        <f t="shared" si="2073"/>
        <v>1</v>
      </c>
      <c r="AX1957" s="29">
        <f t="shared" si="2073"/>
        <v>1</v>
      </c>
      <c r="AY1957" s="29">
        <f t="shared" si="2073"/>
        <v>1</v>
      </c>
      <c r="AZ1957" s="29">
        <f t="shared" si="2073"/>
        <v>1</v>
      </c>
      <c r="BA1957" s="29">
        <f t="shared" si="2073"/>
        <v>1</v>
      </c>
      <c r="BB1957" s="29">
        <f t="shared" si="2073"/>
        <v>1</v>
      </c>
      <c r="BC1957" s="29">
        <f t="shared" si="2073"/>
        <v>1</v>
      </c>
      <c r="BD1957" s="29">
        <f t="shared" si="2073"/>
        <v>1</v>
      </c>
      <c r="BE1957" s="29">
        <f t="shared" si="2073"/>
        <v>1</v>
      </c>
      <c r="BF1957" s="29">
        <f t="shared" si="2073"/>
        <v>1</v>
      </c>
      <c r="BG1957" s="29">
        <f t="shared" si="2073"/>
        <v>1</v>
      </c>
      <c r="BH1957" s="29">
        <f t="shared" si="2073"/>
        <v>1</v>
      </c>
      <c r="BI1957" s="29">
        <f t="shared" si="2073"/>
        <v>1</v>
      </c>
      <c r="BJ1957" s="29">
        <f t="shared" si="2071"/>
        <v>1</v>
      </c>
      <c r="BN1957" s="29">
        <f t="shared" si="2033"/>
        <v>46</v>
      </c>
      <c r="BO1957" s="29">
        <f t="shared" si="2045"/>
        <v>30</v>
      </c>
    </row>
    <row r="1958" spans="3:67" x14ac:dyDescent="0.25">
      <c r="C1958" s="79">
        <f t="shared" si="2041"/>
        <v>43891</v>
      </c>
      <c r="D1958" s="29">
        <f t="shared" si="2057"/>
        <v>2020</v>
      </c>
      <c r="E1958" s="29">
        <f t="shared" si="2034"/>
        <v>3</v>
      </c>
      <c r="F1958" s="29">
        <f t="shared" si="2035"/>
        <v>9</v>
      </c>
      <c r="G1958" s="29">
        <f t="shared" si="2036"/>
        <v>1</v>
      </c>
      <c r="H1958" s="166" t="str">
        <f t="shared" si="2037"/>
        <v>Sa</v>
      </c>
      <c r="I1958" s="29">
        <f t="shared" si="2042"/>
        <v>47</v>
      </c>
      <c r="J1958" s="29">
        <f t="array" ref="J1958">INDEX(Dienstplan!$F$6:$AJ$55,BN1958,BO1958)</f>
        <v>0</v>
      </c>
      <c r="K1958" s="29">
        <f t="array" ref="K1958">IF(OR(J1958=Schichten!$B$3,J1958=Schichten!$B$4),INDEX($D$98:$D$147,MATCH(CODE(J1958),$H$98:$H$147,0)),IF(ISERROR(INDEX($D$98:$D$147,MATCH(J1958,$A$98:$A$147,0))),0,INDEX($D$98:$D$147,MATCH(J1958,$A$98:$A$147,0))))</f>
        <v>0</v>
      </c>
      <c r="L1958" s="29">
        <f t="shared" ref="L1958" si="2089">L1908</f>
        <v>0</v>
      </c>
      <c r="M1958" s="29">
        <f t="shared" si="2060"/>
        <v>0</v>
      </c>
      <c r="O1958" s="29">
        <f t="shared" si="2087"/>
        <v>0</v>
      </c>
      <c r="P1958" s="29">
        <f t="shared" si="2087"/>
        <v>0</v>
      </c>
      <c r="Q1958" s="29">
        <f t="shared" si="2087"/>
        <v>0</v>
      </c>
      <c r="R1958" s="29">
        <f t="shared" si="2087"/>
        <v>0</v>
      </c>
      <c r="S1958" s="29">
        <f t="shared" si="2087"/>
        <v>0</v>
      </c>
      <c r="T1958" s="29">
        <f t="shared" si="2087"/>
        <v>0</v>
      </c>
      <c r="U1958" s="29">
        <f t="shared" si="2087"/>
        <v>0</v>
      </c>
      <c r="V1958" s="29">
        <f t="shared" si="2087"/>
        <v>0</v>
      </c>
      <c r="W1958" s="29">
        <f t="shared" si="2087"/>
        <v>0</v>
      </c>
      <c r="X1958" s="29">
        <f t="shared" si="2087"/>
        <v>0</v>
      </c>
      <c r="Y1958" s="29">
        <f t="shared" si="2087"/>
        <v>1</v>
      </c>
      <c r="Z1958" s="29">
        <f t="shared" si="2087"/>
        <v>1</v>
      </c>
      <c r="AA1958" s="29">
        <f t="shared" si="2087"/>
        <v>1</v>
      </c>
      <c r="AB1958" s="29">
        <f t="shared" si="2087"/>
        <v>1</v>
      </c>
      <c r="AC1958" s="29">
        <f t="shared" si="2087"/>
        <v>1</v>
      </c>
      <c r="AD1958" s="29">
        <f t="shared" si="2087"/>
        <v>1</v>
      </c>
      <c r="AE1958" s="29">
        <f t="shared" si="2085"/>
        <v>1</v>
      </c>
      <c r="AF1958" s="29">
        <f t="shared" si="2085"/>
        <v>1</v>
      </c>
      <c r="AG1958" s="29">
        <f t="shared" si="2085"/>
        <v>1</v>
      </c>
      <c r="AH1958" s="29">
        <f t="shared" si="2085"/>
        <v>1</v>
      </c>
      <c r="AI1958" s="29">
        <f t="shared" si="2085"/>
        <v>1</v>
      </c>
      <c r="AJ1958" s="29">
        <f t="shared" si="2085"/>
        <v>1</v>
      </c>
      <c r="AK1958" s="29">
        <f t="shared" si="2085"/>
        <v>1</v>
      </c>
      <c r="AL1958" s="29">
        <f t="shared" si="2085"/>
        <v>1</v>
      </c>
      <c r="AM1958" s="29">
        <f t="shared" si="2085"/>
        <v>1</v>
      </c>
      <c r="AN1958" s="29">
        <f t="shared" si="2085"/>
        <v>1</v>
      </c>
      <c r="AO1958" s="29">
        <f t="shared" si="2085"/>
        <v>1</v>
      </c>
      <c r="AP1958" s="29">
        <f t="shared" si="2085"/>
        <v>1</v>
      </c>
      <c r="AQ1958" s="29">
        <f t="shared" si="2085"/>
        <v>1</v>
      </c>
      <c r="AR1958" s="29">
        <f t="shared" si="2085"/>
        <v>1</v>
      </c>
      <c r="AS1958" s="29">
        <f t="shared" si="2085"/>
        <v>1</v>
      </c>
      <c r="AT1958" s="29">
        <f t="shared" si="2073"/>
        <v>1</v>
      </c>
      <c r="AU1958" s="29">
        <f t="shared" si="2073"/>
        <v>1</v>
      </c>
      <c r="AV1958" s="29">
        <f t="shared" si="2073"/>
        <v>1</v>
      </c>
      <c r="AW1958" s="29">
        <f t="shared" si="2073"/>
        <v>1</v>
      </c>
      <c r="AX1958" s="29">
        <f t="shared" si="2073"/>
        <v>1</v>
      </c>
      <c r="AY1958" s="29">
        <f t="shared" si="2073"/>
        <v>1</v>
      </c>
      <c r="AZ1958" s="29">
        <f t="shared" si="2073"/>
        <v>1</v>
      </c>
      <c r="BA1958" s="29">
        <f t="shared" si="2073"/>
        <v>1</v>
      </c>
      <c r="BB1958" s="29">
        <f t="shared" si="2073"/>
        <v>1</v>
      </c>
      <c r="BC1958" s="29">
        <f t="shared" si="2073"/>
        <v>1</v>
      </c>
      <c r="BD1958" s="29">
        <f t="shared" si="2073"/>
        <v>1</v>
      </c>
      <c r="BE1958" s="29">
        <f t="shared" si="2073"/>
        <v>1</v>
      </c>
      <c r="BF1958" s="29">
        <f t="shared" si="2073"/>
        <v>1</v>
      </c>
      <c r="BG1958" s="29">
        <f t="shared" si="2073"/>
        <v>1</v>
      </c>
      <c r="BH1958" s="29">
        <f t="shared" si="2073"/>
        <v>1</v>
      </c>
      <c r="BI1958" s="29">
        <f t="shared" si="2073"/>
        <v>1</v>
      </c>
      <c r="BJ1958" s="29">
        <f t="shared" si="2071"/>
        <v>1</v>
      </c>
      <c r="BN1958" s="29">
        <f t="shared" si="2033"/>
        <v>47</v>
      </c>
      <c r="BO1958" s="29">
        <f t="shared" si="2045"/>
        <v>30</v>
      </c>
    </row>
    <row r="1959" spans="3:67" x14ac:dyDescent="0.25">
      <c r="C1959" s="79">
        <f t="shared" si="2041"/>
        <v>43891</v>
      </c>
      <c r="D1959" s="29">
        <f t="shared" si="2057"/>
        <v>2020</v>
      </c>
      <c r="E1959" s="29">
        <f t="shared" si="2034"/>
        <v>3</v>
      </c>
      <c r="F1959" s="29">
        <f t="shared" si="2035"/>
        <v>9</v>
      </c>
      <c r="G1959" s="29">
        <f t="shared" si="2036"/>
        <v>1</v>
      </c>
      <c r="H1959" s="166" t="str">
        <f t="shared" si="2037"/>
        <v>Sa</v>
      </c>
      <c r="I1959" s="29">
        <f t="shared" si="2042"/>
        <v>48</v>
      </c>
      <c r="J1959" s="29">
        <f t="array" ref="J1959">INDEX(Dienstplan!$F$6:$AJ$55,BN1959,BO1959)</f>
        <v>0</v>
      </c>
      <c r="K1959" s="29">
        <f t="array" ref="K1959">IF(OR(J1959=Schichten!$B$3,J1959=Schichten!$B$4),INDEX($D$98:$D$147,MATCH(CODE(J1959),$H$98:$H$147,0)),IF(ISERROR(INDEX($D$98:$D$147,MATCH(J1959,$A$98:$A$147,0))),0,INDEX($D$98:$D$147,MATCH(J1959,$A$98:$A$147,0))))</f>
        <v>0</v>
      </c>
      <c r="L1959" s="29">
        <f t="shared" ref="L1959" si="2090">L1909</f>
        <v>0</v>
      </c>
      <c r="M1959" s="29">
        <f t="shared" si="2060"/>
        <v>0</v>
      </c>
      <c r="O1959" s="29">
        <f t="shared" si="2087"/>
        <v>0</v>
      </c>
      <c r="P1959" s="29">
        <f t="shared" si="2087"/>
        <v>0</v>
      </c>
      <c r="Q1959" s="29">
        <f t="shared" si="2087"/>
        <v>0</v>
      </c>
      <c r="R1959" s="29">
        <f t="shared" si="2087"/>
        <v>0</v>
      </c>
      <c r="S1959" s="29">
        <f t="shared" si="2087"/>
        <v>0</v>
      </c>
      <c r="T1959" s="29">
        <f t="shared" si="2087"/>
        <v>0</v>
      </c>
      <c r="U1959" s="29">
        <f t="shared" si="2087"/>
        <v>0</v>
      </c>
      <c r="V1959" s="29">
        <f t="shared" si="2087"/>
        <v>0</v>
      </c>
      <c r="W1959" s="29">
        <f t="shared" si="2087"/>
        <v>0</v>
      </c>
      <c r="X1959" s="29">
        <f t="shared" si="2087"/>
        <v>0</v>
      </c>
      <c r="Y1959" s="29">
        <f t="shared" si="2087"/>
        <v>1</v>
      </c>
      <c r="Z1959" s="29">
        <f t="shared" si="2087"/>
        <v>1</v>
      </c>
      <c r="AA1959" s="29">
        <f t="shared" si="2087"/>
        <v>1</v>
      </c>
      <c r="AB1959" s="29">
        <f t="shared" si="2087"/>
        <v>1</v>
      </c>
      <c r="AC1959" s="29">
        <f t="shared" si="2087"/>
        <v>1</v>
      </c>
      <c r="AD1959" s="29">
        <f t="shared" si="2087"/>
        <v>1</v>
      </c>
      <c r="AE1959" s="29">
        <f t="shared" si="2085"/>
        <v>1</v>
      </c>
      <c r="AF1959" s="29">
        <f t="shared" si="2085"/>
        <v>1</v>
      </c>
      <c r="AG1959" s="29">
        <f t="shared" si="2085"/>
        <v>1</v>
      </c>
      <c r="AH1959" s="29">
        <f t="shared" si="2085"/>
        <v>1</v>
      </c>
      <c r="AI1959" s="29">
        <f t="shared" si="2085"/>
        <v>1</v>
      </c>
      <c r="AJ1959" s="29">
        <f t="shared" si="2085"/>
        <v>1</v>
      </c>
      <c r="AK1959" s="29">
        <f t="shared" si="2085"/>
        <v>1</v>
      </c>
      <c r="AL1959" s="29">
        <f t="shared" si="2085"/>
        <v>1</v>
      </c>
      <c r="AM1959" s="29">
        <f t="shared" si="2085"/>
        <v>1</v>
      </c>
      <c r="AN1959" s="29">
        <f t="shared" si="2085"/>
        <v>1</v>
      </c>
      <c r="AO1959" s="29">
        <f t="shared" si="2085"/>
        <v>1</v>
      </c>
      <c r="AP1959" s="29">
        <f t="shared" si="2085"/>
        <v>1</v>
      </c>
      <c r="AQ1959" s="29">
        <f t="shared" si="2085"/>
        <v>1</v>
      </c>
      <c r="AR1959" s="29">
        <f t="shared" si="2085"/>
        <v>1</v>
      </c>
      <c r="AS1959" s="29">
        <f t="shared" si="2085"/>
        <v>1</v>
      </c>
      <c r="AT1959" s="29">
        <f t="shared" si="2073"/>
        <v>1</v>
      </c>
      <c r="AU1959" s="29">
        <f t="shared" si="2073"/>
        <v>1</v>
      </c>
      <c r="AV1959" s="29">
        <f t="shared" si="2073"/>
        <v>1</v>
      </c>
      <c r="AW1959" s="29">
        <f t="shared" si="2073"/>
        <v>1</v>
      </c>
      <c r="AX1959" s="29">
        <f t="shared" si="2073"/>
        <v>1</v>
      </c>
      <c r="AY1959" s="29">
        <f t="shared" si="2073"/>
        <v>1</v>
      </c>
      <c r="AZ1959" s="29">
        <f t="shared" si="2073"/>
        <v>1</v>
      </c>
      <c r="BA1959" s="29">
        <f t="shared" si="2073"/>
        <v>1</v>
      </c>
      <c r="BB1959" s="29">
        <f t="shared" si="2073"/>
        <v>1</v>
      </c>
      <c r="BC1959" s="29">
        <f t="shared" si="2073"/>
        <v>1</v>
      </c>
      <c r="BD1959" s="29">
        <f t="shared" si="2073"/>
        <v>1</v>
      </c>
      <c r="BE1959" s="29">
        <f t="shared" si="2073"/>
        <v>1</v>
      </c>
      <c r="BF1959" s="29">
        <f t="shared" si="2073"/>
        <v>1</v>
      </c>
      <c r="BG1959" s="29">
        <f t="shared" si="2073"/>
        <v>1</v>
      </c>
      <c r="BH1959" s="29">
        <f t="shared" si="2073"/>
        <v>1</v>
      </c>
      <c r="BI1959" s="29">
        <f t="shared" ref="BI1959:BJ1974" si="2091">IF($M$457,IF($J1959=BI$461,1,0),0)</f>
        <v>1</v>
      </c>
      <c r="BJ1959" s="29">
        <f t="shared" si="2091"/>
        <v>1</v>
      </c>
      <c r="BN1959" s="29">
        <f t="shared" si="2033"/>
        <v>48</v>
      </c>
      <c r="BO1959" s="29">
        <f t="shared" si="2045"/>
        <v>30</v>
      </c>
    </row>
    <row r="1960" spans="3:67" x14ac:dyDescent="0.25">
      <c r="C1960" s="79">
        <f t="shared" si="2041"/>
        <v>43891</v>
      </c>
      <c r="D1960" s="29">
        <f t="shared" si="2057"/>
        <v>2020</v>
      </c>
      <c r="E1960" s="29">
        <f t="shared" si="2034"/>
        <v>3</v>
      </c>
      <c r="F1960" s="29">
        <f t="shared" si="2035"/>
        <v>9</v>
      </c>
      <c r="G1960" s="29">
        <f t="shared" si="2036"/>
        <v>1</v>
      </c>
      <c r="H1960" s="166" t="str">
        <f t="shared" si="2037"/>
        <v>Sa</v>
      </c>
      <c r="I1960" s="29">
        <f t="shared" si="2042"/>
        <v>49</v>
      </c>
      <c r="J1960" s="29">
        <f t="array" ref="J1960">INDEX(Dienstplan!$F$6:$AJ$55,BN1960,BO1960)</f>
        <v>0</v>
      </c>
      <c r="K1960" s="29">
        <f t="array" ref="K1960">IF(OR(J1960=Schichten!$B$3,J1960=Schichten!$B$4),INDEX($D$98:$D$147,MATCH(CODE(J1960),$H$98:$H$147,0)),IF(ISERROR(INDEX($D$98:$D$147,MATCH(J1960,$A$98:$A$147,0))),0,INDEX($D$98:$D$147,MATCH(J1960,$A$98:$A$147,0))))</f>
        <v>0</v>
      </c>
      <c r="L1960" s="29">
        <f t="shared" ref="L1960" si="2092">L1910</f>
        <v>0</v>
      </c>
      <c r="M1960" s="29">
        <f t="shared" si="2060"/>
        <v>0</v>
      </c>
      <c r="O1960" s="29">
        <f t="shared" si="2087"/>
        <v>0</v>
      </c>
      <c r="P1960" s="29">
        <f t="shared" si="2087"/>
        <v>0</v>
      </c>
      <c r="Q1960" s="29">
        <f t="shared" si="2087"/>
        <v>0</v>
      </c>
      <c r="R1960" s="29">
        <f t="shared" si="2087"/>
        <v>0</v>
      </c>
      <c r="S1960" s="29">
        <f t="shared" si="2087"/>
        <v>0</v>
      </c>
      <c r="T1960" s="29">
        <f t="shared" si="2087"/>
        <v>0</v>
      </c>
      <c r="U1960" s="29">
        <f t="shared" si="2087"/>
        <v>0</v>
      </c>
      <c r="V1960" s="29">
        <f t="shared" si="2087"/>
        <v>0</v>
      </c>
      <c r="W1960" s="29">
        <f t="shared" si="2087"/>
        <v>0</v>
      </c>
      <c r="X1960" s="29">
        <f t="shared" si="2087"/>
        <v>0</v>
      </c>
      <c r="Y1960" s="29">
        <f t="shared" si="2087"/>
        <v>1</v>
      </c>
      <c r="Z1960" s="29">
        <f t="shared" si="2087"/>
        <v>1</v>
      </c>
      <c r="AA1960" s="29">
        <f t="shared" si="2087"/>
        <v>1</v>
      </c>
      <c r="AB1960" s="29">
        <f t="shared" si="2087"/>
        <v>1</v>
      </c>
      <c r="AC1960" s="29">
        <f t="shared" si="2087"/>
        <v>1</v>
      </c>
      <c r="AD1960" s="29">
        <f t="shared" si="2087"/>
        <v>1</v>
      </c>
      <c r="AE1960" s="29">
        <f t="shared" si="2085"/>
        <v>1</v>
      </c>
      <c r="AF1960" s="29">
        <f t="shared" si="2085"/>
        <v>1</v>
      </c>
      <c r="AG1960" s="29">
        <f t="shared" si="2085"/>
        <v>1</v>
      </c>
      <c r="AH1960" s="29">
        <f t="shared" si="2085"/>
        <v>1</v>
      </c>
      <c r="AI1960" s="29">
        <f t="shared" si="2085"/>
        <v>1</v>
      </c>
      <c r="AJ1960" s="29">
        <f t="shared" si="2085"/>
        <v>1</v>
      </c>
      <c r="AK1960" s="29">
        <f t="shared" si="2085"/>
        <v>1</v>
      </c>
      <c r="AL1960" s="29">
        <f t="shared" si="2085"/>
        <v>1</v>
      </c>
      <c r="AM1960" s="29">
        <f t="shared" si="2085"/>
        <v>1</v>
      </c>
      <c r="AN1960" s="29">
        <f t="shared" si="2085"/>
        <v>1</v>
      </c>
      <c r="AO1960" s="29">
        <f t="shared" si="2085"/>
        <v>1</v>
      </c>
      <c r="AP1960" s="29">
        <f t="shared" si="2085"/>
        <v>1</v>
      </c>
      <c r="AQ1960" s="29">
        <f t="shared" si="2085"/>
        <v>1</v>
      </c>
      <c r="AR1960" s="29">
        <f t="shared" si="2085"/>
        <v>1</v>
      </c>
      <c r="AS1960" s="29">
        <f t="shared" si="2085"/>
        <v>1</v>
      </c>
      <c r="AT1960" s="29">
        <f t="shared" ref="AT1960:BI1975" si="2093">IF($M$457,IF($J1960=AT$461,1,0),0)</f>
        <v>1</v>
      </c>
      <c r="AU1960" s="29">
        <f t="shared" si="2093"/>
        <v>1</v>
      </c>
      <c r="AV1960" s="29">
        <f t="shared" si="2093"/>
        <v>1</v>
      </c>
      <c r="AW1960" s="29">
        <f t="shared" si="2093"/>
        <v>1</v>
      </c>
      <c r="AX1960" s="29">
        <f t="shared" si="2093"/>
        <v>1</v>
      </c>
      <c r="AY1960" s="29">
        <f t="shared" si="2093"/>
        <v>1</v>
      </c>
      <c r="AZ1960" s="29">
        <f t="shared" si="2093"/>
        <v>1</v>
      </c>
      <c r="BA1960" s="29">
        <f t="shared" si="2093"/>
        <v>1</v>
      </c>
      <c r="BB1960" s="29">
        <f t="shared" si="2093"/>
        <v>1</v>
      </c>
      <c r="BC1960" s="29">
        <f t="shared" si="2093"/>
        <v>1</v>
      </c>
      <c r="BD1960" s="29">
        <f t="shared" si="2093"/>
        <v>1</v>
      </c>
      <c r="BE1960" s="29">
        <f t="shared" si="2093"/>
        <v>1</v>
      </c>
      <c r="BF1960" s="29">
        <f t="shared" si="2093"/>
        <v>1</v>
      </c>
      <c r="BG1960" s="29">
        <f t="shared" si="2093"/>
        <v>1</v>
      </c>
      <c r="BH1960" s="29">
        <f t="shared" si="2093"/>
        <v>1</v>
      </c>
      <c r="BI1960" s="29">
        <f t="shared" si="2093"/>
        <v>1</v>
      </c>
      <c r="BJ1960" s="29">
        <f t="shared" si="2091"/>
        <v>1</v>
      </c>
      <c r="BN1960" s="29">
        <f t="shared" si="2033"/>
        <v>49</v>
      </c>
      <c r="BO1960" s="29">
        <f t="shared" si="2045"/>
        <v>30</v>
      </c>
    </row>
    <row r="1961" spans="3:67" x14ac:dyDescent="0.25">
      <c r="C1961" s="79">
        <f t="shared" si="2041"/>
        <v>43891</v>
      </c>
      <c r="D1961" s="29">
        <f t="shared" si="2057"/>
        <v>2020</v>
      </c>
      <c r="E1961" s="29">
        <f t="shared" si="2034"/>
        <v>3</v>
      </c>
      <c r="F1961" s="29">
        <f t="shared" si="2035"/>
        <v>9</v>
      </c>
      <c r="G1961" s="29">
        <f t="shared" si="2036"/>
        <v>1</v>
      </c>
      <c r="H1961" s="166" t="str">
        <f t="shared" si="2037"/>
        <v>Sa</v>
      </c>
      <c r="I1961" s="29">
        <f t="shared" si="2042"/>
        <v>50</v>
      </c>
      <c r="J1961" s="29">
        <f t="array" ref="J1961">INDEX(Dienstplan!$F$6:$AJ$55,BN1961,BO1961)</f>
        <v>0</v>
      </c>
      <c r="K1961" s="29">
        <f t="array" ref="K1961">IF(OR(J1961=Schichten!$B$3,J1961=Schichten!$B$4),INDEX($D$98:$D$147,MATCH(CODE(J1961),$H$98:$H$147,0)),IF(ISERROR(INDEX($D$98:$D$147,MATCH(J1961,$A$98:$A$147,0))),0,INDEX($D$98:$D$147,MATCH(J1961,$A$98:$A$147,0))))</f>
        <v>0</v>
      </c>
      <c r="L1961" s="29">
        <f t="shared" ref="L1961" si="2094">L1911</f>
        <v>0</v>
      </c>
      <c r="M1961" s="29">
        <f t="shared" si="2060"/>
        <v>0</v>
      </c>
      <c r="O1961" s="29">
        <f t="shared" si="2087"/>
        <v>0</v>
      </c>
      <c r="P1961" s="29">
        <f t="shared" si="2087"/>
        <v>0</v>
      </c>
      <c r="Q1961" s="29">
        <f t="shared" si="2087"/>
        <v>0</v>
      </c>
      <c r="R1961" s="29">
        <f t="shared" si="2087"/>
        <v>0</v>
      </c>
      <c r="S1961" s="29">
        <f t="shared" si="2087"/>
        <v>0</v>
      </c>
      <c r="T1961" s="29">
        <f t="shared" si="2087"/>
        <v>0</v>
      </c>
      <c r="U1961" s="29">
        <f t="shared" si="2087"/>
        <v>0</v>
      </c>
      <c r="V1961" s="29">
        <f t="shared" si="2087"/>
        <v>0</v>
      </c>
      <c r="W1961" s="29">
        <f t="shared" si="2087"/>
        <v>0</v>
      </c>
      <c r="X1961" s="29">
        <f t="shared" si="2087"/>
        <v>0</v>
      </c>
      <c r="Y1961" s="29">
        <f t="shared" si="2087"/>
        <v>1</v>
      </c>
      <c r="Z1961" s="29">
        <f t="shared" si="2087"/>
        <v>1</v>
      </c>
      <c r="AA1961" s="29">
        <f t="shared" si="2087"/>
        <v>1</v>
      </c>
      <c r="AB1961" s="29">
        <f t="shared" si="2087"/>
        <v>1</v>
      </c>
      <c r="AC1961" s="29">
        <f t="shared" si="2087"/>
        <v>1</v>
      </c>
      <c r="AD1961" s="29">
        <f t="shared" si="2087"/>
        <v>1</v>
      </c>
      <c r="AE1961" s="29">
        <f t="shared" si="2085"/>
        <v>1</v>
      </c>
      <c r="AF1961" s="29">
        <f t="shared" si="2085"/>
        <v>1</v>
      </c>
      <c r="AG1961" s="29">
        <f t="shared" si="2085"/>
        <v>1</v>
      </c>
      <c r="AH1961" s="29">
        <f t="shared" si="2085"/>
        <v>1</v>
      </c>
      <c r="AI1961" s="29">
        <f t="shared" si="2085"/>
        <v>1</v>
      </c>
      <c r="AJ1961" s="29">
        <f t="shared" si="2085"/>
        <v>1</v>
      </c>
      <c r="AK1961" s="29">
        <f t="shared" si="2085"/>
        <v>1</v>
      </c>
      <c r="AL1961" s="29">
        <f t="shared" si="2085"/>
        <v>1</v>
      </c>
      <c r="AM1961" s="29">
        <f t="shared" si="2085"/>
        <v>1</v>
      </c>
      <c r="AN1961" s="29">
        <f t="shared" si="2085"/>
        <v>1</v>
      </c>
      <c r="AO1961" s="29">
        <f t="shared" si="2085"/>
        <v>1</v>
      </c>
      <c r="AP1961" s="29">
        <f t="shared" si="2085"/>
        <v>1</v>
      </c>
      <c r="AQ1961" s="29">
        <f t="shared" si="2085"/>
        <v>1</v>
      </c>
      <c r="AR1961" s="29">
        <f t="shared" si="2085"/>
        <v>1</v>
      </c>
      <c r="AS1961" s="29">
        <f t="shared" si="2085"/>
        <v>1</v>
      </c>
      <c r="AT1961" s="29">
        <f t="shared" si="2093"/>
        <v>1</v>
      </c>
      <c r="AU1961" s="29">
        <f t="shared" si="2093"/>
        <v>1</v>
      </c>
      <c r="AV1961" s="29">
        <f t="shared" si="2093"/>
        <v>1</v>
      </c>
      <c r="AW1961" s="29">
        <f t="shared" si="2093"/>
        <v>1</v>
      </c>
      <c r="AX1961" s="29">
        <f t="shared" si="2093"/>
        <v>1</v>
      </c>
      <c r="AY1961" s="29">
        <f t="shared" si="2093"/>
        <v>1</v>
      </c>
      <c r="AZ1961" s="29">
        <f t="shared" si="2093"/>
        <v>1</v>
      </c>
      <c r="BA1961" s="29">
        <f t="shared" si="2093"/>
        <v>1</v>
      </c>
      <c r="BB1961" s="29">
        <f t="shared" si="2093"/>
        <v>1</v>
      </c>
      <c r="BC1961" s="29">
        <f t="shared" si="2093"/>
        <v>1</v>
      </c>
      <c r="BD1961" s="29">
        <f t="shared" si="2093"/>
        <v>1</v>
      </c>
      <c r="BE1961" s="29">
        <f t="shared" si="2093"/>
        <v>1</v>
      </c>
      <c r="BF1961" s="29">
        <f t="shared" si="2093"/>
        <v>1</v>
      </c>
      <c r="BG1961" s="29">
        <f t="shared" si="2093"/>
        <v>1</v>
      </c>
      <c r="BH1961" s="29">
        <f t="shared" si="2093"/>
        <v>1</v>
      </c>
      <c r="BI1961" s="29">
        <f t="shared" si="2093"/>
        <v>1</v>
      </c>
      <c r="BJ1961" s="29">
        <f t="shared" si="2091"/>
        <v>1</v>
      </c>
      <c r="BN1961" s="29">
        <f t="shared" si="2033"/>
        <v>50</v>
      </c>
      <c r="BO1961" s="29">
        <f t="shared" si="2045"/>
        <v>30</v>
      </c>
    </row>
    <row r="1962" spans="3:67" x14ac:dyDescent="0.25">
      <c r="C1962" s="79">
        <f t="shared" si="2041"/>
        <v>43892</v>
      </c>
      <c r="D1962" s="29">
        <f t="shared" si="2057"/>
        <v>2020</v>
      </c>
      <c r="E1962" s="29">
        <f t="shared" si="2034"/>
        <v>3</v>
      </c>
      <c r="F1962" s="29">
        <f t="shared" si="2035"/>
        <v>10</v>
      </c>
      <c r="G1962" s="29">
        <f t="shared" si="2036"/>
        <v>2</v>
      </c>
      <c r="H1962" s="166" t="str">
        <f t="shared" si="2037"/>
        <v>So</v>
      </c>
      <c r="I1962" s="29">
        <f t="shared" si="2042"/>
        <v>1</v>
      </c>
      <c r="J1962" s="29">
        <f t="array" ref="J1962">INDEX(Dienstplan!$F$6:$AJ$55,BN1962,BO1962)</f>
        <v>0</v>
      </c>
      <c r="K1962" s="29">
        <f t="array" ref="K1962">IF(OR(J1962=Schichten!$B$3,J1962=Schichten!$B$4),INDEX($D$98:$D$147,MATCH(CODE(J1962),$H$98:$H$147,0)),IF(ISERROR(INDEX($D$98:$D$147,MATCH(J1962,$A$98:$A$147,0))),0,INDEX($D$98:$D$147,MATCH(J1962,$A$98:$A$147,0))))</f>
        <v>0</v>
      </c>
      <c r="L1962" s="29">
        <f t="shared" ref="L1962" si="2095">L1912</f>
        <v>1.1494252873563218E-2</v>
      </c>
      <c r="M1962" s="29">
        <f t="shared" si="2060"/>
        <v>0</v>
      </c>
      <c r="O1962" s="29">
        <f t="shared" si="2087"/>
        <v>0</v>
      </c>
      <c r="P1962" s="29">
        <f t="shared" si="2087"/>
        <v>0</v>
      </c>
      <c r="Q1962" s="29">
        <f t="shared" si="2087"/>
        <v>0</v>
      </c>
      <c r="R1962" s="29">
        <f t="shared" si="2087"/>
        <v>0</v>
      </c>
      <c r="S1962" s="29">
        <f t="shared" si="2087"/>
        <v>0</v>
      </c>
      <c r="T1962" s="29">
        <f t="shared" si="2087"/>
        <v>0</v>
      </c>
      <c r="U1962" s="29">
        <f t="shared" si="2087"/>
        <v>0</v>
      </c>
      <c r="V1962" s="29">
        <f t="shared" si="2087"/>
        <v>0</v>
      </c>
      <c r="W1962" s="29">
        <f t="shared" si="2087"/>
        <v>0</v>
      </c>
      <c r="X1962" s="29">
        <f t="shared" si="2087"/>
        <v>0</v>
      </c>
      <c r="Y1962" s="29">
        <f t="shared" si="2087"/>
        <v>1</v>
      </c>
      <c r="Z1962" s="29">
        <f t="shared" si="2087"/>
        <v>1</v>
      </c>
      <c r="AA1962" s="29">
        <f t="shared" si="2087"/>
        <v>1</v>
      </c>
      <c r="AB1962" s="29">
        <f t="shared" si="2087"/>
        <v>1</v>
      </c>
      <c r="AC1962" s="29">
        <f t="shared" si="2087"/>
        <v>1</v>
      </c>
      <c r="AD1962" s="29">
        <f t="shared" si="2087"/>
        <v>1</v>
      </c>
      <c r="AE1962" s="29">
        <f t="shared" si="2085"/>
        <v>1</v>
      </c>
      <c r="AF1962" s="29">
        <f t="shared" si="2085"/>
        <v>1</v>
      </c>
      <c r="AG1962" s="29">
        <f t="shared" si="2085"/>
        <v>1</v>
      </c>
      <c r="AH1962" s="29">
        <f t="shared" si="2085"/>
        <v>1</v>
      </c>
      <c r="AI1962" s="29">
        <f t="shared" si="2085"/>
        <v>1</v>
      </c>
      <c r="AJ1962" s="29">
        <f t="shared" si="2085"/>
        <v>1</v>
      </c>
      <c r="AK1962" s="29">
        <f t="shared" si="2085"/>
        <v>1</v>
      </c>
      <c r="AL1962" s="29">
        <f t="shared" si="2085"/>
        <v>1</v>
      </c>
      <c r="AM1962" s="29">
        <f t="shared" si="2085"/>
        <v>1</v>
      </c>
      <c r="AN1962" s="29">
        <f t="shared" si="2085"/>
        <v>1</v>
      </c>
      <c r="AO1962" s="29">
        <f t="shared" si="2085"/>
        <v>1</v>
      </c>
      <c r="AP1962" s="29">
        <f t="shared" si="2085"/>
        <v>1</v>
      </c>
      <c r="AQ1962" s="29">
        <f t="shared" si="2085"/>
        <v>1</v>
      </c>
      <c r="AR1962" s="29">
        <f t="shared" si="2085"/>
        <v>1</v>
      </c>
      <c r="AS1962" s="29">
        <f t="shared" si="2085"/>
        <v>1</v>
      </c>
      <c r="AT1962" s="29">
        <f t="shared" si="2093"/>
        <v>1</v>
      </c>
      <c r="AU1962" s="29">
        <f t="shared" si="2093"/>
        <v>1</v>
      </c>
      <c r="AV1962" s="29">
        <f t="shared" si="2093"/>
        <v>1</v>
      </c>
      <c r="AW1962" s="29">
        <f t="shared" si="2093"/>
        <v>1</v>
      </c>
      <c r="AX1962" s="29">
        <f t="shared" si="2093"/>
        <v>1</v>
      </c>
      <c r="AY1962" s="29">
        <f t="shared" si="2093"/>
        <v>1</v>
      </c>
      <c r="AZ1962" s="29">
        <f t="shared" si="2093"/>
        <v>1</v>
      </c>
      <c r="BA1962" s="29">
        <f t="shared" si="2093"/>
        <v>1</v>
      </c>
      <c r="BB1962" s="29">
        <f t="shared" si="2093"/>
        <v>1</v>
      </c>
      <c r="BC1962" s="29">
        <f t="shared" si="2093"/>
        <v>1</v>
      </c>
      <c r="BD1962" s="29">
        <f t="shared" si="2093"/>
        <v>1</v>
      </c>
      <c r="BE1962" s="29">
        <f t="shared" si="2093"/>
        <v>1</v>
      </c>
      <c r="BF1962" s="29">
        <f t="shared" si="2093"/>
        <v>1</v>
      </c>
      <c r="BG1962" s="29">
        <f t="shared" si="2093"/>
        <v>1</v>
      </c>
      <c r="BH1962" s="29">
        <f t="shared" si="2093"/>
        <v>1</v>
      </c>
      <c r="BI1962" s="29">
        <f t="shared" si="2093"/>
        <v>1</v>
      </c>
      <c r="BJ1962" s="29">
        <f t="shared" si="2091"/>
        <v>1</v>
      </c>
      <c r="BN1962" s="29">
        <f t="shared" si="2033"/>
        <v>1</v>
      </c>
      <c r="BO1962" s="29">
        <f t="shared" si="2045"/>
        <v>31</v>
      </c>
    </row>
    <row r="1963" spans="3:67" x14ac:dyDescent="0.25">
      <c r="C1963" s="79">
        <f t="shared" si="2041"/>
        <v>43892</v>
      </c>
      <c r="D1963" s="29">
        <f t="shared" si="2057"/>
        <v>2020</v>
      </c>
      <c r="E1963" s="29">
        <f t="shared" si="2034"/>
        <v>3</v>
      </c>
      <c r="F1963" s="29">
        <f t="shared" si="2035"/>
        <v>10</v>
      </c>
      <c r="G1963" s="29">
        <f t="shared" si="2036"/>
        <v>2</v>
      </c>
      <c r="H1963" s="166" t="str">
        <f t="shared" si="2037"/>
        <v>So</v>
      </c>
      <c r="I1963" s="29">
        <f t="shared" si="2042"/>
        <v>2</v>
      </c>
      <c r="J1963" s="29">
        <f t="array" ref="J1963">INDEX(Dienstplan!$F$6:$AJ$55,BN1963,BO1963)</f>
        <v>0</v>
      </c>
      <c r="K1963" s="29">
        <f t="array" ref="K1963">IF(OR(J1963=Schichten!$B$3,J1963=Schichten!$B$4),INDEX($D$98:$D$147,MATCH(CODE(J1963),$H$98:$H$147,0)),IF(ISERROR(INDEX($D$98:$D$147,MATCH(J1963,$A$98:$A$147,0))),0,INDEX($D$98:$D$147,MATCH(J1963,$A$98:$A$147,0))))</f>
        <v>0</v>
      </c>
      <c r="L1963" s="29">
        <f t="shared" ref="L1963" si="2096">L1913</f>
        <v>0</v>
      </c>
      <c r="M1963" s="29">
        <f t="shared" si="2060"/>
        <v>0</v>
      </c>
      <c r="O1963" s="29">
        <f t="shared" si="2087"/>
        <v>0</v>
      </c>
      <c r="P1963" s="29">
        <f t="shared" si="2087"/>
        <v>0</v>
      </c>
      <c r="Q1963" s="29">
        <f t="shared" si="2087"/>
        <v>0</v>
      </c>
      <c r="R1963" s="29">
        <f t="shared" si="2087"/>
        <v>0</v>
      </c>
      <c r="S1963" s="29">
        <f t="shared" si="2087"/>
        <v>0</v>
      </c>
      <c r="T1963" s="29">
        <f t="shared" si="2087"/>
        <v>0</v>
      </c>
      <c r="U1963" s="29">
        <f t="shared" si="2087"/>
        <v>0</v>
      </c>
      <c r="V1963" s="29">
        <f t="shared" si="2087"/>
        <v>0</v>
      </c>
      <c r="W1963" s="29">
        <f t="shared" si="2087"/>
        <v>0</v>
      </c>
      <c r="X1963" s="29">
        <f t="shared" si="2087"/>
        <v>0</v>
      </c>
      <c r="Y1963" s="29">
        <f t="shared" si="2087"/>
        <v>1</v>
      </c>
      <c r="Z1963" s="29">
        <f t="shared" si="2087"/>
        <v>1</v>
      </c>
      <c r="AA1963" s="29">
        <f t="shared" si="2087"/>
        <v>1</v>
      </c>
      <c r="AB1963" s="29">
        <f t="shared" si="2087"/>
        <v>1</v>
      </c>
      <c r="AC1963" s="29">
        <f t="shared" si="2087"/>
        <v>1</v>
      </c>
      <c r="AD1963" s="29">
        <f t="shared" si="2087"/>
        <v>1</v>
      </c>
      <c r="AE1963" s="29">
        <f t="shared" si="2085"/>
        <v>1</v>
      </c>
      <c r="AF1963" s="29">
        <f t="shared" si="2085"/>
        <v>1</v>
      </c>
      <c r="AG1963" s="29">
        <f t="shared" si="2085"/>
        <v>1</v>
      </c>
      <c r="AH1963" s="29">
        <f t="shared" si="2085"/>
        <v>1</v>
      </c>
      <c r="AI1963" s="29">
        <f t="shared" si="2085"/>
        <v>1</v>
      </c>
      <c r="AJ1963" s="29">
        <f t="shared" si="2085"/>
        <v>1</v>
      </c>
      <c r="AK1963" s="29">
        <f t="shared" si="2085"/>
        <v>1</v>
      </c>
      <c r="AL1963" s="29">
        <f t="shared" si="2085"/>
        <v>1</v>
      </c>
      <c r="AM1963" s="29">
        <f t="shared" si="2085"/>
        <v>1</v>
      </c>
      <c r="AN1963" s="29">
        <f t="shared" si="2085"/>
        <v>1</v>
      </c>
      <c r="AO1963" s="29">
        <f t="shared" si="2085"/>
        <v>1</v>
      </c>
      <c r="AP1963" s="29">
        <f t="shared" si="2085"/>
        <v>1</v>
      </c>
      <c r="AQ1963" s="29">
        <f t="shared" si="2085"/>
        <v>1</v>
      </c>
      <c r="AR1963" s="29">
        <f t="shared" si="2085"/>
        <v>1</v>
      </c>
      <c r="AS1963" s="29">
        <f t="shared" si="2085"/>
        <v>1</v>
      </c>
      <c r="AT1963" s="29">
        <f t="shared" si="2093"/>
        <v>1</v>
      </c>
      <c r="AU1963" s="29">
        <f t="shared" si="2093"/>
        <v>1</v>
      </c>
      <c r="AV1963" s="29">
        <f t="shared" si="2093"/>
        <v>1</v>
      </c>
      <c r="AW1963" s="29">
        <f t="shared" si="2093"/>
        <v>1</v>
      </c>
      <c r="AX1963" s="29">
        <f t="shared" si="2093"/>
        <v>1</v>
      </c>
      <c r="AY1963" s="29">
        <f t="shared" si="2093"/>
        <v>1</v>
      </c>
      <c r="AZ1963" s="29">
        <f t="shared" si="2093"/>
        <v>1</v>
      </c>
      <c r="BA1963" s="29">
        <f t="shared" si="2093"/>
        <v>1</v>
      </c>
      <c r="BB1963" s="29">
        <f t="shared" si="2093"/>
        <v>1</v>
      </c>
      <c r="BC1963" s="29">
        <f t="shared" si="2093"/>
        <v>1</v>
      </c>
      <c r="BD1963" s="29">
        <f t="shared" si="2093"/>
        <v>1</v>
      </c>
      <c r="BE1963" s="29">
        <f t="shared" si="2093"/>
        <v>1</v>
      </c>
      <c r="BF1963" s="29">
        <f t="shared" si="2093"/>
        <v>1</v>
      </c>
      <c r="BG1963" s="29">
        <f t="shared" si="2093"/>
        <v>1</v>
      </c>
      <c r="BH1963" s="29">
        <f t="shared" si="2093"/>
        <v>1</v>
      </c>
      <c r="BI1963" s="29">
        <f t="shared" si="2093"/>
        <v>1</v>
      </c>
      <c r="BJ1963" s="29">
        <f t="shared" si="2091"/>
        <v>1</v>
      </c>
      <c r="BN1963" s="29">
        <f t="shared" si="2033"/>
        <v>2</v>
      </c>
      <c r="BO1963" s="29">
        <f t="shared" si="2045"/>
        <v>31</v>
      </c>
    </row>
    <row r="1964" spans="3:67" x14ac:dyDescent="0.25">
      <c r="C1964" s="79">
        <f t="shared" si="2041"/>
        <v>43892</v>
      </c>
      <c r="D1964" s="29">
        <f t="shared" si="2057"/>
        <v>2020</v>
      </c>
      <c r="E1964" s="29">
        <f t="shared" si="2034"/>
        <v>3</v>
      </c>
      <c r="F1964" s="29">
        <f t="shared" si="2035"/>
        <v>10</v>
      </c>
      <c r="G1964" s="29">
        <f t="shared" si="2036"/>
        <v>2</v>
      </c>
      <c r="H1964" s="166" t="str">
        <f t="shared" si="2037"/>
        <v>So</v>
      </c>
      <c r="I1964" s="29">
        <f t="shared" si="2042"/>
        <v>3</v>
      </c>
      <c r="J1964" s="29">
        <f t="array" ref="J1964">INDEX(Dienstplan!$F$6:$AJ$55,BN1964,BO1964)</f>
        <v>0</v>
      </c>
      <c r="K1964" s="29">
        <f t="array" ref="K1964">IF(OR(J1964=Schichten!$B$3,J1964=Schichten!$B$4),INDEX($D$98:$D$147,MATCH(CODE(J1964),$H$98:$H$147,0)),IF(ISERROR(INDEX($D$98:$D$147,MATCH(J1964,$A$98:$A$147,0))),0,INDEX($D$98:$D$147,MATCH(J1964,$A$98:$A$147,0))))</f>
        <v>0</v>
      </c>
      <c r="L1964" s="29">
        <f t="shared" ref="L1964" si="2097">L1914</f>
        <v>0</v>
      </c>
      <c r="M1964" s="29">
        <f t="shared" si="2060"/>
        <v>0</v>
      </c>
      <c r="O1964" s="29">
        <f t="shared" si="2087"/>
        <v>0</v>
      </c>
      <c r="P1964" s="29">
        <f t="shared" si="2087"/>
        <v>0</v>
      </c>
      <c r="Q1964" s="29">
        <f t="shared" si="2087"/>
        <v>0</v>
      </c>
      <c r="R1964" s="29">
        <f t="shared" si="2087"/>
        <v>0</v>
      </c>
      <c r="S1964" s="29">
        <f t="shared" si="2087"/>
        <v>0</v>
      </c>
      <c r="T1964" s="29">
        <f t="shared" si="2087"/>
        <v>0</v>
      </c>
      <c r="U1964" s="29">
        <f t="shared" si="2087"/>
        <v>0</v>
      </c>
      <c r="V1964" s="29">
        <f t="shared" si="2087"/>
        <v>0</v>
      </c>
      <c r="W1964" s="29">
        <f t="shared" si="2087"/>
        <v>0</v>
      </c>
      <c r="X1964" s="29">
        <f t="shared" si="2087"/>
        <v>0</v>
      </c>
      <c r="Y1964" s="29">
        <f t="shared" si="2087"/>
        <v>1</v>
      </c>
      <c r="Z1964" s="29">
        <f t="shared" si="2087"/>
        <v>1</v>
      </c>
      <c r="AA1964" s="29">
        <f t="shared" si="2087"/>
        <v>1</v>
      </c>
      <c r="AB1964" s="29">
        <f t="shared" si="2087"/>
        <v>1</v>
      </c>
      <c r="AC1964" s="29">
        <f t="shared" si="2087"/>
        <v>1</v>
      </c>
      <c r="AD1964" s="29">
        <f t="shared" si="2087"/>
        <v>1</v>
      </c>
      <c r="AE1964" s="29">
        <f t="shared" si="2085"/>
        <v>1</v>
      </c>
      <c r="AF1964" s="29">
        <f t="shared" si="2085"/>
        <v>1</v>
      </c>
      <c r="AG1964" s="29">
        <f t="shared" si="2085"/>
        <v>1</v>
      </c>
      <c r="AH1964" s="29">
        <f t="shared" si="2085"/>
        <v>1</v>
      </c>
      <c r="AI1964" s="29">
        <f t="shared" si="2085"/>
        <v>1</v>
      </c>
      <c r="AJ1964" s="29">
        <f t="shared" si="2085"/>
        <v>1</v>
      </c>
      <c r="AK1964" s="29">
        <f t="shared" si="2085"/>
        <v>1</v>
      </c>
      <c r="AL1964" s="29">
        <f t="shared" si="2085"/>
        <v>1</v>
      </c>
      <c r="AM1964" s="29">
        <f t="shared" si="2085"/>
        <v>1</v>
      </c>
      <c r="AN1964" s="29">
        <f t="shared" si="2085"/>
        <v>1</v>
      </c>
      <c r="AO1964" s="29">
        <f t="shared" si="2085"/>
        <v>1</v>
      </c>
      <c r="AP1964" s="29">
        <f t="shared" si="2085"/>
        <v>1</v>
      </c>
      <c r="AQ1964" s="29">
        <f t="shared" si="2085"/>
        <v>1</v>
      </c>
      <c r="AR1964" s="29">
        <f t="shared" si="2085"/>
        <v>1</v>
      </c>
      <c r="AS1964" s="29">
        <f t="shared" si="2085"/>
        <v>1</v>
      </c>
      <c r="AT1964" s="29">
        <f t="shared" si="2093"/>
        <v>1</v>
      </c>
      <c r="AU1964" s="29">
        <f t="shared" si="2093"/>
        <v>1</v>
      </c>
      <c r="AV1964" s="29">
        <f t="shared" si="2093"/>
        <v>1</v>
      </c>
      <c r="AW1964" s="29">
        <f t="shared" si="2093"/>
        <v>1</v>
      </c>
      <c r="AX1964" s="29">
        <f t="shared" si="2093"/>
        <v>1</v>
      </c>
      <c r="AY1964" s="29">
        <f t="shared" si="2093"/>
        <v>1</v>
      </c>
      <c r="AZ1964" s="29">
        <f t="shared" si="2093"/>
        <v>1</v>
      </c>
      <c r="BA1964" s="29">
        <f t="shared" si="2093"/>
        <v>1</v>
      </c>
      <c r="BB1964" s="29">
        <f t="shared" si="2093"/>
        <v>1</v>
      </c>
      <c r="BC1964" s="29">
        <f t="shared" si="2093"/>
        <v>1</v>
      </c>
      <c r="BD1964" s="29">
        <f t="shared" si="2093"/>
        <v>1</v>
      </c>
      <c r="BE1964" s="29">
        <f t="shared" si="2093"/>
        <v>1</v>
      </c>
      <c r="BF1964" s="29">
        <f t="shared" si="2093"/>
        <v>1</v>
      </c>
      <c r="BG1964" s="29">
        <f t="shared" si="2093"/>
        <v>1</v>
      </c>
      <c r="BH1964" s="29">
        <f t="shared" si="2093"/>
        <v>1</v>
      </c>
      <c r="BI1964" s="29">
        <f t="shared" si="2093"/>
        <v>1</v>
      </c>
      <c r="BJ1964" s="29">
        <f t="shared" si="2091"/>
        <v>1</v>
      </c>
      <c r="BN1964" s="29">
        <f t="shared" si="2033"/>
        <v>3</v>
      </c>
      <c r="BO1964" s="29">
        <f t="shared" si="2045"/>
        <v>31</v>
      </c>
    </row>
    <row r="1965" spans="3:67" x14ac:dyDescent="0.25">
      <c r="C1965" s="79">
        <f t="shared" si="2041"/>
        <v>43892</v>
      </c>
      <c r="D1965" s="29">
        <f t="shared" si="2057"/>
        <v>2020</v>
      </c>
      <c r="E1965" s="29">
        <f t="shared" si="2034"/>
        <v>3</v>
      </c>
      <c r="F1965" s="29">
        <f t="shared" si="2035"/>
        <v>10</v>
      </c>
      <c r="G1965" s="29">
        <f t="shared" si="2036"/>
        <v>2</v>
      </c>
      <c r="H1965" s="166" t="str">
        <f t="shared" si="2037"/>
        <v>So</v>
      </c>
      <c r="I1965" s="29">
        <f t="shared" si="2042"/>
        <v>4</v>
      </c>
      <c r="J1965" s="29">
        <f t="array" ref="J1965">INDEX(Dienstplan!$F$6:$AJ$55,BN1965,BO1965)</f>
        <v>0</v>
      </c>
      <c r="K1965" s="29">
        <f t="array" ref="K1965">IF(OR(J1965=Schichten!$B$3,J1965=Schichten!$B$4),INDEX($D$98:$D$147,MATCH(CODE(J1965),$H$98:$H$147,0)),IF(ISERROR(INDEX($D$98:$D$147,MATCH(J1965,$A$98:$A$147,0))),0,INDEX($D$98:$D$147,MATCH(J1965,$A$98:$A$147,0))))</f>
        <v>0</v>
      </c>
      <c r="L1965" s="29">
        <f t="shared" ref="L1965" si="2098">L1915</f>
        <v>0</v>
      </c>
      <c r="M1965" s="29">
        <f t="shared" si="2060"/>
        <v>0</v>
      </c>
      <c r="O1965" s="29">
        <f t="shared" si="2087"/>
        <v>0</v>
      </c>
      <c r="P1965" s="29">
        <f t="shared" si="2087"/>
        <v>0</v>
      </c>
      <c r="Q1965" s="29">
        <f t="shared" si="2087"/>
        <v>0</v>
      </c>
      <c r="R1965" s="29">
        <f t="shared" si="2087"/>
        <v>0</v>
      </c>
      <c r="S1965" s="29">
        <f t="shared" si="2087"/>
        <v>0</v>
      </c>
      <c r="T1965" s="29">
        <f t="shared" si="2087"/>
        <v>0</v>
      </c>
      <c r="U1965" s="29">
        <f t="shared" si="2087"/>
        <v>0</v>
      </c>
      <c r="V1965" s="29">
        <f t="shared" si="2087"/>
        <v>0</v>
      </c>
      <c r="W1965" s="29">
        <f t="shared" si="2087"/>
        <v>0</v>
      </c>
      <c r="X1965" s="29">
        <f t="shared" si="2087"/>
        <v>0</v>
      </c>
      <c r="Y1965" s="29">
        <f t="shared" si="2087"/>
        <v>1</v>
      </c>
      <c r="Z1965" s="29">
        <f t="shared" si="2087"/>
        <v>1</v>
      </c>
      <c r="AA1965" s="29">
        <f t="shared" si="2087"/>
        <v>1</v>
      </c>
      <c r="AB1965" s="29">
        <f t="shared" si="2087"/>
        <v>1</v>
      </c>
      <c r="AC1965" s="29">
        <f t="shared" si="2087"/>
        <v>1</v>
      </c>
      <c r="AD1965" s="29">
        <f t="shared" si="2087"/>
        <v>1</v>
      </c>
      <c r="AE1965" s="29">
        <f t="shared" si="2085"/>
        <v>1</v>
      </c>
      <c r="AF1965" s="29">
        <f t="shared" si="2085"/>
        <v>1</v>
      </c>
      <c r="AG1965" s="29">
        <f t="shared" si="2085"/>
        <v>1</v>
      </c>
      <c r="AH1965" s="29">
        <f t="shared" si="2085"/>
        <v>1</v>
      </c>
      <c r="AI1965" s="29">
        <f t="shared" si="2085"/>
        <v>1</v>
      </c>
      <c r="AJ1965" s="29">
        <f t="shared" si="2085"/>
        <v>1</v>
      </c>
      <c r="AK1965" s="29">
        <f t="shared" si="2085"/>
        <v>1</v>
      </c>
      <c r="AL1965" s="29">
        <f t="shared" si="2085"/>
        <v>1</v>
      </c>
      <c r="AM1965" s="29">
        <f t="shared" si="2085"/>
        <v>1</v>
      </c>
      <c r="AN1965" s="29">
        <f t="shared" si="2085"/>
        <v>1</v>
      </c>
      <c r="AO1965" s="29">
        <f t="shared" si="2085"/>
        <v>1</v>
      </c>
      <c r="AP1965" s="29">
        <f t="shared" si="2085"/>
        <v>1</v>
      </c>
      <c r="AQ1965" s="29">
        <f t="shared" si="2085"/>
        <v>1</v>
      </c>
      <c r="AR1965" s="29">
        <f t="shared" si="2085"/>
        <v>1</v>
      </c>
      <c r="AS1965" s="29">
        <f t="shared" si="2085"/>
        <v>1</v>
      </c>
      <c r="AT1965" s="29">
        <f t="shared" si="2093"/>
        <v>1</v>
      </c>
      <c r="AU1965" s="29">
        <f t="shared" si="2093"/>
        <v>1</v>
      </c>
      <c r="AV1965" s="29">
        <f t="shared" si="2093"/>
        <v>1</v>
      </c>
      <c r="AW1965" s="29">
        <f t="shared" si="2093"/>
        <v>1</v>
      </c>
      <c r="AX1965" s="29">
        <f t="shared" si="2093"/>
        <v>1</v>
      </c>
      <c r="AY1965" s="29">
        <f t="shared" si="2093"/>
        <v>1</v>
      </c>
      <c r="AZ1965" s="29">
        <f t="shared" si="2093"/>
        <v>1</v>
      </c>
      <c r="BA1965" s="29">
        <f t="shared" si="2093"/>
        <v>1</v>
      </c>
      <c r="BB1965" s="29">
        <f t="shared" si="2093"/>
        <v>1</v>
      </c>
      <c r="BC1965" s="29">
        <f t="shared" si="2093"/>
        <v>1</v>
      </c>
      <c r="BD1965" s="29">
        <f t="shared" si="2093"/>
        <v>1</v>
      </c>
      <c r="BE1965" s="29">
        <f t="shared" si="2093"/>
        <v>1</v>
      </c>
      <c r="BF1965" s="29">
        <f t="shared" si="2093"/>
        <v>1</v>
      </c>
      <c r="BG1965" s="29">
        <f t="shared" si="2093"/>
        <v>1</v>
      </c>
      <c r="BH1965" s="29">
        <f t="shared" si="2093"/>
        <v>1</v>
      </c>
      <c r="BI1965" s="29">
        <f t="shared" si="2093"/>
        <v>1</v>
      </c>
      <c r="BJ1965" s="29">
        <f t="shared" si="2091"/>
        <v>1</v>
      </c>
      <c r="BN1965" s="29">
        <f t="shared" si="2033"/>
        <v>4</v>
      </c>
      <c r="BO1965" s="29">
        <f t="shared" si="2045"/>
        <v>31</v>
      </c>
    </row>
    <row r="1966" spans="3:67" x14ac:dyDescent="0.25">
      <c r="C1966" s="79">
        <f t="shared" si="2041"/>
        <v>43892</v>
      </c>
      <c r="D1966" s="29">
        <f t="shared" si="2057"/>
        <v>2020</v>
      </c>
      <c r="E1966" s="29">
        <f t="shared" si="2034"/>
        <v>3</v>
      </c>
      <c r="F1966" s="29">
        <f t="shared" si="2035"/>
        <v>10</v>
      </c>
      <c r="G1966" s="29">
        <f t="shared" si="2036"/>
        <v>2</v>
      </c>
      <c r="H1966" s="166" t="str">
        <f t="shared" si="2037"/>
        <v>So</v>
      </c>
      <c r="I1966" s="29">
        <f t="shared" si="2042"/>
        <v>5</v>
      </c>
      <c r="J1966" s="29">
        <f t="array" ref="J1966">INDEX(Dienstplan!$F$6:$AJ$55,BN1966,BO1966)</f>
        <v>0</v>
      </c>
      <c r="K1966" s="29">
        <f t="array" ref="K1966">IF(OR(J1966=Schichten!$B$3,J1966=Schichten!$B$4),INDEX($D$98:$D$147,MATCH(CODE(J1966),$H$98:$H$147,0)),IF(ISERROR(INDEX($D$98:$D$147,MATCH(J1966,$A$98:$A$147,0))),0,INDEX($D$98:$D$147,MATCH(J1966,$A$98:$A$147,0))))</f>
        <v>0</v>
      </c>
      <c r="L1966" s="29">
        <f t="shared" ref="L1966" si="2099">L1916</f>
        <v>0</v>
      </c>
      <c r="M1966" s="29">
        <f t="shared" si="2060"/>
        <v>0</v>
      </c>
      <c r="O1966" s="29">
        <f t="shared" si="2087"/>
        <v>0</v>
      </c>
      <c r="P1966" s="29">
        <f t="shared" si="2087"/>
        <v>0</v>
      </c>
      <c r="Q1966" s="29">
        <f t="shared" si="2087"/>
        <v>0</v>
      </c>
      <c r="R1966" s="29">
        <f t="shared" si="2087"/>
        <v>0</v>
      </c>
      <c r="S1966" s="29">
        <f t="shared" si="2087"/>
        <v>0</v>
      </c>
      <c r="T1966" s="29">
        <f t="shared" si="2087"/>
        <v>0</v>
      </c>
      <c r="U1966" s="29">
        <f t="shared" si="2087"/>
        <v>0</v>
      </c>
      <c r="V1966" s="29">
        <f t="shared" si="2087"/>
        <v>0</v>
      </c>
      <c r="W1966" s="29">
        <f t="shared" si="2087"/>
        <v>0</v>
      </c>
      <c r="X1966" s="29">
        <f t="shared" si="2087"/>
        <v>0</v>
      </c>
      <c r="Y1966" s="29">
        <f t="shared" si="2087"/>
        <v>1</v>
      </c>
      <c r="Z1966" s="29">
        <f t="shared" si="2087"/>
        <v>1</v>
      </c>
      <c r="AA1966" s="29">
        <f t="shared" si="2087"/>
        <v>1</v>
      </c>
      <c r="AB1966" s="29">
        <f t="shared" si="2087"/>
        <v>1</v>
      </c>
      <c r="AC1966" s="29">
        <f t="shared" si="2087"/>
        <v>1</v>
      </c>
      <c r="AD1966" s="29">
        <f t="shared" si="2087"/>
        <v>1</v>
      </c>
      <c r="AE1966" s="29">
        <f t="shared" si="2085"/>
        <v>1</v>
      </c>
      <c r="AF1966" s="29">
        <f t="shared" si="2085"/>
        <v>1</v>
      </c>
      <c r="AG1966" s="29">
        <f t="shared" si="2085"/>
        <v>1</v>
      </c>
      <c r="AH1966" s="29">
        <f t="shared" si="2085"/>
        <v>1</v>
      </c>
      <c r="AI1966" s="29">
        <f t="shared" si="2085"/>
        <v>1</v>
      </c>
      <c r="AJ1966" s="29">
        <f t="shared" si="2085"/>
        <v>1</v>
      </c>
      <c r="AK1966" s="29">
        <f t="shared" si="2085"/>
        <v>1</v>
      </c>
      <c r="AL1966" s="29">
        <f t="shared" si="2085"/>
        <v>1</v>
      </c>
      <c r="AM1966" s="29">
        <f t="shared" si="2085"/>
        <v>1</v>
      </c>
      <c r="AN1966" s="29">
        <f t="shared" si="2085"/>
        <v>1</v>
      </c>
      <c r="AO1966" s="29">
        <f t="shared" si="2085"/>
        <v>1</v>
      </c>
      <c r="AP1966" s="29">
        <f t="shared" si="2085"/>
        <v>1</v>
      </c>
      <c r="AQ1966" s="29">
        <f t="shared" si="2085"/>
        <v>1</v>
      </c>
      <c r="AR1966" s="29">
        <f t="shared" si="2085"/>
        <v>1</v>
      </c>
      <c r="AS1966" s="29">
        <f t="shared" si="2085"/>
        <v>1</v>
      </c>
      <c r="AT1966" s="29">
        <f t="shared" si="2093"/>
        <v>1</v>
      </c>
      <c r="AU1966" s="29">
        <f t="shared" si="2093"/>
        <v>1</v>
      </c>
      <c r="AV1966" s="29">
        <f t="shared" si="2093"/>
        <v>1</v>
      </c>
      <c r="AW1966" s="29">
        <f t="shared" si="2093"/>
        <v>1</v>
      </c>
      <c r="AX1966" s="29">
        <f t="shared" si="2093"/>
        <v>1</v>
      </c>
      <c r="AY1966" s="29">
        <f t="shared" si="2093"/>
        <v>1</v>
      </c>
      <c r="AZ1966" s="29">
        <f t="shared" si="2093"/>
        <v>1</v>
      </c>
      <c r="BA1966" s="29">
        <f t="shared" si="2093"/>
        <v>1</v>
      </c>
      <c r="BB1966" s="29">
        <f t="shared" si="2093"/>
        <v>1</v>
      </c>
      <c r="BC1966" s="29">
        <f t="shared" si="2093"/>
        <v>1</v>
      </c>
      <c r="BD1966" s="29">
        <f t="shared" si="2093"/>
        <v>1</v>
      </c>
      <c r="BE1966" s="29">
        <f t="shared" si="2093"/>
        <v>1</v>
      </c>
      <c r="BF1966" s="29">
        <f t="shared" si="2093"/>
        <v>1</v>
      </c>
      <c r="BG1966" s="29">
        <f t="shared" si="2093"/>
        <v>1</v>
      </c>
      <c r="BH1966" s="29">
        <f t="shared" si="2093"/>
        <v>1</v>
      </c>
      <c r="BI1966" s="29">
        <f t="shared" si="2093"/>
        <v>1</v>
      </c>
      <c r="BJ1966" s="29">
        <f t="shared" si="2091"/>
        <v>1</v>
      </c>
      <c r="BN1966" s="29">
        <f t="shared" si="2033"/>
        <v>5</v>
      </c>
      <c r="BO1966" s="29">
        <f t="shared" si="2045"/>
        <v>31</v>
      </c>
    </row>
    <row r="1967" spans="3:67" x14ac:dyDescent="0.25">
      <c r="C1967" s="79">
        <f t="shared" si="2041"/>
        <v>43892</v>
      </c>
      <c r="D1967" s="29">
        <f t="shared" si="2057"/>
        <v>2020</v>
      </c>
      <c r="E1967" s="29">
        <f t="shared" si="2034"/>
        <v>3</v>
      </c>
      <c r="F1967" s="29">
        <f t="shared" si="2035"/>
        <v>10</v>
      </c>
      <c r="G1967" s="29">
        <f t="shared" si="2036"/>
        <v>2</v>
      </c>
      <c r="H1967" s="166" t="str">
        <f t="shared" si="2037"/>
        <v>So</v>
      </c>
      <c r="I1967" s="29">
        <f t="shared" si="2042"/>
        <v>6</v>
      </c>
      <c r="J1967" s="29">
        <f t="array" ref="J1967">INDEX(Dienstplan!$F$6:$AJ$55,BN1967,BO1967)</f>
        <v>0</v>
      </c>
      <c r="K1967" s="29">
        <f t="array" ref="K1967">IF(OR(J1967=Schichten!$B$3,J1967=Schichten!$B$4),INDEX($D$98:$D$147,MATCH(CODE(J1967),$H$98:$H$147,0)),IF(ISERROR(INDEX($D$98:$D$147,MATCH(J1967,$A$98:$A$147,0))),0,INDEX($D$98:$D$147,MATCH(J1967,$A$98:$A$147,0))))</f>
        <v>0</v>
      </c>
      <c r="L1967" s="29">
        <f t="shared" ref="L1967" si="2100">L1917</f>
        <v>0</v>
      </c>
      <c r="M1967" s="29">
        <f t="shared" si="2060"/>
        <v>0</v>
      </c>
      <c r="O1967" s="29">
        <f t="shared" si="2087"/>
        <v>0</v>
      </c>
      <c r="P1967" s="29">
        <f t="shared" si="2087"/>
        <v>0</v>
      </c>
      <c r="Q1967" s="29">
        <f t="shared" si="2087"/>
        <v>0</v>
      </c>
      <c r="R1967" s="29">
        <f t="shared" si="2087"/>
        <v>0</v>
      </c>
      <c r="S1967" s="29">
        <f t="shared" si="2087"/>
        <v>0</v>
      </c>
      <c r="T1967" s="29">
        <f t="shared" si="2087"/>
        <v>0</v>
      </c>
      <c r="U1967" s="29">
        <f t="shared" si="2087"/>
        <v>0</v>
      </c>
      <c r="V1967" s="29">
        <f t="shared" si="2087"/>
        <v>0</v>
      </c>
      <c r="W1967" s="29">
        <f t="shared" si="2087"/>
        <v>0</v>
      </c>
      <c r="X1967" s="29">
        <f t="shared" si="2087"/>
        <v>0</v>
      </c>
      <c r="Y1967" s="29">
        <f t="shared" si="2087"/>
        <v>1</v>
      </c>
      <c r="Z1967" s="29">
        <f t="shared" si="2087"/>
        <v>1</v>
      </c>
      <c r="AA1967" s="29">
        <f t="shared" si="2087"/>
        <v>1</v>
      </c>
      <c r="AB1967" s="29">
        <f t="shared" si="2087"/>
        <v>1</v>
      </c>
      <c r="AC1967" s="29">
        <f t="shared" si="2087"/>
        <v>1</v>
      </c>
      <c r="AD1967" s="29">
        <f t="shared" si="2087"/>
        <v>1</v>
      </c>
      <c r="AE1967" s="29">
        <f t="shared" si="2085"/>
        <v>1</v>
      </c>
      <c r="AF1967" s="29">
        <f t="shared" si="2085"/>
        <v>1</v>
      </c>
      <c r="AG1967" s="29">
        <f t="shared" si="2085"/>
        <v>1</v>
      </c>
      <c r="AH1967" s="29">
        <f t="shared" si="2085"/>
        <v>1</v>
      </c>
      <c r="AI1967" s="29">
        <f t="shared" si="2085"/>
        <v>1</v>
      </c>
      <c r="AJ1967" s="29">
        <f t="shared" si="2085"/>
        <v>1</v>
      </c>
      <c r="AK1967" s="29">
        <f t="shared" si="2085"/>
        <v>1</v>
      </c>
      <c r="AL1967" s="29">
        <f t="shared" si="2085"/>
        <v>1</v>
      </c>
      <c r="AM1967" s="29">
        <f t="shared" si="2085"/>
        <v>1</v>
      </c>
      <c r="AN1967" s="29">
        <f t="shared" si="2085"/>
        <v>1</v>
      </c>
      <c r="AO1967" s="29">
        <f t="shared" si="2085"/>
        <v>1</v>
      </c>
      <c r="AP1967" s="29">
        <f t="shared" si="2085"/>
        <v>1</v>
      </c>
      <c r="AQ1967" s="29">
        <f t="shared" si="2085"/>
        <v>1</v>
      </c>
      <c r="AR1967" s="29">
        <f t="shared" si="2085"/>
        <v>1</v>
      </c>
      <c r="AS1967" s="29">
        <f t="shared" si="2085"/>
        <v>1</v>
      </c>
      <c r="AT1967" s="29">
        <f t="shared" si="2093"/>
        <v>1</v>
      </c>
      <c r="AU1967" s="29">
        <f t="shared" si="2093"/>
        <v>1</v>
      </c>
      <c r="AV1967" s="29">
        <f t="shared" si="2093"/>
        <v>1</v>
      </c>
      <c r="AW1967" s="29">
        <f t="shared" si="2093"/>
        <v>1</v>
      </c>
      <c r="AX1967" s="29">
        <f t="shared" si="2093"/>
        <v>1</v>
      </c>
      <c r="AY1967" s="29">
        <f t="shared" si="2093"/>
        <v>1</v>
      </c>
      <c r="AZ1967" s="29">
        <f t="shared" si="2093"/>
        <v>1</v>
      </c>
      <c r="BA1967" s="29">
        <f t="shared" si="2093"/>
        <v>1</v>
      </c>
      <c r="BB1967" s="29">
        <f t="shared" si="2093"/>
        <v>1</v>
      </c>
      <c r="BC1967" s="29">
        <f t="shared" si="2093"/>
        <v>1</v>
      </c>
      <c r="BD1967" s="29">
        <f t="shared" si="2093"/>
        <v>1</v>
      </c>
      <c r="BE1967" s="29">
        <f t="shared" si="2093"/>
        <v>1</v>
      </c>
      <c r="BF1967" s="29">
        <f t="shared" si="2093"/>
        <v>1</v>
      </c>
      <c r="BG1967" s="29">
        <f t="shared" si="2093"/>
        <v>1</v>
      </c>
      <c r="BH1967" s="29">
        <f t="shared" si="2093"/>
        <v>1</v>
      </c>
      <c r="BI1967" s="29">
        <f t="shared" si="2093"/>
        <v>1</v>
      </c>
      <c r="BJ1967" s="29">
        <f t="shared" si="2091"/>
        <v>1</v>
      </c>
      <c r="BN1967" s="29">
        <f t="shared" si="2033"/>
        <v>6</v>
      </c>
      <c r="BO1967" s="29">
        <f t="shared" si="2045"/>
        <v>31</v>
      </c>
    </row>
    <row r="1968" spans="3:67" x14ac:dyDescent="0.25">
      <c r="C1968" s="79">
        <f t="shared" si="2041"/>
        <v>43892</v>
      </c>
      <c r="D1968" s="29">
        <f t="shared" si="2057"/>
        <v>2020</v>
      </c>
      <c r="E1968" s="29">
        <f t="shared" si="2034"/>
        <v>3</v>
      </c>
      <c r="F1968" s="29">
        <f t="shared" si="2035"/>
        <v>10</v>
      </c>
      <c r="G1968" s="29">
        <f t="shared" si="2036"/>
        <v>2</v>
      </c>
      <c r="H1968" s="166" t="str">
        <f t="shared" si="2037"/>
        <v>So</v>
      </c>
      <c r="I1968" s="29">
        <f t="shared" si="2042"/>
        <v>7</v>
      </c>
      <c r="J1968" s="29">
        <f t="array" ref="J1968">INDEX(Dienstplan!$F$6:$AJ$55,BN1968,BO1968)</f>
        <v>0</v>
      </c>
      <c r="K1968" s="29">
        <f t="array" ref="K1968">IF(OR(J1968=Schichten!$B$3,J1968=Schichten!$B$4),INDEX($D$98:$D$147,MATCH(CODE(J1968),$H$98:$H$147,0)),IF(ISERROR(INDEX($D$98:$D$147,MATCH(J1968,$A$98:$A$147,0))),0,INDEX($D$98:$D$147,MATCH(J1968,$A$98:$A$147,0))))</f>
        <v>0</v>
      </c>
      <c r="L1968" s="29">
        <f t="shared" ref="L1968" si="2101">L1918</f>
        <v>0</v>
      </c>
      <c r="M1968" s="29">
        <f t="shared" si="2060"/>
        <v>0</v>
      </c>
      <c r="O1968" s="29">
        <f t="shared" si="2087"/>
        <v>0</v>
      </c>
      <c r="P1968" s="29">
        <f t="shared" si="2087"/>
        <v>0</v>
      </c>
      <c r="Q1968" s="29">
        <f t="shared" si="2087"/>
        <v>0</v>
      </c>
      <c r="R1968" s="29">
        <f t="shared" si="2087"/>
        <v>0</v>
      </c>
      <c r="S1968" s="29">
        <f t="shared" si="2087"/>
        <v>0</v>
      </c>
      <c r="T1968" s="29">
        <f t="shared" si="2087"/>
        <v>0</v>
      </c>
      <c r="U1968" s="29">
        <f t="shared" si="2087"/>
        <v>0</v>
      </c>
      <c r="V1968" s="29">
        <f t="shared" si="2087"/>
        <v>0</v>
      </c>
      <c r="W1968" s="29">
        <f t="shared" si="2087"/>
        <v>0</v>
      </c>
      <c r="X1968" s="29">
        <f t="shared" si="2087"/>
        <v>0</v>
      </c>
      <c r="Y1968" s="29">
        <f t="shared" si="2087"/>
        <v>1</v>
      </c>
      <c r="Z1968" s="29">
        <f t="shared" si="2087"/>
        <v>1</v>
      </c>
      <c r="AA1968" s="29">
        <f t="shared" si="2087"/>
        <v>1</v>
      </c>
      <c r="AB1968" s="29">
        <f t="shared" si="2087"/>
        <v>1</v>
      </c>
      <c r="AC1968" s="29">
        <f t="shared" si="2087"/>
        <v>1</v>
      </c>
      <c r="AD1968" s="29">
        <f t="shared" si="2087"/>
        <v>1</v>
      </c>
      <c r="AE1968" s="29">
        <f t="shared" si="2085"/>
        <v>1</v>
      </c>
      <c r="AF1968" s="29">
        <f t="shared" si="2085"/>
        <v>1</v>
      </c>
      <c r="AG1968" s="29">
        <f t="shared" si="2085"/>
        <v>1</v>
      </c>
      <c r="AH1968" s="29">
        <f t="shared" si="2085"/>
        <v>1</v>
      </c>
      <c r="AI1968" s="29">
        <f t="shared" si="2085"/>
        <v>1</v>
      </c>
      <c r="AJ1968" s="29">
        <f t="shared" si="2085"/>
        <v>1</v>
      </c>
      <c r="AK1968" s="29">
        <f t="shared" si="2085"/>
        <v>1</v>
      </c>
      <c r="AL1968" s="29">
        <f t="shared" si="2085"/>
        <v>1</v>
      </c>
      <c r="AM1968" s="29">
        <f t="shared" si="2085"/>
        <v>1</v>
      </c>
      <c r="AN1968" s="29">
        <f t="shared" si="2085"/>
        <v>1</v>
      </c>
      <c r="AO1968" s="29">
        <f t="shared" si="2085"/>
        <v>1</v>
      </c>
      <c r="AP1968" s="29">
        <f t="shared" si="2085"/>
        <v>1</v>
      </c>
      <c r="AQ1968" s="29">
        <f t="shared" si="2085"/>
        <v>1</v>
      </c>
      <c r="AR1968" s="29">
        <f t="shared" si="2085"/>
        <v>1</v>
      </c>
      <c r="AS1968" s="29">
        <f t="shared" si="2085"/>
        <v>1</v>
      </c>
      <c r="AT1968" s="29">
        <f t="shared" si="2093"/>
        <v>1</v>
      </c>
      <c r="AU1968" s="29">
        <f t="shared" si="2093"/>
        <v>1</v>
      </c>
      <c r="AV1968" s="29">
        <f t="shared" si="2093"/>
        <v>1</v>
      </c>
      <c r="AW1968" s="29">
        <f t="shared" si="2093"/>
        <v>1</v>
      </c>
      <c r="AX1968" s="29">
        <f t="shared" si="2093"/>
        <v>1</v>
      </c>
      <c r="AY1968" s="29">
        <f t="shared" si="2093"/>
        <v>1</v>
      </c>
      <c r="AZ1968" s="29">
        <f t="shared" si="2093"/>
        <v>1</v>
      </c>
      <c r="BA1968" s="29">
        <f t="shared" si="2093"/>
        <v>1</v>
      </c>
      <c r="BB1968" s="29">
        <f t="shared" si="2093"/>
        <v>1</v>
      </c>
      <c r="BC1968" s="29">
        <f t="shared" si="2093"/>
        <v>1</v>
      </c>
      <c r="BD1968" s="29">
        <f t="shared" si="2093"/>
        <v>1</v>
      </c>
      <c r="BE1968" s="29">
        <f t="shared" si="2093"/>
        <v>1</v>
      </c>
      <c r="BF1968" s="29">
        <f t="shared" si="2093"/>
        <v>1</v>
      </c>
      <c r="BG1968" s="29">
        <f t="shared" si="2093"/>
        <v>1</v>
      </c>
      <c r="BH1968" s="29">
        <f t="shared" si="2093"/>
        <v>1</v>
      </c>
      <c r="BI1968" s="29">
        <f t="shared" si="2093"/>
        <v>1</v>
      </c>
      <c r="BJ1968" s="29">
        <f t="shared" si="2091"/>
        <v>1</v>
      </c>
      <c r="BN1968" s="29">
        <f t="shared" si="2033"/>
        <v>7</v>
      </c>
      <c r="BO1968" s="29">
        <f t="shared" si="2045"/>
        <v>31</v>
      </c>
    </row>
    <row r="1969" spans="3:67" x14ac:dyDescent="0.25">
      <c r="C1969" s="79">
        <f t="shared" si="2041"/>
        <v>43892</v>
      </c>
      <c r="D1969" s="29">
        <f t="shared" si="2057"/>
        <v>2020</v>
      </c>
      <c r="E1969" s="29">
        <f t="shared" si="2034"/>
        <v>3</v>
      </c>
      <c r="F1969" s="29">
        <f t="shared" si="2035"/>
        <v>10</v>
      </c>
      <c r="G1969" s="29">
        <f t="shared" si="2036"/>
        <v>2</v>
      </c>
      <c r="H1969" s="166" t="str">
        <f t="shared" si="2037"/>
        <v>So</v>
      </c>
      <c r="I1969" s="29">
        <f t="shared" si="2042"/>
        <v>8</v>
      </c>
      <c r="J1969" s="29">
        <f t="array" ref="J1969">INDEX(Dienstplan!$F$6:$AJ$55,BN1969,BO1969)</f>
        <v>0</v>
      </c>
      <c r="K1969" s="29">
        <f t="array" ref="K1969">IF(OR(J1969=Schichten!$B$3,J1969=Schichten!$B$4),INDEX($D$98:$D$147,MATCH(CODE(J1969),$H$98:$H$147,0)),IF(ISERROR(INDEX($D$98:$D$147,MATCH(J1969,$A$98:$A$147,0))),0,INDEX($D$98:$D$147,MATCH(J1969,$A$98:$A$147,0))))</f>
        <v>0</v>
      </c>
      <c r="L1969" s="29">
        <f t="shared" ref="L1969" si="2102">L1919</f>
        <v>0</v>
      </c>
      <c r="M1969" s="29">
        <f t="shared" si="2060"/>
        <v>0</v>
      </c>
      <c r="O1969" s="29">
        <f t="shared" si="2087"/>
        <v>0</v>
      </c>
      <c r="P1969" s="29">
        <f t="shared" si="2087"/>
        <v>0</v>
      </c>
      <c r="Q1969" s="29">
        <f t="shared" si="2087"/>
        <v>0</v>
      </c>
      <c r="R1969" s="29">
        <f t="shared" si="2087"/>
        <v>0</v>
      </c>
      <c r="S1969" s="29">
        <f t="shared" si="2087"/>
        <v>0</v>
      </c>
      <c r="T1969" s="29">
        <f t="shared" si="2087"/>
        <v>0</v>
      </c>
      <c r="U1969" s="29">
        <f t="shared" si="2087"/>
        <v>0</v>
      </c>
      <c r="V1969" s="29">
        <f t="shared" si="2087"/>
        <v>0</v>
      </c>
      <c r="W1969" s="29">
        <f t="shared" si="2087"/>
        <v>0</v>
      </c>
      <c r="X1969" s="29">
        <f t="shared" si="2087"/>
        <v>0</v>
      </c>
      <c r="Y1969" s="29">
        <f t="shared" si="2087"/>
        <v>1</v>
      </c>
      <c r="Z1969" s="29">
        <f t="shared" si="2087"/>
        <v>1</v>
      </c>
      <c r="AA1969" s="29">
        <f t="shared" si="2087"/>
        <v>1</v>
      </c>
      <c r="AB1969" s="29">
        <f t="shared" si="2087"/>
        <v>1</v>
      </c>
      <c r="AC1969" s="29">
        <f t="shared" si="2087"/>
        <v>1</v>
      </c>
      <c r="AD1969" s="29">
        <f t="shared" si="2087"/>
        <v>1</v>
      </c>
      <c r="AE1969" s="29">
        <f t="shared" si="2085"/>
        <v>1</v>
      </c>
      <c r="AF1969" s="29">
        <f t="shared" si="2085"/>
        <v>1</v>
      </c>
      <c r="AG1969" s="29">
        <f t="shared" si="2085"/>
        <v>1</v>
      </c>
      <c r="AH1969" s="29">
        <f t="shared" si="2085"/>
        <v>1</v>
      </c>
      <c r="AI1969" s="29">
        <f t="shared" si="2085"/>
        <v>1</v>
      </c>
      <c r="AJ1969" s="29">
        <f t="shared" si="2085"/>
        <v>1</v>
      </c>
      <c r="AK1969" s="29">
        <f t="shared" si="2085"/>
        <v>1</v>
      </c>
      <c r="AL1969" s="29">
        <f t="shared" si="2085"/>
        <v>1</v>
      </c>
      <c r="AM1969" s="29">
        <f t="shared" si="2085"/>
        <v>1</v>
      </c>
      <c r="AN1969" s="29">
        <f t="shared" si="2085"/>
        <v>1</v>
      </c>
      <c r="AO1969" s="29">
        <f t="shared" si="2085"/>
        <v>1</v>
      </c>
      <c r="AP1969" s="29">
        <f t="shared" si="2085"/>
        <v>1</v>
      </c>
      <c r="AQ1969" s="29">
        <f t="shared" si="2085"/>
        <v>1</v>
      </c>
      <c r="AR1969" s="29">
        <f t="shared" si="2085"/>
        <v>1</v>
      </c>
      <c r="AS1969" s="29">
        <f t="shared" si="2085"/>
        <v>1</v>
      </c>
      <c r="AT1969" s="29">
        <f t="shared" si="2093"/>
        <v>1</v>
      </c>
      <c r="AU1969" s="29">
        <f t="shared" si="2093"/>
        <v>1</v>
      </c>
      <c r="AV1969" s="29">
        <f t="shared" si="2093"/>
        <v>1</v>
      </c>
      <c r="AW1969" s="29">
        <f t="shared" si="2093"/>
        <v>1</v>
      </c>
      <c r="AX1969" s="29">
        <f t="shared" si="2093"/>
        <v>1</v>
      </c>
      <c r="AY1969" s="29">
        <f t="shared" si="2093"/>
        <v>1</v>
      </c>
      <c r="AZ1969" s="29">
        <f t="shared" si="2093"/>
        <v>1</v>
      </c>
      <c r="BA1969" s="29">
        <f t="shared" si="2093"/>
        <v>1</v>
      </c>
      <c r="BB1969" s="29">
        <f t="shared" si="2093"/>
        <v>1</v>
      </c>
      <c r="BC1969" s="29">
        <f t="shared" si="2093"/>
        <v>1</v>
      </c>
      <c r="BD1969" s="29">
        <f t="shared" si="2093"/>
        <v>1</v>
      </c>
      <c r="BE1969" s="29">
        <f t="shared" si="2093"/>
        <v>1</v>
      </c>
      <c r="BF1969" s="29">
        <f t="shared" si="2093"/>
        <v>1</v>
      </c>
      <c r="BG1969" s="29">
        <f t="shared" si="2093"/>
        <v>1</v>
      </c>
      <c r="BH1969" s="29">
        <f t="shared" si="2093"/>
        <v>1</v>
      </c>
      <c r="BI1969" s="29">
        <f t="shared" si="2093"/>
        <v>1</v>
      </c>
      <c r="BJ1969" s="29">
        <f t="shared" si="2091"/>
        <v>1</v>
      </c>
      <c r="BN1969" s="29">
        <f t="shared" si="2033"/>
        <v>8</v>
      </c>
      <c r="BO1969" s="29">
        <f t="shared" si="2045"/>
        <v>31</v>
      </c>
    </row>
    <row r="1970" spans="3:67" x14ac:dyDescent="0.25">
      <c r="C1970" s="79">
        <f t="shared" si="2041"/>
        <v>43892</v>
      </c>
      <c r="D1970" s="29">
        <f t="shared" si="2057"/>
        <v>2020</v>
      </c>
      <c r="E1970" s="29">
        <f t="shared" si="2034"/>
        <v>3</v>
      </c>
      <c r="F1970" s="29">
        <f t="shared" si="2035"/>
        <v>10</v>
      </c>
      <c r="G1970" s="29">
        <f t="shared" si="2036"/>
        <v>2</v>
      </c>
      <c r="H1970" s="166" t="str">
        <f t="shared" si="2037"/>
        <v>So</v>
      </c>
      <c r="I1970" s="29">
        <f t="shared" si="2042"/>
        <v>9</v>
      </c>
      <c r="J1970" s="29">
        <f t="array" ref="J1970">INDEX(Dienstplan!$F$6:$AJ$55,BN1970,BO1970)</f>
        <v>0</v>
      </c>
      <c r="K1970" s="29">
        <f t="array" ref="K1970">IF(OR(J1970=Schichten!$B$3,J1970=Schichten!$B$4),INDEX($D$98:$D$147,MATCH(CODE(J1970),$H$98:$H$147,0)),IF(ISERROR(INDEX($D$98:$D$147,MATCH(J1970,$A$98:$A$147,0))),0,INDEX($D$98:$D$147,MATCH(J1970,$A$98:$A$147,0))))</f>
        <v>0</v>
      </c>
      <c r="L1970" s="29">
        <f t="shared" ref="L1970" si="2103">L1920</f>
        <v>0</v>
      </c>
      <c r="M1970" s="29">
        <f t="shared" si="2060"/>
        <v>0</v>
      </c>
      <c r="O1970" s="29">
        <f t="shared" si="2087"/>
        <v>0</v>
      </c>
      <c r="P1970" s="29">
        <f t="shared" si="2087"/>
        <v>0</v>
      </c>
      <c r="Q1970" s="29">
        <f t="shared" si="2087"/>
        <v>0</v>
      </c>
      <c r="R1970" s="29">
        <f t="shared" si="2087"/>
        <v>0</v>
      </c>
      <c r="S1970" s="29">
        <f t="shared" si="2087"/>
        <v>0</v>
      </c>
      <c r="T1970" s="29">
        <f t="shared" si="2087"/>
        <v>0</v>
      </c>
      <c r="U1970" s="29">
        <f t="shared" si="2087"/>
        <v>0</v>
      </c>
      <c r="V1970" s="29">
        <f t="shared" si="2087"/>
        <v>0</v>
      </c>
      <c r="W1970" s="29">
        <f t="shared" si="2087"/>
        <v>0</v>
      </c>
      <c r="X1970" s="29">
        <f t="shared" si="2087"/>
        <v>0</v>
      </c>
      <c r="Y1970" s="29">
        <f t="shared" si="2087"/>
        <v>1</v>
      </c>
      <c r="Z1970" s="29">
        <f t="shared" si="2087"/>
        <v>1</v>
      </c>
      <c r="AA1970" s="29">
        <f t="shared" si="2087"/>
        <v>1</v>
      </c>
      <c r="AB1970" s="29">
        <f t="shared" si="2087"/>
        <v>1</v>
      </c>
      <c r="AC1970" s="29">
        <f t="shared" si="2087"/>
        <v>1</v>
      </c>
      <c r="AD1970" s="29">
        <f t="shared" si="2087"/>
        <v>1</v>
      </c>
      <c r="AE1970" s="29">
        <f t="shared" si="2085"/>
        <v>1</v>
      </c>
      <c r="AF1970" s="29">
        <f t="shared" si="2085"/>
        <v>1</v>
      </c>
      <c r="AG1970" s="29">
        <f t="shared" si="2085"/>
        <v>1</v>
      </c>
      <c r="AH1970" s="29">
        <f t="shared" si="2085"/>
        <v>1</v>
      </c>
      <c r="AI1970" s="29">
        <f t="shared" si="2085"/>
        <v>1</v>
      </c>
      <c r="AJ1970" s="29">
        <f t="shared" si="2085"/>
        <v>1</v>
      </c>
      <c r="AK1970" s="29">
        <f t="shared" si="2085"/>
        <v>1</v>
      </c>
      <c r="AL1970" s="29">
        <f t="shared" si="2085"/>
        <v>1</v>
      </c>
      <c r="AM1970" s="29">
        <f t="shared" si="2085"/>
        <v>1</v>
      </c>
      <c r="AN1970" s="29">
        <f t="shared" si="2085"/>
        <v>1</v>
      </c>
      <c r="AO1970" s="29">
        <f t="shared" si="2085"/>
        <v>1</v>
      </c>
      <c r="AP1970" s="29">
        <f t="shared" si="2085"/>
        <v>1</v>
      </c>
      <c r="AQ1970" s="29">
        <f t="shared" si="2085"/>
        <v>1</v>
      </c>
      <c r="AR1970" s="29">
        <f t="shared" si="2085"/>
        <v>1</v>
      </c>
      <c r="AS1970" s="29">
        <f t="shared" si="2085"/>
        <v>1</v>
      </c>
      <c r="AT1970" s="29">
        <f t="shared" si="2093"/>
        <v>1</v>
      </c>
      <c r="AU1970" s="29">
        <f t="shared" si="2093"/>
        <v>1</v>
      </c>
      <c r="AV1970" s="29">
        <f t="shared" si="2093"/>
        <v>1</v>
      </c>
      <c r="AW1970" s="29">
        <f t="shared" si="2093"/>
        <v>1</v>
      </c>
      <c r="AX1970" s="29">
        <f t="shared" si="2093"/>
        <v>1</v>
      </c>
      <c r="AY1970" s="29">
        <f t="shared" si="2093"/>
        <v>1</v>
      </c>
      <c r="AZ1970" s="29">
        <f t="shared" si="2093"/>
        <v>1</v>
      </c>
      <c r="BA1970" s="29">
        <f t="shared" si="2093"/>
        <v>1</v>
      </c>
      <c r="BB1970" s="29">
        <f t="shared" si="2093"/>
        <v>1</v>
      </c>
      <c r="BC1970" s="29">
        <f t="shared" si="2093"/>
        <v>1</v>
      </c>
      <c r="BD1970" s="29">
        <f t="shared" si="2093"/>
        <v>1</v>
      </c>
      <c r="BE1970" s="29">
        <f t="shared" si="2093"/>
        <v>1</v>
      </c>
      <c r="BF1970" s="29">
        <f t="shared" si="2093"/>
        <v>1</v>
      </c>
      <c r="BG1970" s="29">
        <f t="shared" si="2093"/>
        <v>1</v>
      </c>
      <c r="BH1970" s="29">
        <f t="shared" si="2093"/>
        <v>1</v>
      </c>
      <c r="BI1970" s="29">
        <f t="shared" si="2093"/>
        <v>1</v>
      </c>
      <c r="BJ1970" s="29">
        <f t="shared" si="2091"/>
        <v>1</v>
      </c>
      <c r="BN1970" s="29">
        <f t="shared" si="2033"/>
        <v>9</v>
      </c>
      <c r="BO1970" s="29">
        <f t="shared" si="2045"/>
        <v>31</v>
      </c>
    </row>
    <row r="1971" spans="3:67" x14ac:dyDescent="0.25">
      <c r="C1971" s="79">
        <f t="shared" si="2041"/>
        <v>43892</v>
      </c>
      <c r="D1971" s="29">
        <f t="shared" si="2057"/>
        <v>2020</v>
      </c>
      <c r="E1971" s="29">
        <f t="shared" si="2034"/>
        <v>3</v>
      </c>
      <c r="F1971" s="29">
        <f t="shared" si="2035"/>
        <v>10</v>
      </c>
      <c r="G1971" s="29">
        <f t="shared" si="2036"/>
        <v>2</v>
      </c>
      <c r="H1971" s="166" t="str">
        <f t="shared" si="2037"/>
        <v>So</v>
      </c>
      <c r="I1971" s="29">
        <f t="shared" si="2042"/>
        <v>10</v>
      </c>
      <c r="J1971" s="29">
        <f t="array" ref="J1971">INDEX(Dienstplan!$F$6:$AJ$55,BN1971,BO1971)</f>
        <v>0</v>
      </c>
      <c r="K1971" s="29">
        <f t="array" ref="K1971">IF(OR(J1971=Schichten!$B$3,J1971=Schichten!$B$4),INDEX($D$98:$D$147,MATCH(CODE(J1971),$H$98:$H$147,0)),IF(ISERROR(INDEX($D$98:$D$147,MATCH(J1971,$A$98:$A$147,0))),0,INDEX($D$98:$D$147,MATCH(J1971,$A$98:$A$147,0))))</f>
        <v>0</v>
      </c>
      <c r="L1971" s="29">
        <f t="shared" ref="L1971" si="2104">L1921</f>
        <v>0</v>
      </c>
      <c r="M1971" s="29">
        <f t="shared" si="2060"/>
        <v>0</v>
      </c>
      <c r="O1971" s="29">
        <f t="shared" si="2087"/>
        <v>0</v>
      </c>
      <c r="P1971" s="29">
        <f t="shared" si="2087"/>
        <v>0</v>
      </c>
      <c r="Q1971" s="29">
        <f t="shared" si="2087"/>
        <v>0</v>
      </c>
      <c r="R1971" s="29">
        <f t="shared" si="2087"/>
        <v>0</v>
      </c>
      <c r="S1971" s="29">
        <f t="shared" si="2087"/>
        <v>0</v>
      </c>
      <c r="T1971" s="29">
        <f t="shared" si="2087"/>
        <v>0</v>
      </c>
      <c r="U1971" s="29">
        <f t="shared" si="2087"/>
        <v>0</v>
      </c>
      <c r="V1971" s="29">
        <f t="shared" si="2087"/>
        <v>0</v>
      </c>
      <c r="W1971" s="29">
        <f t="shared" si="2087"/>
        <v>0</v>
      </c>
      <c r="X1971" s="29">
        <f t="shared" si="2087"/>
        <v>0</v>
      </c>
      <c r="Y1971" s="29">
        <f t="shared" si="2087"/>
        <v>1</v>
      </c>
      <c r="Z1971" s="29">
        <f t="shared" si="2087"/>
        <v>1</v>
      </c>
      <c r="AA1971" s="29">
        <f t="shared" si="2087"/>
        <v>1</v>
      </c>
      <c r="AB1971" s="29">
        <f t="shared" si="2087"/>
        <v>1</v>
      </c>
      <c r="AC1971" s="29">
        <f t="shared" si="2087"/>
        <v>1</v>
      </c>
      <c r="AD1971" s="29">
        <f t="shared" ref="AD1971:AS1986" si="2105">IF($M$457,IF($J1971=AD$461,1,0),0)</f>
        <v>1</v>
      </c>
      <c r="AE1971" s="29">
        <f t="shared" si="2105"/>
        <v>1</v>
      </c>
      <c r="AF1971" s="29">
        <f t="shared" si="2105"/>
        <v>1</v>
      </c>
      <c r="AG1971" s="29">
        <f t="shared" si="2105"/>
        <v>1</v>
      </c>
      <c r="AH1971" s="29">
        <f t="shared" si="2105"/>
        <v>1</v>
      </c>
      <c r="AI1971" s="29">
        <f t="shared" si="2105"/>
        <v>1</v>
      </c>
      <c r="AJ1971" s="29">
        <f t="shared" si="2105"/>
        <v>1</v>
      </c>
      <c r="AK1971" s="29">
        <f t="shared" si="2105"/>
        <v>1</v>
      </c>
      <c r="AL1971" s="29">
        <f t="shared" si="2105"/>
        <v>1</v>
      </c>
      <c r="AM1971" s="29">
        <f t="shared" si="2105"/>
        <v>1</v>
      </c>
      <c r="AN1971" s="29">
        <f t="shared" si="2105"/>
        <v>1</v>
      </c>
      <c r="AO1971" s="29">
        <f t="shared" si="2105"/>
        <v>1</v>
      </c>
      <c r="AP1971" s="29">
        <f t="shared" si="2105"/>
        <v>1</v>
      </c>
      <c r="AQ1971" s="29">
        <f t="shared" si="2105"/>
        <v>1</v>
      </c>
      <c r="AR1971" s="29">
        <f t="shared" si="2105"/>
        <v>1</v>
      </c>
      <c r="AS1971" s="29">
        <f t="shared" si="2105"/>
        <v>1</v>
      </c>
      <c r="AT1971" s="29">
        <f t="shared" si="2093"/>
        <v>1</v>
      </c>
      <c r="AU1971" s="29">
        <f t="shared" si="2093"/>
        <v>1</v>
      </c>
      <c r="AV1971" s="29">
        <f t="shared" si="2093"/>
        <v>1</v>
      </c>
      <c r="AW1971" s="29">
        <f t="shared" si="2093"/>
        <v>1</v>
      </c>
      <c r="AX1971" s="29">
        <f t="shared" si="2093"/>
        <v>1</v>
      </c>
      <c r="AY1971" s="29">
        <f t="shared" si="2093"/>
        <v>1</v>
      </c>
      <c r="AZ1971" s="29">
        <f t="shared" si="2093"/>
        <v>1</v>
      </c>
      <c r="BA1971" s="29">
        <f t="shared" si="2093"/>
        <v>1</v>
      </c>
      <c r="BB1971" s="29">
        <f t="shared" si="2093"/>
        <v>1</v>
      </c>
      <c r="BC1971" s="29">
        <f t="shared" si="2093"/>
        <v>1</v>
      </c>
      <c r="BD1971" s="29">
        <f t="shared" si="2093"/>
        <v>1</v>
      </c>
      <c r="BE1971" s="29">
        <f t="shared" si="2093"/>
        <v>1</v>
      </c>
      <c r="BF1971" s="29">
        <f t="shared" si="2093"/>
        <v>1</v>
      </c>
      <c r="BG1971" s="29">
        <f t="shared" si="2093"/>
        <v>1</v>
      </c>
      <c r="BH1971" s="29">
        <f t="shared" si="2093"/>
        <v>1</v>
      </c>
      <c r="BI1971" s="29">
        <f t="shared" si="2093"/>
        <v>1</v>
      </c>
      <c r="BJ1971" s="29">
        <f t="shared" si="2091"/>
        <v>1</v>
      </c>
      <c r="BN1971" s="29">
        <f t="shared" si="2033"/>
        <v>10</v>
      </c>
      <c r="BO1971" s="29">
        <f t="shared" si="2045"/>
        <v>31</v>
      </c>
    </row>
    <row r="1972" spans="3:67" x14ac:dyDescent="0.25">
      <c r="C1972" s="79">
        <f t="shared" si="2041"/>
        <v>43892</v>
      </c>
      <c r="D1972" s="29">
        <f t="shared" si="2057"/>
        <v>2020</v>
      </c>
      <c r="E1972" s="29">
        <f t="shared" si="2034"/>
        <v>3</v>
      </c>
      <c r="F1972" s="29">
        <f t="shared" si="2035"/>
        <v>10</v>
      </c>
      <c r="G1972" s="29">
        <f t="shared" si="2036"/>
        <v>2</v>
      </c>
      <c r="H1972" s="166" t="str">
        <f t="shared" si="2037"/>
        <v>So</v>
      </c>
      <c r="I1972" s="29">
        <f t="shared" si="2042"/>
        <v>11</v>
      </c>
      <c r="J1972" s="29">
        <f t="array" ref="J1972">INDEX(Dienstplan!$F$6:$AJ$55,BN1972,BO1972)</f>
        <v>0</v>
      </c>
      <c r="K1972" s="29">
        <f t="array" ref="K1972">IF(OR(J1972=Schichten!$B$3,J1972=Schichten!$B$4),INDEX($D$98:$D$147,MATCH(CODE(J1972),$H$98:$H$147,0)),IF(ISERROR(INDEX($D$98:$D$147,MATCH(J1972,$A$98:$A$147,0))),0,INDEX($D$98:$D$147,MATCH(J1972,$A$98:$A$147,0))))</f>
        <v>0</v>
      </c>
      <c r="L1972" s="29">
        <f t="shared" ref="L1972" si="2106">L1922</f>
        <v>0</v>
      </c>
      <c r="M1972" s="29">
        <f t="shared" si="2060"/>
        <v>0</v>
      </c>
      <c r="O1972" s="29">
        <f t="shared" ref="O1972:AD1987" si="2107">IF($M$457,IF($J1972=O$461,1,0),0)</f>
        <v>0</v>
      </c>
      <c r="P1972" s="29">
        <f t="shared" si="2107"/>
        <v>0</v>
      </c>
      <c r="Q1972" s="29">
        <f t="shared" si="2107"/>
        <v>0</v>
      </c>
      <c r="R1972" s="29">
        <f t="shared" si="2107"/>
        <v>0</v>
      </c>
      <c r="S1972" s="29">
        <f t="shared" si="2107"/>
        <v>0</v>
      </c>
      <c r="T1972" s="29">
        <f t="shared" si="2107"/>
        <v>0</v>
      </c>
      <c r="U1972" s="29">
        <f t="shared" si="2107"/>
        <v>0</v>
      </c>
      <c r="V1972" s="29">
        <f t="shared" si="2107"/>
        <v>0</v>
      </c>
      <c r="W1972" s="29">
        <f t="shared" si="2107"/>
        <v>0</v>
      </c>
      <c r="X1972" s="29">
        <f t="shared" si="2107"/>
        <v>0</v>
      </c>
      <c r="Y1972" s="29">
        <f t="shared" si="2107"/>
        <v>1</v>
      </c>
      <c r="Z1972" s="29">
        <f t="shared" si="2107"/>
        <v>1</v>
      </c>
      <c r="AA1972" s="29">
        <f t="shared" si="2107"/>
        <v>1</v>
      </c>
      <c r="AB1972" s="29">
        <f t="shared" si="2107"/>
        <v>1</v>
      </c>
      <c r="AC1972" s="29">
        <f t="shared" si="2107"/>
        <v>1</v>
      </c>
      <c r="AD1972" s="29">
        <f t="shared" si="2107"/>
        <v>1</v>
      </c>
      <c r="AE1972" s="29">
        <f t="shared" si="2105"/>
        <v>1</v>
      </c>
      <c r="AF1972" s="29">
        <f t="shared" si="2105"/>
        <v>1</v>
      </c>
      <c r="AG1972" s="29">
        <f t="shared" si="2105"/>
        <v>1</v>
      </c>
      <c r="AH1972" s="29">
        <f t="shared" si="2105"/>
        <v>1</v>
      </c>
      <c r="AI1972" s="29">
        <f t="shared" si="2105"/>
        <v>1</v>
      </c>
      <c r="AJ1972" s="29">
        <f t="shared" si="2105"/>
        <v>1</v>
      </c>
      <c r="AK1972" s="29">
        <f t="shared" si="2105"/>
        <v>1</v>
      </c>
      <c r="AL1972" s="29">
        <f t="shared" si="2105"/>
        <v>1</v>
      </c>
      <c r="AM1972" s="29">
        <f t="shared" si="2105"/>
        <v>1</v>
      </c>
      <c r="AN1972" s="29">
        <f t="shared" si="2105"/>
        <v>1</v>
      </c>
      <c r="AO1972" s="29">
        <f t="shared" si="2105"/>
        <v>1</v>
      </c>
      <c r="AP1972" s="29">
        <f t="shared" si="2105"/>
        <v>1</v>
      </c>
      <c r="AQ1972" s="29">
        <f t="shared" si="2105"/>
        <v>1</v>
      </c>
      <c r="AR1972" s="29">
        <f t="shared" si="2105"/>
        <v>1</v>
      </c>
      <c r="AS1972" s="29">
        <f t="shared" si="2105"/>
        <v>1</v>
      </c>
      <c r="AT1972" s="29">
        <f t="shared" si="2093"/>
        <v>1</v>
      </c>
      <c r="AU1972" s="29">
        <f t="shared" si="2093"/>
        <v>1</v>
      </c>
      <c r="AV1972" s="29">
        <f t="shared" si="2093"/>
        <v>1</v>
      </c>
      <c r="AW1972" s="29">
        <f t="shared" si="2093"/>
        <v>1</v>
      </c>
      <c r="AX1972" s="29">
        <f t="shared" si="2093"/>
        <v>1</v>
      </c>
      <c r="AY1972" s="29">
        <f t="shared" si="2093"/>
        <v>1</v>
      </c>
      <c r="AZ1972" s="29">
        <f t="shared" si="2093"/>
        <v>1</v>
      </c>
      <c r="BA1972" s="29">
        <f t="shared" si="2093"/>
        <v>1</v>
      </c>
      <c r="BB1972" s="29">
        <f t="shared" si="2093"/>
        <v>1</v>
      </c>
      <c r="BC1972" s="29">
        <f t="shared" si="2093"/>
        <v>1</v>
      </c>
      <c r="BD1972" s="29">
        <f t="shared" si="2093"/>
        <v>1</v>
      </c>
      <c r="BE1972" s="29">
        <f t="shared" si="2093"/>
        <v>1</v>
      </c>
      <c r="BF1972" s="29">
        <f t="shared" si="2093"/>
        <v>1</v>
      </c>
      <c r="BG1972" s="29">
        <f t="shared" si="2093"/>
        <v>1</v>
      </c>
      <c r="BH1972" s="29">
        <f t="shared" si="2093"/>
        <v>1</v>
      </c>
      <c r="BI1972" s="29">
        <f t="shared" si="2093"/>
        <v>1</v>
      </c>
      <c r="BJ1972" s="29">
        <f t="shared" si="2091"/>
        <v>1</v>
      </c>
      <c r="BN1972" s="29">
        <f t="shared" si="2033"/>
        <v>11</v>
      </c>
      <c r="BO1972" s="29">
        <f t="shared" si="2045"/>
        <v>31</v>
      </c>
    </row>
    <row r="1973" spans="3:67" x14ac:dyDescent="0.25">
      <c r="C1973" s="79">
        <f>C1923+1</f>
        <v>43892</v>
      </c>
      <c r="D1973" s="29">
        <f t="shared" si="2057"/>
        <v>2020</v>
      </c>
      <c r="E1973" s="29">
        <f t="shared" si="2034"/>
        <v>3</v>
      </c>
      <c r="F1973" s="29">
        <f t="shared" si="2035"/>
        <v>10</v>
      </c>
      <c r="G1973" s="29">
        <f t="shared" si="2036"/>
        <v>2</v>
      </c>
      <c r="H1973" s="166" t="str">
        <f t="shared" si="2037"/>
        <v>So</v>
      </c>
      <c r="I1973" s="29">
        <f>I1923</f>
        <v>12</v>
      </c>
      <c r="J1973" s="29">
        <f t="array" ref="J1973">INDEX(Dienstplan!$F$6:$AJ$55,BN1973,BO1973)</f>
        <v>0</v>
      </c>
      <c r="K1973" s="29">
        <f t="array" ref="K1973">IF(OR(J1973=Schichten!$B$3,J1973=Schichten!$B$4),INDEX($D$98:$D$147,MATCH(CODE(J1973),$H$98:$H$147,0)),IF(ISERROR(INDEX($D$98:$D$147,MATCH(J1973,$A$98:$A$147,0))),0,INDEX($D$98:$D$147,MATCH(J1973,$A$98:$A$147,0))))</f>
        <v>0</v>
      </c>
      <c r="L1973" s="29">
        <f>L1923</f>
        <v>0</v>
      </c>
      <c r="M1973" s="29">
        <f t="shared" si="2060"/>
        <v>0</v>
      </c>
      <c r="O1973" s="29">
        <f t="shared" si="2107"/>
        <v>0</v>
      </c>
      <c r="P1973" s="29">
        <f t="shared" si="2107"/>
        <v>0</v>
      </c>
      <c r="Q1973" s="29">
        <f t="shared" si="2107"/>
        <v>0</v>
      </c>
      <c r="R1973" s="29">
        <f t="shared" si="2107"/>
        <v>0</v>
      </c>
      <c r="S1973" s="29">
        <f t="shared" si="2107"/>
        <v>0</v>
      </c>
      <c r="T1973" s="29">
        <f t="shared" si="2107"/>
        <v>0</v>
      </c>
      <c r="U1973" s="29">
        <f t="shared" si="2107"/>
        <v>0</v>
      </c>
      <c r="V1973" s="29">
        <f t="shared" si="2107"/>
        <v>0</v>
      </c>
      <c r="W1973" s="29">
        <f t="shared" si="2107"/>
        <v>0</v>
      </c>
      <c r="X1973" s="29">
        <f t="shared" si="2107"/>
        <v>0</v>
      </c>
      <c r="Y1973" s="29">
        <f t="shared" si="2107"/>
        <v>1</v>
      </c>
      <c r="Z1973" s="29">
        <f t="shared" si="2107"/>
        <v>1</v>
      </c>
      <c r="AA1973" s="29">
        <f t="shared" si="2107"/>
        <v>1</v>
      </c>
      <c r="AB1973" s="29">
        <f t="shared" si="2107"/>
        <v>1</v>
      </c>
      <c r="AC1973" s="29">
        <f t="shared" si="2107"/>
        <v>1</v>
      </c>
      <c r="AD1973" s="29">
        <f t="shared" si="2107"/>
        <v>1</v>
      </c>
      <c r="AE1973" s="29">
        <f t="shared" si="2105"/>
        <v>1</v>
      </c>
      <c r="AF1973" s="29">
        <f t="shared" si="2105"/>
        <v>1</v>
      </c>
      <c r="AG1973" s="29">
        <f t="shared" si="2105"/>
        <v>1</v>
      </c>
      <c r="AH1973" s="29">
        <f t="shared" si="2105"/>
        <v>1</v>
      </c>
      <c r="AI1973" s="29">
        <f t="shared" si="2105"/>
        <v>1</v>
      </c>
      <c r="AJ1973" s="29">
        <f t="shared" si="2105"/>
        <v>1</v>
      </c>
      <c r="AK1973" s="29">
        <f t="shared" si="2105"/>
        <v>1</v>
      </c>
      <c r="AL1973" s="29">
        <f t="shared" si="2105"/>
        <v>1</v>
      </c>
      <c r="AM1973" s="29">
        <f t="shared" si="2105"/>
        <v>1</v>
      </c>
      <c r="AN1973" s="29">
        <f t="shared" si="2105"/>
        <v>1</v>
      </c>
      <c r="AO1973" s="29">
        <f t="shared" si="2105"/>
        <v>1</v>
      </c>
      <c r="AP1973" s="29">
        <f t="shared" si="2105"/>
        <v>1</v>
      </c>
      <c r="AQ1973" s="29">
        <f t="shared" si="2105"/>
        <v>1</v>
      </c>
      <c r="AR1973" s="29">
        <f t="shared" si="2105"/>
        <v>1</v>
      </c>
      <c r="AS1973" s="29">
        <f t="shared" si="2105"/>
        <v>1</v>
      </c>
      <c r="AT1973" s="29">
        <f t="shared" si="2093"/>
        <v>1</v>
      </c>
      <c r="AU1973" s="29">
        <f t="shared" si="2093"/>
        <v>1</v>
      </c>
      <c r="AV1973" s="29">
        <f t="shared" si="2093"/>
        <v>1</v>
      </c>
      <c r="AW1973" s="29">
        <f t="shared" si="2093"/>
        <v>1</v>
      </c>
      <c r="AX1973" s="29">
        <f t="shared" si="2093"/>
        <v>1</v>
      </c>
      <c r="AY1973" s="29">
        <f t="shared" si="2093"/>
        <v>1</v>
      </c>
      <c r="AZ1973" s="29">
        <f t="shared" si="2093"/>
        <v>1</v>
      </c>
      <c r="BA1973" s="29">
        <f t="shared" si="2093"/>
        <v>1</v>
      </c>
      <c r="BB1973" s="29">
        <f t="shared" si="2093"/>
        <v>1</v>
      </c>
      <c r="BC1973" s="29">
        <f t="shared" si="2093"/>
        <v>1</v>
      </c>
      <c r="BD1973" s="29">
        <f t="shared" si="2093"/>
        <v>1</v>
      </c>
      <c r="BE1973" s="29">
        <f t="shared" si="2093"/>
        <v>1</v>
      </c>
      <c r="BF1973" s="29">
        <f t="shared" si="2093"/>
        <v>1</v>
      </c>
      <c r="BG1973" s="29">
        <f t="shared" si="2093"/>
        <v>1</v>
      </c>
      <c r="BH1973" s="29">
        <f t="shared" si="2093"/>
        <v>1</v>
      </c>
      <c r="BI1973" s="29">
        <f t="shared" si="2093"/>
        <v>1</v>
      </c>
      <c r="BJ1973" s="29">
        <f t="shared" si="2091"/>
        <v>1</v>
      </c>
      <c r="BN1973" s="29">
        <f t="shared" si="2033"/>
        <v>12</v>
      </c>
      <c r="BO1973" s="29">
        <f>BO1923+1</f>
        <v>31</v>
      </c>
    </row>
    <row r="1974" spans="3:67" x14ac:dyDescent="0.25">
      <c r="C1974" s="79">
        <f t="shared" ref="C1974:C1979" si="2108">C1924+1</f>
        <v>43892</v>
      </c>
      <c r="D1974" s="29">
        <f t="shared" si="2057"/>
        <v>2020</v>
      </c>
      <c r="E1974" s="29">
        <f t="shared" si="2034"/>
        <v>3</v>
      </c>
      <c r="F1974" s="29">
        <f t="shared" si="2035"/>
        <v>10</v>
      </c>
      <c r="G1974" s="29">
        <f t="shared" si="2036"/>
        <v>2</v>
      </c>
      <c r="H1974" s="166" t="str">
        <f t="shared" si="2037"/>
        <v>So</v>
      </c>
      <c r="I1974" s="29">
        <f t="shared" ref="I1974:I1979" si="2109">I1924</f>
        <v>13</v>
      </c>
      <c r="J1974" s="29">
        <f t="array" ref="J1974">INDEX(Dienstplan!$F$6:$AJ$55,BN1974,BO1974)</f>
        <v>0</v>
      </c>
      <c r="K1974" s="29">
        <f t="array" ref="K1974">IF(OR(J1974=Schichten!$B$3,J1974=Schichten!$B$4),INDEX($D$98:$D$147,MATCH(CODE(J1974),$H$98:$H$147,0)),IF(ISERROR(INDEX($D$98:$D$147,MATCH(J1974,$A$98:$A$147,0))),0,INDEX($D$98:$D$147,MATCH(J1974,$A$98:$A$147,0))))</f>
        <v>0</v>
      </c>
      <c r="L1974" s="29">
        <f t="shared" ref="L1974" si="2110">L1924</f>
        <v>0</v>
      </c>
      <c r="M1974" s="29">
        <f t="shared" si="2060"/>
        <v>0</v>
      </c>
      <c r="O1974" s="29">
        <f t="shared" si="2107"/>
        <v>0</v>
      </c>
      <c r="P1974" s="29">
        <f t="shared" si="2107"/>
        <v>0</v>
      </c>
      <c r="Q1974" s="29">
        <f t="shared" si="2107"/>
        <v>0</v>
      </c>
      <c r="R1974" s="29">
        <f t="shared" si="2107"/>
        <v>0</v>
      </c>
      <c r="S1974" s="29">
        <f t="shared" si="2107"/>
        <v>0</v>
      </c>
      <c r="T1974" s="29">
        <f t="shared" si="2107"/>
        <v>0</v>
      </c>
      <c r="U1974" s="29">
        <f t="shared" si="2107"/>
        <v>0</v>
      </c>
      <c r="V1974" s="29">
        <f t="shared" si="2107"/>
        <v>0</v>
      </c>
      <c r="W1974" s="29">
        <f t="shared" si="2107"/>
        <v>0</v>
      </c>
      <c r="X1974" s="29">
        <f t="shared" si="2107"/>
        <v>0</v>
      </c>
      <c r="Y1974" s="29">
        <f t="shared" si="2107"/>
        <v>1</v>
      </c>
      <c r="Z1974" s="29">
        <f t="shared" si="2107"/>
        <v>1</v>
      </c>
      <c r="AA1974" s="29">
        <f t="shared" si="2107"/>
        <v>1</v>
      </c>
      <c r="AB1974" s="29">
        <f t="shared" si="2107"/>
        <v>1</v>
      </c>
      <c r="AC1974" s="29">
        <f t="shared" si="2107"/>
        <v>1</v>
      </c>
      <c r="AD1974" s="29">
        <f t="shared" si="2107"/>
        <v>1</v>
      </c>
      <c r="AE1974" s="29">
        <f t="shared" si="2105"/>
        <v>1</v>
      </c>
      <c r="AF1974" s="29">
        <f t="shared" si="2105"/>
        <v>1</v>
      </c>
      <c r="AG1974" s="29">
        <f t="shared" si="2105"/>
        <v>1</v>
      </c>
      <c r="AH1974" s="29">
        <f t="shared" si="2105"/>
        <v>1</v>
      </c>
      <c r="AI1974" s="29">
        <f t="shared" si="2105"/>
        <v>1</v>
      </c>
      <c r="AJ1974" s="29">
        <f t="shared" si="2105"/>
        <v>1</v>
      </c>
      <c r="AK1974" s="29">
        <f t="shared" si="2105"/>
        <v>1</v>
      </c>
      <c r="AL1974" s="29">
        <f t="shared" si="2105"/>
        <v>1</v>
      </c>
      <c r="AM1974" s="29">
        <f t="shared" si="2105"/>
        <v>1</v>
      </c>
      <c r="AN1974" s="29">
        <f t="shared" si="2105"/>
        <v>1</v>
      </c>
      <c r="AO1974" s="29">
        <f t="shared" si="2105"/>
        <v>1</v>
      </c>
      <c r="AP1974" s="29">
        <f t="shared" si="2105"/>
        <v>1</v>
      </c>
      <c r="AQ1974" s="29">
        <f t="shared" si="2105"/>
        <v>1</v>
      </c>
      <c r="AR1974" s="29">
        <f t="shared" si="2105"/>
        <v>1</v>
      </c>
      <c r="AS1974" s="29">
        <f t="shared" si="2105"/>
        <v>1</v>
      </c>
      <c r="AT1974" s="29">
        <f t="shared" si="2093"/>
        <v>1</v>
      </c>
      <c r="AU1974" s="29">
        <f t="shared" si="2093"/>
        <v>1</v>
      </c>
      <c r="AV1974" s="29">
        <f t="shared" si="2093"/>
        <v>1</v>
      </c>
      <c r="AW1974" s="29">
        <f t="shared" si="2093"/>
        <v>1</v>
      </c>
      <c r="AX1974" s="29">
        <f t="shared" si="2093"/>
        <v>1</v>
      </c>
      <c r="AY1974" s="29">
        <f t="shared" si="2093"/>
        <v>1</v>
      </c>
      <c r="AZ1974" s="29">
        <f t="shared" si="2093"/>
        <v>1</v>
      </c>
      <c r="BA1974" s="29">
        <f t="shared" si="2093"/>
        <v>1</v>
      </c>
      <c r="BB1974" s="29">
        <f t="shared" si="2093"/>
        <v>1</v>
      </c>
      <c r="BC1974" s="29">
        <f t="shared" si="2093"/>
        <v>1</v>
      </c>
      <c r="BD1974" s="29">
        <f t="shared" si="2093"/>
        <v>1</v>
      </c>
      <c r="BE1974" s="29">
        <f t="shared" si="2093"/>
        <v>1</v>
      </c>
      <c r="BF1974" s="29">
        <f t="shared" si="2093"/>
        <v>1</v>
      </c>
      <c r="BG1974" s="29">
        <f t="shared" si="2093"/>
        <v>1</v>
      </c>
      <c r="BH1974" s="29">
        <f t="shared" si="2093"/>
        <v>1</v>
      </c>
      <c r="BI1974" s="29">
        <f t="shared" si="2093"/>
        <v>1</v>
      </c>
      <c r="BJ1974" s="29">
        <f t="shared" si="2091"/>
        <v>1</v>
      </c>
      <c r="BN1974" s="29">
        <f t="shared" si="2033"/>
        <v>13</v>
      </c>
      <c r="BO1974" s="29">
        <f t="shared" ref="BO1974:BO1979" si="2111">BO1924+1</f>
        <v>31</v>
      </c>
    </row>
    <row r="1975" spans="3:67" x14ac:dyDescent="0.25">
      <c r="C1975" s="79">
        <f t="shared" si="2108"/>
        <v>43892</v>
      </c>
      <c r="D1975" s="29">
        <f t="shared" si="2057"/>
        <v>2020</v>
      </c>
      <c r="E1975" s="29">
        <f t="shared" si="2034"/>
        <v>3</v>
      </c>
      <c r="F1975" s="29">
        <f t="shared" si="2035"/>
        <v>10</v>
      </c>
      <c r="G1975" s="29">
        <f t="shared" si="2036"/>
        <v>2</v>
      </c>
      <c r="H1975" s="166" t="str">
        <f t="shared" si="2037"/>
        <v>So</v>
      </c>
      <c r="I1975" s="29">
        <f t="shared" si="2109"/>
        <v>14</v>
      </c>
      <c r="J1975" s="29">
        <f t="array" ref="J1975">INDEX(Dienstplan!$F$6:$AJ$55,BN1975,BO1975)</f>
        <v>0</v>
      </c>
      <c r="K1975" s="29">
        <f t="array" ref="K1975">IF(OR(J1975=Schichten!$B$3,J1975=Schichten!$B$4),INDEX($D$98:$D$147,MATCH(CODE(J1975),$H$98:$H$147,0)),IF(ISERROR(INDEX($D$98:$D$147,MATCH(J1975,$A$98:$A$147,0))),0,INDEX($D$98:$D$147,MATCH(J1975,$A$98:$A$147,0))))</f>
        <v>0</v>
      </c>
      <c r="L1975" s="29">
        <f t="shared" ref="L1975" si="2112">L1925</f>
        <v>0</v>
      </c>
      <c r="M1975" s="29">
        <f t="shared" si="2060"/>
        <v>0</v>
      </c>
      <c r="O1975" s="29">
        <f t="shared" si="2107"/>
        <v>0</v>
      </c>
      <c r="P1975" s="29">
        <f t="shared" si="2107"/>
        <v>0</v>
      </c>
      <c r="Q1975" s="29">
        <f t="shared" si="2107"/>
        <v>0</v>
      </c>
      <c r="R1975" s="29">
        <f t="shared" si="2107"/>
        <v>0</v>
      </c>
      <c r="S1975" s="29">
        <f t="shared" si="2107"/>
        <v>0</v>
      </c>
      <c r="T1975" s="29">
        <f t="shared" si="2107"/>
        <v>0</v>
      </c>
      <c r="U1975" s="29">
        <f t="shared" si="2107"/>
        <v>0</v>
      </c>
      <c r="V1975" s="29">
        <f t="shared" si="2107"/>
        <v>0</v>
      </c>
      <c r="W1975" s="29">
        <f t="shared" si="2107"/>
        <v>0</v>
      </c>
      <c r="X1975" s="29">
        <f t="shared" si="2107"/>
        <v>0</v>
      </c>
      <c r="Y1975" s="29">
        <f t="shared" si="2107"/>
        <v>1</v>
      </c>
      <c r="Z1975" s="29">
        <f t="shared" si="2107"/>
        <v>1</v>
      </c>
      <c r="AA1975" s="29">
        <f t="shared" si="2107"/>
        <v>1</v>
      </c>
      <c r="AB1975" s="29">
        <f t="shared" si="2107"/>
        <v>1</v>
      </c>
      <c r="AC1975" s="29">
        <f t="shared" si="2107"/>
        <v>1</v>
      </c>
      <c r="AD1975" s="29">
        <f t="shared" si="2107"/>
        <v>1</v>
      </c>
      <c r="AE1975" s="29">
        <f t="shared" si="2105"/>
        <v>1</v>
      </c>
      <c r="AF1975" s="29">
        <f t="shared" si="2105"/>
        <v>1</v>
      </c>
      <c r="AG1975" s="29">
        <f t="shared" si="2105"/>
        <v>1</v>
      </c>
      <c r="AH1975" s="29">
        <f t="shared" si="2105"/>
        <v>1</v>
      </c>
      <c r="AI1975" s="29">
        <f t="shared" si="2105"/>
        <v>1</v>
      </c>
      <c r="AJ1975" s="29">
        <f t="shared" si="2105"/>
        <v>1</v>
      </c>
      <c r="AK1975" s="29">
        <f t="shared" si="2105"/>
        <v>1</v>
      </c>
      <c r="AL1975" s="29">
        <f t="shared" si="2105"/>
        <v>1</v>
      </c>
      <c r="AM1975" s="29">
        <f t="shared" si="2105"/>
        <v>1</v>
      </c>
      <c r="AN1975" s="29">
        <f t="shared" si="2105"/>
        <v>1</v>
      </c>
      <c r="AO1975" s="29">
        <f t="shared" si="2105"/>
        <v>1</v>
      </c>
      <c r="AP1975" s="29">
        <f t="shared" si="2105"/>
        <v>1</v>
      </c>
      <c r="AQ1975" s="29">
        <f t="shared" si="2105"/>
        <v>1</v>
      </c>
      <c r="AR1975" s="29">
        <f t="shared" si="2105"/>
        <v>1</v>
      </c>
      <c r="AS1975" s="29">
        <f t="shared" si="2105"/>
        <v>1</v>
      </c>
      <c r="AT1975" s="29">
        <f t="shared" si="2093"/>
        <v>1</v>
      </c>
      <c r="AU1975" s="29">
        <f t="shared" si="2093"/>
        <v>1</v>
      </c>
      <c r="AV1975" s="29">
        <f t="shared" si="2093"/>
        <v>1</v>
      </c>
      <c r="AW1975" s="29">
        <f t="shared" si="2093"/>
        <v>1</v>
      </c>
      <c r="AX1975" s="29">
        <f t="shared" si="2093"/>
        <v>1</v>
      </c>
      <c r="AY1975" s="29">
        <f t="shared" si="2093"/>
        <v>1</v>
      </c>
      <c r="AZ1975" s="29">
        <f t="shared" si="2093"/>
        <v>1</v>
      </c>
      <c r="BA1975" s="29">
        <f t="shared" si="2093"/>
        <v>1</v>
      </c>
      <c r="BB1975" s="29">
        <f t="shared" si="2093"/>
        <v>1</v>
      </c>
      <c r="BC1975" s="29">
        <f t="shared" si="2093"/>
        <v>1</v>
      </c>
      <c r="BD1975" s="29">
        <f t="shared" si="2093"/>
        <v>1</v>
      </c>
      <c r="BE1975" s="29">
        <f t="shared" si="2093"/>
        <v>1</v>
      </c>
      <c r="BF1975" s="29">
        <f t="shared" si="2093"/>
        <v>1</v>
      </c>
      <c r="BG1975" s="29">
        <f t="shared" si="2093"/>
        <v>1</v>
      </c>
      <c r="BH1975" s="29">
        <f t="shared" si="2093"/>
        <v>1</v>
      </c>
      <c r="BI1975" s="29">
        <f t="shared" ref="BI1975:BJ1990" si="2113">IF($M$457,IF($J1975=BI$461,1,0),0)</f>
        <v>1</v>
      </c>
      <c r="BJ1975" s="29">
        <f t="shared" si="2113"/>
        <v>1</v>
      </c>
      <c r="BN1975" s="29">
        <f t="shared" si="2033"/>
        <v>14</v>
      </c>
      <c r="BO1975" s="29">
        <f t="shared" si="2111"/>
        <v>31</v>
      </c>
    </row>
    <row r="1976" spans="3:67" x14ac:dyDescent="0.25">
      <c r="C1976" s="79">
        <f t="shared" si="2108"/>
        <v>43892</v>
      </c>
      <c r="D1976" s="29">
        <f t="shared" si="2057"/>
        <v>2020</v>
      </c>
      <c r="E1976" s="29">
        <f t="shared" si="2034"/>
        <v>3</v>
      </c>
      <c r="F1976" s="29">
        <f t="shared" si="2035"/>
        <v>10</v>
      </c>
      <c r="G1976" s="29">
        <f t="shared" si="2036"/>
        <v>2</v>
      </c>
      <c r="H1976" s="166" t="str">
        <f t="shared" si="2037"/>
        <v>So</v>
      </c>
      <c r="I1976" s="29">
        <f t="shared" si="2109"/>
        <v>15</v>
      </c>
      <c r="J1976" s="29">
        <f t="array" ref="J1976">INDEX(Dienstplan!$F$6:$AJ$55,BN1976,BO1976)</f>
        <v>0</v>
      </c>
      <c r="K1976" s="29">
        <f t="array" ref="K1976">IF(OR(J1976=Schichten!$B$3,J1976=Schichten!$B$4),INDEX($D$98:$D$147,MATCH(CODE(J1976),$H$98:$H$147,0)),IF(ISERROR(INDEX($D$98:$D$147,MATCH(J1976,$A$98:$A$147,0))),0,INDEX($D$98:$D$147,MATCH(J1976,$A$98:$A$147,0))))</f>
        <v>0</v>
      </c>
      <c r="L1976" s="29">
        <f t="shared" ref="L1976" si="2114">L1926</f>
        <v>0</v>
      </c>
      <c r="M1976" s="29">
        <f t="shared" si="2060"/>
        <v>0</v>
      </c>
      <c r="O1976" s="29">
        <f t="shared" si="2107"/>
        <v>0</v>
      </c>
      <c r="P1976" s="29">
        <f t="shared" si="2107"/>
        <v>0</v>
      </c>
      <c r="Q1976" s="29">
        <f t="shared" si="2107"/>
        <v>0</v>
      </c>
      <c r="R1976" s="29">
        <f t="shared" si="2107"/>
        <v>0</v>
      </c>
      <c r="S1976" s="29">
        <f t="shared" si="2107"/>
        <v>0</v>
      </c>
      <c r="T1976" s="29">
        <f t="shared" si="2107"/>
        <v>0</v>
      </c>
      <c r="U1976" s="29">
        <f t="shared" si="2107"/>
        <v>0</v>
      </c>
      <c r="V1976" s="29">
        <f t="shared" si="2107"/>
        <v>0</v>
      </c>
      <c r="W1976" s="29">
        <f t="shared" si="2107"/>
        <v>0</v>
      </c>
      <c r="X1976" s="29">
        <f t="shared" si="2107"/>
        <v>0</v>
      </c>
      <c r="Y1976" s="29">
        <f t="shared" si="2107"/>
        <v>1</v>
      </c>
      <c r="Z1976" s="29">
        <f t="shared" si="2107"/>
        <v>1</v>
      </c>
      <c r="AA1976" s="29">
        <f t="shared" si="2107"/>
        <v>1</v>
      </c>
      <c r="AB1976" s="29">
        <f t="shared" si="2107"/>
        <v>1</v>
      </c>
      <c r="AC1976" s="29">
        <f t="shared" si="2107"/>
        <v>1</v>
      </c>
      <c r="AD1976" s="29">
        <f t="shared" si="2107"/>
        <v>1</v>
      </c>
      <c r="AE1976" s="29">
        <f t="shared" si="2105"/>
        <v>1</v>
      </c>
      <c r="AF1976" s="29">
        <f t="shared" si="2105"/>
        <v>1</v>
      </c>
      <c r="AG1976" s="29">
        <f t="shared" si="2105"/>
        <v>1</v>
      </c>
      <c r="AH1976" s="29">
        <f t="shared" si="2105"/>
        <v>1</v>
      </c>
      <c r="AI1976" s="29">
        <f t="shared" si="2105"/>
        <v>1</v>
      </c>
      <c r="AJ1976" s="29">
        <f t="shared" si="2105"/>
        <v>1</v>
      </c>
      <c r="AK1976" s="29">
        <f t="shared" si="2105"/>
        <v>1</v>
      </c>
      <c r="AL1976" s="29">
        <f t="shared" si="2105"/>
        <v>1</v>
      </c>
      <c r="AM1976" s="29">
        <f t="shared" si="2105"/>
        <v>1</v>
      </c>
      <c r="AN1976" s="29">
        <f t="shared" si="2105"/>
        <v>1</v>
      </c>
      <c r="AO1976" s="29">
        <f t="shared" si="2105"/>
        <v>1</v>
      </c>
      <c r="AP1976" s="29">
        <f t="shared" si="2105"/>
        <v>1</v>
      </c>
      <c r="AQ1976" s="29">
        <f t="shared" si="2105"/>
        <v>1</v>
      </c>
      <c r="AR1976" s="29">
        <f t="shared" si="2105"/>
        <v>1</v>
      </c>
      <c r="AS1976" s="29">
        <f t="shared" si="2105"/>
        <v>1</v>
      </c>
      <c r="AT1976" s="29">
        <f t="shared" ref="AT1976:BI1991" si="2115">IF($M$457,IF($J1976=AT$461,1,0),0)</f>
        <v>1</v>
      </c>
      <c r="AU1976" s="29">
        <f t="shared" si="2115"/>
        <v>1</v>
      </c>
      <c r="AV1976" s="29">
        <f t="shared" si="2115"/>
        <v>1</v>
      </c>
      <c r="AW1976" s="29">
        <f t="shared" si="2115"/>
        <v>1</v>
      </c>
      <c r="AX1976" s="29">
        <f t="shared" si="2115"/>
        <v>1</v>
      </c>
      <c r="AY1976" s="29">
        <f t="shared" si="2115"/>
        <v>1</v>
      </c>
      <c r="AZ1976" s="29">
        <f t="shared" si="2115"/>
        <v>1</v>
      </c>
      <c r="BA1976" s="29">
        <f t="shared" si="2115"/>
        <v>1</v>
      </c>
      <c r="BB1976" s="29">
        <f t="shared" si="2115"/>
        <v>1</v>
      </c>
      <c r="BC1976" s="29">
        <f t="shared" si="2115"/>
        <v>1</v>
      </c>
      <c r="BD1976" s="29">
        <f t="shared" si="2115"/>
        <v>1</v>
      </c>
      <c r="BE1976" s="29">
        <f t="shared" si="2115"/>
        <v>1</v>
      </c>
      <c r="BF1976" s="29">
        <f t="shared" si="2115"/>
        <v>1</v>
      </c>
      <c r="BG1976" s="29">
        <f t="shared" si="2115"/>
        <v>1</v>
      </c>
      <c r="BH1976" s="29">
        <f t="shared" si="2115"/>
        <v>1</v>
      </c>
      <c r="BI1976" s="29">
        <f t="shared" si="2115"/>
        <v>1</v>
      </c>
      <c r="BJ1976" s="29">
        <f t="shared" si="2113"/>
        <v>1</v>
      </c>
      <c r="BN1976" s="29">
        <f t="shared" si="2033"/>
        <v>15</v>
      </c>
      <c r="BO1976" s="29">
        <f t="shared" si="2111"/>
        <v>31</v>
      </c>
    </row>
    <row r="1977" spans="3:67" x14ac:dyDescent="0.25">
      <c r="C1977" s="79">
        <f t="shared" si="2108"/>
        <v>43892</v>
      </c>
      <c r="D1977" s="29">
        <f t="shared" si="2057"/>
        <v>2020</v>
      </c>
      <c r="E1977" s="29">
        <f t="shared" si="2034"/>
        <v>3</v>
      </c>
      <c r="F1977" s="29">
        <f t="shared" si="2035"/>
        <v>10</v>
      </c>
      <c r="G1977" s="29">
        <f t="shared" si="2036"/>
        <v>2</v>
      </c>
      <c r="H1977" s="166" t="str">
        <f t="shared" si="2037"/>
        <v>So</v>
      </c>
      <c r="I1977" s="29">
        <f t="shared" si="2109"/>
        <v>16</v>
      </c>
      <c r="J1977" s="29">
        <f t="array" ref="J1977">INDEX(Dienstplan!$F$6:$AJ$55,BN1977,BO1977)</f>
        <v>0</v>
      </c>
      <c r="K1977" s="29">
        <f t="array" ref="K1977">IF(OR(J1977=Schichten!$B$3,J1977=Schichten!$B$4),INDEX($D$98:$D$147,MATCH(CODE(J1977),$H$98:$H$147,0)),IF(ISERROR(INDEX($D$98:$D$147,MATCH(J1977,$A$98:$A$147,0))),0,INDEX($D$98:$D$147,MATCH(J1977,$A$98:$A$147,0))))</f>
        <v>0</v>
      </c>
      <c r="L1977" s="29">
        <f t="shared" ref="L1977" si="2116">L1927</f>
        <v>0</v>
      </c>
      <c r="M1977" s="29">
        <f t="shared" si="2060"/>
        <v>0</v>
      </c>
      <c r="O1977" s="29">
        <f t="shared" si="2107"/>
        <v>0</v>
      </c>
      <c r="P1977" s="29">
        <f t="shared" si="2107"/>
        <v>0</v>
      </c>
      <c r="Q1977" s="29">
        <f t="shared" si="2107"/>
        <v>0</v>
      </c>
      <c r="R1977" s="29">
        <f t="shared" si="2107"/>
        <v>0</v>
      </c>
      <c r="S1977" s="29">
        <f t="shared" si="2107"/>
        <v>0</v>
      </c>
      <c r="T1977" s="29">
        <f t="shared" si="2107"/>
        <v>0</v>
      </c>
      <c r="U1977" s="29">
        <f t="shared" si="2107"/>
        <v>0</v>
      </c>
      <c r="V1977" s="29">
        <f t="shared" si="2107"/>
        <v>0</v>
      </c>
      <c r="W1977" s="29">
        <f t="shared" si="2107"/>
        <v>0</v>
      </c>
      <c r="X1977" s="29">
        <f t="shared" si="2107"/>
        <v>0</v>
      </c>
      <c r="Y1977" s="29">
        <f t="shared" si="2107"/>
        <v>1</v>
      </c>
      <c r="Z1977" s="29">
        <f t="shared" si="2107"/>
        <v>1</v>
      </c>
      <c r="AA1977" s="29">
        <f t="shared" si="2107"/>
        <v>1</v>
      </c>
      <c r="AB1977" s="29">
        <f t="shared" si="2107"/>
        <v>1</v>
      </c>
      <c r="AC1977" s="29">
        <f t="shared" si="2107"/>
        <v>1</v>
      </c>
      <c r="AD1977" s="29">
        <f t="shared" si="2107"/>
        <v>1</v>
      </c>
      <c r="AE1977" s="29">
        <f t="shared" si="2105"/>
        <v>1</v>
      </c>
      <c r="AF1977" s="29">
        <f t="shared" si="2105"/>
        <v>1</v>
      </c>
      <c r="AG1977" s="29">
        <f t="shared" si="2105"/>
        <v>1</v>
      </c>
      <c r="AH1977" s="29">
        <f t="shared" si="2105"/>
        <v>1</v>
      </c>
      <c r="AI1977" s="29">
        <f t="shared" si="2105"/>
        <v>1</v>
      </c>
      <c r="AJ1977" s="29">
        <f t="shared" si="2105"/>
        <v>1</v>
      </c>
      <c r="AK1977" s="29">
        <f t="shared" si="2105"/>
        <v>1</v>
      </c>
      <c r="AL1977" s="29">
        <f t="shared" si="2105"/>
        <v>1</v>
      </c>
      <c r="AM1977" s="29">
        <f t="shared" si="2105"/>
        <v>1</v>
      </c>
      <c r="AN1977" s="29">
        <f t="shared" si="2105"/>
        <v>1</v>
      </c>
      <c r="AO1977" s="29">
        <f t="shared" si="2105"/>
        <v>1</v>
      </c>
      <c r="AP1977" s="29">
        <f t="shared" si="2105"/>
        <v>1</v>
      </c>
      <c r="AQ1977" s="29">
        <f t="shared" si="2105"/>
        <v>1</v>
      </c>
      <c r="AR1977" s="29">
        <f t="shared" si="2105"/>
        <v>1</v>
      </c>
      <c r="AS1977" s="29">
        <f t="shared" si="2105"/>
        <v>1</v>
      </c>
      <c r="AT1977" s="29">
        <f t="shared" si="2115"/>
        <v>1</v>
      </c>
      <c r="AU1977" s="29">
        <f t="shared" si="2115"/>
        <v>1</v>
      </c>
      <c r="AV1977" s="29">
        <f t="shared" si="2115"/>
        <v>1</v>
      </c>
      <c r="AW1977" s="29">
        <f t="shared" si="2115"/>
        <v>1</v>
      </c>
      <c r="AX1977" s="29">
        <f t="shared" si="2115"/>
        <v>1</v>
      </c>
      <c r="AY1977" s="29">
        <f t="shared" si="2115"/>
        <v>1</v>
      </c>
      <c r="AZ1977" s="29">
        <f t="shared" si="2115"/>
        <v>1</v>
      </c>
      <c r="BA1977" s="29">
        <f t="shared" si="2115"/>
        <v>1</v>
      </c>
      <c r="BB1977" s="29">
        <f t="shared" si="2115"/>
        <v>1</v>
      </c>
      <c r="BC1977" s="29">
        <f t="shared" si="2115"/>
        <v>1</v>
      </c>
      <c r="BD1977" s="29">
        <f t="shared" si="2115"/>
        <v>1</v>
      </c>
      <c r="BE1977" s="29">
        <f t="shared" si="2115"/>
        <v>1</v>
      </c>
      <c r="BF1977" s="29">
        <f t="shared" si="2115"/>
        <v>1</v>
      </c>
      <c r="BG1977" s="29">
        <f t="shared" si="2115"/>
        <v>1</v>
      </c>
      <c r="BH1977" s="29">
        <f t="shared" si="2115"/>
        <v>1</v>
      </c>
      <c r="BI1977" s="29">
        <f t="shared" si="2115"/>
        <v>1</v>
      </c>
      <c r="BJ1977" s="29">
        <f t="shared" si="2113"/>
        <v>1</v>
      </c>
      <c r="BN1977" s="29">
        <f t="shared" si="2033"/>
        <v>16</v>
      </c>
      <c r="BO1977" s="29">
        <f t="shared" si="2111"/>
        <v>31</v>
      </c>
    </row>
    <row r="1978" spans="3:67" x14ac:dyDescent="0.25">
      <c r="C1978" s="79">
        <f t="shared" si="2108"/>
        <v>43892</v>
      </c>
      <c r="D1978" s="29">
        <f t="shared" si="2057"/>
        <v>2020</v>
      </c>
      <c r="E1978" s="29">
        <f t="shared" si="2034"/>
        <v>3</v>
      </c>
      <c r="F1978" s="29">
        <f t="shared" si="2035"/>
        <v>10</v>
      </c>
      <c r="G1978" s="29">
        <f t="shared" si="2036"/>
        <v>2</v>
      </c>
      <c r="H1978" s="166" t="str">
        <f t="shared" si="2037"/>
        <v>So</v>
      </c>
      <c r="I1978" s="29">
        <f t="shared" si="2109"/>
        <v>17</v>
      </c>
      <c r="J1978" s="29">
        <f t="array" ref="J1978">INDEX(Dienstplan!$F$6:$AJ$55,BN1978,BO1978)</f>
        <v>0</v>
      </c>
      <c r="K1978" s="29">
        <f t="array" ref="K1978">IF(OR(J1978=Schichten!$B$3,J1978=Schichten!$B$4),INDEX($D$98:$D$147,MATCH(CODE(J1978),$H$98:$H$147,0)),IF(ISERROR(INDEX($D$98:$D$147,MATCH(J1978,$A$98:$A$147,0))),0,INDEX($D$98:$D$147,MATCH(J1978,$A$98:$A$147,0))))</f>
        <v>0</v>
      </c>
      <c r="L1978" s="29">
        <f t="shared" ref="L1978" si="2117">L1928</f>
        <v>0</v>
      </c>
      <c r="M1978" s="29">
        <f t="shared" si="2060"/>
        <v>0</v>
      </c>
      <c r="O1978" s="29">
        <f t="shared" si="2107"/>
        <v>0</v>
      </c>
      <c r="P1978" s="29">
        <f t="shared" si="2107"/>
        <v>0</v>
      </c>
      <c r="Q1978" s="29">
        <f t="shared" si="2107"/>
        <v>0</v>
      </c>
      <c r="R1978" s="29">
        <f t="shared" si="2107"/>
        <v>0</v>
      </c>
      <c r="S1978" s="29">
        <f t="shared" si="2107"/>
        <v>0</v>
      </c>
      <c r="T1978" s="29">
        <f t="shared" si="2107"/>
        <v>0</v>
      </c>
      <c r="U1978" s="29">
        <f t="shared" si="2107"/>
        <v>0</v>
      </c>
      <c r="V1978" s="29">
        <f t="shared" si="2107"/>
        <v>0</v>
      </c>
      <c r="W1978" s="29">
        <f t="shared" si="2107"/>
        <v>0</v>
      </c>
      <c r="X1978" s="29">
        <f t="shared" si="2107"/>
        <v>0</v>
      </c>
      <c r="Y1978" s="29">
        <f t="shared" si="2107"/>
        <v>1</v>
      </c>
      <c r="Z1978" s="29">
        <f t="shared" si="2107"/>
        <v>1</v>
      </c>
      <c r="AA1978" s="29">
        <f t="shared" si="2107"/>
        <v>1</v>
      </c>
      <c r="AB1978" s="29">
        <f t="shared" si="2107"/>
        <v>1</v>
      </c>
      <c r="AC1978" s="29">
        <f t="shared" si="2107"/>
        <v>1</v>
      </c>
      <c r="AD1978" s="29">
        <f t="shared" si="2107"/>
        <v>1</v>
      </c>
      <c r="AE1978" s="29">
        <f t="shared" si="2105"/>
        <v>1</v>
      </c>
      <c r="AF1978" s="29">
        <f t="shared" si="2105"/>
        <v>1</v>
      </c>
      <c r="AG1978" s="29">
        <f t="shared" si="2105"/>
        <v>1</v>
      </c>
      <c r="AH1978" s="29">
        <f t="shared" si="2105"/>
        <v>1</v>
      </c>
      <c r="AI1978" s="29">
        <f t="shared" si="2105"/>
        <v>1</v>
      </c>
      <c r="AJ1978" s="29">
        <f t="shared" si="2105"/>
        <v>1</v>
      </c>
      <c r="AK1978" s="29">
        <f t="shared" si="2105"/>
        <v>1</v>
      </c>
      <c r="AL1978" s="29">
        <f t="shared" si="2105"/>
        <v>1</v>
      </c>
      <c r="AM1978" s="29">
        <f t="shared" si="2105"/>
        <v>1</v>
      </c>
      <c r="AN1978" s="29">
        <f t="shared" si="2105"/>
        <v>1</v>
      </c>
      <c r="AO1978" s="29">
        <f t="shared" si="2105"/>
        <v>1</v>
      </c>
      <c r="AP1978" s="29">
        <f t="shared" si="2105"/>
        <v>1</v>
      </c>
      <c r="AQ1978" s="29">
        <f t="shared" si="2105"/>
        <v>1</v>
      </c>
      <c r="AR1978" s="29">
        <f t="shared" si="2105"/>
        <v>1</v>
      </c>
      <c r="AS1978" s="29">
        <f t="shared" si="2105"/>
        <v>1</v>
      </c>
      <c r="AT1978" s="29">
        <f t="shared" si="2115"/>
        <v>1</v>
      </c>
      <c r="AU1978" s="29">
        <f t="shared" si="2115"/>
        <v>1</v>
      </c>
      <c r="AV1978" s="29">
        <f t="shared" si="2115"/>
        <v>1</v>
      </c>
      <c r="AW1978" s="29">
        <f t="shared" si="2115"/>
        <v>1</v>
      </c>
      <c r="AX1978" s="29">
        <f t="shared" si="2115"/>
        <v>1</v>
      </c>
      <c r="AY1978" s="29">
        <f t="shared" si="2115"/>
        <v>1</v>
      </c>
      <c r="AZ1978" s="29">
        <f t="shared" si="2115"/>
        <v>1</v>
      </c>
      <c r="BA1978" s="29">
        <f t="shared" si="2115"/>
        <v>1</v>
      </c>
      <c r="BB1978" s="29">
        <f t="shared" si="2115"/>
        <v>1</v>
      </c>
      <c r="BC1978" s="29">
        <f t="shared" si="2115"/>
        <v>1</v>
      </c>
      <c r="BD1978" s="29">
        <f t="shared" si="2115"/>
        <v>1</v>
      </c>
      <c r="BE1978" s="29">
        <f t="shared" si="2115"/>
        <v>1</v>
      </c>
      <c r="BF1978" s="29">
        <f t="shared" si="2115"/>
        <v>1</v>
      </c>
      <c r="BG1978" s="29">
        <f t="shared" si="2115"/>
        <v>1</v>
      </c>
      <c r="BH1978" s="29">
        <f t="shared" si="2115"/>
        <v>1</v>
      </c>
      <c r="BI1978" s="29">
        <f t="shared" si="2115"/>
        <v>1</v>
      </c>
      <c r="BJ1978" s="29">
        <f t="shared" si="2113"/>
        <v>1</v>
      </c>
      <c r="BN1978" s="29">
        <f t="shared" si="2033"/>
        <v>17</v>
      </c>
      <c r="BO1978" s="29">
        <f t="shared" si="2111"/>
        <v>31</v>
      </c>
    </row>
    <row r="1979" spans="3:67" x14ac:dyDescent="0.25">
      <c r="C1979" s="79">
        <f t="shared" si="2108"/>
        <v>43892</v>
      </c>
      <c r="D1979" s="29">
        <f t="shared" si="2057"/>
        <v>2020</v>
      </c>
      <c r="E1979" s="29">
        <f t="shared" si="2034"/>
        <v>3</v>
      </c>
      <c r="F1979" s="29">
        <f t="shared" si="2035"/>
        <v>10</v>
      </c>
      <c r="G1979" s="29">
        <f t="shared" si="2036"/>
        <v>2</v>
      </c>
      <c r="H1979" s="166" t="str">
        <f t="shared" si="2037"/>
        <v>So</v>
      </c>
      <c r="I1979" s="29">
        <f t="shared" si="2109"/>
        <v>18</v>
      </c>
      <c r="J1979" s="29">
        <f t="array" ref="J1979">INDEX(Dienstplan!$F$6:$AJ$55,BN1979,BO1979)</f>
        <v>0</v>
      </c>
      <c r="K1979" s="29">
        <f t="array" ref="K1979">IF(OR(J1979=Schichten!$B$3,J1979=Schichten!$B$4),INDEX($D$98:$D$147,MATCH(CODE(J1979),$H$98:$H$147,0)),IF(ISERROR(INDEX($D$98:$D$147,MATCH(J1979,$A$98:$A$147,0))),0,INDEX($D$98:$D$147,MATCH(J1979,$A$98:$A$147,0))))</f>
        <v>0</v>
      </c>
      <c r="L1979" s="29">
        <f t="shared" ref="L1979" si="2118">L1929</f>
        <v>0</v>
      </c>
      <c r="M1979" s="29">
        <f t="shared" si="2060"/>
        <v>0</v>
      </c>
      <c r="O1979" s="29">
        <f t="shared" si="2107"/>
        <v>0</v>
      </c>
      <c r="P1979" s="29">
        <f t="shared" si="2107"/>
        <v>0</v>
      </c>
      <c r="Q1979" s="29">
        <f t="shared" si="2107"/>
        <v>0</v>
      </c>
      <c r="R1979" s="29">
        <f t="shared" si="2107"/>
        <v>0</v>
      </c>
      <c r="S1979" s="29">
        <f t="shared" si="2107"/>
        <v>0</v>
      </c>
      <c r="T1979" s="29">
        <f t="shared" si="2107"/>
        <v>0</v>
      </c>
      <c r="U1979" s="29">
        <f t="shared" si="2107"/>
        <v>0</v>
      </c>
      <c r="V1979" s="29">
        <f t="shared" si="2107"/>
        <v>0</v>
      </c>
      <c r="W1979" s="29">
        <f t="shared" si="2107"/>
        <v>0</v>
      </c>
      <c r="X1979" s="29">
        <f t="shared" si="2107"/>
        <v>0</v>
      </c>
      <c r="Y1979" s="29">
        <f t="shared" si="2107"/>
        <v>1</v>
      </c>
      <c r="Z1979" s="29">
        <f t="shared" si="2107"/>
        <v>1</v>
      </c>
      <c r="AA1979" s="29">
        <f t="shared" si="2107"/>
        <v>1</v>
      </c>
      <c r="AB1979" s="29">
        <f t="shared" si="2107"/>
        <v>1</v>
      </c>
      <c r="AC1979" s="29">
        <f t="shared" si="2107"/>
        <v>1</v>
      </c>
      <c r="AD1979" s="29">
        <f t="shared" si="2107"/>
        <v>1</v>
      </c>
      <c r="AE1979" s="29">
        <f t="shared" si="2105"/>
        <v>1</v>
      </c>
      <c r="AF1979" s="29">
        <f t="shared" si="2105"/>
        <v>1</v>
      </c>
      <c r="AG1979" s="29">
        <f t="shared" si="2105"/>
        <v>1</v>
      </c>
      <c r="AH1979" s="29">
        <f t="shared" si="2105"/>
        <v>1</v>
      </c>
      <c r="AI1979" s="29">
        <f t="shared" si="2105"/>
        <v>1</v>
      </c>
      <c r="AJ1979" s="29">
        <f t="shared" si="2105"/>
        <v>1</v>
      </c>
      <c r="AK1979" s="29">
        <f t="shared" si="2105"/>
        <v>1</v>
      </c>
      <c r="AL1979" s="29">
        <f t="shared" si="2105"/>
        <v>1</v>
      </c>
      <c r="AM1979" s="29">
        <f t="shared" si="2105"/>
        <v>1</v>
      </c>
      <c r="AN1979" s="29">
        <f t="shared" si="2105"/>
        <v>1</v>
      </c>
      <c r="AO1979" s="29">
        <f t="shared" si="2105"/>
        <v>1</v>
      </c>
      <c r="AP1979" s="29">
        <f t="shared" si="2105"/>
        <v>1</v>
      </c>
      <c r="AQ1979" s="29">
        <f t="shared" si="2105"/>
        <v>1</v>
      </c>
      <c r="AR1979" s="29">
        <f t="shared" si="2105"/>
        <v>1</v>
      </c>
      <c r="AS1979" s="29">
        <f t="shared" si="2105"/>
        <v>1</v>
      </c>
      <c r="AT1979" s="29">
        <f t="shared" si="2115"/>
        <v>1</v>
      </c>
      <c r="AU1979" s="29">
        <f t="shared" si="2115"/>
        <v>1</v>
      </c>
      <c r="AV1979" s="29">
        <f t="shared" si="2115"/>
        <v>1</v>
      </c>
      <c r="AW1979" s="29">
        <f t="shared" si="2115"/>
        <v>1</v>
      </c>
      <c r="AX1979" s="29">
        <f t="shared" si="2115"/>
        <v>1</v>
      </c>
      <c r="AY1979" s="29">
        <f t="shared" si="2115"/>
        <v>1</v>
      </c>
      <c r="AZ1979" s="29">
        <f t="shared" si="2115"/>
        <v>1</v>
      </c>
      <c r="BA1979" s="29">
        <f t="shared" si="2115"/>
        <v>1</v>
      </c>
      <c r="BB1979" s="29">
        <f t="shared" si="2115"/>
        <v>1</v>
      </c>
      <c r="BC1979" s="29">
        <f t="shared" si="2115"/>
        <v>1</v>
      </c>
      <c r="BD1979" s="29">
        <f t="shared" si="2115"/>
        <v>1</v>
      </c>
      <c r="BE1979" s="29">
        <f t="shared" si="2115"/>
        <v>1</v>
      </c>
      <c r="BF1979" s="29">
        <f t="shared" si="2115"/>
        <v>1</v>
      </c>
      <c r="BG1979" s="29">
        <f t="shared" si="2115"/>
        <v>1</v>
      </c>
      <c r="BH1979" s="29">
        <f t="shared" si="2115"/>
        <v>1</v>
      </c>
      <c r="BI1979" s="29">
        <f t="shared" si="2115"/>
        <v>1</v>
      </c>
      <c r="BJ1979" s="29">
        <f t="shared" si="2113"/>
        <v>1</v>
      </c>
      <c r="BN1979" s="29">
        <f t="shared" si="2033"/>
        <v>18</v>
      </c>
      <c r="BO1979" s="29">
        <f t="shared" si="2111"/>
        <v>31</v>
      </c>
    </row>
    <row r="1980" spans="3:67" x14ac:dyDescent="0.25">
      <c r="C1980" s="79">
        <f>C1930+1</f>
        <v>43892</v>
      </c>
      <c r="D1980" s="29">
        <f t="shared" si="2057"/>
        <v>2020</v>
      </c>
      <c r="E1980" s="29">
        <f t="shared" si="2034"/>
        <v>3</v>
      </c>
      <c r="F1980" s="29">
        <f t="shared" si="2035"/>
        <v>10</v>
      </c>
      <c r="G1980" s="29">
        <f t="shared" si="2036"/>
        <v>2</v>
      </c>
      <c r="H1980" s="166" t="str">
        <f t="shared" si="2037"/>
        <v>So</v>
      </c>
      <c r="I1980" s="29">
        <f>I1930</f>
        <v>19</v>
      </c>
      <c r="J1980" s="29">
        <f t="array" ref="J1980">INDEX(Dienstplan!$F$6:$AJ$55,BN1980,BO1980)</f>
        <v>0</v>
      </c>
      <c r="K1980" s="29">
        <f t="array" ref="K1980">IF(OR(J1980=Schichten!$B$3,J1980=Schichten!$B$4),INDEX($D$98:$D$147,MATCH(CODE(J1980),$H$98:$H$147,0)),IF(ISERROR(INDEX($D$98:$D$147,MATCH(J1980,$A$98:$A$147,0))),0,INDEX($D$98:$D$147,MATCH(J1980,$A$98:$A$147,0))))</f>
        <v>0</v>
      </c>
      <c r="L1980" s="29">
        <f>L1930</f>
        <v>0</v>
      </c>
      <c r="M1980" s="29">
        <f t="shared" si="2060"/>
        <v>0</v>
      </c>
      <c r="O1980" s="29">
        <f t="shared" si="2107"/>
        <v>0</v>
      </c>
      <c r="P1980" s="29">
        <f t="shared" si="2107"/>
        <v>0</v>
      </c>
      <c r="Q1980" s="29">
        <f t="shared" si="2107"/>
        <v>0</v>
      </c>
      <c r="R1980" s="29">
        <f t="shared" si="2107"/>
        <v>0</v>
      </c>
      <c r="S1980" s="29">
        <f t="shared" si="2107"/>
        <v>0</v>
      </c>
      <c r="T1980" s="29">
        <f t="shared" si="2107"/>
        <v>0</v>
      </c>
      <c r="U1980" s="29">
        <f t="shared" si="2107"/>
        <v>0</v>
      </c>
      <c r="V1980" s="29">
        <f t="shared" si="2107"/>
        <v>0</v>
      </c>
      <c r="W1980" s="29">
        <f t="shared" si="2107"/>
        <v>0</v>
      </c>
      <c r="X1980" s="29">
        <f t="shared" si="2107"/>
        <v>0</v>
      </c>
      <c r="Y1980" s="29">
        <f t="shared" si="2107"/>
        <v>1</v>
      </c>
      <c r="Z1980" s="29">
        <f t="shared" si="2107"/>
        <v>1</v>
      </c>
      <c r="AA1980" s="29">
        <f t="shared" si="2107"/>
        <v>1</v>
      </c>
      <c r="AB1980" s="29">
        <f t="shared" si="2107"/>
        <v>1</v>
      </c>
      <c r="AC1980" s="29">
        <f t="shared" si="2107"/>
        <v>1</v>
      </c>
      <c r="AD1980" s="29">
        <f t="shared" si="2107"/>
        <v>1</v>
      </c>
      <c r="AE1980" s="29">
        <f t="shared" si="2105"/>
        <v>1</v>
      </c>
      <c r="AF1980" s="29">
        <f t="shared" si="2105"/>
        <v>1</v>
      </c>
      <c r="AG1980" s="29">
        <f t="shared" si="2105"/>
        <v>1</v>
      </c>
      <c r="AH1980" s="29">
        <f t="shared" si="2105"/>
        <v>1</v>
      </c>
      <c r="AI1980" s="29">
        <f t="shared" si="2105"/>
        <v>1</v>
      </c>
      <c r="AJ1980" s="29">
        <f t="shared" si="2105"/>
        <v>1</v>
      </c>
      <c r="AK1980" s="29">
        <f t="shared" si="2105"/>
        <v>1</v>
      </c>
      <c r="AL1980" s="29">
        <f t="shared" si="2105"/>
        <v>1</v>
      </c>
      <c r="AM1980" s="29">
        <f t="shared" si="2105"/>
        <v>1</v>
      </c>
      <c r="AN1980" s="29">
        <f t="shared" si="2105"/>
        <v>1</v>
      </c>
      <c r="AO1980" s="29">
        <f t="shared" si="2105"/>
        <v>1</v>
      </c>
      <c r="AP1980" s="29">
        <f t="shared" si="2105"/>
        <v>1</v>
      </c>
      <c r="AQ1980" s="29">
        <f t="shared" si="2105"/>
        <v>1</v>
      </c>
      <c r="AR1980" s="29">
        <f t="shared" si="2105"/>
        <v>1</v>
      </c>
      <c r="AS1980" s="29">
        <f t="shared" si="2105"/>
        <v>1</v>
      </c>
      <c r="AT1980" s="29">
        <f t="shared" si="2115"/>
        <v>1</v>
      </c>
      <c r="AU1980" s="29">
        <f t="shared" si="2115"/>
        <v>1</v>
      </c>
      <c r="AV1980" s="29">
        <f t="shared" si="2115"/>
        <v>1</v>
      </c>
      <c r="AW1980" s="29">
        <f t="shared" si="2115"/>
        <v>1</v>
      </c>
      <c r="AX1980" s="29">
        <f t="shared" si="2115"/>
        <v>1</v>
      </c>
      <c r="AY1980" s="29">
        <f t="shared" si="2115"/>
        <v>1</v>
      </c>
      <c r="AZ1980" s="29">
        <f t="shared" si="2115"/>
        <v>1</v>
      </c>
      <c r="BA1980" s="29">
        <f t="shared" si="2115"/>
        <v>1</v>
      </c>
      <c r="BB1980" s="29">
        <f t="shared" si="2115"/>
        <v>1</v>
      </c>
      <c r="BC1980" s="29">
        <f t="shared" si="2115"/>
        <v>1</v>
      </c>
      <c r="BD1980" s="29">
        <f t="shared" si="2115"/>
        <v>1</v>
      </c>
      <c r="BE1980" s="29">
        <f t="shared" si="2115"/>
        <v>1</v>
      </c>
      <c r="BF1980" s="29">
        <f t="shared" si="2115"/>
        <v>1</v>
      </c>
      <c r="BG1980" s="29">
        <f t="shared" si="2115"/>
        <v>1</v>
      </c>
      <c r="BH1980" s="29">
        <f t="shared" si="2115"/>
        <v>1</v>
      </c>
      <c r="BI1980" s="29">
        <f t="shared" si="2115"/>
        <v>1</v>
      </c>
      <c r="BJ1980" s="29">
        <f t="shared" si="2113"/>
        <v>1</v>
      </c>
      <c r="BN1980" s="29">
        <f t="shared" si="2033"/>
        <v>19</v>
      </c>
      <c r="BO1980" s="29">
        <f>BO1930+1</f>
        <v>31</v>
      </c>
    </row>
    <row r="1981" spans="3:67" x14ac:dyDescent="0.25">
      <c r="C1981" s="79">
        <f t="shared" ref="C1981:C1988" si="2119">C1931+1</f>
        <v>43892</v>
      </c>
      <c r="D1981" s="29">
        <f t="shared" si="2057"/>
        <v>2020</v>
      </c>
      <c r="E1981" s="29">
        <f t="shared" si="2034"/>
        <v>3</v>
      </c>
      <c r="F1981" s="29">
        <f t="shared" si="2035"/>
        <v>10</v>
      </c>
      <c r="G1981" s="29">
        <f t="shared" si="2036"/>
        <v>2</v>
      </c>
      <c r="H1981" s="166" t="str">
        <f t="shared" si="2037"/>
        <v>So</v>
      </c>
      <c r="I1981" s="29">
        <f t="shared" ref="I1981:I1988" si="2120">I1931</f>
        <v>20</v>
      </c>
      <c r="J1981" s="29">
        <f t="array" ref="J1981">INDEX(Dienstplan!$F$6:$AJ$55,BN1981,BO1981)</f>
        <v>0</v>
      </c>
      <c r="K1981" s="29">
        <f t="array" ref="K1981">IF(OR(J1981=Schichten!$B$3,J1981=Schichten!$B$4),INDEX($D$98:$D$147,MATCH(CODE(J1981),$H$98:$H$147,0)),IF(ISERROR(INDEX($D$98:$D$147,MATCH(J1981,$A$98:$A$147,0))),0,INDEX($D$98:$D$147,MATCH(J1981,$A$98:$A$147,0))))</f>
        <v>0</v>
      </c>
      <c r="L1981" s="29">
        <f t="shared" ref="L1981" si="2121">L1931</f>
        <v>0</v>
      </c>
      <c r="M1981" s="29">
        <f t="shared" si="2060"/>
        <v>0</v>
      </c>
      <c r="O1981" s="29">
        <f t="shared" si="2107"/>
        <v>0</v>
      </c>
      <c r="P1981" s="29">
        <f t="shared" si="2107"/>
        <v>0</v>
      </c>
      <c r="Q1981" s="29">
        <f t="shared" si="2107"/>
        <v>0</v>
      </c>
      <c r="R1981" s="29">
        <f t="shared" si="2107"/>
        <v>0</v>
      </c>
      <c r="S1981" s="29">
        <f t="shared" si="2107"/>
        <v>0</v>
      </c>
      <c r="T1981" s="29">
        <f t="shared" si="2107"/>
        <v>0</v>
      </c>
      <c r="U1981" s="29">
        <f t="shared" si="2107"/>
        <v>0</v>
      </c>
      <c r="V1981" s="29">
        <f t="shared" si="2107"/>
        <v>0</v>
      </c>
      <c r="W1981" s="29">
        <f t="shared" si="2107"/>
        <v>0</v>
      </c>
      <c r="X1981" s="29">
        <f t="shared" si="2107"/>
        <v>0</v>
      </c>
      <c r="Y1981" s="29">
        <f t="shared" si="2107"/>
        <v>1</v>
      </c>
      <c r="Z1981" s="29">
        <f t="shared" si="2107"/>
        <v>1</v>
      </c>
      <c r="AA1981" s="29">
        <f t="shared" si="2107"/>
        <v>1</v>
      </c>
      <c r="AB1981" s="29">
        <f t="shared" si="2107"/>
        <v>1</v>
      </c>
      <c r="AC1981" s="29">
        <f t="shared" si="2107"/>
        <v>1</v>
      </c>
      <c r="AD1981" s="29">
        <f t="shared" si="2107"/>
        <v>1</v>
      </c>
      <c r="AE1981" s="29">
        <f t="shared" si="2105"/>
        <v>1</v>
      </c>
      <c r="AF1981" s="29">
        <f t="shared" si="2105"/>
        <v>1</v>
      </c>
      <c r="AG1981" s="29">
        <f t="shared" si="2105"/>
        <v>1</v>
      </c>
      <c r="AH1981" s="29">
        <f t="shared" si="2105"/>
        <v>1</v>
      </c>
      <c r="AI1981" s="29">
        <f t="shared" si="2105"/>
        <v>1</v>
      </c>
      <c r="AJ1981" s="29">
        <f t="shared" si="2105"/>
        <v>1</v>
      </c>
      <c r="AK1981" s="29">
        <f t="shared" si="2105"/>
        <v>1</v>
      </c>
      <c r="AL1981" s="29">
        <f t="shared" si="2105"/>
        <v>1</v>
      </c>
      <c r="AM1981" s="29">
        <f t="shared" si="2105"/>
        <v>1</v>
      </c>
      <c r="AN1981" s="29">
        <f t="shared" si="2105"/>
        <v>1</v>
      </c>
      <c r="AO1981" s="29">
        <f t="shared" si="2105"/>
        <v>1</v>
      </c>
      <c r="AP1981" s="29">
        <f t="shared" si="2105"/>
        <v>1</v>
      </c>
      <c r="AQ1981" s="29">
        <f t="shared" si="2105"/>
        <v>1</v>
      </c>
      <c r="AR1981" s="29">
        <f t="shared" si="2105"/>
        <v>1</v>
      </c>
      <c r="AS1981" s="29">
        <f t="shared" si="2105"/>
        <v>1</v>
      </c>
      <c r="AT1981" s="29">
        <f t="shared" si="2115"/>
        <v>1</v>
      </c>
      <c r="AU1981" s="29">
        <f t="shared" si="2115"/>
        <v>1</v>
      </c>
      <c r="AV1981" s="29">
        <f t="shared" si="2115"/>
        <v>1</v>
      </c>
      <c r="AW1981" s="29">
        <f t="shared" si="2115"/>
        <v>1</v>
      </c>
      <c r="AX1981" s="29">
        <f t="shared" si="2115"/>
        <v>1</v>
      </c>
      <c r="AY1981" s="29">
        <f t="shared" si="2115"/>
        <v>1</v>
      </c>
      <c r="AZ1981" s="29">
        <f t="shared" si="2115"/>
        <v>1</v>
      </c>
      <c r="BA1981" s="29">
        <f t="shared" si="2115"/>
        <v>1</v>
      </c>
      <c r="BB1981" s="29">
        <f t="shared" si="2115"/>
        <v>1</v>
      </c>
      <c r="BC1981" s="29">
        <f t="shared" si="2115"/>
        <v>1</v>
      </c>
      <c r="BD1981" s="29">
        <f t="shared" si="2115"/>
        <v>1</v>
      </c>
      <c r="BE1981" s="29">
        <f t="shared" si="2115"/>
        <v>1</v>
      </c>
      <c r="BF1981" s="29">
        <f t="shared" si="2115"/>
        <v>1</v>
      </c>
      <c r="BG1981" s="29">
        <f t="shared" si="2115"/>
        <v>1</v>
      </c>
      <c r="BH1981" s="29">
        <f t="shared" si="2115"/>
        <v>1</v>
      </c>
      <c r="BI1981" s="29">
        <f t="shared" si="2115"/>
        <v>1</v>
      </c>
      <c r="BJ1981" s="29">
        <f t="shared" si="2113"/>
        <v>1</v>
      </c>
      <c r="BN1981" s="29">
        <f t="shared" si="2033"/>
        <v>20</v>
      </c>
      <c r="BO1981" s="29">
        <f t="shared" ref="BO1981:BO1988" si="2122">BO1931+1</f>
        <v>31</v>
      </c>
    </row>
    <row r="1982" spans="3:67" x14ac:dyDescent="0.25">
      <c r="C1982" s="79">
        <f t="shared" si="2119"/>
        <v>43892</v>
      </c>
      <c r="D1982" s="29">
        <f t="shared" si="2057"/>
        <v>2020</v>
      </c>
      <c r="E1982" s="29">
        <f t="shared" si="2034"/>
        <v>3</v>
      </c>
      <c r="F1982" s="29">
        <f t="shared" si="2035"/>
        <v>10</v>
      </c>
      <c r="G1982" s="29">
        <f t="shared" si="2036"/>
        <v>2</v>
      </c>
      <c r="H1982" s="166" t="str">
        <f t="shared" si="2037"/>
        <v>So</v>
      </c>
      <c r="I1982" s="29">
        <f t="shared" si="2120"/>
        <v>21</v>
      </c>
      <c r="J1982" s="29">
        <f t="array" ref="J1982">INDEX(Dienstplan!$F$6:$AJ$55,BN1982,BO1982)</f>
        <v>0</v>
      </c>
      <c r="K1982" s="29">
        <f t="array" ref="K1982">IF(OR(J1982=Schichten!$B$3,J1982=Schichten!$B$4),INDEX($D$98:$D$147,MATCH(CODE(J1982),$H$98:$H$147,0)),IF(ISERROR(INDEX($D$98:$D$147,MATCH(J1982,$A$98:$A$147,0))),0,INDEX($D$98:$D$147,MATCH(J1982,$A$98:$A$147,0))))</f>
        <v>0</v>
      </c>
      <c r="L1982" s="29">
        <f t="shared" ref="L1982" si="2123">L1932</f>
        <v>0</v>
      </c>
      <c r="M1982" s="29">
        <f t="shared" si="2060"/>
        <v>0</v>
      </c>
      <c r="O1982" s="29">
        <f t="shared" si="2107"/>
        <v>0</v>
      </c>
      <c r="P1982" s="29">
        <f t="shared" si="2107"/>
        <v>0</v>
      </c>
      <c r="Q1982" s="29">
        <f t="shared" si="2107"/>
        <v>0</v>
      </c>
      <c r="R1982" s="29">
        <f t="shared" si="2107"/>
        <v>0</v>
      </c>
      <c r="S1982" s="29">
        <f t="shared" si="2107"/>
        <v>0</v>
      </c>
      <c r="T1982" s="29">
        <f t="shared" si="2107"/>
        <v>0</v>
      </c>
      <c r="U1982" s="29">
        <f t="shared" si="2107"/>
        <v>0</v>
      </c>
      <c r="V1982" s="29">
        <f t="shared" si="2107"/>
        <v>0</v>
      </c>
      <c r="W1982" s="29">
        <f t="shared" si="2107"/>
        <v>0</v>
      </c>
      <c r="X1982" s="29">
        <f t="shared" si="2107"/>
        <v>0</v>
      </c>
      <c r="Y1982" s="29">
        <f t="shared" si="2107"/>
        <v>1</v>
      </c>
      <c r="Z1982" s="29">
        <f t="shared" si="2107"/>
        <v>1</v>
      </c>
      <c r="AA1982" s="29">
        <f t="shared" si="2107"/>
        <v>1</v>
      </c>
      <c r="AB1982" s="29">
        <f t="shared" si="2107"/>
        <v>1</v>
      </c>
      <c r="AC1982" s="29">
        <f t="shared" si="2107"/>
        <v>1</v>
      </c>
      <c r="AD1982" s="29">
        <f t="shared" si="2107"/>
        <v>1</v>
      </c>
      <c r="AE1982" s="29">
        <f t="shared" si="2105"/>
        <v>1</v>
      </c>
      <c r="AF1982" s="29">
        <f t="shared" si="2105"/>
        <v>1</v>
      </c>
      <c r="AG1982" s="29">
        <f t="shared" si="2105"/>
        <v>1</v>
      </c>
      <c r="AH1982" s="29">
        <f t="shared" si="2105"/>
        <v>1</v>
      </c>
      <c r="AI1982" s="29">
        <f t="shared" si="2105"/>
        <v>1</v>
      </c>
      <c r="AJ1982" s="29">
        <f t="shared" si="2105"/>
        <v>1</v>
      </c>
      <c r="AK1982" s="29">
        <f t="shared" si="2105"/>
        <v>1</v>
      </c>
      <c r="AL1982" s="29">
        <f t="shared" si="2105"/>
        <v>1</v>
      </c>
      <c r="AM1982" s="29">
        <f t="shared" si="2105"/>
        <v>1</v>
      </c>
      <c r="AN1982" s="29">
        <f t="shared" si="2105"/>
        <v>1</v>
      </c>
      <c r="AO1982" s="29">
        <f t="shared" si="2105"/>
        <v>1</v>
      </c>
      <c r="AP1982" s="29">
        <f t="shared" si="2105"/>
        <v>1</v>
      </c>
      <c r="AQ1982" s="29">
        <f t="shared" si="2105"/>
        <v>1</v>
      </c>
      <c r="AR1982" s="29">
        <f t="shared" si="2105"/>
        <v>1</v>
      </c>
      <c r="AS1982" s="29">
        <f t="shared" si="2105"/>
        <v>1</v>
      </c>
      <c r="AT1982" s="29">
        <f t="shared" si="2115"/>
        <v>1</v>
      </c>
      <c r="AU1982" s="29">
        <f t="shared" si="2115"/>
        <v>1</v>
      </c>
      <c r="AV1982" s="29">
        <f t="shared" si="2115"/>
        <v>1</v>
      </c>
      <c r="AW1982" s="29">
        <f t="shared" si="2115"/>
        <v>1</v>
      </c>
      <c r="AX1982" s="29">
        <f t="shared" si="2115"/>
        <v>1</v>
      </c>
      <c r="AY1982" s="29">
        <f t="shared" si="2115"/>
        <v>1</v>
      </c>
      <c r="AZ1982" s="29">
        <f t="shared" si="2115"/>
        <v>1</v>
      </c>
      <c r="BA1982" s="29">
        <f t="shared" si="2115"/>
        <v>1</v>
      </c>
      <c r="BB1982" s="29">
        <f t="shared" si="2115"/>
        <v>1</v>
      </c>
      <c r="BC1982" s="29">
        <f t="shared" si="2115"/>
        <v>1</v>
      </c>
      <c r="BD1982" s="29">
        <f t="shared" si="2115"/>
        <v>1</v>
      </c>
      <c r="BE1982" s="29">
        <f t="shared" si="2115"/>
        <v>1</v>
      </c>
      <c r="BF1982" s="29">
        <f t="shared" si="2115"/>
        <v>1</v>
      </c>
      <c r="BG1982" s="29">
        <f t="shared" si="2115"/>
        <v>1</v>
      </c>
      <c r="BH1982" s="29">
        <f t="shared" si="2115"/>
        <v>1</v>
      </c>
      <c r="BI1982" s="29">
        <f t="shared" si="2115"/>
        <v>1</v>
      </c>
      <c r="BJ1982" s="29">
        <f t="shared" si="2113"/>
        <v>1</v>
      </c>
      <c r="BN1982" s="29">
        <f t="shared" si="2033"/>
        <v>21</v>
      </c>
      <c r="BO1982" s="29">
        <f t="shared" si="2122"/>
        <v>31</v>
      </c>
    </row>
    <row r="1983" spans="3:67" x14ac:dyDescent="0.25">
      <c r="C1983" s="79">
        <f t="shared" si="2119"/>
        <v>43892</v>
      </c>
      <c r="D1983" s="29">
        <f t="shared" si="2057"/>
        <v>2020</v>
      </c>
      <c r="E1983" s="29">
        <f t="shared" si="2034"/>
        <v>3</v>
      </c>
      <c r="F1983" s="29">
        <f t="shared" si="2035"/>
        <v>10</v>
      </c>
      <c r="G1983" s="29">
        <f t="shared" si="2036"/>
        <v>2</v>
      </c>
      <c r="H1983" s="166" t="str">
        <f t="shared" si="2037"/>
        <v>So</v>
      </c>
      <c r="I1983" s="29">
        <f t="shared" si="2120"/>
        <v>22</v>
      </c>
      <c r="J1983" s="29">
        <f t="array" ref="J1983">INDEX(Dienstplan!$F$6:$AJ$55,BN1983,BO1983)</f>
        <v>0</v>
      </c>
      <c r="K1983" s="29">
        <f t="array" ref="K1983">IF(OR(J1983=Schichten!$B$3,J1983=Schichten!$B$4),INDEX($D$98:$D$147,MATCH(CODE(J1983),$H$98:$H$147,0)),IF(ISERROR(INDEX($D$98:$D$147,MATCH(J1983,$A$98:$A$147,0))),0,INDEX($D$98:$D$147,MATCH(J1983,$A$98:$A$147,0))))</f>
        <v>0</v>
      </c>
      <c r="L1983" s="29">
        <f t="shared" ref="L1983" si="2124">L1933</f>
        <v>0</v>
      </c>
      <c r="M1983" s="29">
        <f t="shared" si="2060"/>
        <v>0</v>
      </c>
      <c r="O1983" s="29">
        <f t="shared" si="2107"/>
        <v>0</v>
      </c>
      <c r="P1983" s="29">
        <f t="shared" si="2107"/>
        <v>0</v>
      </c>
      <c r="Q1983" s="29">
        <f t="shared" si="2107"/>
        <v>0</v>
      </c>
      <c r="R1983" s="29">
        <f t="shared" si="2107"/>
        <v>0</v>
      </c>
      <c r="S1983" s="29">
        <f t="shared" si="2107"/>
        <v>0</v>
      </c>
      <c r="T1983" s="29">
        <f t="shared" si="2107"/>
        <v>0</v>
      </c>
      <c r="U1983" s="29">
        <f t="shared" si="2107"/>
        <v>0</v>
      </c>
      <c r="V1983" s="29">
        <f t="shared" si="2107"/>
        <v>0</v>
      </c>
      <c r="W1983" s="29">
        <f t="shared" si="2107"/>
        <v>0</v>
      </c>
      <c r="X1983" s="29">
        <f t="shared" si="2107"/>
        <v>0</v>
      </c>
      <c r="Y1983" s="29">
        <f t="shared" si="2107"/>
        <v>1</v>
      </c>
      <c r="Z1983" s="29">
        <f t="shared" si="2107"/>
        <v>1</v>
      </c>
      <c r="AA1983" s="29">
        <f t="shared" si="2107"/>
        <v>1</v>
      </c>
      <c r="AB1983" s="29">
        <f t="shared" si="2107"/>
        <v>1</v>
      </c>
      <c r="AC1983" s="29">
        <f t="shared" si="2107"/>
        <v>1</v>
      </c>
      <c r="AD1983" s="29">
        <f t="shared" si="2107"/>
        <v>1</v>
      </c>
      <c r="AE1983" s="29">
        <f t="shared" si="2105"/>
        <v>1</v>
      </c>
      <c r="AF1983" s="29">
        <f t="shared" si="2105"/>
        <v>1</v>
      </c>
      <c r="AG1983" s="29">
        <f t="shared" si="2105"/>
        <v>1</v>
      </c>
      <c r="AH1983" s="29">
        <f t="shared" si="2105"/>
        <v>1</v>
      </c>
      <c r="AI1983" s="29">
        <f t="shared" si="2105"/>
        <v>1</v>
      </c>
      <c r="AJ1983" s="29">
        <f t="shared" si="2105"/>
        <v>1</v>
      </c>
      <c r="AK1983" s="29">
        <f t="shared" si="2105"/>
        <v>1</v>
      </c>
      <c r="AL1983" s="29">
        <f t="shared" si="2105"/>
        <v>1</v>
      </c>
      <c r="AM1983" s="29">
        <f t="shared" si="2105"/>
        <v>1</v>
      </c>
      <c r="AN1983" s="29">
        <f t="shared" si="2105"/>
        <v>1</v>
      </c>
      <c r="AO1983" s="29">
        <f t="shared" si="2105"/>
        <v>1</v>
      </c>
      <c r="AP1983" s="29">
        <f t="shared" si="2105"/>
        <v>1</v>
      </c>
      <c r="AQ1983" s="29">
        <f t="shared" si="2105"/>
        <v>1</v>
      </c>
      <c r="AR1983" s="29">
        <f t="shared" si="2105"/>
        <v>1</v>
      </c>
      <c r="AS1983" s="29">
        <f t="shared" si="2105"/>
        <v>1</v>
      </c>
      <c r="AT1983" s="29">
        <f t="shared" si="2115"/>
        <v>1</v>
      </c>
      <c r="AU1983" s="29">
        <f t="shared" si="2115"/>
        <v>1</v>
      </c>
      <c r="AV1983" s="29">
        <f t="shared" si="2115"/>
        <v>1</v>
      </c>
      <c r="AW1983" s="29">
        <f t="shared" si="2115"/>
        <v>1</v>
      </c>
      <c r="AX1983" s="29">
        <f t="shared" si="2115"/>
        <v>1</v>
      </c>
      <c r="AY1983" s="29">
        <f t="shared" si="2115"/>
        <v>1</v>
      </c>
      <c r="AZ1983" s="29">
        <f t="shared" si="2115"/>
        <v>1</v>
      </c>
      <c r="BA1983" s="29">
        <f t="shared" si="2115"/>
        <v>1</v>
      </c>
      <c r="BB1983" s="29">
        <f t="shared" si="2115"/>
        <v>1</v>
      </c>
      <c r="BC1983" s="29">
        <f t="shared" si="2115"/>
        <v>1</v>
      </c>
      <c r="BD1983" s="29">
        <f t="shared" si="2115"/>
        <v>1</v>
      </c>
      <c r="BE1983" s="29">
        <f t="shared" si="2115"/>
        <v>1</v>
      </c>
      <c r="BF1983" s="29">
        <f t="shared" si="2115"/>
        <v>1</v>
      </c>
      <c r="BG1983" s="29">
        <f t="shared" si="2115"/>
        <v>1</v>
      </c>
      <c r="BH1983" s="29">
        <f t="shared" si="2115"/>
        <v>1</v>
      </c>
      <c r="BI1983" s="29">
        <f t="shared" si="2115"/>
        <v>1</v>
      </c>
      <c r="BJ1983" s="29">
        <f t="shared" si="2113"/>
        <v>1</v>
      </c>
      <c r="BN1983" s="29">
        <f t="shared" si="2033"/>
        <v>22</v>
      </c>
      <c r="BO1983" s="29">
        <f t="shared" si="2122"/>
        <v>31</v>
      </c>
    </row>
    <row r="1984" spans="3:67" x14ac:dyDescent="0.25">
      <c r="C1984" s="79">
        <f t="shared" si="2119"/>
        <v>43892</v>
      </c>
      <c r="D1984" s="29">
        <f t="shared" si="2057"/>
        <v>2020</v>
      </c>
      <c r="E1984" s="29">
        <f t="shared" si="2034"/>
        <v>3</v>
      </c>
      <c r="F1984" s="29">
        <f t="shared" si="2035"/>
        <v>10</v>
      </c>
      <c r="G1984" s="29">
        <f t="shared" si="2036"/>
        <v>2</v>
      </c>
      <c r="H1984" s="166" t="str">
        <f t="shared" si="2037"/>
        <v>So</v>
      </c>
      <c r="I1984" s="29">
        <f t="shared" si="2120"/>
        <v>23</v>
      </c>
      <c r="J1984" s="29">
        <f t="array" ref="J1984">INDEX(Dienstplan!$F$6:$AJ$55,BN1984,BO1984)</f>
        <v>0</v>
      </c>
      <c r="K1984" s="29">
        <f t="array" ref="K1984">IF(OR(J1984=Schichten!$B$3,J1984=Schichten!$B$4),INDEX($D$98:$D$147,MATCH(CODE(J1984),$H$98:$H$147,0)),IF(ISERROR(INDEX($D$98:$D$147,MATCH(J1984,$A$98:$A$147,0))),0,INDEX($D$98:$D$147,MATCH(J1984,$A$98:$A$147,0))))</f>
        <v>0</v>
      </c>
      <c r="L1984" s="29">
        <f t="shared" ref="L1984" si="2125">L1934</f>
        <v>0</v>
      </c>
      <c r="M1984" s="29">
        <f t="shared" si="2060"/>
        <v>0</v>
      </c>
      <c r="O1984" s="29">
        <f t="shared" si="2107"/>
        <v>0</v>
      </c>
      <c r="P1984" s="29">
        <f t="shared" si="2107"/>
        <v>0</v>
      </c>
      <c r="Q1984" s="29">
        <f t="shared" si="2107"/>
        <v>0</v>
      </c>
      <c r="R1984" s="29">
        <f t="shared" si="2107"/>
        <v>0</v>
      </c>
      <c r="S1984" s="29">
        <f t="shared" si="2107"/>
        <v>0</v>
      </c>
      <c r="T1984" s="29">
        <f t="shared" si="2107"/>
        <v>0</v>
      </c>
      <c r="U1984" s="29">
        <f t="shared" si="2107"/>
        <v>0</v>
      </c>
      <c r="V1984" s="29">
        <f t="shared" si="2107"/>
        <v>0</v>
      </c>
      <c r="W1984" s="29">
        <f t="shared" si="2107"/>
        <v>0</v>
      </c>
      <c r="X1984" s="29">
        <f t="shared" si="2107"/>
        <v>0</v>
      </c>
      <c r="Y1984" s="29">
        <f t="shared" si="2107"/>
        <v>1</v>
      </c>
      <c r="Z1984" s="29">
        <f t="shared" si="2107"/>
        <v>1</v>
      </c>
      <c r="AA1984" s="29">
        <f t="shared" si="2107"/>
        <v>1</v>
      </c>
      <c r="AB1984" s="29">
        <f t="shared" si="2107"/>
        <v>1</v>
      </c>
      <c r="AC1984" s="29">
        <f t="shared" si="2107"/>
        <v>1</v>
      </c>
      <c r="AD1984" s="29">
        <f t="shared" si="2107"/>
        <v>1</v>
      </c>
      <c r="AE1984" s="29">
        <f t="shared" si="2105"/>
        <v>1</v>
      </c>
      <c r="AF1984" s="29">
        <f t="shared" si="2105"/>
        <v>1</v>
      </c>
      <c r="AG1984" s="29">
        <f t="shared" si="2105"/>
        <v>1</v>
      </c>
      <c r="AH1984" s="29">
        <f t="shared" si="2105"/>
        <v>1</v>
      </c>
      <c r="AI1984" s="29">
        <f t="shared" si="2105"/>
        <v>1</v>
      </c>
      <c r="AJ1984" s="29">
        <f t="shared" si="2105"/>
        <v>1</v>
      </c>
      <c r="AK1984" s="29">
        <f t="shared" si="2105"/>
        <v>1</v>
      </c>
      <c r="AL1984" s="29">
        <f t="shared" si="2105"/>
        <v>1</v>
      </c>
      <c r="AM1984" s="29">
        <f t="shared" si="2105"/>
        <v>1</v>
      </c>
      <c r="AN1984" s="29">
        <f t="shared" si="2105"/>
        <v>1</v>
      </c>
      <c r="AO1984" s="29">
        <f t="shared" si="2105"/>
        <v>1</v>
      </c>
      <c r="AP1984" s="29">
        <f t="shared" si="2105"/>
        <v>1</v>
      </c>
      <c r="AQ1984" s="29">
        <f t="shared" si="2105"/>
        <v>1</v>
      </c>
      <c r="AR1984" s="29">
        <f t="shared" si="2105"/>
        <v>1</v>
      </c>
      <c r="AS1984" s="29">
        <f t="shared" si="2105"/>
        <v>1</v>
      </c>
      <c r="AT1984" s="29">
        <f t="shared" si="2115"/>
        <v>1</v>
      </c>
      <c r="AU1984" s="29">
        <f t="shared" si="2115"/>
        <v>1</v>
      </c>
      <c r="AV1984" s="29">
        <f t="shared" si="2115"/>
        <v>1</v>
      </c>
      <c r="AW1984" s="29">
        <f t="shared" si="2115"/>
        <v>1</v>
      </c>
      <c r="AX1984" s="29">
        <f t="shared" si="2115"/>
        <v>1</v>
      </c>
      <c r="AY1984" s="29">
        <f t="shared" si="2115"/>
        <v>1</v>
      </c>
      <c r="AZ1984" s="29">
        <f t="shared" si="2115"/>
        <v>1</v>
      </c>
      <c r="BA1984" s="29">
        <f t="shared" si="2115"/>
        <v>1</v>
      </c>
      <c r="BB1984" s="29">
        <f t="shared" si="2115"/>
        <v>1</v>
      </c>
      <c r="BC1984" s="29">
        <f t="shared" si="2115"/>
        <v>1</v>
      </c>
      <c r="BD1984" s="29">
        <f t="shared" si="2115"/>
        <v>1</v>
      </c>
      <c r="BE1984" s="29">
        <f t="shared" si="2115"/>
        <v>1</v>
      </c>
      <c r="BF1984" s="29">
        <f t="shared" si="2115"/>
        <v>1</v>
      </c>
      <c r="BG1984" s="29">
        <f t="shared" si="2115"/>
        <v>1</v>
      </c>
      <c r="BH1984" s="29">
        <f t="shared" si="2115"/>
        <v>1</v>
      </c>
      <c r="BI1984" s="29">
        <f t="shared" si="2115"/>
        <v>1</v>
      </c>
      <c r="BJ1984" s="29">
        <f t="shared" si="2113"/>
        <v>1</v>
      </c>
      <c r="BN1984" s="29">
        <f t="shared" ref="BN1984:BN2011" si="2126">BN1934</f>
        <v>23</v>
      </c>
      <c r="BO1984" s="29">
        <f t="shared" si="2122"/>
        <v>31</v>
      </c>
    </row>
    <row r="1985" spans="3:67" x14ac:dyDescent="0.25">
      <c r="C1985" s="79">
        <f t="shared" si="2119"/>
        <v>43892</v>
      </c>
      <c r="D1985" s="29">
        <f t="shared" si="2057"/>
        <v>2020</v>
      </c>
      <c r="E1985" s="29">
        <f t="shared" ref="E1985:E2011" si="2127">MONTH(C1985)</f>
        <v>3</v>
      </c>
      <c r="F1985" s="29">
        <f t="shared" ref="F1985:F2011" si="2128">WEEKNUM(C1985,2)</f>
        <v>10</v>
      </c>
      <c r="G1985" s="29">
        <f t="shared" ref="G1985:G2011" si="2129">DAY(C1985)</f>
        <v>2</v>
      </c>
      <c r="H1985" s="166" t="str">
        <f t="shared" ref="H1985:H2011" si="2130">TEXT(WEEKDAY(C1985,2),"TTT")</f>
        <v>So</v>
      </c>
      <c r="I1985" s="29">
        <f t="shared" si="2120"/>
        <v>24</v>
      </c>
      <c r="J1985" s="29">
        <f t="array" ref="J1985">INDEX(Dienstplan!$F$6:$AJ$55,BN1985,BO1985)</f>
        <v>0</v>
      </c>
      <c r="K1985" s="29">
        <f t="array" ref="K1985">IF(OR(J1985=Schichten!$B$3,J1985=Schichten!$B$4),INDEX($D$98:$D$147,MATCH(CODE(J1985),$H$98:$H$147,0)),IF(ISERROR(INDEX($D$98:$D$147,MATCH(J1985,$A$98:$A$147,0))),0,INDEX($D$98:$D$147,MATCH(J1985,$A$98:$A$147,0))))</f>
        <v>0</v>
      </c>
      <c r="L1985" s="29">
        <f t="shared" ref="L1985" si="2131">L1935</f>
        <v>0</v>
      </c>
      <c r="M1985" s="29">
        <f t="shared" si="2060"/>
        <v>0</v>
      </c>
      <c r="O1985" s="29">
        <f t="shared" si="2107"/>
        <v>0</v>
      </c>
      <c r="P1985" s="29">
        <f t="shared" si="2107"/>
        <v>0</v>
      </c>
      <c r="Q1985" s="29">
        <f t="shared" si="2107"/>
        <v>0</v>
      </c>
      <c r="R1985" s="29">
        <f t="shared" si="2107"/>
        <v>0</v>
      </c>
      <c r="S1985" s="29">
        <f t="shared" si="2107"/>
        <v>0</v>
      </c>
      <c r="T1985" s="29">
        <f t="shared" si="2107"/>
        <v>0</v>
      </c>
      <c r="U1985" s="29">
        <f t="shared" si="2107"/>
        <v>0</v>
      </c>
      <c r="V1985" s="29">
        <f t="shared" si="2107"/>
        <v>0</v>
      </c>
      <c r="W1985" s="29">
        <f t="shared" si="2107"/>
        <v>0</v>
      </c>
      <c r="X1985" s="29">
        <f t="shared" si="2107"/>
        <v>0</v>
      </c>
      <c r="Y1985" s="29">
        <f t="shared" si="2107"/>
        <v>1</v>
      </c>
      <c r="Z1985" s="29">
        <f t="shared" si="2107"/>
        <v>1</v>
      </c>
      <c r="AA1985" s="29">
        <f t="shared" si="2107"/>
        <v>1</v>
      </c>
      <c r="AB1985" s="29">
        <f t="shared" si="2107"/>
        <v>1</v>
      </c>
      <c r="AC1985" s="29">
        <f t="shared" si="2107"/>
        <v>1</v>
      </c>
      <c r="AD1985" s="29">
        <f t="shared" si="2107"/>
        <v>1</v>
      </c>
      <c r="AE1985" s="29">
        <f t="shared" si="2105"/>
        <v>1</v>
      </c>
      <c r="AF1985" s="29">
        <f t="shared" si="2105"/>
        <v>1</v>
      </c>
      <c r="AG1985" s="29">
        <f t="shared" si="2105"/>
        <v>1</v>
      </c>
      <c r="AH1985" s="29">
        <f t="shared" si="2105"/>
        <v>1</v>
      </c>
      <c r="AI1985" s="29">
        <f t="shared" si="2105"/>
        <v>1</v>
      </c>
      <c r="AJ1985" s="29">
        <f t="shared" si="2105"/>
        <v>1</v>
      </c>
      <c r="AK1985" s="29">
        <f t="shared" si="2105"/>
        <v>1</v>
      </c>
      <c r="AL1985" s="29">
        <f t="shared" si="2105"/>
        <v>1</v>
      </c>
      <c r="AM1985" s="29">
        <f t="shared" si="2105"/>
        <v>1</v>
      </c>
      <c r="AN1985" s="29">
        <f t="shared" si="2105"/>
        <v>1</v>
      </c>
      <c r="AO1985" s="29">
        <f t="shared" si="2105"/>
        <v>1</v>
      </c>
      <c r="AP1985" s="29">
        <f t="shared" si="2105"/>
        <v>1</v>
      </c>
      <c r="AQ1985" s="29">
        <f t="shared" si="2105"/>
        <v>1</v>
      </c>
      <c r="AR1985" s="29">
        <f t="shared" si="2105"/>
        <v>1</v>
      </c>
      <c r="AS1985" s="29">
        <f t="shared" si="2105"/>
        <v>1</v>
      </c>
      <c r="AT1985" s="29">
        <f t="shared" si="2115"/>
        <v>1</v>
      </c>
      <c r="AU1985" s="29">
        <f t="shared" si="2115"/>
        <v>1</v>
      </c>
      <c r="AV1985" s="29">
        <f t="shared" si="2115"/>
        <v>1</v>
      </c>
      <c r="AW1985" s="29">
        <f t="shared" si="2115"/>
        <v>1</v>
      </c>
      <c r="AX1985" s="29">
        <f t="shared" si="2115"/>
        <v>1</v>
      </c>
      <c r="AY1985" s="29">
        <f t="shared" si="2115"/>
        <v>1</v>
      </c>
      <c r="AZ1985" s="29">
        <f t="shared" si="2115"/>
        <v>1</v>
      </c>
      <c r="BA1985" s="29">
        <f t="shared" si="2115"/>
        <v>1</v>
      </c>
      <c r="BB1985" s="29">
        <f t="shared" si="2115"/>
        <v>1</v>
      </c>
      <c r="BC1985" s="29">
        <f t="shared" si="2115"/>
        <v>1</v>
      </c>
      <c r="BD1985" s="29">
        <f t="shared" si="2115"/>
        <v>1</v>
      </c>
      <c r="BE1985" s="29">
        <f t="shared" si="2115"/>
        <v>1</v>
      </c>
      <c r="BF1985" s="29">
        <f t="shared" si="2115"/>
        <v>1</v>
      </c>
      <c r="BG1985" s="29">
        <f t="shared" si="2115"/>
        <v>1</v>
      </c>
      <c r="BH1985" s="29">
        <f t="shared" si="2115"/>
        <v>1</v>
      </c>
      <c r="BI1985" s="29">
        <f t="shared" si="2115"/>
        <v>1</v>
      </c>
      <c r="BJ1985" s="29">
        <f t="shared" si="2113"/>
        <v>1</v>
      </c>
      <c r="BN1985" s="29">
        <f t="shared" si="2126"/>
        <v>24</v>
      </c>
      <c r="BO1985" s="29">
        <f t="shared" si="2122"/>
        <v>31</v>
      </c>
    </row>
    <row r="1986" spans="3:67" x14ac:dyDescent="0.25">
      <c r="C1986" s="79">
        <f t="shared" si="2119"/>
        <v>43892</v>
      </c>
      <c r="D1986" s="29">
        <f t="shared" si="2057"/>
        <v>2020</v>
      </c>
      <c r="E1986" s="29">
        <f t="shared" si="2127"/>
        <v>3</v>
      </c>
      <c r="F1986" s="29">
        <f t="shared" si="2128"/>
        <v>10</v>
      </c>
      <c r="G1986" s="29">
        <f t="shared" si="2129"/>
        <v>2</v>
      </c>
      <c r="H1986" s="166" t="str">
        <f t="shared" si="2130"/>
        <v>So</v>
      </c>
      <c r="I1986" s="29">
        <f t="shared" si="2120"/>
        <v>25</v>
      </c>
      <c r="J1986" s="29">
        <f t="array" ref="J1986">INDEX(Dienstplan!$F$6:$AJ$55,BN1986,BO1986)</f>
        <v>0</v>
      </c>
      <c r="K1986" s="29">
        <f t="array" ref="K1986">IF(OR(J1986=Schichten!$B$3,J1986=Schichten!$B$4),INDEX($D$98:$D$147,MATCH(CODE(J1986),$H$98:$H$147,0)),IF(ISERROR(INDEX($D$98:$D$147,MATCH(J1986,$A$98:$A$147,0))),0,INDEX($D$98:$D$147,MATCH(J1986,$A$98:$A$147,0))))</f>
        <v>0</v>
      </c>
      <c r="L1986" s="29">
        <f t="shared" ref="L1986" si="2132">L1936</f>
        <v>0</v>
      </c>
      <c r="M1986" s="29">
        <f t="shared" si="2060"/>
        <v>0</v>
      </c>
      <c r="O1986" s="29">
        <f t="shared" si="2107"/>
        <v>0</v>
      </c>
      <c r="P1986" s="29">
        <f t="shared" si="2107"/>
        <v>0</v>
      </c>
      <c r="Q1986" s="29">
        <f t="shared" si="2107"/>
        <v>0</v>
      </c>
      <c r="R1986" s="29">
        <f t="shared" si="2107"/>
        <v>0</v>
      </c>
      <c r="S1986" s="29">
        <f t="shared" si="2107"/>
        <v>0</v>
      </c>
      <c r="T1986" s="29">
        <f t="shared" si="2107"/>
        <v>0</v>
      </c>
      <c r="U1986" s="29">
        <f t="shared" si="2107"/>
        <v>0</v>
      </c>
      <c r="V1986" s="29">
        <f t="shared" si="2107"/>
        <v>0</v>
      </c>
      <c r="W1986" s="29">
        <f t="shared" si="2107"/>
        <v>0</v>
      </c>
      <c r="X1986" s="29">
        <f t="shared" si="2107"/>
        <v>0</v>
      </c>
      <c r="Y1986" s="29">
        <f t="shared" si="2107"/>
        <v>1</v>
      </c>
      <c r="Z1986" s="29">
        <f t="shared" si="2107"/>
        <v>1</v>
      </c>
      <c r="AA1986" s="29">
        <f t="shared" si="2107"/>
        <v>1</v>
      </c>
      <c r="AB1986" s="29">
        <f t="shared" si="2107"/>
        <v>1</v>
      </c>
      <c r="AC1986" s="29">
        <f t="shared" si="2107"/>
        <v>1</v>
      </c>
      <c r="AD1986" s="29">
        <f t="shared" si="2107"/>
        <v>1</v>
      </c>
      <c r="AE1986" s="29">
        <f t="shared" si="2105"/>
        <v>1</v>
      </c>
      <c r="AF1986" s="29">
        <f t="shared" si="2105"/>
        <v>1</v>
      </c>
      <c r="AG1986" s="29">
        <f t="shared" si="2105"/>
        <v>1</v>
      </c>
      <c r="AH1986" s="29">
        <f t="shared" si="2105"/>
        <v>1</v>
      </c>
      <c r="AI1986" s="29">
        <f t="shared" si="2105"/>
        <v>1</v>
      </c>
      <c r="AJ1986" s="29">
        <f t="shared" si="2105"/>
        <v>1</v>
      </c>
      <c r="AK1986" s="29">
        <f t="shared" si="2105"/>
        <v>1</v>
      </c>
      <c r="AL1986" s="29">
        <f t="shared" si="2105"/>
        <v>1</v>
      </c>
      <c r="AM1986" s="29">
        <f t="shared" si="2105"/>
        <v>1</v>
      </c>
      <c r="AN1986" s="29">
        <f t="shared" si="2105"/>
        <v>1</v>
      </c>
      <c r="AO1986" s="29">
        <f t="shared" si="2105"/>
        <v>1</v>
      </c>
      <c r="AP1986" s="29">
        <f t="shared" si="2105"/>
        <v>1</v>
      </c>
      <c r="AQ1986" s="29">
        <f t="shared" si="2105"/>
        <v>1</v>
      </c>
      <c r="AR1986" s="29">
        <f t="shared" si="2105"/>
        <v>1</v>
      </c>
      <c r="AS1986" s="29">
        <f t="shared" si="2105"/>
        <v>1</v>
      </c>
      <c r="AT1986" s="29">
        <f t="shared" si="2115"/>
        <v>1</v>
      </c>
      <c r="AU1986" s="29">
        <f t="shared" si="2115"/>
        <v>1</v>
      </c>
      <c r="AV1986" s="29">
        <f t="shared" si="2115"/>
        <v>1</v>
      </c>
      <c r="AW1986" s="29">
        <f t="shared" si="2115"/>
        <v>1</v>
      </c>
      <c r="AX1986" s="29">
        <f t="shared" si="2115"/>
        <v>1</v>
      </c>
      <c r="AY1986" s="29">
        <f t="shared" si="2115"/>
        <v>1</v>
      </c>
      <c r="AZ1986" s="29">
        <f t="shared" si="2115"/>
        <v>1</v>
      </c>
      <c r="BA1986" s="29">
        <f t="shared" si="2115"/>
        <v>1</v>
      </c>
      <c r="BB1986" s="29">
        <f t="shared" si="2115"/>
        <v>1</v>
      </c>
      <c r="BC1986" s="29">
        <f t="shared" si="2115"/>
        <v>1</v>
      </c>
      <c r="BD1986" s="29">
        <f t="shared" si="2115"/>
        <v>1</v>
      </c>
      <c r="BE1986" s="29">
        <f t="shared" si="2115"/>
        <v>1</v>
      </c>
      <c r="BF1986" s="29">
        <f t="shared" si="2115"/>
        <v>1</v>
      </c>
      <c r="BG1986" s="29">
        <f t="shared" si="2115"/>
        <v>1</v>
      </c>
      <c r="BH1986" s="29">
        <f t="shared" si="2115"/>
        <v>1</v>
      </c>
      <c r="BI1986" s="29">
        <f t="shared" si="2115"/>
        <v>1</v>
      </c>
      <c r="BJ1986" s="29">
        <f t="shared" si="2113"/>
        <v>1</v>
      </c>
      <c r="BN1986" s="29">
        <f t="shared" si="2126"/>
        <v>25</v>
      </c>
      <c r="BO1986" s="29">
        <f t="shared" si="2122"/>
        <v>31</v>
      </c>
    </row>
    <row r="1987" spans="3:67" x14ac:dyDescent="0.25">
      <c r="C1987" s="79">
        <f t="shared" si="2119"/>
        <v>43892</v>
      </c>
      <c r="D1987" s="29">
        <f t="shared" si="2057"/>
        <v>2020</v>
      </c>
      <c r="E1987" s="29">
        <f t="shared" si="2127"/>
        <v>3</v>
      </c>
      <c r="F1987" s="29">
        <f t="shared" si="2128"/>
        <v>10</v>
      </c>
      <c r="G1987" s="29">
        <f t="shared" si="2129"/>
        <v>2</v>
      </c>
      <c r="H1987" s="166" t="str">
        <f t="shared" si="2130"/>
        <v>So</v>
      </c>
      <c r="I1987" s="29">
        <f t="shared" si="2120"/>
        <v>26</v>
      </c>
      <c r="J1987" s="29">
        <f t="array" ref="J1987">INDEX(Dienstplan!$F$6:$AJ$55,BN1987,BO1987)</f>
        <v>0</v>
      </c>
      <c r="K1987" s="29">
        <f t="array" ref="K1987">IF(OR(J1987=Schichten!$B$3,J1987=Schichten!$B$4),INDEX($D$98:$D$147,MATCH(CODE(J1987),$H$98:$H$147,0)),IF(ISERROR(INDEX($D$98:$D$147,MATCH(J1987,$A$98:$A$147,0))),0,INDEX($D$98:$D$147,MATCH(J1987,$A$98:$A$147,0))))</f>
        <v>0</v>
      </c>
      <c r="L1987" s="29">
        <f t="shared" ref="L1987" si="2133">L1937</f>
        <v>0</v>
      </c>
      <c r="M1987" s="29">
        <f t="shared" si="2060"/>
        <v>0</v>
      </c>
      <c r="O1987" s="29">
        <f t="shared" si="2107"/>
        <v>0</v>
      </c>
      <c r="P1987" s="29">
        <f t="shared" si="2107"/>
        <v>0</v>
      </c>
      <c r="Q1987" s="29">
        <f t="shared" si="2107"/>
        <v>0</v>
      </c>
      <c r="R1987" s="29">
        <f t="shared" si="2107"/>
        <v>0</v>
      </c>
      <c r="S1987" s="29">
        <f t="shared" si="2107"/>
        <v>0</v>
      </c>
      <c r="T1987" s="29">
        <f t="shared" si="2107"/>
        <v>0</v>
      </c>
      <c r="U1987" s="29">
        <f t="shared" si="2107"/>
        <v>0</v>
      </c>
      <c r="V1987" s="29">
        <f t="shared" si="2107"/>
        <v>0</v>
      </c>
      <c r="W1987" s="29">
        <f t="shared" si="2107"/>
        <v>0</v>
      </c>
      <c r="X1987" s="29">
        <f t="shared" si="2107"/>
        <v>0</v>
      </c>
      <c r="Y1987" s="29">
        <f t="shared" si="2107"/>
        <v>1</v>
      </c>
      <c r="Z1987" s="29">
        <f t="shared" si="2107"/>
        <v>1</v>
      </c>
      <c r="AA1987" s="29">
        <f t="shared" si="2107"/>
        <v>1</v>
      </c>
      <c r="AB1987" s="29">
        <f t="shared" si="2107"/>
        <v>1</v>
      </c>
      <c r="AC1987" s="29">
        <f t="shared" si="2107"/>
        <v>1</v>
      </c>
      <c r="AD1987" s="29">
        <f t="shared" ref="AD1987:AS2002" si="2134">IF($M$457,IF($J1987=AD$461,1,0),0)</f>
        <v>1</v>
      </c>
      <c r="AE1987" s="29">
        <f t="shared" si="2134"/>
        <v>1</v>
      </c>
      <c r="AF1987" s="29">
        <f t="shared" si="2134"/>
        <v>1</v>
      </c>
      <c r="AG1987" s="29">
        <f t="shared" si="2134"/>
        <v>1</v>
      </c>
      <c r="AH1987" s="29">
        <f t="shared" si="2134"/>
        <v>1</v>
      </c>
      <c r="AI1987" s="29">
        <f t="shared" si="2134"/>
        <v>1</v>
      </c>
      <c r="AJ1987" s="29">
        <f t="shared" si="2134"/>
        <v>1</v>
      </c>
      <c r="AK1987" s="29">
        <f t="shared" si="2134"/>
        <v>1</v>
      </c>
      <c r="AL1987" s="29">
        <f t="shared" si="2134"/>
        <v>1</v>
      </c>
      <c r="AM1987" s="29">
        <f t="shared" si="2134"/>
        <v>1</v>
      </c>
      <c r="AN1987" s="29">
        <f t="shared" si="2134"/>
        <v>1</v>
      </c>
      <c r="AO1987" s="29">
        <f t="shared" si="2134"/>
        <v>1</v>
      </c>
      <c r="AP1987" s="29">
        <f t="shared" si="2134"/>
        <v>1</v>
      </c>
      <c r="AQ1987" s="29">
        <f t="shared" si="2134"/>
        <v>1</v>
      </c>
      <c r="AR1987" s="29">
        <f t="shared" si="2134"/>
        <v>1</v>
      </c>
      <c r="AS1987" s="29">
        <f t="shared" si="2134"/>
        <v>1</v>
      </c>
      <c r="AT1987" s="29">
        <f t="shared" si="2115"/>
        <v>1</v>
      </c>
      <c r="AU1987" s="29">
        <f t="shared" si="2115"/>
        <v>1</v>
      </c>
      <c r="AV1987" s="29">
        <f t="shared" si="2115"/>
        <v>1</v>
      </c>
      <c r="AW1987" s="29">
        <f t="shared" si="2115"/>
        <v>1</v>
      </c>
      <c r="AX1987" s="29">
        <f t="shared" si="2115"/>
        <v>1</v>
      </c>
      <c r="AY1987" s="29">
        <f t="shared" si="2115"/>
        <v>1</v>
      </c>
      <c r="AZ1987" s="29">
        <f t="shared" si="2115"/>
        <v>1</v>
      </c>
      <c r="BA1987" s="29">
        <f t="shared" si="2115"/>
        <v>1</v>
      </c>
      <c r="BB1987" s="29">
        <f t="shared" si="2115"/>
        <v>1</v>
      </c>
      <c r="BC1987" s="29">
        <f t="shared" si="2115"/>
        <v>1</v>
      </c>
      <c r="BD1987" s="29">
        <f t="shared" si="2115"/>
        <v>1</v>
      </c>
      <c r="BE1987" s="29">
        <f t="shared" si="2115"/>
        <v>1</v>
      </c>
      <c r="BF1987" s="29">
        <f t="shared" si="2115"/>
        <v>1</v>
      </c>
      <c r="BG1987" s="29">
        <f t="shared" si="2115"/>
        <v>1</v>
      </c>
      <c r="BH1987" s="29">
        <f t="shared" si="2115"/>
        <v>1</v>
      </c>
      <c r="BI1987" s="29">
        <f t="shared" si="2115"/>
        <v>1</v>
      </c>
      <c r="BJ1987" s="29">
        <f t="shared" si="2113"/>
        <v>1</v>
      </c>
      <c r="BN1987" s="29">
        <f t="shared" si="2126"/>
        <v>26</v>
      </c>
      <c r="BO1987" s="29">
        <f t="shared" si="2122"/>
        <v>31</v>
      </c>
    </row>
    <row r="1988" spans="3:67" x14ac:dyDescent="0.25">
      <c r="C1988" s="79">
        <f t="shared" si="2119"/>
        <v>43892</v>
      </c>
      <c r="D1988" s="29">
        <f t="shared" si="2057"/>
        <v>2020</v>
      </c>
      <c r="E1988" s="29">
        <f t="shared" si="2127"/>
        <v>3</v>
      </c>
      <c r="F1988" s="29">
        <f t="shared" si="2128"/>
        <v>10</v>
      </c>
      <c r="G1988" s="29">
        <f t="shared" si="2129"/>
        <v>2</v>
      </c>
      <c r="H1988" s="166" t="str">
        <f t="shared" si="2130"/>
        <v>So</v>
      </c>
      <c r="I1988" s="29">
        <f t="shared" si="2120"/>
        <v>27</v>
      </c>
      <c r="J1988" s="29">
        <f t="array" ref="J1988">INDEX(Dienstplan!$F$6:$AJ$55,BN1988,BO1988)</f>
        <v>0</v>
      </c>
      <c r="K1988" s="29">
        <f t="array" ref="K1988">IF(OR(J1988=Schichten!$B$3,J1988=Schichten!$B$4),INDEX($D$98:$D$147,MATCH(CODE(J1988),$H$98:$H$147,0)),IF(ISERROR(INDEX($D$98:$D$147,MATCH(J1988,$A$98:$A$147,0))),0,INDEX($D$98:$D$147,MATCH(J1988,$A$98:$A$147,0))))</f>
        <v>0</v>
      </c>
      <c r="L1988" s="29">
        <f t="shared" ref="L1988" si="2135">L1938</f>
        <v>0</v>
      </c>
      <c r="M1988" s="29">
        <f t="shared" si="2060"/>
        <v>0</v>
      </c>
      <c r="O1988" s="29">
        <f t="shared" ref="O1988:AD2003" si="2136">IF($M$457,IF($J1988=O$461,1,0),0)</f>
        <v>0</v>
      </c>
      <c r="P1988" s="29">
        <f t="shared" si="2136"/>
        <v>0</v>
      </c>
      <c r="Q1988" s="29">
        <f t="shared" si="2136"/>
        <v>0</v>
      </c>
      <c r="R1988" s="29">
        <f t="shared" si="2136"/>
        <v>0</v>
      </c>
      <c r="S1988" s="29">
        <f t="shared" si="2136"/>
        <v>0</v>
      </c>
      <c r="T1988" s="29">
        <f t="shared" si="2136"/>
        <v>0</v>
      </c>
      <c r="U1988" s="29">
        <f t="shared" si="2136"/>
        <v>0</v>
      </c>
      <c r="V1988" s="29">
        <f t="shared" si="2136"/>
        <v>0</v>
      </c>
      <c r="W1988" s="29">
        <f t="shared" si="2136"/>
        <v>0</v>
      </c>
      <c r="X1988" s="29">
        <f t="shared" si="2136"/>
        <v>0</v>
      </c>
      <c r="Y1988" s="29">
        <f t="shared" si="2136"/>
        <v>1</v>
      </c>
      <c r="Z1988" s="29">
        <f t="shared" si="2136"/>
        <v>1</v>
      </c>
      <c r="AA1988" s="29">
        <f t="shared" si="2136"/>
        <v>1</v>
      </c>
      <c r="AB1988" s="29">
        <f t="shared" si="2136"/>
        <v>1</v>
      </c>
      <c r="AC1988" s="29">
        <f t="shared" si="2136"/>
        <v>1</v>
      </c>
      <c r="AD1988" s="29">
        <f t="shared" si="2136"/>
        <v>1</v>
      </c>
      <c r="AE1988" s="29">
        <f t="shared" si="2134"/>
        <v>1</v>
      </c>
      <c r="AF1988" s="29">
        <f t="shared" si="2134"/>
        <v>1</v>
      </c>
      <c r="AG1988" s="29">
        <f t="shared" si="2134"/>
        <v>1</v>
      </c>
      <c r="AH1988" s="29">
        <f t="shared" si="2134"/>
        <v>1</v>
      </c>
      <c r="AI1988" s="29">
        <f t="shared" si="2134"/>
        <v>1</v>
      </c>
      <c r="AJ1988" s="29">
        <f t="shared" si="2134"/>
        <v>1</v>
      </c>
      <c r="AK1988" s="29">
        <f t="shared" si="2134"/>
        <v>1</v>
      </c>
      <c r="AL1988" s="29">
        <f t="shared" si="2134"/>
        <v>1</v>
      </c>
      <c r="AM1988" s="29">
        <f t="shared" si="2134"/>
        <v>1</v>
      </c>
      <c r="AN1988" s="29">
        <f t="shared" si="2134"/>
        <v>1</v>
      </c>
      <c r="AO1988" s="29">
        <f t="shared" si="2134"/>
        <v>1</v>
      </c>
      <c r="AP1988" s="29">
        <f t="shared" si="2134"/>
        <v>1</v>
      </c>
      <c r="AQ1988" s="29">
        <f t="shared" si="2134"/>
        <v>1</v>
      </c>
      <c r="AR1988" s="29">
        <f t="shared" si="2134"/>
        <v>1</v>
      </c>
      <c r="AS1988" s="29">
        <f t="shared" si="2134"/>
        <v>1</v>
      </c>
      <c r="AT1988" s="29">
        <f t="shared" si="2115"/>
        <v>1</v>
      </c>
      <c r="AU1988" s="29">
        <f t="shared" si="2115"/>
        <v>1</v>
      </c>
      <c r="AV1988" s="29">
        <f t="shared" si="2115"/>
        <v>1</v>
      </c>
      <c r="AW1988" s="29">
        <f t="shared" si="2115"/>
        <v>1</v>
      </c>
      <c r="AX1988" s="29">
        <f t="shared" si="2115"/>
        <v>1</v>
      </c>
      <c r="AY1988" s="29">
        <f t="shared" si="2115"/>
        <v>1</v>
      </c>
      <c r="AZ1988" s="29">
        <f t="shared" si="2115"/>
        <v>1</v>
      </c>
      <c r="BA1988" s="29">
        <f t="shared" si="2115"/>
        <v>1</v>
      </c>
      <c r="BB1988" s="29">
        <f t="shared" si="2115"/>
        <v>1</v>
      </c>
      <c r="BC1988" s="29">
        <f t="shared" si="2115"/>
        <v>1</v>
      </c>
      <c r="BD1988" s="29">
        <f t="shared" si="2115"/>
        <v>1</v>
      </c>
      <c r="BE1988" s="29">
        <f t="shared" si="2115"/>
        <v>1</v>
      </c>
      <c r="BF1988" s="29">
        <f t="shared" si="2115"/>
        <v>1</v>
      </c>
      <c r="BG1988" s="29">
        <f t="shared" si="2115"/>
        <v>1</v>
      </c>
      <c r="BH1988" s="29">
        <f t="shared" si="2115"/>
        <v>1</v>
      </c>
      <c r="BI1988" s="29">
        <f t="shared" si="2115"/>
        <v>1</v>
      </c>
      <c r="BJ1988" s="29">
        <f t="shared" si="2113"/>
        <v>1</v>
      </c>
      <c r="BN1988" s="29">
        <f t="shared" si="2126"/>
        <v>27</v>
      </c>
      <c r="BO1988" s="29">
        <f t="shared" si="2122"/>
        <v>31</v>
      </c>
    </row>
    <row r="1989" spans="3:67" x14ac:dyDescent="0.25">
      <c r="C1989" s="79">
        <f>C1939+1</f>
        <v>43892</v>
      </c>
      <c r="D1989" s="29">
        <f t="shared" si="2057"/>
        <v>2020</v>
      </c>
      <c r="E1989" s="29">
        <f t="shared" si="2127"/>
        <v>3</v>
      </c>
      <c r="F1989" s="29">
        <f t="shared" si="2128"/>
        <v>10</v>
      </c>
      <c r="G1989" s="29">
        <f t="shared" si="2129"/>
        <v>2</v>
      </c>
      <c r="H1989" s="166" t="str">
        <f t="shared" si="2130"/>
        <v>So</v>
      </c>
      <c r="I1989" s="29">
        <f>I1939</f>
        <v>28</v>
      </c>
      <c r="J1989" s="29">
        <f t="array" ref="J1989">INDEX(Dienstplan!$F$6:$AJ$55,BN1989,BO1989)</f>
        <v>0</v>
      </c>
      <c r="K1989" s="29">
        <f t="array" ref="K1989">IF(OR(J1989=Schichten!$B$3,J1989=Schichten!$B$4),INDEX($D$98:$D$147,MATCH(CODE(J1989),$H$98:$H$147,0)),IF(ISERROR(INDEX($D$98:$D$147,MATCH(J1989,$A$98:$A$147,0))),0,INDEX($D$98:$D$147,MATCH(J1989,$A$98:$A$147,0))))</f>
        <v>0</v>
      </c>
      <c r="L1989" s="29">
        <f>L1939</f>
        <v>0</v>
      </c>
      <c r="M1989" s="29">
        <f t="shared" si="2060"/>
        <v>0</v>
      </c>
      <c r="O1989" s="29">
        <f t="shared" si="2136"/>
        <v>0</v>
      </c>
      <c r="P1989" s="29">
        <f t="shared" si="2136"/>
        <v>0</v>
      </c>
      <c r="Q1989" s="29">
        <f t="shared" si="2136"/>
        <v>0</v>
      </c>
      <c r="R1989" s="29">
        <f t="shared" si="2136"/>
        <v>0</v>
      </c>
      <c r="S1989" s="29">
        <f t="shared" si="2136"/>
        <v>0</v>
      </c>
      <c r="T1989" s="29">
        <f t="shared" si="2136"/>
        <v>0</v>
      </c>
      <c r="U1989" s="29">
        <f t="shared" si="2136"/>
        <v>0</v>
      </c>
      <c r="V1989" s="29">
        <f t="shared" si="2136"/>
        <v>0</v>
      </c>
      <c r="W1989" s="29">
        <f t="shared" si="2136"/>
        <v>0</v>
      </c>
      <c r="X1989" s="29">
        <f t="shared" si="2136"/>
        <v>0</v>
      </c>
      <c r="Y1989" s="29">
        <f t="shared" si="2136"/>
        <v>1</v>
      </c>
      <c r="Z1989" s="29">
        <f t="shared" si="2136"/>
        <v>1</v>
      </c>
      <c r="AA1989" s="29">
        <f t="shared" si="2136"/>
        <v>1</v>
      </c>
      <c r="AB1989" s="29">
        <f t="shared" si="2136"/>
        <v>1</v>
      </c>
      <c r="AC1989" s="29">
        <f t="shared" si="2136"/>
        <v>1</v>
      </c>
      <c r="AD1989" s="29">
        <f t="shared" si="2136"/>
        <v>1</v>
      </c>
      <c r="AE1989" s="29">
        <f t="shared" si="2134"/>
        <v>1</v>
      </c>
      <c r="AF1989" s="29">
        <f t="shared" si="2134"/>
        <v>1</v>
      </c>
      <c r="AG1989" s="29">
        <f t="shared" si="2134"/>
        <v>1</v>
      </c>
      <c r="AH1989" s="29">
        <f t="shared" si="2134"/>
        <v>1</v>
      </c>
      <c r="AI1989" s="29">
        <f t="shared" si="2134"/>
        <v>1</v>
      </c>
      <c r="AJ1989" s="29">
        <f t="shared" si="2134"/>
        <v>1</v>
      </c>
      <c r="AK1989" s="29">
        <f t="shared" si="2134"/>
        <v>1</v>
      </c>
      <c r="AL1989" s="29">
        <f t="shared" si="2134"/>
        <v>1</v>
      </c>
      <c r="AM1989" s="29">
        <f t="shared" si="2134"/>
        <v>1</v>
      </c>
      <c r="AN1989" s="29">
        <f t="shared" si="2134"/>
        <v>1</v>
      </c>
      <c r="AO1989" s="29">
        <f t="shared" si="2134"/>
        <v>1</v>
      </c>
      <c r="AP1989" s="29">
        <f t="shared" si="2134"/>
        <v>1</v>
      </c>
      <c r="AQ1989" s="29">
        <f t="shared" si="2134"/>
        <v>1</v>
      </c>
      <c r="AR1989" s="29">
        <f t="shared" si="2134"/>
        <v>1</v>
      </c>
      <c r="AS1989" s="29">
        <f t="shared" si="2134"/>
        <v>1</v>
      </c>
      <c r="AT1989" s="29">
        <f t="shared" si="2115"/>
        <v>1</v>
      </c>
      <c r="AU1989" s="29">
        <f t="shared" si="2115"/>
        <v>1</v>
      </c>
      <c r="AV1989" s="29">
        <f t="shared" si="2115"/>
        <v>1</v>
      </c>
      <c r="AW1989" s="29">
        <f t="shared" si="2115"/>
        <v>1</v>
      </c>
      <c r="AX1989" s="29">
        <f t="shared" si="2115"/>
        <v>1</v>
      </c>
      <c r="AY1989" s="29">
        <f t="shared" si="2115"/>
        <v>1</v>
      </c>
      <c r="AZ1989" s="29">
        <f t="shared" si="2115"/>
        <v>1</v>
      </c>
      <c r="BA1989" s="29">
        <f t="shared" si="2115"/>
        <v>1</v>
      </c>
      <c r="BB1989" s="29">
        <f t="shared" si="2115"/>
        <v>1</v>
      </c>
      <c r="BC1989" s="29">
        <f t="shared" si="2115"/>
        <v>1</v>
      </c>
      <c r="BD1989" s="29">
        <f t="shared" si="2115"/>
        <v>1</v>
      </c>
      <c r="BE1989" s="29">
        <f t="shared" si="2115"/>
        <v>1</v>
      </c>
      <c r="BF1989" s="29">
        <f t="shared" si="2115"/>
        <v>1</v>
      </c>
      <c r="BG1989" s="29">
        <f t="shared" si="2115"/>
        <v>1</v>
      </c>
      <c r="BH1989" s="29">
        <f t="shared" si="2115"/>
        <v>1</v>
      </c>
      <c r="BI1989" s="29">
        <f t="shared" si="2115"/>
        <v>1</v>
      </c>
      <c r="BJ1989" s="29">
        <f t="shared" si="2113"/>
        <v>1</v>
      </c>
      <c r="BN1989" s="29">
        <f t="shared" si="2126"/>
        <v>28</v>
      </c>
      <c r="BO1989" s="29">
        <f>BO1939+1</f>
        <v>31</v>
      </c>
    </row>
    <row r="1990" spans="3:67" x14ac:dyDescent="0.25">
      <c r="C1990" s="79">
        <f t="shared" ref="C1990:C1997" si="2137">C1940+1</f>
        <v>43892</v>
      </c>
      <c r="D1990" s="29">
        <f t="shared" si="2057"/>
        <v>2020</v>
      </c>
      <c r="E1990" s="29">
        <f t="shared" si="2127"/>
        <v>3</v>
      </c>
      <c r="F1990" s="29">
        <f t="shared" si="2128"/>
        <v>10</v>
      </c>
      <c r="G1990" s="29">
        <f t="shared" si="2129"/>
        <v>2</v>
      </c>
      <c r="H1990" s="166" t="str">
        <f t="shared" si="2130"/>
        <v>So</v>
      </c>
      <c r="I1990" s="29">
        <f t="shared" ref="I1990:I1997" si="2138">I1940</f>
        <v>29</v>
      </c>
      <c r="J1990" s="29">
        <f t="array" ref="J1990">INDEX(Dienstplan!$F$6:$AJ$55,BN1990,BO1990)</f>
        <v>0</v>
      </c>
      <c r="K1990" s="29">
        <f t="array" ref="K1990">IF(OR(J1990=Schichten!$B$3,J1990=Schichten!$B$4),INDEX($D$98:$D$147,MATCH(CODE(J1990),$H$98:$H$147,0)),IF(ISERROR(INDEX($D$98:$D$147,MATCH(J1990,$A$98:$A$147,0))),0,INDEX($D$98:$D$147,MATCH(J1990,$A$98:$A$147,0))))</f>
        <v>0</v>
      </c>
      <c r="L1990" s="29">
        <f t="shared" ref="L1990" si="2139">L1940</f>
        <v>0</v>
      </c>
      <c r="M1990" s="29">
        <f t="shared" si="2060"/>
        <v>0</v>
      </c>
      <c r="O1990" s="29">
        <f t="shared" si="2136"/>
        <v>0</v>
      </c>
      <c r="P1990" s="29">
        <f t="shared" si="2136"/>
        <v>0</v>
      </c>
      <c r="Q1990" s="29">
        <f t="shared" si="2136"/>
        <v>0</v>
      </c>
      <c r="R1990" s="29">
        <f t="shared" si="2136"/>
        <v>0</v>
      </c>
      <c r="S1990" s="29">
        <f t="shared" si="2136"/>
        <v>0</v>
      </c>
      <c r="T1990" s="29">
        <f t="shared" si="2136"/>
        <v>0</v>
      </c>
      <c r="U1990" s="29">
        <f t="shared" si="2136"/>
        <v>0</v>
      </c>
      <c r="V1990" s="29">
        <f t="shared" si="2136"/>
        <v>0</v>
      </c>
      <c r="W1990" s="29">
        <f t="shared" si="2136"/>
        <v>0</v>
      </c>
      <c r="X1990" s="29">
        <f t="shared" si="2136"/>
        <v>0</v>
      </c>
      <c r="Y1990" s="29">
        <f t="shared" si="2136"/>
        <v>1</v>
      </c>
      <c r="Z1990" s="29">
        <f t="shared" si="2136"/>
        <v>1</v>
      </c>
      <c r="AA1990" s="29">
        <f t="shared" si="2136"/>
        <v>1</v>
      </c>
      <c r="AB1990" s="29">
        <f t="shared" si="2136"/>
        <v>1</v>
      </c>
      <c r="AC1990" s="29">
        <f t="shared" si="2136"/>
        <v>1</v>
      </c>
      <c r="AD1990" s="29">
        <f t="shared" si="2136"/>
        <v>1</v>
      </c>
      <c r="AE1990" s="29">
        <f t="shared" si="2134"/>
        <v>1</v>
      </c>
      <c r="AF1990" s="29">
        <f t="shared" si="2134"/>
        <v>1</v>
      </c>
      <c r="AG1990" s="29">
        <f t="shared" si="2134"/>
        <v>1</v>
      </c>
      <c r="AH1990" s="29">
        <f t="shared" si="2134"/>
        <v>1</v>
      </c>
      <c r="AI1990" s="29">
        <f t="shared" si="2134"/>
        <v>1</v>
      </c>
      <c r="AJ1990" s="29">
        <f t="shared" si="2134"/>
        <v>1</v>
      </c>
      <c r="AK1990" s="29">
        <f t="shared" si="2134"/>
        <v>1</v>
      </c>
      <c r="AL1990" s="29">
        <f t="shared" si="2134"/>
        <v>1</v>
      </c>
      <c r="AM1990" s="29">
        <f t="shared" si="2134"/>
        <v>1</v>
      </c>
      <c r="AN1990" s="29">
        <f t="shared" si="2134"/>
        <v>1</v>
      </c>
      <c r="AO1990" s="29">
        <f t="shared" si="2134"/>
        <v>1</v>
      </c>
      <c r="AP1990" s="29">
        <f t="shared" si="2134"/>
        <v>1</v>
      </c>
      <c r="AQ1990" s="29">
        <f t="shared" si="2134"/>
        <v>1</v>
      </c>
      <c r="AR1990" s="29">
        <f t="shared" si="2134"/>
        <v>1</v>
      </c>
      <c r="AS1990" s="29">
        <f t="shared" si="2134"/>
        <v>1</v>
      </c>
      <c r="AT1990" s="29">
        <f t="shared" si="2115"/>
        <v>1</v>
      </c>
      <c r="AU1990" s="29">
        <f t="shared" si="2115"/>
        <v>1</v>
      </c>
      <c r="AV1990" s="29">
        <f t="shared" si="2115"/>
        <v>1</v>
      </c>
      <c r="AW1990" s="29">
        <f t="shared" si="2115"/>
        <v>1</v>
      </c>
      <c r="AX1990" s="29">
        <f t="shared" si="2115"/>
        <v>1</v>
      </c>
      <c r="AY1990" s="29">
        <f t="shared" si="2115"/>
        <v>1</v>
      </c>
      <c r="AZ1990" s="29">
        <f t="shared" si="2115"/>
        <v>1</v>
      </c>
      <c r="BA1990" s="29">
        <f t="shared" si="2115"/>
        <v>1</v>
      </c>
      <c r="BB1990" s="29">
        <f t="shared" si="2115"/>
        <v>1</v>
      </c>
      <c r="BC1990" s="29">
        <f t="shared" si="2115"/>
        <v>1</v>
      </c>
      <c r="BD1990" s="29">
        <f t="shared" si="2115"/>
        <v>1</v>
      </c>
      <c r="BE1990" s="29">
        <f t="shared" si="2115"/>
        <v>1</v>
      </c>
      <c r="BF1990" s="29">
        <f t="shared" si="2115"/>
        <v>1</v>
      </c>
      <c r="BG1990" s="29">
        <f t="shared" si="2115"/>
        <v>1</v>
      </c>
      <c r="BH1990" s="29">
        <f t="shared" si="2115"/>
        <v>1</v>
      </c>
      <c r="BI1990" s="29">
        <f t="shared" si="2115"/>
        <v>1</v>
      </c>
      <c r="BJ1990" s="29">
        <f t="shared" si="2113"/>
        <v>1</v>
      </c>
      <c r="BN1990" s="29">
        <f t="shared" si="2126"/>
        <v>29</v>
      </c>
      <c r="BO1990" s="29">
        <f t="shared" ref="BO1990:BO1997" si="2140">BO1940+1</f>
        <v>31</v>
      </c>
    </row>
    <row r="1991" spans="3:67" x14ac:dyDescent="0.25">
      <c r="C1991" s="79">
        <f t="shared" si="2137"/>
        <v>43892</v>
      </c>
      <c r="D1991" s="29">
        <f t="shared" si="2057"/>
        <v>2020</v>
      </c>
      <c r="E1991" s="29">
        <f t="shared" si="2127"/>
        <v>3</v>
      </c>
      <c r="F1991" s="29">
        <f t="shared" si="2128"/>
        <v>10</v>
      </c>
      <c r="G1991" s="29">
        <f t="shared" si="2129"/>
        <v>2</v>
      </c>
      <c r="H1991" s="166" t="str">
        <f t="shared" si="2130"/>
        <v>So</v>
      </c>
      <c r="I1991" s="29">
        <f t="shared" si="2138"/>
        <v>30</v>
      </c>
      <c r="J1991" s="29">
        <f t="array" ref="J1991">INDEX(Dienstplan!$F$6:$AJ$55,BN1991,BO1991)</f>
        <v>0</v>
      </c>
      <c r="K1991" s="29">
        <f t="array" ref="K1991">IF(OR(J1991=Schichten!$B$3,J1991=Schichten!$B$4),INDEX($D$98:$D$147,MATCH(CODE(J1991),$H$98:$H$147,0)),IF(ISERROR(INDEX($D$98:$D$147,MATCH(J1991,$A$98:$A$147,0))),0,INDEX($D$98:$D$147,MATCH(J1991,$A$98:$A$147,0))))</f>
        <v>0</v>
      </c>
      <c r="L1991" s="29">
        <f t="shared" ref="L1991" si="2141">L1941</f>
        <v>0</v>
      </c>
      <c r="M1991" s="29">
        <f t="shared" si="2060"/>
        <v>0</v>
      </c>
      <c r="O1991" s="29">
        <f t="shared" si="2136"/>
        <v>0</v>
      </c>
      <c r="P1991" s="29">
        <f t="shared" si="2136"/>
        <v>0</v>
      </c>
      <c r="Q1991" s="29">
        <f t="shared" si="2136"/>
        <v>0</v>
      </c>
      <c r="R1991" s="29">
        <f t="shared" si="2136"/>
        <v>0</v>
      </c>
      <c r="S1991" s="29">
        <f t="shared" si="2136"/>
        <v>0</v>
      </c>
      <c r="T1991" s="29">
        <f t="shared" si="2136"/>
        <v>0</v>
      </c>
      <c r="U1991" s="29">
        <f t="shared" si="2136"/>
        <v>0</v>
      </c>
      <c r="V1991" s="29">
        <f t="shared" si="2136"/>
        <v>0</v>
      </c>
      <c r="W1991" s="29">
        <f t="shared" si="2136"/>
        <v>0</v>
      </c>
      <c r="X1991" s="29">
        <f t="shared" si="2136"/>
        <v>0</v>
      </c>
      <c r="Y1991" s="29">
        <f t="shared" si="2136"/>
        <v>1</v>
      </c>
      <c r="Z1991" s="29">
        <f t="shared" si="2136"/>
        <v>1</v>
      </c>
      <c r="AA1991" s="29">
        <f t="shared" si="2136"/>
        <v>1</v>
      </c>
      <c r="AB1991" s="29">
        <f t="shared" si="2136"/>
        <v>1</v>
      </c>
      <c r="AC1991" s="29">
        <f t="shared" si="2136"/>
        <v>1</v>
      </c>
      <c r="AD1991" s="29">
        <f t="shared" si="2136"/>
        <v>1</v>
      </c>
      <c r="AE1991" s="29">
        <f t="shared" si="2134"/>
        <v>1</v>
      </c>
      <c r="AF1991" s="29">
        <f t="shared" si="2134"/>
        <v>1</v>
      </c>
      <c r="AG1991" s="29">
        <f t="shared" si="2134"/>
        <v>1</v>
      </c>
      <c r="AH1991" s="29">
        <f t="shared" si="2134"/>
        <v>1</v>
      </c>
      <c r="AI1991" s="29">
        <f t="shared" si="2134"/>
        <v>1</v>
      </c>
      <c r="AJ1991" s="29">
        <f t="shared" si="2134"/>
        <v>1</v>
      </c>
      <c r="AK1991" s="29">
        <f t="shared" si="2134"/>
        <v>1</v>
      </c>
      <c r="AL1991" s="29">
        <f t="shared" si="2134"/>
        <v>1</v>
      </c>
      <c r="AM1991" s="29">
        <f t="shared" si="2134"/>
        <v>1</v>
      </c>
      <c r="AN1991" s="29">
        <f t="shared" si="2134"/>
        <v>1</v>
      </c>
      <c r="AO1991" s="29">
        <f t="shared" si="2134"/>
        <v>1</v>
      </c>
      <c r="AP1991" s="29">
        <f t="shared" si="2134"/>
        <v>1</v>
      </c>
      <c r="AQ1991" s="29">
        <f t="shared" si="2134"/>
        <v>1</v>
      </c>
      <c r="AR1991" s="29">
        <f t="shared" si="2134"/>
        <v>1</v>
      </c>
      <c r="AS1991" s="29">
        <f t="shared" si="2134"/>
        <v>1</v>
      </c>
      <c r="AT1991" s="29">
        <f t="shared" si="2115"/>
        <v>1</v>
      </c>
      <c r="AU1991" s="29">
        <f t="shared" si="2115"/>
        <v>1</v>
      </c>
      <c r="AV1991" s="29">
        <f t="shared" si="2115"/>
        <v>1</v>
      </c>
      <c r="AW1991" s="29">
        <f t="shared" si="2115"/>
        <v>1</v>
      </c>
      <c r="AX1991" s="29">
        <f t="shared" si="2115"/>
        <v>1</v>
      </c>
      <c r="AY1991" s="29">
        <f t="shared" si="2115"/>
        <v>1</v>
      </c>
      <c r="AZ1991" s="29">
        <f t="shared" si="2115"/>
        <v>1</v>
      </c>
      <c r="BA1991" s="29">
        <f t="shared" si="2115"/>
        <v>1</v>
      </c>
      <c r="BB1991" s="29">
        <f t="shared" si="2115"/>
        <v>1</v>
      </c>
      <c r="BC1991" s="29">
        <f t="shared" si="2115"/>
        <v>1</v>
      </c>
      <c r="BD1991" s="29">
        <f t="shared" si="2115"/>
        <v>1</v>
      </c>
      <c r="BE1991" s="29">
        <f t="shared" si="2115"/>
        <v>1</v>
      </c>
      <c r="BF1991" s="29">
        <f t="shared" si="2115"/>
        <v>1</v>
      </c>
      <c r="BG1991" s="29">
        <f t="shared" si="2115"/>
        <v>1</v>
      </c>
      <c r="BH1991" s="29">
        <f t="shared" si="2115"/>
        <v>1</v>
      </c>
      <c r="BI1991" s="29">
        <f t="shared" ref="BI1991:BJ2006" si="2142">IF($M$457,IF($J1991=BI$461,1,0),0)</f>
        <v>1</v>
      </c>
      <c r="BJ1991" s="29">
        <f t="shared" si="2142"/>
        <v>1</v>
      </c>
      <c r="BN1991" s="29">
        <f t="shared" si="2126"/>
        <v>30</v>
      </c>
      <c r="BO1991" s="29">
        <f t="shared" si="2140"/>
        <v>31</v>
      </c>
    </row>
    <row r="1992" spans="3:67" x14ac:dyDescent="0.25">
      <c r="C1992" s="79">
        <f t="shared" si="2137"/>
        <v>43892</v>
      </c>
      <c r="D1992" s="29">
        <f t="shared" si="2057"/>
        <v>2020</v>
      </c>
      <c r="E1992" s="29">
        <f t="shared" si="2127"/>
        <v>3</v>
      </c>
      <c r="F1992" s="29">
        <f t="shared" si="2128"/>
        <v>10</v>
      </c>
      <c r="G1992" s="29">
        <f t="shared" si="2129"/>
        <v>2</v>
      </c>
      <c r="H1992" s="166" t="str">
        <f t="shared" si="2130"/>
        <v>So</v>
      </c>
      <c r="I1992" s="29">
        <f t="shared" si="2138"/>
        <v>31</v>
      </c>
      <c r="J1992" s="29">
        <f t="array" ref="J1992">INDEX(Dienstplan!$F$6:$AJ$55,BN1992,BO1992)</f>
        <v>0</v>
      </c>
      <c r="K1992" s="29">
        <f t="array" ref="K1992">IF(OR(J1992=Schichten!$B$3,J1992=Schichten!$B$4),INDEX($D$98:$D$147,MATCH(CODE(J1992),$H$98:$H$147,0)),IF(ISERROR(INDEX($D$98:$D$147,MATCH(J1992,$A$98:$A$147,0))),0,INDEX($D$98:$D$147,MATCH(J1992,$A$98:$A$147,0))))</f>
        <v>0</v>
      </c>
      <c r="L1992" s="29">
        <f t="shared" ref="L1992" si="2143">L1942</f>
        <v>0</v>
      </c>
      <c r="M1992" s="29">
        <f t="shared" si="2060"/>
        <v>0</v>
      </c>
      <c r="O1992" s="29">
        <f t="shared" si="2136"/>
        <v>0</v>
      </c>
      <c r="P1992" s="29">
        <f t="shared" si="2136"/>
        <v>0</v>
      </c>
      <c r="Q1992" s="29">
        <f t="shared" si="2136"/>
        <v>0</v>
      </c>
      <c r="R1992" s="29">
        <f t="shared" si="2136"/>
        <v>0</v>
      </c>
      <c r="S1992" s="29">
        <f t="shared" si="2136"/>
        <v>0</v>
      </c>
      <c r="T1992" s="29">
        <f t="shared" si="2136"/>
        <v>0</v>
      </c>
      <c r="U1992" s="29">
        <f t="shared" si="2136"/>
        <v>0</v>
      </c>
      <c r="V1992" s="29">
        <f t="shared" si="2136"/>
        <v>0</v>
      </c>
      <c r="W1992" s="29">
        <f t="shared" si="2136"/>
        <v>0</v>
      </c>
      <c r="X1992" s="29">
        <f t="shared" si="2136"/>
        <v>0</v>
      </c>
      <c r="Y1992" s="29">
        <f t="shared" si="2136"/>
        <v>1</v>
      </c>
      <c r="Z1992" s="29">
        <f t="shared" si="2136"/>
        <v>1</v>
      </c>
      <c r="AA1992" s="29">
        <f t="shared" si="2136"/>
        <v>1</v>
      </c>
      <c r="AB1992" s="29">
        <f t="shared" si="2136"/>
        <v>1</v>
      </c>
      <c r="AC1992" s="29">
        <f t="shared" si="2136"/>
        <v>1</v>
      </c>
      <c r="AD1992" s="29">
        <f t="shared" si="2136"/>
        <v>1</v>
      </c>
      <c r="AE1992" s="29">
        <f t="shared" si="2134"/>
        <v>1</v>
      </c>
      <c r="AF1992" s="29">
        <f t="shared" si="2134"/>
        <v>1</v>
      </c>
      <c r="AG1992" s="29">
        <f t="shared" si="2134"/>
        <v>1</v>
      </c>
      <c r="AH1992" s="29">
        <f t="shared" si="2134"/>
        <v>1</v>
      </c>
      <c r="AI1992" s="29">
        <f t="shared" si="2134"/>
        <v>1</v>
      </c>
      <c r="AJ1992" s="29">
        <f t="shared" si="2134"/>
        <v>1</v>
      </c>
      <c r="AK1992" s="29">
        <f t="shared" si="2134"/>
        <v>1</v>
      </c>
      <c r="AL1992" s="29">
        <f t="shared" si="2134"/>
        <v>1</v>
      </c>
      <c r="AM1992" s="29">
        <f t="shared" si="2134"/>
        <v>1</v>
      </c>
      <c r="AN1992" s="29">
        <f t="shared" si="2134"/>
        <v>1</v>
      </c>
      <c r="AO1992" s="29">
        <f t="shared" si="2134"/>
        <v>1</v>
      </c>
      <c r="AP1992" s="29">
        <f t="shared" si="2134"/>
        <v>1</v>
      </c>
      <c r="AQ1992" s="29">
        <f t="shared" si="2134"/>
        <v>1</v>
      </c>
      <c r="AR1992" s="29">
        <f t="shared" si="2134"/>
        <v>1</v>
      </c>
      <c r="AS1992" s="29">
        <f t="shared" si="2134"/>
        <v>1</v>
      </c>
      <c r="AT1992" s="29">
        <f t="shared" ref="AT1992:BI2007" si="2144">IF($M$457,IF($J1992=AT$461,1,0),0)</f>
        <v>1</v>
      </c>
      <c r="AU1992" s="29">
        <f t="shared" si="2144"/>
        <v>1</v>
      </c>
      <c r="AV1992" s="29">
        <f t="shared" si="2144"/>
        <v>1</v>
      </c>
      <c r="AW1992" s="29">
        <f t="shared" si="2144"/>
        <v>1</v>
      </c>
      <c r="AX1992" s="29">
        <f t="shared" si="2144"/>
        <v>1</v>
      </c>
      <c r="AY1992" s="29">
        <f t="shared" si="2144"/>
        <v>1</v>
      </c>
      <c r="AZ1992" s="29">
        <f t="shared" si="2144"/>
        <v>1</v>
      </c>
      <c r="BA1992" s="29">
        <f t="shared" si="2144"/>
        <v>1</v>
      </c>
      <c r="BB1992" s="29">
        <f t="shared" si="2144"/>
        <v>1</v>
      </c>
      <c r="BC1992" s="29">
        <f t="shared" si="2144"/>
        <v>1</v>
      </c>
      <c r="BD1992" s="29">
        <f t="shared" si="2144"/>
        <v>1</v>
      </c>
      <c r="BE1992" s="29">
        <f t="shared" si="2144"/>
        <v>1</v>
      </c>
      <c r="BF1992" s="29">
        <f t="shared" si="2144"/>
        <v>1</v>
      </c>
      <c r="BG1992" s="29">
        <f t="shared" si="2144"/>
        <v>1</v>
      </c>
      <c r="BH1992" s="29">
        <f t="shared" si="2144"/>
        <v>1</v>
      </c>
      <c r="BI1992" s="29">
        <f t="shared" si="2144"/>
        <v>1</v>
      </c>
      <c r="BJ1992" s="29">
        <f t="shared" si="2142"/>
        <v>1</v>
      </c>
      <c r="BN1992" s="29">
        <f t="shared" si="2126"/>
        <v>31</v>
      </c>
      <c r="BO1992" s="29">
        <f t="shared" si="2140"/>
        <v>31</v>
      </c>
    </row>
    <row r="1993" spans="3:67" x14ac:dyDescent="0.25">
      <c r="C1993" s="79">
        <f t="shared" si="2137"/>
        <v>43892</v>
      </c>
      <c r="D1993" s="29">
        <f t="shared" si="2057"/>
        <v>2020</v>
      </c>
      <c r="E1993" s="29">
        <f t="shared" si="2127"/>
        <v>3</v>
      </c>
      <c r="F1993" s="29">
        <f t="shared" si="2128"/>
        <v>10</v>
      </c>
      <c r="G1993" s="29">
        <f t="shared" si="2129"/>
        <v>2</v>
      </c>
      <c r="H1993" s="166" t="str">
        <f t="shared" si="2130"/>
        <v>So</v>
      </c>
      <c r="I1993" s="29">
        <f t="shared" si="2138"/>
        <v>32</v>
      </c>
      <c r="J1993" s="29">
        <f t="array" ref="J1993">INDEX(Dienstplan!$F$6:$AJ$55,BN1993,BO1993)</f>
        <v>0</v>
      </c>
      <c r="K1993" s="29">
        <f t="array" ref="K1993">IF(OR(J1993=Schichten!$B$3,J1993=Schichten!$B$4),INDEX($D$98:$D$147,MATCH(CODE(J1993),$H$98:$H$147,0)),IF(ISERROR(INDEX($D$98:$D$147,MATCH(J1993,$A$98:$A$147,0))),0,INDEX($D$98:$D$147,MATCH(J1993,$A$98:$A$147,0))))</f>
        <v>0</v>
      </c>
      <c r="L1993" s="29">
        <f t="shared" ref="L1993" si="2145">L1943</f>
        <v>0</v>
      </c>
      <c r="M1993" s="29">
        <f t="shared" si="2060"/>
        <v>0</v>
      </c>
      <c r="O1993" s="29">
        <f t="shared" si="2136"/>
        <v>0</v>
      </c>
      <c r="P1993" s="29">
        <f t="shared" si="2136"/>
        <v>0</v>
      </c>
      <c r="Q1993" s="29">
        <f t="shared" si="2136"/>
        <v>0</v>
      </c>
      <c r="R1993" s="29">
        <f t="shared" si="2136"/>
        <v>0</v>
      </c>
      <c r="S1993" s="29">
        <f t="shared" si="2136"/>
        <v>0</v>
      </c>
      <c r="T1993" s="29">
        <f t="shared" si="2136"/>
        <v>0</v>
      </c>
      <c r="U1993" s="29">
        <f t="shared" si="2136"/>
        <v>0</v>
      </c>
      <c r="V1993" s="29">
        <f t="shared" si="2136"/>
        <v>0</v>
      </c>
      <c r="W1993" s="29">
        <f t="shared" si="2136"/>
        <v>0</v>
      </c>
      <c r="X1993" s="29">
        <f t="shared" si="2136"/>
        <v>0</v>
      </c>
      <c r="Y1993" s="29">
        <f t="shared" si="2136"/>
        <v>1</v>
      </c>
      <c r="Z1993" s="29">
        <f t="shared" si="2136"/>
        <v>1</v>
      </c>
      <c r="AA1993" s="29">
        <f t="shared" si="2136"/>
        <v>1</v>
      </c>
      <c r="AB1993" s="29">
        <f t="shared" si="2136"/>
        <v>1</v>
      </c>
      <c r="AC1993" s="29">
        <f t="shared" si="2136"/>
        <v>1</v>
      </c>
      <c r="AD1993" s="29">
        <f t="shared" si="2136"/>
        <v>1</v>
      </c>
      <c r="AE1993" s="29">
        <f t="shared" si="2134"/>
        <v>1</v>
      </c>
      <c r="AF1993" s="29">
        <f t="shared" si="2134"/>
        <v>1</v>
      </c>
      <c r="AG1993" s="29">
        <f t="shared" si="2134"/>
        <v>1</v>
      </c>
      <c r="AH1993" s="29">
        <f t="shared" si="2134"/>
        <v>1</v>
      </c>
      <c r="AI1993" s="29">
        <f t="shared" si="2134"/>
        <v>1</v>
      </c>
      <c r="AJ1993" s="29">
        <f t="shared" si="2134"/>
        <v>1</v>
      </c>
      <c r="AK1993" s="29">
        <f t="shared" si="2134"/>
        <v>1</v>
      </c>
      <c r="AL1993" s="29">
        <f t="shared" si="2134"/>
        <v>1</v>
      </c>
      <c r="AM1993" s="29">
        <f t="shared" si="2134"/>
        <v>1</v>
      </c>
      <c r="AN1993" s="29">
        <f t="shared" si="2134"/>
        <v>1</v>
      </c>
      <c r="AO1993" s="29">
        <f t="shared" si="2134"/>
        <v>1</v>
      </c>
      <c r="AP1993" s="29">
        <f t="shared" si="2134"/>
        <v>1</v>
      </c>
      <c r="AQ1993" s="29">
        <f t="shared" si="2134"/>
        <v>1</v>
      </c>
      <c r="AR1993" s="29">
        <f t="shared" si="2134"/>
        <v>1</v>
      </c>
      <c r="AS1993" s="29">
        <f t="shared" si="2134"/>
        <v>1</v>
      </c>
      <c r="AT1993" s="29">
        <f t="shared" si="2144"/>
        <v>1</v>
      </c>
      <c r="AU1993" s="29">
        <f t="shared" si="2144"/>
        <v>1</v>
      </c>
      <c r="AV1993" s="29">
        <f t="shared" si="2144"/>
        <v>1</v>
      </c>
      <c r="AW1993" s="29">
        <f t="shared" si="2144"/>
        <v>1</v>
      </c>
      <c r="AX1993" s="29">
        <f t="shared" si="2144"/>
        <v>1</v>
      </c>
      <c r="AY1993" s="29">
        <f t="shared" si="2144"/>
        <v>1</v>
      </c>
      <c r="AZ1993" s="29">
        <f t="shared" si="2144"/>
        <v>1</v>
      </c>
      <c r="BA1993" s="29">
        <f t="shared" si="2144"/>
        <v>1</v>
      </c>
      <c r="BB1993" s="29">
        <f t="shared" si="2144"/>
        <v>1</v>
      </c>
      <c r="BC1993" s="29">
        <f t="shared" si="2144"/>
        <v>1</v>
      </c>
      <c r="BD1993" s="29">
        <f t="shared" si="2144"/>
        <v>1</v>
      </c>
      <c r="BE1993" s="29">
        <f t="shared" si="2144"/>
        <v>1</v>
      </c>
      <c r="BF1993" s="29">
        <f t="shared" si="2144"/>
        <v>1</v>
      </c>
      <c r="BG1993" s="29">
        <f t="shared" si="2144"/>
        <v>1</v>
      </c>
      <c r="BH1993" s="29">
        <f t="shared" si="2144"/>
        <v>1</v>
      </c>
      <c r="BI1993" s="29">
        <f t="shared" si="2144"/>
        <v>1</v>
      </c>
      <c r="BJ1993" s="29">
        <f t="shared" si="2142"/>
        <v>1</v>
      </c>
      <c r="BN1993" s="29">
        <f t="shared" si="2126"/>
        <v>32</v>
      </c>
      <c r="BO1993" s="29">
        <f t="shared" si="2140"/>
        <v>31</v>
      </c>
    </row>
    <row r="1994" spans="3:67" x14ac:dyDescent="0.25">
      <c r="C1994" s="79">
        <f t="shared" si="2137"/>
        <v>43892</v>
      </c>
      <c r="D1994" s="29">
        <f t="shared" si="2057"/>
        <v>2020</v>
      </c>
      <c r="E1994" s="29">
        <f t="shared" si="2127"/>
        <v>3</v>
      </c>
      <c r="F1994" s="29">
        <f t="shared" si="2128"/>
        <v>10</v>
      </c>
      <c r="G1994" s="29">
        <f t="shared" si="2129"/>
        <v>2</v>
      </c>
      <c r="H1994" s="166" t="str">
        <f t="shared" si="2130"/>
        <v>So</v>
      </c>
      <c r="I1994" s="29">
        <f t="shared" si="2138"/>
        <v>33</v>
      </c>
      <c r="J1994" s="29">
        <f t="array" ref="J1994">INDEX(Dienstplan!$F$6:$AJ$55,BN1994,BO1994)</f>
        <v>0</v>
      </c>
      <c r="K1994" s="29">
        <f t="array" ref="K1994">IF(OR(J1994=Schichten!$B$3,J1994=Schichten!$B$4),INDEX($D$98:$D$147,MATCH(CODE(J1994),$H$98:$H$147,0)),IF(ISERROR(INDEX($D$98:$D$147,MATCH(J1994,$A$98:$A$147,0))),0,INDEX($D$98:$D$147,MATCH(J1994,$A$98:$A$147,0))))</f>
        <v>0</v>
      </c>
      <c r="L1994" s="29">
        <f t="shared" ref="L1994" si="2146">L1944</f>
        <v>0</v>
      </c>
      <c r="M1994" s="29">
        <f t="shared" si="2060"/>
        <v>0</v>
      </c>
      <c r="O1994" s="29">
        <f t="shared" si="2136"/>
        <v>0</v>
      </c>
      <c r="P1994" s="29">
        <f t="shared" si="2136"/>
        <v>0</v>
      </c>
      <c r="Q1994" s="29">
        <f t="shared" si="2136"/>
        <v>0</v>
      </c>
      <c r="R1994" s="29">
        <f t="shared" si="2136"/>
        <v>0</v>
      </c>
      <c r="S1994" s="29">
        <f t="shared" si="2136"/>
        <v>0</v>
      </c>
      <c r="T1994" s="29">
        <f t="shared" si="2136"/>
        <v>0</v>
      </c>
      <c r="U1994" s="29">
        <f t="shared" si="2136"/>
        <v>0</v>
      </c>
      <c r="V1994" s="29">
        <f t="shared" si="2136"/>
        <v>0</v>
      </c>
      <c r="W1994" s="29">
        <f t="shared" si="2136"/>
        <v>0</v>
      </c>
      <c r="X1994" s="29">
        <f t="shared" si="2136"/>
        <v>0</v>
      </c>
      <c r="Y1994" s="29">
        <f t="shared" si="2136"/>
        <v>1</v>
      </c>
      <c r="Z1994" s="29">
        <f t="shared" si="2136"/>
        <v>1</v>
      </c>
      <c r="AA1994" s="29">
        <f t="shared" si="2136"/>
        <v>1</v>
      </c>
      <c r="AB1994" s="29">
        <f t="shared" si="2136"/>
        <v>1</v>
      </c>
      <c r="AC1994" s="29">
        <f t="shared" si="2136"/>
        <v>1</v>
      </c>
      <c r="AD1994" s="29">
        <f t="shared" si="2136"/>
        <v>1</v>
      </c>
      <c r="AE1994" s="29">
        <f t="shared" si="2134"/>
        <v>1</v>
      </c>
      <c r="AF1994" s="29">
        <f t="shared" si="2134"/>
        <v>1</v>
      </c>
      <c r="AG1994" s="29">
        <f t="shared" si="2134"/>
        <v>1</v>
      </c>
      <c r="AH1994" s="29">
        <f t="shared" si="2134"/>
        <v>1</v>
      </c>
      <c r="AI1994" s="29">
        <f t="shared" si="2134"/>
        <v>1</v>
      </c>
      <c r="AJ1994" s="29">
        <f t="shared" si="2134"/>
        <v>1</v>
      </c>
      <c r="AK1994" s="29">
        <f t="shared" si="2134"/>
        <v>1</v>
      </c>
      <c r="AL1994" s="29">
        <f t="shared" si="2134"/>
        <v>1</v>
      </c>
      <c r="AM1994" s="29">
        <f t="shared" si="2134"/>
        <v>1</v>
      </c>
      <c r="AN1994" s="29">
        <f t="shared" si="2134"/>
        <v>1</v>
      </c>
      <c r="AO1994" s="29">
        <f t="shared" si="2134"/>
        <v>1</v>
      </c>
      <c r="AP1994" s="29">
        <f t="shared" si="2134"/>
        <v>1</v>
      </c>
      <c r="AQ1994" s="29">
        <f t="shared" si="2134"/>
        <v>1</v>
      </c>
      <c r="AR1994" s="29">
        <f t="shared" si="2134"/>
        <v>1</v>
      </c>
      <c r="AS1994" s="29">
        <f t="shared" si="2134"/>
        <v>1</v>
      </c>
      <c r="AT1994" s="29">
        <f t="shared" si="2144"/>
        <v>1</v>
      </c>
      <c r="AU1994" s="29">
        <f t="shared" si="2144"/>
        <v>1</v>
      </c>
      <c r="AV1994" s="29">
        <f t="shared" si="2144"/>
        <v>1</v>
      </c>
      <c r="AW1994" s="29">
        <f t="shared" si="2144"/>
        <v>1</v>
      </c>
      <c r="AX1994" s="29">
        <f t="shared" si="2144"/>
        <v>1</v>
      </c>
      <c r="AY1994" s="29">
        <f t="shared" si="2144"/>
        <v>1</v>
      </c>
      <c r="AZ1994" s="29">
        <f t="shared" si="2144"/>
        <v>1</v>
      </c>
      <c r="BA1994" s="29">
        <f t="shared" si="2144"/>
        <v>1</v>
      </c>
      <c r="BB1994" s="29">
        <f t="shared" si="2144"/>
        <v>1</v>
      </c>
      <c r="BC1994" s="29">
        <f t="shared" si="2144"/>
        <v>1</v>
      </c>
      <c r="BD1994" s="29">
        <f t="shared" si="2144"/>
        <v>1</v>
      </c>
      <c r="BE1994" s="29">
        <f t="shared" si="2144"/>
        <v>1</v>
      </c>
      <c r="BF1994" s="29">
        <f t="shared" si="2144"/>
        <v>1</v>
      </c>
      <c r="BG1994" s="29">
        <f t="shared" si="2144"/>
        <v>1</v>
      </c>
      <c r="BH1994" s="29">
        <f t="shared" si="2144"/>
        <v>1</v>
      </c>
      <c r="BI1994" s="29">
        <f t="shared" si="2144"/>
        <v>1</v>
      </c>
      <c r="BJ1994" s="29">
        <f t="shared" si="2142"/>
        <v>1</v>
      </c>
      <c r="BN1994" s="29">
        <f t="shared" si="2126"/>
        <v>33</v>
      </c>
      <c r="BO1994" s="29">
        <f t="shared" si="2140"/>
        <v>31</v>
      </c>
    </row>
    <row r="1995" spans="3:67" x14ac:dyDescent="0.25">
      <c r="C1995" s="79">
        <f t="shared" si="2137"/>
        <v>43892</v>
      </c>
      <c r="D1995" s="29">
        <f t="shared" si="2057"/>
        <v>2020</v>
      </c>
      <c r="E1995" s="29">
        <f t="shared" si="2127"/>
        <v>3</v>
      </c>
      <c r="F1995" s="29">
        <f t="shared" si="2128"/>
        <v>10</v>
      </c>
      <c r="G1995" s="29">
        <f t="shared" si="2129"/>
        <v>2</v>
      </c>
      <c r="H1995" s="166" t="str">
        <f t="shared" si="2130"/>
        <v>So</v>
      </c>
      <c r="I1995" s="29">
        <f t="shared" si="2138"/>
        <v>34</v>
      </c>
      <c r="J1995" s="29">
        <f t="array" ref="J1995">INDEX(Dienstplan!$F$6:$AJ$55,BN1995,BO1995)</f>
        <v>0</v>
      </c>
      <c r="K1995" s="29">
        <f t="array" ref="K1995">IF(OR(J1995=Schichten!$B$3,J1995=Schichten!$B$4),INDEX($D$98:$D$147,MATCH(CODE(J1995),$H$98:$H$147,0)),IF(ISERROR(INDEX($D$98:$D$147,MATCH(J1995,$A$98:$A$147,0))),0,INDEX($D$98:$D$147,MATCH(J1995,$A$98:$A$147,0))))</f>
        <v>0</v>
      </c>
      <c r="L1995" s="29">
        <f t="shared" ref="L1995" si="2147">L1945</f>
        <v>0</v>
      </c>
      <c r="M1995" s="29">
        <f t="shared" si="2060"/>
        <v>0</v>
      </c>
      <c r="O1995" s="29">
        <f t="shared" si="2136"/>
        <v>0</v>
      </c>
      <c r="P1995" s="29">
        <f t="shared" si="2136"/>
        <v>0</v>
      </c>
      <c r="Q1995" s="29">
        <f t="shared" si="2136"/>
        <v>0</v>
      </c>
      <c r="R1995" s="29">
        <f t="shared" si="2136"/>
        <v>0</v>
      </c>
      <c r="S1995" s="29">
        <f t="shared" si="2136"/>
        <v>0</v>
      </c>
      <c r="T1995" s="29">
        <f t="shared" si="2136"/>
        <v>0</v>
      </c>
      <c r="U1995" s="29">
        <f t="shared" si="2136"/>
        <v>0</v>
      </c>
      <c r="V1995" s="29">
        <f t="shared" si="2136"/>
        <v>0</v>
      </c>
      <c r="W1995" s="29">
        <f t="shared" si="2136"/>
        <v>0</v>
      </c>
      <c r="X1995" s="29">
        <f t="shared" si="2136"/>
        <v>0</v>
      </c>
      <c r="Y1995" s="29">
        <f t="shared" si="2136"/>
        <v>1</v>
      </c>
      <c r="Z1995" s="29">
        <f t="shared" si="2136"/>
        <v>1</v>
      </c>
      <c r="AA1995" s="29">
        <f t="shared" si="2136"/>
        <v>1</v>
      </c>
      <c r="AB1995" s="29">
        <f t="shared" si="2136"/>
        <v>1</v>
      </c>
      <c r="AC1995" s="29">
        <f t="shared" si="2136"/>
        <v>1</v>
      </c>
      <c r="AD1995" s="29">
        <f t="shared" si="2136"/>
        <v>1</v>
      </c>
      <c r="AE1995" s="29">
        <f t="shared" si="2134"/>
        <v>1</v>
      </c>
      <c r="AF1995" s="29">
        <f t="shared" si="2134"/>
        <v>1</v>
      </c>
      <c r="AG1995" s="29">
        <f t="shared" si="2134"/>
        <v>1</v>
      </c>
      <c r="AH1995" s="29">
        <f t="shared" si="2134"/>
        <v>1</v>
      </c>
      <c r="AI1995" s="29">
        <f t="shared" si="2134"/>
        <v>1</v>
      </c>
      <c r="AJ1995" s="29">
        <f t="shared" si="2134"/>
        <v>1</v>
      </c>
      <c r="AK1995" s="29">
        <f t="shared" si="2134"/>
        <v>1</v>
      </c>
      <c r="AL1995" s="29">
        <f t="shared" si="2134"/>
        <v>1</v>
      </c>
      <c r="AM1995" s="29">
        <f t="shared" si="2134"/>
        <v>1</v>
      </c>
      <c r="AN1995" s="29">
        <f t="shared" si="2134"/>
        <v>1</v>
      </c>
      <c r="AO1995" s="29">
        <f t="shared" si="2134"/>
        <v>1</v>
      </c>
      <c r="AP1995" s="29">
        <f t="shared" si="2134"/>
        <v>1</v>
      </c>
      <c r="AQ1995" s="29">
        <f t="shared" si="2134"/>
        <v>1</v>
      </c>
      <c r="AR1995" s="29">
        <f t="shared" si="2134"/>
        <v>1</v>
      </c>
      <c r="AS1995" s="29">
        <f t="shared" si="2134"/>
        <v>1</v>
      </c>
      <c r="AT1995" s="29">
        <f t="shared" si="2144"/>
        <v>1</v>
      </c>
      <c r="AU1995" s="29">
        <f t="shared" si="2144"/>
        <v>1</v>
      </c>
      <c r="AV1995" s="29">
        <f t="shared" si="2144"/>
        <v>1</v>
      </c>
      <c r="AW1995" s="29">
        <f t="shared" si="2144"/>
        <v>1</v>
      </c>
      <c r="AX1995" s="29">
        <f t="shared" si="2144"/>
        <v>1</v>
      </c>
      <c r="AY1995" s="29">
        <f t="shared" si="2144"/>
        <v>1</v>
      </c>
      <c r="AZ1995" s="29">
        <f t="shared" si="2144"/>
        <v>1</v>
      </c>
      <c r="BA1995" s="29">
        <f t="shared" si="2144"/>
        <v>1</v>
      </c>
      <c r="BB1995" s="29">
        <f t="shared" si="2144"/>
        <v>1</v>
      </c>
      <c r="BC1995" s="29">
        <f t="shared" si="2144"/>
        <v>1</v>
      </c>
      <c r="BD1995" s="29">
        <f t="shared" si="2144"/>
        <v>1</v>
      </c>
      <c r="BE1995" s="29">
        <f t="shared" si="2144"/>
        <v>1</v>
      </c>
      <c r="BF1995" s="29">
        <f t="shared" si="2144"/>
        <v>1</v>
      </c>
      <c r="BG1995" s="29">
        <f t="shared" si="2144"/>
        <v>1</v>
      </c>
      <c r="BH1995" s="29">
        <f t="shared" si="2144"/>
        <v>1</v>
      </c>
      <c r="BI1995" s="29">
        <f t="shared" si="2144"/>
        <v>1</v>
      </c>
      <c r="BJ1995" s="29">
        <f t="shared" si="2142"/>
        <v>1</v>
      </c>
      <c r="BN1995" s="29">
        <f t="shared" si="2126"/>
        <v>34</v>
      </c>
      <c r="BO1995" s="29">
        <f t="shared" si="2140"/>
        <v>31</v>
      </c>
    </row>
    <row r="1996" spans="3:67" x14ac:dyDescent="0.25">
      <c r="C1996" s="79">
        <f t="shared" si="2137"/>
        <v>43892</v>
      </c>
      <c r="D1996" s="29">
        <f t="shared" si="2057"/>
        <v>2020</v>
      </c>
      <c r="E1996" s="29">
        <f t="shared" si="2127"/>
        <v>3</v>
      </c>
      <c r="F1996" s="29">
        <f t="shared" si="2128"/>
        <v>10</v>
      </c>
      <c r="G1996" s="29">
        <f t="shared" si="2129"/>
        <v>2</v>
      </c>
      <c r="H1996" s="166" t="str">
        <f t="shared" si="2130"/>
        <v>So</v>
      </c>
      <c r="I1996" s="29">
        <f t="shared" si="2138"/>
        <v>35</v>
      </c>
      <c r="J1996" s="29">
        <f t="array" ref="J1996">INDEX(Dienstplan!$F$6:$AJ$55,BN1996,BO1996)</f>
        <v>0</v>
      </c>
      <c r="K1996" s="29">
        <f t="array" ref="K1996">IF(OR(J1996=Schichten!$B$3,J1996=Schichten!$B$4),INDEX($D$98:$D$147,MATCH(CODE(J1996),$H$98:$H$147,0)),IF(ISERROR(INDEX($D$98:$D$147,MATCH(J1996,$A$98:$A$147,0))),0,INDEX($D$98:$D$147,MATCH(J1996,$A$98:$A$147,0))))</f>
        <v>0</v>
      </c>
      <c r="L1996" s="29">
        <f t="shared" ref="L1996" si="2148">L1946</f>
        <v>0</v>
      </c>
      <c r="M1996" s="29">
        <f t="shared" si="2060"/>
        <v>0</v>
      </c>
      <c r="O1996" s="29">
        <f t="shared" si="2136"/>
        <v>0</v>
      </c>
      <c r="P1996" s="29">
        <f t="shared" si="2136"/>
        <v>0</v>
      </c>
      <c r="Q1996" s="29">
        <f t="shared" si="2136"/>
        <v>0</v>
      </c>
      <c r="R1996" s="29">
        <f t="shared" si="2136"/>
        <v>0</v>
      </c>
      <c r="S1996" s="29">
        <f t="shared" si="2136"/>
        <v>0</v>
      </c>
      <c r="T1996" s="29">
        <f t="shared" si="2136"/>
        <v>0</v>
      </c>
      <c r="U1996" s="29">
        <f t="shared" si="2136"/>
        <v>0</v>
      </c>
      <c r="V1996" s="29">
        <f t="shared" si="2136"/>
        <v>0</v>
      </c>
      <c r="W1996" s="29">
        <f t="shared" si="2136"/>
        <v>0</v>
      </c>
      <c r="X1996" s="29">
        <f t="shared" si="2136"/>
        <v>0</v>
      </c>
      <c r="Y1996" s="29">
        <f t="shared" si="2136"/>
        <v>1</v>
      </c>
      <c r="Z1996" s="29">
        <f t="shared" si="2136"/>
        <v>1</v>
      </c>
      <c r="AA1996" s="29">
        <f t="shared" si="2136"/>
        <v>1</v>
      </c>
      <c r="AB1996" s="29">
        <f t="shared" si="2136"/>
        <v>1</v>
      </c>
      <c r="AC1996" s="29">
        <f t="shared" si="2136"/>
        <v>1</v>
      </c>
      <c r="AD1996" s="29">
        <f t="shared" si="2136"/>
        <v>1</v>
      </c>
      <c r="AE1996" s="29">
        <f t="shared" si="2134"/>
        <v>1</v>
      </c>
      <c r="AF1996" s="29">
        <f t="shared" si="2134"/>
        <v>1</v>
      </c>
      <c r="AG1996" s="29">
        <f t="shared" si="2134"/>
        <v>1</v>
      </c>
      <c r="AH1996" s="29">
        <f t="shared" si="2134"/>
        <v>1</v>
      </c>
      <c r="AI1996" s="29">
        <f t="shared" si="2134"/>
        <v>1</v>
      </c>
      <c r="AJ1996" s="29">
        <f t="shared" si="2134"/>
        <v>1</v>
      </c>
      <c r="AK1996" s="29">
        <f t="shared" si="2134"/>
        <v>1</v>
      </c>
      <c r="AL1996" s="29">
        <f t="shared" si="2134"/>
        <v>1</v>
      </c>
      <c r="AM1996" s="29">
        <f t="shared" si="2134"/>
        <v>1</v>
      </c>
      <c r="AN1996" s="29">
        <f t="shared" si="2134"/>
        <v>1</v>
      </c>
      <c r="AO1996" s="29">
        <f t="shared" si="2134"/>
        <v>1</v>
      </c>
      <c r="AP1996" s="29">
        <f t="shared" si="2134"/>
        <v>1</v>
      </c>
      <c r="AQ1996" s="29">
        <f t="shared" si="2134"/>
        <v>1</v>
      </c>
      <c r="AR1996" s="29">
        <f t="shared" si="2134"/>
        <v>1</v>
      </c>
      <c r="AS1996" s="29">
        <f t="shared" si="2134"/>
        <v>1</v>
      </c>
      <c r="AT1996" s="29">
        <f t="shared" si="2144"/>
        <v>1</v>
      </c>
      <c r="AU1996" s="29">
        <f t="shared" si="2144"/>
        <v>1</v>
      </c>
      <c r="AV1996" s="29">
        <f t="shared" si="2144"/>
        <v>1</v>
      </c>
      <c r="AW1996" s="29">
        <f t="shared" si="2144"/>
        <v>1</v>
      </c>
      <c r="AX1996" s="29">
        <f t="shared" si="2144"/>
        <v>1</v>
      </c>
      <c r="AY1996" s="29">
        <f t="shared" si="2144"/>
        <v>1</v>
      </c>
      <c r="AZ1996" s="29">
        <f t="shared" si="2144"/>
        <v>1</v>
      </c>
      <c r="BA1996" s="29">
        <f t="shared" si="2144"/>
        <v>1</v>
      </c>
      <c r="BB1996" s="29">
        <f t="shared" si="2144"/>
        <v>1</v>
      </c>
      <c r="BC1996" s="29">
        <f t="shared" si="2144"/>
        <v>1</v>
      </c>
      <c r="BD1996" s="29">
        <f t="shared" si="2144"/>
        <v>1</v>
      </c>
      <c r="BE1996" s="29">
        <f t="shared" si="2144"/>
        <v>1</v>
      </c>
      <c r="BF1996" s="29">
        <f t="shared" si="2144"/>
        <v>1</v>
      </c>
      <c r="BG1996" s="29">
        <f t="shared" si="2144"/>
        <v>1</v>
      </c>
      <c r="BH1996" s="29">
        <f t="shared" si="2144"/>
        <v>1</v>
      </c>
      <c r="BI1996" s="29">
        <f t="shared" si="2144"/>
        <v>1</v>
      </c>
      <c r="BJ1996" s="29">
        <f t="shared" si="2142"/>
        <v>1</v>
      </c>
      <c r="BN1996" s="29">
        <f t="shared" si="2126"/>
        <v>35</v>
      </c>
      <c r="BO1996" s="29">
        <f t="shared" si="2140"/>
        <v>31</v>
      </c>
    </row>
    <row r="1997" spans="3:67" x14ac:dyDescent="0.25">
      <c r="C1997" s="79">
        <f t="shared" si="2137"/>
        <v>43892</v>
      </c>
      <c r="D1997" s="29">
        <f t="shared" si="2057"/>
        <v>2020</v>
      </c>
      <c r="E1997" s="29">
        <f t="shared" si="2127"/>
        <v>3</v>
      </c>
      <c r="F1997" s="29">
        <f t="shared" si="2128"/>
        <v>10</v>
      </c>
      <c r="G1997" s="29">
        <f t="shared" si="2129"/>
        <v>2</v>
      </c>
      <c r="H1997" s="166" t="str">
        <f t="shared" si="2130"/>
        <v>So</v>
      </c>
      <c r="I1997" s="29">
        <f t="shared" si="2138"/>
        <v>36</v>
      </c>
      <c r="J1997" s="29">
        <f t="array" ref="J1997">INDEX(Dienstplan!$F$6:$AJ$55,BN1997,BO1997)</f>
        <v>0</v>
      </c>
      <c r="K1997" s="29">
        <f t="array" ref="K1997">IF(OR(J1997=Schichten!$B$3,J1997=Schichten!$B$4),INDEX($D$98:$D$147,MATCH(CODE(J1997),$H$98:$H$147,0)),IF(ISERROR(INDEX($D$98:$D$147,MATCH(J1997,$A$98:$A$147,0))),0,INDEX($D$98:$D$147,MATCH(J1997,$A$98:$A$147,0))))</f>
        <v>0</v>
      </c>
      <c r="L1997" s="29">
        <f t="shared" ref="L1997" si="2149">L1947</f>
        <v>0</v>
      </c>
      <c r="M1997" s="29">
        <f t="shared" si="2060"/>
        <v>0</v>
      </c>
      <c r="O1997" s="29">
        <f t="shared" si="2136"/>
        <v>0</v>
      </c>
      <c r="P1997" s="29">
        <f t="shared" si="2136"/>
        <v>0</v>
      </c>
      <c r="Q1997" s="29">
        <f t="shared" si="2136"/>
        <v>0</v>
      </c>
      <c r="R1997" s="29">
        <f t="shared" si="2136"/>
        <v>0</v>
      </c>
      <c r="S1997" s="29">
        <f t="shared" si="2136"/>
        <v>0</v>
      </c>
      <c r="T1997" s="29">
        <f t="shared" si="2136"/>
        <v>0</v>
      </c>
      <c r="U1997" s="29">
        <f t="shared" si="2136"/>
        <v>0</v>
      </c>
      <c r="V1997" s="29">
        <f t="shared" si="2136"/>
        <v>0</v>
      </c>
      <c r="W1997" s="29">
        <f t="shared" si="2136"/>
        <v>0</v>
      </c>
      <c r="X1997" s="29">
        <f t="shared" si="2136"/>
        <v>0</v>
      </c>
      <c r="Y1997" s="29">
        <f t="shared" si="2136"/>
        <v>1</v>
      </c>
      <c r="Z1997" s="29">
        <f t="shared" si="2136"/>
        <v>1</v>
      </c>
      <c r="AA1997" s="29">
        <f t="shared" si="2136"/>
        <v>1</v>
      </c>
      <c r="AB1997" s="29">
        <f t="shared" si="2136"/>
        <v>1</v>
      </c>
      <c r="AC1997" s="29">
        <f t="shared" si="2136"/>
        <v>1</v>
      </c>
      <c r="AD1997" s="29">
        <f t="shared" si="2136"/>
        <v>1</v>
      </c>
      <c r="AE1997" s="29">
        <f t="shared" si="2134"/>
        <v>1</v>
      </c>
      <c r="AF1997" s="29">
        <f t="shared" si="2134"/>
        <v>1</v>
      </c>
      <c r="AG1997" s="29">
        <f t="shared" si="2134"/>
        <v>1</v>
      </c>
      <c r="AH1997" s="29">
        <f t="shared" si="2134"/>
        <v>1</v>
      </c>
      <c r="AI1997" s="29">
        <f t="shared" si="2134"/>
        <v>1</v>
      </c>
      <c r="AJ1997" s="29">
        <f t="shared" si="2134"/>
        <v>1</v>
      </c>
      <c r="AK1997" s="29">
        <f t="shared" si="2134"/>
        <v>1</v>
      </c>
      <c r="AL1997" s="29">
        <f t="shared" si="2134"/>
        <v>1</v>
      </c>
      <c r="AM1997" s="29">
        <f t="shared" si="2134"/>
        <v>1</v>
      </c>
      <c r="AN1997" s="29">
        <f t="shared" si="2134"/>
        <v>1</v>
      </c>
      <c r="AO1997" s="29">
        <f t="shared" si="2134"/>
        <v>1</v>
      </c>
      <c r="AP1997" s="29">
        <f t="shared" si="2134"/>
        <v>1</v>
      </c>
      <c r="AQ1997" s="29">
        <f t="shared" si="2134"/>
        <v>1</v>
      </c>
      <c r="AR1997" s="29">
        <f t="shared" si="2134"/>
        <v>1</v>
      </c>
      <c r="AS1997" s="29">
        <f t="shared" si="2134"/>
        <v>1</v>
      </c>
      <c r="AT1997" s="29">
        <f t="shared" si="2144"/>
        <v>1</v>
      </c>
      <c r="AU1997" s="29">
        <f t="shared" si="2144"/>
        <v>1</v>
      </c>
      <c r="AV1997" s="29">
        <f t="shared" si="2144"/>
        <v>1</v>
      </c>
      <c r="AW1997" s="29">
        <f t="shared" si="2144"/>
        <v>1</v>
      </c>
      <c r="AX1997" s="29">
        <f t="shared" si="2144"/>
        <v>1</v>
      </c>
      <c r="AY1997" s="29">
        <f t="shared" si="2144"/>
        <v>1</v>
      </c>
      <c r="AZ1997" s="29">
        <f t="shared" si="2144"/>
        <v>1</v>
      </c>
      <c r="BA1997" s="29">
        <f t="shared" si="2144"/>
        <v>1</v>
      </c>
      <c r="BB1997" s="29">
        <f t="shared" si="2144"/>
        <v>1</v>
      </c>
      <c r="BC1997" s="29">
        <f t="shared" si="2144"/>
        <v>1</v>
      </c>
      <c r="BD1997" s="29">
        <f t="shared" si="2144"/>
        <v>1</v>
      </c>
      <c r="BE1997" s="29">
        <f t="shared" si="2144"/>
        <v>1</v>
      </c>
      <c r="BF1997" s="29">
        <f t="shared" si="2144"/>
        <v>1</v>
      </c>
      <c r="BG1997" s="29">
        <f t="shared" si="2144"/>
        <v>1</v>
      </c>
      <c r="BH1997" s="29">
        <f t="shared" si="2144"/>
        <v>1</v>
      </c>
      <c r="BI1997" s="29">
        <f t="shared" si="2144"/>
        <v>1</v>
      </c>
      <c r="BJ1997" s="29">
        <f t="shared" si="2142"/>
        <v>1</v>
      </c>
      <c r="BN1997" s="29">
        <f t="shared" si="2126"/>
        <v>36</v>
      </c>
      <c r="BO1997" s="29">
        <f t="shared" si="2140"/>
        <v>31</v>
      </c>
    </row>
    <row r="1998" spans="3:67" x14ac:dyDescent="0.25">
      <c r="C1998" s="79">
        <f>C1948+1</f>
        <v>43892</v>
      </c>
      <c r="D1998" s="29">
        <f t="shared" ref="D1998:D2011" si="2150">YEAR(C1998)</f>
        <v>2020</v>
      </c>
      <c r="E1998" s="29">
        <f t="shared" si="2127"/>
        <v>3</v>
      </c>
      <c r="F1998" s="29">
        <f t="shared" si="2128"/>
        <v>10</v>
      </c>
      <c r="G1998" s="29">
        <f t="shared" si="2129"/>
        <v>2</v>
      </c>
      <c r="H1998" s="166" t="str">
        <f t="shared" si="2130"/>
        <v>So</v>
      </c>
      <c r="I1998" s="29">
        <f>I1948</f>
        <v>37</v>
      </c>
      <c r="J1998" s="29">
        <f t="array" ref="J1998">INDEX(Dienstplan!$F$6:$AJ$55,BN1998,BO1998)</f>
        <v>0</v>
      </c>
      <c r="K1998" s="29">
        <f t="array" ref="K1998">IF(OR(J1998=Schichten!$B$3,J1998=Schichten!$B$4),INDEX($D$98:$D$147,MATCH(CODE(J1998),$H$98:$H$147,0)),IF(ISERROR(INDEX($D$98:$D$147,MATCH(J1998,$A$98:$A$147,0))),0,INDEX($D$98:$D$147,MATCH(J1998,$A$98:$A$147,0))))</f>
        <v>0</v>
      </c>
      <c r="L1998" s="29">
        <f>L1948</f>
        <v>0</v>
      </c>
      <c r="M1998" s="29">
        <f t="shared" si="2060"/>
        <v>0</v>
      </c>
      <c r="O1998" s="29">
        <f t="shared" si="2136"/>
        <v>0</v>
      </c>
      <c r="P1998" s="29">
        <f t="shared" si="2136"/>
        <v>0</v>
      </c>
      <c r="Q1998" s="29">
        <f t="shared" si="2136"/>
        <v>0</v>
      </c>
      <c r="R1998" s="29">
        <f t="shared" si="2136"/>
        <v>0</v>
      </c>
      <c r="S1998" s="29">
        <f t="shared" si="2136"/>
        <v>0</v>
      </c>
      <c r="T1998" s="29">
        <f t="shared" si="2136"/>
        <v>0</v>
      </c>
      <c r="U1998" s="29">
        <f t="shared" si="2136"/>
        <v>0</v>
      </c>
      <c r="V1998" s="29">
        <f t="shared" si="2136"/>
        <v>0</v>
      </c>
      <c r="W1998" s="29">
        <f t="shared" si="2136"/>
        <v>0</v>
      </c>
      <c r="X1998" s="29">
        <f t="shared" si="2136"/>
        <v>0</v>
      </c>
      <c r="Y1998" s="29">
        <f t="shared" si="2136"/>
        <v>1</v>
      </c>
      <c r="Z1998" s="29">
        <f t="shared" si="2136"/>
        <v>1</v>
      </c>
      <c r="AA1998" s="29">
        <f t="shared" si="2136"/>
        <v>1</v>
      </c>
      <c r="AB1998" s="29">
        <f t="shared" si="2136"/>
        <v>1</v>
      </c>
      <c r="AC1998" s="29">
        <f t="shared" si="2136"/>
        <v>1</v>
      </c>
      <c r="AD1998" s="29">
        <f t="shared" si="2136"/>
        <v>1</v>
      </c>
      <c r="AE1998" s="29">
        <f t="shared" si="2134"/>
        <v>1</v>
      </c>
      <c r="AF1998" s="29">
        <f t="shared" si="2134"/>
        <v>1</v>
      </c>
      <c r="AG1998" s="29">
        <f t="shared" si="2134"/>
        <v>1</v>
      </c>
      <c r="AH1998" s="29">
        <f t="shared" si="2134"/>
        <v>1</v>
      </c>
      <c r="AI1998" s="29">
        <f t="shared" si="2134"/>
        <v>1</v>
      </c>
      <c r="AJ1998" s="29">
        <f t="shared" si="2134"/>
        <v>1</v>
      </c>
      <c r="AK1998" s="29">
        <f t="shared" si="2134"/>
        <v>1</v>
      </c>
      <c r="AL1998" s="29">
        <f t="shared" si="2134"/>
        <v>1</v>
      </c>
      <c r="AM1998" s="29">
        <f t="shared" si="2134"/>
        <v>1</v>
      </c>
      <c r="AN1998" s="29">
        <f t="shared" si="2134"/>
        <v>1</v>
      </c>
      <c r="AO1998" s="29">
        <f t="shared" si="2134"/>
        <v>1</v>
      </c>
      <c r="AP1998" s="29">
        <f t="shared" si="2134"/>
        <v>1</v>
      </c>
      <c r="AQ1998" s="29">
        <f t="shared" si="2134"/>
        <v>1</v>
      </c>
      <c r="AR1998" s="29">
        <f t="shared" si="2134"/>
        <v>1</v>
      </c>
      <c r="AS1998" s="29">
        <f t="shared" si="2134"/>
        <v>1</v>
      </c>
      <c r="AT1998" s="29">
        <f t="shared" si="2144"/>
        <v>1</v>
      </c>
      <c r="AU1998" s="29">
        <f t="shared" si="2144"/>
        <v>1</v>
      </c>
      <c r="AV1998" s="29">
        <f t="shared" si="2144"/>
        <v>1</v>
      </c>
      <c r="AW1998" s="29">
        <f t="shared" si="2144"/>
        <v>1</v>
      </c>
      <c r="AX1998" s="29">
        <f t="shared" si="2144"/>
        <v>1</v>
      </c>
      <c r="AY1998" s="29">
        <f t="shared" si="2144"/>
        <v>1</v>
      </c>
      <c r="AZ1998" s="29">
        <f t="shared" si="2144"/>
        <v>1</v>
      </c>
      <c r="BA1998" s="29">
        <f t="shared" si="2144"/>
        <v>1</v>
      </c>
      <c r="BB1998" s="29">
        <f t="shared" si="2144"/>
        <v>1</v>
      </c>
      <c r="BC1998" s="29">
        <f t="shared" si="2144"/>
        <v>1</v>
      </c>
      <c r="BD1998" s="29">
        <f t="shared" si="2144"/>
        <v>1</v>
      </c>
      <c r="BE1998" s="29">
        <f t="shared" si="2144"/>
        <v>1</v>
      </c>
      <c r="BF1998" s="29">
        <f t="shared" si="2144"/>
        <v>1</v>
      </c>
      <c r="BG1998" s="29">
        <f t="shared" si="2144"/>
        <v>1</v>
      </c>
      <c r="BH1998" s="29">
        <f t="shared" si="2144"/>
        <v>1</v>
      </c>
      <c r="BI1998" s="29">
        <f t="shared" si="2144"/>
        <v>1</v>
      </c>
      <c r="BJ1998" s="29">
        <f t="shared" si="2142"/>
        <v>1</v>
      </c>
      <c r="BN1998" s="29">
        <f t="shared" si="2126"/>
        <v>37</v>
      </c>
      <c r="BO1998" s="29">
        <f>BO1948+1</f>
        <v>31</v>
      </c>
    </row>
    <row r="1999" spans="3:67" x14ac:dyDescent="0.25">
      <c r="C1999" s="79">
        <f t="shared" ref="C1999:C2010" si="2151">C1949+1</f>
        <v>43892</v>
      </c>
      <c r="D1999" s="29">
        <f t="shared" si="2150"/>
        <v>2020</v>
      </c>
      <c r="E1999" s="29">
        <f t="shared" si="2127"/>
        <v>3</v>
      </c>
      <c r="F1999" s="29">
        <f t="shared" si="2128"/>
        <v>10</v>
      </c>
      <c r="G1999" s="29">
        <f t="shared" si="2129"/>
        <v>2</v>
      </c>
      <c r="H1999" s="166" t="str">
        <f t="shared" si="2130"/>
        <v>So</v>
      </c>
      <c r="I1999" s="29">
        <f t="shared" ref="I1999:I2010" si="2152">I1949</f>
        <v>38</v>
      </c>
      <c r="J1999" s="29">
        <f t="array" ref="J1999">INDEX(Dienstplan!$F$6:$AJ$55,BN1999,BO1999)</f>
        <v>0</v>
      </c>
      <c r="K1999" s="29">
        <f t="array" ref="K1999">IF(OR(J1999=Schichten!$B$3,J1999=Schichten!$B$4),INDEX($D$98:$D$147,MATCH(CODE(J1999),$H$98:$H$147,0)),IF(ISERROR(INDEX($D$98:$D$147,MATCH(J1999,$A$98:$A$147,0))),0,INDEX($D$98:$D$147,MATCH(J1999,$A$98:$A$147,0))))</f>
        <v>0</v>
      </c>
      <c r="L1999" s="29">
        <f t="shared" ref="L1999" si="2153">L1949</f>
        <v>0</v>
      </c>
      <c r="M1999" s="29">
        <f t="shared" ref="M1999:M2011" si="2154">IF($M$457,IF(CODE(J1999)=$N$459,1,IF(CODE(J1999)=$N$460,0.5,0)),0)</f>
        <v>0</v>
      </c>
      <c r="O1999" s="29">
        <f t="shared" si="2136"/>
        <v>0</v>
      </c>
      <c r="P1999" s="29">
        <f t="shared" si="2136"/>
        <v>0</v>
      </c>
      <c r="Q1999" s="29">
        <f t="shared" si="2136"/>
        <v>0</v>
      </c>
      <c r="R1999" s="29">
        <f t="shared" si="2136"/>
        <v>0</v>
      </c>
      <c r="S1999" s="29">
        <f t="shared" si="2136"/>
        <v>0</v>
      </c>
      <c r="T1999" s="29">
        <f t="shared" si="2136"/>
        <v>0</v>
      </c>
      <c r="U1999" s="29">
        <f t="shared" si="2136"/>
        <v>0</v>
      </c>
      <c r="V1999" s="29">
        <f t="shared" si="2136"/>
        <v>0</v>
      </c>
      <c r="W1999" s="29">
        <f t="shared" si="2136"/>
        <v>0</v>
      </c>
      <c r="X1999" s="29">
        <f t="shared" si="2136"/>
        <v>0</v>
      </c>
      <c r="Y1999" s="29">
        <f t="shared" si="2136"/>
        <v>1</v>
      </c>
      <c r="Z1999" s="29">
        <f t="shared" si="2136"/>
        <v>1</v>
      </c>
      <c r="AA1999" s="29">
        <f t="shared" si="2136"/>
        <v>1</v>
      </c>
      <c r="AB1999" s="29">
        <f t="shared" si="2136"/>
        <v>1</v>
      </c>
      <c r="AC1999" s="29">
        <f t="shared" si="2136"/>
        <v>1</v>
      </c>
      <c r="AD1999" s="29">
        <f t="shared" si="2136"/>
        <v>1</v>
      </c>
      <c r="AE1999" s="29">
        <f t="shared" si="2134"/>
        <v>1</v>
      </c>
      <c r="AF1999" s="29">
        <f t="shared" si="2134"/>
        <v>1</v>
      </c>
      <c r="AG1999" s="29">
        <f t="shared" si="2134"/>
        <v>1</v>
      </c>
      <c r="AH1999" s="29">
        <f t="shared" si="2134"/>
        <v>1</v>
      </c>
      <c r="AI1999" s="29">
        <f t="shared" si="2134"/>
        <v>1</v>
      </c>
      <c r="AJ1999" s="29">
        <f t="shared" si="2134"/>
        <v>1</v>
      </c>
      <c r="AK1999" s="29">
        <f t="shared" si="2134"/>
        <v>1</v>
      </c>
      <c r="AL1999" s="29">
        <f t="shared" si="2134"/>
        <v>1</v>
      </c>
      <c r="AM1999" s="29">
        <f t="shared" si="2134"/>
        <v>1</v>
      </c>
      <c r="AN1999" s="29">
        <f t="shared" si="2134"/>
        <v>1</v>
      </c>
      <c r="AO1999" s="29">
        <f t="shared" si="2134"/>
        <v>1</v>
      </c>
      <c r="AP1999" s="29">
        <f t="shared" si="2134"/>
        <v>1</v>
      </c>
      <c r="AQ1999" s="29">
        <f t="shared" si="2134"/>
        <v>1</v>
      </c>
      <c r="AR1999" s="29">
        <f t="shared" si="2134"/>
        <v>1</v>
      </c>
      <c r="AS1999" s="29">
        <f t="shared" si="2134"/>
        <v>1</v>
      </c>
      <c r="AT1999" s="29">
        <f t="shared" si="2144"/>
        <v>1</v>
      </c>
      <c r="AU1999" s="29">
        <f t="shared" si="2144"/>
        <v>1</v>
      </c>
      <c r="AV1999" s="29">
        <f t="shared" si="2144"/>
        <v>1</v>
      </c>
      <c r="AW1999" s="29">
        <f t="shared" si="2144"/>
        <v>1</v>
      </c>
      <c r="AX1999" s="29">
        <f t="shared" si="2144"/>
        <v>1</v>
      </c>
      <c r="AY1999" s="29">
        <f t="shared" si="2144"/>
        <v>1</v>
      </c>
      <c r="AZ1999" s="29">
        <f t="shared" si="2144"/>
        <v>1</v>
      </c>
      <c r="BA1999" s="29">
        <f t="shared" si="2144"/>
        <v>1</v>
      </c>
      <c r="BB1999" s="29">
        <f t="shared" si="2144"/>
        <v>1</v>
      </c>
      <c r="BC1999" s="29">
        <f t="shared" si="2144"/>
        <v>1</v>
      </c>
      <c r="BD1999" s="29">
        <f t="shared" si="2144"/>
        <v>1</v>
      </c>
      <c r="BE1999" s="29">
        <f t="shared" si="2144"/>
        <v>1</v>
      </c>
      <c r="BF1999" s="29">
        <f t="shared" si="2144"/>
        <v>1</v>
      </c>
      <c r="BG1999" s="29">
        <f t="shared" si="2144"/>
        <v>1</v>
      </c>
      <c r="BH1999" s="29">
        <f t="shared" si="2144"/>
        <v>1</v>
      </c>
      <c r="BI1999" s="29">
        <f t="shared" si="2144"/>
        <v>1</v>
      </c>
      <c r="BJ1999" s="29">
        <f t="shared" si="2142"/>
        <v>1</v>
      </c>
      <c r="BN1999" s="29">
        <f t="shared" si="2126"/>
        <v>38</v>
      </c>
      <c r="BO1999" s="29">
        <f t="shared" ref="BO1999:BO2010" si="2155">BO1949+1</f>
        <v>31</v>
      </c>
    </row>
    <row r="2000" spans="3:67" x14ac:dyDescent="0.25">
      <c r="C2000" s="79">
        <f t="shared" si="2151"/>
        <v>43892</v>
      </c>
      <c r="D2000" s="29">
        <f t="shared" si="2150"/>
        <v>2020</v>
      </c>
      <c r="E2000" s="29">
        <f t="shared" si="2127"/>
        <v>3</v>
      </c>
      <c r="F2000" s="29">
        <f t="shared" si="2128"/>
        <v>10</v>
      </c>
      <c r="G2000" s="29">
        <f t="shared" si="2129"/>
        <v>2</v>
      </c>
      <c r="H2000" s="166" t="str">
        <f t="shared" si="2130"/>
        <v>So</v>
      </c>
      <c r="I2000" s="29">
        <f t="shared" si="2152"/>
        <v>39</v>
      </c>
      <c r="J2000" s="29">
        <f t="array" ref="J2000">INDEX(Dienstplan!$F$6:$AJ$55,BN2000,BO2000)</f>
        <v>0</v>
      </c>
      <c r="K2000" s="29">
        <f t="array" ref="K2000">IF(OR(J2000=Schichten!$B$3,J2000=Schichten!$B$4),INDEX($D$98:$D$147,MATCH(CODE(J2000),$H$98:$H$147,0)),IF(ISERROR(INDEX($D$98:$D$147,MATCH(J2000,$A$98:$A$147,0))),0,INDEX($D$98:$D$147,MATCH(J2000,$A$98:$A$147,0))))</f>
        <v>0</v>
      </c>
      <c r="L2000" s="29">
        <f t="shared" ref="L2000" si="2156">L1950</f>
        <v>0</v>
      </c>
      <c r="M2000" s="29">
        <f t="shared" si="2154"/>
        <v>0</v>
      </c>
      <c r="O2000" s="29">
        <f t="shared" si="2136"/>
        <v>0</v>
      </c>
      <c r="P2000" s="29">
        <f t="shared" si="2136"/>
        <v>0</v>
      </c>
      <c r="Q2000" s="29">
        <f t="shared" si="2136"/>
        <v>0</v>
      </c>
      <c r="R2000" s="29">
        <f t="shared" si="2136"/>
        <v>0</v>
      </c>
      <c r="S2000" s="29">
        <f t="shared" si="2136"/>
        <v>0</v>
      </c>
      <c r="T2000" s="29">
        <f t="shared" si="2136"/>
        <v>0</v>
      </c>
      <c r="U2000" s="29">
        <f t="shared" si="2136"/>
        <v>0</v>
      </c>
      <c r="V2000" s="29">
        <f t="shared" si="2136"/>
        <v>0</v>
      </c>
      <c r="W2000" s="29">
        <f t="shared" si="2136"/>
        <v>0</v>
      </c>
      <c r="X2000" s="29">
        <f t="shared" si="2136"/>
        <v>0</v>
      </c>
      <c r="Y2000" s="29">
        <f t="shared" si="2136"/>
        <v>1</v>
      </c>
      <c r="Z2000" s="29">
        <f t="shared" si="2136"/>
        <v>1</v>
      </c>
      <c r="AA2000" s="29">
        <f t="shared" si="2136"/>
        <v>1</v>
      </c>
      <c r="AB2000" s="29">
        <f t="shared" si="2136"/>
        <v>1</v>
      </c>
      <c r="AC2000" s="29">
        <f t="shared" si="2136"/>
        <v>1</v>
      </c>
      <c r="AD2000" s="29">
        <f t="shared" si="2136"/>
        <v>1</v>
      </c>
      <c r="AE2000" s="29">
        <f t="shared" si="2134"/>
        <v>1</v>
      </c>
      <c r="AF2000" s="29">
        <f t="shared" si="2134"/>
        <v>1</v>
      </c>
      <c r="AG2000" s="29">
        <f t="shared" si="2134"/>
        <v>1</v>
      </c>
      <c r="AH2000" s="29">
        <f t="shared" si="2134"/>
        <v>1</v>
      </c>
      <c r="AI2000" s="29">
        <f t="shared" si="2134"/>
        <v>1</v>
      </c>
      <c r="AJ2000" s="29">
        <f t="shared" si="2134"/>
        <v>1</v>
      </c>
      <c r="AK2000" s="29">
        <f t="shared" si="2134"/>
        <v>1</v>
      </c>
      <c r="AL2000" s="29">
        <f t="shared" si="2134"/>
        <v>1</v>
      </c>
      <c r="AM2000" s="29">
        <f t="shared" si="2134"/>
        <v>1</v>
      </c>
      <c r="AN2000" s="29">
        <f t="shared" si="2134"/>
        <v>1</v>
      </c>
      <c r="AO2000" s="29">
        <f t="shared" si="2134"/>
        <v>1</v>
      </c>
      <c r="AP2000" s="29">
        <f t="shared" si="2134"/>
        <v>1</v>
      </c>
      <c r="AQ2000" s="29">
        <f t="shared" si="2134"/>
        <v>1</v>
      </c>
      <c r="AR2000" s="29">
        <f t="shared" si="2134"/>
        <v>1</v>
      </c>
      <c r="AS2000" s="29">
        <f t="shared" si="2134"/>
        <v>1</v>
      </c>
      <c r="AT2000" s="29">
        <f t="shared" si="2144"/>
        <v>1</v>
      </c>
      <c r="AU2000" s="29">
        <f t="shared" si="2144"/>
        <v>1</v>
      </c>
      <c r="AV2000" s="29">
        <f t="shared" si="2144"/>
        <v>1</v>
      </c>
      <c r="AW2000" s="29">
        <f t="shared" si="2144"/>
        <v>1</v>
      </c>
      <c r="AX2000" s="29">
        <f t="shared" si="2144"/>
        <v>1</v>
      </c>
      <c r="AY2000" s="29">
        <f t="shared" si="2144"/>
        <v>1</v>
      </c>
      <c r="AZ2000" s="29">
        <f t="shared" si="2144"/>
        <v>1</v>
      </c>
      <c r="BA2000" s="29">
        <f t="shared" si="2144"/>
        <v>1</v>
      </c>
      <c r="BB2000" s="29">
        <f t="shared" si="2144"/>
        <v>1</v>
      </c>
      <c r="BC2000" s="29">
        <f t="shared" si="2144"/>
        <v>1</v>
      </c>
      <c r="BD2000" s="29">
        <f t="shared" si="2144"/>
        <v>1</v>
      </c>
      <c r="BE2000" s="29">
        <f t="shared" si="2144"/>
        <v>1</v>
      </c>
      <c r="BF2000" s="29">
        <f t="shared" si="2144"/>
        <v>1</v>
      </c>
      <c r="BG2000" s="29">
        <f t="shared" si="2144"/>
        <v>1</v>
      </c>
      <c r="BH2000" s="29">
        <f t="shared" si="2144"/>
        <v>1</v>
      </c>
      <c r="BI2000" s="29">
        <f t="shared" si="2144"/>
        <v>1</v>
      </c>
      <c r="BJ2000" s="29">
        <f t="shared" si="2142"/>
        <v>1</v>
      </c>
      <c r="BN2000" s="29">
        <f t="shared" si="2126"/>
        <v>39</v>
      </c>
      <c r="BO2000" s="29">
        <f t="shared" si="2155"/>
        <v>31</v>
      </c>
    </row>
    <row r="2001" spans="3:67" x14ac:dyDescent="0.25">
      <c r="C2001" s="79">
        <f t="shared" si="2151"/>
        <v>43892</v>
      </c>
      <c r="D2001" s="29">
        <f t="shared" si="2150"/>
        <v>2020</v>
      </c>
      <c r="E2001" s="29">
        <f t="shared" si="2127"/>
        <v>3</v>
      </c>
      <c r="F2001" s="29">
        <f t="shared" si="2128"/>
        <v>10</v>
      </c>
      <c r="G2001" s="29">
        <f t="shared" si="2129"/>
        <v>2</v>
      </c>
      <c r="H2001" s="166" t="str">
        <f t="shared" si="2130"/>
        <v>So</v>
      </c>
      <c r="I2001" s="29">
        <f t="shared" si="2152"/>
        <v>40</v>
      </c>
      <c r="J2001" s="29">
        <f t="array" ref="J2001">INDEX(Dienstplan!$F$6:$AJ$55,BN2001,BO2001)</f>
        <v>0</v>
      </c>
      <c r="K2001" s="29">
        <f t="array" ref="K2001">IF(OR(J2001=Schichten!$B$3,J2001=Schichten!$B$4),INDEX($D$98:$D$147,MATCH(CODE(J2001),$H$98:$H$147,0)),IF(ISERROR(INDEX($D$98:$D$147,MATCH(J2001,$A$98:$A$147,0))),0,INDEX($D$98:$D$147,MATCH(J2001,$A$98:$A$147,0))))</f>
        <v>0</v>
      </c>
      <c r="L2001" s="29">
        <f t="shared" ref="L2001" si="2157">L1951</f>
        <v>0</v>
      </c>
      <c r="M2001" s="29">
        <f t="shared" si="2154"/>
        <v>0</v>
      </c>
      <c r="O2001" s="29">
        <f t="shared" si="2136"/>
        <v>0</v>
      </c>
      <c r="P2001" s="29">
        <f t="shared" si="2136"/>
        <v>0</v>
      </c>
      <c r="Q2001" s="29">
        <f t="shared" si="2136"/>
        <v>0</v>
      </c>
      <c r="R2001" s="29">
        <f t="shared" si="2136"/>
        <v>0</v>
      </c>
      <c r="S2001" s="29">
        <f t="shared" si="2136"/>
        <v>0</v>
      </c>
      <c r="T2001" s="29">
        <f t="shared" si="2136"/>
        <v>0</v>
      </c>
      <c r="U2001" s="29">
        <f t="shared" si="2136"/>
        <v>0</v>
      </c>
      <c r="V2001" s="29">
        <f t="shared" si="2136"/>
        <v>0</v>
      </c>
      <c r="W2001" s="29">
        <f t="shared" si="2136"/>
        <v>0</v>
      </c>
      <c r="X2001" s="29">
        <f t="shared" si="2136"/>
        <v>0</v>
      </c>
      <c r="Y2001" s="29">
        <f t="shared" si="2136"/>
        <v>1</v>
      </c>
      <c r="Z2001" s="29">
        <f t="shared" si="2136"/>
        <v>1</v>
      </c>
      <c r="AA2001" s="29">
        <f t="shared" si="2136"/>
        <v>1</v>
      </c>
      <c r="AB2001" s="29">
        <f t="shared" si="2136"/>
        <v>1</v>
      </c>
      <c r="AC2001" s="29">
        <f t="shared" si="2136"/>
        <v>1</v>
      </c>
      <c r="AD2001" s="29">
        <f t="shared" si="2136"/>
        <v>1</v>
      </c>
      <c r="AE2001" s="29">
        <f t="shared" si="2134"/>
        <v>1</v>
      </c>
      <c r="AF2001" s="29">
        <f t="shared" si="2134"/>
        <v>1</v>
      </c>
      <c r="AG2001" s="29">
        <f t="shared" si="2134"/>
        <v>1</v>
      </c>
      <c r="AH2001" s="29">
        <f t="shared" si="2134"/>
        <v>1</v>
      </c>
      <c r="AI2001" s="29">
        <f t="shared" si="2134"/>
        <v>1</v>
      </c>
      <c r="AJ2001" s="29">
        <f t="shared" si="2134"/>
        <v>1</v>
      </c>
      <c r="AK2001" s="29">
        <f t="shared" si="2134"/>
        <v>1</v>
      </c>
      <c r="AL2001" s="29">
        <f t="shared" si="2134"/>
        <v>1</v>
      </c>
      <c r="AM2001" s="29">
        <f t="shared" si="2134"/>
        <v>1</v>
      </c>
      <c r="AN2001" s="29">
        <f t="shared" si="2134"/>
        <v>1</v>
      </c>
      <c r="AO2001" s="29">
        <f t="shared" si="2134"/>
        <v>1</v>
      </c>
      <c r="AP2001" s="29">
        <f t="shared" si="2134"/>
        <v>1</v>
      </c>
      <c r="AQ2001" s="29">
        <f t="shared" si="2134"/>
        <v>1</v>
      </c>
      <c r="AR2001" s="29">
        <f t="shared" si="2134"/>
        <v>1</v>
      </c>
      <c r="AS2001" s="29">
        <f t="shared" si="2134"/>
        <v>1</v>
      </c>
      <c r="AT2001" s="29">
        <f t="shared" si="2144"/>
        <v>1</v>
      </c>
      <c r="AU2001" s="29">
        <f t="shared" si="2144"/>
        <v>1</v>
      </c>
      <c r="AV2001" s="29">
        <f t="shared" si="2144"/>
        <v>1</v>
      </c>
      <c r="AW2001" s="29">
        <f t="shared" si="2144"/>
        <v>1</v>
      </c>
      <c r="AX2001" s="29">
        <f t="shared" si="2144"/>
        <v>1</v>
      </c>
      <c r="AY2001" s="29">
        <f t="shared" si="2144"/>
        <v>1</v>
      </c>
      <c r="AZ2001" s="29">
        <f t="shared" si="2144"/>
        <v>1</v>
      </c>
      <c r="BA2001" s="29">
        <f t="shared" si="2144"/>
        <v>1</v>
      </c>
      <c r="BB2001" s="29">
        <f t="shared" si="2144"/>
        <v>1</v>
      </c>
      <c r="BC2001" s="29">
        <f t="shared" si="2144"/>
        <v>1</v>
      </c>
      <c r="BD2001" s="29">
        <f t="shared" si="2144"/>
        <v>1</v>
      </c>
      <c r="BE2001" s="29">
        <f t="shared" si="2144"/>
        <v>1</v>
      </c>
      <c r="BF2001" s="29">
        <f t="shared" si="2144"/>
        <v>1</v>
      </c>
      <c r="BG2001" s="29">
        <f t="shared" si="2144"/>
        <v>1</v>
      </c>
      <c r="BH2001" s="29">
        <f t="shared" si="2144"/>
        <v>1</v>
      </c>
      <c r="BI2001" s="29">
        <f t="shared" si="2144"/>
        <v>1</v>
      </c>
      <c r="BJ2001" s="29">
        <f t="shared" si="2142"/>
        <v>1</v>
      </c>
      <c r="BN2001" s="29">
        <f t="shared" si="2126"/>
        <v>40</v>
      </c>
      <c r="BO2001" s="29">
        <f t="shared" si="2155"/>
        <v>31</v>
      </c>
    </row>
    <row r="2002" spans="3:67" x14ac:dyDescent="0.25">
      <c r="C2002" s="79">
        <f t="shared" si="2151"/>
        <v>43892</v>
      </c>
      <c r="D2002" s="29">
        <f t="shared" si="2150"/>
        <v>2020</v>
      </c>
      <c r="E2002" s="29">
        <f t="shared" si="2127"/>
        <v>3</v>
      </c>
      <c r="F2002" s="29">
        <f t="shared" si="2128"/>
        <v>10</v>
      </c>
      <c r="G2002" s="29">
        <f t="shared" si="2129"/>
        <v>2</v>
      </c>
      <c r="H2002" s="166" t="str">
        <f t="shared" si="2130"/>
        <v>So</v>
      </c>
      <c r="I2002" s="29">
        <f t="shared" si="2152"/>
        <v>41</v>
      </c>
      <c r="J2002" s="29">
        <f t="array" ref="J2002">INDEX(Dienstplan!$F$6:$AJ$55,BN2002,BO2002)</f>
        <v>0</v>
      </c>
      <c r="K2002" s="29">
        <f t="array" ref="K2002">IF(OR(J2002=Schichten!$B$3,J2002=Schichten!$B$4),INDEX($D$98:$D$147,MATCH(CODE(J2002),$H$98:$H$147,0)),IF(ISERROR(INDEX($D$98:$D$147,MATCH(J2002,$A$98:$A$147,0))),0,INDEX($D$98:$D$147,MATCH(J2002,$A$98:$A$147,0))))</f>
        <v>0</v>
      </c>
      <c r="L2002" s="29">
        <f t="shared" ref="L2002" si="2158">L1952</f>
        <v>0</v>
      </c>
      <c r="M2002" s="29">
        <f t="shared" si="2154"/>
        <v>0</v>
      </c>
      <c r="O2002" s="29">
        <f t="shared" si="2136"/>
        <v>0</v>
      </c>
      <c r="P2002" s="29">
        <f t="shared" si="2136"/>
        <v>0</v>
      </c>
      <c r="Q2002" s="29">
        <f t="shared" si="2136"/>
        <v>0</v>
      </c>
      <c r="R2002" s="29">
        <f t="shared" si="2136"/>
        <v>0</v>
      </c>
      <c r="S2002" s="29">
        <f t="shared" si="2136"/>
        <v>0</v>
      </c>
      <c r="T2002" s="29">
        <f t="shared" si="2136"/>
        <v>0</v>
      </c>
      <c r="U2002" s="29">
        <f t="shared" si="2136"/>
        <v>0</v>
      </c>
      <c r="V2002" s="29">
        <f t="shared" si="2136"/>
        <v>0</v>
      </c>
      <c r="W2002" s="29">
        <f t="shared" si="2136"/>
        <v>0</v>
      </c>
      <c r="X2002" s="29">
        <f t="shared" si="2136"/>
        <v>0</v>
      </c>
      <c r="Y2002" s="29">
        <f t="shared" si="2136"/>
        <v>1</v>
      </c>
      <c r="Z2002" s="29">
        <f t="shared" si="2136"/>
        <v>1</v>
      </c>
      <c r="AA2002" s="29">
        <f t="shared" si="2136"/>
        <v>1</v>
      </c>
      <c r="AB2002" s="29">
        <f t="shared" si="2136"/>
        <v>1</v>
      </c>
      <c r="AC2002" s="29">
        <f t="shared" si="2136"/>
        <v>1</v>
      </c>
      <c r="AD2002" s="29">
        <f t="shared" si="2136"/>
        <v>1</v>
      </c>
      <c r="AE2002" s="29">
        <f t="shared" si="2134"/>
        <v>1</v>
      </c>
      <c r="AF2002" s="29">
        <f t="shared" si="2134"/>
        <v>1</v>
      </c>
      <c r="AG2002" s="29">
        <f t="shared" si="2134"/>
        <v>1</v>
      </c>
      <c r="AH2002" s="29">
        <f t="shared" si="2134"/>
        <v>1</v>
      </c>
      <c r="AI2002" s="29">
        <f t="shared" si="2134"/>
        <v>1</v>
      </c>
      <c r="AJ2002" s="29">
        <f t="shared" si="2134"/>
        <v>1</v>
      </c>
      <c r="AK2002" s="29">
        <f t="shared" si="2134"/>
        <v>1</v>
      </c>
      <c r="AL2002" s="29">
        <f t="shared" si="2134"/>
        <v>1</v>
      </c>
      <c r="AM2002" s="29">
        <f t="shared" si="2134"/>
        <v>1</v>
      </c>
      <c r="AN2002" s="29">
        <f t="shared" si="2134"/>
        <v>1</v>
      </c>
      <c r="AO2002" s="29">
        <f t="shared" si="2134"/>
        <v>1</v>
      </c>
      <c r="AP2002" s="29">
        <f t="shared" si="2134"/>
        <v>1</v>
      </c>
      <c r="AQ2002" s="29">
        <f t="shared" si="2134"/>
        <v>1</v>
      </c>
      <c r="AR2002" s="29">
        <f t="shared" si="2134"/>
        <v>1</v>
      </c>
      <c r="AS2002" s="29">
        <f t="shared" si="2134"/>
        <v>1</v>
      </c>
      <c r="AT2002" s="29">
        <f t="shared" si="2144"/>
        <v>1</v>
      </c>
      <c r="AU2002" s="29">
        <f t="shared" si="2144"/>
        <v>1</v>
      </c>
      <c r="AV2002" s="29">
        <f t="shared" si="2144"/>
        <v>1</v>
      </c>
      <c r="AW2002" s="29">
        <f t="shared" si="2144"/>
        <v>1</v>
      </c>
      <c r="AX2002" s="29">
        <f t="shared" si="2144"/>
        <v>1</v>
      </c>
      <c r="AY2002" s="29">
        <f t="shared" si="2144"/>
        <v>1</v>
      </c>
      <c r="AZ2002" s="29">
        <f t="shared" si="2144"/>
        <v>1</v>
      </c>
      <c r="BA2002" s="29">
        <f t="shared" si="2144"/>
        <v>1</v>
      </c>
      <c r="BB2002" s="29">
        <f t="shared" si="2144"/>
        <v>1</v>
      </c>
      <c r="BC2002" s="29">
        <f t="shared" si="2144"/>
        <v>1</v>
      </c>
      <c r="BD2002" s="29">
        <f t="shared" si="2144"/>
        <v>1</v>
      </c>
      <c r="BE2002" s="29">
        <f t="shared" si="2144"/>
        <v>1</v>
      </c>
      <c r="BF2002" s="29">
        <f t="shared" si="2144"/>
        <v>1</v>
      </c>
      <c r="BG2002" s="29">
        <f t="shared" si="2144"/>
        <v>1</v>
      </c>
      <c r="BH2002" s="29">
        <f t="shared" si="2144"/>
        <v>1</v>
      </c>
      <c r="BI2002" s="29">
        <f t="shared" si="2144"/>
        <v>1</v>
      </c>
      <c r="BJ2002" s="29">
        <f t="shared" si="2142"/>
        <v>1</v>
      </c>
      <c r="BN2002" s="29">
        <f t="shared" si="2126"/>
        <v>41</v>
      </c>
      <c r="BO2002" s="29">
        <f t="shared" si="2155"/>
        <v>31</v>
      </c>
    </row>
    <row r="2003" spans="3:67" x14ac:dyDescent="0.25">
      <c r="C2003" s="79">
        <f t="shared" si="2151"/>
        <v>43892</v>
      </c>
      <c r="D2003" s="29">
        <f t="shared" si="2150"/>
        <v>2020</v>
      </c>
      <c r="E2003" s="29">
        <f t="shared" si="2127"/>
        <v>3</v>
      </c>
      <c r="F2003" s="29">
        <f t="shared" si="2128"/>
        <v>10</v>
      </c>
      <c r="G2003" s="29">
        <f t="shared" si="2129"/>
        <v>2</v>
      </c>
      <c r="H2003" s="166" t="str">
        <f t="shared" si="2130"/>
        <v>So</v>
      </c>
      <c r="I2003" s="29">
        <f t="shared" si="2152"/>
        <v>42</v>
      </c>
      <c r="J2003" s="29">
        <f t="array" ref="J2003">INDEX(Dienstplan!$F$6:$AJ$55,BN2003,BO2003)</f>
        <v>0</v>
      </c>
      <c r="K2003" s="29">
        <f t="array" ref="K2003">IF(OR(J2003=Schichten!$B$3,J2003=Schichten!$B$4),INDEX($D$98:$D$147,MATCH(CODE(J2003),$H$98:$H$147,0)),IF(ISERROR(INDEX($D$98:$D$147,MATCH(J2003,$A$98:$A$147,0))),0,INDEX($D$98:$D$147,MATCH(J2003,$A$98:$A$147,0))))</f>
        <v>0</v>
      </c>
      <c r="L2003" s="29">
        <f t="shared" ref="L2003" si="2159">L1953</f>
        <v>0</v>
      </c>
      <c r="M2003" s="29">
        <f t="shared" si="2154"/>
        <v>0</v>
      </c>
      <c r="O2003" s="29">
        <f t="shared" si="2136"/>
        <v>0</v>
      </c>
      <c r="P2003" s="29">
        <f t="shared" si="2136"/>
        <v>0</v>
      </c>
      <c r="Q2003" s="29">
        <f t="shared" si="2136"/>
        <v>0</v>
      </c>
      <c r="R2003" s="29">
        <f t="shared" si="2136"/>
        <v>0</v>
      </c>
      <c r="S2003" s="29">
        <f t="shared" si="2136"/>
        <v>0</v>
      </c>
      <c r="T2003" s="29">
        <f t="shared" si="2136"/>
        <v>0</v>
      </c>
      <c r="U2003" s="29">
        <f t="shared" si="2136"/>
        <v>0</v>
      </c>
      <c r="V2003" s="29">
        <f t="shared" si="2136"/>
        <v>0</v>
      </c>
      <c r="W2003" s="29">
        <f t="shared" si="2136"/>
        <v>0</v>
      </c>
      <c r="X2003" s="29">
        <f t="shared" si="2136"/>
        <v>0</v>
      </c>
      <c r="Y2003" s="29">
        <f t="shared" si="2136"/>
        <v>1</v>
      </c>
      <c r="Z2003" s="29">
        <f t="shared" si="2136"/>
        <v>1</v>
      </c>
      <c r="AA2003" s="29">
        <f t="shared" si="2136"/>
        <v>1</v>
      </c>
      <c r="AB2003" s="29">
        <f t="shared" si="2136"/>
        <v>1</v>
      </c>
      <c r="AC2003" s="29">
        <f t="shared" si="2136"/>
        <v>1</v>
      </c>
      <c r="AD2003" s="29">
        <f t="shared" ref="AD2003:AS2011" si="2160">IF($M$457,IF($J2003=AD$461,1,0),0)</f>
        <v>1</v>
      </c>
      <c r="AE2003" s="29">
        <f t="shared" si="2160"/>
        <v>1</v>
      </c>
      <c r="AF2003" s="29">
        <f t="shared" si="2160"/>
        <v>1</v>
      </c>
      <c r="AG2003" s="29">
        <f t="shared" si="2160"/>
        <v>1</v>
      </c>
      <c r="AH2003" s="29">
        <f t="shared" si="2160"/>
        <v>1</v>
      </c>
      <c r="AI2003" s="29">
        <f t="shared" si="2160"/>
        <v>1</v>
      </c>
      <c r="AJ2003" s="29">
        <f t="shared" si="2160"/>
        <v>1</v>
      </c>
      <c r="AK2003" s="29">
        <f t="shared" si="2160"/>
        <v>1</v>
      </c>
      <c r="AL2003" s="29">
        <f t="shared" si="2160"/>
        <v>1</v>
      </c>
      <c r="AM2003" s="29">
        <f t="shared" si="2160"/>
        <v>1</v>
      </c>
      <c r="AN2003" s="29">
        <f t="shared" si="2160"/>
        <v>1</v>
      </c>
      <c r="AO2003" s="29">
        <f t="shared" si="2160"/>
        <v>1</v>
      </c>
      <c r="AP2003" s="29">
        <f t="shared" si="2160"/>
        <v>1</v>
      </c>
      <c r="AQ2003" s="29">
        <f t="shared" si="2160"/>
        <v>1</v>
      </c>
      <c r="AR2003" s="29">
        <f t="shared" si="2160"/>
        <v>1</v>
      </c>
      <c r="AS2003" s="29">
        <f t="shared" si="2160"/>
        <v>1</v>
      </c>
      <c r="AT2003" s="29">
        <f t="shared" si="2144"/>
        <v>1</v>
      </c>
      <c r="AU2003" s="29">
        <f t="shared" si="2144"/>
        <v>1</v>
      </c>
      <c r="AV2003" s="29">
        <f t="shared" si="2144"/>
        <v>1</v>
      </c>
      <c r="AW2003" s="29">
        <f t="shared" si="2144"/>
        <v>1</v>
      </c>
      <c r="AX2003" s="29">
        <f t="shared" si="2144"/>
        <v>1</v>
      </c>
      <c r="AY2003" s="29">
        <f t="shared" si="2144"/>
        <v>1</v>
      </c>
      <c r="AZ2003" s="29">
        <f t="shared" si="2144"/>
        <v>1</v>
      </c>
      <c r="BA2003" s="29">
        <f t="shared" si="2144"/>
        <v>1</v>
      </c>
      <c r="BB2003" s="29">
        <f t="shared" si="2144"/>
        <v>1</v>
      </c>
      <c r="BC2003" s="29">
        <f t="shared" si="2144"/>
        <v>1</v>
      </c>
      <c r="BD2003" s="29">
        <f t="shared" si="2144"/>
        <v>1</v>
      </c>
      <c r="BE2003" s="29">
        <f t="shared" si="2144"/>
        <v>1</v>
      </c>
      <c r="BF2003" s="29">
        <f t="shared" si="2144"/>
        <v>1</v>
      </c>
      <c r="BG2003" s="29">
        <f t="shared" si="2144"/>
        <v>1</v>
      </c>
      <c r="BH2003" s="29">
        <f t="shared" si="2144"/>
        <v>1</v>
      </c>
      <c r="BI2003" s="29">
        <f t="shared" si="2144"/>
        <v>1</v>
      </c>
      <c r="BJ2003" s="29">
        <f t="shared" si="2142"/>
        <v>1</v>
      </c>
      <c r="BN2003" s="29">
        <f t="shared" si="2126"/>
        <v>42</v>
      </c>
      <c r="BO2003" s="29">
        <f t="shared" si="2155"/>
        <v>31</v>
      </c>
    </row>
    <row r="2004" spans="3:67" x14ac:dyDescent="0.25">
      <c r="C2004" s="79">
        <f t="shared" si="2151"/>
        <v>43892</v>
      </c>
      <c r="D2004" s="29">
        <f t="shared" si="2150"/>
        <v>2020</v>
      </c>
      <c r="E2004" s="29">
        <f t="shared" si="2127"/>
        <v>3</v>
      </c>
      <c r="F2004" s="29">
        <f t="shared" si="2128"/>
        <v>10</v>
      </c>
      <c r="G2004" s="29">
        <f t="shared" si="2129"/>
        <v>2</v>
      </c>
      <c r="H2004" s="166" t="str">
        <f t="shared" si="2130"/>
        <v>So</v>
      </c>
      <c r="I2004" s="29">
        <f t="shared" si="2152"/>
        <v>43</v>
      </c>
      <c r="J2004" s="29">
        <f t="array" ref="J2004">INDEX(Dienstplan!$F$6:$AJ$55,BN2004,BO2004)</f>
        <v>0</v>
      </c>
      <c r="K2004" s="29">
        <f t="array" ref="K2004">IF(OR(J2004=Schichten!$B$3,J2004=Schichten!$B$4),INDEX($D$98:$D$147,MATCH(CODE(J2004),$H$98:$H$147,0)),IF(ISERROR(INDEX($D$98:$D$147,MATCH(J2004,$A$98:$A$147,0))),0,INDEX($D$98:$D$147,MATCH(J2004,$A$98:$A$147,0))))</f>
        <v>0</v>
      </c>
      <c r="L2004" s="29">
        <f t="shared" ref="L2004" si="2161">L1954</f>
        <v>0</v>
      </c>
      <c r="M2004" s="29">
        <f t="shared" si="2154"/>
        <v>0</v>
      </c>
      <c r="O2004" s="29">
        <f t="shared" ref="O2004:AD2011" si="2162">IF($M$457,IF($J2004=O$461,1,0),0)</f>
        <v>0</v>
      </c>
      <c r="P2004" s="29">
        <f t="shared" si="2162"/>
        <v>0</v>
      </c>
      <c r="Q2004" s="29">
        <f t="shared" si="2162"/>
        <v>0</v>
      </c>
      <c r="R2004" s="29">
        <f t="shared" si="2162"/>
        <v>0</v>
      </c>
      <c r="S2004" s="29">
        <f t="shared" si="2162"/>
        <v>0</v>
      </c>
      <c r="T2004" s="29">
        <f t="shared" si="2162"/>
        <v>0</v>
      </c>
      <c r="U2004" s="29">
        <f t="shared" si="2162"/>
        <v>0</v>
      </c>
      <c r="V2004" s="29">
        <f t="shared" si="2162"/>
        <v>0</v>
      </c>
      <c r="W2004" s="29">
        <f t="shared" si="2162"/>
        <v>0</v>
      </c>
      <c r="X2004" s="29">
        <f t="shared" si="2162"/>
        <v>0</v>
      </c>
      <c r="Y2004" s="29">
        <f t="shared" si="2162"/>
        <v>1</v>
      </c>
      <c r="Z2004" s="29">
        <f t="shared" si="2162"/>
        <v>1</v>
      </c>
      <c r="AA2004" s="29">
        <f t="shared" si="2162"/>
        <v>1</v>
      </c>
      <c r="AB2004" s="29">
        <f t="shared" si="2162"/>
        <v>1</v>
      </c>
      <c r="AC2004" s="29">
        <f t="shared" si="2162"/>
        <v>1</v>
      </c>
      <c r="AD2004" s="29">
        <f t="shared" si="2162"/>
        <v>1</v>
      </c>
      <c r="AE2004" s="29">
        <f t="shared" si="2160"/>
        <v>1</v>
      </c>
      <c r="AF2004" s="29">
        <f t="shared" si="2160"/>
        <v>1</v>
      </c>
      <c r="AG2004" s="29">
        <f t="shared" si="2160"/>
        <v>1</v>
      </c>
      <c r="AH2004" s="29">
        <f t="shared" si="2160"/>
        <v>1</v>
      </c>
      <c r="AI2004" s="29">
        <f t="shared" si="2160"/>
        <v>1</v>
      </c>
      <c r="AJ2004" s="29">
        <f t="shared" si="2160"/>
        <v>1</v>
      </c>
      <c r="AK2004" s="29">
        <f t="shared" si="2160"/>
        <v>1</v>
      </c>
      <c r="AL2004" s="29">
        <f t="shared" si="2160"/>
        <v>1</v>
      </c>
      <c r="AM2004" s="29">
        <f t="shared" si="2160"/>
        <v>1</v>
      </c>
      <c r="AN2004" s="29">
        <f t="shared" si="2160"/>
        <v>1</v>
      </c>
      <c r="AO2004" s="29">
        <f t="shared" si="2160"/>
        <v>1</v>
      </c>
      <c r="AP2004" s="29">
        <f t="shared" si="2160"/>
        <v>1</v>
      </c>
      <c r="AQ2004" s="29">
        <f t="shared" si="2160"/>
        <v>1</v>
      </c>
      <c r="AR2004" s="29">
        <f t="shared" si="2160"/>
        <v>1</v>
      </c>
      <c r="AS2004" s="29">
        <f t="shared" si="2160"/>
        <v>1</v>
      </c>
      <c r="AT2004" s="29">
        <f t="shared" si="2144"/>
        <v>1</v>
      </c>
      <c r="AU2004" s="29">
        <f t="shared" si="2144"/>
        <v>1</v>
      </c>
      <c r="AV2004" s="29">
        <f t="shared" si="2144"/>
        <v>1</v>
      </c>
      <c r="AW2004" s="29">
        <f t="shared" si="2144"/>
        <v>1</v>
      </c>
      <c r="AX2004" s="29">
        <f t="shared" si="2144"/>
        <v>1</v>
      </c>
      <c r="AY2004" s="29">
        <f t="shared" si="2144"/>
        <v>1</v>
      </c>
      <c r="AZ2004" s="29">
        <f t="shared" si="2144"/>
        <v>1</v>
      </c>
      <c r="BA2004" s="29">
        <f t="shared" si="2144"/>
        <v>1</v>
      </c>
      <c r="BB2004" s="29">
        <f t="shared" si="2144"/>
        <v>1</v>
      </c>
      <c r="BC2004" s="29">
        <f t="shared" si="2144"/>
        <v>1</v>
      </c>
      <c r="BD2004" s="29">
        <f t="shared" si="2144"/>
        <v>1</v>
      </c>
      <c r="BE2004" s="29">
        <f t="shared" si="2144"/>
        <v>1</v>
      </c>
      <c r="BF2004" s="29">
        <f t="shared" si="2144"/>
        <v>1</v>
      </c>
      <c r="BG2004" s="29">
        <f t="shared" si="2144"/>
        <v>1</v>
      </c>
      <c r="BH2004" s="29">
        <f t="shared" si="2144"/>
        <v>1</v>
      </c>
      <c r="BI2004" s="29">
        <f t="shared" si="2144"/>
        <v>1</v>
      </c>
      <c r="BJ2004" s="29">
        <f t="shared" si="2142"/>
        <v>1</v>
      </c>
      <c r="BN2004" s="29">
        <f t="shared" si="2126"/>
        <v>43</v>
      </c>
      <c r="BO2004" s="29">
        <f t="shared" si="2155"/>
        <v>31</v>
      </c>
    </row>
    <row r="2005" spans="3:67" x14ac:dyDescent="0.25">
      <c r="C2005" s="79">
        <f t="shared" si="2151"/>
        <v>43892</v>
      </c>
      <c r="D2005" s="29">
        <f t="shared" si="2150"/>
        <v>2020</v>
      </c>
      <c r="E2005" s="29">
        <f t="shared" si="2127"/>
        <v>3</v>
      </c>
      <c r="F2005" s="29">
        <f t="shared" si="2128"/>
        <v>10</v>
      </c>
      <c r="G2005" s="29">
        <f t="shared" si="2129"/>
        <v>2</v>
      </c>
      <c r="H2005" s="166" t="str">
        <f t="shared" si="2130"/>
        <v>So</v>
      </c>
      <c r="I2005" s="29">
        <f t="shared" si="2152"/>
        <v>44</v>
      </c>
      <c r="J2005" s="29">
        <f t="array" ref="J2005">INDEX(Dienstplan!$F$6:$AJ$55,BN2005,BO2005)</f>
        <v>0</v>
      </c>
      <c r="K2005" s="29">
        <f t="array" ref="K2005">IF(OR(J2005=Schichten!$B$3,J2005=Schichten!$B$4),INDEX($D$98:$D$147,MATCH(CODE(J2005),$H$98:$H$147,0)),IF(ISERROR(INDEX($D$98:$D$147,MATCH(J2005,$A$98:$A$147,0))),0,INDEX($D$98:$D$147,MATCH(J2005,$A$98:$A$147,0))))</f>
        <v>0</v>
      </c>
      <c r="L2005" s="29">
        <f t="shared" ref="L2005" si="2163">L1955</f>
        <v>0</v>
      </c>
      <c r="M2005" s="29">
        <f t="shared" si="2154"/>
        <v>0</v>
      </c>
      <c r="O2005" s="29">
        <f t="shared" si="2162"/>
        <v>0</v>
      </c>
      <c r="P2005" s="29">
        <f t="shared" si="2162"/>
        <v>0</v>
      </c>
      <c r="Q2005" s="29">
        <f t="shared" si="2162"/>
        <v>0</v>
      </c>
      <c r="R2005" s="29">
        <f t="shared" si="2162"/>
        <v>0</v>
      </c>
      <c r="S2005" s="29">
        <f t="shared" si="2162"/>
        <v>0</v>
      </c>
      <c r="T2005" s="29">
        <f t="shared" si="2162"/>
        <v>0</v>
      </c>
      <c r="U2005" s="29">
        <f t="shared" si="2162"/>
        <v>0</v>
      </c>
      <c r="V2005" s="29">
        <f t="shared" si="2162"/>
        <v>0</v>
      </c>
      <c r="W2005" s="29">
        <f t="shared" si="2162"/>
        <v>0</v>
      </c>
      <c r="X2005" s="29">
        <f t="shared" si="2162"/>
        <v>0</v>
      </c>
      <c r="Y2005" s="29">
        <f t="shared" si="2162"/>
        <v>1</v>
      </c>
      <c r="Z2005" s="29">
        <f t="shared" si="2162"/>
        <v>1</v>
      </c>
      <c r="AA2005" s="29">
        <f t="shared" si="2162"/>
        <v>1</v>
      </c>
      <c r="AB2005" s="29">
        <f t="shared" si="2162"/>
        <v>1</v>
      </c>
      <c r="AC2005" s="29">
        <f t="shared" si="2162"/>
        <v>1</v>
      </c>
      <c r="AD2005" s="29">
        <f t="shared" si="2162"/>
        <v>1</v>
      </c>
      <c r="AE2005" s="29">
        <f t="shared" si="2160"/>
        <v>1</v>
      </c>
      <c r="AF2005" s="29">
        <f t="shared" si="2160"/>
        <v>1</v>
      </c>
      <c r="AG2005" s="29">
        <f t="shared" si="2160"/>
        <v>1</v>
      </c>
      <c r="AH2005" s="29">
        <f t="shared" si="2160"/>
        <v>1</v>
      </c>
      <c r="AI2005" s="29">
        <f t="shared" si="2160"/>
        <v>1</v>
      </c>
      <c r="AJ2005" s="29">
        <f t="shared" si="2160"/>
        <v>1</v>
      </c>
      <c r="AK2005" s="29">
        <f t="shared" si="2160"/>
        <v>1</v>
      </c>
      <c r="AL2005" s="29">
        <f t="shared" si="2160"/>
        <v>1</v>
      </c>
      <c r="AM2005" s="29">
        <f t="shared" si="2160"/>
        <v>1</v>
      </c>
      <c r="AN2005" s="29">
        <f t="shared" si="2160"/>
        <v>1</v>
      </c>
      <c r="AO2005" s="29">
        <f t="shared" si="2160"/>
        <v>1</v>
      </c>
      <c r="AP2005" s="29">
        <f t="shared" si="2160"/>
        <v>1</v>
      </c>
      <c r="AQ2005" s="29">
        <f t="shared" si="2160"/>
        <v>1</v>
      </c>
      <c r="AR2005" s="29">
        <f t="shared" si="2160"/>
        <v>1</v>
      </c>
      <c r="AS2005" s="29">
        <f t="shared" si="2160"/>
        <v>1</v>
      </c>
      <c r="AT2005" s="29">
        <f t="shared" si="2144"/>
        <v>1</v>
      </c>
      <c r="AU2005" s="29">
        <f t="shared" si="2144"/>
        <v>1</v>
      </c>
      <c r="AV2005" s="29">
        <f t="shared" si="2144"/>
        <v>1</v>
      </c>
      <c r="AW2005" s="29">
        <f t="shared" si="2144"/>
        <v>1</v>
      </c>
      <c r="AX2005" s="29">
        <f t="shared" si="2144"/>
        <v>1</v>
      </c>
      <c r="AY2005" s="29">
        <f t="shared" si="2144"/>
        <v>1</v>
      </c>
      <c r="AZ2005" s="29">
        <f t="shared" si="2144"/>
        <v>1</v>
      </c>
      <c r="BA2005" s="29">
        <f t="shared" si="2144"/>
        <v>1</v>
      </c>
      <c r="BB2005" s="29">
        <f t="shared" si="2144"/>
        <v>1</v>
      </c>
      <c r="BC2005" s="29">
        <f t="shared" si="2144"/>
        <v>1</v>
      </c>
      <c r="BD2005" s="29">
        <f t="shared" si="2144"/>
        <v>1</v>
      </c>
      <c r="BE2005" s="29">
        <f t="shared" si="2144"/>
        <v>1</v>
      </c>
      <c r="BF2005" s="29">
        <f t="shared" si="2144"/>
        <v>1</v>
      </c>
      <c r="BG2005" s="29">
        <f t="shared" si="2144"/>
        <v>1</v>
      </c>
      <c r="BH2005" s="29">
        <f t="shared" si="2144"/>
        <v>1</v>
      </c>
      <c r="BI2005" s="29">
        <f t="shared" si="2144"/>
        <v>1</v>
      </c>
      <c r="BJ2005" s="29">
        <f t="shared" si="2142"/>
        <v>1</v>
      </c>
      <c r="BN2005" s="29">
        <f t="shared" si="2126"/>
        <v>44</v>
      </c>
      <c r="BO2005" s="29">
        <f t="shared" si="2155"/>
        <v>31</v>
      </c>
    </row>
    <row r="2006" spans="3:67" x14ac:dyDescent="0.25">
      <c r="C2006" s="79">
        <f t="shared" si="2151"/>
        <v>43892</v>
      </c>
      <c r="D2006" s="29">
        <f t="shared" si="2150"/>
        <v>2020</v>
      </c>
      <c r="E2006" s="29">
        <f t="shared" si="2127"/>
        <v>3</v>
      </c>
      <c r="F2006" s="29">
        <f t="shared" si="2128"/>
        <v>10</v>
      </c>
      <c r="G2006" s="29">
        <f t="shared" si="2129"/>
        <v>2</v>
      </c>
      <c r="H2006" s="166" t="str">
        <f t="shared" si="2130"/>
        <v>So</v>
      </c>
      <c r="I2006" s="29">
        <f t="shared" si="2152"/>
        <v>45</v>
      </c>
      <c r="J2006" s="29">
        <f t="array" ref="J2006">INDEX(Dienstplan!$F$6:$AJ$55,BN2006,BO2006)</f>
        <v>0</v>
      </c>
      <c r="K2006" s="29">
        <f t="array" ref="K2006">IF(OR(J2006=Schichten!$B$3,J2006=Schichten!$B$4),INDEX($D$98:$D$147,MATCH(CODE(J2006),$H$98:$H$147,0)),IF(ISERROR(INDEX($D$98:$D$147,MATCH(J2006,$A$98:$A$147,0))),0,INDEX($D$98:$D$147,MATCH(J2006,$A$98:$A$147,0))))</f>
        <v>0</v>
      </c>
      <c r="L2006" s="29">
        <f t="shared" ref="L2006" si="2164">L1956</f>
        <v>0</v>
      </c>
      <c r="M2006" s="29">
        <f t="shared" si="2154"/>
        <v>0</v>
      </c>
      <c r="O2006" s="29">
        <f t="shared" si="2162"/>
        <v>0</v>
      </c>
      <c r="P2006" s="29">
        <f t="shared" si="2162"/>
        <v>0</v>
      </c>
      <c r="Q2006" s="29">
        <f t="shared" si="2162"/>
        <v>0</v>
      </c>
      <c r="R2006" s="29">
        <f t="shared" si="2162"/>
        <v>0</v>
      </c>
      <c r="S2006" s="29">
        <f t="shared" si="2162"/>
        <v>0</v>
      </c>
      <c r="T2006" s="29">
        <f t="shared" si="2162"/>
        <v>0</v>
      </c>
      <c r="U2006" s="29">
        <f t="shared" si="2162"/>
        <v>0</v>
      </c>
      <c r="V2006" s="29">
        <f t="shared" si="2162"/>
        <v>0</v>
      </c>
      <c r="W2006" s="29">
        <f t="shared" si="2162"/>
        <v>0</v>
      </c>
      <c r="X2006" s="29">
        <f t="shared" si="2162"/>
        <v>0</v>
      </c>
      <c r="Y2006" s="29">
        <f t="shared" si="2162"/>
        <v>1</v>
      </c>
      <c r="Z2006" s="29">
        <f t="shared" si="2162"/>
        <v>1</v>
      </c>
      <c r="AA2006" s="29">
        <f t="shared" si="2162"/>
        <v>1</v>
      </c>
      <c r="AB2006" s="29">
        <f t="shared" si="2162"/>
        <v>1</v>
      </c>
      <c r="AC2006" s="29">
        <f t="shared" si="2162"/>
        <v>1</v>
      </c>
      <c r="AD2006" s="29">
        <f t="shared" si="2162"/>
        <v>1</v>
      </c>
      <c r="AE2006" s="29">
        <f t="shared" si="2160"/>
        <v>1</v>
      </c>
      <c r="AF2006" s="29">
        <f t="shared" si="2160"/>
        <v>1</v>
      </c>
      <c r="AG2006" s="29">
        <f t="shared" si="2160"/>
        <v>1</v>
      </c>
      <c r="AH2006" s="29">
        <f t="shared" si="2160"/>
        <v>1</v>
      </c>
      <c r="AI2006" s="29">
        <f t="shared" si="2160"/>
        <v>1</v>
      </c>
      <c r="AJ2006" s="29">
        <f t="shared" si="2160"/>
        <v>1</v>
      </c>
      <c r="AK2006" s="29">
        <f t="shared" si="2160"/>
        <v>1</v>
      </c>
      <c r="AL2006" s="29">
        <f t="shared" si="2160"/>
        <v>1</v>
      </c>
      <c r="AM2006" s="29">
        <f t="shared" si="2160"/>
        <v>1</v>
      </c>
      <c r="AN2006" s="29">
        <f t="shared" si="2160"/>
        <v>1</v>
      </c>
      <c r="AO2006" s="29">
        <f t="shared" si="2160"/>
        <v>1</v>
      </c>
      <c r="AP2006" s="29">
        <f t="shared" si="2160"/>
        <v>1</v>
      </c>
      <c r="AQ2006" s="29">
        <f t="shared" si="2160"/>
        <v>1</v>
      </c>
      <c r="AR2006" s="29">
        <f t="shared" si="2160"/>
        <v>1</v>
      </c>
      <c r="AS2006" s="29">
        <f t="shared" si="2160"/>
        <v>1</v>
      </c>
      <c r="AT2006" s="29">
        <f t="shared" si="2144"/>
        <v>1</v>
      </c>
      <c r="AU2006" s="29">
        <f t="shared" si="2144"/>
        <v>1</v>
      </c>
      <c r="AV2006" s="29">
        <f t="shared" si="2144"/>
        <v>1</v>
      </c>
      <c r="AW2006" s="29">
        <f t="shared" si="2144"/>
        <v>1</v>
      </c>
      <c r="AX2006" s="29">
        <f t="shared" si="2144"/>
        <v>1</v>
      </c>
      <c r="AY2006" s="29">
        <f t="shared" si="2144"/>
        <v>1</v>
      </c>
      <c r="AZ2006" s="29">
        <f t="shared" si="2144"/>
        <v>1</v>
      </c>
      <c r="BA2006" s="29">
        <f t="shared" si="2144"/>
        <v>1</v>
      </c>
      <c r="BB2006" s="29">
        <f t="shared" si="2144"/>
        <v>1</v>
      </c>
      <c r="BC2006" s="29">
        <f t="shared" si="2144"/>
        <v>1</v>
      </c>
      <c r="BD2006" s="29">
        <f t="shared" si="2144"/>
        <v>1</v>
      </c>
      <c r="BE2006" s="29">
        <f t="shared" si="2144"/>
        <v>1</v>
      </c>
      <c r="BF2006" s="29">
        <f t="shared" si="2144"/>
        <v>1</v>
      </c>
      <c r="BG2006" s="29">
        <f t="shared" si="2144"/>
        <v>1</v>
      </c>
      <c r="BH2006" s="29">
        <f t="shared" si="2144"/>
        <v>1</v>
      </c>
      <c r="BI2006" s="29">
        <f t="shared" si="2144"/>
        <v>1</v>
      </c>
      <c r="BJ2006" s="29">
        <f t="shared" si="2142"/>
        <v>1</v>
      </c>
      <c r="BN2006" s="29">
        <f t="shared" si="2126"/>
        <v>45</v>
      </c>
      <c r="BO2006" s="29">
        <f t="shared" si="2155"/>
        <v>31</v>
      </c>
    </row>
    <row r="2007" spans="3:67" x14ac:dyDescent="0.25">
      <c r="C2007" s="79">
        <f t="shared" si="2151"/>
        <v>43892</v>
      </c>
      <c r="D2007" s="29">
        <f t="shared" si="2150"/>
        <v>2020</v>
      </c>
      <c r="E2007" s="29">
        <f t="shared" si="2127"/>
        <v>3</v>
      </c>
      <c r="F2007" s="29">
        <f t="shared" si="2128"/>
        <v>10</v>
      </c>
      <c r="G2007" s="29">
        <f t="shared" si="2129"/>
        <v>2</v>
      </c>
      <c r="H2007" s="166" t="str">
        <f t="shared" si="2130"/>
        <v>So</v>
      </c>
      <c r="I2007" s="29">
        <f t="shared" si="2152"/>
        <v>46</v>
      </c>
      <c r="J2007" s="29">
        <f t="array" ref="J2007">INDEX(Dienstplan!$F$6:$AJ$55,BN2007,BO2007)</f>
        <v>0</v>
      </c>
      <c r="K2007" s="29">
        <f t="array" ref="K2007">IF(OR(J2007=Schichten!$B$3,J2007=Schichten!$B$4),INDEX($D$98:$D$147,MATCH(CODE(J2007),$H$98:$H$147,0)),IF(ISERROR(INDEX($D$98:$D$147,MATCH(J2007,$A$98:$A$147,0))),0,INDEX($D$98:$D$147,MATCH(J2007,$A$98:$A$147,0))))</f>
        <v>0</v>
      </c>
      <c r="L2007" s="29">
        <f t="shared" ref="L2007" si="2165">L1957</f>
        <v>0</v>
      </c>
      <c r="M2007" s="29">
        <f t="shared" si="2154"/>
        <v>0</v>
      </c>
      <c r="O2007" s="29">
        <f t="shared" si="2162"/>
        <v>0</v>
      </c>
      <c r="P2007" s="29">
        <f t="shared" si="2162"/>
        <v>0</v>
      </c>
      <c r="Q2007" s="29">
        <f t="shared" si="2162"/>
        <v>0</v>
      </c>
      <c r="R2007" s="29">
        <f t="shared" si="2162"/>
        <v>0</v>
      </c>
      <c r="S2007" s="29">
        <f t="shared" si="2162"/>
        <v>0</v>
      </c>
      <c r="T2007" s="29">
        <f t="shared" si="2162"/>
        <v>0</v>
      </c>
      <c r="U2007" s="29">
        <f t="shared" si="2162"/>
        <v>0</v>
      </c>
      <c r="V2007" s="29">
        <f t="shared" si="2162"/>
        <v>0</v>
      </c>
      <c r="W2007" s="29">
        <f t="shared" si="2162"/>
        <v>0</v>
      </c>
      <c r="X2007" s="29">
        <f t="shared" si="2162"/>
        <v>0</v>
      </c>
      <c r="Y2007" s="29">
        <f t="shared" si="2162"/>
        <v>1</v>
      </c>
      <c r="Z2007" s="29">
        <f t="shared" si="2162"/>
        <v>1</v>
      </c>
      <c r="AA2007" s="29">
        <f t="shared" si="2162"/>
        <v>1</v>
      </c>
      <c r="AB2007" s="29">
        <f t="shared" si="2162"/>
        <v>1</v>
      </c>
      <c r="AC2007" s="29">
        <f t="shared" si="2162"/>
        <v>1</v>
      </c>
      <c r="AD2007" s="29">
        <f t="shared" si="2162"/>
        <v>1</v>
      </c>
      <c r="AE2007" s="29">
        <f t="shared" si="2160"/>
        <v>1</v>
      </c>
      <c r="AF2007" s="29">
        <f t="shared" si="2160"/>
        <v>1</v>
      </c>
      <c r="AG2007" s="29">
        <f t="shared" si="2160"/>
        <v>1</v>
      </c>
      <c r="AH2007" s="29">
        <f t="shared" si="2160"/>
        <v>1</v>
      </c>
      <c r="AI2007" s="29">
        <f t="shared" si="2160"/>
        <v>1</v>
      </c>
      <c r="AJ2007" s="29">
        <f t="shared" si="2160"/>
        <v>1</v>
      </c>
      <c r="AK2007" s="29">
        <f t="shared" si="2160"/>
        <v>1</v>
      </c>
      <c r="AL2007" s="29">
        <f t="shared" si="2160"/>
        <v>1</v>
      </c>
      <c r="AM2007" s="29">
        <f t="shared" si="2160"/>
        <v>1</v>
      </c>
      <c r="AN2007" s="29">
        <f t="shared" si="2160"/>
        <v>1</v>
      </c>
      <c r="AO2007" s="29">
        <f t="shared" si="2160"/>
        <v>1</v>
      </c>
      <c r="AP2007" s="29">
        <f t="shared" si="2160"/>
        <v>1</v>
      </c>
      <c r="AQ2007" s="29">
        <f t="shared" si="2160"/>
        <v>1</v>
      </c>
      <c r="AR2007" s="29">
        <f t="shared" si="2160"/>
        <v>1</v>
      </c>
      <c r="AS2007" s="29">
        <f t="shared" si="2160"/>
        <v>1</v>
      </c>
      <c r="AT2007" s="29">
        <f t="shared" si="2144"/>
        <v>1</v>
      </c>
      <c r="AU2007" s="29">
        <f t="shared" si="2144"/>
        <v>1</v>
      </c>
      <c r="AV2007" s="29">
        <f t="shared" si="2144"/>
        <v>1</v>
      </c>
      <c r="AW2007" s="29">
        <f t="shared" si="2144"/>
        <v>1</v>
      </c>
      <c r="AX2007" s="29">
        <f t="shared" si="2144"/>
        <v>1</v>
      </c>
      <c r="AY2007" s="29">
        <f t="shared" si="2144"/>
        <v>1</v>
      </c>
      <c r="AZ2007" s="29">
        <f t="shared" si="2144"/>
        <v>1</v>
      </c>
      <c r="BA2007" s="29">
        <f t="shared" si="2144"/>
        <v>1</v>
      </c>
      <c r="BB2007" s="29">
        <f t="shared" si="2144"/>
        <v>1</v>
      </c>
      <c r="BC2007" s="29">
        <f t="shared" si="2144"/>
        <v>1</v>
      </c>
      <c r="BD2007" s="29">
        <f t="shared" si="2144"/>
        <v>1</v>
      </c>
      <c r="BE2007" s="29">
        <f t="shared" si="2144"/>
        <v>1</v>
      </c>
      <c r="BF2007" s="29">
        <f t="shared" si="2144"/>
        <v>1</v>
      </c>
      <c r="BG2007" s="29">
        <f t="shared" si="2144"/>
        <v>1</v>
      </c>
      <c r="BH2007" s="29">
        <f t="shared" si="2144"/>
        <v>1</v>
      </c>
      <c r="BI2007" s="29">
        <f t="shared" ref="BI2007:BJ2011" si="2166">IF($M$457,IF($J2007=BI$461,1,0),0)</f>
        <v>1</v>
      </c>
      <c r="BJ2007" s="29">
        <f t="shared" si="2166"/>
        <v>1</v>
      </c>
      <c r="BN2007" s="29">
        <f t="shared" si="2126"/>
        <v>46</v>
      </c>
      <c r="BO2007" s="29">
        <f t="shared" si="2155"/>
        <v>31</v>
      </c>
    </row>
    <row r="2008" spans="3:67" x14ac:dyDescent="0.25">
      <c r="C2008" s="79">
        <f t="shared" si="2151"/>
        <v>43892</v>
      </c>
      <c r="D2008" s="29">
        <f t="shared" si="2150"/>
        <v>2020</v>
      </c>
      <c r="E2008" s="29">
        <f t="shared" si="2127"/>
        <v>3</v>
      </c>
      <c r="F2008" s="29">
        <f t="shared" si="2128"/>
        <v>10</v>
      </c>
      <c r="G2008" s="29">
        <f t="shared" si="2129"/>
        <v>2</v>
      </c>
      <c r="H2008" s="166" t="str">
        <f t="shared" si="2130"/>
        <v>So</v>
      </c>
      <c r="I2008" s="29">
        <f t="shared" si="2152"/>
        <v>47</v>
      </c>
      <c r="J2008" s="29">
        <f t="array" ref="J2008">INDEX(Dienstplan!$F$6:$AJ$55,BN2008,BO2008)</f>
        <v>0</v>
      </c>
      <c r="K2008" s="29">
        <f t="array" ref="K2008">IF(OR(J2008=Schichten!$B$3,J2008=Schichten!$B$4),INDEX($D$98:$D$147,MATCH(CODE(J2008),$H$98:$H$147,0)),IF(ISERROR(INDEX($D$98:$D$147,MATCH(J2008,$A$98:$A$147,0))),0,INDEX($D$98:$D$147,MATCH(J2008,$A$98:$A$147,0))))</f>
        <v>0</v>
      </c>
      <c r="L2008" s="29">
        <f t="shared" ref="L2008" si="2167">L1958</f>
        <v>0</v>
      </c>
      <c r="M2008" s="29">
        <f t="shared" si="2154"/>
        <v>0</v>
      </c>
      <c r="O2008" s="29">
        <f t="shared" si="2162"/>
        <v>0</v>
      </c>
      <c r="P2008" s="29">
        <f t="shared" si="2162"/>
        <v>0</v>
      </c>
      <c r="Q2008" s="29">
        <f t="shared" si="2162"/>
        <v>0</v>
      </c>
      <c r="R2008" s="29">
        <f t="shared" si="2162"/>
        <v>0</v>
      </c>
      <c r="S2008" s="29">
        <f t="shared" si="2162"/>
        <v>0</v>
      </c>
      <c r="T2008" s="29">
        <f t="shared" si="2162"/>
        <v>0</v>
      </c>
      <c r="U2008" s="29">
        <f t="shared" si="2162"/>
        <v>0</v>
      </c>
      <c r="V2008" s="29">
        <f t="shared" si="2162"/>
        <v>0</v>
      </c>
      <c r="W2008" s="29">
        <f t="shared" si="2162"/>
        <v>0</v>
      </c>
      <c r="X2008" s="29">
        <f t="shared" si="2162"/>
        <v>0</v>
      </c>
      <c r="Y2008" s="29">
        <f t="shared" si="2162"/>
        <v>1</v>
      </c>
      <c r="Z2008" s="29">
        <f t="shared" si="2162"/>
        <v>1</v>
      </c>
      <c r="AA2008" s="29">
        <f t="shared" si="2162"/>
        <v>1</v>
      </c>
      <c r="AB2008" s="29">
        <f t="shared" si="2162"/>
        <v>1</v>
      </c>
      <c r="AC2008" s="29">
        <f t="shared" si="2162"/>
        <v>1</v>
      </c>
      <c r="AD2008" s="29">
        <f t="shared" si="2162"/>
        <v>1</v>
      </c>
      <c r="AE2008" s="29">
        <f t="shared" si="2160"/>
        <v>1</v>
      </c>
      <c r="AF2008" s="29">
        <f t="shared" si="2160"/>
        <v>1</v>
      </c>
      <c r="AG2008" s="29">
        <f t="shared" si="2160"/>
        <v>1</v>
      </c>
      <c r="AH2008" s="29">
        <f t="shared" si="2160"/>
        <v>1</v>
      </c>
      <c r="AI2008" s="29">
        <f t="shared" si="2160"/>
        <v>1</v>
      </c>
      <c r="AJ2008" s="29">
        <f t="shared" si="2160"/>
        <v>1</v>
      </c>
      <c r="AK2008" s="29">
        <f t="shared" si="2160"/>
        <v>1</v>
      </c>
      <c r="AL2008" s="29">
        <f t="shared" si="2160"/>
        <v>1</v>
      </c>
      <c r="AM2008" s="29">
        <f t="shared" si="2160"/>
        <v>1</v>
      </c>
      <c r="AN2008" s="29">
        <f t="shared" si="2160"/>
        <v>1</v>
      </c>
      <c r="AO2008" s="29">
        <f t="shared" si="2160"/>
        <v>1</v>
      </c>
      <c r="AP2008" s="29">
        <f t="shared" si="2160"/>
        <v>1</v>
      </c>
      <c r="AQ2008" s="29">
        <f t="shared" si="2160"/>
        <v>1</v>
      </c>
      <c r="AR2008" s="29">
        <f t="shared" si="2160"/>
        <v>1</v>
      </c>
      <c r="AS2008" s="29">
        <f t="shared" si="2160"/>
        <v>1</v>
      </c>
      <c r="AT2008" s="29">
        <f t="shared" ref="AT2008:BI2011" si="2168">IF($M$457,IF($J2008=AT$461,1,0),0)</f>
        <v>1</v>
      </c>
      <c r="AU2008" s="29">
        <f t="shared" si="2168"/>
        <v>1</v>
      </c>
      <c r="AV2008" s="29">
        <f t="shared" si="2168"/>
        <v>1</v>
      </c>
      <c r="AW2008" s="29">
        <f t="shared" si="2168"/>
        <v>1</v>
      </c>
      <c r="AX2008" s="29">
        <f t="shared" si="2168"/>
        <v>1</v>
      </c>
      <c r="AY2008" s="29">
        <f t="shared" si="2168"/>
        <v>1</v>
      </c>
      <c r="AZ2008" s="29">
        <f t="shared" si="2168"/>
        <v>1</v>
      </c>
      <c r="BA2008" s="29">
        <f t="shared" si="2168"/>
        <v>1</v>
      </c>
      <c r="BB2008" s="29">
        <f t="shared" si="2168"/>
        <v>1</v>
      </c>
      <c r="BC2008" s="29">
        <f t="shared" si="2168"/>
        <v>1</v>
      </c>
      <c r="BD2008" s="29">
        <f t="shared" si="2168"/>
        <v>1</v>
      </c>
      <c r="BE2008" s="29">
        <f t="shared" si="2168"/>
        <v>1</v>
      </c>
      <c r="BF2008" s="29">
        <f t="shared" si="2168"/>
        <v>1</v>
      </c>
      <c r="BG2008" s="29">
        <f t="shared" si="2168"/>
        <v>1</v>
      </c>
      <c r="BH2008" s="29">
        <f t="shared" si="2168"/>
        <v>1</v>
      </c>
      <c r="BI2008" s="29">
        <f t="shared" si="2168"/>
        <v>1</v>
      </c>
      <c r="BJ2008" s="29">
        <f t="shared" si="2166"/>
        <v>1</v>
      </c>
      <c r="BN2008" s="29">
        <f t="shared" si="2126"/>
        <v>47</v>
      </c>
      <c r="BO2008" s="29">
        <f t="shared" si="2155"/>
        <v>31</v>
      </c>
    </row>
    <row r="2009" spans="3:67" x14ac:dyDescent="0.25">
      <c r="C2009" s="79">
        <f t="shared" si="2151"/>
        <v>43892</v>
      </c>
      <c r="D2009" s="29">
        <f t="shared" si="2150"/>
        <v>2020</v>
      </c>
      <c r="E2009" s="29">
        <f t="shared" si="2127"/>
        <v>3</v>
      </c>
      <c r="F2009" s="29">
        <f t="shared" si="2128"/>
        <v>10</v>
      </c>
      <c r="G2009" s="29">
        <f t="shared" si="2129"/>
        <v>2</v>
      </c>
      <c r="H2009" s="166" t="str">
        <f t="shared" si="2130"/>
        <v>So</v>
      </c>
      <c r="I2009" s="29">
        <f t="shared" si="2152"/>
        <v>48</v>
      </c>
      <c r="J2009" s="29">
        <f t="array" ref="J2009">INDEX(Dienstplan!$F$6:$AJ$55,BN2009,BO2009)</f>
        <v>0</v>
      </c>
      <c r="K2009" s="29">
        <f t="array" ref="K2009">IF(OR(J2009=Schichten!$B$3,J2009=Schichten!$B$4),INDEX($D$98:$D$147,MATCH(CODE(J2009),$H$98:$H$147,0)),IF(ISERROR(INDEX($D$98:$D$147,MATCH(J2009,$A$98:$A$147,0))),0,INDEX($D$98:$D$147,MATCH(J2009,$A$98:$A$147,0))))</f>
        <v>0</v>
      </c>
      <c r="L2009" s="29">
        <f t="shared" ref="L2009" si="2169">L1959</f>
        <v>0</v>
      </c>
      <c r="M2009" s="29">
        <f t="shared" si="2154"/>
        <v>0</v>
      </c>
      <c r="O2009" s="29">
        <f t="shared" si="2162"/>
        <v>0</v>
      </c>
      <c r="P2009" s="29">
        <f t="shared" si="2162"/>
        <v>0</v>
      </c>
      <c r="Q2009" s="29">
        <f t="shared" si="2162"/>
        <v>0</v>
      </c>
      <c r="R2009" s="29">
        <f t="shared" si="2162"/>
        <v>0</v>
      </c>
      <c r="S2009" s="29">
        <f t="shared" si="2162"/>
        <v>0</v>
      </c>
      <c r="T2009" s="29">
        <f t="shared" si="2162"/>
        <v>0</v>
      </c>
      <c r="U2009" s="29">
        <f t="shared" si="2162"/>
        <v>0</v>
      </c>
      <c r="V2009" s="29">
        <f t="shared" si="2162"/>
        <v>0</v>
      </c>
      <c r="W2009" s="29">
        <f t="shared" si="2162"/>
        <v>0</v>
      </c>
      <c r="X2009" s="29">
        <f t="shared" si="2162"/>
        <v>0</v>
      </c>
      <c r="Y2009" s="29">
        <f t="shared" si="2162"/>
        <v>1</v>
      </c>
      <c r="Z2009" s="29">
        <f t="shared" si="2162"/>
        <v>1</v>
      </c>
      <c r="AA2009" s="29">
        <f t="shared" si="2162"/>
        <v>1</v>
      </c>
      <c r="AB2009" s="29">
        <f t="shared" si="2162"/>
        <v>1</v>
      </c>
      <c r="AC2009" s="29">
        <f t="shared" si="2162"/>
        <v>1</v>
      </c>
      <c r="AD2009" s="29">
        <f t="shared" si="2162"/>
        <v>1</v>
      </c>
      <c r="AE2009" s="29">
        <f t="shared" si="2160"/>
        <v>1</v>
      </c>
      <c r="AF2009" s="29">
        <f t="shared" si="2160"/>
        <v>1</v>
      </c>
      <c r="AG2009" s="29">
        <f t="shared" si="2160"/>
        <v>1</v>
      </c>
      <c r="AH2009" s="29">
        <f t="shared" si="2160"/>
        <v>1</v>
      </c>
      <c r="AI2009" s="29">
        <f t="shared" si="2160"/>
        <v>1</v>
      </c>
      <c r="AJ2009" s="29">
        <f t="shared" si="2160"/>
        <v>1</v>
      </c>
      <c r="AK2009" s="29">
        <f t="shared" si="2160"/>
        <v>1</v>
      </c>
      <c r="AL2009" s="29">
        <f t="shared" si="2160"/>
        <v>1</v>
      </c>
      <c r="AM2009" s="29">
        <f t="shared" si="2160"/>
        <v>1</v>
      </c>
      <c r="AN2009" s="29">
        <f t="shared" si="2160"/>
        <v>1</v>
      </c>
      <c r="AO2009" s="29">
        <f t="shared" si="2160"/>
        <v>1</v>
      </c>
      <c r="AP2009" s="29">
        <f t="shared" si="2160"/>
        <v>1</v>
      </c>
      <c r="AQ2009" s="29">
        <f t="shared" si="2160"/>
        <v>1</v>
      </c>
      <c r="AR2009" s="29">
        <f t="shared" si="2160"/>
        <v>1</v>
      </c>
      <c r="AS2009" s="29">
        <f t="shared" si="2160"/>
        <v>1</v>
      </c>
      <c r="AT2009" s="29">
        <f t="shared" si="2168"/>
        <v>1</v>
      </c>
      <c r="AU2009" s="29">
        <f t="shared" si="2168"/>
        <v>1</v>
      </c>
      <c r="AV2009" s="29">
        <f t="shared" si="2168"/>
        <v>1</v>
      </c>
      <c r="AW2009" s="29">
        <f t="shared" si="2168"/>
        <v>1</v>
      </c>
      <c r="AX2009" s="29">
        <f t="shared" si="2168"/>
        <v>1</v>
      </c>
      <c r="AY2009" s="29">
        <f t="shared" si="2168"/>
        <v>1</v>
      </c>
      <c r="AZ2009" s="29">
        <f t="shared" si="2168"/>
        <v>1</v>
      </c>
      <c r="BA2009" s="29">
        <f t="shared" si="2168"/>
        <v>1</v>
      </c>
      <c r="BB2009" s="29">
        <f t="shared" si="2168"/>
        <v>1</v>
      </c>
      <c r="BC2009" s="29">
        <f t="shared" si="2168"/>
        <v>1</v>
      </c>
      <c r="BD2009" s="29">
        <f t="shared" si="2168"/>
        <v>1</v>
      </c>
      <c r="BE2009" s="29">
        <f t="shared" si="2168"/>
        <v>1</v>
      </c>
      <c r="BF2009" s="29">
        <f t="shared" si="2168"/>
        <v>1</v>
      </c>
      <c r="BG2009" s="29">
        <f t="shared" si="2168"/>
        <v>1</v>
      </c>
      <c r="BH2009" s="29">
        <f t="shared" si="2168"/>
        <v>1</v>
      </c>
      <c r="BI2009" s="29">
        <f t="shared" si="2168"/>
        <v>1</v>
      </c>
      <c r="BJ2009" s="29">
        <f t="shared" si="2166"/>
        <v>1</v>
      </c>
      <c r="BN2009" s="29">
        <f t="shared" si="2126"/>
        <v>48</v>
      </c>
      <c r="BO2009" s="29">
        <f t="shared" si="2155"/>
        <v>31</v>
      </c>
    </row>
    <row r="2010" spans="3:67" x14ac:dyDescent="0.25">
      <c r="C2010" s="79">
        <f t="shared" si="2151"/>
        <v>43892</v>
      </c>
      <c r="D2010" s="29">
        <f t="shared" si="2150"/>
        <v>2020</v>
      </c>
      <c r="E2010" s="29">
        <f t="shared" si="2127"/>
        <v>3</v>
      </c>
      <c r="F2010" s="29">
        <f t="shared" si="2128"/>
        <v>10</v>
      </c>
      <c r="G2010" s="29">
        <f t="shared" si="2129"/>
        <v>2</v>
      </c>
      <c r="H2010" s="166" t="str">
        <f t="shared" si="2130"/>
        <v>So</v>
      </c>
      <c r="I2010" s="29">
        <f t="shared" si="2152"/>
        <v>49</v>
      </c>
      <c r="J2010" s="29">
        <f t="array" ref="J2010">INDEX(Dienstplan!$F$6:$AJ$55,BN2010,BO2010)</f>
        <v>0</v>
      </c>
      <c r="K2010" s="29">
        <f t="array" ref="K2010">IF(OR(J2010=Schichten!$B$3,J2010=Schichten!$B$4),INDEX($D$98:$D$147,MATCH(CODE(J2010),$H$98:$H$147,0)),IF(ISERROR(INDEX($D$98:$D$147,MATCH(J2010,$A$98:$A$147,0))),0,INDEX($D$98:$D$147,MATCH(J2010,$A$98:$A$147,0))))</f>
        <v>0</v>
      </c>
      <c r="L2010" s="29">
        <f t="shared" ref="L2010" si="2170">L1960</f>
        <v>0</v>
      </c>
      <c r="M2010" s="29">
        <f t="shared" si="2154"/>
        <v>0</v>
      </c>
      <c r="O2010" s="29">
        <f t="shared" si="2162"/>
        <v>0</v>
      </c>
      <c r="P2010" s="29">
        <f t="shared" si="2162"/>
        <v>0</v>
      </c>
      <c r="Q2010" s="29">
        <f t="shared" si="2162"/>
        <v>0</v>
      </c>
      <c r="R2010" s="29">
        <f t="shared" si="2162"/>
        <v>0</v>
      </c>
      <c r="S2010" s="29">
        <f t="shared" si="2162"/>
        <v>0</v>
      </c>
      <c r="T2010" s="29">
        <f t="shared" si="2162"/>
        <v>0</v>
      </c>
      <c r="U2010" s="29">
        <f t="shared" si="2162"/>
        <v>0</v>
      </c>
      <c r="V2010" s="29">
        <f t="shared" si="2162"/>
        <v>0</v>
      </c>
      <c r="W2010" s="29">
        <f t="shared" si="2162"/>
        <v>0</v>
      </c>
      <c r="X2010" s="29">
        <f t="shared" si="2162"/>
        <v>0</v>
      </c>
      <c r="Y2010" s="29">
        <f t="shared" si="2162"/>
        <v>1</v>
      </c>
      <c r="Z2010" s="29">
        <f t="shared" si="2162"/>
        <v>1</v>
      </c>
      <c r="AA2010" s="29">
        <f t="shared" si="2162"/>
        <v>1</v>
      </c>
      <c r="AB2010" s="29">
        <f t="shared" si="2162"/>
        <v>1</v>
      </c>
      <c r="AC2010" s="29">
        <f t="shared" si="2162"/>
        <v>1</v>
      </c>
      <c r="AD2010" s="29">
        <f t="shared" si="2162"/>
        <v>1</v>
      </c>
      <c r="AE2010" s="29">
        <f t="shared" si="2160"/>
        <v>1</v>
      </c>
      <c r="AF2010" s="29">
        <f t="shared" si="2160"/>
        <v>1</v>
      </c>
      <c r="AG2010" s="29">
        <f t="shared" si="2160"/>
        <v>1</v>
      </c>
      <c r="AH2010" s="29">
        <f t="shared" si="2160"/>
        <v>1</v>
      </c>
      <c r="AI2010" s="29">
        <f t="shared" si="2160"/>
        <v>1</v>
      </c>
      <c r="AJ2010" s="29">
        <f t="shared" si="2160"/>
        <v>1</v>
      </c>
      <c r="AK2010" s="29">
        <f t="shared" si="2160"/>
        <v>1</v>
      </c>
      <c r="AL2010" s="29">
        <f t="shared" si="2160"/>
        <v>1</v>
      </c>
      <c r="AM2010" s="29">
        <f t="shared" si="2160"/>
        <v>1</v>
      </c>
      <c r="AN2010" s="29">
        <f t="shared" si="2160"/>
        <v>1</v>
      </c>
      <c r="AO2010" s="29">
        <f t="shared" si="2160"/>
        <v>1</v>
      </c>
      <c r="AP2010" s="29">
        <f t="shared" si="2160"/>
        <v>1</v>
      </c>
      <c r="AQ2010" s="29">
        <f t="shared" si="2160"/>
        <v>1</v>
      </c>
      <c r="AR2010" s="29">
        <f t="shared" si="2160"/>
        <v>1</v>
      </c>
      <c r="AS2010" s="29">
        <f t="shared" si="2160"/>
        <v>1</v>
      </c>
      <c r="AT2010" s="29">
        <f t="shared" si="2168"/>
        <v>1</v>
      </c>
      <c r="AU2010" s="29">
        <f t="shared" si="2168"/>
        <v>1</v>
      </c>
      <c r="AV2010" s="29">
        <f t="shared" si="2168"/>
        <v>1</v>
      </c>
      <c r="AW2010" s="29">
        <f t="shared" si="2168"/>
        <v>1</v>
      </c>
      <c r="AX2010" s="29">
        <f t="shared" si="2168"/>
        <v>1</v>
      </c>
      <c r="AY2010" s="29">
        <f t="shared" si="2168"/>
        <v>1</v>
      </c>
      <c r="AZ2010" s="29">
        <f t="shared" si="2168"/>
        <v>1</v>
      </c>
      <c r="BA2010" s="29">
        <f t="shared" si="2168"/>
        <v>1</v>
      </c>
      <c r="BB2010" s="29">
        <f t="shared" si="2168"/>
        <v>1</v>
      </c>
      <c r="BC2010" s="29">
        <f t="shared" si="2168"/>
        <v>1</v>
      </c>
      <c r="BD2010" s="29">
        <f t="shared" si="2168"/>
        <v>1</v>
      </c>
      <c r="BE2010" s="29">
        <f t="shared" si="2168"/>
        <v>1</v>
      </c>
      <c r="BF2010" s="29">
        <f t="shared" si="2168"/>
        <v>1</v>
      </c>
      <c r="BG2010" s="29">
        <f t="shared" si="2168"/>
        <v>1</v>
      </c>
      <c r="BH2010" s="29">
        <f t="shared" si="2168"/>
        <v>1</v>
      </c>
      <c r="BI2010" s="29">
        <f t="shared" si="2168"/>
        <v>1</v>
      </c>
      <c r="BJ2010" s="29">
        <f t="shared" si="2166"/>
        <v>1</v>
      </c>
      <c r="BN2010" s="29">
        <f t="shared" si="2126"/>
        <v>49</v>
      </c>
      <c r="BO2010" s="29">
        <f t="shared" si="2155"/>
        <v>31</v>
      </c>
    </row>
    <row r="2011" spans="3:67" x14ac:dyDescent="0.25">
      <c r="C2011" s="79">
        <f>C1961+1</f>
        <v>43892</v>
      </c>
      <c r="D2011" s="29">
        <f t="shared" si="2150"/>
        <v>2020</v>
      </c>
      <c r="E2011" s="29">
        <f t="shared" si="2127"/>
        <v>3</v>
      </c>
      <c r="F2011" s="29">
        <f t="shared" si="2128"/>
        <v>10</v>
      </c>
      <c r="G2011" s="29">
        <f t="shared" si="2129"/>
        <v>2</v>
      </c>
      <c r="H2011" s="166" t="str">
        <f t="shared" si="2130"/>
        <v>So</v>
      </c>
      <c r="I2011" s="29">
        <f>I1961</f>
        <v>50</v>
      </c>
      <c r="J2011" s="29">
        <f t="array" ref="J2011">INDEX(Dienstplan!$F$6:$AJ$55,BN2011,BO2011)</f>
        <v>0</v>
      </c>
      <c r="K2011" s="29">
        <f t="array" ref="K2011">IF(OR(J2011=Schichten!$B$3,J2011=Schichten!$B$4),INDEX($D$98:$D$147,MATCH(CODE(J2011),$H$98:$H$147,0)),IF(ISERROR(INDEX($D$98:$D$147,MATCH(J2011,$A$98:$A$147,0))),0,INDEX($D$98:$D$147,MATCH(J2011,$A$98:$A$147,0))))</f>
        <v>0</v>
      </c>
      <c r="L2011" s="29">
        <f>L1961</f>
        <v>0</v>
      </c>
      <c r="M2011" s="29">
        <f t="shared" si="2154"/>
        <v>0</v>
      </c>
      <c r="O2011" s="29">
        <f t="shared" si="2162"/>
        <v>0</v>
      </c>
      <c r="P2011" s="29">
        <f t="shared" si="2162"/>
        <v>0</v>
      </c>
      <c r="Q2011" s="29">
        <f t="shared" si="2162"/>
        <v>0</v>
      </c>
      <c r="R2011" s="29">
        <f t="shared" si="2162"/>
        <v>0</v>
      </c>
      <c r="S2011" s="29">
        <f t="shared" si="2162"/>
        <v>0</v>
      </c>
      <c r="T2011" s="29">
        <f t="shared" si="2162"/>
        <v>0</v>
      </c>
      <c r="U2011" s="29">
        <f t="shared" si="2162"/>
        <v>0</v>
      </c>
      <c r="V2011" s="29">
        <f t="shared" si="2162"/>
        <v>0</v>
      </c>
      <c r="W2011" s="29">
        <f t="shared" si="2162"/>
        <v>0</v>
      </c>
      <c r="X2011" s="29">
        <f t="shared" si="2162"/>
        <v>0</v>
      </c>
      <c r="Y2011" s="29">
        <f t="shared" si="2162"/>
        <v>1</v>
      </c>
      <c r="Z2011" s="29">
        <f t="shared" si="2162"/>
        <v>1</v>
      </c>
      <c r="AA2011" s="29">
        <f t="shared" si="2162"/>
        <v>1</v>
      </c>
      <c r="AB2011" s="29">
        <f t="shared" si="2162"/>
        <v>1</v>
      </c>
      <c r="AC2011" s="29">
        <f t="shared" si="2162"/>
        <v>1</v>
      </c>
      <c r="AD2011" s="29">
        <f t="shared" si="2162"/>
        <v>1</v>
      </c>
      <c r="AE2011" s="29">
        <f t="shared" si="2160"/>
        <v>1</v>
      </c>
      <c r="AF2011" s="29">
        <f t="shared" si="2160"/>
        <v>1</v>
      </c>
      <c r="AG2011" s="29">
        <f t="shared" si="2160"/>
        <v>1</v>
      </c>
      <c r="AH2011" s="29">
        <f t="shared" si="2160"/>
        <v>1</v>
      </c>
      <c r="AI2011" s="29">
        <f t="shared" si="2160"/>
        <v>1</v>
      </c>
      <c r="AJ2011" s="29">
        <f t="shared" si="2160"/>
        <v>1</v>
      </c>
      <c r="AK2011" s="29">
        <f t="shared" si="2160"/>
        <v>1</v>
      </c>
      <c r="AL2011" s="29">
        <f t="shared" si="2160"/>
        <v>1</v>
      </c>
      <c r="AM2011" s="29">
        <f t="shared" si="2160"/>
        <v>1</v>
      </c>
      <c r="AN2011" s="29">
        <f t="shared" si="2160"/>
        <v>1</v>
      </c>
      <c r="AO2011" s="29">
        <f t="shared" si="2160"/>
        <v>1</v>
      </c>
      <c r="AP2011" s="29">
        <f t="shared" si="2160"/>
        <v>1</v>
      </c>
      <c r="AQ2011" s="29">
        <f t="shared" si="2160"/>
        <v>1</v>
      </c>
      <c r="AR2011" s="29">
        <f t="shared" si="2160"/>
        <v>1</v>
      </c>
      <c r="AS2011" s="29">
        <f t="shared" si="2160"/>
        <v>1</v>
      </c>
      <c r="AT2011" s="29">
        <f t="shared" si="2168"/>
        <v>1</v>
      </c>
      <c r="AU2011" s="29">
        <f t="shared" si="2168"/>
        <v>1</v>
      </c>
      <c r="AV2011" s="29">
        <f t="shared" si="2168"/>
        <v>1</v>
      </c>
      <c r="AW2011" s="29">
        <f t="shared" si="2168"/>
        <v>1</v>
      </c>
      <c r="AX2011" s="29">
        <f t="shared" si="2168"/>
        <v>1</v>
      </c>
      <c r="AY2011" s="29">
        <f t="shared" si="2168"/>
        <v>1</v>
      </c>
      <c r="AZ2011" s="29">
        <f t="shared" si="2168"/>
        <v>1</v>
      </c>
      <c r="BA2011" s="29">
        <f t="shared" si="2168"/>
        <v>1</v>
      </c>
      <c r="BB2011" s="29">
        <f t="shared" si="2168"/>
        <v>1</v>
      </c>
      <c r="BC2011" s="29">
        <f t="shared" si="2168"/>
        <v>1</v>
      </c>
      <c r="BD2011" s="29">
        <f t="shared" si="2168"/>
        <v>1</v>
      </c>
      <c r="BE2011" s="29">
        <f t="shared" si="2168"/>
        <v>1</v>
      </c>
      <c r="BF2011" s="29">
        <f t="shared" si="2168"/>
        <v>1</v>
      </c>
      <c r="BG2011" s="29">
        <f t="shared" si="2168"/>
        <v>1</v>
      </c>
      <c r="BH2011" s="29">
        <f t="shared" si="2168"/>
        <v>1</v>
      </c>
      <c r="BI2011" s="29">
        <f t="shared" si="2168"/>
        <v>1</v>
      </c>
      <c r="BJ2011" s="29">
        <f t="shared" si="2166"/>
        <v>1</v>
      </c>
      <c r="BN2011" s="29">
        <f t="shared" si="2126"/>
        <v>50</v>
      </c>
      <c r="BO2011" s="29">
        <f>BO1961+1</f>
        <v>31</v>
      </c>
    </row>
  </sheetData>
  <pageMargins left="0.7" right="0.7" top="0.78740157499999996" bottom="0.78740157499999996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P51"/>
  <sheetViews>
    <sheetView showGridLines="0" showRowColHeaders="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G2" sqref="G2"/>
    </sheetView>
  </sheetViews>
  <sheetFormatPr baseColWidth="10" defaultRowHeight="15" x14ac:dyDescent="0.25"/>
  <cols>
    <col min="1" max="1" width="11.42578125" style="6"/>
    <col min="2" max="2" width="16.42578125" bestFit="1" customWidth="1"/>
    <col min="3" max="4" width="15.7109375" customWidth="1"/>
    <col min="5" max="5" width="12.5703125" bestFit="1" customWidth="1"/>
    <col min="7" max="7" width="19.85546875" bestFit="1" customWidth="1"/>
    <col min="8" max="8" width="20.5703125" bestFit="1" customWidth="1"/>
    <col min="10" max="16" width="4.7109375" customWidth="1"/>
  </cols>
  <sheetData>
    <row r="1" spans="1:16" x14ac:dyDescent="0.25">
      <c r="A1" s="197" t="s">
        <v>271</v>
      </c>
      <c r="B1" s="4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8" t="s">
        <v>176</v>
      </c>
      <c r="H1" s="56" t="s">
        <v>177</v>
      </c>
      <c r="I1" s="56" t="s">
        <v>168</v>
      </c>
      <c r="J1" s="58" t="s">
        <v>169</v>
      </c>
      <c r="K1" s="56" t="s">
        <v>170</v>
      </c>
      <c r="L1" s="56" t="s">
        <v>171</v>
      </c>
      <c r="M1" s="56" t="s">
        <v>172</v>
      </c>
      <c r="N1" s="56" t="s">
        <v>173</v>
      </c>
      <c r="O1" s="56" t="s">
        <v>174</v>
      </c>
      <c r="P1" s="57" t="s">
        <v>175</v>
      </c>
    </row>
    <row r="2" spans="1:16" x14ac:dyDescent="0.25">
      <c r="B2" s="31">
        <v>1</v>
      </c>
      <c r="C2" s="2" t="s">
        <v>5</v>
      </c>
      <c r="D2" s="2" t="s">
        <v>6</v>
      </c>
      <c r="E2" s="37"/>
      <c r="F2" s="37"/>
      <c r="G2" s="60">
        <v>0.33333333333333331</v>
      </c>
      <c r="H2" s="62"/>
      <c r="I2" s="37" t="s">
        <v>189</v>
      </c>
      <c r="J2" s="31">
        <v>0</v>
      </c>
      <c r="K2" s="37">
        <v>0</v>
      </c>
      <c r="L2" s="37">
        <v>0</v>
      </c>
      <c r="M2" s="37">
        <v>0</v>
      </c>
      <c r="N2" s="37">
        <v>0</v>
      </c>
      <c r="O2" s="37">
        <v>0</v>
      </c>
      <c r="P2" s="32">
        <v>0</v>
      </c>
    </row>
    <row r="3" spans="1:16" x14ac:dyDescent="0.25">
      <c r="A3" s="196" t="s">
        <v>337</v>
      </c>
      <c r="B3" s="31">
        <v>2</v>
      </c>
      <c r="C3" s="2" t="s">
        <v>7</v>
      </c>
      <c r="D3" s="2" t="s">
        <v>8</v>
      </c>
      <c r="E3" s="37"/>
      <c r="F3" s="37"/>
      <c r="G3" s="60"/>
      <c r="H3" s="62">
        <v>0</v>
      </c>
      <c r="I3" s="37" t="s">
        <v>187</v>
      </c>
      <c r="J3" s="31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2">
        <v>0</v>
      </c>
    </row>
    <row r="4" spans="1:16" x14ac:dyDescent="0.25">
      <c r="A4" s="196" t="s">
        <v>338</v>
      </c>
      <c r="B4" s="31">
        <v>3</v>
      </c>
      <c r="C4" s="2" t="s">
        <v>9</v>
      </c>
      <c r="D4" s="2" t="s">
        <v>10</v>
      </c>
      <c r="E4" s="37"/>
      <c r="F4" s="37"/>
      <c r="G4" s="60"/>
      <c r="H4" s="62">
        <v>0</v>
      </c>
      <c r="I4" s="37" t="s">
        <v>187</v>
      </c>
      <c r="J4" s="31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2">
        <v>0</v>
      </c>
    </row>
    <row r="5" spans="1:16" x14ac:dyDescent="0.25">
      <c r="A5" s="196" t="s">
        <v>339</v>
      </c>
      <c r="B5" s="31">
        <v>4</v>
      </c>
      <c r="C5" s="2" t="s">
        <v>11</v>
      </c>
      <c r="D5" s="2" t="s">
        <v>12</v>
      </c>
      <c r="E5" s="37"/>
      <c r="F5" s="37"/>
      <c r="G5" s="60"/>
      <c r="H5" s="62">
        <v>0</v>
      </c>
      <c r="I5" s="37" t="s">
        <v>187</v>
      </c>
      <c r="J5" s="31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2">
        <v>0</v>
      </c>
    </row>
    <row r="6" spans="1:16" x14ac:dyDescent="0.25">
      <c r="A6" s="196" t="s">
        <v>340</v>
      </c>
      <c r="B6" s="31">
        <v>5</v>
      </c>
      <c r="C6" s="2" t="s">
        <v>13</v>
      </c>
      <c r="D6" s="2" t="s">
        <v>14</v>
      </c>
      <c r="E6" s="37"/>
      <c r="F6" s="37"/>
      <c r="G6" s="60"/>
      <c r="H6" s="62">
        <v>0</v>
      </c>
      <c r="I6" s="37" t="s">
        <v>187</v>
      </c>
      <c r="J6" s="31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2">
        <v>0</v>
      </c>
    </row>
    <row r="7" spans="1:16" x14ac:dyDescent="0.25">
      <c r="A7" s="196" t="s">
        <v>341</v>
      </c>
      <c r="B7" s="31">
        <v>6</v>
      </c>
      <c r="C7" s="2" t="s">
        <v>15</v>
      </c>
      <c r="D7" s="2" t="s">
        <v>16</v>
      </c>
      <c r="E7" s="37"/>
      <c r="F7" s="37"/>
      <c r="G7" s="60"/>
      <c r="H7" s="62">
        <v>0</v>
      </c>
      <c r="I7" s="37" t="s">
        <v>187</v>
      </c>
      <c r="J7" s="31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2">
        <v>0</v>
      </c>
    </row>
    <row r="8" spans="1:16" x14ac:dyDescent="0.25">
      <c r="A8" s="196" t="s">
        <v>342</v>
      </c>
      <c r="B8" s="31">
        <v>7</v>
      </c>
      <c r="C8" s="2" t="s">
        <v>17</v>
      </c>
      <c r="D8" s="2" t="s">
        <v>18</v>
      </c>
      <c r="E8" s="37"/>
      <c r="F8" s="37"/>
      <c r="G8" s="60"/>
      <c r="H8" s="62">
        <v>0</v>
      </c>
      <c r="I8" s="37" t="s">
        <v>187</v>
      </c>
      <c r="J8" s="31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2">
        <v>0</v>
      </c>
    </row>
    <row r="9" spans="1:16" x14ac:dyDescent="0.25">
      <c r="A9" s="196" t="s">
        <v>343</v>
      </c>
      <c r="B9" s="31">
        <v>8</v>
      </c>
      <c r="C9" s="2" t="s">
        <v>19</v>
      </c>
      <c r="D9" s="2" t="s">
        <v>20</v>
      </c>
      <c r="E9" s="37"/>
      <c r="F9" s="37"/>
      <c r="G9" s="60"/>
      <c r="H9" s="62">
        <v>0</v>
      </c>
      <c r="I9" s="37" t="s">
        <v>187</v>
      </c>
      <c r="J9" s="31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2">
        <v>0</v>
      </c>
    </row>
    <row r="10" spans="1:16" x14ac:dyDescent="0.25">
      <c r="A10" s="196" t="s">
        <v>344</v>
      </c>
      <c r="B10" s="31">
        <v>9</v>
      </c>
      <c r="C10" s="2" t="s">
        <v>21</v>
      </c>
      <c r="D10" s="2" t="s">
        <v>22</v>
      </c>
      <c r="E10" s="37"/>
      <c r="F10" s="37"/>
      <c r="G10" s="60"/>
      <c r="H10" s="62">
        <v>0</v>
      </c>
      <c r="I10" s="37" t="s">
        <v>187</v>
      </c>
      <c r="J10" s="31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2">
        <v>0</v>
      </c>
    </row>
    <row r="11" spans="1:16" x14ac:dyDescent="0.25">
      <c r="A11" s="196" t="s">
        <v>351</v>
      </c>
      <c r="B11" s="31">
        <v>10</v>
      </c>
      <c r="C11" s="2" t="s">
        <v>23</v>
      </c>
      <c r="D11" s="2" t="s">
        <v>24</v>
      </c>
      <c r="E11" s="37"/>
      <c r="F11" s="37"/>
      <c r="G11" s="60"/>
      <c r="H11" s="62">
        <v>0</v>
      </c>
      <c r="I11" s="37" t="s">
        <v>187</v>
      </c>
      <c r="J11" s="31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2">
        <v>0</v>
      </c>
    </row>
    <row r="12" spans="1:16" x14ac:dyDescent="0.25">
      <c r="A12" s="196" t="s">
        <v>345</v>
      </c>
      <c r="B12" s="31">
        <v>11</v>
      </c>
      <c r="C12" s="2" t="s">
        <v>25</v>
      </c>
      <c r="D12" s="2" t="s">
        <v>26</v>
      </c>
      <c r="E12" s="37"/>
      <c r="F12" s="37"/>
      <c r="G12" s="60"/>
      <c r="H12" s="62">
        <v>0</v>
      </c>
      <c r="I12" s="37" t="s">
        <v>187</v>
      </c>
      <c r="J12" s="31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2">
        <v>0</v>
      </c>
    </row>
    <row r="13" spans="1:16" x14ac:dyDescent="0.25">
      <c r="A13" s="196" t="s">
        <v>346</v>
      </c>
      <c r="B13" s="31">
        <v>12</v>
      </c>
      <c r="C13" s="2" t="s">
        <v>27</v>
      </c>
      <c r="D13" s="2" t="s">
        <v>28</v>
      </c>
      <c r="E13" s="37"/>
      <c r="F13" s="37"/>
      <c r="G13" s="60"/>
      <c r="H13" s="62">
        <v>0</v>
      </c>
      <c r="I13" s="37" t="s">
        <v>187</v>
      </c>
      <c r="J13" s="31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2">
        <v>0</v>
      </c>
    </row>
    <row r="14" spans="1:16" x14ac:dyDescent="0.25">
      <c r="A14" s="196" t="s">
        <v>347</v>
      </c>
      <c r="B14" s="31">
        <v>13</v>
      </c>
      <c r="C14" s="2" t="s">
        <v>29</v>
      </c>
      <c r="D14" s="2" t="s">
        <v>30</v>
      </c>
      <c r="E14" s="37"/>
      <c r="F14" s="37"/>
      <c r="G14" s="60"/>
      <c r="H14" s="62">
        <v>0</v>
      </c>
      <c r="I14" s="37" t="s">
        <v>187</v>
      </c>
      <c r="J14" s="31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2">
        <v>0</v>
      </c>
    </row>
    <row r="15" spans="1:16" x14ac:dyDescent="0.25">
      <c r="A15" s="196" t="s">
        <v>348</v>
      </c>
      <c r="B15" s="31">
        <v>14</v>
      </c>
      <c r="C15" s="2" t="s">
        <v>31</v>
      </c>
      <c r="D15" s="2" t="s">
        <v>32</v>
      </c>
      <c r="E15" s="37"/>
      <c r="F15" s="37"/>
      <c r="G15" s="60"/>
      <c r="H15" s="62">
        <v>0</v>
      </c>
      <c r="I15" s="37" t="s">
        <v>187</v>
      </c>
      <c r="J15" s="31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2">
        <v>0</v>
      </c>
    </row>
    <row r="16" spans="1:16" x14ac:dyDescent="0.25">
      <c r="A16" s="196" t="s">
        <v>352</v>
      </c>
      <c r="B16" s="31">
        <v>15</v>
      </c>
      <c r="C16" s="2" t="s">
        <v>33</v>
      </c>
      <c r="D16" s="2" t="s">
        <v>34</v>
      </c>
      <c r="E16" s="37"/>
      <c r="F16" s="37"/>
      <c r="G16" s="60"/>
      <c r="H16" s="62">
        <v>0</v>
      </c>
      <c r="I16" s="37" t="s">
        <v>187</v>
      </c>
      <c r="J16" s="31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2">
        <v>0</v>
      </c>
    </row>
    <row r="17" spans="1:16" x14ac:dyDescent="0.25">
      <c r="A17" s="196" t="s">
        <v>349</v>
      </c>
      <c r="B17" s="31">
        <v>16</v>
      </c>
      <c r="C17" s="2" t="s">
        <v>35</v>
      </c>
      <c r="D17" s="2" t="s">
        <v>36</v>
      </c>
      <c r="E17" s="37"/>
      <c r="F17" s="37"/>
      <c r="G17" s="60"/>
      <c r="H17" s="62">
        <v>0</v>
      </c>
      <c r="I17" s="37" t="s">
        <v>187</v>
      </c>
      <c r="J17" s="31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2">
        <v>0</v>
      </c>
    </row>
    <row r="18" spans="1:16" x14ac:dyDescent="0.25">
      <c r="B18" s="31">
        <v>17</v>
      </c>
      <c r="C18" s="2" t="s">
        <v>37</v>
      </c>
      <c r="D18" s="2" t="s">
        <v>38</v>
      </c>
      <c r="E18" s="37"/>
      <c r="F18" s="37"/>
      <c r="G18" s="60"/>
      <c r="H18" s="62">
        <v>0</v>
      </c>
      <c r="I18" s="37" t="s">
        <v>187</v>
      </c>
      <c r="J18" s="31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2">
        <v>0</v>
      </c>
    </row>
    <row r="19" spans="1:16" x14ac:dyDescent="0.25">
      <c r="B19" s="31">
        <v>18</v>
      </c>
      <c r="C19" s="2" t="s">
        <v>39</v>
      </c>
      <c r="D19" s="2" t="s">
        <v>40</v>
      </c>
      <c r="E19" s="37"/>
      <c r="F19" s="37"/>
      <c r="G19" s="60"/>
      <c r="H19" s="62">
        <v>0</v>
      </c>
      <c r="I19" s="37" t="s">
        <v>187</v>
      </c>
      <c r="J19" s="31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2">
        <v>0</v>
      </c>
    </row>
    <row r="20" spans="1:16" x14ac:dyDescent="0.25">
      <c r="B20" s="31">
        <v>19</v>
      </c>
      <c r="C20" s="2" t="s">
        <v>41</v>
      </c>
      <c r="D20" s="2" t="s">
        <v>42</v>
      </c>
      <c r="E20" s="37"/>
      <c r="F20" s="37"/>
      <c r="G20" s="60"/>
      <c r="H20" s="62">
        <v>0</v>
      </c>
      <c r="I20" s="37" t="s">
        <v>187</v>
      </c>
      <c r="J20" s="31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2">
        <v>0</v>
      </c>
    </row>
    <row r="21" spans="1:16" x14ac:dyDescent="0.25">
      <c r="B21" s="31">
        <v>20</v>
      </c>
      <c r="C21" s="2" t="s">
        <v>43</v>
      </c>
      <c r="D21" s="2" t="s">
        <v>44</v>
      </c>
      <c r="E21" s="37"/>
      <c r="F21" s="37"/>
      <c r="G21" s="60"/>
      <c r="H21" s="62">
        <v>0</v>
      </c>
      <c r="I21" s="37" t="s">
        <v>187</v>
      </c>
      <c r="J21" s="31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2">
        <v>0</v>
      </c>
    </row>
    <row r="22" spans="1:16" x14ac:dyDescent="0.25">
      <c r="B22" s="31">
        <v>21</v>
      </c>
      <c r="C22" s="2" t="s">
        <v>45</v>
      </c>
      <c r="D22" s="2" t="s">
        <v>46</v>
      </c>
      <c r="E22" s="37"/>
      <c r="F22" s="37"/>
      <c r="G22" s="60"/>
      <c r="H22" s="62">
        <v>0</v>
      </c>
      <c r="I22" s="37" t="s">
        <v>187</v>
      </c>
      <c r="J22" s="31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2">
        <v>0</v>
      </c>
    </row>
    <row r="23" spans="1:16" x14ac:dyDescent="0.25">
      <c r="B23" s="31">
        <v>22</v>
      </c>
      <c r="C23" s="2" t="s">
        <v>47</v>
      </c>
      <c r="D23" s="2" t="s">
        <v>48</v>
      </c>
      <c r="E23" s="37"/>
      <c r="F23" s="37"/>
      <c r="G23" s="60"/>
      <c r="H23" s="62">
        <v>0</v>
      </c>
      <c r="I23" s="37" t="s">
        <v>187</v>
      </c>
      <c r="J23" s="31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2">
        <v>0</v>
      </c>
    </row>
    <row r="24" spans="1:16" x14ac:dyDescent="0.25">
      <c r="B24" s="31">
        <v>23</v>
      </c>
      <c r="C24" s="2" t="s">
        <v>49</v>
      </c>
      <c r="D24" s="2" t="s">
        <v>50</v>
      </c>
      <c r="E24" s="37"/>
      <c r="F24" s="37"/>
      <c r="G24" s="60"/>
      <c r="H24" s="62">
        <v>0</v>
      </c>
      <c r="I24" s="37" t="s">
        <v>187</v>
      </c>
      <c r="J24" s="31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2">
        <v>0</v>
      </c>
    </row>
    <row r="25" spans="1:16" x14ac:dyDescent="0.25">
      <c r="B25" s="31">
        <v>24</v>
      </c>
      <c r="C25" s="2" t="s">
        <v>51</v>
      </c>
      <c r="D25" s="2" t="s">
        <v>52</v>
      </c>
      <c r="E25" s="37"/>
      <c r="F25" s="37"/>
      <c r="G25" s="60"/>
      <c r="H25" s="62">
        <v>0</v>
      </c>
      <c r="I25" s="37" t="s">
        <v>187</v>
      </c>
      <c r="J25" s="31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2">
        <v>0</v>
      </c>
    </row>
    <row r="26" spans="1:16" x14ac:dyDescent="0.25">
      <c r="B26" s="31">
        <v>25</v>
      </c>
      <c r="C26" s="2" t="s">
        <v>53</v>
      </c>
      <c r="D26" s="2" t="s">
        <v>54</v>
      </c>
      <c r="E26" s="37"/>
      <c r="F26" s="37"/>
      <c r="G26" s="60"/>
      <c r="H26" s="62">
        <v>0</v>
      </c>
      <c r="I26" s="37" t="s">
        <v>187</v>
      </c>
      <c r="J26" s="31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2">
        <v>0</v>
      </c>
    </row>
    <row r="27" spans="1:16" x14ac:dyDescent="0.25">
      <c r="B27" s="31">
        <v>26</v>
      </c>
      <c r="C27" s="2" t="s">
        <v>55</v>
      </c>
      <c r="D27" s="2" t="s">
        <v>56</v>
      </c>
      <c r="E27" s="37"/>
      <c r="F27" s="37"/>
      <c r="G27" s="60"/>
      <c r="H27" s="62">
        <v>0</v>
      </c>
      <c r="I27" s="37" t="s">
        <v>187</v>
      </c>
      <c r="J27" s="31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2">
        <v>0</v>
      </c>
    </row>
    <row r="28" spans="1:16" x14ac:dyDescent="0.25">
      <c r="B28" s="31">
        <v>27</v>
      </c>
      <c r="C28" s="2" t="s">
        <v>57</v>
      </c>
      <c r="D28" s="2" t="s">
        <v>58</v>
      </c>
      <c r="E28" s="37"/>
      <c r="F28" s="37"/>
      <c r="G28" s="60"/>
      <c r="H28" s="62">
        <v>0</v>
      </c>
      <c r="I28" s="37" t="s">
        <v>187</v>
      </c>
      <c r="J28" s="31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2">
        <v>0</v>
      </c>
    </row>
    <row r="29" spans="1:16" x14ac:dyDescent="0.25">
      <c r="B29" s="31">
        <v>28</v>
      </c>
      <c r="C29" s="2" t="s">
        <v>59</v>
      </c>
      <c r="D29" s="2" t="s">
        <v>60</v>
      </c>
      <c r="E29" s="37"/>
      <c r="F29" s="37"/>
      <c r="G29" s="60"/>
      <c r="H29" s="62">
        <v>0</v>
      </c>
      <c r="I29" s="37" t="s">
        <v>187</v>
      </c>
      <c r="J29" s="31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2">
        <v>0</v>
      </c>
    </row>
    <row r="30" spans="1:16" x14ac:dyDescent="0.25">
      <c r="B30" s="31">
        <v>29</v>
      </c>
      <c r="C30" s="2" t="s">
        <v>61</v>
      </c>
      <c r="D30" s="2" t="s">
        <v>62</v>
      </c>
      <c r="E30" s="37"/>
      <c r="F30" s="37"/>
      <c r="G30" s="60"/>
      <c r="H30" s="62">
        <v>0</v>
      </c>
      <c r="I30" s="37" t="s">
        <v>187</v>
      </c>
      <c r="J30" s="31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2">
        <v>0</v>
      </c>
    </row>
    <row r="31" spans="1:16" x14ac:dyDescent="0.25">
      <c r="B31" s="31">
        <v>30</v>
      </c>
      <c r="C31" s="2" t="s">
        <v>63</v>
      </c>
      <c r="D31" s="2" t="s">
        <v>64</v>
      </c>
      <c r="E31" s="37"/>
      <c r="F31" s="37"/>
      <c r="G31" s="60"/>
      <c r="H31" s="62">
        <v>0</v>
      </c>
      <c r="I31" s="37" t="s">
        <v>187</v>
      </c>
      <c r="J31" s="31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2">
        <v>0</v>
      </c>
    </row>
    <row r="32" spans="1:16" x14ac:dyDescent="0.25">
      <c r="B32" s="31">
        <v>31</v>
      </c>
      <c r="C32" s="2" t="s">
        <v>65</v>
      </c>
      <c r="D32" s="2" t="s">
        <v>66</v>
      </c>
      <c r="E32" s="37"/>
      <c r="F32" s="37"/>
      <c r="G32" s="60"/>
      <c r="H32" s="62">
        <v>0</v>
      </c>
      <c r="I32" s="37" t="s">
        <v>187</v>
      </c>
      <c r="J32" s="31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2">
        <v>0</v>
      </c>
    </row>
    <row r="33" spans="2:16" x14ac:dyDescent="0.25">
      <c r="B33" s="31">
        <v>32</v>
      </c>
      <c r="C33" s="2" t="s">
        <v>67</v>
      </c>
      <c r="D33" s="2" t="s">
        <v>68</v>
      </c>
      <c r="E33" s="37"/>
      <c r="F33" s="37"/>
      <c r="G33" s="60"/>
      <c r="H33" s="62">
        <v>0</v>
      </c>
      <c r="I33" s="37" t="s">
        <v>187</v>
      </c>
      <c r="J33" s="31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2">
        <v>0</v>
      </c>
    </row>
    <row r="34" spans="2:16" x14ac:dyDescent="0.25">
      <c r="B34" s="31">
        <v>33</v>
      </c>
      <c r="C34" s="2" t="s">
        <v>69</v>
      </c>
      <c r="D34" s="2" t="s">
        <v>70</v>
      </c>
      <c r="E34" s="37"/>
      <c r="F34" s="37"/>
      <c r="G34" s="60"/>
      <c r="H34" s="62">
        <v>0</v>
      </c>
      <c r="I34" s="37" t="s">
        <v>187</v>
      </c>
      <c r="J34" s="31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2">
        <v>0</v>
      </c>
    </row>
    <row r="35" spans="2:16" x14ac:dyDescent="0.25">
      <c r="B35" s="31">
        <v>34</v>
      </c>
      <c r="C35" s="2" t="s">
        <v>71</v>
      </c>
      <c r="D35" s="2" t="s">
        <v>72</v>
      </c>
      <c r="E35" s="37"/>
      <c r="F35" s="37"/>
      <c r="G35" s="60"/>
      <c r="H35" s="62">
        <v>0</v>
      </c>
      <c r="I35" s="37" t="s">
        <v>187</v>
      </c>
      <c r="J35" s="31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2">
        <v>0</v>
      </c>
    </row>
    <row r="36" spans="2:16" x14ac:dyDescent="0.25">
      <c r="B36" s="31">
        <v>35</v>
      </c>
      <c r="C36" s="2" t="s">
        <v>73</v>
      </c>
      <c r="D36" s="2" t="s">
        <v>74</v>
      </c>
      <c r="E36" s="37"/>
      <c r="F36" s="37"/>
      <c r="G36" s="60"/>
      <c r="H36" s="62">
        <v>0</v>
      </c>
      <c r="I36" s="37" t="s">
        <v>187</v>
      </c>
      <c r="J36" s="31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2">
        <v>0</v>
      </c>
    </row>
    <row r="37" spans="2:16" x14ac:dyDescent="0.25">
      <c r="B37" s="31">
        <v>36</v>
      </c>
      <c r="C37" s="2" t="s">
        <v>75</v>
      </c>
      <c r="D37" s="2" t="s">
        <v>76</v>
      </c>
      <c r="E37" s="37"/>
      <c r="F37" s="37"/>
      <c r="G37" s="60"/>
      <c r="H37" s="62">
        <v>0</v>
      </c>
      <c r="I37" s="37" t="s">
        <v>187</v>
      </c>
      <c r="J37" s="31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2">
        <v>0</v>
      </c>
    </row>
    <row r="38" spans="2:16" x14ac:dyDescent="0.25">
      <c r="B38" s="31">
        <v>37</v>
      </c>
      <c r="C38" s="2" t="s">
        <v>77</v>
      </c>
      <c r="D38" s="2" t="s">
        <v>78</v>
      </c>
      <c r="E38" s="37"/>
      <c r="F38" s="37"/>
      <c r="G38" s="60"/>
      <c r="H38" s="62">
        <v>0</v>
      </c>
      <c r="I38" s="37" t="s">
        <v>187</v>
      </c>
      <c r="J38" s="31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2">
        <v>0</v>
      </c>
    </row>
    <row r="39" spans="2:16" x14ac:dyDescent="0.25">
      <c r="B39" s="31">
        <v>38</v>
      </c>
      <c r="C39" s="2" t="s">
        <v>79</v>
      </c>
      <c r="D39" s="2" t="s">
        <v>80</v>
      </c>
      <c r="E39" s="37"/>
      <c r="F39" s="37"/>
      <c r="G39" s="60"/>
      <c r="H39" s="62">
        <v>0</v>
      </c>
      <c r="I39" s="37" t="s">
        <v>187</v>
      </c>
      <c r="J39" s="31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2">
        <v>0</v>
      </c>
    </row>
    <row r="40" spans="2:16" x14ac:dyDescent="0.25">
      <c r="B40" s="31">
        <v>39</v>
      </c>
      <c r="C40" s="2" t="s">
        <v>81</v>
      </c>
      <c r="D40" s="2" t="s">
        <v>82</v>
      </c>
      <c r="E40" s="37"/>
      <c r="F40" s="37"/>
      <c r="G40" s="60"/>
      <c r="H40" s="62">
        <v>0</v>
      </c>
      <c r="I40" s="37" t="s">
        <v>187</v>
      </c>
      <c r="J40" s="31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2">
        <v>0</v>
      </c>
    </row>
    <row r="41" spans="2:16" x14ac:dyDescent="0.25">
      <c r="B41" s="31">
        <v>40</v>
      </c>
      <c r="C41" s="2" t="s">
        <v>83</v>
      </c>
      <c r="D41" s="2" t="s">
        <v>84</v>
      </c>
      <c r="E41" s="37"/>
      <c r="F41" s="37"/>
      <c r="G41" s="60"/>
      <c r="H41" s="62">
        <v>0</v>
      </c>
      <c r="I41" s="37" t="s">
        <v>187</v>
      </c>
      <c r="J41" s="31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2">
        <v>0</v>
      </c>
    </row>
    <row r="42" spans="2:16" x14ac:dyDescent="0.25">
      <c r="B42" s="31">
        <v>41</v>
      </c>
      <c r="C42" s="2" t="s">
        <v>85</v>
      </c>
      <c r="D42" s="2" t="s">
        <v>86</v>
      </c>
      <c r="E42" s="37"/>
      <c r="F42" s="37"/>
      <c r="G42" s="60"/>
      <c r="H42" s="62">
        <v>0</v>
      </c>
      <c r="I42" s="37" t="s">
        <v>187</v>
      </c>
      <c r="J42" s="31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2">
        <v>0</v>
      </c>
    </row>
    <row r="43" spans="2:16" x14ac:dyDescent="0.25">
      <c r="B43" s="31">
        <v>42</v>
      </c>
      <c r="C43" s="2" t="s">
        <v>87</v>
      </c>
      <c r="D43" s="2" t="s">
        <v>88</v>
      </c>
      <c r="E43" s="37"/>
      <c r="F43" s="37"/>
      <c r="G43" s="60"/>
      <c r="H43" s="62">
        <v>0</v>
      </c>
      <c r="I43" s="37" t="s">
        <v>187</v>
      </c>
      <c r="J43" s="31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2">
        <v>0</v>
      </c>
    </row>
    <row r="44" spans="2:16" x14ac:dyDescent="0.25">
      <c r="B44" s="31">
        <v>43</v>
      </c>
      <c r="C44" s="2" t="s">
        <v>89</v>
      </c>
      <c r="D44" s="2" t="s">
        <v>90</v>
      </c>
      <c r="E44" s="37"/>
      <c r="F44" s="37"/>
      <c r="G44" s="60"/>
      <c r="H44" s="62">
        <v>0</v>
      </c>
      <c r="I44" s="37" t="s">
        <v>187</v>
      </c>
      <c r="J44" s="31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2">
        <v>0</v>
      </c>
    </row>
    <row r="45" spans="2:16" x14ac:dyDescent="0.25">
      <c r="B45" s="31">
        <v>44</v>
      </c>
      <c r="C45" s="2" t="s">
        <v>91</v>
      </c>
      <c r="D45" s="2" t="s">
        <v>92</v>
      </c>
      <c r="E45" s="37"/>
      <c r="F45" s="37"/>
      <c r="G45" s="60"/>
      <c r="H45" s="62">
        <v>0</v>
      </c>
      <c r="I45" s="37" t="s">
        <v>187</v>
      </c>
      <c r="J45" s="31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2">
        <v>0</v>
      </c>
    </row>
    <row r="46" spans="2:16" x14ac:dyDescent="0.25">
      <c r="B46" s="31">
        <v>45</v>
      </c>
      <c r="C46" s="2" t="s">
        <v>93</v>
      </c>
      <c r="D46" s="2" t="s">
        <v>94</v>
      </c>
      <c r="E46" s="37"/>
      <c r="F46" s="37"/>
      <c r="G46" s="60"/>
      <c r="H46" s="62">
        <v>0</v>
      </c>
      <c r="I46" s="37" t="s">
        <v>187</v>
      </c>
      <c r="J46" s="31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2">
        <v>0</v>
      </c>
    </row>
    <row r="47" spans="2:16" x14ac:dyDescent="0.25">
      <c r="B47" s="31">
        <v>46</v>
      </c>
      <c r="C47" s="2" t="s">
        <v>95</v>
      </c>
      <c r="D47" s="2" t="s">
        <v>96</v>
      </c>
      <c r="E47" s="37"/>
      <c r="F47" s="37"/>
      <c r="G47" s="60"/>
      <c r="H47" s="62">
        <v>0</v>
      </c>
      <c r="I47" s="37" t="s">
        <v>187</v>
      </c>
      <c r="J47" s="31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2">
        <v>0</v>
      </c>
    </row>
    <row r="48" spans="2:16" x14ac:dyDescent="0.25">
      <c r="B48" s="31">
        <v>47</v>
      </c>
      <c r="C48" s="2" t="s">
        <v>97</v>
      </c>
      <c r="D48" s="2" t="s">
        <v>98</v>
      </c>
      <c r="E48" s="37"/>
      <c r="F48" s="37"/>
      <c r="G48" s="60"/>
      <c r="H48" s="62">
        <v>0</v>
      </c>
      <c r="I48" s="37" t="s">
        <v>187</v>
      </c>
      <c r="J48" s="31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2">
        <v>0</v>
      </c>
    </row>
    <row r="49" spans="2:16" x14ac:dyDescent="0.25">
      <c r="B49" s="31">
        <v>48</v>
      </c>
      <c r="C49" s="2" t="s">
        <v>99</v>
      </c>
      <c r="D49" s="2" t="s">
        <v>100</v>
      </c>
      <c r="E49" s="37"/>
      <c r="F49" s="37"/>
      <c r="G49" s="60"/>
      <c r="H49" s="62">
        <v>0</v>
      </c>
      <c r="I49" s="37" t="s">
        <v>187</v>
      </c>
      <c r="J49" s="31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2">
        <v>0</v>
      </c>
    </row>
    <row r="50" spans="2:16" x14ac:dyDescent="0.25">
      <c r="B50" s="31">
        <v>49</v>
      </c>
      <c r="C50" s="2" t="s">
        <v>101</v>
      </c>
      <c r="D50" s="2" t="s">
        <v>102</v>
      </c>
      <c r="E50" s="37"/>
      <c r="F50" s="37"/>
      <c r="G50" s="60"/>
      <c r="H50" s="62">
        <v>0</v>
      </c>
      <c r="I50" s="37" t="s">
        <v>187</v>
      </c>
      <c r="J50" s="31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2">
        <v>0</v>
      </c>
    </row>
    <row r="51" spans="2:16" x14ac:dyDescent="0.25">
      <c r="B51" s="33">
        <v>50</v>
      </c>
      <c r="C51" s="3" t="s">
        <v>103</v>
      </c>
      <c r="D51" s="3" t="s">
        <v>104</v>
      </c>
      <c r="E51" s="38"/>
      <c r="F51" s="38"/>
      <c r="G51" s="61"/>
      <c r="H51" s="63">
        <v>0</v>
      </c>
      <c r="I51" s="38" t="s">
        <v>187</v>
      </c>
      <c r="J51" s="33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4">
        <v>0</v>
      </c>
    </row>
  </sheetData>
  <conditionalFormatting sqref="B2:P51">
    <cfRule type="expression" dxfId="30" priority="1" stopIfTrue="1">
      <formula>ROW()=EVEN(ROW())</formula>
    </cfRule>
  </conditionalFormatting>
  <dataValidations count="8">
    <dataValidation type="list" allowBlank="1" showInputMessage="1" showErrorMessage="1" errorTitle="Hinweis" error="Bitte einen Eintrag auswählen!" sqref="J2:J51" xr:uid="{00000000-0002-0000-0100-000000000000}">
      <formula1>Montag</formula1>
    </dataValidation>
    <dataValidation type="list" allowBlank="1" showInputMessage="1" showErrorMessage="1" errorTitle="Hinweis" error="Bitte einen Eintrag auswählen!" sqref="K2:K51" xr:uid="{00000000-0002-0000-0100-000001000000}">
      <formula1>Dienstag</formula1>
    </dataValidation>
    <dataValidation type="list" allowBlank="1" showInputMessage="1" showErrorMessage="1" errorTitle="Hinweis" error="Bitte einen Eintrag auswählen!" sqref="L2:L51" xr:uid="{00000000-0002-0000-0100-000002000000}">
      <formula1>Mittwoch</formula1>
    </dataValidation>
    <dataValidation type="list" allowBlank="1" showInputMessage="1" showErrorMessage="1" errorTitle="Hinweis" error="Bitte einen Eintrag auswählen!" sqref="M2:M51" xr:uid="{00000000-0002-0000-0100-000003000000}">
      <formula1>Donnerstag</formula1>
    </dataValidation>
    <dataValidation type="list" allowBlank="1" showInputMessage="1" showErrorMessage="1" errorTitle="Hinweis" error="Bitte einen Eintrag auswählen!" sqref="N2:N51" xr:uid="{00000000-0002-0000-0100-000004000000}">
      <formula1>Freitag</formula1>
    </dataValidation>
    <dataValidation type="list" allowBlank="1" showInputMessage="1" showErrorMessage="1" errorTitle="Hinweis" error="Bitte einen Eintrag auswählen!" sqref="O2:O51" xr:uid="{00000000-0002-0000-0100-000005000000}">
      <formula1>Samstag</formula1>
    </dataValidation>
    <dataValidation type="list" allowBlank="1" showInputMessage="1" showErrorMessage="1" errorTitle="Hinweis" error="Bitte einen Eintrag auswählen!" sqref="P2:P51" xr:uid="{00000000-0002-0000-0100-000006000000}">
      <formula1>Sonntag</formula1>
    </dataValidation>
    <dataValidation type="list" allowBlank="1" showInputMessage="1" showErrorMessage="1" errorTitle="Hinweis" error="Bitte einen Eintrag auswählen!" sqref="I2:I51" xr:uid="{00000000-0002-0000-0100-000007000000}">
      <formula1>tab_sollstunden_auswahl</formula1>
    </dataValidation>
  </dataValidations>
  <pageMargins left="0.70866141732283472" right="0.70866141732283472" top="0.39370078740157483" bottom="0.39370078740157483" header="0.31496062992125984" footer="0.31496062992125984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S52"/>
  <sheetViews>
    <sheetView showGridLines="0" showRowColHeaders="0" zoomScaleNormal="100" workbookViewId="0">
      <pane ySplit="2" topLeftCell="A3" activePane="bottomLeft" state="frozen"/>
      <selection pane="bottomLeft" activeCell="C3" sqref="C3"/>
    </sheetView>
  </sheetViews>
  <sheetFormatPr baseColWidth="10" defaultRowHeight="15" x14ac:dyDescent="0.25"/>
  <cols>
    <col min="1" max="1" width="11.42578125" style="6"/>
    <col min="2" max="2" width="8" bestFit="1" customWidth="1"/>
    <col min="3" max="3" width="5.5703125" bestFit="1" customWidth="1"/>
    <col min="4" max="4" width="5.5703125" style="1" bestFit="1" customWidth="1"/>
    <col min="6" max="6" width="11.42578125" style="29"/>
  </cols>
  <sheetData>
    <row r="1" spans="1:19" x14ac:dyDescent="0.25">
      <c r="A1" s="197" t="s">
        <v>276</v>
      </c>
      <c r="B1" s="24" t="s">
        <v>112</v>
      </c>
      <c r="C1" s="7" t="s">
        <v>107</v>
      </c>
      <c r="D1" s="23"/>
      <c r="E1" s="66" t="s">
        <v>197</v>
      </c>
      <c r="F1" s="7"/>
      <c r="G1" s="7" t="s">
        <v>108</v>
      </c>
      <c r="H1" s="23"/>
      <c r="I1" s="7" t="s">
        <v>111</v>
      </c>
      <c r="J1" s="19"/>
      <c r="K1" s="35"/>
    </row>
    <row r="2" spans="1:19" x14ac:dyDescent="0.25">
      <c r="B2" s="25" t="s">
        <v>113</v>
      </c>
      <c r="C2" s="10" t="s">
        <v>105</v>
      </c>
      <c r="D2" s="11" t="s">
        <v>106</v>
      </c>
      <c r="E2" s="64" t="s">
        <v>199</v>
      </c>
      <c r="F2" s="65" t="s">
        <v>198</v>
      </c>
      <c r="G2" s="10" t="s">
        <v>109</v>
      </c>
      <c r="H2" s="11" t="s">
        <v>110</v>
      </c>
      <c r="I2" s="10" t="s">
        <v>109</v>
      </c>
      <c r="J2" s="11" t="s">
        <v>110</v>
      </c>
      <c r="K2" s="122" t="s">
        <v>320</v>
      </c>
      <c r="N2" s="146" t="s">
        <v>320</v>
      </c>
      <c r="O2" s="146" t="s">
        <v>308</v>
      </c>
      <c r="P2" s="146" t="s">
        <v>312</v>
      </c>
      <c r="Q2" s="146" t="s">
        <v>314</v>
      </c>
      <c r="R2" s="146" t="s">
        <v>318</v>
      </c>
      <c r="S2" s="146" t="s">
        <v>320</v>
      </c>
    </row>
    <row r="3" spans="1:19" x14ac:dyDescent="0.25">
      <c r="B3" s="167" t="s">
        <v>118</v>
      </c>
      <c r="C3" s="168"/>
      <c r="D3" s="169"/>
      <c r="E3" s="170">
        <v>0.25</v>
      </c>
      <c r="F3" s="169"/>
      <c r="G3" s="171"/>
      <c r="H3" s="172" t="s">
        <v>119</v>
      </c>
      <c r="I3" s="171"/>
      <c r="J3" s="172" t="s">
        <v>119</v>
      </c>
      <c r="K3" s="35" t="s">
        <v>307</v>
      </c>
      <c r="N3" s="146" t="s">
        <v>307</v>
      </c>
      <c r="O3" s="146">
        <v>192</v>
      </c>
      <c r="P3" s="146">
        <v>0</v>
      </c>
      <c r="Q3" s="146">
        <v>0</v>
      </c>
      <c r="R3" s="183"/>
      <c r="S3" s="146" t="str">
        <f>N3</f>
        <v>Dunkelrot</v>
      </c>
    </row>
    <row r="4" spans="1:19" x14ac:dyDescent="0.25">
      <c r="B4" s="173" t="s">
        <v>120</v>
      </c>
      <c r="C4" s="176"/>
      <c r="D4" s="177"/>
      <c r="E4" s="176">
        <v>0.125</v>
      </c>
      <c r="F4" s="177"/>
      <c r="G4" s="174"/>
      <c r="H4" s="175" t="s">
        <v>121</v>
      </c>
      <c r="I4" s="174"/>
      <c r="J4" s="175" t="s">
        <v>121</v>
      </c>
      <c r="K4" s="36" t="s">
        <v>308</v>
      </c>
      <c r="N4" s="146" t="s">
        <v>308</v>
      </c>
      <c r="O4" s="146">
        <v>255</v>
      </c>
      <c r="P4" s="146">
        <v>0</v>
      </c>
      <c r="Q4" s="146">
        <v>0</v>
      </c>
      <c r="R4" s="184"/>
      <c r="S4" s="146" t="str">
        <f t="shared" ref="S4:S15" si="0">N4</f>
        <v>Rot</v>
      </c>
    </row>
    <row r="5" spans="1:19" x14ac:dyDescent="0.25">
      <c r="B5" s="35" t="s">
        <v>114</v>
      </c>
      <c r="C5" s="21">
        <v>0.52083333333333337</v>
      </c>
      <c r="D5" s="22">
        <v>0.89583333333333337</v>
      </c>
      <c r="E5" s="21">
        <v>0.33333333333333331</v>
      </c>
      <c r="F5" s="22"/>
      <c r="G5" s="31"/>
      <c r="H5" s="32"/>
      <c r="I5" s="31"/>
      <c r="J5" s="32"/>
      <c r="K5" s="35" t="s">
        <v>309</v>
      </c>
      <c r="N5" s="146" t="s">
        <v>309</v>
      </c>
      <c r="O5" s="146">
        <v>255</v>
      </c>
      <c r="P5" s="146">
        <v>192</v>
      </c>
      <c r="Q5" s="146">
        <v>0</v>
      </c>
      <c r="R5" s="185"/>
      <c r="S5" s="146" t="str">
        <f t="shared" si="0"/>
        <v>Orange</v>
      </c>
    </row>
    <row r="6" spans="1:19" x14ac:dyDescent="0.25">
      <c r="B6" s="35" t="s">
        <v>122</v>
      </c>
      <c r="C6" s="21">
        <v>0.60416666666666663</v>
      </c>
      <c r="D6" s="22">
        <v>0.85416666666666663</v>
      </c>
      <c r="E6" s="21">
        <v>0.25</v>
      </c>
      <c r="F6" s="22"/>
      <c r="G6" s="31"/>
      <c r="H6" s="32"/>
      <c r="I6" s="31"/>
      <c r="J6" s="32"/>
      <c r="K6" s="35" t="s">
        <v>310</v>
      </c>
      <c r="N6" s="146" t="s">
        <v>310</v>
      </c>
      <c r="O6" s="146">
        <v>255</v>
      </c>
      <c r="P6" s="146">
        <v>255</v>
      </c>
      <c r="Q6" s="146">
        <v>0</v>
      </c>
      <c r="R6" s="182"/>
      <c r="S6" s="146" t="str">
        <f t="shared" si="0"/>
        <v>Gelb</v>
      </c>
    </row>
    <row r="7" spans="1:19" x14ac:dyDescent="0.25">
      <c r="B7" s="35" t="s">
        <v>116</v>
      </c>
      <c r="C7" s="21">
        <v>0.54166666666666663</v>
      </c>
      <c r="D7" s="22">
        <v>0.91666666666666663</v>
      </c>
      <c r="E7" s="21">
        <v>0.33333333333333331</v>
      </c>
      <c r="F7" s="22"/>
      <c r="G7" s="31" t="s">
        <v>117</v>
      </c>
      <c r="H7" s="32"/>
      <c r="I7" s="31" t="s">
        <v>116</v>
      </c>
      <c r="J7" s="32"/>
      <c r="K7" s="35" t="s">
        <v>311</v>
      </c>
      <c r="N7" s="146" t="s">
        <v>311</v>
      </c>
      <c r="O7" s="146">
        <v>146</v>
      </c>
      <c r="P7" s="146">
        <v>208</v>
      </c>
      <c r="Q7" s="146">
        <v>80</v>
      </c>
      <c r="R7" s="186"/>
      <c r="S7" s="146" t="str">
        <f t="shared" si="0"/>
        <v>Hellgrün</v>
      </c>
    </row>
    <row r="8" spans="1:19" x14ac:dyDescent="0.25">
      <c r="B8" s="35" t="s">
        <v>303</v>
      </c>
      <c r="C8" s="21">
        <v>0.625</v>
      </c>
      <c r="D8" s="22">
        <v>0.875</v>
      </c>
      <c r="E8" s="21">
        <v>0.25</v>
      </c>
      <c r="F8" s="32"/>
      <c r="G8" s="31" t="s">
        <v>306</v>
      </c>
      <c r="H8" s="32"/>
      <c r="I8" s="37" t="s">
        <v>303</v>
      </c>
      <c r="J8" s="32"/>
      <c r="K8" s="35" t="s">
        <v>312</v>
      </c>
      <c r="N8" s="146" t="s">
        <v>312</v>
      </c>
      <c r="O8" s="146">
        <v>0</v>
      </c>
      <c r="P8" s="146">
        <v>176</v>
      </c>
      <c r="Q8" s="146">
        <v>80</v>
      </c>
      <c r="R8" s="187"/>
      <c r="S8" s="146" t="str">
        <f t="shared" si="0"/>
        <v>Grün</v>
      </c>
    </row>
    <row r="9" spans="1:19" x14ac:dyDescent="0.25">
      <c r="B9" s="35" t="s">
        <v>304</v>
      </c>
      <c r="C9" s="21">
        <v>0.79166666666666663</v>
      </c>
      <c r="D9" s="22">
        <v>0.375</v>
      </c>
      <c r="E9" s="21">
        <v>0.41666666666666669</v>
      </c>
      <c r="F9" s="32"/>
      <c r="G9" s="31"/>
      <c r="H9" s="32"/>
      <c r="I9" s="37"/>
      <c r="J9" s="32"/>
      <c r="K9" s="35" t="s">
        <v>313</v>
      </c>
      <c r="N9" s="146" t="s">
        <v>313</v>
      </c>
      <c r="O9" s="146">
        <v>0</v>
      </c>
      <c r="P9" s="146">
        <v>176</v>
      </c>
      <c r="Q9" s="146">
        <v>240</v>
      </c>
      <c r="R9" s="188"/>
      <c r="S9" s="146" t="str">
        <f t="shared" si="0"/>
        <v>Hellblau</v>
      </c>
    </row>
    <row r="10" spans="1:19" x14ac:dyDescent="0.25">
      <c r="B10" s="35" t="s">
        <v>115</v>
      </c>
      <c r="C10" s="21">
        <v>0.375</v>
      </c>
      <c r="D10" s="22">
        <v>0.6875</v>
      </c>
      <c r="E10" s="21">
        <v>0.3125</v>
      </c>
      <c r="F10" s="32"/>
      <c r="G10" s="31"/>
      <c r="H10" s="32"/>
      <c r="I10" s="37"/>
      <c r="J10" s="32"/>
      <c r="K10" s="35" t="s">
        <v>314</v>
      </c>
      <c r="N10" s="146" t="s">
        <v>314</v>
      </c>
      <c r="O10" s="146">
        <v>0</v>
      </c>
      <c r="P10" s="146">
        <v>112</v>
      </c>
      <c r="Q10" s="146">
        <v>192</v>
      </c>
      <c r="R10" s="189"/>
      <c r="S10" s="146" t="str">
        <f t="shared" si="0"/>
        <v>Blau</v>
      </c>
    </row>
    <row r="11" spans="1:19" x14ac:dyDescent="0.25">
      <c r="B11" s="12" t="s">
        <v>305</v>
      </c>
      <c r="C11" s="21"/>
      <c r="D11" s="22"/>
      <c r="E11" s="21">
        <v>0.25</v>
      </c>
      <c r="F11" s="32"/>
      <c r="G11" s="8"/>
      <c r="H11" s="9"/>
      <c r="I11" s="15"/>
      <c r="J11" s="9"/>
      <c r="K11" s="35" t="s">
        <v>315</v>
      </c>
      <c r="N11" s="146" t="s">
        <v>315</v>
      </c>
      <c r="O11" s="146">
        <v>0</v>
      </c>
      <c r="P11" s="146">
        <v>32</v>
      </c>
      <c r="Q11" s="146">
        <v>96</v>
      </c>
      <c r="R11" s="190"/>
      <c r="S11" s="146" t="str">
        <f t="shared" si="0"/>
        <v>Dunkelblau</v>
      </c>
    </row>
    <row r="12" spans="1:19" x14ac:dyDescent="0.25">
      <c r="B12" s="12" t="s">
        <v>321</v>
      </c>
      <c r="C12" s="21"/>
      <c r="D12" s="22"/>
      <c r="E12" s="21">
        <v>0.25</v>
      </c>
      <c r="F12" s="32"/>
      <c r="G12" s="8"/>
      <c r="H12" s="9"/>
      <c r="I12" s="15"/>
      <c r="J12" s="9"/>
      <c r="K12" s="35" t="s">
        <v>316</v>
      </c>
      <c r="N12" s="146" t="s">
        <v>316</v>
      </c>
      <c r="O12" s="146">
        <v>112</v>
      </c>
      <c r="P12" s="146">
        <v>48</v>
      </c>
      <c r="Q12" s="146">
        <v>160</v>
      </c>
      <c r="R12" s="191"/>
      <c r="S12" s="146" t="str">
        <f t="shared" si="0"/>
        <v>Lila</v>
      </c>
    </row>
    <row r="13" spans="1:19" x14ac:dyDescent="0.25">
      <c r="B13" s="12" t="s">
        <v>322</v>
      </c>
      <c r="C13" s="21"/>
      <c r="D13" s="22"/>
      <c r="E13" s="21">
        <v>0.25</v>
      </c>
      <c r="F13" s="32"/>
      <c r="G13" s="8"/>
      <c r="H13" s="9"/>
      <c r="I13" s="15"/>
      <c r="J13" s="9"/>
      <c r="K13" s="35" t="s">
        <v>317</v>
      </c>
      <c r="N13" s="146" t="s">
        <v>317</v>
      </c>
      <c r="O13" s="146">
        <v>128</v>
      </c>
      <c r="P13" s="146">
        <v>128</v>
      </c>
      <c r="Q13" s="146">
        <v>128</v>
      </c>
      <c r="R13" s="181"/>
      <c r="S13" s="146" t="str">
        <f t="shared" si="0"/>
        <v>Grau</v>
      </c>
    </row>
    <row r="14" spans="1:19" x14ac:dyDescent="0.25">
      <c r="B14" s="12" t="s">
        <v>323</v>
      </c>
      <c r="C14" s="21"/>
      <c r="D14" s="22"/>
      <c r="E14" s="21">
        <v>0.33333333333333331</v>
      </c>
      <c r="F14" s="32"/>
      <c r="G14" s="8"/>
      <c r="H14" s="9"/>
      <c r="I14" s="15"/>
      <c r="J14" s="9"/>
      <c r="K14" s="35" t="s">
        <v>319</v>
      </c>
      <c r="N14" s="146" t="s">
        <v>319</v>
      </c>
      <c r="O14" s="146">
        <v>192</v>
      </c>
      <c r="P14" s="146">
        <v>192</v>
      </c>
      <c r="Q14" s="146">
        <v>192</v>
      </c>
      <c r="R14" s="180"/>
      <c r="S14" s="146" t="str">
        <f t="shared" si="0"/>
        <v>Hellgrau</v>
      </c>
    </row>
    <row r="15" spans="1:19" x14ac:dyDescent="0.25">
      <c r="B15" s="12"/>
      <c r="C15" s="21"/>
      <c r="D15" s="22"/>
      <c r="E15" s="21"/>
      <c r="F15" s="32"/>
      <c r="G15" s="8"/>
      <c r="H15" s="9"/>
      <c r="I15" s="15"/>
      <c r="J15" s="9"/>
      <c r="K15" s="35"/>
      <c r="N15" s="146" t="s">
        <v>350</v>
      </c>
      <c r="S15" s="146" t="str">
        <f t="shared" si="0"/>
        <v>Keine Auswahl</v>
      </c>
    </row>
    <row r="16" spans="1:19" x14ac:dyDescent="0.25">
      <c r="B16" s="12"/>
      <c r="C16" s="21"/>
      <c r="D16" s="22"/>
      <c r="E16" s="21"/>
      <c r="F16" s="32"/>
      <c r="G16" s="8"/>
      <c r="H16" s="9"/>
      <c r="I16" s="15"/>
      <c r="J16" s="9"/>
      <c r="K16" s="35"/>
    </row>
    <row r="17" spans="2:11" x14ac:dyDescent="0.25">
      <c r="B17" s="12"/>
      <c r="C17" s="21"/>
      <c r="D17" s="22"/>
      <c r="E17" s="21"/>
      <c r="F17" s="32"/>
      <c r="G17" s="8"/>
      <c r="H17" s="9"/>
      <c r="I17" s="15"/>
      <c r="J17" s="9"/>
      <c r="K17" s="35"/>
    </row>
    <row r="18" spans="2:11" x14ac:dyDescent="0.25">
      <c r="B18" s="12"/>
      <c r="C18" s="21"/>
      <c r="D18" s="22"/>
      <c r="E18" s="21"/>
      <c r="F18" s="32"/>
      <c r="G18" s="8"/>
      <c r="H18" s="9"/>
      <c r="I18" s="15"/>
      <c r="J18" s="9"/>
      <c r="K18" s="35"/>
    </row>
    <row r="19" spans="2:11" x14ac:dyDescent="0.25">
      <c r="B19" s="12"/>
      <c r="C19" s="21"/>
      <c r="D19" s="22"/>
      <c r="E19" s="21"/>
      <c r="F19" s="32"/>
      <c r="G19" s="8"/>
      <c r="H19" s="9"/>
      <c r="I19" s="15"/>
      <c r="J19" s="9"/>
      <c r="K19" s="35"/>
    </row>
    <row r="20" spans="2:11" x14ac:dyDescent="0.25">
      <c r="B20" s="12"/>
      <c r="C20" s="21"/>
      <c r="D20" s="22"/>
      <c r="E20" s="21"/>
      <c r="F20" s="32"/>
      <c r="G20" s="8"/>
      <c r="H20" s="9"/>
      <c r="I20" s="15"/>
      <c r="J20" s="9"/>
      <c r="K20" s="35"/>
    </row>
    <row r="21" spans="2:11" x14ac:dyDescent="0.25">
      <c r="B21" s="12"/>
      <c r="C21" s="21"/>
      <c r="D21" s="22"/>
      <c r="E21" s="21"/>
      <c r="F21" s="32"/>
      <c r="G21" s="8"/>
      <c r="H21" s="9"/>
      <c r="I21" s="15"/>
      <c r="J21" s="9"/>
      <c r="K21" s="35"/>
    </row>
    <row r="22" spans="2:11" x14ac:dyDescent="0.25">
      <c r="B22" s="12"/>
      <c r="C22" s="21"/>
      <c r="D22" s="22"/>
      <c r="E22" s="21"/>
      <c r="F22" s="32"/>
      <c r="G22" s="8"/>
      <c r="H22" s="9"/>
      <c r="I22" s="15"/>
      <c r="J22" s="9"/>
      <c r="K22" s="35"/>
    </row>
    <row r="23" spans="2:11" x14ac:dyDescent="0.25">
      <c r="B23" s="12"/>
      <c r="C23" s="21"/>
      <c r="D23" s="22"/>
      <c r="E23" s="21"/>
      <c r="F23" s="32"/>
      <c r="G23" s="8"/>
      <c r="H23" s="9"/>
      <c r="I23" s="15"/>
      <c r="J23" s="9"/>
      <c r="K23" s="35"/>
    </row>
    <row r="24" spans="2:11" x14ac:dyDescent="0.25">
      <c r="B24" s="12"/>
      <c r="C24" s="21"/>
      <c r="D24" s="22"/>
      <c r="E24" s="21"/>
      <c r="F24" s="32"/>
      <c r="G24" s="8"/>
      <c r="H24" s="9"/>
      <c r="I24" s="15"/>
      <c r="J24" s="9"/>
      <c r="K24" s="35"/>
    </row>
    <row r="25" spans="2:11" x14ac:dyDescent="0.25">
      <c r="B25" s="12"/>
      <c r="C25" s="21"/>
      <c r="D25" s="22"/>
      <c r="E25" s="21"/>
      <c r="F25" s="32"/>
      <c r="G25" s="8"/>
      <c r="H25" s="9"/>
      <c r="I25" s="15"/>
      <c r="J25" s="9"/>
      <c r="K25" s="35"/>
    </row>
    <row r="26" spans="2:11" x14ac:dyDescent="0.25">
      <c r="B26" s="12"/>
      <c r="C26" s="21"/>
      <c r="D26" s="22"/>
      <c r="E26" s="21"/>
      <c r="F26" s="32"/>
      <c r="G26" s="8"/>
      <c r="H26" s="9"/>
      <c r="I26" s="15"/>
      <c r="J26" s="9"/>
      <c r="K26" s="35"/>
    </row>
    <row r="27" spans="2:11" x14ac:dyDescent="0.25">
      <c r="B27" s="12"/>
      <c r="C27" s="21"/>
      <c r="D27" s="22"/>
      <c r="E27" s="21"/>
      <c r="F27" s="32"/>
      <c r="G27" s="8"/>
      <c r="H27" s="9"/>
      <c r="I27" s="15"/>
      <c r="J27" s="9"/>
      <c r="K27" s="35"/>
    </row>
    <row r="28" spans="2:11" x14ac:dyDescent="0.25">
      <c r="B28" s="12"/>
      <c r="C28" s="21"/>
      <c r="D28" s="22"/>
      <c r="E28" s="21"/>
      <c r="F28" s="32"/>
      <c r="G28" s="8"/>
      <c r="H28" s="9"/>
      <c r="I28" s="15"/>
      <c r="J28" s="9"/>
      <c r="K28" s="35"/>
    </row>
    <row r="29" spans="2:11" x14ac:dyDescent="0.25">
      <c r="B29" s="12"/>
      <c r="C29" s="21"/>
      <c r="D29" s="22"/>
      <c r="E29" s="21"/>
      <c r="F29" s="32"/>
      <c r="G29" s="8"/>
      <c r="H29" s="9"/>
      <c r="I29" s="15"/>
      <c r="J29" s="9"/>
      <c r="K29" s="35"/>
    </row>
    <row r="30" spans="2:11" x14ac:dyDescent="0.25">
      <c r="B30" s="12"/>
      <c r="C30" s="21"/>
      <c r="D30" s="22"/>
      <c r="E30" s="21"/>
      <c r="F30" s="32"/>
      <c r="G30" s="8"/>
      <c r="H30" s="9"/>
      <c r="I30" s="15"/>
      <c r="J30" s="9"/>
      <c r="K30" s="35"/>
    </row>
    <row r="31" spans="2:11" x14ac:dyDescent="0.25">
      <c r="B31" s="12"/>
      <c r="C31" s="21"/>
      <c r="D31" s="22"/>
      <c r="E31" s="21"/>
      <c r="F31" s="32"/>
      <c r="G31" s="8"/>
      <c r="H31" s="9"/>
      <c r="I31" s="15"/>
      <c r="J31" s="9"/>
      <c r="K31" s="35"/>
    </row>
    <row r="32" spans="2:11" x14ac:dyDescent="0.25">
      <c r="B32" s="12"/>
      <c r="C32" s="21"/>
      <c r="D32" s="22"/>
      <c r="E32" s="21"/>
      <c r="F32" s="32"/>
      <c r="G32" s="8"/>
      <c r="H32" s="9"/>
      <c r="I32" s="15"/>
      <c r="J32" s="9"/>
      <c r="K32" s="35"/>
    </row>
    <row r="33" spans="2:11" x14ac:dyDescent="0.25">
      <c r="B33" s="12"/>
      <c r="C33" s="21"/>
      <c r="D33" s="22"/>
      <c r="E33" s="21"/>
      <c r="F33" s="32"/>
      <c r="G33" s="8"/>
      <c r="H33" s="9"/>
      <c r="I33" s="15"/>
      <c r="J33" s="9"/>
      <c r="K33" s="35"/>
    </row>
    <row r="34" spans="2:11" x14ac:dyDescent="0.25">
      <c r="B34" s="12"/>
      <c r="C34" s="21"/>
      <c r="D34" s="22"/>
      <c r="E34" s="21"/>
      <c r="F34" s="32"/>
      <c r="G34" s="8"/>
      <c r="H34" s="9"/>
      <c r="I34" s="15"/>
      <c r="J34" s="9"/>
      <c r="K34" s="35"/>
    </row>
    <row r="35" spans="2:11" x14ac:dyDescent="0.25">
      <c r="B35" s="12"/>
      <c r="C35" s="21"/>
      <c r="D35" s="22"/>
      <c r="E35" s="21"/>
      <c r="F35" s="32"/>
      <c r="G35" s="8"/>
      <c r="H35" s="9"/>
      <c r="I35" s="15"/>
      <c r="J35" s="9"/>
      <c r="K35" s="35"/>
    </row>
    <row r="36" spans="2:11" x14ac:dyDescent="0.25">
      <c r="B36" s="12"/>
      <c r="C36" s="21"/>
      <c r="D36" s="22"/>
      <c r="E36" s="21"/>
      <c r="F36" s="32"/>
      <c r="G36" s="8"/>
      <c r="H36" s="9"/>
      <c r="I36" s="15"/>
      <c r="J36" s="9"/>
      <c r="K36" s="35"/>
    </row>
    <row r="37" spans="2:11" x14ac:dyDescent="0.25">
      <c r="B37" s="12"/>
      <c r="C37" s="21"/>
      <c r="D37" s="22"/>
      <c r="E37" s="21"/>
      <c r="F37" s="32"/>
      <c r="G37" s="8"/>
      <c r="H37" s="9"/>
      <c r="I37" s="15"/>
      <c r="J37" s="9"/>
      <c r="K37" s="35"/>
    </row>
    <row r="38" spans="2:11" x14ac:dyDescent="0.25">
      <c r="B38" s="12"/>
      <c r="C38" s="21"/>
      <c r="D38" s="22"/>
      <c r="E38" s="21"/>
      <c r="F38" s="32"/>
      <c r="G38" s="8"/>
      <c r="H38" s="9"/>
      <c r="I38" s="15"/>
      <c r="J38" s="9"/>
      <c r="K38" s="35"/>
    </row>
    <row r="39" spans="2:11" x14ac:dyDescent="0.25">
      <c r="B39" s="12"/>
      <c r="C39" s="21"/>
      <c r="D39" s="22"/>
      <c r="E39" s="21"/>
      <c r="F39" s="32"/>
      <c r="G39" s="8"/>
      <c r="H39" s="9"/>
      <c r="I39" s="15"/>
      <c r="J39" s="9"/>
      <c r="K39" s="35"/>
    </row>
    <row r="40" spans="2:11" x14ac:dyDescent="0.25">
      <c r="B40" s="12"/>
      <c r="C40" s="21"/>
      <c r="D40" s="22"/>
      <c r="E40" s="21"/>
      <c r="F40" s="32"/>
      <c r="G40" s="8"/>
      <c r="H40" s="9"/>
      <c r="I40" s="15"/>
      <c r="J40" s="9"/>
      <c r="K40" s="35"/>
    </row>
    <row r="41" spans="2:11" x14ac:dyDescent="0.25">
      <c r="B41" s="12"/>
      <c r="C41" s="21"/>
      <c r="D41" s="22"/>
      <c r="E41" s="21"/>
      <c r="F41" s="32"/>
      <c r="G41" s="8"/>
      <c r="H41" s="9"/>
      <c r="I41" s="15"/>
      <c r="J41" s="9"/>
      <c r="K41" s="35"/>
    </row>
    <row r="42" spans="2:11" x14ac:dyDescent="0.25">
      <c r="B42" s="12"/>
      <c r="C42" s="21"/>
      <c r="D42" s="22"/>
      <c r="E42" s="21"/>
      <c r="F42" s="32"/>
      <c r="G42" s="8"/>
      <c r="H42" s="9"/>
      <c r="I42" s="15"/>
      <c r="J42" s="9"/>
      <c r="K42" s="35"/>
    </row>
    <row r="43" spans="2:11" x14ac:dyDescent="0.25">
      <c r="B43" s="12"/>
      <c r="C43" s="21"/>
      <c r="D43" s="22"/>
      <c r="E43" s="21"/>
      <c r="F43" s="32"/>
      <c r="G43" s="8"/>
      <c r="H43" s="9"/>
      <c r="I43" s="15"/>
      <c r="J43" s="9"/>
      <c r="K43" s="35"/>
    </row>
    <row r="44" spans="2:11" x14ac:dyDescent="0.25">
      <c r="B44" s="12"/>
      <c r="C44" s="21"/>
      <c r="D44" s="22"/>
      <c r="E44" s="21"/>
      <c r="F44" s="32"/>
      <c r="G44" s="8"/>
      <c r="H44" s="9"/>
      <c r="I44" s="15"/>
      <c r="J44" s="9"/>
      <c r="K44" s="35"/>
    </row>
    <row r="45" spans="2:11" x14ac:dyDescent="0.25">
      <c r="B45" s="12"/>
      <c r="C45" s="21"/>
      <c r="D45" s="22"/>
      <c r="E45" s="21"/>
      <c r="F45" s="32"/>
      <c r="G45" s="8"/>
      <c r="H45" s="9"/>
      <c r="I45" s="15"/>
      <c r="J45" s="9"/>
      <c r="K45" s="35"/>
    </row>
    <row r="46" spans="2:11" x14ac:dyDescent="0.25">
      <c r="B46" s="12"/>
      <c r="C46" s="21"/>
      <c r="D46" s="22"/>
      <c r="E46" s="21"/>
      <c r="F46" s="32"/>
      <c r="G46" s="8"/>
      <c r="H46" s="9"/>
      <c r="I46" s="15"/>
      <c r="J46" s="9"/>
      <c r="K46" s="35"/>
    </row>
    <row r="47" spans="2:11" x14ac:dyDescent="0.25">
      <c r="B47" s="12"/>
      <c r="C47" s="21"/>
      <c r="D47" s="22"/>
      <c r="E47" s="21"/>
      <c r="F47" s="32"/>
      <c r="G47" s="8"/>
      <c r="H47" s="9"/>
      <c r="I47" s="15"/>
      <c r="J47" s="9"/>
      <c r="K47" s="35"/>
    </row>
    <row r="48" spans="2:11" x14ac:dyDescent="0.25">
      <c r="B48" s="12"/>
      <c r="C48" s="21"/>
      <c r="D48" s="22"/>
      <c r="E48" s="21"/>
      <c r="F48" s="32"/>
      <c r="G48" s="8"/>
      <c r="H48" s="9"/>
      <c r="I48" s="15"/>
      <c r="J48" s="9"/>
      <c r="K48" s="35"/>
    </row>
    <row r="49" spans="2:11" x14ac:dyDescent="0.25">
      <c r="B49" s="12"/>
      <c r="C49" s="21"/>
      <c r="D49" s="22"/>
      <c r="E49" s="21"/>
      <c r="F49" s="32"/>
      <c r="G49" s="8"/>
      <c r="H49" s="9"/>
      <c r="I49" s="15"/>
      <c r="J49" s="9"/>
      <c r="K49" s="35"/>
    </row>
    <row r="50" spans="2:11" x14ac:dyDescent="0.25">
      <c r="B50" s="12"/>
      <c r="C50" s="21"/>
      <c r="D50" s="22"/>
      <c r="E50" s="21"/>
      <c r="F50" s="32"/>
      <c r="G50" s="8"/>
      <c r="H50" s="9"/>
      <c r="I50" s="15"/>
      <c r="J50" s="9"/>
      <c r="K50" s="35"/>
    </row>
    <row r="51" spans="2:11" x14ac:dyDescent="0.25">
      <c r="B51" s="12"/>
      <c r="C51" s="21"/>
      <c r="D51" s="22"/>
      <c r="E51" s="21"/>
      <c r="F51" s="32"/>
      <c r="G51" s="8"/>
      <c r="H51" s="9"/>
      <c r="I51" s="15"/>
      <c r="J51" s="9"/>
      <c r="K51" s="35"/>
    </row>
    <row r="52" spans="2:11" x14ac:dyDescent="0.25">
      <c r="B52" s="13"/>
      <c r="C52" s="201"/>
      <c r="D52" s="202"/>
      <c r="E52" s="201"/>
      <c r="F52" s="34"/>
      <c r="G52" s="10"/>
      <c r="H52" s="11"/>
      <c r="I52" s="16"/>
      <c r="J52" s="11"/>
      <c r="K52" s="36"/>
    </row>
  </sheetData>
  <conditionalFormatting sqref="B3:K52">
    <cfRule type="expression" dxfId="29" priority="1" stopIfTrue="1">
      <formula>ROW()=EVEN(ROW())</formula>
    </cfRule>
  </conditionalFormatting>
  <dataValidations count="1">
    <dataValidation type="list" allowBlank="1" showInputMessage="1" showErrorMessage="1" sqref="K3:K52" xr:uid="{00000000-0002-0000-0200-000000000000}">
      <formula1>Farbe</formula1>
    </dataValidation>
  </dataValidations>
  <pageMargins left="0.70866141732283472" right="0.70866141732283472" top="0.39370078740157483" bottom="0.39370078740157483" header="0.31496062992125984" footer="0.31496062992125984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O51"/>
  <sheetViews>
    <sheetView showGridLines="0" showRowColHeaders="0" workbookViewId="0">
      <pane ySplit="1" topLeftCell="A2" activePane="bottomLeft" state="frozen"/>
      <selection pane="bottomLeft" activeCell="C2" sqref="C2"/>
    </sheetView>
  </sheetViews>
  <sheetFormatPr baseColWidth="10" defaultRowHeight="15" x14ac:dyDescent="0.25"/>
  <sheetData>
    <row r="1" spans="1:15" x14ac:dyDescent="0.25">
      <c r="A1" s="197" t="s">
        <v>213</v>
      </c>
      <c r="B1" s="26" t="s">
        <v>109</v>
      </c>
      <c r="C1" s="5" t="s">
        <v>123</v>
      </c>
      <c r="D1" s="5" t="s">
        <v>124</v>
      </c>
      <c r="E1" s="5" t="s">
        <v>125</v>
      </c>
      <c r="F1" s="5" t="s">
        <v>126</v>
      </c>
      <c r="G1" s="5" t="s">
        <v>127</v>
      </c>
      <c r="H1" s="5" t="s">
        <v>128</v>
      </c>
      <c r="I1" s="5" t="s">
        <v>129</v>
      </c>
      <c r="J1" s="122" t="s">
        <v>231</v>
      </c>
      <c r="L1" s="198"/>
      <c r="M1" s="55"/>
    </row>
    <row r="2" spans="1:15" x14ac:dyDescent="0.25">
      <c r="A2" s="196" t="s">
        <v>324</v>
      </c>
      <c r="B2" s="18" t="str">
        <f>IF(Schichten!B3="","",Schichten!B3)</f>
        <v>U</v>
      </c>
      <c r="C2" s="37">
        <v>3</v>
      </c>
      <c r="D2" s="37">
        <v>3</v>
      </c>
      <c r="E2" s="37">
        <v>3</v>
      </c>
      <c r="F2" s="37">
        <v>3</v>
      </c>
      <c r="G2" s="37">
        <v>3</v>
      </c>
      <c r="H2" s="37">
        <v>3</v>
      </c>
      <c r="I2" s="32">
        <v>3</v>
      </c>
      <c r="J2" s="35" t="s">
        <v>230</v>
      </c>
    </row>
    <row r="3" spans="1:15" x14ac:dyDescent="0.25">
      <c r="A3" s="196" t="s">
        <v>325</v>
      </c>
      <c r="B3" s="20" t="str">
        <f>IF(Schichten!B4="","",Schichten!B4)</f>
        <v>u</v>
      </c>
      <c r="C3" s="38">
        <v>3</v>
      </c>
      <c r="D3" s="38">
        <v>3</v>
      </c>
      <c r="E3" s="38">
        <v>3</v>
      </c>
      <c r="F3" s="38">
        <v>3</v>
      </c>
      <c r="G3" s="38">
        <v>3</v>
      </c>
      <c r="H3" s="38">
        <v>3</v>
      </c>
      <c r="I3" s="34">
        <v>3</v>
      </c>
      <c r="J3" s="36" t="s">
        <v>230</v>
      </c>
      <c r="L3" s="123"/>
      <c r="M3" s="198"/>
      <c r="N3" s="123"/>
      <c r="O3" s="123"/>
    </row>
    <row r="4" spans="1:15" x14ac:dyDescent="0.25">
      <c r="A4" s="196" t="s">
        <v>326</v>
      </c>
      <c r="B4" s="18" t="str">
        <f>IF(Schichten!B5="","",Schichten!B5)</f>
        <v>S8</v>
      </c>
      <c r="C4" s="15">
        <v>1</v>
      </c>
      <c r="D4" s="15">
        <v>1</v>
      </c>
      <c r="E4" s="15">
        <v>1</v>
      </c>
      <c r="F4" s="15">
        <v>1</v>
      </c>
      <c r="G4" s="15">
        <v>1</v>
      </c>
      <c r="H4" s="15">
        <v>0</v>
      </c>
      <c r="I4" s="37">
        <v>0</v>
      </c>
      <c r="J4" s="35" t="s">
        <v>228</v>
      </c>
      <c r="L4" s="123"/>
      <c r="M4" s="198"/>
      <c r="N4" s="198"/>
      <c r="O4" s="198"/>
    </row>
    <row r="5" spans="1:15" x14ac:dyDescent="0.25">
      <c r="A5" s="196" t="s">
        <v>327</v>
      </c>
      <c r="B5" s="18" t="str">
        <f>IF(Schichten!B6="","",Schichten!B6)</f>
        <v>S6</v>
      </c>
      <c r="C5" s="15">
        <v>1</v>
      </c>
      <c r="D5" s="15">
        <v>1</v>
      </c>
      <c r="E5" s="15">
        <v>1</v>
      </c>
      <c r="F5" s="15">
        <v>1</v>
      </c>
      <c r="G5" s="15">
        <v>1</v>
      </c>
      <c r="H5" s="15">
        <v>0</v>
      </c>
      <c r="I5" s="37">
        <v>0</v>
      </c>
      <c r="J5" s="35" t="s">
        <v>228</v>
      </c>
      <c r="L5" s="2"/>
      <c r="M5" s="198"/>
    </row>
    <row r="6" spans="1:15" x14ac:dyDescent="0.25">
      <c r="B6" s="18" t="str">
        <f>IF(Schichten!B7="","",Schichten!B7)</f>
        <v>S9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>
        <v>1</v>
      </c>
      <c r="I6" s="37">
        <v>1</v>
      </c>
      <c r="J6" s="35" t="s">
        <v>228</v>
      </c>
      <c r="L6" s="123"/>
      <c r="M6" s="2"/>
    </row>
    <row r="7" spans="1:15" x14ac:dyDescent="0.25">
      <c r="A7" s="196" t="s">
        <v>231</v>
      </c>
      <c r="B7" s="18" t="str">
        <f>IF(Schichten!B8="","",Schichten!B8)</f>
        <v>S7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1</v>
      </c>
      <c r="I7" s="37">
        <v>1</v>
      </c>
      <c r="J7" s="35" t="s">
        <v>228</v>
      </c>
      <c r="L7" s="2"/>
      <c r="M7" s="2"/>
    </row>
    <row r="8" spans="1:15" x14ac:dyDescent="0.25">
      <c r="A8" s="196" t="s">
        <v>328</v>
      </c>
      <c r="B8" s="18" t="str">
        <f>IF(Schichten!B9="","",Schichten!B9)</f>
        <v>ND</v>
      </c>
      <c r="C8" s="15">
        <v>1</v>
      </c>
      <c r="D8" s="15">
        <v>1</v>
      </c>
      <c r="E8" s="15">
        <v>1</v>
      </c>
      <c r="F8" s="15">
        <v>1</v>
      </c>
      <c r="G8" s="15">
        <v>1</v>
      </c>
      <c r="H8" s="15">
        <v>1</v>
      </c>
      <c r="I8" s="37">
        <v>1</v>
      </c>
      <c r="J8" s="35" t="s">
        <v>228</v>
      </c>
    </row>
    <row r="9" spans="1:15" x14ac:dyDescent="0.25">
      <c r="A9" s="196" t="s">
        <v>329</v>
      </c>
      <c r="B9" s="18" t="str">
        <f>IF(Schichten!B10="","",Schichten!B10)</f>
        <v>L</v>
      </c>
      <c r="C9" s="15">
        <v>1</v>
      </c>
      <c r="D9" s="15">
        <v>1</v>
      </c>
      <c r="E9" s="15">
        <v>1</v>
      </c>
      <c r="F9" s="15">
        <v>1</v>
      </c>
      <c r="G9" s="15">
        <v>1</v>
      </c>
      <c r="H9" s="15"/>
      <c r="I9" s="37"/>
      <c r="J9" s="35" t="s">
        <v>229</v>
      </c>
    </row>
    <row r="10" spans="1:15" x14ac:dyDescent="0.25">
      <c r="A10" s="196" t="s">
        <v>330</v>
      </c>
      <c r="B10" s="18" t="str">
        <f>IF(Schichten!B11="","",Schichten!B11)</f>
        <v>A1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37">
        <v>0</v>
      </c>
      <c r="J10" s="35" t="s">
        <v>228</v>
      </c>
    </row>
    <row r="11" spans="1:15" x14ac:dyDescent="0.25">
      <c r="B11" s="18" t="str">
        <f>IF(Schichten!B12="","",Schichten!B12)</f>
        <v>F6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37">
        <v>0</v>
      </c>
      <c r="J11" s="35" t="s">
        <v>228</v>
      </c>
    </row>
    <row r="12" spans="1:15" x14ac:dyDescent="0.25">
      <c r="B12" s="18" t="str">
        <f>IF(Schichten!B13="","",Schichten!B13)</f>
        <v>F7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37">
        <v>0</v>
      </c>
      <c r="J12" s="35" t="s">
        <v>228</v>
      </c>
    </row>
    <row r="13" spans="1:15" x14ac:dyDescent="0.25">
      <c r="B13" s="18" t="str">
        <f>IF(Schichten!B14="","",Schichten!B14)</f>
        <v>F8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37">
        <v>0</v>
      </c>
      <c r="J13" s="35" t="s">
        <v>228</v>
      </c>
    </row>
    <row r="14" spans="1:15" x14ac:dyDescent="0.25">
      <c r="B14" s="18" t="str">
        <f>IF(Schichten!B15="","",Schichten!B15)</f>
        <v/>
      </c>
      <c r="C14" s="15"/>
      <c r="D14" s="15"/>
      <c r="E14" s="15"/>
      <c r="F14" s="15"/>
      <c r="G14" s="15"/>
      <c r="H14" s="15"/>
      <c r="I14" s="37"/>
      <c r="J14" s="35"/>
    </row>
    <row r="15" spans="1:15" x14ac:dyDescent="0.25">
      <c r="B15" s="18" t="str">
        <f>IF(Schichten!B16="","",Schichten!B16)</f>
        <v/>
      </c>
      <c r="C15" s="15"/>
      <c r="D15" s="15"/>
      <c r="E15" s="15"/>
      <c r="F15" s="15"/>
      <c r="G15" s="15"/>
      <c r="H15" s="15"/>
      <c r="I15" s="37"/>
      <c r="J15" s="35"/>
    </row>
    <row r="16" spans="1:15" x14ac:dyDescent="0.25">
      <c r="B16" s="18" t="str">
        <f>IF(Schichten!B17="","",Schichten!B17)</f>
        <v/>
      </c>
      <c r="C16" s="15"/>
      <c r="D16" s="15"/>
      <c r="E16" s="15"/>
      <c r="F16" s="15"/>
      <c r="G16" s="15"/>
      <c r="H16" s="15"/>
      <c r="I16" s="37"/>
      <c r="J16" s="35"/>
    </row>
    <row r="17" spans="2:10" x14ac:dyDescent="0.25">
      <c r="B17" s="18" t="str">
        <f>IF(Schichten!B18="","",Schichten!B18)</f>
        <v/>
      </c>
      <c r="C17" s="15"/>
      <c r="D17" s="15"/>
      <c r="E17" s="15"/>
      <c r="F17" s="15"/>
      <c r="G17" s="15"/>
      <c r="H17" s="15"/>
      <c r="I17" s="37"/>
      <c r="J17" s="35"/>
    </row>
    <row r="18" spans="2:10" x14ac:dyDescent="0.25">
      <c r="B18" s="18" t="str">
        <f>IF(Schichten!B19="","",Schichten!B19)</f>
        <v/>
      </c>
      <c r="C18" s="15"/>
      <c r="D18" s="15"/>
      <c r="E18" s="15"/>
      <c r="F18" s="15"/>
      <c r="G18" s="15"/>
      <c r="H18" s="15"/>
      <c r="I18" s="37"/>
      <c r="J18" s="35"/>
    </row>
    <row r="19" spans="2:10" x14ac:dyDescent="0.25">
      <c r="B19" s="18" t="str">
        <f>IF(Schichten!B20="","",Schichten!B20)</f>
        <v/>
      </c>
      <c r="C19" s="15"/>
      <c r="D19" s="15"/>
      <c r="E19" s="15"/>
      <c r="F19" s="15"/>
      <c r="G19" s="15"/>
      <c r="H19" s="15"/>
      <c r="I19" s="37"/>
      <c r="J19" s="35"/>
    </row>
    <row r="20" spans="2:10" x14ac:dyDescent="0.25">
      <c r="B20" s="18" t="str">
        <f>IF(Schichten!B21="","",Schichten!B21)</f>
        <v/>
      </c>
      <c r="C20" s="15"/>
      <c r="D20" s="15"/>
      <c r="E20" s="15"/>
      <c r="F20" s="15"/>
      <c r="G20" s="15"/>
      <c r="H20" s="15"/>
      <c r="I20" s="37"/>
      <c r="J20" s="35"/>
    </row>
    <row r="21" spans="2:10" x14ac:dyDescent="0.25">
      <c r="B21" s="18" t="str">
        <f>IF(Schichten!B22="","",Schichten!B22)</f>
        <v/>
      </c>
      <c r="C21" s="15"/>
      <c r="D21" s="15"/>
      <c r="E21" s="15"/>
      <c r="F21" s="15"/>
      <c r="G21" s="15"/>
      <c r="H21" s="15"/>
      <c r="I21" s="37"/>
      <c r="J21" s="35"/>
    </row>
    <row r="22" spans="2:10" x14ac:dyDescent="0.25">
      <c r="B22" s="18" t="str">
        <f>IF(Schichten!B23="","",Schichten!B23)</f>
        <v/>
      </c>
      <c r="C22" s="15"/>
      <c r="D22" s="15"/>
      <c r="E22" s="15"/>
      <c r="F22" s="15"/>
      <c r="G22" s="15"/>
      <c r="H22" s="15"/>
      <c r="I22" s="37"/>
      <c r="J22" s="35"/>
    </row>
    <row r="23" spans="2:10" x14ac:dyDescent="0.25">
      <c r="B23" s="18" t="str">
        <f>IF(Schichten!B24="","",Schichten!B24)</f>
        <v/>
      </c>
      <c r="C23" s="15"/>
      <c r="D23" s="15"/>
      <c r="E23" s="15"/>
      <c r="F23" s="15"/>
      <c r="G23" s="15"/>
      <c r="H23" s="15"/>
      <c r="I23" s="37"/>
      <c r="J23" s="35"/>
    </row>
    <row r="24" spans="2:10" x14ac:dyDescent="0.25">
      <c r="B24" s="18" t="str">
        <f>IF(Schichten!B25="","",Schichten!B25)</f>
        <v/>
      </c>
      <c r="C24" s="15"/>
      <c r="D24" s="15"/>
      <c r="E24" s="15"/>
      <c r="F24" s="15"/>
      <c r="G24" s="15"/>
      <c r="H24" s="15"/>
      <c r="I24" s="37"/>
      <c r="J24" s="35"/>
    </row>
    <row r="25" spans="2:10" x14ac:dyDescent="0.25">
      <c r="B25" s="18" t="str">
        <f>IF(Schichten!B26="","",Schichten!B26)</f>
        <v/>
      </c>
      <c r="C25" s="15"/>
      <c r="D25" s="15"/>
      <c r="E25" s="15"/>
      <c r="F25" s="15"/>
      <c r="G25" s="15"/>
      <c r="H25" s="15"/>
      <c r="I25" s="37"/>
      <c r="J25" s="35"/>
    </row>
    <row r="26" spans="2:10" x14ac:dyDescent="0.25">
      <c r="B26" s="18" t="str">
        <f>IF(Schichten!B27="","",Schichten!B27)</f>
        <v/>
      </c>
      <c r="C26" s="15"/>
      <c r="D26" s="15"/>
      <c r="E26" s="15"/>
      <c r="F26" s="15"/>
      <c r="G26" s="15"/>
      <c r="H26" s="15"/>
      <c r="I26" s="37"/>
      <c r="J26" s="35"/>
    </row>
    <row r="27" spans="2:10" x14ac:dyDescent="0.25">
      <c r="B27" s="18" t="str">
        <f>IF(Schichten!B28="","",Schichten!B28)</f>
        <v/>
      </c>
      <c r="C27" s="15"/>
      <c r="D27" s="15"/>
      <c r="E27" s="15"/>
      <c r="F27" s="15"/>
      <c r="G27" s="15"/>
      <c r="H27" s="15"/>
      <c r="I27" s="37"/>
      <c r="J27" s="35"/>
    </row>
    <row r="28" spans="2:10" x14ac:dyDescent="0.25">
      <c r="B28" s="18" t="str">
        <f>IF(Schichten!B29="","",Schichten!B29)</f>
        <v/>
      </c>
      <c r="C28" s="15"/>
      <c r="D28" s="15"/>
      <c r="E28" s="15"/>
      <c r="F28" s="15"/>
      <c r="G28" s="15"/>
      <c r="H28" s="15"/>
      <c r="I28" s="37"/>
      <c r="J28" s="35"/>
    </row>
    <row r="29" spans="2:10" x14ac:dyDescent="0.25">
      <c r="B29" s="18" t="str">
        <f>IF(Schichten!B30="","",Schichten!B30)</f>
        <v/>
      </c>
      <c r="C29" s="15"/>
      <c r="D29" s="15"/>
      <c r="E29" s="15"/>
      <c r="F29" s="15"/>
      <c r="G29" s="15"/>
      <c r="H29" s="15"/>
      <c r="I29" s="37"/>
      <c r="J29" s="35"/>
    </row>
    <row r="30" spans="2:10" x14ac:dyDescent="0.25">
      <c r="B30" s="18" t="str">
        <f>IF(Schichten!B31="","",Schichten!B31)</f>
        <v/>
      </c>
      <c r="C30" s="15"/>
      <c r="D30" s="15"/>
      <c r="E30" s="15"/>
      <c r="F30" s="15"/>
      <c r="G30" s="15"/>
      <c r="H30" s="15"/>
      <c r="I30" s="37"/>
      <c r="J30" s="35"/>
    </row>
    <row r="31" spans="2:10" x14ac:dyDescent="0.25">
      <c r="B31" s="18" t="str">
        <f>IF(Schichten!B32="","",Schichten!B32)</f>
        <v/>
      </c>
      <c r="C31" s="15"/>
      <c r="D31" s="15"/>
      <c r="E31" s="15"/>
      <c r="F31" s="15"/>
      <c r="G31" s="15"/>
      <c r="H31" s="15"/>
      <c r="I31" s="37"/>
      <c r="J31" s="35"/>
    </row>
    <row r="32" spans="2:10" x14ac:dyDescent="0.25">
      <c r="B32" s="18" t="str">
        <f>IF(Schichten!B33="","",Schichten!B33)</f>
        <v/>
      </c>
      <c r="C32" s="15"/>
      <c r="D32" s="15"/>
      <c r="E32" s="15"/>
      <c r="F32" s="15"/>
      <c r="G32" s="15"/>
      <c r="H32" s="15"/>
      <c r="I32" s="37"/>
      <c r="J32" s="35"/>
    </row>
    <row r="33" spans="2:10" x14ac:dyDescent="0.25">
      <c r="B33" s="18" t="str">
        <f>IF(Schichten!B34="","",Schichten!B34)</f>
        <v/>
      </c>
      <c r="C33" s="15"/>
      <c r="D33" s="15"/>
      <c r="E33" s="15"/>
      <c r="F33" s="15"/>
      <c r="G33" s="15"/>
      <c r="H33" s="15"/>
      <c r="I33" s="37"/>
      <c r="J33" s="35"/>
    </row>
    <row r="34" spans="2:10" x14ac:dyDescent="0.25">
      <c r="B34" s="18" t="str">
        <f>IF(Schichten!B35="","",Schichten!B35)</f>
        <v/>
      </c>
      <c r="C34" s="15"/>
      <c r="D34" s="15"/>
      <c r="E34" s="15"/>
      <c r="F34" s="15"/>
      <c r="G34" s="15"/>
      <c r="H34" s="15"/>
      <c r="I34" s="37"/>
      <c r="J34" s="35"/>
    </row>
    <row r="35" spans="2:10" x14ac:dyDescent="0.25">
      <c r="B35" s="18" t="str">
        <f>IF(Schichten!B36="","",Schichten!B36)</f>
        <v/>
      </c>
      <c r="C35" s="15"/>
      <c r="D35" s="15"/>
      <c r="E35" s="15"/>
      <c r="F35" s="15"/>
      <c r="G35" s="15"/>
      <c r="H35" s="15"/>
      <c r="I35" s="37"/>
      <c r="J35" s="35"/>
    </row>
    <row r="36" spans="2:10" x14ac:dyDescent="0.25">
      <c r="B36" s="18" t="str">
        <f>IF(Schichten!B37="","",Schichten!B37)</f>
        <v/>
      </c>
      <c r="C36" s="15"/>
      <c r="D36" s="15"/>
      <c r="E36" s="15"/>
      <c r="F36" s="15"/>
      <c r="G36" s="15"/>
      <c r="H36" s="15"/>
      <c r="I36" s="37"/>
      <c r="J36" s="35"/>
    </row>
    <row r="37" spans="2:10" x14ac:dyDescent="0.25">
      <c r="B37" s="18" t="str">
        <f>IF(Schichten!B38="","",Schichten!B38)</f>
        <v/>
      </c>
      <c r="C37" s="15"/>
      <c r="D37" s="15"/>
      <c r="E37" s="15"/>
      <c r="F37" s="15"/>
      <c r="G37" s="15"/>
      <c r="H37" s="15"/>
      <c r="I37" s="37"/>
      <c r="J37" s="35"/>
    </row>
    <row r="38" spans="2:10" x14ac:dyDescent="0.25">
      <c r="B38" s="18" t="str">
        <f>IF(Schichten!B39="","",Schichten!B39)</f>
        <v/>
      </c>
      <c r="C38" s="15"/>
      <c r="D38" s="15"/>
      <c r="E38" s="15"/>
      <c r="F38" s="15"/>
      <c r="G38" s="15"/>
      <c r="H38" s="15"/>
      <c r="I38" s="37"/>
      <c r="J38" s="35"/>
    </row>
    <row r="39" spans="2:10" x14ac:dyDescent="0.25">
      <c r="B39" s="18" t="str">
        <f>IF(Schichten!B40="","",Schichten!B40)</f>
        <v/>
      </c>
      <c r="C39" s="15"/>
      <c r="D39" s="15"/>
      <c r="E39" s="15"/>
      <c r="F39" s="15"/>
      <c r="G39" s="15"/>
      <c r="H39" s="15"/>
      <c r="I39" s="37"/>
      <c r="J39" s="35"/>
    </row>
    <row r="40" spans="2:10" x14ac:dyDescent="0.25">
      <c r="B40" s="18" t="str">
        <f>IF(Schichten!B41="","",Schichten!B41)</f>
        <v/>
      </c>
      <c r="C40" s="15"/>
      <c r="D40" s="15"/>
      <c r="E40" s="15"/>
      <c r="F40" s="15"/>
      <c r="G40" s="15"/>
      <c r="H40" s="15"/>
      <c r="I40" s="37"/>
      <c r="J40" s="35"/>
    </row>
    <row r="41" spans="2:10" x14ac:dyDescent="0.25">
      <c r="B41" s="18" t="str">
        <f>IF(Schichten!B42="","",Schichten!B42)</f>
        <v/>
      </c>
      <c r="C41" s="15"/>
      <c r="D41" s="15"/>
      <c r="E41" s="15"/>
      <c r="F41" s="15"/>
      <c r="G41" s="15"/>
      <c r="H41" s="15"/>
      <c r="I41" s="37"/>
      <c r="J41" s="35"/>
    </row>
    <row r="42" spans="2:10" x14ac:dyDescent="0.25">
      <c r="B42" s="18" t="str">
        <f>IF(Schichten!B43="","",Schichten!B43)</f>
        <v/>
      </c>
      <c r="C42" s="15"/>
      <c r="D42" s="15"/>
      <c r="E42" s="15"/>
      <c r="F42" s="15"/>
      <c r="G42" s="15"/>
      <c r="H42" s="15"/>
      <c r="I42" s="37"/>
      <c r="J42" s="35"/>
    </row>
    <row r="43" spans="2:10" x14ac:dyDescent="0.25">
      <c r="B43" s="18" t="str">
        <f>IF(Schichten!B44="","",Schichten!B44)</f>
        <v/>
      </c>
      <c r="C43" s="15"/>
      <c r="D43" s="15"/>
      <c r="E43" s="15"/>
      <c r="F43" s="15"/>
      <c r="G43" s="15"/>
      <c r="H43" s="15"/>
      <c r="I43" s="37"/>
      <c r="J43" s="35"/>
    </row>
    <row r="44" spans="2:10" x14ac:dyDescent="0.25">
      <c r="B44" s="18" t="str">
        <f>IF(Schichten!B45="","",Schichten!B45)</f>
        <v/>
      </c>
      <c r="C44" s="15"/>
      <c r="D44" s="15"/>
      <c r="E44" s="15"/>
      <c r="F44" s="15"/>
      <c r="G44" s="15"/>
      <c r="H44" s="15"/>
      <c r="I44" s="37"/>
      <c r="J44" s="35"/>
    </row>
    <row r="45" spans="2:10" x14ac:dyDescent="0.25">
      <c r="B45" s="18" t="str">
        <f>IF(Schichten!B46="","",Schichten!B46)</f>
        <v/>
      </c>
      <c r="C45" s="15"/>
      <c r="D45" s="15"/>
      <c r="E45" s="15"/>
      <c r="F45" s="15"/>
      <c r="G45" s="15"/>
      <c r="H45" s="15"/>
      <c r="I45" s="37"/>
      <c r="J45" s="35"/>
    </row>
    <row r="46" spans="2:10" x14ac:dyDescent="0.25">
      <c r="B46" s="18" t="str">
        <f>IF(Schichten!B47="","",Schichten!B47)</f>
        <v/>
      </c>
      <c r="C46" s="15"/>
      <c r="D46" s="15"/>
      <c r="E46" s="15"/>
      <c r="F46" s="15"/>
      <c r="G46" s="15"/>
      <c r="H46" s="15"/>
      <c r="I46" s="37"/>
      <c r="J46" s="35"/>
    </row>
    <row r="47" spans="2:10" x14ac:dyDescent="0.25">
      <c r="B47" s="18" t="str">
        <f>IF(Schichten!B48="","",Schichten!B48)</f>
        <v/>
      </c>
      <c r="C47" s="15"/>
      <c r="D47" s="15"/>
      <c r="E47" s="15"/>
      <c r="F47" s="15"/>
      <c r="G47" s="15"/>
      <c r="H47" s="15"/>
      <c r="I47" s="37"/>
      <c r="J47" s="35"/>
    </row>
    <row r="48" spans="2:10" x14ac:dyDescent="0.25">
      <c r="B48" s="18" t="str">
        <f>IF(Schichten!B49="","",Schichten!B49)</f>
        <v/>
      </c>
      <c r="C48" s="15"/>
      <c r="D48" s="15"/>
      <c r="E48" s="15"/>
      <c r="F48" s="15"/>
      <c r="G48" s="15"/>
      <c r="H48" s="15"/>
      <c r="I48" s="37"/>
      <c r="J48" s="35"/>
    </row>
    <row r="49" spans="2:10" x14ac:dyDescent="0.25">
      <c r="B49" s="18" t="str">
        <f>IF(Schichten!B50="","",Schichten!B50)</f>
        <v/>
      </c>
      <c r="C49" s="15"/>
      <c r="D49" s="15"/>
      <c r="E49" s="15"/>
      <c r="F49" s="15"/>
      <c r="G49" s="15"/>
      <c r="H49" s="15"/>
      <c r="I49" s="37"/>
      <c r="J49" s="35"/>
    </row>
    <row r="50" spans="2:10" x14ac:dyDescent="0.25">
      <c r="B50" s="18" t="str">
        <f>IF(Schichten!B51="","",Schichten!B51)</f>
        <v/>
      </c>
      <c r="C50" s="15"/>
      <c r="D50" s="15"/>
      <c r="E50" s="15"/>
      <c r="F50" s="15"/>
      <c r="G50" s="15"/>
      <c r="H50" s="15"/>
      <c r="I50" s="37"/>
      <c r="J50" s="35"/>
    </row>
    <row r="51" spans="2:10" x14ac:dyDescent="0.25">
      <c r="B51" s="20" t="str">
        <f>IF(Schichten!B52="","",Schichten!B52)</f>
        <v/>
      </c>
      <c r="C51" s="16"/>
      <c r="D51" s="16"/>
      <c r="E51" s="16"/>
      <c r="F51" s="16"/>
      <c r="G51" s="16"/>
      <c r="H51" s="16"/>
      <c r="I51" s="38"/>
      <c r="J51" s="36"/>
    </row>
  </sheetData>
  <conditionalFormatting sqref="B2:J51">
    <cfRule type="expression" dxfId="28" priority="1" stopIfTrue="1">
      <formula>ROW()=EVEN(ROW())</formula>
    </cfRule>
  </conditionalFormatting>
  <dataValidations count="1">
    <dataValidation type="list" allowBlank="1" showInputMessage="1" showErrorMessage="1" errorTitle="Hinweis" error="Bitte einen Eintrag wählen!" sqref="J2:J51" xr:uid="{00000000-0002-0000-0300-000000000000}">
      <formula1>Anzahl</formula1>
    </dataValidation>
  </dataValidations>
  <pageMargins left="0.39370078740157483" right="0.39370078740157483" top="0.59055118110236227" bottom="0.59055118110236227" header="0.31496062992125984" footer="0.31496062992125984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J394"/>
  <sheetViews>
    <sheetView showGridLines="0" showRowColHeaders="0" workbookViewId="0">
      <pane ySplit="1" topLeftCell="A2" activePane="bottomLeft" state="frozen"/>
      <selection pane="bottomLeft" activeCell="D2" sqref="D2"/>
    </sheetView>
  </sheetViews>
  <sheetFormatPr baseColWidth="10" defaultRowHeight="15" x14ac:dyDescent="0.25"/>
  <cols>
    <col min="1" max="1" width="11.42578125" style="27"/>
    <col min="3" max="3" width="28.7109375" bestFit="1" customWidth="1"/>
    <col min="6" max="6" width="13.140625" bestFit="1" customWidth="1"/>
  </cols>
  <sheetData>
    <row r="1" spans="1:10" x14ac:dyDescent="0.25">
      <c r="A1" s="197" t="s">
        <v>212</v>
      </c>
      <c r="B1" s="39" t="s">
        <v>130</v>
      </c>
      <c r="C1" s="40" t="s">
        <v>131</v>
      </c>
      <c r="D1" s="41" t="s">
        <v>132</v>
      </c>
      <c r="F1" s="28" t="s">
        <v>162</v>
      </c>
      <c r="G1" s="107" t="s">
        <v>129</v>
      </c>
      <c r="H1" s="28" t="s">
        <v>163</v>
      </c>
    </row>
    <row r="2" spans="1:10" x14ac:dyDescent="0.25">
      <c r="B2" s="45">
        <f>DATE(Willkommen!$D$3,1,1)</f>
        <v>43831</v>
      </c>
      <c r="C2" s="42" t="s">
        <v>133</v>
      </c>
      <c r="D2" s="44" t="s">
        <v>134</v>
      </c>
    </row>
    <row r="3" spans="1:10" x14ac:dyDescent="0.25">
      <c r="A3" s="196" t="s">
        <v>331</v>
      </c>
      <c r="B3" s="46">
        <f>DATE(Willkommen!$D$3,1,6)</f>
        <v>43836</v>
      </c>
      <c r="C3" s="47" t="s">
        <v>135</v>
      </c>
      <c r="D3" s="32" t="s">
        <v>134</v>
      </c>
      <c r="F3" s="199"/>
      <c r="G3" s="199"/>
      <c r="H3" s="199"/>
      <c r="I3" s="199"/>
      <c r="J3" s="199"/>
    </row>
    <row r="4" spans="1:10" x14ac:dyDescent="0.25">
      <c r="A4" s="196" t="s">
        <v>212</v>
      </c>
      <c r="B4" s="46">
        <f>B7-48</f>
        <v>43885</v>
      </c>
      <c r="C4" s="47" t="s">
        <v>136</v>
      </c>
      <c r="D4" s="32" t="s">
        <v>134</v>
      </c>
      <c r="F4" s="199"/>
      <c r="G4" s="199"/>
      <c r="H4" s="199"/>
      <c r="I4" s="199"/>
      <c r="J4" s="199"/>
    </row>
    <row r="5" spans="1:10" x14ac:dyDescent="0.25">
      <c r="A5" s="196" t="s">
        <v>332</v>
      </c>
      <c r="B5" s="46">
        <f>B7-2</f>
        <v>43931</v>
      </c>
      <c r="C5" s="47" t="s">
        <v>137</v>
      </c>
      <c r="D5" s="32" t="s">
        <v>134</v>
      </c>
    </row>
    <row r="6" spans="1:10" x14ac:dyDescent="0.25">
      <c r="A6" s="196" t="s">
        <v>333</v>
      </c>
      <c r="B6" s="46">
        <f>B7-1</f>
        <v>43932</v>
      </c>
      <c r="C6" s="47" t="s">
        <v>138</v>
      </c>
      <c r="D6" s="32" t="s">
        <v>134</v>
      </c>
    </row>
    <row r="7" spans="1:10" x14ac:dyDescent="0.25">
      <c r="A7" s="196" t="s">
        <v>334</v>
      </c>
      <c r="B7" s="46">
        <f>DOLLAR((DAY(MINUTE(Willkommen!$D$3/38)/2+55) &amp; ".4." &amp; Willkommen!$D$3)/7,)*7-IF(YEAR(1)=1904,5,6)</f>
        <v>43933</v>
      </c>
      <c r="C7" s="47" t="s">
        <v>139</v>
      </c>
      <c r="D7" s="32" t="s">
        <v>134</v>
      </c>
    </row>
    <row r="8" spans="1:10" x14ac:dyDescent="0.25">
      <c r="A8" s="196" t="s">
        <v>212</v>
      </c>
      <c r="B8" s="46">
        <f>B7+1</f>
        <v>43934</v>
      </c>
      <c r="C8" s="47" t="s">
        <v>140</v>
      </c>
      <c r="D8" s="32" t="s">
        <v>134</v>
      </c>
    </row>
    <row r="9" spans="1:10" x14ac:dyDescent="0.25">
      <c r="B9" s="46">
        <f>DATE(Willkommen!$D$3,5,1)</f>
        <v>43952</v>
      </c>
      <c r="C9" s="47" t="s">
        <v>141</v>
      </c>
      <c r="D9" s="32" t="s">
        <v>134</v>
      </c>
    </row>
    <row r="10" spans="1:10" x14ac:dyDescent="0.25">
      <c r="B10" s="46">
        <f>B7+39</f>
        <v>43972</v>
      </c>
      <c r="C10" s="47" t="s">
        <v>142</v>
      </c>
      <c r="D10" s="32" t="s">
        <v>134</v>
      </c>
    </row>
    <row r="11" spans="1:10" x14ac:dyDescent="0.25">
      <c r="B11" s="46">
        <f>B7+48</f>
        <v>43981</v>
      </c>
      <c r="C11" s="47" t="s">
        <v>143</v>
      </c>
      <c r="D11" s="32" t="s">
        <v>134</v>
      </c>
    </row>
    <row r="12" spans="1:10" x14ac:dyDescent="0.25">
      <c r="B12" s="46">
        <f>B11+1</f>
        <v>43982</v>
      </c>
      <c r="C12" s="47" t="s">
        <v>144</v>
      </c>
      <c r="D12" s="32" t="s">
        <v>134</v>
      </c>
    </row>
    <row r="13" spans="1:10" x14ac:dyDescent="0.25">
      <c r="B13" s="46">
        <f>B12+1</f>
        <v>43983</v>
      </c>
      <c r="C13" s="47" t="s">
        <v>145</v>
      </c>
      <c r="D13" s="32" t="s">
        <v>134</v>
      </c>
    </row>
    <row r="14" spans="1:10" x14ac:dyDescent="0.25">
      <c r="B14" s="46">
        <f>B7+60</f>
        <v>43993</v>
      </c>
      <c r="C14" s="47" t="s">
        <v>146</v>
      </c>
      <c r="D14" s="32" t="s">
        <v>134</v>
      </c>
    </row>
    <row r="15" spans="1:10" x14ac:dyDescent="0.25">
      <c r="B15" s="46">
        <f>DATE(Willkommen!$D$3,10,3)</f>
        <v>44107</v>
      </c>
      <c r="C15" s="47" t="s">
        <v>147</v>
      </c>
      <c r="D15" s="32" t="s">
        <v>134</v>
      </c>
    </row>
    <row r="16" spans="1:10" x14ac:dyDescent="0.25">
      <c r="B16" s="46">
        <f>DATE(Willkommen!$D$3,10,1)+7-WEEKDAY(DATE(Willkommen!$D$3,10,1),2)</f>
        <v>44108</v>
      </c>
      <c r="C16" s="47" t="s">
        <v>148</v>
      </c>
      <c r="D16" s="32" t="s">
        <v>134</v>
      </c>
    </row>
    <row r="17" spans="1:4" x14ac:dyDescent="0.25">
      <c r="B17" s="46">
        <f>DATE(Willkommen!$D$3,10,31)</f>
        <v>44135</v>
      </c>
      <c r="C17" s="47" t="s">
        <v>149</v>
      </c>
      <c r="D17" s="32" t="s">
        <v>134</v>
      </c>
    </row>
    <row r="18" spans="1:4" x14ac:dyDescent="0.25">
      <c r="B18" s="46">
        <f>DATE(Willkommen!$D$3,11,1)</f>
        <v>44136</v>
      </c>
      <c r="C18" s="47" t="s">
        <v>150</v>
      </c>
      <c r="D18" s="32" t="s">
        <v>134</v>
      </c>
    </row>
    <row r="19" spans="1:4" x14ac:dyDescent="0.25">
      <c r="B19" s="46">
        <f>DATE(Willkommen!$D$3,12,25)-WEEKDAY(DATE(Willkommen!$D$3,12,25),2)-35</f>
        <v>44150</v>
      </c>
      <c r="C19" s="47" t="s">
        <v>151</v>
      </c>
      <c r="D19" s="32" t="s">
        <v>134</v>
      </c>
    </row>
    <row r="20" spans="1:4" x14ac:dyDescent="0.25">
      <c r="B20" s="46">
        <f>DATE(Willkommen!$D$3,12,25)-WEEKDAY(DATE(Willkommen!$D$3,12,25),2)-32</f>
        <v>44153</v>
      </c>
      <c r="C20" s="47" t="s">
        <v>152</v>
      </c>
      <c r="D20" s="32" t="s">
        <v>134</v>
      </c>
    </row>
    <row r="21" spans="1:4" x14ac:dyDescent="0.25">
      <c r="B21" s="46">
        <f>B22-7</f>
        <v>44157</v>
      </c>
      <c r="C21" s="47" t="s">
        <v>153</v>
      </c>
      <c r="D21" s="32" t="s">
        <v>134</v>
      </c>
    </row>
    <row r="22" spans="1:4" x14ac:dyDescent="0.25">
      <c r="B22" s="46">
        <f>B23-7</f>
        <v>44164</v>
      </c>
      <c r="C22" s="47" t="s">
        <v>154</v>
      </c>
      <c r="D22" s="32" t="s">
        <v>134</v>
      </c>
    </row>
    <row r="23" spans="1:4" x14ac:dyDescent="0.25">
      <c r="B23" s="46">
        <f>B24-7</f>
        <v>44171</v>
      </c>
      <c r="C23" s="47" t="s">
        <v>155</v>
      </c>
      <c r="D23" s="32" t="s">
        <v>134</v>
      </c>
    </row>
    <row r="24" spans="1:4" x14ac:dyDescent="0.25">
      <c r="B24" s="46">
        <f>B25-7</f>
        <v>44178</v>
      </c>
      <c r="C24" s="47" t="s">
        <v>156</v>
      </c>
      <c r="D24" s="32" t="s">
        <v>134</v>
      </c>
    </row>
    <row r="25" spans="1:4" x14ac:dyDescent="0.25">
      <c r="B25" s="46">
        <f>DATE(Willkommen!$D$3,12,25)-WEEKDAY(DATE(Willkommen!$D$3,12,25),2)</f>
        <v>44185</v>
      </c>
      <c r="C25" s="47" t="s">
        <v>157</v>
      </c>
      <c r="D25" s="32" t="s">
        <v>134</v>
      </c>
    </row>
    <row r="26" spans="1:4" x14ac:dyDescent="0.25">
      <c r="B26" s="46">
        <f>DATE(Willkommen!$D$3,12,24)</f>
        <v>44189</v>
      </c>
      <c r="C26" s="47" t="s">
        <v>158</v>
      </c>
      <c r="D26" s="32" t="s">
        <v>134</v>
      </c>
    </row>
    <row r="27" spans="1:4" x14ac:dyDescent="0.25">
      <c r="B27" s="46">
        <f>DATE(Willkommen!$D$3,12,25)</f>
        <v>44190</v>
      </c>
      <c r="C27" s="47" t="s">
        <v>159</v>
      </c>
      <c r="D27" s="32" t="s">
        <v>134</v>
      </c>
    </row>
    <row r="28" spans="1:4" x14ac:dyDescent="0.25">
      <c r="B28" s="46">
        <f>DATE(Willkommen!$D$3,12,26)</f>
        <v>44191</v>
      </c>
      <c r="C28" s="47" t="s">
        <v>160</v>
      </c>
      <c r="D28" s="32" t="s">
        <v>134</v>
      </c>
    </row>
    <row r="29" spans="1:4" x14ac:dyDescent="0.25">
      <c r="B29" s="48">
        <f>DATE(Willkommen!D3,12,31)</f>
        <v>44196</v>
      </c>
      <c r="C29" s="43" t="s">
        <v>161</v>
      </c>
      <c r="D29" s="34" t="s">
        <v>134</v>
      </c>
    </row>
    <row r="30" spans="1:4" x14ac:dyDescent="0.25">
      <c r="A30" s="27" t="s">
        <v>202</v>
      </c>
      <c r="B30" s="17"/>
      <c r="C30" s="50"/>
      <c r="D30" s="44"/>
    </row>
    <row r="31" spans="1:4" x14ac:dyDescent="0.25">
      <c r="B31" s="31"/>
      <c r="C31" s="37"/>
      <c r="D31" s="32"/>
    </row>
    <row r="32" spans="1:4" x14ac:dyDescent="0.25">
      <c r="B32" s="31"/>
      <c r="C32" s="37"/>
      <c r="D32" s="32"/>
    </row>
    <row r="33" spans="2:4" x14ac:dyDescent="0.25">
      <c r="B33" s="31"/>
      <c r="C33" s="37"/>
      <c r="D33" s="32"/>
    </row>
    <row r="34" spans="2:4" x14ac:dyDescent="0.25">
      <c r="B34" s="31"/>
      <c r="C34" s="37"/>
      <c r="D34" s="32"/>
    </row>
    <row r="35" spans="2:4" x14ac:dyDescent="0.25">
      <c r="B35" s="31"/>
      <c r="C35" s="37"/>
      <c r="D35" s="32"/>
    </row>
    <row r="36" spans="2:4" x14ac:dyDescent="0.25">
      <c r="B36" s="31"/>
      <c r="C36" s="37"/>
      <c r="D36" s="32"/>
    </row>
    <row r="37" spans="2:4" x14ac:dyDescent="0.25">
      <c r="B37" s="31"/>
      <c r="C37" s="37"/>
      <c r="D37" s="32"/>
    </row>
    <row r="38" spans="2:4" x14ac:dyDescent="0.25">
      <c r="B38" s="31"/>
      <c r="C38" s="37"/>
      <c r="D38" s="32"/>
    </row>
    <row r="39" spans="2:4" x14ac:dyDescent="0.25">
      <c r="B39" s="31"/>
      <c r="C39" s="37"/>
      <c r="D39" s="32"/>
    </row>
    <row r="40" spans="2:4" x14ac:dyDescent="0.25">
      <c r="B40" s="31"/>
      <c r="C40" s="37"/>
      <c r="D40" s="32"/>
    </row>
    <row r="41" spans="2:4" x14ac:dyDescent="0.25">
      <c r="B41" s="31"/>
      <c r="C41" s="37"/>
      <c r="D41" s="32"/>
    </row>
    <row r="42" spans="2:4" x14ac:dyDescent="0.25">
      <c r="B42" s="31"/>
      <c r="C42" s="37"/>
      <c r="D42" s="32"/>
    </row>
    <row r="43" spans="2:4" x14ac:dyDescent="0.25">
      <c r="B43" s="31"/>
      <c r="C43" s="37"/>
      <c r="D43" s="32"/>
    </row>
    <row r="44" spans="2:4" x14ac:dyDescent="0.25">
      <c r="B44" s="31"/>
      <c r="C44" s="37"/>
      <c r="D44" s="32"/>
    </row>
    <row r="45" spans="2:4" x14ac:dyDescent="0.25">
      <c r="B45" s="31"/>
      <c r="C45" s="37"/>
      <c r="D45" s="32"/>
    </row>
    <row r="46" spans="2:4" x14ac:dyDescent="0.25">
      <c r="B46" s="31"/>
      <c r="C46" s="37"/>
      <c r="D46" s="32"/>
    </row>
    <row r="47" spans="2:4" x14ac:dyDescent="0.25">
      <c r="B47" s="31"/>
      <c r="C47" s="37"/>
      <c r="D47" s="32"/>
    </row>
    <row r="48" spans="2:4" x14ac:dyDescent="0.25">
      <c r="B48" s="31"/>
      <c r="C48" s="37"/>
      <c r="D48" s="32"/>
    </row>
    <row r="49" spans="2:4" x14ac:dyDescent="0.25">
      <c r="B49" s="31"/>
      <c r="C49" s="37"/>
      <c r="D49" s="32"/>
    </row>
    <row r="50" spans="2:4" x14ac:dyDescent="0.25">
      <c r="B50" s="31"/>
      <c r="C50" s="37"/>
      <c r="D50" s="32"/>
    </row>
    <row r="51" spans="2:4" x14ac:dyDescent="0.25">
      <c r="B51" s="31"/>
      <c r="C51" s="37"/>
      <c r="D51" s="32"/>
    </row>
    <row r="52" spans="2:4" x14ac:dyDescent="0.25">
      <c r="B52" s="31"/>
      <c r="C52" s="37"/>
      <c r="D52" s="32"/>
    </row>
    <row r="53" spans="2:4" x14ac:dyDescent="0.25">
      <c r="B53" s="31"/>
      <c r="C53" s="37"/>
      <c r="D53" s="32"/>
    </row>
    <row r="54" spans="2:4" x14ac:dyDescent="0.25">
      <c r="B54" s="31"/>
      <c r="C54" s="37"/>
      <c r="D54" s="32"/>
    </row>
    <row r="55" spans="2:4" x14ac:dyDescent="0.25">
      <c r="B55" s="31"/>
      <c r="C55" s="37"/>
      <c r="D55" s="32"/>
    </row>
    <row r="56" spans="2:4" x14ac:dyDescent="0.25">
      <c r="B56" s="31"/>
      <c r="C56" s="37"/>
      <c r="D56" s="32"/>
    </row>
    <row r="57" spans="2:4" x14ac:dyDescent="0.25">
      <c r="B57" s="31"/>
      <c r="C57" s="37"/>
      <c r="D57" s="32"/>
    </row>
    <row r="58" spans="2:4" x14ac:dyDescent="0.25">
      <c r="B58" s="31"/>
      <c r="C58" s="37"/>
      <c r="D58" s="32"/>
    </row>
    <row r="59" spans="2:4" x14ac:dyDescent="0.25">
      <c r="B59" s="31"/>
      <c r="C59" s="37"/>
      <c r="D59" s="32"/>
    </row>
    <row r="60" spans="2:4" x14ac:dyDescent="0.25">
      <c r="B60" s="31"/>
      <c r="C60" s="37"/>
      <c r="D60" s="32"/>
    </row>
    <row r="61" spans="2:4" x14ac:dyDescent="0.25">
      <c r="B61" s="31"/>
      <c r="C61" s="37"/>
      <c r="D61" s="32"/>
    </row>
    <row r="62" spans="2:4" x14ac:dyDescent="0.25">
      <c r="B62" s="31"/>
      <c r="C62" s="37"/>
      <c r="D62" s="32"/>
    </row>
    <row r="63" spans="2:4" x14ac:dyDescent="0.25">
      <c r="B63" s="31"/>
      <c r="C63" s="37"/>
      <c r="D63" s="32"/>
    </row>
    <row r="64" spans="2:4" x14ac:dyDescent="0.25">
      <c r="B64" s="31"/>
      <c r="C64" s="37"/>
      <c r="D64" s="32"/>
    </row>
    <row r="65" spans="2:4" x14ac:dyDescent="0.25">
      <c r="B65" s="31"/>
      <c r="C65" s="37"/>
      <c r="D65" s="32"/>
    </row>
    <row r="66" spans="2:4" x14ac:dyDescent="0.25">
      <c r="B66" s="31"/>
      <c r="C66" s="37"/>
      <c r="D66" s="32"/>
    </row>
    <row r="67" spans="2:4" x14ac:dyDescent="0.25">
      <c r="B67" s="31"/>
      <c r="C67" s="37"/>
      <c r="D67" s="32"/>
    </row>
    <row r="68" spans="2:4" x14ac:dyDescent="0.25">
      <c r="B68" s="31"/>
      <c r="C68" s="37"/>
      <c r="D68" s="32"/>
    </row>
    <row r="69" spans="2:4" x14ac:dyDescent="0.25">
      <c r="B69" s="31"/>
      <c r="C69" s="37"/>
      <c r="D69" s="32"/>
    </row>
    <row r="70" spans="2:4" x14ac:dyDescent="0.25">
      <c r="B70" s="31"/>
      <c r="C70" s="37"/>
      <c r="D70" s="32"/>
    </row>
    <row r="71" spans="2:4" x14ac:dyDescent="0.25">
      <c r="B71" s="31"/>
      <c r="C71" s="37"/>
      <c r="D71" s="32"/>
    </row>
    <row r="72" spans="2:4" x14ac:dyDescent="0.25">
      <c r="B72" s="31"/>
      <c r="C72" s="37"/>
      <c r="D72" s="32"/>
    </row>
    <row r="73" spans="2:4" x14ac:dyDescent="0.25">
      <c r="B73" s="31"/>
      <c r="C73" s="37"/>
      <c r="D73" s="32"/>
    </row>
    <row r="74" spans="2:4" x14ac:dyDescent="0.25">
      <c r="B74" s="31"/>
      <c r="C74" s="37"/>
      <c r="D74" s="32"/>
    </row>
    <row r="75" spans="2:4" x14ac:dyDescent="0.25">
      <c r="B75" s="31"/>
      <c r="C75" s="37"/>
      <c r="D75" s="32"/>
    </row>
    <row r="76" spans="2:4" x14ac:dyDescent="0.25">
      <c r="B76" s="31"/>
      <c r="C76" s="37"/>
      <c r="D76" s="32"/>
    </row>
    <row r="77" spans="2:4" x14ac:dyDescent="0.25">
      <c r="B77" s="31"/>
      <c r="C77" s="37"/>
      <c r="D77" s="32"/>
    </row>
    <row r="78" spans="2:4" x14ac:dyDescent="0.25">
      <c r="B78" s="31"/>
      <c r="C78" s="37"/>
      <c r="D78" s="32"/>
    </row>
    <row r="79" spans="2:4" x14ac:dyDescent="0.25">
      <c r="B79" s="31"/>
      <c r="C79" s="37"/>
      <c r="D79" s="32"/>
    </row>
    <row r="80" spans="2:4" x14ac:dyDescent="0.25">
      <c r="B80" s="31"/>
      <c r="C80" s="37"/>
      <c r="D80" s="32"/>
    </row>
    <row r="81" spans="2:4" x14ac:dyDescent="0.25">
      <c r="B81" s="31"/>
      <c r="C81" s="37"/>
      <c r="D81" s="32"/>
    </row>
    <row r="82" spans="2:4" x14ac:dyDescent="0.25">
      <c r="B82" s="31"/>
      <c r="C82" s="37"/>
      <c r="D82" s="32"/>
    </row>
    <row r="83" spans="2:4" x14ac:dyDescent="0.25">
      <c r="B83" s="31"/>
      <c r="C83" s="37"/>
      <c r="D83" s="32"/>
    </row>
    <row r="84" spans="2:4" x14ac:dyDescent="0.25">
      <c r="B84" s="31"/>
      <c r="C84" s="37"/>
      <c r="D84" s="32"/>
    </row>
    <row r="85" spans="2:4" x14ac:dyDescent="0.25">
      <c r="B85" s="31"/>
      <c r="C85" s="37"/>
      <c r="D85" s="32"/>
    </row>
    <row r="86" spans="2:4" x14ac:dyDescent="0.25">
      <c r="B86" s="31"/>
      <c r="C86" s="37"/>
      <c r="D86" s="32"/>
    </row>
    <row r="87" spans="2:4" x14ac:dyDescent="0.25">
      <c r="B87" s="31"/>
      <c r="C87" s="37"/>
      <c r="D87" s="32"/>
    </row>
    <row r="88" spans="2:4" x14ac:dyDescent="0.25">
      <c r="B88" s="31"/>
      <c r="C88" s="37"/>
      <c r="D88" s="32"/>
    </row>
    <row r="89" spans="2:4" x14ac:dyDescent="0.25">
      <c r="B89" s="31"/>
      <c r="C89" s="37"/>
      <c r="D89" s="32"/>
    </row>
    <row r="90" spans="2:4" x14ac:dyDescent="0.25">
      <c r="B90" s="31"/>
      <c r="C90" s="37"/>
      <c r="D90" s="32"/>
    </row>
    <row r="91" spans="2:4" x14ac:dyDescent="0.25">
      <c r="B91" s="31"/>
      <c r="C91" s="37"/>
      <c r="D91" s="32"/>
    </row>
    <row r="92" spans="2:4" x14ac:dyDescent="0.25">
      <c r="B92" s="31"/>
      <c r="C92" s="37"/>
      <c r="D92" s="32"/>
    </row>
    <row r="93" spans="2:4" x14ac:dyDescent="0.25">
      <c r="B93" s="31"/>
      <c r="C93" s="37"/>
      <c r="D93" s="32"/>
    </row>
    <row r="94" spans="2:4" x14ac:dyDescent="0.25">
      <c r="B94" s="31"/>
      <c r="C94" s="37"/>
      <c r="D94" s="32"/>
    </row>
    <row r="95" spans="2:4" x14ac:dyDescent="0.25">
      <c r="B95" s="31"/>
      <c r="C95" s="37"/>
      <c r="D95" s="32"/>
    </row>
    <row r="96" spans="2:4" x14ac:dyDescent="0.25">
      <c r="B96" s="31"/>
      <c r="C96" s="37"/>
      <c r="D96" s="32"/>
    </row>
    <row r="97" spans="2:4" x14ac:dyDescent="0.25">
      <c r="B97" s="31"/>
      <c r="C97" s="37"/>
      <c r="D97" s="32"/>
    </row>
    <row r="98" spans="2:4" x14ac:dyDescent="0.25">
      <c r="B98" s="31"/>
      <c r="C98" s="37"/>
      <c r="D98" s="32"/>
    </row>
    <row r="99" spans="2:4" x14ac:dyDescent="0.25">
      <c r="B99" s="31"/>
      <c r="C99" s="37"/>
      <c r="D99" s="32"/>
    </row>
    <row r="100" spans="2:4" x14ac:dyDescent="0.25">
      <c r="B100" s="31"/>
      <c r="C100" s="37"/>
      <c r="D100" s="32"/>
    </row>
    <row r="101" spans="2:4" x14ac:dyDescent="0.25">
      <c r="B101" s="31"/>
      <c r="C101" s="37"/>
      <c r="D101" s="32"/>
    </row>
    <row r="102" spans="2:4" x14ac:dyDescent="0.25">
      <c r="B102" s="31"/>
      <c r="C102" s="37"/>
      <c r="D102" s="32"/>
    </row>
    <row r="103" spans="2:4" x14ac:dyDescent="0.25">
      <c r="B103" s="31"/>
      <c r="C103" s="37"/>
      <c r="D103" s="32"/>
    </row>
    <row r="104" spans="2:4" x14ac:dyDescent="0.25">
      <c r="B104" s="31"/>
      <c r="C104" s="37"/>
      <c r="D104" s="32"/>
    </row>
    <row r="105" spans="2:4" x14ac:dyDescent="0.25">
      <c r="B105" s="31"/>
      <c r="C105" s="37"/>
      <c r="D105" s="32"/>
    </row>
    <row r="106" spans="2:4" x14ac:dyDescent="0.25">
      <c r="B106" s="31"/>
      <c r="C106" s="37"/>
      <c r="D106" s="32"/>
    </row>
    <row r="107" spans="2:4" x14ac:dyDescent="0.25">
      <c r="B107" s="31"/>
      <c r="C107" s="37"/>
      <c r="D107" s="32"/>
    </row>
    <row r="108" spans="2:4" x14ac:dyDescent="0.25">
      <c r="B108" s="31"/>
      <c r="C108" s="37"/>
      <c r="D108" s="32"/>
    </row>
    <row r="109" spans="2:4" x14ac:dyDescent="0.25">
      <c r="B109" s="31"/>
      <c r="C109" s="37"/>
      <c r="D109" s="32"/>
    </row>
    <row r="110" spans="2:4" x14ac:dyDescent="0.25">
      <c r="B110" s="31"/>
      <c r="C110" s="37"/>
      <c r="D110" s="32"/>
    </row>
    <row r="111" spans="2:4" x14ac:dyDescent="0.25">
      <c r="B111" s="31"/>
      <c r="C111" s="37"/>
      <c r="D111" s="32"/>
    </row>
    <row r="112" spans="2:4" x14ac:dyDescent="0.25">
      <c r="B112" s="31"/>
      <c r="C112" s="37"/>
      <c r="D112" s="32"/>
    </row>
    <row r="113" spans="2:4" x14ac:dyDescent="0.25">
      <c r="B113" s="31"/>
      <c r="C113" s="37"/>
      <c r="D113" s="32"/>
    </row>
    <row r="114" spans="2:4" x14ac:dyDescent="0.25">
      <c r="B114" s="31"/>
      <c r="C114" s="37"/>
      <c r="D114" s="32"/>
    </row>
    <row r="115" spans="2:4" x14ac:dyDescent="0.25">
      <c r="B115" s="31"/>
      <c r="C115" s="37"/>
      <c r="D115" s="32"/>
    </row>
    <row r="116" spans="2:4" x14ac:dyDescent="0.25">
      <c r="B116" s="31"/>
      <c r="C116" s="37"/>
      <c r="D116" s="32"/>
    </row>
    <row r="117" spans="2:4" x14ac:dyDescent="0.25">
      <c r="B117" s="31"/>
      <c r="C117" s="37"/>
      <c r="D117" s="32"/>
    </row>
    <row r="118" spans="2:4" x14ac:dyDescent="0.25">
      <c r="B118" s="31"/>
      <c r="C118" s="37"/>
      <c r="D118" s="32"/>
    </row>
    <row r="119" spans="2:4" x14ac:dyDescent="0.25">
      <c r="B119" s="31"/>
      <c r="C119" s="37"/>
      <c r="D119" s="32"/>
    </row>
    <row r="120" spans="2:4" x14ac:dyDescent="0.25">
      <c r="B120" s="31"/>
      <c r="C120" s="37"/>
      <c r="D120" s="32"/>
    </row>
    <row r="121" spans="2:4" x14ac:dyDescent="0.25">
      <c r="B121" s="31"/>
      <c r="C121" s="37"/>
      <c r="D121" s="32"/>
    </row>
    <row r="122" spans="2:4" x14ac:dyDescent="0.25">
      <c r="B122" s="31"/>
      <c r="C122" s="37"/>
      <c r="D122" s="32"/>
    </row>
    <row r="123" spans="2:4" x14ac:dyDescent="0.25">
      <c r="B123" s="31"/>
      <c r="C123" s="37"/>
      <c r="D123" s="32"/>
    </row>
    <row r="124" spans="2:4" x14ac:dyDescent="0.25">
      <c r="B124" s="31"/>
      <c r="C124" s="37"/>
      <c r="D124" s="32"/>
    </row>
    <row r="125" spans="2:4" x14ac:dyDescent="0.25">
      <c r="B125" s="31"/>
      <c r="C125" s="37"/>
      <c r="D125" s="32"/>
    </row>
    <row r="126" spans="2:4" x14ac:dyDescent="0.25">
      <c r="B126" s="31"/>
      <c r="C126" s="37"/>
      <c r="D126" s="32"/>
    </row>
    <row r="127" spans="2:4" x14ac:dyDescent="0.25">
      <c r="B127" s="31"/>
      <c r="C127" s="37"/>
      <c r="D127" s="32"/>
    </row>
    <row r="128" spans="2:4" x14ac:dyDescent="0.25">
      <c r="B128" s="31"/>
      <c r="C128" s="37"/>
      <c r="D128" s="32"/>
    </row>
    <row r="129" spans="2:4" x14ac:dyDescent="0.25">
      <c r="B129" s="31"/>
      <c r="C129" s="37"/>
      <c r="D129" s="32"/>
    </row>
    <row r="130" spans="2:4" x14ac:dyDescent="0.25">
      <c r="B130" s="31"/>
      <c r="C130" s="37"/>
      <c r="D130" s="32"/>
    </row>
    <row r="131" spans="2:4" x14ac:dyDescent="0.25">
      <c r="B131" s="31"/>
      <c r="C131" s="37"/>
      <c r="D131" s="32"/>
    </row>
    <row r="132" spans="2:4" x14ac:dyDescent="0.25">
      <c r="B132" s="31"/>
      <c r="C132" s="37"/>
      <c r="D132" s="32"/>
    </row>
    <row r="133" spans="2:4" x14ac:dyDescent="0.25">
      <c r="B133" s="31"/>
      <c r="C133" s="37"/>
      <c r="D133" s="32"/>
    </row>
    <row r="134" spans="2:4" x14ac:dyDescent="0.25">
      <c r="B134" s="31"/>
      <c r="C134" s="37"/>
      <c r="D134" s="32"/>
    </row>
    <row r="135" spans="2:4" x14ac:dyDescent="0.25">
      <c r="B135" s="31"/>
      <c r="C135" s="37"/>
      <c r="D135" s="32"/>
    </row>
    <row r="136" spans="2:4" x14ac:dyDescent="0.25">
      <c r="B136" s="31"/>
      <c r="C136" s="37"/>
      <c r="D136" s="32"/>
    </row>
    <row r="137" spans="2:4" x14ac:dyDescent="0.25">
      <c r="B137" s="31"/>
      <c r="C137" s="37"/>
      <c r="D137" s="32"/>
    </row>
    <row r="138" spans="2:4" x14ac:dyDescent="0.25">
      <c r="B138" s="31"/>
      <c r="C138" s="37"/>
      <c r="D138" s="32"/>
    </row>
    <row r="139" spans="2:4" x14ac:dyDescent="0.25">
      <c r="B139" s="31"/>
      <c r="C139" s="37"/>
      <c r="D139" s="32"/>
    </row>
    <row r="140" spans="2:4" x14ac:dyDescent="0.25">
      <c r="B140" s="31"/>
      <c r="C140" s="37"/>
      <c r="D140" s="32"/>
    </row>
    <row r="141" spans="2:4" x14ac:dyDescent="0.25">
      <c r="B141" s="31"/>
      <c r="C141" s="37"/>
      <c r="D141" s="32"/>
    </row>
    <row r="142" spans="2:4" x14ac:dyDescent="0.25">
      <c r="B142" s="31"/>
      <c r="C142" s="37"/>
      <c r="D142" s="32"/>
    </row>
    <row r="143" spans="2:4" x14ac:dyDescent="0.25">
      <c r="B143" s="31"/>
      <c r="C143" s="37"/>
      <c r="D143" s="32"/>
    </row>
    <row r="144" spans="2:4" x14ac:dyDescent="0.25">
      <c r="B144" s="31"/>
      <c r="C144" s="37"/>
      <c r="D144" s="32"/>
    </row>
    <row r="145" spans="2:4" x14ac:dyDescent="0.25">
      <c r="B145" s="31"/>
      <c r="C145" s="37"/>
      <c r="D145" s="32"/>
    </row>
    <row r="146" spans="2:4" x14ac:dyDescent="0.25">
      <c r="B146" s="31"/>
      <c r="C146" s="37"/>
      <c r="D146" s="32"/>
    </row>
    <row r="147" spans="2:4" x14ac:dyDescent="0.25">
      <c r="B147" s="31"/>
      <c r="C147" s="37"/>
      <c r="D147" s="32"/>
    </row>
    <row r="148" spans="2:4" x14ac:dyDescent="0.25">
      <c r="B148" s="31"/>
      <c r="C148" s="37"/>
      <c r="D148" s="32"/>
    </row>
    <row r="149" spans="2:4" x14ac:dyDescent="0.25">
      <c r="B149" s="31"/>
      <c r="C149" s="37"/>
      <c r="D149" s="32"/>
    </row>
    <row r="150" spans="2:4" x14ac:dyDescent="0.25">
      <c r="B150" s="31"/>
      <c r="C150" s="37"/>
      <c r="D150" s="32"/>
    </row>
    <row r="151" spans="2:4" x14ac:dyDescent="0.25">
      <c r="B151" s="31"/>
      <c r="C151" s="37"/>
      <c r="D151" s="32"/>
    </row>
    <row r="152" spans="2:4" x14ac:dyDescent="0.25">
      <c r="B152" s="31"/>
      <c r="C152" s="37"/>
      <c r="D152" s="32"/>
    </row>
    <row r="153" spans="2:4" x14ac:dyDescent="0.25">
      <c r="B153" s="31"/>
      <c r="C153" s="37"/>
      <c r="D153" s="32"/>
    </row>
    <row r="154" spans="2:4" x14ac:dyDescent="0.25">
      <c r="B154" s="31"/>
      <c r="C154" s="37"/>
      <c r="D154" s="32"/>
    </row>
    <row r="155" spans="2:4" x14ac:dyDescent="0.25">
      <c r="B155" s="31"/>
      <c r="C155" s="37"/>
      <c r="D155" s="32"/>
    </row>
    <row r="156" spans="2:4" x14ac:dyDescent="0.25">
      <c r="B156" s="31"/>
      <c r="C156" s="37"/>
      <c r="D156" s="32"/>
    </row>
    <row r="157" spans="2:4" x14ac:dyDescent="0.25">
      <c r="B157" s="31"/>
      <c r="C157" s="37"/>
      <c r="D157" s="32"/>
    </row>
    <row r="158" spans="2:4" x14ac:dyDescent="0.25">
      <c r="B158" s="31"/>
      <c r="C158" s="37"/>
      <c r="D158" s="32"/>
    </row>
    <row r="159" spans="2:4" x14ac:dyDescent="0.25">
      <c r="B159" s="31"/>
      <c r="C159" s="37"/>
      <c r="D159" s="32"/>
    </row>
    <row r="160" spans="2:4" x14ac:dyDescent="0.25">
      <c r="B160" s="31"/>
      <c r="C160" s="37"/>
      <c r="D160" s="32"/>
    </row>
    <row r="161" spans="2:4" x14ac:dyDescent="0.25">
      <c r="B161" s="31"/>
      <c r="C161" s="37"/>
      <c r="D161" s="32"/>
    </row>
    <row r="162" spans="2:4" x14ac:dyDescent="0.25">
      <c r="B162" s="31"/>
      <c r="C162" s="37"/>
      <c r="D162" s="32"/>
    </row>
    <row r="163" spans="2:4" x14ac:dyDescent="0.25">
      <c r="B163" s="31"/>
      <c r="C163" s="37"/>
      <c r="D163" s="32"/>
    </row>
    <row r="164" spans="2:4" x14ac:dyDescent="0.25">
      <c r="B164" s="31"/>
      <c r="C164" s="37"/>
      <c r="D164" s="32"/>
    </row>
    <row r="165" spans="2:4" x14ac:dyDescent="0.25">
      <c r="B165" s="31"/>
      <c r="C165" s="37"/>
      <c r="D165" s="32"/>
    </row>
    <row r="166" spans="2:4" x14ac:dyDescent="0.25">
      <c r="B166" s="31"/>
      <c r="C166" s="37"/>
      <c r="D166" s="32"/>
    </row>
    <row r="167" spans="2:4" x14ac:dyDescent="0.25">
      <c r="B167" s="31"/>
      <c r="C167" s="37"/>
      <c r="D167" s="32"/>
    </row>
    <row r="168" spans="2:4" x14ac:dyDescent="0.25">
      <c r="B168" s="31"/>
      <c r="C168" s="37"/>
      <c r="D168" s="32"/>
    </row>
    <row r="169" spans="2:4" x14ac:dyDescent="0.25">
      <c r="B169" s="31"/>
      <c r="C169" s="37"/>
      <c r="D169" s="32"/>
    </row>
    <row r="170" spans="2:4" x14ac:dyDescent="0.25">
      <c r="B170" s="31"/>
      <c r="C170" s="37"/>
      <c r="D170" s="32"/>
    </row>
    <row r="171" spans="2:4" x14ac:dyDescent="0.25">
      <c r="B171" s="31"/>
      <c r="C171" s="37"/>
      <c r="D171" s="32"/>
    </row>
    <row r="172" spans="2:4" x14ac:dyDescent="0.25">
      <c r="B172" s="31"/>
      <c r="C172" s="37"/>
      <c r="D172" s="32"/>
    </row>
    <row r="173" spans="2:4" x14ac:dyDescent="0.25">
      <c r="B173" s="31"/>
      <c r="C173" s="37"/>
      <c r="D173" s="32"/>
    </row>
    <row r="174" spans="2:4" x14ac:dyDescent="0.25">
      <c r="B174" s="31"/>
      <c r="C174" s="37"/>
      <c r="D174" s="32"/>
    </row>
    <row r="175" spans="2:4" x14ac:dyDescent="0.25">
      <c r="B175" s="31"/>
      <c r="C175" s="37"/>
      <c r="D175" s="32"/>
    </row>
    <row r="176" spans="2:4" x14ac:dyDescent="0.25">
      <c r="B176" s="31"/>
      <c r="C176" s="37"/>
      <c r="D176" s="32"/>
    </row>
    <row r="177" spans="2:4" x14ac:dyDescent="0.25">
      <c r="B177" s="31"/>
      <c r="C177" s="37"/>
      <c r="D177" s="32"/>
    </row>
    <row r="178" spans="2:4" x14ac:dyDescent="0.25">
      <c r="B178" s="31"/>
      <c r="C178" s="37"/>
      <c r="D178" s="32"/>
    </row>
    <row r="179" spans="2:4" x14ac:dyDescent="0.25">
      <c r="B179" s="31"/>
      <c r="C179" s="37"/>
      <c r="D179" s="32"/>
    </row>
    <row r="180" spans="2:4" x14ac:dyDescent="0.25">
      <c r="B180" s="31"/>
      <c r="C180" s="37"/>
      <c r="D180" s="32"/>
    </row>
    <row r="181" spans="2:4" x14ac:dyDescent="0.25">
      <c r="B181" s="31"/>
      <c r="C181" s="37"/>
      <c r="D181" s="32"/>
    </row>
    <row r="182" spans="2:4" x14ac:dyDescent="0.25">
      <c r="B182" s="31"/>
      <c r="C182" s="37"/>
      <c r="D182" s="32"/>
    </row>
    <row r="183" spans="2:4" x14ac:dyDescent="0.25">
      <c r="B183" s="31"/>
      <c r="C183" s="37"/>
      <c r="D183" s="32"/>
    </row>
    <row r="184" spans="2:4" x14ac:dyDescent="0.25">
      <c r="B184" s="31"/>
      <c r="C184" s="37"/>
      <c r="D184" s="32"/>
    </row>
    <row r="185" spans="2:4" x14ac:dyDescent="0.25">
      <c r="B185" s="31"/>
      <c r="C185" s="37"/>
      <c r="D185" s="32"/>
    </row>
    <row r="186" spans="2:4" x14ac:dyDescent="0.25">
      <c r="B186" s="31"/>
      <c r="C186" s="37"/>
      <c r="D186" s="32"/>
    </row>
    <row r="187" spans="2:4" x14ac:dyDescent="0.25">
      <c r="B187" s="31"/>
      <c r="C187" s="37"/>
      <c r="D187" s="32"/>
    </row>
    <row r="188" spans="2:4" x14ac:dyDescent="0.25">
      <c r="B188" s="31"/>
      <c r="C188" s="37"/>
      <c r="D188" s="32"/>
    </row>
    <row r="189" spans="2:4" x14ac:dyDescent="0.25">
      <c r="B189" s="31"/>
      <c r="C189" s="37"/>
      <c r="D189" s="32"/>
    </row>
    <row r="190" spans="2:4" x14ac:dyDescent="0.25">
      <c r="B190" s="31"/>
      <c r="C190" s="37"/>
      <c r="D190" s="32"/>
    </row>
    <row r="191" spans="2:4" x14ac:dyDescent="0.25">
      <c r="B191" s="31"/>
      <c r="C191" s="37"/>
      <c r="D191" s="32"/>
    </row>
    <row r="192" spans="2:4" x14ac:dyDescent="0.25">
      <c r="B192" s="31"/>
      <c r="C192" s="37"/>
      <c r="D192" s="32"/>
    </row>
    <row r="193" spans="2:4" x14ac:dyDescent="0.25">
      <c r="B193" s="31"/>
      <c r="C193" s="37"/>
      <c r="D193" s="32"/>
    </row>
    <row r="194" spans="2:4" x14ac:dyDescent="0.25">
      <c r="B194" s="31"/>
      <c r="C194" s="37"/>
      <c r="D194" s="32"/>
    </row>
    <row r="195" spans="2:4" x14ac:dyDescent="0.25">
      <c r="B195" s="31"/>
      <c r="C195" s="37"/>
      <c r="D195" s="32"/>
    </row>
    <row r="196" spans="2:4" x14ac:dyDescent="0.25">
      <c r="B196" s="31"/>
      <c r="C196" s="37"/>
      <c r="D196" s="32"/>
    </row>
    <row r="197" spans="2:4" x14ac:dyDescent="0.25">
      <c r="B197" s="31"/>
      <c r="C197" s="37"/>
      <c r="D197" s="32"/>
    </row>
    <row r="198" spans="2:4" x14ac:dyDescent="0.25">
      <c r="B198" s="31"/>
      <c r="C198" s="37"/>
      <c r="D198" s="32"/>
    </row>
    <row r="199" spans="2:4" x14ac:dyDescent="0.25">
      <c r="B199" s="31"/>
      <c r="C199" s="37"/>
      <c r="D199" s="32"/>
    </row>
    <row r="200" spans="2:4" x14ac:dyDescent="0.25">
      <c r="B200" s="31"/>
      <c r="C200" s="37"/>
      <c r="D200" s="32"/>
    </row>
    <row r="201" spans="2:4" x14ac:dyDescent="0.25">
      <c r="B201" s="31"/>
      <c r="C201" s="37"/>
      <c r="D201" s="32"/>
    </row>
    <row r="202" spans="2:4" x14ac:dyDescent="0.25">
      <c r="B202" s="31"/>
      <c r="C202" s="37"/>
      <c r="D202" s="32"/>
    </row>
    <row r="203" spans="2:4" x14ac:dyDescent="0.25">
      <c r="B203" s="31"/>
      <c r="C203" s="37"/>
      <c r="D203" s="32"/>
    </row>
    <row r="204" spans="2:4" x14ac:dyDescent="0.25">
      <c r="B204" s="31"/>
      <c r="C204" s="37"/>
      <c r="D204" s="32"/>
    </row>
    <row r="205" spans="2:4" x14ac:dyDescent="0.25">
      <c r="B205" s="31"/>
      <c r="C205" s="37"/>
      <c r="D205" s="32"/>
    </row>
    <row r="206" spans="2:4" x14ac:dyDescent="0.25">
      <c r="B206" s="31"/>
      <c r="C206" s="37"/>
      <c r="D206" s="32"/>
    </row>
    <row r="207" spans="2:4" x14ac:dyDescent="0.25">
      <c r="B207" s="31"/>
      <c r="C207" s="37"/>
      <c r="D207" s="32"/>
    </row>
    <row r="208" spans="2:4" x14ac:dyDescent="0.25">
      <c r="B208" s="31"/>
      <c r="C208" s="37"/>
      <c r="D208" s="32"/>
    </row>
    <row r="209" spans="2:4" x14ac:dyDescent="0.25">
      <c r="B209" s="31"/>
      <c r="C209" s="37"/>
      <c r="D209" s="32"/>
    </row>
    <row r="210" spans="2:4" x14ac:dyDescent="0.25">
      <c r="B210" s="31"/>
      <c r="C210" s="37"/>
      <c r="D210" s="32"/>
    </row>
    <row r="211" spans="2:4" x14ac:dyDescent="0.25">
      <c r="B211" s="31"/>
      <c r="C211" s="37"/>
      <c r="D211" s="32"/>
    </row>
    <row r="212" spans="2:4" x14ac:dyDescent="0.25">
      <c r="B212" s="31"/>
      <c r="C212" s="37"/>
      <c r="D212" s="32"/>
    </row>
    <row r="213" spans="2:4" x14ac:dyDescent="0.25">
      <c r="B213" s="31"/>
      <c r="C213" s="37"/>
      <c r="D213" s="32"/>
    </row>
    <row r="214" spans="2:4" x14ac:dyDescent="0.25">
      <c r="B214" s="31"/>
      <c r="C214" s="37"/>
      <c r="D214" s="32"/>
    </row>
    <row r="215" spans="2:4" x14ac:dyDescent="0.25">
      <c r="B215" s="31"/>
      <c r="C215" s="37"/>
      <c r="D215" s="32"/>
    </row>
    <row r="216" spans="2:4" x14ac:dyDescent="0.25">
      <c r="B216" s="31"/>
      <c r="C216" s="37"/>
      <c r="D216" s="32"/>
    </row>
    <row r="217" spans="2:4" x14ac:dyDescent="0.25">
      <c r="B217" s="31"/>
      <c r="C217" s="37"/>
      <c r="D217" s="32"/>
    </row>
    <row r="218" spans="2:4" x14ac:dyDescent="0.25">
      <c r="B218" s="31"/>
      <c r="C218" s="37"/>
      <c r="D218" s="32"/>
    </row>
    <row r="219" spans="2:4" x14ac:dyDescent="0.25">
      <c r="B219" s="31"/>
      <c r="C219" s="37"/>
      <c r="D219" s="32"/>
    </row>
    <row r="220" spans="2:4" x14ac:dyDescent="0.25">
      <c r="B220" s="31"/>
      <c r="C220" s="37"/>
      <c r="D220" s="32"/>
    </row>
    <row r="221" spans="2:4" x14ac:dyDescent="0.25">
      <c r="B221" s="31"/>
      <c r="C221" s="37"/>
      <c r="D221" s="32"/>
    </row>
    <row r="222" spans="2:4" x14ac:dyDescent="0.25">
      <c r="B222" s="31"/>
      <c r="C222" s="37"/>
      <c r="D222" s="32"/>
    </row>
    <row r="223" spans="2:4" x14ac:dyDescent="0.25">
      <c r="B223" s="31"/>
      <c r="C223" s="37"/>
      <c r="D223" s="32"/>
    </row>
    <row r="224" spans="2:4" x14ac:dyDescent="0.25">
      <c r="B224" s="31"/>
      <c r="C224" s="37"/>
      <c r="D224" s="32"/>
    </row>
    <row r="225" spans="2:4" x14ac:dyDescent="0.25">
      <c r="B225" s="31"/>
      <c r="C225" s="37"/>
      <c r="D225" s="32"/>
    </row>
    <row r="226" spans="2:4" x14ac:dyDescent="0.25">
      <c r="B226" s="31"/>
      <c r="C226" s="37"/>
      <c r="D226" s="32"/>
    </row>
    <row r="227" spans="2:4" x14ac:dyDescent="0.25">
      <c r="B227" s="31"/>
      <c r="C227" s="37"/>
      <c r="D227" s="32"/>
    </row>
    <row r="228" spans="2:4" x14ac:dyDescent="0.25">
      <c r="B228" s="31"/>
      <c r="C228" s="37"/>
      <c r="D228" s="32"/>
    </row>
    <row r="229" spans="2:4" x14ac:dyDescent="0.25">
      <c r="B229" s="31"/>
      <c r="C229" s="37"/>
      <c r="D229" s="32"/>
    </row>
    <row r="230" spans="2:4" x14ac:dyDescent="0.25">
      <c r="B230" s="31"/>
      <c r="C230" s="37"/>
      <c r="D230" s="32"/>
    </row>
    <row r="231" spans="2:4" x14ac:dyDescent="0.25">
      <c r="B231" s="31"/>
      <c r="C231" s="37"/>
      <c r="D231" s="32"/>
    </row>
    <row r="232" spans="2:4" x14ac:dyDescent="0.25">
      <c r="B232" s="31"/>
      <c r="C232" s="37"/>
      <c r="D232" s="32"/>
    </row>
    <row r="233" spans="2:4" x14ac:dyDescent="0.25">
      <c r="B233" s="31"/>
      <c r="C233" s="37"/>
      <c r="D233" s="32"/>
    </row>
    <row r="234" spans="2:4" x14ac:dyDescent="0.25">
      <c r="B234" s="31"/>
      <c r="C234" s="37"/>
      <c r="D234" s="32"/>
    </row>
    <row r="235" spans="2:4" x14ac:dyDescent="0.25">
      <c r="B235" s="31"/>
      <c r="C235" s="37"/>
      <c r="D235" s="32"/>
    </row>
    <row r="236" spans="2:4" x14ac:dyDescent="0.25">
      <c r="B236" s="31"/>
      <c r="C236" s="37"/>
      <c r="D236" s="32"/>
    </row>
    <row r="237" spans="2:4" x14ac:dyDescent="0.25">
      <c r="B237" s="31"/>
      <c r="C237" s="37"/>
      <c r="D237" s="32"/>
    </row>
    <row r="238" spans="2:4" x14ac:dyDescent="0.25">
      <c r="B238" s="31"/>
      <c r="C238" s="37"/>
      <c r="D238" s="32"/>
    </row>
    <row r="239" spans="2:4" x14ac:dyDescent="0.25">
      <c r="B239" s="31"/>
      <c r="C239" s="37"/>
      <c r="D239" s="32"/>
    </row>
    <row r="240" spans="2:4" x14ac:dyDescent="0.25">
      <c r="B240" s="31"/>
      <c r="C240" s="37"/>
      <c r="D240" s="32"/>
    </row>
    <row r="241" spans="2:4" x14ac:dyDescent="0.25">
      <c r="B241" s="31"/>
      <c r="C241" s="37"/>
      <c r="D241" s="32"/>
    </row>
    <row r="242" spans="2:4" x14ac:dyDescent="0.25">
      <c r="B242" s="31"/>
      <c r="C242" s="37"/>
      <c r="D242" s="32"/>
    </row>
    <row r="243" spans="2:4" x14ac:dyDescent="0.25">
      <c r="B243" s="31"/>
      <c r="C243" s="37"/>
      <c r="D243" s="32"/>
    </row>
    <row r="244" spans="2:4" x14ac:dyDescent="0.25">
      <c r="B244" s="31"/>
      <c r="C244" s="37"/>
      <c r="D244" s="32"/>
    </row>
    <row r="245" spans="2:4" x14ac:dyDescent="0.25">
      <c r="B245" s="31"/>
      <c r="C245" s="37"/>
      <c r="D245" s="32"/>
    </row>
    <row r="246" spans="2:4" x14ac:dyDescent="0.25">
      <c r="B246" s="31"/>
      <c r="C246" s="37"/>
      <c r="D246" s="32"/>
    </row>
    <row r="247" spans="2:4" x14ac:dyDescent="0.25">
      <c r="B247" s="31"/>
      <c r="C247" s="37"/>
      <c r="D247" s="32"/>
    </row>
    <row r="248" spans="2:4" x14ac:dyDescent="0.25">
      <c r="B248" s="31"/>
      <c r="C248" s="37"/>
      <c r="D248" s="32"/>
    </row>
    <row r="249" spans="2:4" x14ac:dyDescent="0.25">
      <c r="B249" s="31"/>
      <c r="C249" s="37"/>
      <c r="D249" s="32"/>
    </row>
    <row r="250" spans="2:4" x14ac:dyDescent="0.25">
      <c r="B250" s="31"/>
      <c r="C250" s="37"/>
      <c r="D250" s="32"/>
    </row>
    <row r="251" spans="2:4" x14ac:dyDescent="0.25">
      <c r="B251" s="31"/>
      <c r="C251" s="37"/>
      <c r="D251" s="32"/>
    </row>
    <row r="252" spans="2:4" x14ac:dyDescent="0.25">
      <c r="B252" s="31"/>
      <c r="C252" s="37"/>
      <c r="D252" s="32"/>
    </row>
    <row r="253" spans="2:4" x14ac:dyDescent="0.25">
      <c r="B253" s="31"/>
      <c r="C253" s="37"/>
      <c r="D253" s="32"/>
    </row>
    <row r="254" spans="2:4" x14ac:dyDescent="0.25">
      <c r="B254" s="31"/>
      <c r="C254" s="37"/>
      <c r="D254" s="32"/>
    </row>
    <row r="255" spans="2:4" x14ac:dyDescent="0.25">
      <c r="B255" s="31"/>
      <c r="C255" s="37"/>
      <c r="D255" s="32"/>
    </row>
    <row r="256" spans="2:4" x14ac:dyDescent="0.25">
      <c r="B256" s="31"/>
      <c r="C256" s="37"/>
      <c r="D256" s="32"/>
    </row>
    <row r="257" spans="2:4" x14ac:dyDescent="0.25">
      <c r="B257" s="31"/>
      <c r="C257" s="37"/>
      <c r="D257" s="32"/>
    </row>
    <row r="258" spans="2:4" x14ac:dyDescent="0.25">
      <c r="B258" s="31"/>
      <c r="C258" s="37"/>
      <c r="D258" s="32"/>
    </row>
    <row r="259" spans="2:4" x14ac:dyDescent="0.25">
      <c r="B259" s="31"/>
      <c r="C259" s="37"/>
      <c r="D259" s="32"/>
    </row>
    <row r="260" spans="2:4" x14ac:dyDescent="0.25">
      <c r="B260" s="31"/>
      <c r="C260" s="37"/>
      <c r="D260" s="32"/>
    </row>
    <row r="261" spans="2:4" x14ac:dyDescent="0.25">
      <c r="B261" s="31"/>
      <c r="C261" s="37"/>
      <c r="D261" s="32"/>
    </row>
    <row r="262" spans="2:4" x14ac:dyDescent="0.25">
      <c r="B262" s="31"/>
      <c r="C262" s="37"/>
      <c r="D262" s="32"/>
    </row>
    <row r="263" spans="2:4" x14ac:dyDescent="0.25">
      <c r="B263" s="31"/>
      <c r="C263" s="37"/>
      <c r="D263" s="32"/>
    </row>
    <row r="264" spans="2:4" x14ac:dyDescent="0.25">
      <c r="B264" s="31"/>
      <c r="C264" s="37"/>
      <c r="D264" s="32"/>
    </row>
    <row r="265" spans="2:4" x14ac:dyDescent="0.25">
      <c r="B265" s="31"/>
      <c r="C265" s="37"/>
      <c r="D265" s="32"/>
    </row>
    <row r="266" spans="2:4" x14ac:dyDescent="0.25">
      <c r="B266" s="31"/>
      <c r="C266" s="37"/>
      <c r="D266" s="32"/>
    </row>
    <row r="267" spans="2:4" x14ac:dyDescent="0.25">
      <c r="B267" s="31"/>
      <c r="C267" s="37"/>
      <c r="D267" s="32"/>
    </row>
    <row r="268" spans="2:4" x14ac:dyDescent="0.25">
      <c r="B268" s="31"/>
      <c r="C268" s="37"/>
      <c r="D268" s="32"/>
    </row>
    <row r="269" spans="2:4" x14ac:dyDescent="0.25">
      <c r="B269" s="31"/>
      <c r="C269" s="37"/>
      <c r="D269" s="32"/>
    </row>
    <row r="270" spans="2:4" x14ac:dyDescent="0.25">
      <c r="B270" s="31"/>
      <c r="C270" s="37"/>
      <c r="D270" s="32"/>
    </row>
    <row r="271" spans="2:4" x14ac:dyDescent="0.25">
      <c r="B271" s="31"/>
      <c r="C271" s="37"/>
      <c r="D271" s="32"/>
    </row>
    <row r="272" spans="2:4" x14ac:dyDescent="0.25">
      <c r="B272" s="31"/>
      <c r="C272" s="37"/>
      <c r="D272" s="32"/>
    </row>
    <row r="273" spans="2:4" x14ac:dyDescent="0.25">
      <c r="B273" s="31"/>
      <c r="C273" s="37"/>
      <c r="D273" s="32"/>
    </row>
    <row r="274" spans="2:4" x14ac:dyDescent="0.25">
      <c r="B274" s="31"/>
      <c r="C274" s="37"/>
      <c r="D274" s="32"/>
    </row>
    <row r="275" spans="2:4" x14ac:dyDescent="0.25">
      <c r="B275" s="31"/>
      <c r="C275" s="37"/>
      <c r="D275" s="32"/>
    </row>
    <row r="276" spans="2:4" x14ac:dyDescent="0.25">
      <c r="B276" s="31"/>
      <c r="C276" s="37"/>
      <c r="D276" s="32"/>
    </row>
    <row r="277" spans="2:4" x14ac:dyDescent="0.25">
      <c r="B277" s="31"/>
      <c r="C277" s="37"/>
      <c r="D277" s="32"/>
    </row>
    <row r="278" spans="2:4" x14ac:dyDescent="0.25">
      <c r="B278" s="31"/>
      <c r="C278" s="37"/>
      <c r="D278" s="32"/>
    </row>
    <row r="279" spans="2:4" x14ac:dyDescent="0.25">
      <c r="B279" s="31"/>
      <c r="C279" s="37"/>
      <c r="D279" s="32"/>
    </row>
    <row r="280" spans="2:4" x14ac:dyDescent="0.25">
      <c r="B280" s="31"/>
      <c r="C280" s="37"/>
      <c r="D280" s="32"/>
    </row>
    <row r="281" spans="2:4" x14ac:dyDescent="0.25">
      <c r="B281" s="31"/>
      <c r="C281" s="37"/>
      <c r="D281" s="32"/>
    </row>
    <row r="282" spans="2:4" x14ac:dyDescent="0.25">
      <c r="B282" s="31"/>
      <c r="C282" s="37"/>
      <c r="D282" s="32"/>
    </row>
    <row r="283" spans="2:4" x14ac:dyDescent="0.25">
      <c r="B283" s="31"/>
      <c r="C283" s="37"/>
      <c r="D283" s="32"/>
    </row>
    <row r="284" spans="2:4" x14ac:dyDescent="0.25">
      <c r="B284" s="31"/>
      <c r="C284" s="37"/>
      <c r="D284" s="32"/>
    </row>
    <row r="285" spans="2:4" x14ac:dyDescent="0.25">
      <c r="B285" s="31"/>
      <c r="C285" s="37"/>
      <c r="D285" s="32"/>
    </row>
    <row r="286" spans="2:4" x14ac:dyDescent="0.25">
      <c r="B286" s="31"/>
      <c r="C286" s="37"/>
      <c r="D286" s="32"/>
    </row>
    <row r="287" spans="2:4" x14ac:dyDescent="0.25">
      <c r="B287" s="31"/>
      <c r="C287" s="37"/>
      <c r="D287" s="32"/>
    </row>
    <row r="288" spans="2:4" x14ac:dyDescent="0.25">
      <c r="B288" s="31"/>
      <c r="C288" s="37"/>
      <c r="D288" s="32"/>
    </row>
    <row r="289" spans="2:4" x14ac:dyDescent="0.25">
      <c r="B289" s="31"/>
      <c r="C289" s="37"/>
      <c r="D289" s="32"/>
    </row>
    <row r="290" spans="2:4" x14ac:dyDescent="0.25">
      <c r="B290" s="31"/>
      <c r="C290" s="37"/>
      <c r="D290" s="32"/>
    </row>
    <row r="291" spans="2:4" x14ac:dyDescent="0.25">
      <c r="B291" s="31"/>
      <c r="C291" s="37"/>
      <c r="D291" s="32"/>
    </row>
    <row r="292" spans="2:4" x14ac:dyDescent="0.25">
      <c r="B292" s="31"/>
      <c r="C292" s="37"/>
      <c r="D292" s="32"/>
    </row>
    <row r="293" spans="2:4" x14ac:dyDescent="0.25">
      <c r="B293" s="31"/>
      <c r="C293" s="37"/>
      <c r="D293" s="32"/>
    </row>
    <row r="294" spans="2:4" x14ac:dyDescent="0.25">
      <c r="B294" s="31"/>
      <c r="C294" s="37"/>
      <c r="D294" s="32"/>
    </row>
    <row r="295" spans="2:4" x14ac:dyDescent="0.25">
      <c r="B295" s="31"/>
      <c r="C295" s="37"/>
      <c r="D295" s="32"/>
    </row>
    <row r="296" spans="2:4" x14ac:dyDescent="0.25">
      <c r="B296" s="31"/>
      <c r="C296" s="37"/>
      <c r="D296" s="32"/>
    </row>
    <row r="297" spans="2:4" x14ac:dyDescent="0.25">
      <c r="B297" s="31"/>
      <c r="C297" s="37"/>
      <c r="D297" s="32"/>
    </row>
    <row r="298" spans="2:4" x14ac:dyDescent="0.25">
      <c r="B298" s="31"/>
      <c r="C298" s="37"/>
      <c r="D298" s="32"/>
    </row>
    <row r="299" spans="2:4" x14ac:dyDescent="0.25">
      <c r="B299" s="31"/>
      <c r="C299" s="37"/>
      <c r="D299" s="32"/>
    </row>
    <row r="300" spans="2:4" x14ac:dyDescent="0.25">
      <c r="B300" s="31"/>
      <c r="C300" s="37"/>
      <c r="D300" s="32"/>
    </row>
    <row r="301" spans="2:4" x14ac:dyDescent="0.25">
      <c r="B301" s="31"/>
      <c r="C301" s="37"/>
      <c r="D301" s="32"/>
    </row>
    <row r="302" spans="2:4" x14ac:dyDescent="0.25">
      <c r="B302" s="31"/>
      <c r="C302" s="37"/>
      <c r="D302" s="32"/>
    </row>
    <row r="303" spans="2:4" x14ac:dyDescent="0.25">
      <c r="B303" s="31"/>
      <c r="C303" s="37"/>
      <c r="D303" s="32"/>
    </row>
    <row r="304" spans="2:4" x14ac:dyDescent="0.25">
      <c r="B304" s="31"/>
      <c r="C304" s="37"/>
      <c r="D304" s="32"/>
    </row>
    <row r="305" spans="2:4" x14ac:dyDescent="0.25">
      <c r="B305" s="31"/>
      <c r="C305" s="37"/>
      <c r="D305" s="32"/>
    </row>
    <row r="306" spans="2:4" x14ac:dyDescent="0.25">
      <c r="B306" s="31"/>
      <c r="C306" s="37"/>
      <c r="D306" s="32"/>
    </row>
    <row r="307" spans="2:4" x14ac:dyDescent="0.25">
      <c r="B307" s="31"/>
      <c r="C307" s="37"/>
      <c r="D307" s="32"/>
    </row>
    <row r="308" spans="2:4" x14ac:dyDescent="0.25">
      <c r="B308" s="31"/>
      <c r="C308" s="37"/>
      <c r="D308" s="32"/>
    </row>
    <row r="309" spans="2:4" x14ac:dyDescent="0.25">
      <c r="B309" s="31"/>
      <c r="C309" s="37"/>
      <c r="D309" s="32"/>
    </row>
    <row r="310" spans="2:4" x14ac:dyDescent="0.25">
      <c r="B310" s="31"/>
      <c r="C310" s="37"/>
      <c r="D310" s="32"/>
    </row>
    <row r="311" spans="2:4" x14ac:dyDescent="0.25">
      <c r="B311" s="31"/>
      <c r="C311" s="37"/>
      <c r="D311" s="32"/>
    </row>
    <row r="312" spans="2:4" x14ac:dyDescent="0.25">
      <c r="B312" s="31"/>
      <c r="C312" s="37"/>
      <c r="D312" s="32"/>
    </row>
    <row r="313" spans="2:4" x14ac:dyDescent="0.25">
      <c r="B313" s="31"/>
      <c r="C313" s="37"/>
      <c r="D313" s="32"/>
    </row>
    <row r="314" spans="2:4" x14ac:dyDescent="0.25">
      <c r="B314" s="31"/>
      <c r="C314" s="37"/>
      <c r="D314" s="32"/>
    </row>
    <row r="315" spans="2:4" x14ac:dyDescent="0.25">
      <c r="B315" s="31"/>
      <c r="C315" s="37"/>
      <c r="D315" s="32"/>
    </row>
    <row r="316" spans="2:4" x14ac:dyDescent="0.25">
      <c r="B316" s="31"/>
      <c r="C316" s="37"/>
      <c r="D316" s="32"/>
    </row>
    <row r="317" spans="2:4" x14ac:dyDescent="0.25">
      <c r="B317" s="31"/>
      <c r="C317" s="37"/>
      <c r="D317" s="32"/>
    </row>
    <row r="318" spans="2:4" x14ac:dyDescent="0.25">
      <c r="B318" s="31"/>
      <c r="C318" s="37"/>
      <c r="D318" s="32"/>
    </row>
    <row r="319" spans="2:4" x14ac:dyDescent="0.25">
      <c r="B319" s="31"/>
      <c r="C319" s="37"/>
      <c r="D319" s="32"/>
    </row>
    <row r="320" spans="2:4" x14ac:dyDescent="0.25">
      <c r="B320" s="31"/>
      <c r="C320" s="37"/>
      <c r="D320" s="32"/>
    </row>
    <row r="321" spans="2:4" x14ac:dyDescent="0.25">
      <c r="B321" s="31"/>
      <c r="C321" s="37"/>
      <c r="D321" s="32"/>
    </row>
    <row r="322" spans="2:4" x14ac:dyDescent="0.25">
      <c r="B322" s="31"/>
      <c r="C322" s="37"/>
      <c r="D322" s="32"/>
    </row>
    <row r="323" spans="2:4" x14ac:dyDescent="0.25">
      <c r="B323" s="31"/>
      <c r="C323" s="37"/>
      <c r="D323" s="32"/>
    </row>
    <row r="324" spans="2:4" x14ac:dyDescent="0.25">
      <c r="B324" s="31"/>
      <c r="C324" s="37"/>
      <c r="D324" s="32"/>
    </row>
    <row r="325" spans="2:4" x14ac:dyDescent="0.25">
      <c r="B325" s="31"/>
      <c r="C325" s="37"/>
      <c r="D325" s="32"/>
    </row>
    <row r="326" spans="2:4" x14ac:dyDescent="0.25">
      <c r="B326" s="31"/>
      <c r="C326" s="37"/>
      <c r="D326" s="32"/>
    </row>
    <row r="327" spans="2:4" x14ac:dyDescent="0.25">
      <c r="B327" s="31"/>
      <c r="C327" s="37"/>
      <c r="D327" s="32"/>
    </row>
    <row r="328" spans="2:4" x14ac:dyDescent="0.25">
      <c r="B328" s="31"/>
      <c r="C328" s="37"/>
      <c r="D328" s="32"/>
    </row>
    <row r="329" spans="2:4" x14ac:dyDescent="0.25">
      <c r="B329" s="31"/>
      <c r="C329" s="37"/>
      <c r="D329" s="32"/>
    </row>
    <row r="330" spans="2:4" x14ac:dyDescent="0.25">
      <c r="B330" s="31"/>
      <c r="C330" s="37"/>
      <c r="D330" s="32"/>
    </row>
    <row r="331" spans="2:4" x14ac:dyDescent="0.25">
      <c r="B331" s="31"/>
      <c r="C331" s="37"/>
      <c r="D331" s="32"/>
    </row>
    <row r="332" spans="2:4" x14ac:dyDescent="0.25">
      <c r="B332" s="31"/>
      <c r="C332" s="37"/>
      <c r="D332" s="32"/>
    </row>
    <row r="333" spans="2:4" x14ac:dyDescent="0.25">
      <c r="B333" s="31"/>
      <c r="C333" s="37"/>
      <c r="D333" s="32"/>
    </row>
    <row r="334" spans="2:4" x14ac:dyDescent="0.25">
      <c r="B334" s="31"/>
      <c r="C334" s="37"/>
      <c r="D334" s="32"/>
    </row>
    <row r="335" spans="2:4" x14ac:dyDescent="0.25">
      <c r="B335" s="31"/>
      <c r="C335" s="37"/>
      <c r="D335" s="32"/>
    </row>
    <row r="336" spans="2:4" x14ac:dyDescent="0.25">
      <c r="B336" s="31"/>
      <c r="C336" s="37"/>
      <c r="D336" s="32"/>
    </row>
    <row r="337" spans="2:4" x14ac:dyDescent="0.25">
      <c r="B337" s="31"/>
      <c r="C337" s="37"/>
      <c r="D337" s="32"/>
    </row>
    <row r="338" spans="2:4" x14ac:dyDescent="0.25">
      <c r="B338" s="31"/>
      <c r="C338" s="37"/>
      <c r="D338" s="32"/>
    </row>
    <row r="339" spans="2:4" x14ac:dyDescent="0.25">
      <c r="B339" s="31"/>
      <c r="C339" s="37"/>
      <c r="D339" s="32"/>
    </row>
    <row r="340" spans="2:4" x14ac:dyDescent="0.25">
      <c r="B340" s="31"/>
      <c r="C340" s="37"/>
      <c r="D340" s="32"/>
    </row>
    <row r="341" spans="2:4" x14ac:dyDescent="0.25">
      <c r="B341" s="31"/>
      <c r="C341" s="37"/>
      <c r="D341" s="32"/>
    </row>
    <row r="342" spans="2:4" x14ac:dyDescent="0.25">
      <c r="B342" s="31"/>
      <c r="C342" s="37"/>
      <c r="D342" s="32"/>
    </row>
    <row r="343" spans="2:4" x14ac:dyDescent="0.25">
      <c r="B343" s="31"/>
      <c r="C343" s="37"/>
      <c r="D343" s="32"/>
    </row>
    <row r="344" spans="2:4" x14ac:dyDescent="0.25">
      <c r="B344" s="31"/>
      <c r="C344" s="37"/>
      <c r="D344" s="32"/>
    </row>
    <row r="345" spans="2:4" x14ac:dyDescent="0.25">
      <c r="B345" s="31"/>
      <c r="C345" s="37"/>
      <c r="D345" s="32"/>
    </row>
    <row r="346" spans="2:4" x14ac:dyDescent="0.25">
      <c r="B346" s="31"/>
      <c r="C346" s="37"/>
      <c r="D346" s="32"/>
    </row>
    <row r="347" spans="2:4" x14ac:dyDescent="0.25">
      <c r="B347" s="31"/>
      <c r="C347" s="37"/>
      <c r="D347" s="32"/>
    </row>
    <row r="348" spans="2:4" x14ac:dyDescent="0.25">
      <c r="B348" s="31"/>
      <c r="C348" s="37"/>
      <c r="D348" s="32"/>
    </row>
    <row r="349" spans="2:4" x14ac:dyDescent="0.25">
      <c r="B349" s="31"/>
      <c r="C349" s="37"/>
      <c r="D349" s="32"/>
    </row>
    <row r="350" spans="2:4" x14ac:dyDescent="0.25">
      <c r="B350" s="31"/>
      <c r="C350" s="37"/>
      <c r="D350" s="32"/>
    </row>
    <row r="351" spans="2:4" x14ac:dyDescent="0.25">
      <c r="B351" s="31"/>
      <c r="C351" s="37"/>
      <c r="D351" s="32"/>
    </row>
    <row r="352" spans="2:4" x14ac:dyDescent="0.25">
      <c r="B352" s="31"/>
      <c r="C352" s="37"/>
      <c r="D352" s="32"/>
    </row>
    <row r="353" spans="2:4" x14ac:dyDescent="0.25">
      <c r="B353" s="31"/>
      <c r="C353" s="37"/>
      <c r="D353" s="32"/>
    </row>
    <row r="354" spans="2:4" x14ac:dyDescent="0.25">
      <c r="B354" s="31"/>
      <c r="C354" s="37"/>
      <c r="D354" s="32"/>
    </row>
    <row r="355" spans="2:4" x14ac:dyDescent="0.25">
      <c r="B355" s="31"/>
      <c r="C355" s="37"/>
      <c r="D355" s="32"/>
    </row>
    <row r="356" spans="2:4" x14ac:dyDescent="0.25">
      <c r="B356" s="31"/>
      <c r="C356" s="37"/>
      <c r="D356" s="32"/>
    </row>
    <row r="357" spans="2:4" x14ac:dyDescent="0.25">
      <c r="B357" s="31"/>
      <c r="C357" s="37"/>
      <c r="D357" s="32"/>
    </row>
    <row r="358" spans="2:4" x14ac:dyDescent="0.25">
      <c r="B358" s="31"/>
      <c r="C358" s="37"/>
      <c r="D358" s="32"/>
    </row>
    <row r="359" spans="2:4" x14ac:dyDescent="0.25">
      <c r="B359" s="31"/>
      <c r="C359" s="37"/>
      <c r="D359" s="32"/>
    </row>
    <row r="360" spans="2:4" x14ac:dyDescent="0.25">
      <c r="B360" s="31"/>
      <c r="C360" s="37"/>
      <c r="D360" s="32"/>
    </row>
    <row r="361" spans="2:4" x14ac:dyDescent="0.25">
      <c r="B361" s="31"/>
      <c r="C361" s="37"/>
      <c r="D361" s="32"/>
    </row>
    <row r="362" spans="2:4" x14ac:dyDescent="0.25">
      <c r="B362" s="31"/>
      <c r="C362" s="37"/>
      <c r="D362" s="32"/>
    </row>
    <row r="363" spans="2:4" x14ac:dyDescent="0.25">
      <c r="B363" s="31"/>
      <c r="C363" s="37"/>
      <c r="D363" s="32"/>
    </row>
    <row r="364" spans="2:4" x14ac:dyDescent="0.25">
      <c r="B364" s="31"/>
      <c r="C364" s="37"/>
      <c r="D364" s="32"/>
    </row>
    <row r="365" spans="2:4" x14ac:dyDescent="0.25">
      <c r="B365" s="31"/>
      <c r="C365" s="37"/>
      <c r="D365" s="32"/>
    </row>
    <row r="366" spans="2:4" x14ac:dyDescent="0.25">
      <c r="B366" s="31"/>
      <c r="C366" s="37"/>
      <c r="D366" s="32"/>
    </row>
    <row r="367" spans="2:4" x14ac:dyDescent="0.25">
      <c r="B367" s="31"/>
      <c r="C367" s="37"/>
      <c r="D367" s="32"/>
    </row>
    <row r="368" spans="2:4" x14ac:dyDescent="0.25">
      <c r="B368" s="31"/>
      <c r="C368" s="37"/>
      <c r="D368" s="32"/>
    </row>
    <row r="369" spans="2:4" x14ac:dyDescent="0.25">
      <c r="B369" s="31"/>
      <c r="C369" s="37"/>
      <c r="D369" s="32"/>
    </row>
    <row r="370" spans="2:4" x14ac:dyDescent="0.25">
      <c r="B370" s="31"/>
      <c r="C370" s="37"/>
      <c r="D370" s="32"/>
    </row>
    <row r="371" spans="2:4" x14ac:dyDescent="0.25">
      <c r="B371" s="31"/>
      <c r="C371" s="37"/>
      <c r="D371" s="32"/>
    </row>
    <row r="372" spans="2:4" x14ac:dyDescent="0.25">
      <c r="B372" s="31"/>
      <c r="C372" s="37"/>
      <c r="D372" s="32"/>
    </row>
    <row r="373" spans="2:4" x14ac:dyDescent="0.25">
      <c r="B373" s="31"/>
      <c r="C373" s="37"/>
      <c r="D373" s="32"/>
    </row>
    <row r="374" spans="2:4" x14ac:dyDescent="0.25">
      <c r="B374" s="31"/>
      <c r="C374" s="37"/>
      <c r="D374" s="32"/>
    </row>
    <row r="375" spans="2:4" x14ac:dyDescent="0.25">
      <c r="B375" s="31"/>
      <c r="C375" s="37"/>
      <c r="D375" s="32"/>
    </row>
    <row r="376" spans="2:4" x14ac:dyDescent="0.25">
      <c r="B376" s="31"/>
      <c r="C376" s="37"/>
      <c r="D376" s="32"/>
    </row>
    <row r="377" spans="2:4" x14ac:dyDescent="0.25">
      <c r="B377" s="31"/>
      <c r="C377" s="37"/>
      <c r="D377" s="32"/>
    </row>
    <row r="378" spans="2:4" x14ac:dyDescent="0.25">
      <c r="B378" s="31"/>
      <c r="C378" s="37"/>
      <c r="D378" s="32"/>
    </row>
    <row r="379" spans="2:4" x14ac:dyDescent="0.25">
      <c r="B379" s="31"/>
      <c r="C379" s="37"/>
      <c r="D379" s="32"/>
    </row>
    <row r="380" spans="2:4" x14ac:dyDescent="0.25">
      <c r="B380" s="31"/>
      <c r="C380" s="37"/>
      <c r="D380" s="32"/>
    </row>
    <row r="381" spans="2:4" x14ac:dyDescent="0.25">
      <c r="B381" s="31"/>
      <c r="C381" s="37"/>
      <c r="D381" s="32"/>
    </row>
    <row r="382" spans="2:4" x14ac:dyDescent="0.25">
      <c r="B382" s="31"/>
      <c r="C382" s="37"/>
      <c r="D382" s="32"/>
    </row>
    <row r="383" spans="2:4" x14ac:dyDescent="0.25">
      <c r="B383" s="31"/>
      <c r="C383" s="37"/>
      <c r="D383" s="32"/>
    </row>
    <row r="384" spans="2:4" x14ac:dyDescent="0.25">
      <c r="B384" s="31"/>
      <c r="C384" s="37"/>
      <c r="D384" s="32"/>
    </row>
    <row r="385" spans="2:4" x14ac:dyDescent="0.25">
      <c r="B385" s="31"/>
      <c r="C385" s="37"/>
      <c r="D385" s="32"/>
    </row>
    <row r="386" spans="2:4" x14ac:dyDescent="0.25">
      <c r="B386" s="31"/>
      <c r="C386" s="37"/>
      <c r="D386" s="32"/>
    </row>
    <row r="387" spans="2:4" x14ac:dyDescent="0.25">
      <c r="B387" s="31"/>
      <c r="C387" s="37"/>
      <c r="D387" s="32"/>
    </row>
    <row r="388" spans="2:4" x14ac:dyDescent="0.25">
      <c r="B388" s="31"/>
      <c r="C388" s="37"/>
      <c r="D388" s="32"/>
    </row>
    <row r="389" spans="2:4" x14ac:dyDescent="0.25">
      <c r="B389" s="31"/>
      <c r="C389" s="37"/>
      <c r="D389" s="32"/>
    </row>
    <row r="390" spans="2:4" x14ac:dyDescent="0.25">
      <c r="B390" s="31"/>
      <c r="C390" s="37"/>
      <c r="D390" s="32"/>
    </row>
    <row r="391" spans="2:4" x14ac:dyDescent="0.25">
      <c r="B391" s="31"/>
      <c r="C391" s="37"/>
      <c r="D391" s="32"/>
    </row>
    <row r="392" spans="2:4" x14ac:dyDescent="0.25">
      <c r="B392" s="31"/>
      <c r="C392" s="37"/>
      <c r="D392" s="32"/>
    </row>
    <row r="393" spans="2:4" x14ac:dyDescent="0.25">
      <c r="B393" s="31"/>
      <c r="C393" s="37"/>
      <c r="D393" s="32"/>
    </row>
    <row r="394" spans="2:4" x14ac:dyDescent="0.25">
      <c r="B394" s="80"/>
      <c r="C394" s="38"/>
      <c r="D394" s="34"/>
    </row>
  </sheetData>
  <conditionalFormatting sqref="B2:D394">
    <cfRule type="expression" dxfId="27" priority="1" stopIfTrue="1">
      <formula>ROW()=EVEN(ROW())</formula>
    </cfRule>
  </conditionalFormatting>
  <dataValidations count="1">
    <dataValidation type="list" allowBlank="1" showInputMessage="1" showErrorMessage="1" errorTitle="Hinweis" error="Bitte einen Eintrag wählen!" sqref="G1" xr:uid="{00000000-0002-0000-0400-000000000000}">
      <formula1>Wochentag</formula1>
    </dataValidation>
  </dataValidation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B1:AP398"/>
  <sheetViews>
    <sheetView showGridLines="0" showRowColHeaders="0" workbookViewId="0">
      <pane xSplit="5" ySplit="5" topLeftCell="F6" activePane="bottomRight" state="frozen"/>
      <selection pane="topRight" activeCell="F1" sqref="F1"/>
      <selection pane="bottomLeft" activeCell="A5" sqref="A5"/>
      <selection pane="bottomRight" activeCell="F6" sqref="F6"/>
    </sheetView>
  </sheetViews>
  <sheetFormatPr baseColWidth="10" defaultRowHeight="15" x14ac:dyDescent="0.25"/>
  <cols>
    <col min="3" max="4" width="15.7109375" customWidth="1"/>
    <col min="5" max="5" width="7.5703125" bestFit="1" customWidth="1"/>
    <col min="6" max="36" width="4.7109375" customWidth="1"/>
    <col min="37" max="37" width="6.42578125" bestFit="1" customWidth="1"/>
  </cols>
  <sheetData>
    <row r="1" spans="2:42" x14ac:dyDescent="0.25">
      <c r="B1" s="105" t="s">
        <v>195</v>
      </c>
      <c r="C1" s="108"/>
      <c r="D1" s="106"/>
      <c r="E1" s="89"/>
    </row>
    <row r="2" spans="2:42" x14ac:dyDescent="0.25">
      <c r="B2" s="114" t="s">
        <v>215</v>
      </c>
      <c r="C2" s="110"/>
      <c r="D2" s="112"/>
    </row>
    <row r="3" spans="2:42" s="29" customFormat="1" x14ac:dyDescent="0.25">
      <c r="C3" s="116" t="s">
        <v>222</v>
      </c>
      <c r="D3" s="113">
        <v>43862</v>
      </c>
    </row>
    <row r="4" spans="2:42" x14ac:dyDescent="0.25">
      <c r="B4" s="29"/>
      <c r="C4" s="29"/>
      <c r="D4" s="29"/>
      <c r="E4" s="29"/>
      <c r="F4" s="99">
        <f>F5</f>
        <v>43862</v>
      </c>
      <c r="G4" s="99">
        <f t="shared" ref="G4:AH4" si="0">IF(MONTH(F4+1)=MONTH($D$3),F4+1,"")</f>
        <v>43863</v>
      </c>
      <c r="H4" s="99">
        <f t="shared" si="0"/>
        <v>43864</v>
      </c>
      <c r="I4" s="99">
        <f t="shared" si="0"/>
        <v>43865</v>
      </c>
      <c r="J4" s="99">
        <f t="shared" si="0"/>
        <v>43866</v>
      </c>
      <c r="K4" s="99">
        <f t="shared" si="0"/>
        <v>43867</v>
      </c>
      <c r="L4" s="99">
        <f t="shared" si="0"/>
        <v>43868</v>
      </c>
      <c r="M4" s="99">
        <f t="shared" si="0"/>
        <v>43869</v>
      </c>
      <c r="N4" s="99">
        <f t="shared" si="0"/>
        <v>43870</v>
      </c>
      <c r="O4" s="99">
        <f t="shared" si="0"/>
        <v>43871</v>
      </c>
      <c r="P4" s="99">
        <f t="shared" si="0"/>
        <v>43872</v>
      </c>
      <c r="Q4" s="99">
        <f t="shared" si="0"/>
        <v>43873</v>
      </c>
      <c r="R4" s="99">
        <f t="shared" si="0"/>
        <v>43874</v>
      </c>
      <c r="S4" s="99">
        <f t="shared" si="0"/>
        <v>43875</v>
      </c>
      <c r="T4" s="99">
        <f t="shared" si="0"/>
        <v>43876</v>
      </c>
      <c r="U4" s="99">
        <f t="shared" si="0"/>
        <v>43877</v>
      </c>
      <c r="V4" s="99">
        <f t="shared" si="0"/>
        <v>43878</v>
      </c>
      <c r="W4" s="99">
        <f t="shared" si="0"/>
        <v>43879</v>
      </c>
      <c r="X4" s="99">
        <f t="shared" si="0"/>
        <v>43880</v>
      </c>
      <c r="Y4" s="99">
        <f t="shared" si="0"/>
        <v>43881</v>
      </c>
      <c r="Z4" s="99">
        <f t="shared" si="0"/>
        <v>43882</v>
      </c>
      <c r="AA4" s="99">
        <f t="shared" si="0"/>
        <v>43883</v>
      </c>
      <c r="AB4" s="99">
        <f t="shared" si="0"/>
        <v>43884</v>
      </c>
      <c r="AC4" s="99">
        <f t="shared" si="0"/>
        <v>43885</v>
      </c>
      <c r="AD4" s="99">
        <f t="shared" si="0"/>
        <v>43886</v>
      </c>
      <c r="AE4" s="99">
        <f t="shared" si="0"/>
        <v>43887</v>
      </c>
      <c r="AF4" s="99">
        <f t="shared" si="0"/>
        <v>43888</v>
      </c>
      <c r="AG4" s="99">
        <f t="shared" si="0"/>
        <v>43889</v>
      </c>
      <c r="AH4" s="99">
        <f t="shared" si="0"/>
        <v>43890</v>
      </c>
      <c r="AI4" s="99" t="str">
        <f>IF(AH4="","",IF(MONTH(AH4+1)=MONTH($D$3),AH4+1,""))</f>
        <v/>
      </c>
      <c r="AJ4" s="99" t="str">
        <f>IF(AI4="","",IF(MONTH(AI4+1)=MONTH($D$3),AI4+1,""))</f>
        <v/>
      </c>
      <c r="AK4" s="29"/>
    </row>
    <row r="5" spans="2:42" x14ac:dyDescent="0.25">
      <c r="B5" s="84" t="s">
        <v>206</v>
      </c>
      <c r="C5" s="39" t="s">
        <v>1</v>
      </c>
      <c r="D5" s="40" t="s">
        <v>2</v>
      </c>
      <c r="E5" s="41" t="s">
        <v>210</v>
      </c>
      <c r="F5" s="100">
        <f>D3</f>
        <v>43862</v>
      </c>
      <c r="G5" s="100">
        <f t="shared" ref="G5:AH5" si="1">IF(MONTH(F5+1)=MONTH($D$3),F5+1,"")</f>
        <v>43863</v>
      </c>
      <c r="H5" s="100">
        <f t="shared" si="1"/>
        <v>43864</v>
      </c>
      <c r="I5" s="100">
        <f t="shared" si="1"/>
        <v>43865</v>
      </c>
      <c r="J5" s="100">
        <f t="shared" si="1"/>
        <v>43866</v>
      </c>
      <c r="K5" s="100">
        <f t="shared" si="1"/>
        <v>43867</v>
      </c>
      <c r="L5" s="100">
        <f t="shared" si="1"/>
        <v>43868</v>
      </c>
      <c r="M5" s="100">
        <f t="shared" si="1"/>
        <v>43869</v>
      </c>
      <c r="N5" s="100">
        <f t="shared" si="1"/>
        <v>43870</v>
      </c>
      <c r="O5" s="100">
        <f t="shared" si="1"/>
        <v>43871</v>
      </c>
      <c r="P5" s="100">
        <f t="shared" si="1"/>
        <v>43872</v>
      </c>
      <c r="Q5" s="100">
        <f t="shared" si="1"/>
        <v>43873</v>
      </c>
      <c r="R5" s="100">
        <f t="shared" si="1"/>
        <v>43874</v>
      </c>
      <c r="S5" s="100">
        <f t="shared" si="1"/>
        <v>43875</v>
      </c>
      <c r="T5" s="100">
        <f t="shared" si="1"/>
        <v>43876</v>
      </c>
      <c r="U5" s="100">
        <f t="shared" si="1"/>
        <v>43877</v>
      </c>
      <c r="V5" s="100">
        <f t="shared" si="1"/>
        <v>43878</v>
      </c>
      <c r="W5" s="100">
        <f t="shared" si="1"/>
        <v>43879</v>
      </c>
      <c r="X5" s="100">
        <f t="shared" si="1"/>
        <v>43880</v>
      </c>
      <c r="Y5" s="100">
        <f t="shared" si="1"/>
        <v>43881</v>
      </c>
      <c r="Z5" s="100">
        <f t="shared" si="1"/>
        <v>43882</v>
      </c>
      <c r="AA5" s="100">
        <f t="shared" si="1"/>
        <v>43883</v>
      </c>
      <c r="AB5" s="100">
        <f t="shared" si="1"/>
        <v>43884</v>
      </c>
      <c r="AC5" s="100">
        <f t="shared" si="1"/>
        <v>43885</v>
      </c>
      <c r="AD5" s="100">
        <f t="shared" si="1"/>
        <v>43886</v>
      </c>
      <c r="AE5" s="100">
        <f t="shared" si="1"/>
        <v>43887</v>
      </c>
      <c r="AF5" s="100">
        <f t="shared" si="1"/>
        <v>43888</v>
      </c>
      <c r="AG5" s="100">
        <f t="shared" si="1"/>
        <v>43889</v>
      </c>
      <c r="AH5" s="100">
        <f t="shared" si="1"/>
        <v>43890</v>
      </c>
      <c r="AI5" s="100" t="str">
        <f>IF(AH5="","",IF(MONTH(AH5+1)=MONTH($D$3),AH5+1,""))</f>
        <v/>
      </c>
      <c r="AJ5" s="100" t="str">
        <f>IF(AI5="","",IF(MONTH(AI5+1)=MONTH($D$3),AI5+1,""))</f>
        <v/>
      </c>
      <c r="AK5" s="88" t="s">
        <v>211</v>
      </c>
      <c r="AP5" s="14" t="s">
        <v>212</v>
      </c>
    </row>
    <row r="6" spans="2:42" x14ac:dyDescent="0.25">
      <c r="B6" s="103">
        <v>1</v>
      </c>
      <c r="C6" s="31" t="str">
        <f>IF(ISERROR(VLOOKUP(B6,Mitarbeiter!$B$2:$D$51,2,0)),"",IF(VLOOKUP(B6,Mitarbeiter!$B$2:$D$51,2,0)="","",VLOOKUP(B6,Mitarbeiter!$B$2:$D$51,2,0)))</f>
        <v>Vorname1</v>
      </c>
      <c r="D6" s="37" t="str">
        <f>IF(ISERROR(VLOOKUP(B6,Mitarbeiter!$B$2:$D$51,3,0)),"",IF(VLOOKUP(B6,Mitarbeiter!$B$2:$D$51,3,0)="","",VLOOKUP(B6,Mitarbeiter!$B$2:$D$51,3,0)))</f>
        <v>Nachname1</v>
      </c>
      <c r="E6" s="44" t="str">
        <f t="array" ref="E6">IF(ISERROR(INDEX(Berechnung!$H$44:$H$93,MATCH(B6,Personalnummer,0))),"",INDEX(Berechnung!$H$44:$H$93,MATCH(B6,Personalnummer,0)))</f>
        <v>08:00</v>
      </c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35" t="str">
        <f t="array" ref="AK6">IF(B6="","",INDEX(Berechnung!$F$165:$F$214,ROW()-5))</f>
        <v>00:00</v>
      </c>
      <c r="AP6" s="82">
        <f>Berechnung!A152</f>
        <v>43831</v>
      </c>
    </row>
    <row r="7" spans="2:42" x14ac:dyDescent="0.25">
      <c r="B7" s="103">
        <v>2</v>
      </c>
      <c r="C7" s="31" t="str">
        <f>IF(ISERROR(VLOOKUP(B7,Mitarbeiter!$B$2:$D$51,2,0)),"",IF(VLOOKUP(B7,Mitarbeiter!$B$2:$D$51,2,0)="","",VLOOKUP(B7,Mitarbeiter!$B$2:$D$51,2,0)))</f>
        <v>Vorname2</v>
      </c>
      <c r="D7" s="37" t="str">
        <f>IF(ISERROR(VLOOKUP(B7,Mitarbeiter!$B$2:$D$51,3,0)),"",IF(VLOOKUP(B7,Mitarbeiter!$B$2:$D$51,3,0)="","",VLOOKUP(B7,Mitarbeiter!$B$2:$D$51,3,0)))</f>
        <v>Nachname2</v>
      </c>
      <c r="E7" s="32">
        <f t="array" ref="E7">IF(ISERROR(INDEX(Berechnung!$H$44:$H$93,MATCH(B7,Personalnummer,0))),"",INDEX(Berechnung!$H$44:$H$93,MATCH(B7,Personalnummer,0)))</f>
        <v>0</v>
      </c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35" t="str">
        <f t="array" ref="AK7">IF(B7="","",INDEX(Berechnung!$F$165:$F$214,ROW()-5))</f>
        <v>00:00</v>
      </c>
      <c r="AP7" s="82">
        <f>Berechnung!A153</f>
        <v>43836</v>
      </c>
    </row>
    <row r="8" spans="2:42" x14ac:dyDescent="0.25">
      <c r="B8" s="103">
        <v>3</v>
      </c>
      <c r="C8" s="31" t="str">
        <f>IF(ISERROR(VLOOKUP(B8,Mitarbeiter!$B$2:$D$51,2,0)),"",IF(VLOOKUP(B8,Mitarbeiter!$B$2:$D$51,2,0)="","",VLOOKUP(B8,Mitarbeiter!$B$2:$D$51,2,0)))</f>
        <v>Vorname3</v>
      </c>
      <c r="D8" s="37" t="str">
        <f>IF(ISERROR(VLOOKUP(B8,Mitarbeiter!$B$2:$D$51,3,0)),"",IF(VLOOKUP(B8,Mitarbeiter!$B$2:$D$51,3,0)="","",VLOOKUP(B8,Mitarbeiter!$B$2:$D$51,3,0)))</f>
        <v>Nachname3</v>
      </c>
      <c r="E8" s="32">
        <f t="array" ref="E8">IF(ISERROR(INDEX(Berechnung!$H$44:$H$93,MATCH(B8,Personalnummer,0))),"",INDEX(Berechnung!$H$44:$H$93,MATCH(B8,Personalnummer,0)))</f>
        <v>0</v>
      </c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35" t="str">
        <f t="array" ref="AK8">IF(B8="","",INDEX(Berechnung!$F$165:$F$214,ROW()-5))</f>
        <v>00:00</v>
      </c>
      <c r="AP8" s="82">
        <f>Berechnung!A154</f>
        <v>43885</v>
      </c>
    </row>
    <row r="9" spans="2:42" x14ac:dyDescent="0.25">
      <c r="B9" s="103">
        <v>4</v>
      </c>
      <c r="C9" s="31" t="str">
        <f>IF(ISERROR(VLOOKUP(B9,Mitarbeiter!$B$2:$D$51,2,0)),"",IF(VLOOKUP(B9,Mitarbeiter!$B$2:$D$51,2,0)="","",VLOOKUP(B9,Mitarbeiter!$B$2:$D$51,2,0)))</f>
        <v>Vorname4</v>
      </c>
      <c r="D9" s="37" t="str">
        <f>IF(ISERROR(VLOOKUP(B9,Mitarbeiter!$B$2:$D$51,3,0)),"",IF(VLOOKUP(B9,Mitarbeiter!$B$2:$D$51,3,0)="","",VLOOKUP(B9,Mitarbeiter!$B$2:$D$51,3,0)))</f>
        <v>Nachname4</v>
      </c>
      <c r="E9" s="32">
        <f t="array" ref="E9">IF(ISERROR(INDEX(Berechnung!$H$44:$H$93,MATCH(B9,Personalnummer,0))),"",INDEX(Berechnung!$H$44:$H$93,MATCH(B9,Personalnummer,0)))</f>
        <v>0</v>
      </c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35" t="str">
        <f t="array" ref="AK9">IF(B9="","",INDEX(Berechnung!$F$165:$F$214,ROW()-5))</f>
        <v>00:00</v>
      </c>
      <c r="AP9" s="82">
        <f>Berechnung!A155</f>
        <v>43931</v>
      </c>
    </row>
    <row r="10" spans="2:42" x14ac:dyDescent="0.25">
      <c r="B10" s="103">
        <v>5</v>
      </c>
      <c r="C10" s="31" t="str">
        <f>IF(ISERROR(VLOOKUP(B10,Mitarbeiter!$B$2:$D$51,2,0)),"",IF(VLOOKUP(B10,Mitarbeiter!$B$2:$D$51,2,0)="","",VLOOKUP(B10,Mitarbeiter!$B$2:$D$51,2,0)))</f>
        <v>Vorname5</v>
      </c>
      <c r="D10" s="37" t="str">
        <f>IF(ISERROR(VLOOKUP(B10,Mitarbeiter!$B$2:$D$51,3,0)),"",IF(VLOOKUP(B10,Mitarbeiter!$B$2:$D$51,3,0)="","",VLOOKUP(B10,Mitarbeiter!$B$2:$D$51,3,0)))</f>
        <v>Nachname5</v>
      </c>
      <c r="E10" s="32">
        <f t="array" ref="E10">IF(ISERROR(INDEX(Berechnung!$H$44:$H$93,MATCH(B10,Personalnummer,0))),"",INDEX(Berechnung!$H$44:$H$93,MATCH(B10,Personalnummer,0)))</f>
        <v>0</v>
      </c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35" t="str">
        <f t="array" ref="AK10">IF(B10="","",INDEX(Berechnung!$F$165:$F$214,ROW()-5))</f>
        <v>00:00</v>
      </c>
      <c r="AP10" s="82">
        <f>Berechnung!A156</f>
        <v>43932</v>
      </c>
    </row>
    <row r="11" spans="2:42" x14ac:dyDescent="0.25">
      <c r="B11" s="103">
        <v>6</v>
      </c>
      <c r="C11" s="31" t="str">
        <f>IF(ISERROR(VLOOKUP(B11,Mitarbeiter!$B$2:$D$51,2,0)),"",IF(VLOOKUP(B11,Mitarbeiter!$B$2:$D$51,2,0)="","",VLOOKUP(B11,Mitarbeiter!$B$2:$D$51,2,0)))</f>
        <v>Vorname6</v>
      </c>
      <c r="D11" s="37" t="str">
        <f>IF(ISERROR(VLOOKUP(B11,Mitarbeiter!$B$2:$D$51,3,0)),"",IF(VLOOKUP(B11,Mitarbeiter!$B$2:$D$51,3,0)="","",VLOOKUP(B11,Mitarbeiter!$B$2:$D$51,3,0)))</f>
        <v>Nachname6</v>
      </c>
      <c r="E11" s="32">
        <f t="array" ref="E11">IF(ISERROR(INDEX(Berechnung!$H$44:$H$93,MATCH(B11,Personalnummer,0))),"",INDEX(Berechnung!$H$44:$H$93,MATCH(B11,Personalnummer,0)))</f>
        <v>0</v>
      </c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35" t="str">
        <f t="array" ref="AK11">IF(B11="","",INDEX(Berechnung!$F$165:$F$214,ROW()-5))</f>
        <v>00:00</v>
      </c>
      <c r="AP11" s="82">
        <f>Berechnung!A157</f>
        <v>43933</v>
      </c>
    </row>
    <row r="12" spans="2:42" x14ac:dyDescent="0.25">
      <c r="B12" s="103">
        <v>7</v>
      </c>
      <c r="C12" s="31" t="str">
        <f>IF(ISERROR(VLOOKUP(B12,Mitarbeiter!$B$2:$D$51,2,0)),"",IF(VLOOKUP(B12,Mitarbeiter!$B$2:$D$51,2,0)="","",VLOOKUP(B12,Mitarbeiter!$B$2:$D$51,2,0)))</f>
        <v>Vorname7</v>
      </c>
      <c r="D12" s="37" t="str">
        <f>IF(ISERROR(VLOOKUP(B12,Mitarbeiter!$B$2:$D$51,3,0)),"",IF(VLOOKUP(B12,Mitarbeiter!$B$2:$D$51,3,0)="","",VLOOKUP(B12,Mitarbeiter!$B$2:$D$51,3,0)))</f>
        <v>Nachname7</v>
      </c>
      <c r="E12" s="32">
        <f t="array" ref="E12">IF(ISERROR(INDEX(Berechnung!$H$44:$H$93,MATCH(B12,Personalnummer,0))),"",INDEX(Berechnung!$H$44:$H$93,MATCH(B12,Personalnummer,0)))</f>
        <v>0</v>
      </c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35" t="str">
        <f t="array" ref="AK12">IF(B12="","",INDEX(Berechnung!$F$165:$F$214,ROW()-5))</f>
        <v>00:00</v>
      </c>
      <c r="AP12" s="82">
        <f>Berechnung!A158</f>
        <v>43934</v>
      </c>
    </row>
    <row r="13" spans="2:42" x14ac:dyDescent="0.25">
      <c r="B13" s="103">
        <v>8</v>
      </c>
      <c r="C13" s="31" t="str">
        <f>IF(ISERROR(VLOOKUP(B13,Mitarbeiter!$B$2:$D$51,2,0)),"",IF(VLOOKUP(B13,Mitarbeiter!$B$2:$D$51,2,0)="","",VLOOKUP(B13,Mitarbeiter!$B$2:$D$51,2,0)))</f>
        <v>Vorname8</v>
      </c>
      <c r="D13" s="37" t="str">
        <f>IF(ISERROR(VLOOKUP(B13,Mitarbeiter!$B$2:$D$51,3,0)),"",IF(VLOOKUP(B13,Mitarbeiter!$B$2:$D$51,3,0)="","",VLOOKUP(B13,Mitarbeiter!$B$2:$D$51,3,0)))</f>
        <v>Nachname8</v>
      </c>
      <c r="E13" s="32">
        <f t="array" ref="E13">IF(ISERROR(INDEX(Berechnung!$H$44:$H$93,MATCH(B13,Personalnummer,0))),"",INDEX(Berechnung!$H$44:$H$93,MATCH(B13,Personalnummer,0)))</f>
        <v>0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35" t="str">
        <f t="array" ref="AK13">IF(B13="","",INDEX(Berechnung!$F$165:$F$214,ROW()-5))</f>
        <v>00:00</v>
      </c>
      <c r="AP13" s="82">
        <f>Berechnung!A159</f>
        <v>43952</v>
      </c>
    </row>
    <row r="14" spans="2:42" x14ac:dyDescent="0.25">
      <c r="B14" s="103">
        <v>9</v>
      </c>
      <c r="C14" s="31" t="str">
        <f>IF(ISERROR(VLOOKUP(B14,Mitarbeiter!$B$2:$D$51,2,0)),"",IF(VLOOKUP(B14,Mitarbeiter!$B$2:$D$51,2,0)="","",VLOOKUP(B14,Mitarbeiter!$B$2:$D$51,2,0)))</f>
        <v>Vorname9</v>
      </c>
      <c r="D14" s="37" t="str">
        <f>IF(ISERROR(VLOOKUP(B14,Mitarbeiter!$B$2:$D$51,3,0)),"",IF(VLOOKUP(B14,Mitarbeiter!$B$2:$D$51,3,0)="","",VLOOKUP(B14,Mitarbeiter!$B$2:$D$51,3,0)))</f>
        <v>Nachname9</v>
      </c>
      <c r="E14" s="32">
        <f t="array" ref="E14">IF(ISERROR(INDEX(Berechnung!$H$44:$H$93,MATCH(B14,Personalnummer,0))),"",INDEX(Berechnung!$H$44:$H$93,MATCH(B14,Personalnummer,0)))</f>
        <v>0</v>
      </c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35" t="str">
        <f t="array" ref="AK14">IF(B14="","",INDEX(Berechnung!$F$165:$F$214,ROW()-5))</f>
        <v>00:00</v>
      </c>
      <c r="AP14" s="82">
        <f>Berechnung!A160</f>
        <v>43972</v>
      </c>
    </row>
    <row r="15" spans="2:42" x14ac:dyDescent="0.25">
      <c r="B15" s="103">
        <v>10</v>
      </c>
      <c r="C15" s="31" t="str">
        <f>IF(ISERROR(VLOOKUP(B15,Mitarbeiter!$B$2:$D$51,2,0)),"",IF(VLOOKUP(B15,Mitarbeiter!$B$2:$D$51,2,0)="","",VLOOKUP(B15,Mitarbeiter!$B$2:$D$51,2,0)))</f>
        <v>Vorname10</v>
      </c>
      <c r="D15" s="37" t="str">
        <f>IF(ISERROR(VLOOKUP(B15,Mitarbeiter!$B$2:$D$51,3,0)),"",IF(VLOOKUP(B15,Mitarbeiter!$B$2:$D$51,3,0)="","",VLOOKUP(B15,Mitarbeiter!$B$2:$D$51,3,0)))</f>
        <v>Nachname10</v>
      </c>
      <c r="E15" s="32">
        <f t="array" ref="E15">IF(ISERROR(INDEX(Berechnung!$H$44:$H$93,MATCH(B15,Personalnummer,0))),"",INDEX(Berechnung!$H$44:$H$93,MATCH(B15,Personalnummer,0)))</f>
        <v>0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35" t="str">
        <f t="array" ref="AK15">IF(B15="","",INDEX(Berechnung!$F$165:$F$214,ROW()-5))</f>
        <v>00:00</v>
      </c>
      <c r="AP15" s="82">
        <f>Berechnung!A161</f>
        <v>43981</v>
      </c>
    </row>
    <row r="16" spans="2:42" x14ac:dyDescent="0.25">
      <c r="B16" s="103">
        <v>11</v>
      </c>
      <c r="C16" s="31" t="str">
        <f>IF(ISERROR(VLOOKUP(B16,Mitarbeiter!$B$2:$D$51,2,0)),"",IF(VLOOKUP(B16,Mitarbeiter!$B$2:$D$51,2,0)="","",VLOOKUP(B16,Mitarbeiter!$B$2:$D$51,2,0)))</f>
        <v>Vorname11</v>
      </c>
      <c r="D16" s="37" t="str">
        <f>IF(ISERROR(VLOOKUP(B16,Mitarbeiter!$B$2:$D$51,3,0)),"",IF(VLOOKUP(B16,Mitarbeiter!$B$2:$D$51,3,0)="","",VLOOKUP(B16,Mitarbeiter!$B$2:$D$51,3,0)))</f>
        <v>Nachname11</v>
      </c>
      <c r="E16" s="32">
        <f t="array" ref="E16">IF(ISERROR(INDEX(Berechnung!$H$44:$H$93,MATCH(B16,Personalnummer,0))),"",INDEX(Berechnung!$H$44:$H$93,MATCH(B16,Personalnummer,0)))</f>
        <v>0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35" t="str">
        <f t="array" ref="AK16">IF(B16="","",INDEX(Berechnung!$F$165:$F$214,ROW()-5))</f>
        <v>00:00</v>
      </c>
      <c r="AP16" s="82">
        <f>Berechnung!A162</f>
        <v>43982</v>
      </c>
    </row>
    <row r="17" spans="2:42" x14ac:dyDescent="0.25">
      <c r="B17" s="103">
        <v>12</v>
      </c>
      <c r="C17" s="31" t="str">
        <f>IF(ISERROR(VLOOKUP(B17,Mitarbeiter!$B$2:$D$51,2,0)),"",IF(VLOOKUP(B17,Mitarbeiter!$B$2:$D$51,2,0)="","",VLOOKUP(B17,Mitarbeiter!$B$2:$D$51,2,0)))</f>
        <v>Vorname12</v>
      </c>
      <c r="D17" s="37" t="str">
        <f>IF(ISERROR(VLOOKUP(B17,Mitarbeiter!$B$2:$D$51,3,0)),"",IF(VLOOKUP(B17,Mitarbeiter!$B$2:$D$51,3,0)="","",VLOOKUP(B17,Mitarbeiter!$B$2:$D$51,3,0)))</f>
        <v>Nachname12</v>
      </c>
      <c r="E17" s="32">
        <f t="array" ref="E17">IF(ISERROR(INDEX(Berechnung!$H$44:$H$93,MATCH(B17,Personalnummer,0))),"",INDEX(Berechnung!$H$44:$H$93,MATCH(B17,Personalnummer,0)))</f>
        <v>0</v>
      </c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35" t="str">
        <f t="array" ref="AK17">IF(B17="","",INDEX(Berechnung!$F$165:$F$214,ROW()-5))</f>
        <v>00:00</v>
      </c>
      <c r="AP17" s="82">
        <f>Berechnung!A163</f>
        <v>43983</v>
      </c>
    </row>
    <row r="18" spans="2:42" x14ac:dyDescent="0.25">
      <c r="B18" s="103">
        <v>13</v>
      </c>
      <c r="C18" s="31" t="str">
        <f>IF(ISERROR(VLOOKUP(B18,Mitarbeiter!$B$2:$D$51,2,0)),"",IF(VLOOKUP(B18,Mitarbeiter!$B$2:$D$51,2,0)="","",VLOOKUP(B18,Mitarbeiter!$B$2:$D$51,2,0)))</f>
        <v>Vorname13</v>
      </c>
      <c r="D18" s="37" t="str">
        <f>IF(ISERROR(VLOOKUP(B18,Mitarbeiter!$B$2:$D$51,3,0)),"",IF(VLOOKUP(B18,Mitarbeiter!$B$2:$D$51,3,0)="","",VLOOKUP(B18,Mitarbeiter!$B$2:$D$51,3,0)))</f>
        <v>Nachname13</v>
      </c>
      <c r="E18" s="32">
        <f t="array" ref="E18">IF(ISERROR(INDEX(Berechnung!$H$44:$H$93,MATCH(B18,Personalnummer,0))),"",INDEX(Berechnung!$H$44:$H$93,MATCH(B18,Personalnummer,0)))</f>
        <v>0</v>
      </c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35" t="str">
        <f t="array" ref="AK18">IF(B18="","",INDEX(Berechnung!$F$165:$F$214,ROW()-5))</f>
        <v>00:00</v>
      </c>
      <c r="AP18" s="82">
        <f>Berechnung!A164</f>
        <v>43993</v>
      </c>
    </row>
    <row r="19" spans="2:42" x14ac:dyDescent="0.25">
      <c r="B19" s="103">
        <v>14</v>
      </c>
      <c r="C19" s="31" t="str">
        <f>IF(ISERROR(VLOOKUP(B19,Mitarbeiter!$B$2:$D$51,2,0)),"",IF(VLOOKUP(B19,Mitarbeiter!$B$2:$D$51,2,0)="","",VLOOKUP(B19,Mitarbeiter!$B$2:$D$51,2,0)))</f>
        <v>Vorname14</v>
      </c>
      <c r="D19" s="37" t="str">
        <f>IF(ISERROR(VLOOKUP(B19,Mitarbeiter!$B$2:$D$51,3,0)),"",IF(VLOOKUP(B19,Mitarbeiter!$B$2:$D$51,3,0)="","",VLOOKUP(B19,Mitarbeiter!$B$2:$D$51,3,0)))</f>
        <v>Nachname14</v>
      </c>
      <c r="E19" s="32">
        <f t="array" ref="E19">IF(ISERROR(INDEX(Berechnung!$H$44:$H$93,MATCH(B19,Personalnummer,0))),"",INDEX(Berechnung!$H$44:$H$93,MATCH(B19,Personalnummer,0)))</f>
        <v>0</v>
      </c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35" t="str">
        <f t="array" ref="AK19">IF(B19="","",INDEX(Berechnung!$F$165:$F$214,ROW()-5))</f>
        <v>00:00</v>
      </c>
      <c r="AP19" s="82">
        <f>Berechnung!A165</f>
        <v>44107</v>
      </c>
    </row>
    <row r="20" spans="2:42" x14ac:dyDescent="0.25">
      <c r="B20" s="103">
        <v>15</v>
      </c>
      <c r="C20" s="31" t="str">
        <f>IF(ISERROR(VLOOKUP(B20,Mitarbeiter!$B$2:$D$51,2,0)),"",IF(VLOOKUP(B20,Mitarbeiter!$B$2:$D$51,2,0)="","",VLOOKUP(B20,Mitarbeiter!$B$2:$D$51,2,0)))</f>
        <v>Vorname15</v>
      </c>
      <c r="D20" s="37" t="str">
        <f>IF(ISERROR(VLOOKUP(B20,Mitarbeiter!$B$2:$D$51,3,0)),"",IF(VLOOKUP(B20,Mitarbeiter!$B$2:$D$51,3,0)="","",VLOOKUP(B20,Mitarbeiter!$B$2:$D$51,3,0)))</f>
        <v>Nachname15</v>
      </c>
      <c r="E20" s="32">
        <f t="array" ref="E20">IF(ISERROR(INDEX(Berechnung!$H$44:$H$93,MATCH(B20,Personalnummer,0))),"",INDEX(Berechnung!$H$44:$H$93,MATCH(B20,Personalnummer,0)))</f>
        <v>0</v>
      </c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35" t="str">
        <f t="array" ref="AK20">IF(B20="","",INDEX(Berechnung!$F$165:$F$214,ROW()-5))</f>
        <v>00:00</v>
      </c>
      <c r="AP20" s="82">
        <f>Berechnung!A166</f>
        <v>44108</v>
      </c>
    </row>
    <row r="21" spans="2:42" x14ac:dyDescent="0.25">
      <c r="B21" s="103">
        <v>16</v>
      </c>
      <c r="C21" s="31" t="str">
        <f>IF(ISERROR(VLOOKUP(B21,Mitarbeiter!$B$2:$D$51,2,0)),"",IF(VLOOKUP(B21,Mitarbeiter!$B$2:$D$51,2,0)="","",VLOOKUP(B21,Mitarbeiter!$B$2:$D$51,2,0)))</f>
        <v>Vorname16</v>
      </c>
      <c r="D21" s="37" t="str">
        <f>IF(ISERROR(VLOOKUP(B21,Mitarbeiter!$B$2:$D$51,3,0)),"",IF(VLOOKUP(B21,Mitarbeiter!$B$2:$D$51,3,0)="","",VLOOKUP(B21,Mitarbeiter!$B$2:$D$51,3,0)))</f>
        <v>Nachname16</v>
      </c>
      <c r="E21" s="32">
        <f t="array" ref="E21">IF(ISERROR(INDEX(Berechnung!$H$44:$H$93,MATCH(B21,Personalnummer,0))),"",INDEX(Berechnung!$H$44:$H$93,MATCH(B21,Personalnummer,0)))</f>
        <v>0</v>
      </c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35" t="str">
        <f t="array" ref="AK21">IF(B21="","",INDEX(Berechnung!$F$165:$F$214,ROW()-5))</f>
        <v>00:00</v>
      </c>
      <c r="AP21" s="82">
        <f>Berechnung!A167</f>
        <v>44135</v>
      </c>
    </row>
    <row r="22" spans="2:42" x14ac:dyDescent="0.25">
      <c r="B22" s="103">
        <v>17</v>
      </c>
      <c r="C22" s="31" t="str">
        <f>IF(ISERROR(VLOOKUP(B22,Mitarbeiter!$B$2:$D$51,2,0)),"",IF(VLOOKUP(B22,Mitarbeiter!$B$2:$D$51,2,0)="","",VLOOKUP(B22,Mitarbeiter!$B$2:$D$51,2,0)))</f>
        <v>Vorname17</v>
      </c>
      <c r="D22" s="37" t="str">
        <f>IF(ISERROR(VLOOKUP(B22,Mitarbeiter!$B$2:$D$51,3,0)),"",IF(VLOOKUP(B22,Mitarbeiter!$B$2:$D$51,3,0)="","",VLOOKUP(B22,Mitarbeiter!$B$2:$D$51,3,0)))</f>
        <v>Nachname17</v>
      </c>
      <c r="E22" s="32">
        <f t="array" ref="E22">IF(ISERROR(INDEX(Berechnung!$H$44:$H$93,MATCH(B22,Personalnummer,0))),"",INDEX(Berechnung!$H$44:$H$93,MATCH(B22,Personalnummer,0)))</f>
        <v>0</v>
      </c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35" t="str">
        <f t="array" ref="AK22">IF(B22="","",INDEX(Berechnung!$F$165:$F$214,ROW()-5))</f>
        <v>00:00</v>
      </c>
      <c r="AP22" s="82">
        <f>Berechnung!A168</f>
        <v>44136</v>
      </c>
    </row>
    <row r="23" spans="2:42" x14ac:dyDescent="0.25">
      <c r="B23" s="103">
        <v>18</v>
      </c>
      <c r="C23" s="31" t="str">
        <f>IF(ISERROR(VLOOKUP(B23,Mitarbeiter!$B$2:$D$51,2,0)),"",IF(VLOOKUP(B23,Mitarbeiter!$B$2:$D$51,2,0)="","",VLOOKUP(B23,Mitarbeiter!$B$2:$D$51,2,0)))</f>
        <v>Vorname18</v>
      </c>
      <c r="D23" s="37" t="str">
        <f>IF(ISERROR(VLOOKUP(B23,Mitarbeiter!$B$2:$D$51,3,0)),"",IF(VLOOKUP(B23,Mitarbeiter!$B$2:$D$51,3,0)="","",VLOOKUP(B23,Mitarbeiter!$B$2:$D$51,3,0)))</f>
        <v>Nachname18</v>
      </c>
      <c r="E23" s="32">
        <f t="array" ref="E23">IF(ISERROR(INDEX(Berechnung!$H$44:$H$93,MATCH(B23,Personalnummer,0))),"",INDEX(Berechnung!$H$44:$H$93,MATCH(B23,Personalnummer,0)))</f>
        <v>0</v>
      </c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35" t="str">
        <f t="array" ref="AK23">IF(B23="","",INDEX(Berechnung!$F$165:$F$214,ROW()-5))</f>
        <v>00:00</v>
      </c>
      <c r="AP23" s="82">
        <f>Berechnung!A169</f>
        <v>44150</v>
      </c>
    </row>
    <row r="24" spans="2:42" x14ac:dyDescent="0.25">
      <c r="B24" s="103">
        <v>19</v>
      </c>
      <c r="C24" s="31" t="str">
        <f>IF(ISERROR(VLOOKUP(B24,Mitarbeiter!$B$2:$D$51,2,0)),"",IF(VLOOKUP(B24,Mitarbeiter!$B$2:$D$51,2,0)="","",VLOOKUP(B24,Mitarbeiter!$B$2:$D$51,2,0)))</f>
        <v>Vorname19</v>
      </c>
      <c r="D24" s="37" t="str">
        <f>IF(ISERROR(VLOOKUP(B24,Mitarbeiter!$B$2:$D$51,3,0)),"",IF(VLOOKUP(B24,Mitarbeiter!$B$2:$D$51,3,0)="","",VLOOKUP(B24,Mitarbeiter!$B$2:$D$51,3,0)))</f>
        <v>Nachname19</v>
      </c>
      <c r="E24" s="32">
        <f t="array" ref="E24">IF(ISERROR(INDEX(Berechnung!$H$44:$H$93,MATCH(B24,Personalnummer,0))),"",INDEX(Berechnung!$H$44:$H$93,MATCH(B24,Personalnummer,0)))</f>
        <v>0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35" t="str">
        <f t="array" ref="AK24">IF(B24="","",INDEX(Berechnung!$F$165:$F$214,ROW()-5))</f>
        <v>00:00</v>
      </c>
      <c r="AP24" s="82">
        <f>Berechnung!A170</f>
        <v>44153</v>
      </c>
    </row>
    <row r="25" spans="2:42" x14ac:dyDescent="0.25">
      <c r="B25" s="103">
        <v>20</v>
      </c>
      <c r="C25" s="31" t="str">
        <f>IF(ISERROR(VLOOKUP(B25,Mitarbeiter!$B$2:$D$51,2,0)),"",IF(VLOOKUP(B25,Mitarbeiter!$B$2:$D$51,2,0)="","",VLOOKUP(B25,Mitarbeiter!$B$2:$D$51,2,0)))</f>
        <v>Vorname20</v>
      </c>
      <c r="D25" s="37" t="str">
        <f>IF(ISERROR(VLOOKUP(B25,Mitarbeiter!$B$2:$D$51,3,0)),"",IF(VLOOKUP(B25,Mitarbeiter!$B$2:$D$51,3,0)="","",VLOOKUP(B25,Mitarbeiter!$B$2:$D$51,3,0)))</f>
        <v>Nachname20</v>
      </c>
      <c r="E25" s="32">
        <f t="array" ref="E25">IF(ISERROR(INDEX(Berechnung!$H$44:$H$93,MATCH(B25,Personalnummer,0))),"",INDEX(Berechnung!$H$44:$H$93,MATCH(B25,Personalnummer,0)))</f>
        <v>0</v>
      </c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35" t="str">
        <f t="array" ref="AK25">IF(B25="","",INDEX(Berechnung!$F$165:$F$214,ROW()-5))</f>
        <v>00:00</v>
      </c>
      <c r="AP25" s="82">
        <f>Berechnung!A171</f>
        <v>44157</v>
      </c>
    </row>
    <row r="26" spans="2:42" x14ac:dyDescent="0.25">
      <c r="B26" s="103">
        <v>21</v>
      </c>
      <c r="C26" s="31" t="str">
        <f>IF(ISERROR(VLOOKUP(B26,Mitarbeiter!$B$2:$D$51,2,0)),"",IF(VLOOKUP(B26,Mitarbeiter!$B$2:$D$51,2,0)="","",VLOOKUP(B26,Mitarbeiter!$B$2:$D$51,2,0)))</f>
        <v>Vorname21</v>
      </c>
      <c r="D26" s="37" t="str">
        <f>IF(ISERROR(VLOOKUP(B26,Mitarbeiter!$B$2:$D$51,3,0)),"",IF(VLOOKUP(B26,Mitarbeiter!$B$2:$D$51,3,0)="","",VLOOKUP(B26,Mitarbeiter!$B$2:$D$51,3,0)))</f>
        <v>Nachname21</v>
      </c>
      <c r="E26" s="32">
        <f t="array" ref="E26">IF(ISERROR(INDEX(Berechnung!$H$44:$H$93,MATCH(B26,Personalnummer,0))),"",INDEX(Berechnung!$H$44:$H$93,MATCH(B26,Personalnummer,0)))</f>
        <v>0</v>
      </c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35" t="str">
        <f t="array" ref="AK26">IF(B26="","",INDEX(Berechnung!$F$165:$F$214,ROW()-5))</f>
        <v>00:00</v>
      </c>
      <c r="AP26" s="82">
        <f>Berechnung!A172</f>
        <v>44164</v>
      </c>
    </row>
    <row r="27" spans="2:42" x14ac:dyDescent="0.25">
      <c r="B27" s="103">
        <v>22</v>
      </c>
      <c r="C27" s="31" t="str">
        <f>IF(ISERROR(VLOOKUP(B27,Mitarbeiter!$B$2:$D$51,2,0)),"",IF(VLOOKUP(B27,Mitarbeiter!$B$2:$D$51,2,0)="","",VLOOKUP(B27,Mitarbeiter!$B$2:$D$51,2,0)))</f>
        <v>Vorname22</v>
      </c>
      <c r="D27" s="37" t="str">
        <f>IF(ISERROR(VLOOKUP(B27,Mitarbeiter!$B$2:$D$51,3,0)),"",IF(VLOOKUP(B27,Mitarbeiter!$B$2:$D$51,3,0)="","",VLOOKUP(B27,Mitarbeiter!$B$2:$D$51,3,0)))</f>
        <v>Nachname22</v>
      </c>
      <c r="E27" s="32">
        <f t="array" ref="E27">IF(ISERROR(INDEX(Berechnung!$H$44:$H$93,MATCH(B27,Personalnummer,0))),"",INDEX(Berechnung!$H$44:$H$93,MATCH(B27,Personalnummer,0)))</f>
        <v>0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35" t="str">
        <f t="array" ref="AK27">IF(B27="","",INDEX(Berechnung!$F$165:$F$214,ROW()-5))</f>
        <v>00:00</v>
      </c>
      <c r="AP27" s="82">
        <f>Berechnung!A173</f>
        <v>44171</v>
      </c>
    </row>
    <row r="28" spans="2:42" x14ac:dyDescent="0.25">
      <c r="B28" s="103">
        <v>23</v>
      </c>
      <c r="C28" s="31" t="str">
        <f>IF(ISERROR(VLOOKUP(B28,Mitarbeiter!$B$2:$D$51,2,0)),"",IF(VLOOKUP(B28,Mitarbeiter!$B$2:$D$51,2,0)="","",VLOOKUP(B28,Mitarbeiter!$B$2:$D$51,2,0)))</f>
        <v>Vorname23</v>
      </c>
      <c r="D28" s="37" t="str">
        <f>IF(ISERROR(VLOOKUP(B28,Mitarbeiter!$B$2:$D$51,3,0)),"",IF(VLOOKUP(B28,Mitarbeiter!$B$2:$D$51,3,0)="","",VLOOKUP(B28,Mitarbeiter!$B$2:$D$51,3,0)))</f>
        <v>Nachname23</v>
      </c>
      <c r="E28" s="32">
        <f t="array" ref="E28">IF(ISERROR(INDEX(Berechnung!$H$44:$H$93,MATCH(B28,Personalnummer,0))),"",INDEX(Berechnung!$H$44:$H$93,MATCH(B28,Personalnummer,0)))</f>
        <v>0</v>
      </c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35" t="str">
        <f t="array" ref="AK28">IF(B28="","",INDEX(Berechnung!$F$165:$F$214,ROW()-5))</f>
        <v>00:00</v>
      </c>
      <c r="AP28" s="82">
        <f>Berechnung!A174</f>
        <v>44178</v>
      </c>
    </row>
    <row r="29" spans="2:42" x14ac:dyDescent="0.25">
      <c r="B29" s="103">
        <v>24</v>
      </c>
      <c r="C29" s="31" t="str">
        <f>IF(ISERROR(VLOOKUP(B29,Mitarbeiter!$B$2:$D$51,2,0)),"",IF(VLOOKUP(B29,Mitarbeiter!$B$2:$D$51,2,0)="","",VLOOKUP(B29,Mitarbeiter!$B$2:$D$51,2,0)))</f>
        <v>Vorname24</v>
      </c>
      <c r="D29" s="37" t="str">
        <f>IF(ISERROR(VLOOKUP(B29,Mitarbeiter!$B$2:$D$51,3,0)),"",IF(VLOOKUP(B29,Mitarbeiter!$B$2:$D$51,3,0)="","",VLOOKUP(B29,Mitarbeiter!$B$2:$D$51,3,0)))</f>
        <v>Nachname24</v>
      </c>
      <c r="E29" s="32">
        <f t="array" ref="E29">IF(ISERROR(INDEX(Berechnung!$H$44:$H$93,MATCH(B29,Personalnummer,0))),"",INDEX(Berechnung!$H$44:$H$93,MATCH(B29,Personalnummer,0)))</f>
        <v>0</v>
      </c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35" t="str">
        <f t="array" ref="AK29">IF(B29="","",INDEX(Berechnung!$F$165:$F$214,ROW()-5))</f>
        <v>00:00</v>
      </c>
      <c r="AP29" s="82">
        <f>Berechnung!A175</f>
        <v>44185</v>
      </c>
    </row>
    <row r="30" spans="2:42" x14ac:dyDescent="0.25">
      <c r="B30" s="103">
        <v>25</v>
      </c>
      <c r="C30" s="31" t="str">
        <f>IF(ISERROR(VLOOKUP(B30,Mitarbeiter!$B$2:$D$51,2,0)),"",IF(VLOOKUP(B30,Mitarbeiter!$B$2:$D$51,2,0)="","",VLOOKUP(B30,Mitarbeiter!$B$2:$D$51,2,0)))</f>
        <v>Vorname25</v>
      </c>
      <c r="D30" s="37" t="str">
        <f>IF(ISERROR(VLOOKUP(B30,Mitarbeiter!$B$2:$D$51,3,0)),"",IF(VLOOKUP(B30,Mitarbeiter!$B$2:$D$51,3,0)="","",VLOOKUP(B30,Mitarbeiter!$B$2:$D$51,3,0)))</f>
        <v>Nachname25</v>
      </c>
      <c r="E30" s="32">
        <f t="array" ref="E30">IF(ISERROR(INDEX(Berechnung!$H$44:$H$93,MATCH(B30,Personalnummer,0))),"",INDEX(Berechnung!$H$44:$H$93,MATCH(B30,Personalnummer,0)))</f>
        <v>0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35" t="str">
        <f t="array" ref="AK30">IF(B30="","",INDEX(Berechnung!$F$165:$F$214,ROW()-5))</f>
        <v>00:00</v>
      </c>
      <c r="AP30" s="82">
        <f>Berechnung!A176</f>
        <v>44189</v>
      </c>
    </row>
    <row r="31" spans="2:42" x14ac:dyDescent="0.25">
      <c r="B31" s="103">
        <v>26</v>
      </c>
      <c r="C31" s="31" t="str">
        <f>IF(ISERROR(VLOOKUP(B31,Mitarbeiter!$B$2:$D$51,2,0)),"",IF(VLOOKUP(B31,Mitarbeiter!$B$2:$D$51,2,0)="","",VLOOKUP(B31,Mitarbeiter!$B$2:$D$51,2,0)))</f>
        <v>Vorname26</v>
      </c>
      <c r="D31" s="37" t="str">
        <f>IF(ISERROR(VLOOKUP(B31,Mitarbeiter!$B$2:$D$51,3,0)),"",IF(VLOOKUP(B31,Mitarbeiter!$B$2:$D$51,3,0)="","",VLOOKUP(B31,Mitarbeiter!$B$2:$D$51,3,0)))</f>
        <v>Nachname26</v>
      </c>
      <c r="E31" s="32">
        <f t="array" ref="E31">IF(ISERROR(INDEX(Berechnung!$H$44:$H$93,MATCH(B31,Personalnummer,0))),"",INDEX(Berechnung!$H$44:$H$93,MATCH(B31,Personalnummer,0)))</f>
        <v>0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35" t="str">
        <f t="array" ref="AK31">IF(B31="","",INDEX(Berechnung!$F$165:$F$214,ROW()-5))</f>
        <v>00:00</v>
      </c>
      <c r="AP31" s="82">
        <f>Berechnung!A177</f>
        <v>44190</v>
      </c>
    </row>
    <row r="32" spans="2:42" x14ac:dyDescent="0.25">
      <c r="B32" s="103">
        <v>27</v>
      </c>
      <c r="C32" s="31" t="str">
        <f>IF(ISERROR(VLOOKUP(B32,Mitarbeiter!$B$2:$D$51,2,0)),"",IF(VLOOKUP(B32,Mitarbeiter!$B$2:$D$51,2,0)="","",VLOOKUP(B32,Mitarbeiter!$B$2:$D$51,2,0)))</f>
        <v>Vorname27</v>
      </c>
      <c r="D32" s="37" t="str">
        <f>IF(ISERROR(VLOOKUP(B32,Mitarbeiter!$B$2:$D$51,3,0)),"",IF(VLOOKUP(B32,Mitarbeiter!$B$2:$D$51,3,0)="","",VLOOKUP(B32,Mitarbeiter!$B$2:$D$51,3,0)))</f>
        <v>Nachname27</v>
      </c>
      <c r="E32" s="32">
        <f t="array" ref="E32">IF(ISERROR(INDEX(Berechnung!$H$44:$H$93,MATCH(B32,Personalnummer,0))),"",INDEX(Berechnung!$H$44:$H$93,MATCH(B32,Personalnummer,0)))</f>
        <v>0</v>
      </c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35" t="str">
        <f t="array" ref="AK32">IF(B32="","",INDEX(Berechnung!$F$165:$F$214,ROW()-5))</f>
        <v>00:00</v>
      </c>
      <c r="AP32" s="82">
        <f>Berechnung!A178</f>
        <v>44191</v>
      </c>
    </row>
    <row r="33" spans="2:42" x14ac:dyDescent="0.25">
      <c r="B33" s="103">
        <v>28</v>
      </c>
      <c r="C33" s="31" t="str">
        <f>IF(ISERROR(VLOOKUP(B33,Mitarbeiter!$B$2:$D$51,2,0)),"",IF(VLOOKUP(B33,Mitarbeiter!$B$2:$D$51,2,0)="","",VLOOKUP(B33,Mitarbeiter!$B$2:$D$51,2,0)))</f>
        <v>Vorname28</v>
      </c>
      <c r="D33" s="37" t="str">
        <f>IF(ISERROR(VLOOKUP(B33,Mitarbeiter!$B$2:$D$51,3,0)),"",IF(VLOOKUP(B33,Mitarbeiter!$B$2:$D$51,3,0)="","",VLOOKUP(B33,Mitarbeiter!$B$2:$D$51,3,0)))</f>
        <v>Nachname28</v>
      </c>
      <c r="E33" s="32">
        <f t="array" ref="E33">IF(ISERROR(INDEX(Berechnung!$H$44:$H$93,MATCH(B33,Personalnummer,0))),"",INDEX(Berechnung!$H$44:$H$93,MATCH(B33,Personalnummer,0)))</f>
        <v>0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35" t="str">
        <f t="array" ref="AK33">IF(B33="","",INDEX(Berechnung!$F$165:$F$214,ROW()-5))</f>
        <v>00:00</v>
      </c>
      <c r="AP33" s="82">
        <f>Berechnung!A179</f>
        <v>44196</v>
      </c>
    </row>
    <row r="34" spans="2:42" x14ac:dyDescent="0.25">
      <c r="B34" s="103">
        <v>29</v>
      </c>
      <c r="C34" s="31" t="str">
        <f>IF(ISERROR(VLOOKUP(B34,Mitarbeiter!$B$2:$D$51,2,0)),"",IF(VLOOKUP(B34,Mitarbeiter!$B$2:$D$51,2,0)="","",VLOOKUP(B34,Mitarbeiter!$B$2:$D$51,2,0)))</f>
        <v>Vorname29</v>
      </c>
      <c r="D34" s="37" t="str">
        <f>IF(ISERROR(VLOOKUP(B34,Mitarbeiter!$B$2:$D$51,3,0)),"",IF(VLOOKUP(B34,Mitarbeiter!$B$2:$D$51,3,0)="","",VLOOKUP(B34,Mitarbeiter!$B$2:$D$51,3,0)))</f>
        <v>Nachname29</v>
      </c>
      <c r="E34" s="32">
        <f t="array" ref="E34">IF(ISERROR(INDEX(Berechnung!$H$44:$H$93,MATCH(B34,Personalnummer,0))),"",INDEX(Berechnung!$H$44:$H$93,MATCH(B34,Personalnummer,0)))</f>
        <v>0</v>
      </c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35" t="str">
        <f t="array" ref="AK34">IF(B34="","",INDEX(Berechnung!$F$165:$F$214,ROW()-5))</f>
        <v>00:00</v>
      </c>
      <c r="AP34" s="82" t="str">
        <f>Berechnung!A180</f>
        <v/>
      </c>
    </row>
    <row r="35" spans="2:42" x14ac:dyDescent="0.25">
      <c r="B35" s="103">
        <v>30</v>
      </c>
      <c r="C35" s="31" t="str">
        <f>IF(ISERROR(VLOOKUP(B35,Mitarbeiter!$B$2:$D$51,2,0)),"",IF(VLOOKUP(B35,Mitarbeiter!$B$2:$D$51,2,0)="","",VLOOKUP(B35,Mitarbeiter!$B$2:$D$51,2,0)))</f>
        <v>Vorname30</v>
      </c>
      <c r="D35" s="37" t="str">
        <f>IF(ISERROR(VLOOKUP(B35,Mitarbeiter!$B$2:$D$51,3,0)),"",IF(VLOOKUP(B35,Mitarbeiter!$B$2:$D$51,3,0)="","",VLOOKUP(B35,Mitarbeiter!$B$2:$D$51,3,0)))</f>
        <v>Nachname30</v>
      </c>
      <c r="E35" s="32">
        <f t="array" ref="E35">IF(ISERROR(INDEX(Berechnung!$H$44:$H$93,MATCH(B35,Personalnummer,0))),"",INDEX(Berechnung!$H$44:$H$93,MATCH(B35,Personalnummer,0)))</f>
        <v>0</v>
      </c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35" t="str">
        <f t="array" ref="AK35">IF(B35="","",INDEX(Berechnung!$F$165:$F$214,ROW()-5))</f>
        <v>00:00</v>
      </c>
      <c r="AP35" s="82" t="str">
        <f>Berechnung!A181</f>
        <v/>
      </c>
    </row>
    <row r="36" spans="2:42" x14ac:dyDescent="0.25">
      <c r="B36" s="103">
        <v>31</v>
      </c>
      <c r="C36" s="31" t="str">
        <f>IF(ISERROR(VLOOKUP(B36,Mitarbeiter!$B$2:$D$51,2,0)),"",IF(VLOOKUP(B36,Mitarbeiter!$B$2:$D$51,2,0)="","",VLOOKUP(B36,Mitarbeiter!$B$2:$D$51,2,0)))</f>
        <v>Vorname31</v>
      </c>
      <c r="D36" s="37" t="str">
        <f>IF(ISERROR(VLOOKUP(B36,Mitarbeiter!$B$2:$D$51,3,0)),"",IF(VLOOKUP(B36,Mitarbeiter!$B$2:$D$51,3,0)="","",VLOOKUP(B36,Mitarbeiter!$B$2:$D$51,3,0)))</f>
        <v>Nachname31</v>
      </c>
      <c r="E36" s="32">
        <f t="array" ref="E36">IF(ISERROR(INDEX(Berechnung!$H$44:$H$93,MATCH(B36,Personalnummer,0))),"",INDEX(Berechnung!$H$44:$H$93,MATCH(B36,Personalnummer,0)))</f>
        <v>0</v>
      </c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35" t="str">
        <f t="array" ref="AK36">IF(B36="","",INDEX(Berechnung!$F$165:$F$214,ROW()-5))</f>
        <v>00:00</v>
      </c>
      <c r="AP36" s="82" t="str">
        <f>Berechnung!A182</f>
        <v/>
      </c>
    </row>
    <row r="37" spans="2:42" x14ac:dyDescent="0.25">
      <c r="B37" s="103">
        <v>32</v>
      </c>
      <c r="C37" s="31" t="str">
        <f>IF(ISERROR(VLOOKUP(B37,Mitarbeiter!$B$2:$D$51,2,0)),"",IF(VLOOKUP(B37,Mitarbeiter!$B$2:$D$51,2,0)="","",VLOOKUP(B37,Mitarbeiter!$B$2:$D$51,2,0)))</f>
        <v>Vorname32</v>
      </c>
      <c r="D37" s="37" t="str">
        <f>IF(ISERROR(VLOOKUP(B37,Mitarbeiter!$B$2:$D$51,3,0)),"",IF(VLOOKUP(B37,Mitarbeiter!$B$2:$D$51,3,0)="","",VLOOKUP(B37,Mitarbeiter!$B$2:$D$51,3,0)))</f>
        <v>Nachname32</v>
      </c>
      <c r="E37" s="32">
        <f t="array" ref="E37">IF(ISERROR(INDEX(Berechnung!$H$44:$H$93,MATCH(B37,Personalnummer,0))),"",INDEX(Berechnung!$H$44:$H$93,MATCH(B37,Personalnummer,0)))</f>
        <v>0</v>
      </c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35" t="str">
        <f t="array" ref="AK37">IF(B37="","",INDEX(Berechnung!$F$165:$F$214,ROW()-5))</f>
        <v>00:00</v>
      </c>
      <c r="AP37" s="82" t="str">
        <f>Berechnung!A183</f>
        <v/>
      </c>
    </row>
    <row r="38" spans="2:42" x14ac:dyDescent="0.25">
      <c r="B38" s="103">
        <v>33</v>
      </c>
      <c r="C38" s="31" t="str">
        <f>IF(ISERROR(VLOOKUP(B38,Mitarbeiter!$B$2:$D$51,2,0)),"",IF(VLOOKUP(B38,Mitarbeiter!$B$2:$D$51,2,0)="","",VLOOKUP(B38,Mitarbeiter!$B$2:$D$51,2,0)))</f>
        <v>Vorname33</v>
      </c>
      <c r="D38" s="37" t="str">
        <f>IF(ISERROR(VLOOKUP(B38,Mitarbeiter!$B$2:$D$51,3,0)),"",IF(VLOOKUP(B38,Mitarbeiter!$B$2:$D$51,3,0)="","",VLOOKUP(B38,Mitarbeiter!$B$2:$D$51,3,0)))</f>
        <v>Nachname33</v>
      </c>
      <c r="E38" s="32">
        <f t="array" ref="E38">IF(ISERROR(INDEX(Berechnung!$H$44:$H$93,MATCH(B38,Personalnummer,0))),"",INDEX(Berechnung!$H$44:$H$93,MATCH(B38,Personalnummer,0)))</f>
        <v>0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35" t="str">
        <f t="array" ref="AK38">IF(B38="","",INDEX(Berechnung!$F$165:$F$214,ROW()-5))</f>
        <v>00:00</v>
      </c>
      <c r="AP38" s="82" t="str">
        <f>Berechnung!A184</f>
        <v/>
      </c>
    </row>
    <row r="39" spans="2:42" x14ac:dyDescent="0.25">
      <c r="B39" s="103">
        <v>34</v>
      </c>
      <c r="C39" s="31" t="str">
        <f>IF(ISERROR(VLOOKUP(B39,Mitarbeiter!$B$2:$D$51,2,0)),"",IF(VLOOKUP(B39,Mitarbeiter!$B$2:$D$51,2,0)="","",VLOOKUP(B39,Mitarbeiter!$B$2:$D$51,2,0)))</f>
        <v>Vorname34</v>
      </c>
      <c r="D39" s="37" t="str">
        <f>IF(ISERROR(VLOOKUP(B39,Mitarbeiter!$B$2:$D$51,3,0)),"",IF(VLOOKUP(B39,Mitarbeiter!$B$2:$D$51,3,0)="","",VLOOKUP(B39,Mitarbeiter!$B$2:$D$51,3,0)))</f>
        <v>Nachname34</v>
      </c>
      <c r="E39" s="32">
        <f t="array" ref="E39">IF(ISERROR(INDEX(Berechnung!$H$44:$H$93,MATCH(B39,Personalnummer,0))),"",INDEX(Berechnung!$H$44:$H$93,MATCH(B39,Personalnummer,0)))</f>
        <v>0</v>
      </c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35" t="str">
        <f t="array" ref="AK39">IF(B39="","",INDEX(Berechnung!$F$165:$F$214,ROW()-5))</f>
        <v>00:00</v>
      </c>
      <c r="AP39" s="82" t="str">
        <f>Berechnung!A185</f>
        <v/>
      </c>
    </row>
    <row r="40" spans="2:42" x14ac:dyDescent="0.25">
      <c r="B40" s="103">
        <v>35</v>
      </c>
      <c r="C40" s="31" t="str">
        <f>IF(ISERROR(VLOOKUP(B40,Mitarbeiter!$B$2:$D$51,2,0)),"",IF(VLOOKUP(B40,Mitarbeiter!$B$2:$D$51,2,0)="","",VLOOKUP(B40,Mitarbeiter!$B$2:$D$51,2,0)))</f>
        <v>Vorname35</v>
      </c>
      <c r="D40" s="37" t="str">
        <f>IF(ISERROR(VLOOKUP(B40,Mitarbeiter!$B$2:$D$51,3,0)),"",IF(VLOOKUP(B40,Mitarbeiter!$B$2:$D$51,3,0)="","",VLOOKUP(B40,Mitarbeiter!$B$2:$D$51,3,0)))</f>
        <v>Nachname35</v>
      </c>
      <c r="E40" s="32">
        <f t="array" ref="E40">IF(ISERROR(INDEX(Berechnung!$H$44:$H$93,MATCH(B40,Personalnummer,0))),"",INDEX(Berechnung!$H$44:$H$93,MATCH(B40,Personalnummer,0)))</f>
        <v>0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35" t="str">
        <f t="array" ref="AK40">IF(B40="","",INDEX(Berechnung!$F$165:$F$214,ROW()-5))</f>
        <v>00:00</v>
      </c>
      <c r="AP40" s="82" t="str">
        <f>Berechnung!A186</f>
        <v/>
      </c>
    </row>
    <row r="41" spans="2:42" x14ac:dyDescent="0.25">
      <c r="B41" s="103">
        <v>36</v>
      </c>
      <c r="C41" s="31" t="str">
        <f>IF(ISERROR(VLOOKUP(B41,Mitarbeiter!$B$2:$D$51,2,0)),"",IF(VLOOKUP(B41,Mitarbeiter!$B$2:$D$51,2,0)="","",VLOOKUP(B41,Mitarbeiter!$B$2:$D$51,2,0)))</f>
        <v>Vorname36</v>
      </c>
      <c r="D41" s="37" t="str">
        <f>IF(ISERROR(VLOOKUP(B41,Mitarbeiter!$B$2:$D$51,3,0)),"",IF(VLOOKUP(B41,Mitarbeiter!$B$2:$D$51,3,0)="","",VLOOKUP(B41,Mitarbeiter!$B$2:$D$51,3,0)))</f>
        <v>Nachname36</v>
      </c>
      <c r="E41" s="32">
        <f t="array" ref="E41">IF(ISERROR(INDEX(Berechnung!$H$44:$H$93,MATCH(B41,Personalnummer,0))),"",INDEX(Berechnung!$H$44:$H$93,MATCH(B41,Personalnummer,0)))</f>
        <v>0</v>
      </c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35" t="str">
        <f t="array" ref="AK41">IF(B41="","",INDEX(Berechnung!$F$165:$F$214,ROW()-5))</f>
        <v>00:00</v>
      </c>
      <c r="AP41" s="82" t="str">
        <f>Berechnung!A187</f>
        <v/>
      </c>
    </row>
    <row r="42" spans="2:42" x14ac:dyDescent="0.25">
      <c r="B42" s="103">
        <v>37</v>
      </c>
      <c r="C42" s="31" t="str">
        <f>IF(ISERROR(VLOOKUP(B42,Mitarbeiter!$B$2:$D$51,2,0)),"",IF(VLOOKUP(B42,Mitarbeiter!$B$2:$D$51,2,0)="","",VLOOKUP(B42,Mitarbeiter!$B$2:$D$51,2,0)))</f>
        <v>Vorname37</v>
      </c>
      <c r="D42" s="37" t="str">
        <f>IF(ISERROR(VLOOKUP(B42,Mitarbeiter!$B$2:$D$51,3,0)),"",IF(VLOOKUP(B42,Mitarbeiter!$B$2:$D$51,3,0)="","",VLOOKUP(B42,Mitarbeiter!$B$2:$D$51,3,0)))</f>
        <v>Nachname37</v>
      </c>
      <c r="E42" s="32">
        <f t="array" ref="E42">IF(ISERROR(INDEX(Berechnung!$H$44:$H$93,MATCH(B42,Personalnummer,0))),"",INDEX(Berechnung!$H$44:$H$93,MATCH(B42,Personalnummer,0)))</f>
        <v>0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35" t="str">
        <f t="array" ref="AK42">IF(B42="","",INDEX(Berechnung!$F$165:$F$214,ROW()-5))</f>
        <v>00:00</v>
      </c>
      <c r="AP42" s="82" t="str">
        <f>Berechnung!A188</f>
        <v/>
      </c>
    </row>
    <row r="43" spans="2:42" x14ac:dyDescent="0.25">
      <c r="B43" s="103">
        <v>38</v>
      </c>
      <c r="C43" s="31" t="str">
        <f>IF(ISERROR(VLOOKUP(B43,Mitarbeiter!$B$2:$D$51,2,0)),"",IF(VLOOKUP(B43,Mitarbeiter!$B$2:$D$51,2,0)="","",VLOOKUP(B43,Mitarbeiter!$B$2:$D$51,2,0)))</f>
        <v>Vorname38</v>
      </c>
      <c r="D43" s="37" t="str">
        <f>IF(ISERROR(VLOOKUP(B43,Mitarbeiter!$B$2:$D$51,3,0)),"",IF(VLOOKUP(B43,Mitarbeiter!$B$2:$D$51,3,0)="","",VLOOKUP(B43,Mitarbeiter!$B$2:$D$51,3,0)))</f>
        <v>Nachname38</v>
      </c>
      <c r="E43" s="32">
        <f t="array" ref="E43">IF(ISERROR(INDEX(Berechnung!$H$44:$H$93,MATCH(B43,Personalnummer,0))),"",INDEX(Berechnung!$H$44:$H$93,MATCH(B43,Personalnummer,0)))</f>
        <v>0</v>
      </c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35" t="str">
        <f t="array" ref="AK43">IF(B43="","",INDEX(Berechnung!$F$165:$F$214,ROW()-5))</f>
        <v>00:00</v>
      </c>
      <c r="AP43" s="82" t="str">
        <f>Berechnung!A189</f>
        <v/>
      </c>
    </row>
    <row r="44" spans="2:42" x14ac:dyDescent="0.25">
      <c r="B44" s="103">
        <v>39</v>
      </c>
      <c r="C44" s="31" t="str">
        <f>IF(ISERROR(VLOOKUP(B44,Mitarbeiter!$B$2:$D$51,2,0)),"",IF(VLOOKUP(B44,Mitarbeiter!$B$2:$D$51,2,0)="","",VLOOKUP(B44,Mitarbeiter!$B$2:$D$51,2,0)))</f>
        <v>Vorname39</v>
      </c>
      <c r="D44" s="37" t="str">
        <f>IF(ISERROR(VLOOKUP(B44,Mitarbeiter!$B$2:$D$51,3,0)),"",IF(VLOOKUP(B44,Mitarbeiter!$B$2:$D$51,3,0)="","",VLOOKUP(B44,Mitarbeiter!$B$2:$D$51,3,0)))</f>
        <v>Nachname39</v>
      </c>
      <c r="E44" s="32">
        <f t="array" ref="E44">IF(ISERROR(INDEX(Berechnung!$H$44:$H$93,MATCH(B44,Personalnummer,0))),"",INDEX(Berechnung!$H$44:$H$93,MATCH(B44,Personalnummer,0)))</f>
        <v>0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35" t="str">
        <f t="array" ref="AK44">IF(B44="","",INDEX(Berechnung!$F$165:$F$214,ROW()-5))</f>
        <v>00:00</v>
      </c>
      <c r="AP44" s="82" t="str">
        <f>Berechnung!A190</f>
        <v/>
      </c>
    </row>
    <row r="45" spans="2:42" x14ac:dyDescent="0.25">
      <c r="B45" s="103">
        <v>40</v>
      </c>
      <c r="C45" s="31" t="str">
        <f>IF(ISERROR(VLOOKUP(B45,Mitarbeiter!$B$2:$D$51,2,0)),"",IF(VLOOKUP(B45,Mitarbeiter!$B$2:$D$51,2,0)="","",VLOOKUP(B45,Mitarbeiter!$B$2:$D$51,2,0)))</f>
        <v>Vorname40</v>
      </c>
      <c r="D45" s="37" t="str">
        <f>IF(ISERROR(VLOOKUP(B45,Mitarbeiter!$B$2:$D$51,3,0)),"",IF(VLOOKUP(B45,Mitarbeiter!$B$2:$D$51,3,0)="","",VLOOKUP(B45,Mitarbeiter!$B$2:$D$51,3,0)))</f>
        <v>Nachname40</v>
      </c>
      <c r="E45" s="32">
        <f t="array" ref="E45">IF(ISERROR(INDEX(Berechnung!$H$44:$H$93,MATCH(B45,Personalnummer,0))),"",INDEX(Berechnung!$H$44:$H$93,MATCH(B45,Personalnummer,0)))</f>
        <v>0</v>
      </c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35" t="str">
        <f t="array" ref="AK45">IF(B45="","",INDEX(Berechnung!$F$165:$F$214,ROW()-5))</f>
        <v>00:00</v>
      </c>
      <c r="AP45" s="82" t="str">
        <f>Berechnung!A191</f>
        <v/>
      </c>
    </row>
    <row r="46" spans="2:42" x14ac:dyDescent="0.25">
      <c r="B46" s="103">
        <v>41</v>
      </c>
      <c r="C46" s="31" t="str">
        <f>IF(ISERROR(VLOOKUP(B46,Mitarbeiter!$B$2:$D$51,2,0)),"",IF(VLOOKUP(B46,Mitarbeiter!$B$2:$D$51,2,0)="","",VLOOKUP(B46,Mitarbeiter!$B$2:$D$51,2,0)))</f>
        <v>Vorname41</v>
      </c>
      <c r="D46" s="37" t="str">
        <f>IF(ISERROR(VLOOKUP(B46,Mitarbeiter!$B$2:$D$51,3,0)),"",IF(VLOOKUP(B46,Mitarbeiter!$B$2:$D$51,3,0)="","",VLOOKUP(B46,Mitarbeiter!$B$2:$D$51,3,0)))</f>
        <v>Nachname41</v>
      </c>
      <c r="E46" s="32">
        <f t="array" ref="E46">IF(ISERROR(INDEX(Berechnung!$H$44:$H$93,MATCH(B46,Personalnummer,0))),"",INDEX(Berechnung!$H$44:$H$93,MATCH(B46,Personalnummer,0)))</f>
        <v>0</v>
      </c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35" t="str">
        <f t="array" ref="AK46">IF(B46="","",INDEX(Berechnung!$F$165:$F$214,ROW()-5))</f>
        <v>00:00</v>
      </c>
      <c r="AP46" s="82" t="str">
        <f>Berechnung!A192</f>
        <v/>
      </c>
    </row>
    <row r="47" spans="2:42" x14ac:dyDescent="0.25">
      <c r="B47" s="103">
        <v>42</v>
      </c>
      <c r="C47" s="31" t="str">
        <f>IF(ISERROR(VLOOKUP(B47,Mitarbeiter!$B$2:$D$51,2,0)),"",IF(VLOOKUP(B47,Mitarbeiter!$B$2:$D$51,2,0)="","",VLOOKUP(B47,Mitarbeiter!$B$2:$D$51,2,0)))</f>
        <v>Vorname42</v>
      </c>
      <c r="D47" s="37" t="str">
        <f>IF(ISERROR(VLOOKUP(B47,Mitarbeiter!$B$2:$D$51,3,0)),"",IF(VLOOKUP(B47,Mitarbeiter!$B$2:$D$51,3,0)="","",VLOOKUP(B47,Mitarbeiter!$B$2:$D$51,3,0)))</f>
        <v>Nachname42</v>
      </c>
      <c r="E47" s="32">
        <f t="array" ref="E47">IF(ISERROR(INDEX(Berechnung!$H$44:$H$93,MATCH(B47,Personalnummer,0))),"",INDEX(Berechnung!$H$44:$H$93,MATCH(B47,Personalnummer,0)))</f>
        <v>0</v>
      </c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35" t="str">
        <f t="array" ref="AK47">IF(B47="","",INDEX(Berechnung!$F$165:$F$214,ROW()-5))</f>
        <v>00:00</v>
      </c>
      <c r="AP47" s="82" t="str">
        <f>Berechnung!A193</f>
        <v/>
      </c>
    </row>
    <row r="48" spans="2:42" x14ac:dyDescent="0.25">
      <c r="B48" s="103">
        <v>43</v>
      </c>
      <c r="C48" s="31" t="str">
        <f>IF(ISERROR(VLOOKUP(B48,Mitarbeiter!$B$2:$D$51,2,0)),"",IF(VLOOKUP(B48,Mitarbeiter!$B$2:$D$51,2,0)="","",VLOOKUP(B48,Mitarbeiter!$B$2:$D$51,2,0)))</f>
        <v>Vorname43</v>
      </c>
      <c r="D48" s="37" t="str">
        <f>IF(ISERROR(VLOOKUP(B48,Mitarbeiter!$B$2:$D$51,3,0)),"",IF(VLOOKUP(B48,Mitarbeiter!$B$2:$D$51,3,0)="","",VLOOKUP(B48,Mitarbeiter!$B$2:$D$51,3,0)))</f>
        <v>Nachname43</v>
      </c>
      <c r="E48" s="32">
        <f t="array" ref="E48">IF(ISERROR(INDEX(Berechnung!$H$44:$H$93,MATCH(B48,Personalnummer,0))),"",INDEX(Berechnung!$H$44:$H$93,MATCH(B48,Personalnummer,0)))</f>
        <v>0</v>
      </c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35" t="str">
        <f t="array" ref="AK48">IF(B48="","",INDEX(Berechnung!$F$165:$F$214,ROW()-5))</f>
        <v>00:00</v>
      </c>
      <c r="AP48" s="82" t="str">
        <f>Berechnung!A194</f>
        <v/>
      </c>
    </row>
    <row r="49" spans="2:42" x14ac:dyDescent="0.25">
      <c r="B49" s="103">
        <v>44</v>
      </c>
      <c r="C49" s="31" t="str">
        <f>IF(ISERROR(VLOOKUP(B49,Mitarbeiter!$B$2:$D$51,2,0)),"",IF(VLOOKUP(B49,Mitarbeiter!$B$2:$D$51,2,0)="","",VLOOKUP(B49,Mitarbeiter!$B$2:$D$51,2,0)))</f>
        <v>Vorname44</v>
      </c>
      <c r="D49" s="37" t="str">
        <f>IF(ISERROR(VLOOKUP(B49,Mitarbeiter!$B$2:$D$51,3,0)),"",IF(VLOOKUP(B49,Mitarbeiter!$B$2:$D$51,3,0)="","",VLOOKUP(B49,Mitarbeiter!$B$2:$D$51,3,0)))</f>
        <v>Nachname44</v>
      </c>
      <c r="E49" s="32">
        <f t="array" ref="E49">IF(ISERROR(INDEX(Berechnung!$H$44:$H$93,MATCH(B49,Personalnummer,0))),"",INDEX(Berechnung!$H$44:$H$93,MATCH(B49,Personalnummer,0)))</f>
        <v>0</v>
      </c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35" t="str">
        <f t="array" ref="AK49">IF(B49="","",INDEX(Berechnung!$F$165:$F$214,ROW()-5))</f>
        <v>00:00</v>
      </c>
      <c r="AP49" s="82" t="str">
        <f>Berechnung!A195</f>
        <v/>
      </c>
    </row>
    <row r="50" spans="2:42" x14ac:dyDescent="0.25">
      <c r="B50" s="103">
        <v>45</v>
      </c>
      <c r="C50" s="31" t="str">
        <f>IF(ISERROR(VLOOKUP(B50,Mitarbeiter!$B$2:$D$51,2,0)),"",IF(VLOOKUP(B50,Mitarbeiter!$B$2:$D$51,2,0)="","",VLOOKUP(B50,Mitarbeiter!$B$2:$D$51,2,0)))</f>
        <v>Vorname45</v>
      </c>
      <c r="D50" s="37" t="str">
        <f>IF(ISERROR(VLOOKUP(B50,Mitarbeiter!$B$2:$D$51,3,0)),"",IF(VLOOKUP(B50,Mitarbeiter!$B$2:$D$51,3,0)="","",VLOOKUP(B50,Mitarbeiter!$B$2:$D$51,3,0)))</f>
        <v>Nachname45</v>
      </c>
      <c r="E50" s="32">
        <f t="array" ref="E50">IF(ISERROR(INDEX(Berechnung!$H$44:$H$93,MATCH(B50,Personalnummer,0))),"",INDEX(Berechnung!$H$44:$H$93,MATCH(B50,Personalnummer,0)))</f>
        <v>0</v>
      </c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35" t="str">
        <f t="array" ref="AK50">IF(B50="","",INDEX(Berechnung!$F$165:$F$214,ROW()-5))</f>
        <v>00:00</v>
      </c>
      <c r="AP50" s="82" t="str">
        <f>Berechnung!A196</f>
        <v/>
      </c>
    </row>
    <row r="51" spans="2:42" x14ac:dyDescent="0.25">
      <c r="B51" s="103">
        <v>46</v>
      </c>
      <c r="C51" s="31" t="str">
        <f>IF(ISERROR(VLOOKUP(B51,Mitarbeiter!$B$2:$D$51,2,0)),"",IF(VLOOKUP(B51,Mitarbeiter!$B$2:$D$51,2,0)="","",VLOOKUP(B51,Mitarbeiter!$B$2:$D$51,2,0)))</f>
        <v>Vorname46</v>
      </c>
      <c r="D51" s="37" t="str">
        <f>IF(ISERROR(VLOOKUP(B51,Mitarbeiter!$B$2:$D$51,3,0)),"",IF(VLOOKUP(B51,Mitarbeiter!$B$2:$D$51,3,0)="","",VLOOKUP(B51,Mitarbeiter!$B$2:$D$51,3,0)))</f>
        <v>Nachname46</v>
      </c>
      <c r="E51" s="32">
        <f t="array" ref="E51">IF(ISERROR(INDEX(Berechnung!$H$44:$H$93,MATCH(B51,Personalnummer,0))),"",INDEX(Berechnung!$H$44:$H$93,MATCH(B51,Personalnummer,0)))</f>
        <v>0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35" t="str">
        <f t="array" ref="AK51">IF(B51="","",INDEX(Berechnung!$F$165:$F$214,ROW()-5))</f>
        <v>00:00</v>
      </c>
      <c r="AP51" s="82" t="str">
        <f>Berechnung!A197</f>
        <v/>
      </c>
    </row>
    <row r="52" spans="2:42" x14ac:dyDescent="0.25">
      <c r="B52" s="103">
        <v>47</v>
      </c>
      <c r="C52" s="31" t="str">
        <f>IF(ISERROR(VLOOKUP(B52,Mitarbeiter!$B$2:$D$51,2,0)),"",IF(VLOOKUP(B52,Mitarbeiter!$B$2:$D$51,2,0)="","",VLOOKUP(B52,Mitarbeiter!$B$2:$D$51,2,0)))</f>
        <v>Vorname47</v>
      </c>
      <c r="D52" s="37" t="str">
        <f>IF(ISERROR(VLOOKUP(B52,Mitarbeiter!$B$2:$D$51,3,0)),"",IF(VLOOKUP(B52,Mitarbeiter!$B$2:$D$51,3,0)="","",VLOOKUP(B52,Mitarbeiter!$B$2:$D$51,3,0)))</f>
        <v>Nachname47</v>
      </c>
      <c r="E52" s="32">
        <f t="array" ref="E52">IF(ISERROR(INDEX(Berechnung!$H$44:$H$93,MATCH(B52,Personalnummer,0))),"",INDEX(Berechnung!$H$44:$H$93,MATCH(B52,Personalnummer,0)))</f>
        <v>0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35" t="str">
        <f t="array" ref="AK52">IF(B52="","",INDEX(Berechnung!$F$165:$F$214,ROW()-5))</f>
        <v>00:00</v>
      </c>
      <c r="AP52" s="82" t="str">
        <f>Berechnung!A198</f>
        <v/>
      </c>
    </row>
    <row r="53" spans="2:42" x14ac:dyDescent="0.25">
      <c r="B53" s="103">
        <v>48</v>
      </c>
      <c r="C53" s="31" t="str">
        <f>IF(ISERROR(VLOOKUP(B53,Mitarbeiter!$B$2:$D$51,2,0)),"",IF(VLOOKUP(B53,Mitarbeiter!$B$2:$D$51,2,0)="","",VLOOKUP(B53,Mitarbeiter!$B$2:$D$51,2,0)))</f>
        <v>Vorname48</v>
      </c>
      <c r="D53" s="37" t="str">
        <f>IF(ISERROR(VLOOKUP(B53,Mitarbeiter!$B$2:$D$51,3,0)),"",IF(VLOOKUP(B53,Mitarbeiter!$B$2:$D$51,3,0)="","",VLOOKUP(B53,Mitarbeiter!$B$2:$D$51,3,0)))</f>
        <v>Nachname48</v>
      </c>
      <c r="E53" s="32">
        <f t="array" ref="E53">IF(ISERROR(INDEX(Berechnung!$H$44:$H$93,MATCH(B53,Personalnummer,0))),"",INDEX(Berechnung!$H$44:$H$93,MATCH(B53,Personalnummer,0)))</f>
        <v>0</v>
      </c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35" t="str">
        <f t="array" ref="AK53">IF(B53="","",INDEX(Berechnung!$F$165:$F$214,ROW()-5))</f>
        <v>00:00</v>
      </c>
      <c r="AP53" s="82" t="str">
        <f>Berechnung!A199</f>
        <v/>
      </c>
    </row>
    <row r="54" spans="2:42" x14ac:dyDescent="0.25">
      <c r="B54" s="103">
        <v>49</v>
      </c>
      <c r="C54" s="31" t="str">
        <f>IF(ISERROR(VLOOKUP(B54,Mitarbeiter!$B$2:$D$51,2,0)),"",IF(VLOOKUP(B54,Mitarbeiter!$B$2:$D$51,2,0)="","",VLOOKUP(B54,Mitarbeiter!$B$2:$D$51,2,0)))</f>
        <v>Vorname49</v>
      </c>
      <c r="D54" s="37" t="str">
        <f>IF(ISERROR(VLOOKUP(B54,Mitarbeiter!$B$2:$D$51,3,0)),"",IF(VLOOKUP(B54,Mitarbeiter!$B$2:$D$51,3,0)="","",VLOOKUP(B54,Mitarbeiter!$B$2:$D$51,3,0)))</f>
        <v>Nachname49</v>
      </c>
      <c r="E54" s="32">
        <f t="array" ref="E54">IF(ISERROR(INDEX(Berechnung!$H$44:$H$93,MATCH(B54,Personalnummer,0))),"",INDEX(Berechnung!$H$44:$H$93,MATCH(B54,Personalnummer,0)))</f>
        <v>0</v>
      </c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35" t="str">
        <f t="array" ref="AK54">IF(B54="","",INDEX(Berechnung!$F$165:$F$214,ROW()-5))</f>
        <v>00:00</v>
      </c>
      <c r="AP54" s="82" t="str">
        <f>Berechnung!A200</f>
        <v/>
      </c>
    </row>
    <row r="55" spans="2:42" x14ac:dyDescent="0.25">
      <c r="B55" s="102">
        <v>50</v>
      </c>
      <c r="C55" s="33" t="str">
        <f>IF(ISERROR(VLOOKUP(B55,Mitarbeiter!$B$2:$D$51,2,0)),"",IF(VLOOKUP(B55,Mitarbeiter!$B$2:$D$51,2,0)="","",VLOOKUP(B55,Mitarbeiter!$B$2:$D$51,2,0)))</f>
        <v>Vorname50</v>
      </c>
      <c r="D55" s="38" t="str">
        <f>IF(ISERROR(VLOOKUP(B55,Mitarbeiter!$B$2:$D$51,3,0)),"",IF(VLOOKUP(B55,Mitarbeiter!$B$2:$D$51,3,0)="","",VLOOKUP(B55,Mitarbeiter!$B$2:$D$51,3,0)))</f>
        <v>Nachname50</v>
      </c>
      <c r="E55" s="34">
        <f t="array" ref="E55">IF(ISERROR(INDEX(Berechnung!$H$44:$H$93,MATCH(B55,Personalnummer,0))),"",INDEX(Berechnung!$H$44:$H$93,MATCH(B55,Personalnummer,0)))</f>
        <v>0</v>
      </c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36" t="str">
        <f t="array" ref="AK55">IF(B55="","",INDEX(Berechnung!$F$165:$F$214,ROW()-5))</f>
        <v>00:00</v>
      </c>
      <c r="AP55" s="82" t="str">
        <f>Berechnung!A201</f>
        <v/>
      </c>
    </row>
    <row r="56" spans="2:42" x14ac:dyDescent="0.25">
      <c r="AP56" s="82" t="str">
        <f>Berechnung!A202</f>
        <v/>
      </c>
    </row>
    <row r="57" spans="2:42" x14ac:dyDescent="0.25">
      <c r="AP57" s="82" t="str">
        <f>Berechnung!A203</f>
        <v/>
      </c>
    </row>
    <row r="58" spans="2:42" x14ac:dyDescent="0.25">
      <c r="AP58" s="82" t="str">
        <f>Berechnung!A204</f>
        <v/>
      </c>
    </row>
    <row r="59" spans="2:42" x14ac:dyDescent="0.25">
      <c r="AP59" s="82" t="str">
        <f>Berechnung!A205</f>
        <v/>
      </c>
    </row>
    <row r="60" spans="2:42" x14ac:dyDescent="0.25">
      <c r="AP60" s="82" t="str">
        <f>Berechnung!A206</f>
        <v/>
      </c>
    </row>
    <row r="61" spans="2:42" x14ac:dyDescent="0.25">
      <c r="AP61" s="82" t="str">
        <f>Berechnung!A207</f>
        <v/>
      </c>
    </row>
    <row r="62" spans="2:42" x14ac:dyDescent="0.25">
      <c r="AP62" s="82" t="str">
        <f>Berechnung!A208</f>
        <v/>
      </c>
    </row>
    <row r="63" spans="2:42" x14ac:dyDescent="0.25">
      <c r="AP63" s="82" t="str">
        <f>Berechnung!A209</f>
        <v/>
      </c>
    </row>
    <row r="64" spans="2:42" x14ac:dyDescent="0.25">
      <c r="AP64" s="82" t="str">
        <f>Berechnung!A210</f>
        <v/>
      </c>
    </row>
    <row r="65" spans="42:42" x14ac:dyDescent="0.25">
      <c r="AP65" s="82" t="str">
        <f>Berechnung!A211</f>
        <v/>
      </c>
    </row>
    <row r="66" spans="42:42" x14ac:dyDescent="0.25">
      <c r="AP66" s="82" t="str">
        <f>Berechnung!A212</f>
        <v/>
      </c>
    </row>
    <row r="67" spans="42:42" x14ac:dyDescent="0.25">
      <c r="AP67" s="82" t="str">
        <f>Berechnung!A213</f>
        <v/>
      </c>
    </row>
    <row r="68" spans="42:42" x14ac:dyDescent="0.25">
      <c r="AP68" s="82" t="str">
        <f>Berechnung!A214</f>
        <v/>
      </c>
    </row>
    <row r="69" spans="42:42" x14ac:dyDescent="0.25">
      <c r="AP69" s="82" t="str">
        <f>Berechnung!A215</f>
        <v/>
      </c>
    </row>
    <row r="70" spans="42:42" x14ac:dyDescent="0.25">
      <c r="AP70" s="82" t="str">
        <f>Berechnung!A216</f>
        <v/>
      </c>
    </row>
    <row r="71" spans="42:42" x14ac:dyDescent="0.25">
      <c r="AP71" s="82" t="str">
        <f>Berechnung!A217</f>
        <v/>
      </c>
    </row>
    <row r="72" spans="42:42" x14ac:dyDescent="0.25">
      <c r="AP72" s="82" t="str">
        <f>Berechnung!A218</f>
        <v/>
      </c>
    </row>
    <row r="73" spans="42:42" x14ac:dyDescent="0.25">
      <c r="AP73" s="82" t="str">
        <f>Berechnung!A219</f>
        <v/>
      </c>
    </row>
    <row r="74" spans="42:42" x14ac:dyDescent="0.25">
      <c r="AP74" s="82" t="str">
        <f>Berechnung!A220</f>
        <v/>
      </c>
    </row>
    <row r="75" spans="42:42" x14ac:dyDescent="0.25">
      <c r="AP75" s="82" t="str">
        <f>Berechnung!A221</f>
        <v/>
      </c>
    </row>
    <row r="76" spans="42:42" x14ac:dyDescent="0.25">
      <c r="AP76" s="82" t="str">
        <f>Berechnung!A222</f>
        <v/>
      </c>
    </row>
    <row r="77" spans="42:42" x14ac:dyDescent="0.25">
      <c r="AP77" s="82" t="str">
        <f>Berechnung!A223</f>
        <v/>
      </c>
    </row>
    <row r="78" spans="42:42" x14ac:dyDescent="0.25">
      <c r="AP78" s="82" t="str">
        <f>Berechnung!A224</f>
        <v/>
      </c>
    </row>
    <row r="79" spans="42:42" x14ac:dyDescent="0.25">
      <c r="AP79" s="82" t="str">
        <f>Berechnung!A225</f>
        <v/>
      </c>
    </row>
    <row r="80" spans="42:42" x14ac:dyDescent="0.25">
      <c r="AP80" s="82" t="str">
        <f>Berechnung!A226</f>
        <v/>
      </c>
    </row>
    <row r="81" spans="42:42" x14ac:dyDescent="0.25">
      <c r="AP81" s="82" t="str">
        <f>Berechnung!A227</f>
        <v/>
      </c>
    </row>
    <row r="82" spans="42:42" x14ac:dyDescent="0.25">
      <c r="AP82" s="82" t="str">
        <f>Berechnung!A228</f>
        <v/>
      </c>
    </row>
    <row r="83" spans="42:42" x14ac:dyDescent="0.25">
      <c r="AP83" s="82" t="str">
        <f>Berechnung!A229</f>
        <v/>
      </c>
    </row>
    <row r="84" spans="42:42" x14ac:dyDescent="0.25">
      <c r="AP84" s="82" t="str">
        <f>Berechnung!A230</f>
        <v/>
      </c>
    </row>
    <row r="85" spans="42:42" x14ac:dyDescent="0.25">
      <c r="AP85" s="82" t="str">
        <f>Berechnung!A231</f>
        <v/>
      </c>
    </row>
    <row r="86" spans="42:42" x14ac:dyDescent="0.25">
      <c r="AP86" s="82" t="str">
        <f>Berechnung!A232</f>
        <v/>
      </c>
    </row>
    <row r="87" spans="42:42" x14ac:dyDescent="0.25">
      <c r="AP87" s="82" t="str">
        <f>Berechnung!A233</f>
        <v/>
      </c>
    </row>
    <row r="88" spans="42:42" x14ac:dyDescent="0.25">
      <c r="AP88" s="82" t="str">
        <f>Berechnung!A234</f>
        <v/>
      </c>
    </row>
    <row r="89" spans="42:42" x14ac:dyDescent="0.25">
      <c r="AP89" s="82" t="str">
        <f>Berechnung!A235</f>
        <v/>
      </c>
    </row>
    <row r="90" spans="42:42" x14ac:dyDescent="0.25">
      <c r="AP90" s="82" t="str">
        <f>Berechnung!A236</f>
        <v/>
      </c>
    </row>
    <row r="91" spans="42:42" x14ac:dyDescent="0.25">
      <c r="AP91" s="82" t="str">
        <f>Berechnung!A237</f>
        <v/>
      </c>
    </row>
    <row r="92" spans="42:42" x14ac:dyDescent="0.25">
      <c r="AP92" s="82" t="str">
        <f>Berechnung!A238</f>
        <v/>
      </c>
    </row>
    <row r="93" spans="42:42" x14ac:dyDescent="0.25">
      <c r="AP93" s="82" t="str">
        <f>Berechnung!A239</f>
        <v/>
      </c>
    </row>
    <row r="94" spans="42:42" x14ac:dyDescent="0.25">
      <c r="AP94" s="82" t="str">
        <f>Berechnung!A240</f>
        <v/>
      </c>
    </row>
    <row r="95" spans="42:42" x14ac:dyDescent="0.25">
      <c r="AP95" s="82" t="str">
        <f>Berechnung!A241</f>
        <v/>
      </c>
    </row>
    <row r="96" spans="42:42" x14ac:dyDescent="0.25">
      <c r="AP96" s="82" t="str">
        <f>Berechnung!A242</f>
        <v/>
      </c>
    </row>
    <row r="97" spans="42:42" x14ac:dyDescent="0.25">
      <c r="AP97" s="82" t="str">
        <f>Berechnung!A243</f>
        <v/>
      </c>
    </row>
    <row r="98" spans="42:42" x14ac:dyDescent="0.25">
      <c r="AP98" s="82" t="str">
        <f>Berechnung!A244</f>
        <v/>
      </c>
    </row>
    <row r="99" spans="42:42" x14ac:dyDescent="0.25">
      <c r="AP99" s="82" t="str">
        <f>Berechnung!A245</f>
        <v/>
      </c>
    </row>
    <row r="100" spans="42:42" x14ac:dyDescent="0.25">
      <c r="AP100" s="82" t="str">
        <f>Berechnung!A246</f>
        <v/>
      </c>
    </row>
    <row r="101" spans="42:42" x14ac:dyDescent="0.25">
      <c r="AP101" s="82" t="str">
        <f>Berechnung!A247</f>
        <v/>
      </c>
    </row>
    <row r="102" spans="42:42" x14ac:dyDescent="0.25">
      <c r="AP102" s="82" t="str">
        <f>Berechnung!A248</f>
        <v/>
      </c>
    </row>
    <row r="103" spans="42:42" x14ac:dyDescent="0.25">
      <c r="AP103" s="82" t="str">
        <f>Berechnung!A249</f>
        <v/>
      </c>
    </row>
    <row r="104" spans="42:42" x14ac:dyDescent="0.25">
      <c r="AP104" s="82" t="str">
        <f>Berechnung!A250</f>
        <v/>
      </c>
    </row>
    <row r="105" spans="42:42" x14ac:dyDescent="0.25">
      <c r="AP105" s="82" t="str">
        <f>Berechnung!A251</f>
        <v/>
      </c>
    </row>
    <row r="106" spans="42:42" x14ac:dyDescent="0.25">
      <c r="AP106" s="82" t="str">
        <f>Berechnung!A252</f>
        <v/>
      </c>
    </row>
    <row r="107" spans="42:42" x14ac:dyDescent="0.25">
      <c r="AP107" s="82" t="str">
        <f>Berechnung!A253</f>
        <v/>
      </c>
    </row>
    <row r="108" spans="42:42" x14ac:dyDescent="0.25">
      <c r="AP108" s="82" t="str">
        <f>Berechnung!A254</f>
        <v/>
      </c>
    </row>
    <row r="109" spans="42:42" x14ac:dyDescent="0.25">
      <c r="AP109" s="82" t="str">
        <f>Berechnung!A255</f>
        <v/>
      </c>
    </row>
    <row r="110" spans="42:42" x14ac:dyDescent="0.25">
      <c r="AP110" s="82" t="str">
        <f>Berechnung!A256</f>
        <v/>
      </c>
    </row>
    <row r="111" spans="42:42" x14ac:dyDescent="0.25">
      <c r="AP111" s="82" t="str">
        <f>Berechnung!A257</f>
        <v/>
      </c>
    </row>
    <row r="112" spans="42:42" x14ac:dyDescent="0.25">
      <c r="AP112" s="82" t="str">
        <f>Berechnung!A258</f>
        <v/>
      </c>
    </row>
    <row r="113" spans="42:42" x14ac:dyDescent="0.25">
      <c r="AP113" s="82" t="str">
        <f>Berechnung!A259</f>
        <v/>
      </c>
    </row>
    <row r="114" spans="42:42" x14ac:dyDescent="0.25">
      <c r="AP114" s="82" t="str">
        <f>Berechnung!A260</f>
        <v/>
      </c>
    </row>
    <row r="115" spans="42:42" x14ac:dyDescent="0.25">
      <c r="AP115" s="82" t="str">
        <f>Berechnung!A261</f>
        <v/>
      </c>
    </row>
    <row r="116" spans="42:42" x14ac:dyDescent="0.25">
      <c r="AP116" s="82" t="str">
        <f>Berechnung!A262</f>
        <v/>
      </c>
    </row>
    <row r="117" spans="42:42" x14ac:dyDescent="0.25">
      <c r="AP117" s="82" t="str">
        <f>Berechnung!A263</f>
        <v/>
      </c>
    </row>
    <row r="118" spans="42:42" x14ac:dyDescent="0.25">
      <c r="AP118" s="82" t="str">
        <f>Berechnung!A264</f>
        <v/>
      </c>
    </row>
    <row r="119" spans="42:42" x14ac:dyDescent="0.25">
      <c r="AP119" s="82" t="str">
        <f>Berechnung!A265</f>
        <v/>
      </c>
    </row>
    <row r="120" spans="42:42" x14ac:dyDescent="0.25">
      <c r="AP120" s="82" t="str">
        <f>Berechnung!A266</f>
        <v/>
      </c>
    </row>
    <row r="121" spans="42:42" x14ac:dyDescent="0.25">
      <c r="AP121" s="82" t="str">
        <f>Berechnung!A267</f>
        <v/>
      </c>
    </row>
    <row r="122" spans="42:42" x14ac:dyDescent="0.25">
      <c r="AP122" s="82" t="str">
        <f>Berechnung!A268</f>
        <v/>
      </c>
    </row>
    <row r="123" spans="42:42" x14ac:dyDescent="0.25">
      <c r="AP123" s="82" t="str">
        <f>Berechnung!A269</f>
        <v/>
      </c>
    </row>
    <row r="124" spans="42:42" x14ac:dyDescent="0.25">
      <c r="AP124" s="82" t="str">
        <f>Berechnung!A270</f>
        <v/>
      </c>
    </row>
    <row r="125" spans="42:42" x14ac:dyDescent="0.25">
      <c r="AP125" s="82" t="str">
        <f>Berechnung!A271</f>
        <v/>
      </c>
    </row>
    <row r="126" spans="42:42" x14ac:dyDescent="0.25">
      <c r="AP126" s="82" t="str">
        <f>Berechnung!A272</f>
        <v/>
      </c>
    </row>
    <row r="127" spans="42:42" x14ac:dyDescent="0.25">
      <c r="AP127" s="82" t="str">
        <f>Berechnung!A273</f>
        <v/>
      </c>
    </row>
    <row r="128" spans="42:42" x14ac:dyDescent="0.25">
      <c r="AP128" s="82" t="str">
        <f>Berechnung!A274</f>
        <v/>
      </c>
    </row>
    <row r="129" spans="42:42" x14ac:dyDescent="0.25">
      <c r="AP129" s="82" t="str">
        <f>Berechnung!A275</f>
        <v/>
      </c>
    </row>
    <row r="130" spans="42:42" x14ac:dyDescent="0.25">
      <c r="AP130" s="82" t="str">
        <f>Berechnung!A276</f>
        <v/>
      </c>
    </row>
    <row r="131" spans="42:42" x14ac:dyDescent="0.25">
      <c r="AP131" s="82" t="str">
        <f>Berechnung!A277</f>
        <v/>
      </c>
    </row>
    <row r="132" spans="42:42" x14ac:dyDescent="0.25">
      <c r="AP132" s="82" t="str">
        <f>Berechnung!A278</f>
        <v/>
      </c>
    </row>
    <row r="133" spans="42:42" x14ac:dyDescent="0.25">
      <c r="AP133" s="82" t="str">
        <f>Berechnung!A279</f>
        <v/>
      </c>
    </row>
    <row r="134" spans="42:42" x14ac:dyDescent="0.25">
      <c r="AP134" s="82" t="str">
        <f>Berechnung!A280</f>
        <v/>
      </c>
    </row>
    <row r="135" spans="42:42" x14ac:dyDescent="0.25">
      <c r="AP135" s="82" t="str">
        <f>Berechnung!A281</f>
        <v/>
      </c>
    </row>
    <row r="136" spans="42:42" x14ac:dyDescent="0.25">
      <c r="AP136" s="82" t="str">
        <f>Berechnung!A282</f>
        <v/>
      </c>
    </row>
    <row r="137" spans="42:42" x14ac:dyDescent="0.25">
      <c r="AP137" s="82" t="str">
        <f>Berechnung!A283</f>
        <v/>
      </c>
    </row>
    <row r="138" spans="42:42" x14ac:dyDescent="0.25">
      <c r="AP138" s="82" t="str">
        <f>Berechnung!A284</f>
        <v/>
      </c>
    </row>
    <row r="139" spans="42:42" x14ac:dyDescent="0.25">
      <c r="AP139" s="82" t="str">
        <f>Berechnung!A285</f>
        <v/>
      </c>
    </row>
    <row r="140" spans="42:42" x14ac:dyDescent="0.25">
      <c r="AP140" s="82" t="str">
        <f>Berechnung!A286</f>
        <v/>
      </c>
    </row>
    <row r="141" spans="42:42" x14ac:dyDescent="0.25">
      <c r="AP141" s="82" t="str">
        <f>Berechnung!A287</f>
        <v/>
      </c>
    </row>
    <row r="142" spans="42:42" x14ac:dyDescent="0.25">
      <c r="AP142" s="82" t="str">
        <f>Berechnung!A288</f>
        <v/>
      </c>
    </row>
    <row r="143" spans="42:42" x14ac:dyDescent="0.25">
      <c r="AP143" s="82" t="str">
        <f>Berechnung!A289</f>
        <v/>
      </c>
    </row>
    <row r="144" spans="42:42" x14ac:dyDescent="0.25">
      <c r="AP144" s="82" t="str">
        <f>Berechnung!A290</f>
        <v/>
      </c>
    </row>
    <row r="145" spans="42:42" x14ac:dyDescent="0.25">
      <c r="AP145" s="82" t="str">
        <f>Berechnung!A291</f>
        <v/>
      </c>
    </row>
    <row r="146" spans="42:42" x14ac:dyDescent="0.25">
      <c r="AP146" s="82" t="str">
        <f>Berechnung!A292</f>
        <v/>
      </c>
    </row>
    <row r="147" spans="42:42" x14ac:dyDescent="0.25">
      <c r="AP147" s="82" t="str">
        <f>Berechnung!A293</f>
        <v/>
      </c>
    </row>
    <row r="148" spans="42:42" x14ac:dyDescent="0.25">
      <c r="AP148" s="82" t="str">
        <f>Berechnung!A294</f>
        <v/>
      </c>
    </row>
    <row r="149" spans="42:42" x14ac:dyDescent="0.25">
      <c r="AP149" s="82" t="str">
        <f>Berechnung!A295</f>
        <v/>
      </c>
    </row>
    <row r="150" spans="42:42" x14ac:dyDescent="0.25">
      <c r="AP150" s="82" t="str">
        <f>Berechnung!A296</f>
        <v/>
      </c>
    </row>
    <row r="151" spans="42:42" x14ac:dyDescent="0.25">
      <c r="AP151" s="82" t="str">
        <f>Berechnung!A297</f>
        <v/>
      </c>
    </row>
    <row r="152" spans="42:42" x14ac:dyDescent="0.25">
      <c r="AP152" s="82" t="str">
        <f>Berechnung!A298</f>
        <v/>
      </c>
    </row>
    <row r="153" spans="42:42" x14ac:dyDescent="0.25">
      <c r="AP153" s="82" t="str">
        <f>Berechnung!A299</f>
        <v/>
      </c>
    </row>
    <row r="154" spans="42:42" x14ac:dyDescent="0.25">
      <c r="AP154" s="82" t="str">
        <f>Berechnung!A300</f>
        <v/>
      </c>
    </row>
    <row r="155" spans="42:42" x14ac:dyDescent="0.25">
      <c r="AP155" s="82" t="str">
        <f>Berechnung!A301</f>
        <v/>
      </c>
    </row>
    <row r="156" spans="42:42" x14ac:dyDescent="0.25">
      <c r="AP156" s="82" t="str">
        <f>Berechnung!A302</f>
        <v/>
      </c>
    </row>
    <row r="157" spans="42:42" x14ac:dyDescent="0.25">
      <c r="AP157" s="82" t="str">
        <f>Berechnung!A303</f>
        <v/>
      </c>
    </row>
    <row r="158" spans="42:42" x14ac:dyDescent="0.25">
      <c r="AP158" s="82" t="str">
        <f>Berechnung!A304</f>
        <v/>
      </c>
    </row>
    <row r="159" spans="42:42" x14ac:dyDescent="0.25">
      <c r="AP159" s="82" t="str">
        <f>Berechnung!A305</f>
        <v/>
      </c>
    </row>
    <row r="160" spans="42:42" x14ac:dyDescent="0.25">
      <c r="AP160" s="82" t="str">
        <f>Berechnung!A306</f>
        <v/>
      </c>
    </row>
    <row r="161" spans="42:42" x14ac:dyDescent="0.25">
      <c r="AP161" s="82" t="str">
        <f>Berechnung!A307</f>
        <v/>
      </c>
    </row>
    <row r="162" spans="42:42" x14ac:dyDescent="0.25">
      <c r="AP162" s="82" t="str">
        <f>Berechnung!A308</f>
        <v/>
      </c>
    </row>
    <row r="163" spans="42:42" x14ac:dyDescent="0.25">
      <c r="AP163" s="82" t="str">
        <f>Berechnung!A309</f>
        <v/>
      </c>
    </row>
    <row r="164" spans="42:42" x14ac:dyDescent="0.25">
      <c r="AP164" s="82" t="str">
        <f>Berechnung!A310</f>
        <v/>
      </c>
    </row>
    <row r="165" spans="42:42" x14ac:dyDescent="0.25">
      <c r="AP165" s="82" t="str">
        <f>Berechnung!A311</f>
        <v/>
      </c>
    </row>
    <row r="166" spans="42:42" x14ac:dyDescent="0.25">
      <c r="AP166" s="82" t="str">
        <f>Berechnung!A312</f>
        <v/>
      </c>
    </row>
    <row r="167" spans="42:42" x14ac:dyDescent="0.25">
      <c r="AP167" s="82" t="str">
        <f>Berechnung!A313</f>
        <v/>
      </c>
    </row>
    <row r="168" spans="42:42" x14ac:dyDescent="0.25">
      <c r="AP168" s="82" t="str">
        <f>Berechnung!A314</f>
        <v/>
      </c>
    </row>
    <row r="169" spans="42:42" x14ac:dyDescent="0.25">
      <c r="AP169" s="82" t="str">
        <f>Berechnung!A315</f>
        <v/>
      </c>
    </row>
    <row r="170" spans="42:42" x14ac:dyDescent="0.25">
      <c r="AP170" s="82" t="str">
        <f>Berechnung!A316</f>
        <v/>
      </c>
    </row>
    <row r="171" spans="42:42" x14ac:dyDescent="0.25">
      <c r="AP171" s="82" t="str">
        <f>Berechnung!A317</f>
        <v/>
      </c>
    </row>
    <row r="172" spans="42:42" x14ac:dyDescent="0.25">
      <c r="AP172" s="82" t="str">
        <f>Berechnung!A318</f>
        <v/>
      </c>
    </row>
    <row r="173" spans="42:42" x14ac:dyDescent="0.25">
      <c r="AP173" s="82" t="str">
        <f>Berechnung!A319</f>
        <v/>
      </c>
    </row>
    <row r="174" spans="42:42" x14ac:dyDescent="0.25">
      <c r="AP174" s="82" t="str">
        <f>Berechnung!A320</f>
        <v/>
      </c>
    </row>
    <row r="175" spans="42:42" x14ac:dyDescent="0.25">
      <c r="AP175" s="82" t="str">
        <f>Berechnung!A321</f>
        <v/>
      </c>
    </row>
    <row r="176" spans="42:42" x14ac:dyDescent="0.25">
      <c r="AP176" s="82" t="str">
        <f>Berechnung!A322</f>
        <v/>
      </c>
    </row>
    <row r="177" spans="42:42" x14ac:dyDescent="0.25">
      <c r="AP177" s="82" t="str">
        <f>Berechnung!A323</f>
        <v/>
      </c>
    </row>
    <row r="178" spans="42:42" x14ac:dyDescent="0.25">
      <c r="AP178" s="82" t="str">
        <f>Berechnung!A324</f>
        <v/>
      </c>
    </row>
    <row r="179" spans="42:42" x14ac:dyDescent="0.25">
      <c r="AP179" s="82" t="str">
        <f>Berechnung!A325</f>
        <v/>
      </c>
    </row>
    <row r="180" spans="42:42" x14ac:dyDescent="0.25">
      <c r="AP180" s="82" t="str">
        <f>Berechnung!A326</f>
        <v/>
      </c>
    </row>
    <row r="181" spans="42:42" x14ac:dyDescent="0.25">
      <c r="AP181" s="82" t="str">
        <f>Berechnung!A327</f>
        <v/>
      </c>
    </row>
    <row r="182" spans="42:42" x14ac:dyDescent="0.25">
      <c r="AP182" s="82" t="str">
        <f>Berechnung!A328</f>
        <v/>
      </c>
    </row>
    <row r="183" spans="42:42" x14ac:dyDescent="0.25">
      <c r="AP183" s="82" t="str">
        <f>Berechnung!A329</f>
        <v/>
      </c>
    </row>
    <row r="184" spans="42:42" x14ac:dyDescent="0.25">
      <c r="AP184" s="82" t="str">
        <f>Berechnung!A330</f>
        <v/>
      </c>
    </row>
    <row r="185" spans="42:42" x14ac:dyDescent="0.25">
      <c r="AP185" s="82" t="str">
        <f>Berechnung!A331</f>
        <v/>
      </c>
    </row>
    <row r="186" spans="42:42" x14ac:dyDescent="0.25">
      <c r="AP186" s="82" t="str">
        <f>Berechnung!A332</f>
        <v/>
      </c>
    </row>
    <row r="187" spans="42:42" x14ac:dyDescent="0.25">
      <c r="AP187" s="82" t="str">
        <f>Berechnung!A333</f>
        <v/>
      </c>
    </row>
    <row r="188" spans="42:42" x14ac:dyDescent="0.25">
      <c r="AP188" s="82" t="str">
        <f>Berechnung!A334</f>
        <v/>
      </c>
    </row>
    <row r="189" spans="42:42" x14ac:dyDescent="0.25">
      <c r="AP189" s="82" t="str">
        <f>Berechnung!A335</f>
        <v/>
      </c>
    </row>
    <row r="190" spans="42:42" x14ac:dyDescent="0.25">
      <c r="AP190" s="82" t="str">
        <f>Berechnung!A336</f>
        <v/>
      </c>
    </row>
    <row r="191" spans="42:42" x14ac:dyDescent="0.25">
      <c r="AP191" s="82" t="str">
        <f>Berechnung!A337</f>
        <v/>
      </c>
    </row>
    <row r="192" spans="42:42" x14ac:dyDescent="0.25">
      <c r="AP192" s="82" t="str">
        <f>Berechnung!A338</f>
        <v/>
      </c>
    </row>
    <row r="193" spans="42:42" x14ac:dyDescent="0.25">
      <c r="AP193" s="82" t="str">
        <f>Berechnung!A339</f>
        <v/>
      </c>
    </row>
    <row r="194" spans="42:42" x14ac:dyDescent="0.25">
      <c r="AP194" s="82" t="str">
        <f>Berechnung!A340</f>
        <v/>
      </c>
    </row>
    <row r="195" spans="42:42" x14ac:dyDescent="0.25">
      <c r="AP195" s="82" t="str">
        <f>Berechnung!A341</f>
        <v/>
      </c>
    </row>
    <row r="196" spans="42:42" x14ac:dyDescent="0.25">
      <c r="AP196" s="82" t="str">
        <f>Berechnung!A342</f>
        <v/>
      </c>
    </row>
    <row r="197" spans="42:42" x14ac:dyDescent="0.25">
      <c r="AP197" s="82" t="str">
        <f>Berechnung!A343</f>
        <v/>
      </c>
    </row>
    <row r="198" spans="42:42" x14ac:dyDescent="0.25">
      <c r="AP198" s="82" t="str">
        <f>Berechnung!A344</f>
        <v/>
      </c>
    </row>
    <row r="199" spans="42:42" x14ac:dyDescent="0.25">
      <c r="AP199" s="82" t="str">
        <f>Berechnung!A345</f>
        <v/>
      </c>
    </row>
    <row r="200" spans="42:42" x14ac:dyDescent="0.25">
      <c r="AP200" s="82" t="str">
        <f>Berechnung!A346</f>
        <v/>
      </c>
    </row>
    <row r="201" spans="42:42" x14ac:dyDescent="0.25">
      <c r="AP201" s="82" t="str">
        <f>Berechnung!A347</f>
        <v/>
      </c>
    </row>
    <row r="202" spans="42:42" x14ac:dyDescent="0.25">
      <c r="AP202" s="82" t="str">
        <f>Berechnung!A348</f>
        <v/>
      </c>
    </row>
    <row r="203" spans="42:42" x14ac:dyDescent="0.25">
      <c r="AP203" s="82" t="str">
        <f>Berechnung!A349</f>
        <v/>
      </c>
    </row>
    <row r="204" spans="42:42" x14ac:dyDescent="0.25">
      <c r="AP204" s="82" t="str">
        <f>Berechnung!A350</f>
        <v/>
      </c>
    </row>
    <row r="205" spans="42:42" x14ac:dyDescent="0.25">
      <c r="AP205" s="82" t="str">
        <f>Berechnung!A351</f>
        <v/>
      </c>
    </row>
    <row r="206" spans="42:42" x14ac:dyDescent="0.25">
      <c r="AP206" s="82" t="str">
        <f>Berechnung!A352</f>
        <v/>
      </c>
    </row>
    <row r="207" spans="42:42" x14ac:dyDescent="0.25">
      <c r="AP207" s="82" t="str">
        <f>Berechnung!A353</f>
        <v/>
      </c>
    </row>
    <row r="208" spans="42:42" x14ac:dyDescent="0.25">
      <c r="AP208" s="82" t="str">
        <f>Berechnung!A354</f>
        <v/>
      </c>
    </row>
    <row r="209" spans="42:42" x14ac:dyDescent="0.25">
      <c r="AP209" s="82" t="str">
        <f>Berechnung!A355</f>
        <v/>
      </c>
    </row>
    <row r="210" spans="42:42" x14ac:dyDescent="0.25">
      <c r="AP210" s="82" t="str">
        <f>Berechnung!A356</f>
        <v/>
      </c>
    </row>
    <row r="211" spans="42:42" x14ac:dyDescent="0.25">
      <c r="AP211" s="82" t="str">
        <f>Berechnung!A357</f>
        <v/>
      </c>
    </row>
    <row r="212" spans="42:42" x14ac:dyDescent="0.25">
      <c r="AP212" s="82" t="str">
        <f>Berechnung!A358</f>
        <v/>
      </c>
    </row>
    <row r="213" spans="42:42" x14ac:dyDescent="0.25">
      <c r="AP213" s="82" t="str">
        <f>Berechnung!A359</f>
        <v/>
      </c>
    </row>
    <row r="214" spans="42:42" x14ac:dyDescent="0.25">
      <c r="AP214" s="82" t="str">
        <f>Berechnung!A360</f>
        <v/>
      </c>
    </row>
    <row r="215" spans="42:42" x14ac:dyDescent="0.25">
      <c r="AP215" s="82" t="str">
        <f>Berechnung!A361</f>
        <v/>
      </c>
    </row>
    <row r="216" spans="42:42" x14ac:dyDescent="0.25">
      <c r="AP216" s="82" t="str">
        <f>Berechnung!A362</f>
        <v/>
      </c>
    </row>
    <row r="217" spans="42:42" x14ac:dyDescent="0.25">
      <c r="AP217" s="82" t="str">
        <f>Berechnung!A363</f>
        <v/>
      </c>
    </row>
    <row r="218" spans="42:42" x14ac:dyDescent="0.25">
      <c r="AP218" s="82" t="str">
        <f>Berechnung!A364</f>
        <v/>
      </c>
    </row>
    <row r="219" spans="42:42" x14ac:dyDescent="0.25">
      <c r="AP219" s="82" t="str">
        <f>Berechnung!A365</f>
        <v/>
      </c>
    </row>
    <row r="220" spans="42:42" x14ac:dyDescent="0.25">
      <c r="AP220" s="82" t="str">
        <f>Berechnung!A366</f>
        <v/>
      </c>
    </row>
    <row r="221" spans="42:42" x14ac:dyDescent="0.25">
      <c r="AP221" s="82" t="str">
        <f>Berechnung!A367</f>
        <v/>
      </c>
    </row>
    <row r="222" spans="42:42" x14ac:dyDescent="0.25">
      <c r="AP222" s="82" t="str">
        <f>Berechnung!A368</f>
        <v/>
      </c>
    </row>
    <row r="223" spans="42:42" x14ac:dyDescent="0.25">
      <c r="AP223" s="82" t="str">
        <f>Berechnung!A369</f>
        <v/>
      </c>
    </row>
    <row r="224" spans="42:42" x14ac:dyDescent="0.25">
      <c r="AP224" s="82" t="str">
        <f>Berechnung!A370</f>
        <v/>
      </c>
    </row>
    <row r="225" spans="42:42" x14ac:dyDescent="0.25">
      <c r="AP225" s="82" t="str">
        <f>Berechnung!A371</f>
        <v/>
      </c>
    </row>
    <row r="226" spans="42:42" x14ac:dyDescent="0.25">
      <c r="AP226" s="82" t="str">
        <f>Berechnung!A372</f>
        <v/>
      </c>
    </row>
    <row r="227" spans="42:42" x14ac:dyDescent="0.25">
      <c r="AP227" s="82" t="str">
        <f>Berechnung!A373</f>
        <v/>
      </c>
    </row>
    <row r="228" spans="42:42" x14ac:dyDescent="0.25">
      <c r="AP228" s="82" t="str">
        <f>Berechnung!A374</f>
        <v/>
      </c>
    </row>
    <row r="229" spans="42:42" x14ac:dyDescent="0.25">
      <c r="AP229" s="82" t="str">
        <f>Berechnung!A375</f>
        <v/>
      </c>
    </row>
    <row r="230" spans="42:42" x14ac:dyDescent="0.25">
      <c r="AP230" s="82" t="str">
        <f>Berechnung!A376</f>
        <v/>
      </c>
    </row>
    <row r="231" spans="42:42" x14ac:dyDescent="0.25">
      <c r="AP231" s="82" t="str">
        <f>Berechnung!A377</f>
        <v/>
      </c>
    </row>
    <row r="232" spans="42:42" x14ac:dyDescent="0.25">
      <c r="AP232" s="82" t="str">
        <f>Berechnung!A378</f>
        <v/>
      </c>
    </row>
    <row r="233" spans="42:42" x14ac:dyDescent="0.25">
      <c r="AP233" s="82" t="str">
        <f>Berechnung!A379</f>
        <v/>
      </c>
    </row>
    <row r="234" spans="42:42" x14ac:dyDescent="0.25">
      <c r="AP234" s="82" t="str">
        <f>Berechnung!A380</f>
        <v/>
      </c>
    </row>
    <row r="235" spans="42:42" x14ac:dyDescent="0.25">
      <c r="AP235" s="82" t="str">
        <f>Berechnung!A381</f>
        <v/>
      </c>
    </row>
    <row r="236" spans="42:42" x14ac:dyDescent="0.25">
      <c r="AP236" s="82" t="str">
        <f>Berechnung!A382</f>
        <v/>
      </c>
    </row>
    <row r="237" spans="42:42" x14ac:dyDescent="0.25">
      <c r="AP237" s="82" t="str">
        <f>Berechnung!A383</f>
        <v/>
      </c>
    </row>
    <row r="238" spans="42:42" x14ac:dyDescent="0.25">
      <c r="AP238" s="82" t="str">
        <f>Berechnung!A384</f>
        <v/>
      </c>
    </row>
    <row r="239" spans="42:42" x14ac:dyDescent="0.25">
      <c r="AP239" s="82" t="str">
        <f>Berechnung!A385</f>
        <v/>
      </c>
    </row>
    <row r="240" spans="42:42" x14ac:dyDescent="0.25">
      <c r="AP240" s="82" t="str">
        <f>Berechnung!A386</f>
        <v/>
      </c>
    </row>
    <row r="241" spans="42:42" x14ac:dyDescent="0.25">
      <c r="AP241" s="82" t="str">
        <f>Berechnung!A387</f>
        <v/>
      </c>
    </row>
    <row r="242" spans="42:42" x14ac:dyDescent="0.25">
      <c r="AP242" s="82" t="str">
        <f>Berechnung!A388</f>
        <v/>
      </c>
    </row>
    <row r="243" spans="42:42" x14ac:dyDescent="0.25">
      <c r="AP243" s="82" t="str">
        <f>Berechnung!A389</f>
        <v/>
      </c>
    </row>
    <row r="244" spans="42:42" x14ac:dyDescent="0.25">
      <c r="AP244" s="82" t="str">
        <f>Berechnung!A390</f>
        <v/>
      </c>
    </row>
    <row r="245" spans="42:42" x14ac:dyDescent="0.25">
      <c r="AP245" s="82" t="str">
        <f>Berechnung!A391</f>
        <v/>
      </c>
    </row>
    <row r="246" spans="42:42" x14ac:dyDescent="0.25">
      <c r="AP246" s="82" t="str">
        <f>Berechnung!A392</f>
        <v/>
      </c>
    </row>
    <row r="247" spans="42:42" x14ac:dyDescent="0.25">
      <c r="AP247" s="82" t="str">
        <f>Berechnung!A393</f>
        <v/>
      </c>
    </row>
    <row r="248" spans="42:42" x14ac:dyDescent="0.25">
      <c r="AP248" s="82" t="str">
        <f>Berechnung!A394</f>
        <v/>
      </c>
    </row>
    <row r="249" spans="42:42" x14ac:dyDescent="0.25">
      <c r="AP249" s="82" t="str">
        <f>Berechnung!A395</f>
        <v/>
      </c>
    </row>
    <row r="250" spans="42:42" x14ac:dyDescent="0.25">
      <c r="AP250" s="82" t="str">
        <f>Berechnung!A396</f>
        <v/>
      </c>
    </row>
    <row r="251" spans="42:42" x14ac:dyDescent="0.25">
      <c r="AP251" s="82" t="str">
        <f>Berechnung!A397</f>
        <v/>
      </c>
    </row>
    <row r="252" spans="42:42" x14ac:dyDescent="0.25">
      <c r="AP252" s="82" t="str">
        <f>Berechnung!A398</f>
        <v/>
      </c>
    </row>
    <row r="253" spans="42:42" x14ac:dyDescent="0.25">
      <c r="AP253" s="82" t="str">
        <f>Berechnung!A399</f>
        <v/>
      </c>
    </row>
    <row r="254" spans="42:42" x14ac:dyDescent="0.25">
      <c r="AP254" s="82" t="str">
        <f>Berechnung!A400</f>
        <v/>
      </c>
    </row>
    <row r="255" spans="42:42" x14ac:dyDescent="0.25">
      <c r="AP255" s="82" t="str">
        <f>Berechnung!A401</f>
        <v/>
      </c>
    </row>
    <row r="256" spans="42:42" x14ac:dyDescent="0.25">
      <c r="AP256" s="82" t="str">
        <f>Berechnung!A402</f>
        <v/>
      </c>
    </row>
    <row r="257" spans="42:42" x14ac:dyDescent="0.25">
      <c r="AP257" s="82" t="str">
        <f>Berechnung!A403</f>
        <v/>
      </c>
    </row>
    <row r="258" spans="42:42" x14ac:dyDescent="0.25">
      <c r="AP258" s="82" t="str">
        <f>Berechnung!A404</f>
        <v/>
      </c>
    </row>
    <row r="259" spans="42:42" x14ac:dyDescent="0.25">
      <c r="AP259" s="82" t="str">
        <f>Berechnung!A405</f>
        <v/>
      </c>
    </row>
    <row r="260" spans="42:42" x14ac:dyDescent="0.25">
      <c r="AP260" s="82" t="str">
        <f>Berechnung!A406</f>
        <v/>
      </c>
    </row>
    <row r="261" spans="42:42" x14ac:dyDescent="0.25">
      <c r="AP261" s="82" t="str">
        <f>Berechnung!A407</f>
        <v/>
      </c>
    </row>
    <row r="262" spans="42:42" x14ac:dyDescent="0.25">
      <c r="AP262" s="82" t="str">
        <f>Berechnung!A408</f>
        <v/>
      </c>
    </row>
    <row r="263" spans="42:42" x14ac:dyDescent="0.25">
      <c r="AP263" s="82" t="str">
        <f>Berechnung!A409</f>
        <v/>
      </c>
    </row>
    <row r="264" spans="42:42" x14ac:dyDescent="0.25">
      <c r="AP264" s="82" t="str">
        <f>Berechnung!A410</f>
        <v/>
      </c>
    </row>
    <row r="265" spans="42:42" x14ac:dyDescent="0.25">
      <c r="AP265" s="82" t="str">
        <f>Berechnung!A411</f>
        <v/>
      </c>
    </row>
    <row r="266" spans="42:42" x14ac:dyDescent="0.25">
      <c r="AP266" s="82" t="str">
        <f>Berechnung!A412</f>
        <v/>
      </c>
    </row>
    <row r="267" spans="42:42" x14ac:dyDescent="0.25">
      <c r="AP267" s="82" t="str">
        <f>Berechnung!A413</f>
        <v/>
      </c>
    </row>
    <row r="268" spans="42:42" x14ac:dyDescent="0.25">
      <c r="AP268" s="82" t="str">
        <f>Berechnung!A414</f>
        <v/>
      </c>
    </row>
    <row r="269" spans="42:42" x14ac:dyDescent="0.25">
      <c r="AP269" s="82" t="str">
        <f>Berechnung!A415</f>
        <v/>
      </c>
    </row>
    <row r="270" spans="42:42" x14ac:dyDescent="0.25">
      <c r="AP270" s="82" t="str">
        <f>Berechnung!A416</f>
        <v/>
      </c>
    </row>
    <row r="271" spans="42:42" x14ac:dyDescent="0.25">
      <c r="AP271" s="82" t="str">
        <f>Berechnung!A417</f>
        <v/>
      </c>
    </row>
    <row r="272" spans="42:42" x14ac:dyDescent="0.25">
      <c r="AP272" s="82" t="str">
        <f>Berechnung!A418</f>
        <v/>
      </c>
    </row>
    <row r="273" spans="42:42" x14ac:dyDescent="0.25">
      <c r="AP273" s="82" t="str">
        <f>Berechnung!A419</f>
        <v/>
      </c>
    </row>
    <row r="274" spans="42:42" x14ac:dyDescent="0.25">
      <c r="AP274" s="82" t="str">
        <f>Berechnung!A420</f>
        <v/>
      </c>
    </row>
    <row r="275" spans="42:42" x14ac:dyDescent="0.25">
      <c r="AP275" s="82" t="str">
        <f>Berechnung!A421</f>
        <v/>
      </c>
    </row>
    <row r="276" spans="42:42" x14ac:dyDescent="0.25">
      <c r="AP276" s="82" t="str">
        <f>Berechnung!A422</f>
        <v/>
      </c>
    </row>
    <row r="277" spans="42:42" x14ac:dyDescent="0.25">
      <c r="AP277" s="82" t="str">
        <f>Berechnung!A423</f>
        <v/>
      </c>
    </row>
    <row r="278" spans="42:42" x14ac:dyDescent="0.25">
      <c r="AP278" s="82" t="str">
        <f>Berechnung!A424</f>
        <v/>
      </c>
    </row>
    <row r="279" spans="42:42" x14ac:dyDescent="0.25">
      <c r="AP279" s="82" t="str">
        <f>Berechnung!A425</f>
        <v/>
      </c>
    </row>
    <row r="280" spans="42:42" x14ac:dyDescent="0.25">
      <c r="AP280" s="82" t="str">
        <f>Berechnung!A426</f>
        <v/>
      </c>
    </row>
    <row r="281" spans="42:42" x14ac:dyDescent="0.25">
      <c r="AP281" s="82" t="str">
        <f>Berechnung!A427</f>
        <v/>
      </c>
    </row>
    <row r="282" spans="42:42" x14ac:dyDescent="0.25">
      <c r="AP282" s="82" t="str">
        <f>Berechnung!A428</f>
        <v/>
      </c>
    </row>
    <row r="283" spans="42:42" x14ac:dyDescent="0.25">
      <c r="AP283" s="82" t="str">
        <f>Berechnung!A429</f>
        <v/>
      </c>
    </row>
    <row r="284" spans="42:42" x14ac:dyDescent="0.25">
      <c r="AP284" s="82" t="str">
        <f>Berechnung!A430</f>
        <v/>
      </c>
    </row>
    <row r="285" spans="42:42" x14ac:dyDescent="0.25">
      <c r="AP285" s="82" t="str">
        <f>Berechnung!A431</f>
        <v/>
      </c>
    </row>
    <row r="286" spans="42:42" x14ac:dyDescent="0.25">
      <c r="AP286" s="82" t="str">
        <f>Berechnung!A432</f>
        <v/>
      </c>
    </row>
    <row r="287" spans="42:42" x14ac:dyDescent="0.25">
      <c r="AP287" s="82" t="str">
        <f>Berechnung!A433</f>
        <v/>
      </c>
    </row>
    <row r="288" spans="42:42" x14ac:dyDescent="0.25">
      <c r="AP288" s="82" t="str">
        <f>Berechnung!A434</f>
        <v/>
      </c>
    </row>
    <row r="289" spans="42:42" x14ac:dyDescent="0.25">
      <c r="AP289" s="82" t="str">
        <f>Berechnung!A435</f>
        <v/>
      </c>
    </row>
    <row r="290" spans="42:42" x14ac:dyDescent="0.25">
      <c r="AP290" s="82" t="str">
        <f>Berechnung!A436</f>
        <v/>
      </c>
    </row>
    <row r="291" spans="42:42" x14ac:dyDescent="0.25">
      <c r="AP291" s="82" t="str">
        <f>Berechnung!A437</f>
        <v/>
      </c>
    </row>
    <row r="292" spans="42:42" x14ac:dyDescent="0.25">
      <c r="AP292" s="82" t="str">
        <f>Berechnung!A438</f>
        <v/>
      </c>
    </row>
    <row r="293" spans="42:42" x14ac:dyDescent="0.25">
      <c r="AP293" s="82" t="str">
        <f>Berechnung!A439</f>
        <v/>
      </c>
    </row>
    <row r="294" spans="42:42" x14ac:dyDescent="0.25">
      <c r="AP294" s="82" t="str">
        <f>Berechnung!A440</f>
        <v/>
      </c>
    </row>
    <row r="295" spans="42:42" x14ac:dyDescent="0.25">
      <c r="AP295" s="82" t="str">
        <f>Berechnung!A441</f>
        <v/>
      </c>
    </row>
    <row r="296" spans="42:42" x14ac:dyDescent="0.25">
      <c r="AP296" s="82" t="str">
        <f>Berechnung!A442</f>
        <v/>
      </c>
    </row>
    <row r="297" spans="42:42" x14ac:dyDescent="0.25">
      <c r="AP297" s="82" t="str">
        <f>Berechnung!A443</f>
        <v/>
      </c>
    </row>
    <row r="298" spans="42:42" x14ac:dyDescent="0.25">
      <c r="AP298" s="82" t="str">
        <f>Berechnung!A444</f>
        <v/>
      </c>
    </row>
    <row r="299" spans="42:42" x14ac:dyDescent="0.25">
      <c r="AP299" s="82" t="str">
        <f>Berechnung!A445</f>
        <v/>
      </c>
    </row>
    <row r="300" spans="42:42" x14ac:dyDescent="0.25">
      <c r="AP300" s="82" t="str">
        <f>Berechnung!A446</f>
        <v/>
      </c>
    </row>
    <row r="301" spans="42:42" x14ac:dyDescent="0.25">
      <c r="AP301" s="82" t="str">
        <f>Berechnung!A447</f>
        <v/>
      </c>
    </row>
    <row r="302" spans="42:42" x14ac:dyDescent="0.25">
      <c r="AP302" s="82" t="str">
        <f>Berechnung!A448</f>
        <v/>
      </c>
    </row>
    <row r="303" spans="42:42" x14ac:dyDescent="0.25">
      <c r="AP303" s="82" t="str">
        <f>Berechnung!A449</f>
        <v/>
      </c>
    </row>
    <row r="304" spans="42:42" x14ac:dyDescent="0.25">
      <c r="AP304" s="82" t="str">
        <f>Berechnung!A450</f>
        <v/>
      </c>
    </row>
    <row r="305" spans="42:42" x14ac:dyDescent="0.25">
      <c r="AP305" s="82" t="str">
        <f>Berechnung!A451</f>
        <v/>
      </c>
    </row>
    <row r="306" spans="42:42" x14ac:dyDescent="0.25">
      <c r="AP306" s="82" t="str">
        <f>Berechnung!A452</f>
        <v/>
      </c>
    </row>
    <row r="307" spans="42:42" x14ac:dyDescent="0.25">
      <c r="AP307" s="82" t="str">
        <f>Berechnung!A453</f>
        <v/>
      </c>
    </row>
    <row r="308" spans="42:42" x14ac:dyDescent="0.25">
      <c r="AP308" s="82" t="str">
        <f>Berechnung!A454</f>
        <v/>
      </c>
    </row>
    <row r="309" spans="42:42" x14ac:dyDescent="0.25">
      <c r="AP309" s="82" t="str">
        <f>Berechnung!A455</f>
        <v/>
      </c>
    </row>
    <row r="310" spans="42:42" x14ac:dyDescent="0.25">
      <c r="AP310" s="82" t="str">
        <f>Berechnung!A456</f>
        <v/>
      </c>
    </row>
    <row r="311" spans="42:42" x14ac:dyDescent="0.25">
      <c r="AP311" s="82" t="str">
        <f>Berechnung!A457</f>
        <v/>
      </c>
    </row>
    <row r="312" spans="42:42" x14ac:dyDescent="0.25">
      <c r="AP312" s="82" t="str">
        <f>Berechnung!A458</f>
        <v/>
      </c>
    </row>
    <row r="313" spans="42:42" x14ac:dyDescent="0.25">
      <c r="AP313" s="82" t="str">
        <f>Berechnung!A459</f>
        <v/>
      </c>
    </row>
    <row r="314" spans="42:42" x14ac:dyDescent="0.25">
      <c r="AP314" s="82" t="str">
        <f>Berechnung!A460</f>
        <v/>
      </c>
    </row>
    <row r="315" spans="42:42" x14ac:dyDescent="0.25">
      <c r="AP315" s="82" t="str">
        <f>Berechnung!A461</f>
        <v/>
      </c>
    </row>
    <row r="316" spans="42:42" x14ac:dyDescent="0.25">
      <c r="AP316" s="82" t="str">
        <f>Berechnung!A462</f>
        <v/>
      </c>
    </row>
    <row r="317" spans="42:42" x14ac:dyDescent="0.25">
      <c r="AP317" s="82" t="str">
        <f>Berechnung!A463</f>
        <v/>
      </c>
    </row>
    <row r="318" spans="42:42" x14ac:dyDescent="0.25">
      <c r="AP318" s="82" t="str">
        <f>Berechnung!A464</f>
        <v/>
      </c>
    </row>
    <row r="319" spans="42:42" x14ac:dyDescent="0.25">
      <c r="AP319" s="82" t="str">
        <f>Berechnung!A465</f>
        <v/>
      </c>
    </row>
    <row r="320" spans="42:42" x14ac:dyDescent="0.25">
      <c r="AP320" s="82" t="str">
        <f>Berechnung!A466</f>
        <v/>
      </c>
    </row>
    <row r="321" spans="42:42" x14ac:dyDescent="0.25">
      <c r="AP321" s="82" t="str">
        <f>Berechnung!A467</f>
        <v/>
      </c>
    </row>
    <row r="322" spans="42:42" x14ac:dyDescent="0.25">
      <c r="AP322" s="82" t="str">
        <f>Berechnung!A468</f>
        <v/>
      </c>
    </row>
    <row r="323" spans="42:42" x14ac:dyDescent="0.25">
      <c r="AP323" s="82" t="str">
        <f>Berechnung!A469</f>
        <v/>
      </c>
    </row>
    <row r="324" spans="42:42" x14ac:dyDescent="0.25">
      <c r="AP324" s="82" t="str">
        <f>Berechnung!A470</f>
        <v/>
      </c>
    </row>
    <row r="325" spans="42:42" x14ac:dyDescent="0.25">
      <c r="AP325" s="82" t="str">
        <f>Berechnung!A471</f>
        <v/>
      </c>
    </row>
    <row r="326" spans="42:42" x14ac:dyDescent="0.25">
      <c r="AP326" s="82" t="str">
        <f>Berechnung!A472</f>
        <v/>
      </c>
    </row>
    <row r="327" spans="42:42" x14ac:dyDescent="0.25">
      <c r="AP327" s="82" t="str">
        <f>Berechnung!A473</f>
        <v/>
      </c>
    </row>
    <row r="328" spans="42:42" x14ac:dyDescent="0.25">
      <c r="AP328" s="82" t="str">
        <f>Berechnung!A474</f>
        <v/>
      </c>
    </row>
    <row r="329" spans="42:42" x14ac:dyDescent="0.25">
      <c r="AP329" s="82" t="str">
        <f>Berechnung!A475</f>
        <v/>
      </c>
    </row>
    <row r="330" spans="42:42" x14ac:dyDescent="0.25">
      <c r="AP330" s="82" t="str">
        <f>Berechnung!A476</f>
        <v/>
      </c>
    </row>
    <row r="331" spans="42:42" x14ac:dyDescent="0.25">
      <c r="AP331" s="82" t="str">
        <f>Berechnung!A477</f>
        <v/>
      </c>
    </row>
    <row r="332" spans="42:42" x14ac:dyDescent="0.25">
      <c r="AP332" s="82" t="str">
        <f>Berechnung!A478</f>
        <v/>
      </c>
    </row>
    <row r="333" spans="42:42" x14ac:dyDescent="0.25">
      <c r="AP333" s="82" t="str">
        <f>Berechnung!A479</f>
        <v/>
      </c>
    </row>
    <row r="334" spans="42:42" x14ac:dyDescent="0.25">
      <c r="AP334" s="82" t="str">
        <f>Berechnung!A480</f>
        <v/>
      </c>
    </row>
    <row r="335" spans="42:42" x14ac:dyDescent="0.25">
      <c r="AP335" s="82" t="str">
        <f>Berechnung!A481</f>
        <v/>
      </c>
    </row>
    <row r="336" spans="42:42" x14ac:dyDescent="0.25">
      <c r="AP336" s="82" t="str">
        <f>Berechnung!A482</f>
        <v/>
      </c>
    </row>
    <row r="337" spans="42:42" x14ac:dyDescent="0.25">
      <c r="AP337" s="82" t="str">
        <f>Berechnung!A483</f>
        <v/>
      </c>
    </row>
    <row r="338" spans="42:42" x14ac:dyDescent="0.25">
      <c r="AP338" s="82" t="str">
        <f>Berechnung!A484</f>
        <v/>
      </c>
    </row>
    <row r="339" spans="42:42" x14ac:dyDescent="0.25">
      <c r="AP339" s="82" t="str">
        <f>Berechnung!A485</f>
        <v/>
      </c>
    </row>
    <row r="340" spans="42:42" x14ac:dyDescent="0.25">
      <c r="AP340" s="82" t="str">
        <f>Berechnung!A486</f>
        <v/>
      </c>
    </row>
    <row r="341" spans="42:42" x14ac:dyDescent="0.25">
      <c r="AP341" s="82" t="str">
        <f>Berechnung!A487</f>
        <v/>
      </c>
    </row>
    <row r="342" spans="42:42" x14ac:dyDescent="0.25">
      <c r="AP342" s="82" t="str">
        <f>Berechnung!A488</f>
        <v/>
      </c>
    </row>
    <row r="343" spans="42:42" x14ac:dyDescent="0.25">
      <c r="AP343" s="82" t="str">
        <f>Berechnung!A489</f>
        <v/>
      </c>
    </row>
    <row r="344" spans="42:42" x14ac:dyDescent="0.25">
      <c r="AP344" s="82" t="str">
        <f>Berechnung!A490</f>
        <v/>
      </c>
    </row>
    <row r="345" spans="42:42" x14ac:dyDescent="0.25">
      <c r="AP345" s="82" t="str">
        <f>Berechnung!A491</f>
        <v/>
      </c>
    </row>
    <row r="346" spans="42:42" x14ac:dyDescent="0.25">
      <c r="AP346" s="82" t="str">
        <f>Berechnung!A492</f>
        <v/>
      </c>
    </row>
    <row r="347" spans="42:42" x14ac:dyDescent="0.25">
      <c r="AP347" s="82" t="str">
        <f>Berechnung!A493</f>
        <v/>
      </c>
    </row>
    <row r="348" spans="42:42" x14ac:dyDescent="0.25">
      <c r="AP348" s="82" t="str">
        <f>Berechnung!A494</f>
        <v/>
      </c>
    </row>
    <row r="349" spans="42:42" x14ac:dyDescent="0.25">
      <c r="AP349" s="82" t="str">
        <f>Berechnung!A495</f>
        <v/>
      </c>
    </row>
    <row r="350" spans="42:42" x14ac:dyDescent="0.25">
      <c r="AP350" s="82" t="str">
        <f>Berechnung!A496</f>
        <v/>
      </c>
    </row>
    <row r="351" spans="42:42" x14ac:dyDescent="0.25">
      <c r="AP351" s="82" t="str">
        <f>Berechnung!A497</f>
        <v/>
      </c>
    </row>
    <row r="352" spans="42:42" x14ac:dyDescent="0.25">
      <c r="AP352" s="82" t="str">
        <f>Berechnung!A498</f>
        <v/>
      </c>
    </row>
    <row r="353" spans="42:42" x14ac:dyDescent="0.25">
      <c r="AP353" s="82" t="str">
        <f>Berechnung!A499</f>
        <v/>
      </c>
    </row>
    <row r="354" spans="42:42" x14ac:dyDescent="0.25">
      <c r="AP354" s="82" t="str">
        <f>Berechnung!A500</f>
        <v/>
      </c>
    </row>
    <row r="355" spans="42:42" x14ac:dyDescent="0.25">
      <c r="AP355" s="82" t="str">
        <f>Berechnung!A501</f>
        <v/>
      </c>
    </row>
    <row r="356" spans="42:42" x14ac:dyDescent="0.25">
      <c r="AP356" s="82" t="str">
        <f>Berechnung!A502</f>
        <v/>
      </c>
    </row>
    <row r="357" spans="42:42" x14ac:dyDescent="0.25">
      <c r="AP357" s="82" t="str">
        <f>Berechnung!A503</f>
        <v/>
      </c>
    </row>
    <row r="358" spans="42:42" x14ac:dyDescent="0.25">
      <c r="AP358" s="82" t="str">
        <f>Berechnung!A504</f>
        <v/>
      </c>
    </row>
    <row r="359" spans="42:42" x14ac:dyDescent="0.25">
      <c r="AP359" s="82" t="str">
        <f>Berechnung!A505</f>
        <v/>
      </c>
    </row>
    <row r="360" spans="42:42" x14ac:dyDescent="0.25">
      <c r="AP360" s="82" t="str">
        <f>Berechnung!A506</f>
        <v/>
      </c>
    </row>
    <row r="361" spans="42:42" x14ac:dyDescent="0.25">
      <c r="AP361" s="82" t="str">
        <f>Berechnung!A507</f>
        <v/>
      </c>
    </row>
    <row r="362" spans="42:42" x14ac:dyDescent="0.25">
      <c r="AP362" s="82" t="str">
        <f>Berechnung!A508</f>
        <v/>
      </c>
    </row>
    <row r="363" spans="42:42" x14ac:dyDescent="0.25">
      <c r="AP363" s="82" t="str">
        <f>Berechnung!A509</f>
        <v/>
      </c>
    </row>
    <row r="364" spans="42:42" x14ac:dyDescent="0.25">
      <c r="AP364" s="82" t="str">
        <f>Berechnung!A510</f>
        <v/>
      </c>
    </row>
    <row r="365" spans="42:42" x14ac:dyDescent="0.25">
      <c r="AP365" s="82" t="str">
        <f>Berechnung!A511</f>
        <v/>
      </c>
    </row>
    <row r="366" spans="42:42" x14ac:dyDescent="0.25">
      <c r="AP366" s="82" t="str">
        <f>Berechnung!A512</f>
        <v/>
      </c>
    </row>
    <row r="367" spans="42:42" x14ac:dyDescent="0.25">
      <c r="AP367" s="82" t="str">
        <f>Berechnung!A513</f>
        <v/>
      </c>
    </row>
    <row r="368" spans="42:42" x14ac:dyDescent="0.25">
      <c r="AP368" s="82" t="str">
        <f>Berechnung!A514</f>
        <v/>
      </c>
    </row>
    <row r="369" spans="42:42" x14ac:dyDescent="0.25">
      <c r="AP369" s="82" t="str">
        <f>Berechnung!A515</f>
        <v/>
      </c>
    </row>
    <row r="370" spans="42:42" x14ac:dyDescent="0.25">
      <c r="AP370" s="82" t="str">
        <f>Berechnung!A516</f>
        <v/>
      </c>
    </row>
    <row r="371" spans="42:42" x14ac:dyDescent="0.25">
      <c r="AP371" s="82" t="str">
        <f>Berechnung!A517</f>
        <v/>
      </c>
    </row>
    <row r="372" spans="42:42" x14ac:dyDescent="0.25">
      <c r="AP372" s="82" t="str">
        <f>Berechnung!A518</f>
        <v/>
      </c>
    </row>
    <row r="373" spans="42:42" x14ac:dyDescent="0.25">
      <c r="AP373" s="82" t="str">
        <f>Berechnung!A519</f>
        <v/>
      </c>
    </row>
    <row r="374" spans="42:42" x14ac:dyDescent="0.25">
      <c r="AP374" s="82" t="str">
        <f>Berechnung!A520</f>
        <v/>
      </c>
    </row>
    <row r="375" spans="42:42" x14ac:dyDescent="0.25">
      <c r="AP375" s="82" t="str">
        <f>Berechnung!A521</f>
        <v/>
      </c>
    </row>
    <row r="376" spans="42:42" x14ac:dyDescent="0.25">
      <c r="AP376" s="82" t="str">
        <f>Berechnung!A522</f>
        <v/>
      </c>
    </row>
    <row r="377" spans="42:42" x14ac:dyDescent="0.25">
      <c r="AP377" s="82" t="str">
        <f>Berechnung!A523</f>
        <v/>
      </c>
    </row>
    <row r="378" spans="42:42" x14ac:dyDescent="0.25">
      <c r="AP378" s="82" t="str">
        <f>Berechnung!A524</f>
        <v/>
      </c>
    </row>
    <row r="379" spans="42:42" x14ac:dyDescent="0.25">
      <c r="AP379" s="82" t="str">
        <f>Berechnung!A525</f>
        <v/>
      </c>
    </row>
    <row r="380" spans="42:42" x14ac:dyDescent="0.25">
      <c r="AP380" s="82" t="str">
        <f>Berechnung!A526</f>
        <v/>
      </c>
    </row>
    <row r="381" spans="42:42" x14ac:dyDescent="0.25">
      <c r="AP381" s="82" t="str">
        <f>Berechnung!A527</f>
        <v/>
      </c>
    </row>
    <row r="382" spans="42:42" x14ac:dyDescent="0.25">
      <c r="AP382" s="82" t="str">
        <f>Berechnung!A528</f>
        <v/>
      </c>
    </row>
    <row r="383" spans="42:42" x14ac:dyDescent="0.25">
      <c r="AP383" s="82" t="str">
        <f>Berechnung!A529</f>
        <v/>
      </c>
    </row>
    <row r="384" spans="42:42" x14ac:dyDescent="0.25">
      <c r="AP384" s="82" t="str">
        <f>Berechnung!A530</f>
        <v/>
      </c>
    </row>
    <row r="385" spans="42:42" x14ac:dyDescent="0.25">
      <c r="AP385" s="82" t="str">
        <f>Berechnung!A531</f>
        <v/>
      </c>
    </row>
    <row r="386" spans="42:42" x14ac:dyDescent="0.25">
      <c r="AP386" s="82" t="str">
        <f>Berechnung!A532</f>
        <v/>
      </c>
    </row>
    <row r="387" spans="42:42" x14ac:dyDescent="0.25">
      <c r="AP387" s="82" t="str">
        <f>Berechnung!A533</f>
        <v/>
      </c>
    </row>
    <row r="388" spans="42:42" x14ac:dyDescent="0.25">
      <c r="AP388" s="82" t="str">
        <f>Berechnung!A534</f>
        <v/>
      </c>
    </row>
    <row r="389" spans="42:42" x14ac:dyDescent="0.25">
      <c r="AP389" s="82" t="str">
        <f>Berechnung!A535</f>
        <v/>
      </c>
    </row>
    <row r="390" spans="42:42" x14ac:dyDescent="0.25">
      <c r="AP390" s="82" t="str">
        <f>Berechnung!A536</f>
        <v/>
      </c>
    </row>
    <row r="391" spans="42:42" x14ac:dyDescent="0.25">
      <c r="AP391" s="82" t="str">
        <f>Berechnung!A537</f>
        <v/>
      </c>
    </row>
    <row r="392" spans="42:42" x14ac:dyDescent="0.25">
      <c r="AP392" s="82" t="str">
        <f>Berechnung!A538</f>
        <v/>
      </c>
    </row>
    <row r="393" spans="42:42" x14ac:dyDescent="0.25">
      <c r="AP393" s="82" t="str">
        <f>Berechnung!A539</f>
        <v/>
      </c>
    </row>
    <row r="394" spans="42:42" x14ac:dyDescent="0.25">
      <c r="AP394" s="82" t="str">
        <f>Berechnung!A540</f>
        <v/>
      </c>
    </row>
    <row r="395" spans="42:42" x14ac:dyDescent="0.25">
      <c r="AP395" s="82" t="str">
        <f>Berechnung!A541</f>
        <v/>
      </c>
    </row>
    <row r="396" spans="42:42" x14ac:dyDescent="0.25">
      <c r="AP396" s="82" t="str">
        <f>Berechnung!A542</f>
        <v/>
      </c>
    </row>
    <row r="397" spans="42:42" x14ac:dyDescent="0.25">
      <c r="AP397" s="82" t="str">
        <f>Berechnung!A543</f>
        <v/>
      </c>
    </row>
    <row r="398" spans="42:42" x14ac:dyDescent="0.25">
      <c r="AP398" s="83" t="str">
        <f>Berechnung!A544</f>
        <v/>
      </c>
    </row>
  </sheetData>
  <conditionalFormatting sqref="B6:AK55">
    <cfRule type="expression" dxfId="26" priority="3" stopIfTrue="1">
      <formula>ROW()=EVEN(ROW())</formula>
    </cfRule>
  </conditionalFormatting>
  <conditionalFormatting sqref="F4:AJ5">
    <cfRule type="expression" dxfId="25" priority="1" stopIfTrue="1">
      <formula>MATCH(F$4,$AP$6:$AP$398,0)</formula>
    </cfRule>
    <cfRule type="expression" dxfId="24" priority="2" stopIfTrue="1">
      <formula>WEEKDAY(F$4,2)&gt;5</formula>
    </cfRule>
  </conditionalFormatting>
  <dataValidations count="3">
    <dataValidation type="list" allowBlank="1" showInputMessage="1" showErrorMessage="1" errorTitle="Hinweis" error="Bitte einen Eintrag wählen!" sqref="D3" xr:uid="{00000000-0002-0000-0500-000000000000}">
      <formula1>Monatsauswahl</formula1>
    </dataValidation>
    <dataValidation type="list" allowBlank="1" showInputMessage="1" showErrorMessage="1" errorTitle="Hinweis" error="Bitte einen Eintrag wählen!" sqref="B6:B55" xr:uid="{00000000-0002-0000-0500-000001000000}">
      <formula1>Personalnummer</formula1>
    </dataValidation>
    <dataValidation type="list" allowBlank="1" showInputMessage="1" showErrorMessage="1" errorTitle="Hinweis" error="Bitte einen Eintrag wählen!" sqref="F6:AJ55" xr:uid="{00000000-0002-0000-0500-000002000000}">
      <formula1>Schichtauswahl</formula1>
    </dataValidation>
  </dataValidations>
  <pageMargins left="7.874015748031496E-2" right="7.874015748031496E-2" top="7.874015748031496E-2" bottom="7.874015748031496E-2" header="0.31496062992125984" footer="0.31496062992125984"/>
  <pageSetup paperSize="9" scale="73" orientation="landscape" horizontalDpi="0" verticalDpi="0" r:id="rId1"/>
  <headerFooter>
    <oddFooter>&amp;RStand: &amp;D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B1:AH54"/>
  <sheetViews>
    <sheetView showGridLines="0" showRowColHeaders="0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F5" sqref="F5"/>
    </sheetView>
  </sheetViews>
  <sheetFormatPr baseColWidth="10" defaultRowHeight="15" x14ac:dyDescent="0.25"/>
  <cols>
    <col min="2" max="2" width="16.42578125" bestFit="1" customWidth="1"/>
    <col min="3" max="4" width="15.7109375" customWidth="1"/>
    <col min="5" max="5" width="7.5703125" style="29" bestFit="1" customWidth="1"/>
    <col min="6" max="33" width="4.7109375" customWidth="1"/>
    <col min="34" max="34" width="6.42578125" bestFit="1" customWidth="1"/>
  </cols>
  <sheetData>
    <row r="1" spans="2:34" x14ac:dyDescent="0.25">
      <c r="B1" s="97" t="s">
        <v>209</v>
      </c>
      <c r="C1" s="98"/>
      <c r="D1" s="53"/>
      <c r="E1" s="53" t="s">
        <v>167</v>
      </c>
      <c r="F1" s="85">
        <f>MOD(F4,28)</f>
        <v>16</v>
      </c>
      <c r="G1" s="85">
        <f t="shared" ref="G1:AG1" si="0">MOD(G4,28)</f>
        <v>17</v>
      </c>
      <c r="H1" s="85">
        <f t="shared" si="0"/>
        <v>18</v>
      </c>
      <c r="I1" s="85">
        <f t="shared" si="0"/>
        <v>19</v>
      </c>
      <c r="J1" s="85">
        <f t="shared" si="0"/>
        <v>20</v>
      </c>
      <c r="K1" s="85">
        <f t="shared" si="0"/>
        <v>21</v>
      </c>
      <c r="L1" s="85">
        <f t="shared" si="0"/>
        <v>22</v>
      </c>
      <c r="M1" s="85">
        <f t="shared" si="0"/>
        <v>23</v>
      </c>
      <c r="N1" s="85">
        <f t="shared" si="0"/>
        <v>24</v>
      </c>
      <c r="O1" s="85">
        <f t="shared" si="0"/>
        <v>25</v>
      </c>
      <c r="P1" s="85">
        <f t="shared" si="0"/>
        <v>26</v>
      </c>
      <c r="Q1" s="85">
        <f t="shared" si="0"/>
        <v>27</v>
      </c>
      <c r="R1" s="85">
        <f t="shared" si="0"/>
        <v>0</v>
      </c>
      <c r="S1" s="85">
        <f t="shared" si="0"/>
        <v>1</v>
      </c>
      <c r="T1" s="85">
        <f t="shared" si="0"/>
        <v>2</v>
      </c>
      <c r="U1" s="85">
        <f t="shared" si="0"/>
        <v>3</v>
      </c>
      <c r="V1" s="85">
        <f t="shared" si="0"/>
        <v>4</v>
      </c>
      <c r="W1" s="85">
        <f t="shared" si="0"/>
        <v>5</v>
      </c>
      <c r="X1" s="85">
        <f t="shared" si="0"/>
        <v>6</v>
      </c>
      <c r="Y1" s="85">
        <f t="shared" si="0"/>
        <v>7</v>
      </c>
      <c r="Z1" s="85">
        <f t="shared" si="0"/>
        <v>8</v>
      </c>
      <c r="AA1" s="85">
        <f t="shared" si="0"/>
        <v>9</v>
      </c>
      <c r="AB1" s="85">
        <f t="shared" si="0"/>
        <v>10</v>
      </c>
      <c r="AC1" s="85">
        <f t="shared" si="0"/>
        <v>11</v>
      </c>
      <c r="AD1" s="85">
        <f t="shared" si="0"/>
        <v>12</v>
      </c>
      <c r="AE1" s="85">
        <f t="shared" si="0"/>
        <v>13</v>
      </c>
      <c r="AF1" s="85">
        <f t="shared" si="0"/>
        <v>14</v>
      </c>
      <c r="AG1" s="85">
        <f t="shared" si="0"/>
        <v>15</v>
      </c>
    </row>
    <row r="2" spans="2:34" s="29" customFormat="1" x14ac:dyDescent="0.25">
      <c r="B2" s="94" t="s">
        <v>208</v>
      </c>
      <c r="C2" s="95"/>
      <c r="D2" s="96"/>
      <c r="E2" s="208"/>
    </row>
    <row r="3" spans="2:34" x14ac:dyDescent="0.25">
      <c r="F3" s="90">
        <f>F4</f>
        <v>41456</v>
      </c>
      <c r="G3" s="86">
        <f>F3+1</f>
        <v>41457</v>
      </c>
      <c r="H3" s="86">
        <f t="shared" ref="H3:Q3" si="1">G3+1</f>
        <v>41458</v>
      </c>
      <c r="I3" s="86">
        <f t="shared" si="1"/>
        <v>41459</v>
      </c>
      <c r="J3" s="86">
        <f t="shared" si="1"/>
        <v>41460</v>
      </c>
      <c r="K3" s="86">
        <f t="shared" si="1"/>
        <v>41461</v>
      </c>
      <c r="L3" s="86">
        <f t="shared" si="1"/>
        <v>41462</v>
      </c>
      <c r="M3" s="86">
        <f t="shared" si="1"/>
        <v>41463</v>
      </c>
      <c r="N3" s="86">
        <f t="shared" si="1"/>
        <v>41464</v>
      </c>
      <c r="O3" s="86">
        <f t="shared" si="1"/>
        <v>41465</v>
      </c>
      <c r="P3" s="86">
        <f t="shared" si="1"/>
        <v>41466</v>
      </c>
      <c r="Q3" s="86">
        <f t="shared" si="1"/>
        <v>41467</v>
      </c>
      <c r="R3" s="86">
        <f>Q3+1</f>
        <v>41468</v>
      </c>
      <c r="S3" s="86">
        <f t="shared" ref="S3:V3" si="2">R3+1</f>
        <v>41469</v>
      </c>
      <c r="T3" s="86">
        <f t="shared" si="2"/>
        <v>41470</v>
      </c>
      <c r="U3" s="86">
        <f t="shared" si="2"/>
        <v>41471</v>
      </c>
      <c r="V3" s="86">
        <f t="shared" si="2"/>
        <v>41472</v>
      </c>
      <c r="W3" s="86">
        <f>V3+1</f>
        <v>41473</v>
      </c>
      <c r="X3" s="86">
        <f t="shared" ref="X3:Z3" si="3">W3+1</f>
        <v>41474</v>
      </c>
      <c r="Y3" s="86">
        <f t="shared" si="3"/>
        <v>41475</v>
      </c>
      <c r="Z3" s="86">
        <f t="shared" si="3"/>
        <v>41476</v>
      </c>
      <c r="AA3" s="86">
        <f>Z3+1</f>
        <v>41477</v>
      </c>
      <c r="AB3" s="86">
        <f t="shared" ref="AB3" si="4">AA3+1</f>
        <v>41478</v>
      </c>
      <c r="AC3" s="86">
        <f>AB3+1</f>
        <v>41479</v>
      </c>
      <c r="AD3" s="86">
        <f t="shared" ref="AD3:AE3" si="5">AC3+1</f>
        <v>41480</v>
      </c>
      <c r="AE3" s="86">
        <f t="shared" si="5"/>
        <v>41481</v>
      </c>
      <c r="AF3" s="86">
        <f>AE3+1</f>
        <v>41482</v>
      </c>
      <c r="AG3" s="91">
        <f t="shared" ref="AG3" si="6">AF3+1</f>
        <v>41483</v>
      </c>
    </row>
    <row r="4" spans="2:34" x14ac:dyDescent="0.25">
      <c r="B4" s="84" t="s">
        <v>0</v>
      </c>
      <c r="C4" s="39" t="s">
        <v>1</v>
      </c>
      <c r="D4" s="41" t="s">
        <v>2</v>
      </c>
      <c r="E4" s="88" t="s">
        <v>210</v>
      </c>
      <c r="F4" s="92">
        <v>41456</v>
      </c>
      <c r="G4" s="87">
        <f>F4+1</f>
        <v>41457</v>
      </c>
      <c r="H4" s="87">
        <f t="shared" ref="H4:Q4" si="7">G4+1</f>
        <v>41458</v>
      </c>
      <c r="I4" s="87">
        <f t="shared" si="7"/>
        <v>41459</v>
      </c>
      <c r="J4" s="87">
        <f t="shared" si="7"/>
        <v>41460</v>
      </c>
      <c r="K4" s="87">
        <f t="shared" si="7"/>
        <v>41461</v>
      </c>
      <c r="L4" s="87">
        <f t="shared" si="7"/>
        <v>41462</v>
      </c>
      <c r="M4" s="87">
        <f t="shared" si="7"/>
        <v>41463</v>
      </c>
      <c r="N4" s="87">
        <f t="shared" si="7"/>
        <v>41464</v>
      </c>
      <c r="O4" s="87">
        <f t="shared" si="7"/>
        <v>41465</v>
      </c>
      <c r="P4" s="87">
        <f t="shared" si="7"/>
        <v>41466</v>
      </c>
      <c r="Q4" s="87">
        <f t="shared" si="7"/>
        <v>41467</v>
      </c>
      <c r="R4" s="87">
        <f>Q4+1</f>
        <v>41468</v>
      </c>
      <c r="S4" s="87">
        <f t="shared" ref="S4:V4" si="8">R4+1</f>
        <v>41469</v>
      </c>
      <c r="T4" s="87">
        <f t="shared" si="8"/>
        <v>41470</v>
      </c>
      <c r="U4" s="87">
        <f t="shared" si="8"/>
        <v>41471</v>
      </c>
      <c r="V4" s="87">
        <f t="shared" si="8"/>
        <v>41472</v>
      </c>
      <c r="W4" s="87">
        <f>V4+1</f>
        <v>41473</v>
      </c>
      <c r="X4" s="87">
        <f t="shared" ref="X4:Z4" si="9">W4+1</f>
        <v>41474</v>
      </c>
      <c r="Y4" s="87">
        <f t="shared" si="9"/>
        <v>41475</v>
      </c>
      <c r="Z4" s="87">
        <f t="shared" si="9"/>
        <v>41476</v>
      </c>
      <c r="AA4" s="87">
        <f>Z4+1</f>
        <v>41477</v>
      </c>
      <c r="AB4" s="87">
        <f t="shared" ref="AB4" si="10">AA4+1</f>
        <v>41478</v>
      </c>
      <c r="AC4" s="87">
        <f>AB4+1</f>
        <v>41479</v>
      </c>
      <c r="AD4" s="87">
        <f t="shared" ref="AD4:AE4" si="11">AC4+1</f>
        <v>41480</v>
      </c>
      <c r="AE4" s="87">
        <f t="shared" si="11"/>
        <v>41481</v>
      </c>
      <c r="AF4" s="87">
        <f>AE4+1</f>
        <v>41482</v>
      </c>
      <c r="AG4" s="93">
        <f t="shared" ref="AG4" si="12">AF4+1</f>
        <v>41483</v>
      </c>
      <c r="AH4" s="24" t="s">
        <v>211</v>
      </c>
    </row>
    <row r="5" spans="2:34" x14ac:dyDescent="0.25">
      <c r="B5" s="31">
        <v>1</v>
      </c>
      <c r="C5" s="31" t="str">
        <f>IFERROR(VLOOKUP(B5,Mitarbeiter!$B$2:$D$51,2,0),"")</f>
        <v>Vorname1</v>
      </c>
      <c r="D5" s="32" t="str">
        <f>IFERROR(VLOOKUP(B5,Mitarbeiter!$B$2:$D$51,3,0),"")</f>
        <v>Nachname1</v>
      </c>
      <c r="E5" s="32" t="str">
        <f>Berechnung!N44</f>
        <v>08:00</v>
      </c>
      <c r="F5" s="14"/>
      <c r="G5" s="14"/>
      <c r="H5" s="14"/>
      <c r="I5" s="14"/>
      <c r="J5" s="14"/>
      <c r="K5" s="14" t="s">
        <v>204</v>
      </c>
      <c r="L5" s="14" t="s">
        <v>204</v>
      </c>
      <c r="M5" s="14"/>
      <c r="N5" s="14"/>
      <c r="O5" s="14"/>
      <c r="P5" s="14"/>
      <c r="Q5" s="14"/>
      <c r="R5" s="14" t="s">
        <v>114</v>
      </c>
      <c r="S5" s="14" t="s">
        <v>114</v>
      </c>
      <c r="T5" s="14"/>
      <c r="U5" s="14"/>
      <c r="V5" s="14"/>
      <c r="W5" s="14"/>
      <c r="X5" s="14"/>
      <c r="Y5" s="14" t="s">
        <v>204</v>
      </c>
      <c r="Z5" s="14" t="s">
        <v>204</v>
      </c>
      <c r="AA5" s="14"/>
      <c r="AB5" s="14"/>
      <c r="AC5" s="14"/>
      <c r="AD5" s="14"/>
      <c r="AE5" s="14"/>
      <c r="AF5" s="14" t="s">
        <v>114</v>
      </c>
      <c r="AG5" s="14" t="s">
        <v>114</v>
      </c>
      <c r="AH5" s="35" t="str">
        <f>Berechnung!AM232</f>
        <v>32:00</v>
      </c>
    </row>
    <row r="6" spans="2:34" x14ac:dyDescent="0.25">
      <c r="B6" s="31">
        <v>2</v>
      </c>
      <c r="C6" s="31" t="str">
        <f>IFERROR(VLOOKUP(B6,Mitarbeiter!$B$2:$D$51,2,0),"")</f>
        <v>Vorname2</v>
      </c>
      <c r="D6" s="32" t="str">
        <f>IFERROR(VLOOKUP(B6,Mitarbeiter!$B$2:$D$51,3,0),"")</f>
        <v>Nachname2</v>
      </c>
      <c r="E6" s="32">
        <f>Berechnung!N45</f>
        <v>0</v>
      </c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 t="str">
        <f>Berechnung!AM233</f>
        <v>00:00</v>
      </c>
    </row>
    <row r="7" spans="2:34" x14ac:dyDescent="0.25">
      <c r="B7" s="31">
        <v>3</v>
      </c>
      <c r="C7" s="31" t="str">
        <f>IFERROR(VLOOKUP(B7,Mitarbeiter!$B$2:$D$51,2,0),"")</f>
        <v>Vorname3</v>
      </c>
      <c r="D7" s="32" t="str">
        <f>IFERROR(VLOOKUP(B7,Mitarbeiter!$B$2:$D$51,3,0),"")</f>
        <v>Nachname3</v>
      </c>
      <c r="E7" s="32">
        <f>Berechnung!N46</f>
        <v>0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 t="str">
        <f>Berechnung!AM234</f>
        <v>00:00</v>
      </c>
    </row>
    <row r="8" spans="2:34" x14ac:dyDescent="0.25">
      <c r="B8" s="31">
        <v>4</v>
      </c>
      <c r="C8" s="31" t="str">
        <f>IFERROR(VLOOKUP(B8,Mitarbeiter!$B$2:$D$51,2,0),"")</f>
        <v>Vorname4</v>
      </c>
      <c r="D8" s="32" t="str">
        <f>IFERROR(VLOOKUP(B8,Mitarbeiter!$B$2:$D$51,3,0),"")</f>
        <v>Nachname4</v>
      </c>
      <c r="E8" s="32">
        <f>Berechnung!N47</f>
        <v>0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 t="str">
        <f>Berechnung!AM235</f>
        <v>00:00</v>
      </c>
    </row>
    <row r="9" spans="2:34" x14ac:dyDescent="0.25">
      <c r="B9" s="31">
        <v>5</v>
      </c>
      <c r="C9" s="31" t="str">
        <f>IFERROR(VLOOKUP(B9,Mitarbeiter!$B$2:$D$51,2,0),"")</f>
        <v>Vorname5</v>
      </c>
      <c r="D9" s="32" t="str">
        <f>IFERROR(VLOOKUP(B9,Mitarbeiter!$B$2:$D$51,3,0),"")</f>
        <v>Nachname5</v>
      </c>
      <c r="E9" s="32">
        <f>Berechnung!N48</f>
        <v>0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 t="str">
        <f>Berechnung!AM236</f>
        <v>00:00</v>
      </c>
    </row>
    <row r="10" spans="2:34" x14ac:dyDescent="0.25">
      <c r="B10" s="31">
        <v>6</v>
      </c>
      <c r="C10" s="31" t="str">
        <f>IFERROR(VLOOKUP(B10,Mitarbeiter!$B$2:$D$51,2,0),"")</f>
        <v>Vorname6</v>
      </c>
      <c r="D10" s="32" t="str">
        <f>IFERROR(VLOOKUP(B10,Mitarbeiter!$B$2:$D$51,3,0),"")</f>
        <v>Nachname6</v>
      </c>
      <c r="E10" s="32">
        <f>Berechnung!N49</f>
        <v>0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 t="str">
        <f>Berechnung!AM237</f>
        <v>00:00</v>
      </c>
    </row>
    <row r="11" spans="2:34" x14ac:dyDescent="0.25">
      <c r="B11" s="31">
        <v>7</v>
      </c>
      <c r="C11" s="31" t="str">
        <f>IFERROR(VLOOKUP(B11,Mitarbeiter!$B$2:$D$51,2,0),"")</f>
        <v>Vorname7</v>
      </c>
      <c r="D11" s="32" t="str">
        <f>IFERROR(VLOOKUP(B11,Mitarbeiter!$B$2:$D$51,3,0),"")</f>
        <v>Nachname7</v>
      </c>
      <c r="E11" s="32">
        <f>Berechnung!N50</f>
        <v>0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 t="str">
        <f>Berechnung!AM238</f>
        <v>00:00</v>
      </c>
    </row>
    <row r="12" spans="2:34" x14ac:dyDescent="0.25">
      <c r="B12" s="31">
        <v>8</v>
      </c>
      <c r="C12" s="31" t="str">
        <f>IFERROR(VLOOKUP(B12,Mitarbeiter!$B$2:$D$51,2,0),"")</f>
        <v>Vorname8</v>
      </c>
      <c r="D12" s="32" t="str">
        <f>IFERROR(VLOOKUP(B12,Mitarbeiter!$B$2:$D$51,3,0),"")</f>
        <v>Nachname8</v>
      </c>
      <c r="E12" s="32">
        <f>Berechnung!N51</f>
        <v>0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 t="str">
        <f>Berechnung!AM239</f>
        <v>00:00</v>
      </c>
    </row>
    <row r="13" spans="2:34" x14ac:dyDescent="0.25">
      <c r="B13" s="31">
        <v>9</v>
      </c>
      <c r="C13" s="31" t="str">
        <f>IFERROR(VLOOKUP(B13,Mitarbeiter!$B$2:$D$51,2,0),"")</f>
        <v>Vorname9</v>
      </c>
      <c r="D13" s="32" t="str">
        <f>IFERROR(VLOOKUP(B13,Mitarbeiter!$B$2:$D$51,3,0),"")</f>
        <v>Nachname9</v>
      </c>
      <c r="E13" s="32">
        <f>Berechnung!N52</f>
        <v>0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 t="str">
        <f>Berechnung!AM240</f>
        <v>00:00</v>
      </c>
    </row>
    <row r="14" spans="2:34" x14ac:dyDescent="0.25">
      <c r="B14" s="31">
        <v>10</v>
      </c>
      <c r="C14" s="31" t="str">
        <f>IFERROR(VLOOKUP(B14,Mitarbeiter!$B$2:$D$51,2,0),"")</f>
        <v>Vorname10</v>
      </c>
      <c r="D14" s="32" t="str">
        <f>IFERROR(VLOOKUP(B14,Mitarbeiter!$B$2:$D$51,3,0),"")</f>
        <v>Nachname10</v>
      </c>
      <c r="E14" s="32">
        <f>Berechnung!N53</f>
        <v>0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 t="str">
        <f>Berechnung!AM241</f>
        <v>00:00</v>
      </c>
    </row>
    <row r="15" spans="2:34" x14ac:dyDescent="0.25">
      <c r="B15" s="31">
        <v>11</v>
      </c>
      <c r="C15" s="31" t="str">
        <f>IFERROR(VLOOKUP(B15,Mitarbeiter!$B$2:$D$51,2,0),"")</f>
        <v>Vorname11</v>
      </c>
      <c r="D15" s="32" t="str">
        <f>IFERROR(VLOOKUP(B15,Mitarbeiter!$B$2:$D$51,3,0),"")</f>
        <v>Nachname11</v>
      </c>
      <c r="E15" s="32">
        <f>Berechnung!N54</f>
        <v>0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 t="str">
        <f>Berechnung!AM242</f>
        <v>00:00</v>
      </c>
    </row>
    <row r="16" spans="2:34" x14ac:dyDescent="0.25">
      <c r="B16" s="31">
        <v>12</v>
      </c>
      <c r="C16" s="31" t="str">
        <f>IFERROR(VLOOKUP(B16,Mitarbeiter!$B$2:$D$51,2,0),"")</f>
        <v>Vorname12</v>
      </c>
      <c r="D16" s="32" t="str">
        <f>IFERROR(VLOOKUP(B16,Mitarbeiter!$B$2:$D$51,3,0),"")</f>
        <v>Nachname12</v>
      </c>
      <c r="E16" s="32">
        <f>Berechnung!N55</f>
        <v>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 t="str">
        <f>Berechnung!AM243</f>
        <v>00:00</v>
      </c>
    </row>
    <row r="17" spans="2:34" x14ac:dyDescent="0.25">
      <c r="B17" s="31">
        <v>13</v>
      </c>
      <c r="C17" s="31" t="str">
        <f>IFERROR(VLOOKUP(B17,Mitarbeiter!$B$2:$D$51,2,0),"")</f>
        <v>Vorname13</v>
      </c>
      <c r="D17" s="32" t="str">
        <f>IFERROR(VLOOKUP(B17,Mitarbeiter!$B$2:$D$51,3,0),"")</f>
        <v>Nachname13</v>
      </c>
      <c r="E17" s="32">
        <f>Berechnung!N56</f>
        <v>0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 t="str">
        <f>Berechnung!AM244</f>
        <v>00:00</v>
      </c>
    </row>
    <row r="18" spans="2:34" x14ac:dyDescent="0.25">
      <c r="B18" s="31">
        <v>14</v>
      </c>
      <c r="C18" s="31" t="str">
        <f>IFERROR(VLOOKUP(B18,Mitarbeiter!$B$2:$D$51,2,0),"")</f>
        <v>Vorname14</v>
      </c>
      <c r="D18" s="32" t="str">
        <f>IFERROR(VLOOKUP(B18,Mitarbeiter!$B$2:$D$51,3,0),"")</f>
        <v>Nachname14</v>
      </c>
      <c r="E18" s="32">
        <f>Berechnung!N57</f>
        <v>0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 t="str">
        <f>Berechnung!AM245</f>
        <v>00:00</v>
      </c>
    </row>
    <row r="19" spans="2:34" x14ac:dyDescent="0.25">
      <c r="B19" s="31">
        <v>15</v>
      </c>
      <c r="C19" s="31" t="str">
        <f>IFERROR(VLOOKUP(B19,Mitarbeiter!$B$2:$D$51,2,0),"")</f>
        <v>Vorname15</v>
      </c>
      <c r="D19" s="32" t="str">
        <f>IFERROR(VLOOKUP(B19,Mitarbeiter!$B$2:$D$51,3,0),"")</f>
        <v>Nachname15</v>
      </c>
      <c r="E19" s="32">
        <f>Berechnung!N58</f>
        <v>0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 t="str">
        <f>Berechnung!AM246</f>
        <v>00:00</v>
      </c>
    </row>
    <row r="20" spans="2:34" x14ac:dyDescent="0.25">
      <c r="B20" s="31">
        <v>16</v>
      </c>
      <c r="C20" s="31" t="str">
        <f>IFERROR(VLOOKUP(B20,Mitarbeiter!$B$2:$D$51,2,0),"")</f>
        <v>Vorname16</v>
      </c>
      <c r="D20" s="32" t="str">
        <f>IFERROR(VLOOKUP(B20,Mitarbeiter!$B$2:$D$51,3,0),"")</f>
        <v>Nachname16</v>
      </c>
      <c r="E20" s="32">
        <f>Berechnung!N59</f>
        <v>0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 t="str">
        <f>Berechnung!AM247</f>
        <v>00:00</v>
      </c>
    </row>
    <row r="21" spans="2:34" x14ac:dyDescent="0.25">
      <c r="B21" s="31">
        <v>17</v>
      </c>
      <c r="C21" s="31" t="str">
        <f>IFERROR(VLOOKUP(B21,Mitarbeiter!$B$2:$D$51,2,0),"")</f>
        <v>Vorname17</v>
      </c>
      <c r="D21" s="32" t="str">
        <f>IFERROR(VLOOKUP(B21,Mitarbeiter!$B$2:$D$51,3,0),"")</f>
        <v>Nachname17</v>
      </c>
      <c r="E21" s="32">
        <f>Berechnung!N60</f>
        <v>0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 t="str">
        <f>Berechnung!AM248</f>
        <v>00:00</v>
      </c>
    </row>
    <row r="22" spans="2:34" x14ac:dyDescent="0.25">
      <c r="B22" s="31">
        <v>18</v>
      </c>
      <c r="C22" s="31" t="str">
        <f>IFERROR(VLOOKUP(B22,Mitarbeiter!$B$2:$D$51,2,0),"")</f>
        <v>Vorname18</v>
      </c>
      <c r="D22" s="32" t="str">
        <f>IFERROR(VLOOKUP(B22,Mitarbeiter!$B$2:$D$51,3,0),"")</f>
        <v>Nachname18</v>
      </c>
      <c r="E22" s="32">
        <f>Berechnung!N61</f>
        <v>0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 t="str">
        <f>Berechnung!AM249</f>
        <v>00:00</v>
      </c>
    </row>
    <row r="23" spans="2:34" x14ac:dyDescent="0.25">
      <c r="B23" s="31">
        <v>19</v>
      </c>
      <c r="C23" s="31" t="str">
        <f>IFERROR(VLOOKUP(B23,Mitarbeiter!$B$2:$D$51,2,0),"")</f>
        <v>Vorname19</v>
      </c>
      <c r="D23" s="32" t="str">
        <f>IFERROR(VLOOKUP(B23,Mitarbeiter!$B$2:$D$51,3,0),"")</f>
        <v>Nachname19</v>
      </c>
      <c r="E23" s="32">
        <f>Berechnung!N62</f>
        <v>0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 t="str">
        <f>Berechnung!AM250</f>
        <v>00:00</v>
      </c>
    </row>
    <row r="24" spans="2:34" x14ac:dyDescent="0.25">
      <c r="B24" s="31">
        <v>20</v>
      </c>
      <c r="C24" s="31" t="str">
        <f>IFERROR(VLOOKUP(B24,Mitarbeiter!$B$2:$D$51,2,0),"")</f>
        <v>Vorname20</v>
      </c>
      <c r="D24" s="32" t="str">
        <f>IFERROR(VLOOKUP(B24,Mitarbeiter!$B$2:$D$51,3,0),"")</f>
        <v>Nachname20</v>
      </c>
      <c r="E24" s="32">
        <f>Berechnung!N63</f>
        <v>0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 t="str">
        <f>Berechnung!AM251</f>
        <v>00:00</v>
      </c>
    </row>
    <row r="25" spans="2:34" x14ac:dyDescent="0.25">
      <c r="B25" s="31">
        <v>21</v>
      </c>
      <c r="C25" s="31" t="str">
        <f>IFERROR(VLOOKUP(B25,Mitarbeiter!$B$2:$D$51,2,0),"")</f>
        <v>Vorname21</v>
      </c>
      <c r="D25" s="32" t="str">
        <f>IFERROR(VLOOKUP(B25,Mitarbeiter!$B$2:$D$51,3,0),"")</f>
        <v>Nachname21</v>
      </c>
      <c r="E25" s="32">
        <f>Berechnung!N64</f>
        <v>0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 t="str">
        <f>Berechnung!AM252</f>
        <v>00:00</v>
      </c>
    </row>
    <row r="26" spans="2:34" x14ac:dyDescent="0.25">
      <c r="B26" s="31">
        <v>22</v>
      </c>
      <c r="C26" s="31" t="str">
        <f>IFERROR(VLOOKUP(B26,Mitarbeiter!$B$2:$D$51,2,0),"")</f>
        <v>Vorname22</v>
      </c>
      <c r="D26" s="32" t="str">
        <f>IFERROR(VLOOKUP(B26,Mitarbeiter!$B$2:$D$51,3,0),"")</f>
        <v>Nachname22</v>
      </c>
      <c r="E26" s="32">
        <f>Berechnung!N65</f>
        <v>0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 t="str">
        <f>Berechnung!AM253</f>
        <v>00:00</v>
      </c>
    </row>
    <row r="27" spans="2:34" x14ac:dyDescent="0.25">
      <c r="B27" s="31">
        <v>23</v>
      </c>
      <c r="C27" s="31" t="str">
        <f>IFERROR(VLOOKUP(B27,Mitarbeiter!$B$2:$D$51,2,0),"")</f>
        <v>Vorname23</v>
      </c>
      <c r="D27" s="32" t="str">
        <f>IFERROR(VLOOKUP(B27,Mitarbeiter!$B$2:$D$51,3,0),"")</f>
        <v>Nachname23</v>
      </c>
      <c r="E27" s="32">
        <f>Berechnung!N66</f>
        <v>0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 t="str">
        <f>Berechnung!AM254</f>
        <v>00:00</v>
      </c>
    </row>
    <row r="28" spans="2:34" x14ac:dyDescent="0.25">
      <c r="B28" s="31">
        <v>24</v>
      </c>
      <c r="C28" s="31" t="str">
        <f>IFERROR(VLOOKUP(B28,Mitarbeiter!$B$2:$D$51,2,0),"")</f>
        <v>Vorname24</v>
      </c>
      <c r="D28" s="32" t="str">
        <f>IFERROR(VLOOKUP(B28,Mitarbeiter!$B$2:$D$51,3,0),"")</f>
        <v>Nachname24</v>
      </c>
      <c r="E28" s="32">
        <f>Berechnung!N67</f>
        <v>0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 t="str">
        <f>Berechnung!AM255</f>
        <v>00:00</v>
      </c>
    </row>
    <row r="29" spans="2:34" x14ac:dyDescent="0.25">
      <c r="B29" s="31">
        <v>25</v>
      </c>
      <c r="C29" s="31" t="str">
        <f>IFERROR(VLOOKUP(B29,Mitarbeiter!$B$2:$D$51,2,0),"")</f>
        <v>Vorname25</v>
      </c>
      <c r="D29" s="32" t="str">
        <f>IFERROR(VLOOKUP(B29,Mitarbeiter!$B$2:$D$51,3,0),"")</f>
        <v>Nachname25</v>
      </c>
      <c r="E29" s="32">
        <f>Berechnung!N68</f>
        <v>0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 t="str">
        <f>Berechnung!AM256</f>
        <v>00:00</v>
      </c>
    </row>
    <row r="30" spans="2:34" x14ac:dyDescent="0.25">
      <c r="B30" s="31">
        <v>26</v>
      </c>
      <c r="C30" s="31" t="str">
        <f>IFERROR(VLOOKUP(B30,Mitarbeiter!$B$2:$D$51,2,0),"")</f>
        <v>Vorname26</v>
      </c>
      <c r="D30" s="32" t="str">
        <f>IFERROR(VLOOKUP(B30,Mitarbeiter!$B$2:$D$51,3,0),"")</f>
        <v>Nachname26</v>
      </c>
      <c r="E30" s="32">
        <f>Berechnung!N69</f>
        <v>0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 t="str">
        <f>Berechnung!AM257</f>
        <v>00:00</v>
      </c>
    </row>
    <row r="31" spans="2:34" x14ac:dyDescent="0.25">
      <c r="B31" s="31">
        <v>27</v>
      </c>
      <c r="C31" s="31" t="str">
        <f>IFERROR(VLOOKUP(B31,Mitarbeiter!$B$2:$D$51,2,0),"")</f>
        <v>Vorname27</v>
      </c>
      <c r="D31" s="32" t="str">
        <f>IFERROR(VLOOKUP(B31,Mitarbeiter!$B$2:$D$51,3,0),"")</f>
        <v>Nachname27</v>
      </c>
      <c r="E31" s="32">
        <f>Berechnung!N70</f>
        <v>0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 t="str">
        <f>Berechnung!AM258</f>
        <v>00:00</v>
      </c>
    </row>
    <row r="32" spans="2:34" x14ac:dyDescent="0.25">
      <c r="B32" s="31">
        <v>28</v>
      </c>
      <c r="C32" s="31" t="str">
        <f>IFERROR(VLOOKUP(B32,Mitarbeiter!$B$2:$D$51,2,0),"")</f>
        <v>Vorname28</v>
      </c>
      <c r="D32" s="32" t="str">
        <f>IFERROR(VLOOKUP(B32,Mitarbeiter!$B$2:$D$51,3,0),"")</f>
        <v>Nachname28</v>
      </c>
      <c r="E32" s="32">
        <f>Berechnung!N71</f>
        <v>0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 t="str">
        <f>Berechnung!AM259</f>
        <v>00:00</v>
      </c>
    </row>
    <row r="33" spans="2:34" x14ac:dyDescent="0.25">
      <c r="B33" s="31">
        <v>29</v>
      </c>
      <c r="C33" s="31" t="str">
        <f>IFERROR(VLOOKUP(B33,Mitarbeiter!$B$2:$D$51,2,0),"")</f>
        <v>Vorname29</v>
      </c>
      <c r="D33" s="32" t="str">
        <f>IFERROR(VLOOKUP(B33,Mitarbeiter!$B$2:$D$51,3,0),"")</f>
        <v>Nachname29</v>
      </c>
      <c r="E33" s="32">
        <f>Berechnung!N72</f>
        <v>0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 t="str">
        <f>Berechnung!AM260</f>
        <v>00:00</v>
      </c>
    </row>
    <row r="34" spans="2:34" x14ac:dyDescent="0.25">
      <c r="B34" s="31">
        <v>30</v>
      </c>
      <c r="C34" s="31" t="str">
        <f>IFERROR(VLOOKUP(B34,Mitarbeiter!$B$2:$D$51,2,0),"")</f>
        <v>Vorname30</v>
      </c>
      <c r="D34" s="32" t="str">
        <f>IFERROR(VLOOKUP(B34,Mitarbeiter!$B$2:$D$51,3,0),"")</f>
        <v>Nachname30</v>
      </c>
      <c r="E34" s="32">
        <f>Berechnung!N73</f>
        <v>0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 t="str">
        <f>Berechnung!AM261</f>
        <v>00:00</v>
      </c>
    </row>
    <row r="35" spans="2:34" x14ac:dyDescent="0.25">
      <c r="B35" s="31">
        <v>31</v>
      </c>
      <c r="C35" s="31" t="str">
        <f>IFERROR(VLOOKUP(B35,Mitarbeiter!$B$2:$D$51,2,0),"")</f>
        <v>Vorname31</v>
      </c>
      <c r="D35" s="32" t="str">
        <f>IFERROR(VLOOKUP(B35,Mitarbeiter!$B$2:$D$51,3,0),"")</f>
        <v>Nachname31</v>
      </c>
      <c r="E35" s="32">
        <f>Berechnung!N74</f>
        <v>0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 t="str">
        <f>Berechnung!AM262</f>
        <v>00:00</v>
      </c>
    </row>
    <row r="36" spans="2:34" x14ac:dyDescent="0.25">
      <c r="B36" s="31">
        <v>32</v>
      </c>
      <c r="C36" s="31" t="str">
        <f>IFERROR(VLOOKUP(B36,Mitarbeiter!$B$2:$D$51,2,0),"")</f>
        <v>Vorname32</v>
      </c>
      <c r="D36" s="32" t="str">
        <f>IFERROR(VLOOKUP(B36,Mitarbeiter!$B$2:$D$51,3,0),"")</f>
        <v>Nachname32</v>
      </c>
      <c r="E36" s="32">
        <f>Berechnung!N75</f>
        <v>0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 t="str">
        <f>Berechnung!AM263</f>
        <v>00:00</v>
      </c>
    </row>
    <row r="37" spans="2:34" x14ac:dyDescent="0.25">
      <c r="B37" s="31">
        <v>33</v>
      </c>
      <c r="C37" s="31" t="str">
        <f>IFERROR(VLOOKUP(B37,Mitarbeiter!$B$2:$D$51,2,0),"")</f>
        <v>Vorname33</v>
      </c>
      <c r="D37" s="32" t="str">
        <f>IFERROR(VLOOKUP(B37,Mitarbeiter!$B$2:$D$51,3,0),"")</f>
        <v>Nachname33</v>
      </c>
      <c r="E37" s="32">
        <f>Berechnung!N76</f>
        <v>0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 t="str">
        <f>Berechnung!AM264</f>
        <v>00:00</v>
      </c>
    </row>
    <row r="38" spans="2:34" x14ac:dyDescent="0.25">
      <c r="B38" s="31">
        <v>34</v>
      </c>
      <c r="C38" s="31" t="str">
        <f>IFERROR(VLOOKUP(B38,Mitarbeiter!$B$2:$D$51,2,0),"")</f>
        <v>Vorname34</v>
      </c>
      <c r="D38" s="32" t="str">
        <f>IFERROR(VLOOKUP(B38,Mitarbeiter!$B$2:$D$51,3,0),"")</f>
        <v>Nachname34</v>
      </c>
      <c r="E38" s="32">
        <f>Berechnung!N77</f>
        <v>0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 t="str">
        <f>Berechnung!AM265</f>
        <v>00:00</v>
      </c>
    </row>
    <row r="39" spans="2:34" x14ac:dyDescent="0.25">
      <c r="B39" s="31">
        <v>35</v>
      </c>
      <c r="C39" s="31" t="str">
        <f>IFERROR(VLOOKUP(B39,Mitarbeiter!$B$2:$D$51,2,0),"")</f>
        <v>Vorname35</v>
      </c>
      <c r="D39" s="32" t="str">
        <f>IFERROR(VLOOKUP(B39,Mitarbeiter!$B$2:$D$51,3,0),"")</f>
        <v>Nachname35</v>
      </c>
      <c r="E39" s="32">
        <f>Berechnung!N78</f>
        <v>0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 t="str">
        <f>Berechnung!AM266</f>
        <v>00:00</v>
      </c>
    </row>
    <row r="40" spans="2:34" x14ac:dyDescent="0.25">
      <c r="B40" s="31">
        <v>36</v>
      </c>
      <c r="C40" s="31" t="str">
        <f>IFERROR(VLOOKUP(B40,Mitarbeiter!$B$2:$D$51,2,0),"")</f>
        <v>Vorname36</v>
      </c>
      <c r="D40" s="32" t="str">
        <f>IFERROR(VLOOKUP(B40,Mitarbeiter!$B$2:$D$51,3,0),"")</f>
        <v>Nachname36</v>
      </c>
      <c r="E40" s="32">
        <f>Berechnung!N79</f>
        <v>0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 t="str">
        <f>Berechnung!AM267</f>
        <v>00:00</v>
      </c>
    </row>
    <row r="41" spans="2:34" x14ac:dyDescent="0.25">
      <c r="B41" s="31">
        <v>37</v>
      </c>
      <c r="C41" s="31" t="str">
        <f>IFERROR(VLOOKUP(B41,Mitarbeiter!$B$2:$D$51,2,0),"")</f>
        <v>Vorname37</v>
      </c>
      <c r="D41" s="32" t="str">
        <f>IFERROR(VLOOKUP(B41,Mitarbeiter!$B$2:$D$51,3,0),"")</f>
        <v>Nachname37</v>
      </c>
      <c r="E41" s="32">
        <f>Berechnung!N80</f>
        <v>0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 t="str">
        <f>Berechnung!AM268</f>
        <v>00:00</v>
      </c>
    </row>
    <row r="42" spans="2:34" x14ac:dyDescent="0.25">
      <c r="B42" s="31">
        <v>38</v>
      </c>
      <c r="C42" s="31" t="str">
        <f>IFERROR(VLOOKUP(B42,Mitarbeiter!$B$2:$D$51,2,0),"")</f>
        <v>Vorname38</v>
      </c>
      <c r="D42" s="32" t="str">
        <f>IFERROR(VLOOKUP(B42,Mitarbeiter!$B$2:$D$51,3,0),"")</f>
        <v>Nachname38</v>
      </c>
      <c r="E42" s="32">
        <f>Berechnung!N81</f>
        <v>0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 t="str">
        <f>Berechnung!AM269</f>
        <v>00:00</v>
      </c>
    </row>
    <row r="43" spans="2:34" x14ac:dyDescent="0.25">
      <c r="B43" s="31">
        <v>39</v>
      </c>
      <c r="C43" s="31" t="str">
        <f>IFERROR(VLOOKUP(B43,Mitarbeiter!$B$2:$D$51,2,0),"")</f>
        <v>Vorname39</v>
      </c>
      <c r="D43" s="32" t="str">
        <f>IFERROR(VLOOKUP(B43,Mitarbeiter!$B$2:$D$51,3,0),"")</f>
        <v>Nachname39</v>
      </c>
      <c r="E43" s="32">
        <f>Berechnung!N82</f>
        <v>0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 t="str">
        <f>Berechnung!AM270</f>
        <v>00:00</v>
      </c>
    </row>
    <row r="44" spans="2:34" x14ac:dyDescent="0.25">
      <c r="B44" s="31">
        <v>40</v>
      </c>
      <c r="C44" s="31" t="str">
        <f>IFERROR(VLOOKUP(B44,Mitarbeiter!$B$2:$D$51,2,0),"")</f>
        <v>Vorname40</v>
      </c>
      <c r="D44" s="32" t="str">
        <f>IFERROR(VLOOKUP(B44,Mitarbeiter!$B$2:$D$51,3,0),"")</f>
        <v>Nachname40</v>
      </c>
      <c r="E44" s="32">
        <f>Berechnung!N83</f>
        <v>0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 t="str">
        <f>Berechnung!AM271</f>
        <v>00:00</v>
      </c>
    </row>
    <row r="45" spans="2:34" x14ac:dyDescent="0.25">
      <c r="B45" s="31">
        <v>41</v>
      </c>
      <c r="C45" s="31" t="str">
        <f>IFERROR(VLOOKUP(B45,Mitarbeiter!$B$2:$D$51,2,0),"")</f>
        <v>Vorname41</v>
      </c>
      <c r="D45" s="32" t="str">
        <f>IFERROR(VLOOKUP(B45,Mitarbeiter!$B$2:$D$51,3,0),"")</f>
        <v>Nachname41</v>
      </c>
      <c r="E45" s="32">
        <f>Berechnung!N84</f>
        <v>0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 t="str">
        <f>Berechnung!AM272</f>
        <v>00:00</v>
      </c>
    </row>
    <row r="46" spans="2:34" x14ac:dyDescent="0.25">
      <c r="B46" s="31">
        <v>42</v>
      </c>
      <c r="C46" s="31" t="str">
        <f>IFERROR(VLOOKUP(B46,Mitarbeiter!$B$2:$D$51,2,0),"")</f>
        <v>Vorname42</v>
      </c>
      <c r="D46" s="32" t="str">
        <f>IFERROR(VLOOKUP(B46,Mitarbeiter!$B$2:$D$51,3,0),"")</f>
        <v>Nachname42</v>
      </c>
      <c r="E46" s="32">
        <f>Berechnung!N85</f>
        <v>0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 t="str">
        <f>Berechnung!AM273</f>
        <v>00:00</v>
      </c>
    </row>
    <row r="47" spans="2:34" x14ac:dyDescent="0.25">
      <c r="B47" s="31">
        <v>43</v>
      </c>
      <c r="C47" s="31" t="str">
        <f>IFERROR(VLOOKUP(B47,Mitarbeiter!$B$2:$D$51,2,0),"")</f>
        <v>Vorname43</v>
      </c>
      <c r="D47" s="32" t="str">
        <f>IFERROR(VLOOKUP(B47,Mitarbeiter!$B$2:$D$51,3,0),"")</f>
        <v>Nachname43</v>
      </c>
      <c r="E47" s="32">
        <f>Berechnung!N86</f>
        <v>0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 t="str">
        <f>Berechnung!AM274</f>
        <v>00:00</v>
      </c>
    </row>
    <row r="48" spans="2:34" x14ac:dyDescent="0.25">
      <c r="B48" s="31">
        <v>44</v>
      </c>
      <c r="C48" s="31" t="str">
        <f>IFERROR(VLOOKUP(B48,Mitarbeiter!$B$2:$D$51,2,0),"")</f>
        <v>Vorname44</v>
      </c>
      <c r="D48" s="32" t="str">
        <f>IFERROR(VLOOKUP(B48,Mitarbeiter!$B$2:$D$51,3,0),"")</f>
        <v>Nachname44</v>
      </c>
      <c r="E48" s="32">
        <f>Berechnung!N87</f>
        <v>0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 t="str">
        <f>Berechnung!AM275</f>
        <v>00:00</v>
      </c>
    </row>
    <row r="49" spans="2:34" x14ac:dyDescent="0.25">
      <c r="B49" s="31">
        <v>45</v>
      </c>
      <c r="C49" s="31" t="str">
        <f>IFERROR(VLOOKUP(B49,Mitarbeiter!$B$2:$D$51,2,0),"")</f>
        <v>Vorname45</v>
      </c>
      <c r="D49" s="32" t="str">
        <f>IFERROR(VLOOKUP(B49,Mitarbeiter!$B$2:$D$51,3,0),"")</f>
        <v>Nachname45</v>
      </c>
      <c r="E49" s="32">
        <f>Berechnung!N88</f>
        <v>0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 t="str">
        <f>Berechnung!AM276</f>
        <v>00:00</v>
      </c>
    </row>
    <row r="50" spans="2:34" x14ac:dyDescent="0.25">
      <c r="B50" s="31">
        <v>46</v>
      </c>
      <c r="C50" s="31" t="str">
        <f>IFERROR(VLOOKUP(B50,Mitarbeiter!$B$2:$D$51,2,0),"")</f>
        <v>Vorname46</v>
      </c>
      <c r="D50" s="32" t="str">
        <f>IFERROR(VLOOKUP(B50,Mitarbeiter!$B$2:$D$51,3,0),"")</f>
        <v>Nachname46</v>
      </c>
      <c r="E50" s="32">
        <f>Berechnung!N89</f>
        <v>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 t="str">
        <f>Berechnung!AM277</f>
        <v>00:00</v>
      </c>
    </row>
    <row r="51" spans="2:34" x14ac:dyDescent="0.25">
      <c r="B51" s="31">
        <v>47</v>
      </c>
      <c r="C51" s="31" t="str">
        <f>IFERROR(VLOOKUP(B51,Mitarbeiter!$B$2:$D$51,2,0),"")</f>
        <v>Vorname47</v>
      </c>
      <c r="D51" s="32" t="str">
        <f>IFERROR(VLOOKUP(B51,Mitarbeiter!$B$2:$D$51,3,0),"")</f>
        <v>Nachname47</v>
      </c>
      <c r="E51" s="32">
        <f>Berechnung!N90</f>
        <v>0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 t="str">
        <f>Berechnung!AM278</f>
        <v>00:00</v>
      </c>
    </row>
    <row r="52" spans="2:34" x14ac:dyDescent="0.25">
      <c r="B52" s="31">
        <v>48</v>
      </c>
      <c r="C52" s="31" t="str">
        <f>IFERROR(VLOOKUP(B52,Mitarbeiter!$B$2:$D$51,2,0),"")</f>
        <v>Vorname48</v>
      </c>
      <c r="D52" s="32" t="str">
        <f>IFERROR(VLOOKUP(B52,Mitarbeiter!$B$2:$D$51,3,0),"")</f>
        <v>Nachname48</v>
      </c>
      <c r="E52" s="32">
        <f>Berechnung!N91</f>
        <v>0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 t="str">
        <f>Berechnung!AM279</f>
        <v>00:00</v>
      </c>
    </row>
    <row r="53" spans="2:34" x14ac:dyDescent="0.25">
      <c r="B53" s="31">
        <v>49</v>
      </c>
      <c r="C53" s="31" t="str">
        <f>IFERROR(VLOOKUP(B53,Mitarbeiter!$B$2:$D$51,2,0),"")</f>
        <v>Vorname49</v>
      </c>
      <c r="D53" s="32" t="str">
        <f>IFERROR(VLOOKUP(B53,Mitarbeiter!$B$2:$D$51,3,0),"")</f>
        <v>Nachname49</v>
      </c>
      <c r="E53" s="32">
        <f>Berechnung!N92</f>
        <v>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 t="str">
        <f>Berechnung!AM280</f>
        <v>00:00</v>
      </c>
    </row>
    <row r="54" spans="2:34" x14ac:dyDescent="0.25">
      <c r="B54" s="33">
        <v>50</v>
      </c>
      <c r="C54" s="33" t="str">
        <f>IFERROR(VLOOKUP(B54,Mitarbeiter!$B$2:$D$51,2,0),"")</f>
        <v>Vorname50</v>
      </c>
      <c r="D54" s="34" t="str">
        <f>IFERROR(VLOOKUP(B54,Mitarbeiter!$B$2:$D$51,3,0),"")</f>
        <v>Nachname50</v>
      </c>
      <c r="E54" s="34">
        <f>Berechnung!N93</f>
        <v>0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 t="str">
        <f>Berechnung!AM281</f>
        <v>00:00</v>
      </c>
    </row>
  </sheetData>
  <conditionalFormatting sqref="B5:AH54">
    <cfRule type="expression" dxfId="23" priority="2" stopIfTrue="1">
      <formula>ROW()=EVEN(ROW())</formula>
    </cfRule>
  </conditionalFormatting>
  <conditionalFormatting sqref="F3:AG4">
    <cfRule type="expression" dxfId="22" priority="1" stopIfTrue="1">
      <formula>WEEKDAY(F$3,2)&gt;5</formula>
    </cfRule>
  </conditionalFormatting>
  <dataValidations count="2">
    <dataValidation type="list" allowBlank="1" showInputMessage="1" showErrorMessage="1" errorTitle="Hinweis" error="Bitte einen Eintrag wählen!" sqref="B5:B54" xr:uid="{00000000-0002-0000-0600-000000000000}">
      <formula1>Personalnummer</formula1>
    </dataValidation>
    <dataValidation type="list" showInputMessage="1" showErrorMessage="1" errorTitle="Hinweis" error="Bitte einen Eintrag wählen bzw. eingeben!" sqref="F5:AG54" xr:uid="{00000000-0002-0000-0600-000001000000}">
      <formula1>Schichtauswahl</formula1>
    </dataValidation>
  </dataValidations>
  <pageMargins left="7.874015748031496E-2" right="7.874015748031496E-2" top="7.874015748031496E-2" bottom="7.874015748031496E-2" header="0.31496062992125984" footer="0.31496062992125984"/>
  <pageSetup paperSize="9" scale="75" orientation="landscape" horizontalDpi="0" verticalDpi="0" r:id="rId1"/>
  <headerFooter>
    <oddFooter>&amp;RStand: &amp;D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pageSetUpPr fitToPage="1"/>
  </sheetPr>
  <dimension ref="A1:AP398"/>
  <sheetViews>
    <sheetView showGridLines="0" showRowColHeaders="0" workbookViewId="0">
      <pane xSplit="5" ySplit="5" topLeftCell="F6" activePane="bottomRight" state="frozen"/>
      <selection pane="topRight" activeCell="F1" sqref="F1"/>
      <selection pane="bottomLeft" activeCell="A5" sqref="A5"/>
      <selection pane="bottomRight" activeCell="B1" sqref="B1"/>
    </sheetView>
  </sheetViews>
  <sheetFormatPr baseColWidth="10" defaultRowHeight="15" x14ac:dyDescent="0.25"/>
  <cols>
    <col min="1" max="1" width="11.42578125" style="29"/>
    <col min="2" max="2" width="10.7109375" customWidth="1"/>
    <col min="3" max="4" width="15.7109375" customWidth="1"/>
    <col min="5" max="5" width="7.5703125" style="29" bestFit="1" customWidth="1"/>
    <col min="6" max="36" width="4.7109375" customWidth="1"/>
    <col min="37" max="37" width="6.42578125" bestFit="1" customWidth="1"/>
  </cols>
  <sheetData>
    <row r="1" spans="2:42" x14ac:dyDescent="0.25">
      <c r="B1" s="105" t="s">
        <v>194</v>
      </c>
      <c r="C1" s="106"/>
      <c r="E1" s="53" t="s">
        <v>167</v>
      </c>
      <c r="F1" s="54">
        <f>IF(F5="","",MOD(F5,28))</f>
        <v>14</v>
      </c>
      <c r="G1" s="54">
        <f t="shared" ref="G1:AJ1" si="0">IF(G5="","",MOD(G5,28))</f>
        <v>15</v>
      </c>
      <c r="H1" s="54">
        <f t="shared" si="0"/>
        <v>16</v>
      </c>
      <c r="I1" s="54">
        <f t="shared" si="0"/>
        <v>17</v>
      </c>
      <c r="J1" s="54">
        <f t="shared" si="0"/>
        <v>18</v>
      </c>
      <c r="K1" s="54">
        <f t="shared" si="0"/>
        <v>19</v>
      </c>
      <c r="L1" s="54">
        <f t="shared" si="0"/>
        <v>20</v>
      </c>
      <c r="M1" s="54">
        <f t="shared" si="0"/>
        <v>21</v>
      </c>
      <c r="N1" s="54">
        <f t="shared" si="0"/>
        <v>22</v>
      </c>
      <c r="O1" s="54">
        <f t="shared" si="0"/>
        <v>23</v>
      </c>
      <c r="P1" s="54">
        <f t="shared" si="0"/>
        <v>24</v>
      </c>
      <c r="Q1" s="54">
        <f t="shared" si="0"/>
        <v>25</v>
      </c>
      <c r="R1" s="54">
        <f t="shared" si="0"/>
        <v>26</v>
      </c>
      <c r="S1" s="54">
        <f t="shared" si="0"/>
        <v>27</v>
      </c>
      <c r="T1" s="54">
        <f t="shared" si="0"/>
        <v>0</v>
      </c>
      <c r="U1" s="54">
        <f t="shared" si="0"/>
        <v>1</v>
      </c>
      <c r="V1" s="54">
        <f t="shared" si="0"/>
        <v>2</v>
      </c>
      <c r="W1" s="54">
        <f t="shared" si="0"/>
        <v>3</v>
      </c>
      <c r="X1" s="54">
        <f t="shared" si="0"/>
        <v>4</v>
      </c>
      <c r="Y1" s="54">
        <f t="shared" si="0"/>
        <v>5</v>
      </c>
      <c r="Z1" s="54">
        <f t="shared" si="0"/>
        <v>6</v>
      </c>
      <c r="AA1" s="54">
        <f t="shared" si="0"/>
        <v>7</v>
      </c>
      <c r="AB1" s="54">
        <f t="shared" si="0"/>
        <v>8</v>
      </c>
      <c r="AC1" s="54">
        <f t="shared" si="0"/>
        <v>9</v>
      </c>
      <c r="AD1" s="54">
        <f t="shared" si="0"/>
        <v>10</v>
      </c>
      <c r="AE1" s="54">
        <f t="shared" si="0"/>
        <v>11</v>
      </c>
      <c r="AF1" s="54">
        <f t="shared" si="0"/>
        <v>12</v>
      </c>
      <c r="AG1" s="54">
        <f t="shared" si="0"/>
        <v>13</v>
      </c>
      <c r="AH1" s="54">
        <f t="shared" si="0"/>
        <v>14</v>
      </c>
      <c r="AI1" s="54" t="str">
        <f t="shared" si="0"/>
        <v/>
      </c>
      <c r="AJ1" s="54" t="str">
        <f t="shared" si="0"/>
        <v/>
      </c>
    </row>
    <row r="2" spans="2:42" s="29" customFormat="1" x14ac:dyDescent="0.25">
      <c r="B2" s="111" t="s">
        <v>207</v>
      </c>
      <c r="C2" s="112"/>
      <c r="D2" s="89" t="s">
        <v>164</v>
      </c>
    </row>
    <row r="3" spans="2:42" s="29" customFormat="1" x14ac:dyDescent="0.25">
      <c r="B3" s="67" t="str">
        <f>HYPERLINK("#F6:AJ55","1. Markieren")</f>
        <v>1. Markieren</v>
      </c>
      <c r="C3" s="200" t="s">
        <v>335</v>
      </c>
      <c r="D3" s="113">
        <v>43862</v>
      </c>
    </row>
    <row r="4" spans="2:42" x14ac:dyDescent="0.25">
      <c r="B4" t="s">
        <v>336</v>
      </c>
      <c r="F4" s="99">
        <f>F5</f>
        <v>43862</v>
      </c>
      <c r="G4" s="99">
        <f t="shared" ref="G4:AH4" si="1">IF(MONTH(F4+1)=MONTH($D$3),F4+1,"")</f>
        <v>43863</v>
      </c>
      <c r="H4" s="99">
        <f t="shared" si="1"/>
        <v>43864</v>
      </c>
      <c r="I4" s="99">
        <f t="shared" si="1"/>
        <v>43865</v>
      </c>
      <c r="J4" s="99">
        <f t="shared" si="1"/>
        <v>43866</v>
      </c>
      <c r="K4" s="99">
        <f t="shared" si="1"/>
        <v>43867</v>
      </c>
      <c r="L4" s="99">
        <f t="shared" si="1"/>
        <v>43868</v>
      </c>
      <c r="M4" s="99">
        <f t="shared" si="1"/>
        <v>43869</v>
      </c>
      <c r="N4" s="99">
        <f t="shared" si="1"/>
        <v>43870</v>
      </c>
      <c r="O4" s="99">
        <f t="shared" si="1"/>
        <v>43871</v>
      </c>
      <c r="P4" s="99">
        <f t="shared" si="1"/>
        <v>43872</v>
      </c>
      <c r="Q4" s="99">
        <f t="shared" si="1"/>
        <v>43873</v>
      </c>
      <c r="R4" s="99">
        <f t="shared" si="1"/>
        <v>43874</v>
      </c>
      <c r="S4" s="99">
        <f t="shared" si="1"/>
        <v>43875</v>
      </c>
      <c r="T4" s="99">
        <f t="shared" si="1"/>
        <v>43876</v>
      </c>
      <c r="U4" s="99">
        <f t="shared" si="1"/>
        <v>43877</v>
      </c>
      <c r="V4" s="99">
        <f t="shared" si="1"/>
        <v>43878</v>
      </c>
      <c r="W4" s="99">
        <f t="shared" si="1"/>
        <v>43879</v>
      </c>
      <c r="X4" s="99">
        <f t="shared" si="1"/>
        <v>43880</v>
      </c>
      <c r="Y4" s="99">
        <f t="shared" si="1"/>
        <v>43881</v>
      </c>
      <c r="Z4" s="99">
        <f t="shared" si="1"/>
        <v>43882</v>
      </c>
      <c r="AA4" s="99">
        <f t="shared" si="1"/>
        <v>43883</v>
      </c>
      <c r="AB4" s="99">
        <f t="shared" si="1"/>
        <v>43884</v>
      </c>
      <c r="AC4" s="99">
        <f t="shared" si="1"/>
        <v>43885</v>
      </c>
      <c r="AD4" s="99">
        <f t="shared" si="1"/>
        <v>43886</v>
      </c>
      <c r="AE4" s="99">
        <f t="shared" si="1"/>
        <v>43887</v>
      </c>
      <c r="AF4" s="99">
        <f t="shared" si="1"/>
        <v>43888</v>
      </c>
      <c r="AG4" s="99">
        <f t="shared" si="1"/>
        <v>43889</v>
      </c>
      <c r="AH4" s="99">
        <f t="shared" si="1"/>
        <v>43890</v>
      </c>
      <c r="AI4" s="99" t="str">
        <f>IF(AH4="","",IF(MONTH(AH4+1)=MONTH($D$3),AH4+1,""))</f>
        <v/>
      </c>
      <c r="AJ4" s="99" t="str">
        <f>IF(AI4="","",IF(MONTH(AI4+1)=MONTH($D$3),AI4+1,""))</f>
        <v/>
      </c>
    </row>
    <row r="5" spans="2:42" x14ac:dyDescent="0.25">
      <c r="B5" s="39" t="s">
        <v>206</v>
      </c>
      <c r="C5" s="39" t="s">
        <v>1</v>
      </c>
      <c r="D5" s="40" t="s">
        <v>2</v>
      </c>
      <c r="E5" s="41" t="s">
        <v>210</v>
      </c>
      <c r="F5" s="100">
        <f>D3</f>
        <v>43862</v>
      </c>
      <c r="G5" s="100">
        <f t="shared" ref="G5:AH5" si="2">IF(MONTH(F5+1)=MONTH($D$3),F5+1,"")</f>
        <v>43863</v>
      </c>
      <c r="H5" s="100">
        <f t="shared" si="2"/>
        <v>43864</v>
      </c>
      <c r="I5" s="100">
        <f t="shared" si="2"/>
        <v>43865</v>
      </c>
      <c r="J5" s="100">
        <f t="shared" si="2"/>
        <v>43866</v>
      </c>
      <c r="K5" s="100">
        <f t="shared" si="2"/>
        <v>43867</v>
      </c>
      <c r="L5" s="100">
        <f t="shared" si="2"/>
        <v>43868</v>
      </c>
      <c r="M5" s="100">
        <f t="shared" si="2"/>
        <v>43869</v>
      </c>
      <c r="N5" s="100">
        <f t="shared" si="2"/>
        <v>43870</v>
      </c>
      <c r="O5" s="100">
        <f t="shared" si="2"/>
        <v>43871</v>
      </c>
      <c r="P5" s="100">
        <f t="shared" si="2"/>
        <v>43872</v>
      </c>
      <c r="Q5" s="100">
        <f t="shared" si="2"/>
        <v>43873</v>
      </c>
      <c r="R5" s="100">
        <f t="shared" si="2"/>
        <v>43874</v>
      </c>
      <c r="S5" s="100">
        <f t="shared" si="2"/>
        <v>43875</v>
      </c>
      <c r="T5" s="100">
        <f t="shared" si="2"/>
        <v>43876</v>
      </c>
      <c r="U5" s="100">
        <f t="shared" si="2"/>
        <v>43877</v>
      </c>
      <c r="V5" s="100">
        <f t="shared" si="2"/>
        <v>43878</v>
      </c>
      <c r="W5" s="100">
        <f t="shared" si="2"/>
        <v>43879</v>
      </c>
      <c r="X5" s="100">
        <f t="shared" si="2"/>
        <v>43880</v>
      </c>
      <c r="Y5" s="100">
        <f t="shared" si="2"/>
        <v>43881</v>
      </c>
      <c r="Z5" s="100">
        <f t="shared" si="2"/>
        <v>43882</v>
      </c>
      <c r="AA5" s="100">
        <f t="shared" si="2"/>
        <v>43883</v>
      </c>
      <c r="AB5" s="100">
        <f t="shared" si="2"/>
        <v>43884</v>
      </c>
      <c r="AC5" s="100">
        <f t="shared" si="2"/>
        <v>43885</v>
      </c>
      <c r="AD5" s="100">
        <f t="shared" si="2"/>
        <v>43886</v>
      </c>
      <c r="AE5" s="100">
        <f t="shared" si="2"/>
        <v>43887</v>
      </c>
      <c r="AF5" s="100">
        <f t="shared" si="2"/>
        <v>43888</v>
      </c>
      <c r="AG5" s="100">
        <f t="shared" si="2"/>
        <v>43889</v>
      </c>
      <c r="AH5" s="100">
        <f t="shared" si="2"/>
        <v>43890</v>
      </c>
      <c r="AI5" s="100" t="str">
        <f>IF(AH5="","",IF(MONTH(AH5+1)=MONTH($D$3),AH5+1,""))</f>
        <v/>
      </c>
      <c r="AJ5" s="100" t="str">
        <f>IF(AI5="","",IF(MONTH(AI5+1)=MONTH($D$3),AI5+1,""))</f>
        <v/>
      </c>
      <c r="AK5" s="88" t="s">
        <v>211</v>
      </c>
      <c r="AP5" s="14" t="s">
        <v>212</v>
      </c>
    </row>
    <row r="6" spans="2:42" x14ac:dyDescent="0.25">
      <c r="B6" s="103">
        <f>Schichtfolge!B5</f>
        <v>1</v>
      </c>
      <c r="C6" s="31" t="str">
        <f>IF(ISERROR(VLOOKUP(B6,Mitarbeiter!$B$2:$D$51,2,0)),"",IF(VLOOKUP(B6,Mitarbeiter!$B$2:$D$51,2,0)="","",VLOOKUP(B6,Mitarbeiter!$B$2:$D$51,2,0)))</f>
        <v>Vorname1</v>
      </c>
      <c r="D6" s="37" t="str">
        <f>IF(ISERROR(VLOOKUP(B6,Mitarbeiter!$B$2:$D$51,3,0)),"",IF(VLOOKUP(B6,Mitarbeiter!$B$2:$D$51,3,0)="","",VLOOKUP(B6,Mitarbeiter!$B$2:$D$51,3,0)))</f>
        <v>Nachname1</v>
      </c>
      <c r="E6" s="44" t="str">
        <f t="array" ref="E6">IF(ISERROR(INDEX(Berechnung!$J$44:$J$93,MATCH(B6,Personalnummer,0))),"",INDEX(Berechnung!$J$44:$J$93,MATCH(B6,Personalnummer,0)))</f>
        <v>08:00</v>
      </c>
      <c r="F6" s="101" t="str">
        <f t="array" ref="F6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>S8</v>
      </c>
      <c r="G6" s="101" t="str">
        <f t="array" ref="G6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>S8</v>
      </c>
      <c r="H6" s="101" t="str">
        <f t="array" ref="H6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6" s="101" t="str">
        <f t="array" ref="I6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6" s="101" t="str">
        <f t="array" ref="J6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6" s="101" t="str">
        <f t="array" ref="K6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6" s="101" t="str">
        <f t="array" ref="L6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6" s="101" t="str">
        <f t="array" ref="M6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>X</v>
      </c>
      <c r="N6" s="101" t="str">
        <f t="array" ref="N6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>X</v>
      </c>
      <c r="O6" s="101" t="str">
        <f t="array" ref="O6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6" s="101" t="str">
        <f t="array" ref="P6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6" s="101" t="str">
        <f t="array" ref="Q6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6" s="101" t="str">
        <f t="array" ref="R6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6" s="101" t="str">
        <f t="array" ref="S6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6" s="101" t="str">
        <f t="array" ref="T6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>S8</v>
      </c>
      <c r="U6" s="101" t="str">
        <f t="array" ref="U6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>S8</v>
      </c>
      <c r="V6" s="101" t="str">
        <f t="array" ref="V6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6" s="101" t="str">
        <f t="array" ref="W6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6" s="101" t="str">
        <f t="array" ref="X6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6" s="101" t="str">
        <f t="array" ref="Y6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6" s="101" t="str">
        <f t="array" ref="Z6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6" s="101" t="str">
        <f t="array" ref="AA6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>X</v>
      </c>
      <c r="AB6" s="101" t="str">
        <f t="array" ref="AB6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>X</v>
      </c>
      <c r="AC6" s="101" t="str">
        <f t="array" ref="AC6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6" s="101" t="str">
        <f t="array" ref="AD6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6" s="101" t="str">
        <f t="array" ref="AE6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6" s="101" t="str">
        <f t="array" ref="AF6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6" s="101" t="str">
        <f t="array" ref="AG6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6" s="101" t="str">
        <f t="array" ref="AH6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>S8</v>
      </c>
      <c r="AI6" s="101" t="str">
        <f t="array" ref="AI6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6" s="101" t="str">
        <f t="array" ref="AJ6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6" s="35" t="str">
        <f t="array" ref="AK6">IF(B6="","",INDEX(Berechnung!$F$232:$F$281,ROW()-5))</f>
        <v>40:00</v>
      </c>
      <c r="AP6" s="82">
        <f>Berechnung!A152</f>
        <v>43831</v>
      </c>
    </row>
    <row r="7" spans="2:42" x14ac:dyDescent="0.25">
      <c r="B7" s="103">
        <f>Schichtfolge!B6</f>
        <v>2</v>
      </c>
      <c r="C7" s="31" t="str">
        <f>IF(ISERROR(VLOOKUP(B7,Mitarbeiter!$B$2:$D$51,2,0)),"",IF(VLOOKUP(B7,Mitarbeiter!$B$2:$D$51,2,0)="","",VLOOKUP(B7,Mitarbeiter!$B$2:$D$51,2,0)))</f>
        <v>Vorname2</v>
      </c>
      <c r="D7" s="37" t="str">
        <f>IF(ISERROR(VLOOKUP(B7,Mitarbeiter!$B$2:$D$51,3,0)),"",IF(VLOOKUP(B7,Mitarbeiter!$B$2:$D$51,3,0)="","",VLOOKUP(B7,Mitarbeiter!$B$2:$D$51,3,0)))</f>
        <v>Nachname2</v>
      </c>
      <c r="E7" s="32">
        <f t="array" ref="E7">IF(ISERROR(INDEX(Berechnung!$J$44:$J$93,MATCH(B7,Personalnummer,0))),"",INDEX(Berechnung!$J$44:$J$93,MATCH(B7,Personalnummer,0)))</f>
        <v>0</v>
      </c>
      <c r="F7" s="101" t="str">
        <f t="array" ref="F7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7" s="101" t="str">
        <f t="array" ref="G7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7" s="101" t="str">
        <f t="array" ref="H7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7" s="101" t="str">
        <f t="array" ref="I7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7" s="101" t="str">
        <f t="array" ref="J7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7" s="101" t="str">
        <f t="array" ref="K7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7" s="101" t="str">
        <f t="array" ref="L7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7" s="101" t="str">
        <f t="array" ref="M7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7" s="101" t="str">
        <f t="array" ref="N7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7" s="101" t="str">
        <f t="array" ref="O7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7" s="101" t="str">
        <f t="array" ref="P7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7" s="101" t="str">
        <f t="array" ref="Q7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7" s="101" t="str">
        <f t="array" ref="R7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7" s="101" t="str">
        <f t="array" ref="S7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7" s="101" t="str">
        <f t="array" ref="T7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7" s="101" t="str">
        <f t="array" ref="U7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7" s="101" t="str">
        <f t="array" ref="V7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7" s="101" t="str">
        <f t="array" ref="W7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7" s="101" t="str">
        <f t="array" ref="X7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7" s="101" t="str">
        <f t="array" ref="Y7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7" s="101" t="str">
        <f t="array" ref="Z7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7" s="101" t="str">
        <f t="array" ref="AA7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7" s="101" t="str">
        <f t="array" ref="AB7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7" s="101" t="str">
        <f t="array" ref="AC7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7" s="101" t="str">
        <f t="array" ref="AD7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7" s="101" t="str">
        <f t="array" ref="AE7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7" s="101" t="str">
        <f t="array" ref="AF7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7" s="101" t="str">
        <f t="array" ref="AG7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7" s="101" t="str">
        <f t="array" ref="AH7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7" s="101" t="str">
        <f t="array" ref="AI7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7" s="101" t="str">
        <f t="array" ref="AJ7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7" s="35" t="str">
        <f t="array" ref="AK7">IF(B7="","",INDEX(Berechnung!$F$232:$F$281,ROW()-5))</f>
        <v>00:00</v>
      </c>
      <c r="AP7" s="82">
        <f>Berechnung!A153</f>
        <v>43836</v>
      </c>
    </row>
    <row r="8" spans="2:42" x14ac:dyDescent="0.25">
      <c r="B8" s="103">
        <f>Schichtfolge!B7</f>
        <v>3</v>
      </c>
      <c r="C8" s="31" t="str">
        <f>IF(ISERROR(VLOOKUP(B8,Mitarbeiter!$B$2:$D$51,2,0)),"",IF(VLOOKUP(B8,Mitarbeiter!$B$2:$D$51,2,0)="","",VLOOKUP(B8,Mitarbeiter!$B$2:$D$51,2,0)))</f>
        <v>Vorname3</v>
      </c>
      <c r="D8" s="37" t="str">
        <f>IF(ISERROR(VLOOKUP(B8,Mitarbeiter!$B$2:$D$51,3,0)),"",IF(VLOOKUP(B8,Mitarbeiter!$B$2:$D$51,3,0)="","",VLOOKUP(B8,Mitarbeiter!$B$2:$D$51,3,0)))</f>
        <v>Nachname3</v>
      </c>
      <c r="E8" s="32">
        <f t="array" ref="E8">IF(ISERROR(INDEX(Berechnung!$J$44:$J$93,MATCH(B8,Personalnummer,0))),"",INDEX(Berechnung!$J$44:$J$93,MATCH(B8,Personalnummer,0)))</f>
        <v>0</v>
      </c>
      <c r="F8" s="101" t="str">
        <f t="array" ref="F8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8" s="101" t="str">
        <f t="array" ref="G8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8" s="101" t="str">
        <f t="array" ref="H8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8" s="101" t="str">
        <f t="array" ref="I8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8" s="101" t="str">
        <f t="array" ref="J8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8" s="101" t="str">
        <f t="array" ref="K8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8" s="101" t="str">
        <f t="array" ref="L8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8" s="101" t="str">
        <f t="array" ref="M8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8" s="101" t="str">
        <f t="array" ref="N8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8" s="101" t="str">
        <f t="array" ref="O8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8" s="101" t="str">
        <f t="array" ref="P8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8" s="101" t="str">
        <f t="array" ref="Q8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8" s="101" t="str">
        <f t="array" ref="R8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8" s="101" t="str">
        <f t="array" ref="S8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8" s="101" t="str">
        <f t="array" ref="T8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8" s="101" t="str">
        <f t="array" ref="U8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8" s="101" t="str">
        <f t="array" ref="V8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8" s="101" t="str">
        <f t="array" ref="W8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8" s="101" t="str">
        <f t="array" ref="X8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8" s="101" t="str">
        <f t="array" ref="Y8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8" s="101" t="str">
        <f t="array" ref="Z8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8" s="101" t="str">
        <f t="array" ref="AA8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8" s="101" t="str">
        <f t="array" ref="AB8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8" s="101" t="str">
        <f t="array" ref="AC8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8" s="101" t="str">
        <f t="array" ref="AD8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8" s="101" t="str">
        <f t="array" ref="AE8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8" s="101" t="str">
        <f t="array" ref="AF8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8" s="101" t="str">
        <f t="array" ref="AG8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8" s="101" t="str">
        <f t="array" ref="AH8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8" s="101" t="str">
        <f t="array" ref="AI8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8" s="101" t="str">
        <f t="array" ref="AJ8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8" s="35" t="str">
        <f t="array" ref="AK8">IF(B8="","",INDEX(Berechnung!$F$232:$F$281,ROW()-5))</f>
        <v>00:00</v>
      </c>
      <c r="AP8" s="82">
        <f>Berechnung!A154</f>
        <v>43885</v>
      </c>
    </row>
    <row r="9" spans="2:42" x14ac:dyDescent="0.25">
      <c r="B9" s="103">
        <f>Schichtfolge!B8</f>
        <v>4</v>
      </c>
      <c r="C9" s="31" t="str">
        <f>IF(ISERROR(VLOOKUP(B9,Mitarbeiter!$B$2:$D$51,2,0)),"",IF(VLOOKUP(B9,Mitarbeiter!$B$2:$D$51,2,0)="","",VLOOKUP(B9,Mitarbeiter!$B$2:$D$51,2,0)))</f>
        <v>Vorname4</v>
      </c>
      <c r="D9" s="37" t="str">
        <f>IF(ISERROR(VLOOKUP(B9,Mitarbeiter!$B$2:$D$51,3,0)),"",IF(VLOOKUP(B9,Mitarbeiter!$B$2:$D$51,3,0)="","",VLOOKUP(B9,Mitarbeiter!$B$2:$D$51,3,0)))</f>
        <v>Nachname4</v>
      </c>
      <c r="E9" s="32">
        <f t="array" ref="E9">IF(ISERROR(INDEX(Berechnung!$J$44:$J$93,MATCH(B9,Personalnummer,0))),"",INDEX(Berechnung!$J$44:$J$93,MATCH(B9,Personalnummer,0)))</f>
        <v>0</v>
      </c>
      <c r="F9" s="101" t="str">
        <f t="array" ref="F9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9" s="101" t="str">
        <f t="array" ref="G9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9" s="101" t="str">
        <f t="array" ref="H9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9" s="101" t="str">
        <f t="array" ref="I9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9" s="101" t="str">
        <f t="array" ref="J9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9" s="101" t="str">
        <f t="array" ref="K9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9" s="101" t="str">
        <f t="array" ref="L9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9" s="101" t="str">
        <f t="array" ref="M9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9" s="101" t="str">
        <f t="array" ref="N9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9" s="101" t="str">
        <f t="array" ref="O9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9" s="101" t="str">
        <f t="array" ref="P9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9" s="101" t="str">
        <f t="array" ref="Q9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9" s="101" t="str">
        <f t="array" ref="R9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9" s="101" t="str">
        <f t="array" ref="S9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9" s="101" t="str">
        <f t="array" ref="T9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9" s="101" t="str">
        <f t="array" ref="U9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9" s="101" t="str">
        <f t="array" ref="V9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9" s="101" t="str">
        <f t="array" ref="W9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9" s="101" t="str">
        <f t="array" ref="X9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9" s="101" t="str">
        <f t="array" ref="Y9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9" s="101" t="str">
        <f t="array" ref="Z9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9" s="101" t="str">
        <f t="array" ref="AA9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9" s="101" t="str">
        <f t="array" ref="AB9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9" s="101" t="str">
        <f t="array" ref="AC9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9" s="101" t="str">
        <f t="array" ref="AD9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9" s="101" t="str">
        <f t="array" ref="AE9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9" s="101" t="str">
        <f t="array" ref="AF9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9" s="101" t="str">
        <f t="array" ref="AG9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9" s="101" t="str">
        <f t="array" ref="AH9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9" s="101" t="str">
        <f t="array" ref="AI9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9" s="101" t="str">
        <f t="array" ref="AJ9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9" s="35" t="str">
        <f t="array" ref="AK9">IF(B9="","",INDEX(Berechnung!$F$232:$F$281,ROW()-5))</f>
        <v>00:00</v>
      </c>
      <c r="AP9" s="82">
        <f>Berechnung!A155</f>
        <v>43931</v>
      </c>
    </row>
    <row r="10" spans="2:42" x14ac:dyDescent="0.25">
      <c r="B10" s="103">
        <f>Schichtfolge!B9</f>
        <v>5</v>
      </c>
      <c r="C10" s="31" t="str">
        <f>IF(ISERROR(VLOOKUP(B10,Mitarbeiter!$B$2:$D$51,2,0)),"",IF(VLOOKUP(B10,Mitarbeiter!$B$2:$D$51,2,0)="","",VLOOKUP(B10,Mitarbeiter!$B$2:$D$51,2,0)))</f>
        <v>Vorname5</v>
      </c>
      <c r="D10" s="37" t="str">
        <f>IF(ISERROR(VLOOKUP(B10,Mitarbeiter!$B$2:$D$51,3,0)),"",IF(VLOOKUP(B10,Mitarbeiter!$B$2:$D$51,3,0)="","",VLOOKUP(B10,Mitarbeiter!$B$2:$D$51,3,0)))</f>
        <v>Nachname5</v>
      </c>
      <c r="E10" s="32">
        <f t="array" ref="E10">IF(ISERROR(INDEX(Berechnung!$J$44:$J$93,MATCH(B10,Personalnummer,0))),"",INDEX(Berechnung!$J$44:$J$93,MATCH(B10,Personalnummer,0)))</f>
        <v>0</v>
      </c>
      <c r="F10" s="101" t="str">
        <f t="array" ref="F10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10" s="101" t="str">
        <f t="array" ref="G10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10" s="101" t="str">
        <f t="array" ref="H10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10" s="101" t="str">
        <f t="array" ref="I10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10" s="101" t="str">
        <f t="array" ref="J10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10" s="101" t="str">
        <f t="array" ref="K10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10" s="101" t="str">
        <f t="array" ref="L10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10" s="101" t="str">
        <f t="array" ref="M10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10" s="101" t="str">
        <f t="array" ref="N10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10" s="101" t="str">
        <f t="array" ref="O10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10" s="101" t="str">
        <f t="array" ref="P10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10" s="101" t="str">
        <f t="array" ref="Q10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10" s="101" t="str">
        <f t="array" ref="R10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10" s="101" t="str">
        <f t="array" ref="S10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10" s="101" t="str">
        <f t="array" ref="T10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10" s="101" t="str">
        <f t="array" ref="U10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10" s="101" t="str">
        <f t="array" ref="V10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10" s="101" t="str">
        <f t="array" ref="W10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10" s="101" t="str">
        <f t="array" ref="X10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10" s="101" t="str">
        <f t="array" ref="Y10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10" s="101" t="str">
        <f t="array" ref="Z10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10" s="101" t="str">
        <f t="array" ref="AA10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10" s="101" t="str">
        <f t="array" ref="AB10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10" s="101" t="str">
        <f t="array" ref="AC10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10" s="101" t="str">
        <f t="array" ref="AD10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10" s="101" t="str">
        <f t="array" ref="AE10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10" s="101" t="str">
        <f t="array" ref="AF10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10" s="101" t="str">
        <f t="array" ref="AG10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10" s="101" t="str">
        <f t="array" ref="AH10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10" s="101" t="str">
        <f t="array" ref="AI10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10" s="101" t="str">
        <f t="array" ref="AJ10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10" s="35" t="str">
        <f t="array" ref="AK10">IF(B10="","",INDEX(Berechnung!$F$232:$F$281,ROW()-5))</f>
        <v>00:00</v>
      </c>
      <c r="AP10" s="82">
        <f>Berechnung!A156</f>
        <v>43932</v>
      </c>
    </row>
    <row r="11" spans="2:42" x14ac:dyDescent="0.25">
      <c r="B11" s="103">
        <f>Schichtfolge!B10</f>
        <v>6</v>
      </c>
      <c r="C11" s="31" t="str">
        <f>IF(ISERROR(VLOOKUP(B11,Mitarbeiter!$B$2:$D$51,2,0)),"",IF(VLOOKUP(B11,Mitarbeiter!$B$2:$D$51,2,0)="","",VLOOKUP(B11,Mitarbeiter!$B$2:$D$51,2,0)))</f>
        <v>Vorname6</v>
      </c>
      <c r="D11" s="37" t="str">
        <f>IF(ISERROR(VLOOKUP(B11,Mitarbeiter!$B$2:$D$51,3,0)),"",IF(VLOOKUP(B11,Mitarbeiter!$B$2:$D$51,3,0)="","",VLOOKUP(B11,Mitarbeiter!$B$2:$D$51,3,0)))</f>
        <v>Nachname6</v>
      </c>
      <c r="E11" s="32">
        <f t="array" ref="E11">IF(ISERROR(INDEX(Berechnung!$J$44:$J$93,MATCH(B11,Personalnummer,0))),"",INDEX(Berechnung!$J$44:$J$93,MATCH(B11,Personalnummer,0)))</f>
        <v>0</v>
      </c>
      <c r="F11" s="101" t="str">
        <f t="array" ref="F11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11" s="101" t="str">
        <f t="array" ref="G11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11" s="101" t="str">
        <f t="array" ref="H11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11" s="101" t="str">
        <f t="array" ref="I11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11" s="101" t="str">
        <f t="array" ref="J11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11" s="101" t="str">
        <f t="array" ref="K11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11" s="101" t="str">
        <f t="array" ref="L11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11" s="101" t="str">
        <f t="array" ref="M11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11" s="101" t="str">
        <f t="array" ref="N11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11" s="101" t="str">
        <f t="array" ref="O11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11" s="101" t="str">
        <f t="array" ref="P11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11" s="101" t="str">
        <f t="array" ref="Q11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11" s="101" t="str">
        <f t="array" ref="R11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11" s="101" t="str">
        <f t="array" ref="S11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11" s="101" t="str">
        <f t="array" ref="T11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11" s="101" t="str">
        <f t="array" ref="U11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11" s="101" t="str">
        <f t="array" ref="V11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11" s="101" t="str">
        <f t="array" ref="W11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11" s="101" t="str">
        <f t="array" ref="X11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11" s="101" t="str">
        <f t="array" ref="Y11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11" s="101" t="str">
        <f t="array" ref="Z11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11" s="101" t="str">
        <f t="array" ref="AA11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11" s="101" t="str">
        <f t="array" ref="AB11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11" s="101" t="str">
        <f t="array" ref="AC11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11" s="101" t="str">
        <f t="array" ref="AD11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11" s="101" t="str">
        <f t="array" ref="AE11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11" s="101" t="str">
        <f t="array" ref="AF11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11" s="101" t="str">
        <f t="array" ref="AG11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11" s="101" t="str">
        <f t="array" ref="AH11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11" s="101" t="str">
        <f t="array" ref="AI11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11" s="101" t="str">
        <f t="array" ref="AJ11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11" s="35" t="str">
        <f t="array" ref="AK11">IF(B11="","",INDEX(Berechnung!$F$232:$F$281,ROW()-5))</f>
        <v>00:00</v>
      </c>
      <c r="AP11" s="82">
        <f>Berechnung!A157</f>
        <v>43933</v>
      </c>
    </row>
    <row r="12" spans="2:42" x14ac:dyDescent="0.25">
      <c r="B12" s="103">
        <f>Schichtfolge!B11</f>
        <v>7</v>
      </c>
      <c r="C12" s="31" t="str">
        <f>IF(ISERROR(VLOOKUP(B12,Mitarbeiter!$B$2:$D$51,2,0)),"",IF(VLOOKUP(B12,Mitarbeiter!$B$2:$D$51,2,0)="","",VLOOKUP(B12,Mitarbeiter!$B$2:$D$51,2,0)))</f>
        <v>Vorname7</v>
      </c>
      <c r="D12" s="37" t="str">
        <f>IF(ISERROR(VLOOKUP(B12,Mitarbeiter!$B$2:$D$51,3,0)),"",IF(VLOOKUP(B12,Mitarbeiter!$B$2:$D$51,3,0)="","",VLOOKUP(B12,Mitarbeiter!$B$2:$D$51,3,0)))</f>
        <v>Nachname7</v>
      </c>
      <c r="E12" s="32">
        <f t="array" ref="E12">IF(ISERROR(INDEX(Berechnung!$J$44:$J$93,MATCH(B12,Personalnummer,0))),"",INDEX(Berechnung!$J$44:$J$93,MATCH(B12,Personalnummer,0)))</f>
        <v>0</v>
      </c>
      <c r="F12" s="101" t="str">
        <f t="array" ref="F12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12" s="101" t="str">
        <f t="array" ref="G12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12" s="101" t="str">
        <f t="array" ref="H12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12" s="101" t="str">
        <f t="array" ref="I12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12" s="101" t="str">
        <f t="array" ref="J12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12" s="101" t="str">
        <f t="array" ref="K12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12" s="101" t="str">
        <f t="array" ref="L12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12" s="101" t="str">
        <f t="array" ref="M12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12" s="101" t="str">
        <f t="array" ref="N12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12" s="101" t="str">
        <f t="array" ref="O12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12" s="101" t="str">
        <f t="array" ref="P12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12" s="101" t="str">
        <f t="array" ref="Q12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12" s="101" t="str">
        <f t="array" ref="R12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12" s="101" t="str">
        <f t="array" ref="S12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12" s="101" t="str">
        <f t="array" ref="T12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12" s="101" t="str">
        <f t="array" ref="U12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12" s="101" t="str">
        <f t="array" ref="V12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12" s="101" t="str">
        <f t="array" ref="W12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12" s="101" t="str">
        <f t="array" ref="X12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12" s="101" t="str">
        <f t="array" ref="Y12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12" s="101" t="str">
        <f t="array" ref="Z12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12" s="101" t="str">
        <f t="array" ref="AA12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12" s="101" t="str">
        <f t="array" ref="AB12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12" s="101" t="str">
        <f t="array" ref="AC12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12" s="101" t="str">
        <f t="array" ref="AD12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12" s="101" t="str">
        <f t="array" ref="AE12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12" s="101" t="str">
        <f t="array" ref="AF12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12" s="101" t="str">
        <f t="array" ref="AG12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12" s="101" t="str">
        <f t="array" ref="AH12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12" s="101" t="str">
        <f t="array" ref="AI12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12" s="101" t="str">
        <f t="array" ref="AJ12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12" s="35" t="str">
        <f t="array" ref="AK12">IF(B12="","",INDEX(Berechnung!$F$232:$F$281,ROW()-5))</f>
        <v>00:00</v>
      </c>
      <c r="AP12" s="82">
        <f>Berechnung!A158</f>
        <v>43934</v>
      </c>
    </row>
    <row r="13" spans="2:42" x14ac:dyDescent="0.25">
      <c r="B13" s="103">
        <f>Schichtfolge!B12</f>
        <v>8</v>
      </c>
      <c r="C13" s="31" t="str">
        <f>IF(ISERROR(VLOOKUP(B13,Mitarbeiter!$B$2:$D$51,2,0)),"",IF(VLOOKUP(B13,Mitarbeiter!$B$2:$D$51,2,0)="","",VLOOKUP(B13,Mitarbeiter!$B$2:$D$51,2,0)))</f>
        <v>Vorname8</v>
      </c>
      <c r="D13" s="37" t="str">
        <f>IF(ISERROR(VLOOKUP(B13,Mitarbeiter!$B$2:$D$51,3,0)),"",IF(VLOOKUP(B13,Mitarbeiter!$B$2:$D$51,3,0)="","",VLOOKUP(B13,Mitarbeiter!$B$2:$D$51,3,0)))</f>
        <v>Nachname8</v>
      </c>
      <c r="E13" s="32">
        <f t="array" ref="E13">IF(ISERROR(INDEX(Berechnung!$J$44:$J$93,MATCH(B13,Personalnummer,0))),"",INDEX(Berechnung!$J$44:$J$93,MATCH(B13,Personalnummer,0)))</f>
        <v>0</v>
      </c>
      <c r="F13" s="101" t="str">
        <f t="array" ref="F13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13" s="101" t="str">
        <f t="array" ref="G13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13" s="101" t="str">
        <f t="array" ref="H13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13" s="101" t="str">
        <f t="array" ref="I13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13" s="101" t="str">
        <f t="array" ref="J13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13" s="101" t="str">
        <f t="array" ref="K13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13" s="101" t="str">
        <f t="array" ref="L13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13" s="101" t="str">
        <f t="array" ref="M13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13" s="101" t="str">
        <f t="array" ref="N13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13" s="101" t="str">
        <f t="array" ref="O13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13" s="101" t="str">
        <f t="array" ref="P13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13" s="101" t="str">
        <f t="array" ref="Q13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13" s="101" t="str">
        <f t="array" ref="R13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13" s="101" t="str">
        <f t="array" ref="S13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13" s="101" t="str">
        <f t="array" ref="T13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13" s="101" t="str">
        <f t="array" ref="U13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13" s="101" t="str">
        <f t="array" ref="V13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13" s="101" t="str">
        <f t="array" ref="W13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13" s="101" t="str">
        <f t="array" ref="X13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13" s="101" t="str">
        <f t="array" ref="Y13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13" s="101" t="str">
        <f t="array" ref="Z13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13" s="101" t="str">
        <f t="array" ref="AA13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13" s="101" t="str">
        <f t="array" ref="AB13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13" s="101" t="str">
        <f t="array" ref="AC13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13" s="101" t="str">
        <f t="array" ref="AD13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13" s="101" t="str">
        <f t="array" ref="AE13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13" s="101" t="str">
        <f t="array" ref="AF13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13" s="101" t="str">
        <f t="array" ref="AG13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13" s="101" t="str">
        <f t="array" ref="AH13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13" s="101" t="str">
        <f t="array" ref="AI13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13" s="101" t="str">
        <f t="array" ref="AJ13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13" s="35" t="str">
        <f t="array" ref="AK13">IF(B13="","",INDEX(Berechnung!$F$232:$F$281,ROW()-5))</f>
        <v>00:00</v>
      </c>
      <c r="AP13" s="82">
        <f>Berechnung!A159</f>
        <v>43952</v>
      </c>
    </row>
    <row r="14" spans="2:42" x14ac:dyDescent="0.25">
      <c r="B14" s="103">
        <f>Schichtfolge!B13</f>
        <v>9</v>
      </c>
      <c r="C14" s="31" t="str">
        <f>IF(ISERROR(VLOOKUP(B14,Mitarbeiter!$B$2:$D$51,2,0)),"",IF(VLOOKUP(B14,Mitarbeiter!$B$2:$D$51,2,0)="","",VLOOKUP(B14,Mitarbeiter!$B$2:$D$51,2,0)))</f>
        <v>Vorname9</v>
      </c>
      <c r="D14" s="37" t="str">
        <f>IF(ISERROR(VLOOKUP(B14,Mitarbeiter!$B$2:$D$51,3,0)),"",IF(VLOOKUP(B14,Mitarbeiter!$B$2:$D$51,3,0)="","",VLOOKUP(B14,Mitarbeiter!$B$2:$D$51,3,0)))</f>
        <v>Nachname9</v>
      </c>
      <c r="E14" s="32">
        <f t="array" ref="E14">IF(ISERROR(INDEX(Berechnung!$J$44:$J$93,MATCH(B14,Personalnummer,0))),"",INDEX(Berechnung!$J$44:$J$93,MATCH(B14,Personalnummer,0)))</f>
        <v>0</v>
      </c>
      <c r="F14" s="101" t="str">
        <f t="array" ref="F14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14" s="101" t="str">
        <f t="array" ref="G14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14" s="101" t="str">
        <f t="array" ref="H14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14" s="101" t="str">
        <f t="array" ref="I14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14" s="101" t="str">
        <f t="array" ref="J14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14" s="101" t="str">
        <f t="array" ref="K14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14" s="101" t="str">
        <f t="array" ref="L14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14" s="101" t="str">
        <f t="array" ref="M14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14" s="101" t="str">
        <f t="array" ref="N14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14" s="101" t="str">
        <f t="array" ref="O14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14" s="101" t="str">
        <f t="array" ref="P14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14" s="101" t="str">
        <f t="array" ref="Q14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14" s="101" t="str">
        <f t="array" ref="R14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14" s="101" t="str">
        <f t="array" ref="S14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14" s="101" t="str">
        <f t="array" ref="T14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14" s="101" t="str">
        <f t="array" ref="U14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14" s="101" t="str">
        <f t="array" ref="V14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14" s="101" t="str">
        <f t="array" ref="W14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14" s="101" t="str">
        <f t="array" ref="X14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14" s="101" t="str">
        <f t="array" ref="Y14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14" s="101" t="str">
        <f t="array" ref="Z14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14" s="101" t="str">
        <f t="array" ref="AA14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14" s="101" t="str">
        <f t="array" ref="AB14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14" s="101" t="str">
        <f t="array" ref="AC14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14" s="101" t="str">
        <f t="array" ref="AD14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14" s="101" t="str">
        <f t="array" ref="AE14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14" s="101" t="str">
        <f t="array" ref="AF14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14" s="101" t="str">
        <f t="array" ref="AG14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14" s="101" t="str">
        <f t="array" ref="AH14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14" s="101" t="str">
        <f t="array" ref="AI14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14" s="101" t="str">
        <f t="array" ref="AJ14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14" s="35" t="str">
        <f t="array" ref="AK14">IF(B14="","",INDEX(Berechnung!$F$232:$F$281,ROW()-5))</f>
        <v>00:00</v>
      </c>
      <c r="AP14" s="82">
        <f>Berechnung!A160</f>
        <v>43972</v>
      </c>
    </row>
    <row r="15" spans="2:42" x14ac:dyDescent="0.25">
      <c r="B15" s="103">
        <f>Schichtfolge!B14</f>
        <v>10</v>
      </c>
      <c r="C15" s="31" t="str">
        <f>IF(ISERROR(VLOOKUP(B15,Mitarbeiter!$B$2:$D$51,2,0)),"",IF(VLOOKUP(B15,Mitarbeiter!$B$2:$D$51,2,0)="","",VLOOKUP(B15,Mitarbeiter!$B$2:$D$51,2,0)))</f>
        <v>Vorname10</v>
      </c>
      <c r="D15" s="37" t="str">
        <f>IF(ISERROR(VLOOKUP(B15,Mitarbeiter!$B$2:$D$51,3,0)),"",IF(VLOOKUP(B15,Mitarbeiter!$B$2:$D$51,3,0)="","",VLOOKUP(B15,Mitarbeiter!$B$2:$D$51,3,0)))</f>
        <v>Nachname10</v>
      </c>
      <c r="E15" s="32">
        <f t="array" ref="E15">IF(ISERROR(INDEX(Berechnung!$J$44:$J$93,MATCH(B15,Personalnummer,0))),"",INDEX(Berechnung!$J$44:$J$93,MATCH(B15,Personalnummer,0)))</f>
        <v>0</v>
      </c>
      <c r="F15" s="101" t="str">
        <f t="array" ref="F15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15" s="101" t="str">
        <f t="array" ref="G15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15" s="101" t="str">
        <f t="array" ref="H15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15" s="101" t="str">
        <f t="array" ref="I15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15" s="101" t="str">
        <f t="array" ref="J15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15" s="101" t="str">
        <f t="array" ref="K15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15" s="101" t="str">
        <f t="array" ref="L15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15" s="101" t="str">
        <f t="array" ref="M15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15" s="101" t="str">
        <f t="array" ref="N15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15" s="101" t="str">
        <f t="array" ref="O15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15" s="101" t="str">
        <f t="array" ref="P15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15" s="101" t="str">
        <f t="array" ref="Q15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15" s="101" t="str">
        <f t="array" ref="R15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15" s="101" t="str">
        <f t="array" ref="S15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15" s="101" t="str">
        <f t="array" ref="T15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15" s="101" t="str">
        <f t="array" ref="U15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15" s="101" t="str">
        <f t="array" ref="V15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15" s="101" t="str">
        <f t="array" ref="W15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15" s="101" t="str">
        <f t="array" ref="X15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15" s="101" t="str">
        <f t="array" ref="Y15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15" s="101" t="str">
        <f t="array" ref="Z15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15" s="101" t="str">
        <f t="array" ref="AA15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15" s="101" t="str">
        <f t="array" ref="AB15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15" s="101" t="str">
        <f t="array" ref="AC15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15" s="101" t="str">
        <f t="array" ref="AD15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15" s="101" t="str">
        <f t="array" ref="AE15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15" s="101" t="str">
        <f t="array" ref="AF15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15" s="101" t="str">
        <f t="array" ref="AG15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15" s="101" t="str">
        <f t="array" ref="AH15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15" s="101" t="str">
        <f t="array" ref="AI15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15" s="101" t="str">
        <f t="array" ref="AJ15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15" s="35" t="str">
        <f t="array" ref="AK15">IF(B15="","",INDEX(Berechnung!$F$232:$F$281,ROW()-5))</f>
        <v>00:00</v>
      </c>
      <c r="AP15" s="82">
        <f>Berechnung!A161</f>
        <v>43981</v>
      </c>
    </row>
    <row r="16" spans="2:42" x14ac:dyDescent="0.25">
      <c r="B16" s="103">
        <f>Schichtfolge!B15</f>
        <v>11</v>
      </c>
      <c r="C16" s="31" t="str">
        <f>IF(ISERROR(VLOOKUP(B16,Mitarbeiter!$B$2:$D$51,2,0)),"",IF(VLOOKUP(B16,Mitarbeiter!$B$2:$D$51,2,0)="","",VLOOKUP(B16,Mitarbeiter!$B$2:$D$51,2,0)))</f>
        <v>Vorname11</v>
      </c>
      <c r="D16" s="37" t="str">
        <f>IF(ISERROR(VLOOKUP(B16,Mitarbeiter!$B$2:$D$51,3,0)),"",IF(VLOOKUP(B16,Mitarbeiter!$B$2:$D$51,3,0)="","",VLOOKUP(B16,Mitarbeiter!$B$2:$D$51,3,0)))</f>
        <v>Nachname11</v>
      </c>
      <c r="E16" s="32">
        <f t="array" ref="E16">IF(ISERROR(INDEX(Berechnung!$J$44:$J$93,MATCH(B16,Personalnummer,0))),"",INDEX(Berechnung!$J$44:$J$93,MATCH(B16,Personalnummer,0)))</f>
        <v>0</v>
      </c>
      <c r="F16" s="101" t="str">
        <f t="array" ref="F16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16" s="101" t="str">
        <f t="array" ref="G16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16" s="101" t="str">
        <f t="array" ref="H16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16" s="101" t="str">
        <f t="array" ref="I16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16" s="101" t="str">
        <f t="array" ref="J16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16" s="101" t="str">
        <f t="array" ref="K16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16" s="101" t="str">
        <f t="array" ref="L16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16" s="101" t="str">
        <f t="array" ref="M16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16" s="101" t="str">
        <f t="array" ref="N16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16" s="101" t="str">
        <f t="array" ref="O16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16" s="101" t="str">
        <f t="array" ref="P16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16" s="101" t="str">
        <f t="array" ref="Q16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16" s="101" t="str">
        <f t="array" ref="R16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16" s="101" t="str">
        <f t="array" ref="S16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16" s="101" t="str">
        <f t="array" ref="T16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16" s="101" t="str">
        <f t="array" ref="U16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16" s="101" t="str">
        <f t="array" ref="V16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16" s="101" t="str">
        <f t="array" ref="W16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16" s="101" t="str">
        <f t="array" ref="X16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16" s="101" t="str">
        <f t="array" ref="Y16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16" s="101" t="str">
        <f t="array" ref="Z16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16" s="101" t="str">
        <f t="array" ref="AA16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16" s="101" t="str">
        <f t="array" ref="AB16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16" s="101" t="str">
        <f t="array" ref="AC16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16" s="101" t="str">
        <f t="array" ref="AD16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16" s="101" t="str">
        <f t="array" ref="AE16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16" s="101" t="str">
        <f t="array" ref="AF16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16" s="101" t="str">
        <f t="array" ref="AG16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16" s="101" t="str">
        <f t="array" ref="AH16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16" s="101" t="str">
        <f t="array" ref="AI16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16" s="101" t="str">
        <f t="array" ref="AJ16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16" s="35" t="str">
        <f t="array" ref="AK16">IF(B16="","",INDEX(Berechnung!$F$232:$F$281,ROW()-5))</f>
        <v>00:00</v>
      </c>
      <c r="AP16" s="82">
        <f>Berechnung!A162</f>
        <v>43982</v>
      </c>
    </row>
    <row r="17" spans="2:42" x14ac:dyDescent="0.25">
      <c r="B17" s="103">
        <f>Schichtfolge!B16</f>
        <v>12</v>
      </c>
      <c r="C17" s="31" t="str">
        <f>IF(ISERROR(VLOOKUP(B17,Mitarbeiter!$B$2:$D$51,2,0)),"",IF(VLOOKUP(B17,Mitarbeiter!$B$2:$D$51,2,0)="","",VLOOKUP(B17,Mitarbeiter!$B$2:$D$51,2,0)))</f>
        <v>Vorname12</v>
      </c>
      <c r="D17" s="37" t="str">
        <f>IF(ISERROR(VLOOKUP(B17,Mitarbeiter!$B$2:$D$51,3,0)),"",IF(VLOOKUP(B17,Mitarbeiter!$B$2:$D$51,3,0)="","",VLOOKUP(B17,Mitarbeiter!$B$2:$D$51,3,0)))</f>
        <v>Nachname12</v>
      </c>
      <c r="E17" s="32">
        <f t="array" ref="E17">IF(ISERROR(INDEX(Berechnung!$J$44:$J$93,MATCH(B17,Personalnummer,0))),"",INDEX(Berechnung!$J$44:$J$93,MATCH(B17,Personalnummer,0)))</f>
        <v>0</v>
      </c>
      <c r="F17" s="101" t="str">
        <f t="array" ref="F17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17" s="101" t="str">
        <f t="array" ref="G17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17" s="101" t="str">
        <f t="array" ref="H17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17" s="101" t="str">
        <f t="array" ref="I17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17" s="101" t="str">
        <f t="array" ref="J17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17" s="101" t="str">
        <f t="array" ref="K17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17" s="101" t="str">
        <f t="array" ref="L17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17" s="101" t="str">
        <f t="array" ref="M17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17" s="101" t="str">
        <f t="array" ref="N17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17" s="101" t="str">
        <f t="array" ref="O17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17" s="101" t="str">
        <f t="array" ref="P17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17" s="101" t="str">
        <f t="array" ref="Q17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17" s="101" t="str">
        <f t="array" ref="R17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17" s="101" t="str">
        <f t="array" ref="S17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17" s="101" t="str">
        <f t="array" ref="T17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17" s="101" t="str">
        <f t="array" ref="U17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17" s="101" t="str">
        <f t="array" ref="V17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17" s="101" t="str">
        <f t="array" ref="W17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17" s="101" t="str">
        <f t="array" ref="X17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17" s="101" t="str">
        <f t="array" ref="Y17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17" s="101" t="str">
        <f t="array" ref="Z17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17" s="101" t="str">
        <f t="array" ref="AA17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17" s="101" t="str">
        <f t="array" ref="AB17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17" s="101" t="str">
        <f t="array" ref="AC17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17" s="101" t="str">
        <f t="array" ref="AD17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17" s="101" t="str">
        <f t="array" ref="AE17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17" s="101" t="str">
        <f t="array" ref="AF17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17" s="101" t="str">
        <f t="array" ref="AG17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17" s="101" t="str">
        <f t="array" ref="AH17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17" s="101" t="str">
        <f t="array" ref="AI17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17" s="101" t="str">
        <f t="array" ref="AJ17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17" s="35" t="str">
        <f t="array" ref="AK17">IF(B17="","",INDEX(Berechnung!$F$232:$F$281,ROW()-5))</f>
        <v>00:00</v>
      </c>
      <c r="AP17" s="82">
        <f>Berechnung!A163</f>
        <v>43983</v>
      </c>
    </row>
    <row r="18" spans="2:42" x14ac:dyDescent="0.25">
      <c r="B18" s="103">
        <f>Schichtfolge!B17</f>
        <v>13</v>
      </c>
      <c r="C18" s="31" t="str">
        <f>IF(ISERROR(VLOOKUP(B18,Mitarbeiter!$B$2:$D$51,2,0)),"",IF(VLOOKUP(B18,Mitarbeiter!$B$2:$D$51,2,0)="","",VLOOKUP(B18,Mitarbeiter!$B$2:$D$51,2,0)))</f>
        <v>Vorname13</v>
      </c>
      <c r="D18" s="37" t="str">
        <f>IF(ISERROR(VLOOKUP(B18,Mitarbeiter!$B$2:$D$51,3,0)),"",IF(VLOOKUP(B18,Mitarbeiter!$B$2:$D$51,3,0)="","",VLOOKUP(B18,Mitarbeiter!$B$2:$D$51,3,0)))</f>
        <v>Nachname13</v>
      </c>
      <c r="E18" s="32">
        <f t="array" ref="E18">IF(ISERROR(INDEX(Berechnung!$J$44:$J$93,MATCH(B18,Personalnummer,0))),"",INDEX(Berechnung!$J$44:$J$93,MATCH(B18,Personalnummer,0)))</f>
        <v>0</v>
      </c>
      <c r="F18" s="101" t="str">
        <f t="array" ref="F18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18" s="101" t="str">
        <f t="array" ref="G18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18" s="101" t="str">
        <f t="array" ref="H18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18" s="101" t="str">
        <f t="array" ref="I18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18" s="101" t="str">
        <f t="array" ref="J18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18" s="101" t="str">
        <f t="array" ref="K18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18" s="101" t="str">
        <f t="array" ref="L18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18" s="101" t="str">
        <f t="array" ref="M18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18" s="101" t="str">
        <f t="array" ref="N18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18" s="101" t="str">
        <f t="array" ref="O18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18" s="101" t="str">
        <f t="array" ref="P18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18" s="101" t="str">
        <f t="array" ref="Q18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18" s="101" t="str">
        <f t="array" ref="R18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18" s="101" t="str">
        <f t="array" ref="S18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18" s="101" t="str">
        <f t="array" ref="T18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18" s="101" t="str">
        <f t="array" ref="U18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18" s="101" t="str">
        <f t="array" ref="V18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18" s="101" t="str">
        <f t="array" ref="W18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18" s="101" t="str">
        <f t="array" ref="X18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18" s="101" t="str">
        <f t="array" ref="Y18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18" s="101" t="str">
        <f t="array" ref="Z18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18" s="101" t="str">
        <f t="array" ref="AA18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18" s="101" t="str">
        <f t="array" ref="AB18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18" s="101" t="str">
        <f t="array" ref="AC18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18" s="101" t="str">
        <f t="array" ref="AD18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18" s="101" t="str">
        <f t="array" ref="AE18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18" s="101" t="str">
        <f t="array" ref="AF18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18" s="101" t="str">
        <f t="array" ref="AG18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18" s="101" t="str">
        <f t="array" ref="AH18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18" s="101" t="str">
        <f t="array" ref="AI18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18" s="101" t="str">
        <f t="array" ref="AJ18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18" s="35" t="str">
        <f t="array" ref="AK18">IF(B18="","",INDEX(Berechnung!$F$232:$F$281,ROW()-5))</f>
        <v>00:00</v>
      </c>
      <c r="AP18" s="82">
        <f>Berechnung!A164</f>
        <v>43993</v>
      </c>
    </row>
    <row r="19" spans="2:42" x14ac:dyDescent="0.25">
      <c r="B19" s="103">
        <f>Schichtfolge!B18</f>
        <v>14</v>
      </c>
      <c r="C19" s="31" t="str">
        <f>IF(ISERROR(VLOOKUP(B19,Mitarbeiter!$B$2:$D$51,2,0)),"",IF(VLOOKUP(B19,Mitarbeiter!$B$2:$D$51,2,0)="","",VLOOKUP(B19,Mitarbeiter!$B$2:$D$51,2,0)))</f>
        <v>Vorname14</v>
      </c>
      <c r="D19" s="37" t="str">
        <f>IF(ISERROR(VLOOKUP(B19,Mitarbeiter!$B$2:$D$51,3,0)),"",IF(VLOOKUP(B19,Mitarbeiter!$B$2:$D$51,3,0)="","",VLOOKUP(B19,Mitarbeiter!$B$2:$D$51,3,0)))</f>
        <v>Nachname14</v>
      </c>
      <c r="E19" s="32">
        <f t="array" ref="E19">IF(ISERROR(INDEX(Berechnung!$J$44:$J$93,MATCH(B19,Personalnummer,0))),"",INDEX(Berechnung!$J$44:$J$93,MATCH(B19,Personalnummer,0)))</f>
        <v>0</v>
      </c>
      <c r="F19" s="101" t="str">
        <f t="array" ref="F19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19" s="101" t="str">
        <f t="array" ref="G19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19" s="101" t="str">
        <f t="array" ref="H19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19" s="101" t="str">
        <f t="array" ref="I19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19" s="101" t="str">
        <f t="array" ref="J19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19" s="101" t="str">
        <f t="array" ref="K19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19" s="101" t="str">
        <f t="array" ref="L19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19" s="101" t="str">
        <f t="array" ref="M19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19" s="101" t="str">
        <f t="array" ref="N19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19" s="101" t="str">
        <f t="array" ref="O19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19" s="101" t="str">
        <f t="array" ref="P19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19" s="101" t="str">
        <f t="array" ref="Q19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19" s="101" t="str">
        <f t="array" ref="R19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19" s="101" t="str">
        <f t="array" ref="S19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19" s="101" t="str">
        <f t="array" ref="T19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19" s="101" t="str">
        <f t="array" ref="U19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19" s="101" t="str">
        <f t="array" ref="V19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19" s="101" t="str">
        <f t="array" ref="W19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19" s="101" t="str">
        <f t="array" ref="X19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19" s="101" t="str">
        <f t="array" ref="Y19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19" s="101" t="str">
        <f t="array" ref="Z19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19" s="101" t="str">
        <f t="array" ref="AA19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19" s="101" t="str">
        <f t="array" ref="AB19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19" s="101" t="str">
        <f t="array" ref="AC19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19" s="101" t="str">
        <f t="array" ref="AD19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19" s="101" t="str">
        <f t="array" ref="AE19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19" s="101" t="str">
        <f t="array" ref="AF19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19" s="101" t="str">
        <f t="array" ref="AG19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19" s="101" t="str">
        <f t="array" ref="AH19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19" s="101" t="str">
        <f t="array" ref="AI19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19" s="101" t="str">
        <f t="array" ref="AJ19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19" s="35" t="str">
        <f t="array" ref="AK19">IF(B19="","",INDEX(Berechnung!$F$232:$F$281,ROW()-5))</f>
        <v>00:00</v>
      </c>
      <c r="AP19" s="82">
        <f>Berechnung!A165</f>
        <v>44107</v>
      </c>
    </row>
    <row r="20" spans="2:42" x14ac:dyDescent="0.25">
      <c r="B20" s="103">
        <f>Schichtfolge!B19</f>
        <v>15</v>
      </c>
      <c r="C20" s="31" t="str">
        <f>IF(ISERROR(VLOOKUP(B20,Mitarbeiter!$B$2:$D$51,2,0)),"",IF(VLOOKUP(B20,Mitarbeiter!$B$2:$D$51,2,0)="","",VLOOKUP(B20,Mitarbeiter!$B$2:$D$51,2,0)))</f>
        <v>Vorname15</v>
      </c>
      <c r="D20" s="37" t="str">
        <f>IF(ISERROR(VLOOKUP(B20,Mitarbeiter!$B$2:$D$51,3,0)),"",IF(VLOOKUP(B20,Mitarbeiter!$B$2:$D$51,3,0)="","",VLOOKUP(B20,Mitarbeiter!$B$2:$D$51,3,0)))</f>
        <v>Nachname15</v>
      </c>
      <c r="E20" s="32">
        <f t="array" ref="E20">IF(ISERROR(INDEX(Berechnung!$J$44:$J$93,MATCH(B20,Personalnummer,0))),"",INDEX(Berechnung!$J$44:$J$93,MATCH(B20,Personalnummer,0)))</f>
        <v>0</v>
      </c>
      <c r="F20" s="101" t="str">
        <f t="array" ref="F20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20" s="101" t="str">
        <f t="array" ref="G20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20" s="101" t="str">
        <f t="array" ref="H20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20" s="101" t="str">
        <f t="array" ref="I20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20" s="101" t="str">
        <f t="array" ref="J20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20" s="101" t="str">
        <f t="array" ref="K20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20" s="101" t="str">
        <f t="array" ref="L20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20" s="101" t="str">
        <f t="array" ref="M20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20" s="101" t="str">
        <f t="array" ref="N20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20" s="101" t="str">
        <f t="array" ref="O20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20" s="101" t="str">
        <f t="array" ref="P20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20" s="101" t="str">
        <f t="array" ref="Q20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20" s="101" t="str">
        <f t="array" ref="R20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20" s="101" t="str">
        <f t="array" ref="S20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20" s="101" t="str">
        <f t="array" ref="T20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20" s="101" t="str">
        <f t="array" ref="U20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20" s="101" t="str">
        <f t="array" ref="V20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20" s="101" t="str">
        <f t="array" ref="W20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20" s="101" t="str">
        <f t="array" ref="X20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20" s="101" t="str">
        <f t="array" ref="Y20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20" s="101" t="str">
        <f t="array" ref="Z20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20" s="101" t="str">
        <f t="array" ref="AA20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20" s="101" t="str">
        <f t="array" ref="AB20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20" s="101" t="str">
        <f t="array" ref="AC20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20" s="101" t="str">
        <f t="array" ref="AD20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20" s="101" t="str">
        <f t="array" ref="AE20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20" s="101" t="str">
        <f t="array" ref="AF20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20" s="101" t="str">
        <f t="array" ref="AG20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20" s="101" t="str">
        <f t="array" ref="AH20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20" s="101" t="str">
        <f t="array" ref="AI20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20" s="101" t="str">
        <f t="array" ref="AJ20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20" s="35" t="str">
        <f t="array" ref="AK20">IF(B20="","",INDEX(Berechnung!$F$232:$F$281,ROW()-5))</f>
        <v>00:00</v>
      </c>
      <c r="AP20" s="82">
        <f>Berechnung!A166</f>
        <v>44108</v>
      </c>
    </row>
    <row r="21" spans="2:42" x14ac:dyDescent="0.25">
      <c r="B21" s="103">
        <f>Schichtfolge!B20</f>
        <v>16</v>
      </c>
      <c r="C21" s="31" t="str">
        <f>IF(ISERROR(VLOOKUP(B21,Mitarbeiter!$B$2:$D$51,2,0)),"",IF(VLOOKUP(B21,Mitarbeiter!$B$2:$D$51,2,0)="","",VLOOKUP(B21,Mitarbeiter!$B$2:$D$51,2,0)))</f>
        <v>Vorname16</v>
      </c>
      <c r="D21" s="37" t="str">
        <f>IF(ISERROR(VLOOKUP(B21,Mitarbeiter!$B$2:$D$51,3,0)),"",IF(VLOOKUP(B21,Mitarbeiter!$B$2:$D$51,3,0)="","",VLOOKUP(B21,Mitarbeiter!$B$2:$D$51,3,0)))</f>
        <v>Nachname16</v>
      </c>
      <c r="E21" s="32">
        <f t="array" ref="E21">IF(ISERROR(INDEX(Berechnung!$J$44:$J$93,MATCH(B21,Personalnummer,0))),"",INDEX(Berechnung!$J$44:$J$93,MATCH(B21,Personalnummer,0)))</f>
        <v>0</v>
      </c>
      <c r="F21" s="101" t="str">
        <f t="array" ref="F21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21" s="101" t="str">
        <f t="array" ref="G21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21" s="101" t="str">
        <f t="array" ref="H21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21" s="101" t="str">
        <f t="array" ref="I21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21" s="101" t="str">
        <f t="array" ref="J21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21" s="101" t="str">
        <f t="array" ref="K21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21" s="101" t="str">
        <f t="array" ref="L21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21" s="101" t="str">
        <f t="array" ref="M21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21" s="101" t="str">
        <f t="array" ref="N21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21" s="101" t="str">
        <f t="array" ref="O21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21" s="101" t="str">
        <f t="array" ref="P21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21" s="101" t="str">
        <f t="array" ref="Q21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21" s="101" t="str">
        <f t="array" ref="R21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21" s="101" t="str">
        <f t="array" ref="S21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21" s="101" t="str">
        <f t="array" ref="T21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21" s="101" t="str">
        <f t="array" ref="U21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21" s="101" t="str">
        <f t="array" ref="V21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21" s="101" t="str">
        <f t="array" ref="W21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21" s="101" t="str">
        <f t="array" ref="X21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21" s="101" t="str">
        <f t="array" ref="Y21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21" s="101" t="str">
        <f t="array" ref="Z21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21" s="101" t="str">
        <f t="array" ref="AA21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21" s="101" t="str">
        <f t="array" ref="AB21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21" s="101" t="str">
        <f t="array" ref="AC21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21" s="101" t="str">
        <f t="array" ref="AD21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21" s="101" t="str">
        <f t="array" ref="AE21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21" s="101" t="str">
        <f t="array" ref="AF21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21" s="101" t="str">
        <f t="array" ref="AG21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21" s="101" t="str">
        <f t="array" ref="AH21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21" s="101" t="str">
        <f t="array" ref="AI21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21" s="101" t="str">
        <f t="array" ref="AJ21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21" s="35" t="str">
        <f t="array" ref="AK21">IF(B21="","",INDEX(Berechnung!$F$232:$F$281,ROW()-5))</f>
        <v>00:00</v>
      </c>
      <c r="AP21" s="82">
        <f>Berechnung!A167</f>
        <v>44135</v>
      </c>
    </row>
    <row r="22" spans="2:42" x14ac:dyDescent="0.25">
      <c r="B22" s="103">
        <f>Schichtfolge!B21</f>
        <v>17</v>
      </c>
      <c r="C22" s="31" t="str">
        <f>IF(ISERROR(VLOOKUP(B22,Mitarbeiter!$B$2:$D$51,2,0)),"",IF(VLOOKUP(B22,Mitarbeiter!$B$2:$D$51,2,0)="","",VLOOKUP(B22,Mitarbeiter!$B$2:$D$51,2,0)))</f>
        <v>Vorname17</v>
      </c>
      <c r="D22" s="37" t="str">
        <f>IF(ISERROR(VLOOKUP(B22,Mitarbeiter!$B$2:$D$51,3,0)),"",IF(VLOOKUP(B22,Mitarbeiter!$B$2:$D$51,3,0)="","",VLOOKUP(B22,Mitarbeiter!$B$2:$D$51,3,0)))</f>
        <v>Nachname17</v>
      </c>
      <c r="E22" s="32">
        <f t="array" ref="E22">IF(ISERROR(INDEX(Berechnung!$J$44:$J$93,MATCH(B22,Personalnummer,0))),"",INDEX(Berechnung!$J$44:$J$93,MATCH(B22,Personalnummer,0)))</f>
        <v>0</v>
      </c>
      <c r="F22" s="101" t="str">
        <f t="array" ref="F22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22" s="101" t="str">
        <f t="array" ref="G22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22" s="101" t="str">
        <f t="array" ref="H22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22" s="101" t="str">
        <f t="array" ref="I22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22" s="101" t="str">
        <f t="array" ref="J22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22" s="101" t="str">
        <f t="array" ref="K22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22" s="101" t="str">
        <f t="array" ref="L22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22" s="101" t="str">
        <f t="array" ref="M22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22" s="101" t="str">
        <f t="array" ref="N22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22" s="101" t="str">
        <f t="array" ref="O22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22" s="101" t="str">
        <f t="array" ref="P22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22" s="101" t="str">
        <f t="array" ref="Q22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22" s="101" t="str">
        <f t="array" ref="R22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22" s="101" t="str">
        <f t="array" ref="S22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22" s="101" t="str">
        <f t="array" ref="T22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22" s="101" t="str">
        <f t="array" ref="U22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22" s="101" t="str">
        <f t="array" ref="V22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22" s="101" t="str">
        <f t="array" ref="W22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22" s="101" t="str">
        <f t="array" ref="X22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22" s="101" t="str">
        <f t="array" ref="Y22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22" s="101" t="str">
        <f t="array" ref="Z22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22" s="101" t="str">
        <f t="array" ref="AA22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22" s="101" t="str">
        <f t="array" ref="AB22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22" s="101" t="str">
        <f t="array" ref="AC22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22" s="101" t="str">
        <f t="array" ref="AD22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22" s="101" t="str">
        <f t="array" ref="AE22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22" s="101" t="str">
        <f t="array" ref="AF22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22" s="101" t="str">
        <f t="array" ref="AG22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22" s="101" t="str">
        <f t="array" ref="AH22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22" s="101" t="str">
        <f t="array" ref="AI22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22" s="101" t="str">
        <f t="array" ref="AJ22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22" s="35" t="str">
        <f t="array" ref="AK22">IF(B22="","",INDEX(Berechnung!$F$232:$F$281,ROW()-5))</f>
        <v>00:00</v>
      </c>
      <c r="AP22" s="82">
        <f>Berechnung!A168</f>
        <v>44136</v>
      </c>
    </row>
    <row r="23" spans="2:42" x14ac:dyDescent="0.25">
      <c r="B23" s="103">
        <f>Schichtfolge!B22</f>
        <v>18</v>
      </c>
      <c r="C23" s="31" t="str">
        <f>IF(ISERROR(VLOOKUP(B23,Mitarbeiter!$B$2:$D$51,2,0)),"",IF(VLOOKUP(B23,Mitarbeiter!$B$2:$D$51,2,0)="","",VLOOKUP(B23,Mitarbeiter!$B$2:$D$51,2,0)))</f>
        <v>Vorname18</v>
      </c>
      <c r="D23" s="37" t="str">
        <f>IF(ISERROR(VLOOKUP(B23,Mitarbeiter!$B$2:$D$51,3,0)),"",IF(VLOOKUP(B23,Mitarbeiter!$B$2:$D$51,3,0)="","",VLOOKUP(B23,Mitarbeiter!$B$2:$D$51,3,0)))</f>
        <v>Nachname18</v>
      </c>
      <c r="E23" s="32">
        <f t="array" ref="E23">IF(ISERROR(INDEX(Berechnung!$J$44:$J$93,MATCH(B23,Personalnummer,0))),"",INDEX(Berechnung!$J$44:$J$93,MATCH(B23,Personalnummer,0)))</f>
        <v>0</v>
      </c>
      <c r="F23" s="101" t="str">
        <f t="array" ref="F23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23" s="101" t="str">
        <f t="array" ref="G23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23" s="101" t="str">
        <f t="array" ref="H23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23" s="101" t="str">
        <f t="array" ref="I23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23" s="101" t="str">
        <f t="array" ref="J23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23" s="101" t="str">
        <f t="array" ref="K23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23" s="101" t="str">
        <f t="array" ref="L23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23" s="101" t="str">
        <f t="array" ref="M23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23" s="101" t="str">
        <f t="array" ref="N23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23" s="101" t="str">
        <f t="array" ref="O23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23" s="101" t="str">
        <f t="array" ref="P23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23" s="101" t="str">
        <f t="array" ref="Q23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23" s="101" t="str">
        <f t="array" ref="R23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23" s="101" t="str">
        <f t="array" ref="S23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23" s="101" t="str">
        <f t="array" ref="T23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23" s="101" t="str">
        <f t="array" ref="U23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23" s="101" t="str">
        <f t="array" ref="V23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23" s="101" t="str">
        <f t="array" ref="W23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23" s="101" t="str">
        <f t="array" ref="X23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23" s="101" t="str">
        <f t="array" ref="Y23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23" s="101" t="str">
        <f t="array" ref="Z23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23" s="101" t="str">
        <f t="array" ref="AA23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23" s="101" t="str">
        <f t="array" ref="AB23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23" s="101" t="str">
        <f t="array" ref="AC23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23" s="101" t="str">
        <f t="array" ref="AD23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23" s="101" t="str">
        <f t="array" ref="AE23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23" s="101" t="str">
        <f t="array" ref="AF23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23" s="101" t="str">
        <f t="array" ref="AG23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23" s="101" t="str">
        <f t="array" ref="AH23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23" s="101" t="str">
        <f t="array" ref="AI23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23" s="101" t="str">
        <f t="array" ref="AJ23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23" s="35" t="str">
        <f t="array" ref="AK23">IF(B23="","",INDEX(Berechnung!$F$232:$F$281,ROW()-5))</f>
        <v>00:00</v>
      </c>
      <c r="AP23" s="82">
        <f>Berechnung!A169</f>
        <v>44150</v>
      </c>
    </row>
    <row r="24" spans="2:42" x14ac:dyDescent="0.25">
      <c r="B24" s="103">
        <f>Schichtfolge!B23</f>
        <v>19</v>
      </c>
      <c r="C24" s="31" t="str">
        <f>IF(ISERROR(VLOOKUP(B24,Mitarbeiter!$B$2:$D$51,2,0)),"",IF(VLOOKUP(B24,Mitarbeiter!$B$2:$D$51,2,0)="","",VLOOKUP(B24,Mitarbeiter!$B$2:$D$51,2,0)))</f>
        <v>Vorname19</v>
      </c>
      <c r="D24" s="37" t="str">
        <f>IF(ISERROR(VLOOKUP(B24,Mitarbeiter!$B$2:$D$51,3,0)),"",IF(VLOOKUP(B24,Mitarbeiter!$B$2:$D$51,3,0)="","",VLOOKUP(B24,Mitarbeiter!$B$2:$D$51,3,0)))</f>
        <v>Nachname19</v>
      </c>
      <c r="E24" s="32">
        <f t="array" ref="E24">IF(ISERROR(INDEX(Berechnung!$J$44:$J$93,MATCH(B24,Personalnummer,0))),"",INDEX(Berechnung!$J$44:$J$93,MATCH(B24,Personalnummer,0)))</f>
        <v>0</v>
      </c>
      <c r="F24" s="101" t="str">
        <f t="array" ref="F24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24" s="101" t="str">
        <f t="array" ref="G24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24" s="101" t="str">
        <f t="array" ref="H24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24" s="101" t="str">
        <f t="array" ref="I24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24" s="101" t="str">
        <f t="array" ref="J24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24" s="101" t="str">
        <f t="array" ref="K24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24" s="101" t="str">
        <f t="array" ref="L24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24" s="101" t="str">
        <f t="array" ref="M24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24" s="101" t="str">
        <f t="array" ref="N24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24" s="101" t="str">
        <f t="array" ref="O24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24" s="101" t="str">
        <f t="array" ref="P24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24" s="101" t="str">
        <f t="array" ref="Q24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24" s="101" t="str">
        <f t="array" ref="R24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24" s="101" t="str">
        <f t="array" ref="S24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24" s="101" t="str">
        <f t="array" ref="T24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24" s="101" t="str">
        <f t="array" ref="U24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24" s="101" t="str">
        <f t="array" ref="V24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24" s="101" t="str">
        <f t="array" ref="W24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24" s="101" t="str">
        <f t="array" ref="X24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24" s="101" t="str">
        <f t="array" ref="Y24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24" s="101" t="str">
        <f t="array" ref="Z24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24" s="101" t="str">
        <f t="array" ref="AA24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24" s="101" t="str">
        <f t="array" ref="AB24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24" s="101" t="str">
        <f t="array" ref="AC24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24" s="101" t="str">
        <f t="array" ref="AD24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24" s="101" t="str">
        <f t="array" ref="AE24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24" s="101" t="str">
        <f t="array" ref="AF24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24" s="101" t="str">
        <f t="array" ref="AG24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24" s="101" t="str">
        <f t="array" ref="AH24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24" s="101" t="str">
        <f t="array" ref="AI24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24" s="101" t="str">
        <f t="array" ref="AJ24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24" s="35" t="str">
        <f t="array" ref="AK24">IF(B24="","",INDEX(Berechnung!$F$232:$F$281,ROW()-5))</f>
        <v>00:00</v>
      </c>
      <c r="AP24" s="82">
        <f>Berechnung!A170</f>
        <v>44153</v>
      </c>
    </row>
    <row r="25" spans="2:42" x14ac:dyDescent="0.25">
      <c r="B25" s="103">
        <f>Schichtfolge!B24</f>
        <v>20</v>
      </c>
      <c r="C25" s="31" t="str">
        <f>IF(ISERROR(VLOOKUP(B25,Mitarbeiter!$B$2:$D$51,2,0)),"",IF(VLOOKUP(B25,Mitarbeiter!$B$2:$D$51,2,0)="","",VLOOKUP(B25,Mitarbeiter!$B$2:$D$51,2,0)))</f>
        <v>Vorname20</v>
      </c>
      <c r="D25" s="37" t="str">
        <f>IF(ISERROR(VLOOKUP(B25,Mitarbeiter!$B$2:$D$51,3,0)),"",IF(VLOOKUP(B25,Mitarbeiter!$B$2:$D$51,3,0)="","",VLOOKUP(B25,Mitarbeiter!$B$2:$D$51,3,0)))</f>
        <v>Nachname20</v>
      </c>
      <c r="E25" s="32">
        <f t="array" ref="E25">IF(ISERROR(INDEX(Berechnung!$J$44:$J$93,MATCH(B25,Personalnummer,0))),"",INDEX(Berechnung!$J$44:$J$93,MATCH(B25,Personalnummer,0)))</f>
        <v>0</v>
      </c>
      <c r="F25" s="101" t="str">
        <f t="array" ref="F25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25" s="101" t="str">
        <f t="array" ref="G25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25" s="101" t="str">
        <f t="array" ref="H25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25" s="101" t="str">
        <f t="array" ref="I25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25" s="101" t="str">
        <f t="array" ref="J25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25" s="101" t="str">
        <f t="array" ref="K25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25" s="101" t="str">
        <f t="array" ref="L25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25" s="101" t="str">
        <f t="array" ref="M25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25" s="101" t="str">
        <f t="array" ref="N25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25" s="101" t="str">
        <f t="array" ref="O25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25" s="101" t="str">
        <f t="array" ref="P25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25" s="101" t="str">
        <f t="array" ref="Q25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25" s="101" t="str">
        <f t="array" ref="R25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25" s="101" t="str">
        <f t="array" ref="S25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25" s="101" t="str">
        <f t="array" ref="T25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25" s="101" t="str">
        <f t="array" ref="U25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25" s="101" t="str">
        <f t="array" ref="V25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25" s="101" t="str">
        <f t="array" ref="W25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25" s="101" t="str">
        <f t="array" ref="X25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25" s="101" t="str">
        <f t="array" ref="Y25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25" s="101" t="str">
        <f t="array" ref="Z25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25" s="101" t="str">
        <f t="array" ref="AA25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25" s="101" t="str">
        <f t="array" ref="AB25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25" s="101" t="str">
        <f t="array" ref="AC25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25" s="101" t="str">
        <f t="array" ref="AD25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25" s="101" t="str">
        <f t="array" ref="AE25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25" s="101" t="str">
        <f t="array" ref="AF25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25" s="101" t="str">
        <f t="array" ref="AG25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25" s="101" t="str">
        <f t="array" ref="AH25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25" s="101" t="str">
        <f t="array" ref="AI25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25" s="101" t="str">
        <f t="array" ref="AJ25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25" s="35" t="str">
        <f t="array" ref="AK25">IF(B25="","",INDEX(Berechnung!$F$232:$F$281,ROW()-5))</f>
        <v>00:00</v>
      </c>
      <c r="AP25" s="82">
        <f>Berechnung!A171</f>
        <v>44157</v>
      </c>
    </row>
    <row r="26" spans="2:42" x14ac:dyDescent="0.25">
      <c r="B26" s="103">
        <f>Schichtfolge!B25</f>
        <v>21</v>
      </c>
      <c r="C26" s="31" t="str">
        <f>IF(ISERROR(VLOOKUP(B26,Mitarbeiter!$B$2:$D$51,2,0)),"",IF(VLOOKUP(B26,Mitarbeiter!$B$2:$D$51,2,0)="","",VLOOKUP(B26,Mitarbeiter!$B$2:$D$51,2,0)))</f>
        <v>Vorname21</v>
      </c>
      <c r="D26" s="37" t="str">
        <f>IF(ISERROR(VLOOKUP(B26,Mitarbeiter!$B$2:$D$51,3,0)),"",IF(VLOOKUP(B26,Mitarbeiter!$B$2:$D$51,3,0)="","",VLOOKUP(B26,Mitarbeiter!$B$2:$D$51,3,0)))</f>
        <v>Nachname21</v>
      </c>
      <c r="E26" s="32">
        <f t="array" ref="E26">IF(ISERROR(INDEX(Berechnung!$J$44:$J$93,MATCH(B26,Personalnummer,0))),"",INDEX(Berechnung!$J$44:$J$93,MATCH(B26,Personalnummer,0)))</f>
        <v>0</v>
      </c>
      <c r="F26" s="101" t="str">
        <f t="array" ref="F26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26" s="101" t="str">
        <f t="array" ref="G26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26" s="101" t="str">
        <f t="array" ref="H26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26" s="101" t="str">
        <f t="array" ref="I26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26" s="101" t="str">
        <f t="array" ref="J26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26" s="101" t="str">
        <f t="array" ref="K26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26" s="101" t="str">
        <f t="array" ref="L26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26" s="101" t="str">
        <f t="array" ref="M26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26" s="101" t="str">
        <f t="array" ref="N26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26" s="101" t="str">
        <f t="array" ref="O26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26" s="101" t="str">
        <f t="array" ref="P26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26" s="101" t="str">
        <f t="array" ref="Q26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26" s="101" t="str">
        <f t="array" ref="R26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26" s="101" t="str">
        <f t="array" ref="S26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26" s="101" t="str">
        <f t="array" ref="T26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26" s="101" t="str">
        <f t="array" ref="U26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26" s="101" t="str">
        <f t="array" ref="V26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26" s="101" t="str">
        <f t="array" ref="W26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26" s="101" t="str">
        <f t="array" ref="X26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26" s="101" t="str">
        <f t="array" ref="Y26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26" s="101" t="str">
        <f t="array" ref="Z26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26" s="101" t="str">
        <f t="array" ref="AA26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26" s="101" t="str">
        <f t="array" ref="AB26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26" s="101" t="str">
        <f t="array" ref="AC26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26" s="101" t="str">
        <f t="array" ref="AD26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26" s="101" t="str">
        <f t="array" ref="AE26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26" s="101" t="str">
        <f t="array" ref="AF26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26" s="101" t="str">
        <f t="array" ref="AG26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26" s="101" t="str">
        <f t="array" ref="AH26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26" s="101" t="str">
        <f t="array" ref="AI26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26" s="101" t="str">
        <f t="array" ref="AJ26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26" s="35" t="str">
        <f t="array" ref="AK26">IF(B26="","",INDEX(Berechnung!$F$232:$F$281,ROW()-5))</f>
        <v>00:00</v>
      </c>
      <c r="AP26" s="82">
        <f>Berechnung!A172</f>
        <v>44164</v>
      </c>
    </row>
    <row r="27" spans="2:42" x14ac:dyDescent="0.25">
      <c r="B27" s="103">
        <f>Schichtfolge!B26</f>
        <v>22</v>
      </c>
      <c r="C27" s="31" t="str">
        <f>IF(ISERROR(VLOOKUP(B27,Mitarbeiter!$B$2:$D$51,2,0)),"",IF(VLOOKUP(B27,Mitarbeiter!$B$2:$D$51,2,0)="","",VLOOKUP(B27,Mitarbeiter!$B$2:$D$51,2,0)))</f>
        <v>Vorname22</v>
      </c>
      <c r="D27" s="37" t="str">
        <f>IF(ISERROR(VLOOKUP(B27,Mitarbeiter!$B$2:$D$51,3,0)),"",IF(VLOOKUP(B27,Mitarbeiter!$B$2:$D$51,3,0)="","",VLOOKUP(B27,Mitarbeiter!$B$2:$D$51,3,0)))</f>
        <v>Nachname22</v>
      </c>
      <c r="E27" s="32">
        <f t="array" ref="E27">IF(ISERROR(INDEX(Berechnung!$J$44:$J$93,MATCH(B27,Personalnummer,0))),"",INDEX(Berechnung!$J$44:$J$93,MATCH(B27,Personalnummer,0)))</f>
        <v>0</v>
      </c>
      <c r="F27" s="101" t="str">
        <f t="array" ref="F27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27" s="101" t="str">
        <f t="array" ref="G27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27" s="101" t="str">
        <f t="array" ref="H27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27" s="101" t="str">
        <f t="array" ref="I27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27" s="101" t="str">
        <f t="array" ref="J27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27" s="101" t="str">
        <f t="array" ref="K27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27" s="101" t="str">
        <f t="array" ref="L27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27" s="101" t="str">
        <f t="array" ref="M27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27" s="101" t="str">
        <f t="array" ref="N27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27" s="101" t="str">
        <f t="array" ref="O27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27" s="101" t="str">
        <f t="array" ref="P27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27" s="101" t="str">
        <f t="array" ref="Q27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27" s="101" t="str">
        <f t="array" ref="R27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27" s="101" t="str">
        <f t="array" ref="S27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27" s="101" t="str">
        <f t="array" ref="T27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27" s="101" t="str">
        <f t="array" ref="U27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27" s="101" t="str">
        <f t="array" ref="V27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27" s="101" t="str">
        <f t="array" ref="W27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27" s="101" t="str">
        <f t="array" ref="X27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27" s="101" t="str">
        <f t="array" ref="Y27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27" s="101" t="str">
        <f t="array" ref="Z27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27" s="101" t="str">
        <f t="array" ref="AA27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27" s="101" t="str">
        <f t="array" ref="AB27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27" s="101" t="str">
        <f t="array" ref="AC27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27" s="101" t="str">
        <f t="array" ref="AD27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27" s="101" t="str">
        <f t="array" ref="AE27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27" s="101" t="str">
        <f t="array" ref="AF27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27" s="101" t="str">
        <f t="array" ref="AG27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27" s="101" t="str">
        <f t="array" ref="AH27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27" s="101" t="str">
        <f t="array" ref="AI27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27" s="101" t="str">
        <f t="array" ref="AJ27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27" s="35" t="str">
        <f t="array" ref="AK27">IF(B27="","",INDEX(Berechnung!$F$232:$F$281,ROW()-5))</f>
        <v>00:00</v>
      </c>
      <c r="AP27" s="82">
        <f>Berechnung!A173</f>
        <v>44171</v>
      </c>
    </row>
    <row r="28" spans="2:42" x14ac:dyDescent="0.25">
      <c r="B28" s="103">
        <f>Schichtfolge!B27</f>
        <v>23</v>
      </c>
      <c r="C28" s="31" t="str">
        <f>IF(ISERROR(VLOOKUP(B28,Mitarbeiter!$B$2:$D$51,2,0)),"",IF(VLOOKUP(B28,Mitarbeiter!$B$2:$D$51,2,0)="","",VLOOKUP(B28,Mitarbeiter!$B$2:$D$51,2,0)))</f>
        <v>Vorname23</v>
      </c>
      <c r="D28" s="37" t="str">
        <f>IF(ISERROR(VLOOKUP(B28,Mitarbeiter!$B$2:$D$51,3,0)),"",IF(VLOOKUP(B28,Mitarbeiter!$B$2:$D$51,3,0)="","",VLOOKUP(B28,Mitarbeiter!$B$2:$D$51,3,0)))</f>
        <v>Nachname23</v>
      </c>
      <c r="E28" s="32">
        <f t="array" ref="E28">IF(ISERROR(INDEX(Berechnung!$J$44:$J$93,MATCH(B28,Personalnummer,0))),"",INDEX(Berechnung!$J$44:$J$93,MATCH(B28,Personalnummer,0)))</f>
        <v>0</v>
      </c>
      <c r="F28" s="101" t="str">
        <f t="array" ref="F28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28" s="101" t="str">
        <f t="array" ref="G28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28" s="101" t="str">
        <f t="array" ref="H28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28" s="101" t="str">
        <f t="array" ref="I28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28" s="101" t="str">
        <f t="array" ref="J28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28" s="101" t="str">
        <f t="array" ref="K28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28" s="101" t="str">
        <f t="array" ref="L28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28" s="101" t="str">
        <f t="array" ref="M28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28" s="101" t="str">
        <f t="array" ref="N28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28" s="101" t="str">
        <f t="array" ref="O28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28" s="101" t="str">
        <f t="array" ref="P28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28" s="101" t="str">
        <f t="array" ref="Q28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28" s="101" t="str">
        <f t="array" ref="R28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28" s="101" t="str">
        <f t="array" ref="S28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28" s="101" t="str">
        <f t="array" ref="T28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28" s="101" t="str">
        <f t="array" ref="U28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28" s="101" t="str">
        <f t="array" ref="V28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28" s="101" t="str">
        <f t="array" ref="W28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28" s="101" t="str">
        <f t="array" ref="X28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28" s="101" t="str">
        <f t="array" ref="Y28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28" s="101" t="str">
        <f t="array" ref="Z28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28" s="101" t="str">
        <f t="array" ref="AA28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28" s="101" t="str">
        <f t="array" ref="AB28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28" s="101" t="str">
        <f t="array" ref="AC28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28" s="101" t="str">
        <f t="array" ref="AD28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28" s="101" t="str">
        <f t="array" ref="AE28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28" s="101" t="str">
        <f t="array" ref="AF28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28" s="101" t="str">
        <f t="array" ref="AG28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28" s="101" t="str">
        <f t="array" ref="AH28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28" s="101" t="str">
        <f t="array" ref="AI28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28" s="101" t="str">
        <f t="array" ref="AJ28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28" s="35" t="str">
        <f t="array" ref="AK28">IF(B28="","",INDEX(Berechnung!$F$232:$F$281,ROW()-5))</f>
        <v>00:00</v>
      </c>
      <c r="AP28" s="82">
        <f>Berechnung!A174</f>
        <v>44178</v>
      </c>
    </row>
    <row r="29" spans="2:42" x14ac:dyDescent="0.25">
      <c r="B29" s="103">
        <f>Schichtfolge!B28</f>
        <v>24</v>
      </c>
      <c r="C29" s="31" t="str">
        <f>IF(ISERROR(VLOOKUP(B29,Mitarbeiter!$B$2:$D$51,2,0)),"",IF(VLOOKUP(B29,Mitarbeiter!$B$2:$D$51,2,0)="","",VLOOKUP(B29,Mitarbeiter!$B$2:$D$51,2,0)))</f>
        <v>Vorname24</v>
      </c>
      <c r="D29" s="37" t="str">
        <f>IF(ISERROR(VLOOKUP(B29,Mitarbeiter!$B$2:$D$51,3,0)),"",IF(VLOOKUP(B29,Mitarbeiter!$B$2:$D$51,3,0)="","",VLOOKUP(B29,Mitarbeiter!$B$2:$D$51,3,0)))</f>
        <v>Nachname24</v>
      </c>
      <c r="E29" s="32">
        <f t="array" ref="E29">IF(ISERROR(INDEX(Berechnung!$J$44:$J$93,MATCH(B29,Personalnummer,0))),"",INDEX(Berechnung!$J$44:$J$93,MATCH(B29,Personalnummer,0)))</f>
        <v>0</v>
      </c>
      <c r="F29" s="101" t="str">
        <f t="array" ref="F29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29" s="101" t="str">
        <f t="array" ref="G29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29" s="101" t="str">
        <f t="array" ref="H29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29" s="101" t="str">
        <f t="array" ref="I29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29" s="101" t="str">
        <f t="array" ref="J29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29" s="101" t="str">
        <f t="array" ref="K29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29" s="101" t="str">
        <f t="array" ref="L29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29" s="101" t="str">
        <f t="array" ref="M29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29" s="101" t="str">
        <f t="array" ref="N29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29" s="101" t="str">
        <f t="array" ref="O29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29" s="101" t="str">
        <f t="array" ref="P29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29" s="101" t="str">
        <f t="array" ref="Q29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29" s="101" t="str">
        <f t="array" ref="R29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29" s="101" t="str">
        <f t="array" ref="S29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29" s="101" t="str">
        <f t="array" ref="T29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29" s="101" t="str">
        <f t="array" ref="U29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29" s="101" t="str">
        <f t="array" ref="V29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29" s="101" t="str">
        <f t="array" ref="W29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29" s="101" t="str">
        <f t="array" ref="X29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29" s="101" t="str">
        <f t="array" ref="Y29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29" s="101" t="str">
        <f t="array" ref="Z29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29" s="101" t="str">
        <f t="array" ref="AA29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29" s="101" t="str">
        <f t="array" ref="AB29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29" s="101" t="str">
        <f t="array" ref="AC29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29" s="101" t="str">
        <f t="array" ref="AD29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29" s="101" t="str">
        <f t="array" ref="AE29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29" s="101" t="str">
        <f t="array" ref="AF29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29" s="101" t="str">
        <f t="array" ref="AG29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29" s="101" t="str">
        <f t="array" ref="AH29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29" s="101" t="str">
        <f t="array" ref="AI29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29" s="101" t="str">
        <f t="array" ref="AJ29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29" s="35" t="str">
        <f t="array" ref="AK29">IF(B29="","",INDEX(Berechnung!$F$232:$F$281,ROW()-5))</f>
        <v>00:00</v>
      </c>
      <c r="AP29" s="82">
        <f>Berechnung!A175</f>
        <v>44185</v>
      </c>
    </row>
    <row r="30" spans="2:42" x14ac:dyDescent="0.25">
      <c r="B30" s="103">
        <f>Schichtfolge!B29</f>
        <v>25</v>
      </c>
      <c r="C30" s="31" t="str">
        <f>IF(ISERROR(VLOOKUP(B30,Mitarbeiter!$B$2:$D$51,2,0)),"",IF(VLOOKUP(B30,Mitarbeiter!$B$2:$D$51,2,0)="","",VLOOKUP(B30,Mitarbeiter!$B$2:$D$51,2,0)))</f>
        <v>Vorname25</v>
      </c>
      <c r="D30" s="37" t="str">
        <f>IF(ISERROR(VLOOKUP(B30,Mitarbeiter!$B$2:$D$51,3,0)),"",IF(VLOOKUP(B30,Mitarbeiter!$B$2:$D$51,3,0)="","",VLOOKUP(B30,Mitarbeiter!$B$2:$D$51,3,0)))</f>
        <v>Nachname25</v>
      </c>
      <c r="E30" s="32">
        <f t="array" ref="E30">IF(ISERROR(INDEX(Berechnung!$J$44:$J$93,MATCH(B30,Personalnummer,0))),"",INDEX(Berechnung!$J$44:$J$93,MATCH(B30,Personalnummer,0)))</f>
        <v>0</v>
      </c>
      <c r="F30" s="101" t="str">
        <f t="array" ref="F30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30" s="101" t="str">
        <f t="array" ref="G30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30" s="101" t="str">
        <f t="array" ref="H30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30" s="101" t="str">
        <f t="array" ref="I30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30" s="101" t="str">
        <f t="array" ref="J30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30" s="101" t="str">
        <f t="array" ref="K30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30" s="101" t="str">
        <f t="array" ref="L30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30" s="101" t="str">
        <f t="array" ref="M30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30" s="101" t="str">
        <f t="array" ref="N30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30" s="101" t="str">
        <f t="array" ref="O30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30" s="101" t="str">
        <f t="array" ref="P30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30" s="101" t="str">
        <f t="array" ref="Q30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30" s="101" t="str">
        <f t="array" ref="R30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30" s="101" t="str">
        <f t="array" ref="S30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30" s="101" t="str">
        <f t="array" ref="T30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30" s="101" t="str">
        <f t="array" ref="U30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30" s="101" t="str">
        <f t="array" ref="V30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30" s="101" t="str">
        <f t="array" ref="W30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30" s="101" t="str">
        <f t="array" ref="X30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30" s="101" t="str">
        <f t="array" ref="Y30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30" s="101" t="str">
        <f t="array" ref="Z30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30" s="101" t="str">
        <f t="array" ref="AA30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30" s="101" t="str">
        <f t="array" ref="AB30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30" s="101" t="str">
        <f t="array" ref="AC30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30" s="101" t="str">
        <f t="array" ref="AD30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30" s="101" t="str">
        <f t="array" ref="AE30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30" s="101" t="str">
        <f t="array" ref="AF30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30" s="101" t="str">
        <f t="array" ref="AG30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30" s="101" t="str">
        <f t="array" ref="AH30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30" s="101" t="str">
        <f t="array" ref="AI30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30" s="101" t="str">
        <f t="array" ref="AJ30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30" s="35" t="str">
        <f t="array" ref="AK30">IF(B30="","",INDEX(Berechnung!$F$232:$F$281,ROW()-5))</f>
        <v>00:00</v>
      </c>
      <c r="AP30" s="82">
        <f>Berechnung!A176</f>
        <v>44189</v>
      </c>
    </row>
    <row r="31" spans="2:42" x14ac:dyDescent="0.25">
      <c r="B31" s="103">
        <f>Schichtfolge!B30</f>
        <v>26</v>
      </c>
      <c r="C31" s="31" t="str">
        <f>IF(ISERROR(VLOOKUP(B31,Mitarbeiter!$B$2:$D$51,2,0)),"",IF(VLOOKUP(B31,Mitarbeiter!$B$2:$D$51,2,0)="","",VLOOKUP(B31,Mitarbeiter!$B$2:$D$51,2,0)))</f>
        <v>Vorname26</v>
      </c>
      <c r="D31" s="37" t="str">
        <f>IF(ISERROR(VLOOKUP(B31,Mitarbeiter!$B$2:$D$51,3,0)),"",IF(VLOOKUP(B31,Mitarbeiter!$B$2:$D$51,3,0)="","",VLOOKUP(B31,Mitarbeiter!$B$2:$D$51,3,0)))</f>
        <v>Nachname26</v>
      </c>
      <c r="E31" s="32">
        <f t="array" ref="E31">IF(ISERROR(INDEX(Berechnung!$J$44:$J$93,MATCH(B31,Personalnummer,0))),"",INDEX(Berechnung!$J$44:$J$93,MATCH(B31,Personalnummer,0)))</f>
        <v>0</v>
      </c>
      <c r="F31" s="101" t="str">
        <f t="array" ref="F31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31" s="101" t="str">
        <f t="array" ref="G31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31" s="101" t="str">
        <f t="array" ref="H31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31" s="101" t="str">
        <f t="array" ref="I31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31" s="101" t="str">
        <f t="array" ref="J31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31" s="101" t="str">
        <f t="array" ref="K31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31" s="101" t="str">
        <f t="array" ref="L31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31" s="101" t="str">
        <f t="array" ref="M31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31" s="101" t="str">
        <f t="array" ref="N31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31" s="101" t="str">
        <f t="array" ref="O31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31" s="101" t="str">
        <f t="array" ref="P31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31" s="101" t="str">
        <f t="array" ref="Q31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31" s="101" t="str">
        <f t="array" ref="R31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31" s="101" t="str">
        <f t="array" ref="S31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31" s="101" t="str">
        <f t="array" ref="T31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31" s="101" t="str">
        <f t="array" ref="U31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31" s="101" t="str">
        <f t="array" ref="V31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31" s="101" t="str">
        <f t="array" ref="W31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31" s="101" t="str">
        <f t="array" ref="X31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31" s="101" t="str">
        <f t="array" ref="Y31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31" s="101" t="str">
        <f t="array" ref="Z31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31" s="101" t="str">
        <f t="array" ref="AA31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31" s="101" t="str">
        <f t="array" ref="AB31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31" s="101" t="str">
        <f t="array" ref="AC31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31" s="101" t="str">
        <f t="array" ref="AD31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31" s="101" t="str">
        <f t="array" ref="AE31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31" s="101" t="str">
        <f t="array" ref="AF31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31" s="101" t="str">
        <f t="array" ref="AG31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31" s="101" t="str">
        <f t="array" ref="AH31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31" s="101" t="str">
        <f t="array" ref="AI31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31" s="101" t="str">
        <f t="array" ref="AJ31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31" s="35" t="str">
        <f t="array" ref="AK31">IF(B31="","",INDEX(Berechnung!$F$232:$F$281,ROW()-5))</f>
        <v>00:00</v>
      </c>
      <c r="AP31" s="82">
        <f>Berechnung!A177</f>
        <v>44190</v>
      </c>
    </row>
    <row r="32" spans="2:42" x14ac:dyDescent="0.25">
      <c r="B32" s="103">
        <f>Schichtfolge!B31</f>
        <v>27</v>
      </c>
      <c r="C32" s="31" t="str">
        <f>IF(ISERROR(VLOOKUP(B32,Mitarbeiter!$B$2:$D$51,2,0)),"",IF(VLOOKUP(B32,Mitarbeiter!$B$2:$D$51,2,0)="","",VLOOKUP(B32,Mitarbeiter!$B$2:$D$51,2,0)))</f>
        <v>Vorname27</v>
      </c>
      <c r="D32" s="37" t="str">
        <f>IF(ISERROR(VLOOKUP(B32,Mitarbeiter!$B$2:$D$51,3,0)),"",IF(VLOOKUP(B32,Mitarbeiter!$B$2:$D$51,3,0)="","",VLOOKUP(B32,Mitarbeiter!$B$2:$D$51,3,0)))</f>
        <v>Nachname27</v>
      </c>
      <c r="E32" s="32">
        <f t="array" ref="E32">IF(ISERROR(INDEX(Berechnung!$J$44:$J$93,MATCH(B32,Personalnummer,0))),"",INDEX(Berechnung!$J$44:$J$93,MATCH(B32,Personalnummer,0)))</f>
        <v>0</v>
      </c>
      <c r="F32" s="101" t="str">
        <f t="array" ref="F32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32" s="101" t="str">
        <f t="array" ref="G32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32" s="101" t="str">
        <f t="array" ref="H32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32" s="101" t="str">
        <f t="array" ref="I32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32" s="101" t="str">
        <f t="array" ref="J32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32" s="101" t="str">
        <f t="array" ref="K32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32" s="101" t="str">
        <f t="array" ref="L32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32" s="101" t="str">
        <f t="array" ref="M32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32" s="101" t="str">
        <f t="array" ref="N32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32" s="101" t="str">
        <f t="array" ref="O32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32" s="101" t="str">
        <f t="array" ref="P32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32" s="101" t="str">
        <f t="array" ref="Q32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32" s="101" t="str">
        <f t="array" ref="R32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32" s="101" t="str">
        <f t="array" ref="S32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32" s="101" t="str">
        <f t="array" ref="T32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32" s="101" t="str">
        <f t="array" ref="U32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32" s="101" t="str">
        <f t="array" ref="V32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32" s="101" t="str">
        <f t="array" ref="W32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32" s="101" t="str">
        <f t="array" ref="X32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32" s="101" t="str">
        <f t="array" ref="Y32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32" s="101" t="str">
        <f t="array" ref="Z32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32" s="101" t="str">
        <f t="array" ref="AA32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32" s="101" t="str">
        <f t="array" ref="AB32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32" s="101" t="str">
        <f t="array" ref="AC32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32" s="101" t="str">
        <f t="array" ref="AD32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32" s="101" t="str">
        <f t="array" ref="AE32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32" s="101" t="str">
        <f t="array" ref="AF32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32" s="101" t="str">
        <f t="array" ref="AG32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32" s="101" t="str">
        <f t="array" ref="AH32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32" s="101" t="str">
        <f t="array" ref="AI32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32" s="101" t="str">
        <f t="array" ref="AJ32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32" s="35" t="str">
        <f t="array" ref="AK32">IF(B32="","",INDEX(Berechnung!$F$232:$F$281,ROW()-5))</f>
        <v>00:00</v>
      </c>
      <c r="AP32" s="82">
        <f>Berechnung!A178</f>
        <v>44191</v>
      </c>
    </row>
    <row r="33" spans="2:42" x14ac:dyDescent="0.25">
      <c r="B33" s="103">
        <f>Schichtfolge!B32</f>
        <v>28</v>
      </c>
      <c r="C33" s="31" t="str">
        <f>IF(ISERROR(VLOOKUP(B33,Mitarbeiter!$B$2:$D$51,2,0)),"",IF(VLOOKUP(B33,Mitarbeiter!$B$2:$D$51,2,0)="","",VLOOKUP(B33,Mitarbeiter!$B$2:$D$51,2,0)))</f>
        <v>Vorname28</v>
      </c>
      <c r="D33" s="37" t="str">
        <f>IF(ISERROR(VLOOKUP(B33,Mitarbeiter!$B$2:$D$51,3,0)),"",IF(VLOOKUP(B33,Mitarbeiter!$B$2:$D$51,3,0)="","",VLOOKUP(B33,Mitarbeiter!$B$2:$D$51,3,0)))</f>
        <v>Nachname28</v>
      </c>
      <c r="E33" s="32">
        <f t="array" ref="E33">IF(ISERROR(INDEX(Berechnung!$J$44:$J$93,MATCH(B33,Personalnummer,0))),"",INDEX(Berechnung!$J$44:$J$93,MATCH(B33,Personalnummer,0)))</f>
        <v>0</v>
      </c>
      <c r="F33" s="101" t="str">
        <f t="array" ref="F33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33" s="101" t="str">
        <f t="array" ref="G33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33" s="101" t="str">
        <f t="array" ref="H33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33" s="101" t="str">
        <f t="array" ref="I33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33" s="101" t="str">
        <f t="array" ref="J33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33" s="101" t="str">
        <f t="array" ref="K33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33" s="101" t="str">
        <f t="array" ref="L33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33" s="101" t="str">
        <f t="array" ref="M33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33" s="101" t="str">
        <f t="array" ref="N33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33" s="101" t="str">
        <f t="array" ref="O33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33" s="101" t="str">
        <f t="array" ref="P33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33" s="101" t="str">
        <f t="array" ref="Q33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33" s="101" t="str">
        <f t="array" ref="R33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33" s="101" t="str">
        <f t="array" ref="S33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33" s="101" t="str">
        <f t="array" ref="T33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33" s="101" t="str">
        <f t="array" ref="U33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33" s="101" t="str">
        <f t="array" ref="V33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33" s="101" t="str">
        <f t="array" ref="W33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33" s="101" t="str">
        <f t="array" ref="X33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33" s="101" t="str">
        <f t="array" ref="Y33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33" s="101" t="str">
        <f t="array" ref="Z33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33" s="101" t="str">
        <f t="array" ref="AA33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33" s="101" t="str">
        <f t="array" ref="AB33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33" s="101" t="str">
        <f t="array" ref="AC33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33" s="101" t="str">
        <f t="array" ref="AD33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33" s="101" t="str">
        <f t="array" ref="AE33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33" s="101" t="str">
        <f t="array" ref="AF33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33" s="101" t="str">
        <f t="array" ref="AG33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33" s="101" t="str">
        <f t="array" ref="AH33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33" s="101" t="str">
        <f t="array" ref="AI33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33" s="101" t="str">
        <f t="array" ref="AJ33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33" s="35" t="str">
        <f t="array" ref="AK33">IF(B33="","",INDEX(Berechnung!$F$232:$F$281,ROW()-5))</f>
        <v>00:00</v>
      </c>
      <c r="AP33" s="82">
        <f>Berechnung!A179</f>
        <v>44196</v>
      </c>
    </row>
    <row r="34" spans="2:42" x14ac:dyDescent="0.25">
      <c r="B34" s="103">
        <f>Schichtfolge!B33</f>
        <v>29</v>
      </c>
      <c r="C34" s="31" t="str">
        <f>IF(ISERROR(VLOOKUP(B34,Mitarbeiter!$B$2:$D$51,2,0)),"",IF(VLOOKUP(B34,Mitarbeiter!$B$2:$D$51,2,0)="","",VLOOKUP(B34,Mitarbeiter!$B$2:$D$51,2,0)))</f>
        <v>Vorname29</v>
      </c>
      <c r="D34" s="37" t="str">
        <f>IF(ISERROR(VLOOKUP(B34,Mitarbeiter!$B$2:$D$51,3,0)),"",IF(VLOOKUP(B34,Mitarbeiter!$B$2:$D$51,3,0)="","",VLOOKUP(B34,Mitarbeiter!$B$2:$D$51,3,0)))</f>
        <v>Nachname29</v>
      </c>
      <c r="E34" s="32">
        <f t="array" ref="E34">IF(ISERROR(INDEX(Berechnung!$J$44:$J$93,MATCH(B34,Personalnummer,0))),"",INDEX(Berechnung!$J$44:$J$93,MATCH(B34,Personalnummer,0)))</f>
        <v>0</v>
      </c>
      <c r="F34" s="101" t="str">
        <f t="array" ref="F34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34" s="101" t="str">
        <f t="array" ref="G34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34" s="101" t="str">
        <f t="array" ref="H34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34" s="101" t="str">
        <f t="array" ref="I34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34" s="101" t="str">
        <f t="array" ref="J34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34" s="101" t="str">
        <f t="array" ref="K34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34" s="101" t="str">
        <f t="array" ref="L34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34" s="101" t="str">
        <f t="array" ref="M34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34" s="101" t="str">
        <f t="array" ref="N34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34" s="101" t="str">
        <f t="array" ref="O34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34" s="101" t="str">
        <f t="array" ref="P34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34" s="101" t="str">
        <f t="array" ref="Q34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34" s="101" t="str">
        <f t="array" ref="R34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34" s="101" t="str">
        <f t="array" ref="S34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34" s="101" t="str">
        <f t="array" ref="T34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34" s="101" t="str">
        <f t="array" ref="U34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34" s="101" t="str">
        <f t="array" ref="V34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34" s="101" t="str">
        <f t="array" ref="W34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34" s="101" t="str">
        <f t="array" ref="X34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34" s="101" t="str">
        <f t="array" ref="Y34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34" s="101" t="str">
        <f t="array" ref="Z34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34" s="101" t="str">
        <f t="array" ref="AA34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34" s="101" t="str">
        <f t="array" ref="AB34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34" s="101" t="str">
        <f t="array" ref="AC34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34" s="101" t="str">
        <f t="array" ref="AD34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34" s="101" t="str">
        <f t="array" ref="AE34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34" s="101" t="str">
        <f t="array" ref="AF34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34" s="101" t="str">
        <f t="array" ref="AG34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34" s="101" t="str">
        <f t="array" ref="AH34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34" s="101" t="str">
        <f t="array" ref="AI34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34" s="101" t="str">
        <f t="array" ref="AJ34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34" s="35" t="str">
        <f t="array" ref="AK34">IF(B34="","",INDEX(Berechnung!$F$232:$F$281,ROW()-5))</f>
        <v>00:00</v>
      </c>
      <c r="AP34" s="82" t="str">
        <f>Berechnung!A180</f>
        <v/>
      </c>
    </row>
    <row r="35" spans="2:42" x14ac:dyDescent="0.25">
      <c r="B35" s="103">
        <f>Schichtfolge!B34</f>
        <v>30</v>
      </c>
      <c r="C35" s="31" t="str">
        <f>IF(ISERROR(VLOOKUP(B35,Mitarbeiter!$B$2:$D$51,2,0)),"",IF(VLOOKUP(B35,Mitarbeiter!$B$2:$D$51,2,0)="","",VLOOKUP(B35,Mitarbeiter!$B$2:$D$51,2,0)))</f>
        <v>Vorname30</v>
      </c>
      <c r="D35" s="37" t="str">
        <f>IF(ISERROR(VLOOKUP(B35,Mitarbeiter!$B$2:$D$51,3,0)),"",IF(VLOOKUP(B35,Mitarbeiter!$B$2:$D$51,3,0)="","",VLOOKUP(B35,Mitarbeiter!$B$2:$D$51,3,0)))</f>
        <v>Nachname30</v>
      </c>
      <c r="E35" s="32">
        <f t="array" ref="E35">IF(ISERROR(INDEX(Berechnung!$J$44:$J$93,MATCH(B35,Personalnummer,0))),"",INDEX(Berechnung!$J$44:$J$93,MATCH(B35,Personalnummer,0)))</f>
        <v>0</v>
      </c>
      <c r="F35" s="101" t="str">
        <f t="array" ref="F35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35" s="101" t="str">
        <f t="array" ref="G35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35" s="101" t="str">
        <f t="array" ref="H35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35" s="101" t="str">
        <f t="array" ref="I35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35" s="101" t="str">
        <f t="array" ref="J35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35" s="101" t="str">
        <f t="array" ref="K35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35" s="101" t="str">
        <f t="array" ref="L35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35" s="101" t="str">
        <f t="array" ref="M35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35" s="101" t="str">
        <f t="array" ref="N35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35" s="101" t="str">
        <f t="array" ref="O35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35" s="101" t="str">
        <f t="array" ref="P35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35" s="101" t="str">
        <f t="array" ref="Q35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35" s="101" t="str">
        <f t="array" ref="R35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35" s="101" t="str">
        <f t="array" ref="S35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35" s="101" t="str">
        <f t="array" ref="T35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35" s="101" t="str">
        <f t="array" ref="U35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35" s="101" t="str">
        <f t="array" ref="V35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35" s="101" t="str">
        <f t="array" ref="W35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35" s="101" t="str">
        <f t="array" ref="X35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35" s="101" t="str">
        <f t="array" ref="Y35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35" s="101" t="str">
        <f t="array" ref="Z35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35" s="101" t="str">
        <f t="array" ref="AA35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35" s="101" t="str">
        <f t="array" ref="AB35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35" s="101" t="str">
        <f t="array" ref="AC35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35" s="101" t="str">
        <f t="array" ref="AD35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35" s="101" t="str">
        <f t="array" ref="AE35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35" s="101" t="str">
        <f t="array" ref="AF35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35" s="101" t="str">
        <f t="array" ref="AG35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35" s="101" t="str">
        <f t="array" ref="AH35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35" s="101" t="str">
        <f t="array" ref="AI35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35" s="101" t="str">
        <f t="array" ref="AJ35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35" s="35" t="str">
        <f t="array" ref="AK35">IF(B35="","",INDEX(Berechnung!$F$232:$F$281,ROW()-5))</f>
        <v>00:00</v>
      </c>
      <c r="AP35" s="82" t="str">
        <f>Berechnung!A181</f>
        <v/>
      </c>
    </row>
    <row r="36" spans="2:42" x14ac:dyDescent="0.25">
      <c r="B36" s="103">
        <f>Schichtfolge!B35</f>
        <v>31</v>
      </c>
      <c r="C36" s="31" t="str">
        <f>IF(ISERROR(VLOOKUP(B36,Mitarbeiter!$B$2:$D$51,2,0)),"",IF(VLOOKUP(B36,Mitarbeiter!$B$2:$D$51,2,0)="","",VLOOKUP(B36,Mitarbeiter!$B$2:$D$51,2,0)))</f>
        <v>Vorname31</v>
      </c>
      <c r="D36" s="37" t="str">
        <f>IF(ISERROR(VLOOKUP(B36,Mitarbeiter!$B$2:$D$51,3,0)),"",IF(VLOOKUP(B36,Mitarbeiter!$B$2:$D$51,3,0)="","",VLOOKUP(B36,Mitarbeiter!$B$2:$D$51,3,0)))</f>
        <v>Nachname31</v>
      </c>
      <c r="E36" s="32">
        <f t="array" ref="E36">IF(ISERROR(INDEX(Berechnung!$J$44:$J$93,MATCH(B36,Personalnummer,0))),"",INDEX(Berechnung!$J$44:$J$93,MATCH(B36,Personalnummer,0)))</f>
        <v>0</v>
      </c>
      <c r="F36" s="101" t="str">
        <f t="array" ref="F36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36" s="101" t="str">
        <f t="array" ref="G36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36" s="101" t="str">
        <f t="array" ref="H36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36" s="101" t="str">
        <f t="array" ref="I36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36" s="101" t="str">
        <f t="array" ref="J36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36" s="101" t="str">
        <f t="array" ref="K36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36" s="101" t="str">
        <f t="array" ref="L36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36" s="101" t="str">
        <f t="array" ref="M36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36" s="101" t="str">
        <f t="array" ref="N36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36" s="101" t="str">
        <f t="array" ref="O36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36" s="101" t="str">
        <f t="array" ref="P36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36" s="101" t="str">
        <f t="array" ref="Q36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36" s="101" t="str">
        <f t="array" ref="R36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36" s="101" t="str">
        <f t="array" ref="S36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36" s="101" t="str">
        <f t="array" ref="T36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36" s="101" t="str">
        <f t="array" ref="U36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36" s="101" t="str">
        <f t="array" ref="V36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36" s="101" t="str">
        <f t="array" ref="W36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36" s="101" t="str">
        <f t="array" ref="X36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36" s="101" t="str">
        <f t="array" ref="Y36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36" s="101" t="str">
        <f t="array" ref="Z36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36" s="101" t="str">
        <f t="array" ref="AA36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36" s="101" t="str">
        <f t="array" ref="AB36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36" s="101" t="str">
        <f t="array" ref="AC36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36" s="101" t="str">
        <f t="array" ref="AD36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36" s="101" t="str">
        <f t="array" ref="AE36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36" s="101" t="str">
        <f t="array" ref="AF36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36" s="101" t="str">
        <f t="array" ref="AG36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36" s="101" t="str">
        <f t="array" ref="AH36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36" s="101" t="str">
        <f t="array" ref="AI36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36" s="101" t="str">
        <f t="array" ref="AJ36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36" s="35" t="str">
        <f t="array" ref="AK36">IF(B36="","",INDEX(Berechnung!$F$232:$F$281,ROW()-5))</f>
        <v>00:00</v>
      </c>
      <c r="AP36" s="82" t="str">
        <f>Berechnung!A182</f>
        <v/>
      </c>
    </row>
    <row r="37" spans="2:42" x14ac:dyDescent="0.25">
      <c r="B37" s="103">
        <f>Schichtfolge!B36</f>
        <v>32</v>
      </c>
      <c r="C37" s="31" t="str">
        <f>IF(ISERROR(VLOOKUP(B37,Mitarbeiter!$B$2:$D$51,2,0)),"",IF(VLOOKUP(B37,Mitarbeiter!$B$2:$D$51,2,0)="","",VLOOKUP(B37,Mitarbeiter!$B$2:$D$51,2,0)))</f>
        <v>Vorname32</v>
      </c>
      <c r="D37" s="37" t="str">
        <f>IF(ISERROR(VLOOKUP(B37,Mitarbeiter!$B$2:$D$51,3,0)),"",IF(VLOOKUP(B37,Mitarbeiter!$B$2:$D$51,3,0)="","",VLOOKUP(B37,Mitarbeiter!$B$2:$D$51,3,0)))</f>
        <v>Nachname32</v>
      </c>
      <c r="E37" s="32">
        <f t="array" ref="E37">IF(ISERROR(INDEX(Berechnung!$J$44:$J$93,MATCH(B37,Personalnummer,0))),"",INDEX(Berechnung!$J$44:$J$93,MATCH(B37,Personalnummer,0)))</f>
        <v>0</v>
      </c>
      <c r="F37" s="101" t="str">
        <f t="array" ref="F37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37" s="101" t="str">
        <f t="array" ref="G37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37" s="101" t="str">
        <f t="array" ref="H37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37" s="101" t="str">
        <f t="array" ref="I37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37" s="101" t="str">
        <f t="array" ref="J37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37" s="101" t="str">
        <f t="array" ref="K37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37" s="101" t="str">
        <f t="array" ref="L37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37" s="101" t="str">
        <f t="array" ref="M37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37" s="101" t="str">
        <f t="array" ref="N37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37" s="101" t="str">
        <f t="array" ref="O37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37" s="101" t="str">
        <f t="array" ref="P37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37" s="101" t="str">
        <f t="array" ref="Q37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37" s="101" t="str">
        <f t="array" ref="R37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37" s="101" t="str">
        <f t="array" ref="S37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37" s="101" t="str">
        <f t="array" ref="T37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37" s="101" t="str">
        <f t="array" ref="U37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37" s="101" t="str">
        <f t="array" ref="V37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37" s="101" t="str">
        <f t="array" ref="W37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37" s="101" t="str">
        <f t="array" ref="X37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37" s="101" t="str">
        <f t="array" ref="Y37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37" s="101" t="str">
        <f t="array" ref="Z37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37" s="101" t="str">
        <f t="array" ref="AA37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37" s="101" t="str">
        <f t="array" ref="AB37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37" s="101" t="str">
        <f t="array" ref="AC37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37" s="101" t="str">
        <f t="array" ref="AD37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37" s="101" t="str">
        <f t="array" ref="AE37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37" s="101" t="str">
        <f t="array" ref="AF37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37" s="101" t="str">
        <f t="array" ref="AG37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37" s="101" t="str">
        <f t="array" ref="AH37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37" s="101" t="str">
        <f t="array" ref="AI37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37" s="101" t="str">
        <f t="array" ref="AJ37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37" s="35" t="str">
        <f t="array" ref="AK37">IF(B37="","",INDEX(Berechnung!$F$232:$F$281,ROW()-5))</f>
        <v>00:00</v>
      </c>
      <c r="AP37" s="82" t="str">
        <f>Berechnung!A183</f>
        <v/>
      </c>
    </row>
    <row r="38" spans="2:42" x14ac:dyDescent="0.25">
      <c r="B38" s="103">
        <f>Schichtfolge!B37</f>
        <v>33</v>
      </c>
      <c r="C38" s="31" t="str">
        <f>IF(ISERROR(VLOOKUP(B38,Mitarbeiter!$B$2:$D$51,2,0)),"",IF(VLOOKUP(B38,Mitarbeiter!$B$2:$D$51,2,0)="","",VLOOKUP(B38,Mitarbeiter!$B$2:$D$51,2,0)))</f>
        <v>Vorname33</v>
      </c>
      <c r="D38" s="37" t="str">
        <f>IF(ISERROR(VLOOKUP(B38,Mitarbeiter!$B$2:$D$51,3,0)),"",IF(VLOOKUP(B38,Mitarbeiter!$B$2:$D$51,3,0)="","",VLOOKUP(B38,Mitarbeiter!$B$2:$D$51,3,0)))</f>
        <v>Nachname33</v>
      </c>
      <c r="E38" s="32">
        <f t="array" ref="E38">IF(ISERROR(INDEX(Berechnung!$J$44:$J$93,MATCH(B38,Personalnummer,0))),"",INDEX(Berechnung!$J$44:$J$93,MATCH(B38,Personalnummer,0)))</f>
        <v>0</v>
      </c>
      <c r="F38" s="101" t="str">
        <f t="array" ref="F38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38" s="101" t="str">
        <f t="array" ref="G38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38" s="101" t="str">
        <f t="array" ref="H38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38" s="101" t="str">
        <f t="array" ref="I38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38" s="101" t="str">
        <f t="array" ref="J38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38" s="101" t="str">
        <f t="array" ref="K38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38" s="101" t="str">
        <f t="array" ref="L38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38" s="101" t="str">
        <f t="array" ref="M38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38" s="101" t="str">
        <f t="array" ref="N38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38" s="101" t="str">
        <f t="array" ref="O38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38" s="101" t="str">
        <f t="array" ref="P38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38" s="101" t="str">
        <f t="array" ref="Q38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38" s="101" t="str">
        <f t="array" ref="R38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38" s="101" t="str">
        <f t="array" ref="S38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38" s="101" t="str">
        <f t="array" ref="T38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38" s="101" t="str">
        <f t="array" ref="U38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38" s="101" t="str">
        <f t="array" ref="V38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38" s="101" t="str">
        <f t="array" ref="W38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38" s="101" t="str">
        <f t="array" ref="X38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38" s="101" t="str">
        <f t="array" ref="Y38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38" s="101" t="str">
        <f t="array" ref="Z38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38" s="101" t="str">
        <f t="array" ref="AA38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38" s="101" t="str">
        <f t="array" ref="AB38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38" s="101" t="str">
        <f t="array" ref="AC38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38" s="101" t="str">
        <f t="array" ref="AD38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38" s="101" t="str">
        <f t="array" ref="AE38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38" s="101" t="str">
        <f t="array" ref="AF38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38" s="101" t="str">
        <f t="array" ref="AG38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38" s="101" t="str">
        <f t="array" ref="AH38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38" s="101" t="str">
        <f t="array" ref="AI38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38" s="101" t="str">
        <f t="array" ref="AJ38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38" s="35" t="str">
        <f t="array" ref="AK38">IF(B38="","",INDEX(Berechnung!$F$232:$F$281,ROW()-5))</f>
        <v>00:00</v>
      </c>
      <c r="AP38" s="82" t="str">
        <f>Berechnung!A184</f>
        <v/>
      </c>
    </row>
    <row r="39" spans="2:42" x14ac:dyDescent="0.25">
      <c r="B39" s="103">
        <f>Schichtfolge!B38</f>
        <v>34</v>
      </c>
      <c r="C39" s="31" t="str">
        <f>IF(ISERROR(VLOOKUP(B39,Mitarbeiter!$B$2:$D$51,2,0)),"",IF(VLOOKUP(B39,Mitarbeiter!$B$2:$D$51,2,0)="","",VLOOKUP(B39,Mitarbeiter!$B$2:$D$51,2,0)))</f>
        <v>Vorname34</v>
      </c>
      <c r="D39" s="37" t="str">
        <f>IF(ISERROR(VLOOKUP(B39,Mitarbeiter!$B$2:$D$51,3,0)),"",IF(VLOOKUP(B39,Mitarbeiter!$B$2:$D$51,3,0)="","",VLOOKUP(B39,Mitarbeiter!$B$2:$D$51,3,0)))</f>
        <v>Nachname34</v>
      </c>
      <c r="E39" s="32">
        <f t="array" ref="E39">IF(ISERROR(INDEX(Berechnung!$J$44:$J$93,MATCH(B39,Personalnummer,0))),"",INDEX(Berechnung!$J$44:$J$93,MATCH(B39,Personalnummer,0)))</f>
        <v>0</v>
      </c>
      <c r="F39" s="101" t="str">
        <f t="array" ref="F39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39" s="101" t="str">
        <f t="array" ref="G39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39" s="101" t="str">
        <f t="array" ref="H39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39" s="101" t="str">
        <f t="array" ref="I39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39" s="101" t="str">
        <f t="array" ref="J39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39" s="101" t="str">
        <f t="array" ref="K39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39" s="101" t="str">
        <f t="array" ref="L39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39" s="101" t="str">
        <f t="array" ref="M39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39" s="101" t="str">
        <f t="array" ref="N39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39" s="101" t="str">
        <f t="array" ref="O39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39" s="101" t="str">
        <f t="array" ref="P39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39" s="101" t="str">
        <f t="array" ref="Q39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39" s="101" t="str">
        <f t="array" ref="R39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39" s="101" t="str">
        <f t="array" ref="S39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39" s="101" t="str">
        <f t="array" ref="T39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39" s="101" t="str">
        <f t="array" ref="U39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39" s="101" t="str">
        <f t="array" ref="V39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39" s="101" t="str">
        <f t="array" ref="W39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39" s="101" t="str">
        <f t="array" ref="X39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39" s="101" t="str">
        <f t="array" ref="Y39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39" s="101" t="str">
        <f t="array" ref="Z39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39" s="101" t="str">
        <f t="array" ref="AA39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39" s="101" t="str">
        <f t="array" ref="AB39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39" s="101" t="str">
        <f t="array" ref="AC39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39" s="101" t="str">
        <f t="array" ref="AD39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39" s="101" t="str">
        <f t="array" ref="AE39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39" s="101" t="str">
        <f t="array" ref="AF39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39" s="101" t="str">
        <f t="array" ref="AG39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39" s="101" t="str">
        <f t="array" ref="AH39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39" s="101" t="str">
        <f t="array" ref="AI39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39" s="101" t="str">
        <f t="array" ref="AJ39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39" s="35" t="str">
        <f t="array" ref="AK39">IF(B39="","",INDEX(Berechnung!$F$232:$F$281,ROW()-5))</f>
        <v>00:00</v>
      </c>
      <c r="AP39" s="82" t="str">
        <f>Berechnung!A185</f>
        <v/>
      </c>
    </row>
    <row r="40" spans="2:42" x14ac:dyDescent="0.25">
      <c r="B40" s="103">
        <f>Schichtfolge!B39</f>
        <v>35</v>
      </c>
      <c r="C40" s="31" t="str">
        <f>IF(ISERROR(VLOOKUP(B40,Mitarbeiter!$B$2:$D$51,2,0)),"",IF(VLOOKUP(B40,Mitarbeiter!$B$2:$D$51,2,0)="","",VLOOKUP(B40,Mitarbeiter!$B$2:$D$51,2,0)))</f>
        <v>Vorname35</v>
      </c>
      <c r="D40" s="37" t="str">
        <f>IF(ISERROR(VLOOKUP(B40,Mitarbeiter!$B$2:$D$51,3,0)),"",IF(VLOOKUP(B40,Mitarbeiter!$B$2:$D$51,3,0)="","",VLOOKUP(B40,Mitarbeiter!$B$2:$D$51,3,0)))</f>
        <v>Nachname35</v>
      </c>
      <c r="E40" s="32">
        <f t="array" ref="E40">IF(ISERROR(INDEX(Berechnung!$J$44:$J$93,MATCH(B40,Personalnummer,0))),"",INDEX(Berechnung!$J$44:$J$93,MATCH(B40,Personalnummer,0)))</f>
        <v>0</v>
      </c>
      <c r="F40" s="101" t="str">
        <f t="array" ref="F40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40" s="101" t="str">
        <f t="array" ref="G40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40" s="101" t="str">
        <f t="array" ref="H40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40" s="101" t="str">
        <f t="array" ref="I40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40" s="101" t="str">
        <f t="array" ref="J40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40" s="101" t="str">
        <f t="array" ref="K40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40" s="101" t="str">
        <f t="array" ref="L40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40" s="101" t="str">
        <f t="array" ref="M40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40" s="101" t="str">
        <f t="array" ref="N40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40" s="101" t="str">
        <f t="array" ref="O40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40" s="101" t="str">
        <f t="array" ref="P40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40" s="101" t="str">
        <f t="array" ref="Q40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40" s="101" t="str">
        <f t="array" ref="R40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40" s="101" t="str">
        <f t="array" ref="S40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40" s="101" t="str">
        <f t="array" ref="T40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40" s="101" t="str">
        <f t="array" ref="U40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40" s="101" t="str">
        <f t="array" ref="V40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40" s="101" t="str">
        <f t="array" ref="W40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40" s="101" t="str">
        <f t="array" ref="X40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40" s="101" t="str">
        <f t="array" ref="Y40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40" s="101" t="str">
        <f t="array" ref="Z40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40" s="101" t="str">
        <f t="array" ref="AA40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40" s="101" t="str">
        <f t="array" ref="AB40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40" s="101" t="str">
        <f t="array" ref="AC40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40" s="101" t="str">
        <f t="array" ref="AD40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40" s="101" t="str">
        <f t="array" ref="AE40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40" s="101" t="str">
        <f t="array" ref="AF40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40" s="101" t="str">
        <f t="array" ref="AG40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40" s="101" t="str">
        <f t="array" ref="AH40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40" s="101" t="str">
        <f t="array" ref="AI40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40" s="101" t="str">
        <f t="array" ref="AJ40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40" s="35" t="str">
        <f t="array" ref="AK40">IF(B40="","",INDEX(Berechnung!$F$232:$F$281,ROW()-5))</f>
        <v>00:00</v>
      </c>
      <c r="AP40" s="82" t="str">
        <f>Berechnung!A186</f>
        <v/>
      </c>
    </row>
    <row r="41" spans="2:42" x14ac:dyDescent="0.25">
      <c r="B41" s="103">
        <f>Schichtfolge!B40</f>
        <v>36</v>
      </c>
      <c r="C41" s="31" t="str">
        <f>IF(ISERROR(VLOOKUP(B41,Mitarbeiter!$B$2:$D$51,2,0)),"",IF(VLOOKUP(B41,Mitarbeiter!$B$2:$D$51,2,0)="","",VLOOKUP(B41,Mitarbeiter!$B$2:$D$51,2,0)))</f>
        <v>Vorname36</v>
      </c>
      <c r="D41" s="37" t="str">
        <f>IF(ISERROR(VLOOKUP(B41,Mitarbeiter!$B$2:$D$51,3,0)),"",IF(VLOOKUP(B41,Mitarbeiter!$B$2:$D$51,3,0)="","",VLOOKUP(B41,Mitarbeiter!$B$2:$D$51,3,0)))</f>
        <v>Nachname36</v>
      </c>
      <c r="E41" s="32">
        <f t="array" ref="E41">IF(ISERROR(INDEX(Berechnung!$J$44:$J$93,MATCH(B41,Personalnummer,0))),"",INDEX(Berechnung!$J$44:$J$93,MATCH(B41,Personalnummer,0)))</f>
        <v>0</v>
      </c>
      <c r="F41" s="101" t="str">
        <f t="array" ref="F41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41" s="101" t="str">
        <f t="array" ref="G41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41" s="101" t="str">
        <f t="array" ref="H41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41" s="101" t="str">
        <f t="array" ref="I41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41" s="101" t="str">
        <f t="array" ref="J41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41" s="101" t="str">
        <f t="array" ref="K41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41" s="101" t="str">
        <f t="array" ref="L41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41" s="101" t="str">
        <f t="array" ref="M41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41" s="101" t="str">
        <f t="array" ref="N41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41" s="101" t="str">
        <f t="array" ref="O41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41" s="101" t="str">
        <f t="array" ref="P41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41" s="101" t="str">
        <f t="array" ref="Q41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41" s="101" t="str">
        <f t="array" ref="R41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41" s="101" t="str">
        <f t="array" ref="S41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41" s="101" t="str">
        <f t="array" ref="T41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41" s="101" t="str">
        <f t="array" ref="U41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41" s="101" t="str">
        <f t="array" ref="V41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41" s="101" t="str">
        <f t="array" ref="W41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41" s="101" t="str">
        <f t="array" ref="X41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41" s="101" t="str">
        <f t="array" ref="Y41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41" s="101" t="str">
        <f t="array" ref="Z41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41" s="101" t="str">
        <f t="array" ref="AA41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41" s="101" t="str">
        <f t="array" ref="AB41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41" s="101" t="str">
        <f t="array" ref="AC41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41" s="101" t="str">
        <f t="array" ref="AD41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41" s="101" t="str">
        <f t="array" ref="AE41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41" s="101" t="str">
        <f t="array" ref="AF41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41" s="101" t="str">
        <f t="array" ref="AG41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41" s="101" t="str">
        <f t="array" ref="AH41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41" s="101" t="str">
        <f t="array" ref="AI41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41" s="101" t="str">
        <f t="array" ref="AJ41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41" s="35" t="str">
        <f t="array" ref="AK41">IF(B41="","",INDEX(Berechnung!$F$232:$F$281,ROW()-5))</f>
        <v>00:00</v>
      </c>
      <c r="AP41" s="82" t="str">
        <f>Berechnung!A187</f>
        <v/>
      </c>
    </row>
    <row r="42" spans="2:42" x14ac:dyDescent="0.25">
      <c r="B42" s="103">
        <f>Schichtfolge!B41</f>
        <v>37</v>
      </c>
      <c r="C42" s="31" t="str">
        <f>IF(ISERROR(VLOOKUP(B42,Mitarbeiter!$B$2:$D$51,2,0)),"",IF(VLOOKUP(B42,Mitarbeiter!$B$2:$D$51,2,0)="","",VLOOKUP(B42,Mitarbeiter!$B$2:$D$51,2,0)))</f>
        <v>Vorname37</v>
      </c>
      <c r="D42" s="37" t="str">
        <f>IF(ISERROR(VLOOKUP(B42,Mitarbeiter!$B$2:$D$51,3,0)),"",IF(VLOOKUP(B42,Mitarbeiter!$B$2:$D$51,3,0)="","",VLOOKUP(B42,Mitarbeiter!$B$2:$D$51,3,0)))</f>
        <v>Nachname37</v>
      </c>
      <c r="E42" s="32">
        <f t="array" ref="E42">IF(ISERROR(INDEX(Berechnung!$J$44:$J$93,MATCH(B42,Personalnummer,0))),"",INDEX(Berechnung!$J$44:$J$93,MATCH(B42,Personalnummer,0)))</f>
        <v>0</v>
      </c>
      <c r="F42" s="101" t="str">
        <f t="array" ref="F42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42" s="101" t="str">
        <f t="array" ref="G42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42" s="101" t="str">
        <f t="array" ref="H42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42" s="101" t="str">
        <f t="array" ref="I42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42" s="101" t="str">
        <f t="array" ref="J42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42" s="101" t="str">
        <f t="array" ref="K42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42" s="101" t="str">
        <f t="array" ref="L42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42" s="101" t="str">
        <f t="array" ref="M42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42" s="101" t="str">
        <f t="array" ref="N42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42" s="101" t="str">
        <f t="array" ref="O42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42" s="101" t="str">
        <f t="array" ref="P42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42" s="101" t="str">
        <f t="array" ref="Q42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42" s="101" t="str">
        <f t="array" ref="R42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42" s="101" t="str">
        <f t="array" ref="S42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42" s="101" t="str">
        <f t="array" ref="T42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42" s="101" t="str">
        <f t="array" ref="U42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42" s="101" t="str">
        <f t="array" ref="V42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42" s="101" t="str">
        <f t="array" ref="W42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42" s="101" t="str">
        <f t="array" ref="X42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42" s="101" t="str">
        <f t="array" ref="Y42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42" s="101" t="str">
        <f t="array" ref="Z42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42" s="101" t="str">
        <f t="array" ref="AA42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42" s="101" t="str">
        <f t="array" ref="AB42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42" s="101" t="str">
        <f t="array" ref="AC42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42" s="101" t="str">
        <f t="array" ref="AD42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42" s="101" t="str">
        <f t="array" ref="AE42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42" s="101" t="str">
        <f t="array" ref="AF42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42" s="101" t="str">
        <f t="array" ref="AG42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42" s="101" t="str">
        <f t="array" ref="AH42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42" s="101" t="str">
        <f t="array" ref="AI42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42" s="101" t="str">
        <f t="array" ref="AJ42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42" s="35" t="str">
        <f t="array" ref="AK42">IF(B42="","",INDEX(Berechnung!$F$232:$F$281,ROW()-5))</f>
        <v>00:00</v>
      </c>
      <c r="AP42" s="82" t="str">
        <f>Berechnung!A188</f>
        <v/>
      </c>
    </row>
    <row r="43" spans="2:42" x14ac:dyDescent="0.25">
      <c r="B43" s="103">
        <f>Schichtfolge!B42</f>
        <v>38</v>
      </c>
      <c r="C43" s="31" t="str">
        <f>IF(ISERROR(VLOOKUP(B43,Mitarbeiter!$B$2:$D$51,2,0)),"",IF(VLOOKUP(B43,Mitarbeiter!$B$2:$D$51,2,0)="","",VLOOKUP(B43,Mitarbeiter!$B$2:$D$51,2,0)))</f>
        <v>Vorname38</v>
      </c>
      <c r="D43" s="37" t="str">
        <f>IF(ISERROR(VLOOKUP(B43,Mitarbeiter!$B$2:$D$51,3,0)),"",IF(VLOOKUP(B43,Mitarbeiter!$B$2:$D$51,3,0)="","",VLOOKUP(B43,Mitarbeiter!$B$2:$D$51,3,0)))</f>
        <v>Nachname38</v>
      </c>
      <c r="E43" s="32">
        <f t="array" ref="E43">IF(ISERROR(INDEX(Berechnung!$J$44:$J$93,MATCH(B43,Personalnummer,0))),"",INDEX(Berechnung!$J$44:$J$93,MATCH(B43,Personalnummer,0)))</f>
        <v>0</v>
      </c>
      <c r="F43" s="101" t="str">
        <f t="array" ref="F43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43" s="101" t="str">
        <f t="array" ref="G43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43" s="101" t="str">
        <f t="array" ref="H43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43" s="101" t="str">
        <f t="array" ref="I43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43" s="101" t="str">
        <f t="array" ref="J43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43" s="101" t="str">
        <f t="array" ref="K43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43" s="101" t="str">
        <f t="array" ref="L43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43" s="101" t="str">
        <f t="array" ref="M43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43" s="101" t="str">
        <f t="array" ref="N43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43" s="101" t="str">
        <f t="array" ref="O43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43" s="101" t="str">
        <f t="array" ref="P43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43" s="101" t="str">
        <f t="array" ref="Q43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43" s="101" t="str">
        <f t="array" ref="R43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43" s="101" t="str">
        <f t="array" ref="S43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43" s="101" t="str">
        <f t="array" ref="T43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43" s="101" t="str">
        <f t="array" ref="U43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43" s="101" t="str">
        <f t="array" ref="V43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43" s="101" t="str">
        <f t="array" ref="W43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43" s="101" t="str">
        <f t="array" ref="X43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43" s="101" t="str">
        <f t="array" ref="Y43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43" s="101" t="str">
        <f t="array" ref="Z43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43" s="101" t="str">
        <f t="array" ref="AA43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43" s="101" t="str">
        <f t="array" ref="AB43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43" s="101" t="str">
        <f t="array" ref="AC43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43" s="101" t="str">
        <f t="array" ref="AD43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43" s="101" t="str">
        <f t="array" ref="AE43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43" s="101" t="str">
        <f t="array" ref="AF43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43" s="101" t="str">
        <f t="array" ref="AG43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43" s="101" t="str">
        <f t="array" ref="AH43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43" s="101" t="str">
        <f t="array" ref="AI43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43" s="101" t="str">
        <f t="array" ref="AJ43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43" s="35" t="str">
        <f t="array" ref="AK43">IF(B43="","",INDEX(Berechnung!$F$232:$F$281,ROW()-5))</f>
        <v>00:00</v>
      </c>
      <c r="AP43" s="82" t="str">
        <f>Berechnung!A189</f>
        <v/>
      </c>
    </row>
    <row r="44" spans="2:42" x14ac:dyDescent="0.25">
      <c r="B44" s="103">
        <f>Schichtfolge!B43</f>
        <v>39</v>
      </c>
      <c r="C44" s="31" t="str">
        <f>IF(ISERROR(VLOOKUP(B44,Mitarbeiter!$B$2:$D$51,2,0)),"",IF(VLOOKUP(B44,Mitarbeiter!$B$2:$D$51,2,0)="","",VLOOKUP(B44,Mitarbeiter!$B$2:$D$51,2,0)))</f>
        <v>Vorname39</v>
      </c>
      <c r="D44" s="37" t="str">
        <f>IF(ISERROR(VLOOKUP(B44,Mitarbeiter!$B$2:$D$51,3,0)),"",IF(VLOOKUP(B44,Mitarbeiter!$B$2:$D$51,3,0)="","",VLOOKUP(B44,Mitarbeiter!$B$2:$D$51,3,0)))</f>
        <v>Nachname39</v>
      </c>
      <c r="E44" s="32">
        <f t="array" ref="E44">IF(ISERROR(INDEX(Berechnung!$J$44:$J$93,MATCH(B44,Personalnummer,0))),"",INDEX(Berechnung!$J$44:$J$93,MATCH(B44,Personalnummer,0)))</f>
        <v>0</v>
      </c>
      <c r="F44" s="101" t="str">
        <f t="array" ref="F44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44" s="101" t="str">
        <f t="array" ref="G44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44" s="101" t="str">
        <f t="array" ref="H44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44" s="101" t="str">
        <f t="array" ref="I44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44" s="101" t="str">
        <f t="array" ref="J44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44" s="101" t="str">
        <f t="array" ref="K44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44" s="101" t="str">
        <f t="array" ref="L44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44" s="101" t="str">
        <f t="array" ref="M44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44" s="101" t="str">
        <f t="array" ref="N44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44" s="101" t="str">
        <f t="array" ref="O44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44" s="101" t="str">
        <f t="array" ref="P44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44" s="101" t="str">
        <f t="array" ref="Q44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44" s="101" t="str">
        <f t="array" ref="R44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44" s="101" t="str">
        <f t="array" ref="S44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44" s="101" t="str">
        <f t="array" ref="T44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44" s="101" t="str">
        <f t="array" ref="U44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44" s="101" t="str">
        <f t="array" ref="V44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44" s="101" t="str">
        <f t="array" ref="W44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44" s="101" t="str">
        <f t="array" ref="X44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44" s="101" t="str">
        <f t="array" ref="Y44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44" s="101" t="str">
        <f t="array" ref="Z44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44" s="101" t="str">
        <f t="array" ref="AA44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44" s="101" t="str">
        <f t="array" ref="AB44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44" s="101" t="str">
        <f t="array" ref="AC44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44" s="101" t="str">
        <f t="array" ref="AD44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44" s="101" t="str">
        <f t="array" ref="AE44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44" s="101" t="str">
        <f t="array" ref="AF44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44" s="101" t="str">
        <f t="array" ref="AG44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44" s="101" t="str">
        <f t="array" ref="AH44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44" s="101" t="str">
        <f t="array" ref="AI44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44" s="101" t="str">
        <f t="array" ref="AJ44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44" s="35" t="str">
        <f t="array" ref="AK44">IF(B44="","",INDEX(Berechnung!$F$232:$F$281,ROW()-5))</f>
        <v>00:00</v>
      </c>
      <c r="AP44" s="82" t="str">
        <f>Berechnung!A190</f>
        <v/>
      </c>
    </row>
    <row r="45" spans="2:42" x14ac:dyDescent="0.25">
      <c r="B45" s="103">
        <f>Schichtfolge!B44</f>
        <v>40</v>
      </c>
      <c r="C45" s="31" t="str">
        <f>IF(ISERROR(VLOOKUP(B45,Mitarbeiter!$B$2:$D$51,2,0)),"",IF(VLOOKUP(B45,Mitarbeiter!$B$2:$D$51,2,0)="","",VLOOKUP(B45,Mitarbeiter!$B$2:$D$51,2,0)))</f>
        <v>Vorname40</v>
      </c>
      <c r="D45" s="37" t="str">
        <f>IF(ISERROR(VLOOKUP(B45,Mitarbeiter!$B$2:$D$51,3,0)),"",IF(VLOOKUP(B45,Mitarbeiter!$B$2:$D$51,3,0)="","",VLOOKUP(B45,Mitarbeiter!$B$2:$D$51,3,0)))</f>
        <v>Nachname40</v>
      </c>
      <c r="E45" s="32">
        <f t="array" ref="E45">IF(ISERROR(INDEX(Berechnung!$J$44:$J$93,MATCH(B45,Personalnummer,0))),"",INDEX(Berechnung!$J$44:$J$93,MATCH(B45,Personalnummer,0)))</f>
        <v>0</v>
      </c>
      <c r="F45" s="101" t="str">
        <f t="array" ref="F45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45" s="101" t="str">
        <f t="array" ref="G45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45" s="101" t="str">
        <f t="array" ref="H45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45" s="101" t="str">
        <f t="array" ref="I45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45" s="101" t="str">
        <f t="array" ref="J45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45" s="101" t="str">
        <f t="array" ref="K45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45" s="101" t="str">
        <f t="array" ref="L45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45" s="101" t="str">
        <f t="array" ref="M45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45" s="101" t="str">
        <f t="array" ref="N45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45" s="101" t="str">
        <f t="array" ref="O45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45" s="101" t="str">
        <f t="array" ref="P45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45" s="101" t="str">
        <f t="array" ref="Q45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45" s="101" t="str">
        <f t="array" ref="R45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45" s="101" t="str">
        <f t="array" ref="S45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45" s="101" t="str">
        <f t="array" ref="T45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45" s="101" t="str">
        <f t="array" ref="U45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45" s="101" t="str">
        <f t="array" ref="V45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45" s="101" t="str">
        <f t="array" ref="W45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45" s="101" t="str">
        <f t="array" ref="X45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45" s="101" t="str">
        <f t="array" ref="Y45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45" s="101" t="str">
        <f t="array" ref="Z45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45" s="101" t="str">
        <f t="array" ref="AA45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45" s="101" t="str">
        <f t="array" ref="AB45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45" s="101" t="str">
        <f t="array" ref="AC45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45" s="101" t="str">
        <f t="array" ref="AD45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45" s="101" t="str">
        <f t="array" ref="AE45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45" s="101" t="str">
        <f t="array" ref="AF45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45" s="101" t="str">
        <f t="array" ref="AG45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45" s="101" t="str">
        <f t="array" ref="AH45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45" s="101" t="str">
        <f t="array" ref="AI45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45" s="101" t="str">
        <f t="array" ref="AJ45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45" s="35" t="str">
        <f t="array" ref="AK45">IF(B45="","",INDEX(Berechnung!$F$232:$F$281,ROW()-5))</f>
        <v>00:00</v>
      </c>
      <c r="AP45" s="82" t="str">
        <f>Berechnung!A191</f>
        <v/>
      </c>
    </row>
    <row r="46" spans="2:42" x14ac:dyDescent="0.25">
      <c r="B46" s="103">
        <f>Schichtfolge!B45</f>
        <v>41</v>
      </c>
      <c r="C46" s="31" t="str">
        <f>IF(ISERROR(VLOOKUP(B46,Mitarbeiter!$B$2:$D$51,2,0)),"",IF(VLOOKUP(B46,Mitarbeiter!$B$2:$D$51,2,0)="","",VLOOKUP(B46,Mitarbeiter!$B$2:$D$51,2,0)))</f>
        <v>Vorname41</v>
      </c>
      <c r="D46" s="37" t="str">
        <f>IF(ISERROR(VLOOKUP(B46,Mitarbeiter!$B$2:$D$51,3,0)),"",IF(VLOOKUP(B46,Mitarbeiter!$B$2:$D$51,3,0)="","",VLOOKUP(B46,Mitarbeiter!$B$2:$D$51,3,0)))</f>
        <v>Nachname41</v>
      </c>
      <c r="E46" s="32">
        <f t="array" ref="E46">IF(ISERROR(INDEX(Berechnung!$J$44:$J$93,MATCH(B46,Personalnummer,0))),"",INDEX(Berechnung!$J$44:$J$93,MATCH(B46,Personalnummer,0)))</f>
        <v>0</v>
      </c>
      <c r="F46" s="101" t="str">
        <f t="array" ref="F46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46" s="101" t="str">
        <f t="array" ref="G46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46" s="101" t="str">
        <f t="array" ref="H46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46" s="101" t="str">
        <f t="array" ref="I46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46" s="101" t="str">
        <f t="array" ref="J46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46" s="101" t="str">
        <f t="array" ref="K46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46" s="101" t="str">
        <f t="array" ref="L46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46" s="101" t="str">
        <f t="array" ref="M46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46" s="101" t="str">
        <f t="array" ref="N46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46" s="101" t="str">
        <f t="array" ref="O46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46" s="101" t="str">
        <f t="array" ref="P46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46" s="101" t="str">
        <f t="array" ref="Q46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46" s="101" t="str">
        <f t="array" ref="R46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46" s="101" t="str">
        <f t="array" ref="S46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46" s="101" t="str">
        <f t="array" ref="T46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46" s="101" t="str">
        <f t="array" ref="U46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46" s="101" t="str">
        <f t="array" ref="V46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46" s="101" t="str">
        <f t="array" ref="W46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46" s="101" t="str">
        <f t="array" ref="X46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46" s="101" t="str">
        <f t="array" ref="Y46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46" s="101" t="str">
        <f t="array" ref="Z46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46" s="101" t="str">
        <f t="array" ref="AA46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46" s="101" t="str">
        <f t="array" ref="AB46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46" s="101" t="str">
        <f t="array" ref="AC46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46" s="101" t="str">
        <f t="array" ref="AD46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46" s="101" t="str">
        <f t="array" ref="AE46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46" s="101" t="str">
        <f t="array" ref="AF46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46" s="101" t="str">
        <f t="array" ref="AG46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46" s="101" t="str">
        <f t="array" ref="AH46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46" s="101" t="str">
        <f t="array" ref="AI46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46" s="101" t="str">
        <f t="array" ref="AJ46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46" s="35" t="str">
        <f t="array" ref="AK46">IF(B46="","",INDEX(Berechnung!$F$232:$F$281,ROW()-5))</f>
        <v>00:00</v>
      </c>
      <c r="AP46" s="82" t="str">
        <f>Berechnung!A192</f>
        <v/>
      </c>
    </row>
    <row r="47" spans="2:42" x14ac:dyDescent="0.25">
      <c r="B47" s="103">
        <f>Schichtfolge!B46</f>
        <v>42</v>
      </c>
      <c r="C47" s="31" t="str">
        <f>IF(ISERROR(VLOOKUP(B47,Mitarbeiter!$B$2:$D$51,2,0)),"",IF(VLOOKUP(B47,Mitarbeiter!$B$2:$D$51,2,0)="","",VLOOKUP(B47,Mitarbeiter!$B$2:$D$51,2,0)))</f>
        <v>Vorname42</v>
      </c>
      <c r="D47" s="37" t="str">
        <f>IF(ISERROR(VLOOKUP(B47,Mitarbeiter!$B$2:$D$51,3,0)),"",IF(VLOOKUP(B47,Mitarbeiter!$B$2:$D$51,3,0)="","",VLOOKUP(B47,Mitarbeiter!$B$2:$D$51,3,0)))</f>
        <v>Nachname42</v>
      </c>
      <c r="E47" s="32">
        <f t="array" ref="E47">IF(ISERROR(INDEX(Berechnung!$J$44:$J$93,MATCH(B47,Personalnummer,0))),"",INDEX(Berechnung!$J$44:$J$93,MATCH(B47,Personalnummer,0)))</f>
        <v>0</v>
      </c>
      <c r="F47" s="101" t="str">
        <f t="array" ref="F47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47" s="101" t="str">
        <f t="array" ref="G47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47" s="101" t="str">
        <f t="array" ref="H47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47" s="101" t="str">
        <f t="array" ref="I47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47" s="101" t="str">
        <f t="array" ref="J47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47" s="101" t="str">
        <f t="array" ref="K47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47" s="101" t="str">
        <f t="array" ref="L47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47" s="101" t="str">
        <f t="array" ref="M47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47" s="101" t="str">
        <f t="array" ref="N47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47" s="101" t="str">
        <f t="array" ref="O47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47" s="101" t="str">
        <f t="array" ref="P47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47" s="101" t="str">
        <f t="array" ref="Q47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47" s="101" t="str">
        <f t="array" ref="R47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47" s="101" t="str">
        <f t="array" ref="S47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47" s="101" t="str">
        <f t="array" ref="T47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47" s="101" t="str">
        <f t="array" ref="U47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47" s="101" t="str">
        <f t="array" ref="V47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47" s="101" t="str">
        <f t="array" ref="W47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47" s="101" t="str">
        <f t="array" ref="X47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47" s="101" t="str">
        <f t="array" ref="Y47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47" s="101" t="str">
        <f t="array" ref="Z47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47" s="101" t="str">
        <f t="array" ref="AA47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47" s="101" t="str">
        <f t="array" ref="AB47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47" s="101" t="str">
        <f t="array" ref="AC47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47" s="101" t="str">
        <f t="array" ref="AD47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47" s="101" t="str">
        <f t="array" ref="AE47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47" s="101" t="str">
        <f t="array" ref="AF47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47" s="101" t="str">
        <f t="array" ref="AG47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47" s="101" t="str">
        <f t="array" ref="AH47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47" s="101" t="str">
        <f t="array" ref="AI47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47" s="101" t="str">
        <f t="array" ref="AJ47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47" s="35" t="str">
        <f t="array" ref="AK47">IF(B47="","",INDEX(Berechnung!$F$232:$F$281,ROW()-5))</f>
        <v>00:00</v>
      </c>
      <c r="AP47" s="82" t="str">
        <f>Berechnung!A193</f>
        <v/>
      </c>
    </row>
    <row r="48" spans="2:42" x14ac:dyDescent="0.25">
      <c r="B48" s="103">
        <f>Schichtfolge!B47</f>
        <v>43</v>
      </c>
      <c r="C48" s="31" t="str">
        <f>IF(ISERROR(VLOOKUP(B48,Mitarbeiter!$B$2:$D$51,2,0)),"",IF(VLOOKUP(B48,Mitarbeiter!$B$2:$D$51,2,0)="","",VLOOKUP(B48,Mitarbeiter!$B$2:$D$51,2,0)))</f>
        <v>Vorname43</v>
      </c>
      <c r="D48" s="37" t="str">
        <f>IF(ISERROR(VLOOKUP(B48,Mitarbeiter!$B$2:$D$51,3,0)),"",IF(VLOOKUP(B48,Mitarbeiter!$B$2:$D$51,3,0)="","",VLOOKUP(B48,Mitarbeiter!$B$2:$D$51,3,0)))</f>
        <v>Nachname43</v>
      </c>
      <c r="E48" s="32">
        <f t="array" ref="E48">IF(ISERROR(INDEX(Berechnung!$J$44:$J$93,MATCH(B48,Personalnummer,0))),"",INDEX(Berechnung!$J$44:$J$93,MATCH(B48,Personalnummer,0)))</f>
        <v>0</v>
      </c>
      <c r="F48" s="101" t="str">
        <f t="array" ref="F48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48" s="101" t="str">
        <f t="array" ref="G48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48" s="101" t="str">
        <f t="array" ref="H48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48" s="101" t="str">
        <f t="array" ref="I48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48" s="101" t="str">
        <f t="array" ref="J48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48" s="101" t="str">
        <f t="array" ref="K48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48" s="101" t="str">
        <f t="array" ref="L48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48" s="101" t="str">
        <f t="array" ref="M48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48" s="101" t="str">
        <f t="array" ref="N48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48" s="101" t="str">
        <f t="array" ref="O48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48" s="101" t="str">
        <f t="array" ref="P48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48" s="101" t="str">
        <f t="array" ref="Q48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48" s="101" t="str">
        <f t="array" ref="R48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48" s="101" t="str">
        <f t="array" ref="S48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48" s="101" t="str">
        <f t="array" ref="T48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48" s="101" t="str">
        <f t="array" ref="U48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48" s="101" t="str">
        <f t="array" ref="V48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48" s="101" t="str">
        <f t="array" ref="W48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48" s="101" t="str">
        <f t="array" ref="X48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48" s="101" t="str">
        <f t="array" ref="Y48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48" s="101" t="str">
        <f t="array" ref="Z48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48" s="101" t="str">
        <f t="array" ref="AA48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48" s="101" t="str">
        <f t="array" ref="AB48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48" s="101" t="str">
        <f t="array" ref="AC48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48" s="101" t="str">
        <f t="array" ref="AD48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48" s="101" t="str">
        <f t="array" ref="AE48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48" s="101" t="str">
        <f t="array" ref="AF48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48" s="101" t="str">
        <f t="array" ref="AG48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48" s="101" t="str">
        <f t="array" ref="AH48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48" s="101" t="str">
        <f t="array" ref="AI48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48" s="101" t="str">
        <f t="array" ref="AJ48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48" s="35" t="str">
        <f t="array" ref="AK48">IF(B48="","",INDEX(Berechnung!$F$232:$F$281,ROW()-5))</f>
        <v>00:00</v>
      </c>
      <c r="AP48" s="82" t="str">
        <f>Berechnung!A194</f>
        <v/>
      </c>
    </row>
    <row r="49" spans="2:42" x14ac:dyDescent="0.25">
      <c r="B49" s="103">
        <f>Schichtfolge!B48</f>
        <v>44</v>
      </c>
      <c r="C49" s="31" t="str">
        <f>IF(ISERROR(VLOOKUP(B49,Mitarbeiter!$B$2:$D$51,2,0)),"",IF(VLOOKUP(B49,Mitarbeiter!$B$2:$D$51,2,0)="","",VLOOKUP(B49,Mitarbeiter!$B$2:$D$51,2,0)))</f>
        <v>Vorname44</v>
      </c>
      <c r="D49" s="37" t="str">
        <f>IF(ISERROR(VLOOKUP(B49,Mitarbeiter!$B$2:$D$51,3,0)),"",IF(VLOOKUP(B49,Mitarbeiter!$B$2:$D$51,3,0)="","",VLOOKUP(B49,Mitarbeiter!$B$2:$D$51,3,0)))</f>
        <v>Nachname44</v>
      </c>
      <c r="E49" s="32">
        <f t="array" ref="E49">IF(ISERROR(INDEX(Berechnung!$J$44:$J$93,MATCH(B49,Personalnummer,0))),"",INDEX(Berechnung!$J$44:$J$93,MATCH(B49,Personalnummer,0)))</f>
        <v>0</v>
      </c>
      <c r="F49" s="101" t="str">
        <f t="array" ref="F49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49" s="101" t="str">
        <f t="array" ref="G49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49" s="101" t="str">
        <f t="array" ref="H49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49" s="101" t="str">
        <f t="array" ref="I49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49" s="101" t="str">
        <f t="array" ref="J49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49" s="101" t="str">
        <f t="array" ref="K49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49" s="101" t="str">
        <f t="array" ref="L49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49" s="101" t="str">
        <f t="array" ref="M49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49" s="101" t="str">
        <f t="array" ref="N49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49" s="101" t="str">
        <f t="array" ref="O49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49" s="101" t="str">
        <f t="array" ref="P49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49" s="101" t="str">
        <f t="array" ref="Q49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49" s="101" t="str">
        <f t="array" ref="R49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49" s="101" t="str">
        <f t="array" ref="S49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49" s="101" t="str">
        <f t="array" ref="T49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49" s="101" t="str">
        <f t="array" ref="U49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49" s="101" t="str">
        <f t="array" ref="V49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49" s="101" t="str">
        <f t="array" ref="W49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49" s="101" t="str">
        <f t="array" ref="X49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49" s="101" t="str">
        <f t="array" ref="Y49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49" s="101" t="str">
        <f t="array" ref="Z49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49" s="101" t="str">
        <f t="array" ref="AA49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49" s="101" t="str">
        <f t="array" ref="AB49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49" s="101" t="str">
        <f t="array" ref="AC49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49" s="101" t="str">
        <f t="array" ref="AD49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49" s="101" t="str">
        <f t="array" ref="AE49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49" s="101" t="str">
        <f t="array" ref="AF49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49" s="101" t="str">
        <f t="array" ref="AG49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49" s="101" t="str">
        <f t="array" ref="AH49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49" s="101" t="str">
        <f t="array" ref="AI49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49" s="101" t="str">
        <f t="array" ref="AJ49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49" s="35" t="str">
        <f t="array" ref="AK49">IF(B49="","",INDEX(Berechnung!$F$232:$F$281,ROW()-5))</f>
        <v>00:00</v>
      </c>
      <c r="AP49" s="82" t="str">
        <f>Berechnung!A195</f>
        <v/>
      </c>
    </row>
    <row r="50" spans="2:42" x14ac:dyDescent="0.25">
      <c r="B50" s="103">
        <f>Schichtfolge!B49</f>
        <v>45</v>
      </c>
      <c r="C50" s="31" t="str">
        <f>IF(ISERROR(VLOOKUP(B50,Mitarbeiter!$B$2:$D$51,2,0)),"",IF(VLOOKUP(B50,Mitarbeiter!$B$2:$D$51,2,0)="","",VLOOKUP(B50,Mitarbeiter!$B$2:$D$51,2,0)))</f>
        <v>Vorname45</v>
      </c>
      <c r="D50" s="37" t="str">
        <f>IF(ISERROR(VLOOKUP(B50,Mitarbeiter!$B$2:$D$51,3,0)),"",IF(VLOOKUP(B50,Mitarbeiter!$B$2:$D$51,3,0)="","",VLOOKUP(B50,Mitarbeiter!$B$2:$D$51,3,0)))</f>
        <v>Nachname45</v>
      </c>
      <c r="E50" s="32">
        <f t="array" ref="E50">IF(ISERROR(INDEX(Berechnung!$J$44:$J$93,MATCH(B50,Personalnummer,0))),"",INDEX(Berechnung!$J$44:$J$93,MATCH(B50,Personalnummer,0)))</f>
        <v>0</v>
      </c>
      <c r="F50" s="101" t="str">
        <f t="array" ref="F50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50" s="101" t="str">
        <f t="array" ref="G50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50" s="101" t="str">
        <f t="array" ref="H50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50" s="101" t="str">
        <f t="array" ref="I50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50" s="101" t="str">
        <f t="array" ref="J50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50" s="101" t="str">
        <f t="array" ref="K50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50" s="101" t="str">
        <f t="array" ref="L50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50" s="101" t="str">
        <f t="array" ref="M50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50" s="101" t="str">
        <f t="array" ref="N50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50" s="101" t="str">
        <f t="array" ref="O50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50" s="101" t="str">
        <f t="array" ref="P50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50" s="101" t="str">
        <f t="array" ref="Q50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50" s="101" t="str">
        <f t="array" ref="R50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50" s="101" t="str">
        <f t="array" ref="S50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50" s="101" t="str">
        <f t="array" ref="T50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50" s="101" t="str">
        <f t="array" ref="U50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50" s="101" t="str">
        <f t="array" ref="V50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50" s="101" t="str">
        <f t="array" ref="W50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50" s="101" t="str">
        <f t="array" ref="X50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50" s="101" t="str">
        <f t="array" ref="Y50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50" s="101" t="str">
        <f t="array" ref="Z50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50" s="101" t="str">
        <f t="array" ref="AA50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50" s="101" t="str">
        <f t="array" ref="AB50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50" s="101" t="str">
        <f t="array" ref="AC50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50" s="101" t="str">
        <f t="array" ref="AD50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50" s="101" t="str">
        <f t="array" ref="AE50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50" s="101" t="str">
        <f t="array" ref="AF50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50" s="101" t="str">
        <f t="array" ref="AG50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50" s="101" t="str">
        <f t="array" ref="AH50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50" s="101" t="str">
        <f t="array" ref="AI50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50" s="101" t="str">
        <f t="array" ref="AJ50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50" s="35" t="str">
        <f t="array" ref="AK50">IF(B50="","",INDEX(Berechnung!$F$232:$F$281,ROW()-5))</f>
        <v>00:00</v>
      </c>
      <c r="AP50" s="82" t="str">
        <f>Berechnung!A196</f>
        <v/>
      </c>
    </row>
    <row r="51" spans="2:42" x14ac:dyDescent="0.25">
      <c r="B51" s="103">
        <f>Schichtfolge!B50</f>
        <v>46</v>
      </c>
      <c r="C51" s="31" t="str">
        <f>IF(ISERROR(VLOOKUP(B51,Mitarbeiter!$B$2:$D$51,2,0)),"",IF(VLOOKUP(B51,Mitarbeiter!$B$2:$D$51,2,0)="","",VLOOKUP(B51,Mitarbeiter!$B$2:$D$51,2,0)))</f>
        <v>Vorname46</v>
      </c>
      <c r="D51" s="37" t="str">
        <f>IF(ISERROR(VLOOKUP(B51,Mitarbeiter!$B$2:$D$51,3,0)),"",IF(VLOOKUP(B51,Mitarbeiter!$B$2:$D$51,3,0)="","",VLOOKUP(B51,Mitarbeiter!$B$2:$D$51,3,0)))</f>
        <v>Nachname46</v>
      </c>
      <c r="E51" s="32">
        <f t="array" ref="E51">IF(ISERROR(INDEX(Berechnung!$J$44:$J$93,MATCH(B51,Personalnummer,0))),"",INDEX(Berechnung!$J$44:$J$93,MATCH(B51,Personalnummer,0)))</f>
        <v>0</v>
      </c>
      <c r="F51" s="101" t="str">
        <f t="array" ref="F51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51" s="101" t="str">
        <f t="array" ref="G51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51" s="101" t="str">
        <f t="array" ref="H51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51" s="101" t="str">
        <f t="array" ref="I51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51" s="101" t="str">
        <f t="array" ref="J51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51" s="101" t="str">
        <f t="array" ref="K51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51" s="101" t="str">
        <f t="array" ref="L51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51" s="101" t="str">
        <f t="array" ref="M51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51" s="101" t="str">
        <f t="array" ref="N51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51" s="101" t="str">
        <f t="array" ref="O51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51" s="101" t="str">
        <f t="array" ref="P51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51" s="101" t="str">
        <f t="array" ref="Q51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51" s="101" t="str">
        <f t="array" ref="R51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51" s="101" t="str">
        <f t="array" ref="S51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51" s="101" t="str">
        <f t="array" ref="T51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51" s="101" t="str">
        <f t="array" ref="U51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51" s="101" t="str">
        <f t="array" ref="V51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51" s="101" t="str">
        <f t="array" ref="W51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51" s="101" t="str">
        <f t="array" ref="X51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51" s="101" t="str">
        <f t="array" ref="Y51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51" s="101" t="str">
        <f t="array" ref="Z51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51" s="101" t="str">
        <f t="array" ref="AA51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51" s="101" t="str">
        <f t="array" ref="AB51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51" s="101" t="str">
        <f t="array" ref="AC51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51" s="101" t="str">
        <f t="array" ref="AD51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51" s="101" t="str">
        <f t="array" ref="AE51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51" s="101" t="str">
        <f t="array" ref="AF51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51" s="101" t="str">
        <f t="array" ref="AG51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51" s="101" t="str">
        <f t="array" ref="AH51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51" s="101" t="str">
        <f t="array" ref="AI51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51" s="101" t="str">
        <f t="array" ref="AJ51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51" s="35" t="str">
        <f t="array" ref="AK51">IF(B51="","",INDEX(Berechnung!$F$232:$F$281,ROW()-5))</f>
        <v>00:00</v>
      </c>
      <c r="AP51" s="82" t="str">
        <f>Berechnung!A197</f>
        <v/>
      </c>
    </row>
    <row r="52" spans="2:42" x14ac:dyDescent="0.25">
      <c r="B52" s="103">
        <f>Schichtfolge!B51</f>
        <v>47</v>
      </c>
      <c r="C52" s="31" t="str">
        <f>IF(ISERROR(VLOOKUP(B52,Mitarbeiter!$B$2:$D$51,2,0)),"",IF(VLOOKUP(B52,Mitarbeiter!$B$2:$D$51,2,0)="","",VLOOKUP(B52,Mitarbeiter!$B$2:$D$51,2,0)))</f>
        <v>Vorname47</v>
      </c>
      <c r="D52" s="37" t="str">
        <f>IF(ISERROR(VLOOKUP(B52,Mitarbeiter!$B$2:$D$51,3,0)),"",IF(VLOOKUP(B52,Mitarbeiter!$B$2:$D$51,3,0)="","",VLOOKUP(B52,Mitarbeiter!$B$2:$D$51,3,0)))</f>
        <v>Nachname47</v>
      </c>
      <c r="E52" s="32">
        <f t="array" ref="E52">IF(ISERROR(INDEX(Berechnung!$J$44:$J$93,MATCH(B52,Personalnummer,0))),"",INDEX(Berechnung!$J$44:$J$93,MATCH(B52,Personalnummer,0)))</f>
        <v>0</v>
      </c>
      <c r="F52" s="101" t="str">
        <f t="array" ref="F52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52" s="101" t="str">
        <f t="array" ref="G52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52" s="101" t="str">
        <f t="array" ref="H52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52" s="101" t="str">
        <f t="array" ref="I52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52" s="101" t="str">
        <f t="array" ref="J52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52" s="101" t="str">
        <f t="array" ref="K52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52" s="101" t="str">
        <f t="array" ref="L52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52" s="101" t="str">
        <f t="array" ref="M52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52" s="101" t="str">
        <f t="array" ref="N52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52" s="101" t="str">
        <f t="array" ref="O52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52" s="101" t="str">
        <f t="array" ref="P52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52" s="101" t="str">
        <f t="array" ref="Q52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52" s="101" t="str">
        <f t="array" ref="R52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52" s="101" t="str">
        <f t="array" ref="S52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52" s="101" t="str">
        <f t="array" ref="T52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52" s="101" t="str">
        <f t="array" ref="U52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52" s="101" t="str">
        <f t="array" ref="V52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52" s="101" t="str">
        <f t="array" ref="W52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52" s="101" t="str">
        <f t="array" ref="X52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52" s="101" t="str">
        <f t="array" ref="Y52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52" s="101" t="str">
        <f t="array" ref="Z52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52" s="101" t="str">
        <f t="array" ref="AA52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52" s="101" t="str">
        <f t="array" ref="AB52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52" s="101" t="str">
        <f t="array" ref="AC52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52" s="101" t="str">
        <f t="array" ref="AD52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52" s="101" t="str">
        <f t="array" ref="AE52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52" s="101" t="str">
        <f t="array" ref="AF52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52" s="101" t="str">
        <f t="array" ref="AG52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52" s="101" t="str">
        <f t="array" ref="AH52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52" s="101" t="str">
        <f t="array" ref="AI52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52" s="101" t="str">
        <f t="array" ref="AJ52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52" s="35" t="str">
        <f t="array" ref="AK52">IF(B52="","",INDEX(Berechnung!$F$232:$F$281,ROW()-5))</f>
        <v>00:00</v>
      </c>
      <c r="AP52" s="82" t="str">
        <f>Berechnung!A198</f>
        <v/>
      </c>
    </row>
    <row r="53" spans="2:42" x14ac:dyDescent="0.25">
      <c r="B53" s="103">
        <f>Schichtfolge!B52</f>
        <v>48</v>
      </c>
      <c r="C53" s="31" t="str">
        <f>IF(ISERROR(VLOOKUP(B53,Mitarbeiter!$B$2:$D$51,2,0)),"",IF(VLOOKUP(B53,Mitarbeiter!$B$2:$D$51,2,0)="","",VLOOKUP(B53,Mitarbeiter!$B$2:$D$51,2,0)))</f>
        <v>Vorname48</v>
      </c>
      <c r="D53" s="37" t="str">
        <f>IF(ISERROR(VLOOKUP(B53,Mitarbeiter!$B$2:$D$51,3,0)),"",IF(VLOOKUP(B53,Mitarbeiter!$B$2:$D$51,3,0)="","",VLOOKUP(B53,Mitarbeiter!$B$2:$D$51,3,0)))</f>
        <v>Nachname48</v>
      </c>
      <c r="E53" s="32">
        <f t="array" ref="E53">IF(ISERROR(INDEX(Berechnung!$J$44:$J$93,MATCH(B53,Personalnummer,0))),"",INDEX(Berechnung!$J$44:$J$93,MATCH(B53,Personalnummer,0)))</f>
        <v>0</v>
      </c>
      <c r="F53" s="101" t="str">
        <f t="array" ref="F53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53" s="101" t="str">
        <f t="array" ref="G53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53" s="101" t="str">
        <f t="array" ref="H53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53" s="101" t="str">
        <f t="array" ref="I53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53" s="101" t="str">
        <f t="array" ref="J53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53" s="101" t="str">
        <f t="array" ref="K53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53" s="101" t="str">
        <f t="array" ref="L53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53" s="101" t="str">
        <f t="array" ref="M53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53" s="101" t="str">
        <f t="array" ref="N53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53" s="101" t="str">
        <f t="array" ref="O53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53" s="101" t="str">
        <f t="array" ref="P53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53" s="101" t="str">
        <f t="array" ref="Q53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53" s="101" t="str">
        <f t="array" ref="R53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53" s="101" t="str">
        <f t="array" ref="S53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53" s="101" t="str">
        <f t="array" ref="T53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53" s="101" t="str">
        <f t="array" ref="U53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53" s="101" t="str">
        <f t="array" ref="V53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53" s="101" t="str">
        <f t="array" ref="W53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53" s="101" t="str">
        <f t="array" ref="X53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53" s="101" t="str">
        <f t="array" ref="Y53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53" s="101" t="str">
        <f t="array" ref="Z53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53" s="101" t="str">
        <f t="array" ref="AA53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53" s="101" t="str">
        <f t="array" ref="AB53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53" s="101" t="str">
        <f t="array" ref="AC53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53" s="101" t="str">
        <f t="array" ref="AD53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53" s="101" t="str">
        <f t="array" ref="AE53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53" s="101" t="str">
        <f t="array" ref="AF53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53" s="101" t="str">
        <f t="array" ref="AG53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53" s="101" t="str">
        <f t="array" ref="AH53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53" s="101" t="str">
        <f t="array" ref="AI53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53" s="101" t="str">
        <f t="array" ref="AJ53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53" s="35" t="str">
        <f t="array" ref="AK53">IF(B53="","",INDEX(Berechnung!$F$232:$F$281,ROW()-5))</f>
        <v>00:00</v>
      </c>
      <c r="AP53" s="82" t="str">
        <f>Berechnung!A199</f>
        <v/>
      </c>
    </row>
    <row r="54" spans="2:42" x14ac:dyDescent="0.25">
      <c r="B54" s="103">
        <f>Schichtfolge!B53</f>
        <v>49</v>
      </c>
      <c r="C54" s="31" t="str">
        <f>IF(ISERROR(VLOOKUP(B54,Mitarbeiter!$B$2:$D$51,2,0)),"",IF(VLOOKUP(B54,Mitarbeiter!$B$2:$D$51,2,0)="","",VLOOKUP(B54,Mitarbeiter!$B$2:$D$51,2,0)))</f>
        <v>Vorname49</v>
      </c>
      <c r="D54" s="37" t="str">
        <f>IF(ISERROR(VLOOKUP(B54,Mitarbeiter!$B$2:$D$51,3,0)),"",IF(VLOOKUP(B54,Mitarbeiter!$B$2:$D$51,3,0)="","",VLOOKUP(B54,Mitarbeiter!$B$2:$D$51,3,0)))</f>
        <v>Nachname49</v>
      </c>
      <c r="E54" s="32">
        <f t="array" ref="E54">IF(ISERROR(INDEX(Berechnung!$J$44:$J$93,MATCH(B54,Personalnummer,0))),"",INDEX(Berechnung!$J$44:$J$93,MATCH(B54,Personalnummer,0)))</f>
        <v>0</v>
      </c>
      <c r="F54" s="101" t="str">
        <f t="array" ref="F54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54" s="101" t="str">
        <f t="array" ref="G54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54" s="101" t="str">
        <f t="array" ref="H54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54" s="101" t="str">
        <f t="array" ref="I54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54" s="101" t="str">
        <f t="array" ref="J54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54" s="101" t="str">
        <f t="array" ref="K54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54" s="101" t="str">
        <f t="array" ref="L54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54" s="101" t="str">
        <f t="array" ref="M54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54" s="101" t="str">
        <f t="array" ref="N54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54" s="101" t="str">
        <f t="array" ref="O54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54" s="101" t="str">
        <f t="array" ref="P54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54" s="101" t="str">
        <f t="array" ref="Q54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54" s="101" t="str">
        <f t="array" ref="R54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54" s="101" t="str">
        <f t="array" ref="S54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54" s="101" t="str">
        <f t="array" ref="T54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54" s="101" t="str">
        <f t="array" ref="U54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54" s="101" t="str">
        <f t="array" ref="V54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54" s="101" t="str">
        <f t="array" ref="W54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54" s="101" t="str">
        <f t="array" ref="X54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54" s="101" t="str">
        <f t="array" ref="Y54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54" s="101" t="str">
        <f t="array" ref="Z54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54" s="101" t="str">
        <f t="array" ref="AA54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54" s="101" t="str">
        <f t="array" ref="AB54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54" s="101" t="str">
        <f t="array" ref="AC54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54" s="101" t="str">
        <f t="array" ref="AD54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54" s="101" t="str">
        <f t="array" ref="AE54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54" s="101" t="str">
        <f t="array" ref="AF54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54" s="101" t="str">
        <f t="array" ref="AG54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54" s="101" t="str">
        <f t="array" ref="AH54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54" s="101" t="str">
        <f t="array" ref="AI54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54" s="101" t="str">
        <f t="array" ref="AJ54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54" s="35" t="str">
        <f t="array" ref="AK54">IF(B54="","",INDEX(Berechnung!$F$232:$F$281,ROW()-5))</f>
        <v>00:00</v>
      </c>
      <c r="AP54" s="82" t="str">
        <f>Berechnung!A200</f>
        <v/>
      </c>
    </row>
    <row r="55" spans="2:42" x14ac:dyDescent="0.25">
      <c r="B55" s="104">
        <f>Schichtfolge!B54</f>
        <v>50</v>
      </c>
      <c r="C55" s="33" t="str">
        <f>IF(ISERROR(VLOOKUP(B55,Mitarbeiter!$B$2:$D$51,2,0)),"",IF(VLOOKUP(B55,Mitarbeiter!$B$2:$D$51,2,0)="","",VLOOKUP(B55,Mitarbeiter!$B$2:$D$51,2,0)))</f>
        <v>Vorname50</v>
      </c>
      <c r="D55" s="38" t="str">
        <f>IF(ISERROR(VLOOKUP(B55,Mitarbeiter!$B$2:$D$51,3,0)),"",IF(VLOOKUP(B55,Mitarbeiter!$B$2:$D$51,3,0)="","",VLOOKUP(B55,Mitarbeiter!$B$2:$D$51,3,0)))</f>
        <v>Nachname50</v>
      </c>
      <c r="E55" s="34">
        <f t="array" ref="E55">IF(ISERROR(INDEX(Berechnung!$J$44:$J$93,MATCH(B55,Personalnummer,0))),"",INDEX(Berechnung!$J$44:$J$93,MATCH(B55,Personalnummer,0)))</f>
        <v>0</v>
      </c>
      <c r="F55" s="102" t="str">
        <f t="array" ref="F55">IF(ISERROR(INDEX(Schichtfolge!$F$5:$AG$54,ROW()-5,MATCH(Schichtfolgetabelle!F$1,Schichtfolge!$F$1:$AG$1,0))),"",IF(INDEX(Schichtfolge!$F$5:$AG$54,ROW()-5,MATCH(Schichtfolgetabelle!F$1,Schichtfolge!$F$1:$AG$1,0))="","",INDEX(Schichtfolge!$F$5:$AG$54,ROW()-5,MATCH(Schichtfolgetabelle!F$1,Schichtfolge!$F$1:$AG$1,0))))</f>
        <v/>
      </c>
      <c r="G55" s="102" t="str">
        <f t="array" ref="G55">IF(ISERROR(INDEX(Schichtfolge!$F$5:$AG$54,ROW()-5,MATCH(Schichtfolgetabelle!G$1,Schichtfolge!$F$1:$AG$1,0))),"",IF(INDEX(Schichtfolge!$F$5:$AG$54,ROW()-5,MATCH(Schichtfolgetabelle!G$1,Schichtfolge!$F$1:$AG$1,0))="","",INDEX(Schichtfolge!$F$5:$AG$54,ROW()-5,MATCH(Schichtfolgetabelle!G$1,Schichtfolge!$F$1:$AG$1,0))))</f>
        <v/>
      </c>
      <c r="H55" s="102" t="str">
        <f t="array" ref="H55">IF(ISERROR(INDEX(Schichtfolge!$F$5:$AG$54,ROW()-5,MATCH(Schichtfolgetabelle!H$1,Schichtfolge!$F$1:$AG$1,0))),"",IF(INDEX(Schichtfolge!$F$5:$AG$54,ROW()-5,MATCH(Schichtfolgetabelle!H$1,Schichtfolge!$F$1:$AG$1,0))="","",INDEX(Schichtfolge!$F$5:$AG$54,ROW()-5,MATCH(Schichtfolgetabelle!H$1,Schichtfolge!$F$1:$AG$1,0))))</f>
        <v/>
      </c>
      <c r="I55" s="102" t="str">
        <f t="array" ref="I55">IF(ISERROR(INDEX(Schichtfolge!$F$5:$AG$54,ROW()-5,MATCH(Schichtfolgetabelle!I$1,Schichtfolge!$F$1:$AG$1,0))),"",IF(INDEX(Schichtfolge!$F$5:$AG$54,ROW()-5,MATCH(Schichtfolgetabelle!I$1,Schichtfolge!$F$1:$AG$1,0))="","",INDEX(Schichtfolge!$F$5:$AG$54,ROW()-5,MATCH(Schichtfolgetabelle!I$1,Schichtfolge!$F$1:$AG$1,0))))</f>
        <v/>
      </c>
      <c r="J55" s="102" t="str">
        <f t="array" ref="J55">IF(ISERROR(INDEX(Schichtfolge!$F$5:$AG$54,ROW()-5,MATCH(Schichtfolgetabelle!J$1,Schichtfolge!$F$1:$AG$1,0))),"",IF(INDEX(Schichtfolge!$F$5:$AG$54,ROW()-5,MATCH(Schichtfolgetabelle!J$1,Schichtfolge!$F$1:$AG$1,0))="","",INDEX(Schichtfolge!$F$5:$AG$54,ROW()-5,MATCH(Schichtfolgetabelle!J$1,Schichtfolge!$F$1:$AG$1,0))))</f>
        <v/>
      </c>
      <c r="K55" s="102" t="str">
        <f t="array" ref="K55">IF(ISERROR(INDEX(Schichtfolge!$F$5:$AG$54,ROW()-5,MATCH(Schichtfolgetabelle!K$1,Schichtfolge!$F$1:$AG$1,0))),"",IF(INDEX(Schichtfolge!$F$5:$AG$54,ROW()-5,MATCH(Schichtfolgetabelle!K$1,Schichtfolge!$F$1:$AG$1,0))="","",INDEX(Schichtfolge!$F$5:$AG$54,ROW()-5,MATCH(Schichtfolgetabelle!K$1,Schichtfolge!$F$1:$AG$1,0))))</f>
        <v/>
      </c>
      <c r="L55" s="102" t="str">
        <f t="array" ref="L55">IF(ISERROR(INDEX(Schichtfolge!$F$5:$AG$54,ROW()-5,MATCH(Schichtfolgetabelle!L$1,Schichtfolge!$F$1:$AG$1,0))),"",IF(INDEX(Schichtfolge!$F$5:$AG$54,ROW()-5,MATCH(Schichtfolgetabelle!L$1,Schichtfolge!$F$1:$AG$1,0))="","",INDEX(Schichtfolge!$F$5:$AG$54,ROW()-5,MATCH(Schichtfolgetabelle!L$1,Schichtfolge!$F$1:$AG$1,0))))</f>
        <v/>
      </c>
      <c r="M55" s="102" t="str">
        <f t="array" ref="M55">IF(ISERROR(INDEX(Schichtfolge!$F$5:$AG$54,ROW()-5,MATCH(Schichtfolgetabelle!M$1,Schichtfolge!$F$1:$AG$1,0))),"",IF(INDEX(Schichtfolge!$F$5:$AG$54,ROW()-5,MATCH(Schichtfolgetabelle!M$1,Schichtfolge!$F$1:$AG$1,0))="","",INDEX(Schichtfolge!$F$5:$AG$54,ROW()-5,MATCH(Schichtfolgetabelle!M$1,Schichtfolge!$F$1:$AG$1,0))))</f>
        <v/>
      </c>
      <c r="N55" s="102" t="str">
        <f t="array" ref="N55">IF(ISERROR(INDEX(Schichtfolge!$F$5:$AG$54,ROW()-5,MATCH(Schichtfolgetabelle!N$1,Schichtfolge!$F$1:$AG$1,0))),"",IF(INDEX(Schichtfolge!$F$5:$AG$54,ROW()-5,MATCH(Schichtfolgetabelle!N$1,Schichtfolge!$F$1:$AG$1,0))="","",INDEX(Schichtfolge!$F$5:$AG$54,ROW()-5,MATCH(Schichtfolgetabelle!N$1,Schichtfolge!$F$1:$AG$1,0))))</f>
        <v/>
      </c>
      <c r="O55" s="102" t="str">
        <f t="array" ref="O55">IF(ISERROR(INDEX(Schichtfolge!$F$5:$AG$54,ROW()-5,MATCH(Schichtfolgetabelle!O$1,Schichtfolge!$F$1:$AG$1,0))),"",IF(INDEX(Schichtfolge!$F$5:$AG$54,ROW()-5,MATCH(Schichtfolgetabelle!O$1,Schichtfolge!$F$1:$AG$1,0))="","",INDEX(Schichtfolge!$F$5:$AG$54,ROW()-5,MATCH(Schichtfolgetabelle!O$1,Schichtfolge!$F$1:$AG$1,0))))</f>
        <v/>
      </c>
      <c r="P55" s="102" t="str">
        <f t="array" ref="P55">IF(ISERROR(INDEX(Schichtfolge!$F$5:$AG$54,ROW()-5,MATCH(Schichtfolgetabelle!P$1,Schichtfolge!$F$1:$AG$1,0))),"",IF(INDEX(Schichtfolge!$F$5:$AG$54,ROW()-5,MATCH(Schichtfolgetabelle!P$1,Schichtfolge!$F$1:$AG$1,0))="","",INDEX(Schichtfolge!$F$5:$AG$54,ROW()-5,MATCH(Schichtfolgetabelle!P$1,Schichtfolge!$F$1:$AG$1,0))))</f>
        <v/>
      </c>
      <c r="Q55" s="102" t="str">
        <f t="array" ref="Q55">IF(ISERROR(INDEX(Schichtfolge!$F$5:$AG$54,ROW()-5,MATCH(Schichtfolgetabelle!Q$1,Schichtfolge!$F$1:$AG$1,0))),"",IF(INDEX(Schichtfolge!$F$5:$AG$54,ROW()-5,MATCH(Schichtfolgetabelle!Q$1,Schichtfolge!$F$1:$AG$1,0))="","",INDEX(Schichtfolge!$F$5:$AG$54,ROW()-5,MATCH(Schichtfolgetabelle!Q$1,Schichtfolge!$F$1:$AG$1,0))))</f>
        <v/>
      </c>
      <c r="R55" s="102" t="str">
        <f t="array" ref="R55">IF(ISERROR(INDEX(Schichtfolge!$F$5:$AG$54,ROW()-5,MATCH(Schichtfolgetabelle!R$1,Schichtfolge!$F$1:$AG$1,0))),"",IF(INDEX(Schichtfolge!$F$5:$AG$54,ROW()-5,MATCH(Schichtfolgetabelle!R$1,Schichtfolge!$F$1:$AG$1,0))="","",INDEX(Schichtfolge!$F$5:$AG$54,ROW()-5,MATCH(Schichtfolgetabelle!R$1,Schichtfolge!$F$1:$AG$1,0))))</f>
        <v/>
      </c>
      <c r="S55" s="102" t="str">
        <f t="array" ref="S55">IF(ISERROR(INDEX(Schichtfolge!$F$5:$AG$54,ROW()-5,MATCH(Schichtfolgetabelle!S$1,Schichtfolge!$F$1:$AG$1,0))),"",IF(INDEX(Schichtfolge!$F$5:$AG$54,ROW()-5,MATCH(Schichtfolgetabelle!S$1,Schichtfolge!$F$1:$AG$1,0))="","",INDEX(Schichtfolge!$F$5:$AG$54,ROW()-5,MATCH(Schichtfolgetabelle!S$1,Schichtfolge!$F$1:$AG$1,0))))</f>
        <v/>
      </c>
      <c r="T55" s="102" t="str">
        <f t="array" ref="T55">IF(ISERROR(INDEX(Schichtfolge!$F$5:$AG$54,ROW()-5,MATCH(Schichtfolgetabelle!T$1,Schichtfolge!$F$1:$AG$1,0))),"",IF(INDEX(Schichtfolge!$F$5:$AG$54,ROW()-5,MATCH(Schichtfolgetabelle!T$1,Schichtfolge!$F$1:$AG$1,0))="","",INDEX(Schichtfolge!$F$5:$AG$54,ROW()-5,MATCH(Schichtfolgetabelle!T$1,Schichtfolge!$F$1:$AG$1,0))))</f>
        <v/>
      </c>
      <c r="U55" s="102" t="str">
        <f t="array" ref="U55">IF(ISERROR(INDEX(Schichtfolge!$F$5:$AG$54,ROW()-5,MATCH(Schichtfolgetabelle!U$1,Schichtfolge!$F$1:$AG$1,0))),"",IF(INDEX(Schichtfolge!$F$5:$AG$54,ROW()-5,MATCH(Schichtfolgetabelle!U$1,Schichtfolge!$F$1:$AG$1,0))="","",INDEX(Schichtfolge!$F$5:$AG$54,ROW()-5,MATCH(Schichtfolgetabelle!U$1,Schichtfolge!$F$1:$AG$1,0))))</f>
        <v/>
      </c>
      <c r="V55" s="102" t="str">
        <f t="array" ref="V55">IF(ISERROR(INDEX(Schichtfolge!$F$5:$AG$54,ROW()-5,MATCH(Schichtfolgetabelle!V$1,Schichtfolge!$F$1:$AG$1,0))),"",IF(INDEX(Schichtfolge!$F$5:$AG$54,ROW()-5,MATCH(Schichtfolgetabelle!V$1,Schichtfolge!$F$1:$AG$1,0))="","",INDEX(Schichtfolge!$F$5:$AG$54,ROW()-5,MATCH(Schichtfolgetabelle!V$1,Schichtfolge!$F$1:$AG$1,0))))</f>
        <v/>
      </c>
      <c r="W55" s="102" t="str">
        <f t="array" ref="W55">IF(ISERROR(INDEX(Schichtfolge!$F$5:$AG$54,ROW()-5,MATCH(Schichtfolgetabelle!W$1,Schichtfolge!$F$1:$AG$1,0))),"",IF(INDEX(Schichtfolge!$F$5:$AG$54,ROW()-5,MATCH(Schichtfolgetabelle!W$1,Schichtfolge!$F$1:$AG$1,0))="","",INDEX(Schichtfolge!$F$5:$AG$54,ROW()-5,MATCH(Schichtfolgetabelle!W$1,Schichtfolge!$F$1:$AG$1,0))))</f>
        <v/>
      </c>
      <c r="X55" s="102" t="str">
        <f t="array" ref="X55">IF(ISERROR(INDEX(Schichtfolge!$F$5:$AG$54,ROW()-5,MATCH(Schichtfolgetabelle!X$1,Schichtfolge!$F$1:$AG$1,0))),"",IF(INDEX(Schichtfolge!$F$5:$AG$54,ROW()-5,MATCH(Schichtfolgetabelle!X$1,Schichtfolge!$F$1:$AG$1,0))="","",INDEX(Schichtfolge!$F$5:$AG$54,ROW()-5,MATCH(Schichtfolgetabelle!X$1,Schichtfolge!$F$1:$AG$1,0))))</f>
        <v/>
      </c>
      <c r="Y55" s="102" t="str">
        <f t="array" ref="Y55">IF(ISERROR(INDEX(Schichtfolge!$F$5:$AG$54,ROW()-5,MATCH(Schichtfolgetabelle!Y$1,Schichtfolge!$F$1:$AG$1,0))),"",IF(INDEX(Schichtfolge!$F$5:$AG$54,ROW()-5,MATCH(Schichtfolgetabelle!Y$1,Schichtfolge!$F$1:$AG$1,0))="","",INDEX(Schichtfolge!$F$5:$AG$54,ROW()-5,MATCH(Schichtfolgetabelle!Y$1,Schichtfolge!$F$1:$AG$1,0))))</f>
        <v/>
      </c>
      <c r="Z55" s="102" t="str">
        <f t="array" ref="Z55">IF(ISERROR(INDEX(Schichtfolge!$F$5:$AG$54,ROW()-5,MATCH(Schichtfolgetabelle!Z$1,Schichtfolge!$F$1:$AG$1,0))),"",IF(INDEX(Schichtfolge!$F$5:$AG$54,ROW()-5,MATCH(Schichtfolgetabelle!Z$1,Schichtfolge!$F$1:$AG$1,0))="","",INDEX(Schichtfolge!$F$5:$AG$54,ROW()-5,MATCH(Schichtfolgetabelle!Z$1,Schichtfolge!$F$1:$AG$1,0))))</f>
        <v/>
      </c>
      <c r="AA55" s="102" t="str">
        <f t="array" ref="AA55">IF(ISERROR(INDEX(Schichtfolge!$F$5:$AG$54,ROW()-5,MATCH(Schichtfolgetabelle!AA$1,Schichtfolge!$F$1:$AG$1,0))),"",IF(INDEX(Schichtfolge!$F$5:$AG$54,ROW()-5,MATCH(Schichtfolgetabelle!AA$1,Schichtfolge!$F$1:$AG$1,0))="","",INDEX(Schichtfolge!$F$5:$AG$54,ROW()-5,MATCH(Schichtfolgetabelle!AA$1,Schichtfolge!$F$1:$AG$1,0))))</f>
        <v/>
      </c>
      <c r="AB55" s="102" t="str">
        <f t="array" ref="AB55">IF(ISERROR(INDEX(Schichtfolge!$F$5:$AG$54,ROW()-5,MATCH(Schichtfolgetabelle!AB$1,Schichtfolge!$F$1:$AG$1,0))),"",IF(INDEX(Schichtfolge!$F$5:$AG$54,ROW()-5,MATCH(Schichtfolgetabelle!AB$1,Schichtfolge!$F$1:$AG$1,0))="","",INDEX(Schichtfolge!$F$5:$AG$54,ROW()-5,MATCH(Schichtfolgetabelle!AB$1,Schichtfolge!$F$1:$AG$1,0))))</f>
        <v/>
      </c>
      <c r="AC55" s="102" t="str">
        <f t="array" ref="AC55">IF(ISERROR(INDEX(Schichtfolge!$F$5:$AG$54,ROW()-5,MATCH(Schichtfolgetabelle!AC$1,Schichtfolge!$F$1:$AG$1,0))),"",IF(INDEX(Schichtfolge!$F$5:$AG$54,ROW()-5,MATCH(Schichtfolgetabelle!AC$1,Schichtfolge!$F$1:$AG$1,0))="","",INDEX(Schichtfolge!$F$5:$AG$54,ROW()-5,MATCH(Schichtfolgetabelle!AC$1,Schichtfolge!$F$1:$AG$1,0))))</f>
        <v/>
      </c>
      <c r="AD55" s="102" t="str">
        <f t="array" ref="AD55">IF(ISERROR(INDEX(Schichtfolge!$F$5:$AG$54,ROW()-5,MATCH(Schichtfolgetabelle!AD$1,Schichtfolge!$F$1:$AG$1,0))),"",IF(INDEX(Schichtfolge!$F$5:$AG$54,ROW()-5,MATCH(Schichtfolgetabelle!AD$1,Schichtfolge!$F$1:$AG$1,0))="","",INDEX(Schichtfolge!$F$5:$AG$54,ROW()-5,MATCH(Schichtfolgetabelle!AD$1,Schichtfolge!$F$1:$AG$1,0))))</f>
        <v/>
      </c>
      <c r="AE55" s="102" t="str">
        <f t="array" ref="AE55">IF(ISERROR(INDEX(Schichtfolge!$F$5:$AG$54,ROW()-5,MATCH(Schichtfolgetabelle!AE$1,Schichtfolge!$F$1:$AG$1,0))),"",IF(INDEX(Schichtfolge!$F$5:$AG$54,ROW()-5,MATCH(Schichtfolgetabelle!AE$1,Schichtfolge!$F$1:$AG$1,0))="","",INDEX(Schichtfolge!$F$5:$AG$54,ROW()-5,MATCH(Schichtfolgetabelle!AE$1,Schichtfolge!$F$1:$AG$1,0))))</f>
        <v/>
      </c>
      <c r="AF55" s="102" t="str">
        <f t="array" ref="AF55">IF(ISERROR(INDEX(Schichtfolge!$F$5:$AG$54,ROW()-5,MATCH(Schichtfolgetabelle!AF$1,Schichtfolge!$F$1:$AG$1,0))),"",IF(INDEX(Schichtfolge!$F$5:$AG$54,ROW()-5,MATCH(Schichtfolgetabelle!AF$1,Schichtfolge!$F$1:$AG$1,0))="","",INDEX(Schichtfolge!$F$5:$AG$54,ROW()-5,MATCH(Schichtfolgetabelle!AF$1,Schichtfolge!$F$1:$AG$1,0))))</f>
        <v/>
      </c>
      <c r="AG55" s="102" t="str">
        <f t="array" ref="AG55">IF(ISERROR(INDEX(Schichtfolge!$F$5:$AG$54,ROW()-5,MATCH(Schichtfolgetabelle!AG$1,Schichtfolge!$F$1:$AG$1,0))),"",IF(INDEX(Schichtfolge!$F$5:$AG$54,ROW()-5,MATCH(Schichtfolgetabelle!AG$1,Schichtfolge!$F$1:$AG$1,0))="","",INDEX(Schichtfolge!$F$5:$AG$54,ROW()-5,MATCH(Schichtfolgetabelle!AG$1,Schichtfolge!$F$1:$AG$1,0))))</f>
        <v/>
      </c>
      <c r="AH55" s="102" t="str">
        <f t="array" ref="AH55">IF(ISERROR(INDEX(Schichtfolge!$F$5:$AG$54,ROW()-5,MATCH(Schichtfolgetabelle!AH$1,Schichtfolge!$F$1:$AG$1,0))),"",IF(INDEX(Schichtfolge!$F$5:$AG$54,ROW()-5,MATCH(Schichtfolgetabelle!AH$1,Schichtfolge!$F$1:$AG$1,0))="","",INDEX(Schichtfolge!$F$5:$AG$54,ROW()-5,MATCH(Schichtfolgetabelle!AH$1,Schichtfolge!$F$1:$AG$1,0))))</f>
        <v/>
      </c>
      <c r="AI55" s="102" t="str">
        <f t="array" ref="AI55">IF(ISERROR(INDEX(Schichtfolge!$F$5:$AG$54,ROW()-5,MATCH(Schichtfolgetabelle!AI$1,Schichtfolge!$F$1:$AG$1,0))),"",IF(INDEX(Schichtfolge!$F$5:$AG$54,ROW()-5,MATCH(Schichtfolgetabelle!AI$1,Schichtfolge!$F$1:$AG$1,0))="","",INDEX(Schichtfolge!$F$5:$AG$54,ROW()-5,MATCH(Schichtfolgetabelle!AI$1,Schichtfolge!$F$1:$AG$1,0))))</f>
        <v/>
      </c>
      <c r="AJ55" s="102" t="str">
        <f t="array" ref="AJ55">IF(ISERROR(INDEX(Schichtfolge!$F$5:$AG$54,ROW()-5,MATCH(Schichtfolgetabelle!AJ$1,Schichtfolge!$F$1:$AG$1,0))),"",IF(INDEX(Schichtfolge!$F$5:$AG$54,ROW()-5,MATCH(Schichtfolgetabelle!AJ$1,Schichtfolge!$F$1:$AG$1,0))="","",INDEX(Schichtfolge!$F$5:$AG$54,ROW()-5,MATCH(Schichtfolgetabelle!AJ$1,Schichtfolge!$F$1:$AG$1,0))))</f>
        <v/>
      </c>
      <c r="AK55" s="36" t="str">
        <f t="array" ref="AK55">IF(B55="","",INDEX(Berechnung!$F$232:$F$281,ROW()-5))</f>
        <v>00:00</v>
      </c>
      <c r="AP55" s="82" t="str">
        <f>Berechnung!A201</f>
        <v/>
      </c>
    </row>
    <row r="56" spans="2:42" x14ac:dyDescent="0.25">
      <c r="AP56" s="82" t="str">
        <f>Berechnung!A202</f>
        <v/>
      </c>
    </row>
    <row r="57" spans="2:42" x14ac:dyDescent="0.25">
      <c r="AP57" s="82" t="str">
        <f>Berechnung!A203</f>
        <v/>
      </c>
    </row>
    <row r="58" spans="2:42" x14ac:dyDescent="0.25">
      <c r="AP58" s="82" t="str">
        <f>Berechnung!A204</f>
        <v/>
      </c>
    </row>
    <row r="59" spans="2:42" x14ac:dyDescent="0.25">
      <c r="AP59" s="82" t="str">
        <f>Berechnung!A205</f>
        <v/>
      </c>
    </row>
    <row r="60" spans="2:42" x14ac:dyDescent="0.25">
      <c r="AP60" s="82" t="str">
        <f>Berechnung!A206</f>
        <v/>
      </c>
    </row>
    <row r="61" spans="2:42" x14ac:dyDescent="0.25">
      <c r="AP61" s="82" t="str">
        <f>Berechnung!A207</f>
        <v/>
      </c>
    </row>
    <row r="62" spans="2:42" x14ac:dyDescent="0.25">
      <c r="AP62" s="82" t="str">
        <f>Berechnung!A208</f>
        <v/>
      </c>
    </row>
    <row r="63" spans="2:42" x14ac:dyDescent="0.25">
      <c r="AP63" s="82" t="str">
        <f>Berechnung!A209</f>
        <v/>
      </c>
    </row>
    <row r="64" spans="2:42" x14ac:dyDescent="0.25">
      <c r="AP64" s="82" t="str">
        <f>Berechnung!A210</f>
        <v/>
      </c>
    </row>
    <row r="65" spans="42:42" x14ac:dyDescent="0.25">
      <c r="AP65" s="82" t="str">
        <f>Berechnung!A211</f>
        <v/>
      </c>
    </row>
    <row r="66" spans="42:42" x14ac:dyDescent="0.25">
      <c r="AP66" s="82" t="str">
        <f>Berechnung!A212</f>
        <v/>
      </c>
    </row>
    <row r="67" spans="42:42" x14ac:dyDescent="0.25">
      <c r="AP67" s="82" t="str">
        <f>Berechnung!A213</f>
        <v/>
      </c>
    </row>
    <row r="68" spans="42:42" x14ac:dyDescent="0.25">
      <c r="AP68" s="82" t="str">
        <f>Berechnung!A214</f>
        <v/>
      </c>
    </row>
    <row r="69" spans="42:42" x14ac:dyDescent="0.25">
      <c r="AP69" s="82" t="str">
        <f>Berechnung!A215</f>
        <v/>
      </c>
    </row>
    <row r="70" spans="42:42" x14ac:dyDescent="0.25">
      <c r="AP70" s="82" t="str">
        <f>Berechnung!A216</f>
        <v/>
      </c>
    </row>
    <row r="71" spans="42:42" x14ac:dyDescent="0.25">
      <c r="AP71" s="82" t="str">
        <f>Berechnung!A217</f>
        <v/>
      </c>
    </row>
    <row r="72" spans="42:42" x14ac:dyDescent="0.25">
      <c r="AP72" s="82" t="str">
        <f>Berechnung!A218</f>
        <v/>
      </c>
    </row>
    <row r="73" spans="42:42" x14ac:dyDescent="0.25">
      <c r="AP73" s="82" t="str">
        <f>Berechnung!A219</f>
        <v/>
      </c>
    </row>
    <row r="74" spans="42:42" x14ac:dyDescent="0.25">
      <c r="AP74" s="82" t="str">
        <f>Berechnung!A220</f>
        <v/>
      </c>
    </row>
    <row r="75" spans="42:42" x14ac:dyDescent="0.25">
      <c r="AP75" s="82" t="str">
        <f>Berechnung!A221</f>
        <v/>
      </c>
    </row>
    <row r="76" spans="42:42" x14ac:dyDescent="0.25">
      <c r="AP76" s="82" t="str">
        <f>Berechnung!A222</f>
        <v/>
      </c>
    </row>
    <row r="77" spans="42:42" x14ac:dyDescent="0.25">
      <c r="AP77" s="82" t="str">
        <f>Berechnung!A223</f>
        <v/>
      </c>
    </row>
    <row r="78" spans="42:42" x14ac:dyDescent="0.25">
      <c r="AP78" s="82" t="str">
        <f>Berechnung!A224</f>
        <v/>
      </c>
    </row>
    <row r="79" spans="42:42" x14ac:dyDescent="0.25">
      <c r="AP79" s="82" t="str">
        <f>Berechnung!A225</f>
        <v/>
      </c>
    </row>
    <row r="80" spans="42:42" x14ac:dyDescent="0.25">
      <c r="AP80" s="82" t="str">
        <f>Berechnung!A226</f>
        <v/>
      </c>
    </row>
    <row r="81" spans="42:42" x14ac:dyDescent="0.25">
      <c r="AP81" s="82" t="str">
        <f>Berechnung!A227</f>
        <v/>
      </c>
    </row>
    <row r="82" spans="42:42" x14ac:dyDescent="0.25">
      <c r="AP82" s="82" t="str">
        <f>Berechnung!A228</f>
        <v/>
      </c>
    </row>
    <row r="83" spans="42:42" x14ac:dyDescent="0.25">
      <c r="AP83" s="82" t="str">
        <f>Berechnung!A229</f>
        <v/>
      </c>
    </row>
    <row r="84" spans="42:42" x14ac:dyDescent="0.25">
      <c r="AP84" s="82" t="str">
        <f>Berechnung!A230</f>
        <v/>
      </c>
    </row>
    <row r="85" spans="42:42" x14ac:dyDescent="0.25">
      <c r="AP85" s="82" t="str">
        <f>Berechnung!A231</f>
        <v/>
      </c>
    </row>
    <row r="86" spans="42:42" x14ac:dyDescent="0.25">
      <c r="AP86" s="82" t="str">
        <f>Berechnung!A232</f>
        <v/>
      </c>
    </row>
    <row r="87" spans="42:42" x14ac:dyDescent="0.25">
      <c r="AP87" s="82" t="str">
        <f>Berechnung!A233</f>
        <v/>
      </c>
    </row>
    <row r="88" spans="42:42" x14ac:dyDescent="0.25">
      <c r="AP88" s="82" t="str">
        <f>Berechnung!A234</f>
        <v/>
      </c>
    </row>
    <row r="89" spans="42:42" x14ac:dyDescent="0.25">
      <c r="AP89" s="82" t="str">
        <f>Berechnung!A235</f>
        <v/>
      </c>
    </row>
    <row r="90" spans="42:42" x14ac:dyDescent="0.25">
      <c r="AP90" s="82" t="str">
        <f>Berechnung!A236</f>
        <v/>
      </c>
    </row>
    <row r="91" spans="42:42" x14ac:dyDescent="0.25">
      <c r="AP91" s="82" t="str">
        <f>Berechnung!A237</f>
        <v/>
      </c>
    </row>
    <row r="92" spans="42:42" x14ac:dyDescent="0.25">
      <c r="AP92" s="82" t="str">
        <f>Berechnung!A238</f>
        <v/>
      </c>
    </row>
    <row r="93" spans="42:42" x14ac:dyDescent="0.25">
      <c r="AP93" s="82" t="str">
        <f>Berechnung!A239</f>
        <v/>
      </c>
    </row>
    <row r="94" spans="42:42" x14ac:dyDescent="0.25">
      <c r="AP94" s="82" t="str">
        <f>Berechnung!A240</f>
        <v/>
      </c>
    </row>
    <row r="95" spans="42:42" x14ac:dyDescent="0.25">
      <c r="AP95" s="82" t="str">
        <f>Berechnung!A241</f>
        <v/>
      </c>
    </row>
    <row r="96" spans="42:42" x14ac:dyDescent="0.25">
      <c r="AP96" s="82" t="str">
        <f>Berechnung!A242</f>
        <v/>
      </c>
    </row>
    <row r="97" spans="42:42" x14ac:dyDescent="0.25">
      <c r="AP97" s="82" t="str">
        <f>Berechnung!A243</f>
        <v/>
      </c>
    </row>
    <row r="98" spans="42:42" x14ac:dyDescent="0.25">
      <c r="AP98" s="82" t="str">
        <f>Berechnung!A244</f>
        <v/>
      </c>
    </row>
    <row r="99" spans="42:42" x14ac:dyDescent="0.25">
      <c r="AP99" s="82" t="str">
        <f>Berechnung!A245</f>
        <v/>
      </c>
    </row>
    <row r="100" spans="42:42" x14ac:dyDescent="0.25">
      <c r="AP100" s="82" t="str">
        <f>Berechnung!A246</f>
        <v/>
      </c>
    </row>
    <row r="101" spans="42:42" x14ac:dyDescent="0.25">
      <c r="AP101" s="82" t="str">
        <f>Berechnung!A247</f>
        <v/>
      </c>
    </row>
    <row r="102" spans="42:42" x14ac:dyDescent="0.25">
      <c r="AP102" s="82" t="str">
        <f>Berechnung!A248</f>
        <v/>
      </c>
    </row>
    <row r="103" spans="42:42" x14ac:dyDescent="0.25">
      <c r="AP103" s="82" t="str">
        <f>Berechnung!A249</f>
        <v/>
      </c>
    </row>
    <row r="104" spans="42:42" x14ac:dyDescent="0.25">
      <c r="AP104" s="82" t="str">
        <f>Berechnung!A250</f>
        <v/>
      </c>
    </row>
    <row r="105" spans="42:42" x14ac:dyDescent="0.25">
      <c r="AP105" s="82" t="str">
        <f>Berechnung!A251</f>
        <v/>
      </c>
    </row>
    <row r="106" spans="42:42" x14ac:dyDescent="0.25">
      <c r="AP106" s="82" t="str">
        <f>Berechnung!A252</f>
        <v/>
      </c>
    </row>
    <row r="107" spans="42:42" x14ac:dyDescent="0.25">
      <c r="AP107" s="82" t="str">
        <f>Berechnung!A253</f>
        <v/>
      </c>
    </row>
    <row r="108" spans="42:42" x14ac:dyDescent="0.25">
      <c r="AP108" s="82" t="str">
        <f>Berechnung!A254</f>
        <v/>
      </c>
    </row>
    <row r="109" spans="42:42" x14ac:dyDescent="0.25">
      <c r="AP109" s="82" t="str">
        <f>Berechnung!A255</f>
        <v/>
      </c>
    </row>
    <row r="110" spans="42:42" x14ac:dyDescent="0.25">
      <c r="AP110" s="82" t="str">
        <f>Berechnung!A256</f>
        <v/>
      </c>
    </row>
    <row r="111" spans="42:42" x14ac:dyDescent="0.25">
      <c r="AP111" s="82" t="str">
        <f>Berechnung!A257</f>
        <v/>
      </c>
    </row>
    <row r="112" spans="42:42" x14ac:dyDescent="0.25">
      <c r="AP112" s="82" t="str">
        <f>Berechnung!A258</f>
        <v/>
      </c>
    </row>
    <row r="113" spans="42:42" x14ac:dyDescent="0.25">
      <c r="AP113" s="82" t="str">
        <f>Berechnung!A259</f>
        <v/>
      </c>
    </row>
    <row r="114" spans="42:42" x14ac:dyDescent="0.25">
      <c r="AP114" s="82" t="str">
        <f>Berechnung!A260</f>
        <v/>
      </c>
    </row>
    <row r="115" spans="42:42" x14ac:dyDescent="0.25">
      <c r="AP115" s="82" t="str">
        <f>Berechnung!A261</f>
        <v/>
      </c>
    </row>
    <row r="116" spans="42:42" x14ac:dyDescent="0.25">
      <c r="AP116" s="82" t="str">
        <f>Berechnung!A262</f>
        <v/>
      </c>
    </row>
    <row r="117" spans="42:42" x14ac:dyDescent="0.25">
      <c r="AP117" s="82" t="str">
        <f>Berechnung!A263</f>
        <v/>
      </c>
    </row>
    <row r="118" spans="42:42" x14ac:dyDescent="0.25">
      <c r="AP118" s="82" t="str">
        <f>Berechnung!A264</f>
        <v/>
      </c>
    </row>
    <row r="119" spans="42:42" x14ac:dyDescent="0.25">
      <c r="AP119" s="82" t="str">
        <f>Berechnung!A265</f>
        <v/>
      </c>
    </row>
    <row r="120" spans="42:42" x14ac:dyDescent="0.25">
      <c r="AP120" s="82" t="str">
        <f>Berechnung!A266</f>
        <v/>
      </c>
    </row>
    <row r="121" spans="42:42" x14ac:dyDescent="0.25">
      <c r="AP121" s="82" t="str">
        <f>Berechnung!A267</f>
        <v/>
      </c>
    </row>
    <row r="122" spans="42:42" x14ac:dyDescent="0.25">
      <c r="AP122" s="82" t="str">
        <f>Berechnung!A268</f>
        <v/>
      </c>
    </row>
    <row r="123" spans="42:42" x14ac:dyDescent="0.25">
      <c r="AP123" s="82" t="str">
        <f>Berechnung!A269</f>
        <v/>
      </c>
    </row>
    <row r="124" spans="42:42" x14ac:dyDescent="0.25">
      <c r="AP124" s="82" t="str">
        <f>Berechnung!A270</f>
        <v/>
      </c>
    </row>
    <row r="125" spans="42:42" x14ac:dyDescent="0.25">
      <c r="AP125" s="82" t="str">
        <f>Berechnung!A271</f>
        <v/>
      </c>
    </row>
    <row r="126" spans="42:42" x14ac:dyDescent="0.25">
      <c r="AP126" s="82" t="str">
        <f>Berechnung!A272</f>
        <v/>
      </c>
    </row>
    <row r="127" spans="42:42" x14ac:dyDescent="0.25">
      <c r="AP127" s="82" t="str">
        <f>Berechnung!A273</f>
        <v/>
      </c>
    </row>
    <row r="128" spans="42:42" x14ac:dyDescent="0.25">
      <c r="AP128" s="82" t="str">
        <f>Berechnung!A274</f>
        <v/>
      </c>
    </row>
    <row r="129" spans="42:42" x14ac:dyDescent="0.25">
      <c r="AP129" s="82" t="str">
        <f>Berechnung!A275</f>
        <v/>
      </c>
    </row>
    <row r="130" spans="42:42" x14ac:dyDescent="0.25">
      <c r="AP130" s="82" t="str">
        <f>Berechnung!A276</f>
        <v/>
      </c>
    </row>
    <row r="131" spans="42:42" x14ac:dyDescent="0.25">
      <c r="AP131" s="82" t="str">
        <f>Berechnung!A277</f>
        <v/>
      </c>
    </row>
    <row r="132" spans="42:42" x14ac:dyDescent="0.25">
      <c r="AP132" s="82" t="str">
        <f>Berechnung!A278</f>
        <v/>
      </c>
    </row>
    <row r="133" spans="42:42" x14ac:dyDescent="0.25">
      <c r="AP133" s="82" t="str">
        <f>Berechnung!A279</f>
        <v/>
      </c>
    </row>
    <row r="134" spans="42:42" x14ac:dyDescent="0.25">
      <c r="AP134" s="82" t="str">
        <f>Berechnung!A280</f>
        <v/>
      </c>
    </row>
    <row r="135" spans="42:42" x14ac:dyDescent="0.25">
      <c r="AP135" s="82" t="str">
        <f>Berechnung!A281</f>
        <v/>
      </c>
    </row>
    <row r="136" spans="42:42" x14ac:dyDescent="0.25">
      <c r="AP136" s="82" t="str">
        <f>Berechnung!A282</f>
        <v/>
      </c>
    </row>
    <row r="137" spans="42:42" x14ac:dyDescent="0.25">
      <c r="AP137" s="82" t="str">
        <f>Berechnung!A283</f>
        <v/>
      </c>
    </row>
    <row r="138" spans="42:42" x14ac:dyDescent="0.25">
      <c r="AP138" s="82" t="str">
        <f>Berechnung!A284</f>
        <v/>
      </c>
    </row>
    <row r="139" spans="42:42" x14ac:dyDescent="0.25">
      <c r="AP139" s="82" t="str">
        <f>Berechnung!A285</f>
        <v/>
      </c>
    </row>
    <row r="140" spans="42:42" x14ac:dyDescent="0.25">
      <c r="AP140" s="82" t="str">
        <f>Berechnung!A286</f>
        <v/>
      </c>
    </row>
    <row r="141" spans="42:42" x14ac:dyDescent="0.25">
      <c r="AP141" s="82" t="str">
        <f>Berechnung!A287</f>
        <v/>
      </c>
    </row>
    <row r="142" spans="42:42" x14ac:dyDescent="0.25">
      <c r="AP142" s="82" t="str">
        <f>Berechnung!A288</f>
        <v/>
      </c>
    </row>
    <row r="143" spans="42:42" x14ac:dyDescent="0.25">
      <c r="AP143" s="82" t="str">
        <f>Berechnung!A289</f>
        <v/>
      </c>
    </row>
    <row r="144" spans="42:42" x14ac:dyDescent="0.25">
      <c r="AP144" s="82" t="str">
        <f>Berechnung!A290</f>
        <v/>
      </c>
    </row>
    <row r="145" spans="42:42" x14ac:dyDescent="0.25">
      <c r="AP145" s="82" t="str">
        <f>Berechnung!A291</f>
        <v/>
      </c>
    </row>
    <row r="146" spans="42:42" x14ac:dyDescent="0.25">
      <c r="AP146" s="82" t="str">
        <f>Berechnung!A292</f>
        <v/>
      </c>
    </row>
    <row r="147" spans="42:42" x14ac:dyDescent="0.25">
      <c r="AP147" s="82" t="str">
        <f>Berechnung!A293</f>
        <v/>
      </c>
    </row>
    <row r="148" spans="42:42" x14ac:dyDescent="0.25">
      <c r="AP148" s="82" t="str">
        <f>Berechnung!A294</f>
        <v/>
      </c>
    </row>
    <row r="149" spans="42:42" x14ac:dyDescent="0.25">
      <c r="AP149" s="82" t="str">
        <f>Berechnung!A295</f>
        <v/>
      </c>
    </row>
    <row r="150" spans="42:42" x14ac:dyDescent="0.25">
      <c r="AP150" s="82" t="str">
        <f>Berechnung!A296</f>
        <v/>
      </c>
    </row>
    <row r="151" spans="42:42" x14ac:dyDescent="0.25">
      <c r="AP151" s="82" t="str">
        <f>Berechnung!A297</f>
        <v/>
      </c>
    </row>
    <row r="152" spans="42:42" x14ac:dyDescent="0.25">
      <c r="AP152" s="82" t="str">
        <f>Berechnung!A298</f>
        <v/>
      </c>
    </row>
    <row r="153" spans="42:42" x14ac:dyDescent="0.25">
      <c r="AP153" s="82" t="str">
        <f>Berechnung!A299</f>
        <v/>
      </c>
    </row>
    <row r="154" spans="42:42" x14ac:dyDescent="0.25">
      <c r="AP154" s="82" t="str">
        <f>Berechnung!A300</f>
        <v/>
      </c>
    </row>
    <row r="155" spans="42:42" x14ac:dyDescent="0.25">
      <c r="AP155" s="82" t="str">
        <f>Berechnung!A301</f>
        <v/>
      </c>
    </row>
    <row r="156" spans="42:42" x14ac:dyDescent="0.25">
      <c r="AP156" s="82" t="str">
        <f>Berechnung!A302</f>
        <v/>
      </c>
    </row>
    <row r="157" spans="42:42" x14ac:dyDescent="0.25">
      <c r="AP157" s="82" t="str">
        <f>Berechnung!A303</f>
        <v/>
      </c>
    </row>
    <row r="158" spans="42:42" x14ac:dyDescent="0.25">
      <c r="AP158" s="82" t="str">
        <f>Berechnung!A304</f>
        <v/>
      </c>
    </row>
    <row r="159" spans="42:42" x14ac:dyDescent="0.25">
      <c r="AP159" s="82" t="str">
        <f>Berechnung!A305</f>
        <v/>
      </c>
    </row>
    <row r="160" spans="42:42" x14ac:dyDescent="0.25">
      <c r="AP160" s="82" t="str">
        <f>Berechnung!A306</f>
        <v/>
      </c>
    </row>
    <row r="161" spans="42:42" x14ac:dyDescent="0.25">
      <c r="AP161" s="82" t="str">
        <f>Berechnung!A307</f>
        <v/>
      </c>
    </row>
    <row r="162" spans="42:42" x14ac:dyDescent="0.25">
      <c r="AP162" s="82" t="str">
        <f>Berechnung!A308</f>
        <v/>
      </c>
    </row>
    <row r="163" spans="42:42" x14ac:dyDescent="0.25">
      <c r="AP163" s="82" t="str">
        <f>Berechnung!A309</f>
        <v/>
      </c>
    </row>
    <row r="164" spans="42:42" x14ac:dyDescent="0.25">
      <c r="AP164" s="82" t="str">
        <f>Berechnung!A310</f>
        <v/>
      </c>
    </row>
    <row r="165" spans="42:42" x14ac:dyDescent="0.25">
      <c r="AP165" s="82" t="str">
        <f>Berechnung!A311</f>
        <v/>
      </c>
    </row>
    <row r="166" spans="42:42" x14ac:dyDescent="0.25">
      <c r="AP166" s="82" t="str">
        <f>Berechnung!A312</f>
        <v/>
      </c>
    </row>
    <row r="167" spans="42:42" x14ac:dyDescent="0.25">
      <c r="AP167" s="82" t="str">
        <f>Berechnung!A313</f>
        <v/>
      </c>
    </row>
    <row r="168" spans="42:42" x14ac:dyDescent="0.25">
      <c r="AP168" s="82" t="str">
        <f>Berechnung!A314</f>
        <v/>
      </c>
    </row>
    <row r="169" spans="42:42" x14ac:dyDescent="0.25">
      <c r="AP169" s="82" t="str">
        <f>Berechnung!A315</f>
        <v/>
      </c>
    </row>
    <row r="170" spans="42:42" x14ac:dyDescent="0.25">
      <c r="AP170" s="82" t="str">
        <f>Berechnung!A316</f>
        <v/>
      </c>
    </row>
    <row r="171" spans="42:42" x14ac:dyDescent="0.25">
      <c r="AP171" s="82" t="str">
        <f>Berechnung!A317</f>
        <v/>
      </c>
    </row>
    <row r="172" spans="42:42" x14ac:dyDescent="0.25">
      <c r="AP172" s="82" t="str">
        <f>Berechnung!A318</f>
        <v/>
      </c>
    </row>
    <row r="173" spans="42:42" x14ac:dyDescent="0.25">
      <c r="AP173" s="82" t="str">
        <f>Berechnung!A319</f>
        <v/>
      </c>
    </row>
    <row r="174" spans="42:42" x14ac:dyDescent="0.25">
      <c r="AP174" s="82" t="str">
        <f>Berechnung!A320</f>
        <v/>
      </c>
    </row>
    <row r="175" spans="42:42" x14ac:dyDescent="0.25">
      <c r="AP175" s="82" t="str">
        <f>Berechnung!A321</f>
        <v/>
      </c>
    </row>
    <row r="176" spans="42:42" x14ac:dyDescent="0.25">
      <c r="AP176" s="82" t="str">
        <f>Berechnung!A322</f>
        <v/>
      </c>
    </row>
    <row r="177" spans="42:42" x14ac:dyDescent="0.25">
      <c r="AP177" s="82" t="str">
        <f>Berechnung!A323</f>
        <v/>
      </c>
    </row>
    <row r="178" spans="42:42" x14ac:dyDescent="0.25">
      <c r="AP178" s="82" t="str">
        <f>Berechnung!A324</f>
        <v/>
      </c>
    </row>
    <row r="179" spans="42:42" x14ac:dyDescent="0.25">
      <c r="AP179" s="82" t="str">
        <f>Berechnung!A325</f>
        <v/>
      </c>
    </row>
    <row r="180" spans="42:42" x14ac:dyDescent="0.25">
      <c r="AP180" s="82" t="str">
        <f>Berechnung!A326</f>
        <v/>
      </c>
    </row>
    <row r="181" spans="42:42" x14ac:dyDescent="0.25">
      <c r="AP181" s="82" t="str">
        <f>Berechnung!A327</f>
        <v/>
      </c>
    </row>
    <row r="182" spans="42:42" x14ac:dyDescent="0.25">
      <c r="AP182" s="82" t="str">
        <f>Berechnung!A328</f>
        <v/>
      </c>
    </row>
    <row r="183" spans="42:42" x14ac:dyDescent="0.25">
      <c r="AP183" s="82" t="str">
        <f>Berechnung!A329</f>
        <v/>
      </c>
    </row>
    <row r="184" spans="42:42" x14ac:dyDescent="0.25">
      <c r="AP184" s="82" t="str">
        <f>Berechnung!A330</f>
        <v/>
      </c>
    </row>
    <row r="185" spans="42:42" x14ac:dyDescent="0.25">
      <c r="AP185" s="82" t="str">
        <f>Berechnung!A331</f>
        <v/>
      </c>
    </row>
    <row r="186" spans="42:42" x14ac:dyDescent="0.25">
      <c r="AP186" s="82" t="str">
        <f>Berechnung!A332</f>
        <v/>
      </c>
    </row>
    <row r="187" spans="42:42" x14ac:dyDescent="0.25">
      <c r="AP187" s="82" t="str">
        <f>Berechnung!A333</f>
        <v/>
      </c>
    </row>
    <row r="188" spans="42:42" x14ac:dyDescent="0.25">
      <c r="AP188" s="82" t="str">
        <f>Berechnung!A334</f>
        <v/>
      </c>
    </row>
    <row r="189" spans="42:42" x14ac:dyDescent="0.25">
      <c r="AP189" s="82" t="str">
        <f>Berechnung!A335</f>
        <v/>
      </c>
    </row>
    <row r="190" spans="42:42" x14ac:dyDescent="0.25">
      <c r="AP190" s="82" t="str">
        <f>Berechnung!A336</f>
        <v/>
      </c>
    </row>
    <row r="191" spans="42:42" x14ac:dyDescent="0.25">
      <c r="AP191" s="82" t="str">
        <f>Berechnung!A337</f>
        <v/>
      </c>
    </row>
    <row r="192" spans="42:42" x14ac:dyDescent="0.25">
      <c r="AP192" s="82" t="str">
        <f>Berechnung!A338</f>
        <v/>
      </c>
    </row>
    <row r="193" spans="42:42" x14ac:dyDescent="0.25">
      <c r="AP193" s="82" t="str">
        <f>Berechnung!A339</f>
        <v/>
      </c>
    </row>
    <row r="194" spans="42:42" x14ac:dyDescent="0.25">
      <c r="AP194" s="82" t="str">
        <f>Berechnung!A340</f>
        <v/>
      </c>
    </row>
    <row r="195" spans="42:42" x14ac:dyDescent="0.25">
      <c r="AP195" s="82" t="str">
        <f>Berechnung!A341</f>
        <v/>
      </c>
    </row>
    <row r="196" spans="42:42" x14ac:dyDescent="0.25">
      <c r="AP196" s="82" t="str">
        <f>Berechnung!A342</f>
        <v/>
      </c>
    </row>
    <row r="197" spans="42:42" x14ac:dyDescent="0.25">
      <c r="AP197" s="82" t="str">
        <f>Berechnung!A343</f>
        <v/>
      </c>
    </row>
    <row r="198" spans="42:42" x14ac:dyDescent="0.25">
      <c r="AP198" s="82" t="str">
        <f>Berechnung!A344</f>
        <v/>
      </c>
    </row>
    <row r="199" spans="42:42" x14ac:dyDescent="0.25">
      <c r="AP199" s="82" t="str">
        <f>Berechnung!A345</f>
        <v/>
      </c>
    </row>
    <row r="200" spans="42:42" x14ac:dyDescent="0.25">
      <c r="AP200" s="82" t="str">
        <f>Berechnung!A346</f>
        <v/>
      </c>
    </row>
    <row r="201" spans="42:42" x14ac:dyDescent="0.25">
      <c r="AP201" s="82" t="str">
        <f>Berechnung!A347</f>
        <v/>
      </c>
    </row>
    <row r="202" spans="42:42" x14ac:dyDescent="0.25">
      <c r="AP202" s="82" t="str">
        <f>Berechnung!A348</f>
        <v/>
      </c>
    </row>
    <row r="203" spans="42:42" x14ac:dyDescent="0.25">
      <c r="AP203" s="82" t="str">
        <f>Berechnung!A349</f>
        <v/>
      </c>
    </row>
    <row r="204" spans="42:42" x14ac:dyDescent="0.25">
      <c r="AP204" s="82" t="str">
        <f>Berechnung!A350</f>
        <v/>
      </c>
    </row>
    <row r="205" spans="42:42" x14ac:dyDescent="0.25">
      <c r="AP205" s="82" t="str">
        <f>Berechnung!A351</f>
        <v/>
      </c>
    </row>
    <row r="206" spans="42:42" x14ac:dyDescent="0.25">
      <c r="AP206" s="82" t="str">
        <f>Berechnung!A352</f>
        <v/>
      </c>
    </row>
    <row r="207" spans="42:42" x14ac:dyDescent="0.25">
      <c r="AP207" s="82" t="str">
        <f>Berechnung!A353</f>
        <v/>
      </c>
    </row>
    <row r="208" spans="42:42" x14ac:dyDescent="0.25">
      <c r="AP208" s="82" t="str">
        <f>Berechnung!A354</f>
        <v/>
      </c>
    </row>
    <row r="209" spans="42:42" x14ac:dyDescent="0.25">
      <c r="AP209" s="82" t="str">
        <f>Berechnung!A355</f>
        <v/>
      </c>
    </row>
    <row r="210" spans="42:42" x14ac:dyDescent="0.25">
      <c r="AP210" s="82" t="str">
        <f>Berechnung!A356</f>
        <v/>
      </c>
    </row>
    <row r="211" spans="42:42" x14ac:dyDescent="0.25">
      <c r="AP211" s="82" t="str">
        <f>Berechnung!A357</f>
        <v/>
      </c>
    </row>
    <row r="212" spans="42:42" x14ac:dyDescent="0.25">
      <c r="AP212" s="82" t="str">
        <f>Berechnung!A358</f>
        <v/>
      </c>
    </row>
    <row r="213" spans="42:42" x14ac:dyDescent="0.25">
      <c r="AP213" s="82" t="str">
        <f>Berechnung!A359</f>
        <v/>
      </c>
    </row>
    <row r="214" spans="42:42" x14ac:dyDescent="0.25">
      <c r="AP214" s="82" t="str">
        <f>Berechnung!A360</f>
        <v/>
      </c>
    </row>
    <row r="215" spans="42:42" x14ac:dyDescent="0.25">
      <c r="AP215" s="82" t="str">
        <f>Berechnung!A361</f>
        <v/>
      </c>
    </row>
    <row r="216" spans="42:42" x14ac:dyDescent="0.25">
      <c r="AP216" s="82" t="str">
        <f>Berechnung!A362</f>
        <v/>
      </c>
    </row>
    <row r="217" spans="42:42" x14ac:dyDescent="0.25">
      <c r="AP217" s="82" t="str">
        <f>Berechnung!A363</f>
        <v/>
      </c>
    </row>
    <row r="218" spans="42:42" x14ac:dyDescent="0.25">
      <c r="AP218" s="82" t="str">
        <f>Berechnung!A364</f>
        <v/>
      </c>
    </row>
    <row r="219" spans="42:42" x14ac:dyDescent="0.25">
      <c r="AP219" s="82" t="str">
        <f>Berechnung!A365</f>
        <v/>
      </c>
    </row>
    <row r="220" spans="42:42" x14ac:dyDescent="0.25">
      <c r="AP220" s="82" t="str">
        <f>Berechnung!A366</f>
        <v/>
      </c>
    </row>
    <row r="221" spans="42:42" x14ac:dyDescent="0.25">
      <c r="AP221" s="82" t="str">
        <f>Berechnung!A367</f>
        <v/>
      </c>
    </row>
    <row r="222" spans="42:42" x14ac:dyDescent="0.25">
      <c r="AP222" s="82" t="str">
        <f>Berechnung!A368</f>
        <v/>
      </c>
    </row>
    <row r="223" spans="42:42" x14ac:dyDescent="0.25">
      <c r="AP223" s="82" t="str">
        <f>Berechnung!A369</f>
        <v/>
      </c>
    </row>
    <row r="224" spans="42:42" x14ac:dyDescent="0.25">
      <c r="AP224" s="82" t="str">
        <f>Berechnung!A370</f>
        <v/>
      </c>
    </row>
    <row r="225" spans="42:42" x14ac:dyDescent="0.25">
      <c r="AP225" s="82" t="str">
        <f>Berechnung!A371</f>
        <v/>
      </c>
    </row>
    <row r="226" spans="42:42" x14ac:dyDescent="0.25">
      <c r="AP226" s="82" t="str">
        <f>Berechnung!A372</f>
        <v/>
      </c>
    </row>
    <row r="227" spans="42:42" x14ac:dyDescent="0.25">
      <c r="AP227" s="82" t="str">
        <f>Berechnung!A373</f>
        <v/>
      </c>
    </row>
    <row r="228" spans="42:42" x14ac:dyDescent="0.25">
      <c r="AP228" s="82" t="str">
        <f>Berechnung!A374</f>
        <v/>
      </c>
    </row>
    <row r="229" spans="42:42" x14ac:dyDescent="0.25">
      <c r="AP229" s="82" t="str">
        <f>Berechnung!A375</f>
        <v/>
      </c>
    </row>
    <row r="230" spans="42:42" x14ac:dyDescent="0.25">
      <c r="AP230" s="82" t="str">
        <f>Berechnung!A376</f>
        <v/>
      </c>
    </row>
    <row r="231" spans="42:42" x14ac:dyDescent="0.25">
      <c r="AP231" s="82" t="str">
        <f>Berechnung!A377</f>
        <v/>
      </c>
    </row>
    <row r="232" spans="42:42" x14ac:dyDescent="0.25">
      <c r="AP232" s="82" t="str">
        <f>Berechnung!A378</f>
        <v/>
      </c>
    </row>
    <row r="233" spans="42:42" x14ac:dyDescent="0.25">
      <c r="AP233" s="82" t="str">
        <f>Berechnung!A379</f>
        <v/>
      </c>
    </row>
    <row r="234" spans="42:42" x14ac:dyDescent="0.25">
      <c r="AP234" s="82" t="str">
        <f>Berechnung!A380</f>
        <v/>
      </c>
    </row>
    <row r="235" spans="42:42" x14ac:dyDescent="0.25">
      <c r="AP235" s="82" t="str">
        <f>Berechnung!A381</f>
        <v/>
      </c>
    </row>
    <row r="236" spans="42:42" x14ac:dyDescent="0.25">
      <c r="AP236" s="82" t="str">
        <f>Berechnung!A382</f>
        <v/>
      </c>
    </row>
    <row r="237" spans="42:42" x14ac:dyDescent="0.25">
      <c r="AP237" s="82" t="str">
        <f>Berechnung!A383</f>
        <v/>
      </c>
    </row>
    <row r="238" spans="42:42" x14ac:dyDescent="0.25">
      <c r="AP238" s="82" t="str">
        <f>Berechnung!A384</f>
        <v/>
      </c>
    </row>
    <row r="239" spans="42:42" x14ac:dyDescent="0.25">
      <c r="AP239" s="82" t="str">
        <f>Berechnung!A385</f>
        <v/>
      </c>
    </row>
    <row r="240" spans="42:42" x14ac:dyDescent="0.25">
      <c r="AP240" s="82" t="str">
        <f>Berechnung!A386</f>
        <v/>
      </c>
    </row>
    <row r="241" spans="42:42" x14ac:dyDescent="0.25">
      <c r="AP241" s="82" t="str">
        <f>Berechnung!A387</f>
        <v/>
      </c>
    </row>
    <row r="242" spans="42:42" x14ac:dyDescent="0.25">
      <c r="AP242" s="82" t="str">
        <f>Berechnung!A388</f>
        <v/>
      </c>
    </row>
    <row r="243" spans="42:42" x14ac:dyDescent="0.25">
      <c r="AP243" s="82" t="str">
        <f>Berechnung!A389</f>
        <v/>
      </c>
    </row>
    <row r="244" spans="42:42" x14ac:dyDescent="0.25">
      <c r="AP244" s="82" t="str">
        <f>Berechnung!A390</f>
        <v/>
      </c>
    </row>
    <row r="245" spans="42:42" x14ac:dyDescent="0.25">
      <c r="AP245" s="82" t="str">
        <f>Berechnung!A391</f>
        <v/>
      </c>
    </row>
    <row r="246" spans="42:42" x14ac:dyDescent="0.25">
      <c r="AP246" s="82" t="str">
        <f>Berechnung!A392</f>
        <v/>
      </c>
    </row>
    <row r="247" spans="42:42" x14ac:dyDescent="0.25">
      <c r="AP247" s="82" t="str">
        <f>Berechnung!A393</f>
        <v/>
      </c>
    </row>
    <row r="248" spans="42:42" x14ac:dyDescent="0.25">
      <c r="AP248" s="82" t="str">
        <f>Berechnung!A394</f>
        <v/>
      </c>
    </row>
    <row r="249" spans="42:42" x14ac:dyDescent="0.25">
      <c r="AP249" s="82" t="str">
        <f>Berechnung!A395</f>
        <v/>
      </c>
    </row>
    <row r="250" spans="42:42" x14ac:dyDescent="0.25">
      <c r="AP250" s="82" t="str">
        <f>Berechnung!A396</f>
        <v/>
      </c>
    </row>
    <row r="251" spans="42:42" x14ac:dyDescent="0.25">
      <c r="AP251" s="82" t="str">
        <f>Berechnung!A397</f>
        <v/>
      </c>
    </row>
    <row r="252" spans="42:42" x14ac:dyDescent="0.25">
      <c r="AP252" s="82" t="str">
        <f>Berechnung!A398</f>
        <v/>
      </c>
    </row>
    <row r="253" spans="42:42" x14ac:dyDescent="0.25">
      <c r="AP253" s="82" t="str">
        <f>Berechnung!A399</f>
        <v/>
      </c>
    </row>
    <row r="254" spans="42:42" x14ac:dyDescent="0.25">
      <c r="AP254" s="82" t="str">
        <f>Berechnung!A400</f>
        <v/>
      </c>
    </row>
    <row r="255" spans="42:42" x14ac:dyDescent="0.25">
      <c r="AP255" s="82" t="str">
        <f>Berechnung!A401</f>
        <v/>
      </c>
    </row>
    <row r="256" spans="42:42" x14ac:dyDescent="0.25">
      <c r="AP256" s="82" t="str">
        <f>Berechnung!A402</f>
        <v/>
      </c>
    </row>
    <row r="257" spans="42:42" x14ac:dyDescent="0.25">
      <c r="AP257" s="82" t="str">
        <f>Berechnung!A403</f>
        <v/>
      </c>
    </row>
    <row r="258" spans="42:42" x14ac:dyDescent="0.25">
      <c r="AP258" s="82" t="str">
        <f>Berechnung!A404</f>
        <v/>
      </c>
    </row>
    <row r="259" spans="42:42" x14ac:dyDescent="0.25">
      <c r="AP259" s="82" t="str">
        <f>Berechnung!A405</f>
        <v/>
      </c>
    </row>
    <row r="260" spans="42:42" x14ac:dyDescent="0.25">
      <c r="AP260" s="82" t="str">
        <f>Berechnung!A406</f>
        <v/>
      </c>
    </row>
    <row r="261" spans="42:42" x14ac:dyDescent="0.25">
      <c r="AP261" s="82" t="str">
        <f>Berechnung!A407</f>
        <v/>
      </c>
    </row>
    <row r="262" spans="42:42" x14ac:dyDescent="0.25">
      <c r="AP262" s="82" t="str">
        <f>Berechnung!A408</f>
        <v/>
      </c>
    </row>
    <row r="263" spans="42:42" x14ac:dyDescent="0.25">
      <c r="AP263" s="82" t="str">
        <f>Berechnung!A409</f>
        <v/>
      </c>
    </row>
    <row r="264" spans="42:42" x14ac:dyDescent="0.25">
      <c r="AP264" s="82" t="str">
        <f>Berechnung!A410</f>
        <v/>
      </c>
    </row>
    <row r="265" spans="42:42" x14ac:dyDescent="0.25">
      <c r="AP265" s="82" t="str">
        <f>Berechnung!A411</f>
        <v/>
      </c>
    </row>
    <row r="266" spans="42:42" x14ac:dyDescent="0.25">
      <c r="AP266" s="82" t="str">
        <f>Berechnung!A412</f>
        <v/>
      </c>
    </row>
    <row r="267" spans="42:42" x14ac:dyDescent="0.25">
      <c r="AP267" s="82" t="str">
        <f>Berechnung!A413</f>
        <v/>
      </c>
    </row>
    <row r="268" spans="42:42" x14ac:dyDescent="0.25">
      <c r="AP268" s="82" t="str">
        <f>Berechnung!A414</f>
        <v/>
      </c>
    </row>
    <row r="269" spans="42:42" x14ac:dyDescent="0.25">
      <c r="AP269" s="82" t="str">
        <f>Berechnung!A415</f>
        <v/>
      </c>
    </row>
    <row r="270" spans="42:42" x14ac:dyDescent="0.25">
      <c r="AP270" s="82" t="str">
        <f>Berechnung!A416</f>
        <v/>
      </c>
    </row>
    <row r="271" spans="42:42" x14ac:dyDescent="0.25">
      <c r="AP271" s="82" t="str">
        <f>Berechnung!A417</f>
        <v/>
      </c>
    </row>
    <row r="272" spans="42:42" x14ac:dyDescent="0.25">
      <c r="AP272" s="82" t="str">
        <f>Berechnung!A418</f>
        <v/>
      </c>
    </row>
    <row r="273" spans="42:42" x14ac:dyDescent="0.25">
      <c r="AP273" s="82" t="str">
        <f>Berechnung!A419</f>
        <v/>
      </c>
    </row>
    <row r="274" spans="42:42" x14ac:dyDescent="0.25">
      <c r="AP274" s="82" t="str">
        <f>Berechnung!A420</f>
        <v/>
      </c>
    </row>
    <row r="275" spans="42:42" x14ac:dyDescent="0.25">
      <c r="AP275" s="82" t="str">
        <f>Berechnung!A421</f>
        <v/>
      </c>
    </row>
    <row r="276" spans="42:42" x14ac:dyDescent="0.25">
      <c r="AP276" s="82" t="str">
        <f>Berechnung!A422</f>
        <v/>
      </c>
    </row>
    <row r="277" spans="42:42" x14ac:dyDescent="0.25">
      <c r="AP277" s="82" t="str">
        <f>Berechnung!A423</f>
        <v/>
      </c>
    </row>
    <row r="278" spans="42:42" x14ac:dyDescent="0.25">
      <c r="AP278" s="82" t="str">
        <f>Berechnung!A424</f>
        <v/>
      </c>
    </row>
    <row r="279" spans="42:42" x14ac:dyDescent="0.25">
      <c r="AP279" s="82" t="str">
        <f>Berechnung!A425</f>
        <v/>
      </c>
    </row>
    <row r="280" spans="42:42" x14ac:dyDescent="0.25">
      <c r="AP280" s="82" t="str">
        <f>Berechnung!A426</f>
        <v/>
      </c>
    </row>
    <row r="281" spans="42:42" x14ac:dyDescent="0.25">
      <c r="AP281" s="82" t="str">
        <f>Berechnung!A427</f>
        <v/>
      </c>
    </row>
    <row r="282" spans="42:42" x14ac:dyDescent="0.25">
      <c r="AP282" s="82" t="str">
        <f>Berechnung!A428</f>
        <v/>
      </c>
    </row>
    <row r="283" spans="42:42" x14ac:dyDescent="0.25">
      <c r="AP283" s="82" t="str">
        <f>Berechnung!A429</f>
        <v/>
      </c>
    </row>
    <row r="284" spans="42:42" x14ac:dyDescent="0.25">
      <c r="AP284" s="82" t="str">
        <f>Berechnung!A430</f>
        <v/>
      </c>
    </row>
    <row r="285" spans="42:42" x14ac:dyDescent="0.25">
      <c r="AP285" s="82" t="str">
        <f>Berechnung!A431</f>
        <v/>
      </c>
    </row>
    <row r="286" spans="42:42" x14ac:dyDescent="0.25">
      <c r="AP286" s="82" t="str">
        <f>Berechnung!A432</f>
        <v/>
      </c>
    </row>
    <row r="287" spans="42:42" x14ac:dyDescent="0.25">
      <c r="AP287" s="82" t="str">
        <f>Berechnung!A433</f>
        <v/>
      </c>
    </row>
    <row r="288" spans="42:42" x14ac:dyDescent="0.25">
      <c r="AP288" s="82" t="str">
        <f>Berechnung!A434</f>
        <v/>
      </c>
    </row>
    <row r="289" spans="42:42" x14ac:dyDescent="0.25">
      <c r="AP289" s="82" t="str">
        <f>Berechnung!A435</f>
        <v/>
      </c>
    </row>
    <row r="290" spans="42:42" x14ac:dyDescent="0.25">
      <c r="AP290" s="82" t="str">
        <f>Berechnung!A436</f>
        <v/>
      </c>
    </row>
    <row r="291" spans="42:42" x14ac:dyDescent="0.25">
      <c r="AP291" s="82" t="str">
        <f>Berechnung!A437</f>
        <v/>
      </c>
    </row>
    <row r="292" spans="42:42" x14ac:dyDescent="0.25">
      <c r="AP292" s="82" t="str">
        <f>Berechnung!A438</f>
        <v/>
      </c>
    </row>
    <row r="293" spans="42:42" x14ac:dyDescent="0.25">
      <c r="AP293" s="82" t="str">
        <f>Berechnung!A439</f>
        <v/>
      </c>
    </row>
    <row r="294" spans="42:42" x14ac:dyDescent="0.25">
      <c r="AP294" s="82" t="str">
        <f>Berechnung!A440</f>
        <v/>
      </c>
    </row>
    <row r="295" spans="42:42" x14ac:dyDescent="0.25">
      <c r="AP295" s="82" t="str">
        <f>Berechnung!A441</f>
        <v/>
      </c>
    </row>
    <row r="296" spans="42:42" x14ac:dyDescent="0.25">
      <c r="AP296" s="82" t="str">
        <f>Berechnung!A442</f>
        <v/>
      </c>
    </row>
    <row r="297" spans="42:42" x14ac:dyDescent="0.25">
      <c r="AP297" s="82" t="str">
        <f>Berechnung!A443</f>
        <v/>
      </c>
    </row>
    <row r="298" spans="42:42" x14ac:dyDescent="0.25">
      <c r="AP298" s="82" t="str">
        <f>Berechnung!A444</f>
        <v/>
      </c>
    </row>
    <row r="299" spans="42:42" x14ac:dyDescent="0.25">
      <c r="AP299" s="82" t="str">
        <f>Berechnung!A445</f>
        <v/>
      </c>
    </row>
    <row r="300" spans="42:42" x14ac:dyDescent="0.25">
      <c r="AP300" s="82" t="str">
        <f>Berechnung!A446</f>
        <v/>
      </c>
    </row>
    <row r="301" spans="42:42" x14ac:dyDescent="0.25">
      <c r="AP301" s="82" t="str">
        <f>Berechnung!A447</f>
        <v/>
      </c>
    </row>
    <row r="302" spans="42:42" x14ac:dyDescent="0.25">
      <c r="AP302" s="82" t="str">
        <f>Berechnung!A448</f>
        <v/>
      </c>
    </row>
    <row r="303" spans="42:42" x14ac:dyDescent="0.25">
      <c r="AP303" s="82" t="str">
        <f>Berechnung!A449</f>
        <v/>
      </c>
    </row>
    <row r="304" spans="42:42" x14ac:dyDescent="0.25">
      <c r="AP304" s="82" t="str">
        <f>Berechnung!A450</f>
        <v/>
      </c>
    </row>
    <row r="305" spans="42:42" x14ac:dyDescent="0.25">
      <c r="AP305" s="82" t="str">
        <f>Berechnung!A451</f>
        <v/>
      </c>
    </row>
    <row r="306" spans="42:42" x14ac:dyDescent="0.25">
      <c r="AP306" s="82" t="str">
        <f>Berechnung!A452</f>
        <v/>
      </c>
    </row>
    <row r="307" spans="42:42" x14ac:dyDescent="0.25">
      <c r="AP307" s="82" t="str">
        <f>Berechnung!A453</f>
        <v/>
      </c>
    </row>
    <row r="308" spans="42:42" x14ac:dyDescent="0.25">
      <c r="AP308" s="82" t="str">
        <f>Berechnung!A454</f>
        <v/>
      </c>
    </row>
    <row r="309" spans="42:42" x14ac:dyDescent="0.25">
      <c r="AP309" s="82" t="str">
        <f>Berechnung!A455</f>
        <v/>
      </c>
    </row>
    <row r="310" spans="42:42" x14ac:dyDescent="0.25">
      <c r="AP310" s="82" t="str">
        <f>Berechnung!A456</f>
        <v/>
      </c>
    </row>
    <row r="311" spans="42:42" x14ac:dyDescent="0.25">
      <c r="AP311" s="82" t="str">
        <f>Berechnung!A457</f>
        <v/>
      </c>
    </row>
    <row r="312" spans="42:42" x14ac:dyDescent="0.25">
      <c r="AP312" s="82" t="str">
        <f>Berechnung!A458</f>
        <v/>
      </c>
    </row>
    <row r="313" spans="42:42" x14ac:dyDescent="0.25">
      <c r="AP313" s="82" t="str">
        <f>Berechnung!A459</f>
        <v/>
      </c>
    </row>
    <row r="314" spans="42:42" x14ac:dyDescent="0.25">
      <c r="AP314" s="82" t="str">
        <f>Berechnung!A460</f>
        <v/>
      </c>
    </row>
    <row r="315" spans="42:42" x14ac:dyDescent="0.25">
      <c r="AP315" s="82" t="str">
        <f>Berechnung!A461</f>
        <v/>
      </c>
    </row>
    <row r="316" spans="42:42" x14ac:dyDescent="0.25">
      <c r="AP316" s="82" t="str">
        <f>Berechnung!A462</f>
        <v/>
      </c>
    </row>
    <row r="317" spans="42:42" x14ac:dyDescent="0.25">
      <c r="AP317" s="82" t="str">
        <f>Berechnung!A463</f>
        <v/>
      </c>
    </row>
    <row r="318" spans="42:42" x14ac:dyDescent="0.25">
      <c r="AP318" s="82" t="str">
        <f>Berechnung!A464</f>
        <v/>
      </c>
    </row>
    <row r="319" spans="42:42" x14ac:dyDescent="0.25">
      <c r="AP319" s="82" t="str">
        <f>Berechnung!A465</f>
        <v/>
      </c>
    </row>
    <row r="320" spans="42:42" x14ac:dyDescent="0.25">
      <c r="AP320" s="82" t="str">
        <f>Berechnung!A466</f>
        <v/>
      </c>
    </row>
    <row r="321" spans="42:42" x14ac:dyDescent="0.25">
      <c r="AP321" s="82" t="str">
        <f>Berechnung!A467</f>
        <v/>
      </c>
    </row>
    <row r="322" spans="42:42" x14ac:dyDescent="0.25">
      <c r="AP322" s="82" t="str">
        <f>Berechnung!A468</f>
        <v/>
      </c>
    </row>
    <row r="323" spans="42:42" x14ac:dyDescent="0.25">
      <c r="AP323" s="82" t="str">
        <f>Berechnung!A469</f>
        <v/>
      </c>
    </row>
    <row r="324" spans="42:42" x14ac:dyDescent="0.25">
      <c r="AP324" s="82" t="str">
        <f>Berechnung!A470</f>
        <v/>
      </c>
    </row>
    <row r="325" spans="42:42" x14ac:dyDescent="0.25">
      <c r="AP325" s="82" t="str">
        <f>Berechnung!A471</f>
        <v/>
      </c>
    </row>
    <row r="326" spans="42:42" x14ac:dyDescent="0.25">
      <c r="AP326" s="82" t="str">
        <f>Berechnung!A472</f>
        <v/>
      </c>
    </row>
    <row r="327" spans="42:42" x14ac:dyDescent="0.25">
      <c r="AP327" s="82" t="str">
        <f>Berechnung!A473</f>
        <v/>
      </c>
    </row>
    <row r="328" spans="42:42" x14ac:dyDescent="0.25">
      <c r="AP328" s="82" t="str">
        <f>Berechnung!A474</f>
        <v/>
      </c>
    </row>
    <row r="329" spans="42:42" x14ac:dyDescent="0.25">
      <c r="AP329" s="82" t="str">
        <f>Berechnung!A475</f>
        <v/>
      </c>
    </row>
    <row r="330" spans="42:42" x14ac:dyDescent="0.25">
      <c r="AP330" s="82" t="str">
        <f>Berechnung!A476</f>
        <v/>
      </c>
    </row>
    <row r="331" spans="42:42" x14ac:dyDescent="0.25">
      <c r="AP331" s="82" t="str">
        <f>Berechnung!A477</f>
        <v/>
      </c>
    </row>
    <row r="332" spans="42:42" x14ac:dyDescent="0.25">
      <c r="AP332" s="82" t="str">
        <f>Berechnung!A478</f>
        <v/>
      </c>
    </row>
    <row r="333" spans="42:42" x14ac:dyDescent="0.25">
      <c r="AP333" s="82" t="str">
        <f>Berechnung!A479</f>
        <v/>
      </c>
    </row>
    <row r="334" spans="42:42" x14ac:dyDescent="0.25">
      <c r="AP334" s="82" t="str">
        <f>Berechnung!A480</f>
        <v/>
      </c>
    </row>
    <row r="335" spans="42:42" x14ac:dyDescent="0.25">
      <c r="AP335" s="82" t="str">
        <f>Berechnung!A481</f>
        <v/>
      </c>
    </row>
    <row r="336" spans="42:42" x14ac:dyDescent="0.25">
      <c r="AP336" s="82" t="str">
        <f>Berechnung!A482</f>
        <v/>
      </c>
    </row>
    <row r="337" spans="42:42" x14ac:dyDescent="0.25">
      <c r="AP337" s="82" t="str">
        <f>Berechnung!A483</f>
        <v/>
      </c>
    </row>
    <row r="338" spans="42:42" x14ac:dyDescent="0.25">
      <c r="AP338" s="82" t="str">
        <f>Berechnung!A484</f>
        <v/>
      </c>
    </row>
    <row r="339" spans="42:42" x14ac:dyDescent="0.25">
      <c r="AP339" s="82" t="str">
        <f>Berechnung!A485</f>
        <v/>
      </c>
    </row>
    <row r="340" spans="42:42" x14ac:dyDescent="0.25">
      <c r="AP340" s="82" t="str">
        <f>Berechnung!A486</f>
        <v/>
      </c>
    </row>
    <row r="341" spans="42:42" x14ac:dyDescent="0.25">
      <c r="AP341" s="82" t="str">
        <f>Berechnung!A487</f>
        <v/>
      </c>
    </row>
    <row r="342" spans="42:42" x14ac:dyDescent="0.25">
      <c r="AP342" s="82" t="str">
        <f>Berechnung!A488</f>
        <v/>
      </c>
    </row>
    <row r="343" spans="42:42" x14ac:dyDescent="0.25">
      <c r="AP343" s="82" t="str">
        <f>Berechnung!A489</f>
        <v/>
      </c>
    </row>
    <row r="344" spans="42:42" x14ac:dyDescent="0.25">
      <c r="AP344" s="82" t="str">
        <f>Berechnung!A490</f>
        <v/>
      </c>
    </row>
    <row r="345" spans="42:42" x14ac:dyDescent="0.25">
      <c r="AP345" s="82" t="str">
        <f>Berechnung!A491</f>
        <v/>
      </c>
    </row>
    <row r="346" spans="42:42" x14ac:dyDescent="0.25">
      <c r="AP346" s="82" t="str">
        <f>Berechnung!A492</f>
        <v/>
      </c>
    </row>
    <row r="347" spans="42:42" x14ac:dyDescent="0.25">
      <c r="AP347" s="82" t="str">
        <f>Berechnung!A493</f>
        <v/>
      </c>
    </row>
    <row r="348" spans="42:42" x14ac:dyDescent="0.25">
      <c r="AP348" s="82" t="str">
        <f>Berechnung!A494</f>
        <v/>
      </c>
    </row>
    <row r="349" spans="42:42" x14ac:dyDescent="0.25">
      <c r="AP349" s="82" t="str">
        <f>Berechnung!A495</f>
        <v/>
      </c>
    </row>
    <row r="350" spans="42:42" x14ac:dyDescent="0.25">
      <c r="AP350" s="82" t="str">
        <f>Berechnung!A496</f>
        <v/>
      </c>
    </row>
    <row r="351" spans="42:42" x14ac:dyDescent="0.25">
      <c r="AP351" s="82" t="str">
        <f>Berechnung!A497</f>
        <v/>
      </c>
    </row>
    <row r="352" spans="42:42" x14ac:dyDescent="0.25">
      <c r="AP352" s="82" t="str">
        <f>Berechnung!A498</f>
        <v/>
      </c>
    </row>
    <row r="353" spans="42:42" x14ac:dyDescent="0.25">
      <c r="AP353" s="82" t="str">
        <f>Berechnung!A499</f>
        <v/>
      </c>
    </row>
    <row r="354" spans="42:42" x14ac:dyDescent="0.25">
      <c r="AP354" s="82" t="str">
        <f>Berechnung!A500</f>
        <v/>
      </c>
    </row>
    <row r="355" spans="42:42" x14ac:dyDescent="0.25">
      <c r="AP355" s="82" t="str">
        <f>Berechnung!A501</f>
        <v/>
      </c>
    </row>
    <row r="356" spans="42:42" x14ac:dyDescent="0.25">
      <c r="AP356" s="82" t="str">
        <f>Berechnung!A502</f>
        <v/>
      </c>
    </row>
    <row r="357" spans="42:42" x14ac:dyDescent="0.25">
      <c r="AP357" s="82" t="str">
        <f>Berechnung!A503</f>
        <v/>
      </c>
    </row>
    <row r="358" spans="42:42" x14ac:dyDescent="0.25">
      <c r="AP358" s="82" t="str">
        <f>Berechnung!A504</f>
        <v/>
      </c>
    </row>
    <row r="359" spans="42:42" x14ac:dyDescent="0.25">
      <c r="AP359" s="82" t="str">
        <f>Berechnung!A505</f>
        <v/>
      </c>
    </row>
    <row r="360" spans="42:42" x14ac:dyDescent="0.25">
      <c r="AP360" s="82" t="str">
        <f>Berechnung!A506</f>
        <v/>
      </c>
    </row>
    <row r="361" spans="42:42" x14ac:dyDescent="0.25">
      <c r="AP361" s="82" t="str">
        <f>Berechnung!A507</f>
        <v/>
      </c>
    </row>
    <row r="362" spans="42:42" x14ac:dyDescent="0.25">
      <c r="AP362" s="82" t="str">
        <f>Berechnung!A508</f>
        <v/>
      </c>
    </row>
    <row r="363" spans="42:42" x14ac:dyDescent="0.25">
      <c r="AP363" s="82" t="str">
        <f>Berechnung!A509</f>
        <v/>
      </c>
    </row>
    <row r="364" spans="42:42" x14ac:dyDescent="0.25">
      <c r="AP364" s="82" t="str">
        <f>Berechnung!A510</f>
        <v/>
      </c>
    </row>
    <row r="365" spans="42:42" x14ac:dyDescent="0.25">
      <c r="AP365" s="82" t="str">
        <f>Berechnung!A511</f>
        <v/>
      </c>
    </row>
    <row r="366" spans="42:42" x14ac:dyDescent="0.25">
      <c r="AP366" s="82" t="str">
        <f>Berechnung!A512</f>
        <v/>
      </c>
    </row>
    <row r="367" spans="42:42" x14ac:dyDescent="0.25">
      <c r="AP367" s="82" t="str">
        <f>Berechnung!A513</f>
        <v/>
      </c>
    </row>
    <row r="368" spans="42:42" x14ac:dyDescent="0.25">
      <c r="AP368" s="82" t="str">
        <f>Berechnung!A514</f>
        <v/>
      </c>
    </row>
    <row r="369" spans="42:42" x14ac:dyDescent="0.25">
      <c r="AP369" s="82" t="str">
        <f>Berechnung!A515</f>
        <v/>
      </c>
    </row>
    <row r="370" spans="42:42" x14ac:dyDescent="0.25">
      <c r="AP370" s="82" t="str">
        <f>Berechnung!A516</f>
        <v/>
      </c>
    </row>
    <row r="371" spans="42:42" x14ac:dyDescent="0.25">
      <c r="AP371" s="82" t="str">
        <f>Berechnung!A517</f>
        <v/>
      </c>
    </row>
    <row r="372" spans="42:42" x14ac:dyDescent="0.25">
      <c r="AP372" s="82" t="str">
        <f>Berechnung!A518</f>
        <v/>
      </c>
    </row>
    <row r="373" spans="42:42" x14ac:dyDescent="0.25">
      <c r="AP373" s="82" t="str">
        <f>Berechnung!A519</f>
        <v/>
      </c>
    </row>
    <row r="374" spans="42:42" x14ac:dyDescent="0.25">
      <c r="AP374" s="82" t="str">
        <f>Berechnung!A520</f>
        <v/>
      </c>
    </row>
    <row r="375" spans="42:42" x14ac:dyDescent="0.25">
      <c r="AP375" s="82" t="str">
        <f>Berechnung!A521</f>
        <v/>
      </c>
    </row>
    <row r="376" spans="42:42" x14ac:dyDescent="0.25">
      <c r="AP376" s="82" t="str">
        <f>Berechnung!A522</f>
        <v/>
      </c>
    </row>
    <row r="377" spans="42:42" x14ac:dyDescent="0.25">
      <c r="AP377" s="82" t="str">
        <f>Berechnung!A523</f>
        <v/>
      </c>
    </row>
    <row r="378" spans="42:42" x14ac:dyDescent="0.25">
      <c r="AP378" s="82" t="str">
        <f>Berechnung!A524</f>
        <v/>
      </c>
    </row>
    <row r="379" spans="42:42" x14ac:dyDescent="0.25">
      <c r="AP379" s="82" t="str">
        <f>Berechnung!A525</f>
        <v/>
      </c>
    </row>
    <row r="380" spans="42:42" x14ac:dyDescent="0.25">
      <c r="AP380" s="82" t="str">
        <f>Berechnung!A526</f>
        <v/>
      </c>
    </row>
    <row r="381" spans="42:42" x14ac:dyDescent="0.25">
      <c r="AP381" s="82" t="str">
        <f>Berechnung!A527</f>
        <v/>
      </c>
    </row>
    <row r="382" spans="42:42" x14ac:dyDescent="0.25">
      <c r="AP382" s="82" t="str">
        <f>Berechnung!A528</f>
        <v/>
      </c>
    </row>
    <row r="383" spans="42:42" x14ac:dyDescent="0.25">
      <c r="AP383" s="82" t="str">
        <f>Berechnung!A529</f>
        <v/>
      </c>
    </row>
    <row r="384" spans="42:42" x14ac:dyDescent="0.25">
      <c r="AP384" s="82" t="str">
        <f>Berechnung!A530</f>
        <v/>
      </c>
    </row>
    <row r="385" spans="42:42" x14ac:dyDescent="0.25">
      <c r="AP385" s="82" t="str">
        <f>Berechnung!A531</f>
        <v/>
      </c>
    </row>
    <row r="386" spans="42:42" x14ac:dyDescent="0.25">
      <c r="AP386" s="82" t="str">
        <f>Berechnung!A532</f>
        <v/>
      </c>
    </row>
    <row r="387" spans="42:42" x14ac:dyDescent="0.25">
      <c r="AP387" s="82" t="str">
        <f>Berechnung!A533</f>
        <v/>
      </c>
    </row>
    <row r="388" spans="42:42" x14ac:dyDescent="0.25">
      <c r="AP388" s="82" t="str">
        <f>Berechnung!A534</f>
        <v/>
      </c>
    </row>
    <row r="389" spans="42:42" x14ac:dyDescent="0.25">
      <c r="AP389" s="82" t="str">
        <f>Berechnung!A535</f>
        <v/>
      </c>
    </row>
    <row r="390" spans="42:42" x14ac:dyDescent="0.25">
      <c r="AP390" s="82" t="str">
        <f>Berechnung!A536</f>
        <v/>
      </c>
    </row>
    <row r="391" spans="42:42" x14ac:dyDescent="0.25">
      <c r="AP391" s="82" t="str">
        <f>Berechnung!A537</f>
        <v/>
      </c>
    </row>
    <row r="392" spans="42:42" x14ac:dyDescent="0.25">
      <c r="AP392" s="82" t="str">
        <f>Berechnung!A538</f>
        <v/>
      </c>
    </row>
    <row r="393" spans="42:42" x14ac:dyDescent="0.25">
      <c r="AP393" s="82" t="str">
        <f>Berechnung!A539</f>
        <v/>
      </c>
    </row>
    <row r="394" spans="42:42" x14ac:dyDescent="0.25">
      <c r="AP394" s="82" t="str">
        <f>Berechnung!A540</f>
        <v/>
      </c>
    </row>
    <row r="395" spans="42:42" x14ac:dyDescent="0.25">
      <c r="AP395" s="82" t="str">
        <f>Berechnung!A541</f>
        <v/>
      </c>
    </row>
    <row r="396" spans="42:42" x14ac:dyDescent="0.25">
      <c r="AP396" s="82" t="str">
        <f>Berechnung!A542</f>
        <v/>
      </c>
    </row>
    <row r="397" spans="42:42" x14ac:dyDescent="0.25">
      <c r="AP397" s="82" t="str">
        <f>Berechnung!A543</f>
        <v/>
      </c>
    </row>
    <row r="398" spans="42:42" x14ac:dyDescent="0.25">
      <c r="AP398" s="83" t="str">
        <f>Berechnung!A544</f>
        <v/>
      </c>
    </row>
  </sheetData>
  <conditionalFormatting sqref="B6:AK55">
    <cfRule type="expression" dxfId="21" priority="3" stopIfTrue="1">
      <formula>ROW()=EVEN(ROW())</formula>
    </cfRule>
  </conditionalFormatting>
  <conditionalFormatting sqref="F4:AJ5">
    <cfRule type="expression" dxfId="20" priority="1" stopIfTrue="1">
      <formula>MATCH(F$4,$AP$6:$AP$398,0)</formula>
    </cfRule>
    <cfRule type="expression" dxfId="19" priority="2" stopIfTrue="1">
      <formula>WEEKDAY(F$4,2)&gt;5</formula>
    </cfRule>
  </conditionalFormatting>
  <dataValidations count="1">
    <dataValidation type="list" allowBlank="1" showInputMessage="1" showErrorMessage="1" errorTitle="Hinweis" error="Bitte einen Eintrag wählen!" sqref="D3" xr:uid="{00000000-0002-0000-0700-000000000000}">
      <formula1>Monatsauswahl</formula1>
    </dataValidation>
  </dataValidations>
  <pageMargins left="7.874015748031496E-2" right="7.874015748031496E-2" top="7.874015748031496E-2" bottom="7.874015748031496E-2" header="0.31496062992125984" footer="0.31496062992125984"/>
  <pageSetup paperSize="9" scale="73" orientation="landscape" horizontalDpi="0" verticalDpi="0" r:id="rId1"/>
  <headerFooter>
    <oddFooter>&amp;RStand: &amp;D 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B1:BV398"/>
  <sheetViews>
    <sheetView showGridLines="0" showRowColHeaders="0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D3" sqref="D3"/>
    </sheetView>
  </sheetViews>
  <sheetFormatPr baseColWidth="10" defaultRowHeight="15" x14ac:dyDescent="0.25"/>
  <cols>
    <col min="3" max="4" width="15.7109375" customWidth="1"/>
    <col min="5" max="5" width="7.5703125" bestFit="1" customWidth="1"/>
    <col min="6" max="36" width="5.7109375" customWidth="1"/>
    <col min="37" max="37" width="15.140625" bestFit="1" customWidth="1"/>
  </cols>
  <sheetData>
    <row r="1" spans="2:74" x14ac:dyDescent="0.25">
      <c r="B1" s="105" t="s">
        <v>221</v>
      </c>
      <c r="C1" s="108"/>
      <c r="D1" s="124" t="s">
        <v>235</v>
      </c>
      <c r="E1" s="89" t="s">
        <v>236</v>
      </c>
      <c r="F1" s="126" t="str">
        <f>IF($E$1="ja",Berechnung!G$350,"")</f>
        <v>&lt;1 S9</v>
      </c>
      <c r="G1" s="126" t="str">
        <f>IF($E$1="ja",Berechnung!H$350,"")</f>
        <v>&lt;1 S9</v>
      </c>
      <c r="H1" s="126" t="str">
        <f>IF($E$1="ja",Berechnung!I$350,"")</f>
        <v>&lt;1 S8</v>
      </c>
      <c r="I1" s="126" t="str">
        <f>IF($E$1="ja",Berechnung!J$350,"")</f>
        <v>&lt;1 S6</v>
      </c>
      <c r="J1" s="126" t="str">
        <f>IF($E$1="ja",Berechnung!K$350,"")</f>
        <v>&lt;1 S6</v>
      </c>
      <c r="K1" s="126" t="str">
        <f>IF($E$1="ja",Berechnung!L$350,"")</f>
        <v>&lt;1 S8</v>
      </c>
      <c r="L1" s="126" t="str">
        <f>IF($E$1="ja",Berechnung!M$350,"")</f>
        <v>&lt;1 S8</v>
      </c>
      <c r="M1" s="126" t="str">
        <f>IF($E$1="ja",Berechnung!N$350,"")</f>
        <v>&lt;1 S9</v>
      </c>
      <c r="N1" s="126" t="str">
        <f>IF($E$1="ja",Berechnung!O$350,"")</f>
        <v>&lt;1 S9</v>
      </c>
      <c r="O1" s="126" t="str">
        <f>IF($E$1="ja",Berechnung!P$350,"")</f>
        <v>&lt;1 S8</v>
      </c>
      <c r="P1" s="126" t="str">
        <f>IF($E$1="ja",Berechnung!Q$350,"")</f>
        <v>&lt;1 S8</v>
      </c>
      <c r="Q1" s="126" t="str">
        <f>IF($E$1="ja",Berechnung!R$350,"")</f>
        <v>&lt;1 S8</v>
      </c>
      <c r="R1" s="126" t="str">
        <f>IF($E$1="ja",Berechnung!S$350,"")</f>
        <v>&lt;1 S8</v>
      </c>
      <c r="S1" s="126" t="str">
        <f>IF($E$1="ja",Berechnung!T$350,"")</f>
        <v>&lt;1 S8</v>
      </c>
      <c r="T1" s="126" t="str">
        <f>IF($E$1="ja",Berechnung!U$350,"")</f>
        <v>&lt;1 S9</v>
      </c>
      <c r="U1" s="126" t="str">
        <f>IF($E$1="ja",Berechnung!V$350,"")</f>
        <v>&lt;1 S9</v>
      </c>
      <c r="V1" s="126" t="str">
        <f>IF($E$1="ja",Berechnung!W$350,"")</f>
        <v>&lt;1 S8</v>
      </c>
      <c r="W1" s="126" t="str">
        <f>IF($E$1="ja",Berechnung!X$350,"")</f>
        <v>&lt;1 S8</v>
      </c>
      <c r="X1" s="126" t="str">
        <f>IF($E$1="ja",Berechnung!Y$350,"")</f>
        <v>&lt;1 S8</v>
      </c>
      <c r="Y1" s="126" t="str">
        <f>IF($E$1="ja",Berechnung!Z$350,"")</f>
        <v>&lt;1 S8</v>
      </c>
      <c r="Z1" s="126" t="str">
        <f>IF($E$1="ja",Berechnung!AA$350,"")</f>
        <v>&lt;1 S8</v>
      </c>
      <c r="AA1" s="126" t="str">
        <f>IF($E$1="ja",Berechnung!AB$350,"")</f>
        <v>&lt;1 S9</v>
      </c>
      <c r="AB1" s="126" t="str">
        <f>IF($E$1="ja",Berechnung!AC$350,"")</f>
        <v>&lt;1 S9</v>
      </c>
      <c r="AC1" s="126" t="str">
        <f>IF($E$1="ja",Berechnung!AD$350,"")</f>
        <v>&lt;1 S9</v>
      </c>
      <c r="AD1" s="126" t="str">
        <f>IF($E$1="ja",Berechnung!AE$350,"")</f>
        <v>&lt;1 S8</v>
      </c>
      <c r="AE1" s="126" t="str">
        <f>IF($E$1="ja",Berechnung!AF$350,"")</f>
        <v>&lt;1 S8</v>
      </c>
      <c r="AF1" s="126" t="str">
        <f>IF($E$1="ja",Berechnung!AG$350,"")</f>
        <v>&lt;1 S8</v>
      </c>
      <c r="AG1" s="126" t="str">
        <f>IF($E$1="ja",Berechnung!AH$350,"")</f>
        <v>&lt;1 S8</v>
      </c>
      <c r="AH1" s="126" t="str">
        <f>IF($E$1="ja",Berechnung!AI$350,"")</f>
        <v>&lt;1 S9</v>
      </c>
      <c r="AI1" s="126" t="str">
        <f>IF($E$1="ja",Berechnung!AJ$350,"")</f>
        <v>&lt;1 S9</v>
      </c>
      <c r="AJ1" s="126" t="str">
        <f>IF($E$1="ja",Berechnung!AK$350,"")</f>
        <v>&lt;1 S9</v>
      </c>
      <c r="AK1" s="29"/>
      <c r="AL1" s="29"/>
      <c r="AM1" s="29"/>
      <c r="AN1" s="29"/>
      <c r="AO1" s="29"/>
      <c r="AP1" s="29"/>
    </row>
    <row r="2" spans="2:74" x14ac:dyDescent="0.25">
      <c r="B2" s="114" t="s">
        <v>215</v>
      </c>
      <c r="C2" s="110"/>
      <c r="D2" s="112"/>
      <c r="E2" s="29"/>
      <c r="F2" s="29"/>
      <c r="G2" s="125"/>
      <c r="H2" s="29"/>
      <c r="I2" s="125"/>
      <c r="J2" s="29"/>
      <c r="K2" s="125"/>
      <c r="L2" s="29"/>
      <c r="M2" s="125"/>
      <c r="N2" s="29"/>
      <c r="O2" s="125"/>
      <c r="P2" s="29"/>
      <c r="Q2" s="125"/>
      <c r="R2" s="29"/>
      <c r="S2" s="125"/>
      <c r="T2" s="29"/>
      <c r="U2" s="125"/>
      <c r="V2" s="29"/>
      <c r="W2" s="125"/>
      <c r="X2" s="29"/>
      <c r="Y2" s="125"/>
      <c r="Z2" s="29"/>
      <c r="AA2" s="125"/>
      <c r="AB2" s="29"/>
      <c r="AC2" s="125"/>
      <c r="AD2" s="29"/>
      <c r="AE2" s="125"/>
      <c r="AF2" s="29"/>
      <c r="AG2" s="125"/>
      <c r="AH2" s="29"/>
      <c r="AI2" s="125"/>
      <c r="AJ2" s="29"/>
      <c r="AK2" s="29"/>
      <c r="AL2" s="29"/>
      <c r="AM2" s="29"/>
      <c r="AN2" s="29"/>
      <c r="AO2" s="29"/>
      <c r="AP2" s="29"/>
    </row>
    <row r="3" spans="2:74" x14ac:dyDescent="0.25">
      <c r="B3" s="29"/>
      <c r="C3" s="115" t="s">
        <v>221</v>
      </c>
      <c r="D3" s="113">
        <v>43862</v>
      </c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</row>
    <row r="4" spans="2:74" x14ac:dyDescent="0.25">
      <c r="B4" s="29"/>
      <c r="C4" s="29"/>
      <c r="D4" s="29"/>
      <c r="E4" s="29"/>
      <c r="F4" s="99">
        <f>F5</f>
        <v>43862</v>
      </c>
      <c r="G4" s="99">
        <f t="shared" ref="G4:AH4" si="0">IF(MONTH(F4+1)=MONTH($D$3),F4+1,"")</f>
        <v>43863</v>
      </c>
      <c r="H4" s="99">
        <f t="shared" si="0"/>
        <v>43864</v>
      </c>
      <c r="I4" s="99">
        <f t="shared" si="0"/>
        <v>43865</v>
      </c>
      <c r="J4" s="99">
        <f t="shared" si="0"/>
        <v>43866</v>
      </c>
      <c r="K4" s="99">
        <f t="shared" si="0"/>
        <v>43867</v>
      </c>
      <c r="L4" s="99">
        <f t="shared" si="0"/>
        <v>43868</v>
      </c>
      <c r="M4" s="99">
        <f t="shared" si="0"/>
        <v>43869</v>
      </c>
      <c r="N4" s="99">
        <f t="shared" si="0"/>
        <v>43870</v>
      </c>
      <c r="O4" s="99">
        <f t="shared" si="0"/>
        <v>43871</v>
      </c>
      <c r="P4" s="99">
        <f t="shared" si="0"/>
        <v>43872</v>
      </c>
      <c r="Q4" s="99">
        <f t="shared" si="0"/>
        <v>43873</v>
      </c>
      <c r="R4" s="99">
        <f t="shared" si="0"/>
        <v>43874</v>
      </c>
      <c r="S4" s="99">
        <f t="shared" si="0"/>
        <v>43875</v>
      </c>
      <c r="T4" s="99">
        <f t="shared" si="0"/>
        <v>43876</v>
      </c>
      <c r="U4" s="99">
        <f t="shared" si="0"/>
        <v>43877</v>
      </c>
      <c r="V4" s="99">
        <f t="shared" si="0"/>
        <v>43878</v>
      </c>
      <c r="W4" s="99">
        <f t="shared" si="0"/>
        <v>43879</v>
      </c>
      <c r="X4" s="99">
        <f t="shared" si="0"/>
        <v>43880</v>
      </c>
      <c r="Y4" s="99">
        <f t="shared" si="0"/>
        <v>43881</v>
      </c>
      <c r="Z4" s="99">
        <f t="shared" si="0"/>
        <v>43882</v>
      </c>
      <c r="AA4" s="99">
        <f t="shared" si="0"/>
        <v>43883</v>
      </c>
      <c r="AB4" s="99">
        <f t="shared" si="0"/>
        <v>43884</v>
      </c>
      <c r="AC4" s="99">
        <f t="shared" si="0"/>
        <v>43885</v>
      </c>
      <c r="AD4" s="99">
        <f t="shared" si="0"/>
        <v>43886</v>
      </c>
      <c r="AE4" s="99">
        <f t="shared" si="0"/>
        <v>43887</v>
      </c>
      <c r="AF4" s="99">
        <f t="shared" si="0"/>
        <v>43888</v>
      </c>
      <c r="AG4" s="99">
        <f t="shared" si="0"/>
        <v>43889</v>
      </c>
      <c r="AH4" s="99">
        <f t="shared" si="0"/>
        <v>43890</v>
      </c>
      <c r="AI4" s="99" t="str">
        <f>IF(AH4="","",IF(MONTH(AH4+1)=MONTH($D$3),AH4+1,""))</f>
        <v/>
      </c>
      <c r="AJ4" s="99" t="str">
        <f>IF(AI4="","",IF(MONTH(AI4+1)=MONTH($D$3),AI4+1,""))</f>
        <v/>
      </c>
      <c r="AK4" s="29"/>
      <c r="AL4" s="29"/>
      <c r="AM4" s="29"/>
      <c r="AN4" s="29"/>
      <c r="AO4" s="29"/>
      <c r="AP4" s="29"/>
      <c r="AR4" s="30" t="s">
        <v>320</v>
      </c>
    </row>
    <row r="5" spans="2:74" x14ac:dyDescent="0.25">
      <c r="B5" s="84" t="s">
        <v>206</v>
      </c>
      <c r="C5" s="39" t="s">
        <v>1</v>
      </c>
      <c r="D5" s="40" t="s">
        <v>2</v>
      </c>
      <c r="E5" s="41" t="s">
        <v>210</v>
      </c>
      <c r="F5" s="100">
        <f>D3</f>
        <v>43862</v>
      </c>
      <c r="G5" s="100">
        <f t="shared" ref="G5:AH5" si="1">IF(MONTH(F5+1)=MONTH($D$3),F5+1,"")</f>
        <v>43863</v>
      </c>
      <c r="H5" s="100">
        <f t="shared" si="1"/>
        <v>43864</v>
      </c>
      <c r="I5" s="100">
        <f t="shared" si="1"/>
        <v>43865</v>
      </c>
      <c r="J5" s="100">
        <f t="shared" si="1"/>
        <v>43866</v>
      </c>
      <c r="K5" s="100">
        <f t="shared" si="1"/>
        <v>43867</v>
      </c>
      <c r="L5" s="100">
        <f t="shared" si="1"/>
        <v>43868</v>
      </c>
      <c r="M5" s="100">
        <f t="shared" si="1"/>
        <v>43869</v>
      </c>
      <c r="N5" s="100">
        <f t="shared" si="1"/>
        <v>43870</v>
      </c>
      <c r="O5" s="100">
        <f t="shared" si="1"/>
        <v>43871</v>
      </c>
      <c r="P5" s="100">
        <f t="shared" si="1"/>
        <v>43872</v>
      </c>
      <c r="Q5" s="100">
        <f t="shared" si="1"/>
        <v>43873</v>
      </c>
      <c r="R5" s="100">
        <f t="shared" si="1"/>
        <v>43874</v>
      </c>
      <c r="S5" s="100">
        <f t="shared" si="1"/>
        <v>43875</v>
      </c>
      <c r="T5" s="100">
        <f t="shared" si="1"/>
        <v>43876</v>
      </c>
      <c r="U5" s="100">
        <f t="shared" si="1"/>
        <v>43877</v>
      </c>
      <c r="V5" s="100">
        <f t="shared" si="1"/>
        <v>43878</v>
      </c>
      <c r="W5" s="100">
        <f t="shared" si="1"/>
        <v>43879</v>
      </c>
      <c r="X5" s="100">
        <f t="shared" si="1"/>
        <v>43880</v>
      </c>
      <c r="Y5" s="100">
        <f t="shared" si="1"/>
        <v>43881</v>
      </c>
      <c r="Z5" s="100">
        <f t="shared" si="1"/>
        <v>43882</v>
      </c>
      <c r="AA5" s="100">
        <f t="shared" si="1"/>
        <v>43883</v>
      </c>
      <c r="AB5" s="100">
        <f t="shared" si="1"/>
        <v>43884</v>
      </c>
      <c r="AC5" s="100">
        <f t="shared" si="1"/>
        <v>43885</v>
      </c>
      <c r="AD5" s="100">
        <f t="shared" si="1"/>
        <v>43886</v>
      </c>
      <c r="AE5" s="100">
        <f t="shared" si="1"/>
        <v>43887</v>
      </c>
      <c r="AF5" s="100">
        <f t="shared" si="1"/>
        <v>43888</v>
      </c>
      <c r="AG5" s="100">
        <f t="shared" si="1"/>
        <v>43889</v>
      </c>
      <c r="AH5" s="100">
        <f t="shared" si="1"/>
        <v>43890</v>
      </c>
      <c r="AI5" s="100" t="str">
        <f>IF(AH5="","",IF(MONTH(AH5+1)=MONTH($D$3),AH5+1,""))</f>
        <v/>
      </c>
      <c r="AJ5" s="100" t="str">
        <f>IF(AI5="","",IF(MONTH(AI5+1)=MONTH($D$3),AI5+1,""))</f>
        <v/>
      </c>
      <c r="AK5" s="88" t="s">
        <v>211</v>
      </c>
      <c r="AL5" s="29"/>
      <c r="AM5" s="29"/>
      <c r="AN5" s="29"/>
      <c r="AO5" s="29"/>
      <c r="AP5" s="24" t="s">
        <v>212</v>
      </c>
      <c r="AR5" s="192">
        <f>F5</f>
        <v>43862</v>
      </c>
      <c r="AS5" s="193">
        <f t="shared" ref="AS5:BH5" si="2">G5</f>
        <v>43863</v>
      </c>
      <c r="AT5" s="193">
        <f t="shared" si="2"/>
        <v>43864</v>
      </c>
      <c r="AU5" s="193">
        <f t="shared" si="2"/>
        <v>43865</v>
      </c>
      <c r="AV5" s="193">
        <f t="shared" si="2"/>
        <v>43866</v>
      </c>
      <c r="AW5" s="193">
        <f t="shared" si="2"/>
        <v>43867</v>
      </c>
      <c r="AX5" s="193">
        <f t="shared" si="2"/>
        <v>43868</v>
      </c>
      <c r="AY5" s="193">
        <f t="shared" si="2"/>
        <v>43869</v>
      </c>
      <c r="AZ5" s="193">
        <f t="shared" si="2"/>
        <v>43870</v>
      </c>
      <c r="BA5" s="193">
        <f t="shared" si="2"/>
        <v>43871</v>
      </c>
      <c r="BB5" s="193">
        <f t="shared" si="2"/>
        <v>43872</v>
      </c>
      <c r="BC5" s="193">
        <f t="shared" si="2"/>
        <v>43873</v>
      </c>
      <c r="BD5" s="193">
        <f t="shared" si="2"/>
        <v>43874</v>
      </c>
      <c r="BE5" s="193">
        <f t="shared" si="2"/>
        <v>43875</v>
      </c>
      <c r="BF5" s="193">
        <f t="shared" si="2"/>
        <v>43876</v>
      </c>
      <c r="BG5" s="193">
        <f t="shared" si="2"/>
        <v>43877</v>
      </c>
      <c r="BH5" s="193">
        <f t="shared" si="2"/>
        <v>43878</v>
      </c>
      <c r="BI5" s="193">
        <f>W5</f>
        <v>43879</v>
      </c>
      <c r="BJ5" s="193">
        <f t="shared" ref="BJ5" si="3">X5</f>
        <v>43880</v>
      </c>
      <c r="BK5" s="193">
        <f t="shared" ref="BK5" si="4">Y5</f>
        <v>43881</v>
      </c>
      <c r="BL5" s="193">
        <f t="shared" ref="BL5" si="5">Z5</f>
        <v>43882</v>
      </c>
      <c r="BM5" s="193">
        <f t="shared" ref="BM5" si="6">AA5</f>
        <v>43883</v>
      </c>
      <c r="BN5" s="193">
        <f t="shared" ref="BN5" si="7">AB5</f>
        <v>43884</v>
      </c>
      <c r="BO5" s="193">
        <f t="shared" ref="BO5" si="8">AC5</f>
        <v>43885</v>
      </c>
      <c r="BP5" s="193">
        <f t="shared" ref="BP5" si="9">AD5</f>
        <v>43886</v>
      </c>
      <c r="BQ5" s="193">
        <f t="shared" ref="BQ5" si="10">AE5</f>
        <v>43887</v>
      </c>
      <c r="BR5" s="193">
        <f>AF5</f>
        <v>43888</v>
      </c>
      <c r="BS5" s="193">
        <f t="shared" ref="BS5" si="11">AG5</f>
        <v>43889</v>
      </c>
      <c r="BT5" s="193">
        <f t="shared" ref="BT5" si="12">AH5</f>
        <v>43890</v>
      </c>
      <c r="BU5" s="193" t="str">
        <f t="shared" ref="BU5" si="13">AI5</f>
        <v/>
      </c>
      <c r="BV5" s="194" t="str">
        <f>AJ5</f>
        <v/>
      </c>
    </row>
    <row r="6" spans="2:74" x14ac:dyDescent="0.25">
      <c r="B6" s="103">
        <v>1</v>
      </c>
      <c r="C6" s="31" t="str">
        <f>IF(ISERROR(VLOOKUP(B6,Mitarbeiter!$B$2:$D$51,2,0)),"",IF(VLOOKUP(B6,Mitarbeiter!$B$2:$D$51,2,0)="","",VLOOKUP(B6,Mitarbeiter!$B$2:$D$51,2,0)))</f>
        <v>Vorname1</v>
      </c>
      <c r="D6" s="37" t="str">
        <f>IF(ISERROR(VLOOKUP(B6,Mitarbeiter!$B$2:$D$51,3,0)),"",IF(VLOOKUP(B6,Mitarbeiter!$B$2:$D$51,3,0)="","",VLOOKUP(B6,Mitarbeiter!$B$2:$D$51,3,0)))</f>
        <v>Nachname1</v>
      </c>
      <c r="E6" s="44" t="str">
        <f t="array" ref="E6">IF(ISERROR(INDEX(Berechnung!$L$44:$L$93,MATCH(B6,Personalnummer,0))),"",INDEX(Berechnung!$L$44:$L$93,MATCH(B6,Personalnummer,0)))</f>
        <v>08:00</v>
      </c>
      <c r="F6" s="101" t="s">
        <v>114</v>
      </c>
      <c r="G6" s="101" t="s">
        <v>304</v>
      </c>
      <c r="H6" s="101" t="s">
        <v>304</v>
      </c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35" t="str">
        <f t="array" ref="AK6">IF(B6="","",INDEX(Berechnung!$F$299:$F$348,ROW()-5))</f>
        <v>28:00</v>
      </c>
      <c r="AL6" s="29"/>
      <c r="AM6" s="29"/>
      <c r="AN6" s="29"/>
      <c r="AO6" s="29"/>
      <c r="AP6" s="82">
        <f>Berechnung!A152</f>
        <v>43831</v>
      </c>
      <c r="AR6" s="35" t="str">
        <f>IF(F6="u",IF(ISERROR(VLOOKUP(CODE(F6),Berechnung!$H$98:$K$147,4,0)),"",VLOOKUP(CODE(F6),Berechnung!$H$98:$K$147,4,0)),IF(ISERROR(VLOOKUP(F6,Berechnung!$A$98:$K$147,11,0)),"",VLOOKUP(F6,Berechnung!$A$98:$K$147,11,0)))</f>
        <v>Orange</v>
      </c>
      <c r="AS6" s="35" t="str">
        <f>IF(G6="u",IF(ISERROR(VLOOKUP(CODE(G6),Berechnung!$H$98:$K$147,4,0)),"",VLOOKUP(CODE(G6),Berechnung!$H$98:$K$147,4,0)),IF(ISERROR(VLOOKUP(G6,Berechnung!$A$98:$K$147,11,0)),"",VLOOKUP(G6,Berechnung!$A$98:$K$147,11,0)))</f>
        <v>Hellblau</v>
      </c>
      <c r="AT6" s="35" t="str">
        <f>IF(H6="u",IF(ISERROR(VLOOKUP(CODE(H6),Berechnung!$H$98:$K$147,4,0)),"",VLOOKUP(CODE(H6),Berechnung!$H$98:$K$147,4,0)),IF(ISERROR(VLOOKUP(H6,Berechnung!$A$98:$K$147,11,0)),"",VLOOKUP(H6,Berechnung!$A$98:$K$147,11,0)))</f>
        <v>Hellblau</v>
      </c>
      <c r="AU6" s="35" t="str">
        <f>IF(I6="u",IF(ISERROR(VLOOKUP(CODE(I6),Berechnung!$H$98:$K$147,4,0)),"",VLOOKUP(CODE(I6),Berechnung!$H$98:$K$147,4,0)),IF(ISERROR(VLOOKUP(I6,Berechnung!$A$98:$K$147,11,0)),"",VLOOKUP(I6,Berechnung!$A$98:$K$147,11,0)))</f>
        <v/>
      </c>
      <c r="AV6" s="35" t="str">
        <f>IF(J6="u",IF(ISERROR(VLOOKUP(CODE(J6),Berechnung!$H$98:$K$147,4,0)),"",VLOOKUP(CODE(J6),Berechnung!$H$98:$K$147,4,0)),IF(ISERROR(VLOOKUP(J6,Berechnung!$A$98:$K$147,11,0)),"",VLOOKUP(J6,Berechnung!$A$98:$K$147,11,0)))</f>
        <v/>
      </c>
      <c r="AW6" s="35" t="str">
        <f>IF(K6="u",IF(ISERROR(VLOOKUP(CODE(K6),Berechnung!$H$98:$K$147,4,0)),"",VLOOKUP(CODE(K6),Berechnung!$H$98:$K$147,4,0)),IF(ISERROR(VLOOKUP(K6,Berechnung!$A$98:$K$147,11,0)),"",VLOOKUP(K6,Berechnung!$A$98:$K$147,11,0)))</f>
        <v/>
      </c>
      <c r="AX6" s="35" t="str">
        <f>IF(L6="u",IF(ISERROR(VLOOKUP(CODE(L6),Berechnung!$H$98:$K$147,4,0)),"",VLOOKUP(CODE(L6),Berechnung!$H$98:$K$147,4,0)),IF(ISERROR(VLOOKUP(L6,Berechnung!$A$98:$K$147,11,0)),"",VLOOKUP(L6,Berechnung!$A$98:$K$147,11,0)))</f>
        <v/>
      </c>
      <c r="AY6" s="35" t="str">
        <f>IF(M6="u",IF(ISERROR(VLOOKUP(CODE(M6),Berechnung!$H$98:$K$147,4,0)),"",VLOOKUP(CODE(M6),Berechnung!$H$98:$K$147,4,0)),IF(ISERROR(VLOOKUP(M6,Berechnung!$A$98:$K$147,11,0)),"",VLOOKUP(M6,Berechnung!$A$98:$K$147,11,0)))</f>
        <v/>
      </c>
      <c r="AZ6" s="35" t="str">
        <f>IF(N6="u",IF(ISERROR(VLOOKUP(CODE(N6),Berechnung!$H$98:$K$147,4,0)),"",VLOOKUP(CODE(N6),Berechnung!$H$98:$K$147,4,0)),IF(ISERROR(VLOOKUP(N6,Berechnung!$A$98:$K$147,11,0)),"",VLOOKUP(N6,Berechnung!$A$98:$K$147,11,0)))</f>
        <v/>
      </c>
      <c r="BA6" s="35" t="str">
        <f>IF(O6="u",IF(ISERROR(VLOOKUP(CODE(O6),Berechnung!$H$98:$K$147,4,0)),"",VLOOKUP(CODE(O6),Berechnung!$H$98:$K$147,4,0)),IF(ISERROR(VLOOKUP(O6,Berechnung!$A$98:$K$147,11,0)),"",VLOOKUP(O6,Berechnung!$A$98:$K$147,11,0)))</f>
        <v/>
      </c>
      <c r="BB6" s="35" t="str">
        <f>IF(P6="u",IF(ISERROR(VLOOKUP(CODE(P6),Berechnung!$H$98:$K$147,4,0)),"",VLOOKUP(CODE(P6),Berechnung!$H$98:$K$147,4,0)),IF(ISERROR(VLOOKUP(P6,Berechnung!$A$98:$K$147,11,0)),"",VLOOKUP(P6,Berechnung!$A$98:$K$147,11,0)))</f>
        <v/>
      </c>
      <c r="BC6" s="35" t="str">
        <f>IF(Q6="u",IF(ISERROR(VLOOKUP(CODE(Q6),Berechnung!$H$98:$K$147,4,0)),"",VLOOKUP(CODE(Q6),Berechnung!$H$98:$K$147,4,0)),IF(ISERROR(VLOOKUP(Q6,Berechnung!$A$98:$K$147,11,0)),"",VLOOKUP(Q6,Berechnung!$A$98:$K$147,11,0)))</f>
        <v/>
      </c>
      <c r="BD6" s="35" t="str">
        <f>IF(R6="u",IF(ISERROR(VLOOKUP(CODE(R6),Berechnung!$H$98:$K$147,4,0)),"",VLOOKUP(CODE(R6),Berechnung!$H$98:$K$147,4,0)),IF(ISERROR(VLOOKUP(R6,Berechnung!$A$98:$K$147,11,0)),"",VLOOKUP(R6,Berechnung!$A$98:$K$147,11,0)))</f>
        <v/>
      </c>
      <c r="BE6" s="35" t="str">
        <f>IF(S6="u",IF(ISERROR(VLOOKUP(CODE(S6),Berechnung!$H$98:$K$147,4,0)),"",VLOOKUP(CODE(S6),Berechnung!$H$98:$K$147,4,0)),IF(ISERROR(VLOOKUP(S6,Berechnung!$A$98:$K$147,11,0)),"",VLOOKUP(S6,Berechnung!$A$98:$K$147,11,0)))</f>
        <v/>
      </c>
      <c r="BF6" s="35" t="str">
        <f>IF(T6="u",IF(ISERROR(VLOOKUP(CODE(T6),Berechnung!$H$98:$K$147,4,0)),"",VLOOKUP(CODE(T6),Berechnung!$H$98:$K$147,4,0)),IF(ISERROR(VLOOKUP(T6,Berechnung!$A$98:$K$147,11,0)),"",VLOOKUP(T6,Berechnung!$A$98:$K$147,11,0)))</f>
        <v/>
      </c>
      <c r="BG6" s="35" t="str">
        <f>IF(U6="u",IF(ISERROR(VLOOKUP(CODE(U6),Berechnung!$H$98:$K$147,4,0)),"",VLOOKUP(CODE(U6),Berechnung!$H$98:$K$147,4,0)),IF(ISERROR(VLOOKUP(U6,Berechnung!$A$98:$K$147,11,0)),"",VLOOKUP(U6,Berechnung!$A$98:$K$147,11,0)))</f>
        <v/>
      </c>
      <c r="BH6" s="35" t="str">
        <f>IF(V6="u",IF(ISERROR(VLOOKUP(CODE(V6),Berechnung!$H$98:$K$147,4,0)),"",VLOOKUP(CODE(V6),Berechnung!$H$98:$K$147,4,0)),IF(ISERROR(VLOOKUP(V6,Berechnung!$A$98:$K$147,11,0)),"",VLOOKUP(V6,Berechnung!$A$98:$K$147,11,0)))</f>
        <v/>
      </c>
      <c r="BI6" s="35" t="str">
        <f>IF(W6="u",IF(ISERROR(VLOOKUP(CODE(W6),Berechnung!$H$98:$K$147,4,0)),"",VLOOKUP(CODE(W6),Berechnung!$H$98:$K$147,4,0)),IF(ISERROR(VLOOKUP(W6,Berechnung!$A$98:$K$147,11,0)),"",VLOOKUP(W6,Berechnung!$A$98:$K$147,11,0)))</f>
        <v/>
      </c>
      <c r="BJ6" s="35" t="str">
        <f>IF(X6="u",IF(ISERROR(VLOOKUP(CODE(X6),Berechnung!$H$98:$K$147,4,0)),"",VLOOKUP(CODE(X6),Berechnung!$H$98:$K$147,4,0)),IF(ISERROR(VLOOKUP(X6,Berechnung!$A$98:$K$147,11,0)),"",VLOOKUP(X6,Berechnung!$A$98:$K$147,11,0)))</f>
        <v/>
      </c>
      <c r="BK6" s="35" t="str">
        <f>IF(Y6="u",IF(ISERROR(VLOOKUP(CODE(Y6),Berechnung!$H$98:$K$147,4,0)),"",VLOOKUP(CODE(Y6),Berechnung!$H$98:$K$147,4,0)),IF(ISERROR(VLOOKUP(Y6,Berechnung!$A$98:$K$147,11,0)),"",VLOOKUP(Y6,Berechnung!$A$98:$K$147,11,0)))</f>
        <v/>
      </c>
      <c r="BL6" s="35" t="str">
        <f>IF(Z6="u",IF(ISERROR(VLOOKUP(CODE(Z6),Berechnung!$H$98:$K$147,4,0)),"",VLOOKUP(CODE(Z6),Berechnung!$H$98:$K$147,4,0)),IF(ISERROR(VLOOKUP(Z6,Berechnung!$A$98:$K$147,11,0)),"",VLOOKUP(Z6,Berechnung!$A$98:$K$147,11,0)))</f>
        <v/>
      </c>
      <c r="BM6" s="35" t="str">
        <f>IF(AA6="u",IF(ISERROR(VLOOKUP(CODE(AA6),Berechnung!$H$98:$K$147,4,0)),"",VLOOKUP(CODE(AA6),Berechnung!$H$98:$K$147,4,0)),IF(ISERROR(VLOOKUP(AA6,Berechnung!$A$98:$K$147,11,0)),"",VLOOKUP(AA6,Berechnung!$A$98:$K$147,11,0)))</f>
        <v/>
      </c>
      <c r="BN6" s="35" t="str">
        <f>IF(AB6="u",IF(ISERROR(VLOOKUP(CODE(AB6),Berechnung!$H$98:$K$147,4,0)),"",VLOOKUP(CODE(AB6),Berechnung!$H$98:$K$147,4,0)),IF(ISERROR(VLOOKUP(AB6,Berechnung!$A$98:$K$147,11,0)),"",VLOOKUP(AB6,Berechnung!$A$98:$K$147,11,0)))</f>
        <v/>
      </c>
      <c r="BO6" s="35" t="str">
        <f>IF(AC6="u",IF(ISERROR(VLOOKUP(CODE(AC6),Berechnung!$H$98:$K$147,4,0)),"",VLOOKUP(CODE(AC6),Berechnung!$H$98:$K$147,4,0)),IF(ISERROR(VLOOKUP(AC6,Berechnung!$A$98:$K$147,11,0)),"",VLOOKUP(AC6,Berechnung!$A$98:$K$147,11,0)))</f>
        <v/>
      </c>
      <c r="BP6" s="35" t="str">
        <f>IF(AD6="u",IF(ISERROR(VLOOKUP(CODE(AD6),Berechnung!$H$98:$K$147,4,0)),"",VLOOKUP(CODE(AD6),Berechnung!$H$98:$K$147,4,0)),IF(ISERROR(VLOOKUP(AD6,Berechnung!$A$98:$K$147,11,0)),"",VLOOKUP(AD6,Berechnung!$A$98:$K$147,11,0)))</f>
        <v/>
      </c>
      <c r="BQ6" s="35" t="str">
        <f>IF(AE6="u",IF(ISERROR(VLOOKUP(CODE(AE6),Berechnung!$H$98:$K$147,4,0)),"",VLOOKUP(CODE(AE6),Berechnung!$H$98:$K$147,4,0)),IF(ISERROR(VLOOKUP(AE6,Berechnung!$A$98:$K$147,11,0)),"",VLOOKUP(AE6,Berechnung!$A$98:$K$147,11,0)))</f>
        <v/>
      </c>
      <c r="BR6" s="35" t="str">
        <f>IF(AF6="u",IF(ISERROR(VLOOKUP(CODE(AF6),Berechnung!$H$98:$K$147,4,0)),"",VLOOKUP(CODE(AF6),Berechnung!$H$98:$K$147,4,0)),IF(ISERROR(VLOOKUP(AF6,Berechnung!$A$98:$K$147,11,0)),"",VLOOKUP(AF6,Berechnung!$A$98:$K$147,11,0)))</f>
        <v/>
      </c>
      <c r="BS6" s="35" t="str">
        <f>IF(AG6="u",IF(ISERROR(VLOOKUP(CODE(AG6),Berechnung!$H$98:$K$147,4,0)),"",VLOOKUP(CODE(AG6),Berechnung!$H$98:$K$147,4,0)),IF(ISERROR(VLOOKUP(AG6,Berechnung!$A$98:$K$147,11,0)),"",VLOOKUP(AG6,Berechnung!$A$98:$K$147,11,0)))</f>
        <v/>
      </c>
      <c r="BT6" s="35" t="str">
        <f>IF(AH6="u",IF(ISERROR(VLOOKUP(CODE(AH6),Berechnung!$H$98:$K$147,4,0)),"",VLOOKUP(CODE(AH6),Berechnung!$H$98:$K$147,4,0)),IF(ISERROR(VLOOKUP(AH6,Berechnung!$A$98:$K$147,11,0)),"",VLOOKUP(AH6,Berechnung!$A$98:$K$147,11,0)))</f>
        <v/>
      </c>
      <c r="BU6" s="35" t="str">
        <f>IF(AI6="u",IF(ISERROR(VLOOKUP(CODE(AI6),Berechnung!$H$98:$K$147,4,0)),"",VLOOKUP(CODE(AI6),Berechnung!$H$98:$K$147,4,0)),IF(ISERROR(VLOOKUP(AI6,Berechnung!$A$98:$K$147,11,0)),"",VLOOKUP(AI6,Berechnung!$A$98:$K$147,11,0)))</f>
        <v/>
      </c>
      <c r="BV6" s="35" t="str">
        <f>IF(AJ6="u",IF(ISERROR(VLOOKUP(CODE(AJ6),Berechnung!$H$98:$K$147,4,0)),"",VLOOKUP(CODE(AJ6),Berechnung!$H$98:$K$147,4,0)),IF(ISERROR(VLOOKUP(AJ6,Berechnung!$A$98:$K$147,11,0)),"",VLOOKUP(AJ6,Berechnung!$A$98:$K$147,11,0)))</f>
        <v/>
      </c>
    </row>
    <row r="7" spans="2:74" x14ac:dyDescent="0.25">
      <c r="B7" s="103">
        <v>2</v>
      </c>
      <c r="C7" s="31" t="str">
        <f>IF(ISERROR(VLOOKUP(B7,Mitarbeiter!$B$2:$D$51,2,0)),"",IF(VLOOKUP(B7,Mitarbeiter!$B$2:$D$51,2,0)="","",VLOOKUP(B7,Mitarbeiter!$B$2:$D$51,2,0)))</f>
        <v>Vorname2</v>
      </c>
      <c r="D7" s="37" t="str">
        <f>IF(ISERROR(VLOOKUP(B7,Mitarbeiter!$B$2:$D$51,3,0)),"",IF(VLOOKUP(B7,Mitarbeiter!$B$2:$D$51,3,0)="","",VLOOKUP(B7,Mitarbeiter!$B$2:$D$51,3,0)))</f>
        <v>Nachname2</v>
      </c>
      <c r="E7" s="32">
        <f t="array" ref="E7">IF(ISERROR(INDEX(Berechnung!$L$44:$L$93,MATCH(B7,Personalnummer,0))),"",INDEX(Berechnung!$L$44:$L$93,MATCH(B7,Personalnummer,0)))</f>
        <v>0</v>
      </c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35" t="str">
        <f t="array" ref="AK7">IF(B7="","",INDEX(Berechnung!$F$299:$F$348,ROW()-5))</f>
        <v>00:00</v>
      </c>
      <c r="AL7" s="29"/>
      <c r="AM7" s="29"/>
      <c r="AN7" s="29"/>
      <c r="AO7" s="29"/>
      <c r="AP7" s="82">
        <f>Berechnung!A153</f>
        <v>43836</v>
      </c>
      <c r="AR7" s="35" t="str">
        <f>IF(F7="u",IF(ISERROR(VLOOKUP(CODE(F7),Berechnung!$H$98:$K$147,4,0)),"",VLOOKUP(CODE(F7),Berechnung!$H$98:$K$147,4,0)),IF(ISERROR(VLOOKUP(F7,Berechnung!$A$98:$K$147,11,0)),"",VLOOKUP(F7,Berechnung!$A$98:$K$147,11,0)))</f>
        <v/>
      </c>
      <c r="AS7" s="35" t="str">
        <f>IF(G7="u",IF(ISERROR(VLOOKUP(CODE(G7),Berechnung!$H$98:$K$147,4,0)),"",VLOOKUP(CODE(G7),Berechnung!$H$98:$K$147,4,0)),IF(ISERROR(VLOOKUP(G7,Berechnung!$A$98:$K$147,11,0)),"",VLOOKUP(G7,Berechnung!$A$98:$K$147,11,0)))</f>
        <v/>
      </c>
      <c r="AT7" s="35" t="str">
        <f>IF(H7="u",IF(ISERROR(VLOOKUP(CODE(H7),Berechnung!$H$98:$K$147,4,0)),"",VLOOKUP(CODE(H7),Berechnung!$H$98:$K$147,4,0)),IF(ISERROR(VLOOKUP(H7,Berechnung!$A$98:$K$147,11,0)),"",VLOOKUP(H7,Berechnung!$A$98:$K$147,11,0)))</f>
        <v/>
      </c>
      <c r="AU7" s="35" t="str">
        <f>IF(I7="u",IF(ISERROR(VLOOKUP(CODE(I7),Berechnung!$H$98:$K$147,4,0)),"",VLOOKUP(CODE(I7),Berechnung!$H$98:$K$147,4,0)),IF(ISERROR(VLOOKUP(I7,Berechnung!$A$98:$K$147,11,0)),"",VLOOKUP(I7,Berechnung!$A$98:$K$147,11,0)))</f>
        <v/>
      </c>
      <c r="AV7" s="35" t="str">
        <f>IF(J7="u",IF(ISERROR(VLOOKUP(CODE(J7),Berechnung!$H$98:$K$147,4,0)),"",VLOOKUP(CODE(J7),Berechnung!$H$98:$K$147,4,0)),IF(ISERROR(VLOOKUP(J7,Berechnung!$A$98:$K$147,11,0)),"",VLOOKUP(J7,Berechnung!$A$98:$K$147,11,0)))</f>
        <v/>
      </c>
      <c r="AW7" s="35" t="str">
        <f>IF(K7="u",IF(ISERROR(VLOOKUP(CODE(K7),Berechnung!$H$98:$K$147,4,0)),"",VLOOKUP(CODE(K7),Berechnung!$H$98:$K$147,4,0)),IF(ISERROR(VLOOKUP(K7,Berechnung!$A$98:$K$147,11,0)),"",VLOOKUP(K7,Berechnung!$A$98:$K$147,11,0)))</f>
        <v/>
      </c>
      <c r="AX7" s="35" t="str">
        <f>IF(L7="u",IF(ISERROR(VLOOKUP(CODE(L7),Berechnung!$H$98:$K$147,4,0)),"",VLOOKUP(CODE(L7),Berechnung!$H$98:$K$147,4,0)),IF(ISERROR(VLOOKUP(L7,Berechnung!$A$98:$K$147,11,0)),"",VLOOKUP(L7,Berechnung!$A$98:$K$147,11,0)))</f>
        <v/>
      </c>
      <c r="AY7" s="35" t="str">
        <f>IF(M7="u",IF(ISERROR(VLOOKUP(CODE(M7),Berechnung!$H$98:$K$147,4,0)),"",VLOOKUP(CODE(M7),Berechnung!$H$98:$K$147,4,0)),IF(ISERROR(VLOOKUP(M7,Berechnung!$A$98:$K$147,11,0)),"",VLOOKUP(M7,Berechnung!$A$98:$K$147,11,0)))</f>
        <v/>
      </c>
      <c r="AZ7" s="35" t="str">
        <f>IF(N7="u",IF(ISERROR(VLOOKUP(CODE(N7),Berechnung!$H$98:$K$147,4,0)),"",VLOOKUP(CODE(N7),Berechnung!$H$98:$K$147,4,0)),IF(ISERROR(VLOOKUP(N7,Berechnung!$A$98:$K$147,11,0)),"",VLOOKUP(N7,Berechnung!$A$98:$K$147,11,0)))</f>
        <v/>
      </c>
      <c r="BA7" s="35" t="str">
        <f>IF(O7="u",IF(ISERROR(VLOOKUP(CODE(O7),Berechnung!$H$98:$K$147,4,0)),"",VLOOKUP(CODE(O7),Berechnung!$H$98:$K$147,4,0)),IF(ISERROR(VLOOKUP(O7,Berechnung!$A$98:$K$147,11,0)),"",VLOOKUP(O7,Berechnung!$A$98:$K$147,11,0)))</f>
        <v/>
      </c>
      <c r="BB7" s="35" t="str">
        <f>IF(P7="u",IF(ISERROR(VLOOKUP(CODE(P7),Berechnung!$H$98:$K$147,4,0)),"",VLOOKUP(CODE(P7),Berechnung!$H$98:$K$147,4,0)),IF(ISERROR(VLOOKUP(P7,Berechnung!$A$98:$K$147,11,0)),"",VLOOKUP(P7,Berechnung!$A$98:$K$147,11,0)))</f>
        <v/>
      </c>
      <c r="BC7" s="35" t="str">
        <f>IF(Q7="u",IF(ISERROR(VLOOKUP(CODE(Q7),Berechnung!$H$98:$K$147,4,0)),"",VLOOKUP(CODE(Q7),Berechnung!$H$98:$K$147,4,0)),IF(ISERROR(VLOOKUP(Q7,Berechnung!$A$98:$K$147,11,0)),"",VLOOKUP(Q7,Berechnung!$A$98:$K$147,11,0)))</f>
        <v/>
      </c>
      <c r="BD7" s="35" t="str">
        <f>IF(R7="u",IF(ISERROR(VLOOKUP(CODE(R7),Berechnung!$H$98:$K$147,4,0)),"",VLOOKUP(CODE(R7),Berechnung!$H$98:$K$147,4,0)),IF(ISERROR(VLOOKUP(R7,Berechnung!$A$98:$K$147,11,0)),"",VLOOKUP(R7,Berechnung!$A$98:$K$147,11,0)))</f>
        <v/>
      </c>
      <c r="BE7" s="35" t="str">
        <f>IF(S7="u",IF(ISERROR(VLOOKUP(CODE(S7),Berechnung!$H$98:$K$147,4,0)),"",VLOOKUP(CODE(S7),Berechnung!$H$98:$K$147,4,0)),IF(ISERROR(VLOOKUP(S7,Berechnung!$A$98:$K$147,11,0)),"",VLOOKUP(S7,Berechnung!$A$98:$K$147,11,0)))</f>
        <v/>
      </c>
      <c r="BF7" s="35" t="str">
        <f>IF(T7="u",IF(ISERROR(VLOOKUP(CODE(T7),Berechnung!$H$98:$K$147,4,0)),"",VLOOKUP(CODE(T7),Berechnung!$H$98:$K$147,4,0)),IF(ISERROR(VLOOKUP(T7,Berechnung!$A$98:$K$147,11,0)),"",VLOOKUP(T7,Berechnung!$A$98:$K$147,11,0)))</f>
        <v/>
      </c>
      <c r="BG7" s="35" t="str">
        <f>IF(U7="u",IF(ISERROR(VLOOKUP(CODE(U7),Berechnung!$H$98:$K$147,4,0)),"",VLOOKUP(CODE(U7),Berechnung!$H$98:$K$147,4,0)),IF(ISERROR(VLOOKUP(U7,Berechnung!$A$98:$K$147,11,0)),"",VLOOKUP(U7,Berechnung!$A$98:$K$147,11,0)))</f>
        <v/>
      </c>
      <c r="BH7" s="35" t="str">
        <f>IF(V7="u",IF(ISERROR(VLOOKUP(CODE(V7),Berechnung!$H$98:$K$147,4,0)),"",VLOOKUP(CODE(V7),Berechnung!$H$98:$K$147,4,0)),IF(ISERROR(VLOOKUP(V7,Berechnung!$A$98:$K$147,11,0)),"",VLOOKUP(V7,Berechnung!$A$98:$K$147,11,0)))</f>
        <v/>
      </c>
      <c r="BI7" s="35" t="str">
        <f>IF(W7="u",IF(ISERROR(VLOOKUP(CODE(W7),Berechnung!$H$98:$K$147,4,0)),"",VLOOKUP(CODE(W7),Berechnung!$H$98:$K$147,4,0)),IF(ISERROR(VLOOKUP(W7,Berechnung!$A$98:$K$147,11,0)),"",VLOOKUP(W7,Berechnung!$A$98:$K$147,11,0)))</f>
        <v/>
      </c>
      <c r="BJ7" s="35" t="str">
        <f>IF(X7="u",IF(ISERROR(VLOOKUP(CODE(X7),Berechnung!$H$98:$K$147,4,0)),"",VLOOKUP(CODE(X7),Berechnung!$H$98:$K$147,4,0)),IF(ISERROR(VLOOKUP(X7,Berechnung!$A$98:$K$147,11,0)),"",VLOOKUP(X7,Berechnung!$A$98:$K$147,11,0)))</f>
        <v/>
      </c>
      <c r="BK7" s="35" t="str">
        <f>IF(Y7="u",IF(ISERROR(VLOOKUP(CODE(Y7),Berechnung!$H$98:$K$147,4,0)),"",VLOOKUP(CODE(Y7),Berechnung!$H$98:$K$147,4,0)),IF(ISERROR(VLOOKUP(Y7,Berechnung!$A$98:$K$147,11,0)),"",VLOOKUP(Y7,Berechnung!$A$98:$K$147,11,0)))</f>
        <v/>
      </c>
      <c r="BL7" s="35" t="str">
        <f>IF(Z7="u",IF(ISERROR(VLOOKUP(CODE(Z7),Berechnung!$H$98:$K$147,4,0)),"",VLOOKUP(CODE(Z7),Berechnung!$H$98:$K$147,4,0)),IF(ISERROR(VLOOKUP(Z7,Berechnung!$A$98:$K$147,11,0)),"",VLOOKUP(Z7,Berechnung!$A$98:$K$147,11,0)))</f>
        <v/>
      </c>
      <c r="BM7" s="35" t="str">
        <f>IF(AA7="u",IF(ISERROR(VLOOKUP(CODE(AA7),Berechnung!$H$98:$K$147,4,0)),"",VLOOKUP(CODE(AA7),Berechnung!$H$98:$K$147,4,0)),IF(ISERROR(VLOOKUP(AA7,Berechnung!$A$98:$K$147,11,0)),"",VLOOKUP(AA7,Berechnung!$A$98:$K$147,11,0)))</f>
        <v/>
      </c>
      <c r="BN7" s="35" t="str">
        <f>IF(AB7="u",IF(ISERROR(VLOOKUP(CODE(AB7),Berechnung!$H$98:$K$147,4,0)),"",VLOOKUP(CODE(AB7),Berechnung!$H$98:$K$147,4,0)),IF(ISERROR(VLOOKUP(AB7,Berechnung!$A$98:$K$147,11,0)),"",VLOOKUP(AB7,Berechnung!$A$98:$K$147,11,0)))</f>
        <v/>
      </c>
      <c r="BO7" s="35" t="str">
        <f>IF(AC7="u",IF(ISERROR(VLOOKUP(CODE(AC7),Berechnung!$H$98:$K$147,4,0)),"",VLOOKUP(CODE(AC7),Berechnung!$H$98:$K$147,4,0)),IF(ISERROR(VLOOKUP(AC7,Berechnung!$A$98:$K$147,11,0)),"",VLOOKUP(AC7,Berechnung!$A$98:$K$147,11,0)))</f>
        <v/>
      </c>
      <c r="BP7" s="35" t="str">
        <f>IF(AD7="u",IF(ISERROR(VLOOKUP(CODE(AD7),Berechnung!$H$98:$K$147,4,0)),"",VLOOKUP(CODE(AD7),Berechnung!$H$98:$K$147,4,0)),IF(ISERROR(VLOOKUP(AD7,Berechnung!$A$98:$K$147,11,0)),"",VLOOKUP(AD7,Berechnung!$A$98:$K$147,11,0)))</f>
        <v/>
      </c>
      <c r="BQ7" s="35" t="str">
        <f>IF(AE7="u",IF(ISERROR(VLOOKUP(CODE(AE7),Berechnung!$H$98:$K$147,4,0)),"",VLOOKUP(CODE(AE7),Berechnung!$H$98:$K$147,4,0)),IF(ISERROR(VLOOKUP(AE7,Berechnung!$A$98:$K$147,11,0)),"",VLOOKUP(AE7,Berechnung!$A$98:$K$147,11,0)))</f>
        <v/>
      </c>
      <c r="BR7" s="35" t="str">
        <f>IF(AF7="u",IF(ISERROR(VLOOKUP(CODE(AF7),Berechnung!$H$98:$K$147,4,0)),"",VLOOKUP(CODE(AF7),Berechnung!$H$98:$K$147,4,0)),IF(ISERROR(VLOOKUP(AF7,Berechnung!$A$98:$K$147,11,0)),"",VLOOKUP(AF7,Berechnung!$A$98:$K$147,11,0)))</f>
        <v/>
      </c>
      <c r="BS7" s="35" t="str">
        <f>IF(AG7="u",IF(ISERROR(VLOOKUP(CODE(AG7),Berechnung!$H$98:$K$147,4,0)),"",VLOOKUP(CODE(AG7),Berechnung!$H$98:$K$147,4,0)),IF(ISERROR(VLOOKUP(AG7,Berechnung!$A$98:$K$147,11,0)),"",VLOOKUP(AG7,Berechnung!$A$98:$K$147,11,0)))</f>
        <v/>
      </c>
      <c r="BT7" s="35" t="str">
        <f>IF(AH7="u",IF(ISERROR(VLOOKUP(CODE(AH7),Berechnung!$H$98:$K$147,4,0)),"",VLOOKUP(CODE(AH7),Berechnung!$H$98:$K$147,4,0)),IF(ISERROR(VLOOKUP(AH7,Berechnung!$A$98:$K$147,11,0)),"",VLOOKUP(AH7,Berechnung!$A$98:$K$147,11,0)))</f>
        <v/>
      </c>
      <c r="BU7" s="35" t="str">
        <f>IF(AI7="u",IF(ISERROR(VLOOKUP(CODE(AI7),Berechnung!$H$98:$K$147,4,0)),"",VLOOKUP(CODE(AI7),Berechnung!$H$98:$K$147,4,0)),IF(ISERROR(VLOOKUP(AI7,Berechnung!$A$98:$K$147,11,0)),"",VLOOKUP(AI7,Berechnung!$A$98:$K$147,11,0)))</f>
        <v/>
      </c>
      <c r="BV7" s="35" t="str">
        <f>IF(AJ7="u",IF(ISERROR(VLOOKUP(CODE(AJ7),Berechnung!$H$98:$K$147,4,0)),"",VLOOKUP(CODE(AJ7),Berechnung!$H$98:$K$147,4,0)),IF(ISERROR(VLOOKUP(AJ7,Berechnung!$A$98:$K$147,11,0)),"",VLOOKUP(AJ7,Berechnung!$A$98:$K$147,11,0)))</f>
        <v/>
      </c>
    </row>
    <row r="8" spans="2:74" x14ac:dyDescent="0.25">
      <c r="B8" s="103">
        <v>3</v>
      </c>
      <c r="C8" s="31" t="str">
        <f>IF(ISERROR(VLOOKUP(B8,Mitarbeiter!$B$2:$D$51,2,0)),"",IF(VLOOKUP(B8,Mitarbeiter!$B$2:$D$51,2,0)="","",VLOOKUP(B8,Mitarbeiter!$B$2:$D$51,2,0)))</f>
        <v>Vorname3</v>
      </c>
      <c r="D8" s="37" t="str">
        <f>IF(ISERROR(VLOOKUP(B8,Mitarbeiter!$B$2:$D$51,3,0)),"",IF(VLOOKUP(B8,Mitarbeiter!$B$2:$D$51,3,0)="","",VLOOKUP(B8,Mitarbeiter!$B$2:$D$51,3,0)))</f>
        <v>Nachname3</v>
      </c>
      <c r="E8" s="32">
        <f t="array" ref="E8">IF(ISERROR(INDEX(Berechnung!$L$44:$L$93,MATCH(B8,Personalnummer,0))),"",INDEX(Berechnung!$L$44:$L$93,MATCH(B8,Personalnummer,0)))</f>
        <v>0</v>
      </c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35" t="str">
        <f t="array" ref="AK8">IF(B8="","",INDEX(Berechnung!$F$299:$F$348,ROW()-5))</f>
        <v>00:00</v>
      </c>
      <c r="AL8" s="29"/>
      <c r="AM8" s="29"/>
      <c r="AN8" s="29"/>
      <c r="AO8" s="29"/>
      <c r="AP8" s="82">
        <f>Berechnung!A154</f>
        <v>43885</v>
      </c>
      <c r="AR8" s="35" t="str">
        <f>IF(F8="u",IF(ISERROR(VLOOKUP(CODE(F8),Berechnung!$H$98:$K$147,4,0)),"",VLOOKUP(CODE(F8),Berechnung!$H$98:$K$147,4,0)),IF(ISERROR(VLOOKUP(F8,Berechnung!$A$98:$K$147,11,0)),"",VLOOKUP(F8,Berechnung!$A$98:$K$147,11,0)))</f>
        <v/>
      </c>
      <c r="AS8" s="35" t="str">
        <f>IF(G8="u",IF(ISERROR(VLOOKUP(CODE(G8),Berechnung!$H$98:$K$147,4,0)),"",VLOOKUP(CODE(G8),Berechnung!$H$98:$K$147,4,0)),IF(ISERROR(VLOOKUP(G8,Berechnung!$A$98:$K$147,11,0)),"",VLOOKUP(G8,Berechnung!$A$98:$K$147,11,0)))</f>
        <v/>
      </c>
      <c r="AT8" s="35" t="str">
        <f>IF(H8="u",IF(ISERROR(VLOOKUP(CODE(H8),Berechnung!$H$98:$K$147,4,0)),"",VLOOKUP(CODE(H8),Berechnung!$H$98:$K$147,4,0)),IF(ISERROR(VLOOKUP(H8,Berechnung!$A$98:$K$147,11,0)),"",VLOOKUP(H8,Berechnung!$A$98:$K$147,11,0)))</f>
        <v/>
      </c>
      <c r="AU8" s="35" t="str">
        <f>IF(I8="u",IF(ISERROR(VLOOKUP(CODE(I8),Berechnung!$H$98:$K$147,4,0)),"",VLOOKUP(CODE(I8),Berechnung!$H$98:$K$147,4,0)),IF(ISERROR(VLOOKUP(I8,Berechnung!$A$98:$K$147,11,0)),"",VLOOKUP(I8,Berechnung!$A$98:$K$147,11,0)))</f>
        <v/>
      </c>
      <c r="AV8" s="35" t="str">
        <f>IF(J8="u",IF(ISERROR(VLOOKUP(CODE(J8),Berechnung!$H$98:$K$147,4,0)),"",VLOOKUP(CODE(J8),Berechnung!$H$98:$K$147,4,0)),IF(ISERROR(VLOOKUP(J8,Berechnung!$A$98:$K$147,11,0)),"",VLOOKUP(J8,Berechnung!$A$98:$K$147,11,0)))</f>
        <v/>
      </c>
      <c r="AW8" s="35" t="str">
        <f>IF(K8="u",IF(ISERROR(VLOOKUP(CODE(K8),Berechnung!$H$98:$K$147,4,0)),"",VLOOKUP(CODE(K8),Berechnung!$H$98:$K$147,4,0)),IF(ISERROR(VLOOKUP(K8,Berechnung!$A$98:$K$147,11,0)),"",VLOOKUP(K8,Berechnung!$A$98:$K$147,11,0)))</f>
        <v/>
      </c>
      <c r="AX8" s="35" t="str">
        <f>IF(L8="u",IF(ISERROR(VLOOKUP(CODE(L8),Berechnung!$H$98:$K$147,4,0)),"",VLOOKUP(CODE(L8),Berechnung!$H$98:$K$147,4,0)),IF(ISERROR(VLOOKUP(L8,Berechnung!$A$98:$K$147,11,0)),"",VLOOKUP(L8,Berechnung!$A$98:$K$147,11,0)))</f>
        <v/>
      </c>
      <c r="AY8" s="35" t="str">
        <f>IF(M8="u",IF(ISERROR(VLOOKUP(CODE(M8),Berechnung!$H$98:$K$147,4,0)),"",VLOOKUP(CODE(M8),Berechnung!$H$98:$K$147,4,0)),IF(ISERROR(VLOOKUP(M8,Berechnung!$A$98:$K$147,11,0)),"",VLOOKUP(M8,Berechnung!$A$98:$K$147,11,0)))</f>
        <v/>
      </c>
      <c r="AZ8" s="35" t="str">
        <f>IF(N8="u",IF(ISERROR(VLOOKUP(CODE(N8),Berechnung!$H$98:$K$147,4,0)),"",VLOOKUP(CODE(N8),Berechnung!$H$98:$K$147,4,0)),IF(ISERROR(VLOOKUP(N8,Berechnung!$A$98:$K$147,11,0)),"",VLOOKUP(N8,Berechnung!$A$98:$K$147,11,0)))</f>
        <v/>
      </c>
      <c r="BA8" s="35" t="str">
        <f>IF(O8="u",IF(ISERROR(VLOOKUP(CODE(O8),Berechnung!$H$98:$K$147,4,0)),"",VLOOKUP(CODE(O8),Berechnung!$H$98:$K$147,4,0)),IF(ISERROR(VLOOKUP(O8,Berechnung!$A$98:$K$147,11,0)),"",VLOOKUP(O8,Berechnung!$A$98:$K$147,11,0)))</f>
        <v/>
      </c>
      <c r="BB8" s="35" t="str">
        <f>IF(P8="u",IF(ISERROR(VLOOKUP(CODE(P8),Berechnung!$H$98:$K$147,4,0)),"",VLOOKUP(CODE(P8),Berechnung!$H$98:$K$147,4,0)),IF(ISERROR(VLOOKUP(P8,Berechnung!$A$98:$K$147,11,0)),"",VLOOKUP(P8,Berechnung!$A$98:$K$147,11,0)))</f>
        <v/>
      </c>
      <c r="BC8" s="35" t="str">
        <f>IF(Q8="u",IF(ISERROR(VLOOKUP(CODE(Q8),Berechnung!$H$98:$K$147,4,0)),"",VLOOKUP(CODE(Q8),Berechnung!$H$98:$K$147,4,0)),IF(ISERROR(VLOOKUP(Q8,Berechnung!$A$98:$K$147,11,0)),"",VLOOKUP(Q8,Berechnung!$A$98:$K$147,11,0)))</f>
        <v/>
      </c>
      <c r="BD8" s="35" t="str">
        <f>IF(R8="u",IF(ISERROR(VLOOKUP(CODE(R8),Berechnung!$H$98:$K$147,4,0)),"",VLOOKUP(CODE(R8),Berechnung!$H$98:$K$147,4,0)),IF(ISERROR(VLOOKUP(R8,Berechnung!$A$98:$K$147,11,0)),"",VLOOKUP(R8,Berechnung!$A$98:$K$147,11,0)))</f>
        <v/>
      </c>
      <c r="BE8" s="35" t="str">
        <f>IF(S8="u",IF(ISERROR(VLOOKUP(CODE(S8),Berechnung!$H$98:$K$147,4,0)),"",VLOOKUP(CODE(S8),Berechnung!$H$98:$K$147,4,0)),IF(ISERROR(VLOOKUP(S8,Berechnung!$A$98:$K$147,11,0)),"",VLOOKUP(S8,Berechnung!$A$98:$K$147,11,0)))</f>
        <v/>
      </c>
      <c r="BF8" s="35" t="str">
        <f>IF(T8="u",IF(ISERROR(VLOOKUP(CODE(T8),Berechnung!$H$98:$K$147,4,0)),"",VLOOKUP(CODE(T8),Berechnung!$H$98:$K$147,4,0)),IF(ISERROR(VLOOKUP(T8,Berechnung!$A$98:$K$147,11,0)),"",VLOOKUP(T8,Berechnung!$A$98:$K$147,11,0)))</f>
        <v/>
      </c>
      <c r="BG8" s="35" t="str">
        <f>IF(U8="u",IF(ISERROR(VLOOKUP(CODE(U8),Berechnung!$H$98:$K$147,4,0)),"",VLOOKUP(CODE(U8),Berechnung!$H$98:$K$147,4,0)),IF(ISERROR(VLOOKUP(U8,Berechnung!$A$98:$K$147,11,0)),"",VLOOKUP(U8,Berechnung!$A$98:$K$147,11,0)))</f>
        <v/>
      </c>
      <c r="BH8" s="35" t="str">
        <f>IF(V8="u",IF(ISERROR(VLOOKUP(CODE(V8),Berechnung!$H$98:$K$147,4,0)),"",VLOOKUP(CODE(V8),Berechnung!$H$98:$K$147,4,0)),IF(ISERROR(VLOOKUP(V8,Berechnung!$A$98:$K$147,11,0)),"",VLOOKUP(V8,Berechnung!$A$98:$K$147,11,0)))</f>
        <v/>
      </c>
      <c r="BI8" s="35" t="str">
        <f>IF(W8="u",IF(ISERROR(VLOOKUP(CODE(W8),Berechnung!$H$98:$K$147,4,0)),"",VLOOKUP(CODE(W8),Berechnung!$H$98:$K$147,4,0)),IF(ISERROR(VLOOKUP(W8,Berechnung!$A$98:$K$147,11,0)),"",VLOOKUP(W8,Berechnung!$A$98:$K$147,11,0)))</f>
        <v/>
      </c>
      <c r="BJ8" s="35" t="str">
        <f>IF(X8="u",IF(ISERROR(VLOOKUP(CODE(X8),Berechnung!$H$98:$K$147,4,0)),"",VLOOKUP(CODE(X8),Berechnung!$H$98:$K$147,4,0)),IF(ISERROR(VLOOKUP(X8,Berechnung!$A$98:$K$147,11,0)),"",VLOOKUP(X8,Berechnung!$A$98:$K$147,11,0)))</f>
        <v/>
      </c>
      <c r="BK8" s="35" t="str">
        <f>IF(Y8="u",IF(ISERROR(VLOOKUP(CODE(Y8),Berechnung!$H$98:$K$147,4,0)),"",VLOOKUP(CODE(Y8),Berechnung!$H$98:$K$147,4,0)),IF(ISERROR(VLOOKUP(Y8,Berechnung!$A$98:$K$147,11,0)),"",VLOOKUP(Y8,Berechnung!$A$98:$K$147,11,0)))</f>
        <v/>
      </c>
      <c r="BL8" s="35" t="str">
        <f>IF(Z8="u",IF(ISERROR(VLOOKUP(CODE(Z8),Berechnung!$H$98:$K$147,4,0)),"",VLOOKUP(CODE(Z8),Berechnung!$H$98:$K$147,4,0)),IF(ISERROR(VLOOKUP(Z8,Berechnung!$A$98:$K$147,11,0)),"",VLOOKUP(Z8,Berechnung!$A$98:$K$147,11,0)))</f>
        <v/>
      </c>
      <c r="BM8" s="35" t="str">
        <f>IF(AA8="u",IF(ISERROR(VLOOKUP(CODE(AA8),Berechnung!$H$98:$K$147,4,0)),"",VLOOKUP(CODE(AA8),Berechnung!$H$98:$K$147,4,0)),IF(ISERROR(VLOOKUP(AA8,Berechnung!$A$98:$K$147,11,0)),"",VLOOKUP(AA8,Berechnung!$A$98:$K$147,11,0)))</f>
        <v/>
      </c>
      <c r="BN8" s="35" t="str">
        <f>IF(AB8="u",IF(ISERROR(VLOOKUP(CODE(AB8),Berechnung!$H$98:$K$147,4,0)),"",VLOOKUP(CODE(AB8),Berechnung!$H$98:$K$147,4,0)),IF(ISERROR(VLOOKUP(AB8,Berechnung!$A$98:$K$147,11,0)),"",VLOOKUP(AB8,Berechnung!$A$98:$K$147,11,0)))</f>
        <v/>
      </c>
      <c r="BO8" s="35" t="str">
        <f>IF(AC8="u",IF(ISERROR(VLOOKUP(CODE(AC8),Berechnung!$H$98:$K$147,4,0)),"",VLOOKUP(CODE(AC8),Berechnung!$H$98:$K$147,4,0)),IF(ISERROR(VLOOKUP(AC8,Berechnung!$A$98:$K$147,11,0)),"",VLOOKUP(AC8,Berechnung!$A$98:$K$147,11,0)))</f>
        <v/>
      </c>
      <c r="BP8" s="35" t="str">
        <f>IF(AD8="u",IF(ISERROR(VLOOKUP(CODE(AD8),Berechnung!$H$98:$K$147,4,0)),"",VLOOKUP(CODE(AD8),Berechnung!$H$98:$K$147,4,0)),IF(ISERROR(VLOOKUP(AD8,Berechnung!$A$98:$K$147,11,0)),"",VLOOKUP(AD8,Berechnung!$A$98:$K$147,11,0)))</f>
        <v/>
      </c>
      <c r="BQ8" s="35" t="str">
        <f>IF(AE8="u",IF(ISERROR(VLOOKUP(CODE(AE8),Berechnung!$H$98:$K$147,4,0)),"",VLOOKUP(CODE(AE8),Berechnung!$H$98:$K$147,4,0)),IF(ISERROR(VLOOKUP(AE8,Berechnung!$A$98:$K$147,11,0)),"",VLOOKUP(AE8,Berechnung!$A$98:$K$147,11,0)))</f>
        <v/>
      </c>
      <c r="BR8" s="35" t="str">
        <f>IF(AF8="u",IF(ISERROR(VLOOKUP(CODE(AF8),Berechnung!$H$98:$K$147,4,0)),"",VLOOKUP(CODE(AF8),Berechnung!$H$98:$K$147,4,0)),IF(ISERROR(VLOOKUP(AF8,Berechnung!$A$98:$K$147,11,0)),"",VLOOKUP(AF8,Berechnung!$A$98:$K$147,11,0)))</f>
        <v/>
      </c>
      <c r="BS8" s="35" t="str">
        <f>IF(AG8="u",IF(ISERROR(VLOOKUP(CODE(AG8),Berechnung!$H$98:$K$147,4,0)),"",VLOOKUP(CODE(AG8),Berechnung!$H$98:$K$147,4,0)),IF(ISERROR(VLOOKUP(AG8,Berechnung!$A$98:$K$147,11,0)),"",VLOOKUP(AG8,Berechnung!$A$98:$K$147,11,0)))</f>
        <v/>
      </c>
      <c r="BT8" s="35" t="str">
        <f>IF(AH8="u",IF(ISERROR(VLOOKUP(CODE(AH8),Berechnung!$H$98:$K$147,4,0)),"",VLOOKUP(CODE(AH8),Berechnung!$H$98:$K$147,4,0)),IF(ISERROR(VLOOKUP(AH8,Berechnung!$A$98:$K$147,11,0)),"",VLOOKUP(AH8,Berechnung!$A$98:$K$147,11,0)))</f>
        <v/>
      </c>
      <c r="BU8" s="35" t="str">
        <f>IF(AI8="u",IF(ISERROR(VLOOKUP(CODE(AI8),Berechnung!$H$98:$K$147,4,0)),"",VLOOKUP(CODE(AI8),Berechnung!$H$98:$K$147,4,0)),IF(ISERROR(VLOOKUP(AI8,Berechnung!$A$98:$K$147,11,0)),"",VLOOKUP(AI8,Berechnung!$A$98:$K$147,11,0)))</f>
        <v/>
      </c>
      <c r="BV8" s="35" t="str">
        <f>IF(AJ8="u",IF(ISERROR(VLOOKUP(CODE(AJ8),Berechnung!$H$98:$K$147,4,0)),"",VLOOKUP(CODE(AJ8),Berechnung!$H$98:$K$147,4,0)),IF(ISERROR(VLOOKUP(AJ8,Berechnung!$A$98:$K$147,11,0)),"",VLOOKUP(AJ8,Berechnung!$A$98:$K$147,11,0)))</f>
        <v/>
      </c>
    </row>
    <row r="9" spans="2:74" x14ac:dyDescent="0.25">
      <c r="B9" s="103">
        <v>4</v>
      </c>
      <c r="C9" s="31" t="str">
        <f>IF(ISERROR(VLOOKUP(B9,Mitarbeiter!$B$2:$D$51,2,0)),"",IF(VLOOKUP(B9,Mitarbeiter!$B$2:$D$51,2,0)="","",VLOOKUP(B9,Mitarbeiter!$B$2:$D$51,2,0)))</f>
        <v>Vorname4</v>
      </c>
      <c r="D9" s="37" t="str">
        <f>IF(ISERROR(VLOOKUP(B9,Mitarbeiter!$B$2:$D$51,3,0)),"",IF(VLOOKUP(B9,Mitarbeiter!$B$2:$D$51,3,0)="","",VLOOKUP(B9,Mitarbeiter!$B$2:$D$51,3,0)))</f>
        <v>Nachname4</v>
      </c>
      <c r="E9" s="32">
        <f t="array" ref="E9">IF(ISERROR(INDEX(Berechnung!$L$44:$L$93,MATCH(B9,Personalnummer,0))),"",INDEX(Berechnung!$L$44:$L$93,MATCH(B9,Personalnummer,0)))</f>
        <v>0</v>
      </c>
      <c r="F9" s="101" t="s">
        <v>118</v>
      </c>
      <c r="G9" s="101" t="s">
        <v>118</v>
      </c>
      <c r="H9" s="101" t="s">
        <v>118</v>
      </c>
      <c r="I9" s="101" t="s">
        <v>118</v>
      </c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35" t="str">
        <f t="array" ref="AK9">IF(B9="","",INDEX(Berechnung!$F$299:$F$348,ROW()-5))</f>
        <v>24:00</v>
      </c>
      <c r="AL9" s="29"/>
      <c r="AM9" s="29"/>
      <c r="AN9" s="29"/>
      <c r="AO9" s="29"/>
      <c r="AP9" s="82">
        <f>Berechnung!A155</f>
        <v>43931</v>
      </c>
      <c r="AR9" s="35" t="str">
        <f>IF(F9="u",IF(ISERROR(VLOOKUP(CODE(F9),Berechnung!$H$98:$K$147,4,0)),"",VLOOKUP(CODE(F9),Berechnung!$H$98:$K$147,4,0)),IF(ISERROR(VLOOKUP(F9,Berechnung!$A$98:$K$147,11,0)),"",VLOOKUP(F9,Berechnung!$A$98:$K$147,11,0)))</f>
        <v>Dunkelrot</v>
      </c>
      <c r="AS9" s="35" t="str">
        <f>IF(G9="u",IF(ISERROR(VLOOKUP(CODE(G9),Berechnung!$H$98:$K$147,4,0)),"",VLOOKUP(CODE(G9),Berechnung!$H$98:$K$147,4,0)),IF(ISERROR(VLOOKUP(G9,Berechnung!$A$98:$K$147,11,0)),"",VLOOKUP(G9,Berechnung!$A$98:$K$147,11,0)))</f>
        <v>Dunkelrot</v>
      </c>
      <c r="AT9" s="35" t="str">
        <f>IF(H9="u",IF(ISERROR(VLOOKUP(CODE(H9),Berechnung!$H$98:$K$147,4,0)),"",VLOOKUP(CODE(H9),Berechnung!$H$98:$K$147,4,0)),IF(ISERROR(VLOOKUP(H9,Berechnung!$A$98:$K$147,11,0)),"",VLOOKUP(H9,Berechnung!$A$98:$K$147,11,0)))</f>
        <v>Dunkelrot</v>
      </c>
      <c r="AU9" s="35" t="str">
        <f>IF(I9="u",IF(ISERROR(VLOOKUP(CODE(I9),Berechnung!$H$98:$K$147,4,0)),"",VLOOKUP(CODE(I9),Berechnung!$H$98:$K$147,4,0)),IF(ISERROR(VLOOKUP(I9,Berechnung!$A$98:$K$147,11,0)),"",VLOOKUP(I9,Berechnung!$A$98:$K$147,11,0)))</f>
        <v>Dunkelrot</v>
      </c>
      <c r="AV9" s="35" t="str">
        <f>IF(J9="u",IF(ISERROR(VLOOKUP(CODE(J9),Berechnung!$H$98:$K$147,4,0)),"",VLOOKUP(CODE(J9),Berechnung!$H$98:$K$147,4,0)),IF(ISERROR(VLOOKUP(J9,Berechnung!$A$98:$K$147,11,0)),"",VLOOKUP(J9,Berechnung!$A$98:$K$147,11,0)))</f>
        <v/>
      </c>
      <c r="AW9" s="35" t="str">
        <f>IF(K9="u",IF(ISERROR(VLOOKUP(CODE(K9),Berechnung!$H$98:$K$147,4,0)),"",VLOOKUP(CODE(K9),Berechnung!$H$98:$K$147,4,0)),IF(ISERROR(VLOOKUP(K9,Berechnung!$A$98:$K$147,11,0)),"",VLOOKUP(K9,Berechnung!$A$98:$K$147,11,0)))</f>
        <v/>
      </c>
      <c r="AX9" s="35" t="str">
        <f>IF(L9="u",IF(ISERROR(VLOOKUP(CODE(L9),Berechnung!$H$98:$K$147,4,0)),"",VLOOKUP(CODE(L9),Berechnung!$H$98:$K$147,4,0)),IF(ISERROR(VLOOKUP(L9,Berechnung!$A$98:$K$147,11,0)),"",VLOOKUP(L9,Berechnung!$A$98:$K$147,11,0)))</f>
        <v/>
      </c>
      <c r="AY9" s="35" t="str">
        <f>IF(M9="u",IF(ISERROR(VLOOKUP(CODE(M9),Berechnung!$H$98:$K$147,4,0)),"",VLOOKUP(CODE(M9),Berechnung!$H$98:$K$147,4,0)),IF(ISERROR(VLOOKUP(M9,Berechnung!$A$98:$K$147,11,0)),"",VLOOKUP(M9,Berechnung!$A$98:$K$147,11,0)))</f>
        <v/>
      </c>
      <c r="AZ9" s="35" t="str">
        <f>IF(N9="u",IF(ISERROR(VLOOKUP(CODE(N9),Berechnung!$H$98:$K$147,4,0)),"",VLOOKUP(CODE(N9),Berechnung!$H$98:$K$147,4,0)),IF(ISERROR(VLOOKUP(N9,Berechnung!$A$98:$K$147,11,0)),"",VLOOKUP(N9,Berechnung!$A$98:$K$147,11,0)))</f>
        <v/>
      </c>
      <c r="BA9" s="35" t="str">
        <f>IF(O9="u",IF(ISERROR(VLOOKUP(CODE(O9),Berechnung!$H$98:$K$147,4,0)),"",VLOOKUP(CODE(O9),Berechnung!$H$98:$K$147,4,0)),IF(ISERROR(VLOOKUP(O9,Berechnung!$A$98:$K$147,11,0)),"",VLOOKUP(O9,Berechnung!$A$98:$K$147,11,0)))</f>
        <v/>
      </c>
      <c r="BB9" s="35" t="str">
        <f>IF(P9="u",IF(ISERROR(VLOOKUP(CODE(P9),Berechnung!$H$98:$K$147,4,0)),"",VLOOKUP(CODE(P9),Berechnung!$H$98:$K$147,4,0)),IF(ISERROR(VLOOKUP(P9,Berechnung!$A$98:$K$147,11,0)),"",VLOOKUP(P9,Berechnung!$A$98:$K$147,11,0)))</f>
        <v/>
      </c>
      <c r="BC9" s="35" t="str">
        <f>IF(Q9="u",IF(ISERROR(VLOOKUP(CODE(Q9),Berechnung!$H$98:$K$147,4,0)),"",VLOOKUP(CODE(Q9),Berechnung!$H$98:$K$147,4,0)),IF(ISERROR(VLOOKUP(Q9,Berechnung!$A$98:$K$147,11,0)),"",VLOOKUP(Q9,Berechnung!$A$98:$K$147,11,0)))</f>
        <v/>
      </c>
      <c r="BD9" s="35" t="str">
        <f>IF(R9="u",IF(ISERROR(VLOOKUP(CODE(R9),Berechnung!$H$98:$K$147,4,0)),"",VLOOKUP(CODE(R9),Berechnung!$H$98:$K$147,4,0)),IF(ISERROR(VLOOKUP(R9,Berechnung!$A$98:$K$147,11,0)),"",VLOOKUP(R9,Berechnung!$A$98:$K$147,11,0)))</f>
        <v/>
      </c>
      <c r="BE9" s="35" t="str">
        <f>IF(S9="u",IF(ISERROR(VLOOKUP(CODE(S9),Berechnung!$H$98:$K$147,4,0)),"",VLOOKUP(CODE(S9),Berechnung!$H$98:$K$147,4,0)),IF(ISERROR(VLOOKUP(S9,Berechnung!$A$98:$K$147,11,0)),"",VLOOKUP(S9,Berechnung!$A$98:$K$147,11,0)))</f>
        <v/>
      </c>
      <c r="BF9" s="35" t="str">
        <f>IF(T9="u",IF(ISERROR(VLOOKUP(CODE(T9),Berechnung!$H$98:$K$147,4,0)),"",VLOOKUP(CODE(T9),Berechnung!$H$98:$K$147,4,0)),IF(ISERROR(VLOOKUP(T9,Berechnung!$A$98:$K$147,11,0)),"",VLOOKUP(T9,Berechnung!$A$98:$K$147,11,0)))</f>
        <v/>
      </c>
      <c r="BG9" s="35" t="str">
        <f>IF(U9="u",IF(ISERROR(VLOOKUP(CODE(U9),Berechnung!$H$98:$K$147,4,0)),"",VLOOKUP(CODE(U9),Berechnung!$H$98:$K$147,4,0)),IF(ISERROR(VLOOKUP(U9,Berechnung!$A$98:$K$147,11,0)),"",VLOOKUP(U9,Berechnung!$A$98:$K$147,11,0)))</f>
        <v/>
      </c>
      <c r="BH9" s="35" t="str">
        <f>IF(V9="u",IF(ISERROR(VLOOKUP(CODE(V9),Berechnung!$H$98:$K$147,4,0)),"",VLOOKUP(CODE(V9),Berechnung!$H$98:$K$147,4,0)),IF(ISERROR(VLOOKUP(V9,Berechnung!$A$98:$K$147,11,0)),"",VLOOKUP(V9,Berechnung!$A$98:$K$147,11,0)))</f>
        <v/>
      </c>
      <c r="BI9" s="35" t="str">
        <f>IF(W9="u",IF(ISERROR(VLOOKUP(CODE(W9),Berechnung!$H$98:$K$147,4,0)),"",VLOOKUP(CODE(W9),Berechnung!$H$98:$K$147,4,0)),IF(ISERROR(VLOOKUP(W9,Berechnung!$A$98:$K$147,11,0)),"",VLOOKUP(W9,Berechnung!$A$98:$K$147,11,0)))</f>
        <v/>
      </c>
      <c r="BJ9" s="35" t="str">
        <f>IF(X9="u",IF(ISERROR(VLOOKUP(CODE(X9),Berechnung!$H$98:$K$147,4,0)),"",VLOOKUP(CODE(X9),Berechnung!$H$98:$K$147,4,0)),IF(ISERROR(VLOOKUP(X9,Berechnung!$A$98:$K$147,11,0)),"",VLOOKUP(X9,Berechnung!$A$98:$K$147,11,0)))</f>
        <v/>
      </c>
      <c r="BK9" s="35" t="str">
        <f>IF(Y9="u",IF(ISERROR(VLOOKUP(CODE(Y9),Berechnung!$H$98:$K$147,4,0)),"",VLOOKUP(CODE(Y9),Berechnung!$H$98:$K$147,4,0)),IF(ISERROR(VLOOKUP(Y9,Berechnung!$A$98:$K$147,11,0)),"",VLOOKUP(Y9,Berechnung!$A$98:$K$147,11,0)))</f>
        <v/>
      </c>
      <c r="BL9" s="35" t="str">
        <f>IF(Z9="u",IF(ISERROR(VLOOKUP(CODE(Z9),Berechnung!$H$98:$K$147,4,0)),"",VLOOKUP(CODE(Z9),Berechnung!$H$98:$K$147,4,0)),IF(ISERROR(VLOOKUP(Z9,Berechnung!$A$98:$K$147,11,0)),"",VLOOKUP(Z9,Berechnung!$A$98:$K$147,11,0)))</f>
        <v/>
      </c>
      <c r="BM9" s="35" t="str">
        <f>IF(AA9="u",IF(ISERROR(VLOOKUP(CODE(AA9),Berechnung!$H$98:$K$147,4,0)),"",VLOOKUP(CODE(AA9),Berechnung!$H$98:$K$147,4,0)),IF(ISERROR(VLOOKUP(AA9,Berechnung!$A$98:$K$147,11,0)),"",VLOOKUP(AA9,Berechnung!$A$98:$K$147,11,0)))</f>
        <v/>
      </c>
      <c r="BN9" s="35" t="str">
        <f>IF(AB9="u",IF(ISERROR(VLOOKUP(CODE(AB9),Berechnung!$H$98:$K$147,4,0)),"",VLOOKUP(CODE(AB9),Berechnung!$H$98:$K$147,4,0)),IF(ISERROR(VLOOKUP(AB9,Berechnung!$A$98:$K$147,11,0)),"",VLOOKUP(AB9,Berechnung!$A$98:$K$147,11,0)))</f>
        <v/>
      </c>
      <c r="BO9" s="35" t="str">
        <f>IF(AC9="u",IF(ISERROR(VLOOKUP(CODE(AC9),Berechnung!$H$98:$K$147,4,0)),"",VLOOKUP(CODE(AC9),Berechnung!$H$98:$K$147,4,0)),IF(ISERROR(VLOOKUP(AC9,Berechnung!$A$98:$K$147,11,0)),"",VLOOKUP(AC9,Berechnung!$A$98:$K$147,11,0)))</f>
        <v/>
      </c>
      <c r="BP9" s="35" t="str">
        <f>IF(AD9="u",IF(ISERROR(VLOOKUP(CODE(AD9),Berechnung!$H$98:$K$147,4,0)),"",VLOOKUP(CODE(AD9),Berechnung!$H$98:$K$147,4,0)),IF(ISERROR(VLOOKUP(AD9,Berechnung!$A$98:$K$147,11,0)),"",VLOOKUP(AD9,Berechnung!$A$98:$K$147,11,0)))</f>
        <v/>
      </c>
      <c r="BQ9" s="35" t="str">
        <f>IF(AE9="u",IF(ISERROR(VLOOKUP(CODE(AE9),Berechnung!$H$98:$K$147,4,0)),"",VLOOKUP(CODE(AE9),Berechnung!$H$98:$K$147,4,0)),IF(ISERROR(VLOOKUP(AE9,Berechnung!$A$98:$K$147,11,0)),"",VLOOKUP(AE9,Berechnung!$A$98:$K$147,11,0)))</f>
        <v/>
      </c>
      <c r="BR9" s="35" t="str">
        <f>IF(AF9="u",IF(ISERROR(VLOOKUP(CODE(AF9),Berechnung!$H$98:$K$147,4,0)),"",VLOOKUP(CODE(AF9),Berechnung!$H$98:$K$147,4,0)),IF(ISERROR(VLOOKUP(AF9,Berechnung!$A$98:$K$147,11,0)),"",VLOOKUP(AF9,Berechnung!$A$98:$K$147,11,0)))</f>
        <v/>
      </c>
      <c r="BS9" s="35" t="str">
        <f>IF(AG9="u",IF(ISERROR(VLOOKUP(CODE(AG9),Berechnung!$H$98:$K$147,4,0)),"",VLOOKUP(CODE(AG9),Berechnung!$H$98:$K$147,4,0)),IF(ISERROR(VLOOKUP(AG9,Berechnung!$A$98:$K$147,11,0)),"",VLOOKUP(AG9,Berechnung!$A$98:$K$147,11,0)))</f>
        <v/>
      </c>
      <c r="BT9" s="35" t="str">
        <f>IF(AH9="u",IF(ISERROR(VLOOKUP(CODE(AH9),Berechnung!$H$98:$K$147,4,0)),"",VLOOKUP(CODE(AH9),Berechnung!$H$98:$K$147,4,0)),IF(ISERROR(VLOOKUP(AH9,Berechnung!$A$98:$K$147,11,0)),"",VLOOKUP(AH9,Berechnung!$A$98:$K$147,11,0)))</f>
        <v/>
      </c>
      <c r="BU9" s="35" t="str">
        <f>IF(AI9="u",IF(ISERROR(VLOOKUP(CODE(AI9),Berechnung!$H$98:$K$147,4,0)),"",VLOOKUP(CODE(AI9),Berechnung!$H$98:$K$147,4,0)),IF(ISERROR(VLOOKUP(AI9,Berechnung!$A$98:$K$147,11,0)),"",VLOOKUP(AI9,Berechnung!$A$98:$K$147,11,0)))</f>
        <v/>
      </c>
      <c r="BV9" s="35" t="str">
        <f>IF(AJ9="u",IF(ISERROR(VLOOKUP(CODE(AJ9),Berechnung!$H$98:$K$147,4,0)),"",VLOOKUP(CODE(AJ9),Berechnung!$H$98:$K$147,4,0)),IF(ISERROR(VLOOKUP(AJ9,Berechnung!$A$98:$K$147,11,0)),"",VLOOKUP(AJ9,Berechnung!$A$98:$K$147,11,0)))</f>
        <v/>
      </c>
    </row>
    <row r="10" spans="2:74" x14ac:dyDescent="0.25">
      <c r="B10" s="103">
        <v>5</v>
      </c>
      <c r="C10" s="31" t="str">
        <f>IF(ISERROR(VLOOKUP(B10,Mitarbeiter!$B$2:$D$51,2,0)),"",IF(VLOOKUP(B10,Mitarbeiter!$B$2:$D$51,2,0)="","",VLOOKUP(B10,Mitarbeiter!$B$2:$D$51,2,0)))</f>
        <v>Vorname5</v>
      </c>
      <c r="D10" s="37" t="str">
        <f>IF(ISERROR(VLOOKUP(B10,Mitarbeiter!$B$2:$D$51,3,0)),"",IF(VLOOKUP(B10,Mitarbeiter!$B$2:$D$51,3,0)="","",VLOOKUP(B10,Mitarbeiter!$B$2:$D$51,3,0)))</f>
        <v>Nachname5</v>
      </c>
      <c r="E10" s="32">
        <f t="array" ref="E10">IF(ISERROR(INDEX(Berechnung!$L$44:$L$93,MATCH(B10,Personalnummer,0))),"",INDEX(Berechnung!$L$44:$L$93,MATCH(B10,Personalnummer,0)))</f>
        <v>0</v>
      </c>
      <c r="F10" s="101" t="s">
        <v>120</v>
      </c>
      <c r="G10" s="101" t="s">
        <v>120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35" t="str">
        <f t="array" ref="AK10">IF(B10="","",INDEX(Berechnung!$F$299:$F$348,ROW()-5))</f>
        <v>06:00</v>
      </c>
      <c r="AL10" s="29"/>
      <c r="AM10" s="29"/>
      <c r="AN10" s="29"/>
      <c r="AO10" s="29"/>
      <c r="AP10" s="82">
        <f>Berechnung!A156</f>
        <v>43932</v>
      </c>
      <c r="AR10" s="35" t="str">
        <f>IF(F10="u",IF(ISERROR(VLOOKUP(CODE(F10),Berechnung!$H$98:$K$147,4,0)),"",VLOOKUP(CODE(F10),Berechnung!$H$98:$K$147,4,0)),IF(ISERROR(VLOOKUP(F10,Berechnung!$A$98:$K$147,11,0)),"",VLOOKUP(F10,Berechnung!$A$98:$K$147,11,0)))</f>
        <v>Rot</v>
      </c>
      <c r="AS10" s="35" t="str">
        <f>IF(G10="u",IF(ISERROR(VLOOKUP(CODE(G10),Berechnung!$H$98:$K$147,4,0)),"",VLOOKUP(CODE(G10),Berechnung!$H$98:$K$147,4,0)),IF(ISERROR(VLOOKUP(G10,Berechnung!$A$98:$K$147,11,0)),"",VLOOKUP(G10,Berechnung!$A$98:$K$147,11,0)))</f>
        <v>Rot</v>
      </c>
      <c r="AT10" s="35" t="str">
        <f>IF(H10="u",IF(ISERROR(VLOOKUP(CODE(H10),Berechnung!$H$98:$K$147,4,0)),"",VLOOKUP(CODE(H10),Berechnung!$H$98:$K$147,4,0)),IF(ISERROR(VLOOKUP(H10,Berechnung!$A$98:$K$147,11,0)),"",VLOOKUP(H10,Berechnung!$A$98:$K$147,11,0)))</f>
        <v/>
      </c>
      <c r="AU10" s="35" t="str">
        <f>IF(I10="u",IF(ISERROR(VLOOKUP(CODE(I10),Berechnung!$H$98:$K$147,4,0)),"",VLOOKUP(CODE(I10),Berechnung!$H$98:$K$147,4,0)),IF(ISERROR(VLOOKUP(I10,Berechnung!$A$98:$K$147,11,0)),"",VLOOKUP(I10,Berechnung!$A$98:$K$147,11,0)))</f>
        <v/>
      </c>
      <c r="AV10" s="35" t="str">
        <f>IF(J10="u",IF(ISERROR(VLOOKUP(CODE(J10),Berechnung!$H$98:$K$147,4,0)),"",VLOOKUP(CODE(J10),Berechnung!$H$98:$K$147,4,0)),IF(ISERROR(VLOOKUP(J10,Berechnung!$A$98:$K$147,11,0)),"",VLOOKUP(J10,Berechnung!$A$98:$K$147,11,0)))</f>
        <v/>
      </c>
      <c r="AW10" s="35" t="str">
        <f>IF(K10="u",IF(ISERROR(VLOOKUP(CODE(K10),Berechnung!$H$98:$K$147,4,0)),"",VLOOKUP(CODE(K10),Berechnung!$H$98:$K$147,4,0)),IF(ISERROR(VLOOKUP(K10,Berechnung!$A$98:$K$147,11,0)),"",VLOOKUP(K10,Berechnung!$A$98:$K$147,11,0)))</f>
        <v/>
      </c>
      <c r="AX10" s="35" t="str">
        <f>IF(L10="u",IF(ISERROR(VLOOKUP(CODE(L10),Berechnung!$H$98:$K$147,4,0)),"",VLOOKUP(CODE(L10),Berechnung!$H$98:$K$147,4,0)),IF(ISERROR(VLOOKUP(L10,Berechnung!$A$98:$K$147,11,0)),"",VLOOKUP(L10,Berechnung!$A$98:$K$147,11,0)))</f>
        <v/>
      </c>
      <c r="AY10" s="35" t="str">
        <f>IF(M10="u",IF(ISERROR(VLOOKUP(CODE(M10),Berechnung!$H$98:$K$147,4,0)),"",VLOOKUP(CODE(M10),Berechnung!$H$98:$K$147,4,0)),IF(ISERROR(VLOOKUP(M10,Berechnung!$A$98:$K$147,11,0)),"",VLOOKUP(M10,Berechnung!$A$98:$K$147,11,0)))</f>
        <v/>
      </c>
      <c r="AZ10" s="35" t="str">
        <f>IF(N10="u",IF(ISERROR(VLOOKUP(CODE(N10),Berechnung!$H$98:$K$147,4,0)),"",VLOOKUP(CODE(N10),Berechnung!$H$98:$K$147,4,0)),IF(ISERROR(VLOOKUP(N10,Berechnung!$A$98:$K$147,11,0)),"",VLOOKUP(N10,Berechnung!$A$98:$K$147,11,0)))</f>
        <v/>
      </c>
      <c r="BA10" s="35" t="str">
        <f>IF(O10="u",IF(ISERROR(VLOOKUP(CODE(O10),Berechnung!$H$98:$K$147,4,0)),"",VLOOKUP(CODE(O10),Berechnung!$H$98:$K$147,4,0)),IF(ISERROR(VLOOKUP(O10,Berechnung!$A$98:$K$147,11,0)),"",VLOOKUP(O10,Berechnung!$A$98:$K$147,11,0)))</f>
        <v/>
      </c>
      <c r="BB10" s="35" t="str">
        <f>IF(P10="u",IF(ISERROR(VLOOKUP(CODE(P10),Berechnung!$H$98:$K$147,4,0)),"",VLOOKUP(CODE(P10),Berechnung!$H$98:$K$147,4,0)),IF(ISERROR(VLOOKUP(P10,Berechnung!$A$98:$K$147,11,0)),"",VLOOKUP(P10,Berechnung!$A$98:$K$147,11,0)))</f>
        <v/>
      </c>
      <c r="BC10" s="35" t="str">
        <f>IF(Q10="u",IF(ISERROR(VLOOKUP(CODE(Q10),Berechnung!$H$98:$K$147,4,0)),"",VLOOKUP(CODE(Q10),Berechnung!$H$98:$K$147,4,0)),IF(ISERROR(VLOOKUP(Q10,Berechnung!$A$98:$K$147,11,0)),"",VLOOKUP(Q10,Berechnung!$A$98:$K$147,11,0)))</f>
        <v/>
      </c>
      <c r="BD10" s="35" t="str">
        <f>IF(R10="u",IF(ISERROR(VLOOKUP(CODE(R10),Berechnung!$H$98:$K$147,4,0)),"",VLOOKUP(CODE(R10),Berechnung!$H$98:$K$147,4,0)),IF(ISERROR(VLOOKUP(R10,Berechnung!$A$98:$K$147,11,0)),"",VLOOKUP(R10,Berechnung!$A$98:$K$147,11,0)))</f>
        <v/>
      </c>
      <c r="BE10" s="35" t="str">
        <f>IF(S10="u",IF(ISERROR(VLOOKUP(CODE(S10),Berechnung!$H$98:$K$147,4,0)),"",VLOOKUP(CODE(S10),Berechnung!$H$98:$K$147,4,0)),IF(ISERROR(VLOOKUP(S10,Berechnung!$A$98:$K$147,11,0)),"",VLOOKUP(S10,Berechnung!$A$98:$K$147,11,0)))</f>
        <v/>
      </c>
      <c r="BF10" s="35" t="str">
        <f>IF(T10="u",IF(ISERROR(VLOOKUP(CODE(T10),Berechnung!$H$98:$K$147,4,0)),"",VLOOKUP(CODE(T10),Berechnung!$H$98:$K$147,4,0)),IF(ISERROR(VLOOKUP(T10,Berechnung!$A$98:$K$147,11,0)),"",VLOOKUP(T10,Berechnung!$A$98:$K$147,11,0)))</f>
        <v/>
      </c>
      <c r="BG10" s="35" t="str">
        <f>IF(U10="u",IF(ISERROR(VLOOKUP(CODE(U10),Berechnung!$H$98:$K$147,4,0)),"",VLOOKUP(CODE(U10),Berechnung!$H$98:$K$147,4,0)),IF(ISERROR(VLOOKUP(U10,Berechnung!$A$98:$K$147,11,0)),"",VLOOKUP(U10,Berechnung!$A$98:$K$147,11,0)))</f>
        <v/>
      </c>
      <c r="BH10" s="35" t="str">
        <f>IF(V10="u",IF(ISERROR(VLOOKUP(CODE(V10),Berechnung!$H$98:$K$147,4,0)),"",VLOOKUP(CODE(V10),Berechnung!$H$98:$K$147,4,0)),IF(ISERROR(VLOOKUP(V10,Berechnung!$A$98:$K$147,11,0)),"",VLOOKUP(V10,Berechnung!$A$98:$K$147,11,0)))</f>
        <v/>
      </c>
      <c r="BI10" s="35" t="str">
        <f>IF(W10="u",IF(ISERROR(VLOOKUP(CODE(W10),Berechnung!$H$98:$K$147,4,0)),"",VLOOKUP(CODE(W10),Berechnung!$H$98:$K$147,4,0)),IF(ISERROR(VLOOKUP(W10,Berechnung!$A$98:$K$147,11,0)),"",VLOOKUP(W10,Berechnung!$A$98:$K$147,11,0)))</f>
        <v/>
      </c>
      <c r="BJ10" s="35" t="str">
        <f>IF(X10="u",IF(ISERROR(VLOOKUP(CODE(X10),Berechnung!$H$98:$K$147,4,0)),"",VLOOKUP(CODE(X10),Berechnung!$H$98:$K$147,4,0)),IF(ISERROR(VLOOKUP(X10,Berechnung!$A$98:$K$147,11,0)),"",VLOOKUP(X10,Berechnung!$A$98:$K$147,11,0)))</f>
        <v/>
      </c>
      <c r="BK10" s="35" t="str">
        <f>IF(Y10="u",IF(ISERROR(VLOOKUP(CODE(Y10),Berechnung!$H$98:$K$147,4,0)),"",VLOOKUP(CODE(Y10),Berechnung!$H$98:$K$147,4,0)),IF(ISERROR(VLOOKUP(Y10,Berechnung!$A$98:$K$147,11,0)),"",VLOOKUP(Y10,Berechnung!$A$98:$K$147,11,0)))</f>
        <v/>
      </c>
      <c r="BL10" s="35" t="str">
        <f>IF(Z10="u",IF(ISERROR(VLOOKUP(CODE(Z10),Berechnung!$H$98:$K$147,4,0)),"",VLOOKUP(CODE(Z10),Berechnung!$H$98:$K$147,4,0)),IF(ISERROR(VLOOKUP(Z10,Berechnung!$A$98:$K$147,11,0)),"",VLOOKUP(Z10,Berechnung!$A$98:$K$147,11,0)))</f>
        <v/>
      </c>
      <c r="BM10" s="35" t="str">
        <f>IF(AA10="u",IF(ISERROR(VLOOKUP(CODE(AA10),Berechnung!$H$98:$K$147,4,0)),"",VLOOKUP(CODE(AA10),Berechnung!$H$98:$K$147,4,0)),IF(ISERROR(VLOOKUP(AA10,Berechnung!$A$98:$K$147,11,0)),"",VLOOKUP(AA10,Berechnung!$A$98:$K$147,11,0)))</f>
        <v/>
      </c>
      <c r="BN10" s="35" t="str">
        <f>IF(AB10="u",IF(ISERROR(VLOOKUP(CODE(AB10),Berechnung!$H$98:$K$147,4,0)),"",VLOOKUP(CODE(AB10),Berechnung!$H$98:$K$147,4,0)),IF(ISERROR(VLOOKUP(AB10,Berechnung!$A$98:$K$147,11,0)),"",VLOOKUP(AB10,Berechnung!$A$98:$K$147,11,0)))</f>
        <v/>
      </c>
      <c r="BO10" s="35" t="str">
        <f>IF(AC10="u",IF(ISERROR(VLOOKUP(CODE(AC10),Berechnung!$H$98:$K$147,4,0)),"",VLOOKUP(CODE(AC10),Berechnung!$H$98:$K$147,4,0)),IF(ISERROR(VLOOKUP(AC10,Berechnung!$A$98:$K$147,11,0)),"",VLOOKUP(AC10,Berechnung!$A$98:$K$147,11,0)))</f>
        <v/>
      </c>
      <c r="BP10" s="35" t="str">
        <f>IF(AD10="u",IF(ISERROR(VLOOKUP(CODE(AD10),Berechnung!$H$98:$K$147,4,0)),"",VLOOKUP(CODE(AD10),Berechnung!$H$98:$K$147,4,0)),IF(ISERROR(VLOOKUP(AD10,Berechnung!$A$98:$K$147,11,0)),"",VLOOKUP(AD10,Berechnung!$A$98:$K$147,11,0)))</f>
        <v/>
      </c>
      <c r="BQ10" s="35" t="str">
        <f>IF(AE10="u",IF(ISERROR(VLOOKUP(CODE(AE10),Berechnung!$H$98:$K$147,4,0)),"",VLOOKUP(CODE(AE10),Berechnung!$H$98:$K$147,4,0)),IF(ISERROR(VLOOKUP(AE10,Berechnung!$A$98:$K$147,11,0)),"",VLOOKUP(AE10,Berechnung!$A$98:$K$147,11,0)))</f>
        <v/>
      </c>
      <c r="BR10" s="35" t="str">
        <f>IF(AF10="u",IF(ISERROR(VLOOKUP(CODE(AF10),Berechnung!$H$98:$K$147,4,0)),"",VLOOKUP(CODE(AF10),Berechnung!$H$98:$K$147,4,0)),IF(ISERROR(VLOOKUP(AF10,Berechnung!$A$98:$K$147,11,0)),"",VLOOKUP(AF10,Berechnung!$A$98:$K$147,11,0)))</f>
        <v/>
      </c>
      <c r="BS10" s="35" t="str">
        <f>IF(AG10="u",IF(ISERROR(VLOOKUP(CODE(AG10),Berechnung!$H$98:$K$147,4,0)),"",VLOOKUP(CODE(AG10),Berechnung!$H$98:$K$147,4,0)),IF(ISERROR(VLOOKUP(AG10,Berechnung!$A$98:$K$147,11,0)),"",VLOOKUP(AG10,Berechnung!$A$98:$K$147,11,0)))</f>
        <v/>
      </c>
      <c r="BT10" s="35" t="str">
        <f>IF(AH10="u",IF(ISERROR(VLOOKUP(CODE(AH10),Berechnung!$H$98:$K$147,4,0)),"",VLOOKUP(CODE(AH10),Berechnung!$H$98:$K$147,4,0)),IF(ISERROR(VLOOKUP(AH10,Berechnung!$A$98:$K$147,11,0)),"",VLOOKUP(AH10,Berechnung!$A$98:$K$147,11,0)))</f>
        <v/>
      </c>
      <c r="BU10" s="35" t="str">
        <f>IF(AI10="u",IF(ISERROR(VLOOKUP(CODE(AI10),Berechnung!$H$98:$K$147,4,0)),"",VLOOKUP(CODE(AI10),Berechnung!$H$98:$K$147,4,0)),IF(ISERROR(VLOOKUP(AI10,Berechnung!$A$98:$K$147,11,0)),"",VLOOKUP(AI10,Berechnung!$A$98:$K$147,11,0)))</f>
        <v/>
      </c>
      <c r="BV10" s="35" t="str">
        <f>IF(AJ10="u",IF(ISERROR(VLOOKUP(CODE(AJ10),Berechnung!$H$98:$K$147,4,0)),"",VLOOKUP(CODE(AJ10),Berechnung!$H$98:$K$147,4,0)),IF(ISERROR(VLOOKUP(AJ10,Berechnung!$A$98:$K$147,11,0)),"",VLOOKUP(AJ10,Berechnung!$A$98:$K$147,11,0)))</f>
        <v/>
      </c>
    </row>
    <row r="11" spans="2:74" x14ac:dyDescent="0.25">
      <c r="B11" s="103">
        <v>6</v>
      </c>
      <c r="C11" s="31" t="str">
        <f>IF(ISERROR(VLOOKUP(B11,Mitarbeiter!$B$2:$D$51,2,0)),"",IF(VLOOKUP(B11,Mitarbeiter!$B$2:$D$51,2,0)="","",VLOOKUP(B11,Mitarbeiter!$B$2:$D$51,2,0)))</f>
        <v>Vorname6</v>
      </c>
      <c r="D11" s="37" t="str">
        <f>IF(ISERROR(VLOOKUP(B11,Mitarbeiter!$B$2:$D$51,3,0)),"",IF(VLOOKUP(B11,Mitarbeiter!$B$2:$D$51,3,0)="","",VLOOKUP(B11,Mitarbeiter!$B$2:$D$51,3,0)))</f>
        <v>Nachname6</v>
      </c>
      <c r="E11" s="32">
        <f t="array" ref="E11">IF(ISERROR(INDEX(Berechnung!$L$44:$L$93,MATCH(B11,Personalnummer,0))),"",INDEX(Berechnung!$L$44:$L$93,MATCH(B11,Personalnummer,0)))</f>
        <v>0</v>
      </c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35" t="str">
        <f t="array" ref="AK11">IF(B11="","",INDEX(Berechnung!$F$299:$F$348,ROW()-5))</f>
        <v>00:00</v>
      </c>
      <c r="AL11" s="29"/>
      <c r="AM11" s="29"/>
      <c r="AN11" s="29"/>
      <c r="AO11" s="29"/>
      <c r="AP11" s="82">
        <f>Berechnung!A157</f>
        <v>43933</v>
      </c>
      <c r="AR11" s="35" t="str">
        <f>IF(F11="u",IF(ISERROR(VLOOKUP(CODE(F11),Berechnung!$H$98:$K$147,4,0)),"",VLOOKUP(CODE(F11),Berechnung!$H$98:$K$147,4,0)),IF(ISERROR(VLOOKUP(F11,Berechnung!$A$98:$K$147,11,0)),"",VLOOKUP(F11,Berechnung!$A$98:$K$147,11,0)))</f>
        <v/>
      </c>
      <c r="AS11" s="35" t="str">
        <f>IF(G11="u",IF(ISERROR(VLOOKUP(CODE(G11),Berechnung!$H$98:$K$147,4,0)),"",VLOOKUP(CODE(G11),Berechnung!$H$98:$K$147,4,0)),IF(ISERROR(VLOOKUP(G11,Berechnung!$A$98:$K$147,11,0)),"",VLOOKUP(G11,Berechnung!$A$98:$K$147,11,0)))</f>
        <v/>
      </c>
      <c r="AT11" s="35" t="str">
        <f>IF(H11="u",IF(ISERROR(VLOOKUP(CODE(H11),Berechnung!$H$98:$K$147,4,0)),"",VLOOKUP(CODE(H11),Berechnung!$H$98:$K$147,4,0)),IF(ISERROR(VLOOKUP(H11,Berechnung!$A$98:$K$147,11,0)),"",VLOOKUP(H11,Berechnung!$A$98:$K$147,11,0)))</f>
        <v/>
      </c>
      <c r="AU11" s="35" t="str">
        <f>IF(I11="u",IF(ISERROR(VLOOKUP(CODE(I11),Berechnung!$H$98:$K$147,4,0)),"",VLOOKUP(CODE(I11),Berechnung!$H$98:$K$147,4,0)),IF(ISERROR(VLOOKUP(I11,Berechnung!$A$98:$K$147,11,0)),"",VLOOKUP(I11,Berechnung!$A$98:$K$147,11,0)))</f>
        <v/>
      </c>
      <c r="AV11" s="35" t="str">
        <f>IF(J11="u",IF(ISERROR(VLOOKUP(CODE(J11),Berechnung!$H$98:$K$147,4,0)),"",VLOOKUP(CODE(J11),Berechnung!$H$98:$K$147,4,0)),IF(ISERROR(VLOOKUP(J11,Berechnung!$A$98:$K$147,11,0)),"",VLOOKUP(J11,Berechnung!$A$98:$K$147,11,0)))</f>
        <v/>
      </c>
      <c r="AW11" s="35" t="str">
        <f>IF(K11="u",IF(ISERROR(VLOOKUP(CODE(K11),Berechnung!$H$98:$K$147,4,0)),"",VLOOKUP(CODE(K11),Berechnung!$H$98:$K$147,4,0)),IF(ISERROR(VLOOKUP(K11,Berechnung!$A$98:$K$147,11,0)),"",VLOOKUP(K11,Berechnung!$A$98:$K$147,11,0)))</f>
        <v/>
      </c>
      <c r="AX11" s="35" t="str">
        <f>IF(L11="u",IF(ISERROR(VLOOKUP(CODE(L11),Berechnung!$H$98:$K$147,4,0)),"",VLOOKUP(CODE(L11),Berechnung!$H$98:$K$147,4,0)),IF(ISERROR(VLOOKUP(L11,Berechnung!$A$98:$K$147,11,0)),"",VLOOKUP(L11,Berechnung!$A$98:$K$147,11,0)))</f>
        <v/>
      </c>
      <c r="AY11" s="35" t="str">
        <f>IF(M11="u",IF(ISERROR(VLOOKUP(CODE(M11),Berechnung!$H$98:$K$147,4,0)),"",VLOOKUP(CODE(M11),Berechnung!$H$98:$K$147,4,0)),IF(ISERROR(VLOOKUP(M11,Berechnung!$A$98:$K$147,11,0)),"",VLOOKUP(M11,Berechnung!$A$98:$K$147,11,0)))</f>
        <v/>
      </c>
      <c r="AZ11" s="35" t="str">
        <f>IF(N11="u",IF(ISERROR(VLOOKUP(CODE(N11),Berechnung!$H$98:$K$147,4,0)),"",VLOOKUP(CODE(N11),Berechnung!$H$98:$K$147,4,0)),IF(ISERROR(VLOOKUP(N11,Berechnung!$A$98:$K$147,11,0)),"",VLOOKUP(N11,Berechnung!$A$98:$K$147,11,0)))</f>
        <v/>
      </c>
      <c r="BA11" s="35" t="str">
        <f>IF(O11="u",IF(ISERROR(VLOOKUP(CODE(O11),Berechnung!$H$98:$K$147,4,0)),"",VLOOKUP(CODE(O11),Berechnung!$H$98:$K$147,4,0)),IF(ISERROR(VLOOKUP(O11,Berechnung!$A$98:$K$147,11,0)),"",VLOOKUP(O11,Berechnung!$A$98:$K$147,11,0)))</f>
        <v/>
      </c>
      <c r="BB11" s="35" t="str">
        <f>IF(P11="u",IF(ISERROR(VLOOKUP(CODE(P11),Berechnung!$H$98:$K$147,4,0)),"",VLOOKUP(CODE(P11),Berechnung!$H$98:$K$147,4,0)),IF(ISERROR(VLOOKUP(P11,Berechnung!$A$98:$K$147,11,0)),"",VLOOKUP(P11,Berechnung!$A$98:$K$147,11,0)))</f>
        <v/>
      </c>
      <c r="BC11" s="35" t="str">
        <f>IF(Q11="u",IF(ISERROR(VLOOKUP(CODE(Q11),Berechnung!$H$98:$K$147,4,0)),"",VLOOKUP(CODE(Q11),Berechnung!$H$98:$K$147,4,0)),IF(ISERROR(VLOOKUP(Q11,Berechnung!$A$98:$K$147,11,0)),"",VLOOKUP(Q11,Berechnung!$A$98:$K$147,11,0)))</f>
        <v/>
      </c>
      <c r="BD11" s="35" t="str">
        <f>IF(R11="u",IF(ISERROR(VLOOKUP(CODE(R11),Berechnung!$H$98:$K$147,4,0)),"",VLOOKUP(CODE(R11),Berechnung!$H$98:$K$147,4,0)),IF(ISERROR(VLOOKUP(R11,Berechnung!$A$98:$K$147,11,0)),"",VLOOKUP(R11,Berechnung!$A$98:$K$147,11,0)))</f>
        <v/>
      </c>
      <c r="BE11" s="35" t="str">
        <f>IF(S11="u",IF(ISERROR(VLOOKUP(CODE(S11),Berechnung!$H$98:$K$147,4,0)),"",VLOOKUP(CODE(S11),Berechnung!$H$98:$K$147,4,0)),IF(ISERROR(VLOOKUP(S11,Berechnung!$A$98:$K$147,11,0)),"",VLOOKUP(S11,Berechnung!$A$98:$K$147,11,0)))</f>
        <v/>
      </c>
      <c r="BF11" s="35" t="str">
        <f>IF(T11="u",IF(ISERROR(VLOOKUP(CODE(T11),Berechnung!$H$98:$K$147,4,0)),"",VLOOKUP(CODE(T11),Berechnung!$H$98:$K$147,4,0)),IF(ISERROR(VLOOKUP(T11,Berechnung!$A$98:$K$147,11,0)),"",VLOOKUP(T11,Berechnung!$A$98:$K$147,11,0)))</f>
        <v/>
      </c>
      <c r="BG11" s="35" t="str">
        <f>IF(U11="u",IF(ISERROR(VLOOKUP(CODE(U11),Berechnung!$H$98:$K$147,4,0)),"",VLOOKUP(CODE(U11),Berechnung!$H$98:$K$147,4,0)),IF(ISERROR(VLOOKUP(U11,Berechnung!$A$98:$K$147,11,0)),"",VLOOKUP(U11,Berechnung!$A$98:$K$147,11,0)))</f>
        <v/>
      </c>
      <c r="BH11" s="35" t="str">
        <f>IF(V11="u",IF(ISERROR(VLOOKUP(CODE(V11),Berechnung!$H$98:$K$147,4,0)),"",VLOOKUP(CODE(V11),Berechnung!$H$98:$K$147,4,0)),IF(ISERROR(VLOOKUP(V11,Berechnung!$A$98:$K$147,11,0)),"",VLOOKUP(V11,Berechnung!$A$98:$K$147,11,0)))</f>
        <v/>
      </c>
      <c r="BI11" s="35" t="str">
        <f>IF(W11="u",IF(ISERROR(VLOOKUP(CODE(W11),Berechnung!$H$98:$K$147,4,0)),"",VLOOKUP(CODE(W11),Berechnung!$H$98:$K$147,4,0)),IF(ISERROR(VLOOKUP(W11,Berechnung!$A$98:$K$147,11,0)),"",VLOOKUP(W11,Berechnung!$A$98:$K$147,11,0)))</f>
        <v/>
      </c>
      <c r="BJ11" s="35" t="str">
        <f>IF(X11="u",IF(ISERROR(VLOOKUP(CODE(X11),Berechnung!$H$98:$K$147,4,0)),"",VLOOKUP(CODE(X11),Berechnung!$H$98:$K$147,4,0)),IF(ISERROR(VLOOKUP(X11,Berechnung!$A$98:$K$147,11,0)),"",VLOOKUP(X11,Berechnung!$A$98:$K$147,11,0)))</f>
        <v/>
      </c>
      <c r="BK11" s="35" t="str">
        <f>IF(Y11="u",IF(ISERROR(VLOOKUP(CODE(Y11),Berechnung!$H$98:$K$147,4,0)),"",VLOOKUP(CODE(Y11),Berechnung!$H$98:$K$147,4,0)),IF(ISERROR(VLOOKUP(Y11,Berechnung!$A$98:$K$147,11,0)),"",VLOOKUP(Y11,Berechnung!$A$98:$K$147,11,0)))</f>
        <v/>
      </c>
      <c r="BL11" s="35" t="str">
        <f>IF(Z11="u",IF(ISERROR(VLOOKUP(CODE(Z11),Berechnung!$H$98:$K$147,4,0)),"",VLOOKUP(CODE(Z11),Berechnung!$H$98:$K$147,4,0)),IF(ISERROR(VLOOKUP(Z11,Berechnung!$A$98:$K$147,11,0)),"",VLOOKUP(Z11,Berechnung!$A$98:$K$147,11,0)))</f>
        <v/>
      </c>
      <c r="BM11" s="35" t="str">
        <f>IF(AA11="u",IF(ISERROR(VLOOKUP(CODE(AA11),Berechnung!$H$98:$K$147,4,0)),"",VLOOKUP(CODE(AA11),Berechnung!$H$98:$K$147,4,0)),IF(ISERROR(VLOOKUP(AA11,Berechnung!$A$98:$K$147,11,0)),"",VLOOKUP(AA11,Berechnung!$A$98:$K$147,11,0)))</f>
        <v/>
      </c>
      <c r="BN11" s="35" t="str">
        <f>IF(AB11="u",IF(ISERROR(VLOOKUP(CODE(AB11),Berechnung!$H$98:$K$147,4,0)),"",VLOOKUP(CODE(AB11),Berechnung!$H$98:$K$147,4,0)),IF(ISERROR(VLOOKUP(AB11,Berechnung!$A$98:$K$147,11,0)),"",VLOOKUP(AB11,Berechnung!$A$98:$K$147,11,0)))</f>
        <v/>
      </c>
      <c r="BO11" s="35" t="str">
        <f>IF(AC11="u",IF(ISERROR(VLOOKUP(CODE(AC11),Berechnung!$H$98:$K$147,4,0)),"",VLOOKUP(CODE(AC11),Berechnung!$H$98:$K$147,4,0)),IF(ISERROR(VLOOKUP(AC11,Berechnung!$A$98:$K$147,11,0)),"",VLOOKUP(AC11,Berechnung!$A$98:$K$147,11,0)))</f>
        <v/>
      </c>
      <c r="BP11" s="35" t="str">
        <f>IF(AD11="u",IF(ISERROR(VLOOKUP(CODE(AD11),Berechnung!$H$98:$K$147,4,0)),"",VLOOKUP(CODE(AD11),Berechnung!$H$98:$K$147,4,0)),IF(ISERROR(VLOOKUP(AD11,Berechnung!$A$98:$K$147,11,0)),"",VLOOKUP(AD11,Berechnung!$A$98:$K$147,11,0)))</f>
        <v/>
      </c>
      <c r="BQ11" s="35" t="str">
        <f>IF(AE11="u",IF(ISERROR(VLOOKUP(CODE(AE11),Berechnung!$H$98:$K$147,4,0)),"",VLOOKUP(CODE(AE11),Berechnung!$H$98:$K$147,4,0)),IF(ISERROR(VLOOKUP(AE11,Berechnung!$A$98:$K$147,11,0)),"",VLOOKUP(AE11,Berechnung!$A$98:$K$147,11,0)))</f>
        <v/>
      </c>
      <c r="BR11" s="35" t="str">
        <f>IF(AF11="u",IF(ISERROR(VLOOKUP(CODE(AF11),Berechnung!$H$98:$K$147,4,0)),"",VLOOKUP(CODE(AF11),Berechnung!$H$98:$K$147,4,0)),IF(ISERROR(VLOOKUP(AF11,Berechnung!$A$98:$K$147,11,0)),"",VLOOKUP(AF11,Berechnung!$A$98:$K$147,11,0)))</f>
        <v/>
      </c>
      <c r="BS11" s="35" t="str">
        <f>IF(AG11="u",IF(ISERROR(VLOOKUP(CODE(AG11),Berechnung!$H$98:$K$147,4,0)),"",VLOOKUP(CODE(AG11),Berechnung!$H$98:$K$147,4,0)),IF(ISERROR(VLOOKUP(AG11,Berechnung!$A$98:$K$147,11,0)),"",VLOOKUP(AG11,Berechnung!$A$98:$K$147,11,0)))</f>
        <v/>
      </c>
      <c r="BT11" s="35" t="str">
        <f>IF(AH11="u",IF(ISERROR(VLOOKUP(CODE(AH11),Berechnung!$H$98:$K$147,4,0)),"",VLOOKUP(CODE(AH11),Berechnung!$H$98:$K$147,4,0)),IF(ISERROR(VLOOKUP(AH11,Berechnung!$A$98:$K$147,11,0)),"",VLOOKUP(AH11,Berechnung!$A$98:$K$147,11,0)))</f>
        <v/>
      </c>
      <c r="BU11" s="35" t="str">
        <f>IF(AI11="u",IF(ISERROR(VLOOKUP(CODE(AI11),Berechnung!$H$98:$K$147,4,0)),"",VLOOKUP(CODE(AI11),Berechnung!$H$98:$K$147,4,0)),IF(ISERROR(VLOOKUP(AI11,Berechnung!$A$98:$K$147,11,0)),"",VLOOKUP(AI11,Berechnung!$A$98:$K$147,11,0)))</f>
        <v/>
      </c>
      <c r="BV11" s="35" t="str">
        <f>IF(AJ11="u",IF(ISERROR(VLOOKUP(CODE(AJ11),Berechnung!$H$98:$K$147,4,0)),"",VLOOKUP(CODE(AJ11),Berechnung!$H$98:$K$147,4,0)),IF(ISERROR(VLOOKUP(AJ11,Berechnung!$A$98:$K$147,11,0)),"",VLOOKUP(AJ11,Berechnung!$A$98:$K$147,11,0)))</f>
        <v/>
      </c>
    </row>
    <row r="12" spans="2:74" x14ac:dyDescent="0.25">
      <c r="B12" s="103">
        <v>7</v>
      </c>
      <c r="C12" s="31" t="str">
        <f>IF(ISERROR(VLOOKUP(B12,Mitarbeiter!$B$2:$D$51,2,0)),"",IF(VLOOKUP(B12,Mitarbeiter!$B$2:$D$51,2,0)="","",VLOOKUP(B12,Mitarbeiter!$B$2:$D$51,2,0)))</f>
        <v>Vorname7</v>
      </c>
      <c r="D12" s="37" t="str">
        <f>IF(ISERROR(VLOOKUP(B12,Mitarbeiter!$B$2:$D$51,3,0)),"",IF(VLOOKUP(B12,Mitarbeiter!$B$2:$D$51,3,0)="","",VLOOKUP(B12,Mitarbeiter!$B$2:$D$51,3,0)))</f>
        <v>Nachname7</v>
      </c>
      <c r="E12" s="32">
        <f t="array" ref="E12">IF(ISERROR(INDEX(Berechnung!$L$44:$L$93,MATCH(B12,Personalnummer,0))),"",INDEX(Berechnung!$L$44:$L$93,MATCH(B12,Personalnummer,0)))</f>
        <v>0</v>
      </c>
      <c r="F12" s="101"/>
      <c r="G12" s="101"/>
      <c r="H12" s="101"/>
      <c r="I12" s="101" t="s">
        <v>114</v>
      </c>
      <c r="J12" s="101" t="s">
        <v>114</v>
      </c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35" t="str">
        <f t="array" ref="AK12">IF(B12="","",INDEX(Berechnung!$F$299:$F$348,ROW()-5))</f>
        <v>16:00</v>
      </c>
      <c r="AL12" s="29"/>
      <c r="AM12" s="29"/>
      <c r="AN12" s="29"/>
      <c r="AO12" s="29"/>
      <c r="AP12" s="82">
        <f>Berechnung!A158</f>
        <v>43934</v>
      </c>
      <c r="AR12" s="35" t="str">
        <f>IF(F12="u",IF(ISERROR(VLOOKUP(CODE(F12),Berechnung!$H$98:$K$147,4,0)),"",VLOOKUP(CODE(F12),Berechnung!$H$98:$K$147,4,0)),IF(ISERROR(VLOOKUP(F12,Berechnung!$A$98:$K$147,11,0)),"",VLOOKUP(F12,Berechnung!$A$98:$K$147,11,0)))</f>
        <v/>
      </c>
      <c r="AS12" s="35" t="str">
        <f>IF(G12="u",IF(ISERROR(VLOOKUP(CODE(G12),Berechnung!$H$98:$K$147,4,0)),"",VLOOKUP(CODE(G12),Berechnung!$H$98:$K$147,4,0)),IF(ISERROR(VLOOKUP(G12,Berechnung!$A$98:$K$147,11,0)),"",VLOOKUP(G12,Berechnung!$A$98:$K$147,11,0)))</f>
        <v/>
      </c>
      <c r="AT12" s="35" t="str">
        <f>IF(H12="u",IF(ISERROR(VLOOKUP(CODE(H12),Berechnung!$H$98:$K$147,4,0)),"",VLOOKUP(CODE(H12),Berechnung!$H$98:$K$147,4,0)),IF(ISERROR(VLOOKUP(H12,Berechnung!$A$98:$K$147,11,0)),"",VLOOKUP(H12,Berechnung!$A$98:$K$147,11,0)))</f>
        <v/>
      </c>
      <c r="AU12" s="35" t="str">
        <f>IF(I12="u",IF(ISERROR(VLOOKUP(CODE(I12),Berechnung!$H$98:$K$147,4,0)),"",VLOOKUP(CODE(I12),Berechnung!$H$98:$K$147,4,0)),IF(ISERROR(VLOOKUP(I12,Berechnung!$A$98:$K$147,11,0)),"",VLOOKUP(I12,Berechnung!$A$98:$K$147,11,0)))</f>
        <v>Orange</v>
      </c>
      <c r="AV12" s="35" t="str">
        <f>IF(J12="u",IF(ISERROR(VLOOKUP(CODE(J12),Berechnung!$H$98:$K$147,4,0)),"",VLOOKUP(CODE(J12),Berechnung!$H$98:$K$147,4,0)),IF(ISERROR(VLOOKUP(J12,Berechnung!$A$98:$K$147,11,0)),"",VLOOKUP(J12,Berechnung!$A$98:$K$147,11,0)))</f>
        <v>Orange</v>
      </c>
      <c r="AW12" s="35" t="str">
        <f>IF(K12="u",IF(ISERROR(VLOOKUP(CODE(K12),Berechnung!$H$98:$K$147,4,0)),"",VLOOKUP(CODE(K12),Berechnung!$H$98:$K$147,4,0)),IF(ISERROR(VLOOKUP(K12,Berechnung!$A$98:$K$147,11,0)),"",VLOOKUP(K12,Berechnung!$A$98:$K$147,11,0)))</f>
        <v/>
      </c>
      <c r="AX12" s="35" t="str">
        <f>IF(L12="u",IF(ISERROR(VLOOKUP(CODE(L12),Berechnung!$H$98:$K$147,4,0)),"",VLOOKUP(CODE(L12),Berechnung!$H$98:$K$147,4,0)),IF(ISERROR(VLOOKUP(L12,Berechnung!$A$98:$K$147,11,0)),"",VLOOKUP(L12,Berechnung!$A$98:$K$147,11,0)))</f>
        <v/>
      </c>
      <c r="AY12" s="35" t="str">
        <f>IF(M12="u",IF(ISERROR(VLOOKUP(CODE(M12),Berechnung!$H$98:$K$147,4,0)),"",VLOOKUP(CODE(M12),Berechnung!$H$98:$K$147,4,0)),IF(ISERROR(VLOOKUP(M12,Berechnung!$A$98:$K$147,11,0)),"",VLOOKUP(M12,Berechnung!$A$98:$K$147,11,0)))</f>
        <v/>
      </c>
      <c r="AZ12" s="35" t="str">
        <f>IF(N12="u",IF(ISERROR(VLOOKUP(CODE(N12),Berechnung!$H$98:$K$147,4,0)),"",VLOOKUP(CODE(N12),Berechnung!$H$98:$K$147,4,0)),IF(ISERROR(VLOOKUP(N12,Berechnung!$A$98:$K$147,11,0)),"",VLOOKUP(N12,Berechnung!$A$98:$K$147,11,0)))</f>
        <v/>
      </c>
      <c r="BA12" s="35" t="str">
        <f>IF(O12="u",IF(ISERROR(VLOOKUP(CODE(O12),Berechnung!$H$98:$K$147,4,0)),"",VLOOKUP(CODE(O12),Berechnung!$H$98:$K$147,4,0)),IF(ISERROR(VLOOKUP(O12,Berechnung!$A$98:$K$147,11,0)),"",VLOOKUP(O12,Berechnung!$A$98:$K$147,11,0)))</f>
        <v/>
      </c>
      <c r="BB12" s="35" t="str">
        <f>IF(P12="u",IF(ISERROR(VLOOKUP(CODE(P12),Berechnung!$H$98:$K$147,4,0)),"",VLOOKUP(CODE(P12),Berechnung!$H$98:$K$147,4,0)),IF(ISERROR(VLOOKUP(P12,Berechnung!$A$98:$K$147,11,0)),"",VLOOKUP(P12,Berechnung!$A$98:$K$147,11,0)))</f>
        <v/>
      </c>
      <c r="BC12" s="35" t="str">
        <f>IF(Q12="u",IF(ISERROR(VLOOKUP(CODE(Q12),Berechnung!$H$98:$K$147,4,0)),"",VLOOKUP(CODE(Q12),Berechnung!$H$98:$K$147,4,0)),IF(ISERROR(VLOOKUP(Q12,Berechnung!$A$98:$K$147,11,0)),"",VLOOKUP(Q12,Berechnung!$A$98:$K$147,11,0)))</f>
        <v/>
      </c>
      <c r="BD12" s="35" t="str">
        <f>IF(R12="u",IF(ISERROR(VLOOKUP(CODE(R12),Berechnung!$H$98:$K$147,4,0)),"",VLOOKUP(CODE(R12),Berechnung!$H$98:$K$147,4,0)),IF(ISERROR(VLOOKUP(R12,Berechnung!$A$98:$K$147,11,0)),"",VLOOKUP(R12,Berechnung!$A$98:$K$147,11,0)))</f>
        <v/>
      </c>
      <c r="BE12" s="35" t="str">
        <f>IF(S12="u",IF(ISERROR(VLOOKUP(CODE(S12),Berechnung!$H$98:$K$147,4,0)),"",VLOOKUP(CODE(S12),Berechnung!$H$98:$K$147,4,0)),IF(ISERROR(VLOOKUP(S12,Berechnung!$A$98:$K$147,11,0)),"",VLOOKUP(S12,Berechnung!$A$98:$K$147,11,0)))</f>
        <v/>
      </c>
      <c r="BF12" s="35" t="str">
        <f>IF(T12="u",IF(ISERROR(VLOOKUP(CODE(T12),Berechnung!$H$98:$K$147,4,0)),"",VLOOKUP(CODE(T12),Berechnung!$H$98:$K$147,4,0)),IF(ISERROR(VLOOKUP(T12,Berechnung!$A$98:$K$147,11,0)),"",VLOOKUP(T12,Berechnung!$A$98:$K$147,11,0)))</f>
        <v/>
      </c>
      <c r="BG12" s="35" t="str">
        <f>IF(U12="u",IF(ISERROR(VLOOKUP(CODE(U12),Berechnung!$H$98:$K$147,4,0)),"",VLOOKUP(CODE(U12),Berechnung!$H$98:$K$147,4,0)),IF(ISERROR(VLOOKUP(U12,Berechnung!$A$98:$K$147,11,0)),"",VLOOKUP(U12,Berechnung!$A$98:$K$147,11,0)))</f>
        <v/>
      </c>
      <c r="BH12" s="35" t="str">
        <f>IF(V12="u",IF(ISERROR(VLOOKUP(CODE(V12),Berechnung!$H$98:$K$147,4,0)),"",VLOOKUP(CODE(V12),Berechnung!$H$98:$K$147,4,0)),IF(ISERROR(VLOOKUP(V12,Berechnung!$A$98:$K$147,11,0)),"",VLOOKUP(V12,Berechnung!$A$98:$K$147,11,0)))</f>
        <v/>
      </c>
      <c r="BI12" s="35" t="str">
        <f>IF(W12="u",IF(ISERROR(VLOOKUP(CODE(W12),Berechnung!$H$98:$K$147,4,0)),"",VLOOKUP(CODE(W12),Berechnung!$H$98:$K$147,4,0)),IF(ISERROR(VLOOKUP(W12,Berechnung!$A$98:$K$147,11,0)),"",VLOOKUP(W12,Berechnung!$A$98:$K$147,11,0)))</f>
        <v/>
      </c>
      <c r="BJ12" s="35" t="str">
        <f>IF(X12="u",IF(ISERROR(VLOOKUP(CODE(X12),Berechnung!$H$98:$K$147,4,0)),"",VLOOKUP(CODE(X12),Berechnung!$H$98:$K$147,4,0)),IF(ISERROR(VLOOKUP(X12,Berechnung!$A$98:$K$147,11,0)),"",VLOOKUP(X12,Berechnung!$A$98:$K$147,11,0)))</f>
        <v/>
      </c>
      <c r="BK12" s="35" t="str">
        <f>IF(Y12="u",IF(ISERROR(VLOOKUP(CODE(Y12),Berechnung!$H$98:$K$147,4,0)),"",VLOOKUP(CODE(Y12),Berechnung!$H$98:$K$147,4,0)),IF(ISERROR(VLOOKUP(Y12,Berechnung!$A$98:$K$147,11,0)),"",VLOOKUP(Y12,Berechnung!$A$98:$K$147,11,0)))</f>
        <v/>
      </c>
      <c r="BL12" s="35" t="str">
        <f>IF(Z12="u",IF(ISERROR(VLOOKUP(CODE(Z12),Berechnung!$H$98:$K$147,4,0)),"",VLOOKUP(CODE(Z12),Berechnung!$H$98:$K$147,4,0)),IF(ISERROR(VLOOKUP(Z12,Berechnung!$A$98:$K$147,11,0)),"",VLOOKUP(Z12,Berechnung!$A$98:$K$147,11,0)))</f>
        <v/>
      </c>
      <c r="BM12" s="35" t="str">
        <f>IF(AA12="u",IF(ISERROR(VLOOKUP(CODE(AA12),Berechnung!$H$98:$K$147,4,0)),"",VLOOKUP(CODE(AA12),Berechnung!$H$98:$K$147,4,0)),IF(ISERROR(VLOOKUP(AA12,Berechnung!$A$98:$K$147,11,0)),"",VLOOKUP(AA12,Berechnung!$A$98:$K$147,11,0)))</f>
        <v/>
      </c>
      <c r="BN12" s="35" t="str">
        <f>IF(AB12="u",IF(ISERROR(VLOOKUP(CODE(AB12),Berechnung!$H$98:$K$147,4,0)),"",VLOOKUP(CODE(AB12),Berechnung!$H$98:$K$147,4,0)),IF(ISERROR(VLOOKUP(AB12,Berechnung!$A$98:$K$147,11,0)),"",VLOOKUP(AB12,Berechnung!$A$98:$K$147,11,0)))</f>
        <v/>
      </c>
      <c r="BO12" s="35" t="str">
        <f>IF(AC12="u",IF(ISERROR(VLOOKUP(CODE(AC12),Berechnung!$H$98:$K$147,4,0)),"",VLOOKUP(CODE(AC12),Berechnung!$H$98:$K$147,4,0)),IF(ISERROR(VLOOKUP(AC12,Berechnung!$A$98:$K$147,11,0)),"",VLOOKUP(AC12,Berechnung!$A$98:$K$147,11,0)))</f>
        <v/>
      </c>
      <c r="BP12" s="35" t="str">
        <f>IF(AD12="u",IF(ISERROR(VLOOKUP(CODE(AD12),Berechnung!$H$98:$K$147,4,0)),"",VLOOKUP(CODE(AD12),Berechnung!$H$98:$K$147,4,0)),IF(ISERROR(VLOOKUP(AD12,Berechnung!$A$98:$K$147,11,0)),"",VLOOKUP(AD12,Berechnung!$A$98:$K$147,11,0)))</f>
        <v/>
      </c>
      <c r="BQ12" s="35" t="str">
        <f>IF(AE12="u",IF(ISERROR(VLOOKUP(CODE(AE12),Berechnung!$H$98:$K$147,4,0)),"",VLOOKUP(CODE(AE12),Berechnung!$H$98:$K$147,4,0)),IF(ISERROR(VLOOKUP(AE12,Berechnung!$A$98:$K$147,11,0)),"",VLOOKUP(AE12,Berechnung!$A$98:$K$147,11,0)))</f>
        <v/>
      </c>
      <c r="BR12" s="35" t="str">
        <f>IF(AF12="u",IF(ISERROR(VLOOKUP(CODE(AF12),Berechnung!$H$98:$K$147,4,0)),"",VLOOKUP(CODE(AF12),Berechnung!$H$98:$K$147,4,0)),IF(ISERROR(VLOOKUP(AF12,Berechnung!$A$98:$K$147,11,0)),"",VLOOKUP(AF12,Berechnung!$A$98:$K$147,11,0)))</f>
        <v/>
      </c>
      <c r="BS12" s="35" t="str">
        <f>IF(AG12="u",IF(ISERROR(VLOOKUP(CODE(AG12),Berechnung!$H$98:$K$147,4,0)),"",VLOOKUP(CODE(AG12),Berechnung!$H$98:$K$147,4,0)),IF(ISERROR(VLOOKUP(AG12,Berechnung!$A$98:$K$147,11,0)),"",VLOOKUP(AG12,Berechnung!$A$98:$K$147,11,0)))</f>
        <v/>
      </c>
      <c r="BT12" s="35" t="str">
        <f>IF(AH12="u",IF(ISERROR(VLOOKUP(CODE(AH12),Berechnung!$H$98:$K$147,4,0)),"",VLOOKUP(CODE(AH12),Berechnung!$H$98:$K$147,4,0)),IF(ISERROR(VLOOKUP(AH12,Berechnung!$A$98:$K$147,11,0)),"",VLOOKUP(AH12,Berechnung!$A$98:$K$147,11,0)))</f>
        <v/>
      </c>
      <c r="BU12" s="35" t="str">
        <f>IF(AI12="u",IF(ISERROR(VLOOKUP(CODE(AI12),Berechnung!$H$98:$K$147,4,0)),"",VLOOKUP(CODE(AI12),Berechnung!$H$98:$K$147,4,0)),IF(ISERROR(VLOOKUP(AI12,Berechnung!$A$98:$K$147,11,0)),"",VLOOKUP(AI12,Berechnung!$A$98:$K$147,11,0)))</f>
        <v/>
      </c>
      <c r="BV12" s="35" t="str">
        <f>IF(AJ12="u",IF(ISERROR(VLOOKUP(CODE(AJ12),Berechnung!$H$98:$K$147,4,0)),"",VLOOKUP(CODE(AJ12),Berechnung!$H$98:$K$147,4,0)),IF(ISERROR(VLOOKUP(AJ12,Berechnung!$A$98:$K$147,11,0)),"",VLOOKUP(AJ12,Berechnung!$A$98:$K$147,11,0)))</f>
        <v/>
      </c>
    </row>
    <row r="13" spans="2:74" x14ac:dyDescent="0.25">
      <c r="B13" s="103">
        <v>8</v>
      </c>
      <c r="C13" s="31" t="str">
        <f>IF(ISERROR(VLOOKUP(B13,Mitarbeiter!$B$2:$D$51,2,0)),"",IF(VLOOKUP(B13,Mitarbeiter!$B$2:$D$51,2,0)="","",VLOOKUP(B13,Mitarbeiter!$B$2:$D$51,2,0)))</f>
        <v>Vorname8</v>
      </c>
      <c r="D13" s="37" t="str">
        <f>IF(ISERROR(VLOOKUP(B13,Mitarbeiter!$B$2:$D$51,3,0)),"",IF(VLOOKUP(B13,Mitarbeiter!$B$2:$D$51,3,0)="","",VLOOKUP(B13,Mitarbeiter!$B$2:$D$51,3,0)))</f>
        <v>Nachname8</v>
      </c>
      <c r="E13" s="32">
        <f t="array" ref="E13">IF(ISERROR(INDEX(Berechnung!$L$44:$L$93,MATCH(B13,Personalnummer,0))),"",INDEX(Berechnung!$L$44:$L$93,MATCH(B13,Personalnummer,0)))</f>
        <v>0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35" t="str">
        <f t="array" ref="AK13">IF(B13="","",INDEX(Berechnung!$F$299:$F$348,ROW()-5))</f>
        <v>00:00</v>
      </c>
      <c r="AL13" s="29"/>
      <c r="AM13" s="29"/>
      <c r="AN13" s="29"/>
      <c r="AO13" s="29"/>
      <c r="AP13" s="82">
        <f>Berechnung!A159</f>
        <v>43952</v>
      </c>
      <c r="AR13" s="35" t="str">
        <f>IF(F13="u",IF(ISERROR(VLOOKUP(CODE(F13),Berechnung!$H$98:$K$147,4,0)),"",VLOOKUP(CODE(F13),Berechnung!$H$98:$K$147,4,0)),IF(ISERROR(VLOOKUP(F13,Berechnung!$A$98:$K$147,11,0)),"",VLOOKUP(F13,Berechnung!$A$98:$K$147,11,0)))</f>
        <v/>
      </c>
      <c r="AS13" s="35" t="str">
        <f>IF(G13="u",IF(ISERROR(VLOOKUP(CODE(G13),Berechnung!$H$98:$K$147,4,0)),"",VLOOKUP(CODE(G13),Berechnung!$H$98:$K$147,4,0)),IF(ISERROR(VLOOKUP(G13,Berechnung!$A$98:$K$147,11,0)),"",VLOOKUP(G13,Berechnung!$A$98:$K$147,11,0)))</f>
        <v/>
      </c>
      <c r="AT13" s="35" t="str">
        <f>IF(H13="u",IF(ISERROR(VLOOKUP(CODE(H13),Berechnung!$H$98:$K$147,4,0)),"",VLOOKUP(CODE(H13),Berechnung!$H$98:$K$147,4,0)),IF(ISERROR(VLOOKUP(H13,Berechnung!$A$98:$K$147,11,0)),"",VLOOKUP(H13,Berechnung!$A$98:$K$147,11,0)))</f>
        <v/>
      </c>
      <c r="AU13" s="35" t="str">
        <f>IF(I13="u",IF(ISERROR(VLOOKUP(CODE(I13),Berechnung!$H$98:$K$147,4,0)),"",VLOOKUP(CODE(I13),Berechnung!$H$98:$K$147,4,0)),IF(ISERROR(VLOOKUP(I13,Berechnung!$A$98:$K$147,11,0)),"",VLOOKUP(I13,Berechnung!$A$98:$K$147,11,0)))</f>
        <v/>
      </c>
      <c r="AV13" s="35" t="str">
        <f>IF(J13="u",IF(ISERROR(VLOOKUP(CODE(J13),Berechnung!$H$98:$K$147,4,0)),"",VLOOKUP(CODE(J13),Berechnung!$H$98:$K$147,4,0)),IF(ISERROR(VLOOKUP(J13,Berechnung!$A$98:$K$147,11,0)),"",VLOOKUP(J13,Berechnung!$A$98:$K$147,11,0)))</f>
        <v/>
      </c>
      <c r="AW13" s="35" t="str">
        <f>IF(K13="u",IF(ISERROR(VLOOKUP(CODE(K13),Berechnung!$H$98:$K$147,4,0)),"",VLOOKUP(CODE(K13),Berechnung!$H$98:$K$147,4,0)),IF(ISERROR(VLOOKUP(K13,Berechnung!$A$98:$K$147,11,0)),"",VLOOKUP(K13,Berechnung!$A$98:$K$147,11,0)))</f>
        <v/>
      </c>
      <c r="AX13" s="35" t="str">
        <f>IF(L13="u",IF(ISERROR(VLOOKUP(CODE(L13),Berechnung!$H$98:$K$147,4,0)),"",VLOOKUP(CODE(L13),Berechnung!$H$98:$K$147,4,0)),IF(ISERROR(VLOOKUP(L13,Berechnung!$A$98:$K$147,11,0)),"",VLOOKUP(L13,Berechnung!$A$98:$K$147,11,0)))</f>
        <v/>
      </c>
      <c r="AY13" s="35" t="str">
        <f>IF(M13="u",IF(ISERROR(VLOOKUP(CODE(M13),Berechnung!$H$98:$K$147,4,0)),"",VLOOKUP(CODE(M13),Berechnung!$H$98:$K$147,4,0)),IF(ISERROR(VLOOKUP(M13,Berechnung!$A$98:$K$147,11,0)),"",VLOOKUP(M13,Berechnung!$A$98:$K$147,11,0)))</f>
        <v/>
      </c>
      <c r="AZ13" s="35" t="str">
        <f>IF(N13="u",IF(ISERROR(VLOOKUP(CODE(N13),Berechnung!$H$98:$K$147,4,0)),"",VLOOKUP(CODE(N13),Berechnung!$H$98:$K$147,4,0)),IF(ISERROR(VLOOKUP(N13,Berechnung!$A$98:$K$147,11,0)),"",VLOOKUP(N13,Berechnung!$A$98:$K$147,11,0)))</f>
        <v/>
      </c>
      <c r="BA13" s="35" t="str">
        <f>IF(O13="u",IF(ISERROR(VLOOKUP(CODE(O13),Berechnung!$H$98:$K$147,4,0)),"",VLOOKUP(CODE(O13),Berechnung!$H$98:$K$147,4,0)),IF(ISERROR(VLOOKUP(O13,Berechnung!$A$98:$K$147,11,0)),"",VLOOKUP(O13,Berechnung!$A$98:$K$147,11,0)))</f>
        <v/>
      </c>
      <c r="BB13" s="35" t="str">
        <f>IF(P13="u",IF(ISERROR(VLOOKUP(CODE(P13),Berechnung!$H$98:$K$147,4,0)),"",VLOOKUP(CODE(P13),Berechnung!$H$98:$K$147,4,0)),IF(ISERROR(VLOOKUP(P13,Berechnung!$A$98:$K$147,11,0)),"",VLOOKUP(P13,Berechnung!$A$98:$K$147,11,0)))</f>
        <v/>
      </c>
      <c r="BC13" s="35" t="str">
        <f>IF(Q13="u",IF(ISERROR(VLOOKUP(CODE(Q13),Berechnung!$H$98:$K$147,4,0)),"",VLOOKUP(CODE(Q13),Berechnung!$H$98:$K$147,4,0)),IF(ISERROR(VLOOKUP(Q13,Berechnung!$A$98:$K$147,11,0)),"",VLOOKUP(Q13,Berechnung!$A$98:$K$147,11,0)))</f>
        <v/>
      </c>
      <c r="BD13" s="35" t="str">
        <f>IF(R13="u",IF(ISERROR(VLOOKUP(CODE(R13),Berechnung!$H$98:$K$147,4,0)),"",VLOOKUP(CODE(R13),Berechnung!$H$98:$K$147,4,0)),IF(ISERROR(VLOOKUP(R13,Berechnung!$A$98:$K$147,11,0)),"",VLOOKUP(R13,Berechnung!$A$98:$K$147,11,0)))</f>
        <v/>
      </c>
      <c r="BE13" s="35" t="str">
        <f>IF(S13="u",IF(ISERROR(VLOOKUP(CODE(S13),Berechnung!$H$98:$K$147,4,0)),"",VLOOKUP(CODE(S13),Berechnung!$H$98:$K$147,4,0)),IF(ISERROR(VLOOKUP(S13,Berechnung!$A$98:$K$147,11,0)),"",VLOOKUP(S13,Berechnung!$A$98:$K$147,11,0)))</f>
        <v/>
      </c>
      <c r="BF13" s="35" t="str">
        <f>IF(T13="u",IF(ISERROR(VLOOKUP(CODE(T13),Berechnung!$H$98:$K$147,4,0)),"",VLOOKUP(CODE(T13),Berechnung!$H$98:$K$147,4,0)),IF(ISERROR(VLOOKUP(T13,Berechnung!$A$98:$K$147,11,0)),"",VLOOKUP(T13,Berechnung!$A$98:$K$147,11,0)))</f>
        <v/>
      </c>
      <c r="BG13" s="35" t="str">
        <f>IF(U13="u",IF(ISERROR(VLOOKUP(CODE(U13),Berechnung!$H$98:$K$147,4,0)),"",VLOOKUP(CODE(U13),Berechnung!$H$98:$K$147,4,0)),IF(ISERROR(VLOOKUP(U13,Berechnung!$A$98:$K$147,11,0)),"",VLOOKUP(U13,Berechnung!$A$98:$K$147,11,0)))</f>
        <v/>
      </c>
      <c r="BH13" s="35" t="str">
        <f>IF(V13="u",IF(ISERROR(VLOOKUP(CODE(V13),Berechnung!$H$98:$K$147,4,0)),"",VLOOKUP(CODE(V13),Berechnung!$H$98:$K$147,4,0)),IF(ISERROR(VLOOKUP(V13,Berechnung!$A$98:$K$147,11,0)),"",VLOOKUP(V13,Berechnung!$A$98:$K$147,11,0)))</f>
        <v/>
      </c>
      <c r="BI13" s="35" t="str">
        <f>IF(W13="u",IF(ISERROR(VLOOKUP(CODE(W13),Berechnung!$H$98:$K$147,4,0)),"",VLOOKUP(CODE(W13),Berechnung!$H$98:$K$147,4,0)),IF(ISERROR(VLOOKUP(W13,Berechnung!$A$98:$K$147,11,0)),"",VLOOKUP(W13,Berechnung!$A$98:$K$147,11,0)))</f>
        <v/>
      </c>
      <c r="BJ13" s="35" t="str">
        <f>IF(X13="u",IF(ISERROR(VLOOKUP(CODE(X13),Berechnung!$H$98:$K$147,4,0)),"",VLOOKUP(CODE(X13),Berechnung!$H$98:$K$147,4,0)),IF(ISERROR(VLOOKUP(X13,Berechnung!$A$98:$K$147,11,0)),"",VLOOKUP(X13,Berechnung!$A$98:$K$147,11,0)))</f>
        <v/>
      </c>
      <c r="BK13" s="35" t="str">
        <f>IF(Y13="u",IF(ISERROR(VLOOKUP(CODE(Y13),Berechnung!$H$98:$K$147,4,0)),"",VLOOKUP(CODE(Y13),Berechnung!$H$98:$K$147,4,0)),IF(ISERROR(VLOOKUP(Y13,Berechnung!$A$98:$K$147,11,0)),"",VLOOKUP(Y13,Berechnung!$A$98:$K$147,11,0)))</f>
        <v/>
      </c>
      <c r="BL13" s="35" t="str">
        <f>IF(Z13="u",IF(ISERROR(VLOOKUP(CODE(Z13),Berechnung!$H$98:$K$147,4,0)),"",VLOOKUP(CODE(Z13),Berechnung!$H$98:$K$147,4,0)),IF(ISERROR(VLOOKUP(Z13,Berechnung!$A$98:$K$147,11,0)),"",VLOOKUP(Z13,Berechnung!$A$98:$K$147,11,0)))</f>
        <v/>
      </c>
      <c r="BM13" s="35" t="str">
        <f>IF(AA13="u",IF(ISERROR(VLOOKUP(CODE(AA13),Berechnung!$H$98:$K$147,4,0)),"",VLOOKUP(CODE(AA13),Berechnung!$H$98:$K$147,4,0)),IF(ISERROR(VLOOKUP(AA13,Berechnung!$A$98:$K$147,11,0)),"",VLOOKUP(AA13,Berechnung!$A$98:$K$147,11,0)))</f>
        <v/>
      </c>
      <c r="BN13" s="35" t="str">
        <f>IF(AB13="u",IF(ISERROR(VLOOKUP(CODE(AB13),Berechnung!$H$98:$K$147,4,0)),"",VLOOKUP(CODE(AB13),Berechnung!$H$98:$K$147,4,0)),IF(ISERROR(VLOOKUP(AB13,Berechnung!$A$98:$K$147,11,0)),"",VLOOKUP(AB13,Berechnung!$A$98:$K$147,11,0)))</f>
        <v/>
      </c>
      <c r="BO13" s="35" t="str">
        <f>IF(AC13="u",IF(ISERROR(VLOOKUP(CODE(AC13),Berechnung!$H$98:$K$147,4,0)),"",VLOOKUP(CODE(AC13),Berechnung!$H$98:$K$147,4,0)),IF(ISERROR(VLOOKUP(AC13,Berechnung!$A$98:$K$147,11,0)),"",VLOOKUP(AC13,Berechnung!$A$98:$K$147,11,0)))</f>
        <v/>
      </c>
      <c r="BP13" s="35" t="str">
        <f>IF(AD13="u",IF(ISERROR(VLOOKUP(CODE(AD13),Berechnung!$H$98:$K$147,4,0)),"",VLOOKUP(CODE(AD13),Berechnung!$H$98:$K$147,4,0)),IF(ISERROR(VLOOKUP(AD13,Berechnung!$A$98:$K$147,11,0)),"",VLOOKUP(AD13,Berechnung!$A$98:$K$147,11,0)))</f>
        <v/>
      </c>
      <c r="BQ13" s="35" t="str">
        <f>IF(AE13="u",IF(ISERROR(VLOOKUP(CODE(AE13),Berechnung!$H$98:$K$147,4,0)),"",VLOOKUP(CODE(AE13),Berechnung!$H$98:$K$147,4,0)),IF(ISERROR(VLOOKUP(AE13,Berechnung!$A$98:$K$147,11,0)),"",VLOOKUP(AE13,Berechnung!$A$98:$K$147,11,0)))</f>
        <v/>
      </c>
      <c r="BR13" s="35" t="str">
        <f>IF(AF13="u",IF(ISERROR(VLOOKUP(CODE(AF13),Berechnung!$H$98:$K$147,4,0)),"",VLOOKUP(CODE(AF13),Berechnung!$H$98:$K$147,4,0)),IF(ISERROR(VLOOKUP(AF13,Berechnung!$A$98:$K$147,11,0)),"",VLOOKUP(AF13,Berechnung!$A$98:$K$147,11,0)))</f>
        <v/>
      </c>
      <c r="BS13" s="35" t="str">
        <f>IF(AG13="u",IF(ISERROR(VLOOKUP(CODE(AG13),Berechnung!$H$98:$K$147,4,0)),"",VLOOKUP(CODE(AG13),Berechnung!$H$98:$K$147,4,0)),IF(ISERROR(VLOOKUP(AG13,Berechnung!$A$98:$K$147,11,0)),"",VLOOKUP(AG13,Berechnung!$A$98:$K$147,11,0)))</f>
        <v/>
      </c>
      <c r="BT13" s="35" t="str">
        <f>IF(AH13="u",IF(ISERROR(VLOOKUP(CODE(AH13),Berechnung!$H$98:$K$147,4,0)),"",VLOOKUP(CODE(AH13),Berechnung!$H$98:$K$147,4,0)),IF(ISERROR(VLOOKUP(AH13,Berechnung!$A$98:$K$147,11,0)),"",VLOOKUP(AH13,Berechnung!$A$98:$K$147,11,0)))</f>
        <v/>
      </c>
      <c r="BU13" s="35" t="str">
        <f>IF(AI13="u",IF(ISERROR(VLOOKUP(CODE(AI13),Berechnung!$H$98:$K$147,4,0)),"",VLOOKUP(CODE(AI13),Berechnung!$H$98:$K$147,4,0)),IF(ISERROR(VLOOKUP(AI13,Berechnung!$A$98:$K$147,11,0)),"",VLOOKUP(AI13,Berechnung!$A$98:$K$147,11,0)))</f>
        <v/>
      </c>
      <c r="BV13" s="35" t="str">
        <f>IF(AJ13="u",IF(ISERROR(VLOOKUP(CODE(AJ13),Berechnung!$H$98:$K$147,4,0)),"",VLOOKUP(CODE(AJ13),Berechnung!$H$98:$K$147,4,0)),IF(ISERROR(VLOOKUP(AJ13,Berechnung!$A$98:$K$147,11,0)),"",VLOOKUP(AJ13,Berechnung!$A$98:$K$147,11,0)))</f>
        <v/>
      </c>
    </row>
    <row r="14" spans="2:74" x14ac:dyDescent="0.25">
      <c r="B14" s="103">
        <v>9</v>
      </c>
      <c r="C14" s="31" t="str">
        <f>IF(ISERROR(VLOOKUP(B14,Mitarbeiter!$B$2:$D$51,2,0)),"",IF(VLOOKUP(B14,Mitarbeiter!$B$2:$D$51,2,0)="","",VLOOKUP(B14,Mitarbeiter!$B$2:$D$51,2,0)))</f>
        <v>Vorname9</v>
      </c>
      <c r="D14" s="37" t="str">
        <f>IF(ISERROR(VLOOKUP(B14,Mitarbeiter!$B$2:$D$51,3,0)),"",IF(VLOOKUP(B14,Mitarbeiter!$B$2:$D$51,3,0)="","",VLOOKUP(B14,Mitarbeiter!$B$2:$D$51,3,0)))</f>
        <v>Nachname9</v>
      </c>
      <c r="E14" s="32">
        <f t="array" ref="E14">IF(ISERROR(INDEX(Berechnung!$L$44:$L$93,MATCH(B14,Personalnummer,0))),"",INDEX(Berechnung!$L$44:$L$93,MATCH(B14,Personalnummer,0)))</f>
        <v>0</v>
      </c>
      <c r="F14" s="101"/>
      <c r="G14" s="101"/>
      <c r="H14" s="101"/>
      <c r="I14" s="101"/>
      <c r="J14" s="101"/>
      <c r="K14" s="101"/>
      <c r="L14" s="101"/>
      <c r="M14" s="101" t="s">
        <v>122</v>
      </c>
      <c r="N14" s="101" t="s">
        <v>122</v>
      </c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35" t="str">
        <f t="array" ref="AK14">IF(B14="","",INDEX(Berechnung!$F$299:$F$348,ROW()-5))</f>
        <v>12:00</v>
      </c>
      <c r="AL14" s="29"/>
      <c r="AM14" s="29"/>
      <c r="AN14" s="29"/>
      <c r="AO14" s="29"/>
      <c r="AP14" s="82">
        <f>Berechnung!A160</f>
        <v>43972</v>
      </c>
      <c r="AR14" s="35" t="str">
        <f>IF(F14="u",IF(ISERROR(VLOOKUP(CODE(F14),Berechnung!$H$98:$K$147,4,0)),"",VLOOKUP(CODE(F14),Berechnung!$H$98:$K$147,4,0)),IF(ISERROR(VLOOKUP(F14,Berechnung!$A$98:$K$147,11,0)),"",VLOOKUP(F14,Berechnung!$A$98:$K$147,11,0)))</f>
        <v/>
      </c>
      <c r="AS14" s="35" t="str">
        <f>IF(G14="u",IF(ISERROR(VLOOKUP(CODE(G14),Berechnung!$H$98:$K$147,4,0)),"",VLOOKUP(CODE(G14),Berechnung!$H$98:$K$147,4,0)),IF(ISERROR(VLOOKUP(G14,Berechnung!$A$98:$K$147,11,0)),"",VLOOKUP(G14,Berechnung!$A$98:$K$147,11,0)))</f>
        <v/>
      </c>
      <c r="AT14" s="35" t="str">
        <f>IF(H14="u",IF(ISERROR(VLOOKUP(CODE(H14),Berechnung!$H$98:$K$147,4,0)),"",VLOOKUP(CODE(H14),Berechnung!$H$98:$K$147,4,0)),IF(ISERROR(VLOOKUP(H14,Berechnung!$A$98:$K$147,11,0)),"",VLOOKUP(H14,Berechnung!$A$98:$K$147,11,0)))</f>
        <v/>
      </c>
      <c r="AU14" s="35" t="str">
        <f>IF(I14="u",IF(ISERROR(VLOOKUP(CODE(I14),Berechnung!$H$98:$K$147,4,0)),"",VLOOKUP(CODE(I14),Berechnung!$H$98:$K$147,4,0)),IF(ISERROR(VLOOKUP(I14,Berechnung!$A$98:$K$147,11,0)),"",VLOOKUP(I14,Berechnung!$A$98:$K$147,11,0)))</f>
        <v/>
      </c>
      <c r="AV14" s="35" t="str">
        <f>IF(J14="u",IF(ISERROR(VLOOKUP(CODE(J14),Berechnung!$H$98:$K$147,4,0)),"",VLOOKUP(CODE(J14),Berechnung!$H$98:$K$147,4,0)),IF(ISERROR(VLOOKUP(J14,Berechnung!$A$98:$K$147,11,0)),"",VLOOKUP(J14,Berechnung!$A$98:$K$147,11,0)))</f>
        <v/>
      </c>
      <c r="AW14" s="35" t="str">
        <f>IF(K14="u",IF(ISERROR(VLOOKUP(CODE(K14),Berechnung!$H$98:$K$147,4,0)),"",VLOOKUP(CODE(K14),Berechnung!$H$98:$K$147,4,0)),IF(ISERROR(VLOOKUP(K14,Berechnung!$A$98:$K$147,11,0)),"",VLOOKUP(K14,Berechnung!$A$98:$K$147,11,0)))</f>
        <v/>
      </c>
      <c r="AX14" s="35" t="str">
        <f>IF(L14="u",IF(ISERROR(VLOOKUP(CODE(L14),Berechnung!$H$98:$K$147,4,0)),"",VLOOKUP(CODE(L14),Berechnung!$H$98:$K$147,4,0)),IF(ISERROR(VLOOKUP(L14,Berechnung!$A$98:$K$147,11,0)),"",VLOOKUP(L14,Berechnung!$A$98:$K$147,11,0)))</f>
        <v/>
      </c>
      <c r="AY14" s="35" t="str">
        <f>IF(M14="u",IF(ISERROR(VLOOKUP(CODE(M14),Berechnung!$H$98:$K$147,4,0)),"",VLOOKUP(CODE(M14),Berechnung!$H$98:$K$147,4,0)),IF(ISERROR(VLOOKUP(M14,Berechnung!$A$98:$K$147,11,0)),"",VLOOKUP(M14,Berechnung!$A$98:$K$147,11,0)))</f>
        <v>Gelb</v>
      </c>
      <c r="AZ14" s="35" t="str">
        <f>IF(N14="u",IF(ISERROR(VLOOKUP(CODE(N14),Berechnung!$H$98:$K$147,4,0)),"",VLOOKUP(CODE(N14),Berechnung!$H$98:$K$147,4,0)),IF(ISERROR(VLOOKUP(N14,Berechnung!$A$98:$K$147,11,0)),"",VLOOKUP(N14,Berechnung!$A$98:$K$147,11,0)))</f>
        <v>Gelb</v>
      </c>
      <c r="BA14" s="35" t="str">
        <f>IF(O14="u",IF(ISERROR(VLOOKUP(CODE(O14),Berechnung!$H$98:$K$147,4,0)),"",VLOOKUP(CODE(O14),Berechnung!$H$98:$K$147,4,0)),IF(ISERROR(VLOOKUP(O14,Berechnung!$A$98:$K$147,11,0)),"",VLOOKUP(O14,Berechnung!$A$98:$K$147,11,0)))</f>
        <v/>
      </c>
      <c r="BB14" s="35" t="str">
        <f>IF(P14="u",IF(ISERROR(VLOOKUP(CODE(P14),Berechnung!$H$98:$K$147,4,0)),"",VLOOKUP(CODE(P14),Berechnung!$H$98:$K$147,4,0)),IF(ISERROR(VLOOKUP(P14,Berechnung!$A$98:$K$147,11,0)),"",VLOOKUP(P14,Berechnung!$A$98:$K$147,11,0)))</f>
        <v/>
      </c>
      <c r="BC14" s="35" t="str">
        <f>IF(Q14="u",IF(ISERROR(VLOOKUP(CODE(Q14),Berechnung!$H$98:$K$147,4,0)),"",VLOOKUP(CODE(Q14),Berechnung!$H$98:$K$147,4,0)),IF(ISERROR(VLOOKUP(Q14,Berechnung!$A$98:$K$147,11,0)),"",VLOOKUP(Q14,Berechnung!$A$98:$K$147,11,0)))</f>
        <v/>
      </c>
      <c r="BD14" s="35" t="str">
        <f>IF(R14="u",IF(ISERROR(VLOOKUP(CODE(R14),Berechnung!$H$98:$K$147,4,0)),"",VLOOKUP(CODE(R14),Berechnung!$H$98:$K$147,4,0)),IF(ISERROR(VLOOKUP(R14,Berechnung!$A$98:$K$147,11,0)),"",VLOOKUP(R14,Berechnung!$A$98:$K$147,11,0)))</f>
        <v/>
      </c>
      <c r="BE14" s="35" t="str">
        <f>IF(S14="u",IF(ISERROR(VLOOKUP(CODE(S14),Berechnung!$H$98:$K$147,4,0)),"",VLOOKUP(CODE(S14),Berechnung!$H$98:$K$147,4,0)),IF(ISERROR(VLOOKUP(S14,Berechnung!$A$98:$K$147,11,0)),"",VLOOKUP(S14,Berechnung!$A$98:$K$147,11,0)))</f>
        <v/>
      </c>
      <c r="BF14" s="35" t="str">
        <f>IF(T14="u",IF(ISERROR(VLOOKUP(CODE(T14),Berechnung!$H$98:$K$147,4,0)),"",VLOOKUP(CODE(T14),Berechnung!$H$98:$K$147,4,0)),IF(ISERROR(VLOOKUP(T14,Berechnung!$A$98:$K$147,11,0)),"",VLOOKUP(T14,Berechnung!$A$98:$K$147,11,0)))</f>
        <v/>
      </c>
      <c r="BG14" s="35" t="str">
        <f>IF(U14="u",IF(ISERROR(VLOOKUP(CODE(U14),Berechnung!$H$98:$K$147,4,0)),"",VLOOKUP(CODE(U14),Berechnung!$H$98:$K$147,4,0)),IF(ISERROR(VLOOKUP(U14,Berechnung!$A$98:$K$147,11,0)),"",VLOOKUP(U14,Berechnung!$A$98:$K$147,11,0)))</f>
        <v/>
      </c>
      <c r="BH14" s="35" t="str">
        <f>IF(V14="u",IF(ISERROR(VLOOKUP(CODE(V14),Berechnung!$H$98:$K$147,4,0)),"",VLOOKUP(CODE(V14),Berechnung!$H$98:$K$147,4,0)),IF(ISERROR(VLOOKUP(V14,Berechnung!$A$98:$K$147,11,0)),"",VLOOKUP(V14,Berechnung!$A$98:$K$147,11,0)))</f>
        <v/>
      </c>
      <c r="BI14" s="35" t="str">
        <f>IF(W14="u",IF(ISERROR(VLOOKUP(CODE(W14),Berechnung!$H$98:$K$147,4,0)),"",VLOOKUP(CODE(W14),Berechnung!$H$98:$K$147,4,0)),IF(ISERROR(VLOOKUP(W14,Berechnung!$A$98:$K$147,11,0)),"",VLOOKUP(W14,Berechnung!$A$98:$K$147,11,0)))</f>
        <v/>
      </c>
      <c r="BJ14" s="35" t="str">
        <f>IF(X14="u",IF(ISERROR(VLOOKUP(CODE(X14),Berechnung!$H$98:$K$147,4,0)),"",VLOOKUP(CODE(X14),Berechnung!$H$98:$K$147,4,0)),IF(ISERROR(VLOOKUP(X14,Berechnung!$A$98:$K$147,11,0)),"",VLOOKUP(X14,Berechnung!$A$98:$K$147,11,0)))</f>
        <v/>
      </c>
      <c r="BK14" s="35" t="str">
        <f>IF(Y14="u",IF(ISERROR(VLOOKUP(CODE(Y14),Berechnung!$H$98:$K$147,4,0)),"",VLOOKUP(CODE(Y14),Berechnung!$H$98:$K$147,4,0)),IF(ISERROR(VLOOKUP(Y14,Berechnung!$A$98:$K$147,11,0)),"",VLOOKUP(Y14,Berechnung!$A$98:$K$147,11,0)))</f>
        <v/>
      </c>
      <c r="BL14" s="35" t="str">
        <f>IF(Z14="u",IF(ISERROR(VLOOKUP(CODE(Z14),Berechnung!$H$98:$K$147,4,0)),"",VLOOKUP(CODE(Z14),Berechnung!$H$98:$K$147,4,0)),IF(ISERROR(VLOOKUP(Z14,Berechnung!$A$98:$K$147,11,0)),"",VLOOKUP(Z14,Berechnung!$A$98:$K$147,11,0)))</f>
        <v/>
      </c>
      <c r="BM14" s="35" t="str">
        <f>IF(AA14="u",IF(ISERROR(VLOOKUP(CODE(AA14),Berechnung!$H$98:$K$147,4,0)),"",VLOOKUP(CODE(AA14),Berechnung!$H$98:$K$147,4,0)),IF(ISERROR(VLOOKUP(AA14,Berechnung!$A$98:$K$147,11,0)),"",VLOOKUP(AA14,Berechnung!$A$98:$K$147,11,0)))</f>
        <v/>
      </c>
      <c r="BN14" s="35" t="str">
        <f>IF(AB14="u",IF(ISERROR(VLOOKUP(CODE(AB14),Berechnung!$H$98:$K$147,4,0)),"",VLOOKUP(CODE(AB14),Berechnung!$H$98:$K$147,4,0)),IF(ISERROR(VLOOKUP(AB14,Berechnung!$A$98:$K$147,11,0)),"",VLOOKUP(AB14,Berechnung!$A$98:$K$147,11,0)))</f>
        <v/>
      </c>
      <c r="BO14" s="35" t="str">
        <f>IF(AC14="u",IF(ISERROR(VLOOKUP(CODE(AC14),Berechnung!$H$98:$K$147,4,0)),"",VLOOKUP(CODE(AC14),Berechnung!$H$98:$K$147,4,0)),IF(ISERROR(VLOOKUP(AC14,Berechnung!$A$98:$K$147,11,0)),"",VLOOKUP(AC14,Berechnung!$A$98:$K$147,11,0)))</f>
        <v/>
      </c>
      <c r="BP14" s="35" t="str">
        <f>IF(AD14="u",IF(ISERROR(VLOOKUP(CODE(AD14),Berechnung!$H$98:$K$147,4,0)),"",VLOOKUP(CODE(AD14),Berechnung!$H$98:$K$147,4,0)),IF(ISERROR(VLOOKUP(AD14,Berechnung!$A$98:$K$147,11,0)),"",VLOOKUP(AD14,Berechnung!$A$98:$K$147,11,0)))</f>
        <v/>
      </c>
      <c r="BQ14" s="35" t="str">
        <f>IF(AE14="u",IF(ISERROR(VLOOKUP(CODE(AE14),Berechnung!$H$98:$K$147,4,0)),"",VLOOKUP(CODE(AE14),Berechnung!$H$98:$K$147,4,0)),IF(ISERROR(VLOOKUP(AE14,Berechnung!$A$98:$K$147,11,0)),"",VLOOKUP(AE14,Berechnung!$A$98:$K$147,11,0)))</f>
        <v/>
      </c>
      <c r="BR14" s="35" t="str">
        <f>IF(AF14="u",IF(ISERROR(VLOOKUP(CODE(AF14),Berechnung!$H$98:$K$147,4,0)),"",VLOOKUP(CODE(AF14),Berechnung!$H$98:$K$147,4,0)),IF(ISERROR(VLOOKUP(AF14,Berechnung!$A$98:$K$147,11,0)),"",VLOOKUP(AF14,Berechnung!$A$98:$K$147,11,0)))</f>
        <v/>
      </c>
      <c r="BS14" s="35" t="str">
        <f>IF(AG14="u",IF(ISERROR(VLOOKUP(CODE(AG14),Berechnung!$H$98:$K$147,4,0)),"",VLOOKUP(CODE(AG14),Berechnung!$H$98:$K$147,4,0)),IF(ISERROR(VLOOKUP(AG14,Berechnung!$A$98:$K$147,11,0)),"",VLOOKUP(AG14,Berechnung!$A$98:$K$147,11,0)))</f>
        <v/>
      </c>
      <c r="BT14" s="35" t="str">
        <f>IF(AH14="u",IF(ISERROR(VLOOKUP(CODE(AH14),Berechnung!$H$98:$K$147,4,0)),"",VLOOKUP(CODE(AH14),Berechnung!$H$98:$K$147,4,0)),IF(ISERROR(VLOOKUP(AH14,Berechnung!$A$98:$K$147,11,0)),"",VLOOKUP(AH14,Berechnung!$A$98:$K$147,11,0)))</f>
        <v/>
      </c>
      <c r="BU14" s="35" t="str">
        <f>IF(AI14="u",IF(ISERROR(VLOOKUP(CODE(AI14),Berechnung!$H$98:$K$147,4,0)),"",VLOOKUP(CODE(AI14),Berechnung!$H$98:$K$147,4,0)),IF(ISERROR(VLOOKUP(AI14,Berechnung!$A$98:$K$147,11,0)),"",VLOOKUP(AI14,Berechnung!$A$98:$K$147,11,0)))</f>
        <v/>
      </c>
      <c r="BV14" s="35" t="str">
        <f>IF(AJ14="u",IF(ISERROR(VLOOKUP(CODE(AJ14),Berechnung!$H$98:$K$147,4,0)),"",VLOOKUP(CODE(AJ14),Berechnung!$H$98:$K$147,4,0)),IF(ISERROR(VLOOKUP(AJ14,Berechnung!$A$98:$K$147,11,0)),"",VLOOKUP(AJ14,Berechnung!$A$98:$K$147,11,0)))</f>
        <v/>
      </c>
    </row>
    <row r="15" spans="2:74" x14ac:dyDescent="0.25">
      <c r="B15" s="103">
        <v>10</v>
      </c>
      <c r="C15" s="31" t="str">
        <f>IF(ISERROR(VLOOKUP(B15,Mitarbeiter!$B$2:$D$51,2,0)),"",IF(VLOOKUP(B15,Mitarbeiter!$B$2:$D$51,2,0)="","",VLOOKUP(B15,Mitarbeiter!$B$2:$D$51,2,0)))</f>
        <v>Vorname10</v>
      </c>
      <c r="D15" s="37" t="str">
        <f>IF(ISERROR(VLOOKUP(B15,Mitarbeiter!$B$2:$D$51,3,0)),"",IF(VLOOKUP(B15,Mitarbeiter!$B$2:$D$51,3,0)="","",VLOOKUP(B15,Mitarbeiter!$B$2:$D$51,3,0)))</f>
        <v>Nachname10</v>
      </c>
      <c r="E15" s="32">
        <f t="array" ref="E15">IF(ISERROR(INDEX(Berechnung!$L$44:$L$93,MATCH(B15,Personalnummer,0))),"",INDEX(Berechnung!$L$44:$L$93,MATCH(B15,Personalnummer,0)))</f>
        <v>0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 t="s">
        <v>116</v>
      </c>
      <c r="S15" s="101" t="s">
        <v>116</v>
      </c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35" t="str">
        <f t="array" ref="AK15">IF(B15="","",INDEX(Berechnung!$F$299:$F$348,ROW()-5))</f>
        <v>16:00</v>
      </c>
      <c r="AL15" s="29"/>
      <c r="AM15" s="29"/>
      <c r="AN15" s="29"/>
      <c r="AO15" s="29"/>
      <c r="AP15" s="82">
        <f>Berechnung!A161</f>
        <v>43981</v>
      </c>
      <c r="AR15" s="35" t="str">
        <f>IF(F15="u",IF(ISERROR(VLOOKUP(CODE(F15),Berechnung!$H$98:$K$147,4,0)),"",VLOOKUP(CODE(F15),Berechnung!$H$98:$K$147,4,0)),IF(ISERROR(VLOOKUP(F15,Berechnung!$A$98:$K$147,11,0)),"",VLOOKUP(F15,Berechnung!$A$98:$K$147,11,0)))</f>
        <v/>
      </c>
      <c r="AS15" s="35" t="str">
        <f>IF(G15="u",IF(ISERROR(VLOOKUP(CODE(G15),Berechnung!$H$98:$K$147,4,0)),"",VLOOKUP(CODE(G15),Berechnung!$H$98:$K$147,4,0)),IF(ISERROR(VLOOKUP(G15,Berechnung!$A$98:$K$147,11,0)),"",VLOOKUP(G15,Berechnung!$A$98:$K$147,11,0)))</f>
        <v/>
      </c>
      <c r="AT15" s="35" t="str">
        <f>IF(H15="u",IF(ISERROR(VLOOKUP(CODE(H15),Berechnung!$H$98:$K$147,4,0)),"",VLOOKUP(CODE(H15),Berechnung!$H$98:$K$147,4,0)),IF(ISERROR(VLOOKUP(H15,Berechnung!$A$98:$K$147,11,0)),"",VLOOKUP(H15,Berechnung!$A$98:$K$147,11,0)))</f>
        <v/>
      </c>
      <c r="AU15" s="35" t="str">
        <f>IF(I15="u",IF(ISERROR(VLOOKUP(CODE(I15),Berechnung!$H$98:$K$147,4,0)),"",VLOOKUP(CODE(I15),Berechnung!$H$98:$K$147,4,0)),IF(ISERROR(VLOOKUP(I15,Berechnung!$A$98:$K$147,11,0)),"",VLOOKUP(I15,Berechnung!$A$98:$K$147,11,0)))</f>
        <v/>
      </c>
      <c r="AV15" s="35" t="str">
        <f>IF(J15="u",IF(ISERROR(VLOOKUP(CODE(J15),Berechnung!$H$98:$K$147,4,0)),"",VLOOKUP(CODE(J15),Berechnung!$H$98:$K$147,4,0)),IF(ISERROR(VLOOKUP(J15,Berechnung!$A$98:$K$147,11,0)),"",VLOOKUP(J15,Berechnung!$A$98:$K$147,11,0)))</f>
        <v/>
      </c>
      <c r="AW15" s="35" t="str">
        <f>IF(K15="u",IF(ISERROR(VLOOKUP(CODE(K15),Berechnung!$H$98:$K$147,4,0)),"",VLOOKUP(CODE(K15),Berechnung!$H$98:$K$147,4,0)),IF(ISERROR(VLOOKUP(K15,Berechnung!$A$98:$K$147,11,0)),"",VLOOKUP(K15,Berechnung!$A$98:$K$147,11,0)))</f>
        <v/>
      </c>
      <c r="AX15" s="35" t="str">
        <f>IF(L15="u",IF(ISERROR(VLOOKUP(CODE(L15),Berechnung!$H$98:$K$147,4,0)),"",VLOOKUP(CODE(L15),Berechnung!$H$98:$K$147,4,0)),IF(ISERROR(VLOOKUP(L15,Berechnung!$A$98:$K$147,11,0)),"",VLOOKUP(L15,Berechnung!$A$98:$K$147,11,0)))</f>
        <v/>
      </c>
      <c r="AY15" s="35" t="str">
        <f>IF(M15="u",IF(ISERROR(VLOOKUP(CODE(M15),Berechnung!$H$98:$K$147,4,0)),"",VLOOKUP(CODE(M15),Berechnung!$H$98:$K$147,4,0)),IF(ISERROR(VLOOKUP(M15,Berechnung!$A$98:$K$147,11,0)),"",VLOOKUP(M15,Berechnung!$A$98:$K$147,11,0)))</f>
        <v/>
      </c>
      <c r="AZ15" s="35" t="str">
        <f>IF(N15="u",IF(ISERROR(VLOOKUP(CODE(N15),Berechnung!$H$98:$K$147,4,0)),"",VLOOKUP(CODE(N15),Berechnung!$H$98:$K$147,4,0)),IF(ISERROR(VLOOKUP(N15,Berechnung!$A$98:$K$147,11,0)),"",VLOOKUP(N15,Berechnung!$A$98:$K$147,11,0)))</f>
        <v/>
      </c>
      <c r="BA15" s="35" t="str">
        <f>IF(O15="u",IF(ISERROR(VLOOKUP(CODE(O15),Berechnung!$H$98:$K$147,4,0)),"",VLOOKUP(CODE(O15),Berechnung!$H$98:$K$147,4,0)),IF(ISERROR(VLOOKUP(O15,Berechnung!$A$98:$K$147,11,0)),"",VLOOKUP(O15,Berechnung!$A$98:$K$147,11,0)))</f>
        <v/>
      </c>
      <c r="BB15" s="35" t="str">
        <f>IF(P15="u",IF(ISERROR(VLOOKUP(CODE(P15),Berechnung!$H$98:$K$147,4,0)),"",VLOOKUP(CODE(P15),Berechnung!$H$98:$K$147,4,0)),IF(ISERROR(VLOOKUP(P15,Berechnung!$A$98:$K$147,11,0)),"",VLOOKUP(P15,Berechnung!$A$98:$K$147,11,0)))</f>
        <v/>
      </c>
      <c r="BC15" s="35" t="str">
        <f>IF(Q15="u",IF(ISERROR(VLOOKUP(CODE(Q15),Berechnung!$H$98:$K$147,4,0)),"",VLOOKUP(CODE(Q15),Berechnung!$H$98:$K$147,4,0)),IF(ISERROR(VLOOKUP(Q15,Berechnung!$A$98:$K$147,11,0)),"",VLOOKUP(Q15,Berechnung!$A$98:$K$147,11,0)))</f>
        <v/>
      </c>
      <c r="BD15" s="35" t="str">
        <f>IF(R15="u",IF(ISERROR(VLOOKUP(CODE(R15),Berechnung!$H$98:$K$147,4,0)),"",VLOOKUP(CODE(R15),Berechnung!$H$98:$K$147,4,0)),IF(ISERROR(VLOOKUP(R15,Berechnung!$A$98:$K$147,11,0)),"",VLOOKUP(R15,Berechnung!$A$98:$K$147,11,0)))</f>
        <v>Hellgrün</v>
      </c>
      <c r="BE15" s="35" t="str">
        <f>IF(S15="u",IF(ISERROR(VLOOKUP(CODE(S15),Berechnung!$H$98:$K$147,4,0)),"",VLOOKUP(CODE(S15),Berechnung!$H$98:$K$147,4,0)),IF(ISERROR(VLOOKUP(S15,Berechnung!$A$98:$K$147,11,0)),"",VLOOKUP(S15,Berechnung!$A$98:$K$147,11,0)))</f>
        <v>Hellgrün</v>
      </c>
      <c r="BF15" s="35" t="str">
        <f>IF(T15="u",IF(ISERROR(VLOOKUP(CODE(T15),Berechnung!$H$98:$K$147,4,0)),"",VLOOKUP(CODE(T15),Berechnung!$H$98:$K$147,4,0)),IF(ISERROR(VLOOKUP(T15,Berechnung!$A$98:$K$147,11,0)),"",VLOOKUP(T15,Berechnung!$A$98:$K$147,11,0)))</f>
        <v/>
      </c>
      <c r="BG15" s="35" t="str">
        <f>IF(U15="u",IF(ISERROR(VLOOKUP(CODE(U15),Berechnung!$H$98:$K$147,4,0)),"",VLOOKUP(CODE(U15),Berechnung!$H$98:$K$147,4,0)),IF(ISERROR(VLOOKUP(U15,Berechnung!$A$98:$K$147,11,0)),"",VLOOKUP(U15,Berechnung!$A$98:$K$147,11,0)))</f>
        <v/>
      </c>
      <c r="BH15" s="35" t="str">
        <f>IF(V15="u",IF(ISERROR(VLOOKUP(CODE(V15),Berechnung!$H$98:$K$147,4,0)),"",VLOOKUP(CODE(V15),Berechnung!$H$98:$K$147,4,0)),IF(ISERROR(VLOOKUP(V15,Berechnung!$A$98:$K$147,11,0)),"",VLOOKUP(V15,Berechnung!$A$98:$K$147,11,0)))</f>
        <v/>
      </c>
      <c r="BI15" s="35" t="str">
        <f>IF(W15="u",IF(ISERROR(VLOOKUP(CODE(W15),Berechnung!$H$98:$K$147,4,0)),"",VLOOKUP(CODE(W15),Berechnung!$H$98:$K$147,4,0)),IF(ISERROR(VLOOKUP(W15,Berechnung!$A$98:$K$147,11,0)),"",VLOOKUP(W15,Berechnung!$A$98:$K$147,11,0)))</f>
        <v/>
      </c>
      <c r="BJ15" s="35" t="str">
        <f>IF(X15="u",IF(ISERROR(VLOOKUP(CODE(X15),Berechnung!$H$98:$K$147,4,0)),"",VLOOKUP(CODE(X15),Berechnung!$H$98:$K$147,4,0)),IF(ISERROR(VLOOKUP(X15,Berechnung!$A$98:$K$147,11,0)),"",VLOOKUP(X15,Berechnung!$A$98:$K$147,11,0)))</f>
        <v/>
      </c>
      <c r="BK15" s="35" t="str">
        <f>IF(Y15="u",IF(ISERROR(VLOOKUP(CODE(Y15),Berechnung!$H$98:$K$147,4,0)),"",VLOOKUP(CODE(Y15),Berechnung!$H$98:$K$147,4,0)),IF(ISERROR(VLOOKUP(Y15,Berechnung!$A$98:$K$147,11,0)),"",VLOOKUP(Y15,Berechnung!$A$98:$K$147,11,0)))</f>
        <v/>
      </c>
      <c r="BL15" s="35" t="str">
        <f>IF(Z15="u",IF(ISERROR(VLOOKUP(CODE(Z15),Berechnung!$H$98:$K$147,4,0)),"",VLOOKUP(CODE(Z15),Berechnung!$H$98:$K$147,4,0)),IF(ISERROR(VLOOKUP(Z15,Berechnung!$A$98:$K$147,11,0)),"",VLOOKUP(Z15,Berechnung!$A$98:$K$147,11,0)))</f>
        <v/>
      </c>
      <c r="BM15" s="35" t="str">
        <f>IF(AA15="u",IF(ISERROR(VLOOKUP(CODE(AA15),Berechnung!$H$98:$K$147,4,0)),"",VLOOKUP(CODE(AA15),Berechnung!$H$98:$K$147,4,0)),IF(ISERROR(VLOOKUP(AA15,Berechnung!$A$98:$K$147,11,0)),"",VLOOKUP(AA15,Berechnung!$A$98:$K$147,11,0)))</f>
        <v/>
      </c>
      <c r="BN15" s="35" t="str">
        <f>IF(AB15="u",IF(ISERROR(VLOOKUP(CODE(AB15),Berechnung!$H$98:$K$147,4,0)),"",VLOOKUP(CODE(AB15),Berechnung!$H$98:$K$147,4,0)),IF(ISERROR(VLOOKUP(AB15,Berechnung!$A$98:$K$147,11,0)),"",VLOOKUP(AB15,Berechnung!$A$98:$K$147,11,0)))</f>
        <v/>
      </c>
      <c r="BO15" s="35" t="str">
        <f>IF(AC15="u",IF(ISERROR(VLOOKUP(CODE(AC15),Berechnung!$H$98:$K$147,4,0)),"",VLOOKUP(CODE(AC15),Berechnung!$H$98:$K$147,4,0)),IF(ISERROR(VLOOKUP(AC15,Berechnung!$A$98:$K$147,11,0)),"",VLOOKUP(AC15,Berechnung!$A$98:$K$147,11,0)))</f>
        <v/>
      </c>
      <c r="BP15" s="35" t="str">
        <f>IF(AD15="u",IF(ISERROR(VLOOKUP(CODE(AD15),Berechnung!$H$98:$K$147,4,0)),"",VLOOKUP(CODE(AD15),Berechnung!$H$98:$K$147,4,0)),IF(ISERROR(VLOOKUP(AD15,Berechnung!$A$98:$K$147,11,0)),"",VLOOKUP(AD15,Berechnung!$A$98:$K$147,11,0)))</f>
        <v/>
      </c>
      <c r="BQ15" s="35" t="str">
        <f>IF(AE15="u",IF(ISERROR(VLOOKUP(CODE(AE15),Berechnung!$H$98:$K$147,4,0)),"",VLOOKUP(CODE(AE15),Berechnung!$H$98:$K$147,4,0)),IF(ISERROR(VLOOKUP(AE15,Berechnung!$A$98:$K$147,11,0)),"",VLOOKUP(AE15,Berechnung!$A$98:$K$147,11,0)))</f>
        <v/>
      </c>
      <c r="BR15" s="35" t="str">
        <f>IF(AF15="u",IF(ISERROR(VLOOKUP(CODE(AF15),Berechnung!$H$98:$K$147,4,0)),"",VLOOKUP(CODE(AF15),Berechnung!$H$98:$K$147,4,0)),IF(ISERROR(VLOOKUP(AF15,Berechnung!$A$98:$K$147,11,0)),"",VLOOKUP(AF15,Berechnung!$A$98:$K$147,11,0)))</f>
        <v/>
      </c>
      <c r="BS15" s="35" t="str">
        <f>IF(AG15="u",IF(ISERROR(VLOOKUP(CODE(AG15),Berechnung!$H$98:$K$147,4,0)),"",VLOOKUP(CODE(AG15),Berechnung!$H$98:$K$147,4,0)),IF(ISERROR(VLOOKUP(AG15,Berechnung!$A$98:$K$147,11,0)),"",VLOOKUP(AG15,Berechnung!$A$98:$K$147,11,0)))</f>
        <v/>
      </c>
      <c r="BT15" s="35" t="str">
        <f>IF(AH15="u",IF(ISERROR(VLOOKUP(CODE(AH15),Berechnung!$H$98:$K$147,4,0)),"",VLOOKUP(CODE(AH15),Berechnung!$H$98:$K$147,4,0)),IF(ISERROR(VLOOKUP(AH15,Berechnung!$A$98:$K$147,11,0)),"",VLOOKUP(AH15,Berechnung!$A$98:$K$147,11,0)))</f>
        <v/>
      </c>
      <c r="BU15" s="35" t="str">
        <f>IF(AI15="u",IF(ISERROR(VLOOKUP(CODE(AI15),Berechnung!$H$98:$K$147,4,0)),"",VLOOKUP(CODE(AI15),Berechnung!$H$98:$K$147,4,0)),IF(ISERROR(VLOOKUP(AI15,Berechnung!$A$98:$K$147,11,0)),"",VLOOKUP(AI15,Berechnung!$A$98:$K$147,11,0)))</f>
        <v/>
      </c>
      <c r="BV15" s="35" t="str">
        <f>IF(AJ15="u",IF(ISERROR(VLOOKUP(CODE(AJ15),Berechnung!$H$98:$K$147,4,0)),"",VLOOKUP(CODE(AJ15),Berechnung!$H$98:$K$147,4,0)),IF(ISERROR(VLOOKUP(AJ15,Berechnung!$A$98:$K$147,11,0)),"",VLOOKUP(AJ15,Berechnung!$A$98:$K$147,11,0)))</f>
        <v/>
      </c>
    </row>
    <row r="16" spans="2:74" x14ac:dyDescent="0.25">
      <c r="B16" s="103">
        <v>11</v>
      </c>
      <c r="C16" s="31" t="str">
        <f>IF(ISERROR(VLOOKUP(B16,Mitarbeiter!$B$2:$D$51,2,0)),"",IF(VLOOKUP(B16,Mitarbeiter!$B$2:$D$51,2,0)="","",VLOOKUP(B16,Mitarbeiter!$B$2:$D$51,2,0)))</f>
        <v>Vorname11</v>
      </c>
      <c r="D16" s="37" t="str">
        <f>IF(ISERROR(VLOOKUP(B16,Mitarbeiter!$B$2:$D$51,3,0)),"",IF(VLOOKUP(B16,Mitarbeiter!$B$2:$D$51,3,0)="","",VLOOKUP(B16,Mitarbeiter!$B$2:$D$51,3,0)))</f>
        <v>Nachname11</v>
      </c>
      <c r="E16" s="32">
        <f t="array" ref="E16">IF(ISERROR(INDEX(Berechnung!$L$44:$L$93,MATCH(B16,Personalnummer,0))),"",INDEX(Berechnung!$L$44:$L$93,MATCH(B16,Personalnummer,0)))</f>
        <v>0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 t="s">
        <v>303</v>
      </c>
      <c r="S16" s="101" t="s">
        <v>303</v>
      </c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35" t="str">
        <f t="array" ref="AK16">IF(B16="","",INDEX(Berechnung!$F$299:$F$348,ROW()-5))</f>
        <v>12:00</v>
      </c>
      <c r="AL16" s="29"/>
      <c r="AM16" s="29"/>
      <c r="AN16" s="29"/>
      <c r="AO16" s="29"/>
      <c r="AP16" s="82">
        <f>Berechnung!A162</f>
        <v>43982</v>
      </c>
      <c r="AR16" s="35" t="str">
        <f>IF(F16="u",IF(ISERROR(VLOOKUP(CODE(F16),Berechnung!$H$98:$K$147,4,0)),"",VLOOKUP(CODE(F16),Berechnung!$H$98:$K$147,4,0)),IF(ISERROR(VLOOKUP(F16,Berechnung!$A$98:$K$147,11,0)),"",VLOOKUP(F16,Berechnung!$A$98:$K$147,11,0)))</f>
        <v/>
      </c>
      <c r="AS16" s="35" t="str">
        <f>IF(G16="u",IF(ISERROR(VLOOKUP(CODE(G16),Berechnung!$H$98:$K$147,4,0)),"",VLOOKUP(CODE(G16),Berechnung!$H$98:$K$147,4,0)),IF(ISERROR(VLOOKUP(G16,Berechnung!$A$98:$K$147,11,0)),"",VLOOKUP(G16,Berechnung!$A$98:$K$147,11,0)))</f>
        <v/>
      </c>
      <c r="AT16" s="35" t="str">
        <f>IF(H16="u",IF(ISERROR(VLOOKUP(CODE(H16),Berechnung!$H$98:$K$147,4,0)),"",VLOOKUP(CODE(H16),Berechnung!$H$98:$K$147,4,0)),IF(ISERROR(VLOOKUP(H16,Berechnung!$A$98:$K$147,11,0)),"",VLOOKUP(H16,Berechnung!$A$98:$K$147,11,0)))</f>
        <v/>
      </c>
      <c r="AU16" s="35" t="str">
        <f>IF(I16="u",IF(ISERROR(VLOOKUP(CODE(I16),Berechnung!$H$98:$K$147,4,0)),"",VLOOKUP(CODE(I16),Berechnung!$H$98:$K$147,4,0)),IF(ISERROR(VLOOKUP(I16,Berechnung!$A$98:$K$147,11,0)),"",VLOOKUP(I16,Berechnung!$A$98:$K$147,11,0)))</f>
        <v/>
      </c>
      <c r="AV16" s="35" t="str">
        <f>IF(J16="u",IF(ISERROR(VLOOKUP(CODE(J16),Berechnung!$H$98:$K$147,4,0)),"",VLOOKUP(CODE(J16),Berechnung!$H$98:$K$147,4,0)),IF(ISERROR(VLOOKUP(J16,Berechnung!$A$98:$K$147,11,0)),"",VLOOKUP(J16,Berechnung!$A$98:$K$147,11,0)))</f>
        <v/>
      </c>
      <c r="AW16" s="35" t="str">
        <f>IF(K16="u",IF(ISERROR(VLOOKUP(CODE(K16),Berechnung!$H$98:$K$147,4,0)),"",VLOOKUP(CODE(K16),Berechnung!$H$98:$K$147,4,0)),IF(ISERROR(VLOOKUP(K16,Berechnung!$A$98:$K$147,11,0)),"",VLOOKUP(K16,Berechnung!$A$98:$K$147,11,0)))</f>
        <v/>
      </c>
      <c r="AX16" s="35" t="str">
        <f>IF(L16="u",IF(ISERROR(VLOOKUP(CODE(L16),Berechnung!$H$98:$K$147,4,0)),"",VLOOKUP(CODE(L16),Berechnung!$H$98:$K$147,4,0)),IF(ISERROR(VLOOKUP(L16,Berechnung!$A$98:$K$147,11,0)),"",VLOOKUP(L16,Berechnung!$A$98:$K$147,11,0)))</f>
        <v/>
      </c>
      <c r="AY16" s="35" t="str">
        <f>IF(M16="u",IF(ISERROR(VLOOKUP(CODE(M16),Berechnung!$H$98:$K$147,4,0)),"",VLOOKUP(CODE(M16),Berechnung!$H$98:$K$147,4,0)),IF(ISERROR(VLOOKUP(M16,Berechnung!$A$98:$K$147,11,0)),"",VLOOKUP(M16,Berechnung!$A$98:$K$147,11,0)))</f>
        <v/>
      </c>
      <c r="AZ16" s="35" t="str">
        <f>IF(N16="u",IF(ISERROR(VLOOKUP(CODE(N16),Berechnung!$H$98:$K$147,4,0)),"",VLOOKUP(CODE(N16),Berechnung!$H$98:$K$147,4,0)),IF(ISERROR(VLOOKUP(N16,Berechnung!$A$98:$K$147,11,0)),"",VLOOKUP(N16,Berechnung!$A$98:$K$147,11,0)))</f>
        <v/>
      </c>
      <c r="BA16" s="35" t="str">
        <f>IF(O16="u",IF(ISERROR(VLOOKUP(CODE(O16),Berechnung!$H$98:$K$147,4,0)),"",VLOOKUP(CODE(O16),Berechnung!$H$98:$K$147,4,0)),IF(ISERROR(VLOOKUP(O16,Berechnung!$A$98:$K$147,11,0)),"",VLOOKUP(O16,Berechnung!$A$98:$K$147,11,0)))</f>
        <v/>
      </c>
      <c r="BB16" s="35" t="str">
        <f>IF(P16="u",IF(ISERROR(VLOOKUP(CODE(P16),Berechnung!$H$98:$K$147,4,0)),"",VLOOKUP(CODE(P16),Berechnung!$H$98:$K$147,4,0)),IF(ISERROR(VLOOKUP(P16,Berechnung!$A$98:$K$147,11,0)),"",VLOOKUP(P16,Berechnung!$A$98:$K$147,11,0)))</f>
        <v/>
      </c>
      <c r="BC16" s="35" t="str">
        <f>IF(Q16="u",IF(ISERROR(VLOOKUP(CODE(Q16),Berechnung!$H$98:$K$147,4,0)),"",VLOOKUP(CODE(Q16),Berechnung!$H$98:$K$147,4,0)),IF(ISERROR(VLOOKUP(Q16,Berechnung!$A$98:$K$147,11,0)),"",VLOOKUP(Q16,Berechnung!$A$98:$K$147,11,0)))</f>
        <v/>
      </c>
      <c r="BD16" s="35" t="str">
        <f>IF(R16="u",IF(ISERROR(VLOOKUP(CODE(R16),Berechnung!$H$98:$K$147,4,0)),"",VLOOKUP(CODE(R16),Berechnung!$H$98:$K$147,4,0)),IF(ISERROR(VLOOKUP(R16,Berechnung!$A$98:$K$147,11,0)),"",VLOOKUP(R16,Berechnung!$A$98:$K$147,11,0)))</f>
        <v>Grün</v>
      </c>
      <c r="BE16" s="35" t="str">
        <f>IF(S16="u",IF(ISERROR(VLOOKUP(CODE(S16),Berechnung!$H$98:$K$147,4,0)),"",VLOOKUP(CODE(S16),Berechnung!$H$98:$K$147,4,0)),IF(ISERROR(VLOOKUP(S16,Berechnung!$A$98:$K$147,11,0)),"",VLOOKUP(S16,Berechnung!$A$98:$K$147,11,0)))</f>
        <v>Grün</v>
      </c>
      <c r="BF16" s="35" t="str">
        <f>IF(T16="u",IF(ISERROR(VLOOKUP(CODE(T16),Berechnung!$H$98:$K$147,4,0)),"",VLOOKUP(CODE(T16),Berechnung!$H$98:$K$147,4,0)),IF(ISERROR(VLOOKUP(T16,Berechnung!$A$98:$K$147,11,0)),"",VLOOKUP(T16,Berechnung!$A$98:$K$147,11,0)))</f>
        <v/>
      </c>
      <c r="BG16" s="35" t="str">
        <f>IF(U16="u",IF(ISERROR(VLOOKUP(CODE(U16),Berechnung!$H$98:$K$147,4,0)),"",VLOOKUP(CODE(U16),Berechnung!$H$98:$K$147,4,0)),IF(ISERROR(VLOOKUP(U16,Berechnung!$A$98:$K$147,11,0)),"",VLOOKUP(U16,Berechnung!$A$98:$K$147,11,0)))</f>
        <v/>
      </c>
      <c r="BH16" s="35" t="str">
        <f>IF(V16="u",IF(ISERROR(VLOOKUP(CODE(V16),Berechnung!$H$98:$K$147,4,0)),"",VLOOKUP(CODE(V16),Berechnung!$H$98:$K$147,4,0)),IF(ISERROR(VLOOKUP(V16,Berechnung!$A$98:$K$147,11,0)),"",VLOOKUP(V16,Berechnung!$A$98:$K$147,11,0)))</f>
        <v/>
      </c>
      <c r="BI16" s="35" t="str">
        <f>IF(W16="u",IF(ISERROR(VLOOKUP(CODE(W16),Berechnung!$H$98:$K$147,4,0)),"",VLOOKUP(CODE(W16),Berechnung!$H$98:$K$147,4,0)),IF(ISERROR(VLOOKUP(W16,Berechnung!$A$98:$K$147,11,0)),"",VLOOKUP(W16,Berechnung!$A$98:$K$147,11,0)))</f>
        <v/>
      </c>
      <c r="BJ16" s="35" t="str">
        <f>IF(X16="u",IF(ISERROR(VLOOKUP(CODE(X16),Berechnung!$H$98:$K$147,4,0)),"",VLOOKUP(CODE(X16),Berechnung!$H$98:$K$147,4,0)),IF(ISERROR(VLOOKUP(X16,Berechnung!$A$98:$K$147,11,0)),"",VLOOKUP(X16,Berechnung!$A$98:$K$147,11,0)))</f>
        <v/>
      </c>
      <c r="BK16" s="35" t="str">
        <f>IF(Y16="u",IF(ISERROR(VLOOKUP(CODE(Y16),Berechnung!$H$98:$K$147,4,0)),"",VLOOKUP(CODE(Y16),Berechnung!$H$98:$K$147,4,0)),IF(ISERROR(VLOOKUP(Y16,Berechnung!$A$98:$K$147,11,0)),"",VLOOKUP(Y16,Berechnung!$A$98:$K$147,11,0)))</f>
        <v/>
      </c>
      <c r="BL16" s="35" t="str">
        <f>IF(Z16="u",IF(ISERROR(VLOOKUP(CODE(Z16),Berechnung!$H$98:$K$147,4,0)),"",VLOOKUP(CODE(Z16),Berechnung!$H$98:$K$147,4,0)),IF(ISERROR(VLOOKUP(Z16,Berechnung!$A$98:$K$147,11,0)),"",VLOOKUP(Z16,Berechnung!$A$98:$K$147,11,0)))</f>
        <v/>
      </c>
      <c r="BM16" s="35" t="str">
        <f>IF(AA16="u",IF(ISERROR(VLOOKUP(CODE(AA16),Berechnung!$H$98:$K$147,4,0)),"",VLOOKUP(CODE(AA16),Berechnung!$H$98:$K$147,4,0)),IF(ISERROR(VLOOKUP(AA16,Berechnung!$A$98:$K$147,11,0)),"",VLOOKUP(AA16,Berechnung!$A$98:$K$147,11,0)))</f>
        <v/>
      </c>
      <c r="BN16" s="35" t="str">
        <f>IF(AB16="u",IF(ISERROR(VLOOKUP(CODE(AB16),Berechnung!$H$98:$K$147,4,0)),"",VLOOKUP(CODE(AB16),Berechnung!$H$98:$K$147,4,0)),IF(ISERROR(VLOOKUP(AB16,Berechnung!$A$98:$K$147,11,0)),"",VLOOKUP(AB16,Berechnung!$A$98:$K$147,11,0)))</f>
        <v/>
      </c>
      <c r="BO16" s="35" t="str">
        <f>IF(AC16="u",IF(ISERROR(VLOOKUP(CODE(AC16),Berechnung!$H$98:$K$147,4,0)),"",VLOOKUP(CODE(AC16),Berechnung!$H$98:$K$147,4,0)),IF(ISERROR(VLOOKUP(AC16,Berechnung!$A$98:$K$147,11,0)),"",VLOOKUP(AC16,Berechnung!$A$98:$K$147,11,0)))</f>
        <v/>
      </c>
      <c r="BP16" s="35" t="str">
        <f>IF(AD16="u",IF(ISERROR(VLOOKUP(CODE(AD16),Berechnung!$H$98:$K$147,4,0)),"",VLOOKUP(CODE(AD16),Berechnung!$H$98:$K$147,4,0)),IF(ISERROR(VLOOKUP(AD16,Berechnung!$A$98:$K$147,11,0)),"",VLOOKUP(AD16,Berechnung!$A$98:$K$147,11,0)))</f>
        <v/>
      </c>
      <c r="BQ16" s="35" t="str">
        <f>IF(AE16="u",IF(ISERROR(VLOOKUP(CODE(AE16),Berechnung!$H$98:$K$147,4,0)),"",VLOOKUP(CODE(AE16),Berechnung!$H$98:$K$147,4,0)),IF(ISERROR(VLOOKUP(AE16,Berechnung!$A$98:$K$147,11,0)),"",VLOOKUP(AE16,Berechnung!$A$98:$K$147,11,0)))</f>
        <v/>
      </c>
      <c r="BR16" s="35" t="str">
        <f>IF(AF16="u",IF(ISERROR(VLOOKUP(CODE(AF16),Berechnung!$H$98:$K$147,4,0)),"",VLOOKUP(CODE(AF16),Berechnung!$H$98:$K$147,4,0)),IF(ISERROR(VLOOKUP(AF16,Berechnung!$A$98:$K$147,11,0)),"",VLOOKUP(AF16,Berechnung!$A$98:$K$147,11,0)))</f>
        <v/>
      </c>
      <c r="BS16" s="35" t="str">
        <f>IF(AG16="u",IF(ISERROR(VLOOKUP(CODE(AG16),Berechnung!$H$98:$K$147,4,0)),"",VLOOKUP(CODE(AG16),Berechnung!$H$98:$K$147,4,0)),IF(ISERROR(VLOOKUP(AG16,Berechnung!$A$98:$K$147,11,0)),"",VLOOKUP(AG16,Berechnung!$A$98:$K$147,11,0)))</f>
        <v/>
      </c>
      <c r="BT16" s="35" t="str">
        <f>IF(AH16="u",IF(ISERROR(VLOOKUP(CODE(AH16),Berechnung!$H$98:$K$147,4,0)),"",VLOOKUP(CODE(AH16),Berechnung!$H$98:$K$147,4,0)),IF(ISERROR(VLOOKUP(AH16,Berechnung!$A$98:$K$147,11,0)),"",VLOOKUP(AH16,Berechnung!$A$98:$K$147,11,0)))</f>
        <v/>
      </c>
      <c r="BU16" s="35" t="str">
        <f>IF(AI16="u",IF(ISERROR(VLOOKUP(CODE(AI16),Berechnung!$H$98:$K$147,4,0)),"",VLOOKUP(CODE(AI16),Berechnung!$H$98:$K$147,4,0)),IF(ISERROR(VLOOKUP(AI16,Berechnung!$A$98:$K$147,11,0)),"",VLOOKUP(AI16,Berechnung!$A$98:$K$147,11,0)))</f>
        <v/>
      </c>
      <c r="BV16" s="35" t="str">
        <f>IF(AJ16="u",IF(ISERROR(VLOOKUP(CODE(AJ16),Berechnung!$H$98:$K$147,4,0)),"",VLOOKUP(CODE(AJ16),Berechnung!$H$98:$K$147,4,0)),IF(ISERROR(VLOOKUP(AJ16,Berechnung!$A$98:$K$147,11,0)),"",VLOOKUP(AJ16,Berechnung!$A$98:$K$147,11,0)))</f>
        <v/>
      </c>
    </row>
    <row r="17" spans="2:74" x14ac:dyDescent="0.25">
      <c r="B17" s="103">
        <v>12</v>
      </c>
      <c r="C17" s="31" t="str">
        <f>IF(ISERROR(VLOOKUP(B17,Mitarbeiter!$B$2:$D$51,2,0)),"",IF(VLOOKUP(B17,Mitarbeiter!$B$2:$D$51,2,0)="","",VLOOKUP(B17,Mitarbeiter!$B$2:$D$51,2,0)))</f>
        <v>Vorname12</v>
      </c>
      <c r="D17" s="37" t="str">
        <f>IF(ISERROR(VLOOKUP(B17,Mitarbeiter!$B$2:$D$51,3,0)),"",IF(VLOOKUP(B17,Mitarbeiter!$B$2:$D$51,3,0)="","",VLOOKUP(B17,Mitarbeiter!$B$2:$D$51,3,0)))</f>
        <v>Nachname12</v>
      </c>
      <c r="E17" s="32">
        <f t="array" ref="E17">IF(ISERROR(INDEX(Berechnung!$L$44:$L$93,MATCH(B17,Personalnummer,0))),"",INDEX(Berechnung!$L$44:$L$93,MATCH(B17,Personalnummer,0)))</f>
        <v>0</v>
      </c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 t="s">
        <v>304</v>
      </c>
      <c r="S17" s="101" t="s">
        <v>304</v>
      </c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35" t="str">
        <f t="array" ref="AK17">IF(B17="","",INDEX(Berechnung!$F$299:$F$348,ROW()-5))</f>
        <v>20:00</v>
      </c>
      <c r="AL17" s="29"/>
      <c r="AM17" s="29"/>
      <c r="AN17" s="29"/>
      <c r="AO17" s="29"/>
      <c r="AP17" s="82">
        <f>Berechnung!A163</f>
        <v>43983</v>
      </c>
      <c r="AR17" s="35" t="str">
        <f>IF(F17="u",IF(ISERROR(VLOOKUP(CODE(F17),Berechnung!$H$98:$K$147,4,0)),"",VLOOKUP(CODE(F17),Berechnung!$H$98:$K$147,4,0)),IF(ISERROR(VLOOKUP(F17,Berechnung!$A$98:$K$147,11,0)),"",VLOOKUP(F17,Berechnung!$A$98:$K$147,11,0)))</f>
        <v/>
      </c>
      <c r="AS17" s="35" t="str">
        <f>IF(G17="u",IF(ISERROR(VLOOKUP(CODE(G17),Berechnung!$H$98:$K$147,4,0)),"",VLOOKUP(CODE(G17),Berechnung!$H$98:$K$147,4,0)),IF(ISERROR(VLOOKUP(G17,Berechnung!$A$98:$K$147,11,0)),"",VLOOKUP(G17,Berechnung!$A$98:$K$147,11,0)))</f>
        <v/>
      </c>
      <c r="AT17" s="35" t="str">
        <f>IF(H17="u",IF(ISERROR(VLOOKUP(CODE(H17),Berechnung!$H$98:$K$147,4,0)),"",VLOOKUP(CODE(H17),Berechnung!$H$98:$K$147,4,0)),IF(ISERROR(VLOOKUP(H17,Berechnung!$A$98:$K$147,11,0)),"",VLOOKUP(H17,Berechnung!$A$98:$K$147,11,0)))</f>
        <v/>
      </c>
      <c r="AU17" s="35" t="str">
        <f>IF(I17="u",IF(ISERROR(VLOOKUP(CODE(I17),Berechnung!$H$98:$K$147,4,0)),"",VLOOKUP(CODE(I17),Berechnung!$H$98:$K$147,4,0)),IF(ISERROR(VLOOKUP(I17,Berechnung!$A$98:$K$147,11,0)),"",VLOOKUP(I17,Berechnung!$A$98:$K$147,11,0)))</f>
        <v/>
      </c>
      <c r="AV17" s="35" t="str">
        <f>IF(J17="u",IF(ISERROR(VLOOKUP(CODE(J17),Berechnung!$H$98:$K$147,4,0)),"",VLOOKUP(CODE(J17),Berechnung!$H$98:$K$147,4,0)),IF(ISERROR(VLOOKUP(J17,Berechnung!$A$98:$K$147,11,0)),"",VLOOKUP(J17,Berechnung!$A$98:$K$147,11,0)))</f>
        <v/>
      </c>
      <c r="AW17" s="35" t="str">
        <f>IF(K17="u",IF(ISERROR(VLOOKUP(CODE(K17),Berechnung!$H$98:$K$147,4,0)),"",VLOOKUP(CODE(K17),Berechnung!$H$98:$K$147,4,0)),IF(ISERROR(VLOOKUP(K17,Berechnung!$A$98:$K$147,11,0)),"",VLOOKUP(K17,Berechnung!$A$98:$K$147,11,0)))</f>
        <v/>
      </c>
      <c r="AX17" s="35" t="str">
        <f>IF(L17="u",IF(ISERROR(VLOOKUP(CODE(L17),Berechnung!$H$98:$K$147,4,0)),"",VLOOKUP(CODE(L17),Berechnung!$H$98:$K$147,4,0)),IF(ISERROR(VLOOKUP(L17,Berechnung!$A$98:$K$147,11,0)),"",VLOOKUP(L17,Berechnung!$A$98:$K$147,11,0)))</f>
        <v/>
      </c>
      <c r="AY17" s="35" t="str">
        <f>IF(M17="u",IF(ISERROR(VLOOKUP(CODE(M17),Berechnung!$H$98:$K$147,4,0)),"",VLOOKUP(CODE(M17),Berechnung!$H$98:$K$147,4,0)),IF(ISERROR(VLOOKUP(M17,Berechnung!$A$98:$K$147,11,0)),"",VLOOKUP(M17,Berechnung!$A$98:$K$147,11,0)))</f>
        <v/>
      </c>
      <c r="AZ17" s="35" t="str">
        <f>IF(N17="u",IF(ISERROR(VLOOKUP(CODE(N17),Berechnung!$H$98:$K$147,4,0)),"",VLOOKUP(CODE(N17),Berechnung!$H$98:$K$147,4,0)),IF(ISERROR(VLOOKUP(N17,Berechnung!$A$98:$K$147,11,0)),"",VLOOKUP(N17,Berechnung!$A$98:$K$147,11,0)))</f>
        <v/>
      </c>
      <c r="BA17" s="35" t="str">
        <f>IF(O17="u",IF(ISERROR(VLOOKUP(CODE(O17),Berechnung!$H$98:$K$147,4,0)),"",VLOOKUP(CODE(O17),Berechnung!$H$98:$K$147,4,0)),IF(ISERROR(VLOOKUP(O17,Berechnung!$A$98:$K$147,11,0)),"",VLOOKUP(O17,Berechnung!$A$98:$K$147,11,0)))</f>
        <v/>
      </c>
      <c r="BB17" s="35" t="str">
        <f>IF(P17="u",IF(ISERROR(VLOOKUP(CODE(P17),Berechnung!$H$98:$K$147,4,0)),"",VLOOKUP(CODE(P17),Berechnung!$H$98:$K$147,4,0)),IF(ISERROR(VLOOKUP(P17,Berechnung!$A$98:$K$147,11,0)),"",VLOOKUP(P17,Berechnung!$A$98:$K$147,11,0)))</f>
        <v/>
      </c>
      <c r="BC17" s="35" t="str">
        <f>IF(Q17="u",IF(ISERROR(VLOOKUP(CODE(Q17),Berechnung!$H$98:$K$147,4,0)),"",VLOOKUP(CODE(Q17),Berechnung!$H$98:$K$147,4,0)),IF(ISERROR(VLOOKUP(Q17,Berechnung!$A$98:$K$147,11,0)),"",VLOOKUP(Q17,Berechnung!$A$98:$K$147,11,0)))</f>
        <v/>
      </c>
      <c r="BD17" s="35" t="str">
        <f>IF(R17="u",IF(ISERROR(VLOOKUP(CODE(R17),Berechnung!$H$98:$K$147,4,0)),"",VLOOKUP(CODE(R17),Berechnung!$H$98:$K$147,4,0)),IF(ISERROR(VLOOKUP(R17,Berechnung!$A$98:$K$147,11,0)),"",VLOOKUP(R17,Berechnung!$A$98:$K$147,11,0)))</f>
        <v>Hellblau</v>
      </c>
      <c r="BE17" s="35" t="str">
        <f>IF(S17="u",IF(ISERROR(VLOOKUP(CODE(S17),Berechnung!$H$98:$K$147,4,0)),"",VLOOKUP(CODE(S17),Berechnung!$H$98:$K$147,4,0)),IF(ISERROR(VLOOKUP(S17,Berechnung!$A$98:$K$147,11,0)),"",VLOOKUP(S17,Berechnung!$A$98:$K$147,11,0)))</f>
        <v>Hellblau</v>
      </c>
      <c r="BF17" s="35" t="str">
        <f>IF(T17="u",IF(ISERROR(VLOOKUP(CODE(T17),Berechnung!$H$98:$K$147,4,0)),"",VLOOKUP(CODE(T17),Berechnung!$H$98:$K$147,4,0)),IF(ISERROR(VLOOKUP(T17,Berechnung!$A$98:$K$147,11,0)),"",VLOOKUP(T17,Berechnung!$A$98:$K$147,11,0)))</f>
        <v/>
      </c>
      <c r="BG17" s="35" t="str">
        <f>IF(U17="u",IF(ISERROR(VLOOKUP(CODE(U17),Berechnung!$H$98:$K$147,4,0)),"",VLOOKUP(CODE(U17),Berechnung!$H$98:$K$147,4,0)),IF(ISERROR(VLOOKUP(U17,Berechnung!$A$98:$K$147,11,0)),"",VLOOKUP(U17,Berechnung!$A$98:$K$147,11,0)))</f>
        <v/>
      </c>
      <c r="BH17" s="35" t="str">
        <f>IF(V17="u",IF(ISERROR(VLOOKUP(CODE(V17),Berechnung!$H$98:$K$147,4,0)),"",VLOOKUP(CODE(V17),Berechnung!$H$98:$K$147,4,0)),IF(ISERROR(VLOOKUP(V17,Berechnung!$A$98:$K$147,11,0)),"",VLOOKUP(V17,Berechnung!$A$98:$K$147,11,0)))</f>
        <v/>
      </c>
      <c r="BI17" s="35" t="str">
        <f>IF(W17="u",IF(ISERROR(VLOOKUP(CODE(W17),Berechnung!$H$98:$K$147,4,0)),"",VLOOKUP(CODE(W17),Berechnung!$H$98:$K$147,4,0)),IF(ISERROR(VLOOKUP(W17,Berechnung!$A$98:$K$147,11,0)),"",VLOOKUP(W17,Berechnung!$A$98:$K$147,11,0)))</f>
        <v/>
      </c>
      <c r="BJ17" s="35" t="str">
        <f>IF(X17="u",IF(ISERROR(VLOOKUP(CODE(X17),Berechnung!$H$98:$K$147,4,0)),"",VLOOKUP(CODE(X17),Berechnung!$H$98:$K$147,4,0)),IF(ISERROR(VLOOKUP(X17,Berechnung!$A$98:$K$147,11,0)),"",VLOOKUP(X17,Berechnung!$A$98:$K$147,11,0)))</f>
        <v/>
      </c>
      <c r="BK17" s="35" t="str">
        <f>IF(Y17="u",IF(ISERROR(VLOOKUP(CODE(Y17),Berechnung!$H$98:$K$147,4,0)),"",VLOOKUP(CODE(Y17),Berechnung!$H$98:$K$147,4,0)),IF(ISERROR(VLOOKUP(Y17,Berechnung!$A$98:$K$147,11,0)),"",VLOOKUP(Y17,Berechnung!$A$98:$K$147,11,0)))</f>
        <v/>
      </c>
      <c r="BL17" s="35" t="str">
        <f>IF(Z17="u",IF(ISERROR(VLOOKUP(CODE(Z17),Berechnung!$H$98:$K$147,4,0)),"",VLOOKUP(CODE(Z17),Berechnung!$H$98:$K$147,4,0)),IF(ISERROR(VLOOKUP(Z17,Berechnung!$A$98:$K$147,11,0)),"",VLOOKUP(Z17,Berechnung!$A$98:$K$147,11,0)))</f>
        <v/>
      </c>
      <c r="BM17" s="35" t="str">
        <f>IF(AA17="u",IF(ISERROR(VLOOKUP(CODE(AA17),Berechnung!$H$98:$K$147,4,0)),"",VLOOKUP(CODE(AA17),Berechnung!$H$98:$K$147,4,0)),IF(ISERROR(VLOOKUP(AA17,Berechnung!$A$98:$K$147,11,0)),"",VLOOKUP(AA17,Berechnung!$A$98:$K$147,11,0)))</f>
        <v/>
      </c>
      <c r="BN17" s="35" t="str">
        <f>IF(AB17="u",IF(ISERROR(VLOOKUP(CODE(AB17),Berechnung!$H$98:$K$147,4,0)),"",VLOOKUP(CODE(AB17),Berechnung!$H$98:$K$147,4,0)),IF(ISERROR(VLOOKUP(AB17,Berechnung!$A$98:$K$147,11,0)),"",VLOOKUP(AB17,Berechnung!$A$98:$K$147,11,0)))</f>
        <v/>
      </c>
      <c r="BO17" s="35" t="str">
        <f>IF(AC17="u",IF(ISERROR(VLOOKUP(CODE(AC17),Berechnung!$H$98:$K$147,4,0)),"",VLOOKUP(CODE(AC17),Berechnung!$H$98:$K$147,4,0)),IF(ISERROR(VLOOKUP(AC17,Berechnung!$A$98:$K$147,11,0)),"",VLOOKUP(AC17,Berechnung!$A$98:$K$147,11,0)))</f>
        <v/>
      </c>
      <c r="BP17" s="35" t="str">
        <f>IF(AD17="u",IF(ISERROR(VLOOKUP(CODE(AD17),Berechnung!$H$98:$K$147,4,0)),"",VLOOKUP(CODE(AD17),Berechnung!$H$98:$K$147,4,0)),IF(ISERROR(VLOOKUP(AD17,Berechnung!$A$98:$K$147,11,0)),"",VLOOKUP(AD17,Berechnung!$A$98:$K$147,11,0)))</f>
        <v/>
      </c>
      <c r="BQ17" s="35" t="str">
        <f>IF(AE17="u",IF(ISERROR(VLOOKUP(CODE(AE17),Berechnung!$H$98:$K$147,4,0)),"",VLOOKUP(CODE(AE17),Berechnung!$H$98:$K$147,4,0)),IF(ISERROR(VLOOKUP(AE17,Berechnung!$A$98:$K$147,11,0)),"",VLOOKUP(AE17,Berechnung!$A$98:$K$147,11,0)))</f>
        <v/>
      </c>
      <c r="BR17" s="35" t="str">
        <f>IF(AF17="u",IF(ISERROR(VLOOKUP(CODE(AF17),Berechnung!$H$98:$K$147,4,0)),"",VLOOKUP(CODE(AF17),Berechnung!$H$98:$K$147,4,0)),IF(ISERROR(VLOOKUP(AF17,Berechnung!$A$98:$K$147,11,0)),"",VLOOKUP(AF17,Berechnung!$A$98:$K$147,11,0)))</f>
        <v/>
      </c>
      <c r="BS17" s="35" t="str">
        <f>IF(AG17="u",IF(ISERROR(VLOOKUP(CODE(AG17),Berechnung!$H$98:$K$147,4,0)),"",VLOOKUP(CODE(AG17),Berechnung!$H$98:$K$147,4,0)),IF(ISERROR(VLOOKUP(AG17,Berechnung!$A$98:$K$147,11,0)),"",VLOOKUP(AG17,Berechnung!$A$98:$K$147,11,0)))</f>
        <v/>
      </c>
      <c r="BT17" s="35" t="str">
        <f>IF(AH17="u",IF(ISERROR(VLOOKUP(CODE(AH17),Berechnung!$H$98:$K$147,4,0)),"",VLOOKUP(CODE(AH17),Berechnung!$H$98:$K$147,4,0)),IF(ISERROR(VLOOKUP(AH17,Berechnung!$A$98:$K$147,11,0)),"",VLOOKUP(AH17,Berechnung!$A$98:$K$147,11,0)))</f>
        <v/>
      </c>
      <c r="BU17" s="35" t="str">
        <f>IF(AI17="u",IF(ISERROR(VLOOKUP(CODE(AI17),Berechnung!$H$98:$K$147,4,0)),"",VLOOKUP(CODE(AI17),Berechnung!$H$98:$K$147,4,0)),IF(ISERROR(VLOOKUP(AI17,Berechnung!$A$98:$K$147,11,0)),"",VLOOKUP(AI17,Berechnung!$A$98:$K$147,11,0)))</f>
        <v/>
      </c>
      <c r="BV17" s="35" t="str">
        <f>IF(AJ17="u",IF(ISERROR(VLOOKUP(CODE(AJ17),Berechnung!$H$98:$K$147,4,0)),"",VLOOKUP(CODE(AJ17),Berechnung!$H$98:$K$147,4,0)),IF(ISERROR(VLOOKUP(AJ17,Berechnung!$A$98:$K$147,11,0)),"",VLOOKUP(AJ17,Berechnung!$A$98:$K$147,11,0)))</f>
        <v/>
      </c>
    </row>
    <row r="18" spans="2:74" x14ac:dyDescent="0.25">
      <c r="B18" s="103">
        <v>13</v>
      </c>
      <c r="C18" s="31" t="str">
        <f>IF(ISERROR(VLOOKUP(B18,Mitarbeiter!$B$2:$D$51,2,0)),"",IF(VLOOKUP(B18,Mitarbeiter!$B$2:$D$51,2,0)="","",VLOOKUP(B18,Mitarbeiter!$B$2:$D$51,2,0)))</f>
        <v>Vorname13</v>
      </c>
      <c r="D18" s="37" t="str">
        <f>IF(ISERROR(VLOOKUP(B18,Mitarbeiter!$B$2:$D$51,3,0)),"",IF(VLOOKUP(B18,Mitarbeiter!$B$2:$D$51,3,0)="","",VLOOKUP(B18,Mitarbeiter!$B$2:$D$51,3,0)))</f>
        <v>Nachname13</v>
      </c>
      <c r="E18" s="32">
        <f t="array" ref="E18">IF(ISERROR(INDEX(Berechnung!$L$44:$L$93,MATCH(B18,Personalnummer,0))),"",INDEX(Berechnung!$L$44:$L$93,MATCH(B18,Personalnummer,0)))</f>
        <v>0</v>
      </c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 t="s">
        <v>115</v>
      </c>
      <c r="U18" s="101" t="s">
        <v>115</v>
      </c>
      <c r="V18" s="101" t="s">
        <v>115</v>
      </c>
      <c r="W18" s="101" t="s">
        <v>115</v>
      </c>
      <c r="X18" s="101" t="s">
        <v>115</v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35" t="str">
        <f t="array" ref="AK18">IF(B18="","",INDEX(Berechnung!$F$299:$F$348,ROW()-5))</f>
        <v>37:30</v>
      </c>
      <c r="AL18" s="29"/>
      <c r="AM18" s="29"/>
      <c r="AN18" s="29"/>
      <c r="AO18" s="29"/>
      <c r="AP18" s="82">
        <f>Berechnung!A164</f>
        <v>43993</v>
      </c>
      <c r="AR18" s="35" t="str">
        <f>IF(F18="u",IF(ISERROR(VLOOKUP(CODE(F18),Berechnung!$H$98:$K$147,4,0)),"",VLOOKUP(CODE(F18),Berechnung!$H$98:$K$147,4,0)),IF(ISERROR(VLOOKUP(F18,Berechnung!$A$98:$K$147,11,0)),"",VLOOKUP(F18,Berechnung!$A$98:$K$147,11,0)))</f>
        <v/>
      </c>
      <c r="AS18" s="35" t="str">
        <f>IF(G18="u",IF(ISERROR(VLOOKUP(CODE(G18),Berechnung!$H$98:$K$147,4,0)),"",VLOOKUP(CODE(G18),Berechnung!$H$98:$K$147,4,0)),IF(ISERROR(VLOOKUP(G18,Berechnung!$A$98:$K$147,11,0)),"",VLOOKUP(G18,Berechnung!$A$98:$K$147,11,0)))</f>
        <v/>
      </c>
      <c r="AT18" s="35" t="str">
        <f>IF(H18="u",IF(ISERROR(VLOOKUP(CODE(H18),Berechnung!$H$98:$K$147,4,0)),"",VLOOKUP(CODE(H18),Berechnung!$H$98:$K$147,4,0)),IF(ISERROR(VLOOKUP(H18,Berechnung!$A$98:$K$147,11,0)),"",VLOOKUP(H18,Berechnung!$A$98:$K$147,11,0)))</f>
        <v/>
      </c>
      <c r="AU18" s="35" t="str">
        <f>IF(I18="u",IF(ISERROR(VLOOKUP(CODE(I18),Berechnung!$H$98:$K$147,4,0)),"",VLOOKUP(CODE(I18),Berechnung!$H$98:$K$147,4,0)),IF(ISERROR(VLOOKUP(I18,Berechnung!$A$98:$K$147,11,0)),"",VLOOKUP(I18,Berechnung!$A$98:$K$147,11,0)))</f>
        <v/>
      </c>
      <c r="AV18" s="35" t="str">
        <f>IF(J18="u",IF(ISERROR(VLOOKUP(CODE(J18),Berechnung!$H$98:$K$147,4,0)),"",VLOOKUP(CODE(J18),Berechnung!$H$98:$K$147,4,0)),IF(ISERROR(VLOOKUP(J18,Berechnung!$A$98:$K$147,11,0)),"",VLOOKUP(J18,Berechnung!$A$98:$K$147,11,0)))</f>
        <v/>
      </c>
      <c r="AW18" s="35" t="str">
        <f>IF(K18="u",IF(ISERROR(VLOOKUP(CODE(K18),Berechnung!$H$98:$K$147,4,0)),"",VLOOKUP(CODE(K18),Berechnung!$H$98:$K$147,4,0)),IF(ISERROR(VLOOKUP(K18,Berechnung!$A$98:$K$147,11,0)),"",VLOOKUP(K18,Berechnung!$A$98:$K$147,11,0)))</f>
        <v/>
      </c>
      <c r="AX18" s="35" t="str">
        <f>IF(L18="u",IF(ISERROR(VLOOKUP(CODE(L18),Berechnung!$H$98:$K$147,4,0)),"",VLOOKUP(CODE(L18),Berechnung!$H$98:$K$147,4,0)),IF(ISERROR(VLOOKUP(L18,Berechnung!$A$98:$K$147,11,0)),"",VLOOKUP(L18,Berechnung!$A$98:$K$147,11,0)))</f>
        <v/>
      </c>
      <c r="AY18" s="35" t="str">
        <f>IF(M18="u",IF(ISERROR(VLOOKUP(CODE(M18),Berechnung!$H$98:$K$147,4,0)),"",VLOOKUP(CODE(M18),Berechnung!$H$98:$K$147,4,0)),IF(ISERROR(VLOOKUP(M18,Berechnung!$A$98:$K$147,11,0)),"",VLOOKUP(M18,Berechnung!$A$98:$K$147,11,0)))</f>
        <v/>
      </c>
      <c r="AZ18" s="35" t="str">
        <f>IF(N18="u",IF(ISERROR(VLOOKUP(CODE(N18),Berechnung!$H$98:$K$147,4,0)),"",VLOOKUP(CODE(N18),Berechnung!$H$98:$K$147,4,0)),IF(ISERROR(VLOOKUP(N18,Berechnung!$A$98:$K$147,11,0)),"",VLOOKUP(N18,Berechnung!$A$98:$K$147,11,0)))</f>
        <v/>
      </c>
      <c r="BA18" s="35" t="str">
        <f>IF(O18="u",IF(ISERROR(VLOOKUP(CODE(O18),Berechnung!$H$98:$K$147,4,0)),"",VLOOKUP(CODE(O18),Berechnung!$H$98:$K$147,4,0)),IF(ISERROR(VLOOKUP(O18,Berechnung!$A$98:$K$147,11,0)),"",VLOOKUP(O18,Berechnung!$A$98:$K$147,11,0)))</f>
        <v/>
      </c>
      <c r="BB18" s="35" t="str">
        <f>IF(P18="u",IF(ISERROR(VLOOKUP(CODE(P18),Berechnung!$H$98:$K$147,4,0)),"",VLOOKUP(CODE(P18),Berechnung!$H$98:$K$147,4,0)),IF(ISERROR(VLOOKUP(P18,Berechnung!$A$98:$K$147,11,0)),"",VLOOKUP(P18,Berechnung!$A$98:$K$147,11,0)))</f>
        <v/>
      </c>
      <c r="BC18" s="35" t="str">
        <f>IF(Q18="u",IF(ISERROR(VLOOKUP(CODE(Q18),Berechnung!$H$98:$K$147,4,0)),"",VLOOKUP(CODE(Q18),Berechnung!$H$98:$K$147,4,0)),IF(ISERROR(VLOOKUP(Q18,Berechnung!$A$98:$K$147,11,0)),"",VLOOKUP(Q18,Berechnung!$A$98:$K$147,11,0)))</f>
        <v/>
      </c>
      <c r="BD18" s="35" t="str">
        <f>IF(R18="u",IF(ISERROR(VLOOKUP(CODE(R18),Berechnung!$H$98:$K$147,4,0)),"",VLOOKUP(CODE(R18),Berechnung!$H$98:$K$147,4,0)),IF(ISERROR(VLOOKUP(R18,Berechnung!$A$98:$K$147,11,0)),"",VLOOKUP(R18,Berechnung!$A$98:$K$147,11,0)))</f>
        <v/>
      </c>
      <c r="BE18" s="35" t="str">
        <f>IF(S18="u",IF(ISERROR(VLOOKUP(CODE(S18),Berechnung!$H$98:$K$147,4,0)),"",VLOOKUP(CODE(S18),Berechnung!$H$98:$K$147,4,0)),IF(ISERROR(VLOOKUP(S18,Berechnung!$A$98:$K$147,11,0)),"",VLOOKUP(S18,Berechnung!$A$98:$K$147,11,0)))</f>
        <v/>
      </c>
      <c r="BF18" s="35" t="str">
        <f>IF(T18="u",IF(ISERROR(VLOOKUP(CODE(T18),Berechnung!$H$98:$K$147,4,0)),"",VLOOKUP(CODE(T18),Berechnung!$H$98:$K$147,4,0)),IF(ISERROR(VLOOKUP(T18,Berechnung!$A$98:$K$147,11,0)),"",VLOOKUP(T18,Berechnung!$A$98:$K$147,11,0)))</f>
        <v>Blau</v>
      </c>
      <c r="BG18" s="35" t="str">
        <f>IF(U18="u",IF(ISERROR(VLOOKUP(CODE(U18),Berechnung!$H$98:$K$147,4,0)),"",VLOOKUP(CODE(U18),Berechnung!$H$98:$K$147,4,0)),IF(ISERROR(VLOOKUP(U18,Berechnung!$A$98:$K$147,11,0)),"",VLOOKUP(U18,Berechnung!$A$98:$K$147,11,0)))</f>
        <v>Blau</v>
      </c>
      <c r="BH18" s="35" t="str">
        <f>IF(V18="u",IF(ISERROR(VLOOKUP(CODE(V18),Berechnung!$H$98:$K$147,4,0)),"",VLOOKUP(CODE(V18),Berechnung!$H$98:$K$147,4,0)),IF(ISERROR(VLOOKUP(V18,Berechnung!$A$98:$K$147,11,0)),"",VLOOKUP(V18,Berechnung!$A$98:$K$147,11,0)))</f>
        <v>Blau</v>
      </c>
      <c r="BI18" s="35" t="str">
        <f>IF(W18="u",IF(ISERROR(VLOOKUP(CODE(W18),Berechnung!$H$98:$K$147,4,0)),"",VLOOKUP(CODE(W18),Berechnung!$H$98:$K$147,4,0)),IF(ISERROR(VLOOKUP(W18,Berechnung!$A$98:$K$147,11,0)),"",VLOOKUP(W18,Berechnung!$A$98:$K$147,11,0)))</f>
        <v>Blau</v>
      </c>
      <c r="BJ18" s="35" t="str">
        <f>IF(X18="u",IF(ISERROR(VLOOKUP(CODE(X18),Berechnung!$H$98:$K$147,4,0)),"",VLOOKUP(CODE(X18),Berechnung!$H$98:$K$147,4,0)),IF(ISERROR(VLOOKUP(X18,Berechnung!$A$98:$K$147,11,0)),"",VLOOKUP(X18,Berechnung!$A$98:$K$147,11,0)))</f>
        <v>Blau</v>
      </c>
      <c r="BK18" s="35" t="str">
        <f>IF(Y18="u",IF(ISERROR(VLOOKUP(CODE(Y18),Berechnung!$H$98:$K$147,4,0)),"",VLOOKUP(CODE(Y18),Berechnung!$H$98:$K$147,4,0)),IF(ISERROR(VLOOKUP(Y18,Berechnung!$A$98:$K$147,11,0)),"",VLOOKUP(Y18,Berechnung!$A$98:$K$147,11,0)))</f>
        <v/>
      </c>
      <c r="BL18" s="35" t="str">
        <f>IF(Z18="u",IF(ISERROR(VLOOKUP(CODE(Z18),Berechnung!$H$98:$K$147,4,0)),"",VLOOKUP(CODE(Z18),Berechnung!$H$98:$K$147,4,0)),IF(ISERROR(VLOOKUP(Z18,Berechnung!$A$98:$K$147,11,0)),"",VLOOKUP(Z18,Berechnung!$A$98:$K$147,11,0)))</f>
        <v/>
      </c>
      <c r="BM18" s="35" t="str">
        <f>IF(AA18="u",IF(ISERROR(VLOOKUP(CODE(AA18),Berechnung!$H$98:$K$147,4,0)),"",VLOOKUP(CODE(AA18),Berechnung!$H$98:$K$147,4,0)),IF(ISERROR(VLOOKUP(AA18,Berechnung!$A$98:$K$147,11,0)),"",VLOOKUP(AA18,Berechnung!$A$98:$K$147,11,0)))</f>
        <v/>
      </c>
      <c r="BN18" s="35" t="str">
        <f>IF(AB18="u",IF(ISERROR(VLOOKUP(CODE(AB18),Berechnung!$H$98:$K$147,4,0)),"",VLOOKUP(CODE(AB18),Berechnung!$H$98:$K$147,4,0)),IF(ISERROR(VLOOKUP(AB18,Berechnung!$A$98:$K$147,11,0)),"",VLOOKUP(AB18,Berechnung!$A$98:$K$147,11,0)))</f>
        <v/>
      </c>
      <c r="BO18" s="35" t="str">
        <f>IF(AC18="u",IF(ISERROR(VLOOKUP(CODE(AC18),Berechnung!$H$98:$K$147,4,0)),"",VLOOKUP(CODE(AC18),Berechnung!$H$98:$K$147,4,0)),IF(ISERROR(VLOOKUP(AC18,Berechnung!$A$98:$K$147,11,0)),"",VLOOKUP(AC18,Berechnung!$A$98:$K$147,11,0)))</f>
        <v/>
      </c>
      <c r="BP18" s="35" t="str">
        <f>IF(AD18="u",IF(ISERROR(VLOOKUP(CODE(AD18),Berechnung!$H$98:$K$147,4,0)),"",VLOOKUP(CODE(AD18),Berechnung!$H$98:$K$147,4,0)),IF(ISERROR(VLOOKUP(AD18,Berechnung!$A$98:$K$147,11,0)),"",VLOOKUP(AD18,Berechnung!$A$98:$K$147,11,0)))</f>
        <v/>
      </c>
      <c r="BQ18" s="35" t="str">
        <f>IF(AE18="u",IF(ISERROR(VLOOKUP(CODE(AE18),Berechnung!$H$98:$K$147,4,0)),"",VLOOKUP(CODE(AE18),Berechnung!$H$98:$K$147,4,0)),IF(ISERROR(VLOOKUP(AE18,Berechnung!$A$98:$K$147,11,0)),"",VLOOKUP(AE18,Berechnung!$A$98:$K$147,11,0)))</f>
        <v/>
      </c>
      <c r="BR18" s="35" t="str">
        <f>IF(AF18="u",IF(ISERROR(VLOOKUP(CODE(AF18),Berechnung!$H$98:$K$147,4,0)),"",VLOOKUP(CODE(AF18),Berechnung!$H$98:$K$147,4,0)),IF(ISERROR(VLOOKUP(AF18,Berechnung!$A$98:$K$147,11,0)),"",VLOOKUP(AF18,Berechnung!$A$98:$K$147,11,0)))</f>
        <v/>
      </c>
      <c r="BS18" s="35" t="str">
        <f>IF(AG18="u",IF(ISERROR(VLOOKUP(CODE(AG18),Berechnung!$H$98:$K$147,4,0)),"",VLOOKUP(CODE(AG18),Berechnung!$H$98:$K$147,4,0)),IF(ISERROR(VLOOKUP(AG18,Berechnung!$A$98:$K$147,11,0)),"",VLOOKUP(AG18,Berechnung!$A$98:$K$147,11,0)))</f>
        <v/>
      </c>
      <c r="BT18" s="35" t="str">
        <f>IF(AH18="u",IF(ISERROR(VLOOKUP(CODE(AH18),Berechnung!$H$98:$K$147,4,0)),"",VLOOKUP(CODE(AH18),Berechnung!$H$98:$K$147,4,0)),IF(ISERROR(VLOOKUP(AH18,Berechnung!$A$98:$K$147,11,0)),"",VLOOKUP(AH18,Berechnung!$A$98:$K$147,11,0)))</f>
        <v/>
      </c>
      <c r="BU18" s="35" t="str">
        <f>IF(AI18="u",IF(ISERROR(VLOOKUP(CODE(AI18),Berechnung!$H$98:$K$147,4,0)),"",VLOOKUP(CODE(AI18),Berechnung!$H$98:$K$147,4,0)),IF(ISERROR(VLOOKUP(AI18,Berechnung!$A$98:$K$147,11,0)),"",VLOOKUP(AI18,Berechnung!$A$98:$K$147,11,0)))</f>
        <v/>
      </c>
      <c r="BV18" s="35" t="str">
        <f>IF(AJ18="u",IF(ISERROR(VLOOKUP(CODE(AJ18),Berechnung!$H$98:$K$147,4,0)),"",VLOOKUP(CODE(AJ18),Berechnung!$H$98:$K$147,4,0)),IF(ISERROR(VLOOKUP(AJ18,Berechnung!$A$98:$K$147,11,0)),"",VLOOKUP(AJ18,Berechnung!$A$98:$K$147,11,0)))</f>
        <v/>
      </c>
    </row>
    <row r="19" spans="2:74" x14ac:dyDescent="0.25">
      <c r="B19" s="103">
        <v>14</v>
      </c>
      <c r="C19" s="31" t="str">
        <f>IF(ISERROR(VLOOKUP(B19,Mitarbeiter!$B$2:$D$51,2,0)),"",IF(VLOOKUP(B19,Mitarbeiter!$B$2:$D$51,2,0)="","",VLOOKUP(B19,Mitarbeiter!$B$2:$D$51,2,0)))</f>
        <v>Vorname14</v>
      </c>
      <c r="D19" s="37" t="str">
        <f>IF(ISERROR(VLOOKUP(B19,Mitarbeiter!$B$2:$D$51,3,0)),"",IF(VLOOKUP(B19,Mitarbeiter!$B$2:$D$51,3,0)="","",VLOOKUP(B19,Mitarbeiter!$B$2:$D$51,3,0)))</f>
        <v>Nachname14</v>
      </c>
      <c r="E19" s="32">
        <f t="array" ref="E19">IF(ISERROR(INDEX(Berechnung!$L$44:$L$93,MATCH(B19,Personalnummer,0))),"",INDEX(Berechnung!$L$44:$L$93,MATCH(B19,Personalnummer,0)))</f>
        <v>0</v>
      </c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 t="s">
        <v>305</v>
      </c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35" t="str">
        <f t="array" ref="AK19">IF(B19="","",INDEX(Berechnung!$F$299:$F$348,ROW()-5))</f>
        <v>06:00</v>
      </c>
      <c r="AL19" s="29"/>
      <c r="AM19" s="29"/>
      <c r="AN19" s="29"/>
      <c r="AO19" s="29"/>
      <c r="AP19" s="82">
        <f>Berechnung!A165</f>
        <v>44107</v>
      </c>
      <c r="AR19" s="35" t="str">
        <f>IF(F19="u",IF(ISERROR(VLOOKUP(CODE(F19),Berechnung!$H$98:$K$147,4,0)),"",VLOOKUP(CODE(F19),Berechnung!$H$98:$K$147,4,0)),IF(ISERROR(VLOOKUP(F19,Berechnung!$A$98:$K$147,11,0)),"",VLOOKUP(F19,Berechnung!$A$98:$K$147,11,0)))</f>
        <v/>
      </c>
      <c r="AS19" s="35" t="str">
        <f>IF(G19="u",IF(ISERROR(VLOOKUP(CODE(G19),Berechnung!$H$98:$K$147,4,0)),"",VLOOKUP(CODE(G19),Berechnung!$H$98:$K$147,4,0)),IF(ISERROR(VLOOKUP(G19,Berechnung!$A$98:$K$147,11,0)),"",VLOOKUP(G19,Berechnung!$A$98:$K$147,11,0)))</f>
        <v/>
      </c>
      <c r="AT19" s="35" t="str">
        <f>IF(H19="u",IF(ISERROR(VLOOKUP(CODE(H19),Berechnung!$H$98:$K$147,4,0)),"",VLOOKUP(CODE(H19),Berechnung!$H$98:$K$147,4,0)),IF(ISERROR(VLOOKUP(H19,Berechnung!$A$98:$K$147,11,0)),"",VLOOKUP(H19,Berechnung!$A$98:$K$147,11,0)))</f>
        <v/>
      </c>
      <c r="AU19" s="35" t="str">
        <f>IF(I19="u",IF(ISERROR(VLOOKUP(CODE(I19),Berechnung!$H$98:$K$147,4,0)),"",VLOOKUP(CODE(I19),Berechnung!$H$98:$K$147,4,0)),IF(ISERROR(VLOOKUP(I19,Berechnung!$A$98:$K$147,11,0)),"",VLOOKUP(I19,Berechnung!$A$98:$K$147,11,0)))</f>
        <v/>
      </c>
      <c r="AV19" s="35" t="str">
        <f>IF(J19="u",IF(ISERROR(VLOOKUP(CODE(J19),Berechnung!$H$98:$K$147,4,0)),"",VLOOKUP(CODE(J19),Berechnung!$H$98:$K$147,4,0)),IF(ISERROR(VLOOKUP(J19,Berechnung!$A$98:$K$147,11,0)),"",VLOOKUP(J19,Berechnung!$A$98:$K$147,11,0)))</f>
        <v/>
      </c>
      <c r="AW19" s="35" t="str">
        <f>IF(K19="u",IF(ISERROR(VLOOKUP(CODE(K19),Berechnung!$H$98:$K$147,4,0)),"",VLOOKUP(CODE(K19),Berechnung!$H$98:$K$147,4,0)),IF(ISERROR(VLOOKUP(K19,Berechnung!$A$98:$K$147,11,0)),"",VLOOKUP(K19,Berechnung!$A$98:$K$147,11,0)))</f>
        <v/>
      </c>
      <c r="AX19" s="35" t="str">
        <f>IF(L19="u",IF(ISERROR(VLOOKUP(CODE(L19),Berechnung!$H$98:$K$147,4,0)),"",VLOOKUP(CODE(L19),Berechnung!$H$98:$K$147,4,0)),IF(ISERROR(VLOOKUP(L19,Berechnung!$A$98:$K$147,11,0)),"",VLOOKUP(L19,Berechnung!$A$98:$K$147,11,0)))</f>
        <v/>
      </c>
      <c r="AY19" s="35" t="str">
        <f>IF(M19="u",IF(ISERROR(VLOOKUP(CODE(M19),Berechnung!$H$98:$K$147,4,0)),"",VLOOKUP(CODE(M19),Berechnung!$H$98:$K$147,4,0)),IF(ISERROR(VLOOKUP(M19,Berechnung!$A$98:$K$147,11,0)),"",VLOOKUP(M19,Berechnung!$A$98:$K$147,11,0)))</f>
        <v/>
      </c>
      <c r="AZ19" s="35" t="str">
        <f>IF(N19="u",IF(ISERROR(VLOOKUP(CODE(N19),Berechnung!$H$98:$K$147,4,0)),"",VLOOKUP(CODE(N19),Berechnung!$H$98:$K$147,4,0)),IF(ISERROR(VLOOKUP(N19,Berechnung!$A$98:$K$147,11,0)),"",VLOOKUP(N19,Berechnung!$A$98:$K$147,11,0)))</f>
        <v/>
      </c>
      <c r="BA19" s="35" t="str">
        <f>IF(O19="u",IF(ISERROR(VLOOKUP(CODE(O19),Berechnung!$H$98:$K$147,4,0)),"",VLOOKUP(CODE(O19),Berechnung!$H$98:$K$147,4,0)),IF(ISERROR(VLOOKUP(O19,Berechnung!$A$98:$K$147,11,0)),"",VLOOKUP(O19,Berechnung!$A$98:$K$147,11,0)))</f>
        <v/>
      </c>
      <c r="BB19" s="35" t="str">
        <f>IF(P19="u",IF(ISERROR(VLOOKUP(CODE(P19),Berechnung!$H$98:$K$147,4,0)),"",VLOOKUP(CODE(P19),Berechnung!$H$98:$K$147,4,0)),IF(ISERROR(VLOOKUP(P19,Berechnung!$A$98:$K$147,11,0)),"",VLOOKUP(P19,Berechnung!$A$98:$K$147,11,0)))</f>
        <v/>
      </c>
      <c r="BC19" s="35" t="str">
        <f>IF(Q19="u",IF(ISERROR(VLOOKUP(CODE(Q19),Berechnung!$H$98:$K$147,4,0)),"",VLOOKUP(CODE(Q19),Berechnung!$H$98:$K$147,4,0)),IF(ISERROR(VLOOKUP(Q19,Berechnung!$A$98:$K$147,11,0)),"",VLOOKUP(Q19,Berechnung!$A$98:$K$147,11,0)))</f>
        <v/>
      </c>
      <c r="BD19" s="35" t="str">
        <f>IF(R19="u",IF(ISERROR(VLOOKUP(CODE(R19),Berechnung!$H$98:$K$147,4,0)),"",VLOOKUP(CODE(R19),Berechnung!$H$98:$K$147,4,0)),IF(ISERROR(VLOOKUP(R19,Berechnung!$A$98:$K$147,11,0)),"",VLOOKUP(R19,Berechnung!$A$98:$K$147,11,0)))</f>
        <v/>
      </c>
      <c r="BE19" s="35" t="str">
        <f>IF(S19="u",IF(ISERROR(VLOOKUP(CODE(S19),Berechnung!$H$98:$K$147,4,0)),"",VLOOKUP(CODE(S19),Berechnung!$H$98:$K$147,4,0)),IF(ISERROR(VLOOKUP(S19,Berechnung!$A$98:$K$147,11,0)),"",VLOOKUP(S19,Berechnung!$A$98:$K$147,11,0)))</f>
        <v/>
      </c>
      <c r="BF19" s="35" t="str">
        <f>IF(T19="u",IF(ISERROR(VLOOKUP(CODE(T19),Berechnung!$H$98:$K$147,4,0)),"",VLOOKUP(CODE(T19),Berechnung!$H$98:$K$147,4,0)),IF(ISERROR(VLOOKUP(T19,Berechnung!$A$98:$K$147,11,0)),"",VLOOKUP(T19,Berechnung!$A$98:$K$147,11,0)))</f>
        <v/>
      </c>
      <c r="BG19" s="35" t="str">
        <f>IF(U19="u",IF(ISERROR(VLOOKUP(CODE(U19),Berechnung!$H$98:$K$147,4,0)),"",VLOOKUP(CODE(U19),Berechnung!$H$98:$K$147,4,0)),IF(ISERROR(VLOOKUP(U19,Berechnung!$A$98:$K$147,11,0)),"",VLOOKUP(U19,Berechnung!$A$98:$K$147,11,0)))</f>
        <v/>
      </c>
      <c r="BH19" s="35" t="str">
        <f>IF(V19="u",IF(ISERROR(VLOOKUP(CODE(V19),Berechnung!$H$98:$K$147,4,0)),"",VLOOKUP(CODE(V19),Berechnung!$H$98:$K$147,4,0)),IF(ISERROR(VLOOKUP(V19,Berechnung!$A$98:$K$147,11,0)),"",VLOOKUP(V19,Berechnung!$A$98:$K$147,11,0)))</f>
        <v/>
      </c>
      <c r="BI19" s="35" t="str">
        <f>IF(W19="u",IF(ISERROR(VLOOKUP(CODE(W19),Berechnung!$H$98:$K$147,4,0)),"",VLOOKUP(CODE(W19),Berechnung!$H$98:$K$147,4,0)),IF(ISERROR(VLOOKUP(W19,Berechnung!$A$98:$K$147,11,0)),"",VLOOKUP(W19,Berechnung!$A$98:$K$147,11,0)))</f>
        <v/>
      </c>
      <c r="BJ19" s="35" t="str">
        <f>IF(X19="u",IF(ISERROR(VLOOKUP(CODE(X19),Berechnung!$H$98:$K$147,4,0)),"",VLOOKUP(CODE(X19),Berechnung!$H$98:$K$147,4,0)),IF(ISERROR(VLOOKUP(X19,Berechnung!$A$98:$K$147,11,0)),"",VLOOKUP(X19,Berechnung!$A$98:$K$147,11,0)))</f>
        <v/>
      </c>
      <c r="BK19" s="35" t="str">
        <f>IF(Y19="u",IF(ISERROR(VLOOKUP(CODE(Y19),Berechnung!$H$98:$K$147,4,0)),"",VLOOKUP(CODE(Y19),Berechnung!$H$98:$K$147,4,0)),IF(ISERROR(VLOOKUP(Y19,Berechnung!$A$98:$K$147,11,0)),"",VLOOKUP(Y19,Berechnung!$A$98:$K$147,11,0)))</f>
        <v>Dunkelblau</v>
      </c>
      <c r="BL19" s="35" t="str">
        <f>IF(Z19="u",IF(ISERROR(VLOOKUP(CODE(Z19),Berechnung!$H$98:$K$147,4,0)),"",VLOOKUP(CODE(Z19),Berechnung!$H$98:$K$147,4,0)),IF(ISERROR(VLOOKUP(Z19,Berechnung!$A$98:$K$147,11,0)),"",VLOOKUP(Z19,Berechnung!$A$98:$K$147,11,0)))</f>
        <v/>
      </c>
      <c r="BM19" s="35" t="str">
        <f>IF(AA19="u",IF(ISERROR(VLOOKUP(CODE(AA19),Berechnung!$H$98:$K$147,4,0)),"",VLOOKUP(CODE(AA19),Berechnung!$H$98:$K$147,4,0)),IF(ISERROR(VLOOKUP(AA19,Berechnung!$A$98:$K$147,11,0)),"",VLOOKUP(AA19,Berechnung!$A$98:$K$147,11,0)))</f>
        <v/>
      </c>
      <c r="BN19" s="35" t="str">
        <f>IF(AB19="u",IF(ISERROR(VLOOKUP(CODE(AB19),Berechnung!$H$98:$K$147,4,0)),"",VLOOKUP(CODE(AB19),Berechnung!$H$98:$K$147,4,0)),IF(ISERROR(VLOOKUP(AB19,Berechnung!$A$98:$K$147,11,0)),"",VLOOKUP(AB19,Berechnung!$A$98:$K$147,11,0)))</f>
        <v/>
      </c>
      <c r="BO19" s="35" t="str">
        <f>IF(AC19="u",IF(ISERROR(VLOOKUP(CODE(AC19),Berechnung!$H$98:$K$147,4,0)),"",VLOOKUP(CODE(AC19),Berechnung!$H$98:$K$147,4,0)),IF(ISERROR(VLOOKUP(AC19,Berechnung!$A$98:$K$147,11,0)),"",VLOOKUP(AC19,Berechnung!$A$98:$K$147,11,0)))</f>
        <v/>
      </c>
      <c r="BP19" s="35" t="str">
        <f>IF(AD19="u",IF(ISERROR(VLOOKUP(CODE(AD19),Berechnung!$H$98:$K$147,4,0)),"",VLOOKUP(CODE(AD19),Berechnung!$H$98:$K$147,4,0)),IF(ISERROR(VLOOKUP(AD19,Berechnung!$A$98:$K$147,11,0)),"",VLOOKUP(AD19,Berechnung!$A$98:$K$147,11,0)))</f>
        <v/>
      </c>
      <c r="BQ19" s="35" t="str">
        <f>IF(AE19="u",IF(ISERROR(VLOOKUP(CODE(AE19),Berechnung!$H$98:$K$147,4,0)),"",VLOOKUP(CODE(AE19),Berechnung!$H$98:$K$147,4,0)),IF(ISERROR(VLOOKUP(AE19,Berechnung!$A$98:$K$147,11,0)),"",VLOOKUP(AE19,Berechnung!$A$98:$K$147,11,0)))</f>
        <v/>
      </c>
      <c r="BR19" s="35" t="str">
        <f>IF(AF19="u",IF(ISERROR(VLOOKUP(CODE(AF19),Berechnung!$H$98:$K$147,4,0)),"",VLOOKUP(CODE(AF19),Berechnung!$H$98:$K$147,4,0)),IF(ISERROR(VLOOKUP(AF19,Berechnung!$A$98:$K$147,11,0)),"",VLOOKUP(AF19,Berechnung!$A$98:$K$147,11,0)))</f>
        <v/>
      </c>
      <c r="BS19" s="35" t="str">
        <f>IF(AG19="u",IF(ISERROR(VLOOKUP(CODE(AG19),Berechnung!$H$98:$K$147,4,0)),"",VLOOKUP(CODE(AG19),Berechnung!$H$98:$K$147,4,0)),IF(ISERROR(VLOOKUP(AG19,Berechnung!$A$98:$K$147,11,0)),"",VLOOKUP(AG19,Berechnung!$A$98:$K$147,11,0)))</f>
        <v/>
      </c>
      <c r="BT19" s="35" t="str">
        <f>IF(AH19="u",IF(ISERROR(VLOOKUP(CODE(AH19),Berechnung!$H$98:$K$147,4,0)),"",VLOOKUP(CODE(AH19),Berechnung!$H$98:$K$147,4,0)),IF(ISERROR(VLOOKUP(AH19,Berechnung!$A$98:$K$147,11,0)),"",VLOOKUP(AH19,Berechnung!$A$98:$K$147,11,0)))</f>
        <v/>
      </c>
      <c r="BU19" s="35" t="str">
        <f>IF(AI19="u",IF(ISERROR(VLOOKUP(CODE(AI19),Berechnung!$H$98:$K$147,4,0)),"",VLOOKUP(CODE(AI19),Berechnung!$H$98:$K$147,4,0)),IF(ISERROR(VLOOKUP(AI19,Berechnung!$A$98:$K$147,11,0)),"",VLOOKUP(AI19,Berechnung!$A$98:$K$147,11,0)))</f>
        <v/>
      </c>
      <c r="BV19" s="35" t="str">
        <f>IF(AJ19="u",IF(ISERROR(VLOOKUP(CODE(AJ19),Berechnung!$H$98:$K$147,4,0)),"",VLOOKUP(CODE(AJ19),Berechnung!$H$98:$K$147,4,0)),IF(ISERROR(VLOOKUP(AJ19,Berechnung!$A$98:$K$147,11,0)),"",VLOOKUP(AJ19,Berechnung!$A$98:$K$147,11,0)))</f>
        <v/>
      </c>
    </row>
    <row r="20" spans="2:74" x14ac:dyDescent="0.25">
      <c r="B20" s="103">
        <v>15</v>
      </c>
      <c r="C20" s="31" t="str">
        <f>IF(ISERROR(VLOOKUP(B20,Mitarbeiter!$B$2:$D$51,2,0)),"",IF(VLOOKUP(B20,Mitarbeiter!$B$2:$D$51,2,0)="","",VLOOKUP(B20,Mitarbeiter!$B$2:$D$51,2,0)))</f>
        <v>Vorname15</v>
      </c>
      <c r="D20" s="37" t="str">
        <f>IF(ISERROR(VLOOKUP(B20,Mitarbeiter!$B$2:$D$51,3,0)),"",IF(VLOOKUP(B20,Mitarbeiter!$B$2:$D$51,3,0)="","",VLOOKUP(B20,Mitarbeiter!$B$2:$D$51,3,0)))</f>
        <v>Nachname15</v>
      </c>
      <c r="E20" s="32">
        <f t="array" ref="E20">IF(ISERROR(INDEX(Berechnung!$L$44:$L$93,MATCH(B20,Personalnummer,0))),"",INDEX(Berechnung!$L$44:$L$93,MATCH(B20,Personalnummer,0)))</f>
        <v>0</v>
      </c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 t="s">
        <v>321</v>
      </c>
      <c r="AB20" s="101" t="s">
        <v>321</v>
      </c>
      <c r="AC20" s="101" t="s">
        <v>321</v>
      </c>
      <c r="AD20" s="101"/>
      <c r="AE20" s="101"/>
      <c r="AF20" s="101" t="s">
        <v>322</v>
      </c>
      <c r="AG20" s="101"/>
      <c r="AH20" s="101"/>
      <c r="AI20" s="101"/>
      <c r="AJ20" s="101"/>
      <c r="AK20" s="35" t="str">
        <f t="array" ref="AK20">IF(B20="","",INDEX(Berechnung!$F$299:$F$348,ROW()-5))</f>
        <v>24:00</v>
      </c>
      <c r="AL20" s="29"/>
      <c r="AM20" s="29"/>
      <c r="AN20" s="29"/>
      <c r="AO20" s="29"/>
      <c r="AP20" s="82">
        <f>Berechnung!A166</f>
        <v>44108</v>
      </c>
      <c r="AR20" s="35" t="str">
        <f>IF(F20="u",IF(ISERROR(VLOOKUP(CODE(F20),Berechnung!$H$98:$K$147,4,0)),"",VLOOKUP(CODE(F20),Berechnung!$H$98:$K$147,4,0)),IF(ISERROR(VLOOKUP(F20,Berechnung!$A$98:$K$147,11,0)),"",VLOOKUP(F20,Berechnung!$A$98:$K$147,11,0)))</f>
        <v/>
      </c>
      <c r="AS20" s="35" t="str">
        <f>IF(G20="u",IF(ISERROR(VLOOKUP(CODE(G20),Berechnung!$H$98:$K$147,4,0)),"",VLOOKUP(CODE(G20),Berechnung!$H$98:$K$147,4,0)),IF(ISERROR(VLOOKUP(G20,Berechnung!$A$98:$K$147,11,0)),"",VLOOKUP(G20,Berechnung!$A$98:$K$147,11,0)))</f>
        <v/>
      </c>
      <c r="AT20" s="35" t="str">
        <f>IF(H20="u",IF(ISERROR(VLOOKUP(CODE(H20),Berechnung!$H$98:$K$147,4,0)),"",VLOOKUP(CODE(H20),Berechnung!$H$98:$K$147,4,0)),IF(ISERROR(VLOOKUP(H20,Berechnung!$A$98:$K$147,11,0)),"",VLOOKUP(H20,Berechnung!$A$98:$K$147,11,0)))</f>
        <v/>
      </c>
      <c r="AU20" s="35" t="str">
        <f>IF(I20="u",IF(ISERROR(VLOOKUP(CODE(I20),Berechnung!$H$98:$K$147,4,0)),"",VLOOKUP(CODE(I20),Berechnung!$H$98:$K$147,4,0)),IF(ISERROR(VLOOKUP(I20,Berechnung!$A$98:$K$147,11,0)),"",VLOOKUP(I20,Berechnung!$A$98:$K$147,11,0)))</f>
        <v/>
      </c>
      <c r="AV20" s="35" t="str">
        <f>IF(J20="u",IF(ISERROR(VLOOKUP(CODE(J20),Berechnung!$H$98:$K$147,4,0)),"",VLOOKUP(CODE(J20),Berechnung!$H$98:$K$147,4,0)),IF(ISERROR(VLOOKUP(J20,Berechnung!$A$98:$K$147,11,0)),"",VLOOKUP(J20,Berechnung!$A$98:$K$147,11,0)))</f>
        <v/>
      </c>
      <c r="AW20" s="35" t="str">
        <f>IF(K20="u",IF(ISERROR(VLOOKUP(CODE(K20),Berechnung!$H$98:$K$147,4,0)),"",VLOOKUP(CODE(K20),Berechnung!$H$98:$K$147,4,0)),IF(ISERROR(VLOOKUP(K20,Berechnung!$A$98:$K$147,11,0)),"",VLOOKUP(K20,Berechnung!$A$98:$K$147,11,0)))</f>
        <v/>
      </c>
      <c r="AX20" s="35" t="str">
        <f>IF(L20="u",IF(ISERROR(VLOOKUP(CODE(L20),Berechnung!$H$98:$K$147,4,0)),"",VLOOKUP(CODE(L20),Berechnung!$H$98:$K$147,4,0)),IF(ISERROR(VLOOKUP(L20,Berechnung!$A$98:$K$147,11,0)),"",VLOOKUP(L20,Berechnung!$A$98:$K$147,11,0)))</f>
        <v/>
      </c>
      <c r="AY20" s="35" t="str">
        <f>IF(M20="u",IF(ISERROR(VLOOKUP(CODE(M20),Berechnung!$H$98:$K$147,4,0)),"",VLOOKUP(CODE(M20),Berechnung!$H$98:$K$147,4,0)),IF(ISERROR(VLOOKUP(M20,Berechnung!$A$98:$K$147,11,0)),"",VLOOKUP(M20,Berechnung!$A$98:$K$147,11,0)))</f>
        <v/>
      </c>
      <c r="AZ20" s="35" t="str">
        <f>IF(N20="u",IF(ISERROR(VLOOKUP(CODE(N20),Berechnung!$H$98:$K$147,4,0)),"",VLOOKUP(CODE(N20),Berechnung!$H$98:$K$147,4,0)),IF(ISERROR(VLOOKUP(N20,Berechnung!$A$98:$K$147,11,0)),"",VLOOKUP(N20,Berechnung!$A$98:$K$147,11,0)))</f>
        <v/>
      </c>
      <c r="BA20" s="35" t="str">
        <f>IF(O20="u",IF(ISERROR(VLOOKUP(CODE(O20),Berechnung!$H$98:$K$147,4,0)),"",VLOOKUP(CODE(O20),Berechnung!$H$98:$K$147,4,0)),IF(ISERROR(VLOOKUP(O20,Berechnung!$A$98:$K$147,11,0)),"",VLOOKUP(O20,Berechnung!$A$98:$K$147,11,0)))</f>
        <v/>
      </c>
      <c r="BB20" s="35" t="str">
        <f>IF(P20="u",IF(ISERROR(VLOOKUP(CODE(P20),Berechnung!$H$98:$K$147,4,0)),"",VLOOKUP(CODE(P20),Berechnung!$H$98:$K$147,4,0)),IF(ISERROR(VLOOKUP(P20,Berechnung!$A$98:$K$147,11,0)),"",VLOOKUP(P20,Berechnung!$A$98:$K$147,11,0)))</f>
        <v/>
      </c>
      <c r="BC20" s="35" t="str">
        <f>IF(Q20="u",IF(ISERROR(VLOOKUP(CODE(Q20),Berechnung!$H$98:$K$147,4,0)),"",VLOOKUP(CODE(Q20),Berechnung!$H$98:$K$147,4,0)),IF(ISERROR(VLOOKUP(Q20,Berechnung!$A$98:$K$147,11,0)),"",VLOOKUP(Q20,Berechnung!$A$98:$K$147,11,0)))</f>
        <v/>
      </c>
      <c r="BD20" s="35" t="str">
        <f>IF(R20="u",IF(ISERROR(VLOOKUP(CODE(R20),Berechnung!$H$98:$K$147,4,0)),"",VLOOKUP(CODE(R20),Berechnung!$H$98:$K$147,4,0)),IF(ISERROR(VLOOKUP(R20,Berechnung!$A$98:$K$147,11,0)),"",VLOOKUP(R20,Berechnung!$A$98:$K$147,11,0)))</f>
        <v/>
      </c>
      <c r="BE20" s="35" t="str">
        <f>IF(S20="u",IF(ISERROR(VLOOKUP(CODE(S20),Berechnung!$H$98:$K$147,4,0)),"",VLOOKUP(CODE(S20),Berechnung!$H$98:$K$147,4,0)),IF(ISERROR(VLOOKUP(S20,Berechnung!$A$98:$K$147,11,0)),"",VLOOKUP(S20,Berechnung!$A$98:$K$147,11,0)))</f>
        <v/>
      </c>
      <c r="BF20" s="35" t="str">
        <f>IF(T20="u",IF(ISERROR(VLOOKUP(CODE(T20),Berechnung!$H$98:$K$147,4,0)),"",VLOOKUP(CODE(T20),Berechnung!$H$98:$K$147,4,0)),IF(ISERROR(VLOOKUP(T20,Berechnung!$A$98:$K$147,11,0)),"",VLOOKUP(T20,Berechnung!$A$98:$K$147,11,0)))</f>
        <v/>
      </c>
      <c r="BG20" s="35" t="str">
        <f>IF(U20="u",IF(ISERROR(VLOOKUP(CODE(U20),Berechnung!$H$98:$K$147,4,0)),"",VLOOKUP(CODE(U20),Berechnung!$H$98:$K$147,4,0)),IF(ISERROR(VLOOKUP(U20,Berechnung!$A$98:$K$147,11,0)),"",VLOOKUP(U20,Berechnung!$A$98:$K$147,11,0)))</f>
        <v/>
      </c>
      <c r="BH20" s="35" t="str">
        <f>IF(V20="u",IF(ISERROR(VLOOKUP(CODE(V20),Berechnung!$H$98:$K$147,4,0)),"",VLOOKUP(CODE(V20),Berechnung!$H$98:$K$147,4,0)),IF(ISERROR(VLOOKUP(V20,Berechnung!$A$98:$K$147,11,0)),"",VLOOKUP(V20,Berechnung!$A$98:$K$147,11,0)))</f>
        <v/>
      </c>
      <c r="BI20" s="35" t="str">
        <f>IF(W20="u",IF(ISERROR(VLOOKUP(CODE(W20),Berechnung!$H$98:$K$147,4,0)),"",VLOOKUP(CODE(W20),Berechnung!$H$98:$K$147,4,0)),IF(ISERROR(VLOOKUP(W20,Berechnung!$A$98:$K$147,11,0)),"",VLOOKUP(W20,Berechnung!$A$98:$K$147,11,0)))</f>
        <v/>
      </c>
      <c r="BJ20" s="35" t="str">
        <f>IF(X20="u",IF(ISERROR(VLOOKUP(CODE(X20),Berechnung!$H$98:$K$147,4,0)),"",VLOOKUP(CODE(X20),Berechnung!$H$98:$K$147,4,0)),IF(ISERROR(VLOOKUP(X20,Berechnung!$A$98:$K$147,11,0)),"",VLOOKUP(X20,Berechnung!$A$98:$K$147,11,0)))</f>
        <v/>
      </c>
      <c r="BK20" s="35" t="str">
        <f>IF(Y20="u",IF(ISERROR(VLOOKUP(CODE(Y20),Berechnung!$H$98:$K$147,4,0)),"",VLOOKUP(CODE(Y20),Berechnung!$H$98:$K$147,4,0)),IF(ISERROR(VLOOKUP(Y20,Berechnung!$A$98:$K$147,11,0)),"",VLOOKUP(Y20,Berechnung!$A$98:$K$147,11,0)))</f>
        <v/>
      </c>
      <c r="BL20" s="35" t="str">
        <f>IF(Z20="u",IF(ISERROR(VLOOKUP(CODE(Z20),Berechnung!$H$98:$K$147,4,0)),"",VLOOKUP(CODE(Z20),Berechnung!$H$98:$K$147,4,0)),IF(ISERROR(VLOOKUP(Z20,Berechnung!$A$98:$K$147,11,0)),"",VLOOKUP(Z20,Berechnung!$A$98:$K$147,11,0)))</f>
        <v/>
      </c>
      <c r="BM20" s="35" t="str">
        <f>IF(AA20="u",IF(ISERROR(VLOOKUP(CODE(AA20),Berechnung!$H$98:$K$147,4,0)),"",VLOOKUP(CODE(AA20),Berechnung!$H$98:$K$147,4,0)),IF(ISERROR(VLOOKUP(AA20,Berechnung!$A$98:$K$147,11,0)),"",VLOOKUP(AA20,Berechnung!$A$98:$K$147,11,0)))</f>
        <v>Lila</v>
      </c>
      <c r="BN20" s="35" t="str">
        <f>IF(AB20="u",IF(ISERROR(VLOOKUP(CODE(AB20),Berechnung!$H$98:$K$147,4,0)),"",VLOOKUP(CODE(AB20),Berechnung!$H$98:$K$147,4,0)),IF(ISERROR(VLOOKUP(AB20,Berechnung!$A$98:$K$147,11,0)),"",VLOOKUP(AB20,Berechnung!$A$98:$K$147,11,0)))</f>
        <v>Lila</v>
      </c>
      <c r="BO20" s="35" t="str">
        <f>IF(AC20="u",IF(ISERROR(VLOOKUP(CODE(AC20),Berechnung!$H$98:$K$147,4,0)),"",VLOOKUP(CODE(AC20),Berechnung!$H$98:$K$147,4,0)),IF(ISERROR(VLOOKUP(AC20,Berechnung!$A$98:$K$147,11,0)),"",VLOOKUP(AC20,Berechnung!$A$98:$K$147,11,0)))</f>
        <v>Lila</v>
      </c>
      <c r="BP20" s="35" t="str">
        <f>IF(AD20="u",IF(ISERROR(VLOOKUP(CODE(AD20),Berechnung!$H$98:$K$147,4,0)),"",VLOOKUP(CODE(AD20),Berechnung!$H$98:$K$147,4,0)),IF(ISERROR(VLOOKUP(AD20,Berechnung!$A$98:$K$147,11,0)),"",VLOOKUP(AD20,Berechnung!$A$98:$K$147,11,0)))</f>
        <v/>
      </c>
      <c r="BQ20" s="35" t="str">
        <f>IF(AE20="u",IF(ISERROR(VLOOKUP(CODE(AE20),Berechnung!$H$98:$K$147,4,0)),"",VLOOKUP(CODE(AE20),Berechnung!$H$98:$K$147,4,0)),IF(ISERROR(VLOOKUP(AE20,Berechnung!$A$98:$K$147,11,0)),"",VLOOKUP(AE20,Berechnung!$A$98:$K$147,11,0)))</f>
        <v/>
      </c>
      <c r="BR20" s="35" t="str">
        <f>IF(AF20="u",IF(ISERROR(VLOOKUP(CODE(AF20),Berechnung!$H$98:$K$147,4,0)),"",VLOOKUP(CODE(AF20),Berechnung!$H$98:$K$147,4,0)),IF(ISERROR(VLOOKUP(AF20,Berechnung!$A$98:$K$147,11,0)),"",VLOOKUP(AF20,Berechnung!$A$98:$K$147,11,0)))</f>
        <v>Grau</v>
      </c>
      <c r="BS20" s="35" t="str">
        <f>IF(AG20="u",IF(ISERROR(VLOOKUP(CODE(AG20),Berechnung!$H$98:$K$147,4,0)),"",VLOOKUP(CODE(AG20),Berechnung!$H$98:$K$147,4,0)),IF(ISERROR(VLOOKUP(AG20,Berechnung!$A$98:$K$147,11,0)),"",VLOOKUP(AG20,Berechnung!$A$98:$K$147,11,0)))</f>
        <v/>
      </c>
      <c r="BT20" s="35" t="str">
        <f>IF(AH20="u",IF(ISERROR(VLOOKUP(CODE(AH20),Berechnung!$H$98:$K$147,4,0)),"",VLOOKUP(CODE(AH20),Berechnung!$H$98:$K$147,4,0)),IF(ISERROR(VLOOKUP(AH20,Berechnung!$A$98:$K$147,11,0)),"",VLOOKUP(AH20,Berechnung!$A$98:$K$147,11,0)))</f>
        <v/>
      </c>
      <c r="BU20" s="35" t="str">
        <f>IF(AI20="u",IF(ISERROR(VLOOKUP(CODE(AI20),Berechnung!$H$98:$K$147,4,0)),"",VLOOKUP(CODE(AI20),Berechnung!$H$98:$K$147,4,0)),IF(ISERROR(VLOOKUP(AI20,Berechnung!$A$98:$K$147,11,0)),"",VLOOKUP(AI20,Berechnung!$A$98:$K$147,11,0)))</f>
        <v/>
      </c>
      <c r="BV20" s="35" t="str">
        <f>IF(AJ20="u",IF(ISERROR(VLOOKUP(CODE(AJ20),Berechnung!$H$98:$K$147,4,0)),"",VLOOKUP(CODE(AJ20),Berechnung!$H$98:$K$147,4,0)),IF(ISERROR(VLOOKUP(AJ20,Berechnung!$A$98:$K$147,11,0)),"",VLOOKUP(AJ20,Berechnung!$A$98:$K$147,11,0)))</f>
        <v/>
      </c>
    </row>
    <row r="21" spans="2:74" x14ac:dyDescent="0.25">
      <c r="B21" s="103">
        <v>16</v>
      </c>
      <c r="C21" s="31" t="str">
        <f>IF(ISERROR(VLOOKUP(B21,Mitarbeiter!$B$2:$D$51,2,0)),"",IF(VLOOKUP(B21,Mitarbeiter!$B$2:$D$51,2,0)="","",VLOOKUP(B21,Mitarbeiter!$B$2:$D$51,2,0)))</f>
        <v>Vorname16</v>
      </c>
      <c r="D21" s="37" t="str">
        <f>IF(ISERROR(VLOOKUP(B21,Mitarbeiter!$B$2:$D$51,3,0)),"",IF(VLOOKUP(B21,Mitarbeiter!$B$2:$D$51,3,0)="","",VLOOKUP(B21,Mitarbeiter!$B$2:$D$51,3,0)))</f>
        <v>Nachname16</v>
      </c>
      <c r="E21" s="32">
        <f t="array" ref="E21">IF(ISERROR(INDEX(Berechnung!$L$44:$L$93,MATCH(B21,Personalnummer,0))),"",INDEX(Berechnung!$L$44:$L$93,MATCH(B21,Personalnummer,0)))</f>
        <v>0</v>
      </c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 t="s">
        <v>323</v>
      </c>
      <c r="AB21" s="101" t="s">
        <v>323</v>
      </c>
      <c r="AC21" s="101"/>
      <c r="AD21" s="101"/>
      <c r="AE21" s="101"/>
      <c r="AF21" s="101"/>
      <c r="AG21" s="101"/>
      <c r="AH21" s="101"/>
      <c r="AI21" s="101"/>
      <c r="AJ21" s="101"/>
      <c r="AK21" s="35" t="str">
        <f t="array" ref="AK21">IF(B21="","",INDEX(Berechnung!$F$299:$F$348,ROW()-5))</f>
        <v>16:00</v>
      </c>
      <c r="AL21" s="29"/>
      <c r="AM21" s="29"/>
      <c r="AN21" s="29"/>
      <c r="AO21" s="29"/>
      <c r="AP21" s="82">
        <f>Berechnung!A167</f>
        <v>44135</v>
      </c>
      <c r="AR21" s="35" t="str">
        <f>IF(F21="u",IF(ISERROR(VLOOKUP(CODE(F21),Berechnung!$H$98:$K$147,4,0)),"",VLOOKUP(CODE(F21),Berechnung!$H$98:$K$147,4,0)),IF(ISERROR(VLOOKUP(F21,Berechnung!$A$98:$K$147,11,0)),"",VLOOKUP(F21,Berechnung!$A$98:$K$147,11,0)))</f>
        <v/>
      </c>
      <c r="AS21" s="35" t="str">
        <f>IF(G21="u",IF(ISERROR(VLOOKUP(CODE(G21),Berechnung!$H$98:$K$147,4,0)),"",VLOOKUP(CODE(G21),Berechnung!$H$98:$K$147,4,0)),IF(ISERROR(VLOOKUP(G21,Berechnung!$A$98:$K$147,11,0)),"",VLOOKUP(G21,Berechnung!$A$98:$K$147,11,0)))</f>
        <v/>
      </c>
      <c r="AT21" s="35" t="str">
        <f>IF(H21="u",IF(ISERROR(VLOOKUP(CODE(H21),Berechnung!$H$98:$K$147,4,0)),"",VLOOKUP(CODE(H21),Berechnung!$H$98:$K$147,4,0)),IF(ISERROR(VLOOKUP(H21,Berechnung!$A$98:$K$147,11,0)),"",VLOOKUP(H21,Berechnung!$A$98:$K$147,11,0)))</f>
        <v/>
      </c>
      <c r="AU21" s="35" t="str">
        <f>IF(I21="u",IF(ISERROR(VLOOKUP(CODE(I21),Berechnung!$H$98:$K$147,4,0)),"",VLOOKUP(CODE(I21),Berechnung!$H$98:$K$147,4,0)),IF(ISERROR(VLOOKUP(I21,Berechnung!$A$98:$K$147,11,0)),"",VLOOKUP(I21,Berechnung!$A$98:$K$147,11,0)))</f>
        <v/>
      </c>
      <c r="AV21" s="35" t="str">
        <f>IF(J21="u",IF(ISERROR(VLOOKUP(CODE(J21),Berechnung!$H$98:$K$147,4,0)),"",VLOOKUP(CODE(J21),Berechnung!$H$98:$K$147,4,0)),IF(ISERROR(VLOOKUP(J21,Berechnung!$A$98:$K$147,11,0)),"",VLOOKUP(J21,Berechnung!$A$98:$K$147,11,0)))</f>
        <v/>
      </c>
      <c r="AW21" s="35" t="str">
        <f>IF(K21="u",IF(ISERROR(VLOOKUP(CODE(K21),Berechnung!$H$98:$K$147,4,0)),"",VLOOKUP(CODE(K21),Berechnung!$H$98:$K$147,4,0)),IF(ISERROR(VLOOKUP(K21,Berechnung!$A$98:$K$147,11,0)),"",VLOOKUP(K21,Berechnung!$A$98:$K$147,11,0)))</f>
        <v/>
      </c>
      <c r="AX21" s="35" t="str">
        <f>IF(L21="u",IF(ISERROR(VLOOKUP(CODE(L21),Berechnung!$H$98:$K$147,4,0)),"",VLOOKUP(CODE(L21),Berechnung!$H$98:$K$147,4,0)),IF(ISERROR(VLOOKUP(L21,Berechnung!$A$98:$K$147,11,0)),"",VLOOKUP(L21,Berechnung!$A$98:$K$147,11,0)))</f>
        <v/>
      </c>
      <c r="AY21" s="35" t="str">
        <f>IF(M21="u",IF(ISERROR(VLOOKUP(CODE(M21),Berechnung!$H$98:$K$147,4,0)),"",VLOOKUP(CODE(M21),Berechnung!$H$98:$K$147,4,0)),IF(ISERROR(VLOOKUP(M21,Berechnung!$A$98:$K$147,11,0)),"",VLOOKUP(M21,Berechnung!$A$98:$K$147,11,0)))</f>
        <v/>
      </c>
      <c r="AZ21" s="35" t="str">
        <f>IF(N21="u",IF(ISERROR(VLOOKUP(CODE(N21),Berechnung!$H$98:$K$147,4,0)),"",VLOOKUP(CODE(N21),Berechnung!$H$98:$K$147,4,0)),IF(ISERROR(VLOOKUP(N21,Berechnung!$A$98:$K$147,11,0)),"",VLOOKUP(N21,Berechnung!$A$98:$K$147,11,0)))</f>
        <v/>
      </c>
      <c r="BA21" s="35" t="str">
        <f>IF(O21="u",IF(ISERROR(VLOOKUP(CODE(O21),Berechnung!$H$98:$K$147,4,0)),"",VLOOKUP(CODE(O21),Berechnung!$H$98:$K$147,4,0)),IF(ISERROR(VLOOKUP(O21,Berechnung!$A$98:$K$147,11,0)),"",VLOOKUP(O21,Berechnung!$A$98:$K$147,11,0)))</f>
        <v/>
      </c>
      <c r="BB21" s="35" t="str">
        <f>IF(P21="u",IF(ISERROR(VLOOKUP(CODE(P21),Berechnung!$H$98:$K$147,4,0)),"",VLOOKUP(CODE(P21),Berechnung!$H$98:$K$147,4,0)),IF(ISERROR(VLOOKUP(P21,Berechnung!$A$98:$K$147,11,0)),"",VLOOKUP(P21,Berechnung!$A$98:$K$147,11,0)))</f>
        <v/>
      </c>
      <c r="BC21" s="35" t="str">
        <f>IF(Q21="u",IF(ISERROR(VLOOKUP(CODE(Q21),Berechnung!$H$98:$K$147,4,0)),"",VLOOKUP(CODE(Q21),Berechnung!$H$98:$K$147,4,0)),IF(ISERROR(VLOOKUP(Q21,Berechnung!$A$98:$K$147,11,0)),"",VLOOKUP(Q21,Berechnung!$A$98:$K$147,11,0)))</f>
        <v/>
      </c>
      <c r="BD21" s="35" t="str">
        <f>IF(R21="u",IF(ISERROR(VLOOKUP(CODE(R21),Berechnung!$H$98:$K$147,4,0)),"",VLOOKUP(CODE(R21),Berechnung!$H$98:$K$147,4,0)),IF(ISERROR(VLOOKUP(R21,Berechnung!$A$98:$K$147,11,0)),"",VLOOKUP(R21,Berechnung!$A$98:$K$147,11,0)))</f>
        <v/>
      </c>
      <c r="BE21" s="35" t="str">
        <f>IF(S21="u",IF(ISERROR(VLOOKUP(CODE(S21),Berechnung!$H$98:$K$147,4,0)),"",VLOOKUP(CODE(S21),Berechnung!$H$98:$K$147,4,0)),IF(ISERROR(VLOOKUP(S21,Berechnung!$A$98:$K$147,11,0)),"",VLOOKUP(S21,Berechnung!$A$98:$K$147,11,0)))</f>
        <v/>
      </c>
      <c r="BF21" s="35" t="str">
        <f>IF(T21="u",IF(ISERROR(VLOOKUP(CODE(T21),Berechnung!$H$98:$K$147,4,0)),"",VLOOKUP(CODE(T21),Berechnung!$H$98:$K$147,4,0)),IF(ISERROR(VLOOKUP(T21,Berechnung!$A$98:$K$147,11,0)),"",VLOOKUP(T21,Berechnung!$A$98:$K$147,11,0)))</f>
        <v/>
      </c>
      <c r="BG21" s="35" t="str">
        <f>IF(U21="u",IF(ISERROR(VLOOKUP(CODE(U21),Berechnung!$H$98:$K$147,4,0)),"",VLOOKUP(CODE(U21),Berechnung!$H$98:$K$147,4,0)),IF(ISERROR(VLOOKUP(U21,Berechnung!$A$98:$K$147,11,0)),"",VLOOKUP(U21,Berechnung!$A$98:$K$147,11,0)))</f>
        <v/>
      </c>
      <c r="BH21" s="35" t="str">
        <f>IF(V21="u",IF(ISERROR(VLOOKUP(CODE(V21),Berechnung!$H$98:$K$147,4,0)),"",VLOOKUP(CODE(V21),Berechnung!$H$98:$K$147,4,0)),IF(ISERROR(VLOOKUP(V21,Berechnung!$A$98:$K$147,11,0)),"",VLOOKUP(V21,Berechnung!$A$98:$K$147,11,0)))</f>
        <v/>
      </c>
      <c r="BI21" s="35" t="str">
        <f>IF(W21="u",IF(ISERROR(VLOOKUP(CODE(W21),Berechnung!$H$98:$K$147,4,0)),"",VLOOKUP(CODE(W21),Berechnung!$H$98:$K$147,4,0)),IF(ISERROR(VLOOKUP(W21,Berechnung!$A$98:$K$147,11,0)),"",VLOOKUP(W21,Berechnung!$A$98:$K$147,11,0)))</f>
        <v/>
      </c>
      <c r="BJ21" s="35" t="str">
        <f>IF(X21="u",IF(ISERROR(VLOOKUP(CODE(X21),Berechnung!$H$98:$K$147,4,0)),"",VLOOKUP(CODE(X21),Berechnung!$H$98:$K$147,4,0)),IF(ISERROR(VLOOKUP(X21,Berechnung!$A$98:$K$147,11,0)),"",VLOOKUP(X21,Berechnung!$A$98:$K$147,11,0)))</f>
        <v/>
      </c>
      <c r="BK21" s="35" t="str">
        <f>IF(Y21="u",IF(ISERROR(VLOOKUP(CODE(Y21),Berechnung!$H$98:$K$147,4,0)),"",VLOOKUP(CODE(Y21),Berechnung!$H$98:$K$147,4,0)),IF(ISERROR(VLOOKUP(Y21,Berechnung!$A$98:$K$147,11,0)),"",VLOOKUP(Y21,Berechnung!$A$98:$K$147,11,0)))</f>
        <v/>
      </c>
      <c r="BL21" s="35" t="str">
        <f>IF(Z21="u",IF(ISERROR(VLOOKUP(CODE(Z21),Berechnung!$H$98:$K$147,4,0)),"",VLOOKUP(CODE(Z21),Berechnung!$H$98:$K$147,4,0)),IF(ISERROR(VLOOKUP(Z21,Berechnung!$A$98:$K$147,11,0)),"",VLOOKUP(Z21,Berechnung!$A$98:$K$147,11,0)))</f>
        <v/>
      </c>
      <c r="BM21" s="35" t="str">
        <f>IF(AA21="u",IF(ISERROR(VLOOKUP(CODE(AA21),Berechnung!$H$98:$K$147,4,0)),"",VLOOKUP(CODE(AA21),Berechnung!$H$98:$K$147,4,0)),IF(ISERROR(VLOOKUP(AA21,Berechnung!$A$98:$K$147,11,0)),"",VLOOKUP(AA21,Berechnung!$A$98:$K$147,11,0)))</f>
        <v>Hellgrau</v>
      </c>
      <c r="BN21" s="35" t="str">
        <f>IF(AB21="u",IF(ISERROR(VLOOKUP(CODE(AB21),Berechnung!$H$98:$K$147,4,0)),"",VLOOKUP(CODE(AB21),Berechnung!$H$98:$K$147,4,0)),IF(ISERROR(VLOOKUP(AB21,Berechnung!$A$98:$K$147,11,0)),"",VLOOKUP(AB21,Berechnung!$A$98:$K$147,11,0)))</f>
        <v>Hellgrau</v>
      </c>
      <c r="BO21" s="35" t="str">
        <f>IF(AC21="u",IF(ISERROR(VLOOKUP(CODE(AC21),Berechnung!$H$98:$K$147,4,0)),"",VLOOKUP(CODE(AC21),Berechnung!$H$98:$K$147,4,0)),IF(ISERROR(VLOOKUP(AC21,Berechnung!$A$98:$K$147,11,0)),"",VLOOKUP(AC21,Berechnung!$A$98:$K$147,11,0)))</f>
        <v/>
      </c>
      <c r="BP21" s="35" t="str">
        <f>IF(AD21="u",IF(ISERROR(VLOOKUP(CODE(AD21),Berechnung!$H$98:$K$147,4,0)),"",VLOOKUP(CODE(AD21),Berechnung!$H$98:$K$147,4,0)),IF(ISERROR(VLOOKUP(AD21,Berechnung!$A$98:$K$147,11,0)),"",VLOOKUP(AD21,Berechnung!$A$98:$K$147,11,0)))</f>
        <v/>
      </c>
      <c r="BQ21" s="35" t="str">
        <f>IF(AE21="u",IF(ISERROR(VLOOKUP(CODE(AE21),Berechnung!$H$98:$K$147,4,0)),"",VLOOKUP(CODE(AE21),Berechnung!$H$98:$K$147,4,0)),IF(ISERROR(VLOOKUP(AE21,Berechnung!$A$98:$K$147,11,0)),"",VLOOKUP(AE21,Berechnung!$A$98:$K$147,11,0)))</f>
        <v/>
      </c>
      <c r="BR21" s="35" t="str">
        <f>IF(AF21="u",IF(ISERROR(VLOOKUP(CODE(AF21),Berechnung!$H$98:$K$147,4,0)),"",VLOOKUP(CODE(AF21),Berechnung!$H$98:$K$147,4,0)),IF(ISERROR(VLOOKUP(AF21,Berechnung!$A$98:$K$147,11,0)),"",VLOOKUP(AF21,Berechnung!$A$98:$K$147,11,0)))</f>
        <v/>
      </c>
      <c r="BS21" s="35" t="str">
        <f>IF(AG21="u",IF(ISERROR(VLOOKUP(CODE(AG21),Berechnung!$H$98:$K$147,4,0)),"",VLOOKUP(CODE(AG21),Berechnung!$H$98:$K$147,4,0)),IF(ISERROR(VLOOKUP(AG21,Berechnung!$A$98:$K$147,11,0)),"",VLOOKUP(AG21,Berechnung!$A$98:$K$147,11,0)))</f>
        <v/>
      </c>
      <c r="BT21" s="35" t="str">
        <f>IF(AH21="u",IF(ISERROR(VLOOKUP(CODE(AH21),Berechnung!$H$98:$K$147,4,0)),"",VLOOKUP(CODE(AH21),Berechnung!$H$98:$K$147,4,0)),IF(ISERROR(VLOOKUP(AH21,Berechnung!$A$98:$K$147,11,0)),"",VLOOKUP(AH21,Berechnung!$A$98:$K$147,11,0)))</f>
        <v/>
      </c>
      <c r="BU21" s="35" t="str">
        <f>IF(AI21="u",IF(ISERROR(VLOOKUP(CODE(AI21),Berechnung!$H$98:$K$147,4,0)),"",VLOOKUP(CODE(AI21),Berechnung!$H$98:$K$147,4,0)),IF(ISERROR(VLOOKUP(AI21,Berechnung!$A$98:$K$147,11,0)),"",VLOOKUP(AI21,Berechnung!$A$98:$K$147,11,0)))</f>
        <v/>
      </c>
      <c r="BV21" s="35" t="str">
        <f>IF(AJ21="u",IF(ISERROR(VLOOKUP(CODE(AJ21),Berechnung!$H$98:$K$147,4,0)),"",VLOOKUP(CODE(AJ21),Berechnung!$H$98:$K$147,4,0)),IF(ISERROR(VLOOKUP(AJ21,Berechnung!$A$98:$K$147,11,0)),"",VLOOKUP(AJ21,Berechnung!$A$98:$K$147,11,0)))</f>
        <v/>
      </c>
    </row>
    <row r="22" spans="2:74" x14ac:dyDescent="0.25">
      <c r="B22" s="103">
        <v>17</v>
      </c>
      <c r="C22" s="31" t="str">
        <f>IF(ISERROR(VLOOKUP(B22,Mitarbeiter!$B$2:$D$51,2,0)),"",IF(VLOOKUP(B22,Mitarbeiter!$B$2:$D$51,2,0)="","",VLOOKUP(B22,Mitarbeiter!$B$2:$D$51,2,0)))</f>
        <v>Vorname17</v>
      </c>
      <c r="D22" s="37" t="str">
        <f>IF(ISERROR(VLOOKUP(B22,Mitarbeiter!$B$2:$D$51,3,0)),"",IF(VLOOKUP(B22,Mitarbeiter!$B$2:$D$51,3,0)="","",VLOOKUP(B22,Mitarbeiter!$B$2:$D$51,3,0)))</f>
        <v>Nachname17</v>
      </c>
      <c r="E22" s="32">
        <f t="array" ref="E22">IF(ISERROR(INDEX(Berechnung!$L$44:$L$93,MATCH(B22,Personalnummer,0))),"",INDEX(Berechnung!$L$44:$L$93,MATCH(B22,Personalnummer,0)))</f>
        <v>0</v>
      </c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35" t="str">
        <f t="array" ref="AK22">IF(B22="","",INDEX(Berechnung!$F$299:$F$348,ROW()-5))</f>
        <v>00:00</v>
      </c>
      <c r="AL22" s="29"/>
      <c r="AM22" s="29"/>
      <c r="AN22" s="29"/>
      <c r="AO22" s="29"/>
      <c r="AP22" s="82">
        <f>Berechnung!A168</f>
        <v>44136</v>
      </c>
      <c r="AR22" s="35" t="str">
        <f>IF(F22="u",IF(ISERROR(VLOOKUP(CODE(F22),Berechnung!$H$98:$K$147,4,0)),"",VLOOKUP(CODE(F22),Berechnung!$H$98:$K$147,4,0)),IF(ISERROR(VLOOKUP(F22,Berechnung!$A$98:$K$147,11,0)),"",VLOOKUP(F22,Berechnung!$A$98:$K$147,11,0)))</f>
        <v/>
      </c>
      <c r="AS22" s="35" t="str">
        <f>IF(G22="u",IF(ISERROR(VLOOKUP(CODE(G22),Berechnung!$H$98:$K$147,4,0)),"",VLOOKUP(CODE(G22),Berechnung!$H$98:$K$147,4,0)),IF(ISERROR(VLOOKUP(G22,Berechnung!$A$98:$K$147,11,0)),"",VLOOKUP(G22,Berechnung!$A$98:$K$147,11,0)))</f>
        <v/>
      </c>
      <c r="AT22" s="35" t="str">
        <f>IF(H22="u",IF(ISERROR(VLOOKUP(CODE(H22),Berechnung!$H$98:$K$147,4,0)),"",VLOOKUP(CODE(H22),Berechnung!$H$98:$K$147,4,0)),IF(ISERROR(VLOOKUP(H22,Berechnung!$A$98:$K$147,11,0)),"",VLOOKUP(H22,Berechnung!$A$98:$K$147,11,0)))</f>
        <v/>
      </c>
      <c r="AU22" s="35" t="str">
        <f>IF(I22="u",IF(ISERROR(VLOOKUP(CODE(I22),Berechnung!$H$98:$K$147,4,0)),"",VLOOKUP(CODE(I22),Berechnung!$H$98:$K$147,4,0)),IF(ISERROR(VLOOKUP(I22,Berechnung!$A$98:$K$147,11,0)),"",VLOOKUP(I22,Berechnung!$A$98:$K$147,11,0)))</f>
        <v/>
      </c>
      <c r="AV22" s="35" t="str">
        <f>IF(J22="u",IF(ISERROR(VLOOKUP(CODE(J22),Berechnung!$H$98:$K$147,4,0)),"",VLOOKUP(CODE(J22),Berechnung!$H$98:$K$147,4,0)),IF(ISERROR(VLOOKUP(J22,Berechnung!$A$98:$K$147,11,0)),"",VLOOKUP(J22,Berechnung!$A$98:$K$147,11,0)))</f>
        <v/>
      </c>
      <c r="AW22" s="35" t="str">
        <f>IF(K22="u",IF(ISERROR(VLOOKUP(CODE(K22),Berechnung!$H$98:$K$147,4,0)),"",VLOOKUP(CODE(K22),Berechnung!$H$98:$K$147,4,0)),IF(ISERROR(VLOOKUP(K22,Berechnung!$A$98:$K$147,11,0)),"",VLOOKUP(K22,Berechnung!$A$98:$K$147,11,0)))</f>
        <v/>
      </c>
      <c r="AX22" s="35" t="str">
        <f>IF(L22="u",IF(ISERROR(VLOOKUP(CODE(L22),Berechnung!$H$98:$K$147,4,0)),"",VLOOKUP(CODE(L22),Berechnung!$H$98:$K$147,4,0)),IF(ISERROR(VLOOKUP(L22,Berechnung!$A$98:$K$147,11,0)),"",VLOOKUP(L22,Berechnung!$A$98:$K$147,11,0)))</f>
        <v/>
      </c>
      <c r="AY22" s="35" t="str">
        <f>IF(M22="u",IF(ISERROR(VLOOKUP(CODE(M22),Berechnung!$H$98:$K$147,4,0)),"",VLOOKUP(CODE(M22),Berechnung!$H$98:$K$147,4,0)),IF(ISERROR(VLOOKUP(M22,Berechnung!$A$98:$K$147,11,0)),"",VLOOKUP(M22,Berechnung!$A$98:$K$147,11,0)))</f>
        <v/>
      </c>
      <c r="AZ22" s="35" t="str">
        <f>IF(N22="u",IF(ISERROR(VLOOKUP(CODE(N22),Berechnung!$H$98:$K$147,4,0)),"",VLOOKUP(CODE(N22),Berechnung!$H$98:$K$147,4,0)),IF(ISERROR(VLOOKUP(N22,Berechnung!$A$98:$K$147,11,0)),"",VLOOKUP(N22,Berechnung!$A$98:$K$147,11,0)))</f>
        <v/>
      </c>
      <c r="BA22" s="35" t="str">
        <f>IF(O22="u",IF(ISERROR(VLOOKUP(CODE(O22),Berechnung!$H$98:$K$147,4,0)),"",VLOOKUP(CODE(O22),Berechnung!$H$98:$K$147,4,0)),IF(ISERROR(VLOOKUP(O22,Berechnung!$A$98:$K$147,11,0)),"",VLOOKUP(O22,Berechnung!$A$98:$K$147,11,0)))</f>
        <v/>
      </c>
      <c r="BB22" s="35" t="str">
        <f>IF(P22="u",IF(ISERROR(VLOOKUP(CODE(P22),Berechnung!$H$98:$K$147,4,0)),"",VLOOKUP(CODE(P22),Berechnung!$H$98:$K$147,4,0)),IF(ISERROR(VLOOKUP(P22,Berechnung!$A$98:$K$147,11,0)),"",VLOOKUP(P22,Berechnung!$A$98:$K$147,11,0)))</f>
        <v/>
      </c>
      <c r="BC22" s="35" t="str">
        <f>IF(Q22="u",IF(ISERROR(VLOOKUP(CODE(Q22),Berechnung!$H$98:$K$147,4,0)),"",VLOOKUP(CODE(Q22),Berechnung!$H$98:$K$147,4,0)),IF(ISERROR(VLOOKUP(Q22,Berechnung!$A$98:$K$147,11,0)),"",VLOOKUP(Q22,Berechnung!$A$98:$K$147,11,0)))</f>
        <v/>
      </c>
      <c r="BD22" s="35" t="str">
        <f>IF(R22="u",IF(ISERROR(VLOOKUP(CODE(R22),Berechnung!$H$98:$K$147,4,0)),"",VLOOKUP(CODE(R22),Berechnung!$H$98:$K$147,4,0)),IF(ISERROR(VLOOKUP(R22,Berechnung!$A$98:$K$147,11,0)),"",VLOOKUP(R22,Berechnung!$A$98:$K$147,11,0)))</f>
        <v/>
      </c>
      <c r="BE22" s="35" t="str">
        <f>IF(S22="u",IF(ISERROR(VLOOKUP(CODE(S22),Berechnung!$H$98:$K$147,4,0)),"",VLOOKUP(CODE(S22),Berechnung!$H$98:$K$147,4,0)),IF(ISERROR(VLOOKUP(S22,Berechnung!$A$98:$K$147,11,0)),"",VLOOKUP(S22,Berechnung!$A$98:$K$147,11,0)))</f>
        <v/>
      </c>
      <c r="BF22" s="35" t="str">
        <f>IF(T22="u",IF(ISERROR(VLOOKUP(CODE(T22),Berechnung!$H$98:$K$147,4,0)),"",VLOOKUP(CODE(T22),Berechnung!$H$98:$K$147,4,0)),IF(ISERROR(VLOOKUP(T22,Berechnung!$A$98:$K$147,11,0)),"",VLOOKUP(T22,Berechnung!$A$98:$K$147,11,0)))</f>
        <v/>
      </c>
      <c r="BG22" s="35" t="str">
        <f>IF(U22="u",IF(ISERROR(VLOOKUP(CODE(U22),Berechnung!$H$98:$K$147,4,0)),"",VLOOKUP(CODE(U22),Berechnung!$H$98:$K$147,4,0)),IF(ISERROR(VLOOKUP(U22,Berechnung!$A$98:$K$147,11,0)),"",VLOOKUP(U22,Berechnung!$A$98:$K$147,11,0)))</f>
        <v/>
      </c>
      <c r="BH22" s="35" t="str">
        <f>IF(V22="u",IF(ISERROR(VLOOKUP(CODE(V22),Berechnung!$H$98:$K$147,4,0)),"",VLOOKUP(CODE(V22),Berechnung!$H$98:$K$147,4,0)),IF(ISERROR(VLOOKUP(V22,Berechnung!$A$98:$K$147,11,0)),"",VLOOKUP(V22,Berechnung!$A$98:$K$147,11,0)))</f>
        <v/>
      </c>
      <c r="BI22" s="35" t="str">
        <f>IF(W22="u",IF(ISERROR(VLOOKUP(CODE(W22),Berechnung!$H$98:$K$147,4,0)),"",VLOOKUP(CODE(W22),Berechnung!$H$98:$K$147,4,0)),IF(ISERROR(VLOOKUP(W22,Berechnung!$A$98:$K$147,11,0)),"",VLOOKUP(W22,Berechnung!$A$98:$K$147,11,0)))</f>
        <v/>
      </c>
      <c r="BJ22" s="35" t="str">
        <f>IF(X22="u",IF(ISERROR(VLOOKUP(CODE(X22),Berechnung!$H$98:$K$147,4,0)),"",VLOOKUP(CODE(X22),Berechnung!$H$98:$K$147,4,0)),IF(ISERROR(VLOOKUP(X22,Berechnung!$A$98:$K$147,11,0)),"",VLOOKUP(X22,Berechnung!$A$98:$K$147,11,0)))</f>
        <v/>
      </c>
      <c r="BK22" s="35" t="str">
        <f>IF(Y22="u",IF(ISERROR(VLOOKUP(CODE(Y22),Berechnung!$H$98:$K$147,4,0)),"",VLOOKUP(CODE(Y22),Berechnung!$H$98:$K$147,4,0)),IF(ISERROR(VLOOKUP(Y22,Berechnung!$A$98:$K$147,11,0)),"",VLOOKUP(Y22,Berechnung!$A$98:$K$147,11,0)))</f>
        <v/>
      </c>
      <c r="BL22" s="35" t="str">
        <f>IF(Z22="u",IF(ISERROR(VLOOKUP(CODE(Z22),Berechnung!$H$98:$K$147,4,0)),"",VLOOKUP(CODE(Z22),Berechnung!$H$98:$K$147,4,0)),IF(ISERROR(VLOOKUP(Z22,Berechnung!$A$98:$K$147,11,0)),"",VLOOKUP(Z22,Berechnung!$A$98:$K$147,11,0)))</f>
        <v/>
      </c>
      <c r="BM22" s="35" t="str">
        <f>IF(AA22="u",IF(ISERROR(VLOOKUP(CODE(AA22),Berechnung!$H$98:$K$147,4,0)),"",VLOOKUP(CODE(AA22),Berechnung!$H$98:$K$147,4,0)),IF(ISERROR(VLOOKUP(AA22,Berechnung!$A$98:$K$147,11,0)),"",VLOOKUP(AA22,Berechnung!$A$98:$K$147,11,0)))</f>
        <v/>
      </c>
      <c r="BN22" s="35" t="str">
        <f>IF(AB22="u",IF(ISERROR(VLOOKUP(CODE(AB22),Berechnung!$H$98:$K$147,4,0)),"",VLOOKUP(CODE(AB22),Berechnung!$H$98:$K$147,4,0)),IF(ISERROR(VLOOKUP(AB22,Berechnung!$A$98:$K$147,11,0)),"",VLOOKUP(AB22,Berechnung!$A$98:$K$147,11,0)))</f>
        <v/>
      </c>
      <c r="BO22" s="35" t="str">
        <f>IF(AC22="u",IF(ISERROR(VLOOKUP(CODE(AC22),Berechnung!$H$98:$K$147,4,0)),"",VLOOKUP(CODE(AC22),Berechnung!$H$98:$K$147,4,0)),IF(ISERROR(VLOOKUP(AC22,Berechnung!$A$98:$K$147,11,0)),"",VLOOKUP(AC22,Berechnung!$A$98:$K$147,11,0)))</f>
        <v/>
      </c>
      <c r="BP22" s="35" t="str">
        <f>IF(AD22="u",IF(ISERROR(VLOOKUP(CODE(AD22),Berechnung!$H$98:$K$147,4,0)),"",VLOOKUP(CODE(AD22),Berechnung!$H$98:$K$147,4,0)),IF(ISERROR(VLOOKUP(AD22,Berechnung!$A$98:$K$147,11,0)),"",VLOOKUP(AD22,Berechnung!$A$98:$K$147,11,0)))</f>
        <v/>
      </c>
      <c r="BQ22" s="35" t="str">
        <f>IF(AE22="u",IF(ISERROR(VLOOKUP(CODE(AE22),Berechnung!$H$98:$K$147,4,0)),"",VLOOKUP(CODE(AE22),Berechnung!$H$98:$K$147,4,0)),IF(ISERROR(VLOOKUP(AE22,Berechnung!$A$98:$K$147,11,0)),"",VLOOKUP(AE22,Berechnung!$A$98:$K$147,11,0)))</f>
        <v/>
      </c>
      <c r="BR22" s="35" t="str">
        <f>IF(AF22="u",IF(ISERROR(VLOOKUP(CODE(AF22),Berechnung!$H$98:$K$147,4,0)),"",VLOOKUP(CODE(AF22),Berechnung!$H$98:$K$147,4,0)),IF(ISERROR(VLOOKUP(AF22,Berechnung!$A$98:$K$147,11,0)),"",VLOOKUP(AF22,Berechnung!$A$98:$K$147,11,0)))</f>
        <v/>
      </c>
      <c r="BS22" s="35" t="str">
        <f>IF(AG22="u",IF(ISERROR(VLOOKUP(CODE(AG22),Berechnung!$H$98:$K$147,4,0)),"",VLOOKUP(CODE(AG22),Berechnung!$H$98:$K$147,4,0)),IF(ISERROR(VLOOKUP(AG22,Berechnung!$A$98:$K$147,11,0)),"",VLOOKUP(AG22,Berechnung!$A$98:$K$147,11,0)))</f>
        <v/>
      </c>
      <c r="BT22" s="35" t="str">
        <f>IF(AH22="u",IF(ISERROR(VLOOKUP(CODE(AH22),Berechnung!$H$98:$K$147,4,0)),"",VLOOKUP(CODE(AH22),Berechnung!$H$98:$K$147,4,0)),IF(ISERROR(VLOOKUP(AH22,Berechnung!$A$98:$K$147,11,0)),"",VLOOKUP(AH22,Berechnung!$A$98:$K$147,11,0)))</f>
        <v/>
      </c>
      <c r="BU22" s="35" t="str">
        <f>IF(AI22="u",IF(ISERROR(VLOOKUP(CODE(AI22),Berechnung!$H$98:$K$147,4,0)),"",VLOOKUP(CODE(AI22),Berechnung!$H$98:$K$147,4,0)),IF(ISERROR(VLOOKUP(AI22,Berechnung!$A$98:$K$147,11,0)),"",VLOOKUP(AI22,Berechnung!$A$98:$K$147,11,0)))</f>
        <v/>
      </c>
      <c r="BV22" s="35" t="str">
        <f>IF(AJ22="u",IF(ISERROR(VLOOKUP(CODE(AJ22),Berechnung!$H$98:$K$147,4,0)),"",VLOOKUP(CODE(AJ22),Berechnung!$H$98:$K$147,4,0)),IF(ISERROR(VLOOKUP(AJ22,Berechnung!$A$98:$K$147,11,0)),"",VLOOKUP(AJ22,Berechnung!$A$98:$K$147,11,0)))</f>
        <v/>
      </c>
    </row>
    <row r="23" spans="2:74" x14ac:dyDescent="0.25">
      <c r="B23" s="103">
        <v>18</v>
      </c>
      <c r="C23" s="31" t="str">
        <f>IF(ISERROR(VLOOKUP(B23,Mitarbeiter!$B$2:$D$51,2,0)),"",IF(VLOOKUP(B23,Mitarbeiter!$B$2:$D$51,2,0)="","",VLOOKUP(B23,Mitarbeiter!$B$2:$D$51,2,0)))</f>
        <v>Vorname18</v>
      </c>
      <c r="D23" s="37" t="str">
        <f>IF(ISERROR(VLOOKUP(B23,Mitarbeiter!$B$2:$D$51,3,0)),"",IF(VLOOKUP(B23,Mitarbeiter!$B$2:$D$51,3,0)="","",VLOOKUP(B23,Mitarbeiter!$B$2:$D$51,3,0)))</f>
        <v>Nachname18</v>
      </c>
      <c r="E23" s="32">
        <f t="array" ref="E23">IF(ISERROR(INDEX(Berechnung!$L$44:$L$93,MATCH(B23,Personalnummer,0))),"",INDEX(Berechnung!$L$44:$L$93,MATCH(B23,Personalnummer,0)))</f>
        <v>0</v>
      </c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35" t="str">
        <f t="array" ref="AK23">IF(B23="","",INDEX(Berechnung!$F$299:$F$348,ROW()-5))</f>
        <v>00:00</v>
      </c>
      <c r="AL23" s="29"/>
      <c r="AM23" s="29"/>
      <c r="AN23" s="29"/>
      <c r="AO23" s="29"/>
      <c r="AP23" s="82">
        <f>Berechnung!A169</f>
        <v>44150</v>
      </c>
      <c r="AR23" s="35" t="str">
        <f>IF(F23="u",IF(ISERROR(VLOOKUP(CODE(F23),Berechnung!$H$98:$K$147,4,0)),"",VLOOKUP(CODE(F23),Berechnung!$H$98:$K$147,4,0)),IF(ISERROR(VLOOKUP(F23,Berechnung!$A$98:$K$147,11,0)),"",VLOOKUP(F23,Berechnung!$A$98:$K$147,11,0)))</f>
        <v/>
      </c>
      <c r="AS23" s="35" t="str">
        <f>IF(G23="u",IF(ISERROR(VLOOKUP(CODE(G23),Berechnung!$H$98:$K$147,4,0)),"",VLOOKUP(CODE(G23),Berechnung!$H$98:$K$147,4,0)),IF(ISERROR(VLOOKUP(G23,Berechnung!$A$98:$K$147,11,0)),"",VLOOKUP(G23,Berechnung!$A$98:$K$147,11,0)))</f>
        <v/>
      </c>
      <c r="AT23" s="35" t="str">
        <f>IF(H23="u",IF(ISERROR(VLOOKUP(CODE(H23),Berechnung!$H$98:$K$147,4,0)),"",VLOOKUP(CODE(H23),Berechnung!$H$98:$K$147,4,0)),IF(ISERROR(VLOOKUP(H23,Berechnung!$A$98:$K$147,11,0)),"",VLOOKUP(H23,Berechnung!$A$98:$K$147,11,0)))</f>
        <v/>
      </c>
      <c r="AU23" s="35" t="str">
        <f>IF(I23="u",IF(ISERROR(VLOOKUP(CODE(I23),Berechnung!$H$98:$K$147,4,0)),"",VLOOKUP(CODE(I23),Berechnung!$H$98:$K$147,4,0)),IF(ISERROR(VLOOKUP(I23,Berechnung!$A$98:$K$147,11,0)),"",VLOOKUP(I23,Berechnung!$A$98:$K$147,11,0)))</f>
        <v/>
      </c>
      <c r="AV23" s="35" t="str">
        <f>IF(J23="u",IF(ISERROR(VLOOKUP(CODE(J23),Berechnung!$H$98:$K$147,4,0)),"",VLOOKUP(CODE(J23),Berechnung!$H$98:$K$147,4,0)),IF(ISERROR(VLOOKUP(J23,Berechnung!$A$98:$K$147,11,0)),"",VLOOKUP(J23,Berechnung!$A$98:$K$147,11,0)))</f>
        <v/>
      </c>
      <c r="AW23" s="35" t="str">
        <f>IF(K23="u",IF(ISERROR(VLOOKUP(CODE(K23),Berechnung!$H$98:$K$147,4,0)),"",VLOOKUP(CODE(K23),Berechnung!$H$98:$K$147,4,0)),IF(ISERROR(VLOOKUP(K23,Berechnung!$A$98:$K$147,11,0)),"",VLOOKUP(K23,Berechnung!$A$98:$K$147,11,0)))</f>
        <v/>
      </c>
      <c r="AX23" s="35" t="str">
        <f>IF(L23="u",IF(ISERROR(VLOOKUP(CODE(L23),Berechnung!$H$98:$K$147,4,0)),"",VLOOKUP(CODE(L23),Berechnung!$H$98:$K$147,4,0)),IF(ISERROR(VLOOKUP(L23,Berechnung!$A$98:$K$147,11,0)),"",VLOOKUP(L23,Berechnung!$A$98:$K$147,11,0)))</f>
        <v/>
      </c>
      <c r="AY23" s="35" t="str">
        <f>IF(M23="u",IF(ISERROR(VLOOKUP(CODE(M23),Berechnung!$H$98:$K$147,4,0)),"",VLOOKUP(CODE(M23),Berechnung!$H$98:$K$147,4,0)),IF(ISERROR(VLOOKUP(M23,Berechnung!$A$98:$K$147,11,0)),"",VLOOKUP(M23,Berechnung!$A$98:$K$147,11,0)))</f>
        <v/>
      </c>
      <c r="AZ23" s="35" t="str">
        <f>IF(N23="u",IF(ISERROR(VLOOKUP(CODE(N23),Berechnung!$H$98:$K$147,4,0)),"",VLOOKUP(CODE(N23),Berechnung!$H$98:$K$147,4,0)),IF(ISERROR(VLOOKUP(N23,Berechnung!$A$98:$K$147,11,0)),"",VLOOKUP(N23,Berechnung!$A$98:$K$147,11,0)))</f>
        <v/>
      </c>
      <c r="BA23" s="35" t="str">
        <f>IF(O23="u",IF(ISERROR(VLOOKUP(CODE(O23),Berechnung!$H$98:$K$147,4,0)),"",VLOOKUP(CODE(O23),Berechnung!$H$98:$K$147,4,0)),IF(ISERROR(VLOOKUP(O23,Berechnung!$A$98:$K$147,11,0)),"",VLOOKUP(O23,Berechnung!$A$98:$K$147,11,0)))</f>
        <v/>
      </c>
      <c r="BB23" s="35" t="str">
        <f>IF(P23="u",IF(ISERROR(VLOOKUP(CODE(P23),Berechnung!$H$98:$K$147,4,0)),"",VLOOKUP(CODE(P23),Berechnung!$H$98:$K$147,4,0)),IF(ISERROR(VLOOKUP(P23,Berechnung!$A$98:$K$147,11,0)),"",VLOOKUP(P23,Berechnung!$A$98:$K$147,11,0)))</f>
        <v/>
      </c>
      <c r="BC23" s="35" t="str">
        <f>IF(Q23="u",IF(ISERROR(VLOOKUP(CODE(Q23),Berechnung!$H$98:$K$147,4,0)),"",VLOOKUP(CODE(Q23),Berechnung!$H$98:$K$147,4,0)),IF(ISERROR(VLOOKUP(Q23,Berechnung!$A$98:$K$147,11,0)),"",VLOOKUP(Q23,Berechnung!$A$98:$K$147,11,0)))</f>
        <v/>
      </c>
      <c r="BD23" s="35" t="str">
        <f>IF(R23="u",IF(ISERROR(VLOOKUP(CODE(R23),Berechnung!$H$98:$K$147,4,0)),"",VLOOKUP(CODE(R23),Berechnung!$H$98:$K$147,4,0)),IF(ISERROR(VLOOKUP(R23,Berechnung!$A$98:$K$147,11,0)),"",VLOOKUP(R23,Berechnung!$A$98:$K$147,11,0)))</f>
        <v/>
      </c>
      <c r="BE23" s="35" t="str">
        <f>IF(S23="u",IF(ISERROR(VLOOKUP(CODE(S23),Berechnung!$H$98:$K$147,4,0)),"",VLOOKUP(CODE(S23),Berechnung!$H$98:$K$147,4,0)),IF(ISERROR(VLOOKUP(S23,Berechnung!$A$98:$K$147,11,0)),"",VLOOKUP(S23,Berechnung!$A$98:$K$147,11,0)))</f>
        <v/>
      </c>
      <c r="BF23" s="35" t="str">
        <f>IF(T23="u",IF(ISERROR(VLOOKUP(CODE(T23),Berechnung!$H$98:$K$147,4,0)),"",VLOOKUP(CODE(T23),Berechnung!$H$98:$K$147,4,0)),IF(ISERROR(VLOOKUP(T23,Berechnung!$A$98:$K$147,11,0)),"",VLOOKUP(T23,Berechnung!$A$98:$K$147,11,0)))</f>
        <v/>
      </c>
      <c r="BG23" s="35" t="str">
        <f>IF(U23="u",IF(ISERROR(VLOOKUP(CODE(U23),Berechnung!$H$98:$K$147,4,0)),"",VLOOKUP(CODE(U23),Berechnung!$H$98:$K$147,4,0)),IF(ISERROR(VLOOKUP(U23,Berechnung!$A$98:$K$147,11,0)),"",VLOOKUP(U23,Berechnung!$A$98:$K$147,11,0)))</f>
        <v/>
      </c>
      <c r="BH23" s="35" t="str">
        <f>IF(V23="u",IF(ISERROR(VLOOKUP(CODE(V23),Berechnung!$H$98:$K$147,4,0)),"",VLOOKUP(CODE(V23),Berechnung!$H$98:$K$147,4,0)),IF(ISERROR(VLOOKUP(V23,Berechnung!$A$98:$K$147,11,0)),"",VLOOKUP(V23,Berechnung!$A$98:$K$147,11,0)))</f>
        <v/>
      </c>
      <c r="BI23" s="35" t="str">
        <f>IF(W23="u",IF(ISERROR(VLOOKUP(CODE(W23),Berechnung!$H$98:$K$147,4,0)),"",VLOOKUP(CODE(W23),Berechnung!$H$98:$K$147,4,0)),IF(ISERROR(VLOOKUP(W23,Berechnung!$A$98:$K$147,11,0)),"",VLOOKUP(W23,Berechnung!$A$98:$K$147,11,0)))</f>
        <v/>
      </c>
      <c r="BJ23" s="35" t="str">
        <f>IF(X23="u",IF(ISERROR(VLOOKUP(CODE(X23),Berechnung!$H$98:$K$147,4,0)),"",VLOOKUP(CODE(X23),Berechnung!$H$98:$K$147,4,0)),IF(ISERROR(VLOOKUP(X23,Berechnung!$A$98:$K$147,11,0)),"",VLOOKUP(X23,Berechnung!$A$98:$K$147,11,0)))</f>
        <v/>
      </c>
      <c r="BK23" s="35" t="str">
        <f>IF(Y23="u",IF(ISERROR(VLOOKUP(CODE(Y23),Berechnung!$H$98:$K$147,4,0)),"",VLOOKUP(CODE(Y23),Berechnung!$H$98:$K$147,4,0)),IF(ISERROR(VLOOKUP(Y23,Berechnung!$A$98:$K$147,11,0)),"",VLOOKUP(Y23,Berechnung!$A$98:$K$147,11,0)))</f>
        <v/>
      </c>
      <c r="BL23" s="35" t="str">
        <f>IF(Z23="u",IF(ISERROR(VLOOKUP(CODE(Z23),Berechnung!$H$98:$K$147,4,0)),"",VLOOKUP(CODE(Z23),Berechnung!$H$98:$K$147,4,0)),IF(ISERROR(VLOOKUP(Z23,Berechnung!$A$98:$K$147,11,0)),"",VLOOKUP(Z23,Berechnung!$A$98:$K$147,11,0)))</f>
        <v/>
      </c>
      <c r="BM23" s="35" t="str">
        <f>IF(AA23="u",IF(ISERROR(VLOOKUP(CODE(AA23),Berechnung!$H$98:$K$147,4,0)),"",VLOOKUP(CODE(AA23),Berechnung!$H$98:$K$147,4,0)),IF(ISERROR(VLOOKUP(AA23,Berechnung!$A$98:$K$147,11,0)),"",VLOOKUP(AA23,Berechnung!$A$98:$K$147,11,0)))</f>
        <v/>
      </c>
      <c r="BN23" s="35" t="str">
        <f>IF(AB23="u",IF(ISERROR(VLOOKUP(CODE(AB23),Berechnung!$H$98:$K$147,4,0)),"",VLOOKUP(CODE(AB23),Berechnung!$H$98:$K$147,4,0)),IF(ISERROR(VLOOKUP(AB23,Berechnung!$A$98:$K$147,11,0)),"",VLOOKUP(AB23,Berechnung!$A$98:$K$147,11,0)))</f>
        <v/>
      </c>
      <c r="BO23" s="35" t="str">
        <f>IF(AC23="u",IF(ISERROR(VLOOKUP(CODE(AC23),Berechnung!$H$98:$K$147,4,0)),"",VLOOKUP(CODE(AC23),Berechnung!$H$98:$K$147,4,0)),IF(ISERROR(VLOOKUP(AC23,Berechnung!$A$98:$K$147,11,0)),"",VLOOKUP(AC23,Berechnung!$A$98:$K$147,11,0)))</f>
        <v/>
      </c>
      <c r="BP23" s="35" t="str">
        <f>IF(AD23="u",IF(ISERROR(VLOOKUP(CODE(AD23),Berechnung!$H$98:$K$147,4,0)),"",VLOOKUP(CODE(AD23),Berechnung!$H$98:$K$147,4,0)),IF(ISERROR(VLOOKUP(AD23,Berechnung!$A$98:$K$147,11,0)),"",VLOOKUP(AD23,Berechnung!$A$98:$K$147,11,0)))</f>
        <v/>
      </c>
      <c r="BQ23" s="35" t="str">
        <f>IF(AE23="u",IF(ISERROR(VLOOKUP(CODE(AE23),Berechnung!$H$98:$K$147,4,0)),"",VLOOKUP(CODE(AE23),Berechnung!$H$98:$K$147,4,0)),IF(ISERROR(VLOOKUP(AE23,Berechnung!$A$98:$K$147,11,0)),"",VLOOKUP(AE23,Berechnung!$A$98:$K$147,11,0)))</f>
        <v/>
      </c>
      <c r="BR23" s="35" t="str">
        <f>IF(AF23="u",IF(ISERROR(VLOOKUP(CODE(AF23),Berechnung!$H$98:$K$147,4,0)),"",VLOOKUP(CODE(AF23),Berechnung!$H$98:$K$147,4,0)),IF(ISERROR(VLOOKUP(AF23,Berechnung!$A$98:$K$147,11,0)),"",VLOOKUP(AF23,Berechnung!$A$98:$K$147,11,0)))</f>
        <v/>
      </c>
      <c r="BS23" s="35" t="str">
        <f>IF(AG23="u",IF(ISERROR(VLOOKUP(CODE(AG23),Berechnung!$H$98:$K$147,4,0)),"",VLOOKUP(CODE(AG23),Berechnung!$H$98:$K$147,4,0)),IF(ISERROR(VLOOKUP(AG23,Berechnung!$A$98:$K$147,11,0)),"",VLOOKUP(AG23,Berechnung!$A$98:$K$147,11,0)))</f>
        <v/>
      </c>
      <c r="BT23" s="35" t="str">
        <f>IF(AH23="u",IF(ISERROR(VLOOKUP(CODE(AH23),Berechnung!$H$98:$K$147,4,0)),"",VLOOKUP(CODE(AH23),Berechnung!$H$98:$K$147,4,0)),IF(ISERROR(VLOOKUP(AH23,Berechnung!$A$98:$K$147,11,0)),"",VLOOKUP(AH23,Berechnung!$A$98:$K$147,11,0)))</f>
        <v/>
      </c>
      <c r="BU23" s="35" t="str">
        <f>IF(AI23="u",IF(ISERROR(VLOOKUP(CODE(AI23),Berechnung!$H$98:$K$147,4,0)),"",VLOOKUP(CODE(AI23),Berechnung!$H$98:$K$147,4,0)),IF(ISERROR(VLOOKUP(AI23,Berechnung!$A$98:$K$147,11,0)),"",VLOOKUP(AI23,Berechnung!$A$98:$K$147,11,0)))</f>
        <v/>
      </c>
      <c r="BV23" s="35" t="str">
        <f>IF(AJ23="u",IF(ISERROR(VLOOKUP(CODE(AJ23),Berechnung!$H$98:$K$147,4,0)),"",VLOOKUP(CODE(AJ23),Berechnung!$H$98:$K$147,4,0)),IF(ISERROR(VLOOKUP(AJ23,Berechnung!$A$98:$K$147,11,0)),"",VLOOKUP(AJ23,Berechnung!$A$98:$K$147,11,0)))</f>
        <v/>
      </c>
    </row>
    <row r="24" spans="2:74" x14ac:dyDescent="0.25">
      <c r="B24" s="103">
        <v>19</v>
      </c>
      <c r="C24" s="31" t="str">
        <f>IF(ISERROR(VLOOKUP(B24,Mitarbeiter!$B$2:$D$51,2,0)),"",IF(VLOOKUP(B24,Mitarbeiter!$B$2:$D$51,2,0)="","",VLOOKUP(B24,Mitarbeiter!$B$2:$D$51,2,0)))</f>
        <v>Vorname19</v>
      </c>
      <c r="D24" s="37" t="str">
        <f>IF(ISERROR(VLOOKUP(B24,Mitarbeiter!$B$2:$D$51,3,0)),"",IF(VLOOKUP(B24,Mitarbeiter!$B$2:$D$51,3,0)="","",VLOOKUP(B24,Mitarbeiter!$B$2:$D$51,3,0)))</f>
        <v>Nachname19</v>
      </c>
      <c r="E24" s="32">
        <f t="array" ref="E24">IF(ISERROR(INDEX(Berechnung!$L$44:$L$93,MATCH(B24,Personalnummer,0))),"",INDEX(Berechnung!$L$44:$L$93,MATCH(B24,Personalnummer,0)))</f>
        <v>0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35" t="str">
        <f t="array" ref="AK24">IF(B24="","",INDEX(Berechnung!$F$299:$F$348,ROW()-5))</f>
        <v>00:00</v>
      </c>
      <c r="AL24" s="29"/>
      <c r="AM24" s="29"/>
      <c r="AN24" s="29"/>
      <c r="AO24" s="29"/>
      <c r="AP24" s="82">
        <f>Berechnung!A170</f>
        <v>44153</v>
      </c>
      <c r="AR24" s="35" t="str">
        <f>IF(F24="u",IF(ISERROR(VLOOKUP(CODE(F24),Berechnung!$H$98:$K$147,4,0)),"",VLOOKUP(CODE(F24),Berechnung!$H$98:$K$147,4,0)),IF(ISERROR(VLOOKUP(F24,Berechnung!$A$98:$K$147,11,0)),"",VLOOKUP(F24,Berechnung!$A$98:$K$147,11,0)))</f>
        <v/>
      </c>
      <c r="AS24" s="35" t="str">
        <f>IF(G24="u",IF(ISERROR(VLOOKUP(CODE(G24),Berechnung!$H$98:$K$147,4,0)),"",VLOOKUP(CODE(G24),Berechnung!$H$98:$K$147,4,0)),IF(ISERROR(VLOOKUP(G24,Berechnung!$A$98:$K$147,11,0)),"",VLOOKUP(G24,Berechnung!$A$98:$K$147,11,0)))</f>
        <v/>
      </c>
      <c r="AT24" s="35" t="str">
        <f>IF(H24="u",IF(ISERROR(VLOOKUP(CODE(H24),Berechnung!$H$98:$K$147,4,0)),"",VLOOKUP(CODE(H24),Berechnung!$H$98:$K$147,4,0)),IF(ISERROR(VLOOKUP(H24,Berechnung!$A$98:$K$147,11,0)),"",VLOOKUP(H24,Berechnung!$A$98:$K$147,11,0)))</f>
        <v/>
      </c>
      <c r="AU24" s="35" t="str">
        <f>IF(I24="u",IF(ISERROR(VLOOKUP(CODE(I24),Berechnung!$H$98:$K$147,4,0)),"",VLOOKUP(CODE(I24),Berechnung!$H$98:$K$147,4,0)),IF(ISERROR(VLOOKUP(I24,Berechnung!$A$98:$K$147,11,0)),"",VLOOKUP(I24,Berechnung!$A$98:$K$147,11,0)))</f>
        <v/>
      </c>
      <c r="AV24" s="35" t="str">
        <f>IF(J24="u",IF(ISERROR(VLOOKUP(CODE(J24),Berechnung!$H$98:$K$147,4,0)),"",VLOOKUP(CODE(J24),Berechnung!$H$98:$K$147,4,0)),IF(ISERROR(VLOOKUP(J24,Berechnung!$A$98:$K$147,11,0)),"",VLOOKUP(J24,Berechnung!$A$98:$K$147,11,0)))</f>
        <v/>
      </c>
      <c r="AW24" s="35" t="str">
        <f>IF(K24="u",IF(ISERROR(VLOOKUP(CODE(K24),Berechnung!$H$98:$K$147,4,0)),"",VLOOKUP(CODE(K24),Berechnung!$H$98:$K$147,4,0)),IF(ISERROR(VLOOKUP(K24,Berechnung!$A$98:$K$147,11,0)),"",VLOOKUP(K24,Berechnung!$A$98:$K$147,11,0)))</f>
        <v/>
      </c>
      <c r="AX24" s="35" t="str">
        <f>IF(L24="u",IF(ISERROR(VLOOKUP(CODE(L24),Berechnung!$H$98:$K$147,4,0)),"",VLOOKUP(CODE(L24),Berechnung!$H$98:$K$147,4,0)),IF(ISERROR(VLOOKUP(L24,Berechnung!$A$98:$K$147,11,0)),"",VLOOKUP(L24,Berechnung!$A$98:$K$147,11,0)))</f>
        <v/>
      </c>
      <c r="AY24" s="35" t="str">
        <f>IF(M24="u",IF(ISERROR(VLOOKUP(CODE(M24),Berechnung!$H$98:$K$147,4,0)),"",VLOOKUP(CODE(M24),Berechnung!$H$98:$K$147,4,0)),IF(ISERROR(VLOOKUP(M24,Berechnung!$A$98:$K$147,11,0)),"",VLOOKUP(M24,Berechnung!$A$98:$K$147,11,0)))</f>
        <v/>
      </c>
      <c r="AZ24" s="35" t="str">
        <f>IF(N24="u",IF(ISERROR(VLOOKUP(CODE(N24),Berechnung!$H$98:$K$147,4,0)),"",VLOOKUP(CODE(N24),Berechnung!$H$98:$K$147,4,0)),IF(ISERROR(VLOOKUP(N24,Berechnung!$A$98:$K$147,11,0)),"",VLOOKUP(N24,Berechnung!$A$98:$K$147,11,0)))</f>
        <v/>
      </c>
      <c r="BA24" s="35" t="str">
        <f>IF(O24="u",IF(ISERROR(VLOOKUP(CODE(O24),Berechnung!$H$98:$K$147,4,0)),"",VLOOKUP(CODE(O24),Berechnung!$H$98:$K$147,4,0)),IF(ISERROR(VLOOKUP(O24,Berechnung!$A$98:$K$147,11,0)),"",VLOOKUP(O24,Berechnung!$A$98:$K$147,11,0)))</f>
        <v/>
      </c>
      <c r="BB24" s="35" t="str">
        <f>IF(P24="u",IF(ISERROR(VLOOKUP(CODE(P24),Berechnung!$H$98:$K$147,4,0)),"",VLOOKUP(CODE(P24),Berechnung!$H$98:$K$147,4,0)),IF(ISERROR(VLOOKUP(P24,Berechnung!$A$98:$K$147,11,0)),"",VLOOKUP(P24,Berechnung!$A$98:$K$147,11,0)))</f>
        <v/>
      </c>
      <c r="BC24" s="35" t="str">
        <f>IF(Q24="u",IF(ISERROR(VLOOKUP(CODE(Q24),Berechnung!$H$98:$K$147,4,0)),"",VLOOKUP(CODE(Q24),Berechnung!$H$98:$K$147,4,0)),IF(ISERROR(VLOOKUP(Q24,Berechnung!$A$98:$K$147,11,0)),"",VLOOKUP(Q24,Berechnung!$A$98:$K$147,11,0)))</f>
        <v/>
      </c>
      <c r="BD24" s="35" t="str">
        <f>IF(R24="u",IF(ISERROR(VLOOKUP(CODE(R24),Berechnung!$H$98:$K$147,4,0)),"",VLOOKUP(CODE(R24),Berechnung!$H$98:$K$147,4,0)),IF(ISERROR(VLOOKUP(R24,Berechnung!$A$98:$K$147,11,0)),"",VLOOKUP(R24,Berechnung!$A$98:$K$147,11,0)))</f>
        <v/>
      </c>
      <c r="BE24" s="35" t="str">
        <f>IF(S24="u",IF(ISERROR(VLOOKUP(CODE(S24),Berechnung!$H$98:$K$147,4,0)),"",VLOOKUP(CODE(S24),Berechnung!$H$98:$K$147,4,0)),IF(ISERROR(VLOOKUP(S24,Berechnung!$A$98:$K$147,11,0)),"",VLOOKUP(S24,Berechnung!$A$98:$K$147,11,0)))</f>
        <v/>
      </c>
      <c r="BF24" s="35" t="str">
        <f>IF(T24="u",IF(ISERROR(VLOOKUP(CODE(T24),Berechnung!$H$98:$K$147,4,0)),"",VLOOKUP(CODE(T24),Berechnung!$H$98:$K$147,4,0)),IF(ISERROR(VLOOKUP(T24,Berechnung!$A$98:$K$147,11,0)),"",VLOOKUP(T24,Berechnung!$A$98:$K$147,11,0)))</f>
        <v/>
      </c>
      <c r="BG24" s="35" t="str">
        <f>IF(U24="u",IF(ISERROR(VLOOKUP(CODE(U24),Berechnung!$H$98:$K$147,4,0)),"",VLOOKUP(CODE(U24),Berechnung!$H$98:$K$147,4,0)),IF(ISERROR(VLOOKUP(U24,Berechnung!$A$98:$K$147,11,0)),"",VLOOKUP(U24,Berechnung!$A$98:$K$147,11,0)))</f>
        <v/>
      </c>
      <c r="BH24" s="35" t="str">
        <f>IF(V24="u",IF(ISERROR(VLOOKUP(CODE(V24),Berechnung!$H$98:$K$147,4,0)),"",VLOOKUP(CODE(V24),Berechnung!$H$98:$K$147,4,0)),IF(ISERROR(VLOOKUP(V24,Berechnung!$A$98:$K$147,11,0)),"",VLOOKUP(V24,Berechnung!$A$98:$K$147,11,0)))</f>
        <v/>
      </c>
      <c r="BI24" s="35" t="str">
        <f>IF(W24="u",IF(ISERROR(VLOOKUP(CODE(W24),Berechnung!$H$98:$K$147,4,0)),"",VLOOKUP(CODE(W24),Berechnung!$H$98:$K$147,4,0)),IF(ISERROR(VLOOKUP(W24,Berechnung!$A$98:$K$147,11,0)),"",VLOOKUP(W24,Berechnung!$A$98:$K$147,11,0)))</f>
        <v/>
      </c>
      <c r="BJ24" s="35" t="str">
        <f>IF(X24="u",IF(ISERROR(VLOOKUP(CODE(X24),Berechnung!$H$98:$K$147,4,0)),"",VLOOKUP(CODE(X24),Berechnung!$H$98:$K$147,4,0)),IF(ISERROR(VLOOKUP(X24,Berechnung!$A$98:$K$147,11,0)),"",VLOOKUP(X24,Berechnung!$A$98:$K$147,11,0)))</f>
        <v/>
      </c>
      <c r="BK24" s="35" t="str">
        <f>IF(Y24="u",IF(ISERROR(VLOOKUP(CODE(Y24),Berechnung!$H$98:$K$147,4,0)),"",VLOOKUP(CODE(Y24),Berechnung!$H$98:$K$147,4,0)),IF(ISERROR(VLOOKUP(Y24,Berechnung!$A$98:$K$147,11,0)),"",VLOOKUP(Y24,Berechnung!$A$98:$K$147,11,0)))</f>
        <v/>
      </c>
      <c r="BL24" s="35" t="str">
        <f>IF(Z24="u",IF(ISERROR(VLOOKUP(CODE(Z24),Berechnung!$H$98:$K$147,4,0)),"",VLOOKUP(CODE(Z24),Berechnung!$H$98:$K$147,4,0)),IF(ISERROR(VLOOKUP(Z24,Berechnung!$A$98:$K$147,11,0)),"",VLOOKUP(Z24,Berechnung!$A$98:$K$147,11,0)))</f>
        <v/>
      </c>
      <c r="BM24" s="35" t="str">
        <f>IF(AA24="u",IF(ISERROR(VLOOKUP(CODE(AA24),Berechnung!$H$98:$K$147,4,0)),"",VLOOKUP(CODE(AA24),Berechnung!$H$98:$K$147,4,0)),IF(ISERROR(VLOOKUP(AA24,Berechnung!$A$98:$K$147,11,0)),"",VLOOKUP(AA24,Berechnung!$A$98:$K$147,11,0)))</f>
        <v/>
      </c>
      <c r="BN24" s="35" t="str">
        <f>IF(AB24="u",IF(ISERROR(VLOOKUP(CODE(AB24),Berechnung!$H$98:$K$147,4,0)),"",VLOOKUP(CODE(AB24),Berechnung!$H$98:$K$147,4,0)),IF(ISERROR(VLOOKUP(AB24,Berechnung!$A$98:$K$147,11,0)),"",VLOOKUP(AB24,Berechnung!$A$98:$K$147,11,0)))</f>
        <v/>
      </c>
      <c r="BO24" s="35" t="str">
        <f>IF(AC24="u",IF(ISERROR(VLOOKUP(CODE(AC24),Berechnung!$H$98:$K$147,4,0)),"",VLOOKUP(CODE(AC24),Berechnung!$H$98:$K$147,4,0)),IF(ISERROR(VLOOKUP(AC24,Berechnung!$A$98:$K$147,11,0)),"",VLOOKUP(AC24,Berechnung!$A$98:$K$147,11,0)))</f>
        <v/>
      </c>
      <c r="BP24" s="35" t="str">
        <f>IF(AD24="u",IF(ISERROR(VLOOKUP(CODE(AD24),Berechnung!$H$98:$K$147,4,0)),"",VLOOKUP(CODE(AD24),Berechnung!$H$98:$K$147,4,0)),IF(ISERROR(VLOOKUP(AD24,Berechnung!$A$98:$K$147,11,0)),"",VLOOKUP(AD24,Berechnung!$A$98:$K$147,11,0)))</f>
        <v/>
      </c>
      <c r="BQ24" s="35" t="str">
        <f>IF(AE24="u",IF(ISERROR(VLOOKUP(CODE(AE24),Berechnung!$H$98:$K$147,4,0)),"",VLOOKUP(CODE(AE24),Berechnung!$H$98:$K$147,4,0)),IF(ISERROR(VLOOKUP(AE24,Berechnung!$A$98:$K$147,11,0)),"",VLOOKUP(AE24,Berechnung!$A$98:$K$147,11,0)))</f>
        <v/>
      </c>
      <c r="BR24" s="35" t="str">
        <f>IF(AF24="u",IF(ISERROR(VLOOKUP(CODE(AF24),Berechnung!$H$98:$K$147,4,0)),"",VLOOKUP(CODE(AF24),Berechnung!$H$98:$K$147,4,0)),IF(ISERROR(VLOOKUP(AF24,Berechnung!$A$98:$K$147,11,0)),"",VLOOKUP(AF24,Berechnung!$A$98:$K$147,11,0)))</f>
        <v/>
      </c>
      <c r="BS24" s="35" t="str">
        <f>IF(AG24="u",IF(ISERROR(VLOOKUP(CODE(AG24),Berechnung!$H$98:$K$147,4,0)),"",VLOOKUP(CODE(AG24),Berechnung!$H$98:$K$147,4,0)),IF(ISERROR(VLOOKUP(AG24,Berechnung!$A$98:$K$147,11,0)),"",VLOOKUP(AG24,Berechnung!$A$98:$K$147,11,0)))</f>
        <v/>
      </c>
      <c r="BT24" s="35" t="str">
        <f>IF(AH24="u",IF(ISERROR(VLOOKUP(CODE(AH24),Berechnung!$H$98:$K$147,4,0)),"",VLOOKUP(CODE(AH24),Berechnung!$H$98:$K$147,4,0)),IF(ISERROR(VLOOKUP(AH24,Berechnung!$A$98:$K$147,11,0)),"",VLOOKUP(AH24,Berechnung!$A$98:$K$147,11,0)))</f>
        <v/>
      </c>
      <c r="BU24" s="35" t="str">
        <f>IF(AI24="u",IF(ISERROR(VLOOKUP(CODE(AI24),Berechnung!$H$98:$K$147,4,0)),"",VLOOKUP(CODE(AI24),Berechnung!$H$98:$K$147,4,0)),IF(ISERROR(VLOOKUP(AI24,Berechnung!$A$98:$K$147,11,0)),"",VLOOKUP(AI24,Berechnung!$A$98:$K$147,11,0)))</f>
        <v/>
      </c>
      <c r="BV24" s="35" t="str">
        <f>IF(AJ24="u",IF(ISERROR(VLOOKUP(CODE(AJ24),Berechnung!$H$98:$K$147,4,0)),"",VLOOKUP(CODE(AJ24),Berechnung!$H$98:$K$147,4,0)),IF(ISERROR(VLOOKUP(AJ24,Berechnung!$A$98:$K$147,11,0)),"",VLOOKUP(AJ24,Berechnung!$A$98:$K$147,11,0)))</f>
        <v/>
      </c>
    </row>
    <row r="25" spans="2:74" x14ac:dyDescent="0.25">
      <c r="B25" s="103">
        <v>20</v>
      </c>
      <c r="C25" s="31" t="str">
        <f>IF(ISERROR(VLOOKUP(B25,Mitarbeiter!$B$2:$D$51,2,0)),"",IF(VLOOKUP(B25,Mitarbeiter!$B$2:$D$51,2,0)="","",VLOOKUP(B25,Mitarbeiter!$B$2:$D$51,2,0)))</f>
        <v>Vorname20</v>
      </c>
      <c r="D25" s="37" t="str">
        <f>IF(ISERROR(VLOOKUP(B25,Mitarbeiter!$B$2:$D$51,3,0)),"",IF(VLOOKUP(B25,Mitarbeiter!$B$2:$D$51,3,0)="","",VLOOKUP(B25,Mitarbeiter!$B$2:$D$51,3,0)))</f>
        <v>Nachname20</v>
      </c>
      <c r="E25" s="32">
        <f t="array" ref="E25">IF(ISERROR(INDEX(Berechnung!$L$44:$L$93,MATCH(B25,Personalnummer,0))),"",INDEX(Berechnung!$L$44:$L$93,MATCH(B25,Personalnummer,0)))</f>
        <v>0</v>
      </c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35" t="str">
        <f t="array" ref="AK25">IF(B25="","",INDEX(Berechnung!$F$299:$F$348,ROW()-5))</f>
        <v>00:00</v>
      </c>
      <c r="AL25" s="29"/>
      <c r="AM25" s="29"/>
      <c r="AN25" s="29"/>
      <c r="AO25" s="29"/>
      <c r="AP25" s="82">
        <f>Berechnung!A171</f>
        <v>44157</v>
      </c>
      <c r="AR25" s="35" t="str">
        <f>IF(F25="u",IF(ISERROR(VLOOKUP(CODE(F25),Berechnung!$H$98:$K$147,4,0)),"",VLOOKUP(CODE(F25),Berechnung!$H$98:$K$147,4,0)),IF(ISERROR(VLOOKUP(F25,Berechnung!$A$98:$K$147,11,0)),"",VLOOKUP(F25,Berechnung!$A$98:$K$147,11,0)))</f>
        <v/>
      </c>
      <c r="AS25" s="35" t="str">
        <f>IF(G25="u",IF(ISERROR(VLOOKUP(CODE(G25),Berechnung!$H$98:$K$147,4,0)),"",VLOOKUP(CODE(G25),Berechnung!$H$98:$K$147,4,0)),IF(ISERROR(VLOOKUP(G25,Berechnung!$A$98:$K$147,11,0)),"",VLOOKUP(G25,Berechnung!$A$98:$K$147,11,0)))</f>
        <v/>
      </c>
      <c r="AT25" s="35" t="str">
        <f>IF(H25="u",IF(ISERROR(VLOOKUP(CODE(H25),Berechnung!$H$98:$K$147,4,0)),"",VLOOKUP(CODE(H25),Berechnung!$H$98:$K$147,4,0)),IF(ISERROR(VLOOKUP(H25,Berechnung!$A$98:$K$147,11,0)),"",VLOOKUP(H25,Berechnung!$A$98:$K$147,11,0)))</f>
        <v/>
      </c>
      <c r="AU25" s="35" t="str">
        <f>IF(I25="u",IF(ISERROR(VLOOKUP(CODE(I25),Berechnung!$H$98:$K$147,4,0)),"",VLOOKUP(CODE(I25),Berechnung!$H$98:$K$147,4,0)),IF(ISERROR(VLOOKUP(I25,Berechnung!$A$98:$K$147,11,0)),"",VLOOKUP(I25,Berechnung!$A$98:$K$147,11,0)))</f>
        <v/>
      </c>
      <c r="AV25" s="35" t="str">
        <f>IF(J25="u",IF(ISERROR(VLOOKUP(CODE(J25),Berechnung!$H$98:$K$147,4,0)),"",VLOOKUP(CODE(J25),Berechnung!$H$98:$K$147,4,0)),IF(ISERROR(VLOOKUP(J25,Berechnung!$A$98:$K$147,11,0)),"",VLOOKUP(J25,Berechnung!$A$98:$K$147,11,0)))</f>
        <v/>
      </c>
      <c r="AW25" s="35" t="str">
        <f>IF(K25="u",IF(ISERROR(VLOOKUP(CODE(K25),Berechnung!$H$98:$K$147,4,0)),"",VLOOKUP(CODE(K25),Berechnung!$H$98:$K$147,4,0)),IF(ISERROR(VLOOKUP(K25,Berechnung!$A$98:$K$147,11,0)),"",VLOOKUP(K25,Berechnung!$A$98:$K$147,11,0)))</f>
        <v/>
      </c>
      <c r="AX25" s="35" t="str">
        <f>IF(L25="u",IF(ISERROR(VLOOKUP(CODE(L25),Berechnung!$H$98:$K$147,4,0)),"",VLOOKUP(CODE(L25),Berechnung!$H$98:$K$147,4,0)),IF(ISERROR(VLOOKUP(L25,Berechnung!$A$98:$K$147,11,0)),"",VLOOKUP(L25,Berechnung!$A$98:$K$147,11,0)))</f>
        <v/>
      </c>
      <c r="AY25" s="35" t="str">
        <f>IF(M25="u",IF(ISERROR(VLOOKUP(CODE(M25),Berechnung!$H$98:$K$147,4,0)),"",VLOOKUP(CODE(M25),Berechnung!$H$98:$K$147,4,0)),IF(ISERROR(VLOOKUP(M25,Berechnung!$A$98:$K$147,11,0)),"",VLOOKUP(M25,Berechnung!$A$98:$K$147,11,0)))</f>
        <v/>
      </c>
      <c r="AZ25" s="35" t="str">
        <f>IF(N25="u",IF(ISERROR(VLOOKUP(CODE(N25),Berechnung!$H$98:$K$147,4,0)),"",VLOOKUP(CODE(N25),Berechnung!$H$98:$K$147,4,0)),IF(ISERROR(VLOOKUP(N25,Berechnung!$A$98:$K$147,11,0)),"",VLOOKUP(N25,Berechnung!$A$98:$K$147,11,0)))</f>
        <v/>
      </c>
      <c r="BA25" s="35" t="str">
        <f>IF(O25="u",IF(ISERROR(VLOOKUP(CODE(O25),Berechnung!$H$98:$K$147,4,0)),"",VLOOKUP(CODE(O25),Berechnung!$H$98:$K$147,4,0)),IF(ISERROR(VLOOKUP(O25,Berechnung!$A$98:$K$147,11,0)),"",VLOOKUP(O25,Berechnung!$A$98:$K$147,11,0)))</f>
        <v/>
      </c>
      <c r="BB25" s="35" t="str">
        <f>IF(P25="u",IF(ISERROR(VLOOKUP(CODE(P25),Berechnung!$H$98:$K$147,4,0)),"",VLOOKUP(CODE(P25),Berechnung!$H$98:$K$147,4,0)),IF(ISERROR(VLOOKUP(P25,Berechnung!$A$98:$K$147,11,0)),"",VLOOKUP(P25,Berechnung!$A$98:$K$147,11,0)))</f>
        <v/>
      </c>
      <c r="BC25" s="35" t="str">
        <f>IF(Q25="u",IF(ISERROR(VLOOKUP(CODE(Q25),Berechnung!$H$98:$K$147,4,0)),"",VLOOKUP(CODE(Q25),Berechnung!$H$98:$K$147,4,0)),IF(ISERROR(VLOOKUP(Q25,Berechnung!$A$98:$K$147,11,0)),"",VLOOKUP(Q25,Berechnung!$A$98:$K$147,11,0)))</f>
        <v/>
      </c>
      <c r="BD25" s="35" t="str">
        <f>IF(R25="u",IF(ISERROR(VLOOKUP(CODE(R25),Berechnung!$H$98:$K$147,4,0)),"",VLOOKUP(CODE(R25),Berechnung!$H$98:$K$147,4,0)),IF(ISERROR(VLOOKUP(R25,Berechnung!$A$98:$K$147,11,0)),"",VLOOKUP(R25,Berechnung!$A$98:$K$147,11,0)))</f>
        <v/>
      </c>
      <c r="BE25" s="35" t="str">
        <f>IF(S25="u",IF(ISERROR(VLOOKUP(CODE(S25),Berechnung!$H$98:$K$147,4,0)),"",VLOOKUP(CODE(S25),Berechnung!$H$98:$K$147,4,0)),IF(ISERROR(VLOOKUP(S25,Berechnung!$A$98:$K$147,11,0)),"",VLOOKUP(S25,Berechnung!$A$98:$K$147,11,0)))</f>
        <v/>
      </c>
      <c r="BF25" s="35" t="str">
        <f>IF(T25="u",IF(ISERROR(VLOOKUP(CODE(T25),Berechnung!$H$98:$K$147,4,0)),"",VLOOKUP(CODE(T25),Berechnung!$H$98:$K$147,4,0)),IF(ISERROR(VLOOKUP(T25,Berechnung!$A$98:$K$147,11,0)),"",VLOOKUP(T25,Berechnung!$A$98:$K$147,11,0)))</f>
        <v/>
      </c>
      <c r="BG25" s="35" t="str">
        <f>IF(U25="u",IF(ISERROR(VLOOKUP(CODE(U25),Berechnung!$H$98:$K$147,4,0)),"",VLOOKUP(CODE(U25),Berechnung!$H$98:$K$147,4,0)),IF(ISERROR(VLOOKUP(U25,Berechnung!$A$98:$K$147,11,0)),"",VLOOKUP(U25,Berechnung!$A$98:$K$147,11,0)))</f>
        <v/>
      </c>
      <c r="BH25" s="35" t="str">
        <f>IF(V25="u",IF(ISERROR(VLOOKUP(CODE(V25),Berechnung!$H$98:$K$147,4,0)),"",VLOOKUP(CODE(V25),Berechnung!$H$98:$K$147,4,0)),IF(ISERROR(VLOOKUP(V25,Berechnung!$A$98:$K$147,11,0)),"",VLOOKUP(V25,Berechnung!$A$98:$K$147,11,0)))</f>
        <v/>
      </c>
      <c r="BI25" s="35" t="str">
        <f>IF(W25="u",IF(ISERROR(VLOOKUP(CODE(W25),Berechnung!$H$98:$K$147,4,0)),"",VLOOKUP(CODE(W25),Berechnung!$H$98:$K$147,4,0)),IF(ISERROR(VLOOKUP(W25,Berechnung!$A$98:$K$147,11,0)),"",VLOOKUP(W25,Berechnung!$A$98:$K$147,11,0)))</f>
        <v/>
      </c>
      <c r="BJ25" s="35" t="str">
        <f>IF(X25="u",IF(ISERROR(VLOOKUP(CODE(X25),Berechnung!$H$98:$K$147,4,0)),"",VLOOKUP(CODE(X25),Berechnung!$H$98:$K$147,4,0)),IF(ISERROR(VLOOKUP(X25,Berechnung!$A$98:$K$147,11,0)),"",VLOOKUP(X25,Berechnung!$A$98:$K$147,11,0)))</f>
        <v/>
      </c>
      <c r="BK25" s="35" t="str">
        <f>IF(Y25="u",IF(ISERROR(VLOOKUP(CODE(Y25),Berechnung!$H$98:$K$147,4,0)),"",VLOOKUP(CODE(Y25),Berechnung!$H$98:$K$147,4,0)),IF(ISERROR(VLOOKUP(Y25,Berechnung!$A$98:$K$147,11,0)),"",VLOOKUP(Y25,Berechnung!$A$98:$K$147,11,0)))</f>
        <v/>
      </c>
      <c r="BL25" s="35" t="str">
        <f>IF(Z25="u",IF(ISERROR(VLOOKUP(CODE(Z25),Berechnung!$H$98:$K$147,4,0)),"",VLOOKUP(CODE(Z25),Berechnung!$H$98:$K$147,4,0)),IF(ISERROR(VLOOKUP(Z25,Berechnung!$A$98:$K$147,11,0)),"",VLOOKUP(Z25,Berechnung!$A$98:$K$147,11,0)))</f>
        <v/>
      </c>
      <c r="BM25" s="35" t="str">
        <f>IF(AA25="u",IF(ISERROR(VLOOKUP(CODE(AA25),Berechnung!$H$98:$K$147,4,0)),"",VLOOKUP(CODE(AA25),Berechnung!$H$98:$K$147,4,0)),IF(ISERROR(VLOOKUP(AA25,Berechnung!$A$98:$K$147,11,0)),"",VLOOKUP(AA25,Berechnung!$A$98:$K$147,11,0)))</f>
        <v/>
      </c>
      <c r="BN25" s="35" t="str">
        <f>IF(AB25="u",IF(ISERROR(VLOOKUP(CODE(AB25),Berechnung!$H$98:$K$147,4,0)),"",VLOOKUP(CODE(AB25),Berechnung!$H$98:$K$147,4,0)),IF(ISERROR(VLOOKUP(AB25,Berechnung!$A$98:$K$147,11,0)),"",VLOOKUP(AB25,Berechnung!$A$98:$K$147,11,0)))</f>
        <v/>
      </c>
      <c r="BO25" s="35" t="str">
        <f>IF(AC25="u",IF(ISERROR(VLOOKUP(CODE(AC25),Berechnung!$H$98:$K$147,4,0)),"",VLOOKUP(CODE(AC25),Berechnung!$H$98:$K$147,4,0)),IF(ISERROR(VLOOKUP(AC25,Berechnung!$A$98:$K$147,11,0)),"",VLOOKUP(AC25,Berechnung!$A$98:$K$147,11,0)))</f>
        <v/>
      </c>
      <c r="BP25" s="35" t="str">
        <f>IF(AD25="u",IF(ISERROR(VLOOKUP(CODE(AD25),Berechnung!$H$98:$K$147,4,0)),"",VLOOKUP(CODE(AD25),Berechnung!$H$98:$K$147,4,0)),IF(ISERROR(VLOOKUP(AD25,Berechnung!$A$98:$K$147,11,0)),"",VLOOKUP(AD25,Berechnung!$A$98:$K$147,11,0)))</f>
        <v/>
      </c>
      <c r="BQ25" s="35" t="str">
        <f>IF(AE25="u",IF(ISERROR(VLOOKUP(CODE(AE25),Berechnung!$H$98:$K$147,4,0)),"",VLOOKUP(CODE(AE25),Berechnung!$H$98:$K$147,4,0)),IF(ISERROR(VLOOKUP(AE25,Berechnung!$A$98:$K$147,11,0)),"",VLOOKUP(AE25,Berechnung!$A$98:$K$147,11,0)))</f>
        <v/>
      </c>
      <c r="BR25" s="35" t="str">
        <f>IF(AF25="u",IF(ISERROR(VLOOKUP(CODE(AF25),Berechnung!$H$98:$K$147,4,0)),"",VLOOKUP(CODE(AF25),Berechnung!$H$98:$K$147,4,0)),IF(ISERROR(VLOOKUP(AF25,Berechnung!$A$98:$K$147,11,0)),"",VLOOKUP(AF25,Berechnung!$A$98:$K$147,11,0)))</f>
        <v/>
      </c>
      <c r="BS25" s="35" t="str">
        <f>IF(AG25="u",IF(ISERROR(VLOOKUP(CODE(AG25),Berechnung!$H$98:$K$147,4,0)),"",VLOOKUP(CODE(AG25),Berechnung!$H$98:$K$147,4,0)),IF(ISERROR(VLOOKUP(AG25,Berechnung!$A$98:$K$147,11,0)),"",VLOOKUP(AG25,Berechnung!$A$98:$K$147,11,0)))</f>
        <v/>
      </c>
      <c r="BT25" s="35" t="str">
        <f>IF(AH25="u",IF(ISERROR(VLOOKUP(CODE(AH25),Berechnung!$H$98:$K$147,4,0)),"",VLOOKUP(CODE(AH25),Berechnung!$H$98:$K$147,4,0)),IF(ISERROR(VLOOKUP(AH25,Berechnung!$A$98:$K$147,11,0)),"",VLOOKUP(AH25,Berechnung!$A$98:$K$147,11,0)))</f>
        <v/>
      </c>
      <c r="BU25" s="35" t="str">
        <f>IF(AI25="u",IF(ISERROR(VLOOKUP(CODE(AI25),Berechnung!$H$98:$K$147,4,0)),"",VLOOKUP(CODE(AI25),Berechnung!$H$98:$K$147,4,0)),IF(ISERROR(VLOOKUP(AI25,Berechnung!$A$98:$K$147,11,0)),"",VLOOKUP(AI25,Berechnung!$A$98:$K$147,11,0)))</f>
        <v/>
      </c>
      <c r="BV25" s="35" t="str">
        <f>IF(AJ25="u",IF(ISERROR(VLOOKUP(CODE(AJ25),Berechnung!$H$98:$K$147,4,0)),"",VLOOKUP(CODE(AJ25),Berechnung!$H$98:$K$147,4,0)),IF(ISERROR(VLOOKUP(AJ25,Berechnung!$A$98:$K$147,11,0)),"",VLOOKUP(AJ25,Berechnung!$A$98:$K$147,11,0)))</f>
        <v/>
      </c>
    </row>
    <row r="26" spans="2:74" x14ac:dyDescent="0.25">
      <c r="B26" s="103">
        <v>21</v>
      </c>
      <c r="C26" s="31" t="str">
        <f>IF(ISERROR(VLOOKUP(B26,Mitarbeiter!$B$2:$D$51,2,0)),"",IF(VLOOKUP(B26,Mitarbeiter!$B$2:$D$51,2,0)="","",VLOOKUP(B26,Mitarbeiter!$B$2:$D$51,2,0)))</f>
        <v>Vorname21</v>
      </c>
      <c r="D26" s="37" t="str">
        <f>IF(ISERROR(VLOOKUP(B26,Mitarbeiter!$B$2:$D$51,3,0)),"",IF(VLOOKUP(B26,Mitarbeiter!$B$2:$D$51,3,0)="","",VLOOKUP(B26,Mitarbeiter!$B$2:$D$51,3,0)))</f>
        <v>Nachname21</v>
      </c>
      <c r="E26" s="32">
        <f t="array" ref="E26">IF(ISERROR(INDEX(Berechnung!$L$44:$L$93,MATCH(B26,Personalnummer,0))),"",INDEX(Berechnung!$L$44:$L$93,MATCH(B26,Personalnummer,0)))</f>
        <v>0</v>
      </c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35" t="str">
        <f t="array" ref="AK26">IF(B26="","",INDEX(Berechnung!$F$299:$F$348,ROW()-5))</f>
        <v>00:00</v>
      </c>
      <c r="AL26" s="29"/>
      <c r="AM26" s="29"/>
      <c r="AN26" s="29"/>
      <c r="AO26" s="29"/>
      <c r="AP26" s="82">
        <f>Berechnung!A172</f>
        <v>44164</v>
      </c>
      <c r="AR26" s="35" t="str">
        <f>IF(F26="u",IF(ISERROR(VLOOKUP(CODE(F26),Berechnung!$H$98:$K$147,4,0)),"",VLOOKUP(CODE(F26),Berechnung!$H$98:$K$147,4,0)),IF(ISERROR(VLOOKUP(F26,Berechnung!$A$98:$K$147,11,0)),"",VLOOKUP(F26,Berechnung!$A$98:$K$147,11,0)))</f>
        <v/>
      </c>
      <c r="AS26" s="35" t="str">
        <f>IF(G26="u",IF(ISERROR(VLOOKUP(CODE(G26),Berechnung!$H$98:$K$147,4,0)),"",VLOOKUP(CODE(G26),Berechnung!$H$98:$K$147,4,0)),IF(ISERROR(VLOOKUP(G26,Berechnung!$A$98:$K$147,11,0)),"",VLOOKUP(G26,Berechnung!$A$98:$K$147,11,0)))</f>
        <v/>
      </c>
      <c r="AT26" s="35" t="str">
        <f>IF(H26="u",IF(ISERROR(VLOOKUP(CODE(H26),Berechnung!$H$98:$K$147,4,0)),"",VLOOKUP(CODE(H26),Berechnung!$H$98:$K$147,4,0)),IF(ISERROR(VLOOKUP(H26,Berechnung!$A$98:$K$147,11,0)),"",VLOOKUP(H26,Berechnung!$A$98:$K$147,11,0)))</f>
        <v/>
      </c>
      <c r="AU26" s="35" t="str">
        <f>IF(I26="u",IF(ISERROR(VLOOKUP(CODE(I26),Berechnung!$H$98:$K$147,4,0)),"",VLOOKUP(CODE(I26),Berechnung!$H$98:$K$147,4,0)),IF(ISERROR(VLOOKUP(I26,Berechnung!$A$98:$K$147,11,0)),"",VLOOKUP(I26,Berechnung!$A$98:$K$147,11,0)))</f>
        <v/>
      </c>
      <c r="AV26" s="35" t="str">
        <f>IF(J26="u",IF(ISERROR(VLOOKUP(CODE(J26),Berechnung!$H$98:$K$147,4,0)),"",VLOOKUP(CODE(J26),Berechnung!$H$98:$K$147,4,0)),IF(ISERROR(VLOOKUP(J26,Berechnung!$A$98:$K$147,11,0)),"",VLOOKUP(J26,Berechnung!$A$98:$K$147,11,0)))</f>
        <v/>
      </c>
      <c r="AW26" s="35" t="str">
        <f>IF(K26="u",IF(ISERROR(VLOOKUP(CODE(K26),Berechnung!$H$98:$K$147,4,0)),"",VLOOKUP(CODE(K26),Berechnung!$H$98:$K$147,4,0)),IF(ISERROR(VLOOKUP(K26,Berechnung!$A$98:$K$147,11,0)),"",VLOOKUP(K26,Berechnung!$A$98:$K$147,11,0)))</f>
        <v/>
      </c>
      <c r="AX26" s="35" t="str">
        <f>IF(L26="u",IF(ISERROR(VLOOKUP(CODE(L26),Berechnung!$H$98:$K$147,4,0)),"",VLOOKUP(CODE(L26),Berechnung!$H$98:$K$147,4,0)),IF(ISERROR(VLOOKUP(L26,Berechnung!$A$98:$K$147,11,0)),"",VLOOKUP(L26,Berechnung!$A$98:$K$147,11,0)))</f>
        <v/>
      </c>
      <c r="AY26" s="35" t="str">
        <f>IF(M26="u",IF(ISERROR(VLOOKUP(CODE(M26),Berechnung!$H$98:$K$147,4,0)),"",VLOOKUP(CODE(M26),Berechnung!$H$98:$K$147,4,0)),IF(ISERROR(VLOOKUP(M26,Berechnung!$A$98:$K$147,11,0)),"",VLOOKUP(M26,Berechnung!$A$98:$K$147,11,0)))</f>
        <v/>
      </c>
      <c r="AZ26" s="35" t="str">
        <f>IF(N26="u",IF(ISERROR(VLOOKUP(CODE(N26),Berechnung!$H$98:$K$147,4,0)),"",VLOOKUP(CODE(N26),Berechnung!$H$98:$K$147,4,0)),IF(ISERROR(VLOOKUP(N26,Berechnung!$A$98:$K$147,11,0)),"",VLOOKUP(N26,Berechnung!$A$98:$K$147,11,0)))</f>
        <v/>
      </c>
      <c r="BA26" s="35" t="str">
        <f>IF(O26="u",IF(ISERROR(VLOOKUP(CODE(O26),Berechnung!$H$98:$K$147,4,0)),"",VLOOKUP(CODE(O26),Berechnung!$H$98:$K$147,4,0)),IF(ISERROR(VLOOKUP(O26,Berechnung!$A$98:$K$147,11,0)),"",VLOOKUP(O26,Berechnung!$A$98:$K$147,11,0)))</f>
        <v/>
      </c>
      <c r="BB26" s="35" t="str">
        <f>IF(P26="u",IF(ISERROR(VLOOKUP(CODE(P26),Berechnung!$H$98:$K$147,4,0)),"",VLOOKUP(CODE(P26),Berechnung!$H$98:$K$147,4,0)),IF(ISERROR(VLOOKUP(P26,Berechnung!$A$98:$K$147,11,0)),"",VLOOKUP(P26,Berechnung!$A$98:$K$147,11,0)))</f>
        <v/>
      </c>
      <c r="BC26" s="35" t="str">
        <f>IF(Q26="u",IF(ISERROR(VLOOKUP(CODE(Q26),Berechnung!$H$98:$K$147,4,0)),"",VLOOKUP(CODE(Q26),Berechnung!$H$98:$K$147,4,0)),IF(ISERROR(VLOOKUP(Q26,Berechnung!$A$98:$K$147,11,0)),"",VLOOKUP(Q26,Berechnung!$A$98:$K$147,11,0)))</f>
        <v/>
      </c>
      <c r="BD26" s="35" t="str">
        <f>IF(R26="u",IF(ISERROR(VLOOKUP(CODE(R26),Berechnung!$H$98:$K$147,4,0)),"",VLOOKUP(CODE(R26),Berechnung!$H$98:$K$147,4,0)),IF(ISERROR(VLOOKUP(R26,Berechnung!$A$98:$K$147,11,0)),"",VLOOKUP(R26,Berechnung!$A$98:$K$147,11,0)))</f>
        <v/>
      </c>
      <c r="BE26" s="35" t="str">
        <f>IF(S26="u",IF(ISERROR(VLOOKUP(CODE(S26),Berechnung!$H$98:$K$147,4,0)),"",VLOOKUP(CODE(S26),Berechnung!$H$98:$K$147,4,0)),IF(ISERROR(VLOOKUP(S26,Berechnung!$A$98:$K$147,11,0)),"",VLOOKUP(S26,Berechnung!$A$98:$K$147,11,0)))</f>
        <v/>
      </c>
      <c r="BF26" s="35" t="str">
        <f>IF(T26="u",IF(ISERROR(VLOOKUP(CODE(T26),Berechnung!$H$98:$K$147,4,0)),"",VLOOKUP(CODE(T26),Berechnung!$H$98:$K$147,4,0)),IF(ISERROR(VLOOKUP(T26,Berechnung!$A$98:$K$147,11,0)),"",VLOOKUP(T26,Berechnung!$A$98:$K$147,11,0)))</f>
        <v/>
      </c>
      <c r="BG26" s="35" t="str">
        <f>IF(U26="u",IF(ISERROR(VLOOKUP(CODE(U26),Berechnung!$H$98:$K$147,4,0)),"",VLOOKUP(CODE(U26),Berechnung!$H$98:$K$147,4,0)),IF(ISERROR(VLOOKUP(U26,Berechnung!$A$98:$K$147,11,0)),"",VLOOKUP(U26,Berechnung!$A$98:$K$147,11,0)))</f>
        <v/>
      </c>
      <c r="BH26" s="35" t="str">
        <f>IF(V26="u",IF(ISERROR(VLOOKUP(CODE(V26),Berechnung!$H$98:$K$147,4,0)),"",VLOOKUP(CODE(V26),Berechnung!$H$98:$K$147,4,0)),IF(ISERROR(VLOOKUP(V26,Berechnung!$A$98:$K$147,11,0)),"",VLOOKUP(V26,Berechnung!$A$98:$K$147,11,0)))</f>
        <v/>
      </c>
      <c r="BI26" s="35" t="str">
        <f>IF(W26="u",IF(ISERROR(VLOOKUP(CODE(W26),Berechnung!$H$98:$K$147,4,0)),"",VLOOKUP(CODE(W26),Berechnung!$H$98:$K$147,4,0)),IF(ISERROR(VLOOKUP(W26,Berechnung!$A$98:$K$147,11,0)),"",VLOOKUP(W26,Berechnung!$A$98:$K$147,11,0)))</f>
        <v/>
      </c>
      <c r="BJ26" s="35" t="str">
        <f>IF(X26="u",IF(ISERROR(VLOOKUP(CODE(X26),Berechnung!$H$98:$K$147,4,0)),"",VLOOKUP(CODE(X26),Berechnung!$H$98:$K$147,4,0)),IF(ISERROR(VLOOKUP(X26,Berechnung!$A$98:$K$147,11,0)),"",VLOOKUP(X26,Berechnung!$A$98:$K$147,11,0)))</f>
        <v/>
      </c>
      <c r="BK26" s="35" t="str">
        <f>IF(Y26="u",IF(ISERROR(VLOOKUP(CODE(Y26),Berechnung!$H$98:$K$147,4,0)),"",VLOOKUP(CODE(Y26),Berechnung!$H$98:$K$147,4,0)),IF(ISERROR(VLOOKUP(Y26,Berechnung!$A$98:$K$147,11,0)),"",VLOOKUP(Y26,Berechnung!$A$98:$K$147,11,0)))</f>
        <v/>
      </c>
      <c r="BL26" s="35" t="str">
        <f>IF(Z26="u",IF(ISERROR(VLOOKUP(CODE(Z26),Berechnung!$H$98:$K$147,4,0)),"",VLOOKUP(CODE(Z26),Berechnung!$H$98:$K$147,4,0)),IF(ISERROR(VLOOKUP(Z26,Berechnung!$A$98:$K$147,11,0)),"",VLOOKUP(Z26,Berechnung!$A$98:$K$147,11,0)))</f>
        <v/>
      </c>
      <c r="BM26" s="35" t="str">
        <f>IF(AA26="u",IF(ISERROR(VLOOKUP(CODE(AA26),Berechnung!$H$98:$K$147,4,0)),"",VLOOKUP(CODE(AA26),Berechnung!$H$98:$K$147,4,0)),IF(ISERROR(VLOOKUP(AA26,Berechnung!$A$98:$K$147,11,0)),"",VLOOKUP(AA26,Berechnung!$A$98:$K$147,11,0)))</f>
        <v/>
      </c>
      <c r="BN26" s="35" t="str">
        <f>IF(AB26="u",IF(ISERROR(VLOOKUP(CODE(AB26),Berechnung!$H$98:$K$147,4,0)),"",VLOOKUP(CODE(AB26),Berechnung!$H$98:$K$147,4,0)),IF(ISERROR(VLOOKUP(AB26,Berechnung!$A$98:$K$147,11,0)),"",VLOOKUP(AB26,Berechnung!$A$98:$K$147,11,0)))</f>
        <v/>
      </c>
      <c r="BO26" s="35" t="str">
        <f>IF(AC26="u",IF(ISERROR(VLOOKUP(CODE(AC26),Berechnung!$H$98:$K$147,4,0)),"",VLOOKUP(CODE(AC26),Berechnung!$H$98:$K$147,4,0)),IF(ISERROR(VLOOKUP(AC26,Berechnung!$A$98:$K$147,11,0)),"",VLOOKUP(AC26,Berechnung!$A$98:$K$147,11,0)))</f>
        <v/>
      </c>
      <c r="BP26" s="35" t="str">
        <f>IF(AD26="u",IF(ISERROR(VLOOKUP(CODE(AD26),Berechnung!$H$98:$K$147,4,0)),"",VLOOKUP(CODE(AD26),Berechnung!$H$98:$K$147,4,0)),IF(ISERROR(VLOOKUP(AD26,Berechnung!$A$98:$K$147,11,0)),"",VLOOKUP(AD26,Berechnung!$A$98:$K$147,11,0)))</f>
        <v/>
      </c>
      <c r="BQ26" s="35" t="str">
        <f>IF(AE26="u",IF(ISERROR(VLOOKUP(CODE(AE26),Berechnung!$H$98:$K$147,4,0)),"",VLOOKUP(CODE(AE26),Berechnung!$H$98:$K$147,4,0)),IF(ISERROR(VLOOKUP(AE26,Berechnung!$A$98:$K$147,11,0)),"",VLOOKUP(AE26,Berechnung!$A$98:$K$147,11,0)))</f>
        <v/>
      </c>
      <c r="BR26" s="35" t="str">
        <f>IF(AF26="u",IF(ISERROR(VLOOKUP(CODE(AF26),Berechnung!$H$98:$K$147,4,0)),"",VLOOKUP(CODE(AF26),Berechnung!$H$98:$K$147,4,0)),IF(ISERROR(VLOOKUP(AF26,Berechnung!$A$98:$K$147,11,0)),"",VLOOKUP(AF26,Berechnung!$A$98:$K$147,11,0)))</f>
        <v/>
      </c>
      <c r="BS26" s="35" t="str">
        <f>IF(AG26="u",IF(ISERROR(VLOOKUP(CODE(AG26),Berechnung!$H$98:$K$147,4,0)),"",VLOOKUP(CODE(AG26),Berechnung!$H$98:$K$147,4,0)),IF(ISERROR(VLOOKUP(AG26,Berechnung!$A$98:$K$147,11,0)),"",VLOOKUP(AG26,Berechnung!$A$98:$K$147,11,0)))</f>
        <v/>
      </c>
      <c r="BT26" s="35" t="str">
        <f>IF(AH26="u",IF(ISERROR(VLOOKUP(CODE(AH26),Berechnung!$H$98:$K$147,4,0)),"",VLOOKUP(CODE(AH26),Berechnung!$H$98:$K$147,4,0)),IF(ISERROR(VLOOKUP(AH26,Berechnung!$A$98:$K$147,11,0)),"",VLOOKUP(AH26,Berechnung!$A$98:$K$147,11,0)))</f>
        <v/>
      </c>
      <c r="BU26" s="35" t="str">
        <f>IF(AI26="u",IF(ISERROR(VLOOKUP(CODE(AI26),Berechnung!$H$98:$K$147,4,0)),"",VLOOKUP(CODE(AI26),Berechnung!$H$98:$K$147,4,0)),IF(ISERROR(VLOOKUP(AI26,Berechnung!$A$98:$K$147,11,0)),"",VLOOKUP(AI26,Berechnung!$A$98:$K$147,11,0)))</f>
        <v/>
      </c>
      <c r="BV26" s="35" t="str">
        <f>IF(AJ26="u",IF(ISERROR(VLOOKUP(CODE(AJ26),Berechnung!$H$98:$K$147,4,0)),"",VLOOKUP(CODE(AJ26),Berechnung!$H$98:$K$147,4,0)),IF(ISERROR(VLOOKUP(AJ26,Berechnung!$A$98:$K$147,11,0)),"",VLOOKUP(AJ26,Berechnung!$A$98:$K$147,11,0)))</f>
        <v/>
      </c>
    </row>
    <row r="27" spans="2:74" x14ac:dyDescent="0.25">
      <c r="B27" s="103">
        <v>22</v>
      </c>
      <c r="C27" s="31" t="str">
        <f>IF(ISERROR(VLOOKUP(B27,Mitarbeiter!$B$2:$D$51,2,0)),"",IF(VLOOKUP(B27,Mitarbeiter!$B$2:$D$51,2,0)="","",VLOOKUP(B27,Mitarbeiter!$B$2:$D$51,2,0)))</f>
        <v>Vorname22</v>
      </c>
      <c r="D27" s="37" t="str">
        <f>IF(ISERROR(VLOOKUP(B27,Mitarbeiter!$B$2:$D$51,3,0)),"",IF(VLOOKUP(B27,Mitarbeiter!$B$2:$D$51,3,0)="","",VLOOKUP(B27,Mitarbeiter!$B$2:$D$51,3,0)))</f>
        <v>Nachname22</v>
      </c>
      <c r="E27" s="32">
        <f t="array" ref="E27">IF(ISERROR(INDEX(Berechnung!$L$44:$L$93,MATCH(B27,Personalnummer,0))),"",INDEX(Berechnung!$L$44:$L$93,MATCH(B27,Personalnummer,0)))</f>
        <v>0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35" t="str">
        <f t="array" ref="AK27">IF(B27="","",INDEX(Berechnung!$F$299:$F$348,ROW()-5))</f>
        <v>00:00</v>
      </c>
      <c r="AL27" s="29"/>
      <c r="AM27" s="29"/>
      <c r="AN27" s="29"/>
      <c r="AO27" s="29"/>
      <c r="AP27" s="82">
        <f>Berechnung!A173</f>
        <v>44171</v>
      </c>
      <c r="AR27" s="35" t="str">
        <f>IF(F27="u",IF(ISERROR(VLOOKUP(CODE(F27),Berechnung!$H$98:$K$147,4,0)),"",VLOOKUP(CODE(F27),Berechnung!$H$98:$K$147,4,0)),IF(ISERROR(VLOOKUP(F27,Berechnung!$A$98:$K$147,11,0)),"",VLOOKUP(F27,Berechnung!$A$98:$K$147,11,0)))</f>
        <v/>
      </c>
      <c r="AS27" s="35" t="str">
        <f>IF(G27="u",IF(ISERROR(VLOOKUP(CODE(G27),Berechnung!$H$98:$K$147,4,0)),"",VLOOKUP(CODE(G27),Berechnung!$H$98:$K$147,4,0)),IF(ISERROR(VLOOKUP(G27,Berechnung!$A$98:$K$147,11,0)),"",VLOOKUP(G27,Berechnung!$A$98:$K$147,11,0)))</f>
        <v/>
      </c>
      <c r="AT27" s="35" t="str">
        <f>IF(H27="u",IF(ISERROR(VLOOKUP(CODE(H27),Berechnung!$H$98:$K$147,4,0)),"",VLOOKUP(CODE(H27),Berechnung!$H$98:$K$147,4,0)),IF(ISERROR(VLOOKUP(H27,Berechnung!$A$98:$K$147,11,0)),"",VLOOKUP(H27,Berechnung!$A$98:$K$147,11,0)))</f>
        <v/>
      </c>
      <c r="AU27" s="35" t="str">
        <f>IF(I27="u",IF(ISERROR(VLOOKUP(CODE(I27),Berechnung!$H$98:$K$147,4,0)),"",VLOOKUP(CODE(I27),Berechnung!$H$98:$K$147,4,0)),IF(ISERROR(VLOOKUP(I27,Berechnung!$A$98:$K$147,11,0)),"",VLOOKUP(I27,Berechnung!$A$98:$K$147,11,0)))</f>
        <v/>
      </c>
      <c r="AV27" s="35" t="str">
        <f>IF(J27="u",IF(ISERROR(VLOOKUP(CODE(J27),Berechnung!$H$98:$K$147,4,0)),"",VLOOKUP(CODE(J27),Berechnung!$H$98:$K$147,4,0)),IF(ISERROR(VLOOKUP(J27,Berechnung!$A$98:$K$147,11,0)),"",VLOOKUP(J27,Berechnung!$A$98:$K$147,11,0)))</f>
        <v/>
      </c>
      <c r="AW27" s="35" t="str">
        <f>IF(K27="u",IF(ISERROR(VLOOKUP(CODE(K27),Berechnung!$H$98:$K$147,4,0)),"",VLOOKUP(CODE(K27),Berechnung!$H$98:$K$147,4,0)),IF(ISERROR(VLOOKUP(K27,Berechnung!$A$98:$K$147,11,0)),"",VLOOKUP(K27,Berechnung!$A$98:$K$147,11,0)))</f>
        <v/>
      </c>
      <c r="AX27" s="35" t="str">
        <f>IF(L27="u",IF(ISERROR(VLOOKUP(CODE(L27),Berechnung!$H$98:$K$147,4,0)),"",VLOOKUP(CODE(L27),Berechnung!$H$98:$K$147,4,0)),IF(ISERROR(VLOOKUP(L27,Berechnung!$A$98:$K$147,11,0)),"",VLOOKUP(L27,Berechnung!$A$98:$K$147,11,0)))</f>
        <v/>
      </c>
      <c r="AY27" s="35" t="str">
        <f>IF(M27="u",IF(ISERROR(VLOOKUP(CODE(M27),Berechnung!$H$98:$K$147,4,0)),"",VLOOKUP(CODE(M27),Berechnung!$H$98:$K$147,4,0)),IF(ISERROR(VLOOKUP(M27,Berechnung!$A$98:$K$147,11,0)),"",VLOOKUP(M27,Berechnung!$A$98:$K$147,11,0)))</f>
        <v/>
      </c>
      <c r="AZ27" s="35" t="str">
        <f>IF(N27="u",IF(ISERROR(VLOOKUP(CODE(N27),Berechnung!$H$98:$K$147,4,0)),"",VLOOKUP(CODE(N27),Berechnung!$H$98:$K$147,4,0)),IF(ISERROR(VLOOKUP(N27,Berechnung!$A$98:$K$147,11,0)),"",VLOOKUP(N27,Berechnung!$A$98:$K$147,11,0)))</f>
        <v/>
      </c>
      <c r="BA27" s="35" t="str">
        <f>IF(O27="u",IF(ISERROR(VLOOKUP(CODE(O27),Berechnung!$H$98:$K$147,4,0)),"",VLOOKUP(CODE(O27),Berechnung!$H$98:$K$147,4,0)),IF(ISERROR(VLOOKUP(O27,Berechnung!$A$98:$K$147,11,0)),"",VLOOKUP(O27,Berechnung!$A$98:$K$147,11,0)))</f>
        <v/>
      </c>
      <c r="BB27" s="35" t="str">
        <f>IF(P27="u",IF(ISERROR(VLOOKUP(CODE(P27),Berechnung!$H$98:$K$147,4,0)),"",VLOOKUP(CODE(P27),Berechnung!$H$98:$K$147,4,0)),IF(ISERROR(VLOOKUP(P27,Berechnung!$A$98:$K$147,11,0)),"",VLOOKUP(P27,Berechnung!$A$98:$K$147,11,0)))</f>
        <v/>
      </c>
      <c r="BC27" s="35" t="str">
        <f>IF(Q27="u",IF(ISERROR(VLOOKUP(CODE(Q27),Berechnung!$H$98:$K$147,4,0)),"",VLOOKUP(CODE(Q27),Berechnung!$H$98:$K$147,4,0)),IF(ISERROR(VLOOKUP(Q27,Berechnung!$A$98:$K$147,11,0)),"",VLOOKUP(Q27,Berechnung!$A$98:$K$147,11,0)))</f>
        <v/>
      </c>
      <c r="BD27" s="35" t="str">
        <f>IF(R27="u",IF(ISERROR(VLOOKUP(CODE(R27),Berechnung!$H$98:$K$147,4,0)),"",VLOOKUP(CODE(R27),Berechnung!$H$98:$K$147,4,0)),IF(ISERROR(VLOOKUP(R27,Berechnung!$A$98:$K$147,11,0)),"",VLOOKUP(R27,Berechnung!$A$98:$K$147,11,0)))</f>
        <v/>
      </c>
      <c r="BE27" s="35" t="str">
        <f>IF(S27="u",IF(ISERROR(VLOOKUP(CODE(S27),Berechnung!$H$98:$K$147,4,0)),"",VLOOKUP(CODE(S27),Berechnung!$H$98:$K$147,4,0)),IF(ISERROR(VLOOKUP(S27,Berechnung!$A$98:$K$147,11,0)),"",VLOOKUP(S27,Berechnung!$A$98:$K$147,11,0)))</f>
        <v/>
      </c>
      <c r="BF27" s="35" t="str">
        <f>IF(T27="u",IF(ISERROR(VLOOKUP(CODE(T27),Berechnung!$H$98:$K$147,4,0)),"",VLOOKUP(CODE(T27),Berechnung!$H$98:$K$147,4,0)),IF(ISERROR(VLOOKUP(T27,Berechnung!$A$98:$K$147,11,0)),"",VLOOKUP(T27,Berechnung!$A$98:$K$147,11,0)))</f>
        <v/>
      </c>
      <c r="BG27" s="35" t="str">
        <f>IF(U27="u",IF(ISERROR(VLOOKUP(CODE(U27),Berechnung!$H$98:$K$147,4,0)),"",VLOOKUP(CODE(U27),Berechnung!$H$98:$K$147,4,0)),IF(ISERROR(VLOOKUP(U27,Berechnung!$A$98:$K$147,11,0)),"",VLOOKUP(U27,Berechnung!$A$98:$K$147,11,0)))</f>
        <v/>
      </c>
      <c r="BH27" s="35" t="str">
        <f>IF(V27="u",IF(ISERROR(VLOOKUP(CODE(V27),Berechnung!$H$98:$K$147,4,0)),"",VLOOKUP(CODE(V27),Berechnung!$H$98:$K$147,4,0)),IF(ISERROR(VLOOKUP(V27,Berechnung!$A$98:$K$147,11,0)),"",VLOOKUP(V27,Berechnung!$A$98:$K$147,11,0)))</f>
        <v/>
      </c>
      <c r="BI27" s="35" t="str">
        <f>IF(W27="u",IF(ISERROR(VLOOKUP(CODE(W27),Berechnung!$H$98:$K$147,4,0)),"",VLOOKUP(CODE(W27),Berechnung!$H$98:$K$147,4,0)),IF(ISERROR(VLOOKUP(W27,Berechnung!$A$98:$K$147,11,0)),"",VLOOKUP(W27,Berechnung!$A$98:$K$147,11,0)))</f>
        <v/>
      </c>
      <c r="BJ27" s="35" t="str">
        <f>IF(X27="u",IF(ISERROR(VLOOKUP(CODE(X27),Berechnung!$H$98:$K$147,4,0)),"",VLOOKUP(CODE(X27),Berechnung!$H$98:$K$147,4,0)),IF(ISERROR(VLOOKUP(X27,Berechnung!$A$98:$K$147,11,0)),"",VLOOKUP(X27,Berechnung!$A$98:$K$147,11,0)))</f>
        <v/>
      </c>
      <c r="BK27" s="35" t="str">
        <f>IF(Y27="u",IF(ISERROR(VLOOKUP(CODE(Y27),Berechnung!$H$98:$K$147,4,0)),"",VLOOKUP(CODE(Y27),Berechnung!$H$98:$K$147,4,0)),IF(ISERROR(VLOOKUP(Y27,Berechnung!$A$98:$K$147,11,0)),"",VLOOKUP(Y27,Berechnung!$A$98:$K$147,11,0)))</f>
        <v/>
      </c>
      <c r="BL27" s="35" t="str">
        <f>IF(Z27="u",IF(ISERROR(VLOOKUP(CODE(Z27),Berechnung!$H$98:$K$147,4,0)),"",VLOOKUP(CODE(Z27),Berechnung!$H$98:$K$147,4,0)),IF(ISERROR(VLOOKUP(Z27,Berechnung!$A$98:$K$147,11,0)),"",VLOOKUP(Z27,Berechnung!$A$98:$K$147,11,0)))</f>
        <v/>
      </c>
      <c r="BM27" s="35" t="str">
        <f>IF(AA27="u",IF(ISERROR(VLOOKUP(CODE(AA27),Berechnung!$H$98:$K$147,4,0)),"",VLOOKUP(CODE(AA27),Berechnung!$H$98:$K$147,4,0)),IF(ISERROR(VLOOKUP(AA27,Berechnung!$A$98:$K$147,11,0)),"",VLOOKUP(AA27,Berechnung!$A$98:$K$147,11,0)))</f>
        <v/>
      </c>
      <c r="BN27" s="35" t="str">
        <f>IF(AB27="u",IF(ISERROR(VLOOKUP(CODE(AB27),Berechnung!$H$98:$K$147,4,0)),"",VLOOKUP(CODE(AB27),Berechnung!$H$98:$K$147,4,0)),IF(ISERROR(VLOOKUP(AB27,Berechnung!$A$98:$K$147,11,0)),"",VLOOKUP(AB27,Berechnung!$A$98:$K$147,11,0)))</f>
        <v/>
      </c>
      <c r="BO27" s="35" t="str">
        <f>IF(AC27="u",IF(ISERROR(VLOOKUP(CODE(AC27),Berechnung!$H$98:$K$147,4,0)),"",VLOOKUP(CODE(AC27),Berechnung!$H$98:$K$147,4,0)),IF(ISERROR(VLOOKUP(AC27,Berechnung!$A$98:$K$147,11,0)),"",VLOOKUP(AC27,Berechnung!$A$98:$K$147,11,0)))</f>
        <v/>
      </c>
      <c r="BP27" s="35" t="str">
        <f>IF(AD27="u",IF(ISERROR(VLOOKUP(CODE(AD27),Berechnung!$H$98:$K$147,4,0)),"",VLOOKUP(CODE(AD27),Berechnung!$H$98:$K$147,4,0)),IF(ISERROR(VLOOKUP(AD27,Berechnung!$A$98:$K$147,11,0)),"",VLOOKUP(AD27,Berechnung!$A$98:$K$147,11,0)))</f>
        <v/>
      </c>
      <c r="BQ27" s="35" t="str">
        <f>IF(AE27="u",IF(ISERROR(VLOOKUP(CODE(AE27),Berechnung!$H$98:$K$147,4,0)),"",VLOOKUP(CODE(AE27),Berechnung!$H$98:$K$147,4,0)),IF(ISERROR(VLOOKUP(AE27,Berechnung!$A$98:$K$147,11,0)),"",VLOOKUP(AE27,Berechnung!$A$98:$K$147,11,0)))</f>
        <v/>
      </c>
      <c r="BR27" s="35" t="str">
        <f>IF(AF27="u",IF(ISERROR(VLOOKUP(CODE(AF27),Berechnung!$H$98:$K$147,4,0)),"",VLOOKUP(CODE(AF27),Berechnung!$H$98:$K$147,4,0)),IF(ISERROR(VLOOKUP(AF27,Berechnung!$A$98:$K$147,11,0)),"",VLOOKUP(AF27,Berechnung!$A$98:$K$147,11,0)))</f>
        <v/>
      </c>
      <c r="BS27" s="35" t="str">
        <f>IF(AG27="u",IF(ISERROR(VLOOKUP(CODE(AG27),Berechnung!$H$98:$K$147,4,0)),"",VLOOKUP(CODE(AG27),Berechnung!$H$98:$K$147,4,0)),IF(ISERROR(VLOOKUP(AG27,Berechnung!$A$98:$K$147,11,0)),"",VLOOKUP(AG27,Berechnung!$A$98:$K$147,11,0)))</f>
        <v/>
      </c>
      <c r="BT27" s="35" t="str">
        <f>IF(AH27="u",IF(ISERROR(VLOOKUP(CODE(AH27),Berechnung!$H$98:$K$147,4,0)),"",VLOOKUP(CODE(AH27),Berechnung!$H$98:$K$147,4,0)),IF(ISERROR(VLOOKUP(AH27,Berechnung!$A$98:$K$147,11,0)),"",VLOOKUP(AH27,Berechnung!$A$98:$K$147,11,0)))</f>
        <v/>
      </c>
      <c r="BU27" s="35" t="str">
        <f>IF(AI27="u",IF(ISERROR(VLOOKUP(CODE(AI27),Berechnung!$H$98:$K$147,4,0)),"",VLOOKUP(CODE(AI27),Berechnung!$H$98:$K$147,4,0)),IF(ISERROR(VLOOKUP(AI27,Berechnung!$A$98:$K$147,11,0)),"",VLOOKUP(AI27,Berechnung!$A$98:$K$147,11,0)))</f>
        <v/>
      </c>
      <c r="BV27" s="35" t="str">
        <f>IF(AJ27="u",IF(ISERROR(VLOOKUP(CODE(AJ27),Berechnung!$H$98:$K$147,4,0)),"",VLOOKUP(CODE(AJ27),Berechnung!$H$98:$K$147,4,0)),IF(ISERROR(VLOOKUP(AJ27,Berechnung!$A$98:$K$147,11,0)),"",VLOOKUP(AJ27,Berechnung!$A$98:$K$147,11,0)))</f>
        <v/>
      </c>
    </row>
    <row r="28" spans="2:74" x14ac:dyDescent="0.25">
      <c r="B28" s="103">
        <v>23</v>
      </c>
      <c r="C28" s="31" t="str">
        <f>IF(ISERROR(VLOOKUP(B28,Mitarbeiter!$B$2:$D$51,2,0)),"",IF(VLOOKUP(B28,Mitarbeiter!$B$2:$D$51,2,0)="","",VLOOKUP(B28,Mitarbeiter!$B$2:$D$51,2,0)))</f>
        <v>Vorname23</v>
      </c>
      <c r="D28" s="37" t="str">
        <f>IF(ISERROR(VLOOKUP(B28,Mitarbeiter!$B$2:$D$51,3,0)),"",IF(VLOOKUP(B28,Mitarbeiter!$B$2:$D$51,3,0)="","",VLOOKUP(B28,Mitarbeiter!$B$2:$D$51,3,0)))</f>
        <v>Nachname23</v>
      </c>
      <c r="E28" s="32">
        <f t="array" ref="E28">IF(ISERROR(INDEX(Berechnung!$L$44:$L$93,MATCH(B28,Personalnummer,0))),"",INDEX(Berechnung!$L$44:$L$93,MATCH(B28,Personalnummer,0)))</f>
        <v>0</v>
      </c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35" t="str">
        <f t="array" ref="AK28">IF(B28="","",INDEX(Berechnung!$F$299:$F$348,ROW()-5))</f>
        <v>00:00</v>
      </c>
      <c r="AL28" s="29"/>
      <c r="AM28" s="29"/>
      <c r="AN28" s="29"/>
      <c r="AO28" s="29"/>
      <c r="AP28" s="82">
        <f>Berechnung!A174</f>
        <v>44178</v>
      </c>
      <c r="AR28" s="35" t="str">
        <f>IF(F28="u",IF(ISERROR(VLOOKUP(CODE(F28),Berechnung!$H$98:$K$147,4,0)),"",VLOOKUP(CODE(F28),Berechnung!$H$98:$K$147,4,0)),IF(ISERROR(VLOOKUP(F28,Berechnung!$A$98:$K$147,11,0)),"",VLOOKUP(F28,Berechnung!$A$98:$K$147,11,0)))</f>
        <v/>
      </c>
      <c r="AS28" s="35" t="str">
        <f>IF(G28="u",IF(ISERROR(VLOOKUP(CODE(G28),Berechnung!$H$98:$K$147,4,0)),"",VLOOKUP(CODE(G28),Berechnung!$H$98:$K$147,4,0)),IF(ISERROR(VLOOKUP(G28,Berechnung!$A$98:$K$147,11,0)),"",VLOOKUP(G28,Berechnung!$A$98:$K$147,11,0)))</f>
        <v/>
      </c>
      <c r="AT28" s="35" t="str">
        <f>IF(H28="u",IF(ISERROR(VLOOKUP(CODE(H28),Berechnung!$H$98:$K$147,4,0)),"",VLOOKUP(CODE(H28),Berechnung!$H$98:$K$147,4,0)),IF(ISERROR(VLOOKUP(H28,Berechnung!$A$98:$K$147,11,0)),"",VLOOKUP(H28,Berechnung!$A$98:$K$147,11,0)))</f>
        <v/>
      </c>
      <c r="AU28" s="35" t="str">
        <f>IF(I28="u",IF(ISERROR(VLOOKUP(CODE(I28),Berechnung!$H$98:$K$147,4,0)),"",VLOOKUP(CODE(I28),Berechnung!$H$98:$K$147,4,0)),IF(ISERROR(VLOOKUP(I28,Berechnung!$A$98:$K$147,11,0)),"",VLOOKUP(I28,Berechnung!$A$98:$K$147,11,0)))</f>
        <v/>
      </c>
      <c r="AV28" s="35" t="str">
        <f>IF(J28="u",IF(ISERROR(VLOOKUP(CODE(J28),Berechnung!$H$98:$K$147,4,0)),"",VLOOKUP(CODE(J28),Berechnung!$H$98:$K$147,4,0)),IF(ISERROR(VLOOKUP(J28,Berechnung!$A$98:$K$147,11,0)),"",VLOOKUP(J28,Berechnung!$A$98:$K$147,11,0)))</f>
        <v/>
      </c>
      <c r="AW28" s="35" t="str">
        <f>IF(K28="u",IF(ISERROR(VLOOKUP(CODE(K28),Berechnung!$H$98:$K$147,4,0)),"",VLOOKUP(CODE(K28),Berechnung!$H$98:$K$147,4,0)),IF(ISERROR(VLOOKUP(K28,Berechnung!$A$98:$K$147,11,0)),"",VLOOKUP(K28,Berechnung!$A$98:$K$147,11,0)))</f>
        <v/>
      </c>
      <c r="AX28" s="35" t="str">
        <f>IF(L28="u",IF(ISERROR(VLOOKUP(CODE(L28),Berechnung!$H$98:$K$147,4,0)),"",VLOOKUP(CODE(L28),Berechnung!$H$98:$K$147,4,0)),IF(ISERROR(VLOOKUP(L28,Berechnung!$A$98:$K$147,11,0)),"",VLOOKUP(L28,Berechnung!$A$98:$K$147,11,0)))</f>
        <v/>
      </c>
      <c r="AY28" s="35" t="str">
        <f>IF(M28="u",IF(ISERROR(VLOOKUP(CODE(M28),Berechnung!$H$98:$K$147,4,0)),"",VLOOKUP(CODE(M28),Berechnung!$H$98:$K$147,4,0)),IF(ISERROR(VLOOKUP(M28,Berechnung!$A$98:$K$147,11,0)),"",VLOOKUP(M28,Berechnung!$A$98:$K$147,11,0)))</f>
        <v/>
      </c>
      <c r="AZ28" s="35" t="str">
        <f>IF(N28="u",IF(ISERROR(VLOOKUP(CODE(N28),Berechnung!$H$98:$K$147,4,0)),"",VLOOKUP(CODE(N28),Berechnung!$H$98:$K$147,4,0)),IF(ISERROR(VLOOKUP(N28,Berechnung!$A$98:$K$147,11,0)),"",VLOOKUP(N28,Berechnung!$A$98:$K$147,11,0)))</f>
        <v/>
      </c>
      <c r="BA28" s="35" t="str">
        <f>IF(O28="u",IF(ISERROR(VLOOKUP(CODE(O28),Berechnung!$H$98:$K$147,4,0)),"",VLOOKUP(CODE(O28),Berechnung!$H$98:$K$147,4,0)),IF(ISERROR(VLOOKUP(O28,Berechnung!$A$98:$K$147,11,0)),"",VLOOKUP(O28,Berechnung!$A$98:$K$147,11,0)))</f>
        <v/>
      </c>
      <c r="BB28" s="35" t="str">
        <f>IF(P28="u",IF(ISERROR(VLOOKUP(CODE(P28),Berechnung!$H$98:$K$147,4,0)),"",VLOOKUP(CODE(P28),Berechnung!$H$98:$K$147,4,0)),IF(ISERROR(VLOOKUP(P28,Berechnung!$A$98:$K$147,11,0)),"",VLOOKUP(P28,Berechnung!$A$98:$K$147,11,0)))</f>
        <v/>
      </c>
      <c r="BC28" s="35" t="str">
        <f>IF(Q28="u",IF(ISERROR(VLOOKUP(CODE(Q28),Berechnung!$H$98:$K$147,4,0)),"",VLOOKUP(CODE(Q28),Berechnung!$H$98:$K$147,4,0)),IF(ISERROR(VLOOKUP(Q28,Berechnung!$A$98:$K$147,11,0)),"",VLOOKUP(Q28,Berechnung!$A$98:$K$147,11,0)))</f>
        <v/>
      </c>
      <c r="BD28" s="35" t="str">
        <f>IF(R28="u",IF(ISERROR(VLOOKUP(CODE(R28),Berechnung!$H$98:$K$147,4,0)),"",VLOOKUP(CODE(R28),Berechnung!$H$98:$K$147,4,0)),IF(ISERROR(VLOOKUP(R28,Berechnung!$A$98:$K$147,11,0)),"",VLOOKUP(R28,Berechnung!$A$98:$K$147,11,0)))</f>
        <v/>
      </c>
      <c r="BE28" s="35" t="str">
        <f>IF(S28="u",IF(ISERROR(VLOOKUP(CODE(S28),Berechnung!$H$98:$K$147,4,0)),"",VLOOKUP(CODE(S28),Berechnung!$H$98:$K$147,4,0)),IF(ISERROR(VLOOKUP(S28,Berechnung!$A$98:$K$147,11,0)),"",VLOOKUP(S28,Berechnung!$A$98:$K$147,11,0)))</f>
        <v/>
      </c>
      <c r="BF28" s="35" t="str">
        <f>IF(T28="u",IF(ISERROR(VLOOKUP(CODE(T28),Berechnung!$H$98:$K$147,4,0)),"",VLOOKUP(CODE(T28),Berechnung!$H$98:$K$147,4,0)),IF(ISERROR(VLOOKUP(T28,Berechnung!$A$98:$K$147,11,0)),"",VLOOKUP(T28,Berechnung!$A$98:$K$147,11,0)))</f>
        <v/>
      </c>
      <c r="BG28" s="35" t="str">
        <f>IF(U28="u",IF(ISERROR(VLOOKUP(CODE(U28),Berechnung!$H$98:$K$147,4,0)),"",VLOOKUP(CODE(U28),Berechnung!$H$98:$K$147,4,0)),IF(ISERROR(VLOOKUP(U28,Berechnung!$A$98:$K$147,11,0)),"",VLOOKUP(U28,Berechnung!$A$98:$K$147,11,0)))</f>
        <v/>
      </c>
      <c r="BH28" s="35" t="str">
        <f>IF(V28="u",IF(ISERROR(VLOOKUP(CODE(V28),Berechnung!$H$98:$K$147,4,0)),"",VLOOKUP(CODE(V28),Berechnung!$H$98:$K$147,4,0)),IF(ISERROR(VLOOKUP(V28,Berechnung!$A$98:$K$147,11,0)),"",VLOOKUP(V28,Berechnung!$A$98:$K$147,11,0)))</f>
        <v/>
      </c>
      <c r="BI28" s="35" t="str">
        <f>IF(W28="u",IF(ISERROR(VLOOKUP(CODE(W28),Berechnung!$H$98:$K$147,4,0)),"",VLOOKUP(CODE(W28),Berechnung!$H$98:$K$147,4,0)),IF(ISERROR(VLOOKUP(W28,Berechnung!$A$98:$K$147,11,0)),"",VLOOKUP(W28,Berechnung!$A$98:$K$147,11,0)))</f>
        <v/>
      </c>
      <c r="BJ28" s="35" t="str">
        <f>IF(X28="u",IF(ISERROR(VLOOKUP(CODE(X28),Berechnung!$H$98:$K$147,4,0)),"",VLOOKUP(CODE(X28),Berechnung!$H$98:$K$147,4,0)),IF(ISERROR(VLOOKUP(X28,Berechnung!$A$98:$K$147,11,0)),"",VLOOKUP(X28,Berechnung!$A$98:$K$147,11,0)))</f>
        <v/>
      </c>
      <c r="BK28" s="35" t="str">
        <f>IF(Y28="u",IF(ISERROR(VLOOKUP(CODE(Y28),Berechnung!$H$98:$K$147,4,0)),"",VLOOKUP(CODE(Y28),Berechnung!$H$98:$K$147,4,0)),IF(ISERROR(VLOOKUP(Y28,Berechnung!$A$98:$K$147,11,0)),"",VLOOKUP(Y28,Berechnung!$A$98:$K$147,11,0)))</f>
        <v/>
      </c>
      <c r="BL28" s="35" t="str">
        <f>IF(Z28="u",IF(ISERROR(VLOOKUP(CODE(Z28),Berechnung!$H$98:$K$147,4,0)),"",VLOOKUP(CODE(Z28),Berechnung!$H$98:$K$147,4,0)),IF(ISERROR(VLOOKUP(Z28,Berechnung!$A$98:$K$147,11,0)),"",VLOOKUP(Z28,Berechnung!$A$98:$K$147,11,0)))</f>
        <v/>
      </c>
      <c r="BM28" s="35" t="str">
        <f>IF(AA28="u",IF(ISERROR(VLOOKUP(CODE(AA28),Berechnung!$H$98:$K$147,4,0)),"",VLOOKUP(CODE(AA28),Berechnung!$H$98:$K$147,4,0)),IF(ISERROR(VLOOKUP(AA28,Berechnung!$A$98:$K$147,11,0)),"",VLOOKUP(AA28,Berechnung!$A$98:$K$147,11,0)))</f>
        <v/>
      </c>
      <c r="BN28" s="35" t="str">
        <f>IF(AB28="u",IF(ISERROR(VLOOKUP(CODE(AB28),Berechnung!$H$98:$K$147,4,0)),"",VLOOKUP(CODE(AB28),Berechnung!$H$98:$K$147,4,0)),IF(ISERROR(VLOOKUP(AB28,Berechnung!$A$98:$K$147,11,0)),"",VLOOKUP(AB28,Berechnung!$A$98:$K$147,11,0)))</f>
        <v/>
      </c>
      <c r="BO28" s="35" t="str">
        <f>IF(AC28="u",IF(ISERROR(VLOOKUP(CODE(AC28),Berechnung!$H$98:$K$147,4,0)),"",VLOOKUP(CODE(AC28),Berechnung!$H$98:$K$147,4,0)),IF(ISERROR(VLOOKUP(AC28,Berechnung!$A$98:$K$147,11,0)),"",VLOOKUP(AC28,Berechnung!$A$98:$K$147,11,0)))</f>
        <v/>
      </c>
      <c r="BP28" s="35" t="str">
        <f>IF(AD28="u",IF(ISERROR(VLOOKUP(CODE(AD28),Berechnung!$H$98:$K$147,4,0)),"",VLOOKUP(CODE(AD28),Berechnung!$H$98:$K$147,4,0)),IF(ISERROR(VLOOKUP(AD28,Berechnung!$A$98:$K$147,11,0)),"",VLOOKUP(AD28,Berechnung!$A$98:$K$147,11,0)))</f>
        <v/>
      </c>
      <c r="BQ28" s="35" t="str">
        <f>IF(AE28="u",IF(ISERROR(VLOOKUP(CODE(AE28),Berechnung!$H$98:$K$147,4,0)),"",VLOOKUP(CODE(AE28),Berechnung!$H$98:$K$147,4,0)),IF(ISERROR(VLOOKUP(AE28,Berechnung!$A$98:$K$147,11,0)),"",VLOOKUP(AE28,Berechnung!$A$98:$K$147,11,0)))</f>
        <v/>
      </c>
      <c r="BR28" s="35" t="str">
        <f>IF(AF28="u",IF(ISERROR(VLOOKUP(CODE(AF28),Berechnung!$H$98:$K$147,4,0)),"",VLOOKUP(CODE(AF28),Berechnung!$H$98:$K$147,4,0)),IF(ISERROR(VLOOKUP(AF28,Berechnung!$A$98:$K$147,11,0)),"",VLOOKUP(AF28,Berechnung!$A$98:$K$147,11,0)))</f>
        <v/>
      </c>
      <c r="BS28" s="35" t="str">
        <f>IF(AG28="u",IF(ISERROR(VLOOKUP(CODE(AG28),Berechnung!$H$98:$K$147,4,0)),"",VLOOKUP(CODE(AG28),Berechnung!$H$98:$K$147,4,0)),IF(ISERROR(VLOOKUP(AG28,Berechnung!$A$98:$K$147,11,0)),"",VLOOKUP(AG28,Berechnung!$A$98:$K$147,11,0)))</f>
        <v/>
      </c>
      <c r="BT28" s="35" t="str">
        <f>IF(AH28="u",IF(ISERROR(VLOOKUP(CODE(AH28),Berechnung!$H$98:$K$147,4,0)),"",VLOOKUP(CODE(AH28),Berechnung!$H$98:$K$147,4,0)),IF(ISERROR(VLOOKUP(AH28,Berechnung!$A$98:$K$147,11,0)),"",VLOOKUP(AH28,Berechnung!$A$98:$K$147,11,0)))</f>
        <v/>
      </c>
      <c r="BU28" s="35" t="str">
        <f>IF(AI28="u",IF(ISERROR(VLOOKUP(CODE(AI28),Berechnung!$H$98:$K$147,4,0)),"",VLOOKUP(CODE(AI28),Berechnung!$H$98:$K$147,4,0)),IF(ISERROR(VLOOKUP(AI28,Berechnung!$A$98:$K$147,11,0)),"",VLOOKUP(AI28,Berechnung!$A$98:$K$147,11,0)))</f>
        <v/>
      </c>
      <c r="BV28" s="35" t="str">
        <f>IF(AJ28="u",IF(ISERROR(VLOOKUP(CODE(AJ28),Berechnung!$H$98:$K$147,4,0)),"",VLOOKUP(CODE(AJ28),Berechnung!$H$98:$K$147,4,0)),IF(ISERROR(VLOOKUP(AJ28,Berechnung!$A$98:$K$147,11,0)),"",VLOOKUP(AJ28,Berechnung!$A$98:$K$147,11,0)))</f>
        <v/>
      </c>
    </row>
    <row r="29" spans="2:74" x14ac:dyDescent="0.25">
      <c r="B29" s="103">
        <v>24</v>
      </c>
      <c r="C29" s="31" t="str">
        <f>IF(ISERROR(VLOOKUP(B29,Mitarbeiter!$B$2:$D$51,2,0)),"",IF(VLOOKUP(B29,Mitarbeiter!$B$2:$D$51,2,0)="","",VLOOKUP(B29,Mitarbeiter!$B$2:$D$51,2,0)))</f>
        <v>Vorname24</v>
      </c>
      <c r="D29" s="37" t="str">
        <f>IF(ISERROR(VLOOKUP(B29,Mitarbeiter!$B$2:$D$51,3,0)),"",IF(VLOOKUP(B29,Mitarbeiter!$B$2:$D$51,3,0)="","",VLOOKUP(B29,Mitarbeiter!$B$2:$D$51,3,0)))</f>
        <v>Nachname24</v>
      </c>
      <c r="E29" s="32">
        <f t="array" ref="E29">IF(ISERROR(INDEX(Berechnung!$L$44:$L$93,MATCH(B29,Personalnummer,0))),"",INDEX(Berechnung!$L$44:$L$93,MATCH(B29,Personalnummer,0)))</f>
        <v>0</v>
      </c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35" t="str">
        <f t="array" ref="AK29">IF(B29="","",INDEX(Berechnung!$F$299:$F$348,ROW()-5))</f>
        <v>00:00</v>
      </c>
      <c r="AL29" s="29"/>
      <c r="AM29" s="29"/>
      <c r="AN29" s="29"/>
      <c r="AO29" s="29"/>
      <c r="AP29" s="82">
        <f>Berechnung!A175</f>
        <v>44185</v>
      </c>
      <c r="AR29" s="35" t="str">
        <f>IF(F29="u",IF(ISERROR(VLOOKUP(CODE(F29),Berechnung!$H$98:$K$147,4,0)),"",VLOOKUP(CODE(F29),Berechnung!$H$98:$K$147,4,0)),IF(ISERROR(VLOOKUP(F29,Berechnung!$A$98:$K$147,11,0)),"",VLOOKUP(F29,Berechnung!$A$98:$K$147,11,0)))</f>
        <v/>
      </c>
      <c r="AS29" s="35" t="str">
        <f>IF(G29="u",IF(ISERROR(VLOOKUP(CODE(G29),Berechnung!$H$98:$K$147,4,0)),"",VLOOKUP(CODE(G29),Berechnung!$H$98:$K$147,4,0)),IF(ISERROR(VLOOKUP(G29,Berechnung!$A$98:$K$147,11,0)),"",VLOOKUP(G29,Berechnung!$A$98:$K$147,11,0)))</f>
        <v/>
      </c>
      <c r="AT29" s="35" t="str">
        <f>IF(H29="u",IF(ISERROR(VLOOKUP(CODE(H29),Berechnung!$H$98:$K$147,4,0)),"",VLOOKUP(CODE(H29),Berechnung!$H$98:$K$147,4,0)),IF(ISERROR(VLOOKUP(H29,Berechnung!$A$98:$K$147,11,0)),"",VLOOKUP(H29,Berechnung!$A$98:$K$147,11,0)))</f>
        <v/>
      </c>
      <c r="AU29" s="35" t="str">
        <f>IF(I29="u",IF(ISERROR(VLOOKUP(CODE(I29),Berechnung!$H$98:$K$147,4,0)),"",VLOOKUP(CODE(I29),Berechnung!$H$98:$K$147,4,0)),IF(ISERROR(VLOOKUP(I29,Berechnung!$A$98:$K$147,11,0)),"",VLOOKUP(I29,Berechnung!$A$98:$K$147,11,0)))</f>
        <v/>
      </c>
      <c r="AV29" s="35" t="str">
        <f>IF(J29="u",IF(ISERROR(VLOOKUP(CODE(J29),Berechnung!$H$98:$K$147,4,0)),"",VLOOKUP(CODE(J29),Berechnung!$H$98:$K$147,4,0)),IF(ISERROR(VLOOKUP(J29,Berechnung!$A$98:$K$147,11,0)),"",VLOOKUP(J29,Berechnung!$A$98:$K$147,11,0)))</f>
        <v/>
      </c>
      <c r="AW29" s="35" t="str">
        <f>IF(K29="u",IF(ISERROR(VLOOKUP(CODE(K29),Berechnung!$H$98:$K$147,4,0)),"",VLOOKUP(CODE(K29),Berechnung!$H$98:$K$147,4,0)),IF(ISERROR(VLOOKUP(K29,Berechnung!$A$98:$K$147,11,0)),"",VLOOKUP(K29,Berechnung!$A$98:$K$147,11,0)))</f>
        <v/>
      </c>
      <c r="AX29" s="35" t="str">
        <f>IF(L29="u",IF(ISERROR(VLOOKUP(CODE(L29),Berechnung!$H$98:$K$147,4,0)),"",VLOOKUP(CODE(L29),Berechnung!$H$98:$K$147,4,0)),IF(ISERROR(VLOOKUP(L29,Berechnung!$A$98:$K$147,11,0)),"",VLOOKUP(L29,Berechnung!$A$98:$K$147,11,0)))</f>
        <v/>
      </c>
      <c r="AY29" s="35" t="str">
        <f>IF(M29="u",IF(ISERROR(VLOOKUP(CODE(M29),Berechnung!$H$98:$K$147,4,0)),"",VLOOKUP(CODE(M29),Berechnung!$H$98:$K$147,4,0)),IF(ISERROR(VLOOKUP(M29,Berechnung!$A$98:$K$147,11,0)),"",VLOOKUP(M29,Berechnung!$A$98:$K$147,11,0)))</f>
        <v/>
      </c>
      <c r="AZ29" s="35" t="str">
        <f>IF(N29="u",IF(ISERROR(VLOOKUP(CODE(N29),Berechnung!$H$98:$K$147,4,0)),"",VLOOKUP(CODE(N29),Berechnung!$H$98:$K$147,4,0)),IF(ISERROR(VLOOKUP(N29,Berechnung!$A$98:$K$147,11,0)),"",VLOOKUP(N29,Berechnung!$A$98:$K$147,11,0)))</f>
        <v/>
      </c>
      <c r="BA29" s="35" t="str">
        <f>IF(O29="u",IF(ISERROR(VLOOKUP(CODE(O29),Berechnung!$H$98:$K$147,4,0)),"",VLOOKUP(CODE(O29),Berechnung!$H$98:$K$147,4,0)),IF(ISERROR(VLOOKUP(O29,Berechnung!$A$98:$K$147,11,0)),"",VLOOKUP(O29,Berechnung!$A$98:$K$147,11,0)))</f>
        <v/>
      </c>
      <c r="BB29" s="35" t="str">
        <f>IF(P29="u",IF(ISERROR(VLOOKUP(CODE(P29),Berechnung!$H$98:$K$147,4,0)),"",VLOOKUP(CODE(P29),Berechnung!$H$98:$K$147,4,0)),IF(ISERROR(VLOOKUP(P29,Berechnung!$A$98:$K$147,11,0)),"",VLOOKUP(P29,Berechnung!$A$98:$K$147,11,0)))</f>
        <v/>
      </c>
      <c r="BC29" s="35" t="str">
        <f>IF(Q29="u",IF(ISERROR(VLOOKUP(CODE(Q29),Berechnung!$H$98:$K$147,4,0)),"",VLOOKUP(CODE(Q29),Berechnung!$H$98:$K$147,4,0)),IF(ISERROR(VLOOKUP(Q29,Berechnung!$A$98:$K$147,11,0)),"",VLOOKUP(Q29,Berechnung!$A$98:$K$147,11,0)))</f>
        <v/>
      </c>
      <c r="BD29" s="35" t="str">
        <f>IF(R29="u",IF(ISERROR(VLOOKUP(CODE(R29),Berechnung!$H$98:$K$147,4,0)),"",VLOOKUP(CODE(R29),Berechnung!$H$98:$K$147,4,0)),IF(ISERROR(VLOOKUP(R29,Berechnung!$A$98:$K$147,11,0)),"",VLOOKUP(R29,Berechnung!$A$98:$K$147,11,0)))</f>
        <v/>
      </c>
      <c r="BE29" s="35" t="str">
        <f>IF(S29="u",IF(ISERROR(VLOOKUP(CODE(S29),Berechnung!$H$98:$K$147,4,0)),"",VLOOKUP(CODE(S29),Berechnung!$H$98:$K$147,4,0)),IF(ISERROR(VLOOKUP(S29,Berechnung!$A$98:$K$147,11,0)),"",VLOOKUP(S29,Berechnung!$A$98:$K$147,11,0)))</f>
        <v/>
      </c>
      <c r="BF29" s="35" t="str">
        <f>IF(T29="u",IF(ISERROR(VLOOKUP(CODE(T29),Berechnung!$H$98:$K$147,4,0)),"",VLOOKUP(CODE(T29),Berechnung!$H$98:$K$147,4,0)),IF(ISERROR(VLOOKUP(T29,Berechnung!$A$98:$K$147,11,0)),"",VLOOKUP(T29,Berechnung!$A$98:$K$147,11,0)))</f>
        <v/>
      </c>
      <c r="BG29" s="35" t="str">
        <f>IF(U29="u",IF(ISERROR(VLOOKUP(CODE(U29),Berechnung!$H$98:$K$147,4,0)),"",VLOOKUP(CODE(U29),Berechnung!$H$98:$K$147,4,0)),IF(ISERROR(VLOOKUP(U29,Berechnung!$A$98:$K$147,11,0)),"",VLOOKUP(U29,Berechnung!$A$98:$K$147,11,0)))</f>
        <v/>
      </c>
      <c r="BH29" s="35" t="str">
        <f>IF(V29="u",IF(ISERROR(VLOOKUP(CODE(V29),Berechnung!$H$98:$K$147,4,0)),"",VLOOKUP(CODE(V29),Berechnung!$H$98:$K$147,4,0)),IF(ISERROR(VLOOKUP(V29,Berechnung!$A$98:$K$147,11,0)),"",VLOOKUP(V29,Berechnung!$A$98:$K$147,11,0)))</f>
        <v/>
      </c>
      <c r="BI29" s="35" t="str">
        <f>IF(W29="u",IF(ISERROR(VLOOKUP(CODE(W29),Berechnung!$H$98:$K$147,4,0)),"",VLOOKUP(CODE(W29),Berechnung!$H$98:$K$147,4,0)),IF(ISERROR(VLOOKUP(W29,Berechnung!$A$98:$K$147,11,0)),"",VLOOKUP(W29,Berechnung!$A$98:$K$147,11,0)))</f>
        <v/>
      </c>
      <c r="BJ29" s="35" t="str">
        <f>IF(X29="u",IF(ISERROR(VLOOKUP(CODE(X29),Berechnung!$H$98:$K$147,4,0)),"",VLOOKUP(CODE(X29),Berechnung!$H$98:$K$147,4,0)),IF(ISERROR(VLOOKUP(X29,Berechnung!$A$98:$K$147,11,0)),"",VLOOKUP(X29,Berechnung!$A$98:$K$147,11,0)))</f>
        <v/>
      </c>
      <c r="BK29" s="35" t="str">
        <f>IF(Y29="u",IF(ISERROR(VLOOKUP(CODE(Y29),Berechnung!$H$98:$K$147,4,0)),"",VLOOKUP(CODE(Y29),Berechnung!$H$98:$K$147,4,0)),IF(ISERROR(VLOOKUP(Y29,Berechnung!$A$98:$K$147,11,0)),"",VLOOKUP(Y29,Berechnung!$A$98:$K$147,11,0)))</f>
        <v/>
      </c>
      <c r="BL29" s="35" t="str">
        <f>IF(Z29="u",IF(ISERROR(VLOOKUP(CODE(Z29),Berechnung!$H$98:$K$147,4,0)),"",VLOOKUP(CODE(Z29),Berechnung!$H$98:$K$147,4,0)),IF(ISERROR(VLOOKUP(Z29,Berechnung!$A$98:$K$147,11,0)),"",VLOOKUP(Z29,Berechnung!$A$98:$K$147,11,0)))</f>
        <v/>
      </c>
      <c r="BM29" s="35" t="str">
        <f>IF(AA29="u",IF(ISERROR(VLOOKUP(CODE(AA29),Berechnung!$H$98:$K$147,4,0)),"",VLOOKUP(CODE(AA29),Berechnung!$H$98:$K$147,4,0)),IF(ISERROR(VLOOKUP(AA29,Berechnung!$A$98:$K$147,11,0)),"",VLOOKUP(AA29,Berechnung!$A$98:$K$147,11,0)))</f>
        <v/>
      </c>
      <c r="BN29" s="35" t="str">
        <f>IF(AB29="u",IF(ISERROR(VLOOKUP(CODE(AB29),Berechnung!$H$98:$K$147,4,0)),"",VLOOKUP(CODE(AB29),Berechnung!$H$98:$K$147,4,0)),IF(ISERROR(VLOOKUP(AB29,Berechnung!$A$98:$K$147,11,0)),"",VLOOKUP(AB29,Berechnung!$A$98:$K$147,11,0)))</f>
        <v/>
      </c>
      <c r="BO29" s="35" t="str">
        <f>IF(AC29="u",IF(ISERROR(VLOOKUP(CODE(AC29),Berechnung!$H$98:$K$147,4,0)),"",VLOOKUP(CODE(AC29),Berechnung!$H$98:$K$147,4,0)),IF(ISERROR(VLOOKUP(AC29,Berechnung!$A$98:$K$147,11,0)),"",VLOOKUP(AC29,Berechnung!$A$98:$K$147,11,0)))</f>
        <v/>
      </c>
      <c r="BP29" s="35" t="str">
        <f>IF(AD29="u",IF(ISERROR(VLOOKUP(CODE(AD29),Berechnung!$H$98:$K$147,4,0)),"",VLOOKUP(CODE(AD29),Berechnung!$H$98:$K$147,4,0)),IF(ISERROR(VLOOKUP(AD29,Berechnung!$A$98:$K$147,11,0)),"",VLOOKUP(AD29,Berechnung!$A$98:$K$147,11,0)))</f>
        <v/>
      </c>
      <c r="BQ29" s="35" t="str">
        <f>IF(AE29="u",IF(ISERROR(VLOOKUP(CODE(AE29),Berechnung!$H$98:$K$147,4,0)),"",VLOOKUP(CODE(AE29),Berechnung!$H$98:$K$147,4,0)),IF(ISERROR(VLOOKUP(AE29,Berechnung!$A$98:$K$147,11,0)),"",VLOOKUP(AE29,Berechnung!$A$98:$K$147,11,0)))</f>
        <v/>
      </c>
      <c r="BR29" s="35" t="str">
        <f>IF(AF29="u",IF(ISERROR(VLOOKUP(CODE(AF29),Berechnung!$H$98:$K$147,4,0)),"",VLOOKUP(CODE(AF29),Berechnung!$H$98:$K$147,4,0)),IF(ISERROR(VLOOKUP(AF29,Berechnung!$A$98:$K$147,11,0)),"",VLOOKUP(AF29,Berechnung!$A$98:$K$147,11,0)))</f>
        <v/>
      </c>
      <c r="BS29" s="35" t="str">
        <f>IF(AG29="u",IF(ISERROR(VLOOKUP(CODE(AG29),Berechnung!$H$98:$K$147,4,0)),"",VLOOKUP(CODE(AG29),Berechnung!$H$98:$K$147,4,0)),IF(ISERROR(VLOOKUP(AG29,Berechnung!$A$98:$K$147,11,0)),"",VLOOKUP(AG29,Berechnung!$A$98:$K$147,11,0)))</f>
        <v/>
      </c>
      <c r="BT29" s="35" t="str">
        <f>IF(AH29="u",IF(ISERROR(VLOOKUP(CODE(AH29),Berechnung!$H$98:$K$147,4,0)),"",VLOOKUP(CODE(AH29),Berechnung!$H$98:$K$147,4,0)),IF(ISERROR(VLOOKUP(AH29,Berechnung!$A$98:$K$147,11,0)),"",VLOOKUP(AH29,Berechnung!$A$98:$K$147,11,0)))</f>
        <v/>
      </c>
      <c r="BU29" s="35" t="str">
        <f>IF(AI29="u",IF(ISERROR(VLOOKUP(CODE(AI29),Berechnung!$H$98:$K$147,4,0)),"",VLOOKUP(CODE(AI29),Berechnung!$H$98:$K$147,4,0)),IF(ISERROR(VLOOKUP(AI29,Berechnung!$A$98:$K$147,11,0)),"",VLOOKUP(AI29,Berechnung!$A$98:$K$147,11,0)))</f>
        <v/>
      </c>
      <c r="BV29" s="35" t="str">
        <f>IF(AJ29="u",IF(ISERROR(VLOOKUP(CODE(AJ29),Berechnung!$H$98:$K$147,4,0)),"",VLOOKUP(CODE(AJ29),Berechnung!$H$98:$K$147,4,0)),IF(ISERROR(VLOOKUP(AJ29,Berechnung!$A$98:$K$147,11,0)),"",VLOOKUP(AJ29,Berechnung!$A$98:$K$147,11,0)))</f>
        <v/>
      </c>
    </row>
    <row r="30" spans="2:74" x14ac:dyDescent="0.25">
      <c r="B30" s="103">
        <v>25</v>
      </c>
      <c r="C30" s="31" t="str">
        <f>IF(ISERROR(VLOOKUP(B30,Mitarbeiter!$B$2:$D$51,2,0)),"",IF(VLOOKUP(B30,Mitarbeiter!$B$2:$D$51,2,0)="","",VLOOKUP(B30,Mitarbeiter!$B$2:$D$51,2,0)))</f>
        <v>Vorname25</v>
      </c>
      <c r="D30" s="37" t="str">
        <f>IF(ISERROR(VLOOKUP(B30,Mitarbeiter!$B$2:$D$51,3,0)),"",IF(VLOOKUP(B30,Mitarbeiter!$B$2:$D$51,3,0)="","",VLOOKUP(B30,Mitarbeiter!$B$2:$D$51,3,0)))</f>
        <v>Nachname25</v>
      </c>
      <c r="E30" s="32">
        <f t="array" ref="E30">IF(ISERROR(INDEX(Berechnung!$L$44:$L$93,MATCH(B30,Personalnummer,0))),"",INDEX(Berechnung!$L$44:$L$93,MATCH(B30,Personalnummer,0)))</f>
        <v>0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35" t="str">
        <f t="array" ref="AK30">IF(B30="","",INDEX(Berechnung!$F$299:$F$348,ROW()-5))</f>
        <v>00:00</v>
      </c>
      <c r="AL30" s="29"/>
      <c r="AM30" s="29"/>
      <c r="AN30" s="29"/>
      <c r="AO30" s="29"/>
      <c r="AP30" s="82">
        <f>Berechnung!A176</f>
        <v>44189</v>
      </c>
      <c r="AR30" s="35" t="str">
        <f>IF(F30="u",IF(ISERROR(VLOOKUP(CODE(F30),Berechnung!$H$98:$K$147,4,0)),"",VLOOKUP(CODE(F30),Berechnung!$H$98:$K$147,4,0)),IF(ISERROR(VLOOKUP(F30,Berechnung!$A$98:$K$147,11,0)),"",VLOOKUP(F30,Berechnung!$A$98:$K$147,11,0)))</f>
        <v/>
      </c>
      <c r="AS30" s="35" t="str">
        <f>IF(G30="u",IF(ISERROR(VLOOKUP(CODE(G30),Berechnung!$H$98:$K$147,4,0)),"",VLOOKUP(CODE(G30),Berechnung!$H$98:$K$147,4,0)),IF(ISERROR(VLOOKUP(G30,Berechnung!$A$98:$K$147,11,0)),"",VLOOKUP(G30,Berechnung!$A$98:$K$147,11,0)))</f>
        <v/>
      </c>
      <c r="AT30" s="35" t="str">
        <f>IF(H30="u",IF(ISERROR(VLOOKUP(CODE(H30),Berechnung!$H$98:$K$147,4,0)),"",VLOOKUP(CODE(H30),Berechnung!$H$98:$K$147,4,0)),IF(ISERROR(VLOOKUP(H30,Berechnung!$A$98:$K$147,11,0)),"",VLOOKUP(H30,Berechnung!$A$98:$K$147,11,0)))</f>
        <v/>
      </c>
      <c r="AU30" s="35" t="str">
        <f>IF(I30="u",IF(ISERROR(VLOOKUP(CODE(I30),Berechnung!$H$98:$K$147,4,0)),"",VLOOKUP(CODE(I30),Berechnung!$H$98:$K$147,4,0)),IF(ISERROR(VLOOKUP(I30,Berechnung!$A$98:$K$147,11,0)),"",VLOOKUP(I30,Berechnung!$A$98:$K$147,11,0)))</f>
        <v/>
      </c>
      <c r="AV30" s="35" t="str">
        <f>IF(J30="u",IF(ISERROR(VLOOKUP(CODE(J30),Berechnung!$H$98:$K$147,4,0)),"",VLOOKUP(CODE(J30),Berechnung!$H$98:$K$147,4,0)),IF(ISERROR(VLOOKUP(J30,Berechnung!$A$98:$K$147,11,0)),"",VLOOKUP(J30,Berechnung!$A$98:$K$147,11,0)))</f>
        <v/>
      </c>
      <c r="AW30" s="35" t="str">
        <f>IF(K30="u",IF(ISERROR(VLOOKUP(CODE(K30),Berechnung!$H$98:$K$147,4,0)),"",VLOOKUP(CODE(K30),Berechnung!$H$98:$K$147,4,0)),IF(ISERROR(VLOOKUP(K30,Berechnung!$A$98:$K$147,11,0)),"",VLOOKUP(K30,Berechnung!$A$98:$K$147,11,0)))</f>
        <v/>
      </c>
      <c r="AX30" s="35" t="str">
        <f>IF(L30="u",IF(ISERROR(VLOOKUP(CODE(L30),Berechnung!$H$98:$K$147,4,0)),"",VLOOKUP(CODE(L30),Berechnung!$H$98:$K$147,4,0)),IF(ISERROR(VLOOKUP(L30,Berechnung!$A$98:$K$147,11,0)),"",VLOOKUP(L30,Berechnung!$A$98:$K$147,11,0)))</f>
        <v/>
      </c>
      <c r="AY30" s="35" t="str">
        <f>IF(M30="u",IF(ISERROR(VLOOKUP(CODE(M30),Berechnung!$H$98:$K$147,4,0)),"",VLOOKUP(CODE(M30),Berechnung!$H$98:$K$147,4,0)),IF(ISERROR(VLOOKUP(M30,Berechnung!$A$98:$K$147,11,0)),"",VLOOKUP(M30,Berechnung!$A$98:$K$147,11,0)))</f>
        <v/>
      </c>
      <c r="AZ30" s="35" t="str">
        <f>IF(N30="u",IF(ISERROR(VLOOKUP(CODE(N30),Berechnung!$H$98:$K$147,4,0)),"",VLOOKUP(CODE(N30),Berechnung!$H$98:$K$147,4,0)),IF(ISERROR(VLOOKUP(N30,Berechnung!$A$98:$K$147,11,0)),"",VLOOKUP(N30,Berechnung!$A$98:$K$147,11,0)))</f>
        <v/>
      </c>
      <c r="BA30" s="35" t="str">
        <f>IF(O30="u",IF(ISERROR(VLOOKUP(CODE(O30),Berechnung!$H$98:$K$147,4,0)),"",VLOOKUP(CODE(O30),Berechnung!$H$98:$K$147,4,0)),IF(ISERROR(VLOOKUP(O30,Berechnung!$A$98:$K$147,11,0)),"",VLOOKUP(O30,Berechnung!$A$98:$K$147,11,0)))</f>
        <v/>
      </c>
      <c r="BB30" s="35" t="str">
        <f>IF(P30="u",IF(ISERROR(VLOOKUP(CODE(P30),Berechnung!$H$98:$K$147,4,0)),"",VLOOKUP(CODE(P30),Berechnung!$H$98:$K$147,4,0)),IF(ISERROR(VLOOKUP(P30,Berechnung!$A$98:$K$147,11,0)),"",VLOOKUP(P30,Berechnung!$A$98:$K$147,11,0)))</f>
        <v/>
      </c>
      <c r="BC30" s="35" t="str">
        <f>IF(Q30="u",IF(ISERROR(VLOOKUP(CODE(Q30),Berechnung!$H$98:$K$147,4,0)),"",VLOOKUP(CODE(Q30),Berechnung!$H$98:$K$147,4,0)),IF(ISERROR(VLOOKUP(Q30,Berechnung!$A$98:$K$147,11,0)),"",VLOOKUP(Q30,Berechnung!$A$98:$K$147,11,0)))</f>
        <v/>
      </c>
      <c r="BD30" s="35" t="str">
        <f>IF(R30="u",IF(ISERROR(VLOOKUP(CODE(R30),Berechnung!$H$98:$K$147,4,0)),"",VLOOKUP(CODE(R30),Berechnung!$H$98:$K$147,4,0)),IF(ISERROR(VLOOKUP(R30,Berechnung!$A$98:$K$147,11,0)),"",VLOOKUP(R30,Berechnung!$A$98:$K$147,11,0)))</f>
        <v/>
      </c>
      <c r="BE30" s="35" t="str">
        <f>IF(S30="u",IF(ISERROR(VLOOKUP(CODE(S30),Berechnung!$H$98:$K$147,4,0)),"",VLOOKUP(CODE(S30),Berechnung!$H$98:$K$147,4,0)),IF(ISERROR(VLOOKUP(S30,Berechnung!$A$98:$K$147,11,0)),"",VLOOKUP(S30,Berechnung!$A$98:$K$147,11,0)))</f>
        <v/>
      </c>
      <c r="BF30" s="35" t="str">
        <f>IF(T30="u",IF(ISERROR(VLOOKUP(CODE(T30),Berechnung!$H$98:$K$147,4,0)),"",VLOOKUP(CODE(T30),Berechnung!$H$98:$K$147,4,0)),IF(ISERROR(VLOOKUP(T30,Berechnung!$A$98:$K$147,11,0)),"",VLOOKUP(T30,Berechnung!$A$98:$K$147,11,0)))</f>
        <v/>
      </c>
      <c r="BG30" s="35" t="str">
        <f>IF(U30="u",IF(ISERROR(VLOOKUP(CODE(U30),Berechnung!$H$98:$K$147,4,0)),"",VLOOKUP(CODE(U30),Berechnung!$H$98:$K$147,4,0)),IF(ISERROR(VLOOKUP(U30,Berechnung!$A$98:$K$147,11,0)),"",VLOOKUP(U30,Berechnung!$A$98:$K$147,11,0)))</f>
        <v/>
      </c>
      <c r="BH30" s="35" t="str">
        <f>IF(V30="u",IF(ISERROR(VLOOKUP(CODE(V30),Berechnung!$H$98:$K$147,4,0)),"",VLOOKUP(CODE(V30),Berechnung!$H$98:$K$147,4,0)),IF(ISERROR(VLOOKUP(V30,Berechnung!$A$98:$K$147,11,0)),"",VLOOKUP(V30,Berechnung!$A$98:$K$147,11,0)))</f>
        <v/>
      </c>
      <c r="BI30" s="35" t="str">
        <f>IF(W30="u",IF(ISERROR(VLOOKUP(CODE(W30),Berechnung!$H$98:$K$147,4,0)),"",VLOOKUP(CODE(W30),Berechnung!$H$98:$K$147,4,0)),IF(ISERROR(VLOOKUP(W30,Berechnung!$A$98:$K$147,11,0)),"",VLOOKUP(W30,Berechnung!$A$98:$K$147,11,0)))</f>
        <v/>
      </c>
      <c r="BJ30" s="35" t="str">
        <f>IF(X30="u",IF(ISERROR(VLOOKUP(CODE(X30),Berechnung!$H$98:$K$147,4,0)),"",VLOOKUP(CODE(X30),Berechnung!$H$98:$K$147,4,0)),IF(ISERROR(VLOOKUP(X30,Berechnung!$A$98:$K$147,11,0)),"",VLOOKUP(X30,Berechnung!$A$98:$K$147,11,0)))</f>
        <v/>
      </c>
      <c r="BK30" s="35" t="str">
        <f>IF(Y30="u",IF(ISERROR(VLOOKUP(CODE(Y30),Berechnung!$H$98:$K$147,4,0)),"",VLOOKUP(CODE(Y30),Berechnung!$H$98:$K$147,4,0)),IF(ISERROR(VLOOKUP(Y30,Berechnung!$A$98:$K$147,11,0)),"",VLOOKUP(Y30,Berechnung!$A$98:$K$147,11,0)))</f>
        <v/>
      </c>
      <c r="BL30" s="35" t="str">
        <f>IF(Z30="u",IF(ISERROR(VLOOKUP(CODE(Z30),Berechnung!$H$98:$K$147,4,0)),"",VLOOKUP(CODE(Z30),Berechnung!$H$98:$K$147,4,0)),IF(ISERROR(VLOOKUP(Z30,Berechnung!$A$98:$K$147,11,0)),"",VLOOKUP(Z30,Berechnung!$A$98:$K$147,11,0)))</f>
        <v/>
      </c>
      <c r="BM30" s="35" t="str">
        <f>IF(AA30="u",IF(ISERROR(VLOOKUP(CODE(AA30),Berechnung!$H$98:$K$147,4,0)),"",VLOOKUP(CODE(AA30),Berechnung!$H$98:$K$147,4,0)),IF(ISERROR(VLOOKUP(AA30,Berechnung!$A$98:$K$147,11,0)),"",VLOOKUP(AA30,Berechnung!$A$98:$K$147,11,0)))</f>
        <v/>
      </c>
      <c r="BN30" s="35" t="str">
        <f>IF(AB30="u",IF(ISERROR(VLOOKUP(CODE(AB30),Berechnung!$H$98:$K$147,4,0)),"",VLOOKUP(CODE(AB30),Berechnung!$H$98:$K$147,4,0)),IF(ISERROR(VLOOKUP(AB30,Berechnung!$A$98:$K$147,11,0)),"",VLOOKUP(AB30,Berechnung!$A$98:$K$147,11,0)))</f>
        <v/>
      </c>
      <c r="BO30" s="35" t="str">
        <f>IF(AC30="u",IF(ISERROR(VLOOKUP(CODE(AC30),Berechnung!$H$98:$K$147,4,0)),"",VLOOKUP(CODE(AC30),Berechnung!$H$98:$K$147,4,0)),IF(ISERROR(VLOOKUP(AC30,Berechnung!$A$98:$K$147,11,0)),"",VLOOKUP(AC30,Berechnung!$A$98:$K$147,11,0)))</f>
        <v/>
      </c>
      <c r="BP30" s="35" t="str">
        <f>IF(AD30="u",IF(ISERROR(VLOOKUP(CODE(AD30),Berechnung!$H$98:$K$147,4,0)),"",VLOOKUP(CODE(AD30),Berechnung!$H$98:$K$147,4,0)),IF(ISERROR(VLOOKUP(AD30,Berechnung!$A$98:$K$147,11,0)),"",VLOOKUP(AD30,Berechnung!$A$98:$K$147,11,0)))</f>
        <v/>
      </c>
      <c r="BQ30" s="35" t="str">
        <f>IF(AE30="u",IF(ISERROR(VLOOKUP(CODE(AE30),Berechnung!$H$98:$K$147,4,0)),"",VLOOKUP(CODE(AE30),Berechnung!$H$98:$K$147,4,0)),IF(ISERROR(VLOOKUP(AE30,Berechnung!$A$98:$K$147,11,0)),"",VLOOKUP(AE30,Berechnung!$A$98:$K$147,11,0)))</f>
        <v/>
      </c>
      <c r="BR30" s="35" t="str">
        <f>IF(AF30="u",IF(ISERROR(VLOOKUP(CODE(AF30),Berechnung!$H$98:$K$147,4,0)),"",VLOOKUP(CODE(AF30),Berechnung!$H$98:$K$147,4,0)),IF(ISERROR(VLOOKUP(AF30,Berechnung!$A$98:$K$147,11,0)),"",VLOOKUP(AF30,Berechnung!$A$98:$K$147,11,0)))</f>
        <v/>
      </c>
      <c r="BS30" s="35" t="str">
        <f>IF(AG30="u",IF(ISERROR(VLOOKUP(CODE(AG30),Berechnung!$H$98:$K$147,4,0)),"",VLOOKUP(CODE(AG30),Berechnung!$H$98:$K$147,4,0)),IF(ISERROR(VLOOKUP(AG30,Berechnung!$A$98:$K$147,11,0)),"",VLOOKUP(AG30,Berechnung!$A$98:$K$147,11,0)))</f>
        <v/>
      </c>
      <c r="BT30" s="35" t="str">
        <f>IF(AH30="u",IF(ISERROR(VLOOKUP(CODE(AH30),Berechnung!$H$98:$K$147,4,0)),"",VLOOKUP(CODE(AH30),Berechnung!$H$98:$K$147,4,0)),IF(ISERROR(VLOOKUP(AH30,Berechnung!$A$98:$K$147,11,0)),"",VLOOKUP(AH30,Berechnung!$A$98:$K$147,11,0)))</f>
        <v/>
      </c>
      <c r="BU30" s="35" t="str">
        <f>IF(AI30="u",IF(ISERROR(VLOOKUP(CODE(AI30),Berechnung!$H$98:$K$147,4,0)),"",VLOOKUP(CODE(AI30),Berechnung!$H$98:$K$147,4,0)),IF(ISERROR(VLOOKUP(AI30,Berechnung!$A$98:$K$147,11,0)),"",VLOOKUP(AI30,Berechnung!$A$98:$K$147,11,0)))</f>
        <v/>
      </c>
      <c r="BV30" s="35" t="str">
        <f>IF(AJ30="u",IF(ISERROR(VLOOKUP(CODE(AJ30),Berechnung!$H$98:$K$147,4,0)),"",VLOOKUP(CODE(AJ30),Berechnung!$H$98:$K$147,4,0)),IF(ISERROR(VLOOKUP(AJ30,Berechnung!$A$98:$K$147,11,0)),"",VLOOKUP(AJ30,Berechnung!$A$98:$K$147,11,0)))</f>
        <v/>
      </c>
    </row>
    <row r="31" spans="2:74" x14ac:dyDescent="0.25">
      <c r="B31" s="103">
        <v>26</v>
      </c>
      <c r="C31" s="31" t="str">
        <f>IF(ISERROR(VLOOKUP(B31,Mitarbeiter!$B$2:$D$51,2,0)),"",IF(VLOOKUP(B31,Mitarbeiter!$B$2:$D$51,2,0)="","",VLOOKUP(B31,Mitarbeiter!$B$2:$D$51,2,0)))</f>
        <v>Vorname26</v>
      </c>
      <c r="D31" s="37" t="str">
        <f>IF(ISERROR(VLOOKUP(B31,Mitarbeiter!$B$2:$D$51,3,0)),"",IF(VLOOKUP(B31,Mitarbeiter!$B$2:$D$51,3,0)="","",VLOOKUP(B31,Mitarbeiter!$B$2:$D$51,3,0)))</f>
        <v>Nachname26</v>
      </c>
      <c r="E31" s="32">
        <f t="array" ref="E31">IF(ISERROR(INDEX(Berechnung!$L$44:$L$93,MATCH(B31,Personalnummer,0))),"",INDEX(Berechnung!$L$44:$L$93,MATCH(B31,Personalnummer,0)))</f>
        <v>0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35" t="str">
        <f t="array" ref="AK31">IF(B31="","",INDEX(Berechnung!$F$299:$F$348,ROW()-5))</f>
        <v>00:00</v>
      </c>
      <c r="AL31" s="29"/>
      <c r="AM31" s="29"/>
      <c r="AN31" s="29"/>
      <c r="AO31" s="29"/>
      <c r="AP31" s="82">
        <f>Berechnung!A177</f>
        <v>44190</v>
      </c>
      <c r="AR31" s="35" t="str">
        <f>IF(F31="u",IF(ISERROR(VLOOKUP(CODE(F31),Berechnung!$H$98:$K$147,4,0)),"",VLOOKUP(CODE(F31),Berechnung!$H$98:$K$147,4,0)),IF(ISERROR(VLOOKUP(F31,Berechnung!$A$98:$K$147,11,0)),"",VLOOKUP(F31,Berechnung!$A$98:$K$147,11,0)))</f>
        <v/>
      </c>
      <c r="AS31" s="35" t="str">
        <f>IF(G31="u",IF(ISERROR(VLOOKUP(CODE(G31),Berechnung!$H$98:$K$147,4,0)),"",VLOOKUP(CODE(G31),Berechnung!$H$98:$K$147,4,0)),IF(ISERROR(VLOOKUP(G31,Berechnung!$A$98:$K$147,11,0)),"",VLOOKUP(G31,Berechnung!$A$98:$K$147,11,0)))</f>
        <v/>
      </c>
      <c r="AT31" s="35" t="str">
        <f>IF(H31="u",IF(ISERROR(VLOOKUP(CODE(H31),Berechnung!$H$98:$K$147,4,0)),"",VLOOKUP(CODE(H31),Berechnung!$H$98:$K$147,4,0)),IF(ISERROR(VLOOKUP(H31,Berechnung!$A$98:$K$147,11,0)),"",VLOOKUP(H31,Berechnung!$A$98:$K$147,11,0)))</f>
        <v/>
      </c>
      <c r="AU31" s="35" t="str">
        <f>IF(I31="u",IF(ISERROR(VLOOKUP(CODE(I31),Berechnung!$H$98:$K$147,4,0)),"",VLOOKUP(CODE(I31),Berechnung!$H$98:$K$147,4,0)),IF(ISERROR(VLOOKUP(I31,Berechnung!$A$98:$K$147,11,0)),"",VLOOKUP(I31,Berechnung!$A$98:$K$147,11,0)))</f>
        <v/>
      </c>
      <c r="AV31" s="35" t="str">
        <f>IF(J31="u",IF(ISERROR(VLOOKUP(CODE(J31),Berechnung!$H$98:$K$147,4,0)),"",VLOOKUP(CODE(J31),Berechnung!$H$98:$K$147,4,0)),IF(ISERROR(VLOOKUP(J31,Berechnung!$A$98:$K$147,11,0)),"",VLOOKUP(J31,Berechnung!$A$98:$K$147,11,0)))</f>
        <v/>
      </c>
      <c r="AW31" s="35" t="str">
        <f>IF(K31="u",IF(ISERROR(VLOOKUP(CODE(K31),Berechnung!$H$98:$K$147,4,0)),"",VLOOKUP(CODE(K31),Berechnung!$H$98:$K$147,4,0)),IF(ISERROR(VLOOKUP(K31,Berechnung!$A$98:$K$147,11,0)),"",VLOOKUP(K31,Berechnung!$A$98:$K$147,11,0)))</f>
        <v/>
      </c>
      <c r="AX31" s="35" t="str">
        <f>IF(L31="u",IF(ISERROR(VLOOKUP(CODE(L31),Berechnung!$H$98:$K$147,4,0)),"",VLOOKUP(CODE(L31),Berechnung!$H$98:$K$147,4,0)),IF(ISERROR(VLOOKUP(L31,Berechnung!$A$98:$K$147,11,0)),"",VLOOKUP(L31,Berechnung!$A$98:$K$147,11,0)))</f>
        <v/>
      </c>
      <c r="AY31" s="35" t="str">
        <f>IF(M31="u",IF(ISERROR(VLOOKUP(CODE(M31),Berechnung!$H$98:$K$147,4,0)),"",VLOOKUP(CODE(M31),Berechnung!$H$98:$K$147,4,0)),IF(ISERROR(VLOOKUP(M31,Berechnung!$A$98:$K$147,11,0)),"",VLOOKUP(M31,Berechnung!$A$98:$K$147,11,0)))</f>
        <v/>
      </c>
      <c r="AZ31" s="35" t="str">
        <f>IF(N31="u",IF(ISERROR(VLOOKUP(CODE(N31),Berechnung!$H$98:$K$147,4,0)),"",VLOOKUP(CODE(N31),Berechnung!$H$98:$K$147,4,0)),IF(ISERROR(VLOOKUP(N31,Berechnung!$A$98:$K$147,11,0)),"",VLOOKUP(N31,Berechnung!$A$98:$K$147,11,0)))</f>
        <v/>
      </c>
      <c r="BA31" s="35" t="str">
        <f>IF(O31="u",IF(ISERROR(VLOOKUP(CODE(O31),Berechnung!$H$98:$K$147,4,0)),"",VLOOKUP(CODE(O31),Berechnung!$H$98:$K$147,4,0)),IF(ISERROR(VLOOKUP(O31,Berechnung!$A$98:$K$147,11,0)),"",VLOOKUP(O31,Berechnung!$A$98:$K$147,11,0)))</f>
        <v/>
      </c>
      <c r="BB31" s="35" t="str">
        <f>IF(P31="u",IF(ISERROR(VLOOKUP(CODE(P31),Berechnung!$H$98:$K$147,4,0)),"",VLOOKUP(CODE(P31),Berechnung!$H$98:$K$147,4,0)),IF(ISERROR(VLOOKUP(P31,Berechnung!$A$98:$K$147,11,0)),"",VLOOKUP(P31,Berechnung!$A$98:$K$147,11,0)))</f>
        <v/>
      </c>
      <c r="BC31" s="35" t="str">
        <f>IF(Q31="u",IF(ISERROR(VLOOKUP(CODE(Q31),Berechnung!$H$98:$K$147,4,0)),"",VLOOKUP(CODE(Q31),Berechnung!$H$98:$K$147,4,0)),IF(ISERROR(VLOOKUP(Q31,Berechnung!$A$98:$K$147,11,0)),"",VLOOKUP(Q31,Berechnung!$A$98:$K$147,11,0)))</f>
        <v/>
      </c>
      <c r="BD31" s="35" t="str">
        <f>IF(R31="u",IF(ISERROR(VLOOKUP(CODE(R31),Berechnung!$H$98:$K$147,4,0)),"",VLOOKUP(CODE(R31),Berechnung!$H$98:$K$147,4,0)),IF(ISERROR(VLOOKUP(R31,Berechnung!$A$98:$K$147,11,0)),"",VLOOKUP(R31,Berechnung!$A$98:$K$147,11,0)))</f>
        <v/>
      </c>
      <c r="BE31" s="35" t="str">
        <f>IF(S31="u",IF(ISERROR(VLOOKUP(CODE(S31),Berechnung!$H$98:$K$147,4,0)),"",VLOOKUP(CODE(S31),Berechnung!$H$98:$K$147,4,0)),IF(ISERROR(VLOOKUP(S31,Berechnung!$A$98:$K$147,11,0)),"",VLOOKUP(S31,Berechnung!$A$98:$K$147,11,0)))</f>
        <v/>
      </c>
      <c r="BF31" s="35" t="str">
        <f>IF(T31="u",IF(ISERROR(VLOOKUP(CODE(T31),Berechnung!$H$98:$K$147,4,0)),"",VLOOKUP(CODE(T31),Berechnung!$H$98:$K$147,4,0)),IF(ISERROR(VLOOKUP(T31,Berechnung!$A$98:$K$147,11,0)),"",VLOOKUP(T31,Berechnung!$A$98:$K$147,11,0)))</f>
        <v/>
      </c>
      <c r="BG31" s="35" t="str">
        <f>IF(U31="u",IF(ISERROR(VLOOKUP(CODE(U31),Berechnung!$H$98:$K$147,4,0)),"",VLOOKUP(CODE(U31),Berechnung!$H$98:$K$147,4,0)),IF(ISERROR(VLOOKUP(U31,Berechnung!$A$98:$K$147,11,0)),"",VLOOKUP(U31,Berechnung!$A$98:$K$147,11,0)))</f>
        <v/>
      </c>
      <c r="BH31" s="35" t="str">
        <f>IF(V31="u",IF(ISERROR(VLOOKUP(CODE(V31),Berechnung!$H$98:$K$147,4,0)),"",VLOOKUP(CODE(V31),Berechnung!$H$98:$K$147,4,0)),IF(ISERROR(VLOOKUP(V31,Berechnung!$A$98:$K$147,11,0)),"",VLOOKUP(V31,Berechnung!$A$98:$K$147,11,0)))</f>
        <v/>
      </c>
      <c r="BI31" s="35" t="str">
        <f>IF(W31="u",IF(ISERROR(VLOOKUP(CODE(W31),Berechnung!$H$98:$K$147,4,0)),"",VLOOKUP(CODE(W31),Berechnung!$H$98:$K$147,4,0)),IF(ISERROR(VLOOKUP(W31,Berechnung!$A$98:$K$147,11,0)),"",VLOOKUP(W31,Berechnung!$A$98:$K$147,11,0)))</f>
        <v/>
      </c>
      <c r="BJ31" s="35" t="str">
        <f>IF(X31="u",IF(ISERROR(VLOOKUP(CODE(X31),Berechnung!$H$98:$K$147,4,0)),"",VLOOKUP(CODE(X31),Berechnung!$H$98:$K$147,4,0)),IF(ISERROR(VLOOKUP(X31,Berechnung!$A$98:$K$147,11,0)),"",VLOOKUP(X31,Berechnung!$A$98:$K$147,11,0)))</f>
        <v/>
      </c>
      <c r="BK31" s="35" t="str">
        <f>IF(Y31="u",IF(ISERROR(VLOOKUP(CODE(Y31),Berechnung!$H$98:$K$147,4,0)),"",VLOOKUP(CODE(Y31),Berechnung!$H$98:$K$147,4,0)),IF(ISERROR(VLOOKUP(Y31,Berechnung!$A$98:$K$147,11,0)),"",VLOOKUP(Y31,Berechnung!$A$98:$K$147,11,0)))</f>
        <v/>
      </c>
      <c r="BL31" s="35" t="str">
        <f>IF(Z31="u",IF(ISERROR(VLOOKUP(CODE(Z31),Berechnung!$H$98:$K$147,4,0)),"",VLOOKUP(CODE(Z31),Berechnung!$H$98:$K$147,4,0)),IF(ISERROR(VLOOKUP(Z31,Berechnung!$A$98:$K$147,11,0)),"",VLOOKUP(Z31,Berechnung!$A$98:$K$147,11,0)))</f>
        <v/>
      </c>
      <c r="BM31" s="35" t="str">
        <f>IF(AA31="u",IF(ISERROR(VLOOKUP(CODE(AA31),Berechnung!$H$98:$K$147,4,0)),"",VLOOKUP(CODE(AA31),Berechnung!$H$98:$K$147,4,0)),IF(ISERROR(VLOOKUP(AA31,Berechnung!$A$98:$K$147,11,0)),"",VLOOKUP(AA31,Berechnung!$A$98:$K$147,11,0)))</f>
        <v/>
      </c>
      <c r="BN31" s="35" t="str">
        <f>IF(AB31="u",IF(ISERROR(VLOOKUP(CODE(AB31),Berechnung!$H$98:$K$147,4,0)),"",VLOOKUP(CODE(AB31),Berechnung!$H$98:$K$147,4,0)),IF(ISERROR(VLOOKUP(AB31,Berechnung!$A$98:$K$147,11,0)),"",VLOOKUP(AB31,Berechnung!$A$98:$K$147,11,0)))</f>
        <v/>
      </c>
      <c r="BO31" s="35" t="str">
        <f>IF(AC31="u",IF(ISERROR(VLOOKUP(CODE(AC31),Berechnung!$H$98:$K$147,4,0)),"",VLOOKUP(CODE(AC31),Berechnung!$H$98:$K$147,4,0)),IF(ISERROR(VLOOKUP(AC31,Berechnung!$A$98:$K$147,11,0)),"",VLOOKUP(AC31,Berechnung!$A$98:$K$147,11,0)))</f>
        <v/>
      </c>
      <c r="BP31" s="35" t="str">
        <f>IF(AD31="u",IF(ISERROR(VLOOKUP(CODE(AD31),Berechnung!$H$98:$K$147,4,0)),"",VLOOKUP(CODE(AD31),Berechnung!$H$98:$K$147,4,0)),IF(ISERROR(VLOOKUP(AD31,Berechnung!$A$98:$K$147,11,0)),"",VLOOKUP(AD31,Berechnung!$A$98:$K$147,11,0)))</f>
        <v/>
      </c>
      <c r="BQ31" s="35" t="str">
        <f>IF(AE31="u",IF(ISERROR(VLOOKUP(CODE(AE31),Berechnung!$H$98:$K$147,4,0)),"",VLOOKUP(CODE(AE31),Berechnung!$H$98:$K$147,4,0)),IF(ISERROR(VLOOKUP(AE31,Berechnung!$A$98:$K$147,11,0)),"",VLOOKUP(AE31,Berechnung!$A$98:$K$147,11,0)))</f>
        <v/>
      </c>
      <c r="BR31" s="35" t="str">
        <f>IF(AF31="u",IF(ISERROR(VLOOKUP(CODE(AF31),Berechnung!$H$98:$K$147,4,0)),"",VLOOKUP(CODE(AF31),Berechnung!$H$98:$K$147,4,0)),IF(ISERROR(VLOOKUP(AF31,Berechnung!$A$98:$K$147,11,0)),"",VLOOKUP(AF31,Berechnung!$A$98:$K$147,11,0)))</f>
        <v/>
      </c>
      <c r="BS31" s="35" t="str">
        <f>IF(AG31="u",IF(ISERROR(VLOOKUP(CODE(AG31),Berechnung!$H$98:$K$147,4,0)),"",VLOOKUP(CODE(AG31),Berechnung!$H$98:$K$147,4,0)),IF(ISERROR(VLOOKUP(AG31,Berechnung!$A$98:$K$147,11,0)),"",VLOOKUP(AG31,Berechnung!$A$98:$K$147,11,0)))</f>
        <v/>
      </c>
      <c r="BT31" s="35" t="str">
        <f>IF(AH31="u",IF(ISERROR(VLOOKUP(CODE(AH31),Berechnung!$H$98:$K$147,4,0)),"",VLOOKUP(CODE(AH31),Berechnung!$H$98:$K$147,4,0)),IF(ISERROR(VLOOKUP(AH31,Berechnung!$A$98:$K$147,11,0)),"",VLOOKUP(AH31,Berechnung!$A$98:$K$147,11,0)))</f>
        <v/>
      </c>
      <c r="BU31" s="35" t="str">
        <f>IF(AI31="u",IF(ISERROR(VLOOKUP(CODE(AI31),Berechnung!$H$98:$K$147,4,0)),"",VLOOKUP(CODE(AI31),Berechnung!$H$98:$K$147,4,0)),IF(ISERROR(VLOOKUP(AI31,Berechnung!$A$98:$K$147,11,0)),"",VLOOKUP(AI31,Berechnung!$A$98:$K$147,11,0)))</f>
        <v/>
      </c>
      <c r="BV31" s="35" t="str">
        <f>IF(AJ31="u",IF(ISERROR(VLOOKUP(CODE(AJ31),Berechnung!$H$98:$K$147,4,0)),"",VLOOKUP(CODE(AJ31),Berechnung!$H$98:$K$147,4,0)),IF(ISERROR(VLOOKUP(AJ31,Berechnung!$A$98:$K$147,11,0)),"",VLOOKUP(AJ31,Berechnung!$A$98:$K$147,11,0)))</f>
        <v/>
      </c>
    </row>
    <row r="32" spans="2:74" x14ac:dyDescent="0.25">
      <c r="B32" s="103">
        <v>27</v>
      </c>
      <c r="C32" s="31" t="str">
        <f>IF(ISERROR(VLOOKUP(B32,Mitarbeiter!$B$2:$D$51,2,0)),"",IF(VLOOKUP(B32,Mitarbeiter!$B$2:$D$51,2,0)="","",VLOOKUP(B32,Mitarbeiter!$B$2:$D$51,2,0)))</f>
        <v>Vorname27</v>
      </c>
      <c r="D32" s="37" t="str">
        <f>IF(ISERROR(VLOOKUP(B32,Mitarbeiter!$B$2:$D$51,3,0)),"",IF(VLOOKUP(B32,Mitarbeiter!$B$2:$D$51,3,0)="","",VLOOKUP(B32,Mitarbeiter!$B$2:$D$51,3,0)))</f>
        <v>Nachname27</v>
      </c>
      <c r="E32" s="32">
        <f t="array" ref="E32">IF(ISERROR(INDEX(Berechnung!$L$44:$L$93,MATCH(B32,Personalnummer,0))),"",INDEX(Berechnung!$L$44:$L$93,MATCH(B32,Personalnummer,0)))</f>
        <v>0</v>
      </c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35" t="str">
        <f t="array" ref="AK32">IF(B32="","",INDEX(Berechnung!$F$299:$F$348,ROW()-5))</f>
        <v>00:00</v>
      </c>
      <c r="AL32" s="29"/>
      <c r="AM32" s="29"/>
      <c r="AN32" s="29"/>
      <c r="AO32" s="29"/>
      <c r="AP32" s="82">
        <f>Berechnung!A178</f>
        <v>44191</v>
      </c>
      <c r="AR32" s="35" t="str">
        <f>IF(F32="u",IF(ISERROR(VLOOKUP(CODE(F32),Berechnung!$H$98:$K$147,4,0)),"",VLOOKUP(CODE(F32),Berechnung!$H$98:$K$147,4,0)),IF(ISERROR(VLOOKUP(F32,Berechnung!$A$98:$K$147,11,0)),"",VLOOKUP(F32,Berechnung!$A$98:$K$147,11,0)))</f>
        <v/>
      </c>
      <c r="AS32" s="35" t="str">
        <f>IF(G32="u",IF(ISERROR(VLOOKUP(CODE(G32),Berechnung!$H$98:$K$147,4,0)),"",VLOOKUP(CODE(G32),Berechnung!$H$98:$K$147,4,0)),IF(ISERROR(VLOOKUP(G32,Berechnung!$A$98:$K$147,11,0)),"",VLOOKUP(G32,Berechnung!$A$98:$K$147,11,0)))</f>
        <v/>
      </c>
      <c r="AT32" s="35" t="str">
        <f>IF(H32="u",IF(ISERROR(VLOOKUP(CODE(H32),Berechnung!$H$98:$K$147,4,0)),"",VLOOKUP(CODE(H32),Berechnung!$H$98:$K$147,4,0)),IF(ISERROR(VLOOKUP(H32,Berechnung!$A$98:$K$147,11,0)),"",VLOOKUP(H32,Berechnung!$A$98:$K$147,11,0)))</f>
        <v/>
      </c>
      <c r="AU32" s="35" t="str">
        <f>IF(I32="u",IF(ISERROR(VLOOKUP(CODE(I32),Berechnung!$H$98:$K$147,4,0)),"",VLOOKUP(CODE(I32),Berechnung!$H$98:$K$147,4,0)),IF(ISERROR(VLOOKUP(I32,Berechnung!$A$98:$K$147,11,0)),"",VLOOKUP(I32,Berechnung!$A$98:$K$147,11,0)))</f>
        <v/>
      </c>
      <c r="AV32" s="35" t="str">
        <f>IF(J32="u",IF(ISERROR(VLOOKUP(CODE(J32),Berechnung!$H$98:$K$147,4,0)),"",VLOOKUP(CODE(J32),Berechnung!$H$98:$K$147,4,0)),IF(ISERROR(VLOOKUP(J32,Berechnung!$A$98:$K$147,11,0)),"",VLOOKUP(J32,Berechnung!$A$98:$K$147,11,0)))</f>
        <v/>
      </c>
      <c r="AW32" s="35" t="str">
        <f>IF(K32="u",IF(ISERROR(VLOOKUP(CODE(K32),Berechnung!$H$98:$K$147,4,0)),"",VLOOKUP(CODE(K32),Berechnung!$H$98:$K$147,4,0)),IF(ISERROR(VLOOKUP(K32,Berechnung!$A$98:$K$147,11,0)),"",VLOOKUP(K32,Berechnung!$A$98:$K$147,11,0)))</f>
        <v/>
      </c>
      <c r="AX32" s="35" t="str">
        <f>IF(L32="u",IF(ISERROR(VLOOKUP(CODE(L32),Berechnung!$H$98:$K$147,4,0)),"",VLOOKUP(CODE(L32),Berechnung!$H$98:$K$147,4,0)),IF(ISERROR(VLOOKUP(L32,Berechnung!$A$98:$K$147,11,0)),"",VLOOKUP(L32,Berechnung!$A$98:$K$147,11,0)))</f>
        <v/>
      </c>
      <c r="AY32" s="35" t="str">
        <f>IF(M32="u",IF(ISERROR(VLOOKUP(CODE(M32),Berechnung!$H$98:$K$147,4,0)),"",VLOOKUP(CODE(M32),Berechnung!$H$98:$K$147,4,0)),IF(ISERROR(VLOOKUP(M32,Berechnung!$A$98:$K$147,11,0)),"",VLOOKUP(M32,Berechnung!$A$98:$K$147,11,0)))</f>
        <v/>
      </c>
      <c r="AZ32" s="35" t="str">
        <f>IF(N32="u",IF(ISERROR(VLOOKUP(CODE(N32),Berechnung!$H$98:$K$147,4,0)),"",VLOOKUP(CODE(N32),Berechnung!$H$98:$K$147,4,0)),IF(ISERROR(VLOOKUP(N32,Berechnung!$A$98:$K$147,11,0)),"",VLOOKUP(N32,Berechnung!$A$98:$K$147,11,0)))</f>
        <v/>
      </c>
      <c r="BA32" s="35" t="str">
        <f>IF(O32="u",IF(ISERROR(VLOOKUP(CODE(O32),Berechnung!$H$98:$K$147,4,0)),"",VLOOKUP(CODE(O32),Berechnung!$H$98:$K$147,4,0)),IF(ISERROR(VLOOKUP(O32,Berechnung!$A$98:$K$147,11,0)),"",VLOOKUP(O32,Berechnung!$A$98:$K$147,11,0)))</f>
        <v/>
      </c>
      <c r="BB32" s="35" t="str">
        <f>IF(P32="u",IF(ISERROR(VLOOKUP(CODE(P32),Berechnung!$H$98:$K$147,4,0)),"",VLOOKUP(CODE(P32),Berechnung!$H$98:$K$147,4,0)),IF(ISERROR(VLOOKUP(P32,Berechnung!$A$98:$K$147,11,0)),"",VLOOKUP(P32,Berechnung!$A$98:$K$147,11,0)))</f>
        <v/>
      </c>
      <c r="BC32" s="35" t="str">
        <f>IF(Q32="u",IF(ISERROR(VLOOKUP(CODE(Q32),Berechnung!$H$98:$K$147,4,0)),"",VLOOKUP(CODE(Q32),Berechnung!$H$98:$K$147,4,0)),IF(ISERROR(VLOOKUP(Q32,Berechnung!$A$98:$K$147,11,0)),"",VLOOKUP(Q32,Berechnung!$A$98:$K$147,11,0)))</f>
        <v/>
      </c>
      <c r="BD32" s="35" t="str">
        <f>IF(R32="u",IF(ISERROR(VLOOKUP(CODE(R32),Berechnung!$H$98:$K$147,4,0)),"",VLOOKUP(CODE(R32),Berechnung!$H$98:$K$147,4,0)),IF(ISERROR(VLOOKUP(R32,Berechnung!$A$98:$K$147,11,0)),"",VLOOKUP(R32,Berechnung!$A$98:$K$147,11,0)))</f>
        <v/>
      </c>
      <c r="BE32" s="35" t="str">
        <f>IF(S32="u",IF(ISERROR(VLOOKUP(CODE(S32),Berechnung!$H$98:$K$147,4,0)),"",VLOOKUP(CODE(S32),Berechnung!$H$98:$K$147,4,0)),IF(ISERROR(VLOOKUP(S32,Berechnung!$A$98:$K$147,11,0)),"",VLOOKUP(S32,Berechnung!$A$98:$K$147,11,0)))</f>
        <v/>
      </c>
      <c r="BF32" s="35" t="str">
        <f>IF(T32="u",IF(ISERROR(VLOOKUP(CODE(T32),Berechnung!$H$98:$K$147,4,0)),"",VLOOKUP(CODE(T32),Berechnung!$H$98:$K$147,4,0)),IF(ISERROR(VLOOKUP(T32,Berechnung!$A$98:$K$147,11,0)),"",VLOOKUP(T32,Berechnung!$A$98:$K$147,11,0)))</f>
        <v/>
      </c>
      <c r="BG32" s="35" t="str">
        <f>IF(U32="u",IF(ISERROR(VLOOKUP(CODE(U32),Berechnung!$H$98:$K$147,4,0)),"",VLOOKUP(CODE(U32),Berechnung!$H$98:$K$147,4,0)),IF(ISERROR(VLOOKUP(U32,Berechnung!$A$98:$K$147,11,0)),"",VLOOKUP(U32,Berechnung!$A$98:$K$147,11,0)))</f>
        <v/>
      </c>
      <c r="BH32" s="35" t="str">
        <f>IF(V32="u",IF(ISERROR(VLOOKUP(CODE(V32),Berechnung!$H$98:$K$147,4,0)),"",VLOOKUP(CODE(V32),Berechnung!$H$98:$K$147,4,0)),IF(ISERROR(VLOOKUP(V32,Berechnung!$A$98:$K$147,11,0)),"",VLOOKUP(V32,Berechnung!$A$98:$K$147,11,0)))</f>
        <v/>
      </c>
      <c r="BI32" s="35" t="str">
        <f>IF(W32="u",IF(ISERROR(VLOOKUP(CODE(W32),Berechnung!$H$98:$K$147,4,0)),"",VLOOKUP(CODE(W32),Berechnung!$H$98:$K$147,4,0)),IF(ISERROR(VLOOKUP(W32,Berechnung!$A$98:$K$147,11,0)),"",VLOOKUP(W32,Berechnung!$A$98:$K$147,11,0)))</f>
        <v/>
      </c>
      <c r="BJ32" s="35" t="str">
        <f>IF(X32="u",IF(ISERROR(VLOOKUP(CODE(X32),Berechnung!$H$98:$K$147,4,0)),"",VLOOKUP(CODE(X32),Berechnung!$H$98:$K$147,4,0)),IF(ISERROR(VLOOKUP(X32,Berechnung!$A$98:$K$147,11,0)),"",VLOOKUP(X32,Berechnung!$A$98:$K$147,11,0)))</f>
        <v/>
      </c>
      <c r="BK32" s="35" t="str">
        <f>IF(Y32="u",IF(ISERROR(VLOOKUP(CODE(Y32),Berechnung!$H$98:$K$147,4,0)),"",VLOOKUP(CODE(Y32),Berechnung!$H$98:$K$147,4,0)),IF(ISERROR(VLOOKUP(Y32,Berechnung!$A$98:$K$147,11,0)),"",VLOOKUP(Y32,Berechnung!$A$98:$K$147,11,0)))</f>
        <v/>
      </c>
      <c r="BL32" s="35" t="str">
        <f>IF(Z32="u",IF(ISERROR(VLOOKUP(CODE(Z32),Berechnung!$H$98:$K$147,4,0)),"",VLOOKUP(CODE(Z32),Berechnung!$H$98:$K$147,4,0)),IF(ISERROR(VLOOKUP(Z32,Berechnung!$A$98:$K$147,11,0)),"",VLOOKUP(Z32,Berechnung!$A$98:$K$147,11,0)))</f>
        <v/>
      </c>
      <c r="BM32" s="35" t="str">
        <f>IF(AA32="u",IF(ISERROR(VLOOKUP(CODE(AA32),Berechnung!$H$98:$K$147,4,0)),"",VLOOKUP(CODE(AA32),Berechnung!$H$98:$K$147,4,0)),IF(ISERROR(VLOOKUP(AA32,Berechnung!$A$98:$K$147,11,0)),"",VLOOKUP(AA32,Berechnung!$A$98:$K$147,11,0)))</f>
        <v/>
      </c>
      <c r="BN32" s="35" t="str">
        <f>IF(AB32="u",IF(ISERROR(VLOOKUP(CODE(AB32),Berechnung!$H$98:$K$147,4,0)),"",VLOOKUP(CODE(AB32),Berechnung!$H$98:$K$147,4,0)),IF(ISERROR(VLOOKUP(AB32,Berechnung!$A$98:$K$147,11,0)),"",VLOOKUP(AB32,Berechnung!$A$98:$K$147,11,0)))</f>
        <v/>
      </c>
      <c r="BO32" s="35" t="str">
        <f>IF(AC32="u",IF(ISERROR(VLOOKUP(CODE(AC32),Berechnung!$H$98:$K$147,4,0)),"",VLOOKUP(CODE(AC32),Berechnung!$H$98:$K$147,4,0)),IF(ISERROR(VLOOKUP(AC32,Berechnung!$A$98:$K$147,11,0)),"",VLOOKUP(AC32,Berechnung!$A$98:$K$147,11,0)))</f>
        <v/>
      </c>
      <c r="BP32" s="35" t="str">
        <f>IF(AD32="u",IF(ISERROR(VLOOKUP(CODE(AD32),Berechnung!$H$98:$K$147,4,0)),"",VLOOKUP(CODE(AD32),Berechnung!$H$98:$K$147,4,0)),IF(ISERROR(VLOOKUP(AD32,Berechnung!$A$98:$K$147,11,0)),"",VLOOKUP(AD32,Berechnung!$A$98:$K$147,11,0)))</f>
        <v/>
      </c>
      <c r="BQ32" s="35" t="str">
        <f>IF(AE32="u",IF(ISERROR(VLOOKUP(CODE(AE32),Berechnung!$H$98:$K$147,4,0)),"",VLOOKUP(CODE(AE32),Berechnung!$H$98:$K$147,4,0)),IF(ISERROR(VLOOKUP(AE32,Berechnung!$A$98:$K$147,11,0)),"",VLOOKUP(AE32,Berechnung!$A$98:$K$147,11,0)))</f>
        <v/>
      </c>
      <c r="BR32" s="35" t="str">
        <f>IF(AF32="u",IF(ISERROR(VLOOKUP(CODE(AF32),Berechnung!$H$98:$K$147,4,0)),"",VLOOKUP(CODE(AF32),Berechnung!$H$98:$K$147,4,0)),IF(ISERROR(VLOOKUP(AF32,Berechnung!$A$98:$K$147,11,0)),"",VLOOKUP(AF32,Berechnung!$A$98:$K$147,11,0)))</f>
        <v/>
      </c>
      <c r="BS32" s="35" t="str">
        <f>IF(AG32="u",IF(ISERROR(VLOOKUP(CODE(AG32),Berechnung!$H$98:$K$147,4,0)),"",VLOOKUP(CODE(AG32),Berechnung!$H$98:$K$147,4,0)),IF(ISERROR(VLOOKUP(AG32,Berechnung!$A$98:$K$147,11,0)),"",VLOOKUP(AG32,Berechnung!$A$98:$K$147,11,0)))</f>
        <v/>
      </c>
      <c r="BT32" s="35" t="str">
        <f>IF(AH32="u",IF(ISERROR(VLOOKUP(CODE(AH32),Berechnung!$H$98:$K$147,4,0)),"",VLOOKUP(CODE(AH32),Berechnung!$H$98:$K$147,4,0)),IF(ISERROR(VLOOKUP(AH32,Berechnung!$A$98:$K$147,11,0)),"",VLOOKUP(AH32,Berechnung!$A$98:$K$147,11,0)))</f>
        <v/>
      </c>
      <c r="BU32" s="35" t="str">
        <f>IF(AI32="u",IF(ISERROR(VLOOKUP(CODE(AI32),Berechnung!$H$98:$K$147,4,0)),"",VLOOKUP(CODE(AI32),Berechnung!$H$98:$K$147,4,0)),IF(ISERROR(VLOOKUP(AI32,Berechnung!$A$98:$K$147,11,0)),"",VLOOKUP(AI32,Berechnung!$A$98:$K$147,11,0)))</f>
        <v/>
      </c>
      <c r="BV32" s="35" t="str">
        <f>IF(AJ32="u",IF(ISERROR(VLOOKUP(CODE(AJ32),Berechnung!$H$98:$K$147,4,0)),"",VLOOKUP(CODE(AJ32),Berechnung!$H$98:$K$147,4,0)),IF(ISERROR(VLOOKUP(AJ32,Berechnung!$A$98:$K$147,11,0)),"",VLOOKUP(AJ32,Berechnung!$A$98:$K$147,11,0)))</f>
        <v/>
      </c>
    </row>
    <row r="33" spans="2:74" x14ac:dyDescent="0.25">
      <c r="B33" s="103">
        <v>28</v>
      </c>
      <c r="C33" s="31" t="str">
        <f>IF(ISERROR(VLOOKUP(B33,Mitarbeiter!$B$2:$D$51,2,0)),"",IF(VLOOKUP(B33,Mitarbeiter!$B$2:$D$51,2,0)="","",VLOOKUP(B33,Mitarbeiter!$B$2:$D$51,2,0)))</f>
        <v>Vorname28</v>
      </c>
      <c r="D33" s="37" t="str">
        <f>IF(ISERROR(VLOOKUP(B33,Mitarbeiter!$B$2:$D$51,3,0)),"",IF(VLOOKUP(B33,Mitarbeiter!$B$2:$D$51,3,0)="","",VLOOKUP(B33,Mitarbeiter!$B$2:$D$51,3,0)))</f>
        <v>Nachname28</v>
      </c>
      <c r="E33" s="32">
        <f t="array" ref="E33">IF(ISERROR(INDEX(Berechnung!$L$44:$L$93,MATCH(B33,Personalnummer,0))),"",INDEX(Berechnung!$L$44:$L$93,MATCH(B33,Personalnummer,0)))</f>
        <v>0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35" t="str">
        <f t="array" ref="AK33">IF(B33="","",INDEX(Berechnung!$F$299:$F$348,ROW()-5))</f>
        <v>00:00</v>
      </c>
      <c r="AL33" s="29"/>
      <c r="AM33" s="29"/>
      <c r="AN33" s="29"/>
      <c r="AO33" s="29"/>
      <c r="AP33" s="82">
        <f>Berechnung!A179</f>
        <v>44196</v>
      </c>
      <c r="AR33" s="35" t="str">
        <f>IF(F33="u",IF(ISERROR(VLOOKUP(CODE(F33),Berechnung!$H$98:$K$147,4,0)),"",VLOOKUP(CODE(F33),Berechnung!$H$98:$K$147,4,0)),IF(ISERROR(VLOOKUP(F33,Berechnung!$A$98:$K$147,11,0)),"",VLOOKUP(F33,Berechnung!$A$98:$K$147,11,0)))</f>
        <v/>
      </c>
      <c r="AS33" s="35" t="str">
        <f>IF(G33="u",IF(ISERROR(VLOOKUP(CODE(G33),Berechnung!$H$98:$K$147,4,0)),"",VLOOKUP(CODE(G33),Berechnung!$H$98:$K$147,4,0)),IF(ISERROR(VLOOKUP(G33,Berechnung!$A$98:$K$147,11,0)),"",VLOOKUP(G33,Berechnung!$A$98:$K$147,11,0)))</f>
        <v/>
      </c>
      <c r="AT33" s="35" t="str">
        <f>IF(H33="u",IF(ISERROR(VLOOKUP(CODE(H33),Berechnung!$H$98:$K$147,4,0)),"",VLOOKUP(CODE(H33),Berechnung!$H$98:$K$147,4,0)),IF(ISERROR(VLOOKUP(H33,Berechnung!$A$98:$K$147,11,0)),"",VLOOKUP(H33,Berechnung!$A$98:$K$147,11,0)))</f>
        <v/>
      </c>
      <c r="AU33" s="35" t="str">
        <f>IF(I33="u",IF(ISERROR(VLOOKUP(CODE(I33),Berechnung!$H$98:$K$147,4,0)),"",VLOOKUP(CODE(I33),Berechnung!$H$98:$K$147,4,0)),IF(ISERROR(VLOOKUP(I33,Berechnung!$A$98:$K$147,11,0)),"",VLOOKUP(I33,Berechnung!$A$98:$K$147,11,0)))</f>
        <v/>
      </c>
      <c r="AV33" s="35" t="str">
        <f>IF(J33="u",IF(ISERROR(VLOOKUP(CODE(J33),Berechnung!$H$98:$K$147,4,0)),"",VLOOKUP(CODE(J33),Berechnung!$H$98:$K$147,4,0)),IF(ISERROR(VLOOKUP(J33,Berechnung!$A$98:$K$147,11,0)),"",VLOOKUP(J33,Berechnung!$A$98:$K$147,11,0)))</f>
        <v/>
      </c>
      <c r="AW33" s="35" t="str">
        <f>IF(K33="u",IF(ISERROR(VLOOKUP(CODE(K33),Berechnung!$H$98:$K$147,4,0)),"",VLOOKUP(CODE(K33),Berechnung!$H$98:$K$147,4,0)),IF(ISERROR(VLOOKUP(K33,Berechnung!$A$98:$K$147,11,0)),"",VLOOKUP(K33,Berechnung!$A$98:$K$147,11,0)))</f>
        <v/>
      </c>
      <c r="AX33" s="35" t="str">
        <f>IF(L33="u",IF(ISERROR(VLOOKUP(CODE(L33),Berechnung!$H$98:$K$147,4,0)),"",VLOOKUP(CODE(L33),Berechnung!$H$98:$K$147,4,0)),IF(ISERROR(VLOOKUP(L33,Berechnung!$A$98:$K$147,11,0)),"",VLOOKUP(L33,Berechnung!$A$98:$K$147,11,0)))</f>
        <v/>
      </c>
      <c r="AY33" s="35" t="str">
        <f>IF(M33="u",IF(ISERROR(VLOOKUP(CODE(M33),Berechnung!$H$98:$K$147,4,0)),"",VLOOKUP(CODE(M33),Berechnung!$H$98:$K$147,4,0)),IF(ISERROR(VLOOKUP(M33,Berechnung!$A$98:$K$147,11,0)),"",VLOOKUP(M33,Berechnung!$A$98:$K$147,11,0)))</f>
        <v/>
      </c>
      <c r="AZ33" s="35" t="str">
        <f>IF(N33="u",IF(ISERROR(VLOOKUP(CODE(N33),Berechnung!$H$98:$K$147,4,0)),"",VLOOKUP(CODE(N33),Berechnung!$H$98:$K$147,4,0)),IF(ISERROR(VLOOKUP(N33,Berechnung!$A$98:$K$147,11,0)),"",VLOOKUP(N33,Berechnung!$A$98:$K$147,11,0)))</f>
        <v/>
      </c>
      <c r="BA33" s="35" t="str">
        <f>IF(O33="u",IF(ISERROR(VLOOKUP(CODE(O33),Berechnung!$H$98:$K$147,4,0)),"",VLOOKUP(CODE(O33),Berechnung!$H$98:$K$147,4,0)),IF(ISERROR(VLOOKUP(O33,Berechnung!$A$98:$K$147,11,0)),"",VLOOKUP(O33,Berechnung!$A$98:$K$147,11,0)))</f>
        <v/>
      </c>
      <c r="BB33" s="35" t="str">
        <f>IF(P33="u",IF(ISERROR(VLOOKUP(CODE(P33),Berechnung!$H$98:$K$147,4,0)),"",VLOOKUP(CODE(P33),Berechnung!$H$98:$K$147,4,0)),IF(ISERROR(VLOOKUP(P33,Berechnung!$A$98:$K$147,11,0)),"",VLOOKUP(P33,Berechnung!$A$98:$K$147,11,0)))</f>
        <v/>
      </c>
      <c r="BC33" s="35" t="str">
        <f>IF(Q33="u",IF(ISERROR(VLOOKUP(CODE(Q33),Berechnung!$H$98:$K$147,4,0)),"",VLOOKUP(CODE(Q33),Berechnung!$H$98:$K$147,4,0)),IF(ISERROR(VLOOKUP(Q33,Berechnung!$A$98:$K$147,11,0)),"",VLOOKUP(Q33,Berechnung!$A$98:$K$147,11,0)))</f>
        <v/>
      </c>
      <c r="BD33" s="35" t="str">
        <f>IF(R33="u",IF(ISERROR(VLOOKUP(CODE(R33),Berechnung!$H$98:$K$147,4,0)),"",VLOOKUP(CODE(R33),Berechnung!$H$98:$K$147,4,0)),IF(ISERROR(VLOOKUP(R33,Berechnung!$A$98:$K$147,11,0)),"",VLOOKUP(R33,Berechnung!$A$98:$K$147,11,0)))</f>
        <v/>
      </c>
      <c r="BE33" s="35" t="str">
        <f>IF(S33="u",IF(ISERROR(VLOOKUP(CODE(S33),Berechnung!$H$98:$K$147,4,0)),"",VLOOKUP(CODE(S33),Berechnung!$H$98:$K$147,4,0)),IF(ISERROR(VLOOKUP(S33,Berechnung!$A$98:$K$147,11,0)),"",VLOOKUP(S33,Berechnung!$A$98:$K$147,11,0)))</f>
        <v/>
      </c>
      <c r="BF33" s="35" t="str">
        <f>IF(T33="u",IF(ISERROR(VLOOKUP(CODE(T33),Berechnung!$H$98:$K$147,4,0)),"",VLOOKUP(CODE(T33),Berechnung!$H$98:$K$147,4,0)),IF(ISERROR(VLOOKUP(T33,Berechnung!$A$98:$K$147,11,0)),"",VLOOKUP(T33,Berechnung!$A$98:$K$147,11,0)))</f>
        <v/>
      </c>
      <c r="BG33" s="35" t="str">
        <f>IF(U33="u",IF(ISERROR(VLOOKUP(CODE(U33),Berechnung!$H$98:$K$147,4,0)),"",VLOOKUP(CODE(U33),Berechnung!$H$98:$K$147,4,0)),IF(ISERROR(VLOOKUP(U33,Berechnung!$A$98:$K$147,11,0)),"",VLOOKUP(U33,Berechnung!$A$98:$K$147,11,0)))</f>
        <v/>
      </c>
      <c r="BH33" s="35" t="str">
        <f>IF(V33="u",IF(ISERROR(VLOOKUP(CODE(V33),Berechnung!$H$98:$K$147,4,0)),"",VLOOKUP(CODE(V33),Berechnung!$H$98:$K$147,4,0)),IF(ISERROR(VLOOKUP(V33,Berechnung!$A$98:$K$147,11,0)),"",VLOOKUP(V33,Berechnung!$A$98:$K$147,11,0)))</f>
        <v/>
      </c>
      <c r="BI33" s="35" t="str">
        <f>IF(W33="u",IF(ISERROR(VLOOKUP(CODE(W33),Berechnung!$H$98:$K$147,4,0)),"",VLOOKUP(CODE(W33),Berechnung!$H$98:$K$147,4,0)),IF(ISERROR(VLOOKUP(W33,Berechnung!$A$98:$K$147,11,0)),"",VLOOKUP(W33,Berechnung!$A$98:$K$147,11,0)))</f>
        <v/>
      </c>
      <c r="BJ33" s="35" t="str">
        <f>IF(X33="u",IF(ISERROR(VLOOKUP(CODE(X33),Berechnung!$H$98:$K$147,4,0)),"",VLOOKUP(CODE(X33),Berechnung!$H$98:$K$147,4,0)),IF(ISERROR(VLOOKUP(X33,Berechnung!$A$98:$K$147,11,0)),"",VLOOKUP(X33,Berechnung!$A$98:$K$147,11,0)))</f>
        <v/>
      </c>
      <c r="BK33" s="35" t="str">
        <f>IF(Y33="u",IF(ISERROR(VLOOKUP(CODE(Y33),Berechnung!$H$98:$K$147,4,0)),"",VLOOKUP(CODE(Y33),Berechnung!$H$98:$K$147,4,0)),IF(ISERROR(VLOOKUP(Y33,Berechnung!$A$98:$K$147,11,0)),"",VLOOKUP(Y33,Berechnung!$A$98:$K$147,11,0)))</f>
        <v/>
      </c>
      <c r="BL33" s="35" t="str">
        <f>IF(Z33="u",IF(ISERROR(VLOOKUP(CODE(Z33),Berechnung!$H$98:$K$147,4,0)),"",VLOOKUP(CODE(Z33),Berechnung!$H$98:$K$147,4,0)),IF(ISERROR(VLOOKUP(Z33,Berechnung!$A$98:$K$147,11,0)),"",VLOOKUP(Z33,Berechnung!$A$98:$K$147,11,0)))</f>
        <v/>
      </c>
      <c r="BM33" s="35" t="str">
        <f>IF(AA33="u",IF(ISERROR(VLOOKUP(CODE(AA33),Berechnung!$H$98:$K$147,4,0)),"",VLOOKUP(CODE(AA33),Berechnung!$H$98:$K$147,4,0)),IF(ISERROR(VLOOKUP(AA33,Berechnung!$A$98:$K$147,11,0)),"",VLOOKUP(AA33,Berechnung!$A$98:$K$147,11,0)))</f>
        <v/>
      </c>
      <c r="BN33" s="35" t="str">
        <f>IF(AB33="u",IF(ISERROR(VLOOKUP(CODE(AB33),Berechnung!$H$98:$K$147,4,0)),"",VLOOKUP(CODE(AB33),Berechnung!$H$98:$K$147,4,0)),IF(ISERROR(VLOOKUP(AB33,Berechnung!$A$98:$K$147,11,0)),"",VLOOKUP(AB33,Berechnung!$A$98:$K$147,11,0)))</f>
        <v/>
      </c>
      <c r="BO33" s="35" t="str">
        <f>IF(AC33="u",IF(ISERROR(VLOOKUP(CODE(AC33),Berechnung!$H$98:$K$147,4,0)),"",VLOOKUP(CODE(AC33),Berechnung!$H$98:$K$147,4,0)),IF(ISERROR(VLOOKUP(AC33,Berechnung!$A$98:$K$147,11,0)),"",VLOOKUP(AC33,Berechnung!$A$98:$K$147,11,0)))</f>
        <v/>
      </c>
      <c r="BP33" s="35" t="str">
        <f>IF(AD33="u",IF(ISERROR(VLOOKUP(CODE(AD33),Berechnung!$H$98:$K$147,4,0)),"",VLOOKUP(CODE(AD33),Berechnung!$H$98:$K$147,4,0)),IF(ISERROR(VLOOKUP(AD33,Berechnung!$A$98:$K$147,11,0)),"",VLOOKUP(AD33,Berechnung!$A$98:$K$147,11,0)))</f>
        <v/>
      </c>
      <c r="BQ33" s="35" t="str">
        <f>IF(AE33="u",IF(ISERROR(VLOOKUP(CODE(AE33),Berechnung!$H$98:$K$147,4,0)),"",VLOOKUP(CODE(AE33),Berechnung!$H$98:$K$147,4,0)),IF(ISERROR(VLOOKUP(AE33,Berechnung!$A$98:$K$147,11,0)),"",VLOOKUP(AE33,Berechnung!$A$98:$K$147,11,0)))</f>
        <v/>
      </c>
      <c r="BR33" s="35" t="str">
        <f>IF(AF33="u",IF(ISERROR(VLOOKUP(CODE(AF33),Berechnung!$H$98:$K$147,4,0)),"",VLOOKUP(CODE(AF33),Berechnung!$H$98:$K$147,4,0)),IF(ISERROR(VLOOKUP(AF33,Berechnung!$A$98:$K$147,11,0)),"",VLOOKUP(AF33,Berechnung!$A$98:$K$147,11,0)))</f>
        <v/>
      </c>
      <c r="BS33" s="35" t="str">
        <f>IF(AG33="u",IF(ISERROR(VLOOKUP(CODE(AG33),Berechnung!$H$98:$K$147,4,0)),"",VLOOKUP(CODE(AG33),Berechnung!$H$98:$K$147,4,0)),IF(ISERROR(VLOOKUP(AG33,Berechnung!$A$98:$K$147,11,0)),"",VLOOKUP(AG33,Berechnung!$A$98:$K$147,11,0)))</f>
        <v/>
      </c>
      <c r="BT33" s="35" t="str">
        <f>IF(AH33="u",IF(ISERROR(VLOOKUP(CODE(AH33),Berechnung!$H$98:$K$147,4,0)),"",VLOOKUP(CODE(AH33),Berechnung!$H$98:$K$147,4,0)),IF(ISERROR(VLOOKUP(AH33,Berechnung!$A$98:$K$147,11,0)),"",VLOOKUP(AH33,Berechnung!$A$98:$K$147,11,0)))</f>
        <v/>
      </c>
      <c r="BU33" s="35" t="str">
        <f>IF(AI33="u",IF(ISERROR(VLOOKUP(CODE(AI33),Berechnung!$H$98:$K$147,4,0)),"",VLOOKUP(CODE(AI33),Berechnung!$H$98:$K$147,4,0)),IF(ISERROR(VLOOKUP(AI33,Berechnung!$A$98:$K$147,11,0)),"",VLOOKUP(AI33,Berechnung!$A$98:$K$147,11,0)))</f>
        <v/>
      </c>
      <c r="BV33" s="35" t="str">
        <f>IF(AJ33="u",IF(ISERROR(VLOOKUP(CODE(AJ33),Berechnung!$H$98:$K$147,4,0)),"",VLOOKUP(CODE(AJ33),Berechnung!$H$98:$K$147,4,0)),IF(ISERROR(VLOOKUP(AJ33,Berechnung!$A$98:$K$147,11,0)),"",VLOOKUP(AJ33,Berechnung!$A$98:$K$147,11,0)))</f>
        <v/>
      </c>
    </row>
    <row r="34" spans="2:74" x14ac:dyDescent="0.25">
      <c r="B34" s="103">
        <v>29</v>
      </c>
      <c r="C34" s="31" t="str">
        <f>IF(ISERROR(VLOOKUP(B34,Mitarbeiter!$B$2:$D$51,2,0)),"",IF(VLOOKUP(B34,Mitarbeiter!$B$2:$D$51,2,0)="","",VLOOKUP(B34,Mitarbeiter!$B$2:$D$51,2,0)))</f>
        <v>Vorname29</v>
      </c>
      <c r="D34" s="37" t="str">
        <f>IF(ISERROR(VLOOKUP(B34,Mitarbeiter!$B$2:$D$51,3,0)),"",IF(VLOOKUP(B34,Mitarbeiter!$B$2:$D$51,3,0)="","",VLOOKUP(B34,Mitarbeiter!$B$2:$D$51,3,0)))</f>
        <v>Nachname29</v>
      </c>
      <c r="E34" s="32">
        <f t="array" ref="E34">IF(ISERROR(INDEX(Berechnung!$L$44:$L$93,MATCH(B34,Personalnummer,0))),"",INDEX(Berechnung!$L$44:$L$93,MATCH(B34,Personalnummer,0)))</f>
        <v>0</v>
      </c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35" t="str">
        <f t="array" ref="AK34">IF(B34="","",INDEX(Berechnung!$F$299:$F$348,ROW()-5))</f>
        <v>00:00</v>
      </c>
      <c r="AL34" s="29"/>
      <c r="AM34" s="29"/>
      <c r="AN34" s="29"/>
      <c r="AO34" s="29"/>
      <c r="AP34" s="82" t="str">
        <f>Berechnung!A180</f>
        <v/>
      </c>
      <c r="AR34" s="35" t="str">
        <f>IF(F34="u",IF(ISERROR(VLOOKUP(CODE(F34),Berechnung!$H$98:$K$147,4,0)),"",VLOOKUP(CODE(F34),Berechnung!$H$98:$K$147,4,0)),IF(ISERROR(VLOOKUP(F34,Berechnung!$A$98:$K$147,11,0)),"",VLOOKUP(F34,Berechnung!$A$98:$K$147,11,0)))</f>
        <v/>
      </c>
      <c r="AS34" s="35" t="str">
        <f>IF(G34="u",IF(ISERROR(VLOOKUP(CODE(G34),Berechnung!$H$98:$K$147,4,0)),"",VLOOKUP(CODE(G34),Berechnung!$H$98:$K$147,4,0)),IF(ISERROR(VLOOKUP(G34,Berechnung!$A$98:$K$147,11,0)),"",VLOOKUP(G34,Berechnung!$A$98:$K$147,11,0)))</f>
        <v/>
      </c>
      <c r="AT34" s="35" t="str">
        <f>IF(H34="u",IF(ISERROR(VLOOKUP(CODE(H34),Berechnung!$H$98:$K$147,4,0)),"",VLOOKUP(CODE(H34),Berechnung!$H$98:$K$147,4,0)),IF(ISERROR(VLOOKUP(H34,Berechnung!$A$98:$K$147,11,0)),"",VLOOKUP(H34,Berechnung!$A$98:$K$147,11,0)))</f>
        <v/>
      </c>
      <c r="AU34" s="35" t="str">
        <f>IF(I34="u",IF(ISERROR(VLOOKUP(CODE(I34),Berechnung!$H$98:$K$147,4,0)),"",VLOOKUP(CODE(I34),Berechnung!$H$98:$K$147,4,0)),IF(ISERROR(VLOOKUP(I34,Berechnung!$A$98:$K$147,11,0)),"",VLOOKUP(I34,Berechnung!$A$98:$K$147,11,0)))</f>
        <v/>
      </c>
      <c r="AV34" s="35" t="str">
        <f>IF(J34="u",IF(ISERROR(VLOOKUP(CODE(J34),Berechnung!$H$98:$K$147,4,0)),"",VLOOKUP(CODE(J34),Berechnung!$H$98:$K$147,4,0)),IF(ISERROR(VLOOKUP(J34,Berechnung!$A$98:$K$147,11,0)),"",VLOOKUP(J34,Berechnung!$A$98:$K$147,11,0)))</f>
        <v/>
      </c>
      <c r="AW34" s="35" t="str">
        <f>IF(K34="u",IF(ISERROR(VLOOKUP(CODE(K34),Berechnung!$H$98:$K$147,4,0)),"",VLOOKUP(CODE(K34),Berechnung!$H$98:$K$147,4,0)),IF(ISERROR(VLOOKUP(K34,Berechnung!$A$98:$K$147,11,0)),"",VLOOKUP(K34,Berechnung!$A$98:$K$147,11,0)))</f>
        <v/>
      </c>
      <c r="AX34" s="35" t="str">
        <f>IF(L34="u",IF(ISERROR(VLOOKUP(CODE(L34),Berechnung!$H$98:$K$147,4,0)),"",VLOOKUP(CODE(L34),Berechnung!$H$98:$K$147,4,0)),IF(ISERROR(VLOOKUP(L34,Berechnung!$A$98:$K$147,11,0)),"",VLOOKUP(L34,Berechnung!$A$98:$K$147,11,0)))</f>
        <v/>
      </c>
      <c r="AY34" s="35" t="str">
        <f>IF(M34="u",IF(ISERROR(VLOOKUP(CODE(M34),Berechnung!$H$98:$K$147,4,0)),"",VLOOKUP(CODE(M34),Berechnung!$H$98:$K$147,4,0)),IF(ISERROR(VLOOKUP(M34,Berechnung!$A$98:$K$147,11,0)),"",VLOOKUP(M34,Berechnung!$A$98:$K$147,11,0)))</f>
        <v/>
      </c>
      <c r="AZ34" s="35" t="str">
        <f>IF(N34="u",IF(ISERROR(VLOOKUP(CODE(N34),Berechnung!$H$98:$K$147,4,0)),"",VLOOKUP(CODE(N34),Berechnung!$H$98:$K$147,4,0)),IF(ISERROR(VLOOKUP(N34,Berechnung!$A$98:$K$147,11,0)),"",VLOOKUP(N34,Berechnung!$A$98:$K$147,11,0)))</f>
        <v/>
      </c>
      <c r="BA34" s="35" t="str">
        <f>IF(O34="u",IF(ISERROR(VLOOKUP(CODE(O34),Berechnung!$H$98:$K$147,4,0)),"",VLOOKUP(CODE(O34),Berechnung!$H$98:$K$147,4,0)),IF(ISERROR(VLOOKUP(O34,Berechnung!$A$98:$K$147,11,0)),"",VLOOKUP(O34,Berechnung!$A$98:$K$147,11,0)))</f>
        <v/>
      </c>
      <c r="BB34" s="35" t="str">
        <f>IF(P34="u",IF(ISERROR(VLOOKUP(CODE(P34),Berechnung!$H$98:$K$147,4,0)),"",VLOOKUP(CODE(P34),Berechnung!$H$98:$K$147,4,0)),IF(ISERROR(VLOOKUP(P34,Berechnung!$A$98:$K$147,11,0)),"",VLOOKUP(P34,Berechnung!$A$98:$K$147,11,0)))</f>
        <v/>
      </c>
      <c r="BC34" s="35" t="str">
        <f>IF(Q34="u",IF(ISERROR(VLOOKUP(CODE(Q34),Berechnung!$H$98:$K$147,4,0)),"",VLOOKUP(CODE(Q34),Berechnung!$H$98:$K$147,4,0)),IF(ISERROR(VLOOKUP(Q34,Berechnung!$A$98:$K$147,11,0)),"",VLOOKUP(Q34,Berechnung!$A$98:$K$147,11,0)))</f>
        <v/>
      </c>
      <c r="BD34" s="35" t="str">
        <f>IF(R34="u",IF(ISERROR(VLOOKUP(CODE(R34),Berechnung!$H$98:$K$147,4,0)),"",VLOOKUP(CODE(R34),Berechnung!$H$98:$K$147,4,0)),IF(ISERROR(VLOOKUP(R34,Berechnung!$A$98:$K$147,11,0)),"",VLOOKUP(R34,Berechnung!$A$98:$K$147,11,0)))</f>
        <v/>
      </c>
      <c r="BE34" s="35" t="str">
        <f>IF(S34="u",IF(ISERROR(VLOOKUP(CODE(S34),Berechnung!$H$98:$K$147,4,0)),"",VLOOKUP(CODE(S34),Berechnung!$H$98:$K$147,4,0)),IF(ISERROR(VLOOKUP(S34,Berechnung!$A$98:$K$147,11,0)),"",VLOOKUP(S34,Berechnung!$A$98:$K$147,11,0)))</f>
        <v/>
      </c>
      <c r="BF34" s="35" t="str">
        <f>IF(T34="u",IF(ISERROR(VLOOKUP(CODE(T34),Berechnung!$H$98:$K$147,4,0)),"",VLOOKUP(CODE(T34),Berechnung!$H$98:$K$147,4,0)),IF(ISERROR(VLOOKUP(T34,Berechnung!$A$98:$K$147,11,0)),"",VLOOKUP(T34,Berechnung!$A$98:$K$147,11,0)))</f>
        <v/>
      </c>
      <c r="BG34" s="35" t="str">
        <f>IF(U34="u",IF(ISERROR(VLOOKUP(CODE(U34),Berechnung!$H$98:$K$147,4,0)),"",VLOOKUP(CODE(U34),Berechnung!$H$98:$K$147,4,0)),IF(ISERROR(VLOOKUP(U34,Berechnung!$A$98:$K$147,11,0)),"",VLOOKUP(U34,Berechnung!$A$98:$K$147,11,0)))</f>
        <v/>
      </c>
      <c r="BH34" s="35" t="str">
        <f>IF(V34="u",IF(ISERROR(VLOOKUP(CODE(V34),Berechnung!$H$98:$K$147,4,0)),"",VLOOKUP(CODE(V34),Berechnung!$H$98:$K$147,4,0)),IF(ISERROR(VLOOKUP(V34,Berechnung!$A$98:$K$147,11,0)),"",VLOOKUP(V34,Berechnung!$A$98:$K$147,11,0)))</f>
        <v/>
      </c>
      <c r="BI34" s="35" t="str">
        <f>IF(W34="u",IF(ISERROR(VLOOKUP(CODE(W34),Berechnung!$H$98:$K$147,4,0)),"",VLOOKUP(CODE(W34),Berechnung!$H$98:$K$147,4,0)),IF(ISERROR(VLOOKUP(W34,Berechnung!$A$98:$K$147,11,0)),"",VLOOKUP(W34,Berechnung!$A$98:$K$147,11,0)))</f>
        <v/>
      </c>
      <c r="BJ34" s="35" t="str">
        <f>IF(X34="u",IF(ISERROR(VLOOKUP(CODE(X34),Berechnung!$H$98:$K$147,4,0)),"",VLOOKUP(CODE(X34),Berechnung!$H$98:$K$147,4,0)),IF(ISERROR(VLOOKUP(X34,Berechnung!$A$98:$K$147,11,0)),"",VLOOKUP(X34,Berechnung!$A$98:$K$147,11,0)))</f>
        <v/>
      </c>
      <c r="BK34" s="35" t="str">
        <f>IF(Y34="u",IF(ISERROR(VLOOKUP(CODE(Y34),Berechnung!$H$98:$K$147,4,0)),"",VLOOKUP(CODE(Y34),Berechnung!$H$98:$K$147,4,0)),IF(ISERROR(VLOOKUP(Y34,Berechnung!$A$98:$K$147,11,0)),"",VLOOKUP(Y34,Berechnung!$A$98:$K$147,11,0)))</f>
        <v/>
      </c>
      <c r="BL34" s="35" t="str">
        <f>IF(Z34="u",IF(ISERROR(VLOOKUP(CODE(Z34),Berechnung!$H$98:$K$147,4,0)),"",VLOOKUP(CODE(Z34),Berechnung!$H$98:$K$147,4,0)),IF(ISERROR(VLOOKUP(Z34,Berechnung!$A$98:$K$147,11,0)),"",VLOOKUP(Z34,Berechnung!$A$98:$K$147,11,0)))</f>
        <v/>
      </c>
      <c r="BM34" s="35" t="str">
        <f>IF(AA34="u",IF(ISERROR(VLOOKUP(CODE(AA34),Berechnung!$H$98:$K$147,4,0)),"",VLOOKUP(CODE(AA34),Berechnung!$H$98:$K$147,4,0)),IF(ISERROR(VLOOKUP(AA34,Berechnung!$A$98:$K$147,11,0)),"",VLOOKUP(AA34,Berechnung!$A$98:$K$147,11,0)))</f>
        <v/>
      </c>
      <c r="BN34" s="35" t="str">
        <f>IF(AB34="u",IF(ISERROR(VLOOKUP(CODE(AB34),Berechnung!$H$98:$K$147,4,0)),"",VLOOKUP(CODE(AB34),Berechnung!$H$98:$K$147,4,0)),IF(ISERROR(VLOOKUP(AB34,Berechnung!$A$98:$K$147,11,0)),"",VLOOKUP(AB34,Berechnung!$A$98:$K$147,11,0)))</f>
        <v/>
      </c>
      <c r="BO34" s="35" t="str">
        <f>IF(AC34="u",IF(ISERROR(VLOOKUP(CODE(AC34),Berechnung!$H$98:$K$147,4,0)),"",VLOOKUP(CODE(AC34),Berechnung!$H$98:$K$147,4,0)),IF(ISERROR(VLOOKUP(AC34,Berechnung!$A$98:$K$147,11,0)),"",VLOOKUP(AC34,Berechnung!$A$98:$K$147,11,0)))</f>
        <v/>
      </c>
      <c r="BP34" s="35" t="str">
        <f>IF(AD34="u",IF(ISERROR(VLOOKUP(CODE(AD34),Berechnung!$H$98:$K$147,4,0)),"",VLOOKUP(CODE(AD34),Berechnung!$H$98:$K$147,4,0)),IF(ISERROR(VLOOKUP(AD34,Berechnung!$A$98:$K$147,11,0)),"",VLOOKUP(AD34,Berechnung!$A$98:$K$147,11,0)))</f>
        <v/>
      </c>
      <c r="BQ34" s="35" t="str">
        <f>IF(AE34="u",IF(ISERROR(VLOOKUP(CODE(AE34),Berechnung!$H$98:$K$147,4,0)),"",VLOOKUP(CODE(AE34),Berechnung!$H$98:$K$147,4,0)),IF(ISERROR(VLOOKUP(AE34,Berechnung!$A$98:$K$147,11,0)),"",VLOOKUP(AE34,Berechnung!$A$98:$K$147,11,0)))</f>
        <v/>
      </c>
      <c r="BR34" s="35" t="str">
        <f>IF(AF34="u",IF(ISERROR(VLOOKUP(CODE(AF34),Berechnung!$H$98:$K$147,4,0)),"",VLOOKUP(CODE(AF34),Berechnung!$H$98:$K$147,4,0)),IF(ISERROR(VLOOKUP(AF34,Berechnung!$A$98:$K$147,11,0)),"",VLOOKUP(AF34,Berechnung!$A$98:$K$147,11,0)))</f>
        <v/>
      </c>
      <c r="BS34" s="35" t="str">
        <f>IF(AG34="u",IF(ISERROR(VLOOKUP(CODE(AG34),Berechnung!$H$98:$K$147,4,0)),"",VLOOKUP(CODE(AG34),Berechnung!$H$98:$K$147,4,0)),IF(ISERROR(VLOOKUP(AG34,Berechnung!$A$98:$K$147,11,0)),"",VLOOKUP(AG34,Berechnung!$A$98:$K$147,11,0)))</f>
        <v/>
      </c>
      <c r="BT34" s="35" t="str">
        <f>IF(AH34="u",IF(ISERROR(VLOOKUP(CODE(AH34),Berechnung!$H$98:$K$147,4,0)),"",VLOOKUP(CODE(AH34),Berechnung!$H$98:$K$147,4,0)),IF(ISERROR(VLOOKUP(AH34,Berechnung!$A$98:$K$147,11,0)),"",VLOOKUP(AH34,Berechnung!$A$98:$K$147,11,0)))</f>
        <v/>
      </c>
      <c r="BU34" s="35" t="str">
        <f>IF(AI34="u",IF(ISERROR(VLOOKUP(CODE(AI34),Berechnung!$H$98:$K$147,4,0)),"",VLOOKUP(CODE(AI34),Berechnung!$H$98:$K$147,4,0)),IF(ISERROR(VLOOKUP(AI34,Berechnung!$A$98:$K$147,11,0)),"",VLOOKUP(AI34,Berechnung!$A$98:$K$147,11,0)))</f>
        <v/>
      </c>
      <c r="BV34" s="35" t="str">
        <f>IF(AJ34="u",IF(ISERROR(VLOOKUP(CODE(AJ34),Berechnung!$H$98:$K$147,4,0)),"",VLOOKUP(CODE(AJ34),Berechnung!$H$98:$K$147,4,0)),IF(ISERROR(VLOOKUP(AJ34,Berechnung!$A$98:$K$147,11,0)),"",VLOOKUP(AJ34,Berechnung!$A$98:$K$147,11,0)))</f>
        <v/>
      </c>
    </row>
    <row r="35" spans="2:74" x14ac:dyDescent="0.25">
      <c r="B35" s="103">
        <v>30</v>
      </c>
      <c r="C35" s="31" t="str">
        <f>IF(ISERROR(VLOOKUP(B35,Mitarbeiter!$B$2:$D$51,2,0)),"",IF(VLOOKUP(B35,Mitarbeiter!$B$2:$D$51,2,0)="","",VLOOKUP(B35,Mitarbeiter!$B$2:$D$51,2,0)))</f>
        <v>Vorname30</v>
      </c>
      <c r="D35" s="37" t="str">
        <f>IF(ISERROR(VLOOKUP(B35,Mitarbeiter!$B$2:$D$51,3,0)),"",IF(VLOOKUP(B35,Mitarbeiter!$B$2:$D$51,3,0)="","",VLOOKUP(B35,Mitarbeiter!$B$2:$D$51,3,0)))</f>
        <v>Nachname30</v>
      </c>
      <c r="E35" s="32">
        <f t="array" ref="E35">IF(ISERROR(INDEX(Berechnung!$L$44:$L$93,MATCH(B35,Personalnummer,0))),"",INDEX(Berechnung!$L$44:$L$93,MATCH(B35,Personalnummer,0)))</f>
        <v>0</v>
      </c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35" t="str">
        <f t="array" ref="AK35">IF(B35="","",INDEX(Berechnung!$F$299:$F$348,ROW()-5))</f>
        <v>00:00</v>
      </c>
      <c r="AL35" s="29"/>
      <c r="AM35" s="29"/>
      <c r="AN35" s="29"/>
      <c r="AO35" s="29"/>
      <c r="AP35" s="82" t="str">
        <f>Berechnung!A181</f>
        <v/>
      </c>
      <c r="AR35" s="35" t="str">
        <f>IF(F35="u",IF(ISERROR(VLOOKUP(CODE(F35),Berechnung!$H$98:$K$147,4,0)),"",VLOOKUP(CODE(F35),Berechnung!$H$98:$K$147,4,0)),IF(ISERROR(VLOOKUP(F35,Berechnung!$A$98:$K$147,11,0)),"",VLOOKUP(F35,Berechnung!$A$98:$K$147,11,0)))</f>
        <v/>
      </c>
      <c r="AS35" s="35" t="str">
        <f>IF(G35="u",IF(ISERROR(VLOOKUP(CODE(G35),Berechnung!$H$98:$K$147,4,0)),"",VLOOKUP(CODE(G35),Berechnung!$H$98:$K$147,4,0)),IF(ISERROR(VLOOKUP(G35,Berechnung!$A$98:$K$147,11,0)),"",VLOOKUP(G35,Berechnung!$A$98:$K$147,11,0)))</f>
        <v/>
      </c>
      <c r="AT35" s="35" t="str">
        <f>IF(H35="u",IF(ISERROR(VLOOKUP(CODE(H35),Berechnung!$H$98:$K$147,4,0)),"",VLOOKUP(CODE(H35),Berechnung!$H$98:$K$147,4,0)),IF(ISERROR(VLOOKUP(H35,Berechnung!$A$98:$K$147,11,0)),"",VLOOKUP(H35,Berechnung!$A$98:$K$147,11,0)))</f>
        <v/>
      </c>
      <c r="AU35" s="35" t="str">
        <f>IF(I35="u",IF(ISERROR(VLOOKUP(CODE(I35),Berechnung!$H$98:$K$147,4,0)),"",VLOOKUP(CODE(I35),Berechnung!$H$98:$K$147,4,0)),IF(ISERROR(VLOOKUP(I35,Berechnung!$A$98:$K$147,11,0)),"",VLOOKUP(I35,Berechnung!$A$98:$K$147,11,0)))</f>
        <v/>
      </c>
      <c r="AV35" s="35" t="str">
        <f>IF(J35="u",IF(ISERROR(VLOOKUP(CODE(J35),Berechnung!$H$98:$K$147,4,0)),"",VLOOKUP(CODE(J35),Berechnung!$H$98:$K$147,4,0)),IF(ISERROR(VLOOKUP(J35,Berechnung!$A$98:$K$147,11,0)),"",VLOOKUP(J35,Berechnung!$A$98:$K$147,11,0)))</f>
        <v/>
      </c>
      <c r="AW35" s="35" t="str">
        <f>IF(K35="u",IF(ISERROR(VLOOKUP(CODE(K35),Berechnung!$H$98:$K$147,4,0)),"",VLOOKUP(CODE(K35),Berechnung!$H$98:$K$147,4,0)),IF(ISERROR(VLOOKUP(K35,Berechnung!$A$98:$K$147,11,0)),"",VLOOKUP(K35,Berechnung!$A$98:$K$147,11,0)))</f>
        <v/>
      </c>
      <c r="AX35" s="35" t="str">
        <f>IF(L35="u",IF(ISERROR(VLOOKUP(CODE(L35),Berechnung!$H$98:$K$147,4,0)),"",VLOOKUP(CODE(L35),Berechnung!$H$98:$K$147,4,0)),IF(ISERROR(VLOOKUP(L35,Berechnung!$A$98:$K$147,11,0)),"",VLOOKUP(L35,Berechnung!$A$98:$K$147,11,0)))</f>
        <v/>
      </c>
      <c r="AY35" s="35" t="str">
        <f>IF(M35="u",IF(ISERROR(VLOOKUP(CODE(M35),Berechnung!$H$98:$K$147,4,0)),"",VLOOKUP(CODE(M35),Berechnung!$H$98:$K$147,4,0)),IF(ISERROR(VLOOKUP(M35,Berechnung!$A$98:$K$147,11,0)),"",VLOOKUP(M35,Berechnung!$A$98:$K$147,11,0)))</f>
        <v/>
      </c>
      <c r="AZ35" s="35" t="str">
        <f>IF(N35="u",IF(ISERROR(VLOOKUP(CODE(N35),Berechnung!$H$98:$K$147,4,0)),"",VLOOKUP(CODE(N35),Berechnung!$H$98:$K$147,4,0)),IF(ISERROR(VLOOKUP(N35,Berechnung!$A$98:$K$147,11,0)),"",VLOOKUP(N35,Berechnung!$A$98:$K$147,11,0)))</f>
        <v/>
      </c>
      <c r="BA35" s="35" t="str">
        <f>IF(O35="u",IF(ISERROR(VLOOKUP(CODE(O35),Berechnung!$H$98:$K$147,4,0)),"",VLOOKUP(CODE(O35),Berechnung!$H$98:$K$147,4,0)),IF(ISERROR(VLOOKUP(O35,Berechnung!$A$98:$K$147,11,0)),"",VLOOKUP(O35,Berechnung!$A$98:$K$147,11,0)))</f>
        <v/>
      </c>
      <c r="BB35" s="35" t="str">
        <f>IF(P35="u",IF(ISERROR(VLOOKUP(CODE(P35),Berechnung!$H$98:$K$147,4,0)),"",VLOOKUP(CODE(P35),Berechnung!$H$98:$K$147,4,0)),IF(ISERROR(VLOOKUP(P35,Berechnung!$A$98:$K$147,11,0)),"",VLOOKUP(P35,Berechnung!$A$98:$K$147,11,0)))</f>
        <v/>
      </c>
      <c r="BC35" s="35" t="str">
        <f>IF(Q35="u",IF(ISERROR(VLOOKUP(CODE(Q35),Berechnung!$H$98:$K$147,4,0)),"",VLOOKUP(CODE(Q35),Berechnung!$H$98:$K$147,4,0)),IF(ISERROR(VLOOKUP(Q35,Berechnung!$A$98:$K$147,11,0)),"",VLOOKUP(Q35,Berechnung!$A$98:$K$147,11,0)))</f>
        <v/>
      </c>
      <c r="BD35" s="35" t="str">
        <f>IF(R35="u",IF(ISERROR(VLOOKUP(CODE(R35),Berechnung!$H$98:$K$147,4,0)),"",VLOOKUP(CODE(R35),Berechnung!$H$98:$K$147,4,0)),IF(ISERROR(VLOOKUP(R35,Berechnung!$A$98:$K$147,11,0)),"",VLOOKUP(R35,Berechnung!$A$98:$K$147,11,0)))</f>
        <v/>
      </c>
      <c r="BE35" s="35" t="str">
        <f>IF(S35="u",IF(ISERROR(VLOOKUP(CODE(S35),Berechnung!$H$98:$K$147,4,0)),"",VLOOKUP(CODE(S35),Berechnung!$H$98:$K$147,4,0)),IF(ISERROR(VLOOKUP(S35,Berechnung!$A$98:$K$147,11,0)),"",VLOOKUP(S35,Berechnung!$A$98:$K$147,11,0)))</f>
        <v/>
      </c>
      <c r="BF35" s="35" t="str">
        <f>IF(T35="u",IF(ISERROR(VLOOKUP(CODE(T35),Berechnung!$H$98:$K$147,4,0)),"",VLOOKUP(CODE(T35),Berechnung!$H$98:$K$147,4,0)),IF(ISERROR(VLOOKUP(T35,Berechnung!$A$98:$K$147,11,0)),"",VLOOKUP(T35,Berechnung!$A$98:$K$147,11,0)))</f>
        <v/>
      </c>
      <c r="BG35" s="35" t="str">
        <f>IF(U35="u",IF(ISERROR(VLOOKUP(CODE(U35),Berechnung!$H$98:$K$147,4,0)),"",VLOOKUP(CODE(U35),Berechnung!$H$98:$K$147,4,0)),IF(ISERROR(VLOOKUP(U35,Berechnung!$A$98:$K$147,11,0)),"",VLOOKUP(U35,Berechnung!$A$98:$K$147,11,0)))</f>
        <v/>
      </c>
      <c r="BH35" s="35" t="str">
        <f>IF(V35="u",IF(ISERROR(VLOOKUP(CODE(V35),Berechnung!$H$98:$K$147,4,0)),"",VLOOKUP(CODE(V35),Berechnung!$H$98:$K$147,4,0)),IF(ISERROR(VLOOKUP(V35,Berechnung!$A$98:$K$147,11,0)),"",VLOOKUP(V35,Berechnung!$A$98:$K$147,11,0)))</f>
        <v/>
      </c>
      <c r="BI35" s="35" t="str">
        <f>IF(W35="u",IF(ISERROR(VLOOKUP(CODE(W35),Berechnung!$H$98:$K$147,4,0)),"",VLOOKUP(CODE(W35),Berechnung!$H$98:$K$147,4,0)),IF(ISERROR(VLOOKUP(W35,Berechnung!$A$98:$K$147,11,0)),"",VLOOKUP(W35,Berechnung!$A$98:$K$147,11,0)))</f>
        <v/>
      </c>
      <c r="BJ35" s="35" t="str">
        <f>IF(X35="u",IF(ISERROR(VLOOKUP(CODE(X35),Berechnung!$H$98:$K$147,4,0)),"",VLOOKUP(CODE(X35),Berechnung!$H$98:$K$147,4,0)),IF(ISERROR(VLOOKUP(X35,Berechnung!$A$98:$K$147,11,0)),"",VLOOKUP(X35,Berechnung!$A$98:$K$147,11,0)))</f>
        <v/>
      </c>
      <c r="BK35" s="35" t="str">
        <f>IF(Y35="u",IF(ISERROR(VLOOKUP(CODE(Y35),Berechnung!$H$98:$K$147,4,0)),"",VLOOKUP(CODE(Y35),Berechnung!$H$98:$K$147,4,0)),IF(ISERROR(VLOOKUP(Y35,Berechnung!$A$98:$K$147,11,0)),"",VLOOKUP(Y35,Berechnung!$A$98:$K$147,11,0)))</f>
        <v/>
      </c>
      <c r="BL35" s="35" t="str">
        <f>IF(Z35="u",IF(ISERROR(VLOOKUP(CODE(Z35),Berechnung!$H$98:$K$147,4,0)),"",VLOOKUP(CODE(Z35),Berechnung!$H$98:$K$147,4,0)),IF(ISERROR(VLOOKUP(Z35,Berechnung!$A$98:$K$147,11,0)),"",VLOOKUP(Z35,Berechnung!$A$98:$K$147,11,0)))</f>
        <v/>
      </c>
      <c r="BM35" s="35" t="str">
        <f>IF(AA35="u",IF(ISERROR(VLOOKUP(CODE(AA35),Berechnung!$H$98:$K$147,4,0)),"",VLOOKUP(CODE(AA35),Berechnung!$H$98:$K$147,4,0)),IF(ISERROR(VLOOKUP(AA35,Berechnung!$A$98:$K$147,11,0)),"",VLOOKUP(AA35,Berechnung!$A$98:$K$147,11,0)))</f>
        <v/>
      </c>
      <c r="BN35" s="35" t="str">
        <f>IF(AB35="u",IF(ISERROR(VLOOKUP(CODE(AB35),Berechnung!$H$98:$K$147,4,0)),"",VLOOKUP(CODE(AB35),Berechnung!$H$98:$K$147,4,0)),IF(ISERROR(VLOOKUP(AB35,Berechnung!$A$98:$K$147,11,0)),"",VLOOKUP(AB35,Berechnung!$A$98:$K$147,11,0)))</f>
        <v/>
      </c>
      <c r="BO35" s="35" t="str">
        <f>IF(AC35="u",IF(ISERROR(VLOOKUP(CODE(AC35),Berechnung!$H$98:$K$147,4,0)),"",VLOOKUP(CODE(AC35),Berechnung!$H$98:$K$147,4,0)),IF(ISERROR(VLOOKUP(AC35,Berechnung!$A$98:$K$147,11,0)),"",VLOOKUP(AC35,Berechnung!$A$98:$K$147,11,0)))</f>
        <v/>
      </c>
      <c r="BP35" s="35" t="str">
        <f>IF(AD35="u",IF(ISERROR(VLOOKUP(CODE(AD35),Berechnung!$H$98:$K$147,4,0)),"",VLOOKUP(CODE(AD35),Berechnung!$H$98:$K$147,4,0)),IF(ISERROR(VLOOKUP(AD35,Berechnung!$A$98:$K$147,11,0)),"",VLOOKUP(AD35,Berechnung!$A$98:$K$147,11,0)))</f>
        <v/>
      </c>
      <c r="BQ35" s="35" t="str">
        <f>IF(AE35="u",IF(ISERROR(VLOOKUP(CODE(AE35),Berechnung!$H$98:$K$147,4,0)),"",VLOOKUP(CODE(AE35),Berechnung!$H$98:$K$147,4,0)),IF(ISERROR(VLOOKUP(AE35,Berechnung!$A$98:$K$147,11,0)),"",VLOOKUP(AE35,Berechnung!$A$98:$K$147,11,0)))</f>
        <v/>
      </c>
      <c r="BR35" s="35" t="str">
        <f>IF(AF35="u",IF(ISERROR(VLOOKUP(CODE(AF35),Berechnung!$H$98:$K$147,4,0)),"",VLOOKUP(CODE(AF35),Berechnung!$H$98:$K$147,4,0)),IF(ISERROR(VLOOKUP(AF35,Berechnung!$A$98:$K$147,11,0)),"",VLOOKUP(AF35,Berechnung!$A$98:$K$147,11,0)))</f>
        <v/>
      </c>
      <c r="BS35" s="35" t="str">
        <f>IF(AG35="u",IF(ISERROR(VLOOKUP(CODE(AG35),Berechnung!$H$98:$K$147,4,0)),"",VLOOKUP(CODE(AG35),Berechnung!$H$98:$K$147,4,0)),IF(ISERROR(VLOOKUP(AG35,Berechnung!$A$98:$K$147,11,0)),"",VLOOKUP(AG35,Berechnung!$A$98:$K$147,11,0)))</f>
        <v/>
      </c>
      <c r="BT35" s="35" t="str">
        <f>IF(AH35="u",IF(ISERROR(VLOOKUP(CODE(AH35),Berechnung!$H$98:$K$147,4,0)),"",VLOOKUP(CODE(AH35),Berechnung!$H$98:$K$147,4,0)),IF(ISERROR(VLOOKUP(AH35,Berechnung!$A$98:$K$147,11,0)),"",VLOOKUP(AH35,Berechnung!$A$98:$K$147,11,0)))</f>
        <v/>
      </c>
      <c r="BU35" s="35" t="str">
        <f>IF(AI35="u",IF(ISERROR(VLOOKUP(CODE(AI35),Berechnung!$H$98:$K$147,4,0)),"",VLOOKUP(CODE(AI35),Berechnung!$H$98:$K$147,4,0)),IF(ISERROR(VLOOKUP(AI35,Berechnung!$A$98:$K$147,11,0)),"",VLOOKUP(AI35,Berechnung!$A$98:$K$147,11,0)))</f>
        <v/>
      </c>
      <c r="BV35" s="35" t="str">
        <f>IF(AJ35="u",IF(ISERROR(VLOOKUP(CODE(AJ35),Berechnung!$H$98:$K$147,4,0)),"",VLOOKUP(CODE(AJ35),Berechnung!$H$98:$K$147,4,0)),IF(ISERROR(VLOOKUP(AJ35,Berechnung!$A$98:$K$147,11,0)),"",VLOOKUP(AJ35,Berechnung!$A$98:$K$147,11,0)))</f>
        <v/>
      </c>
    </row>
    <row r="36" spans="2:74" x14ac:dyDescent="0.25">
      <c r="B36" s="103">
        <v>31</v>
      </c>
      <c r="C36" s="31" t="str">
        <f>IF(ISERROR(VLOOKUP(B36,Mitarbeiter!$B$2:$D$51,2,0)),"",IF(VLOOKUP(B36,Mitarbeiter!$B$2:$D$51,2,0)="","",VLOOKUP(B36,Mitarbeiter!$B$2:$D$51,2,0)))</f>
        <v>Vorname31</v>
      </c>
      <c r="D36" s="37" t="str">
        <f>IF(ISERROR(VLOOKUP(B36,Mitarbeiter!$B$2:$D$51,3,0)),"",IF(VLOOKUP(B36,Mitarbeiter!$B$2:$D$51,3,0)="","",VLOOKUP(B36,Mitarbeiter!$B$2:$D$51,3,0)))</f>
        <v>Nachname31</v>
      </c>
      <c r="E36" s="32">
        <f t="array" ref="E36">IF(ISERROR(INDEX(Berechnung!$L$44:$L$93,MATCH(B36,Personalnummer,0))),"",INDEX(Berechnung!$L$44:$L$93,MATCH(B36,Personalnummer,0)))</f>
        <v>0</v>
      </c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35" t="str">
        <f t="array" ref="AK36">IF(B36="","",INDEX(Berechnung!$F$299:$F$348,ROW()-5))</f>
        <v>00:00</v>
      </c>
      <c r="AL36" s="29"/>
      <c r="AM36" s="29"/>
      <c r="AN36" s="29"/>
      <c r="AO36" s="29"/>
      <c r="AP36" s="82" t="str">
        <f>Berechnung!A182</f>
        <v/>
      </c>
      <c r="AR36" s="35" t="str">
        <f>IF(F36="u",IF(ISERROR(VLOOKUP(CODE(F36),Berechnung!$H$98:$K$147,4,0)),"",VLOOKUP(CODE(F36),Berechnung!$H$98:$K$147,4,0)),IF(ISERROR(VLOOKUP(F36,Berechnung!$A$98:$K$147,11,0)),"",VLOOKUP(F36,Berechnung!$A$98:$K$147,11,0)))</f>
        <v/>
      </c>
      <c r="AS36" s="35" t="str">
        <f>IF(G36="u",IF(ISERROR(VLOOKUP(CODE(G36),Berechnung!$H$98:$K$147,4,0)),"",VLOOKUP(CODE(G36),Berechnung!$H$98:$K$147,4,0)),IF(ISERROR(VLOOKUP(G36,Berechnung!$A$98:$K$147,11,0)),"",VLOOKUP(G36,Berechnung!$A$98:$K$147,11,0)))</f>
        <v/>
      </c>
      <c r="AT36" s="35" t="str">
        <f>IF(H36="u",IF(ISERROR(VLOOKUP(CODE(H36),Berechnung!$H$98:$K$147,4,0)),"",VLOOKUP(CODE(H36),Berechnung!$H$98:$K$147,4,0)),IF(ISERROR(VLOOKUP(H36,Berechnung!$A$98:$K$147,11,0)),"",VLOOKUP(H36,Berechnung!$A$98:$K$147,11,0)))</f>
        <v/>
      </c>
      <c r="AU36" s="35" t="str">
        <f>IF(I36="u",IF(ISERROR(VLOOKUP(CODE(I36),Berechnung!$H$98:$K$147,4,0)),"",VLOOKUP(CODE(I36),Berechnung!$H$98:$K$147,4,0)),IF(ISERROR(VLOOKUP(I36,Berechnung!$A$98:$K$147,11,0)),"",VLOOKUP(I36,Berechnung!$A$98:$K$147,11,0)))</f>
        <v/>
      </c>
      <c r="AV36" s="35" t="str">
        <f>IF(J36="u",IF(ISERROR(VLOOKUP(CODE(J36),Berechnung!$H$98:$K$147,4,0)),"",VLOOKUP(CODE(J36),Berechnung!$H$98:$K$147,4,0)),IF(ISERROR(VLOOKUP(J36,Berechnung!$A$98:$K$147,11,0)),"",VLOOKUP(J36,Berechnung!$A$98:$K$147,11,0)))</f>
        <v/>
      </c>
      <c r="AW36" s="35" t="str">
        <f>IF(K36="u",IF(ISERROR(VLOOKUP(CODE(K36),Berechnung!$H$98:$K$147,4,0)),"",VLOOKUP(CODE(K36),Berechnung!$H$98:$K$147,4,0)),IF(ISERROR(VLOOKUP(K36,Berechnung!$A$98:$K$147,11,0)),"",VLOOKUP(K36,Berechnung!$A$98:$K$147,11,0)))</f>
        <v/>
      </c>
      <c r="AX36" s="35" t="str">
        <f>IF(L36="u",IF(ISERROR(VLOOKUP(CODE(L36),Berechnung!$H$98:$K$147,4,0)),"",VLOOKUP(CODE(L36),Berechnung!$H$98:$K$147,4,0)),IF(ISERROR(VLOOKUP(L36,Berechnung!$A$98:$K$147,11,0)),"",VLOOKUP(L36,Berechnung!$A$98:$K$147,11,0)))</f>
        <v/>
      </c>
      <c r="AY36" s="35" t="str">
        <f>IF(M36="u",IF(ISERROR(VLOOKUP(CODE(M36),Berechnung!$H$98:$K$147,4,0)),"",VLOOKUP(CODE(M36),Berechnung!$H$98:$K$147,4,0)),IF(ISERROR(VLOOKUP(M36,Berechnung!$A$98:$K$147,11,0)),"",VLOOKUP(M36,Berechnung!$A$98:$K$147,11,0)))</f>
        <v/>
      </c>
      <c r="AZ36" s="35" t="str">
        <f>IF(N36="u",IF(ISERROR(VLOOKUP(CODE(N36),Berechnung!$H$98:$K$147,4,0)),"",VLOOKUP(CODE(N36),Berechnung!$H$98:$K$147,4,0)),IF(ISERROR(VLOOKUP(N36,Berechnung!$A$98:$K$147,11,0)),"",VLOOKUP(N36,Berechnung!$A$98:$K$147,11,0)))</f>
        <v/>
      </c>
      <c r="BA36" s="35" t="str">
        <f>IF(O36="u",IF(ISERROR(VLOOKUP(CODE(O36),Berechnung!$H$98:$K$147,4,0)),"",VLOOKUP(CODE(O36),Berechnung!$H$98:$K$147,4,0)),IF(ISERROR(VLOOKUP(O36,Berechnung!$A$98:$K$147,11,0)),"",VLOOKUP(O36,Berechnung!$A$98:$K$147,11,0)))</f>
        <v/>
      </c>
      <c r="BB36" s="35" t="str">
        <f>IF(P36="u",IF(ISERROR(VLOOKUP(CODE(P36),Berechnung!$H$98:$K$147,4,0)),"",VLOOKUP(CODE(P36),Berechnung!$H$98:$K$147,4,0)),IF(ISERROR(VLOOKUP(P36,Berechnung!$A$98:$K$147,11,0)),"",VLOOKUP(P36,Berechnung!$A$98:$K$147,11,0)))</f>
        <v/>
      </c>
      <c r="BC36" s="35" t="str">
        <f>IF(Q36="u",IF(ISERROR(VLOOKUP(CODE(Q36),Berechnung!$H$98:$K$147,4,0)),"",VLOOKUP(CODE(Q36),Berechnung!$H$98:$K$147,4,0)),IF(ISERROR(VLOOKUP(Q36,Berechnung!$A$98:$K$147,11,0)),"",VLOOKUP(Q36,Berechnung!$A$98:$K$147,11,0)))</f>
        <v/>
      </c>
      <c r="BD36" s="35" t="str">
        <f>IF(R36="u",IF(ISERROR(VLOOKUP(CODE(R36),Berechnung!$H$98:$K$147,4,0)),"",VLOOKUP(CODE(R36),Berechnung!$H$98:$K$147,4,0)),IF(ISERROR(VLOOKUP(R36,Berechnung!$A$98:$K$147,11,0)),"",VLOOKUP(R36,Berechnung!$A$98:$K$147,11,0)))</f>
        <v/>
      </c>
      <c r="BE36" s="35" t="str">
        <f>IF(S36="u",IF(ISERROR(VLOOKUP(CODE(S36),Berechnung!$H$98:$K$147,4,0)),"",VLOOKUP(CODE(S36),Berechnung!$H$98:$K$147,4,0)),IF(ISERROR(VLOOKUP(S36,Berechnung!$A$98:$K$147,11,0)),"",VLOOKUP(S36,Berechnung!$A$98:$K$147,11,0)))</f>
        <v/>
      </c>
      <c r="BF36" s="35" t="str">
        <f>IF(T36="u",IF(ISERROR(VLOOKUP(CODE(T36),Berechnung!$H$98:$K$147,4,0)),"",VLOOKUP(CODE(T36),Berechnung!$H$98:$K$147,4,0)),IF(ISERROR(VLOOKUP(T36,Berechnung!$A$98:$K$147,11,0)),"",VLOOKUP(T36,Berechnung!$A$98:$K$147,11,0)))</f>
        <v/>
      </c>
      <c r="BG36" s="35" t="str">
        <f>IF(U36="u",IF(ISERROR(VLOOKUP(CODE(U36),Berechnung!$H$98:$K$147,4,0)),"",VLOOKUP(CODE(U36),Berechnung!$H$98:$K$147,4,0)),IF(ISERROR(VLOOKUP(U36,Berechnung!$A$98:$K$147,11,0)),"",VLOOKUP(U36,Berechnung!$A$98:$K$147,11,0)))</f>
        <v/>
      </c>
      <c r="BH36" s="35" t="str">
        <f>IF(V36="u",IF(ISERROR(VLOOKUP(CODE(V36),Berechnung!$H$98:$K$147,4,0)),"",VLOOKUP(CODE(V36),Berechnung!$H$98:$K$147,4,0)),IF(ISERROR(VLOOKUP(V36,Berechnung!$A$98:$K$147,11,0)),"",VLOOKUP(V36,Berechnung!$A$98:$K$147,11,0)))</f>
        <v/>
      </c>
      <c r="BI36" s="35" t="str">
        <f>IF(W36="u",IF(ISERROR(VLOOKUP(CODE(W36),Berechnung!$H$98:$K$147,4,0)),"",VLOOKUP(CODE(W36),Berechnung!$H$98:$K$147,4,0)),IF(ISERROR(VLOOKUP(W36,Berechnung!$A$98:$K$147,11,0)),"",VLOOKUP(W36,Berechnung!$A$98:$K$147,11,0)))</f>
        <v/>
      </c>
      <c r="BJ36" s="35" t="str">
        <f>IF(X36="u",IF(ISERROR(VLOOKUP(CODE(X36),Berechnung!$H$98:$K$147,4,0)),"",VLOOKUP(CODE(X36),Berechnung!$H$98:$K$147,4,0)),IF(ISERROR(VLOOKUP(X36,Berechnung!$A$98:$K$147,11,0)),"",VLOOKUP(X36,Berechnung!$A$98:$K$147,11,0)))</f>
        <v/>
      </c>
      <c r="BK36" s="35" t="str">
        <f>IF(Y36="u",IF(ISERROR(VLOOKUP(CODE(Y36),Berechnung!$H$98:$K$147,4,0)),"",VLOOKUP(CODE(Y36),Berechnung!$H$98:$K$147,4,0)),IF(ISERROR(VLOOKUP(Y36,Berechnung!$A$98:$K$147,11,0)),"",VLOOKUP(Y36,Berechnung!$A$98:$K$147,11,0)))</f>
        <v/>
      </c>
      <c r="BL36" s="35" t="str">
        <f>IF(Z36="u",IF(ISERROR(VLOOKUP(CODE(Z36),Berechnung!$H$98:$K$147,4,0)),"",VLOOKUP(CODE(Z36),Berechnung!$H$98:$K$147,4,0)),IF(ISERROR(VLOOKUP(Z36,Berechnung!$A$98:$K$147,11,0)),"",VLOOKUP(Z36,Berechnung!$A$98:$K$147,11,0)))</f>
        <v/>
      </c>
      <c r="BM36" s="35" t="str">
        <f>IF(AA36="u",IF(ISERROR(VLOOKUP(CODE(AA36),Berechnung!$H$98:$K$147,4,0)),"",VLOOKUP(CODE(AA36),Berechnung!$H$98:$K$147,4,0)),IF(ISERROR(VLOOKUP(AA36,Berechnung!$A$98:$K$147,11,0)),"",VLOOKUP(AA36,Berechnung!$A$98:$K$147,11,0)))</f>
        <v/>
      </c>
      <c r="BN36" s="35" t="str">
        <f>IF(AB36="u",IF(ISERROR(VLOOKUP(CODE(AB36),Berechnung!$H$98:$K$147,4,0)),"",VLOOKUP(CODE(AB36),Berechnung!$H$98:$K$147,4,0)),IF(ISERROR(VLOOKUP(AB36,Berechnung!$A$98:$K$147,11,0)),"",VLOOKUP(AB36,Berechnung!$A$98:$K$147,11,0)))</f>
        <v/>
      </c>
      <c r="BO36" s="35" t="str">
        <f>IF(AC36="u",IF(ISERROR(VLOOKUP(CODE(AC36),Berechnung!$H$98:$K$147,4,0)),"",VLOOKUP(CODE(AC36),Berechnung!$H$98:$K$147,4,0)),IF(ISERROR(VLOOKUP(AC36,Berechnung!$A$98:$K$147,11,0)),"",VLOOKUP(AC36,Berechnung!$A$98:$K$147,11,0)))</f>
        <v/>
      </c>
      <c r="BP36" s="35" t="str">
        <f>IF(AD36="u",IF(ISERROR(VLOOKUP(CODE(AD36),Berechnung!$H$98:$K$147,4,0)),"",VLOOKUP(CODE(AD36),Berechnung!$H$98:$K$147,4,0)),IF(ISERROR(VLOOKUP(AD36,Berechnung!$A$98:$K$147,11,0)),"",VLOOKUP(AD36,Berechnung!$A$98:$K$147,11,0)))</f>
        <v/>
      </c>
      <c r="BQ36" s="35" t="str">
        <f>IF(AE36="u",IF(ISERROR(VLOOKUP(CODE(AE36),Berechnung!$H$98:$K$147,4,0)),"",VLOOKUP(CODE(AE36),Berechnung!$H$98:$K$147,4,0)),IF(ISERROR(VLOOKUP(AE36,Berechnung!$A$98:$K$147,11,0)),"",VLOOKUP(AE36,Berechnung!$A$98:$K$147,11,0)))</f>
        <v/>
      </c>
      <c r="BR36" s="35" t="str">
        <f>IF(AF36="u",IF(ISERROR(VLOOKUP(CODE(AF36),Berechnung!$H$98:$K$147,4,0)),"",VLOOKUP(CODE(AF36),Berechnung!$H$98:$K$147,4,0)),IF(ISERROR(VLOOKUP(AF36,Berechnung!$A$98:$K$147,11,0)),"",VLOOKUP(AF36,Berechnung!$A$98:$K$147,11,0)))</f>
        <v/>
      </c>
      <c r="BS36" s="35" t="str">
        <f>IF(AG36="u",IF(ISERROR(VLOOKUP(CODE(AG36),Berechnung!$H$98:$K$147,4,0)),"",VLOOKUP(CODE(AG36),Berechnung!$H$98:$K$147,4,0)),IF(ISERROR(VLOOKUP(AG36,Berechnung!$A$98:$K$147,11,0)),"",VLOOKUP(AG36,Berechnung!$A$98:$K$147,11,0)))</f>
        <v/>
      </c>
      <c r="BT36" s="35" t="str">
        <f>IF(AH36="u",IF(ISERROR(VLOOKUP(CODE(AH36),Berechnung!$H$98:$K$147,4,0)),"",VLOOKUP(CODE(AH36),Berechnung!$H$98:$K$147,4,0)),IF(ISERROR(VLOOKUP(AH36,Berechnung!$A$98:$K$147,11,0)),"",VLOOKUP(AH36,Berechnung!$A$98:$K$147,11,0)))</f>
        <v/>
      </c>
      <c r="BU36" s="35" t="str">
        <f>IF(AI36="u",IF(ISERROR(VLOOKUP(CODE(AI36),Berechnung!$H$98:$K$147,4,0)),"",VLOOKUP(CODE(AI36),Berechnung!$H$98:$K$147,4,0)),IF(ISERROR(VLOOKUP(AI36,Berechnung!$A$98:$K$147,11,0)),"",VLOOKUP(AI36,Berechnung!$A$98:$K$147,11,0)))</f>
        <v/>
      </c>
      <c r="BV36" s="35" t="str">
        <f>IF(AJ36="u",IF(ISERROR(VLOOKUP(CODE(AJ36),Berechnung!$H$98:$K$147,4,0)),"",VLOOKUP(CODE(AJ36),Berechnung!$H$98:$K$147,4,0)),IF(ISERROR(VLOOKUP(AJ36,Berechnung!$A$98:$K$147,11,0)),"",VLOOKUP(AJ36,Berechnung!$A$98:$K$147,11,0)))</f>
        <v/>
      </c>
    </row>
    <row r="37" spans="2:74" x14ac:dyDescent="0.25">
      <c r="B37" s="103">
        <v>32</v>
      </c>
      <c r="C37" s="31" t="str">
        <f>IF(ISERROR(VLOOKUP(B37,Mitarbeiter!$B$2:$D$51,2,0)),"",IF(VLOOKUP(B37,Mitarbeiter!$B$2:$D$51,2,0)="","",VLOOKUP(B37,Mitarbeiter!$B$2:$D$51,2,0)))</f>
        <v>Vorname32</v>
      </c>
      <c r="D37" s="37" t="str">
        <f>IF(ISERROR(VLOOKUP(B37,Mitarbeiter!$B$2:$D$51,3,0)),"",IF(VLOOKUP(B37,Mitarbeiter!$B$2:$D$51,3,0)="","",VLOOKUP(B37,Mitarbeiter!$B$2:$D$51,3,0)))</f>
        <v>Nachname32</v>
      </c>
      <c r="E37" s="32">
        <f t="array" ref="E37">IF(ISERROR(INDEX(Berechnung!$L$44:$L$93,MATCH(B37,Personalnummer,0))),"",INDEX(Berechnung!$L$44:$L$93,MATCH(B37,Personalnummer,0)))</f>
        <v>0</v>
      </c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35" t="str">
        <f t="array" ref="AK37">IF(B37="","",INDEX(Berechnung!$F$299:$F$348,ROW()-5))</f>
        <v>00:00</v>
      </c>
      <c r="AL37" s="29"/>
      <c r="AM37" s="29"/>
      <c r="AN37" s="29"/>
      <c r="AO37" s="29"/>
      <c r="AP37" s="82" t="str">
        <f>Berechnung!A183</f>
        <v/>
      </c>
      <c r="AR37" s="35" t="str">
        <f>IF(F37="u",IF(ISERROR(VLOOKUP(CODE(F37),Berechnung!$H$98:$K$147,4,0)),"",VLOOKUP(CODE(F37),Berechnung!$H$98:$K$147,4,0)),IF(ISERROR(VLOOKUP(F37,Berechnung!$A$98:$K$147,11,0)),"",VLOOKUP(F37,Berechnung!$A$98:$K$147,11,0)))</f>
        <v/>
      </c>
      <c r="AS37" s="35" t="str">
        <f>IF(G37="u",IF(ISERROR(VLOOKUP(CODE(G37),Berechnung!$H$98:$K$147,4,0)),"",VLOOKUP(CODE(G37),Berechnung!$H$98:$K$147,4,0)),IF(ISERROR(VLOOKUP(G37,Berechnung!$A$98:$K$147,11,0)),"",VLOOKUP(G37,Berechnung!$A$98:$K$147,11,0)))</f>
        <v/>
      </c>
      <c r="AT37" s="35" t="str">
        <f>IF(H37="u",IF(ISERROR(VLOOKUP(CODE(H37),Berechnung!$H$98:$K$147,4,0)),"",VLOOKUP(CODE(H37),Berechnung!$H$98:$K$147,4,0)),IF(ISERROR(VLOOKUP(H37,Berechnung!$A$98:$K$147,11,0)),"",VLOOKUP(H37,Berechnung!$A$98:$K$147,11,0)))</f>
        <v/>
      </c>
      <c r="AU37" s="35" t="str">
        <f>IF(I37="u",IF(ISERROR(VLOOKUP(CODE(I37),Berechnung!$H$98:$K$147,4,0)),"",VLOOKUP(CODE(I37),Berechnung!$H$98:$K$147,4,0)),IF(ISERROR(VLOOKUP(I37,Berechnung!$A$98:$K$147,11,0)),"",VLOOKUP(I37,Berechnung!$A$98:$K$147,11,0)))</f>
        <v/>
      </c>
      <c r="AV37" s="35" t="str">
        <f>IF(J37="u",IF(ISERROR(VLOOKUP(CODE(J37),Berechnung!$H$98:$K$147,4,0)),"",VLOOKUP(CODE(J37),Berechnung!$H$98:$K$147,4,0)),IF(ISERROR(VLOOKUP(J37,Berechnung!$A$98:$K$147,11,0)),"",VLOOKUP(J37,Berechnung!$A$98:$K$147,11,0)))</f>
        <v/>
      </c>
      <c r="AW37" s="35" t="str">
        <f>IF(K37="u",IF(ISERROR(VLOOKUP(CODE(K37),Berechnung!$H$98:$K$147,4,0)),"",VLOOKUP(CODE(K37),Berechnung!$H$98:$K$147,4,0)),IF(ISERROR(VLOOKUP(K37,Berechnung!$A$98:$K$147,11,0)),"",VLOOKUP(K37,Berechnung!$A$98:$K$147,11,0)))</f>
        <v/>
      </c>
      <c r="AX37" s="35" t="str">
        <f>IF(L37="u",IF(ISERROR(VLOOKUP(CODE(L37),Berechnung!$H$98:$K$147,4,0)),"",VLOOKUP(CODE(L37),Berechnung!$H$98:$K$147,4,0)),IF(ISERROR(VLOOKUP(L37,Berechnung!$A$98:$K$147,11,0)),"",VLOOKUP(L37,Berechnung!$A$98:$K$147,11,0)))</f>
        <v/>
      </c>
      <c r="AY37" s="35" t="str">
        <f>IF(M37="u",IF(ISERROR(VLOOKUP(CODE(M37),Berechnung!$H$98:$K$147,4,0)),"",VLOOKUP(CODE(M37),Berechnung!$H$98:$K$147,4,0)),IF(ISERROR(VLOOKUP(M37,Berechnung!$A$98:$K$147,11,0)),"",VLOOKUP(M37,Berechnung!$A$98:$K$147,11,0)))</f>
        <v/>
      </c>
      <c r="AZ37" s="35" t="str">
        <f>IF(N37="u",IF(ISERROR(VLOOKUP(CODE(N37),Berechnung!$H$98:$K$147,4,0)),"",VLOOKUP(CODE(N37),Berechnung!$H$98:$K$147,4,0)),IF(ISERROR(VLOOKUP(N37,Berechnung!$A$98:$K$147,11,0)),"",VLOOKUP(N37,Berechnung!$A$98:$K$147,11,0)))</f>
        <v/>
      </c>
      <c r="BA37" s="35" t="str">
        <f>IF(O37="u",IF(ISERROR(VLOOKUP(CODE(O37),Berechnung!$H$98:$K$147,4,0)),"",VLOOKUP(CODE(O37),Berechnung!$H$98:$K$147,4,0)),IF(ISERROR(VLOOKUP(O37,Berechnung!$A$98:$K$147,11,0)),"",VLOOKUP(O37,Berechnung!$A$98:$K$147,11,0)))</f>
        <v/>
      </c>
      <c r="BB37" s="35" t="str">
        <f>IF(P37="u",IF(ISERROR(VLOOKUP(CODE(P37),Berechnung!$H$98:$K$147,4,0)),"",VLOOKUP(CODE(P37),Berechnung!$H$98:$K$147,4,0)),IF(ISERROR(VLOOKUP(P37,Berechnung!$A$98:$K$147,11,0)),"",VLOOKUP(P37,Berechnung!$A$98:$K$147,11,0)))</f>
        <v/>
      </c>
      <c r="BC37" s="35" t="str">
        <f>IF(Q37="u",IF(ISERROR(VLOOKUP(CODE(Q37),Berechnung!$H$98:$K$147,4,0)),"",VLOOKUP(CODE(Q37),Berechnung!$H$98:$K$147,4,0)),IF(ISERROR(VLOOKUP(Q37,Berechnung!$A$98:$K$147,11,0)),"",VLOOKUP(Q37,Berechnung!$A$98:$K$147,11,0)))</f>
        <v/>
      </c>
      <c r="BD37" s="35" t="str">
        <f>IF(R37="u",IF(ISERROR(VLOOKUP(CODE(R37),Berechnung!$H$98:$K$147,4,0)),"",VLOOKUP(CODE(R37),Berechnung!$H$98:$K$147,4,0)),IF(ISERROR(VLOOKUP(R37,Berechnung!$A$98:$K$147,11,0)),"",VLOOKUP(R37,Berechnung!$A$98:$K$147,11,0)))</f>
        <v/>
      </c>
      <c r="BE37" s="35" t="str">
        <f>IF(S37="u",IF(ISERROR(VLOOKUP(CODE(S37),Berechnung!$H$98:$K$147,4,0)),"",VLOOKUP(CODE(S37),Berechnung!$H$98:$K$147,4,0)),IF(ISERROR(VLOOKUP(S37,Berechnung!$A$98:$K$147,11,0)),"",VLOOKUP(S37,Berechnung!$A$98:$K$147,11,0)))</f>
        <v/>
      </c>
      <c r="BF37" s="35" t="str">
        <f>IF(T37="u",IF(ISERROR(VLOOKUP(CODE(T37),Berechnung!$H$98:$K$147,4,0)),"",VLOOKUP(CODE(T37),Berechnung!$H$98:$K$147,4,0)),IF(ISERROR(VLOOKUP(T37,Berechnung!$A$98:$K$147,11,0)),"",VLOOKUP(T37,Berechnung!$A$98:$K$147,11,0)))</f>
        <v/>
      </c>
      <c r="BG37" s="35" t="str">
        <f>IF(U37="u",IF(ISERROR(VLOOKUP(CODE(U37),Berechnung!$H$98:$K$147,4,0)),"",VLOOKUP(CODE(U37),Berechnung!$H$98:$K$147,4,0)),IF(ISERROR(VLOOKUP(U37,Berechnung!$A$98:$K$147,11,0)),"",VLOOKUP(U37,Berechnung!$A$98:$K$147,11,0)))</f>
        <v/>
      </c>
      <c r="BH37" s="35" t="str">
        <f>IF(V37="u",IF(ISERROR(VLOOKUP(CODE(V37),Berechnung!$H$98:$K$147,4,0)),"",VLOOKUP(CODE(V37),Berechnung!$H$98:$K$147,4,0)),IF(ISERROR(VLOOKUP(V37,Berechnung!$A$98:$K$147,11,0)),"",VLOOKUP(V37,Berechnung!$A$98:$K$147,11,0)))</f>
        <v/>
      </c>
      <c r="BI37" s="35" t="str">
        <f>IF(W37="u",IF(ISERROR(VLOOKUP(CODE(W37),Berechnung!$H$98:$K$147,4,0)),"",VLOOKUP(CODE(W37),Berechnung!$H$98:$K$147,4,0)),IF(ISERROR(VLOOKUP(W37,Berechnung!$A$98:$K$147,11,0)),"",VLOOKUP(W37,Berechnung!$A$98:$K$147,11,0)))</f>
        <v/>
      </c>
      <c r="BJ37" s="35" t="str">
        <f>IF(X37="u",IF(ISERROR(VLOOKUP(CODE(X37),Berechnung!$H$98:$K$147,4,0)),"",VLOOKUP(CODE(X37),Berechnung!$H$98:$K$147,4,0)),IF(ISERROR(VLOOKUP(X37,Berechnung!$A$98:$K$147,11,0)),"",VLOOKUP(X37,Berechnung!$A$98:$K$147,11,0)))</f>
        <v/>
      </c>
      <c r="BK37" s="35" t="str">
        <f>IF(Y37="u",IF(ISERROR(VLOOKUP(CODE(Y37),Berechnung!$H$98:$K$147,4,0)),"",VLOOKUP(CODE(Y37),Berechnung!$H$98:$K$147,4,0)),IF(ISERROR(VLOOKUP(Y37,Berechnung!$A$98:$K$147,11,0)),"",VLOOKUP(Y37,Berechnung!$A$98:$K$147,11,0)))</f>
        <v/>
      </c>
      <c r="BL37" s="35" t="str">
        <f>IF(Z37="u",IF(ISERROR(VLOOKUP(CODE(Z37),Berechnung!$H$98:$K$147,4,0)),"",VLOOKUP(CODE(Z37),Berechnung!$H$98:$K$147,4,0)),IF(ISERROR(VLOOKUP(Z37,Berechnung!$A$98:$K$147,11,0)),"",VLOOKUP(Z37,Berechnung!$A$98:$K$147,11,0)))</f>
        <v/>
      </c>
      <c r="BM37" s="35" t="str">
        <f>IF(AA37="u",IF(ISERROR(VLOOKUP(CODE(AA37),Berechnung!$H$98:$K$147,4,0)),"",VLOOKUP(CODE(AA37),Berechnung!$H$98:$K$147,4,0)),IF(ISERROR(VLOOKUP(AA37,Berechnung!$A$98:$K$147,11,0)),"",VLOOKUP(AA37,Berechnung!$A$98:$K$147,11,0)))</f>
        <v/>
      </c>
      <c r="BN37" s="35" t="str">
        <f>IF(AB37="u",IF(ISERROR(VLOOKUP(CODE(AB37),Berechnung!$H$98:$K$147,4,0)),"",VLOOKUP(CODE(AB37),Berechnung!$H$98:$K$147,4,0)),IF(ISERROR(VLOOKUP(AB37,Berechnung!$A$98:$K$147,11,0)),"",VLOOKUP(AB37,Berechnung!$A$98:$K$147,11,0)))</f>
        <v/>
      </c>
      <c r="BO37" s="35" t="str">
        <f>IF(AC37="u",IF(ISERROR(VLOOKUP(CODE(AC37),Berechnung!$H$98:$K$147,4,0)),"",VLOOKUP(CODE(AC37),Berechnung!$H$98:$K$147,4,0)),IF(ISERROR(VLOOKUP(AC37,Berechnung!$A$98:$K$147,11,0)),"",VLOOKUP(AC37,Berechnung!$A$98:$K$147,11,0)))</f>
        <v/>
      </c>
      <c r="BP37" s="35" t="str">
        <f>IF(AD37="u",IF(ISERROR(VLOOKUP(CODE(AD37),Berechnung!$H$98:$K$147,4,0)),"",VLOOKUP(CODE(AD37),Berechnung!$H$98:$K$147,4,0)),IF(ISERROR(VLOOKUP(AD37,Berechnung!$A$98:$K$147,11,0)),"",VLOOKUP(AD37,Berechnung!$A$98:$K$147,11,0)))</f>
        <v/>
      </c>
      <c r="BQ37" s="35" t="str">
        <f>IF(AE37="u",IF(ISERROR(VLOOKUP(CODE(AE37),Berechnung!$H$98:$K$147,4,0)),"",VLOOKUP(CODE(AE37),Berechnung!$H$98:$K$147,4,0)),IF(ISERROR(VLOOKUP(AE37,Berechnung!$A$98:$K$147,11,0)),"",VLOOKUP(AE37,Berechnung!$A$98:$K$147,11,0)))</f>
        <v/>
      </c>
      <c r="BR37" s="35" t="str">
        <f>IF(AF37="u",IF(ISERROR(VLOOKUP(CODE(AF37),Berechnung!$H$98:$K$147,4,0)),"",VLOOKUP(CODE(AF37),Berechnung!$H$98:$K$147,4,0)),IF(ISERROR(VLOOKUP(AF37,Berechnung!$A$98:$K$147,11,0)),"",VLOOKUP(AF37,Berechnung!$A$98:$K$147,11,0)))</f>
        <v/>
      </c>
      <c r="BS37" s="35" t="str">
        <f>IF(AG37="u",IF(ISERROR(VLOOKUP(CODE(AG37),Berechnung!$H$98:$K$147,4,0)),"",VLOOKUP(CODE(AG37),Berechnung!$H$98:$K$147,4,0)),IF(ISERROR(VLOOKUP(AG37,Berechnung!$A$98:$K$147,11,0)),"",VLOOKUP(AG37,Berechnung!$A$98:$K$147,11,0)))</f>
        <v/>
      </c>
      <c r="BT37" s="35" t="str">
        <f>IF(AH37="u",IF(ISERROR(VLOOKUP(CODE(AH37),Berechnung!$H$98:$K$147,4,0)),"",VLOOKUP(CODE(AH37),Berechnung!$H$98:$K$147,4,0)),IF(ISERROR(VLOOKUP(AH37,Berechnung!$A$98:$K$147,11,0)),"",VLOOKUP(AH37,Berechnung!$A$98:$K$147,11,0)))</f>
        <v/>
      </c>
      <c r="BU37" s="35" t="str">
        <f>IF(AI37="u",IF(ISERROR(VLOOKUP(CODE(AI37),Berechnung!$H$98:$K$147,4,0)),"",VLOOKUP(CODE(AI37),Berechnung!$H$98:$K$147,4,0)),IF(ISERROR(VLOOKUP(AI37,Berechnung!$A$98:$K$147,11,0)),"",VLOOKUP(AI37,Berechnung!$A$98:$K$147,11,0)))</f>
        <v/>
      </c>
      <c r="BV37" s="35" t="str">
        <f>IF(AJ37="u",IF(ISERROR(VLOOKUP(CODE(AJ37),Berechnung!$H$98:$K$147,4,0)),"",VLOOKUP(CODE(AJ37),Berechnung!$H$98:$K$147,4,0)),IF(ISERROR(VLOOKUP(AJ37,Berechnung!$A$98:$K$147,11,0)),"",VLOOKUP(AJ37,Berechnung!$A$98:$K$147,11,0)))</f>
        <v/>
      </c>
    </row>
    <row r="38" spans="2:74" x14ac:dyDescent="0.25">
      <c r="B38" s="103">
        <v>33</v>
      </c>
      <c r="C38" s="31" t="str">
        <f>IF(ISERROR(VLOOKUP(B38,Mitarbeiter!$B$2:$D$51,2,0)),"",IF(VLOOKUP(B38,Mitarbeiter!$B$2:$D$51,2,0)="","",VLOOKUP(B38,Mitarbeiter!$B$2:$D$51,2,0)))</f>
        <v>Vorname33</v>
      </c>
      <c r="D38" s="37" t="str">
        <f>IF(ISERROR(VLOOKUP(B38,Mitarbeiter!$B$2:$D$51,3,0)),"",IF(VLOOKUP(B38,Mitarbeiter!$B$2:$D$51,3,0)="","",VLOOKUP(B38,Mitarbeiter!$B$2:$D$51,3,0)))</f>
        <v>Nachname33</v>
      </c>
      <c r="E38" s="32">
        <f t="array" ref="E38">IF(ISERROR(INDEX(Berechnung!$L$44:$L$93,MATCH(B38,Personalnummer,0))),"",INDEX(Berechnung!$L$44:$L$93,MATCH(B38,Personalnummer,0)))</f>
        <v>0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35" t="str">
        <f t="array" ref="AK38">IF(B38="","",INDEX(Berechnung!$F$299:$F$348,ROW()-5))</f>
        <v>00:00</v>
      </c>
      <c r="AL38" s="29"/>
      <c r="AM38" s="29"/>
      <c r="AN38" s="29"/>
      <c r="AO38" s="29"/>
      <c r="AP38" s="82" t="str">
        <f>Berechnung!A184</f>
        <v/>
      </c>
      <c r="AR38" s="35" t="str">
        <f>IF(F38="u",IF(ISERROR(VLOOKUP(CODE(F38),Berechnung!$H$98:$K$147,4,0)),"",VLOOKUP(CODE(F38),Berechnung!$H$98:$K$147,4,0)),IF(ISERROR(VLOOKUP(F38,Berechnung!$A$98:$K$147,11,0)),"",VLOOKUP(F38,Berechnung!$A$98:$K$147,11,0)))</f>
        <v/>
      </c>
      <c r="AS38" s="35" t="str">
        <f>IF(G38="u",IF(ISERROR(VLOOKUP(CODE(G38),Berechnung!$H$98:$K$147,4,0)),"",VLOOKUP(CODE(G38),Berechnung!$H$98:$K$147,4,0)),IF(ISERROR(VLOOKUP(G38,Berechnung!$A$98:$K$147,11,0)),"",VLOOKUP(G38,Berechnung!$A$98:$K$147,11,0)))</f>
        <v/>
      </c>
      <c r="AT38" s="35" t="str">
        <f>IF(H38="u",IF(ISERROR(VLOOKUP(CODE(H38),Berechnung!$H$98:$K$147,4,0)),"",VLOOKUP(CODE(H38),Berechnung!$H$98:$K$147,4,0)),IF(ISERROR(VLOOKUP(H38,Berechnung!$A$98:$K$147,11,0)),"",VLOOKUP(H38,Berechnung!$A$98:$K$147,11,0)))</f>
        <v/>
      </c>
      <c r="AU38" s="35" t="str">
        <f>IF(I38="u",IF(ISERROR(VLOOKUP(CODE(I38),Berechnung!$H$98:$K$147,4,0)),"",VLOOKUP(CODE(I38),Berechnung!$H$98:$K$147,4,0)),IF(ISERROR(VLOOKUP(I38,Berechnung!$A$98:$K$147,11,0)),"",VLOOKUP(I38,Berechnung!$A$98:$K$147,11,0)))</f>
        <v/>
      </c>
      <c r="AV38" s="35" t="str">
        <f>IF(J38="u",IF(ISERROR(VLOOKUP(CODE(J38),Berechnung!$H$98:$K$147,4,0)),"",VLOOKUP(CODE(J38),Berechnung!$H$98:$K$147,4,0)),IF(ISERROR(VLOOKUP(J38,Berechnung!$A$98:$K$147,11,0)),"",VLOOKUP(J38,Berechnung!$A$98:$K$147,11,0)))</f>
        <v/>
      </c>
      <c r="AW38" s="35" t="str">
        <f>IF(K38="u",IF(ISERROR(VLOOKUP(CODE(K38),Berechnung!$H$98:$K$147,4,0)),"",VLOOKUP(CODE(K38),Berechnung!$H$98:$K$147,4,0)),IF(ISERROR(VLOOKUP(K38,Berechnung!$A$98:$K$147,11,0)),"",VLOOKUP(K38,Berechnung!$A$98:$K$147,11,0)))</f>
        <v/>
      </c>
      <c r="AX38" s="35" t="str">
        <f>IF(L38="u",IF(ISERROR(VLOOKUP(CODE(L38),Berechnung!$H$98:$K$147,4,0)),"",VLOOKUP(CODE(L38),Berechnung!$H$98:$K$147,4,0)),IF(ISERROR(VLOOKUP(L38,Berechnung!$A$98:$K$147,11,0)),"",VLOOKUP(L38,Berechnung!$A$98:$K$147,11,0)))</f>
        <v/>
      </c>
      <c r="AY38" s="35" t="str">
        <f>IF(M38="u",IF(ISERROR(VLOOKUP(CODE(M38),Berechnung!$H$98:$K$147,4,0)),"",VLOOKUP(CODE(M38),Berechnung!$H$98:$K$147,4,0)),IF(ISERROR(VLOOKUP(M38,Berechnung!$A$98:$K$147,11,0)),"",VLOOKUP(M38,Berechnung!$A$98:$K$147,11,0)))</f>
        <v/>
      </c>
      <c r="AZ38" s="35" t="str">
        <f>IF(N38="u",IF(ISERROR(VLOOKUP(CODE(N38),Berechnung!$H$98:$K$147,4,0)),"",VLOOKUP(CODE(N38),Berechnung!$H$98:$K$147,4,0)),IF(ISERROR(VLOOKUP(N38,Berechnung!$A$98:$K$147,11,0)),"",VLOOKUP(N38,Berechnung!$A$98:$K$147,11,0)))</f>
        <v/>
      </c>
      <c r="BA38" s="35" t="str">
        <f>IF(O38="u",IF(ISERROR(VLOOKUP(CODE(O38),Berechnung!$H$98:$K$147,4,0)),"",VLOOKUP(CODE(O38),Berechnung!$H$98:$K$147,4,0)),IF(ISERROR(VLOOKUP(O38,Berechnung!$A$98:$K$147,11,0)),"",VLOOKUP(O38,Berechnung!$A$98:$K$147,11,0)))</f>
        <v/>
      </c>
      <c r="BB38" s="35" t="str">
        <f>IF(P38="u",IF(ISERROR(VLOOKUP(CODE(P38),Berechnung!$H$98:$K$147,4,0)),"",VLOOKUP(CODE(P38),Berechnung!$H$98:$K$147,4,0)),IF(ISERROR(VLOOKUP(P38,Berechnung!$A$98:$K$147,11,0)),"",VLOOKUP(P38,Berechnung!$A$98:$K$147,11,0)))</f>
        <v/>
      </c>
      <c r="BC38" s="35" t="str">
        <f>IF(Q38="u",IF(ISERROR(VLOOKUP(CODE(Q38),Berechnung!$H$98:$K$147,4,0)),"",VLOOKUP(CODE(Q38),Berechnung!$H$98:$K$147,4,0)),IF(ISERROR(VLOOKUP(Q38,Berechnung!$A$98:$K$147,11,0)),"",VLOOKUP(Q38,Berechnung!$A$98:$K$147,11,0)))</f>
        <v/>
      </c>
      <c r="BD38" s="35" t="str">
        <f>IF(R38="u",IF(ISERROR(VLOOKUP(CODE(R38),Berechnung!$H$98:$K$147,4,0)),"",VLOOKUP(CODE(R38),Berechnung!$H$98:$K$147,4,0)),IF(ISERROR(VLOOKUP(R38,Berechnung!$A$98:$K$147,11,0)),"",VLOOKUP(R38,Berechnung!$A$98:$K$147,11,0)))</f>
        <v/>
      </c>
      <c r="BE38" s="35" t="str">
        <f>IF(S38="u",IF(ISERROR(VLOOKUP(CODE(S38),Berechnung!$H$98:$K$147,4,0)),"",VLOOKUP(CODE(S38),Berechnung!$H$98:$K$147,4,0)),IF(ISERROR(VLOOKUP(S38,Berechnung!$A$98:$K$147,11,0)),"",VLOOKUP(S38,Berechnung!$A$98:$K$147,11,0)))</f>
        <v/>
      </c>
      <c r="BF38" s="35" t="str">
        <f>IF(T38="u",IF(ISERROR(VLOOKUP(CODE(T38),Berechnung!$H$98:$K$147,4,0)),"",VLOOKUP(CODE(T38),Berechnung!$H$98:$K$147,4,0)),IF(ISERROR(VLOOKUP(T38,Berechnung!$A$98:$K$147,11,0)),"",VLOOKUP(T38,Berechnung!$A$98:$K$147,11,0)))</f>
        <v/>
      </c>
      <c r="BG38" s="35" t="str">
        <f>IF(U38="u",IF(ISERROR(VLOOKUP(CODE(U38),Berechnung!$H$98:$K$147,4,0)),"",VLOOKUP(CODE(U38),Berechnung!$H$98:$K$147,4,0)),IF(ISERROR(VLOOKUP(U38,Berechnung!$A$98:$K$147,11,0)),"",VLOOKUP(U38,Berechnung!$A$98:$K$147,11,0)))</f>
        <v/>
      </c>
      <c r="BH38" s="35" t="str">
        <f>IF(V38="u",IF(ISERROR(VLOOKUP(CODE(V38),Berechnung!$H$98:$K$147,4,0)),"",VLOOKUP(CODE(V38),Berechnung!$H$98:$K$147,4,0)),IF(ISERROR(VLOOKUP(V38,Berechnung!$A$98:$K$147,11,0)),"",VLOOKUP(V38,Berechnung!$A$98:$K$147,11,0)))</f>
        <v/>
      </c>
      <c r="BI38" s="35" t="str">
        <f>IF(W38="u",IF(ISERROR(VLOOKUP(CODE(W38),Berechnung!$H$98:$K$147,4,0)),"",VLOOKUP(CODE(W38),Berechnung!$H$98:$K$147,4,0)),IF(ISERROR(VLOOKUP(W38,Berechnung!$A$98:$K$147,11,0)),"",VLOOKUP(W38,Berechnung!$A$98:$K$147,11,0)))</f>
        <v/>
      </c>
      <c r="BJ38" s="35" t="str">
        <f>IF(X38="u",IF(ISERROR(VLOOKUP(CODE(X38),Berechnung!$H$98:$K$147,4,0)),"",VLOOKUP(CODE(X38),Berechnung!$H$98:$K$147,4,0)),IF(ISERROR(VLOOKUP(X38,Berechnung!$A$98:$K$147,11,0)),"",VLOOKUP(X38,Berechnung!$A$98:$K$147,11,0)))</f>
        <v/>
      </c>
      <c r="BK38" s="35" t="str">
        <f>IF(Y38="u",IF(ISERROR(VLOOKUP(CODE(Y38),Berechnung!$H$98:$K$147,4,0)),"",VLOOKUP(CODE(Y38),Berechnung!$H$98:$K$147,4,0)),IF(ISERROR(VLOOKUP(Y38,Berechnung!$A$98:$K$147,11,0)),"",VLOOKUP(Y38,Berechnung!$A$98:$K$147,11,0)))</f>
        <v/>
      </c>
      <c r="BL38" s="35" t="str">
        <f>IF(Z38="u",IF(ISERROR(VLOOKUP(CODE(Z38),Berechnung!$H$98:$K$147,4,0)),"",VLOOKUP(CODE(Z38),Berechnung!$H$98:$K$147,4,0)),IF(ISERROR(VLOOKUP(Z38,Berechnung!$A$98:$K$147,11,0)),"",VLOOKUP(Z38,Berechnung!$A$98:$K$147,11,0)))</f>
        <v/>
      </c>
      <c r="BM38" s="35" t="str">
        <f>IF(AA38="u",IF(ISERROR(VLOOKUP(CODE(AA38),Berechnung!$H$98:$K$147,4,0)),"",VLOOKUP(CODE(AA38),Berechnung!$H$98:$K$147,4,0)),IF(ISERROR(VLOOKUP(AA38,Berechnung!$A$98:$K$147,11,0)),"",VLOOKUP(AA38,Berechnung!$A$98:$K$147,11,0)))</f>
        <v/>
      </c>
      <c r="BN38" s="35" t="str">
        <f>IF(AB38="u",IF(ISERROR(VLOOKUP(CODE(AB38),Berechnung!$H$98:$K$147,4,0)),"",VLOOKUP(CODE(AB38),Berechnung!$H$98:$K$147,4,0)),IF(ISERROR(VLOOKUP(AB38,Berechnung!$A$98:$K$147,11,0)),"",VLOOKUP(AB38,Berechnung!$A$98:$K$147,11,0)))</f>
        <v/>
      </c>
      <c r="BO38" s="35" t="str">
        <f>IF(AC38="u",IF(ISERROR(VLOOKUP(CODE(AC38),Berechnung!$H$98:$K$147,4,0)),"",VLOOKUP(CODE(AC38),Berechnung!$H$98:$K$147,4,0)),IF(ISERROR(VLOOKUP(AC38,Berechnung!$A$98:$K$147,11,0)),"",VLOOKUP(AC38,Berechnung!$A$98:$K$147,11,0)))</f>
        <v/>
      </c>
      <c r="BP38" s="35" t="str">
        <f>IF(AD38="u",IF(ISERROR(VLOOKUP(CODE(AD38),Berechnung!$H$98:$K$147,4,0)),"",VLOOKUP(CODE(AD38),Berechnung!$H$98:$K$147,4,0)),IF(ISERROR(VLOOKUP(AD38,Berechnung!$A$98:$K$147,11,0)),"",VLOOKUP(AD38,Berechnung!$A$98:$K$147,11,0)))</f>
        <v/>
      </c>
      <c r="BQ38" s="35" t="str">
        <f>IF(AE38="u",IF(ISERROR(VLOOKUP(CODE(AE38),Berechnung!$H$98:$K$147,4,0)),"",VLOOKUP(CODE(AE38),Berechnung!$H$98:$K$147,4,0)),IF(ISERROR(VLOOKUP(AE38,Berechnung!$A$98:$K$147,11,0)),"",VLOOKUP(AE38,Berechnung!$A$98:$K$147,11,0)))</f>
        <v/>
      </c>
      <c r="BR38" s="35" t="str">
        <f>IF(AF38="u",IF(ISERROR(VLOOKUP(CODE(AF38),Berechnung!$H$98:$K$147,4,0)),"",VLOOKUP(CODE(AF38),Berechnung!$H$98:$K$147,4,0)),IF(ISERROR(VLOOKUP(AF38,Berechnung!$A$98:$K$147,11,0)),"",VLOOKUP(AF38,Berechnung!$A$98:$K$147,11,0)))</f>
        <v/>
      </c>
      <c r="BS38" s="35" t="str">
        <f>IF(AG38="u",IF(ISERROR(VLOOKUP(CODE(AG38),Berechnung!$H$98:$K$147,4,0)),"",VLOOKUP(CODE(AG38),Berechnung!$H$98:$K$147,4,0)),IF(ISERROR(VLOOKUP(AG38,Berechnung!$A$98:$K$147,11,0)),"",VLOOKUP(AG38,Berechnung!$A$98:$K$147,11,0)))</f>
        <v/>
      </c>
      <c r="BT38" s="35" t="str">
        <f>IF(AH38="u",IF(ISERROR(VLOOKUP(CODE(AH38),Berechnung!$H$98:$K$147,4,0)),"",VLOOKUP(CODE(AH38),Berechnung!$H$98:$K$147,4,0)),IF(ISERROR(VLOOKUP(AH38,Berechnung!$A$98:$K$147,11,0)),"",VLOOKUP(AH38,Berechnung!$A$98:$K$147,11,0)))</f>
        <v/>
      </c>
      <c r="BU38" s="35" t="str">
        <f>IF(AI38="u",IF(ISERROR(VLOOKUP(CODE(AI38),Berechnung!$H$98:$K$147,4,0)),"",VLOOKUP(CODE(AI38),Berechnung!$H$98:$K$147,4,0)),IF(ISERROR(VLOOKUP(AI38,Berechnung!$A$98:$K$147,11,0)),"",VLOOKUP(AI38,Berechnung!$A$98:$K$147,11,0)))</f>
        <v/>
      </c>
      <c r="BV38" s="35" t="str">
        <f>IF(AJ38="u",IF(ISERROR(VLOOKUP(CODE(AJ38),Berechnung!$H$98:$K$147,4,0)),"",VLOOKUP(CODE(AJ38),Berechnung!$H$98:$K$147,4,0)),IF(ISERROR(VLOOKUP(AJ38,Berechnung!$A$98:$K$147,11,0)),"",VLOOKUP(AJ38,Berechnung!$A$98:$K$147,11,0)))</f>
        <v/>
      </c>
    </row>
    <row r="39" spans="2:74" x14ac:dyDescent="0.25">
      <c r="B39" s="103">
        <v>34</v>
      </c>
      <c r="C39" s="31" t="str">
        <f>IF(ISERROR(VLOOKUP(B39,Mitarbeiter!$B$2:$D$51,2,0)),"",IF(VLOOKUP(B39,Mitarbeiter!$B$2:$D$51,2,0)="","",VLOOKUP(B39,Mitarbeiter!$B$2:$D$51,2,0)))</f>
        <v>Vorname34</v>
      </c>
      <c r="D39" s="37" t="str">
        <f>IF(ISERROR(VLOOKUP(B39,Mitarbeiter!$B$2:$D$51,3,0)),"",IF(VLOOKUP(B39,Mitarbeiter!$B$2:$D$51,3,0)="","",VLOOKUP(B39,Mitarbeiter!$B$2:$D$51,3,0)))</f>
        <v>Nachname34</v>
      </c>
      <c r="E39" s="32">
        <f t="array" ref="E39">IF(ISERROR(INDEX(Berechnung!$L$44:$L$93,MATCH(B39,Personalnummer,0))),"",INDEX(Berechnung!$L$44:$L$93,MATCH(B39,Personalnummer,0)))</f>
        <v>0</v>
      </c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35" t="str">
        <f t="array" ref="AK39">IF(B39="","",INDEX(Berechnung!$F$299:$F$348,ROW()-5))</f>
        <v>00:00</v>
      </c>
      <c r="AL39" s="29"/>
      <c r="AM39" s="29"/>
      <c r="AN39" s="29"/>
      <c r="AO39" s="29"/>
      <c r="AP39" s="82" t="str">
        <f>Berechnung!A185</f>
        <v/>
      </c>
      <c r="AR39" s="35" t="str">
        <f>IF(F39="u",IF(ISERROR(VLOOKUP(CODE(F39),Berechnung!$H$98:$K$147,4,0)),"",VLOOKUP(CODE(F39),Berechnung!$H$98:$K$147,4,0)),IF(ISERROR(VLOOKUP(F39,Berechnung!$A$98:$K$147,11,0)),"",VLOOKUP(F39,Berechnung!$A$98:$K$147,11,0)))</f>
        <v/>
      </c>
      <c r="AS39" s="35" t="str">
        <f>IF(G39="u",IF(ISERROR(VLOOKUP(CODE(G39),Berechnung!$H$98:$K$147,4,0)),"",VLOOKUP(CODE(G39),Berechnung!$H$98:$K$147,4,0)),IF(ISERROR(VLOOKUP(G39,Berechnung!$A$98:$K$147,11,0)),"",VLOOKUP(G39,Berechnung!$A$98:$K$147,11,0)))</f>
        <v/>
      </c>
      <c r="AT39" s="35" t="str">
        <f>IF(H39="u",IF(ISERROR(VLOOKUP(CODE(H39),Berechnung!$H$98:$K$147,4,0)),"",VLOOKUP(CODE(H39),Berechnung!$H$98:$K$147,4,0)),IF(ISERROR(VLOOKUP(H39,Berechnung!$A$98:$K$147,11,0)),"",VLOOKUP(H39,Berechnung!$A$98:$K$147,11,0)))</f>
        <v/>
      </c>
      <c r="AU39" s="35" t="str">
        <f>IF(I39="u",IF(ISERROR(VLOOKUP(CODE(I39),Berechnung!$H$98:$K$147,4,0)),"",VLOOKUP(CODE(I39),Berechnung!$H$98:$K$147,4,0)),IF(ISERROR(VLOOKUP(I39,Berechnung!$A$98:$K$147,11,0)),"",VLOOKUP(I39,Berechnung!$A$98:$K$147,11,0)))</f>
        <v/>
      </c>
      <c r="AV39" s="35" t="str">
        <f>IF(J39="u",IF(ISERROR(VLOOKUP(CODE(J39),Berechnung!$H$98:$K$147,4,0)),"",VLOOKUP(CODE(J39),Berechnung!$H$98:$K$147,4,0)),IF(ISERROR(VLOOKUP(J39,Berechnung!$A$98:$K$147,11,0)),"",VLOOKUP(J39,Berechnung!$A$98:$K$147,11,0)))</f>
        <v/>
      </c>
      <c r="AW39" s="35" t="str">
        <f>IF(K39="u",IF(ISERROR(VLOOKUP(CODE(K39),Berechnung!$H$98:$K$147,4,0)),"",VLOOKUP(CODE(K39),Berechnung!$H$98:$K$147,4,0)),IF(ISERROR(VLOOKUP(K39,Berechnung!$A$98:$K$147,11,0)),"",VLOOKUP(K39,Berechnung!$A$98:$K$147,11,0)))</f>
        <v/>
      </c>
      <c r="AX39" s="35" t="str">
        <f>IF(L39="u",IF(ISERROR(VLOOKUP(CODE(L39),Berechnung!$H$98:$K$147,4,0)),"",VLOOKUP(CODE(L39),Berechnung!$H$98:$K$147,4,0)),IF(ISERROR(VLOOKUP(L39,Berechnung!$A$98:$K$147,11,0)),"",VLOOKUP(L39,Berechnung!$A$98:$K$147,11,0)))</f>
        <v/>
      </c>
      <c r="AY39" s="35" t="str">
        <f>IF(M39="u",IF(ISERROR(VLOOKUP(CODE(M39),Berechnung!$H$98:$K$147,4,0)),"",VLOOKUP(CODE(M39),Berechnung!$H$98:$K$147,4,0)),IF(ISERROR(VLOOKUP(M39,Berechnung!$A$98:$K$147,11,0)),"",VLOOKUP(M39,Berechnung!$A$98:$K$147,11,0)))</f>
        <v/>
      </c>
      <c r="AZ39" s="35" t="str">
        <f>IF(N39="u",IF(ISERROR(VLOOKUP(CODE(N39),Berechnung!$H$98:$K$147,4,0)),"",VLOOKUP(CODE(N39),Berechnung!$H$98:$K$147,4,0)),IF(ISERROR(VLOOKUP(N39,Berechnung!$A$98:$K$147,11,0)),"",VLOOKUP(N39,Berechnung!$A$98:$K$147,11,0)))</f>
        <v/>
      </c>
      <c r="BA39" s="35" t="str">
        <f>IF(O39="u",IF(ISERROR(VLOOKUP(CODE(O39),Berechnung!$H$98:$K$147,4,0)),"",VLOOKUP(CODE(O39),Berechnung!$H$98:$K$147,4,0)),IF(ISERROR(VLOOKUP(O39,Berechnung!$A$98:$K$147,11,0)),"",VLOOKUP(O39,Berechnung!$A$98:$K$147,11,0)))</f>
        <v/>
      </c>
      <c r="BB39" s="35" t="str">
        <f>IF(P39="u",IF(ISERROR(VLOOKUP(CODE(P39),Berechnung!$H$98:$K$147,4,0)),"",VLOOKUP(CODE(P39),Berechnung!$H$98:$K$147,4,0)),IF(ISERROR(VLOOKUP(P39,Berechnung!$A$98:$K$147,11,0)),"",VLOOKUP(P39,Berechnung!$A$98:$K$147,11,0)))</f>
        <v/>
      </c>
      <c r="BC39" s="35" t="str">
        <f>IF(Q39="u",IF(ISERROR(VLOOKUP(CODE(Q39),Berechnung!$H$98:$K$147,4,0)),"",VLOOKUP(CODE(Q39),Berechnung!$H$98:$K$147,4,0)),IF(ISERROR(VLOOKUP(Q39,Berechnung!$A$98:$K$147,11,0)),"",VLOOKUP(Q39,Berechnung!$A$98:$K$147,11,0)))</f>
        <v/>
      </c>
      <c r="BD39" s="35" t="str">
        <f>IF(R39="u",IF(ISERROR(VLOOKUP(CODE(R39),Berechnung!$H$98:$K$147,4,0)),"",VLOOKUP(CODE(R39),Berechnung!$H$98:$K$147,4,0)),IF(ISERROR(VLOOKUP(R39,Berechnung!$A$98:$K$147,11,0)),"",VLOOKUP(R39,Berechnung!$A$98:$K$147,11,0)))</f>
        <v/>
      </c>
      <c r="BE39" s="35" t="str">
        <f>IF(S39="u",IF(ISERROR(VLOOKUP(CODE(S39),Berechnung!$H$98:$K$147,4,0)),"",VLOOKUP(CODE(S39),Berechnung!$H$98:$K$147,4,0)),IF(ISERROR(VLOOKUP(S39,Berechnung!$A$98:$K$147,11,0)),"",VLOOKUP(S39,Berechnung!$A$98:$K$147,11,0)))</f>
        <v/>
      </c>
      <c r="BF39" s="35" t="str">
        <f>IF(T39="u",IF(ISERROR(VLOOKUP(CODE(T39),Berechnung!$H$98:$K$147,4,0)),"",VLOOKUP(CODE(T39),Berechnung!$H$98:$K$147,4,0)),IF(ISERROR(VLOOKUP(T39,Berechnung!$A$98:$K$147,11,0)),"",VLOOKUP(T39,Berechnung!$A$98:$K$147,11,0)))</f>
        <v/>
      </c>
      <c r="BG39" s="35" t="str">
        <f>IF(U39="u",IF(ISERROR(VLOOKUP(CODE(U39),Berechnung!$H$98:$K$147,4,0)),"",VLOOKUP(CODE(U39),Berechnung!$H$98:$K$147,4,0)),IF(ISERROR(VLOOKUP(U39,Berechnung!$A$98:$K$147,11,0)),"",VLOOKUP(U39,Berechnung!$A$98:$K$147,11,0)))</f>
        <v/>
      </c>
      <c r="BH39" s="35" t="str">
        <f>IF(V39="u",IF(ISERROR(VLOOKUP(CODE(V39),Berechnung!$H$98:$K$147,4,0)),"",VLOOKUP(CODE(V39),Berechnung!$H$98:$K$147,4,0)),IF(ISERROR(VLOOKUP(V39,Berechnung!$A$98:$K$147,11,0)),"",VLOOKUP(V39,Berechnung!$A$98:$K$147,11,0)))</f>
        <v/>
      </c>
      <c r="BI39" s="35" t="str">
        <f>IF(W39="u",IF(ISERROR(VLOOKUP(CODE(W39),Berechnung!$H$98:$K$147,4,0)),"",VLOOKUP(CODE(W39),Berechnung!$H$98:$K$147,4,0)),IF(ISERROR(VLOOKUP(W39,Berechnung!$A$98:$K$147,11,0)),"",VLOOKUP(W39,Berechnung!$A$98:$K$147,11,0)))</f>
        <v/>
      </c>
      <c r="BJ39" s="35" t="str">
        <f>IF(X39="u",IF(ISERROR(VLOOKUP(CODE(X39),Berechnung!$H$98:$K$147,4,0)),"",VLOOKUP(CODE(X39),Berechnung!$H$98:$K$147,4,0)),IF(ISERROR(VLOOKUP(X39,Berechnung!$A$98:$K$147,11,0)),"",VLOOKUP(X39,Berechnung!$A$98:$K$147,11,0)))</f>
        <v/>
      </c>
      <c r="BK39" s="35" t="str">
        <f>IF(Y39="u",IF(ISERROR(VLOOKUP(CODE(Y39),Berechnung!$H$98:$K$147,4,0)),"",VLOOKUP(CODE(Y39),Berechnung!$H$98:$K$147,4,0)),IF(ISERROR(VLOOKUP(Y39,Berechnung!$A$98:$K$147,11,0)),"",VLOOKUP(Y39,Berechnung!$A$98:$K$147,11,0)))</f>
        <v/>
      </c>
      <c r="BL39" s="35" t="str">
        <f>IF(Z39="u",IF(ISERROR(VLOOKUP(CODE(Z39),Berechnung!$H$98:$K$147,4,0)),"",VLOOKUP(CODE(Z39),Berechnung!$H$98:$K$147,4,0)),IF(ISERROR(VLOOKUP(Z39,Berechnung!$A$98:$K$147,11,0)),"",VLOOKUP(Z39,Berechnung!$A$98:$K$147,11,0)))</f>
        <v/>
      </c>
      <c r="BM39" s="35" t="str">
        <f>IF(AA39="u",IF(ISERROR(VLOOKUP(CODE(AA39),Berechnung!$H$98:$K$147,4,0)),"",VLOOKUP(CODE(AA39),Berechnung!$H$98:$K$147,4,0)),IF(ISERROR(VLOOKUP(AA39,Berechnung!$A$98:$K$147,11,0)),"",VLOOKUP(AA39,Berechnung!$A$98:$K$147,11,0)))</f>
        <v/>
      </c>
      <c r="BN39" s="35" t="str">
        <f>IF(AB39="u",IF(ISERROR(VLOOKUP(CODE(AB39),Berechnung!$H$98:$K$147,4,0)),"",VLOOKUP(CODE(AB39),Berechnung!$H$98:$K$147,4,0)),IF(ISERROR(VLOOKUP(AB39,Berechnung!$A$98:$K$147,11,0)),"",VLOOKUP(AB39,Berechnung!$A$98:$K$147,11,0)))</f>
        <v/>
      </c>
      <c r="BO39" s="35" t="str">
        <f>IF(AC39="u",IF(ISERROR(VLOOKUP(CODE(AC39),Berechnung!$H$98:$K$147,4,0)),"",VLOOKUP(CODE(AC39),Berechnung!$H$98:$K$147,4,0)),IF(ISERROR(VLOOKUP(AC39,Berechnung!$A$98:$K$147,11,0)),"",VLOOKUP(AC39,Berechnung!$A$98:$K$147,11,0)))</f>
        <v/>
      </c>
      <c r="BP39" s="35" t="str">
        <f>IF(AD39="u",IF(ISERROR(VLOOKUP(CODE(AD39),Berechnung!$H$98:$K$147,4,0)),"",VLOOKUP(CODE(AD39),Berechnung!$H$98:$K$147,4,0)),IF(ISERROR(VLOOKUP(AD39,Berechnung!$A$98:$K$147,11,0)),"",VLOOKUP(AD39,Berechnung!$A$98:$K$147,11,0)))</f>
        <v/>
      </c>
      <c r="BQ39" s="35" t="str">
        <f>IF(AE39="u",IF(ISERROR(VLOOKUP(CODE(AE39),Berechnung!$H$98:$K$147,4,0)),"",VLOOKUP(CODE(AE39),Berechnung!$H$98:$K$147,4,0)),IF(ISERROR(VLOOKUP(AE39,Berechnung!$A$98:$K$147,11,0)),"",VLOOKUP(AE39,Berechnung!$A$98:$K$147,11,0)))</f>
        <v/>
      </c>
      <c r="BR39" s="35" t="str">
        <f>IF(AF39="u",IF(ISERROR(VLOOKUP(CODE(AF39),Berechnung!$H$98:$K$147,4,0)),"",VLOOKUP(CODE(AF39),Berechnung!$H$98:$K$147,4,0)),IF(ISERROR(VLOOKUP(AF39,Berechnung!$A$98:$K$147,11,0)),"",VLOOKUP(AF39,Berechnung!$A$98:$K$147,11,0)))</f>
        <v/>
      </c>
      <c r="BS39" s="35" t="str">
        <f>IF(AG39="u",IF(ISERROR(VLOOKUP(CODE(AG39),Berechnung!$H$98:$K$147,4,0)),"",VLOOKUP(CODE(AG39),Berechnung!$H$98:$K$147,4,0)),IF(ISERROR(VLOOKUP(AG39,Berechnung!$A$98:$K$147,11,0)),"",VLOOKUP(AG39,Berechnung!$A$98:$K$147,11,0)))</f>
        <v/>
      </c>
      <c r="BT39" s="35" t="str">
        <f>IF(AH39="u",IF(ISERROR(VLOOKUP(CODE(AH39),Berechnung!$H$98:$K$147,4,0)),"",VLOOKUP(CODE(AH39),Berechnung!$H$98:$K$147,4,0)),IF(ISERROR(VLOOKUP(AH39,Berechnung!$A$98:$K$147,11,0)),"",VLOOKUP(AH39,Berechnung!$A$98:$K$147,11,0)))</f>
        <v/>
      </c>
      <c r="BU39" s="35" t="str">
        <f>IF(AI39="u",IF(ISERROR(VLOOKUP(CODE(AI39),Berechnung!$H$98:$K$147,4,0)),"",VLOOKUP(CODE(AI39),Berechnung!$H$98:$K$147,4,0)),IF(ISERROR(VLOOKUP(AI39,Berechnung!$A$98:$K$147,11,0)),"",VLOOKUP(AI39,Berechnung!$A$98:$K$147,11,0)))</f>
        <v/>
      </c>
      <c r="BV39" s="35" t="str">
        <f>IF(AJ39="u",IF(ISERROR(VLOOKUP(CODE(AJ39),Berechnung!$H$98:$K$147,4,0)),"",VLOOKUP(CODE(AJ39),Berechnung!$H$98:$K$147,4,0)),IF(ISERROR(VLOOKUP(AJ39,Berechnung!$A$98:$K$147,11,0)),"",VLOOKUP(AJ39,Berechnung!$A$98:$K$147,11,0)))</f>
        <v/>
      </c>
    </row>
    <row r="40" spans="2:74" x14ac:dyDescent="0.25">
      <c r="B40" s="103">
        <v>35</v>
      </c>
      <c r="C40" s="31" t="str">
        <f>IF(ISERROR(VLOOKUP(B40,Mitarbeiter!$B$2:$D$51,2,0)),"",IF(VLOOKUP(B40,Mitarbeiter!$B$2:$D$51,2,0)="","",VLOOKUP(B40,Mitarbeiter!$B$2:$D$51,2,0)))</f>
        <v>Vorname35</v>
      </c>
      <c r="D40" s="37" t="str">
        <f>IF(ISERROR(VLOOKUP(B40,Mitarbeiter!$B$2:$D$51,3,0)),"",IF(VLOOKUP(B40,Mitarbeiter!$B$2:$D$51,3,0)="","",VLOOKUP(B40,Mitarbeiter!$B$2:$D$51,3,0)))</f>
        <v>Nachname35</v>
      </c>
      <c r="E40" s="32">
        <f t="array" ref="E40">IF(ISERROR(INDEX(Berechnung!$L$44:$L$93,MATCH(B40,Personalnummer,0))),"",INDEX(Berechnung!$L$44:$L$93,MATCH(B40,Personalnummer,0)))</f>
        <v>0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35" t="str">
        <f t="array" ref="AK40">IF(B40="","",INDEX(Berechnung!$F$299:$F$348,ROW()-5))</f>
        <v>00:00</v>
      </c>
      <c r="AL40" s="29"/>
      <c r="AM40" s="29"/>
      <c r="AN40" s="29"/>
      <c r="AO40" s="29"/>
      <c r="AP40" s="82" t="str">
        <f>Berechnung!A186</f>
        <v/>
      </c>
      <c r="AR40" s="35" t="str">
        <f>IF(F40="u",IF(ISERROR(VLOOKUP(CODE(F40),Berechnung!$H$98:$K$147,4,0)),"",VLOOKUP(CODE(F40),Berechnung!$H$98:$K$147,4,0)),IF(ISERROR(VLOOKUP(F40,Berechnung!$A$98:$K$147,11,0)),"",VLOOKUP(F40,Berechnung!$A$98:$K$147,11,0)))</f>
        <v/>
      </c>
      <c r="AS40" s="35" t="str">
        <f>IF(G40="u",IF(ISERROR(VLOOKUP(CODE(G40),Berechnung!$H$98:$K$147,4,0)),"",VLOOKUP(CODE(G40),Berechnung!$H$98:$K$147,4,0)),IF(ISERROR(VLOOKUP(G40,Berechnung!$A$98:$K$147,11,0)),"",VLOOKUP(G40,Berechnung!$A$98:$K$147,11,0)))</f>
        <v/>
      </c>
      <c r="AT40" s="35" t="str">
        <f>IF(H40="u",IF(ISERROR(VLOOKUP(CODE(H40),Berechnung!$H$98:$K$147,4,0)),"",VLOOKUP(CODE(H40),Berechnung!$H$98:$K$147,4,0)),IF(ISERROR(VLOOKUP(H40,Berechnung!$A$98:$K$147,11,0)),"",VLOOKUP(H40,Berechnung!$A$98:$K$147,11,0)))</f>
        <v/>
      </c>
      <c r="AU40" s="35" t="str">
        <f>IF(I40="u",IF(ISERROR(VLOOKUP(CODE(I40),Berechnung!$H$98:$K$147,4,0)),"",VLOOKUP(CODE(I40),Berechnung!$H$98:$K$147,4,0)),IF(ISERROR(VLOOKUP(I40,Berechnung!$A$98:$K$147,11,0)),"",VLOOKUP(I40,Berechnung!$A$98:$K$147,11,0)))</f>
        <v/>
      </c>
      <c r="AV40" s="35" t="str">
        <f>IF(J40="u",IF(ISERROR(VLOOKUP(CODE(J40),Berechnung!$H$98:$K$147,4,0)),"",VLOOKUP(CODE(J40),Berechnung!$H$98:$K$147,4,0)),IF(ISERROR(VLOOKUP(J40,Berechnung!$A$98:$K$147,11,0)),"",VLOOKUP(J40,Berechnung!$A$98:$K$147,11,0)))</f>
        <v/>
      </c>
      <c r="AW40" s="35" t="str">
        <f>IF(K40="u",IF(ISERROR(VLOOKUP(CODE(K40),Berechnung!$H$98:$K$147,4,0)),"",VLOOKUP(CODE(K40),Berechnung!$H$98:$K$147,4,0)),IF(ISERROR(VLOOKUP(K40,Berechnung!$A$98:$K$147,11,0)),"",VLOOKUP(K40,Berechnung!$A$98:$K$147,11,0)))</f>
        <v/>
      </c>
      <c r="AX40" s="35" t="str">
        <f>IF(L40="u",IF(ISERROR(VLOOKUP(CODE(L40),Berechnung!$H$98:$K$147,4,0)),"",VLOOKUP(CODE(L40),Berechnung!$H$98:$K$147,4,0)),IF(ISERROR(VLOOKUP(L40,Berechnung!$A$98:$K$147,11,0)),"",VLOOKUP(L40,Berechnung!$A$98:$K$147,11,0)))</f>
        <v/>
      </c>
      <c r="AY40" s="35" t="str">
        <f>IF(M40="u",IF(ISERROR(VLOOKUP(CODE(M40),Berechnung!$H$98:$K$147,4,0)),"",VLOOKUP(CODE(M40),Berechnung!$H$98:$K$147,4,0)),IF(ISERROR(VLOOKUP(M40,Berechnung!$A$98:$K$147,11,0)),"",VLOOKUP(M40,Berechnung!$A$98:$K$147,11,0)))</f>
        <v/>
      </c>
      <c r="AZ40" s="35" t="str">
        <f>IF(N40="u",IF(ISERROR(VLOOKUP(CODE(N40),Berechnung!$H$98:$K$147,4,0)),"",VLOOKUP(CODE(N40),Berechnung!$H$98:$K$147,4,0)),IF(ISERROR(VLOOKUP(N40,Berechnung!$A$98:$K$147,11,0)),"",VLOOKUP(N40,Berechnung!$A$98:$K$147,11,0)))</f>
        <v/>
      </c>
      <c r="BA40" s="35" t="str">
        <f>IF(O40="u",IF(ISERROR(VLOOKUP(CODE(O40),Berechnung!$H$98:$K$147,4,0)),"",VLOOKUP(CODE(O40),Berechnung!$H$98:$K$147,4,0)),IF(ISERROR(VLOOKUP(O40,Berechnung!$A$98:$K$147,11,0)),"",VLOOKUP(O40,Berechnung!$A$98:$K$147,11,0)))</f>
        <v/>
      </c>
      <c r="BB40" s="35" t="str">
        <f>IF(P40="u",IF(ISERROR(VLOOKUP(CODE(P40),Berechnung!$H$98:$K$147,4,0)),"",VLOOKUP(CODE(P40),Berechnung!$H$98:$K$147,4,0)),IF(ISERROR(VLOOKUP(P40,Berechnung!$A$98:$K$147,11,0)),"",VLOOKUP(P40,Berechnung!$A$98:$K$147,11,0)))</f>
        <v/>
      </c>
      <c r="BC40" s="35" t="str">
        <f>IF(Q40="u",IF(ISERROR(VLOOKUP(CODE(Q40),Berechnung!$H$98:$K$147,4,0)),"",VLOOKUP(CODE(Q40),Berechnung!$H$98:$K$147,4,0)),IF(ISERROR(VLOOKUP(Q40,Berechnung!$A$98:$K$147,11,0)),"",VLOOKUP(Q40,Berechnung!$A$98:$K$147,11,0)))</f>
        <v/>
      </c>
      <c r="BD40" s="35" t="str">
        <f>IF(R40="u",IF(ISERROR(VLOOKUP(CODE(R40),Berechnung!$H$98:$K$147,4,0)),"",VLOOKUP(CODE(R40),Berechnung!$H$98:$K$147,4,0)),IF(ISERROR(VLOOKUP(R40,Berechnung!$A$98:$K$147,11,0)),"",VLOOKUP(R40,Berechnung!$A$98:$K$147,11,0)))</f>
        <v/>
      </c>
      <c r="BE40" s="35" t="str">
        <f>IF(S40="u",IF(ISERROR(VLOOKUP(CODE(S40),Berechnung!$H$98:$K$147,4,0)),"",VLOOKUP(CODE(S40),Berechnung!$H$98:$K$147,4,0)),IF(ISERROR(VLOOKUP(S40,Berechnung!$A$98:$K$147,11,0)),"",VLOOKUP(S40,Berechnung!$A$98:$K$147,11,0)))</f>
        <v/>
      </c>
      <c r="BF40" s="35" t="str">
        <f>IF(T40="u",IF(ISERROR(VLOOKUP(CODE(T40),Berechnung!$H$98:$K$147,4,0)),"",VLOOKUP(CODE(T40),Berechnung!$H$98:$K$147,4,0)),IF(ISERROR(VLOOKUP(T40,Berechnung!$A$98:$K$147,11,0)),"",VLOOKUP(T40,Berechnung!$A$98:$K$147,11,0)))</f>
        <v/>
      </c>
      <c r="BG40" s="35" t="str">
        <f>IF(U40="u",IF(ISERROR(VLOOKUP(CODE(U40),Berechnung!$H$98:$K$147,4,0)),"",VLOOKUP(CODE(U40),Berechnung!$H$98:$K$147,4,0)),IF(ISERROR(VLOOKUP(U40,Berechnung!$A$98:$K$147,11,0)),"",VLOOKUP(U40,Berechnung!$A$98:$K$147,11,0)))</f>
        <v/>
      </c>
      <c r="BH40" s="35" t="str">
        <f>IF(V40="u",IF(ISERROR(VLOOKUP(CODE(V40),Berechnung!$H$98:$K$147,4,0)),"",VLOOKUP(CODE(V40),Berechnung!$H$98:$K$147,4,0)),IF(ISERROR(VLOOKUP(V40,Berechnung!$A$98:$K$147,11,0)),"",VLOOKUP(V40,Berechnung!$A$98:$K$147,11,0)))</f>
        <v/>
      </c>
      <c r="BI40" s="35" t="str">
        <f>IF(W40="u",IF(ISERROR(VLOOKUP(CODE(W40),Berechnung!$H$98:$K$147,4,0)),"",VLOOKUP(CODE(W40),Berechnung!$H$98:$K$147,4,0)),IF(ISERROR(VLOOKUP(W40,Berechnung!$A$98:$K$147,11,0)),"",VLOOKUP(W40,Berechnung!$A$98:$K$147,11,0)))</f>
        <v/>
      </c>
      <c r="BJ40" s="35" t="str">
        <f>IF(X40="u",IF(ISERROR(VLOOKUP(CODE(X40),Berechnung!$H$98:$K$147,4,0)),"",VLOOKUP(CODE(X40),Berechnung!$H$98:$K$147,4,0)),IF(ISERROR(VLOOKUP(X40,Berechnung!$A$98:$K$147,11,0)),"",VLOOKUP(X40,Berechnung!$A$98:$K$147,11,0)))</f>
        <v/>
      </c>
      <c r="BK40" s="35" t="str">
        <f>IF(Y40="u",IF(ISERROR(VLOOKUP(CODE(Y40),Berechnung!$H$98:$K$147,4,0)),"",VLOOKUP(CODE(Y40),Berechnung!$H$98:$K$147,4,0)),IF(ISERROR(VLOOKUP(Y40,Berechnung!$A$98:$K$147,11,0)),"",VLOOKUP(Y40,Berechnung!$A$98:$K$147,11,0)))</f>
        <v/>
      </c>
      <c r="BL40" s="35" t="str">
        <f>IF(Z40="u",IF(ISERROR(VLOOKUP(CODE(Z40),Berechnung!$H$98:$K$147,4,0)),"",VLOOKUP(CODE(Z40),Berechnung!$H$98:$K$147,4,0)),IF(ISERROR(VLOOKUP(Z40,Berechnung!$A$98:$K$147,11,0)),"",VLOOKUP(Z40,Berechnung!$A$98:$K$147,11,0)))</f>
        <v/>
      </c>
      <c r="BM40" s="35" t="str">
        <f>IF(AA40="u",IF(ISERROR(VLOOKUP(CODE(AA40),Berechnung!$H$98:$K$147,4,0)),"",VLOOKUP(CODE(AA40),Berechnung!$H$98:$K$147,4,0)),IF(ISERROR(VLOOKUP(AA40,Berechnung!$A$98:$K$147,11,0)),"",VLOOKUP(AA40,Berechnung!$A$98:$K$147,11,0)))</f>
        <v/>
      </c>
      <c r="BN40" s="35" t="str">
        <f>IF(AB40="u",IF(ISERROR(VLOOKUP(CODE(AB40),Berechnung!$H$98:$K$147,4,0)),"",VLOOKUP(CODE(AB40),Berechnung!$H$98:$K$147,4,0)),IF(ISERROR(VLOOKUP(AB40,Berechnung!$A$98:$K$147,11,0)),"",VLOOKUP(AB40,Berechnung!$A$98:$K$147,11,0)))</f>
        <v/>
      </c>
      <c r="BO40" s="35" t="str">
        <f>IF(AC40="u",IF(ISERROR(VLOOKUP(CODE(AC40),Berechnung!$H$98:$K$147,4,0)),"",VLOOKUP(CODE(AC40),Berechnung!$H$98:$K$147,4,0)),IF(ISERROR(VLOOKUP(AC40,Berechnung!$A$98:$K$147,11,0)),"",VLOOKUP(AC40,Berechnung!$A$98:$K$147,11,0)))</f>
        <v/>
      </c>
      <c r="BP40" s="35" t="str">
        <f>IF(AD40="u",IF(ISERROR(VLOOKUP(CODE(AD40),Berechnung!$H$98:$K$147,4,0)),"",VLOOKUP(CODE(AD40),Berechnung!$H$98:$K$147,4,0)),IF(ISERROR(VLOOKUP(AD40,Berechnung!$A$98:$K$147,11,0)),"",VLOOKUP(AD40,Berechnung!$A$98:$K$147,11,0)))</f>
        <v/>
      </c>
      <c r="BQ40" s="35" t="str">
        <f>IF(AE40="u",IF(ISERROR(VLOOKUP(CODE(AE40),Berechnung!$H$98:$K$147,4,0)),"",VLOOKUP(CODE(AE40),Berechnung!$H$98:$K$147,4,0)),IF(ISERROR(VLOOKUP(AE40,Berechnung!$A$98:$K$147,11,0)),"",VLOOKUP(AE40,Berechnung!$A$98:$K$147,11,0)))</f>
        <v/>
      </c>
      <c r="BR40" s="35" t="str">
        <f>IF(AF40="u",IF(ISERROR(VLOOKUP(CODE(AF40),Berechnung!$H$98:$K$147,4,0)),"",VLOOKUP(CODE(AF40),Berechnung!$H$98:$K$147,4,0)),IF(ISERROR(VLOOKUP(AF40,Berechnung!$A$98:$K$147,11,0)),"",VLOOKUP(AF40,Berechnung!$A$98:$K$147,11,0)))</f>
        <v/>
      </c>
      <c r="BS40" s="35" t="str">
        <f>IF(AG40="u",IF(ISERROR(VLOOKUP(CODE(AG40),Berechnung!$H$98:$K$147,4,0)),"",VLOOKUP(CODE(AG40),Berechnung!$H$98:$K$147,4,0)),IF(ISERROR(VLOOKUP(AG40,Berechnung!$A$98:$K$147,11,0)),"",VLOOKUP(AG40,Berechnung!$A$98:$K$147,11,0)))</f>
        <v/>
      </c>
      <c r="BT40" s="35" t="str">
        <f>IF(AH40="u",IF(ISERROR(VLOOKUP(CODE(AH40),Berechnung!$H$98:$K$147,4,0)),"",VLOOKUP(CODE(AH40),Berechnung!$H$98:$K$147,4,0)),IF(ISERROR(VLOOKUP(AH40,Berechnung!$A$98:$K$147,11,0)),"",VLOOKUP(AH40,Berechnung!$A$98:$K$147,11,0)))</f>
        <v/>
      </c>
      <c r="BU40" s="35" t="str">
        <f>IF(AI40="u",IF(ISERROR(VLOOKUP(CODE(AI40),Berechnung!$H$98:$K$147,4,0)),"",VLOOKUP(CODE(AI40),Berechnung!$H$98:$K$147,4,0)),IF(ISERROR(VLOOKUP(AI40,Berechnung!$A$98:$K$147,11,0)),"",VLOOKUP(AI40,Berechnung!$A$98:$K$147,11,0)))</f>
        <v/>
      </c>
      <c r="BV40" s="35" t="str">
        <f>IF(AJ40="u",IF(ISERROR(VLOOKUP(CODE(AJ40),Berechnung!$H$98:$K$147,4,0)),"",VLOOKUP(CODE(AJ40),Berechnung!$H$98:$K$147,4,0)),IF(ISERROR(VLOOKUP(AJ40,Berechnung!$A$98:$K$147,11,0)),"",VLOOKUP(AJ40,Berechnung!$A$98:$K$147,11,0)))</f>
        <v/>
      </c>
    </row>
    <row r="41" spans="2:74" x14ac:dyDescent="0.25">
      <c r="B41" s="103">
        <v>36</v>
      </c>
      <c r="C41" s="31" t="str">
        <f>IF(ISERROR(VLOOKUP(B41,Mitarbeiter!$B$2:$D$51,2,0)),"",IF(VLOOKUP(B41,Mitarbeiter!$B$2:$D$51,2,0)="","",VLOOKUP(B41,Mitarbeiter!$B$2:$D$51,2,0)))</f>
        <v>Vorname36</v>
      </c>
      <c r="D41" s="37" t="str">
        <f>IF(ISERROR(VLOOKUP(B41,Mitarbeiter!$B$2:$D$51,3,0)),"",IF(VLOOKUP(B41,Mitarbeiter!$B$2:$D$51,3,0)="","",VLOOKUP(B41,Mitarbeiter!$B$2:$D$51,3,0)))</f>
        <v>Nachname36</v>
      </c>
      <c r="E41" s="32">
        <f t="array" ref="E41">IF(ISERROR(INDEX(Berechnung!$L$44:$L$93,MATCH(B41,Personalnummer,0))),"",INDEX(Berechnung!$L$44:$L$93,MATCH(B41,Personalnummer,0)))</f>
        <v>0</v>
      </c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35" t="str">
        <f t="array" ref="AK41">IF(B41="","",INDEX(Berechnung!$F$299:$F$348,ROW()-5))</f>
        <v>00:00</v>
      </c>
      <c r="AL41" s="29"/>
      <c r="AM41" s="29"/>
      <c r="AN41" s="29"/>
      <c r="AO41" s="29"/>
      <c r="AP41" s="82" t="str">
        <f>Berechnung!A187</f>
        <v/>
      </c>
      <c r="AR41" s="35" t="str">
        <f>IF(F41="u",IF(ISERROR(VLOOKUP(CODE(F41),Berechnung!$H$98:$K$147,4,0)),"",VLOOKUP(CODE(F41),Berechnung!$H$98:$K$147,4,0)),IF(ISERROR(VLOOKUP(F41,Berechnung!$A$98:$K$147,11,0)),"",VLOOKUP(F41,Berechnung!$A$98:$K$147,11,0)))</f>
        <v/>
      </c>
      <c r="AS41" s="35" t="str">
        <f>IF(G41="u",IF(ISERROR(VLOOKUP(CODE(G41),Berechnung!$H$98:$K$147,4,0)),"",VLOOKUP(CODE(G41),Berechnung!$H$98:$K$147,4,0)),IF(ISERROR(VLOOKUP(G41,Berechnung!$A$98:$K$147,11,0)),"",VLOOKUP(G41,Berechnung!$A$98:$K$147,11,0)))</f>
        <v/>
      </c>
      <c r="AT41" s="35" t="str">
        <f>IF(H41="u",IF(ISERROR(VLOOKUP(CODE(H41),Berechnung!$H$98:$K$147,4,0)),"",VLOOKUP(CODE(H41),Berechnung!$H$98:$K$147,4,0)),IF(ISERROR(VLOOKUP(H41,Berechnung!$A$98:$K$147,11,0)),"",VLOOKUP(H41,Berechnung!$A$98:$K$147,11,0)))</f>
        <v/>
      </c>
      <c r="AU41" s="35" t="str">
        <f>IF(I41="u",IF(ISERROR(VLOOKUP(CODE(I41),Berechnung!$H$98:$K$147,4,0)),"",VLOOKUP(CODE(I41),Berechnung!$H$98:$K$147,4,0)),IF(ISERROR(VLOOKUP(I41,Berechnung!$A$98:$K$147,11,0)),"",VLOOKUP(I41,Berechnung!$A$98:$K$147,11,0)))</f>
        <v/>
      </c>
      <c r="AV41" s="35" t="str">
        <f>IF(J41="u",IF(ISERROR(VLOOKUP(CODE(J41),Berechnung!$H$98:$K$147,4,0)),"",VLOOKUP(CODE(J41),Berechnung!$H$98:$K$147,4,0)),IF(ISERROR(VLOOKUP(J41,Berechnung!$A$98:$K$147,11,0)),"",VLOOKUP(J41,Berechnung!$A$98:$K$147,11,0)))</f>
        <v/>
      </c>
      <c r="AW41" s="35" t="str">
        <f>IF(K41="u",IF(ISERROR(VLOOKUP(CODE(K41),Berechnung!$H$98:$K$147,4,0)),"",VLOOKUP(CODE(K41),Berechnung!$H$98:$K$147,4,0)),IF(ISERROR(VLOOKUP(K41,Berechnung!$A$98:$K$147,11,0)),"",VLOOKUP(K41,Berechnung!$A$98:$K$147,11,0)))</f>
        <v/>
      </c>
      <c r="AX41" s="35" t="str">
        <f>IF(L41="u",IF(ISERROR(VLOOKUP(CODE(L41),Berechnung!$H$98:$K$147,4,0)),"",VLOOKUP(CODE(L41),Berechnung!$H$98:$K$147,4,0)),IF(ISERROR(VLOOKUP(L41,Berechnung!$A$98:$K$147,11,0)),"",VLOOKUP(L41,Berechnung!$A$98:$K$147,11,0)))</f>
        <v/>
      </c>
      <c r="AY41" s="35" t="str">
        <f>IF(M41="u",IF(ISERROR(VLOOKUP(CODE(M41),Berechnung!$H$98:$K$147,4,0)),"",VLOOKUP(CODE(M41),Berechnung!$H$98:$K$147,4,0)),IF(ISERROR(VLOOKUP(M41,Berechnung!$A$98:$K$147,11,0)),"",VLOOKUP(M41,Berechnung!$A$98:$K$147,11,0)))</f>
        <v/>
      </c>
      <c r="AZ41" s="35" t="str">
        <f>IF(N41="u",IF(ISERROR(VLOOKUP(CODE(N41),Berechnung!$H$98:$K$147,4,0)),"",VLOOKUP(CODE(N41),Berechnung!$H$98:$K$147,4,0)),IF(ISERROR(VLOOKUP(N41,Berechnung!$A$98:$K$147,11,0)),"",VLOOKUP(N41,Berechnung!$A$98:$K$147,11,0)))</f>
        <v/>
      </c>
      <c r="BA41" s="35" t="str">
        <f>IF(O41="u",IF(ISERROR(VLOOKUP(CODE(O41),Berechnung!$H$98:$K$147,4,0)),"",VLOOKUP(CODE(O41),Berechnung!$H$98:$K$147,4,0)),IF(ISERROR(VLOOKUP(O41,Berechnung!$A$98:$K$147,11,0)),"",VLOOKUP(O41,Berechnung!$A$98:$K$147,11,0)))</f>
        <v/>
      </c>
      <c r="BB41" s="35" t="str">
        <f>IF(P41="u",IF(ISERROR(VLOOKUP(CODE(P41),Berechnung!$H$98:$K$147,4,0)),"",VLOOKUP(CODE(P41),Berechnung!$H$98:$K$147,4,0)),IF(ISERROR(VLOOKUP(P41,Berechnung!$A$98:$K$147,11,0)),"",VLOOKUP(P41,Berechnung!$A$98:$K$147,11,0)))</f>
        <v/>
      </c>
      <c r="BC41" s="35" t="str">
        <f>IF(Q41="u",IF(ISERROR(VLOOKUP(CODE(Q41),Berechnung!$H$98:$K$147,4,0)),"",VLOOKUP(CODE(Q41),Berechnung!$H$98:$K$147,4,0)),IF(ISERROR(VLOOKUP(Q41,Berechnung!$A$98:$K$147,11,0)),"",VLOOKUP(Q41,Berechnung!$A$98:$K$147,11,0)))</f>
        <v/>
      </c>
      <c r="BD41" s="35" t="str">
        <f>IF(R41="u",IF(ISERROR(VLOOKUP(CODE(R41),Berechnung!$H$98:$K$147,4,0)),"",VLOOKUP(CODE(R41),Berechnung!$H$98:$K$147,4,0)),IF(ISERROR(VLOOKUP(R41,Berechnung!$A$98:$K$147,11,0)),"",VLOOKUP(R41,Berechnung!$A$98:$K$147,11,0)))</f>
        <v/>
      </c>
      <c r="BE41" s="35" t="str">
        <f>IF(S41="u",IF(ISERROR(VLOOKUP(CODE(S41),Berechnung!$H$98:$K$147,4,0)),"",VLOOKUP(CODE(S41),Berechnung!$H$98:$K$147,4,0)),IF(ISERROR(VLOOKUP(S41,Berechnung!$A$98:$K$147,11,0)),"",VLOOKUP(S41,Berechnung!$A$98:$K$147,11,0)))</f>
        <v/>
      </c>
      <c r="BF41" s="35" t="str">
        <f>IF(T41="u",IF(ISERROR(VLOOKUP(CODE(T41),Berechnung!$H$98:$K$147,4,0)),"",VLOOKUP(CODE(T41),Berechnung!$H$98:$K$147,4,0)),IF(ISERROR(VLOOKUP(T41,Berechnung!$A$98:$K$147,11,0)),"",VLOOKUP(T41,Berechnung!$A$98:$K$147,11,0)))</f>
        <v/>
      </c>
      <c r="BG41" s="35" t="str">
        <f>IF(U41="u",IF(ISERROR(VLOOKUP(CODE(U41),Berechnung!$H$98:$K$147,4,0)),"",VLOOKUP(CODE(U41),Berechnung!$H$98:$K$147,4,0)),IF(ISERROR(VLOOKUP(U41,Berechnung!$A$98:$K$147,11,0)),"",VLOOKUP(U41,Berechnung!$A$98:$K$147,11,0)))</f>
        <v/>
      </c>
      <c r="BH41" s="35" t="str">
        <f>IF(V41="u",IF(ISERROR(VLOOKUP(CODE(V41),Berechnung!$H$98:$K$147,4,0)),"",VLOOKUP(CODE(V41),Berechnung!$H$98:$K$147,4,0)),IF(ISERROR(VLOOKUP(V41,Berechnung!$A$98:$K$147,11,0)),"",VLOOKUP(V41,Berechnung!$A$98:$K$147,11,0)))</f>
        <v/>
      </c>
      <c r="BI41" s="35" t="str">
        <f>IF(W41="u",IF(ISERROR(VLOOKUP(CODE(W41),Berechnung!$H$98:$K$147,4,0)),"",VLOOKUP(CODE(W41),Berechnung!$H$98:$K$147,4,0)),IF(ISERROR(VLOOKUP(W41,Berechnung!$A$98:$K$147,11,0)),"",VLOOKUP(W41,Berechnung!$A$98:$K$147,11,0)))</f>
        <v/>
      </c>
      <c r="BJ41" s="35" t="str">
        <f>IF(X41="u",IF(ISERROR(VLOOKUP(CODE(X41),Berechnung!$H$98:$K$147,4,0)),"",VLOOKUP(CODE(X41),Berechnung!$H$98:$K$147,4,0)),IF(ISERROR(VLOOKUP(X41,Berechnung!$A$98:$K$147,11,0)),"",VLOOKUP(X41,Berechnung!$A$98:$K$147,11,0)))</f>
        <v/>
      </c>
      <c r="BK41" s="35" t="str">
        <f>IF(Y41="u",IF(ISERROR(VLOOKUP(CODE(Y41),Berechnung!$H$98:$K$147,4,0)),"",VLOOKUP(CODE(Y41),Berechnung!$H$98:$K$147,4,0)),IF(ISERROR(VLOOKUP(Y41,Berechnung!$A$98:$K$147,11,0)),"",VLOOKUP(Y41,Berechnung!$A$98:$K$147,11,0)))</f>
        <v/>
      </c>
      <c r="BL41" s="35" t="str">
        <f>IF(Z41="u",IF(ISERROR(VLOOKUP(CODE(Z41),Berechnung!$H$98:$K$147,4,0)),"",VLOOKUP(CODE(Z41),Berechnung!$H$98:$K$147,4,0)),IF(ISERROR(VLOOKUP(Z41,Berechnung!$A$98:$K$147,11,0)),"",VLOOKUP(Z41,Berechnung!$A$98:$K$147,11,0)))</f>
        <v/>
      </c>
      <c r="BM41" s="35" t="str">
        <f>IF(AA41="u",IF(ISERROR(VLOOKUP(CODE(AA41),Berechnung!$H$98:$K$147,4,0)),"",VLOOKUP(CODE(AA41),Berechnung!$H$98:$K$147,4,0)),IF(ISERROR(VLOOKUP(AA41,Berechnung!$A$98:$K$147,11,0)),"",VLOOKUP(AA41,Berechnung!$A$98:$K$147,11,0)))</f>
        <v/>
      </c>
      <c r="BN41" s="35" t="str">
        <f>IF(AB41="u",IF(ISERROR(VLOOKUP(CODE(AB41),Berechnung!$H$98:$K$147,4,0)),"",VLOOKUP(CODE(AB41),Berechnung!$H$98:$K$147,4,0)),IF(ISERROR(VLOOKUP(AB41,Berechnung!$A$98:$K$147,11,0)),"",VLOOKUP(AB41,Berechnung!$A$98:$K$147,11,0)))</f>
        <v/>
      </c>
      <c r="BO41" s="35" t="str">
        <f>IF(AC41="u",IF(ISERROR(VLOOKUP(CODE(AC41),Berechnung!$H$98:$K$147,4,0)),"",VLOOKUP(CODE(AC41),Berechnung!$H$98:$K$147,4,0)),IF(ISERROR(VLOOKUP(AC41,Berechnung!$A$98:$K$147,11,0)),"",VLOOKUP(AC41,Berechnung!$A$98:$K$147,11,0)))</f>
        <v/>
      </c>
      <c r="BP41" s="35" t="str">
        <f>IF(AD41="u",IF(ISERROR(VLOOKUP(CODE(AD41),Berechnung!$H$98:$K$147,4,0)),"",VLOOKUP(CODE(AD41),Berechnung!$H$98:$K$147,4,0)),IF(ISERROR(VLOOKUP(AD41,Berechnung!$A$98:$K$147,11,0)),"",VLOOKUP(AD41,Berechnung!$A$98:$K$147,11,0)))</f>
        <v/>
      </c>
      <c r="BQ41" s="35" t="str">
        <f>IF(AE41="u",IF(ISERROR(VLOOKUP(CODE(AE41),Berechnung!$H$98:$K$147,4,0)),"",VLOOKUP(CODE(AE41),Berechnung!$H$98:$K$147,4,0)),IF(ISERROR(VLOOKUP(AE41,Berechnung!$A$98:$K$147,11,0)),"",VLOOKUP(AE41,Berechnung!$A$98:$K$147,11,0)))</f>
        <v/>
      </c>
      <c r="BR41" s="35" t="str">
        <f>IF(AF41="u",IF(ISERROR(VLOOKUP(CODE(AF41),Berechnung!$H$98:$K$147,4,0)),"",VLOOKUP(CODE(AF41),Berechnung!$H$98:$K$147,4,0)),IF(ISERROR(VLOOKUP(AF41,Berechnung!$A$98:$K$147,11,0)),"",VLOOKUP(AF41,Berechnung!$A$98:$K$147,11,0)))</f>
        <v/>
      </c>
      <c r="BS41" s="35" t="str">
        <f>IF(AG41="u",IF(ISERROR(VLOOKUP(CODE(AG41),Berechnung!$H$98:$K$147,4,0)),"",VLOOKUP(CODE(AG41),Berechnung!$H$98:$K$147,4,0)),IF(ISERROR(VLOOKUP(AG41,Berechnung!$A$98:$K$147,11,0)),"",VLOOKUP(AG41,Berechnung!$A$98:$K$147,11,0)))</f>
        <v/>
      </c>
      <c r="BT41" s="35" t="str">
        <f>IF(AH41="u",IF(ISERROR(VLOOKUP(CODE(AH41),Berechnung!$H$98:$K$147,4,0)),"",VLOOKUP(CODE(AH41),Berechnung!$H$98:$K$147,4,0)),IF(ISERROR(VLOOKUP(AH41,Berechnung!$A$98:$K$147,11,0)),"",VLOOKUP(AH41,Berechnung!$A$98:$K$147,11,0)))</f>
        <v/>
      </c>
      <c r="BU41" s="35" t="str">
        <f>IF(AI41="u",IF(ISERROR(VLOOKUP(CODE(AI41),Berechnung!$H$98:$K$147,4,0)),"",VLOOKUP(CODE(AI41),Berechnung!$H$98:$K$147,4,0)),IF(ISERROR(VLOOKUP(AI41,Berechnung!$A$98:$K$147,11,0)),"",VLOOKUP(AI41,Berechnung!$A$98:$K$147,11,0)))</f>
        <v/>
      </c>
      <c r="BV41" s="35" t="str">
        <f>IF(AJ41="u",IF(ISERROR(VLOOKUP(CODE(AJ41),Berechnung!$H$98:$K$147,4,0)),"",VLOOKUP(CODE(AJ41),Berechnung!$H$98:$K$147,4,0)),IF(ISERROR(VLOOKUP(AJ41,Berechnung!$A$98:$K$147,11,0)),"",VLOOKUP(AJ41,Berechnung!$A$98:$K$147,11,0)))</f>
        <v/>
      </c>
    </row>
    <row r="42" spans="2:74" x14ac:dyDescent="0.25">
      <c r="B42" s="103">
        <v>37</v>
      </c>
      <c r="C42" s="31" t="str">
        <f>IF(ISERROR(VLOOKUP(B42,Mitarbeiter!$B$2:$D$51,2,0)),"",IF(VLOOKUP(B42,Mitarbeiter!$B$2:$D$51,2,0)="","",VLOOKUP(B42,Mitarbeiter!$B$2:$D$51,2,0)))</f>
        <v>Vorname37</v>
      </c>
      <c r="D42" s="37" t="str">
        <f>IF(ISERROR(VLOOKUP(B42,Mitarbeiter!$B$2:$D$51,3,0)),"",IF(VLOOKUP(B42,Mitarbeiter!$B$2:$D$51,3,0)="","",VLOOKUP(B42,Mitarbeiter!$B$2:$D$51,3,0)))</f>
        <v>Nachname37</v>
      </c>
      <c r="E42" s="32">
        <f t="array" ref="E42">IF(ISERROR(INDEX(Berechnung!$L$44:$L$93,MATCH(B42,Personalnummer,0))),"",INDEX(Berechnung!$L$44:$L$93,MATCH(B42,Personalnummer,0)))</f>
        <v>0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35" t="str">
        <f t="array" ref="AK42">IF(B42="","",INDEX(Berechnung!$F$299:$F$348,ROW()-5))</f>
        <v>00:00</v>
      </c>
      <c r="AL42" s="29"/>
      <c r="AM42" s="29"/>
      <c r="AN42" s="29"/>
      <c r="AO42" s="29"/>
      <c r="AP42" s="82" t="str">
        <f>Berechnung!A188</f>
        <v/>
      </c>
      <c r="AR42" s="35" t="str">
        <f>IF(F42="u",IF(ISERROR(VLOOKUP(CODE(F42),Berechnung!$H$98:$K$147,4,0)),"",VLOOKUP(CODE(F42),Berechnung!$H$98:$K$147,4,0)),IF(ISERROR(VLOOKUP(F42,Berechnung!$A$98:$K$147,11,0)),"",VLOOKUP(F42,Berechnung!$A$98:$K$147,11,0)))</f>
        <v/>
      </c>
      <c r="AS42" s="35" t="str">
        <f>IF(G42="u",IF(ISERROR(VLOOKUP(CODE(G42),Berechnung!$H$98:$K$147,4,0)),"",VLOOKUP(CODE(G42),Berechnung!$H$98:$K$147,4,0)),IF(ISERROR(VLOOKUP(G42,Berechnung!$A$98:$K$147,11,0)),"",VLOOKUP(G42,Berechnung!$A$98:$K$147,11,0)))</f>
        <v/>
      </c>
      <c r="AT42" s="35" t="str">
        <f>IF(H42="u",IF(ISERROR(VLOOKUP(CODE(H42),Berechnung!$H$98:$K$147,4,0)),"",VLOOKUP(CODE(H42),Berechnung!$H$98:$K$147,4,0)),IF(ISERROR(VLOOKUP(H42,Berechnung!$A$98:$K$147,11,0)),"",VLOOKUP(H42,Berechnung!$A$98:$K$147,11,0)))</f>
        <v/>
      </c>
      <c r="AU42" s="35" t="str">
        <f>IF(I42="u",IF(ISERROR(VLOOKUP(CODE(I42),Berechnung!$H$98:$K$147,4,0)),"",VLOOKUP(CODE(I42),Berechnung!$H$98:$K$147,4,0)),IF(ISERROR(VLOOKUP(I42,Berechnung!$A$98:$K$147,11,0)),"",VLOOKUP(I42,Berechnung!$A$98:$K$147,11,0)))</f>
        <v/>
      </c>
      <c r="AV42" s="35" t="str">
        <f>IF(J42="u",IF(ISERROR(VLOOKUP(CODE(J42),Berechnung!$H$98:$K$147,4,0)),"",VLOOKUP(CODE(J42),Berechnung!$H$98:$K$147,4,0)),IF(ISERROR(VLOOKUP(J42,Berechnung!$A$98:$K$147,11,0)),"",VLOOKUP(J42,Berechnung!$A$98:$K$147,11,0)))</f>
        <v/>
      </c>
      <c r="AW42" s="35" t="str">
        <f>IF(K42="u",IF(ISERROR(VLOOKUP(CODE(K42),Berechnung!$H$98:$K$147,4,0)),"",VLOOKUP(CODE(K42),Berechnung!$H$98:$K$147,4,0)),IF(ISERROR(VLOOKUP(K42,Berechnung!$A$98:$K$147,11,0)),"",VLOOKUP(K42,Berechnung!$A$98:$K$147,11,0)))</f>
        <v/>
      </c>
      <c r="AX42" s="35" t="str">
        <f>IF(L42="u",IF(ISERROR(VLOOKUP(CODE(L42),Berechnung!$H$98:$K$147,4,0)),"",VLOOKUP(CODE(L42),Berechnung!$H$98:$K$147,4,0)),IF(ISERROR(VLOOKUP(L42,Berechnung!$A$98:$K$147,11,0)),"",VLOOKUP(L42,Berechnung!$A$98:$K$147,11,0)))</f>
        <v/>
      </c>
      <c r="AY42" s="35" t="str">
        <f>IF(M42="u",IF(ISERROR(VLOOKUP(CODE(M42),Berechnung!$H$98:$K$147,4,0)),"",VLOOKUP(CODE(M42),Berechnung!$H$98:$K$147,4,0)),IF(ISERROR(VLOOKUP(M42,Berechnung!$A$98:$K$147,11,0)),"",VLOOKUP(M42,Berechnung!$A$98:$K$147,11,0)))</f>
        <v/>
      </c>
      <c r="AZ42" s="35" t="str">
        <f>IF(N42="u",IF(ISERROR(VLOOKUP(CODE(N42),Berechnung!$H$98:$K$147,4,0)),"",VLOOKUP(CODE(N42),Berechnung!$H$98:$K$147,4,0)),IF(ISERROR(VLOOKUP(N42,Berechnung!$A$98:$K$147,11,0)),"",VLOOKUP(N42,Berechnung!$A$98:$K$147,11,0)))</f>
        <v/>
      </c>
      <c r="BA42" s="35" t="str">
        <f>IF(O42="u",IF(ISERROR(VLOOKUP(CODE(O42),Berechnung!$H$98:$K$147,4,0)),"",VLOOKUP(CODE(O42),Berechnung!$H$98:$K$147,4,0)),IF(ISERROR(VLOOKUP(O42,Berechnung!$A$98:$K$147,11,0)),"",VLOOKUP(O42,Berechnung!$A$98:$K$147,11,0)))</f>
        <v/>
      </c>
      <c r="BB42" s="35" t="str">
        <f>IF(P42="u",IF(ISERROR(VLOOKUP(CODE(P42),Berechnung!$H$98:$K$147,4,0)),"",VLOOKUP(CODE(P42),Berechnung!$H$98:$K$147,4,0)),IF(ISERROR(VLOOKUP(P42,Berechnung!$A$98:$K$147,11,0)),"",VLOOKUP(P42,Berechnung!$A$98:$K$147,11,0)))</f>
        <v/>
      </c>
      <c r="BC42" s="35" t="str">
        <f>IF(Q42="u",IF(ISERROR(VLOOKUP(CODE(Q42),Berechnung!$H$98:$K$147,4,0)),"",VLOOKUP(CODE(Q42),Berechnung!$H$98:$K$147,4,0)),IF(ISERROR(VLOOKUP(Q42,Berechnung!$A$98:$K$147,11,0)),"",VLOOKUP(Q42,Berechnung!$A$98:$K$147,11,0)))</f>
        <v/>
      </c>
      <c r="BD42" s="35" t="str">
        <f>IF(R42="u",IF(ISERROR(VLOOKUP(CODE(R42),Berechnung!$H$98:$K$147,4,0)),"",VLOOKUP(CODE(R42),Berechnung!$H$98:$K$147,4,0)),IF(ISERROR(VLOOKUP(R42,Berechnung!$A$98:$K$147,11,0)),"",VLOOKUP(R42,Berechnung!$A$98:$K$147,11,0)))</f>
        <v/>
      </c>
      <c r="BE42" s="35" t="str">
        <f>IF(S42="u",IF(ISERROR(VLOOKUP(CODE(S42),Berechnung!$H$98:$K$147,4,0)),"",VLOOKUP(CODE(S42),Berechnung!$H$98:$K$147,4,0)),IF(ISERROR(VLOOKUP(S42,Berechnung!$A$98:$K$147,11,0)),"",VLOOKUP(S42,Berechnung!$A$98:$K$147,11,0)))</f>
        <v/>
      </c>
      <c r="BF42" s="35" t="str">
        <f>IF(T42="u",IF(ISERROR(VLOOKUP(CODE(T42),Berechnung!$H$98:$K$147,4,0)),"",VLOOKUP(CODE(T42),Berechnung!$H$98:$K$147,4,0)),IF(ISERROR(VLOOKUP(T42,Berechnung!$A$98:$K$147,11,0)),"",VLOOKUP(T42,Berechnung!$A$98:$K$147,11,0)))</f>
        <v/>
      </c>
      <c r="BG42" s="35" t="str">
        <f>IF(U42="u",IF(ISERROR(VLOOKUP(CODE(U42),Berechnung!$H$98:$K$147,4,0)),"",VLOOKUP(CODE(U42),Berechnung!$H$98:$K$147,4,0)),IF(ISERROR(VLOOKUP(U42,Berechnung!$A$98:$K$147,11,0)),"",VLOOKUP(U42,Berechnung!$A$98:$K$147,11,0)))</f>
        <v/>
      </c>
      <c r="BH42" s="35" t="str">
        <f>IF(V42="u",IF(ISERROR(VLOOKUP(CODE(V42),Berechnung!$H$98:$K$147,4,0)),"",VLOOKUP(CODE(V42),Berechnung!$H$98:$K$147,4,0)),IF(ISERROR(VLOOKUP(V42,Berechnung!$A$98:$K$147,11,0)),"",VLOOKUP(V42,Berechnung!$A$98:$K$147,11,0)))</f>
        <v/>
      </c>
      <c r="BI42" s="35" t="str">
        <f>IF(W42="u",IF(ISERROR(VLOOKUP(CODE(W42),Berechnung!$H$98:$K$147,4,0)),"",VLOOKUP(CODE(W42),Berechnung!$H$98:$K$147,4,0)),IF(ISERROR(VLOOKUP(W42,Berechnung!$A$98:$K$147,11,0)),"",VLOOKUP(W42,Berechnung!$A$98:$K$147,11,0)))</f>
        <v/>
      </c>
      <c r="BJ42" s="35" t="str">
        <f>IF(X42="u",IF(ISERROR(VLOOKUP(CODE(X42),Berechnung!$H$98:$K$147,4,0)),"",VLOOKUP(CODE(X42),Berechnung!$H$98:$K$147,4,0)),IF(ISERROR(VLOOKUP(X42,Berechnung!$A$98:$K$147,11,0)),"",VLOOKUP(X42,Berechnung!$A$98:$K$147,11,0)))</f>
        <v/>
      </c>
      <c r="BK42" s="35" t="str">
        <f>IF(Y42="u",IF(ISERROR(VLOOKUP(CODE(Y42),Berechnung!$H$98:$K$147,4,0)),"",VLOOKUP(CODE(Y42),Berechnung!$H$98:$K$147,4,0)),IF(ISERROR(VLOOKUP(Y42,Berechnung!$A$98:$K$147,11,0)),"",VLOOKUP(Y42,Berechnung!$A$98:$K$147,11,0)))</f>
        <v/>
      </c>
      <c r="BL42" s="35" t="str">
        <f>IF(Z42="u",IF(ISERROR(VLOOKUP(CODE(Z42),Berechnung!$H$98:$K$147,4,0)),"",VLOOKUP(CODE(Z42),Berechnung!$H$98:$K$147,4,0)),IF(ISERROR(VLOOKUP(Z42,Berechnung!$A$98:$K$147,11,0)),"",VLOOKUP(Z42,Berechnung!$A$98:$K$147,11,0)))</f>
        <v/>
      </c>
      <c r="BM42" s="35" t="str">
        <f>IF(AA42="u",IF(ISERROR(VLOOKUP(CODE(AA42),Berechnung!$H$98:$K$147,4,0)),"",VLOOKUP(CODE(AA42),Berechnung!$H$98:$K$147,4,0)),IF(ISERROR(VLOOKUP(AA42,Berechnung!$A$98:$K$147,11,0)),"",VLOOKUP(AA42,Berechnung!$A$98:$K$147,11,0)))</f>
        <v/>
      </c>
      <c r="BN42" s="35" t="str">
        <f>IF(AB42="u",IF(ISERROR(VLOOKUP(CODE(AB42),Berechnung!$H$98:$K$147,4,0)),"",VLOOKUP(CODE(AB42),Berechnung!$H$98:$K$147,4,0)),IF(ISERROR(VLOOKUP(AB42,Berechnung!$A$98:$K$147,11,0)),"",VLOOKUP(AB42,Berechnung!$A$98:$K$147,11,0)))</f>
        <v/>
      </c>
      <c r="BO42" s="35" t="str">
        <f>IF(AC42="u",IF(ISERROR(VLOOKUP(CODE(AC42),Berechnung!$H$98:$K$147,4,0)),"",VLOOKUP(CODE(AC42),Berechnung!$H$98:$K$147,4,0)),IF(ISERROR(VLOOKUP(AC42,Berechnung!$A$98:$K$147,11,0)),"",VLOOKUP(AC42,Berechnung!$A$98:$K$147,11,0)))</f>
        <v/>
      </c>
      <c r="BP42" s="35" t="str">
        <f>IF(AD42="u",IF(ISERROR(VLOOKUP(CODE(AD42),Berechnung!$H$98:$K$147,4,0)),"",VLOOKUP(CODE(AD42),Berechnung!$H$98:$K$147,4,0)),IF(ISERROR(VLOOKUP(AD42,Berechnung!$A$98:$K$147,11,0)),"",VLOOKUP(AD42,Berechnung!$A$98:$K$147,11,0)))</f>
        <v/>
      </c>
      <c r="BQ42" s="35" t="str">
        <f>IF(AE42="u",IF(ISERROR(VLOOKUP(CODE(AE42),Berechnung!$H$98:$K$147,4,0)),"",VLOOKUP(CODE(AE42),Berechnung!$H$98:$K$147,4,0)),IF(ISERROR(VLOOKUP(AE42,Berechnung!$A$98:$K$147,11,0)),"",VLOOKUP(AE42,Berechnung!$A$98:$K$147,11,0)))</f>
        <v/>
      </c>
      <c r="BR42" s="35" t="str">
        <f>IF(AF42="u",IF(ISERROR(VLOOKUP(CODE(AF42),Berechnung!$H$98:$K$147,4,0)),"",VLOOKUP(CODE(AF42),Berechnung!$H$98:$K$147,4,0)),IF(ISERROR(VLOOKUP(AF42,Berechnung!$A$98:$K$147,11,0)),"",VLOOKUP(AF42,Berechnung!$A$98:$K$147,11,0)))</f>
        <v/>
      </c>
      <c r="BS42" s="35" t="str">
        <f>IF(AG42="u",IF(ISERROR(VLOOKUP(CODE(AG42),Berechnung!$H$98:$K$147,4,0)),"",VLOOKUP(CODE(AG42),Berechnung!$H$98:$K$147,4,0)),IF(ISERROR(VLOOKUP(AG42,Berechnung!$A$98:$K$147,11,0)),"",VLOOKUP(AG42,Berechnung!$A$98:$K$147,11,0)))</f>
        <v/>
      </c>
      <c r="BT42" s="35" t="str">
        <f>IF(AH42="u",IF(ISERROR(VLOOKUP(CODE(AH42),Berechnung!$H$98:$K$147,4,0)),"",VLOOKUP(CODE(AH42),Berechnung!$H$98:$K$147,4,0)),IF(ISERROR(VLOOKUP(AH42,Berechnung!$A$98:$K$147,11,0)),"",VLOOKUP(AH42,Berechnung!$A$98:$K$147,11,0)))</f>
        <v/>
      </c>
      <c r="BU42" s="35" t="str">
        <f>IF(AI42="u",IF(ISERROR(VLOOKUP(CODE(AI42),Berechnung!$H$98:$K$147,4,0)),"",VLOOKUP(CODE(AI42),Berechnung!$H$98:$K$147,4,0)),IF(ISERROR(VLOOKUP(AI42,Berechnung!$A$98:$K$147,11,0)),"",VLOOKUP(AI42,Berechnung!$A$98:$K$147,11,0)))</f>
        <v/>
      </c>
      <c r="BV42" s="35" t="str">
        <f>IF(AJ42="u",IF(ISERROR(VLOOKUP(CODE(AJ42),Berechnung!$H$98:$K$147,4,0)),"",VLOOKUP(CODE(AJ42),Berechnung!$H$98:$K$147,4,0)),IF(ISERROR(VLOOKUP(AJ42,Berechnung!$A$98:$K$147,11,0)),"",VLOOKUP(AJ42,Berechnung!$A$98:$K$147,11,0)))</f>
        <v/>
      </c>
    </row>
    <row r="43" spans="2:74" x14ac:dyDescent="0.25">
      <c r="B43" s="103">
        <v>38</v>
      </c>
      <c r="C43" s="31" t="str">
        <f>IF(ISERROR(VLOOKUP(B43,Mitarbeiter!$B$2:$D$51,2,0)),"",IF(VLOOKUP(B43,Mitarbeiter!$B$2:$D$51,2,0)="","",VLOOKUP(B43,Mitarbeiter!$B$2:$D$51,2,0)))</f>
        <v>Vorname38</v>
      </c>
      <c r="D43" s="37" t="str">
        <f>IF(ISERROR(VLOOKUP(B43,Mitarbeiter!$B$2:$D$51,3,0)),"",IF(VLOOKUP(B43,Mitarbeiter!$B$2:$D$51,3,0)="","",VLOOKUP(B43,Mitarbeiter!$B$2:$D$51,3,0)))</f>
        <v>Nachname38</v>
      </c>
      <c r="E43" s="32">
        <f t="array" ref="E43">IF(ISERROR(INDEX(Berechnung!$L$44:$L$93,MATCH(B43,Personalnummer,0))),"",INDEX(Berechnung!$L$44:$L$93,MATCH(B43,Personalnummer,0)))</f>
        <v>0</v>
      </c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35" t="str">
        <f t="array" ref="AK43">IF(B43="","",INDEX(Berechnung!$F$299:$F$348,ROW()-5))</f>
        <v>00:00</v>
      </c>
      <c r="AL43" s="29"/>
      <c r="AM43" s="29"/>
      <c r="AN43" s="29"/>
      <c r="AO43" s="29"/>
      <c r="AP43" s="82" t="str">
        <f>Berechnung!A189</f>
        <v/>
      </c>
      <c r="AR43" s="35" t="str">
        <f>IF(F43="u",IF(ISERROR(VLOOKUP(CODE(F43),Berechnung!$H$98:$K$147,4,0)),"",VLOOKUP(CODE(F43),Berechnung!$H$98:$K$147,4,0)),IF(ISERROR(VLOOKUP(F43,Berechnung!$A$98:$K$147,11,0)),"",VLOOKUP(F43,Berechnung!$A$98:$K$147,11,0)))</f>
        <v/>
      </c>
      <c r="AS43" s="35" t="str">
        <f>IF(G43="u",IF(ISERROR(VLOOKUP(CODE(G43),Berechnung!$H$98:$K$147,4,0)),"",VLOOKUP(CODE(G43),Berechnung!$H$98:$K$147,4,0)),IF(ISERROR(VLOOKUP(G43,Berechnung!$A$98:$K$147,11,0)),"",VLOOKUP(G43,Berechnung!$A$98:$K$147,11,0)))</f>
        <v/>
      </c>
      <c r="AT43" s="35" t="str">
        <f>IF(H43="u",IF(ISERROR(VLOOKUP(CODE(H43),Berechnung!$H$98:$K$147,4,0)),"",VLOOKUP(CODE(H43),Berechnung!$H$98:$K$147,4,0)),IF(ISERROR(VLOOKUP(H43,Berechnung!$A$98:$K$147,11,0)),"",VLOOKUP(H43,Berechnung!$A$98:$K$147,11,0)))</f>
        <v/>
      </c>
      <c r="AU43" s="35" t="str">
        <f>IF(I43="u",IF(ISERROR(VLOOKUP(CODE(I43),Berechnung!$H$98:$K$147,4,0)),"",VLOOKUP(CODE(I43),Berechnung!$H$98:$K$147,4,0)),IF(ISERROR(VLOOKUP(I43,Berechnung!$A$98:$K$147,11,0)),"",VLOOKUP(I43,Berechnung!$A$98:$K$147,11,0)))</f>
        <v/>
      </c>
      <c r="AV43" s="35" t="str">
        <f>IF(J43="u",IF(ISERROR(VLOOKUP(CODE(J43),Berechnung!$H$98:$K$147,4,0)),"",VLOOKUP(CODE(J43),Berechnung!$H$98:$K$147,4,0)),IF(ISERROR(VLOOKUP(J43,Berechnung!$A$98:$K$147,11,0)),"",VLOOKUP(J43,Berechnung!$A$98:$K$147,11,0)))</f>
        <v/>
      </c>
      <c r="AW43" s="35" t="str">
        <f>IF(K43="u",IF(ISERROR(VLOOKUP(CODE(K43),Berechnung!$H$98:$K$147,4,0)),"",VLOOKUP(CODE(K43),Berechnung!$H$98:$K$147,4,0)),IF(ISERROR(VLOOKUP(K43,Berechnung!$A$98:$K$147,11,0)),"",VLOOKUP(K43,Berechnung!$A$98:$K$147,11,0)))</f>
        <v/>
      </c>
      <c r="AX43" s="35" t="str">
        <f>IF(L43="u",IF(ISERROR(VLOOKUP(CODE(L43),Berechnung!$H$98:$K$147,4,0)),"",VLOOKUP(CODE(L43),Berechnung!$H$98:$K$147,4,0)),IF(ISERROR(VLOOKUP(L43,Berechnung!$A$98:$K$147,11,0)),"",VLOOKUP(L43,Berechnung!$A$98:$K$147,11,0)))</f>
        <v/>
      </c>
      <c r="AY43" s="35" t="str">
        <f>IF(M43="u",IF(ISERROR(VLOOKUP(CODE(M43),Berechnung!$H$98:$K$147,4,0)),"",VLOOKUP(CODE(M43),Berechnung!$H$98:$K$147,4,0)),IF(ISERROR(VLOOKUP(M43,Berechnung!$A$98:$K$147,11,0)),"",VLOOKUP(M43,Berechnung!$A$98:$K$147,11,0)))</f>
        <v/>
      </c>
      <c r="AZ43" s="35" t="str">
        <f>IF(N43="u",IF(ISERROR(VLOOKUP(CODE(N43),Berechnung!$H$98:$K$147,4,0)),"",VLOOKUP(CODE(N43),Berechnung!$H$98:$K$147,4,0)),IF(ISERROR(VLOOKUP(N43,Berechnung!$A$98:$K$147,11,0)),"",VLOOKUP(N43,Berechnung!$A$98:$K$147,11,0)))</f>
        <v/>
      </c>
      <c r="BA43" s="35" t="str">
        <f>IF(O43="u",IF(ISERROR(VLOOKUP(CODE(O43),Berechnung!$H$98:$K$147,4,0)),"",VLOOKUP(CODE(O43),Berechnung!$H$98:$K$147,4,0)),IF(ISERROR(VLOOKUP(O43,Berechnung!$A$98:$K$147,11,0)),"",VLOOKUP(O43,Berechnung!$A$98:$K$147,11,0)))</f>
        <v/>
      </c>
      <c r="BB43" s="35" t="str">
        <f>IF(P43="u",IF(ISERROR(VLOOKUP(CODE(P43),Berechnung!$H$98:$K$147,4,0)),"",VLOOKUP(CODE(P43),Berechnung!$H$98:$K$147,4,0)),IF(ISERROR(VLOOKUP(P43,Berechnung!$A$98:$K$147,11,0)),"",VLOOKUP(P43,Berechnung!$A$98:$K$147,11,0)))</f>
        <v/>
      </c>
      <c r="BC43" s="35" t="str">
        <f>IF(Q43="u",IF(ISERROR(VLOOKUP(CODE(Q43),Berechnung!$H$98:$K$147,4,0)),"",VLOOKUP(CODE(Q43),Berechnung!$H$98:$K$147,4,0)),IF(ISERROR(VLOOKUP(Q43,Berechnung!$A$98:$K$147,11,0)),"",VLOOKUP(Q43,Berechnung!$A$98:$K$147,11,0)))</f>
        <v/>
      </c>
      <c r="BD43" s="35" t="str">
        <f>IF(R43="u",IF(ISERROR(VLOOKUP(CODE(R43),Berechnung!$H$98:$K$147,4,0)),"",VLOOKUP(CODE(R43),Berechnung!$H$98:$K$147,4,0)),IF(ISERROR(VLOOKUP(R43,Berechnung!$A$98:$K$147,11,0)),"",VLOOKUP(R43,Berechnung!$A$98:$K$147,11,0)))</f>
        <v/>
      </c>
      <c r="BE43" s="35" t="str">
        <f>IF(S43="u",IF(ISERROR(VLOOKUP(CODE(S43),Berechnung!$H$98:$K$147,4,0)),"",VLOOKUP(CODE(S43),Berechnung!$H$98:$K$147,4,0)),IF(ISERROR(VLOOKUP(S43,Berechnung!$A$98:$K$147,11,0)),"",VLOOKUP(S43,Berechnung!$A$98:$K$147,11,0)))</f>
        <v/>
      </c>
      <c r="BF43" s="35" t="str">
        <f>IF(T43="u",IF(ISERROR(VLOOKUP(CODE(T43),Berechnung!$H$98:$K$147,4,0)),"",VLOOKUP(CODE(T43),Berechnung!$H$98:$K$147,4,0)),IF(ISERROR(VLOOKUP(T43,Berechnung!$A$98:$K$147,11,0)),"",VLOOKUP(T43,Berechnung!$A$98:$K$147,11,0)))</f>
        <v/>
      </c>
      <c r="BG43" s="35" t="str">
        <f>IF(U43="u",IF(ISERROR(VLOOKUP(CODE(U43),Berechnung!$H$98:$K$147,4,0)),"",VLOOKUP(CODE(U43),Berechnung!$H$98:$K$147,4,0)),IF(ISERROR(VLOOKUP(U43,Berechnung!$A$98:$K$147,11,0)),"",VLOOKUP(U43,Berechnung!$A$98:$K$147,11,0)))</f>
        <v/>
      </c>
      <c r="BH43" s="35" t="str">
        <f>IF(V43="u",IF(ISERROR(VLOOKUP(CODE(V43),Berechnung!$H$98:$K$147,4,0)),"",VLOOKUP(CODE(V43),Berechnung!$H$98:$K$147,4,0)),IF(ISERROR(VLOOKUP(V43,Berechnung!$A$98:$K$147,11,0)),"",VLOOKUP(V43,Berechnung!$A$98:$K$147,11,0)))</f>
        <v/>
      </c>
      <c r="BI43" s="35" t="str">
        <f>IF(W43="u",IF(ISERROR(VLOOKUP(CODE(W43),Berechnung!$H$98:$K$147,4,0)),"",VLOOKUP(CODE(W43),Berechnung!$H$98:$K$147,4,0)),IF(ISERROR(VLOOKUP(W43,Berechnung!$A$98:$K$147,11,0)),"",VLOOKUP(W43,Berechnung!$A$98:$K$147,11,0)))</f>
        <v/>
      </c>
      <c r="BJ43" s="35" t="str">
        <f>IF(X43="u",IF(ISERROR(VLOOKUP(CODE(X43),Berechnung!$H$98:$K$147,4,0)),"",VLOOKUP(CODE(X43),Berechnung!$H$98:$K$147,4,0)),IF(ISERROR(VLOOKUP(X43,Berechnung!$A$98:$K$147,11,0)),"",VLOOKUP(X43,Berechnung!$A$98:$K$147,11,0)))</f>
        <v/>
      </c>
      <c r="BK43" s="35" t="str">
        <f>IF(Y43="u",IF(ISERROR(VLOOKUP(CODE(Y43),Berechnung!$H$98:$K$147,4,0)),"",VLOOKUP(CODE(Y43),Berechnung!$H$98:$K$147,4,0)),IF(ISERROR(VLOOKUP(Y43,Berechnung!$A$98:$K$147,11,0)),"",VLOOKUP(Y43,Berechnung!$A$98:$K$147,11,0)))</f>
        <v/>
      </c>
      <c r="BL43" s="35" t="str">
        <f>IF(Z43="u",IF(ISERROR(VLOOKUP(CODE(Z43),Berechnung!$H$98:$K$147,4,0)),"",VLOOKUP(CODE(Z43),Berechnung!$H$98:$K$147,4,0)),IF(ISERROR(VLOOKUP(Z43,Berechnung!$A$98:$K$147,11,0)),"",VLOOKUP(Z43,Berechnung!$A$98:$K$147,11,0)))</f>
        <v/>
      </c>
      <c r="BM43" s="35" t="str">
        <f>IF(AA43="u",IF(ISERROR(VLOOKUP(CODE(AA43),Berechnung!$H$98:$K$147,4,0)),"",VLOOKUP(CODE(AA43),Berechnung!$H$98:$K$147,4,0)),IF(ISERROR(VLOOKUP(AA43,Berechnung!$A$98:$K$147,11,0)),"",VLOOKUP(AA43,Berechnung!$A$98:$K$147,11,0)))</f>
        <v/>
      </c>
      <c r="BN43" s="35" t="str">
        <f>IF(AB43="u",IF(ISERROR(VLOOKUP(CODE(AB43),Berechnung!$H$98:$K$147,4,0)),"",VLOOKUP(CODE(AB43),Berechnung!$H$98:$K$147,4,0)),IF(ISERROR(VLOOKUP(AB43,Berechnung!$A$98:$K$147,11,0)),"",VLOOKUP(AB43,Berechnung!$A$98:$K$147,11,0)))</f>
        <v/>
      </c>
      <c r="BO43" s="35" t="str">
        <f>IF(AC43="u",IF(ISERROR(VLOOKUP(CODE(AC43),Berechnung!$H$98:$K$147,4,0)),"",VLOOKUP(CODE(AC43),Berechnung!$H$98:$K$147,4,0)),IF(ISERROR(VLOOKUP(AC43,Berechnung!$A$98:$K$147,11,0)),"",VLOOKUP(AC43,Berechnung!$A$98:$K$147,11,0)))</f>
        <v/>
      </c>
      <c r="BP43" s="35" t="str">
        <f>IF(AD43="u",IF(ISERROR(VLOOKUP(CODE(AD43),Berechnung!$H$98:$K$147,4,0)),"",VLOOKUP(CODE(AD43),Berechnung!$H$98:$K$147,4,0)),IF(ISERROR(VLOOKUP(AD43,Berechnung!$A$98:$K$147,11,0)),"",VLOOKUP(AD43,Berechnung!$A$98:$K$147,11,0)))</f>
        <v/>
      </c>
      <c r="BQ43" s="35" t="str">
        <f>IF(AE43="u",IF(ISERROR(VLOOKUP(CODE(AE43),Berechnung!$H$98:$K$147,4,0)),"",VLOOKUP(CODE(AE43),Berechnung!$H$98:$K$147,4,0)),IF(ISERROR(VLOOKUP(AE43,Berechnung!$A$98:$K$147,11,0)),"",VLOOKUP(AE43,Berechnung!$A$98:$K$147,11,0)))</f>
        <v/>
      </c>
      <c r="BR43" s="35" t="str">
        <f>IF(AF43="u",IF(ISERROR(VLOOKUP(CODE(AF43),Berechnung!$H$98:$K$147,4,0)),"",VLOOKUP(CODE(AF43),Berechnung!$H$98:$K$147,4,0)),IF(ISERROR(VLOOKUP(AF43,Berechnung!$A$98:$K$147,11,0)),"",VLOOKUP(AF43,Berechnung!$A$98:$K$147,11,0)))</f>
        <v/>
      </c>
      <c r="BS43" s="35" t="str">
        <f>IF(AG43="u",IF(ISERROR(VLOOKUP(CODE(AG43),Berechnung!$H$98:$K$147,4,0)),"",VLOOKUP(CODE(AG43),Berechnung!$H$98:$K$147,4,0)),IF(ISERROR(VLOOKUP(AG43,Berechnung!$A$98:$K$147,11,0)),"",VLOOKUP(AG43,Berechnung!$A$98:$K$147,11,0)))</f>
        <v/>
      </c>
      <c r="BT43" s="35" t="str">
        <f>IF(AH43="u",IF(ISERROR(VLOOKUP(CODE(AH43),Berechnung!$H$98:$K$147,4,0)),"",VLOOKUP(CODE(AH43),Berechnung!$H$98:$K$147,4,0)),IF(ISERROR(VLOOKUP(AH43,Berechnung!$A$98:$K$147,11,0)),"",VLOOKUP(AH43,Berechnung!$A$98:$K$147,11,0)))</f>
        <v/>
      </c>
      <c r="BU43" s="35" t="str">
        <f>IF(AI43="u",IF(ISERROR(VLOOKUP(CODE(AI43),Berechnung!$H$98:$K$147,4,0)),"",VLOOKUP(CODE(AI43),Berechnung!$H$98:$K$147,4,0)),IF(ISERROR(VLOOKUP(AI43,Berechnung!$A$98:$K$147,11,0)),"",VLOOKUP(AI43,Berechnung!$A$98:$K$147,11,0)))</f>
        <v/>
      </c>
      <c r="BV43" s="35" t="str">
        <f>IF(AJ43="u",IF(ISERROR(VLOOKUP(CODE(AJ43),Berechnung!$H$98:$K$147,4,0)),"",VLOOKUP(CODE(AJ43),Berechnung!$H$98:$K$147,4,0)),IF(ISERROR(VLOOKUP(AJ43,Berechnung!$A$98:$K$147,11,0)),"",VLOOKUP(AJ43,Berechnung!$A$98:$K$147,11,0)))</f>
        <v/>
      </c>
    </row>
    <row r="44" spans="2:74" x14ac:dyDescent="0.25">
      <c r="B44" s="103">
        <v>39</v>
      </c>
      <c r="C44" s="31" t="str">
        <f>IF(ISERROR(VLOOKUP(B44,Mitarbeiter!$B$2:$D$51,2,0)),"",IF(VLOOKUP(B44,Mitarbeiter!$B$2:$D$51,2,0)="","",VLOOKUP(B44,Mitarbeiter!$B$2:$D$51,2,0)))</f>
        <v>Vorname39</v>
      </c>
      <c r="D44" s="37" t="str">
        <f>IF(ISERROR(VLOOKUP(B44,Mitarbeiter!$B$2:$D$51,3,0)),"",IF(VLOOKUP(B44,Mitarbeiter!$B$2:$D$51,3,0)="","",VLOOKUP(B44,Mitarbeiter!$B$2:$D$51,3,0)))</f>
        <v>Nachname39</v>
      </c>
      <c r="E44" s="32">
        <f t="array" ref="E44">IF(ISERROR(INDEX(Berechnung!$L$44:$L$93,MATCH(B44,Personalnummer,0))),"",INDEX(Berechnung!$L$44:$L$93,MATCH(B44,Personalnummer,0)))</f>
        <v>0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35" t="str">
        <f t="array" ref="AK44">IF(B44="","",INDEX(Berechnung!$F$299:$F$348,ROW()-5))</f>
        <v>00:00</v>
      </c>
      <c r="AL44" s="29"/>
      <c r="AM44" s="29"/>
      <c r="AN44" s="29"/>
      <c r="AO44" s="29"/>
      <c r="AP44" s="82" t="str">
        <f>Berechnung!A190</f>
        <v/>
      </c>
      <c r="AR44" s="35" t="str">
        <f>IF(F44="u",IF(ISERROR(VLOOKUP(CODE(F44),Berechnung!$H$98:$K$147,4,0)),"",VLOOKUP(CODE(F44),Berechnung!$H$98:$K$147,4,0)),IF(ISERROR(VLOOKUP(F44,Berechnung!$A$98:$K$147,11,0)),"",VLOOKUP(F44,Berechnung!$A$98:$K$147,11,0)))</f>
        <v/>
      </c>
      <c r="AS44" s="35" t="str">
        <f>IF(G44="u",IF(ISERROR(VLOOKUP(CODE(G44),Berechnung!$H$98:$K$147,4,0)),"",VLOOKUP(CODE(G44),Berechnung!$H$98:$K$147,4,0)),IF(ISERROR(VLOOKUP(G44,Berechnung!$A$98:$K$147,11,0)),"",VLOOKUP(G44,Berechnung!$A$98:$K$147,11,0)))</f>
        <v/>
      </c>
      <c r="AT44" s="35" t="str">
        <f>IF(H44="u",IF(ISERROR(VLOOKUP(CODE(H44),Berechnung!$H$98:$K$147,4,0)),"",VLOOKUP(CODE(H44),Berechnung!$H$98:$K$147,4,0)),IF(ISERROR(VLOOKUP(H44,Berechnung!$A$98:$K$147,11,0)),"",VLOOKUP(H44,Berechnung!$A$98:$K$147,11,0)))</f>
        <v/>
      </c>
      <c r="AU44" s="35" t="str">
        <f>IF(I44="u",IF(ISERROR(VLOOKUP(CODE(I44),Berechnung!$H$98:$K$147,4,0)),"",VLOOKUP(CODE(I44),Berechnung!$H$98:$K$147,4,0)),IF(ISERROR(VLOOKUP(I44,Berechnung!$A$98:$K$147,11,0)),"",VLOOKUP(I44,Berechnung!$A$98:$K$147,11,0)))</f>
        <v/>
      </c>
      <c r="AV44" s="35" t="str">
        <f>IF(J44="u",IF(ISERROR(VLOOKUP(CODE(J44),Berechnung!$H$98:$K$147,4,0)),"",VLOOKUP(CODE(J44),Berechnung!$H$98:$K$147,4,0)),IF(ISERROR(VLOOKUP(J44,Berechnung!$A$98:$K$147,11,0)),"",VLOOKUP(J44,Berechnung!$A$98:$K$147,11,0)))</f>
        <v/>
      </c>
      <c r="AW44" s="35" t="str">
        <f>IF(K44="u",IF(ISERROR(VLOOKUP(CODE(K44),Berechnung!$H$98:$K$147,4,0)),"",VLOOKUP(CODE(K44),Berechnung!$H$98:$K$147,4,0)),IF(ISERROR(VLOOKUP(K44,Berechnung!$A$98:$K$147,11,0)),"",VLOOKUP(K44,Berechnung!$A$98:$K$147,11,0)))</f>
        <v/>
      </c>
      <c r="AX44" s="35" t="str">
        <f>IF(L44="u",IF(ISERROR(VLOOKUP(CODE(L44),Berechnung!$H$98:$K$147,4,0)),"",VLOOKUP(CODE(L44),Berechnung!$H$98:$K$147,4,0)),IF(ISERROR(VLOOKUP(L44,Berechnung!$A$98:$K$147,11,0)),"",VLOOKUP(L44,Berechnung!$A$98:$K$147,11,0)))</f>
        <v/>
      </c>
      <c r="AY44" s="35" t="str">
        <f>IF(M44="u",IF(ISERROR(VLOOKUP(CODE(M44),Berechnung!$H$98:$K$147,4,0)),"",VLOOKUP(CODE(M44),Berechnung!$H$98:$K$147,4,0)),IF(ISERROR(VLOOKUP(M44,Berechnung!$A$98:$K$147,11,0)),"",VLOOKUP(M44,Berechnung!$A$98:$K$147,11,0)))</f>
        <v/>
      </c>
      <c r="AZ44" s="35" t="str">
        <f>IF(N44="u",IF(ISERROR(VLOOKUP(CODE(N44),Berechnung!$H$98:$K$147,4,0)),"",VLOOKUP(CODE(N44),Berechnung!$H$98:$K$147,4,0)),IF(ISERROR(VLOOKUP(N44,Berechnung!$A$98:$K$147,11,0)),"",VLOOKUP(N44,Berechnung!$A$98:$K$147,11,0)))</f>
        <v/>
      </c>
      <c r="BA44" s="35" t="str">
        <f>IF(O44="u",IF(ISERROR(VLOOKUP(CODE(O44),Berechnung!$H$98:$K$147,4,0)),"",VLOOKUP(CODE(O44),Berechnung!$H$98:$K$147,4,0)),IF(ISERROR(VLOOKUP(O44,Berechnung!$A$98:$K$147,11,0)),"",VLOOKUP(O44,Berechnung!$A$98:$K$147,11,0)))</f>
        <v/>
      </c>
      <c r="BB44" s="35" t="str">
        <f>IF(P44="u",IF(ISERROR(VLOOKUP(CODE(P44),Berechnung!$H$98:$K$147,4,0)),"",VLOOKUP(CODE(P44),Berechnung!$H$98:$K$147,4,0)),IF(ISERROR(VLOOKUP(P44,Berechnung!$A$98:$K$147,11,0)),"",VLOOKUP(P44,Berechnung!$A$98:$K$147,11,0)))</f>
        <v/>
      </c>
      <c r="BC44" s="35" t="str">
        <f>IF(Q44="u",IF(ISERROR(VLOOKUP(CODE(Q44),Berechnung!$H$98:$K$147,4,0)),"",VLOOKUP(CODE(Q44),Berechnung!$H$98:$K$147,4,0)),IF(ISERROR(VLOOKUP(Q44,Berechnung!$A$98:$K$147,11,0)),"",VLOOKUP(Q44,Berechnung!$A$98:$K$147,11,0)))</f>
        <v/>
      </c>
      <c r="BD44" s="35" t="str">
        <f>IF(R44="u",IF(ISERROR(VLOOKUP(CODE(R44),Berechnung!$H$98:$K$147,4,0)),"",VLOOKUP(CODE(R44),Berechnung!$H$98:$K$147,4,0)),IF(ISERROR(VLOOKUP(R44,Berechnung!$A$98:$K$147,11,0)),"",VLOOKUP(R44,Berechnung!$A$98:$K$147,11,0)))</f>
        <v/>
      </c>
      <c r="BE44" s="35" t="str">
        <f>IF(S44="u",IF(ISERROR(VLOOKUP(CODE(S44),Berechnung!$H$98:$K$147,4,0)),"",VLOOKUP(CODE(S44),Berechnung!$H$98:$K$147,4,0)),IF(ISERROR(VLOOKUP(S44,Berechnung!$A$98:$K$147,11,0)),"",VLOOKUP(S44,Berechnung!$A$98:$K$147,11,0)))</f>
        <v/>
      </c>
      <c r="BF44" s="35" t="str">
        <f>IF(T44="u",IF(ISERROR(VLOOKUP(CODE(T44),Berechnung!$H$98:$K$147,4,0)),"",VLOOKUP(CODE(T44),Berechnung!$H$98:$K$147,4,0)),IF(ISERROR(VLOOKUP(T44,Berechnung!$A$98:$K$147,11,0)),"",VLOOKUP(T44,Berechnung!$A$98:$K$147,11,0)))</f>
        <v/>
      </c>
      <c r="BG44" s="35" t="str">
        <f>IF(U44="u",IF(ISERROR(VLOOKUP(CODE(U44),Berechnung!$H$98:$K$147,4,0)),"",VLOOKUP(CODE(U44),Berechnung!$H$98:$K$147,4,0)),IF(ISERROR(VLOOKUP(U44,Berechnung!$A$98:$K$147,11,0)),"",VLOOKUP(U44,Berechnung!$A$98:$K$147,11,0)))</f>
        <v/>
      </c>
      <c r="BH44" s="35" t="str">
        <f>IF(V44="u",IF(ISERROR(VLOOKUP(CODE(V44),Berechnung!$H$98:$K$147,4,0)),"",VLOOKUP(CODE(V44),Berechnung!$H$98:$K$147,4,0)),IF(ISERROR(VLOOKUP(V44,Berechnung!$A$98:$K$147,11,0)),"",VLOOKUP(V44,Berechnung!$A$98:$K$147,11,0)))</f>
        <v/>
      </c>
      <c r="BI44" s="35" t="str">
        <f>IF(W44="u",IF(ISERROR(VLOOKUP(CODE(W44),Berechnung!$H$98:$K$147,4,0)),"",VLOOKUP(CODE(W44),Berechnung!$H$98:$K$147,4,0)),IF(ISERROR(VLOOKUP(W44,Berechnung!$A$98:$K$147,11,0)),"",VLOOKUP(W44,Berechnung!$A$98:$K$147,11,0)))</f>
        <v/>
      </c>
      <c r="BJ44" s="35" t="str">
        <f>IF(X44="u",IF(ISERROR(VLOOKUP(CODE(X44),Berechnung!$H$98:$K$147,4,0)),"",VLOOKUP(CODE(X44),Berechnung!$H$98:$K$147,4,0)),IF(ISERROR(VLOOKUP(X44,Berechnung!$A$98:$K$147,11,0)),"",VLOOKUP(X44,Berechnung!$A$98:$K$147,11,0)))</f>
        <v/>
      </c>
      <c r="BK44" s="35" t="str">
        <f>IF(Y44="u",IF(ISERROR(VLOOKUP(CODE(Y44),Berechnung!$H$98:$K$147,4,0)),"",VLOOKUP(CODE(Y44),Berechnung!$H$98:$K$147,4,0)),IF(ISERROR(VLOOKUP(Y44,Berechnung!$A$98:$K$147,11,0)),"",VLOOKUP(Y44,Berechnung!$A$98:$K$147,11,0)))</f>
        <v/>
      </c>
      <c r="BL44" s="35" t="str">
        <f>IF(Z44="u",IF(ISERROR(VLOOKUP(CODE(Z44),Berechnung!$H$98:$K$147,4,0)),"",VLOOKUP(CODE(Z44),Berechnung!$H$98:$K$147,4,0)),IF(ISERROR(VLOOKUP(Z44,Berechnung!$A$98:$K$147,11,0)),"",VLOOKUP(Z44,Berechnung!$A$98:$K$147,11,0)))</f>
        <v/>
      </c>
      <c r="BM44" s="35" t="str">
        <f>IF(AA44="u",IF(ISERROR(VLOOKUP(CODE(AA44),Berechnung!$H$98:$K$147,4,0)),"",VLOOKUP(CODE(AA44),Berechnung!$H$98:$K$147,4,0)),IF(ISERROR(VLOOKUP(AA44,Berechnung!$A$98:$K$147,11,0)),"",VLOOKUP(AA44,Berechnung!$A$98:$K$147,11,0)))</f>
        <v/>
      </c>
      <c r="BN44" s="35" t="str">
        <f>IF(AB44="u",IF(ISERROR(VLOOKUP(CODE(AB44),Berechnung!$H$98:$K$147,4,0)),"",VLOOKUP(CODE(AB44),Berechnung!$H$98:$K$147,4,0)),IF(ISERROR(VLOOKUP(AB44,Berechnung!$A$98:$K$147,11,0)),"",VLOOKUP(AB44,Berechnung!$A$98:$K$147,11,0)))</f>
        <v/>
      </c>
      <c r="BO44" s="35" t="str">
        <f>IF(AC44="u",IF(ISERROR(VLOOKUP(CODE(AC44),Berechnung!$H$98:$K$147,4,0)),"",VLOOKUP(CODE(AC44),Berechnung!$H$98:$K$147,4,0)),IF(ISERROR(VLOOKUP(AC44,Berechnung!$A$98:$K$147,11,0)),"",VLOOKUP(AC44,Berechnung!$A$98:$K$147,11,0)))</f>
        <v/>
      </c>
      <c r="BP44" s="35" t="str">
        <f>IF(AD44="u",IF(ISERROR(VLOOKUP(CODE(AD44),Berechnung!$H$98:$K$147,4,0)),"",VLOOKUP(CODE(AD44),Berechnung!$H$98:$K$147,4,0)),IF(ISERROR(VLOOKUP(AD44,Berechnung!$A$98:$K$147,11,0)),"",VLOOKUP(AD44,Berechnung!$A$98:$K$147,11,0)))</f>
        <v/>
      </c>
      <c r="BQ44" s="35" t="str">
        <f>IF(AE44="u",IF(ISERROR(VLOOKUP(CODE(AE44),Berechnung!$H$98:$K$147,4,0)),"",VLOOKUP(CODE(AE44),Berechnung!$H$98:$K$147,4,0)),IF(ISERROR(VLOOKUP(AE44,Berechnung!$A$98:$K$147,11,0)),"",VLOOKUP(AE44,Berechnung!$A$98:$K$147,11,0)))</f>
        <v/>
      </c>
      <c r="BR44" s="35" t="str">
        <f>IF(AF44="u",IF(ISERROR(VLOOKUP(CODE(AF44),Berechnung!$H$98:$K$147,4,0)),"",VLOOKUP(CODE(AF44),Berechnung!$H$98:$K$147,4,0)),IF(ISERROR(VLOOKUP(AF44,Berechnung!$A$98:$K$147,11,0)),"",VLOOKUP(AF44,Berechnung!$A$98:$K$147,11,0)))</f>
        <v/>
      </c>
      <c r="BS44" s="35" t="str">
        <f>IF(AG44="u",IF(ISERROR(VLOOKUP(CODE(AG44),Berechnung!$H$98:$K$147,4,0)),"",VLOOKUP(CODE(AG44),Berechnung!$H$98:$K$147,4,0)),IF(ISERROR(VLOOKUP(AG44,Berechnung!$A$98:$K$147,11,0)),"",VLOOKUP(AG44,Berechnung!$A$98:$K$147,11,0)))</f>
        <v/>
      </c>
      <c r="BT44" s="35" t="str">
        <f>IF(AH44="u",IF(ISERROR(VLOOKUP(CODE(AH44),Berechnung!$H$98:$K$147,4,0)),"",VLOOKUP(CODE(AH44),Berechnung!$H$98:$K$147,4,0)),IF(ISERROR(VLOOKUP(AH44,Berechnung!$A$98:$K$147,11,0)),"",VLOOKUP(AH44,Berechnung!$A$98:$K$147,11,0)))</f>
        <v/>
      </c>
      <c r="BU44" s="35" t="str">
        <f>IF(AI44="u",IF(ISERROR(VLOOKUP(CODE(AI44),Berechnung!$H$98:$K$147,4,0)),"",VLOOKUP(CODE(AI44),Berechnung!$H$98:$K$147,4,0)),IF(ISERROR(VLOOKUP(AI44,Berechnung!$A$98:$K$147,11,0)),"",VLOOKUP(AI44,Berechnung!$A$98:$K$147,11,0)))</f>
        <v/>
      </c>
      <c r="BV44" s="35" t="str">
        <f>IF(AJ44="u",IF(ISERROR(VLOOKUP(CODE(AJ44),Berechnung!$H$98:$K$147,4,0)),"",VLOOKUP(CODE(AJ44),Berechnung!$H$98:$K$147,4,0)),IF(ISERROR(VLOOKUP(AJ44,Berechnung!$A$98:$K$147,11,0)),"",VLOOKUP(AJ44,Berechnung!$A$98:$K$147,11,0)))</f>
        <v/>
      </c>
    </row>
    <row r="45" spans="2:74" x14ac:dyDescent="0.25">
      <c r="B45" s="103">
        <v>40</v>
      </c>
      <c r="C45" s="31" t="str">
        <f>IF(ISERROR(VLOOKUP(B45,Mitarbeiter!$B$2:$D$51,2,0)),"",IF(VLOOKUP(B45,Mitarbeiter!$B$2:$D$51,2,0)="","",VLOOKUP(B45,Mitarbeiter!$B$2:$D$51,2,0)))</f>
        <v>Vorname40</v>
      </c>
      <c r="D45" s="37" t="str">
        <f>IF(ISERROR(VLOOKUP(B45,Mitarbeiter!$B$2:$D$51,3,0)),"",IF(VLOOKUP(B45,Mitarbeiter!$B$2:$D$51,3,0)="","",VLOOKUP(B45,Mitarbeiter!$B$2:$D$51,3,0)))</f>
        <v>Nachname40</v>
      </c>
      <c r="E45" s="32">
        <f t="array" ref="E45">IF(ISERROR(INDEX(Berechnung!$L$44:$L$93,MATCH(B45,Personalnummer,0))),"",INDEX(Berechnung!$L$44:$L$93,MATCH(B45,Personalnummer,0)))</f>
        <v>0</v>
      </c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35" t="str">
        <f t="array" ref="AK45">IF(B45="","",INDEX(Berechnung!$F$299:$F$348,ROW()-5))</f>
        <v>00:00</v>
      </c>
      <c r="AL45" s="29"/>
      <c r="AM45" s="29"/>
      <c r="AN45" s="29"/>
      <c r="AO45" s="29"/>
      <c r="AP45" s="82" t="str">
        <f>Berechnung!A191</f>
        <v/>
      </c>
      <c r="AR45" s="35" t="str">
        <f>IF(F45="u",IF(ISERROR(VLOOKUP(CODE(F45),Berechnung!$H$98:$K$147,4,0)),"",VLOOKUP(CODE(F45),Berechnung!$H$98:$K$147,4,0)),IF(ISERROR(VLOOKUP(F45,Berechnung!$A$98:$K$147,11,0)),"",VLOOKUP(F45,Berechnung!$A$98:$K$147,11,0)))</f>
        <v/>
      </c>
      <c r="AS45" s="35" t="str">
        <f>IF(G45="u",IF(ISERROR(VLOOKUP(CODE(G45),Berechnung!$H$98:$K$147,4,0)),"",VLOOKUP(CODE(G45),Berechnung!$H$98:$K$147,4,0)),IF(ISERROR(VLOOKUP(G45,Berechnung!$A$98:$K$147,11,0)),"",VLOOKUP(G45,Berechnung!$A$98:$K$147,11,0)))</f>
        <v/>
      </c>
      <c r="AT45" s="35" t="str">
        <f>IF(H45="u",IF(ISERROR(VLOOKUP(CODE(H45),Berechnung!$H$98:$K$147,4,0)),"",VLOOKUP(CODE(H45),Berechnung!$H$98:$K$147,4,0)),IF(ISERROR(VLOOKUP(H45,Berechnung!$A$98:$K$147,11,0)),"",VLOOKUP(H45,Berechnung!$A$98:$K$147,11,0)))</f>
        <v/>
      </c>
      <c r="AU45" s="35" t="str">
        <f>IF(I45="u",IF(ISERROR(VLOOKUP(CODE(I45),Berechnung!$H$98:$K$147,4,0)),"",VLOOKUP(CODE(I45),Berechnung!$H$98:$K$147,4,0)),IF(ISERROR(VLOOKUP(I45,Berechnung!$A$98:$K$147,11,0)),"",VLOOKUP(I45,Berechnung!$A$98:$K$147,11,0)))</f>
        <v/>
      </c>
      <c r="AV45" s="35" t="str">
        <f>IF(J45="u",IF(ISERROR(VLOOKUP(CODE(J45),Berechnung!$H$98:$K$147,4,0)),"",VLOOKUP(CODE(J45),Berechnung!$H$98:$K$147,4,0)),IF(ISERROR(VLOOKUP(J45,Berechnung!$A$98:$K$147,11,0)),"",VLOOKUP(J45,Berechnung!$A$98:$K$147,11,0)))</f>
        <v/>
      </c>
      <c r="AW45" s="35" t="str">
        <f>IF(K45="u",IF(ISERROR(VLOOKUP(CODE(K45),Berechnung!$H$98:$K$147,4,0)),"",VLOOKUP(CODE(K45),Berechnung!$H$98:$K$147,4,0)),IF(ISERROR(VLOOKUP(K45,Berechnung!$A$98:$K$147,11,0)),"",VLOOKUP(K45,Berechnung!$A$98:$K$147,11,0)))</f>
        <v/>
      </c>
      <c r="AX45" s="35" t="str">
        <f>IF(L45="u",IF(ISERROR(VLOOKUP(CODE(L45),Berechnung!$H$98:$K$147,4,0)),"",VLOOKUP(CODE(L45),Berechnung!$H$98:$K$147,4,0)),IF(ISERROR(VLOOKUP(L45,Berechnung!$A$98:$K$147,11,0)),"",VLOOKUP(L45,Berechnung!$A$98:$K$147,11,0)))</f>
        <v/>
      </c>
      <c r="AY45" s="35" t="str">
        <f>IF(M45="u",IF(ISERROR(VLOOKUP(CODE(M45),Berechnung!$H$98:$K$147,4,0)),"",VLOOKUP(CODE(M45),Berechnung!$H$98:$K$147,4,0)),IF(ISERROR(VLOOKUP(M45,Berechnung!$A$98:$K$147,11,0)),"",VLOOKUP(M45,Berechnung!$A$98:$K$147,11,0)))</f>
        <v/>
      </c>
      <c r="AZ45" s="35" t="str">
        <f>IF(N45="u",IF(ISERROR(VLOOKUP(CODE(N45),Berechnung!$H$98:$K$147,4,0)),"",VLOOKUP(CODE(N45),Berechnung!$H$98:$K$147,4,0)),IF(ISERROR(VLOOKUP(N45,Berechnung!$A$98:$K$147,11,0)),"",VLOOKUP(N45,Berechnung!$A$98:$K$147,11,0)))</f>
        <v/>
      </c>
      <c r="BA45" s="35" t="str">
        <f>IF(O45="u",IF(ISERROR(VLOOKUP(CODE(O45),Berechnung!$H$98:$K$147,4,0)),"",VLOOKUP(CODE(O45),Berechnung!$H$98:$K$147,4,0)),IF(ISERROR(VLOOKUP(O45,Berechnung!$A$98:$K$147,11,0)),"",VLOOKUP(O45,Berechnung!$A$98:$K$147,11,0)))</f>
        <v/>
      </c>
      <c r="BB45" s="35" t="str">
        <f>IF(P45="u",IF(ISERROR(VLOOKUP(CODE(P45),Berechnung!$H$98:$K$147,4,0)),"",VLOOKUP(CODE(P45),Berechnung!$H$98:$K$147,4,0)),IF(ISERROR(VLOOKUP(P45,Berechnung!$A$98:$K$147,11,0)),"",VLOOKUP(P45,Berechnung!$A$98:$K$147,11,0)))</f>
        <v/>
      </c>
      <c r="BC45" s="35" t="str">
        <f>IF(Q45="u",IF(ISERROR(VLOOKUP(CODE(Q45),Berechnung!$H$98:$K$147,4,0)),"",VLOOKUP(CODE(Q45),Berechnung!$H$98:$K$147,4,0)),IF(ISERROR(VLOOKUP(Q45,Berechnung!$A$98:$K$147,11,0)),"",VLOOKUP(Q45,Berechnung!$A$98:$K$147,11,0)))</f>
        <v/>
      </c>
      <c r="BD45" s="35" t="str">
        <f>IF(R45="u",IF(ISERROR(VLOOKUP(CODE(R45),Berechnung!$H$98:$K$147,4,0)),"",VLOOKUP(CODE(R45),Berechnung!$H$98:$K$147,4,0)),IF(ISERROR(VLOOKUP(R45,Berechnung!$A$98:$K$147,11,0)),"",VLOOKUP(R45,Berechnung!$A$98:$K$147,11,0)))</f>
        <v/>
      </c>
      <c r="BE45" s="35" t="str">
        <f>IF(S45="u",IF(ISERROR(VLOOKUP(CODE(S45),Berechnung!$H$98:$K$147,4,0)),"",VLOOKUP(CODE(S45),Berechnung!$H$98:$K$147,4,0)),IF(ISERROR(VLOOKUP(S45,Berechnung!$A$98:$K$147,11,0)),"",VLOOKUP(S45,Berechnung!$A$98:$K$147,11,0)))</f>
        <v/>
      </c>
      <c r="BF45" s="35" t="str">
        <f>IF(T45="u",IF(ISERROR(VLOOKUP(CODE(T45),Berechnung!$H$98:$K$147,4,0)),"",VLOOKUP(CODE(T45),Berechnung!$H$98:$K$147,4,0)),IF(ISERROR(VLOOKUP(T45,Berechnung!$A$98:$K$147,11,0)),"",VLOOKUP(T45,Berechnung!$A$98:$K$147,11,0)))</f>
        <v/>
      </c>
      <c r="BG45" s="35" t="str">
        <f>IF(U45="u",IF(ISERROR(VLOOKUP(CODE(U45),Berechnung!$H$98:$K$147,4,0)),"",VLOOKUP(CODE(U45),Berechnung!$H$98:$K$147,4,0)),IF(ISERROR(VLOOKUP(U45,Berechnung!$A$98:$K$147,11,0)),"",VLOOKUP(U45,Berechnung!$A$98:$K$147,11,0)))</f>
        <v/>
      </c>
      <c r="BH45" s="35" t="str">
        <f>IF(V45="u",IF(ISERROR(VLOOKUP(CODE(V45),Berechnung!$H$98:$K$147,4,0)),"",VLOOKUP(CODE(V45),Berechnung!$H$98:$K$147,4,0)),IF(ISERROR(VLOOKUP(V45,Berechnung!$A$98:$K$147,11,0)),"",VLOOKUP(V45,Berechnung!$A$98:$K$147,11,0)))</f>
        <v/>
      </c>
      <c r="BI45" s="35" t="str">
        <f>IF(W45="u",IF(ISERROR(VLOOKUP(CODE(W45),Berechnung!$H$98:$K$147,4,0)),"",VLOOKUP(CODE(W45),Berechnung!$H$98:$K$147,4,0)),IF(ISERROR(VLOOKUP(W45,Berechnung!$A$98:$K$147,11,0)),"",VLOOKUP(W45,Berechnung!$A$98:$K$147,11,0)))</f>
        <v/>
      </c>
      <c r="BJ45" s="35" t="str">
        <f>IF(X45="u",IF(ISERROR(VLOOKUP(CODE(X45),Berechnung!$H$98:$K$147,4,0)),"",VLOOKUP(CODE(X45),Berechnung!$H$98:$K$147,4,0)),IF(ISERROR(VLOOKUP(X45,Berechnung!$A$98:$K$147,11,0)),"",VLOOKUP(X45,Berechnung!$A$98:$K$147,11,0)))</f>
        <v/>
      </c>
      <c r="BK45" s="35" t="str">
        <f>IF(Y45="u",IF(ISERROR(VLOOKUP(CODE(Y45),Berechnung!$H$98:$K$147,4,0)),"",VLOOKUP(CODE(Y45),Berechnung!$H$98:$K$147,4,0)),IF(ISERROR(VLOOKUP(Y45,Berechnung!$A$98:$K$147,11,0)),"",VLOOKUP(Y45,Berechnung!$A$98:$K$147,11,0)))</f>
        <v/>
      </c>
      <c r="BL45" s="35" t="str">
        <f>IF(Z45="u",IF(ISERROR(VLOOKUP(CODE(Z45),Berechnung!$H$98:$K$147,4,0)),"",VLOOKUP(CODE(Z45),Berechnung!$H$98:$K$147,4,0)),IF(ISERROR(VLOOKUP(Z45,Berechnung!$A$98:$K$147,11,0)),"",VLOOKUP(Z45,Berechnung!$A$98:$K$147,11,0)))</f>
        <v/>
      </c>
      <c r="BM45" s="35" t="str">
        <f>IF(AA45="u",IF(ISERROR(VLOOKUP(CODE(AA45),Berechnung!$H$98:$K$147,4,0)),"",VLOOKUP(CODE(AA45),Berechnung!$H$98:$K$147,4,0)),IF(ISERROR(VLOOKUP(AA45,Berechnung!$A$98:$K$147,11,0)),"",VLOOKUP(AA45,Berechnung!$A$98:$K$147,11,0)))</f>
        <v/>
      </c>
      <c r="BN45" s="35" t="str">
        <f>IF(AB45="u",IF(ISERROR(VLOOKUP(CODE(AB45),Berechnung!$H$98:$K$147,4,0)),"",VLOOKUP(CODE(AB45),Berechnung!$H$98:$K$147,4,0)),IF(ISERROR(VLOOKUP(AB45,Berechnung!$A$98:$K$147,11,0)),"",VLOOKUP(AB45,Berechnung!$A$98:$K$147,11,0)))</f>
        <v/>
      </c>
      <c r="BO45" s="35" t="str">
        <f>IF(AC45="u",IF(ISERROR(VLOOKUP(CODE(AC45),Berechnung!$H$98:$K$147,4,0)),"",VLOOKUP(CODE(AC45),Berechnung!$H$98:$K$147,4,0)),IF(ISERROR(VLOOKUP(AC45,Berechnung!$A$98:$K$147,11,0)),"",VLOOKUP(AC45,Berechnung!$A$98:$K$147,11,0)))</f>
        <v/>
      </c>
      <c r="BP45" s="35" t="str">
        <f>IF(AD45="u",IF(ISERROR(VLOOKUP(CODE(AD45),Berechnung!$H$98:$K$147,4,0)),"",VLOOKUP(CODE(AD45),Berechnung!$H$98:$K$147,4,0)),IF(ISERROR(VLOOKUP(AD45,Berechnung!$A$98:$K$147,11,0)),"",VLOOKUP(AD45,Berechnung!$A$98:$K$147,11,0)))</f>
        <v/>
      </c>
      <c r="BQ45" s="35" t="str">
        <f>IF(AE45="u",IF(ISERROR(VLOOKUP(CODE(AE45),Berechnung!$H$98:$K$147,4,0)),"",VLOOKUP(CODE(AE45),Berechnung!$H$98:$K$147,4,0)),IF(ISERROR(VLOOKUP(AE45,Berechnung!$A$98:$K$147,11,0)),"",VLOOKUP(AE45,Berechnung!$A$98:$K$147,11,0)))</f>
        <v/>
      </c>
      <c r="BR45" s="35" t="str">
        <f>IF(AF45="u",IF(ISERROR(VLOOKUP(CODE(AF45),Berechnung!$H$98:$K$147,4,0)),"",VLOOKUP(CODE(AF45),Berechnung!$H$98:$K$147,4,0)),IF(ISERROR(VLOOKUP(AF45,Berechnung!$A$98:$K$147,11,0)),"",VLOOKUP(AF45,Berechnung!$A$98:$K$147,11,0)))</f>
        <v/>
      </c>
      <c r="BS45" s="35" t="str">
        <f>IF(AG45="u",IF(ISERROR(VLOOKUP(CODE(AG45),Berechnung!$H$98:$K$147,4,0)),"",VLOOKUP(CODE(AG45),Berechnung!$H$98:$K$147,4,0)),IF(ISERROR(VLOOKUP(AG45,Berechnung!$A$98:$K$147,11,0)),"",VLOOKUP(AG45,Berechnung!$A$98:$K$147,11,0)))</f>
        <v/>
      </c>
      <c r="BT45" s="35" t="str">
        <f>IF(AH45="u",IF(ISERROR(VLOOKUP(CODE(AH45),Berechnung!$H$98:$K$147,4,0)),"",VLOOKUP(CODE(AH45),Berechnung!$H$98:$K$147,4,0)),IF(ISERROR(VLOOKUP(AH45,Berechnung!$A$98:$K$147,11,0)),"",VLOOKUP(AH45,Berechnung!$A$98:$K$147,11,0)))</f>
        <v/>
      </c>
      <c r="BU45" s="35" t="str">
        <f>IF(AI45="u",IF(ISERROR(VLOOKUP(CODE(AI45),Berechnung!$H$98:$K$147,4,0)),"",VLOOKUP(CODE(AI45),Berechnung!$H$98:$K$147,4,0)),IF(ISERROR(VLOOKUP(AI45,Berechnung!$A$98:$K$147,11,0)),"",VLOOKUP(AI45,Berechnung!$A$98:$K$147,11,0)))</f>
        <v/>
      </c>
      <c r="BV45" s="35" t="str">
        <f>IF(AJ45="u",IF(ISERROR(VLOOKUP(CODE(AJ45),Berechnung!$H$98:$K$147,4,0)),"",VLOOKUP(CODE(AJ45),Berechnung!$H$98:$K$147,4,0)),IF(ISERROR(VLOOKUP(AJ45,Berechnung!$A$98:$K$147,11,0)),"",VLOOKUP(AJ45,Berechnung!$A$98:$K$147,11,0)))</f>
        <v/>
      </c>
    </row>
    <row r="46" spans="2:74" x14ac:dyDescent="0.25">
      <c r="B46" s="103">
        <v>41</v>
      </c>
      <c r="C46" s="31" t="str">
        <f>IF(ISERROR(VLOOKUP(B46,Mitarbeiter!$B$2:$D$51,2,0)),"",IF(VLOOKUP(B46,Mitarbeiter!$B$2:$D$51,2,0)="","",VLOOKUP(B46,Mitarbeiter!$B$2:$D$51,2,0)))</f>
        <v>Vorname41</v>
      </c>
      <c r="D46" s="37" t="str">
        <f>IF(ISERROR(VLOOKUP(B46,Mitarbeiter!$B$2:$D$51,3,0)),"",IF(VLOOKUP(B46,Mitarbeiter!$B$2:$D$51,3,0)="","",VLOOKUP(B46,Mitarbeiter!$B$2:$D$51,3,0)))</f>
        <v>Nachname41</v>
      </c>
      <c r="E46" s="32">
        <f t="array" ref="E46">IF(ISERROR(INDEX(Berechnung!$L$44:$L$93,MATCH(B46,Personalnummer,0))),"",INDEX(Berechnung!$L$44:$L$93,MATCH(B46,Personalnummer,0)))</f>
        <v>0</v>
      </c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35" t="str">
        <f t="array" ref="AK46">IF(B46="","",INDEX(Berechnung!$F$299:$F$348,ROW()-5))</f>
        <v>00:00</v>
      </c>
      <c r="AL46" s="29"/>
      <c r="AM46" s="29"/>
      <c r="AN46" s="29"/>
      <c r="AO46" s="29"/>
      <c r="AP46" s="82" t="str">
        <f>Berechnung!A192</f>
        <v/>
      </c>
      <c r="AR46" s="35" t="str">
        <f>IF(F46="u",IF(ISERROR(VLOOKUP(CODE(F46),Berechnung!$H$98:$K$147,4,0)),"",VLOOKUP(CODE(F46),Berechnung!$H$98:$K$147,4,0)),IF(ISERROR(VLOOKUP(F46,Berechnung!$A$98:$K$147,11,0)),"",VLOOKUP(F46,Berechnung!$A$98:$K$147,11,0)))</f>
        <v/>
      </c>
      <c r="AS46" s="35" t="str">
        <f>IF(G46="u",IF(ISERROR(VLOOKUP(CODE(G46),Berechnung!$H$98:$K$147,4,0)),"",VLOOKUP(CODE(G46),Berechnung!$H$98:$K$147,4,0)),IF(ISERROR(VLOOKUP(G46,Berechnung!$A$98:$K$147,11,0)),"",VLOOKUP(G46,Berechnung!$A$98:$K$147,11,0)))</f>
        <v/>
      </c>
      <c r="AT46" s="35" t="str">
        <f>IF(H46="u",IF(ISERROR(VLOOKUP(CODE(H46),Berechnung!$H$98:$K$147,4,0)),"",VLOOKUP(CODE(H46),Berechnung!$H$98:$K$147,4,0)),IF(ISERROR(VLOOKUP(H46,Berechnung!$A$98:$K$147,11,0)),"",VLOOKUP(H46,Berechnung!$A$98:$K$147,11,0)))</f>
        <v/>
      </c>
      <c r="AU46" s="35" t="str">
        <f>IF(I46="u",IF(ISERROR(VLOOKUP(CODE(I46),Berechnung!$H$98:$K$147,4,0)),"",VLOOKUP(CODE(I46),Berechnung!$H$98:$K$147,4,0)),IF(ISERROR(VLOOKUP(I46,Berechnung!$A$98:$K$147,11,0)),"",VLOOKUP(I46,Berechnung!$A$98:$K$147,11,0)))</f>
        <v/>
      </c>
      <c r="AV46" s="35" t="str">
        <f>IF(J46="u",IF(ISERROR(VLOOKUP(CODE(J46),Berechnung!$H$98:$K$147,4,0)),"",VLOOKUP(CODE(J46),Berechnung!$H$98:$K$147,4,0)),IF(ISERROR(VLOOKUP(J46,Berechnung!$A$98:$K$147,11,0)),"",VLOOKUP(J46,Berechnung!$A$98:$K$147,11,0)))</f>
        <v/>
      </c>
      <c r="AW46" s="35" t="str">
        <f>IF(K46="u",IF(ISERROR(VLOOKUP(CODE(K46),Berechnung!$H$98:$K$147,4,0)),"",VLOOKUP(CODE(K46),Berechnung!$H$98:$K$147,4,0)),IF(ISERROR(VLOOKUP(K46,Berechnung!$A$98:$K$147,11,0)),"",VLOOKUP(K46,Berechnung!$A$98:$K$147,11,0)))</f>
        <v/>
      </c>
      <c r="AX46" s="35" t="str">
        <f>IF(L46="u",IF(ISERROR(VLOOKUP(CODE(L46),Berechnung!$H$98:$K$147,4,0)),"",VLOOKUP(CODE(L46),Berechnung!$H$98:$K$147,4,0)),IF(ISERROR(VLOOKUP(L46,Berechnung!$A$98:$K$147,11,0)),"",VLOOKUP(L46,Berechnung!$A$98:$K$147,11,0)))</f>
        <v/>
      </c>
      <c r="AY46" s="35" t="str">
        <f>IF(M46="u",IF(ISERROR(VLOOKUP(CODE(M46),Berechnung!$H$98:$K$147,4,0)),"",VLOOKUP(CODE(M46),Berechnung!$H$98:$K$147,4,0)),IF(ISERROR(VLOOKUP(M46,Berechnung!$A$98:$K$147,11,0)),"",VLOOKUP(M46,Berechnung!$A$98:$K$147,11,0)))</f>
        <v/>
      </c>
      <c r="AZ46" s="35" t="str">
        <f>IF(N46="u",IF(ISERROR(VLOOKUP(CODE(N46),Berechnung!$H$98:$K$147,4,0)),"",VLOOKUP(CODE(N46),Berechnung!$H$98:$K$147,4,0)),IF(ISERROR(VLOOKUP(N46,Berechnung!$A$98:$K$147,11,0)),"",VLOOKUP(N46,Berechnung!$A$98:$K$147,11,0)))</f>
        <v/>
      </c>
      <c r="BA46" s="35" t="str">
        <f>IF(O46="u",IF(ISERROR(VLOOKUP(CODE(O46),Berechnung!$H$98:$K$147,4,0)),"",VLOOKUP(CODE(O46),Berechnung!$H$98:$K$147,4,0)),IF(ISERROR(VLOOKUP(O46,Berechnung!$A$98:$K$147,11,0)),"",VLOOKUP(O46,Berechnung!$A$98:$K$147,11,0)))</f>
        <v/>
      </c>
      <c r="BB46" s="35" t="str">
        <f>IF(P46="u",IF(ISERROR(VLOOKUP(CODE(P46),Berechnung!$H$98:$K$147,4,0)),"",VLOOKUP(CODE(P46),Berechnung!$H$98:$K$147,4,0)),IF(ISERROR(VLOOKUP(P46,Berechnung!$A$98:$K$147,11,0)),"",VLOOKUP(P46,Berechnung!$A$98:$K$147,11,0)))</f>
        <v/>
      </c>
      <c r="BC46" s="35" t="str">
        <f>IF(Q46="u",IF(ISERROR(VLOOKUP(CODE(Q46),Berechnung!$H$98:$K$147,4,0)),"",VLOOKUP(CODE(Q46),Berechnung!$H$98:$K$147,4,0)),IF(ISERROR(VLOOKUP(Q46,Berechnung!$A$98:$K$147,11,0)),"",VLOOKUP(Q46,Berechnung!$A$98:$K$147,11,0)))</f>
        <v/>
      </c>
      <c r="BD46" s="35" t="str">
        <f>IF(R46="u",IF(ISERROR(VLOOKUP(CODE(R46),Berechnung!$H$98:$K$147,4,0)),"",VLOOKUP(CODE(R46),Berechnung!$H$98:$K$147,4,0)),IF(ISERROR(VLOOKUP(R46,Berechnung!$A$98:$K$147,11,0)),"",VLOOKUP(R46,Berechnung!$A$98:$K$147,11,0)))</f>
        <v/>
      </c>
      <c r="BE46" s="35" t="str">
        <f>IF(S46="u",IF(ISERROR(VLOOKUP(CODE(S46),Berechnung!$H$98:$K$147,4,0)),"",VLOOKUP(CODE(S46),Berechnung!$H$98:$K$147,4,0)),IF(ISERROR(VLOOKUP(S46,Berechnung!$A$98:$K$147,11,0)),"",VLOOKUP(S46,Berechnung!$A$98:$K$147,11,0)))</f>
        <v/>
      </c>
      <c r="BF46" s="35" t="str">
        <f>IF(T46="u",IF(ISERROR(VLOOKUP(CODE(T46),Berechnung!$H$98:$K$147,4,0)),"",VLOOKUP(CODE(T46),Berechnung!$H$98:$K$147,4,0)),IF(ISERROR(VLOOKUP(T46,Berechnung!$A$98:$K$147,11,0)),"",VLOOKUP(T46,Berechnung!$A$98:$K$147,11,0)))</f>
        <v/>
      </c>
      <c r="BG46" s="35" t="str">
        <f>IF(U46="u",IF(ISERROR(VLOOKUP(CODE(U46),Berechnung!$H$98:$K$147,4,0)),"",VLOOKUP(CODE(U46),Berechnung!$H$98:$K$147,4,0)),IF(ISERROR(VLOOKUP(U46,Berechnung!$A$98:$K$147,11,0)),"",VLOOKUP(U46,Berechnung!$A$98:$K$147,11,0)))</f>
        <v/>
      </c>
      <c r="BH46" s="35" t="str">
        <f>IF(V46="u",IF(ISERROR(VLOOKUP(CODE(V46),Berechnung!$H$98:$K$147,4,0)),"",VLOOKUP(CODE(V46),Berechnung!$H$98:$K$147,4,0)),IF(ISERROR(VLOOKUP(V46,Berechnung!$A$98:$K$147,11,0)),"",VLOOKUP(V46,Berechnung!$A$98:$K$147,11,0)))</f>
        <v/>
      </c>
      <c r="BI46" s="35" t="str">
        <f>IF(W46="u",IF(ISERROR(VLOOKUP(CODE(W46),Berechnung!$H$98:$K$147,4,0)),"",VLOOKUP(CODE(W46),Berechnung!$H$98:$K$147,4,0)),IF(ISERROR(VLOOKUP(W46,Berechnung!$A$98:$K$147,11,0)),"",VLOOKUP(W46,Berechnung!$A$98:$K$147,11,0)))</f>
        <v/>
      </c>
      <c r="BJ46" s="35" t="str">
        <f>IF(X46="u",IF(ISERROR(VLOOKUP(CODE(X46),Berechnung!$H$98:$K$147,4,0)),"",VLOOKUP(CODE(X46),Berechnung!$H$98:$K$147,4,0)),IF(ISERROR(VLOOKUP(X46,Berechnung!$A$98:$K$147,11,0)),"",VLOOKUP(X46,Berechnung!$A$98:$K$147,11,0)))</f>
        <v/>
      </c>
      <c r="BK46" s="35" t="str">
        <f>IF(Y46="u",IF(ISERROR(VLOOKUP(CODE(Y46),Berechnung!$H$98:$K$147,4,0)),"",VLOOKUP(CODE(Y46),Berechnung!$H$98:$K$147,4,0)),IF(ISERROR(VLOOKUP(Y46,Berechnung!$A$98:$K$147,11,0)),"",VLOOKUP(Y46,Berechnung!$A$98:$K$147,11,0)))</f>
        <v/>
      </c>
      <c r="BL46" s="35" t="str">
        <f>IF(Z46="u",IF(ISERROR(VLOOKUP(CODE(Z46),Berechnung!$H$98:$K$147,4,0)),"",VLOOKUP(CODE(Z46),Berechnung!$H$98:$K$147,4,0)),IF(ISERROR(VLOOKUP(Z46,Berechnung!$A$98:$K$147,11,0)),"",VLOOKUP(Z46,Berechnung!$A$98:$K$147,11,0)))</f>
        <v/>
      </c>
      <c r="BM46" s="35" t="str">
        <f>IF(AA46="u",IF(ISERROR(VLOOKUP(CODE(AA46),Berechnung!$H$98:$K$147,4,0)),"",VLOOKUP(CODE(AA46),Berechnung!$H$98:$K$147,4,0)),IF(ISERROR(VLOOKUP(AA46,Berechnung!$A$98:$K$147,11,0)),"",VLOOKUP(AA46,Berechnung!$A$98:$K$147,11,0)))</f>
        <v/>
      </c>
      <c r="BN46" s="35" t="str">
        <f>IF(AB46="u",IF(ISERROR(VLOOKUP(CODE(AB46),Berechnung!$H$98:$K$147,4,0)),"",VLOOKUP(CODE(AB46),Berechnung!$H$98:$K$147,4,0)),IF(ISERROR(VLOOKUP(AB46,Berechnung!$A$98:$K$147,11,0)),"",VLOOKUP(AB46,Berechnung!$A$98:$K$147,11,0)))</f>
        <v/>
      </c>
      <c r="BO46" s="35" t="str">
        <f>IF(AC46="u",IF(ISERROR(VLOOKUP(CODE(AC46),Berechnung!$H$98:$K$147,4,0)),"",VLOOKUP(CODE(AC46),Berechnung!$H$98:$K$147,4,0)),IF(ISERROR(VLOOKUP(AC46,Berechnung!$A$98:$K$147,11,0)),"",VLOOKUP(AC46,Berechnung!$A$98:$K$147,11,0)))</f>
        <v/>
      </c>
      <c r="BP46" s="35" t="str">
        <f>IF(AD46="u",IF(ISERROR(VLOOKUP(CODE(AD46),Berechnung!$H$98:$K$147,4,0)),"",VLOOKUP(CODE(AD46),Berechnung!$H$98:$K$147,4,0)),IF(ISERROR(VLOOKUP(AD46,Berechnung!$A$98:$K$147,11,0)),"",VLOOKUP(AD46,Berechnung!$A$98:$K$147,11,0)))</f>
        <v/>
      </c>
      <c r="BQ46" s="35" t="str">
        <f>IF(AE46="u",IF(ISERROR(VLOOKUP(CODE(AE46),Berechnung!$H$98:$K$147,4,0)),"",VLOOKUP(CODE(AE46),Berechnung!$H$98:$K$147,4,0)),IF(ISERROR(VLOOKUP(AE46,Berechnung!$A$98:$K$147,11,0)),"",VLOOKUP(AE46,Berechnung!$A$98:$K$147,11,0)))</f>
        <v/>
      </c>
      <c r="BR46" s="35" t="str">
        <f>IF(AF46="u",IF(ISERROR(VLOOKUP(CODE(AF46),Berechnung!$H$98:$K$147,4,0)),"",VLOOKUP(CODE(AF46),Berechnung!$H$98:$K$147,4,0)),IF(ISERROR(VLOOKUP(AF46,Berechnung!$A$98:$K$147,11,0)),"",VLOOKUP(AF46,Berechnung!$A$98:$K$147,11,0)))</f>
        <v/>
      </c>
      <c r="BS46" s="35" t="str">
        <f>IF(AG46="u",IF(ISERROR(VLOOKUP(CODE(AG46),Berechnung!$H$98:$K$147,4,0)),"",VLOOKUP(CODE(AG46),Berechnung!$H$98:$K$147,4,0)),IF(ISERROR(VLOOKUP(AG46,Berechnung!$A$98:$K$147,11,0)),"",VLOOKUP(AG46,Berechnung!$A$98:$K$147,11,0)))</f>
        <v/>
      </c>
      <c r="BT46" s="35" t="str">
        <f>IF(AH46="u",IF(ISERROR(VLOOKUP(CODE(AH46),Berechnung!$H$98:$K$147,4,0)),"",VLOOKUP(CODE(AH46),Berechnung!$H$98:$K$147,4,0)),IF(ISERROR(VLOOKUP(AH46,Berechnung!$A$98:$K$147,11,0)),"",VLOOKUP(AH46,Berechnung!$A$98:$K$147,11,0)))</f>
        <v/>
      </c>
      <c r="BU46" s="35" t="str">
        <f>IF(AI46="u",IF(ISERROR(VLOOKUP(CODE(AI46),Berechnung!$H$98:$K$147,4,0)),"",VLOOKUP(CODE(AI46),Berechnung!$H$98:$K$147,4,0)),IF(ISERROR(VLOOKUP(AI46,Berechnung!$A$98:$K$147,11,0)),"",VLOOKUP(AI46,Berechnung!$A$98:$K$147,11,0)))</f>
        <v/>
      </c>
      <c r="BV46" s="35" t="str">
        <f>IF(AJ46="u",IF(ISERROR(VLOOKUP(CODE(AJ46),Berechnung!$H$98:$K$147,4,0)),"",VLOOKUP(CODE(AJ46),Berechnung!$H$98:$K$147,4,0)),IF(ISERROR(VLOOKUP(AJ46,Berechnung!$A$98:$K$147,11,0)),"",VLOOKUP(AJ46,Berechnung!$A$98:$K$147,11,0)))</f>
        <v/>
      </c>
    </row>
    <row r="47" spans="2:74" x14ac:dyDescent="0.25">
      <c r="B47" s="103">
        <v>42</v>
      </c>
      <c r="C47" s="31" t="str">
        <f>IF(ISERROR(VLOOKUP(B47,Mitarbeiter!$B$2:$D$51,2,0)),"",IF(VLOOKUP(B47,Mitarbeiter!$B$2:$D$51,2,0)="","",VLOOKUP(B47,Mitarbeiter!$B$2:$D$51,2,0)))</f>
        <v>Vorname42</v>
      </c>
      <c r="D47" s="37" t="str">
        <f>IF(ISERROR(VLOOKUP(B47,Mitarbeiter!$B$2:$D$51,3,0)),"",IF(VLOOKUP(B47,Mitarbeiter!$B$2:$D$51,3,0)="","",VLOOKUP(B47,Mitarbeiter!$B$2:$D$51,3,0)))</f>
        <v>Nachname42</v>
      </c>
      <c r="E47" s="32">
        <f t="array" ref="E47">IF(ISERROR(INDEX(Berechnung!$L$44:$L$93,MATCH(B47,Personalnummer,0))),"",INDEX(Berechnung!$L$44:$L$93,MATCH(B47,Personalnummer,0)))</f>
        <v>0</v>
      </c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35" t="str">
        <f t="array" ref="AK47">IF(B47="","",INDEX(Berechnung!$F$299:$F$348,ROW()-5))</f>
        <v>00:00</v>
      </c>
      <c r="AL47" s="29"/>
      <c r="AM47" s="29"/>
      <c r="AN47" s="29"/>
      <c r="AO47" s="29"/>
      <c r="AP47" s="82" t="str">
        <f>Berechnung!A193</f>
        <v/>
      </c>
      <c r="AR47" s="35" t="str">
        <f>IF(F47="u",IF(ISERROR(VLOOKUP(CODE(F47),Berechnung!$H$98:$K$147,4,0)),"",VLOOKUP(CODE(F47),Berechnung!$H$98:$K$147,4,0)),IF(ISERROR(VLOOKUP(F47,Berechnung!$A$98:$K$147,11,0)),"",VLOOKUP(F47,Berechnung!$A$98:$K$147,11,0)))</f>
        <v/>
      </c>
      <c r="AS47" s="35" t="str">
        <f>IF(G47="u",IF(ISERROR(VLOOKUP(CODE(G47),Berechnung!$H$98:$K$147,4,0)),"",VLOOKUP(CODE(G47),Berechnung!$H$98:$K$147,4,0)),IF(ISERROR(VLOOKUP(G47,Berechnung!$A$98:$K$147,11,0)),"",VLOOKUP(G47,Berechnung!$A$98:$K$147,11,0)))</f>
        <v/>
      </c>
      <c r="AT47" s="35" t="str">
        <f>IF(H47="u",IF(ISERROR(VLOOKUP(CODE(H47),Berechnung!$H$98:$K$147,4,0)),"",VLOOKUP(CODE(H47),Berechnung!$H$98:$K$147,4,0)),IF(ISERROR(VLOOKUP(H47,Berechnung!$A$98:$K$147,11,0)),"",VLOOKUP(H47,Berechnung!$A$98:$K$147,11,0)))</f>
        <v/>
      </c>
      <c r="AU47" s="35" t="str">
        <f>IF(I47="u",IF(ISERROR(VLOOKUP(CODE(I47),Berechnung!$H$98:$K$147,4,0)),"",VLOOKUP(CODE(I47),Berechnung!$H$98:$K$147,4,0)),IF(ISERROR(VLOOKUP(I47,Berechnung!$A$98:$K$147,11,0)),"",VLOOKUP(I47,Berechnung!$A$98:$K$147,11,0)))</f>
        <v/>
      </c>
      <c r="AV47" s="35" t="str">
        <f>IF(J47="u",IF(ISERROR(VLOOKUP(CODE(J47),Berechnung!$H$98:$K$147,4,0)),"",VLOOKUP(CODE(J47),Berechnung!$H$98:$K$147,4,0)),IF(ISERROR(VLOOKUP(J47,Berechnung!$A$98:$K$147,11,0)),"",VLOOKUP(J47,Berechnung!$A$98:$K$147,11,0)))</f>
        <v/>
      </c>
      <c r="AW47" s="35" t="str">
        <f>IF(K47="u",IF(ISERROR(VLOOKUP(CODE(K47),Berechnung!$H$98:$K$147,4,0)),"",VLOOKUP(CODE(K47),Berechnung!$H$98:$K$147,4,0)),IF(ISERROR(VLOOKUP(K47,Berechnung!$A$98:$K$147,11,0)),"",VLOOKUP(K47,Berechnung!$A$98:$K$147,11,0)))</f>
        <v/>
      </c>
      <c r="AX47" s="35" t="str">
        <f>IF(L47="u",IF(ISERROR(VLOOKUP(CODE(L47),Berechnung!$H$98:$K$147,4,0)),"",VLOOKUP(CODE(L47),Berechnung!$H$98:$K$147,4,0)),IF(ISERROR(VLOOKUP(L47,Berechnung!$A$98:$K$147,11,0)),"",VLOOKUP(L47,Berechnung!$A$98:$K$147,11,0)))</f>
        <v/>
      </c>
      <c r="AY47" s="35" t="str">
        <f>IF(M47="u",IF(ISERROR(VLOOKUP(CODE(M47),Berechnung!$H$98:$K$147,4,0)),"",VLOOKUP(CODE(M47),Berechnung!$H$98:$K$147,4,0)),IF(ISERROR(VLOOKUP(M47,Berechnung!$A$98:$K$147,11,0)),"",VLOOKUP(M47,Berechnung!$A$98:$K$147,11,0)))</f>
        <v/>
      </c>
      <c r="AZ47" s="35" t="str">
        <f>IF(N47="u",IF(ISERROR(VLOOKUP(CODE(N47),Berechnung!$H$98:$K$147,4,0)),"",VLOOKUP(CODE(N47),Berechnung!$H$98:$K$147,4,0)),IF(ISERROR(VLOOKUP(N47,Berechnung!$A$98:$K$147,11,0)),"",VLOOKUP(N47,Berechnung!$A$98:$K$147,11,0)))</f>
        <v/>
      </c>
      <c r="BA47" s="35" t="str">
        <f>IF(O47="u",IF(ISERROR(VLOOKUP(CODE(O47),Berechnung!$H$98:$K$147,4,0)),"",VLOOKUP(CODE(O47),Berechnung!$H$98:$K$147,4,0)),IF(ISERROR(VLOOKUP(O47,Berechnung!$A$98:$K$147,11,0)),"",VLOOKUP(O47,Berechnung!$A$98:$K$147,11,0)))</f>
        <v/>
      </c>
      <c r="BB47" s="35" t="str">
        <f>IF(P47="u",IF(ISERROR(VLOOKUP(CODE(P47),Berechnung!$H$98:$K$147,4,0)),"",VLOOKUP(CODE(P47),Berechnung!$H$98:$K$147,4,0)),IF(ISERROR(VLOOKUP(P47,Berechnung!$A$98:$K$147,11,0)),"",VLOOKUP(P47,Berechnung!$A$98:$K$147,11,0)))</f>
        <v/>
      </c>
      <c r="BC47" s="35" t="str">
        <f>IF(Q47="u",IF(ISERROR(VLOOKUP(CODE(Q47),Berechnung!$H$98:$K$147,4,0)),"",VLOOKUP(CODE(Q47),Berechnung!$H$98:$K$147,4,0)),IF(ISERROR(VLOOKUP(Q47,Berechnung!$A$98:$K$147,11,0)),"",VLOOKUP(Q47,Berechnung!$A$98:$K$147,11,0)))</f>
        <v/>
      </c>
      <c r="BD47" s="35" t="str">
        <f>IF(R47="u",IF(ISERROR(VLOOKUP(CODE(R47),Berechnung!$H$98:$K$147,4,0)),"",VLOOKUP(CODE(R47),Berechnung!$H$98:$K$147,4,0)),IF(ISERROR(VLOOKUP(R47,Berechnung!$A$98:$K$147,11,0)),"",VLOOKUP(R47,Berechnung!$A$98:$K$147,11,0)))</f>
        <v/>
      </c>
      <c r="BE47" s="35" t="str">
        <f>IF(S47="u",IF(ISERROR(VLOOKUP(CODE(S47),Berechnung!$H$98:$K$147,4,0)),"",VLOOKUP(CODE(S47),Berechnung!$H$98:$K$147,4,0)),IF(ISERROR(VLOOKUP(S47,Berechnung!$A$98:$K$147,11,0)),"",VLOOKUP(S47,Berechnung!$A$98:$K$147,11,0)))</f>
        <v/>
      </c>
      <c r="BF47" s="35" t="str">
        <f>IF(T47="u",IF(ISERROR(VLOOKUP(CODE(T47),Berechnung!$H$98:$K$147,4,0)),"",VLOOKUP(CODE(T47),Berechnung!$H$98:$K$147,4,0)),IF(ISERROR(VLOOKUP(T47,Berechnung!$A$98:$K$147,11,0)),"",VLOOKUP(T47,Berechnung!$A$98:$K$147,11,0)))</f>
        <v/>
      </c>
      <c r="BG47" s="35" t="str">
        <f>IF(U47="u",IF(ISERROR(VLOOKUP(CODE(U47),Berechnung!$H$98:$K$147,4,0)),"",VLOOKUP(CODE(U47),Berechnung!$H$98:$K$147,4,0)),IF(ISERROR(VLOOKUP(U47,Berechnung!$A$98:$K$147,11,0)),"",VLOOKUP(U47,Berechnung!$A$98:$K$147,11,0)))</f>
        <v/>
      </c>
      <c r="BH47" s="35" t="str">
        <f>IF(V47="u",IF(ISERROR(VLOOKUP(CODE(V47),Berechnung!$H$98:$K$147,4,0)),"",VLOOKUP(CODE(V47),Berechnung!$H$98:$K$147,4,0)),IF(ISERROR(VLOOKUP(V47,Berechnung!$A$98:$K$147,11,0)),"",VLOOKUP(V47,Berechnung!$A$98:$K$147,11,0)))</f>
        <v/>
      </c>
      <c r="BI47" s="35" t="str">
        <f>IF(W47="u",IF(ISERROR(VLOOKUP(CODE(W47),Berechnung!$H$98:$K$147,4,0)),"",VLOOKUP(CODE(W47),Berechnung!$H$98:$K$147,4,0)),IF(ISERROR(VLOOKUP(W47,Berechnung!$A$98:$K$147,11,0)),"",VLOOKUP(W47,Berechnung!$A$98:$K$147,11,0)))</f>
        <v/>
      </c>
      <c r="BJ47" s="35" t="str">
        <f>IF(X47="u",IF(ISERROR(VLOOKUP(CODE(X47),Berechnung!$H$98:$K$147,4,0)),"",VLOOKUP(CODE(X47),Berechnung!$H$98:$K$147,4,0)),IF(ISERROR(VLOOKUP(X47,Berechnung!$A$98:$K$147,11,0)),"",VLOOKUP(X47,Berechnung!$A$98:$K$147,11,0)))</f>
        <v/>
      </c>
      <c r="BK47" s="35" t="str">
        <f>IF(Y47="u",IF(ISERROR(VLOOKUP(CODE(Y47),Berechnung!$H$98:$K$147,4,0)),"",VLOOKUP(CODE(Y47),Berechnung!$H$98:$K$147,4,0)),IF(ISERROR(VLOOKUP(Y47,Berechnung!$A$98:$K$147,11,0)),"",VLOOKUP(Y47,Berechnung!$A$98:$K$147,11,0)))</f>
        <v/>
      </c>
      <c r="BL47" s="35" t="str">
        <f>IF(Z47="u",IF(ISERROR(VLOOKUP(CODE(Z47),Berechnung!$H$98:$K$147,4,0)),"",VLOOKUP(CODE(Z47),Berechnung!$H$98:$K$147,4,0)),IF(ISERROR(VLOOKUP(Z47,Berechnung!$A$98:$K$147,11,0)),"",VLOOKUP(Z47,Berechnung!$A$98:$K$147,11,0)))</f>
        <v/>
      </c>
      <c r="BM47" s="35" t="str">
        <f>IF(AA47="u",IF(ISERROR(VLOOKUP(CODE(AA47),Berechnung!$H$98:$K$147,4,0)),"",VLOOKUP(CODE(AA47),Berechnung!$H$98:$K$147,4,0)),IF(ISERROR(VLOOKUP(AA47,Berechnung!$A$98:$K$147,11,0)),"",VLOOKUP(AA47,Berechnung!$A$98:$K$147,11,0)))</f>
        <v/>
      </c>
      <c r="BN47" s="35" t="str">
        <f>IF(AB47="u",IF(ISERROR(VLOOKUP(CODE(AB47),Berechnung!$H$98:$K$147,4,0)),"",VLOOKUP(CODE(AB47),Berechnung!$H$98:$K$147,4,0)),IF(ISERROR(VLOOKUP(AB47,Berechnung!$A$98:$K$147,11,0)),"",VLOOKUP(AB47,Berechnung!$A$98:$K$147,11,0)))</f>
        <v/>
      </c>
      <c r="BO47" s="35" t="str">
        <f>IF(AC47="u",IF(ISERROR(VLOOKUP(CODE(AC47),Berechnung!$H$98:$K$147,4,0)),"",VLOOKUP(CODE(AC47),Berechnung!$H$98:$K$147,4,0)),IF(ISERROR(VLOOKUP(AC47,Berechnung!$A$98:$K$147,11,0)),"",VLOOKUP(AC47,Berechnung!$A$98:$K$147,11,0)))</f>
        <v/>
      </c>
      <c r="BP47" s="35" t="str">
        <f>IF(AD47="u",IF(ISERROR(VLOOKUP(CODE(AD47),Berechnung!$H$98:$K$147,4,0)),"",VLOOKUP(CODE(AD47),Berechnung!$H$98:$K$147,4,0)),IF(ISERROR(VLOOKUP(AD47,Berechnung!$A$98:$K$147,11,0)),"",VLOOKUP(AD47,Berechnung!$A$98:$K$147,11,0)))</f>
        <v/>
      </c>
      <c r="BQ47" s="35" t="str">
        <f>IF(AE47="u",IF(ISERROR(VLOOKUP(CODE(AE47),Berechnung!$H$98:$K$147,4,0)),"",VLOOKUP(CODE(AE47),Berechnung!$H$98:$K$147,4,0)),IF(ISERROR(VLOOKUP(AE47,Berechnung!$A$98:$K$147,11,0)),"",VLOOKUP(AE47,Berechnung!$A$98:$K$147,11,0)))</f>
        <v/>
      </c>
      <c r="BR47" s="35" t="str">
        <f>IF(AF47="u",IF(ISERROR(VLOOKUP(CODE(AF47),Berechnung!$H$98:$K$147,4,0)),"",VLOOKUP(CODE(AF47),Berechnung!$H$98:$K$147,4,0)),IF(ISERROR(VLOOKUP(AF47,Berechnung!$A$98:$K$147,11,0)),"",VLOOKUP(AF47,Berechnung!$A$98:$K$147,11,0)))</f>
        <v/>
      </c>
      <c r="BS47" s="35" t="str">
        <f>IF(AG47="u",IF(ISERROR(VLOOKUP(CODE(AG47),Berechnung!$H$98:$K$147,4,0)),"",VLOOKUP(CODE(AG47),Berechnung!$H$98:$K$147,4,0)),IF(ISERROR(VLOOKUP(AG47,Berechnung!$A$98:$K$147,11,0)),"",VLOOKUP(AG47,Berechnung!$A$98:$K$147,11,0)))</f>
        <v/>
      </c>
      <c r="BT47" s="35" t="str">
        <f>IF(AH47="u",IF(ISERROR(VLOOKUP(CODE(AH47),Berechnung!$H$98:$K$147,4,0)),"",VLOOKUP(CODE(AH47),Berechnung!$H$98:$K$147,4,0)),IF(ISERROR(VLOOKUP(AH47,Berechnung!$A$98:$K$147,11,0)),"",VLOOKUP(AH47,Berechnung!$A$98:$K$147,11,0)))</f>
        <v/>
      </c>
      <c r="BU47" s="35" t="str">
        <f>IF(AI47="u",IF(ISERROR(VLOOKUP(CODE(AI47),Berechnung!$H$98:$K$147,4,0)),"",VLOOKUP(CODE(AI47),Berechnung!$H$98:$K$147,4,0)),IF(ISERROR(VLOOKUP(AI47,Berechnung!$A$98:$K$147,11,0)),"",VLOOKUP(AI47,Berechnung!$A$98:$K$147,11,0)))</f>
        <v/>
      </c>
      <c r="BV47" s="35" t="str">
        <f>IF(AJ47="u",IF(ISERROR(VLOOKUP(CODE(AJ47),Berechnung!$H$98:$K$147,4,0)),"",VLOOKUP(CODE(AJ47),Berechnung!$H$98:$K$147,4,0)),IF(ISERROR(VLOOKUP(AJ47,Berechnung!$A$98:$K$147,11,0)),"",VLOOKUP(AJ47,Berechnung!$A$98:$K$147,11,0)))</f>
        <v/>
      </c>
    </row>
    <row r="48" spans="2:74" x14ac:dyDescent="0.25">
      <c r="B48" s="103">
        <v>43</v>
      </c>
      <c r="C48" s="31" t="str">
        <f>IF(ISERROR(VLOOKUP(B48,Mitarbeiter!$B$2:$D$51,2,0)),"",IF(VLOOKUP(B48,Mitarbeiter!$B$2:$D$51,2,0)="","",VLOOKUP(B48,Mitarbeiter!$B$2:$D$51,2,0)))</f>
        <v>Vorname43</v>
      </c>
      <c r="D48" s="37" t="str">
        <f>IF(ISERROR(VLOOKUP(B48,Mitarbeiter!$B$2:$D$51,3,0)),"",IF(VLOOKUP(B48,Mitarbeiter!$B$2:$D$51,3,0)="","",VLOOKUP(B48,Mitarbeiter!$B$2:$D$51,3,0)))</f>
        <v>Nachname43</v>
      </c>
      <c r="E48" s="32">
        <f t="array" ref="E48">IF(ISERROR(INDEX(Berechnung!$L$44:$L$93,MATCH(B48,Personalnummer,0))),"",INDEX(Berechnung!$L$44:$L$93,MATCH(B48,Personalnummer,0)))</f>
        <v>0</v>
      </c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35" t="str">
        <f t="array" ref="AK48">IF(B48="","",INDEX(Berechnung!$F$299:$F$348,ROW()-5))</f>
        <v>00:00</v>
      </c>
      <c r="AL48" s="29"/>
      <c r="AM48" s="29"/>
      <c r="AN48" s="29"/>
      <c r="AO48" s="29"/>
      <c r="AP48" s="82" t="str">
        <f>Berechnung!A194</f>
        <v/>
      </c>
      <c r="AR48" s="35" t="str">
        <f>IF(F48="u",IF(ISERROR(VLOOKUP(CODE(F48),Berechnung!$H$98:$K$147,4,0)),"",VLOOKUP(CODE(F48),Berechnung!$H$98:$K$147,4,0)),IF(ISERROR(VLOOKUP(F48,Berechnung!$A$98:$K$147,11,0)),"",VLOOKUP(F48,Berechnung!$A$98:$K$147,11,0)))</f>
        <v/>
      </c>
      <c r="AS48" s="35" t="str">
        <f>IF(G48="u",IF(ISERROR(VLOOKUP(CODE(G48),Berechnung!$H$98:$K$147,4,0)),"",VLOOKUP(CODE(G48),Berechnung!$H$98:$K$147,4,0)),IF(ISERROR(VLOOKUP(G48,Berechnung!$A$98:$K$147,11,0)),"",VLOOKUP(G48,Berechnung!$A$98:$K$147,11,0)))</f>
        <v/>
      </c>
      <c r="AT48" s="35" t="str">
        <f>IF(H48="u",IF(ISERROR(VLOOKUP(CODE(H48),Berechnung!$H$98:$K$147,4,0)),"",VLOOKUP(CODE(H48),Berechnung!$H$98:$K$147,4,0)),IF(ISERROR(VLOOKUP(H48,Berechnung!$A$98:$K$147,11,0)),"",VLOOKUP(H48,Berechnung!$A$98:$K$147,11,0)))</f>
        <v/>
      </c>
      <c r="AU48" s="35" t="str">
        <f>IF(I48="u",IF(ISERROR(VLOOKUP(CODE(I48),Berechnung!$H$98:$K$147,4,0)),"",VLOOKUP(CODE(I48),Berechnung!$H$98:$K$147,4,0)),IF(ISERROR(VLOOKUP(I48,Berechnung!$A$98:$K$147,11,0)),"",VLOOKUP(I48,Berechnung!$A$98:$K$147,11,0)))</f>
        <v/>
      </c>
      <c r="AV48" s="35" t="str">
        <f>IF(J48="u",IF(ISERROR(VLOOKUP(CODE(J48),Berechnung!$H$98:$K$147,4,0)),"",VLOOKUP(CODE(J48),Berechnung!$H$98:$K$147,4,0)),IF(ISERROR(VLOOKUP(J48,Berechnung!$A$98:$K$147,11,0)),"",VLOOKUP(J48,Berechnung!$A$98:$K$147,11,0)))</f>
        <v/>
      </c>
      <c r="AW48" s="35" t="str">
        <f>IF(K48="u",IF(ISERROR(VLOOKUP(CODE(K48),Berechnung!$H$98:$K$147,4,0)),"",VLOOKUP(CODE(K48),Berechnung!$H$98:$K$147,4,0)),IF(ISERROR(VLOOKUP(K48,Berechnung!$A$98:$K$147,11,0)),"",VLOOKUP(K48,Berechnung!$A$98:$K$147,11,0)))</f>
        <v/>
      </c>
      <c r="AX48" s="35" t="str">
        <f>IF(L48="u",IF(ISERROR(VLOOKUP(CODE(L48),Berechnung!$H$98:$K$147,4,0)),"",VLOOKUP(CODE(L48),Berechnung!$H$98:$K$147,4,0)),IF(ISERROR(VLOOKUP(L48,Berechnung!$A$98:$K$147,11,0)),"",VLOOKUP(L48,Berechnung!$A$98:$K$147,11,0)))</f>
        <v/>
      </c>
      <c r="AY48" s="35" t="str">
        <f>IF(M48="u",IF(ISERROR(VLOOKUP(CODE(M48),Berechnung!$H$98:$K$147,4,0)),"",VLOOKUP(CODE(M48),Berechnung!$H$98:$K$147,4,0)),IF(ISERROR(VLOOKUP(M48,Berechnung!$A$98:$K$147,11,0)),"",VLOOKUP(M48,Berechnung!$A$98:$K$147,11,0)))</f>
        <v/>
      </c>
      <c r="AZ48" s="35" t="str">
        <f>IF(N48="u",IF(ISERROR(VLOOKUP(CODE(N48),Berechnung!$H$98:$K$147,4,0)),"",VLOOKUP(CODE(N48),Berechnung!$H$98:$K$147,4,0)),IF(ISERROR(VLOOKUP(N48,Berechnung!$A$98:$K$147,11,0)),"",VLOOKUP(N48,Berechnung!$A$98:$K$147,11,0)))</f>
        <v/>
      </c>
      <c r="BA48" s="35" t="str">
        <f>IF(O48="u",IF(ISERROR(VLOOKUP(CODE(O48),Berechnung!$H$98:$K$147,4,0)),"",VLOOKUP(CODE(O48),Berechnung!$H$98:$K$147,4,0)),IF(ISERROR(VLOOKUP(O48,Berechnung!$A$98:$K$147,11,0)),"",VLOOKUP(O48,Berechnung!$A$98:$K$147,11,0)))</f>
        <v/>
      </c>
      <c r="BB48" s="35" t="str">
        <f>IF(P48="u",IF(ISERROR(VLOOKUP(CODE(P48),Berechnung!$H$98:$K$147,4,0)),"",VLOOKUP(CODE(P48),Berechnung!$H$98:$K$147,4,0)),IF(ISERROR(VLOOKUP(P48,Berechnung!$A$98:$K$147,11,0)),"",VLOOKUP(P48,Berechnung!$A$98:$K$147,11,0)))</f>
        <v/>
      </c>
      <c r="BC48" s="35" t="str">
        <f>IF(Q48="u",IF(ISERROR(VLOOKUP(CODE(Q48),Berechnung!$H$98:$K$147,4,0)),"",VLOOKUP(CODE(Q48),Berechnung!$H$98:$K$147,4,0)),IF(ISERROR(VLOOKUP(Q48,Berechnung!$A$98:$K$147,11,0)),"",VLOOKUP(Q48,Berechnung!$A$98:$K$147,11,0)))</f>
        <v/>
      </c>
      <c r="BD48" s="35" t="str">
        <f>IF(R48="u",IF(ISERROR(VLOOKUP(CODE(R48),Berechnung!$H$98:$K$147,4,0)),"",VLOOKUP(CODE(R48),Berechnung!$H$98:$K$147,4,0)),IF(ISERROR(VLOOKUP(R48,Berechnung!$A$98:$K$147,11,0)),"",VLOOKUP(R48,Berechnung!$A$98:$K$147,11,0)))</f>
        <v/>
      </c>
      <c r="BE48" s="35" t="str">
        <f>IF(S48="u",IF(ISERROR(VLOOKUP(CODE(S48),Berechnung!$H$98:$K$147,4,0)),"",VLOOKUP(CODE(S48),Berechnung!$H$98:$K$147,4,0)),IF(ISERROR(VLOOKUP(S48,Berechnung!$A$98:$K$147,11,0)),"",VLOOKUP(S48,Berechnung!$A$98:$K$147,11,0)))</f>
        <v/>
      </c>
      <c r="BF48" s="35" t="str">
        <f>IF(T48="u",IF(ISERROR(VLOOKUP(CODE(T48),Berechnung!$H$98:$K$147,4,0)),"",VLOOKUP(CODE(T48),Berechnung!$H$98:$K$147,4,0)),IF(ISERROR(VLOOKUP(T48,Berechnung!$A$98:$K$147,11,0)),"",VLOOKUP(T48,Berechnung!$A$98:$K$147,11,0)))</f>
        <v/>
      </c>
      <c r="BG48" s="35" t="str">
        <f>IF(U48="u",IF(ISERROR(VLOOKUP(CODE(U48),Berechnung!$H$98:$K$147,4,0)),"",VLOOKUP(CODE(U48),Berechnung!$H$98:$K$147,4,0)),IF(ISERROR(VLOOKUP(U48,Berechnung!$A$98:$K$147,11,0)),"",VLOOKUP(U48,Berechnung!$A$98:$K$147,11,0)))</f>
        <v/>
      </c>
      <c r="BH48" s="35" t="str">
        <f>IF(V48="u",IF(ISERROR(VLOOKUP(CODE(V48),Berechnung!$H$98:$K$147,4,0)),"",VLOOKUP(CODE(V48),Berechnung!$H$98:$K$147,4,0)),IF(ISERROR(VLOOKUP(V48,Berechnung!$A$98:$K$147,11,0)),"",VLOOKUP(V48,Berechnung!$A$98:$K$147,11,0)))</f>
        <v/>
      </c>
      <c r="BI48" s="35" t="str">
        <f>IF(W48="u",IF(ISERROR(VLOOKUP(CODE(W48),Berechnung!$H$98:$K$147,4,0)),"",VLOOKUP(CODE(W48),Berechnung!$H$98:$K$147,4,0)),IF(ISERROR(VLOOKUP(W48,Berechnung!$A$98:$K$147,11,0)),"",VLOOKUP(W48,Berechnung!$A$98:$K$147,11,0)))</f>
        <v/>
      </c>
      <c r="BJ48" s="35" t="str">
        <f>IF(X48="u",IF(ISERROR(VLOOKUP(CODE(X48),Berechnung!$H$98:$K$147,4,0)),"",VLOOKUP(CODE(X48),Berechnung!$H$98:$K$147,4,0)),IF(ISERROR(VLOOKUP(X48,Berechnung!$A$98:$K$147,11,0)),"",VLOOKUP(X48,Berechnung!$A$98:$K$147,11,0)))</f>
        <v/>
      </c>
      <c r="BK48" s="35" t="str">
        <f>IF(Y48="u",IF(ISERROR(VLOOKUP(CODE(Y48),Berechnung!$H$98:$K$147,4,0)),"",VLOOKUP(CODE(Y48),Berechnung!$H$98:$K$147,4,0)),IF(ISERROR(VLOOKUP(Y48,Berechnung!$A$98:$K$147,11,0)),"",VLOOKUP(Y48,Berechnung!$A$98:$K$147,11,0)))</f>
        <v/>
      </c>
      <c r="BL48" s="35" t="str">
        <f>IF(Z48="u",IF(ISERROR(VLOOKUP(CODE(Z48),Berechnung!$H$98:$K$147,4,0)),"",VLOOKUP(CODE(Z48),Berechnung!$H$98:$K$147,4,0)),IF(ISERROR(VLOOKUP(Z48,Berechnung!$A$98:$K$147,11,0)),"",VLOOKUP(Z48,Berechnung!$A$98:$K$147,11,0)))</f>
        <v/>
      </c>
      <c r="BM48" s="35" t="str">
        <f>IF(AA48="u",IF(ISERROR(VLOOKUP(CODE(AA48),Berechnung!$H$98:$K$147,4,0)),"",VLOOKUP(CODE(AA48),Berechnung!$H$98:$K$147,4,0)),IF(ISERROR(VLOOKUP(AA48,Berechnung!$A$98:$K$147,11,0)),"",VLOOKUP(AA48,Berechnung!$A$98:$K$147,11,0)))</f>
        <v/>
      </c>
      <c r="BN48" s="35" t="str">
        <f>IF(AB48="u",IF(ISERROR(VLOOKUP(CODE(AB48),Berechnung!$H$98:$K$147,4,0)),"",VLOOKUP(CODE(AB48),Berechnung!$H$98:$K$147,4,0)),IF(ISERROR(VLOOKUP(AB48,Berechnung!$A$98:$K$147,11,0)),"",VLOOKUP(AB48,Berechnung!$A$98:$K$147,11,0)))</f>
        <v/>
      </c>
      <c r="BO48" s="35" t="str">
        <f>IF(AC48="u",IF(ISERROR(VLOOKUP(CODE(AC48),Berechnung!$H$98:$K$147,4,0)),"",VLOOKUP(CODE(AC48),Berechnung!$H$98:$K$147,4,0)),IF(ISERROR(VLOOKUP(AC48,Berechnung!$A$98:$K$147,11,0)),"",VLOOKUP(AC48,Berechnung!$A$98:$K$147,11,0)))</f>
        <v/>
      </c>
      <c r="BP48" s="35" t="str">
        <f>IF(AD48="u",IF(ISERROR(VLOOKUP(CODE(AD48),Berechnung!$H$98:$K$147,4,0)),"",VLOOKUP(CODE(AD48),Berechnung!$H$98:$K$147,4,0)),IF(ISERROR(VLOOKUP(AD48,Berechnung!$A$98:$K$147,11,0)),"",VLOOKUP(AD48,Berechnung!$A$98:$K$147,11,0)))</f>
        <v/>
      </c>
      <c r="BQ48" s="35" t="str">
        <f>IF(AE48="u",IF(ISERROR(VLOOKUP(CODE(AE48),Berechnung!$H$98:$K$147,4,0)),"",VLOOKUP(CODE(AE48),Berechnung!$H$98:$K$147,4,0)),IF(ISERROR(VLOOKUP(AE48,Berechnung!$A$98:$K$147,11,0)),"",VLOOKUP(AE48,Berechnung!$A$98:$K$147,11,0)))</f>
        <v/>
      </c>
      <c r="BR48" s="35" t="str">
        <f>IF(AF48="u",IF(ISERROR(VLOOKUP(CODE(AF48),Berechnung!$H$98:$K$147,4,0)),"",VLOOKUP(CODE(AF48),Berechnung!$H$98:$K$147,4,0)),IF(ISERROR(VLOOKUP(AF48,Berechnung!$A$98:$K$147,11,0)),"",VLOOKUP(AF48,Berechnung!$A$98:$K$147,11,0)))</f>
        <v/>
      </c>
      <c r="BS48" s="35" t="str">
        <f>IF(AG48="u",IF(ISERROR(VLOOKUP(CODE(AG48),Berechnung!$H$98:$K$147,4,0)),"",VLOOKUP(CODE(AG48),Berechnung!$H$98:$K$147,4,0)),IF(ISERROR(VLOOKUP(AG48,Berechnung!$A$98:$K$147,11,0)),"",VLOOKUP(AG48,Berechnung!$A$98:$K$147,11,0)))</f>
        <v/>
      </c>
      <c r="BT48" s="35" t="str">
        <f>IF(AH48="u",IF(ISERROR(VLOOKUP(CODE(AH48),Berechnung!$H$98:$K$147,4,0)),"",VLOOKUP(CODE(AH48),Berechnung!$H$98:$K$147,4,0)),IF(ISERROR(VLOOKUP(AH48,Berechnung!$A$98:$K$147,11,0)),"",VLOOKUP(AH48,Berechnung!$A$98:$K$147,11,0)))</f>
        <v/>
      </c>
      <c r="BU48" s="35" t="str">
        <f>IF(AI48="u",IF(ISERROR(VLOOKUP(CODE(AI48),Berechnung!$H$98:$K$147,4,0)),"",VLOOKUP(CODE(AI48),Berechnung!$H$98:$K$147,4,0)),IF(ISERROR(VLOOKUP(AI48,Berechnung!$A$98:$K$147,11,0)),"",VLOOKUP(AI48,Berechnung!$A$98:$K$147,11,0)))</f>
        <v/>
      </c>
      <c r="BV48" s="35" t="str">
        <f>IF(AJ48="u",IF(ISERROR(VLOOKUP(CODE(AJ48),Berechnung!$H$98:$K$147,4,0)),"",VLOOKUP(CODE(AJ48),Berechnung!$H$98:$K$147,4,0)),IF(ISERROR(VLOOKUP(AJ48,Berechnung!$A$98:$K$147,11,0)),"",VLOOKUP(AJ48,Berechnung!$A$98:$K$147,11,0)))</f>
        <v/>
      </c>
    </row>
    <row r="49" spans="2:74" x14ac:dyDescent="0.25">
      <c r="B49" s="103">
        <v>44</v>
      </c>
      <c r="C49" s="31" t="str">
        <f>IF(ISERROR(VLOOKUP(B49,Mitarbeiter!$B$2:$D$51,2,0)),"",IF(VLOOKUP(B49,Mitarbeiter!$B$2:$D$51,2,0)="","",VLOOKUP(B49,Mitarbeiter!$B$2:$D$51,2,0)))</f>
        <v>Vorname44</v>
      </c>
      <c r="D49" s="37" t="str">
        <f>IF(ISERROR(VLOOKUP(B49,Mitarbeiter!$B$2:$D$51,3,0)),"",IF(VLOOKUP(B49,Mitarbeiter!$B$2:$D$51,3,0)="","",VLOOKUP(B49,Mitarbeiter!$B$2:$D$51,3,0)))</f>
        <v>Nachname44</v>
      </c>
      <c r="E49" s="32">
        <f t="array" ref="E49">IF(ISERROR(INDEX(Berechnung!$L$44:$L$93,MATCH(B49,Personalnummer,0))),"",INDEX(Berechnung!$L$44:$L$93,MATCH(B49,Personalnummer,0)))</f>
        <v>0</v>
      </c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35" t="str">
        <f t="array" ref="AK49">IF(B49="","",INDEX(Berechnung!$F$299:$F$348,ROW()-5))</f>
        <v>00:00</v>
      </c>
      <c r="AL49" s="29"/>
      <c r="AM49" s="29"/>
      <c r="AN49" s="29"/>
      <c r="AO49" s="29"/>
      <c r="AP49" s="82" t="str">
        <f>Berechnung!A195</f>
        <v/>
      </c>
      <c r="AR49" s="35" t="str">
        <f>IF(F49="u",IF(ISERROR(VLOOKUP(CODE(F49),Berechnung!$H$98:$K$147,4,0)),"",VLOOKUP(CODE(F49),Berechnung!$H$98:$K$147,4,0)),IF(ISERROR(VLOOKUP(F49,Berechnung!$A$98:$K$147,11,0)),"",VLOOKUP(F49,Berechnung!$A$98:$K$147,11,0)))</f>
        <v/>
      </c>
      <c r="AS49" s="35" t="str">
        <f>IF(G49="u",IF(ISERROR(VLOOKUP(CODE(G49),Berechnung!$H$98:$K$147,4,0)),"",VLOOKUP(CODE(G49),Berechnung!$H$98:$K$147,4,0)),IF(ISERROR(VLOOKUP(G49,Berechnung!$A$98:$K$147,11,0)),"",VLOOKUP(G49,Berechnung!$A$98:$K$147,11,0)))</f>
        <v/>
      </c>
      <c r="AT49" s="35" t="str">
        <f>IF(H49="u",IF(ISERROR(VLOOKUP(CODE(H49),Berechnung!$H$98:$K$147,4,0)),"",VLOOKUP(CODE(H49),Berechnung!$H$98:$K$147,4,0)),IF(ISERROR(VLOOKUP(H49,Berechnung!$A$98:$K$147,11,0)),"",VLOOKUP(H49,Berechnung!$A$98:$K$147,11,0)))</f>
        <v/>
      </c>
      <c r="AU49" s="35" t="str">
        <f>IF(I49="u",IF(ISERROR(VLOOKUP(CODE(I49),Berechnung!$H$98:$K$147,4,0)),"",VLOOKUP(CODE(I49),Berechnung!$H$98:$K$147,4,0)),IF(ISERROR(VLOOKUP(I49,Berechnung!$A$98:$K$147,11,0)),"",VLOOKUP(I49,Berechnung!$A$98:$K$147,11,0)))</f>
        <v/>
      </c>
      <c r="AV49" s="35" t="str">
        <f>IF(J49="u",IF(ISERROR(VLOOKUP(CODE(J49),Berechnung!$H$98:$K$147,4,0)),"",VLOOKUP(CODE(J49),Berechnung!$H$98:$K$147,4,0)),IF(ISERROR(VLOOKUP(J49,Berechnung!$A$98:$K$147,11,0)),"",VLOOKUP(J49,Berechnung!$A$98:$K$147,11,0)))</f>
        <v/>
      </c>
      <c r="AW49" s="35" t="str">
        <f>IF(K49="u",IF(ISERROR(VLOOKUP(CODE(K49),Berechnung!$H$98:$K$147,4,0)),"",VLOOKUP(CODE(K49),Berechnung!$H$98:$K$147,4,0)),IF(ISERROR(VLOOKUP(K49,Berechnung!$A$98:$K$147,11,0)),"",VLOOKUP(K49,Berechnung!$A$98:$K$147,11,0)))</f>
        <v/>
      </c>
      <c r="AX49" s="35" t="str">
        <f>IF(L49="u",IF(ISERROR(VLOOKUP(CODE(L49),Berechnung!$H$98:$K$147,4,0)),"",VLOOKUP(CODE(L49),Berechnung!$H$98:$K$147,4,0)),IF(ISERROR(VLOOKUP(L49,Berechnung!$A$98:$K$147,11,0)),"",VLOOKUP(L49,Berechnung!$A$98:$K$147,11,0)))</f>
        <v/>
      </c>
      <c r="AY49" s="35" t="str">
        <f>IF(M49="u",IF(ISERROR(VLOOKUP(CODE(M49),Berechnung!$H$98:$K$147,4,0)),"",VLOOKUP(CODE(M49),Berechnung!$H$98:$K$147,4,0)),IF(ISERROR(VLOOKUP(M49,Berechnung!$A$98:$K$147,11,0)),"",VLOOKUP(M49,Berechnung!$A$98:$K$147,11,0)))</f>
        <v/>
      </c>
      <c r="AZ49" s="35" t="str">
        <f>IF(N49="u",IF(ISERROR(VLOOKUP(CODE(N49),Berechnung!$H$98:$K$147,4,0)),"",VLOOKUP(CODE(N49),Berechnung!$H$98:$K$147,4,0)),IF(ISERROR(VLOOKUP(N49,Berechnung!$A$98:$K$147,11,0)),"",VLOOKUP(N49,Berechnung!$A$98:$K$147,11,0)))</f>
        <v/>
      </c>
      <c r="BA49" s="35" t="str">
        <f>IF(O49="u",IF(ISERROR(VLOOKUP(CODE(O49),Berechnung!$H$98:$K$147,4,0)),"",VLOOKUP(CODE(O49),Berechnung!$H$98:$K$147,4,0)),IF(ISERROR(VLOOKUP(O49,Berechnung!$A$98:$K$147,11,0)),"",VLOOKUP(O49,Berechnung!$A$98:$K$147,11,0)))</f>
        <v/>
      </c>
      <c r="BB49" s="35" t="str">
        <f>IF(P49="u",IF(ISERROR(VLOOKUP(CODE(P49),Berechnung!$H$98:$K$147,4,0)),"",VLOOKUP(CODE(P49),Berechnung!$H$98:$K$147,4,0)),IF(ISERROR(VLOOKUP(P49,Berechnung!$A$98:$K$147,11,0)),"",VLOOKUP(P49,Berechnung!$A$98:$K$147,11,0)))</f>
        <v/>
      </c>
      <c r="BC49" s="35" t="str">
        <f>IF(Q49="u",IF(ISERROR(VLOOKUP(CODE(Q49),Berechnung!$H$98:$K$147,4,0)),"",VLOOKUP(CODE(Q49),Berechnung!$H$98:$K$147,4,0)),IF(ISERROR(VLOOKUP(Q49,Berechnung!$A$98:$K$147,11,0)),"",VLOOKUP(Q49,Berechnung!$A$98:$K$147,11,0)))</f>
        <v/>
      </c>
      <c r="BD49" s="35" t="str">
        <f>IF(R49="u",IF(ISERROR(VLOOKUP(CODE(R49),Berechnung!$H$98:$K$147,4,0)),"",VLOOKUP(CODE(R49),Berechnung!$H$98:$K$147,4,0)),IF(ISERROR(VLOOKUP(R49,Berechnung!$A$98:$K$147,11,0)),"",VLOOKUP(R49,Berechnung!$A$98:$K$147,11,0)))</f>
        <v/>
      </c>
      <c r="BE49" s="35" t="str">
        <f>IF(S49="u",IF(ISERROR(VLOOKUP(CODE(S49),Berechnung!$H$98:$K$147,4,0)),"",VLOOKUP(CODE(S49),Berechnung!$H$98:$K$147,4,0)),IF(ISERROR(VLOOKUP(S49,Berechnung!$A$98:$K$147,11,0)),"",VLOOKUP(S49,Berechnung!$A$98:$K$147,11,0)))</f>
        <v/>
      </c>
      <c r="BF49" s="35" t="str">
        <f>IF(T49="u",IF(ISERROR(VLOOKUP(CODE(T49),Berechnung!$H$98:$K$147,4,0)),"",VLOOKUP(CODE(T49),Berechnung!$H$98:$K$147,4,0)),IF(ISERROR(VLOOKUP(T49,Berechnung!$A$98:$K$147,11,0)),"",VLOOKUP(T49,Berechnung!$A$98:$K$147,11,0)))</f>
        <v/>
      </c>
      <c r="BG49" s="35" t="str">
        <f>IF(U49="u",IF(ISERROR(VLOOKUP(CODE(U49),Berechnung!$H$98:$K$147,4,0)),"",VLOOKUP(CODE(U49),Berechnung!$H$98:$K$147,4,0)),IF(ISERROR(VLOOKUP(U49,Berechnung!$A$98:$K$147,11,0)),"",VLOOKUP(U49,Berechnung!$A$98:$K$147,11,0)))</f>
        <v/>
      </c>
      <c r="BH49" s="35" t="str">
        <f>IF(V49="u",IF(ISERROR(VLOOKUP(CODE(V49),Berechnung!$H$98:$K$147,4,0)),"",VLOOKUP(CODE(V49),Berechnung!$H$98:$K$147,4,0)),IF(ISERROR(VLOOKUP(V49,Berechnung!$A$98:$K$147,11,0)),"",VLOOKUP(V49,Berechnung!$A$98:$K$147,11,0)))</f>
        <v/>
      </c>
      <c r="BI49" s="35" t="str">
        <f>IF(W49="u",IF(ISERROR(VLOOKUP(CODE(W49),Berechnung!$H$98:$K$147,4,0)),"",VLOOKUP(CODE(W49),Berechnung!$H$98:$K$147,4,0)),IF(ISERROR(VLOOKUP(W49,Berechnung!$A$98:$K$147,11,0)),"",VLOOKUP(W49,Berechnung!$A$98:$K$147,11,0)))</f>
        <v/>
      </c>
      <c r="BJ49" s="35" t="str">
        <f>IF(X49="u",IF(ISERROR(VLOOKUP(CODE(X49),Berechnung!$H$98:$K$147,4,0)),"",VLOOKUP(CODE(X49),Berechnung!$H$98:$K$147,4,0)),IF(ISERROR(VLOOKUP(X49,Berechnung!$A$98:$K$147,11,0)),"",VLOOKUP(X49,Berechnung!$A$98:$K$147,11,0)))</f>
        <v/>
      </c>
      <c r="BK49" s="35" t="str">
        <f>IF(Y49="u",IF(ISERROR(VLOOKUP(CODE(Y49),Berechnung!$H$98:$K$147,4,0)),"",VLOOKUP(CODE(Y49),Berechnung!$H$98:$K$147,4,0)),IF(ISERROR(VLOOKUP(Y49,Berechnung!$A$98:$K$147,11,0)),"",VLOOKUP(Y49,Berechnung!$A$98:$K$147,11,0)))</f>
        <v/>
      </c>
      <c r="BL49" s="35" t="str">
        <f>IF(Z49="u",IF(ISERROR(VLOOKUP(CODE(Z49),Berechnung!$H$98:$K$147,4,0)),"",VLOOKUP(CODE(Z49),Berechnung!$H$98:$K$147,4,0)),IF(ISERROR(VLOOKUP(Z49,Berechnung!$A$98:$K$147,11,0)),"",VLOOKUP(Z49,Berechnung!$A$98:$K$147,11,0)))</f>
        <v/>
      </c>
      <c r="BM49" s="35" t="str">
        <f>IF(AA49="u",IF(ISERROR(VLOOKUP(CODE(AA49),Berechnung!$H$98:$K$147,4,0)),"",VLOOKUP(CODE(AA49),Berechnung!$H$98:$K$147,4,0)),IF(ISERROR(VLOOKUP(AA49,Berechnung!$A$98:$K$147,11,0)),"",VLOOKUP(AA49,Berechnung!$A$98:$K$147,11,0)))</f>
        <v/>
      </c>
      <c r="BN49" s="35" t="str">
        <f>IF(AB49="u",IF(ISERROR(VLOOKUP(CODE(AB49),Berechnung!$H$98:$K$147,4,0)),"",VLOOKUP(CODE(AB49),Berechnung!$H$98:$K$147,4,0)),IF(ISERROR(VLOOKUP(AB49,Berechnung!$A$98:$K$147,11,0)),"",VLOOKUP(AB49,Berechnung!$A$98:$K$147,11,0)))</f>
        <v/>
      </c>
      <c r="BO49" s="35" t="str">
        <f>IF(AC49="u",IF(ISERROR(VLOOKUP(CODE(AC49),Berechnung!$H$98:$K$147,4,0)),"",VLOOKUP(CODE(AC49),Berechnung!$H$98:$K$147,4,0)),IF(ISERROR(VLOOKUP(AC49,Berechnung!$A$98:$K$147,11,0)),"",VLOOKUP(AC49,Berechnung!$A$98:$K$147,11,0)))</f>
        <v/>
      </c>
      <c r="BP49" s="35" t="str">
        <f>IF(AD49="u",IF(ISERROR(VLOOKUP(CODE(AD49),Berechnung!$H$98:$K$147,4,0)),"",VLOOKUP(CODE(AD49),Berechnung!$H$98:$K$147,4,0)),IF(ISERROR(VLOOKUP(AD49,Berechnung!$A$98:$K$147,11,0)),"",VLOOKUP(AD49,Berechnung!$A$98:$K$147,11,0)))</f>
        <v/>
      </c>
      <c r="BQ49" s="35" t="str">
        <f>IF(AE49="u",IF(ISERROR(VLOOKUP(CODE(AE49),Berechnung!$H$98:$K$147,4,0)),"",VLOOKUP(CODE(AE49),Berechnung!$H$98:$K$147,4,0)),IF(ISERROR(VLOOKUP(AE49,Berechnung!$A$98:$K$147,11,0)),"",VLOOKUP(AE49,Berechnung!$A$98:$K$147,11,0)))</f>
        <v/>
      </c>
      <c r="BR49" s="35" t="str">
        <f>IF(AF49="u",IF(ISERROR(VLOOKUP(CODE(AF49),Berechnung!$H$98:$K$147,4,0)),"",VLOOKUP(CODE(AF49),Berechnung!$H$98:$K$147,4,0)),IF(ISERROR(VLOOKUP(AF49,Berechnung!$A$98:$K$147,11,0)),"",VLOOKUP(AF49,Berechnung!$A$98:$K$147,11,0)))</f>
        <v/>
      </c>
      <c r="BS49" s="35" t="str">
        <f>IF(AG49="u",IF(ISERROR(VLOOKUP(CODE(AG49),Berechnung!$H$98:$K$147,4,0)),"",VLOOKUP(CODE(AG49),Berechnung!$H$98:$K$147,4,0)),IF(ISERROR(VLOOKUP(AG49,Berechnung!$A$98:$K$147,11,0)),"",VLOOKUP(AG49,Berechnung!$A$98:$K$147,11,0)))</f>
        <v/>
      </c>
      <c r="BT49" s="35" t="str">
        <f>IF(AH49="u",IF(ISERROR(VLOOKUP(CODE(AH49),Berechnung!$H$98:$K$147,4,0)),"",VLOOKUP(CODE(AH49),Berechnung!$H$98:$K$147,4,0)),IF(ISERROR(VLOOKUP(AH49,Berechnung!$A$98:$K$147,11,0)),"",VLOOKUP(AH49,Berechnung!$A$98:$K$147,11,0)))</f>
        <v/>
      </c>
      <c r="BU49" s="35" t="str">
        <f>IF(AI49="u",IF(ISERROR(VLOOKUP(CODE(AI49),Berechnung!$H$98:$K$147,4,0)),"",VLOOKUP(CODE(AI49),Berechnung!$H$98:$K$147,4,0)),IF(ISERROR(VLOOKUP(AI49,Berechnung!$A$98:$K$147,11,0)),"",VLOOKUP(AI49,Berechnung!$A$98:$K$147,11,0)))</f>
        <v/>
      </c>
      <c r="BV49" s="35" t="str">
        <f>IF(AJ49="u",IF(ISERROR(VLOOKUP(CODE(AJ49),Berechnung!$H$98:$K$147,4,0)),"",VLOOKUP(CODE(AJ49),Berechnung!$H$98:$K$147,4,0)),IF(ISERROR(VLOOKUP(AJ49,Berechnung!$A$98:$K$147,11,0)),"",VLOOKUP(AJ49,Berechnung!$A$98:$K$147,11,0)))</f>
        <v/>
      </c>
    </row>
    <row r="50" spans="2:74" x14ac:dyDescent="0.25">
      <c r="B50" s="103">
        <v>45</v>
      </c>
      <c r="C50" s="31" t="str">
        <f>IF(ISERROR(VLOOKUP(B50,Mitarbeiter!$B$2:$D$51,2,0)),"",IF(VLOOKUP(B50,Mitarbeiter!$B$2:$D$51,2,0)="","",VLOOKUP(B50,Mitarbeiter!$B$2:$D$51,2,0)))</f>
        <v>Vorname45</v>
      </c>
      <c r="D50" s="37" t="str">
        <f>IF(ISERROR(VLOOKUP(B50,Mitarbeiter!$B$2:$D$51,3,0)),"",IF(VLOOKUP(B50,Mitarbeiter!$B$2:$D$51,3,0)="","",VLOOKUP(B50,Mitarbeiter!$B$2:$D$51,3,0)))</f>
        <v>Nachname45</v>
      </c>
      <c r="E50" s="32">
        <f t="array" ref="E50">IF(ISERROR(INDEX(Berechnung!$L$44:$L$93,MATCH(B50,Personalnummer,0))),"",INDEX(Berechnung!$L$44:$L$93,MATCH(B50,Personalnummer,0)))</f>
        <v>0</v>
      </c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35" t="str">
        <f t="array" ref="AK50">IF(B50="","",INDEX(Berechnung!$F$299:$F$348,ROW()-5))</f>
        <v>00:00</v>
      </c>
      <c r="AL50" s="29"/>
      <c r="AM50" s="29"/>
      <c r="AN50" s="29"/>
      <c r="AO50" s="29"/>
      <c r="AP50" s="82" t="str">
        <f>Berechnung!A196</f>
        <v/>
      </c>
      <c r="AR50" s="35" t="str">
        <f>IF(F50="u",IF(ISERROR(VLOOKUP(CODE(F50),Berechnung!$H$98:$K$147,4,0)),"",VLOOKUP(CODE(F50),Berechnung!$H$98:$K$147,4,0)),IF(ISERROR(VLOOKUP(F50,Berechnung!$A$98:$K$147,11,0)),"",VLOOKUP(F50,Berechnung!$A$98:$K$147,11,0)))</f>
        <v/>
      </c>
      <c r="AS50" s="35" t="str">
        <f>IF(G50="u",IF(ISERROR(VLOOKUP(CODE(G50),Berechnung!$H$98:$K$147,4,0)),"",VLOOKUP(CODE(G50),Berechnung!$H$98:$K$147,4,0)),IF(ISERROR(VLOOKUP(G50,Berechnung!$A$98:$K$147,11,0)),"",VLOOKUP(G50,Berechnung!$A$98:$K$147,11,0)))</f>
        <v/>
      </c>
      <c r="AT50" s="35" t="str">
        <f>IF(H50="u",IF(ISERROR(VLOOKUP(CODE(H50),Berechnung!$H$98:$K$147,4,0)),"",VLOOKUP(CODE(H50),Berechnung!$H$98:$K$147,4,0)),IF(ISERROR(VLOOKUP(H50,Berechnung!$A$98:$K$147,11,0)),"",VLOOKUP(H50,Berechnung!$A$98:$K$147,11,0)))</f>
        <v/>
      </c>
      <c r="AU50" s="35" t="str">
        <f>IF(I50="u",IF(ISERROR(VLOOKUP(CODE(I50),Berechnung!$H$98:$K$147,4,0)),"",VLOOKUP(CODE(I50),Berechnung!$H$98:$K$147,4,0)),IF(ISERROR(VLOOKUP(I50,Berechnung!$A$98:$K$147,11,0)),"",VLOOKUP(I50,Berechnung!$A$98:$K$147,11,0)))</f>
        <v/>
      </c>
      <c r="AV50" s="35" t="str">
        <f>IF(J50="u",IF(ISERROR(VLOOKUP(CODE(J50),Berechnung!$H$98:$K$147,4,0)),"",VLOOKUP(CODE(J50),Berechnung!$H$98:$K$147,4,0)),IF(ISERROR(VLOOKUP(J50,Berechnung!$A$98:$K$147,11,0)),"",VLOOKUP(J50,Berechnung!$A$98:$K$147,11,0)))</f>
        <v/>
      </c>
      <c r="AW50" s="35" t="str">
        <f>IF(K50="u",IF(ISERROR(VLOOKUP(CODE(K50),Berechnung!$H$98:$K$147,4,0)),"",VLOOKUP(CODE(K50),Berechnung!$H$98:$K$147,4,0)),IF(ISERROR(VLOOKUP(K50,Berechnung!$A$98:$K$147,11,0)),"",VLOOKUP(K50,Berechnung!$A$98:$K$147,11,0)))</f>
        <v/>
      </c>
      <c r="AX50" s="35" t="str">
        <f>IF(L50="u",IF(ISERROR(VLOOKUP(CODE(L50),Berechnung!$H$98:$K$147,4,0)),"",VLOOKUP(CODE(L50),Berechnung!$H$98:$K$147,4,0)),IF(ISERROR(VLOOKUP(L50,Berechnung!$A$98:$K$147,11,0)),"",VLOOKUP(L50,Berechnung!$A$98:$K$147,11,0)))</f>
        <v/>
      </c>
      <c r="AY50" s="35" t="str">
        <f>IF(M50="u",IF(ISERROR(VLOOKUP(CODE(M50),Berechnung!$H$98:$K$147,4,0)),"",VLOOKUP(CODE(M50),Berechnung!$H$98:$K$147,4,0)),IF(ISERROR(VLOOKUP(M50,Berechnung!$A$98:$K$147,11,0)),"",VLOOKUP(M50,Berechnung!$A$98:$K$147,11,0)))</f>
        <v/>
      </c>
      <c r="AZ50" s="35" t="str">
        <f>IF(N50="u",IF(ISERROR(VLOOKUP(CODE(N50),Berechnung!$H$98:$K$147,4,0)),"",VLOOKUP(CODE(N50),Berechnung!$H$98:$K$147,4,0)),IF(ISERROR(VLOOKUP(N50,Berechnung!$A$98:$K$147,11,0)),"",VLOOKUP(N50,Berechnung!$A$98:$K$147,11,0)))</f>
        <v/>
      </c>
      <c r="BA50" s="35" t="str">
        <f>IF(O50="u",IF(ISERROR(VLOOKUP(CODE(O50),Berechnung!$H$98:$K$147,4,0)),"",VLOOKUP(CODE(O50),Berechnung!$H$98:$K$147,4,0)),IF(ISERROR(VLOOKUP(O50,Berechnung!$A$98:$K$147,11,0)),"",VLOOKUP(O50,Berechnung!$A$98:$K$147,11,0)))</f>
        <v/>
      </c>
      <c r="BB50" s="35" t="str">
        <f>IF(P50="u",IF(ISERROR(VLOOKUP(CODE(P50),Berechnung!$H$98:$K$147,4,0)),"",VLOOKUP(CODE(P50),Berechnung!$H$98:$K$147,4,0)),IF(ISERROR(VLOOKUP(P50,Berechnung!$A$98:$K$147,11,0)),"",VLOOKUP(P50,Berechnung!$A$98:$K$147,11,0)))</f>
        <v/>
      </c>
      <c r="BC50" s="35" t="str">
        <f>IF(Q50="u",IF(ISERROR(VLOOKUP(CODE(Q50),Berechnung!$H$98:$K$147,4,0)),"",VLOOKUP(CODE(Q50),Berechnung!$H$98:$K$147,4,0)),IF(ISERROR(VLOOKUP(Q50,Berechnung!$A$98:$K$147,11,0)),"",VLOOKUP(Q50,Berechnung!$A$98:$K$147,11,0)))</f>
        <v/>
      </c>
      <c r="BD50" s="35" t="str">
        <f>IF(R50="u",IF(ISERROR(VLOOKUP(CODE(R50),Berechnung!$H$98:$K$147,4,0)),"",VLOOKUP(CODE(R50),Berechnung!$H$98:$K$147,4,0)),IF(ISERROR(VLOOKUP(R50,Berechnung!$A$98:$K$147,11,0)),"",VLOOKUP(R50,Berechnung!$A$98:$K$147,11,0)))</f>
        <v/>
      </c>
      <c r="BE50" s="35" t="str">
        <f>IF(S50="u",IF(ISERROR(VLOOKUP(CODE(S50),Berechnung!$H$98:$K$147,4,0)),"",VLOOKUP(CODE(S50),Berechnung!$H$98:$K$147,4,0)),IF(ISERROR(VLOOKUP(S50,Berechnung!$A$98:$K$147,11,0)),"",VLOOKUP(S50,Berechnung!$A$98:$K$147,11,0)))</f>
        <v/>
      </c>
      <c r="BF50" s="35" t="str">
        <f>IF(T50="u",IF(ISERROR(VLOOKUP(CODE(T50),Berechnung!$H$98:$K$147,4,0)),"",VLOOKUP(CODE(T50),Berechnung!$H$98:$K$147,4,0)),IF(ISERROR(VLOOKUP(T50,Berechnung!$A$98:$K$147,11,0)),"",VLOOKUP(T50,Berechnung!$A$98:$K$147,11,0)))</f>
        <v/>
      </c>
      <c r="BG50" s="35" t="str">
        <f>IF(U50="u",IF(ISERROR(VLOOKUP(CODE(U50),Berechnung!$H$98:$K$147,4,0)),"",VLOOKUP(CODE(U50),Berechnung!$H$98:$K$147,4,0)),IF(ISERROR(VLOOKUP(U50,Berechnung!$A$98:$K$147,11,0)),"",VLOOKUP(U50,Berechnung!$A$98:$K$147,11,0)))</f>
        <v/>
      </c>
      <c r="BH50" s="35" t="str">
        <f>IF(V50="u",IF(ISERROR(VLOOKUP(CODE(V50),Berechnung!$H$98:$K$147,4,0)),"",VLOOKUP(CODE(V50),Berechnung!$H$98:$K$147,4,0)),IF(ISERROR(VLOOKUP(V50,Berechnung!$A$98:$K$147,11,0)),"",VLOOKUP(V50,Berechnung!$A$98:$K$147,11,0)))</f>
        <v/>
      </c>
      <c r="BI50" s="35" t="str">
        <f>IF(W50="u",IF(ISERROR(VLOOKUP(CODE(W50),Berechnung!$H$98:$K$147,4,0)),"",VLOOKUP(CODE(W50),Berechnung!$H$98:$K$147,4,0)),IF(ISERROR(VLOOKUP(W50,Berechnung!$A$98:$K$147,11,0)),"",VLOOKUP(W50,Berechnung!$A$98:$K$147,11,0)))</f>
        <v/>
      </c>
      <c r="BJ50" s="35" t="str">
        <f>IF(X50="u",IF(ISERROR(VLOOKUP(CODE(X50),Berechnung!$H$98:$K$147,4,0)),"",VLOOKUP(CODE(X50),Berechnung!$H$98:$K$147,4,0)),IF(ISERROR(VLOOKUP(X50,Berechnung!$A$98:$K$147,11,0)),"",VLOOKUP(X50,Berechnung!$A$98:$K$147,11,0)))</f>
        <v/>
      </c>
      <c r="BK50" s="35" t="str">
        <f>IF(Y50="u",IF(ISERROR(VLOOKUP(CODE(Y50),Berechnung!$H$98:$K$147,4,0)),"",VLOOKUP(CODE(Y50),Berechnung!$H$98:$K$147,4,0)),IF(ISERROR(VLOOKUP(Y50,Berechnung!$A$98:$K$147,11,0)),"",VLOOKUP(Y50,Berechnung!$A$98:$K$147,11,0)))</f>
        <v/>
      </c>
      <c r="BL50" s="35" t="str">
        <f>IF(Z50="u",IF(ISERROR(VLOOKUP(CODE(Z50),Berechnung!$H$98:$K$147,4,0)),"",VLOOKUP(CODE(Z50),Berechnung!$H$98:$K$147,4,0)),IF(ISERROR(VLOOKUP(Z50,Berechnung!$A$98:$K$147,11,0)),"",VLOOKUP(Z50,Berechnung!$A$98:$K$147,11,0)))</f>
        <v/>
      </c>
      <c r="BM50" s="35" t="str">
        <f>IF(AA50="u",IF(ISERROR(VLOOKUP(CODE(AA50),Berechnung!$H$98:$K$147,4,0)),"",VLOOKUP(CODE(AA50),Berechnung!$H$98:$K$147,4,0)),IF(ISERROR(VLOOKUP(AA50,Berechnung!$A$98:$K$147,11,0)),"",VLOOKUP(AA50,Berechnung!$A$98:$K$147,11,0)))</f>
        <v/>
      </c>
      <c r="BN50" s="35" t="str">
        <f>IF(AB50="u",IF(ISERROR(VLOOKUP(CODE(AB50),Berechnung!$H$98:$K$147,4,0)),"",VLOOKUP(CODE(AB50),Berechnung!$H$98:$K$147,4,0)),IF(ISERROR(VLOOKUP(AB50,Berechnung!$A$98:$K$147,11,0)),"",VLOOKUP(AB50,Berechnung!$A$98:$K$147,11,0)))</f>
        <v/>
      </c>
      <c r="BO50" s="35" t="str">
        <f>IF(AC50="u",IF(ISERROR(VLOOKUP(CODE(AC50),Berechnung!$H$98:$K$147,4,0)),"",VLOOKUP(CODE(AC50),Berechnung!$H$98:$K$147,4,0)),IF(ISERROR(VLOOKUP(AC50,Berechnung!$A$98:$K$147,11,0)),"",VLOOKUP(AC50,Berechnung!$A$98:$K$147,11,0)))</f>
        <v/>
      </c>
      <c r="BP50" s="35" t="str">
        <f>IF(AD50="u",IF(ISERROR(VLOOKUP(CODE(AD50),Berechnung!$H$98:$K$147,4,0)),"",VLOOKUP(CODE(AD50),Berechnung!$H$98:$K$147,4,0)),IF(ISERROR(VLOOKUP(AD50,Berechnung!$A$98:$K$147,11,0)),"",VLOOKUP(AD50,Berechnung!$A$98:$K$147,11,0)))</f>
        <v/>
      </c>
      <c r="BQ50" s="35" t="str">
        <f>IF(AE50="u",IF(ISERROR(VLOOKUP(CODE(AE50),Berechnung!$H$98:$K$147,4,0)),"",VLOOKUP(CODE(AE50),Berechnung!$H$98:$K$147,4,0)),IF(ISERROR(VLOOKUP(AE50,Berechnung!$A$98:$K$147,11,0)),"",VLOOKUP(AE50,Berechnung!$A$98:$K$147,11,0)))</f>
        <v/>
      </c>
      <c r="BR50" s="35" t="str">
        <f>IF(AF50="u",IF(ISERROR(VLOOKUP(CODE(AF50),Berechnung!$H$98:$K$147,4,0)),"",VLOOKUP(CODE(AF50),Berechnung!$H$98:$K$147,4,0)),IF(ISERROR(VLOOKUP(AF50,Berechnung!$A$98:$K$147,11,0)),"",VLOOKUP(AF50,Berechnung!$A$98:$K$147,11,0)))</f>
        <v/>
      </c>
      <c r="BS50" s="35" t="str">
        <f>IF(AG50="u",IF(ISERROR(VLOOKUP(CODE(AG50),Berechnung!$H$98:$K$147,4,0)),"",VLOOKUP(CODE(AG50),Berechnung!$H$98:$K$147,4,0)),IF(ISERROR(VLOOKUP(AG50,Berechnung!$A$98:$K$147,11,0)),"",VLOOKUP(AG50,Berechnung!$A$98:$K$147,11,0)))</f>
        <v/>
      </c>
      <c r="BT50" s="35" t="str">
        <f>IF(AH50="u",IF(ISERROR(VLOOKUP(CODE(AH50),Berechnung!$H$98:$K$147,4,0)),"",VLOOKUP(CODE(AH50),Berechnung!$H$98:$K$147,4,0)),IF(ISERROR(VLOOKUP(AH50,Berechnung!$A$98:$K$147,11,0)),"",VLOOKUP(AH50,Berechnung!$A$98:$K$147,11,0)))</f>
        <v/>
      </c>
      <c r="BU50" s="35" t="str">
        <f>IF(AI50="u",IF(ISERROR(VLOOKUP(CODE(AI50),Berechnung!$H$98:$K$147,4,0)),"",VLOOKUP(CODE(AI50),Berechnung!$H$98:$K$147,4,0)),IF(ISERROR(VLOOKUP(AI50,Berechnung!$A$98:$K$147,11,0)),"",VLOOKUP(AI50,Berechnung!$A$98:$K$147,11,0)))</f>
        <v/>
      </c>
      <c r="BV50" s="35" t="str">
        <f>IF(AJ50="u",IF(ISERROR(VLOOKUP(CODE(AJ50),Berechnung!$H$98:$K$147,4,0)),"",VLOOKUP(CODE(AJ50),Berechnung!$H$98:$K$147,4,0)),IF(ISERROR(VLOOKUP(AJ50,Berechnung!$A$98:$K$147,11,0)),"",VLOOKUP(AJ50,Berechnung!$A$98:$K$147,11,0)))</f>
        <v/>
      </c>
    </row>
    <row r="51" spans="2:74" x14ac:dyDescent="0.25">
      <c r="B51" s="103">
        <v>46</v>
      </c>
      <c r="C51" s="31" t="str">
        <f>IF(ISERROR(VLOOKUP(B51,Mitarbeiter!$B$2:$D$51,2,0)),"",IF(VLOOKUP(B51,Mitarbeiter!$B$2:$D$51,2,0)="","",VLOOKUP(B51,Mitarbeiter!$B$2:$D$51,2,0)))</f>
        <v>Vorname46</v>
      </c>
      <c r="D51" s="37" t="str">
        <f>IF(ISERROR(VLOOKUP(B51,Mitarbeiter!$B$2:$D$51,3,0)),"",IF(VLOOKUP(B51,Mitarbeiter!$B$2:$D$51,3,0)="","",VLOOKUP(B51,Mitarbeiter!$B$2:$D$51,3,0)))</f>
        <v>Nachname46</v>
      </c>
      <c r="E51" s="32">
        <f t="array" ref="E51">IF(ISERROR(INDEX(Berechnung!$L$44:$L$93,MATCH(B51,Personalnummer,0))),"",INDEX(Berechnung!$L$44:$L$93,MATCH(B51,Personalnummer,0)))</f>
        <v>0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35" t="str">
        <f t="array" ref="AK51">IF(B51="","",INDEX(Berechnung!$F$299:$F$348,ROW()-5))</f>
        <v>00:00</v>
      </c>
      <c r="AL51" s="29"/>
      <c r="AM51" s="29"/>
      <c r="AN51" s="29"/>
      <c r="AO51" s="29"/>
      <c r="AP51" s="82" t="str">
        <f>Berechnung!A197</f>
        <v/>
      </c>
      <c r="AR51" s="35" t="str">
        <f>IF(F51="u",IF(ISERROR(VLOOKUP(CODE(F51),Berechnung!$H$98:$K$147,4,0)),"",VLOOKUP(CODE(F51),Berechnung!$H$98:$K$147,4,0)),IF(ISERROR(VLOOKUP(F51,Berechnung!$A$98:$K$147,11,0)),"",VLOOKUP(F51,Berechnung!$A$98:$K$147,11,0)))</f>
        <v/>
      </c>
      <c r="AS51" s="35" t="str">
        <f>IF(G51="u",IF(ISERROR(VLOOKUP(CODE(G51),Berechnung!$H$98:$K$147,4,0)),"",VLOOKUP(CODE(G51),Berechnung!$H$98:$K$147,4,0)),IF(ISERROR(VLOOKUP(G51,Berechnung!$A$98:$K$147,11,0)),"",VLOOKUP(G51,Berechnung!$A$98:$K$147,11,0)))</f>
        <v/>
      </c>
      <c r="AT51" s="35" t="str">
        <f>IF(H51="u",IF(ISERROR(VLOOKUP(CODE(H51),Berechnung!$H$98:$K$147,4,0)),"",VLOOKUP(CODE(H51),Berechnung!$H$98:$K$147,4,0)),IF(ISERROR(VLOOKUP(H51,Berechnung!$A$98:$K$147,11,0)),"",VLOOKUP(H51,Berechnung!$A$98:$K$147,11,0)))</f>
        <v/>
      </c>
      <c r="AU51" s="35" t="str">
        <f>IF(I51="u",IF(ISERROR(VLOOKUP(CODE(I51),Berechnung!$H$98:$K$147,4,0)),"",VLOOKUP(CODE(I51),Berechnung!$H$98:$K$147,4,0)),IF(ISERROR(VLOOKUP(I51,Berechnung!$A$98:$K$147,11,0)),"",VLOOKUP(I51,Berechnung!$A$98:$K$147,11,0)))</f>
        <v/>
      </c>
      <c r="AV51" s="35" t="str">
        <f>IF(J51="u",IF(ISERROR(VLOOKUP(CODE(J51),Berechnung!$H$98:$K$147,4,0)),"",VLOOKUP(CODE(J51),Berechnung!$H$98:$K$147,4,0)),IF(ISERROR(VLOOKUP(J51,Berechnung!$A$98:$K$147,11,0)),"",VLOOKUP(J51,Berechnung!$A$98:$K$147,11,0)))</f>
        <v/>
      </c>
      <c r="AW51" s="35" t="str">
        <f>IF(K51="u",IF(ISERROR(VLOOKUP(CODE(K51),Berechnung!$H$98:$K$147,4,0)),"",VLOOKUP(CODE(K51),Berechnung!$H$98:$K$147,4,0)),IF(ISERROR(VLOOKUP(K51,Berechnung!$A$98:$K$147,11,0)),"",VLOOKUP(K51,Berechnung!$A$98:$K$147,11,0)))</f>
        <v/>
      </c>
      <c r="AX51" s="35" t="str">
        <f>IF(L51="u",IF(ISERROR(VLOOKUP(CODE(L51),Berechnung!$H$98:$K$147,4,0)),"",VLOOKUP(CODE(L51),Berechnung!$H$98:$K$147,4,0)),IF(ISERROR(VLOOKUP(L51,Berechnung!$A$98:$K$147,11,0)),"",VLOOKUP(L51,Berechnung!$A$98:$K$147,11,0)))</f>
        <v/>
      </c>
      <c r="AY51" s="35" t="str">
        <f>IF(M51="u",IF(ISERROR(VLOOKUP(CODE(M51),Berechnung!$H$98:$K$147,4,0)),"",VLOOKUP(CODE(M51),Berechnung!$H$98:$K$147,4,0)),IF(ISERROR(VLOOKUP(M51,Berechnung!$A$98:$K$147,11,0)),"",VLOOKUP(M51,Berechnung!$A$98:$K$147,11,0)))</f>
        <v/>
      </c>
      <c r="AZ51" s="35" t="str">
        <f>IF(N51="u",IF(ISERROR(VLOOKUP(CODE(N51),Berechnung!$H$98:$K$147,4,0)),"",VLOOKUP(CODE(N51),Berechnung!$H$98:$K$147,4,0)),IF(ISERROR(VLOOKUP(N51,Berechnung!$A$98:$K$147,11,0)),"",VLOOKUP(N51,Berechnung!$A$98:$K$147,11,0)))</f>
        <v/>
      </c>
      <c r="BA51" s="35" t="str">
        <f>IF(O51="u",IF(ISERROR(VLOOKUP(CODE(O51),Berechnung!$H$98:$K$147,4,0)),"",VLOOKUP(CODE(O51),Berechnung!$H$98:$K$147,4,0)),IF(ISERROR(VLOOKUP(O51,Berechnung!$A$98:$K$147,11,0)),"",VLOOKUP(O51,Berechnung!$A$98:$K$147,11,0)))</f>
        <v/>
      </c>
      <c r="BB51" s="35" t="str">
        <f>IF(P51="u",IF(ISERROR(VLOOKUP(CODE(P51),Berechnung!$H$98:$K$147,4,0)),"",VLOOKUP(CODE(P51),Berechnung!$H$98:$K$147,4,0)),IF(ISERROR(VLOOKUP(P51,Berechnung!$A$98:$K$147,11,0)),"",VLOOKUP(P51,Berechnung!$A$98:$K$147,11,0)))</f>
        <v/>
      </c>
      <c r="BC51" s="35" t="str">
        <f>IF(Q51="u",IF(ISERROR(VLOOKUP(CODE(Q51),Berechnung!$H$98:$K$147,4,0)),"",VLOOKUP(CODE(Q51),Berechnung!$H$98:$K$147,4,0)),IF(ISERROR(VLOOKUP(Q51,Berechnung!$A$98:$K$147,11,0)),"",VLOOKUP(Q51,Berechnung!$A$98:$K$147,11,0)))</f>
        <v/>
      </c>
      <c r="BD51" s="35" t="str">
        <f>IF(R51="u",IF(ISERROR(VLOOKUP(CODE(R51),Berechnung!$H$98:$K$147,4,0)),"",VLOOKUP(CODE(R51),Berechnung!$H$98:$K$147,4,0)),IF(ISERROR(VLOOKUP(R51,Berechnung!$A$98:$K$147,11,0)),"",VLOOKUP(R51,Berechnung!$A$98:$K$147,11,0)))</f>
        <v/>
      </c>
      <c r="BE51" s="35" t="str">
        <f>IF(S51="u",IF(ISERROR(VLOOKUP(CODE(S51),Berechnung!$H$98:$K$147,4,0)),"",VLOOKUP(CODE(S51),Berechnung!$H$98:$K$147,4,0)),IF(ISERROR(VLOOKUP(S51,Berechnung!$A$98:$K$147,11,0)),"",VLOOKUP(S51,Berechnung!$A$98:$K$147,11,0)))</f>
        <v/>
      </c>
      <c r="BF51" s="35" t="str">
        <f>IF(T51="u",IF(ISERROR(VLOOKUP(CODE(T51),Berechnung!$H$98:$K$147,4,0)),"",VLOOKUP(CODE(T51),Berechnung!$H$98:$K$147,4,0)),IF(ISERROR(VLOOKUP(T51,Berechnung!$A$98:$K$147,11,0)),"",VLOOKUP(T51,Berechnung!$A$98:$K$147,11,0)))</f>
        <v/>
      </c>
      <c r="BG51" s="35" t="str">
        <f>IF(U51="u",IF(ISERROR(VLOOKUP(CODE(U51),Berechnung!$H$98:$K$147,4,0)),"",VLOOKUP(CODE(U51),Berechnung!$H$98:$K$147,4,0)),IF(ISERROR(VLOOKUP(U51,Berechnung!$A$98:$K$147,11,0)),"",VLOOKUP(U51,Berechnung!$A$98:$K$147,11,0)))</f>
        <v/>
      </c>
      <c r="BH51" s="35" t="str">
        <f>IF(V51="u",IF(ISERROR(VLOOKUP(CODE(V51),Berechnung!$H$98:$K$147,4,0)),"",VLOOKUP(CODE(V51),Berechnung!$H$98:$K$147,4,0)),IF(ISERROR(VLOOKUP(V51,Berechnung!$A$98:$K$147,11,0)),"",VLOOKUP(V51,Berechnung!$A$98:$K$147,11,0)))</f>
        <v/>
      </c>
      <c r="BI51" s="35" t="str">
        <f>IF(W51="u",IF(ISERROR(VLOOKUP(CODE(W51),Berechnung!$H$98:$K$147,4,0)),"",VLOOKUP(CODE(W51),Berechnung!$H$98:$K$147,4,0)),IF(ISERROR(VLOOKUP(W51,Berechnung!$A$98:$K$147,11,0)),"",VLOOKUP(W51,Berechnung!$A$98:$K$147,11,0)))</f>
        <v/>
      </c>
      <c r="BJ51" s="35" t="str">
        <f>IF(X51="u",IF(ISERROR(VLOOKUP(CODE(X51),Berechnung!$H$98:$K$147,4,0)),"",VLOOKUP(CODE(X51),Berechnung!$H$98:$K$147,4,0)),IF(ISERROR(VLOOKUP(X51,Berechnung!$A$98:$K$147,11,0)),"",VLOOKUP(X51,Berechnung!$A$98:$K$147,11,0)))</f>
        <v/>
      </c>
      <c r="BK51" s="35" t="str">
        <f>IF(Y51="u",IF(ISERROR(VLOOKUP(CODE(Y51),Berechnung!$H$98:$K$147,4,0)),"",VLOOKUP(CODE(Y51),Berechnung!$H$98:$K$147,4,0)),IF(ISERROR(VLOOKUP(Y51,Berechnung!$A$98:$K$147,11,0)),"",VLOOKUP(Y51,Berechnung!$A$98:$K$147,11,0)))</f>
        <v/>
      </c>
      <c r="BL51" s="35" t="str">
        <f>IF(Z51="u",IF(ISERROR(VLOOKUP(CODE(Z51),Berechnung!$H$98:$K$147,4,0)),"",VLOOKUP(CODE(Z51),Berechnung!$H$98:$K$147,4,0)),IF(ISERROR(VLOOKUP(Z51,Berechnung!$A$98:$K$147,11,0)),"",VLOOKUP(Z51,Berechnung!$A$98:$K$147,11,0)))</f>
        <v/>
      </c>
      <c r="BM51" s="35" t="str">
        <f>IF(AA51="u",IF(ISERROR(VLOOKUP(CODE(AA51),Berechnung!$H$98:$K$147,4,0)),"",VLOOKUP(CODE(AA51),Berechnung!$H$98:$K$147,4,0)),IF(ISERROR(VLOOKUP(AA51,Berechnung!$A$98:$K$147,11,0)),"",VLOOKUP(AA51,Berechnung!$A$98:$K$147,11,0)))</f>
        <v/>
      </c>
      <c r="BN51" s="35" t="str">
        <f>IF(AB51="u",IF(ISERROR(VLOOKUP(CODE(AB51),Berechnung!$H$98:$K$147,4,0)),"",VLOOKUP(CODE(AB51),Berechnung!$H$98:$K$147,4,0)),IF(ISERROR(VLOOKUP(AB51,Berechnung!$A$98:$K$147,11,0)),"",VLOOKUP(AB51,Berechnung!$A$98:$K$147,11,0)))</f>
        <v/>
      </c>
      <c r="BO51" s="35" t="str">
        <f>IF(AC51="u",IF(ISERROR(VLOOKUP(CODE(AC51),Berechnung!$H$98:$K$147,4,0)),"",VLOOKUP(CODE(AC51),Berechnung!$H$98:$K$147,4,0)),IF(ISERROR(VLOOKUP(AC51,Berechnung!$A$98:$K$147,11,0)),"",VLOOKUP(AC51,Berechnung!$A$98:$K$147,11,0)))</f>
        <v/>
      </c>
      <c r="BP51" s="35" t="str">
        <f>IF(AD51="u",IF(ISERROR(VLOOKUP(CODE(AD51),Berechnung!$H$98:$K$147,4,0)),"",VLOOKUP(CODE(AD51),Berechnung!$H$98:$K$147,4,0)),IF(ISERROR(VLOOKUP(AD51,Berechnung!$A$98:$K$147,11,0)),"",VLOOKUP(AD51,Berechnung!$A$98:$K$147,11,0)))</f>
        <v/>
      </c>
      <c r="BQ51" s="35" t="str">
        <f>IF(AE51="u",IF(ISERROR(VLOOKUP(CODE(AE51),Berechnung!$H$98:$K$147,4,0)),"",VLOOKUP(CODE(AE51),Berechnung!$H$98:$K$147,4,0)),IF(ISERROR(VLOOKUP(AE51,Berechnung!$A$98:$K$147,11,0)),"",VLOOKUP(AE51,Berechnung!$A$98:$K$147,11,0)))</f>
        <v/>
      </c>
      <c r="BR51" s="35" t="str">
        <f>IF(AF51="u",IF(ISERROR(VLOOKUP(CODE(AF51),Berechnung!$H$98:$K$147,4,0)),"",VLOOKUP(CODE(AF51),Berechnung!$H$98:$K$147,4,0)),IF(ISERROR(VLOOKUP(AF51,Berechnung!$A$98:$K$147,11,0)),"",VLOOKUP(AF51,Berechnung!$A$98:$K$147,11,0)))</f>
        <v/>
      </c>
      <c r="BS51" s="35" t="str">
        <f>IF(AG51="u",IF(ISERROR(VLOOKUP(CODE(AG51),Berechnung!$H$98:$K$147,4,0)),"",VLOOKUP(CODE(AG51),Berechnung!$H$98:$K$147,4,0)),IF(ISERROR(VLOOKUP(AG51,Berechnung!$A$98:$K$147,11,0)),"",VLOOKUP(AG51,Berechnung!$A$98:$K$147,11,0)))</f>
        <v/>
      </c>
      <c r="BT51" s="35" t="str">
        <f>IF(AH51="u",IF(ISERROR(VLOOKUP(CODE(AH51),Berechnung!$H$98:$K$147,4,0)),"",VLOOKUP(CODE(AH51),Berechnung!$H$98:$K$147,4,0)),IF(ISERROR(VLOOKUP(AH51,Berechnung!$A$98:$K$147,11,0)),"",VLOOKUP(AH51,Berechnung!$A$98:$K$147,11,0)))</f>
        <v/>
      </c>
      <c r="BU51" s="35" t="str">
        <f>IF(AI51="u",IF(ISERROR(VLOOKUP(CODE(AI51),Berechnung!$H$98:$K$147,4,0)),"",VLOOKUP(CODE(AI51),Berechnung!$H$98:$K$147,4,0)),IF(ISERROR(VLOOKUP(AI51,Berechnung!$A$98:$K$147,11,0)),"",VLOOKUP(AI51,Berechnung!$A$98:$K$147,11,0)))</f>
        <v/>
      </c>
      <c r="BV51" s="35" t="str">
        <f>IF(AJ51="u",IF(ISERROR(VLOOKUP(CODE(AJ51),Berechnung!$H$98:$K$147,4,0)),"",VLOOKUP(CODE(AJ51),Berechnung!$H$98:$K$147,4,0)),IF(ISERROR(VLOOKUP(AJ51,Berechnung!$A$98:$K$147,11,0)),"",VLOOKUP(AJ51,Berechnung!$A$98:$K$147,11,0)))</f>
        <v/>
      </c>
    </row>
    <row r="52" spans="2:74" x14ac:dyDescent="0.25">
      <c r="B52" s="103">
        <v>47</v>
      </c>
      <c r="C52" s="31" t="str">
        <f>IF(ISERROR(VLOOKUP(B52,Mitarbeiter!$B$2:$D$51,2,0)),"",IF(VLOOKUP(B52,Mitarbeiter!$B$2:$D$51,2,0)="","",VLOOKUP(B52,Mitarbeiter!$B$2:$D$51,2,0)))</f>
        <v>Vorname47</v>
      </c>
      <c r="D52" s="37" t="str">
        <f>IF(ISERROR(VLOOKUP(B52,Mitarbeiter!$B$2:$D$51,3,0)),"",IF(VLOOKUP(B52,Mitarbeiter!$B$2:$D$51,3,0)="","",VLOOKUP(B52,Mitarbeiter!$B$2:$D$51,3,0)))</f>
        <v>Nachname47</v>
      </c>
      <c r="E52" s="32">
        <f t="array" ref="E52">IF(ISERROR(INDEX(Berechnung!$L$44:$L$93,MATCH(B52,Personalnummer,0))),"",INDEX(Berechnung!$L$44:$L$93,MATCH(B52,Personalnummer,0)))</f>
        <v>0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35" t="str">
        <f t="array" ref="AK52">IF(B52="","",INDEX(Berechnung!$F$299:$F$348,ROW()-5))</f>
        <v>00:00</v>
      </c>
      <c r="AL52" s="29"/>
      <c r="AM52" s="29"/>
      <c r="AN52" s="29"/>
      <c r="AO52" s="29"/>
      <c r="AP52" s="82" t="str">
        <f>Berechnung!A198</f>
        <v/>
      </c>
      <c r="AR52" s="35" t="str">
        <f>IF(F52="u",IF(ISERROR(VLOOKUP(CODE(F52),Berechnung!$H$98:$K$147,4,0)),"",VLOOKUP(CODE(F52),Berechnung!$H$98:$K$147,4,0)),IF(ISERROR(VLOOKUP(F52,Berechnung!$A$98:$K$147,11,0)),"",VLOOKUP(F52,Berechnung!$A$98:$K$147,11,0)))</f>
        <v/>
      </c>
      <c r="AS52" s="35" t="str">
        <f>IF(G52="u",IF(ISERROR(VLOOKUP(CODE(G52),Berechnung!$H$98:$K$147,4,0)),"",VLOOKUP(CODE(G52),Berechnung!$H$98:$K$147,4,0)),IF(ISERROR(VLOOKUP(G52,Berechnung!$A$98:$K$147,11,0)),"",VLOOKUP(G52,Berechnung!$A$98:$K$147,11,0)))</f>
        <v/>
      </c>
      <c r="AT52" s="35" t="str">
        <f>IF(H52="u",IF(ISERROR(VLOOKUP(CODE(H52),Berechnung!$H$98:$K$147,4,0)),"",VLOOKUP(CODE(H52),Berechnung!$H$98:$K$147,4,0)),IF(ISERROR(VLOOKUP(H52,Berechnung!$A$98:$K$147,11,0)),"",VLOOKUP(H52,Berechnung!$A$98:$K$147,11,0)))</f>
        <v/>
      </c>
      <c r="AU52" s="35" t="str">
        <f>IF(I52="u",IF(ISERROR(VLOOKUP(CODE(I52),Berechnung!$H$98:$K$147,4,0)),"",VLOOKUP(CODE(I52),Berechnung!$H$98:$K$147,4,0)),IF(ISERROR(VLOOKUP(I52,Berechnung!$A$98:$K$147,11,0)),"",VLOOKUP(I52,Berechnung!$A$98:$K$147,11,0)))</f>
        <v/>
      </c>
      <c r="AV52" s="35" t="str">
        <f>IF(J52="u",IF(ISERROR(VLOOKUP(CODE(J52),Berechnung!$H$98:$K$147,4,0)),"",VLOOKUP(CODE(J52),Berechnung!$H$98:$K$147,4,0)),IF(ISERROR(VLOOKUP(J52,Berechnung!$A$98:$K$147,11,0)),"",VLOOKUP(J52,Berechnung!$A$98:$K$147,11,0)))</f>
        <v/>
      </c>
      <c r="AW52" s="35" t="str">
        <f>IF(K52="u",IF(ISERROR(VLOOKUP(CODE(K52),Berechnung!$H$98:$K$147,4,0)),"",VLOOKUP(CODE(K52),Berechnung!$H$98:$K$147,4,0)),IF(ISERROR(VLOOKUP(K52,Berechnung!$A$98:$K$147,11,0)),"",VLOOKUP(K52,Berechnung!$A$98:$K$147,11,0)))</f>
        <v/>
      </c>
      <c r="AX52" s="35" t="str">
        <f>IF(L52="u",IF(ISERROR(VLOOKUP(CODE(L52),Berechnung!$H$98:$K$147,4,0)),"",VLOOKUP(CODE(L52),Berechnung!$H$98:$K$147,4,0)),IF(ISERROR(VLOOKUP(L52,Berechnung!$A$98:$K$147,11,0)),"",VLOOKUP(L52,Berechnung!$A$98:$K$147,11,0)))</f>
        <v/>
      </c>
      <c r="AY52" s="35" t="str">
        <f>IF(M52="u",IF(ISERROR(VLOOKUP(CODE(M52),Berechnung!$H$98:$K$147,4,0)),"",VLOOKUP(CODE(M52),Berechnung!$H$98:$K$147,4,0)),IF(ISERROR(VLOOKUP(M52,Berechnung!$A$98:$K$147,11,0)),"",VLOOKUP(M52,Berechnung!$A$98:$K$147,11,0)))</f>
        <v/>
      </c>
      <c r="AZ52" s="35" t="str">
        <f>IF(N52="u",IF(ISERROR(VLOOKUP(CODE(N52),Berechnung!$H$98:$K$147,4,0)),"",VLOOKUP(CODE(N52),Berechnung!$H$98:$K$147,4,0)),IF(ISERROR(VLOOKUP(N52,Berechnung!$A$98:$K$147,11,0)),"",VLOOKUP(N52,Berechnung!$A$98:$K$147,11,0)))</f>
        <v/>
      </c>
      <c r="BA52" s="35" t="str">
        <f>IF(O52="u",IF(ISERROR(VLOOKUP(CODE(O52),Berechnung!$H$98:$K$147,4,0)),"",VLOOKUP(CODE(O52),Berechnung!$H$98:$K$147,4,0)),IF(ISERROR(VLOOKUP(O52,Berechnung!$A$98:$K$147,11,0)),"",VLOOKUP(O52,Berechnung!$A$98:$K$147,11,0)))</f>
        <v/>
      </c>
      <c r="BB52" s="35" t="str">
        <f>IF(P52="u",IF(ISERROR(VLOOKUP(CODE(P52),Berechnung!$H$98:$K$147,4,0)),"",VLOOKUP(CODE(P52),Berechnung!$H$98:$K$147,4,0)),IF(ISERROR(VLOOKUP(P52,Berechnung!$A$98:$K$147,11,0)),"",VLOOKUP(P52,Berechnung!$A$98:$K$147,11,0)))</f>
        <v/>
      </c>
      <c r="BC52" s="35" t="str">
        <f>IF(Q52="u",IF(ISERROR(VLOOKUP(CODE(Q52),Berechnung!$H$98:$K$147,4,0)),"",VLOOKUP(CODE(Q52),Berechnung!$H$98:$K$147,4,0)),IF(ISERROR(VLOOKUP(Q52,Berechnung!$A$98:$K$147,11,0)),"",VLOOKUP(Q52,Berechnung!$A$98:$K$147,11,0)))</f>
        <v/>
      </c>
      <c r="BD52" s="35" t="str">
        <f>IF(R52="u",IF(ISERROR(VLOOKUP(CODE(R52),Berechnung!$H$98:$K$147,4,0)),"",VLOOKUP(CODE(R52),Berechnung!$H$98:$K$147,4,0)),IF(ISERROR(VLOOKUP(R52,Berechnung!$A$98:$K$147,11,0)),"",VLOOKUP(R52,Berechnung!$A$98:$K$147,11,0)))</f>
        <v/>
      </c>
      <c r="BE52" s="35" t="str">
        <f>IF(S52="u",IF(ISERROR(VLOOKUP(CODE(S52),Berechnung!$H$98:$K$147,4,0)),"",VLOOKUP(CODE(S52),Berechnung!$H$98:$K$147,4,0)),IF(ISERROR(VLOOKUP(S52,Berechnung!$A$98:$K$147,11,0)),"",VLOOKUP(S52,Berechnung!$A$98:$K$147,11,0)))</f>
        <v/>
      </c>
      <c r="BF52" s="35" t="str">
        <f>IF(T52="u",IF(ISERROR(VLOOKUP(CODE(T52),Berechnung!$H$98:$K$147,4,0)),"",VLOOKUP(CODE(T52),Berechnung!$H$98:$K$147,4,0)),IF(ISERROR(VLOOKUP(T52,Berechnung!$A$98:$K$147,11,0)),"",VLOOKUP(T52,Berechnung!$A$98:$K$147,11,0)))</f>
        <v/>
      </c>
      <c r="BG52" s="35" t="str">
        <f>IF(U52="u",IF(ISERROR(VLOOKUP(CODE(U52),Berechnung!$H$98:$K$147,4,0)),"",VLOOKUP(CODE(U52),Berechnung!$H$98:$K$147,4,0)),IF(ISERROR(VLOOKUP(U52,Berechnung!$A$98:$K$147,11,0)),"",VLOOKUP(U52,Berechnung!$A$98:$K$147,11,0)))</f>
        <v/>
      </c>
      <c r="BH52" s="35" t="str">
        <f>IF(V52="u",IF(ISERROR(VLOOKUP(CODE(V52),Berechnung!$H$98:$K$147,4,0)),"",VLOOKUP(CODE(V52),Berechnung!$H$98:$K$147,4,0)),IF(ISERROR(VLOOKUP(V52,Berechnung!$A$98:$K$147,11,0)),"",VLOOKUP(V52,Berechnung!$A$98:$K$147,11,0)))</f>
        <v/>
      </c>
      <c r="BI52" s="35" t="str">
        <f>IF(W52="u",IF(ISERROR(VLOOKUP(CODE(W52),Berechnung!$H$98:$K$147,4,0)),"",VLOOKUP(CODE(W52),Berechnung!$H$98:$K$147,4,0)),IF(ISERROR(VLOOKUP(W52,Berechnung!$A$98:$K$147,11,0)),"",VLOOKUP(W52,Berechnung!$A$98:$K$147,11,0)))</f>
        <v/>
      </c>
      <c r="BJ52" s="35" t="str">
        <f>IF(X52="u",IF(ISERROR(VLOOKUP(CODE(X52),Berechnung!$H$98:$K$147,4,0)),"",VLOOKUP(CODE(X52),Berechnung!$H$98:$K$147,4,0)),IF(ISERROR(VLOOKUP(X52,Berechnung!$A$98:$K$147,11,0)),"",VLOOKUP(X52,Berechnung!$A$98:$K$147,11,0)))</f>
        <v/>
      </c>
      <c r="BK52" s="35" t="str">
        <f>IF(Y52="u",IF(ISERROR(VLOOKUP(CODE(Y52),Berechnung!$H$98:$K$147,4,0)),"",VLOOKUP(CODE(Y52),Berechnung!$H$98:$K$147,4,0)),IF(ISERROR(VLOOKUP(Y52,Berechnung!$A$98:$K$147,11,0)),"",VLOOKUP(Y52,Berechnung!$A$98:$K$147,11,0)))</f>
        <v/>
      </c>
      <c r="BL52" s="35" t="str">
        <f>IF(Z52="u",IF(ISERROR(VLOOKUP(CODE(Z52),Berechnung!$H$98:$K$147,4,0)),"",VLOOKUP(CODE(Z52),Berechnung!$H$98:$K$147,4,0)),IF(ISERROR(VLOOKUP(Z52,Berechnung!$A$98:$K$147,11,0)),"",VLOOKUP(Z52,Berechnung!$A$98:$K$147,11,0)))</f>
        <v/>
      </c>
      <c r="BM52" s="35" t="str">
        <f>IF(AA52="u",IF(ISERROR(VLOOKUP(CODE(AA52),Berechnung!$H$98:$K$147,4,0)),"",VLOOKUP(CODE(AA52),Berechnung!$H$98:$K$147,4,0)),IF(ISERROR(VLOOKUP(AA52,Berechnung!$A$98:$K$147,11,0)),"",VLOOKUP(AA52,Berechnung!$A$98:$K$147,11,0)))</f>
        <v/>
      </c>
      <c r="BN52" s="35" t="str">
        <f>IF(AB52="u",IF(ISERROR(VLOOKUP(CODE(AB52),Berechnung!$H$98:$K$147,4,0)),"",VLOOKUP(CODE(AB52),Berechnung!$H$98:$K$147,4,0)),IF(ISERROR(VLOOKUP(AB52,Berechnung!$A$98:$K$147,11,0)),"",VLOOKUP(AB52,Berechnung!$A$98:$K$147,11,0)))</f>
        <v/>
      </c>
      <c r="BO52" s="35" t="str">
        <f>IF(AC52="u",IF(ISERROR(VLOOKUP(CODE(AC52),Berechnung!$H$98:$K$147,4,0)),"",VLOOKUP(CODE(AC52),Berechnung!$H$98:$K$147,4,0)),IF(ISERROR(VLOOKUP(AC52,Berechnung!$A$98:$K$147,11,0)),"",VLOOKUP(AC52,Berechnung!$A$98:$K$147,11,0)))</f>
        <v/>
      </c>
      <c r="BP52" s="35" t="str">
        <f>IF(AD52="u",IF(ISERROR(VLOOKUP(CODE(AD52),Berechnung!$H$98:$K$147,4,0)),"",VLOOKUP(CODE(AD52),Berechnung!$H$98:$K$147,4,0)),IF(ISERROR(VLOOKUP(AD52,Berechnung!$A$98:$K$147,11,0)),"",VLOOKUP(AD52,Berechnung!$A$98:$K$147,11,0)))</f>
        <v/>
      </c>
      <c r="BQ52" s="35" t="str">
        <f>IF(AE52="u",IF(ISERROR(VLOOKUP(CODE(AE52),Berechnung!$H$98:$K$147,4,0)),"",VLOOKUP(CODE(AE52),Berechnung!$H$98:$K$147,4,0)),IF(ISERROR(VLOOKUP(AE52,Berechnung!$A$98:$K$147,11,0)),"",VLOOKUP(AE52,Berechnung!$A$98:$K$147,11,0)))</f>
        <v/>
      </c>
      <c r="BR52" s="35" t="str">
        <f>IF(AF52="u",IF(ISERROR(VLOOKUP(CODE(AF52),Berechnung!$H$98:$K$147,4,0)),"",VLOOKUP(CODE(AF52),Berechnung!$H$98:$K$147,4,0)),IF(ISERROR(VLOOKUP(AF52,Berechnung!$A$98:$K$147,11,0)),"",VLOOKUP(AF52,Berechnung!$A$98:$K$147,11,0)))</f>
        <v/>
      </c>
      <c r="BS52" s="35" t="str">
        <f>IF(AG52="u",IF(ISERROR(VLOOKUP(CODE(AG52),Berechnung!$H$98:$K$147,4,0)),"",VLOOKUP(CODE(AG52),Berechnung!$H$98:$K$147,4,0)),IF(ISERROR(VLOOKUP(AG52,Berechnung!$A$98:$K$147,11,0)),"",VLOOKUP(AG52,Berechnung!$A$98:$K$147,11,0)))</f>
        <v/>
      </c>
      <c r="BT52" s="35" t="str">
        <f>IF(AH52="u",IF(ISERROR(VLOOKUP(CODE(AH52),Berechnung!$H$98:$K$147,4,0)),"",VLOOKUP(CODE(AH52),Berechnung!$H$98:$K$147,4,0)),IF(ISERROR(VLOOKUP(AH52,Berechnung!$A$98:$K$147,11,0)),"",VLOOKUP(AH52,Berechnung!$A$98:$K$147,11,0)))</f>
        <v/>
      </c>
      <c r="BU52" s="35" t="str">
        <f>IF(AI52="u",IF(ISERROR(VLOOKUP(CODE(AI52),Berechnung!$H$98:$K$147,4,0)),"",VLOOKUP(CODE(AI52),Berechnung!$H$98:$K$147,4,0)),IF(ISERROR(VLOOKUP(AI52,Berechnung!$A$98:$K$147,11,0)),"",VLOOKUP(AI52,Berechnung!$A$98:$K$147,11,0)))</f>
        <v/>
      </c>
      <c r="BV52" s="35" t="str">
        <f>IF(AJ52="u",IF(ISERROR(VLOOKUP(CODE(AJ52),Berechnung!$H$98:$K$147,4,0)),"",VLOOKUP(CODE(AJ52),Berechnung!$H$98:$K$147,4,0)),IF(ISERROR(VLOOKUP(AJ52,Berechnung!$A$98:$K$147,11,0)),"",VLOOKUP(AJ52,Berechnung!$A$98:$K$147,11,0)))</f>
        <v/>
      </c>
    </row>
    <row r="53" spans="2:74" x14ac:dyDescent="0.25">
      <c r="B53" s="103">
        <v>48</v>
      </c>
      <c r="C53" s="31" t="str">
        <f>IF(ISERROR(VLOOKUP(B53,Mitarbeiter!$B$2:$D$51,2,0)),"",IF(VLOOKUP(B53,Mitarbeiter!$B$2:$D$51,2,0)="","",VLOOKUP(B53,Mitarbeiter!$B$2:$D$51,2,0)))</f>
        <v>Vorname48</v>
      </c>
      <c r="D53" s="37" t="str">
        <f>IF(ISERROR(VLOOKUP(B53,Mitarbeiter!$B$2:$D$51,3,0)),"",IF(VLOOKUP(B53,Mitarbeiter!$B$2:$D$51,3,0)="","",VLOOKUP(B53,Mitarbeiter!$B$2:$D$51,3,0)))</f>
        <v>Nachname48</v>
      </c>
      <c r="E53" s="32">
        <f t="array" ref="E53">IF(ISERROR(INDEX(Berechnung!$L$44:$L$93,MATCH(B53,Personalnummer,0))),"",INDEX(Berechnung!$L$44:$L$93,MATCH(B53,Personalnummer,0)))</f>
        <v>0</v>
      </c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35" t="str">
        <f t="array" ref="AK53">IF(B53="","",INDEX(Berechnung!$F$299:$F$348,ROW()-5))</f>
        <v>00:00</v>
      </c>
      <c r="AL53" s="29"/>
      <c r="AM53" s="29"/>
      <c r="AN53" s="29"/>
      <c r="AO53" s="29"/>
      <c r="AP53" s="82" t="str">
        <f>Berechnung!A199</f>
        <v/>
      </c>
      <c r="AR53" s="35" t="str">
        <f>IF(F53="u",IF(ISERROR(VLOOKUP(CODE(F53),Berechnung!$H$98:$K$147,4,0)),"",VLOOKUP(CODE(F53),Berechnung!$H$98:$K$147,4,0)),IF(ISERROR(VLOOKUP(F53,Berechnung!$A$98:$K$147,11,0)),"",VLOOKUP(F53,Berechnung!$A$98:$K$147,11,0)))</f>
        <v/>
      </c>
      <c r="AS53" s="35" t="str">
        <f>IF(G53="u",IF(ISERROR(VLOOKUP(CODE(G53),Berechnung!$H$98:$K$147,4,0)),"",VLOOKUP(CODE(G53),Berechnung!$H$98:$K$147,4,0)),IF(ISERROR(VLOOKUP(G53,Berechnung!$A$98:$K$147,11,0)),"",VLOOKUP(G53,Berechnung!$A$98:$K$147,11,0)))</f>
        <v/>
      </c>
      <c r="AT53" s="35" t="str">
        <f>IF(H53="u",IF(ISERROR(VLOOKUP(CODE(H53),Berechnung!$H$98:$K$147,4,0)),"",VLOOKUP(CODE(H53),Berechnung!$H$98:$K$147,4,0)),IF(ISERROR(VLOOKUP(H53,Berechnung!$A$98:$K$147,11,0)),"",VLOOKUP(H53,Berechnung!$A$98:$K$147,11,0)))</f>
        <v/>
      </c>
      <c r="AU53" s="35" t="str">
        <f>IF(I53="u",IF(ISERROR(VLOOKUP(CODE(I53),Berechnung!$H$98:$K$147,4,0)),"",VLOOKUP(CODE(I53),Berechnung!$H$98:$K$147,4,0)),IF(ISERROR(VLOOKUP(I53,Berechnung!$A$98:$K$147,11,0)),"",VLOOKUP(I53,Berechnung!$A$98:$K$147,11,0)))</f>
        <v/>
      </c>
      <c r="AV53" s="35" t="str">
        <f>IF(J53="u",IF(ISERROR(VLOOKUP(CODE(J53),Berechnung!$H$98:$K$147,4,0)),"",VLOOKUP(CODE(J53),Berechnung!$H$98:$K$147,4,0)),IF(ISERROR(VLOOKUP(J53,Berechnung!$A$98:$K$147,11,0)),"",VLOOKUP(J53,Berechnung!$A$98:$K$147,11,0)))</f>
        <v/>
      </c>
      <c r="AW53" s="35" t="str">
        <f>IF(K53="u",IF(ISERROR(VLOOKUP(CODE(K53),Berechnung!$H$98:$K$147,4,0)),"",VLOOKUP(CODE(K53),Berechnung!$H$98:$K$147,4,0)),IF(ISERROR(VLOOKUP(K53,Berechnung!$A$98:$K$147,11,0)),"",VLOOKUP(K53,Berechnung!$A$98:$K$147,11,0)))</f>
        <v/>
      </c>
      <c r="AX53" s="35" t="str">
        <f>IF(L53="u",IF(ISERROR(VLOOKUP(CODE(L53),Berechnung!$H$98:$K$147,4,0)),"",VLOOKUP(CODE(L53),Berechnung!$H$98:$K$147,4,0)),IF(ISERROR(VLOOKUP(L53,Berechnung!$A$98:$K$147,11,0)),"",VLOOKUP(L53,Berechnung!$A$98:$K$147,11,0)))</f>
        <v/>
      </c>
      <c r="AY53" s="35" t="str">
        <f>IF(M53="u",IF(ISERROR(VLOOKUP(CODE(M53),Berechnung!$H$98:$K$147,4,0)),"",VLOOKUP(CODE(M53),Berechnung!$H$98:$K$147,4,0)),IF(ISERROR(VLOOKUP(M53,Berechnung!$A$98:$K$147,11,0)),"",VLOOKUP(M53,Berechnung!$A$98:$K$147,11,0)))</f>
        <v/>
      </c>
      <c r="AZ53" s="35" t="str">
        <f>IF(N53="u",IF(ISERROR(VLOOKUP(CODE(N53),Berechnung!$H$98:$K$147,4,0)),"",VLOOKUP(CODE(N53),Berechnung!$H$98:$K$147,4,0)),IF(ISERROR(VLOOKUP(N53,Berechnung!$A$98:$K$147,11,0)),"",VLOOKUP(N53,Berechnung!$A$98:$K$147,11,0)))</f>
        <v/>
      </c>
      <c r="BA53" s="35" t="str">
        <f>IF(O53="u",IF(ISERROR(VLOOKUP(CODE(O53),Berechnung!$H$98:$K$147,4,0)),"",VLOOKUP(CODE(O53),Berechnung!$H$98:$K$147,4,0)),IF(ISERROR(VLOOKUP(O53,Berechnung!$A$98:$K$147,11,0)),"",VLOOKUP(O53,Berechnung!$A$98:$K$147,11,0)))</f>
        <v/>
      </c>
      <c r="BB53" s="35" t="str">
        <f>IF(P53="u",IF(ISERROR(VLOOKUP(CODE(P53),Berechnung!$H$98:$K$147,4,0)),"",VLOOKUP(CODE(P53),Berechnung!$H$98:$K$147,4,0)),IF(ISERROR(VLOOKUP(P53,Berechnung!$A$98:$K$147,11,0)),"",VLOOKUP(P53,Berechnung!$A$98:$K$147,11,0)))</f>
        <v/>
      </c>
      <c r="BC53" s="35" t="str">
        <f>IF(Q53="u",IF(ISERROR(VLOOKUP(CODE(Q53),Berechnung!$H$98:$K$147,4,0)),"",VLOOKUP(CODE(Q53),Berechnung!$H$98:$K$147,4,0)),IF(ISERROR(VLOOKUP(Q53,Berechnung!$A$98:$K$147,11,0)),"",VLOOKUP(Q53,Berechnung!$A$98:$K$147,11,0)))</f>
        <v/>
      </c>
      <c r="BD53" s="35" t="str">
        <f>IF(R53="u",IF(ISERROR(VLOOKUP(CODE(R53),Berechnung!$H$98:$K$147,4,0)),"",VLOOKUP(CODE(R53),Berechnung!$H$98:$K$147,4,0)),IF(ISERROR(VLOOKUP(R53,Berechnung!$A$98:$K$147,11,0)),"",VLOOKUP(R53,Berechnung!$A$98:$K$147,11,0)))</f>
        <v/>
      </c>
      <c r="BE53" s="35" t="str">
        <f>IF(S53="u",IF(ISERROR(VLOOKUP(CODE(S53),Berechnung!$H$98:$K$147,4,0)),"",VLOOKUP(CODE(S53),Berechnung!$H$98:$K$147,4,0)),IF(ISERROR(VLOOKUP(S53,Berechnung!$A$98:$K$147,11,0)),"",VLOOKUP(S53,Berechnung!$A$98:$K$147,11,0)))</f>
        <v/>
      </c>
      <c r="BF53" s="35" t="str">
        <f>IF(T53="u",IF(ISERROR(VLOOKUP(CODE(T53),Berechnung!$H$98:$K$147,4,0)),"",VLOOKUP(CODE(T53),Berechnung!$H$98:$K$147,4,0)),IF(ISERROR(VLOOKUP(T53,Berechnung!$A$98:$K$147,11,0)),"",VLOOKUP(T53,Berechnung!$A$98:$K$147,11,0)))</f>
        <v/>
      </c>
      <c r="BG53" s="35" t="str">
        <f>IF(U53="u",IF(ISERROR(VLOOKUP(CODE(U53),Berechnung!$H$98:$K$147,4,0)),"",VLOOKUP(CODE(U53),Berechnung!$H$98:$K$147,4,0)),IF(ISERROR(VLOOKUP(U53,Berechnung!$A$98:$K$147,11,0)),"",VLOOKUP(U53,Berechnung!$A$98:$K$147,11,0)))</f>
        <v/>
      </c>
      <c r="BH53" s="35" t="str">
        <f>IF(V53="u",IF(ISERROR(VLOOKUP(CODE(V53),Berechnung!$H$98:$K$147,4,0)),"",VLOOKUP(CODE(V53),Berechnung!$H$98:$K$147,4,0)),IF(ISERROR(VLOOKUP(V53,Berechnung!$A$98:$K$147,11,0)),"",VLOOKUP(V53,Berechnung!$A$98:$K$147,11,0)))</f>
        <v/>
      </c>
      <c r="BI53" s="35" t="str">
        <f>IF(W53="u",IF(ISERROR(VLOOKUP(CODE(W53),Berechnung!$H$98:$K$147,4,0)),"",VLOOKUP(CODE(W53),Berechnung!$H$98:$K$147,4,0)),IF(ISERROR(VLOOKUP(W53,Berechnung!$A$98:$K$147,11,0)),"",VLOOKUP(W53,Berechnung!$A$98:$K$147,11,0)))</f>
        <v/>
      </c>
      <c r="BJ53" s="35" t="str">
        <f>IF(X53="u",IF(ISERROR(VLOOKUP(CODE(X53),Berechnung!$H$98:$K$147,4,0)),"",VLOOKUP(CODE(X53),Berechnung!$H$98:$K$147,4,0)),IF(ISERROR(VLOOKUP(X53,Berechnung!$A$98:$K$147,11,0)),"",VLOOKUP(X53,Berechnung!$A$98:$K$147,11,0)))</f>
        <v/>
      </c>
      <c r="BK53" s="35" t="str">
        <f>IF(Y53="u",IF(ISERROR(VLOOKUP(CODE(Y53),Berechnung!$H$98:$K$147,4,0)),"",VLOOKUP(CODE(Y53),Berechnung!$H$98:$K$147,4,0)),IF(ISERROR(VLOOKUP(Y53,Berechnung!$A$98:$K$147,11,0)),"",VLOOKUP(Y53,Berechnung!$A$98:$K$147,11,0)))</f>
        <v/>
      </c>
      <c r="BL53" s="35" t="str">
        <f>IF(Z53="u",IF(ISERROR(VLOOKUP(CODE(Z53),Berechnung!$H$98:$K$147,4,0)),"",VLOOKUP(CODE(Z53),Berechnung!$H$98:$K$147,4,0)),IF(ISERROR(VLOOKUP(Z53,Berechnung!$A$98:$K$147,11,0)),"",VLOOKUP(Z53,Berechnung!$A$98:$K$147,11,0)))</f>
        <v/>
      </c>
      <c r="BM53" s="35" t="str">
        <f>IF(AA53="u",IF(ISERROR(VLOOKUP(CODE(AA53),Berechnung!$H$98:$K$147,4,0)),"",VLOOKUP(CODE(AA53),Berechnung!$H$98:$K$147,4,0)),IF(ISERROR(VLOOKUP(AA53,Berechnung!$A$98:$K$147,11,0)),"",VLOOKUP(AA53,Berechnung!$A$98:$K$147,11,0)))</f>
        <v/>
      </c>
      <c r="BN53" s="35" t="str">
        <f>IF(AB53="u",IF(ISERROR(VLOOKUP(CODE(AB53),Berechnung!$H$98:$K$147,4,0)),"",VLOOKUP(CODE(AB53),Berechnung!$H$98:$K$147,4,0)),IF(ISERROR(VLOOKUP(AB53,Berechnung!$A$98:$K$147,11,0)),"",VLOOKUP(AB53,Berechnung!$A$98:$K$147,11,0)))</f>
        <v/>
      </c>
      <c r="BO53" s="35" t="str">
        <f>IF(AC53="u",IF(ISERROR(VLOOKUP(CODE(AC53),Berechnung!$H$98:$K$147,4,0)),"",VLOOKUP(CODE(AC53),Berechnung!$H$98:$K$147,4,0)),IF(ISERROR(VLOOKUP(AC53,Berechnung!$A$98:$K$147,11,0)),"",VLOOKUP(AC53,Berechnung!$A$98:$K$147,11,0)))</f>
        <v/>
      </c>
      <c r="BP53" s="35" t="str">
        <f>IF(AD53="u",IF(ISERROR(VLOOKUP(CODE(AD53),Berechnung!$H$98:$K$147,4,0)),"",VLOOKUP(CODE(AD53),Berechnung!$H$98:$K$147,4,0)),IF(ISERROR(VLOOKUP(AD53,Berechnung!$A$98:$K$147,11,0)),"",VLOOKUP(AD53,Berechnung!$A$98:$K$147,11,0)))</f>
        <v/>
      </c>
      <c r="BQ53" s="35" t="str">
        <f>IF(AE53="u",IF(ISERROR(VLOOKUP(CODE(AE53),Berechnung!$H$98:$K$147,4,0)),"",VLOOKUP(CODE(AE53),Berechnung!$H$98:$K$147,4,0)),IF(ISERROR(VLOOKUP(AE53,Berechnung!$A$98:$K$147,11,0)),"",VLOOKUP(AE53,Berechnung!$A$98:$K$147,11,0)))</f>
        <v/>
      </c>
      <c r="BR53" s="35" t="str">
        <f>IF(AF53="u",IF(ISERROR(VLOOKUP(CODE(AF53),Berechnung!$H$98:$K$147,4,0)),"",VLOOKUP(CODE(AF53),Berechnung!$H$98:$K$147,4,0)),IF(ISERROR(VLOOKUP(AF53,Berechnung!$A$98:$K$147,11,0)),"",VLOOKUP(AF53,Berechnung!$A$98:$K$147,11,0)))</f>
        <v/>
      </c>
      <c r="BS53" s="35" t="str">
        <f>IF(AG53="u",IF(ISERROR(VLOOKUP(CODE(AG53),Berechnung!$H$98:$K$147,4,0)),"",VLOOKUP(CODE(AG53),Berechnung!$H$98:$K$147,4,0)),IF(ISERROR(VLOOKUP(AG53,Berechnung!$A$98:$K$147,11,0)),"",VLOOKUP(AG53,Berechnung!$A$98:$K$147,11,0)))</f>
        <v/>
      </c>
      <c r="BT53" s="35" t="str">
        <f>IF(AH53="u",IF(ISERROR(VLOOKUP(CODE(AH53),Berechnung!$H$98:$K$147,4,0)),"",VLOOKUP(CODE(AH53),Berechnung!$H$98:$K$147,4,0)),IF(ISERROR(VLOOKUP(AH53,Berechnung!$A$98:$K$147,11,0)),"",VLOOKUP(AH53,Berechnung!$A$98:$K$147,11,0)))</f>
        <v/>
      </c>
      <c r="BU53" s="35" t="str">
        <f>IF(AI53="u",IF(ISERROR(VLOOKUP(CODE(AI53),Berechnung!$H$98:$K$147,4,0)),"",VLOOKUP(CODE(AI53),Berechnung!$H$98:$K$147,4,0)),IF(ISERROR(VLOOKUP(AI53,Berechnung!$A$98:$K$147,11,0)),"",VLOOKUP(AI53,Berechnung!$A$98:$K$147,11,0)))</f>
        <v/>
      </c>
      <c r="BV53" s="35" t="str">
        <f>IF(AJ53="u",IF(ISERROR(VLOOKUP(CODE(AJ53),Berechnung!$H$98:$K$147,4,0)),"",VLOOKUP(CODE(AJ53),Berechnung!$H$98:$K$147,4,0)),IF(ISERROR(VLOOKUP(AJ53,Berechnung!$A$98:$K$147,11,0)),"",VLOOKUP(AJ53,Berechnung!$A$98:$K$147,11,0)))</f>
        <v/>
      </c>
    </row>
    <row r="54" spans="2:74" x14ac:dyDescent="0.25">
      <c r="B54" s="103">
        <v>49</v>
      </c>
      <c r="C54" s="31" t="str">
        <f>IF(ISERROR(VLOOKUP(B54,Mitarbeiter!$B$2:$D$51,2,0)),"",IF(VLOOKUP(B54,Mitarbeiter!$B$2:$D$51,2,0)="","",VLOOKUP(B54,Mitarbeiter!$B$2:$D$51,2,0)))</f>
        <v>Vorname49</v>
      </c>
      <c r="D54" s="37" t="str">
        <f>IF(ISERROR(VLOOKUP(B54,Mitarbeiter!$B$2:$D$51,3,0)),"",IF(VLOOKUP(B54,Mitarbeiter!$B$2:$D$51,3,0)="","",VLOOKUP(B54,Mitarbeiter!$B$2:$D$51,3,0)))</f>
        <v>Nachname49</v>
      </c>
      <c r="E54" s="32">
        <f t="array" ref="E54">IF(ISERROR(INDEX(Berechnung!$L$44:$L$93,MATCH(B54,Personalnummer,0))),"",INDEX(Berechnung!$L$44:$L$93,MATCH(B54,Personalnummer,0)))</f>
        <v>0</v>
      </c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35" t="str">
        <f t="array" ref="AK54">IF(B54="","",INDEX(Berechnung!$F$299:$F$348,ROW()-5))</f>
        <v>00:00</v>
      </c>
      <c r="AL54" s="29"/>
      <c r="AM54" s="29"/>
      <c r="AN54" s="29"/>
      <c r="AO54" s="29"/>
      <c r="AP54" s="82" t="str">
        <f>Berechnung!A200</f>
        <v/>
      </c>
      <c r="AR54" s="35" t="str">
        <f>IF(F54="u",IF(ISERROR(VLOOKUP(CODE(F54),Berechnung!$H$98:$K$147,4,0)),"",VLOOKUP(CODE(F54),Berechnung!$H$98:$K$147,4,0)),IF(ISERROR(VLOOKUP(F54,Berechnung!$A$98:$K$147,11,0)),"",VLOOKUP(F54,Berechnung!$A$98:$K$147,11,0)))</f>
        <v/>
      </c>
      <c r="AS54" s="35" t="str">
        <f>IF(G54="u",IF(ISERROR(VLOOKUP(CODE(G54),Berechnung!$H$98:$K$147,4,0)),"",VLOOKUP(CODE(G54),Berechnung!$H$98:$K$147,4,0)),IF(ISERROR(VLOOKUP(G54,Berechnung!$A$98:$K$147,11,0)),"",VLOOKUP(G54,Berechnung!$A$98:$K$147,11,0)))</f>
        <v/>
      </c>
      <c r="AT54" s="35" t="str">
        <f>IF(H54="u",IF(ISERROR(VLOOKUP(CODE(H54),Berechnung!$H$98:$K$147,4,0)),"",VLOOKUP(CODE(H54),Berechnung!$H$98:$K$147,4,0)),IF(ISERROR(VLOOKUP(H54,Berechnung!$A$98:$K$147,11,0)),"",VLOOKUP(H54,Berechnung!$A$98:$K$147,11,0)))</f>
        <v/>
      </c>
      <c r="AU54" s="35" t="str">
        <f>IF(I54="u",IF(ISERROR(VLOOKUP(CODE(I54),Berechnung!$H$98:$K$147,4,0)),"",VLOOKUP(CODE(I54),Berechnung!$H$98:$K$147,4,0)),IF(ISERROR(VLOOKUP(I54,Berechnung!$A$98:$K$147,11,0)),"",VLOOKUP(I54,Berechnung!$A$98:$K$147,11,0)))</f>
        <v/>
      </c>
      <c r="AV54" s="35" t="str">
        <f>IF(J54="u",IF(ISERROR(VLOOKUP(CODE(J54),Berechnung!$H$98:$K$147,4,0)),"",VLOOKUP(CODE(J54),Berechnung!$H$98:$K$147,4,0)),IF(ISERROR(VLOOKUP(J54,Berechnung!$A$98:$K$147,11,0)),"",VLOOKUP(J54,Berechnung!$A$98:$K$147,11,0)))</f>
        <v/>
      </c>
      <c r="AW54" s="35" t="str">
        <f>IF(K54="u",IF(ISERROR(VLOOKUP(CODE(K54),Berechnung!$H$98:$K$147,4,0)),"",VLOOKUP(CODE(K54),Berechnung!$H$98:$K$147,4,0)),IF(ISERROR(VLOOKUP(K54,Berechnung!$A$98:$K$147,11,0)),"",VLOOKUP(K54,Berechnung!$A$98:$K$147,11,0)))</f>
        <v/>
      </c>
      <c r="AX54" s="35" t="str">
        <f>IF(L54="u",IF(ISERROR(VLOOKUP(CODE(L54),Berechnung!$H$98:$K$147,4,0)),"",VLOOKUP(CODE(L54),Berechnung!$H$98:$K$147,4,0)),IF(ISERROR(VLOOKUP(L54,Berechnung!$A$98:$K$147,11,0)),"",VLOOKUP(L54,Berechnung!$A$98:$K$147,11,0)))</f>
        <v/>
      </c>
      <c r="AY54" s="35" t="str">
        <f>IF(M54="u",IF(ISERROR(VLOOKUP(CODE(M54),Berechnung!$H$98:$K$147,4,0)),"",VLOOKUP(CODE(M54),Berechnung!$H$98:$K$147,4,0)),IF(ISERROR(VLOOKUP(M54,Berechnung!$A$98:$K$147,11,0)),"",VLOOKUP(M54,Berechnung!$A$98:$K$147,11,0)))</f>
        <v/>
      </c>
      <c r="AZ54" s="35" t="str">
        <f>IF(N54="u",IF(ISERROR(VLOOKUP(CODE(N54),Berechnung!$H$98:$K$147,4,0)),"",VLOOKUP(CODE(N54),Berechnung!$H$98:$K$147,4,0)),IF(ISERROR(VLOOKUP(N54,Berechnung!$A$98:$K$147,11,0)),"",VLOOKUP(N54,Berechnung!$A$98:$K$147,11,0)))</f>
        <v/>
      </c>
      <c r="BA54" s="35" t="str">
        <f>IF(O54="u",IF(ISERROR(VLOOKUP(CODE(O54),Berechnung!$H$98:$K$147,4,0)),"",VLOOKUP(CODE(O54),Berechnung!$H$98:$K$147,4,0)),IF(ISERROR(VLOOKUP(O54,Berechnung!$A$98:$K$147,11,0)),"",VLOOKUP(O54,Berechnung!$A$98:$K$147,11,0)))</f>
        <v/>
      </c>
      <c r="BB54" s="35" t="str">
        <f>IF(P54="u",IF(ISERROR(VLOOKUP(CODE(P54),Berechnung!$H$98:$K$147,4,0)),"",VLOOKUP(CODE(P54),Berechnung!$H$98:$K$147,4,0)),IF(ISERROR(VLOOKUP(P54,Berechnung!$A$98:$K$147,11,0)),"",VLOOKUP(P54,Berechnung!$A$98:$K$147,11,0)))</f>
        <v/>
      </c>
      <c r="BC54" s="35" t="str">
        <f>IF(Q54="u",IF(ISERROR(VLOOKUP(CODE(Q54),Berechnung!$H$98:$K$147,4,0)),"",VLOOKUP(CODE(Q54),Berechnung!$H$98:$K$147,4,0)),IF(ISERROR(VLOOKUP(Q54,Berechnung!$A$98:$K$147,11,0)),"",VLOOKUP(Q54,Berechnung!$A$98:$K$147,11,0)))</f>
        <v/>
      </c>
      <c r="BD54" s="35" t="str">
        <f>IF(R54="u",IF(ISERROR(VLOOKUP(CODE(R54),Berechnung!$H$98:$K$147,4,0)),"",VLOOKUP(CODE(R54),Berechnung!$H$98:$K$147,4,0)),IF(ISERROR(VLOOKUP(R54,Berechnung!$A$98:$K$147,11,0)),"",VLOOKUP(R54,Berechnung!$A$98:$K$147,11,0)))</f>
        <v/>
      </c>
      <c r="BE54" s="35" t="str">
        <f>IF(S54="u",IF(ISERROR(VLOOKUP(CODE(S54),Berechnung!$H$98:$K$147,4,0)),"",VLOOKUP(CODE(S54),Berechnung!$H$98:$K$147,4,0)),IF(ISERROR(VLOOKUP(S54,Berechnung!$A$98:$K$147,11,0)),"",VLOOKUP(S54,Berechnung!$A$98:$K$147,11,0)))</f>
        <v/>
      </c>
      <c r="BF54" s="35" t="str">
        <f>IF(T54="u",IF(ISERROR(VLOOKUP(CODE(T54),Berechnung!$H$98:$K$147,4,0)),"",VLOOKUP(CODE(T54),Berechnung!$H$98:$K$147,4,0)),IF(ISERROR(VLOOKUP(T54,Berechnung!$A$98:$K$147,11,0)),"",VLOOKUP(T54,Berechnung!$A$98:$K$147,11,0)))</f>
        <v/>
      </c>
      <c r="BG54" s="35" t="str">
        <f>IF(U54="u",IF(ISERROR(VLOOKUP(CODE(U54),Berechnung!$H$98:$K$147,4,0)),"",VLOOKUP(CODE(U54),Berechnung!$H$98:$K$147,4,0)),IF(ISERROR(VLOOKUP(U54,Berechnung!$A$98:$K$147,11,0)),"",VLOOKUP(U54,Berechnung!$A$98:$K$147,11,0)))</f>
        <v/>
      </c>
      <c r="BH54" s="35" t="str">
        <f>IF(V54="u",IF(ISERROR(VLOOKUP(CODE(V54),Berechnung!$H$98:$K$147,4,0)),"",VLOOKUP(CODE(V54),Berechnung!$H$98:$K$147,4,0)),IF(ISERROR(VLOOKUP(V54,Berechnung!$A$98:$K$147,11,0)),"",VLOOKUP(V54,Berechnung!$A$98:$K$147,11,0)))</f>
        <v/>
      </c>
      <c r="BI54" s="35" t="str">
        <f>IF(W54="u",IF(ISERROR(VLOOKUP(CODE(W54),Berechnung!$H$98:$K$147,4,0)),"",VLOOKUP(CODE(W54),Berechnung!$H$98:$K$147,4,0)),IF(ISERROR(VLOOKUP(W54,Berechnung!$A$98:$K$147,11,0)),"",VLOOKUP(W54,Berechnung!$A$98:$K$147,11,0)))</f>
        <v/>
      </c>
      <c r="BJ54" s="35" t="str">
        <f>IF(X54="u",IF(ISERROR(VLOOKUP(CODE(X54),Berechnung!$H$98:$K$147,4,0)),"",VLOOKUP(CODE(X54),Berechnung!$H$98:$K$147,4,0)),IF(ISERROR(VLOOKUP(X54,Berechnung!$A$98:$K$147,11,0)),"",VLOOKUP(X54,Berechnung!$A$98:$K$147,11,0)))</f>
        <v/>
      </c>
      <c r="BK54" s="35" t="str">
        <f>IF(Y54="u",IF(ISERROR(VLOOKUP(CODE(Y54),Berechnung!$H$98:$K$147,4,0)),"",VLOOKUP(CODE(Y54),Berechnung!$H$98:$K$147,4,0)),IF(ISERROR(VLOOKUP(Y54,Berechnung!$A$98:$K$147,11,0)),"",VLOOKUP(Y54,Berechnung!$A$98:$K$147,11,0)))</f>
        <v/>
      </c>
      <c r="BL54" s="35" t="str">
        <f>IF(Z54="u",IF(ISERROR(VLOOKUP(CODE(Z54),Berechnung!$H$98:$K$147,4,0)),"",VLOOKUP(CODE(Z54),Berechnung!$H$98:$K$147,4,0)),IF(ISERROR(VLOOKUP(Z54,Berechnung!$A$98:$K$147,11,0)),"",VLOOKUP(Z54,Berechnung!$A$98:$K$147,11,0)))</f>
        <v/>
      </c>
      <c r="BM54" s="35" t="str">
        <f>IF(AA54="u",IF(ISERROR(VLOOKUP(CODE(AA54),Berechnung!$H$98:$K$147,4,0)),"",VLOOKUP(CODE(AA54),Berechnung!$H$98:$K$147,4,0)),IF(ISERROR(VLOOKUP(AA54,Berechnung!$A$98:$K$147,11,0)),"",VLOOKUP(AA54,Berechnung!$A$98:$K$147,11,0)))</f>
        <v/>
      </c>
      <c r="BN54" s="35" t="str">
        <f>IF(AB54="u",IF(ISERROR(VLOOKUP(CODE(AB54),Berechnung!$H$98:$K$147,4,0)),"",VLOOKUP(CODE(AB54),Berechnung!$H$98:$K$147,4,0)),IF(ISERROR(VLOOKUP(AB54,Berechnung!$A$98:$K$147,11,0)),"",VLOOKUP(AB54,Berechnung!$A$98:$K$147,11,0)))</f>
        <v/>
      </c>
      <c r="BO54" s="35" t="str">
        <f>IF(AC54="u",IF(ISERROR(VLOOKUP(CODE(AC54),Berechnung!$H$98:$K$147,4,0)),"",VLOOKUP(CODE(AC54),Berechnung!$H$98:$K$147,4,0)),IF(ISERROR(VLOOKUP(AC54,Berechnung!$A$98:$K$147,11,0)),"",VLOOKUP(AC54,Berechnung!$A$98:$K$147,11,0)))</f>
        <v/>
      </c>
      <c r="BP54" s="35" t="str">
        <f>IF(AD54="u",IF(ISERROR(VLOOKUP(CODE(AD54),Berechnung!$H$98:$K$147,4,0)),"",VLOOKUP(CODE(AD54),Berechnung!$H$98:$K$147,4,0)),IF(ISERROR(VLOOKUP(AD54,Berechnung!$A$98:$K$147,11,0)),"",VLOOKUP(AD54,Berechnung!$A$98:$K$147,11,0)))</f>
        <v/>
      </c>
      <c r="BQ54" s="35" t="str">
        <f>IF(AE54="u",IF(ISERROR(VLOOKUP(CODE(AE54),Berechnung!$H$98:$K$147,4,0)),"",VLOOKUP(CODE(AE54),Berechnung!$H$98:$K$147,4,0)),IF(ISERROR(VLOOKUP(AE54,Berechnung!$A$98:$K$147,11,0)),"",VLOOKUP(AE54,Berechnung!$A$98:$K$147,11,0)))</f>
        <v/>
      </c>
      <c r="BR54" s="35" t="str">
        <f>IF(AF54="u",IF(ISERROR(VLOOKUP(CODE(AF54),Berechnung!$H$98:$K$147,4,0)),"",VLOOKUP(CODE(AF54),Berechnung!$H$98:$K$147,4,0)),IF(ISERROR(VLOOKUP(AF54,Berechnung!$A$98:$K$147,11,0)),"",VLOOKUP(AF54,Berechnung!$A$98:$K$147,11,0)))</f>
        <v/>
      </c>
      <c r="BS54" s="35" t="str">
        <f>IF(AG54="u",IF(ISERROR(VLOOKUP(CODE(AG54),Berechnung!$H$98:$K$147,4,0)),"",VLOOKUP(CODE(AG54),Berechnung!$H$98:$K$147,4,0)),IF(ISERROR(VLOOKUP(AG54,Berechnung!$A$98:$K$147,11,0)),"",VLOOKUP(AG54,Berechnung!$A$98:$K$147,11,0)))</f>
        <v/>
      </c>
      <c r="BT54" s="35" t="str">
        <f>IF(AH54="u",IF(ISERROR(VLOOKUP(CODE(AH54),Berechnung!$H$98:$K$147,4,0)),"",VLOOKUP(CODE(AH54),Berechnung!$H$98:$K$147,4,0)),IF(ISERROR(VLOOKUP(AH54,Berechnung!$A$98:$K$147,11,0)),"",VLOOKUP(AH54,Berechnung!$A$98:$K$147,11,0)))</f>
        <v/>
      </c>
      <c r="BU54" s="35" t="str">
        <f>IF(AI54="u",IF(ISERROR(VLOOKUP(CODE(AI54),Berechnung!$H$98:$K$147,4,0)),"",VLOOKUP(CODE(AI54),Berechnung!$H$98:$K$147,4,0)),IF(ISERROR(VLOOKUP(AI54,Berechnung!$A$98:$K$147,11,0)),"",VLOOKUP(AI54,Berechnung!$A$98:$K$147,11,0)))</f>
        <v/>
      </c>
      <c r="BV54" s="35" t="str">
        <f>IF(AJ54="u",IF(ISERROR(VLOOKUP(CODE(AJ54),Berechnung!$H$98:$K$147,4,0)),"",VLOOKUP(CODE(AJ54),Berechnung!$H$98:$K$147,4,0)),IF(ISERROR(VLOOKUP(AJ54,Berechnung!$A$98:$K$147,11,0)),"",VLOOKUP(AJ54,Berechnung!$A$98:$K$147,11,0)))</f>
        <v/>
      </c>
    </row>
    <row r="55" spans="2:74" x14ac:dyDescent="0.25">
      <c r="B55" s="102">
        <v>50</v>
      </c>
      <c r="C55" s="33" t="str">
        <f>IF(ISERROR(VLOOKUP(B55,Mitarbeiter!$B$2:$D$51,2,0)),"",IF(VLOOKUP(B55,Mitarbeiter!$B$2:$D$51,2,0)="","",VLOOKUP(B55,Mitarbeiter!$B$2:$D$51,2,0)))</f>
        <v>Vorname50</v>
      </c>
      <c r="D55" s="38" t="str">
        <f>IF(ISERROR(VLOOKUP(B55,Mitarbeiter!$B$2:$D$51,3,0)),"",IF(VLOOKUP(B55,Mitarbeiter!$B$2:$D$51,3,0)="","",VLOOKUP(B55,Mitarbeiter!$B$2:$D$51,3,0)))</f>
        <v>Nachname50</v>
      </c>
      <c r="E55" s="34">
        <f t="array" ref="E55">IF(ISERROR(INDEX(Berechnung!$L$44:$L$93,MATCH(B55,Personalnummer,0))),"",INDEX(Berechnung!$L$44:$L$93,MATCH(B55,Personalnummer,0)))</f>
        <v>0</v>
      </c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36" t="str">
        <f t="array" ref="AK55">IF(B55="","",INDEX(Berechnung!$F$299:$F$348,ROW()-5))</f>
        <v>00:00</v>
      </c>
      <c r="AL55" s="29"/>
      <c r="AM55" s="29"/>
      <c r="AN55" s="29"/>
      <c r="AO55" s="29"/>
      <c r="AP55" s="82" t="str">
        <f>Berechnung!A201</f>
        <v/>
      </c>
      <c r="AR55" s="36" t="str">
        <f>IF(F55="u",IF(ISERROR(VLOOKUP(CODE(F55),Berechnung!$H$98:$K$147,4,0)),"",VLOOKUP(CODE(F55),Berechnung!$H$98:$K$147,4,0)),IF(ISERROR(VLOOKUP(F55,Berechnung!$A$98:$K$147,11,0)),"",VLOOKUP(F55,Berechnung!$A$98:$K$147,11,0)))</f>
        <v/>
      </c>
      <c r="AS55" s="36" t="str">
        <f>IF(G55="u",IF(ISERROR(VLOOKUP(CODE(G55),Berechnung!$H$98:$K$147,4,0)),"",VLOOKUP(CODE(G55),Berechnung!$H$98:$K$147,4,0)),IF(ISERROR(VLOOKUP(G55,Berechnung!$A$98:$K$147,11,0)),"",VLOOKUP(G55,Berechnung!$A$98:$K$147,11,0)))</f>
        <v/>
      </c>
      <c r="AT55" s="36" t="str">
        <f>IF(H55="u",IF(ISERROR(VLOOKUP(CODE(H55),Berechnung!$H$98:$K$147,4,0)),"",VLOOKUP(CODE(H55),Berechnung!$H$98:$K$147,4,0)),IF(ISERROR(VLOOKUP(H55,Berechnung!$A$98:$K$147,11,0)),"",VLOOKUP(H55,Berechnung!$A$98:$K$147,11,0)))</f>
        <v/>
      </c>
      <c r="AU55" s="36" t="str">
        <f>IF(I55="u",IF(ISERROR(VLOOKUP(CODE(I55),Berechnung!$H$98:$K$147,4,0)),"",VLOOKUP(CODE(I55),Berechnung!$H$98:$K$147,4,0)),IF(ISERROR(VLOOKUP(I55,Berechnung!$A$98:$K$147,11,0)),"",VLOOKUP(I55,Berechnung!$A$98:$K$147,11,0)))</f>
        <v/>
      </c>
      <c r="AV55" s="36" t="str">
        <f>IF(J55="u",IF(ISERROR(VLOOKUP(CODE(J55),Berechnung!$H$98:$K$147,4,0)),"",VLOOKUP(CODE(J55),Berechnung!$H$98:$K$147,4,0)),IF(ISERROR(VLOOKUP(J55,Berechnung!$A$98:$K$147,11,0)),"",VLOOKUP(J55,Berechnung!$A$98:$K$147,11,0)))</f>
        <v/>
      </c>
      <c r="AW55" s="36" t="str">
        <f>IF(K55="u",IF(ISERROR(VLOOKUP(CODE(K55),Berechnung!$H$98:$K$147,4,0)),"",VLOOKUP(CODE(K55),Berechnung!$H$98:$K$147,4,0)),IF(ISERROR(VLOOKUP(K55,Berechnung!$A$98:$K$147,11,0)),"",VLOOKUP(K55,Berechnung!$A$98:$K$147,11,0)))</f>
        <v/>
      </c>
      <c r="AX55" s="36" t="str">
        <f>IF(L55="u",IF(ISERROR(VLOOKUP(CODE(L55),Berechnung!$H$98:$K$147,4,0)),"",VLOOKUP(CODE(L55),Berechnung!$H$98:$K$147,4,0)),IF(ISERROR(VLOOKUP(L55,Berechnung!$A$98:$K$147,11,0)),"",VLOOKUP(L55,Berechnung!$A$98:$K$147,11,0)))</f>
        <v/>
      </c>
      <c r="AY55" s="36" t="str">
        <f>IF(M55="u",IF(ISERROR(VLOOKUP(CODE(M55),Berechnung!$H$98:$K$147,4,0)),"",VLOOKUP(CODE(M55),Berechnung!$H$98:$K$147,4,0)),IF(ISERROR(VLOOKUP(M55,Berechnung!$A$98:$K$147,11,0)),"",VLOOKUP(M55,Berechnung!$A$98:$K$147,11,0)))</f>
        <v/>
      </c>
      <c r="AZ55" s="36" t="str">
        <f>IF(N55="u",IF(ISERROR(VLOOKUP(CODE(N55),Berechnung!$H$98:$K$147,4,0)),"",VLOOKUP(CODE(N55),Berechnung!$H$98:$K$147,4,0)),IF(ISERROR(VLOOKUP(N55,Berechnung!$A$98:$K$147,11,0)),"",VLOOKUP(N55,Berechnung!$A$98:$K$147,11,0)))</f>
        <v/>
      </c>
      <c r="BA55" s="36" t="str">
        <f>IF(O55="u",IF(ISERROR(VLOOKUP(CODE(O55),Berechnung!$H$98:$K$147,4,0)),"",VLOOKUP(CODE(O55),Berechnung!$H$98:$K$147,4,0)),IF(ISERROR(VLOOKUP(O55,Berechnung!$A$98:$K$147,11,0)),"",VLOOKUP(O55,Berechnung!$A$98:$K$147,11,0)))</f>
        <v/>
      </c>
      <c r="BB55" s="36" t="str">
        <f>IF(P55="u",IF(ISERROR(VLOOKUP(CODE(P55),Berechnung!$H$98:$K$147,4,0)),"",VLOOKUP(CODE(P55),Berechnung!$H$98:$K$147,4,0)),IF(ISERROR(VLOOKUP(P55,Berechnung!$A$98:$K$147,11,0)),"",VLOOKUP(P55,Berechnung!$A$98:$K$147,11,0)))</f>
        <v/>
      </c>
      <c r="BC55" s="36" t="str">
        <f>IF(Q55="u",IF(ISERROR(VLOOKUP(CODE(Q55),Berechnung!$H$98:$K$147,4,0)),"",VLOOKUP(CODE(Q55),Berechnung!$H$98:$K$147,4,0)),IF(ISERROR(VLOOKUP(Q55,Berechnung!$A$98:$K$147,11,0)),"",VLOOKUP(Q55,Berechnung!$A$98:$K$147,11,0)))</f>
        <v/>
      </c>
      <c r="BD55" s="36" t="str">
        <f>IF(R55="u",IF(ISERROR(VLOOKUP(CODE(R55),Berechnung!$H$98:$K$147,4,0)),"",VLOOKUP(CODE(R55),Berechnung!$H$98:$K$147,4,0)),IF(ISERROR(VLOOKUP(R55,Berechnung!$A$98:$K$147,11,0)),"",VLOOKUP(R55,Berechnung!$A$98:$K$147,11,0)))</f>
        <v/>
      </c>
      <c r="BE55" s="36" t="str">
        <f>IF(S55="u",IF(ISERROR(VLOOKUP(CODE(S55),Berechnung!$H$98:$K$147,4,0)),"",VLOOKUP(CODE(S55),Berechnung!$H$98:$K$147,4,0)),IF(ISERROR(VLOOKUP(S55,Berechnung!$A$98:$K$147,11,0)),"",VLOOKUP(S55,Berechnung!$A$98:$K$147,11,0)))</f>
        <v/>
      </c>
      <c r="BF55" s="36" t="str">
        <f>IF(T55="u",IF(ISERROR(VLOOKUP(CODE(T55),Berechnung!$H$98:$K$147,4,0)),"",VLOOKUP(CODE(T55),Berechnung!$H$98:$K$147,4,0)),IF(ISERROR(VLOOKUP(T55,Berechnung!$A$98:$K$147,11,0)),"",VLOOKUP(T55,Berechnung!$A$98:$K$147,11,0)))</f>
        <v/>
      </c>
      <c r="BG55" s="36" t="str">
        <f>IF(U55="u",IF(ISERROR(VLOOKUP(CODE(U55),Berechnung!$H$98:$K$147,4,0)),"",VLOOKUP(CODE(U55),Berechnung!$H$98:$K$147,4,0)),IF(ISERROR(VLOOKUP(U55,Berechnung!$A$98:$K$147,11,0)),"",VLOOKUP(U55,Berechnung!$A$98:$K$147,11,0)))</f>
        <v/>
      </c>
      <c r="BH55" s="36" t="str">
        <f>IF(V55="u",IF(ISERROR(VLOOKUP(CODE(V55),Berechnung!$H$98:$K$147,4,0)),"",VLOOKUP(CODE(V55),Berechnung!$H$98:$K$147,4,0)),IF(ISERROR(VLOOKUP(V55,Berechnung!$A$98:$K$147,11,0)),"",VLOOKUP(V55,Berechnung!$A$98:$K$147,11,0)))</f>
        <v/>
      </c>
      <c r="BI55" s="36" t="str">
        <f>IF(W55="u",IF(ISERROR(VLOOKUP(CODE(W55),Berechnung!$H$98:$K$147,4,0)),"",VLOOKUP(CODE(W55),Berechnung!$H$98:$K$147,4,0)),IF(ISERROR(VLOOKUP(W55,Berechnung!$A$98:$K$147,11,0)),"",VLOOKUP(W55,Berechnung!$A$98:$K$147,11,0)))</f>
        <v/>
      </c>
      <c r="BJ55" s="36" t="str">
        <f>IF(X55="u",IF(ISERROR(VLOOKUP(CODE(X55),Berechnung!$H$98:$K$147,4,0)),"",VLOOKUP(CODE(X55),Berechnung!$H$98:$K$147,4,0)),IF(ISERROR(VLOOKUP(X55,Berechnung!$A$98:$K$147,11,0)),"",VLOOKUP(X55,Berechnung!$A$98:$K$147,11,0)))</f>
        <v/>
      </c>
      <c r="BK55" s="36" t="str">
        <f>IF(Y55="u",IF(ISERROR(VLOOKUP(CODE(Y55),Berechnung!$H$98:$K$147,4,0)),"",VLOOKUP(CODE(Y55),Berechnung!$H$98:$K$147,4,0)),IF(ISERROR(VLOOKUP(Y55,Berechnung!$A$98:$K$147,11,0)),"",VLOOKUP(Y55,Berechnung!$A$98:$K$147,11,0)))</f>
        <v/>
      </c>
      <c r="BL55" s="36" t="str">
        <f>IF(Z55="u",IF(ISERROR(VLOOKUP(CODE(Z55),Berechnung!$H$98:$K$147,4,0)),"",VLOOKUP(CODE(Z55),Berechnung!$H$98:$K$147,4,0)),IF(ISERROR(VLOOKUP(Z55,Berechnung!$A$98:$K$147,11,0)),"",VLOOKUP(Z55,Berechnung!$A$98:$K$147,11,0)))</f>
        <v/>
      </c>
      <c r="BM55" s="36" t="str">
        <f>IF(AA55="u",IF(ISERROR(VLOOKUP(CODE(AA55),Berechnung!$H$98:$K$147,4,0)),"",VLOOKUP(CODE(AA55),Berechnung!$H$98:$K$147,4,0)),IF(ISERROR(VLOOKUP(AA55,Berechnung!$A$98:$K$147,11,0)),"",VLOOKUP(AA55,Berechnung!$A$98:$K$147,11,0)))</f>
        <v/>
      </c>
      <c r="BN55" s="36" t="str">
        <f>IF(AB55="u",IF(ISERROR(VLOOKUP(CODE(AB55),Berechnung!$H$98:$K$147,4,0)),"",VLOOKUP(CODE(AB55),Berechnung!$H$98:$K$147,4,0)),IF(ISERROR(VLOOKUP(AB55,Berechnung!$A$98:$K$147,11,0)),"",VLOOKUP(AB55,Berechnung!$A$98:$K$147,11,0)))</f>
        <v/>
      </c>
      <c r="BO55" s="36" t="str">
        <f>IF(AC55="u",IF(ISERROR(VLOOKUP(CODE(AC55),Berechnung!$H$98:$K$147,4,0)),"",VLOOKUP(CODE(AC55),Berechnung!$H$98:$K$147,4,0)),IF(ISERROR(VLOOKUP(AC55,Berechnung!$A$98:$K$147,11,0)),"",VLOOKUP(AC55,Berechnung!$A$98:$K$147,11,0)))</f>
        <v/>
      </c>
      <c r="BP55" s="36" t="str">
        <f>IF(AD55="u",IF(ISERROR(VLOOKUP(CODE(AD55),Berechnung!$H$98:$K$147,4,0)),"",VLOOKUP(CODE(AD55),Berechnung!$H$98:$K$147,4,0)),IF(ISERROR(VLOOKUP(AD55,Berechnung!$A$98:$K$147,11,0)),"",VLOOKUP(AD55,Berechnung!$A$98:$K$147,11,0)))</f>
        <v/>
      </c>
      <c r="BQ55" s="36" t="str">
        <f>IF(AE55="u",IF(ISERROR(VLOOKUP(CODE(AE55),Berechnung!$H$98:$K$147,4,0)),"",VLOOKUP(CODE(AE55),Berechnung!$H$98:$K$147,4,0)),IF(ISERROR(VLOOKUP(AE55,Berechnung!$A$98:$K$147,11,0)),"",VLOOKUP(AE55,Berechnung!$A$98:$K$147,11,0)))</f>
        <v/>
      </c>
      <c r="BR55" s="36" t="str">
        <f>IF(AF55="u",IF(ISERROR(VLOOKUP(CODE(AF55),Berechnung!$H$98:$K$147,4,0)),"",VLOOKUP(CODE(AF55),Berechnung!$H$98:$K$147,4,0)),IF(ISERROR(VLOOKUP(AF55,Berechnung!$A$98:$K$147,11,0)),"",VLOOKUP(AF55,Berechnung!$A$98:$K$147,11,0)))</f>
        <v/>
      </c>
      <c r="BS55" s="36" t="str">
        <f>IF(AG55="u",IF(ISERROR(VLOOKUP(CODE(AG55),Berechnung!$H$98:$K$147,4,0)),"",VLOOKUP(CODE(AG55),Berechnung!$H$98:$K$147,4,0)),IF(ISERROR(VLOOKUP(AG55,Berechnung!$A$98:$K$147,11,0)),"",VLOOKUP(AG55,Berechnung!$A$98:$K$147,11,0)))</f>
        <v/>
      </c>
      <c r="BT55" s="36" t="str">
        <f>IF(AH55="u",IF(ISERROR(VLOOKUP(CODE(AH55),Berechnung!$H$98:$K$147,4,0)),"",VLOOKUP(CODE(AH55),Berechnung!$H$98:$K$147,4,0)),IF(ISERROR(VLOOKUP(AH55,Berechnung!$A$98:$K$147,11,0)),"",VLOOKUP(AH55,Berechnung!$A$98:$K$147,11,0)))</f>
        <v/>
      </c>
      <c r="BU55" s="36" t="str">
        <f>IF(AI55="u",IF(ISERROR(VLOOKUP(CODE(AI55),Berechnung!$H$98:$K$147,4,0)),"",VLOOKUP(CODE(AI55),Berechnung!$H$98:$K$147,4,0)),IF(ISERROR(VLOOKUP(AI55,Berechnung!$A$98:$K$147,11,0)),"",VLOOKUP(AI55,Berechnung!$A$98:$K$147,11,0)))</f>
        <v/>
      </c>
      <c r="BV55" s="36" t="str">
        <f>IF(AJ55="u",IF(ISERROR(VLOOKUP(CODE(AJ55),Berechnung!$H$98:$K$147,4,0)),"",VLOOKUP(CODE(AJ55),Berechnung!$H$98:$K$147,4,0)),IF(ISERROR(VLOOKUP(AJ55,Berechnung!$A$98:$K$147,11,0)),"",VLOOKUP(AJ55,Berechnung!$A$98:$K$147,11,0)))</f>
        <v/>
      </c>
    </row>
    <row r="56" spans="2:74" x14ac:dyDescent="0.25"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82" t="str">
        <f>Berechnung!A202</f>
        <v/>
      </c>
      <c r="AR56" s="37"/>
    </row>
    <row r="57" spans="2:74" x14ac:dyDescent="0.25">
      <c r="B57" s="30"/>
      <c r="C57" s="30" t="s">
        <v>114</v>
      </c>
      <c r="D57" s="29" t="str">
        <f t="array" ref="D57">IF(ISERROR(INDEX(Berechnung!$G$98:$G$147,IF(OR(C57=Schichten!$B$3,C57=Schichten!$B$4),MATCH(CODE(C57),Berechnung!$J$98:$J$147,0),MATCH(Dienstplan!C57,Berechnung!$C$98:$C$147,0)))),"",INDEX(Berechnung!$G$98:$G$147,IF(OR(C57=Schichten!$B$3,C57=Schichten!$B$4),MATCH(CODE(C57),Berechnung!$J$98:$J$147,0),MATCH(Dienstplan!C57,Berechnung!$C$98:$C$147,0))))</f>
        <v>12:30 - 21:30</v>
      </c>
      <c r="F57" s="30" t="s">
        <v>114</v>
      </c>
      <c r="H57" s="29" t="str">
        <f t="array" ref="H57">IF(ISERROR(INDEX(Berechnung!$G$98:$G$147,IF(OR(F57=Schichten!$B$3,F57=Schichten!$B$4),MATCH(CODE(F57),Berechnung!$J$98:$J$147,0),MATCH(Dienstplan!F57,Berechnung!$C$98:$C$147,0)))),"",INDEX(Berechnung!$G$98:$G$147,IF(OR(F57=Schichten!$B$3,F57=Schichten!$B$4),MATCH(CODE(F57),Berechnung!$J$98:$J$147,0),MATCH(Dienstplan!F57,Berechnung!$C$98:$C$147,0))))</f>
        <v>12:30 - 21:30</v>
      </c>
      <c r="I57" s="29"/>
      <c r="J57" s="29"/>
      <c r="K57" s="30" t="s">
        <v>114</v>
      </c>
      <c r="L57" s="29"/>
      <c r="M57" s="29" t="str">
        <f t="array" ref="M57">IF(ISERROR(INDEX(Berechnung!$G$98:$G$147,IF(OR(K57=Schichten!$B$3,K57=Schichten!$B$4),MATCH(CODE(K57),Berechnung!$J$98:$J$147,0),MATCH(Dienstplan!K57,Berechnung!$C$98:$C$147,0)))),"",INDEX(Berechnung!$G$98:$G$147,IF(OR(K57=Schichten!$B$3,K57=Schichten!$B$4),MATCH(CODE(K57),Berechnung!$J$98:$J$147,0),MATCH(Dienstplan!K57,Berechnung!$C$98:$C$147,0))))</f>
        <v>12:30 - 21:30</v>
      </c>
      <c r="N57" s="29"/>
      <c r="O57" s="29"/>
      <c r="P57" s="30" t="s">
        <v>114</v>
      </c>
      <c r="Q57" s="29"/>
      <c r="R57" s="29" t="str">
        <f t="array" ref="R57">IF(ISERROR(INDEX(Berechnung!$G$98:$G$147,IF(OR(P57=Schichten!$B$3,P57=Schichten!$B$4),MATCH(CODE(P57),Berechnung!$J$98:$J$147,0),MATCH(Dienstplan!P57,Berechnung!$C$98:$C$147,0)))),"",INDEX(Berechnung!$G$98:$G$147,IF(OR(P57=Schichten!$B$3,P57=Schichten!$B$4),MATCH(CODE(P57),Berechnung!$J$98:$J$147,0),MATCH(Dienstplan!P57,Berechnung!$C$98:$C$147,0))))</f>
        <v>12:30 - 21:30</v>
      </c>
      <c r="S57" s="29"/>
      <c r="T57" s="29"/>
      <c r="U57" s="30" t="s">
        <v>114</v>
      </c>
      <c r="V57" s="29"/>
      <c r="W57" s="29" t="str">
        <f t="array" ref="W57">IF(ISERROR(INDEX(Berechnung!$G$98:$G$147,IF(OR(U57=Schichten!$B$3,U57=Schichten!$B$4),MATCH(CODE(U57),Berechnung!$J$98:$J$147,0),MATCH(Dienstplan!U57,Berechnung!$C$98:$C$147,0)))),"",INDEX(Berechnung!$G$98:$G$147,IF(OR(U57=Schichten!$B$3,U57=Schichten!$B$4),MATCH(CODE(U57),Berechnung!$J$98:$J$147,0),MATCH(Dienstplan!U57,Berechnung!$C$98:$C$147,0))))</f>
        <v>12:30 - 21:30</v>
      </c>
      <c r="X57" s="29"/>
      <c r="Y57" s="29"/>
      <c r="Z57" s="30" t="s">
        <v>114</v>
      </c>
      <c r="AA57" s="29"/>
      <c r="AB57" s="29" t="str">
        <f t="array" ref="AB57">IF(ISERROR(INDEX(Berechnung!$G$98:$G$147,IF(OR(Z57=Schichten!$B$3,Z57=Schichten!$B$4),MATCH(CODE(Z57),Berechnung!$J$98:$J$147,0),MATCH(Dienstplan!Z57,Berechnung!$C$98:$C$147,0)))),"",INDEX(Berechnung!$G$98:$G$147,IF(OR(Z57=Schichten!$B$3,Z57=Schichten!$B$4),MATCH(CODE(Z57),Berechnung!$J$98:$J$147,0),MATCH(Dienstplan!Z57,Berechnung!$C$98:$C$147,0))))</f>
        <v>12:30 - 21:30</v>
      </c>
      <c r="AC57" s="29"/>
      <c r="AD57" s="29"/>
      <c r="AE57" s="30" t="s">
        <v>114</v>
      </c>
      <c r="AG57" s="29" t="str">
        <f t="array" ref="AG57">IF(ISERROR(INDEX(Berechnung!$G$98:$G$147,IF(OR(AE57=Schichten!$B$3,AE57=Schichten!$B$4),MATCH(CODE(AE57),Berechnung!$J$98:$J$147,0),MATCH(Dienstplan!AE57,Berechnung!$C$98:$C$147,0)))),"",INDEX(Berechnung!$G$98:$G$147,IF(OR(AE57=Schichten!$B$3,AE57=Schichten!$B$4),MATCH(CODE(AE57),Berechnung!$J$98:$J$147,0),MATCH(Dienstplan!AE57,Berechnung!$C$98:$C$147,0))))</f>
        <v>12:30 - 21:30</v>
      </c>
      <c r="AH57" s="29"/>
      <c r="AJ57" s="29"/>
      <c r="AK57" s="29"/>
      <c r="AL57" s="29"/>
      <c r="AM57" s="29"/>
      <c r="AN57" s="29"/>
      <c r="AO57" s="29"/>
      <c r="AP57" s="82" t="str">
        <f>Berechnung!A203</f>
        <v/>
      </c>
    </row>
    <row r="58" spans="2:74" x14ac:dyDescent="0.25">
      <c r="B58" s="30"/>
      <c r="C58" s="30" t="s">
        <v>120</v>
      </c>
      <c r="D58" s="29" t="str">
        <f t="array" ref="D58">IF(ISERROR(INDEX(Berechnung!$G$98:$G$147,IF(OR(C58=Schichten!$B$3,C58=Schichten!$B$4),MATCH(CODE(C58),Berechnung!$J$98:$J$147,0),MATCH(Dienstplan!C58,Berechnung!$C$98:$C$147,0)))),"",INDEX(Berechnung!$G$98:$G$147,IF(OR(C58=Schichten!$B$3,C58=Schichten!$B$4),MATCH(CODE(C58),Berechnung!$J$98:$J$147,0),MATCH(Dienstplan!C58,Berechnung!$C$98:$C$147,0))))</f>
        <v>halber U.</v>
      </c>
      <c r="F58" s="30" t="s">
        <v>120</v>
      </c>
      <c r="G58" s="29"/>
      <c r="H58" s="29" t="str">
        <f t="array" ref="H58">IF(ISERROR(INDEX(Berechnung!$G$98:$G$147,IF(OR(F58=Schichten!$B$3,F58=Schichten!$B$4),MATCH(CODE(F58),Berechnung!$J$98:$J$147,0),MATCH(Dienstplan!F58,Berechnung!$C$98:$C$147,0)))),"",INDEX(Berechnung!$G$98:$G$147,IF(OR(F58=Schichten!$B$3,F58=Schichten!$B$4),MATCH(CODE(F58),Berechnung!$J$98:$J$147,0),MATCH(Dienstplan!F58,Berechnung!$C$98:$C$147,0))))</f>
        <v>halber U.</v>
      </c>
      <c r="I58" s="29"/>
      <c r="J58" s="29"/>
      <c r="K58" s="30" t="s">
        <v>120</v>
      </c>
      <c r="L58" s="29"/>
      <c r="M58" s="29" t="str">
        <f t="array" ref="M58">IF(ISERROR(INDEX(Berechnung!$G$98:$G$147,IF(OR(K58=Schichten!$B$3,K58=Schichten!$B$4),MATCH(CODE(K58),Berechnung!$J$98:$J$147,0),MATCH(Dienstplan!K58,Berechnung!$C$98:$C$147,0)))),"",INDEX(Berechnung!$G$98:$G$147,IF(OR(K58=Schichten!$B$3,K58=Schichten!$B$4),MATCH(CODE(K58),Berechnung!$J$98:$J$147,0),MATCH(Dienstplan!K58,Berechnung!$C$98:$C$147,0))))</f>
        <v>halber U.</v>
      </c>
      <c r="N58" s="29"/>
      <c r="O58" s="29"/>
      <c r="P58" s="30" t="s">
        <v>120</v>
      </c>
      <c r="Q58" s="29"/>
      <c r="R58" s="29" t="str">
        <f t="array" ref="R58">IF(ISERROR(INDEX(Berechnung!$G$98:$G$147,IF(OR(P58=Schichten!$B$3,P58=Schichten!$B$4),MATCH(CODE(P58),Berechnung!$J$98:$J$147,0),MATCH(Dienstplan!P58,Berechnung!$C$98:$C$147,0)))),"",INDEX(Berechnung!$G$98:$G$147,IF(OR(P58=Schichten!$B$3,P58=Schichten!$B$4),MATCH(CODE(P58),Berechnung!$J$98:$J$147,0),MATCH(Dienstplan!P58,Berechnung!$C$98:$C$147,0))))</f>
        <v>halber U.</v>
      </c>
      <c r="S58" s="29"/>
      <c r="T58" s="29"/>
      <c r="U58" s="30" t="s">
        <v>120</v>
      </c>
      <c r="V58" s="29"/>
      <c r="W58" s="29" t="str">
        <f t="array" ref="W58">IF(ISERROR(INDEX(Berechnung!$G$98:$G$147,IF(OR(U58=Schichten!$B$3,U58=Schichten!$B$4),MATCH(CODE(U58),Berechnung!$J$98:$J$147,0),MATCH(Dienstplan!U58,Berechnung!$C$98:$C$147,0)))),"",INDEX(Berechnung!$G$98:$G$147,IF(OR(U58=Schichten!$B$3,U58=Schichten!$B$4),MATCH(CODE(U58),Berechnung!$J$98:$J$147,0),MATCH(Dienstplan!U58,Berechnung!$C$98:$C$147,0))))</f>
        <v>halber U.</v>
      </c>
      <c r="X58" s="29"/>
      <c r="Y58" s="29"/>
      <c r="Z58" s="30" t="s">
        <v>120</v>
      </c>
      <c r="AA58" s="29"/>
      <c r="AB58" s="29" t="str">
        <f t="array" ref="AB58">IF(ISERROR(INDEX(Berechnung!$G$98:$G$147,IF(OR(Z58=Schichten!$B$3,Z58=Schichten!$B$4),MATCH(CODE(Z58),Berechnung!$J$98:$J$147,0),MATCH(Dienstplan!Z58,Berechnung!$C$98:$C$147,0)))),"",INDEX(Berechnung!$G$98:$G$147,IF(OR(Z58=Schichten!$B$3,Z58=Schichten!$B$4),MATCH(CODE(Z58),Berechnung!$J$98:$J$147,0),MATCH(Dienstplan!Z58,Berechnung!$C$98:$C$147,0))))</f>
        <v>halber U.</v>
      </c>
      <c r="AC58" s="29"/>
      <c r="AD58" s="29"/>
      <c r="AE58" s="30" t="s">
        <v>120</v>
      </c>
      <c r="AG58" s="29" t="str">
        <f t="array" ref="AG58">IF(ISERROR(INDEX(Berechnung!$G$98:$G$147,IF(OR(AE58=Schichten!$B$3,AE58=Schichten!$B$4),MATCH(CODE(AE58),Berechnung!$J$98:$J$147,0),MATCH(Dienstplan!AE58,Berechnung!$C$98:$C$147,0)))),"",INDEX(Berechnung!$G$98:$G$147,IF(OR(AE58=Schichten!$B$3,AE58=Schichten!$B$4),MATCH(CODE(AE58),Berechnung!$J$98:$J$147,0),MATCH(Dienstplan!AE58,Berechnung!$C$98:$C$147,0))))</f>
        <v>halber U.</v>
      </c>
      <c r="AH58" s="29"/>
      <c r="AJ58" s="29"/>
      <c r="AK58" s="29"/>
      <c r="AL58" s="29"/>
      <c r="AM58" s="29"/>
      <c r="AN58" s="29"/>
      <c r="AO58" s="29"/>
      <c r="AP58" s="82" t="str">
        <f>Berechnung!A204</f>
        <v/>
      </c>
    </row>
    <row r="59" spans="2:74" x14ac:dyDescent="0.25">
      <c r="B59" s="30"/>
      <c r="C59" s="30" t="s">
        <v>116</v>
      </c>
      <c r="D59" s="29" t="str">
        <f t="array" ref="D59">IF(ISERROR(INDEX(Berechnung!$G$98:$G$147,IF(OR(C59=Schichten!$B$3,C59=Schichten!$B$4),MATCH(CODE(C59),Berechnung!$J$98:$J$147,0),MATCH(Dienstplan!C59,Berechnung!$C$98:$C$147,0)))),"",INDEX(Berechnung!$G$98:$G$147,IF(OR(C59=Schichten!$B$3,C59=Schichten!$B$4),MATCH(CODE(C59),Berechnung!$J$98:$J$147,0),MATCH(Dienstplan!C59,Berechnung!$C$98:$C$147,0))))</f>
        <v>13:00 - 22:00</v>
      </c>
      <c r="F59" s="30" t="s">
        <v>116</v>
      </c>
      <c r="G59" s="29"/>
      <c r="H59" s="29" t="str">
        <f t="array" ref="H59">IF(ISERROR(INDEX(Berechnung!$G$98:$G$147,IF(OR(F59=Schichten!$B$3,F59=Schichten!$B$4),MATCH(CODE(F59),Berechnung!$J$98:$J$147,0),MATCH(Dienstplan!F59,Berechnung!$C$98:$C$147,0)))),"",INDEX(Berechnung!$G$98:$G$147,IF(OR(F59=Schichten!$B$3,F59=Schichten!$B$4),MATCH(CODE(F59),Berechnung!$J$98:$J$147,0),MATCH(Dienstplan!F59,Berechnung!$C$98:$C$147,0))))</f>
        <v>13:00 - 22:00</v>
      </c>
      <c r="I59" s="29"/>
      <c r="J59" s="29"/>
      <c r="K59" s="30" t="s">
        <v>116</v>
      </c>
      <c r="L59" s="29"/>
      <c r="M59" s="29" t="str">
        <f t="array" ref="M59">IF(ISERROR(INDEX(Berechnung!$G$98:$G$147,IF(OR(K59=Schichten!$B$3,K59=Schichten!$B$4),MATCH(CODE(K59),Berechnung!$J$98:$J$147,0),MATCH(Dienstplan!K59,Berechnung!$C$98:$C$147,0)))),"",INDEX(Berechnung!$G$98:$G$147,IF(OR(K59=Schichten!$B$3,K59=Schichten!$B$4),MATCH(CODE(K59),Berechnung!$J$98:$J$147,0),MATCH(Dienstplan!K59,Berechnung!$C$98:$C$147,0))))</f>
        <v>13:00 - 22:00</v>
      </c>
      <c r="N59" s="29"/>
      <c r="O59" s="29"/>
      <c r="P59" s="30" t="s">
        <v>116</v>
      </c>
      <c r="Q59" s="29"/>
      <c r="R59" s="29" t="str">
        <f t="array" ref="R59">IF(ISERROR(INDEX(Berechnung!$G$98:$G$147,IF(OR(P59=Schichten!$B$3,P59=Schichten!$B$4),MATCH(CODE(P59),Berechnung!$J$98:$J$147,0),MATCH(Dienstplan!P59,Berechnung!$C$98:$C$147,0)))),"",INDEX(Berechnung!$G$98:$G$147,IF(OR(P59=Schichten!$B$3,P59=Schichten!$B$4),MATCH(CODE(P59),Berechnung!$J$98:$J$147,0),MATCH(Dienstplan!P59,Berechnung!$C$98:$C$147,0))))</f>
        <v>13:00 - 22:00</v>
      </c>
      <c r="S59" s="29"/>
      <c r="T59" s="29"/>
      <c r="U59" s="30" t="s">
        <v>116</v>
      </c>
      <c r="V59" s="29"/>
      <c r="W59" s="29" t="str">
        <f t="array" ref="W59">IF(ISERROR(INDEX(Berechnung!$G$98:$G$147,IF(OR(U59=Schichten!$B$3,U59=Schichten!$B$4),MATCH(CODE(U59),Berechnung!$J$98:$J$147,0),MATCH(Dienstplan!U59,Berechnung!$C$98:$C$147,0)))),"",INDEX(Berechnung!$G$98:$G$147,IF(OR(U59=Schichten!$B$3,U59=Schichten!$B$4),MATCH(CODE(U59),Berechnung!$J$98:$J$147,0),MATCH(Dienstplan!U59,Berechnung!$C$98:$C$147,0))))</f>
        <v>13:00 - 22:00</v>
      </c>
      <c r="X59" s="29"/>
      <c r="Y59" s="29"/>
      <c r="Z59" s="30" t="s">
        <v>116</v>
      </c>
      <c r="AA59" s="29"/>
      <c r="AB59" s="29" t="str">
        <f t="array" ref="AB59">IF(ISERROR(INDEX(Berechnung!$G$98:$G$147,IF(OR(Z59=Schichten!$B$3,Z59=Schichten!$B$4),MATCH(CODE(Z59),Berechnung!$J$98:$J$147,0),MATCH(Dienstplan!Z59,Berechnung!$C$98:$C$147,0)))),"",INDEX(Berechnung!$G$98:$G$147,IF(OR(Z59=Schichten!$B$3,Z59=Schichten!$B$4),MATCH(CODE(Z59),Berechnung!$J$98:$J$147,0),MATCH(Dienstplan!Z59,Berechnung!$C$98:$C$147,0))))</f>
        <v>13:00 - 22:00</v>
      </c>
      <c r="AC59" s="29"/>
      <c r="AD59" s="29"/>
      <c r="AE59" s="30" t="s">
        <v>116</v>
      </c>
      <c r="AG59" s="29" t="str">
        <f t="array" ref="AG59">IF(ISERROR(INDEX(Berechnung!$G$98:$G$147,IF(OR(AE59=Schichten!$B$3,AE59=Schichten!$B$4),MATCH(CODE(AE59),Berechnung!$J$98:$J$147,0),MATCH(Dienstplan!AE59,Berechnung!$C$98:$C$147,0)))),"",INDEX(Berechnung!$G$98:$G$147,IF(OR(AE59=Schichten!$B$3,AE59=Schichten!$B$4),MATCH(CODE(AE59),Berechnung!$J$98:$J$147,0),MATCH(Dienstplan!AE59,Berechnung!$C$98:$C$147,0))))</f>
        <v>13:00 - 22:00</v>
      </c>
      <c r="AH59" s="29"/>
      <c r="AJ59" s="29"/>
      <c r="AK59" s="29"/>
      <c r="AL59" s="29"/>
      <c r="AM59" s="29"/>
      <c r="AN59" s="29"/>
      <c r="AO59" s="29"/>
      <c r="AP59" s="82" t="str">
        <f>Berechnung!A205</f>
        <v/>
      </c>
    </row>
    <row r="60" spans="2:74" x14ac:dyDescent="0.25">
      <c r="B60" s="30"/>
      <c r="C60" s="30" t="s">
        <v>118</v>
      </c>
      <c r="D60" s="29" t="str">
        <f t="array" ref="D60">IF(ISERROR(INDEX(Berechnung!$G$98:$G$147,IF(OR(C60=Schichten!$B$3,C60=Schichten!$B$4),MATCH(CODE(C60),Berechnung!$J$98:$J$147,0),MATCH(Dienstplan!C60,Berechnung!$C$98:$C$147,0)))),"",INDEX(Berechnung!$G$98:$G$147,IF(OR(C60=Schichten!$B$3,C60=Schichten!$B$4),MATCH(CODE(C60),Berechnung!$J$98:$J$147,0),MATCH(Dienstplan!C60,Berechnung!$C$98:$C$147,0))))</f>
        <v>Urlaub</v>
      </c>
      <c r="F60" s="30" t="s">
        <v>118</v>
      </c>
      <c r="G60" s="29"/>
      <c r="H60" s="29" t="str">
        <f t="array" ref="H60">IF(ISERROR(INDEX(Berechnung!$G$98:$G$147,IF(OR(F60=Schichten!$B$3,F60=Schichten!$B$4),MATCH(CODE(F60),Berechnung!$J$98:$J$147,0),MATCH(Dienstplan!F60,Berechnung!$C$98:$C$147,0)))),"",INDEX(Berechnung!$G$98:$G$147,IF(OR(F60=Schichten!$B$3,F60=Schichten!$B$4),MATCH(CODE(F60),Berechnung!$J$98:$J$147,0),MATCH(Dienstplan!F60,Berechnung!$C$98:$C$147,0))))</f>
        <v>Urlaub</v>
      </c>
      <c r="I60" s="29"/>
      <c r="J60" s="29"/>
      <c r="K60" s="30" t="s">
        <v>118</v>
      </c>
      <c r="L60" s="29"/>
      <c r="M60" s="29" t="str">
        <f t="array" ref="M60">IF(ISERROR(INDEX(Berechnung!$G$98:$G$147,IF(OR(K60=Schichten!$B$3,K60=Schichten!$B$4),MATCH(CODE(K60),Berechnung!$J$98:$J$147,0),MATCH(Dienstplan!K60,Berechnung!$C$98:$C$147,0)))),"",INDEX(Berechnung!$G$98:$G$147,IF(OR(K60=Schichten!$B$3,K60=Schichten!$B$4),MATCH(CODE(K60),Berechnung!$J$98:$J$147,0),MATCH(Dienstplan!K60,Berechnung!$C$98:$C$147,0))))</f>
        <v>Urlaub</v>
      </c>
      <c r="N60" s="29"/>
      <c r="O60" s="29"/>
      <c r="P60" s="30" t="s">
        <v>118</v>
      </c>
      <c r="Q60" s="29"/>
      <c r="R60" s="29" t="str">
        <f t="array" ref="R60">IF(ISERROR(INDEX(Berechnung!$G$98:$G$147,IF(OR(P60=Schichten!$B$3,P60=Schichten!$B$4),MATCH(CODE(P60),Berechnung!$J$98:$J$147,0),MATCH(Dienstplan!P60,Berechnung!$C$98:$C$147,0)))),"",INDEX(Berechnung!$G$98:$G$147,IF(OR(P60=Schichten!$B$3,P60=Schichten!$B$4),MATCH(CODE(P60),Berechnung!$J$98:$J$147,0),MATCH(Dienstplan!P60,Berechnung!$C$98:$C$147,0))))</f>
        <v>Urlaub</v>
      </c>
      <c r="S60" s="29"/>
      <c r="T60" s="29"/>
      <c r="U60" s="30" t="s">
        <v>118</v>
      </c>
      <c r="V60" s="29"/>
      <c r="W60" s="29" t="str">
        <f t="array" ref="W60">IF(ISERROR(INDEX(Berechnung!$G$98:$G$147,IF(OR(U60=Schichten!$B$3,U60=Schichten!$B$4),MATCH(CODE(U60),Berechnung!$J$98:$J$147,0),MATCH(Dienstplan!U60,Berechnung!$C$98:$C$147,0)))),"",INDEX(Berechnung!$G$98:$G$147,IF(OR(U60=Schichten!$B$3,U60=Schichten!$B$4),MATCH(CODE(U60),Berechnung!$J$98:$J$147,0),MATCH(Dienstplan!U60,Berechnung!$C$98:$C$147,0))))</f>
        <v>Urlaub</v>
      </c>
      <c r="X60" s="29"/>
      <c r="Y60" s="29"/>
      <c r="Z60" s="30" t="s">
        <v>118</v>
      </c>
      <c r="AA60" s="29"/>
      <c r="AB60" s="29" t="str">
        <f t="array" ref="AB60">IF(ISERROR(INDEX(Berechnung!$G$98:$G$147,IF(OR(Z60=Schichten!$B$3,Z60=Schichten!$B$4),MATCH(CODE(Z60),Berechnung!$J$98:$J$147,0),MATCH(Dienstplan!Z60,Berechnung!$C$98:$C$147,0)))),"",INDEX(Berechnung!$G$98:$G$147,IF(OR(Z60=Schichten!$B$3,Z60=Schichten!$B$4),MATCH(CODE(Z60),Berechnung!$J$98:$J$147,0),MATCH(Dienstplan!Z60,Berechnung!$C$98:$C$147,0))))</f>
        <v>Urlaub</v>
      </c>
      <c r="AC60" s="29"/>
      <c r="AD60" s="29"/>
      <c r="AE60" s="30" t="s">
        <v>118</v>
      </c>
      <c r="AG60" s="29" t="str">
        <f t="array" ref="AG60">IF(ISERROR(INDEX(Berechnung!$G$98:$G$147,IF(OR(AE60=Schichten!$B$3,AE60=Schichten!$B$4),MATCH(CODE(AE60),Berechnung!$J$98:$J$147,0),MATCH(Dienstplan!AE60,Berechnung!$C$98:$C$147,0)))),"",INDEX(Berechnung!$G$98:$G$147,IF(OR(AE60=Schichten!$B$3,AE60=Schichten!$B$4),MATCH(CODE(AE60),Berechnung!$J$98:$J$147,0),MATCH(Dienstplan!AE60,Berechnung!$C$98:$C$147,0))))</f>
        <v>Urlaub</v>
      </c>
      <c r="AH60" s="29"/>
      <c r="AJ60" s="29"/>
      <c r="AK60" s="29"/>
      <c r="AL60" s="29"/>
      <c r="AM60" s="29"/>
      <c r="AN60" s="29"/>
      <c r="AO60" s="29"/>
      <c r="AP60" s="82" t="str">
        <f>Berechnung!A206</f>
        <v/>
      </c>
    </row>
    <row r="61" spans="2:74" x14ac:dyDescent="0.25">
      <c r="B61" s="30"/>
      <c r="C61" s="30" t="s">
        <v>122</v>
      </c>
      <c r="D61" s="29" t="str">
        <f t="array" ref="D61">IF(ISERROR(INDEX(Berechnung!$G$98:$G$147,IF(OR(C61=Schichten!$B$3,C61=Schichten!$B$4),MATCH(CODE(C61),Berechnung!$J$98:$J$147,0),MATCH(Dienstplan!C61,Berechnung!$C$98:$C$147,0)))),"",INDEX(Berechnung!$G$98:$G$147,IF(OR(C61=Schichten!$B$3,C61=Schichten!$B$4),MATCH(CODE(C61),Berechnung!$J$98:$J$147,0),MATCH(Dienstplan!C61,Berechnung!$C$98:$C$147,0))))</f>
        <v>14:30 - 20:30</v>
      </c>
      <c r="F61" s="30" t="s">
        <v>122</v>
      </c>
      <c r="G61" s="29"/>
      <c r="H61" s="29" t="str">
        <f t="array" ref="H61">IF(ISERROR(INDEX(Berechnung!$G$98:$G$147,IF(OR(F61=Schichten!$B$3,F61=Schichten!$B$4),MATCH(CODE(F61),Berechnung!$J$98:$J$147,0),MATCH(Dienstplan!F61,Berechnung!$C$98:$C$147,0)))),"",INDEX(Berechnung!$G$98:$G$147,IF(OR(F61=Schichten!$B$3,F61=Schichten!$B$4),MATCH(CODE(F61),Berechnung!$J$98:$J$147,0),MATCH(Dienstplan!F61,Berechnung!$C$98:$C$147,0))))</f>
        <v>14:30 - 20:30</v>
      </c>
      <c r="I61" s="29"/>
      <c r="J61" s="29"/>
      <c r="K61" s="30" t="s">
        <v>122</v>
      </c>
      <c r="L61" s="29"/>
      <c r="M61" s="29" t="str">
        <f t="array" ref="M61">IF(ISERROR(INDEX(Berechnung!$G$98:$G$147,IF(OR(K61=Schichten!$B$3,K61=Schichten!$B$4),MATCH(CODE(K61),Berechnung!$J$98:$J$147,0),MATCH(Dienstplan!K61,Berechnung!$C$98:$C$147,0)))),"",INDEX(Berechnung!$G$98:$G$147,IF(OR(K61=Schichten!$B$3,K61=Schichten!$B$4),MATCH(CODE(K61),Berechnung!$J$98:$J$147,0),MATCH(Dienstplan!K61,Berechnung!$C$98:$C$147,0))))</f>
        <v>14:30 - 20:30</v>
      </c>
      <c r="N61" s="29"/>
      <c r="O61" s="29"/>
      <c r="P61" s="30" t="s">
        <v>122</v>
      </c>
      <c r="Q61" s="29"/>
      <c r="R61" s="29" t="str">
        <f t="array" ref="R61">IF(ISERROR(INDEX(Berechnung!$G$98:$G$147,IF(OR(P61=Schichten!$B$3,P61=Schichten!$B$4),MATCH(CODE(P61),Berechnung!$J$98:$J$147,0),MATCH(Dienstplan!P61,Berechnung!$C$98:$C$147,0)))),"",INDEX(Berechnung!$G$98:$G$147,IF(OR(P61=Schichten!$B$3,P61=Schichten!$B$4),MATCH(CODE(P61),Berechnung!$J$98:$J$147,0),MATCH(Dienstplan!P61,Berechnung!$C$98:$C$147,0))))</f>
        <v>14:30 - 20:30</v>
      </c>
      <c r="S61" s="29"/>
      <c r="T61" s="29"/>
      <c r="U61" s="30" t="s">
        <v>122</v>
      </c>
      <c r="V61" s="29"/>
      <c r="W61" s="29" t="str">
        <f t="array" ref="W61">IF(ISERROR(INDEX(Berechnung!$G$98:$G$147,IF(OR(U61=Schichten!$B$3,U61=Schichten!$B$4),MATCH(CODE(U61),Berechnung!$J$98:$J$147,0),MATCH(Dienstplan!U61,Berechnung!$C$98:$C$147,0)))),"",INDEX(Berechnung!$G$98:$G$147,IF(OR(U61=Schichten!$B$3,U61=Schichten!$B$4),MATCH(CODE(U61),Berechnung!$J$98:$J$147,0),MATCH(Dienstplan!U61,Berechnung!$C$98:$C$147,0))))</f>
        <v>14:30 - 20:30</v>
      </c>
      <c r="X61" s="29"/>
      <c r="Y61" s="29"/>
      <c r="Z61" s="30" t="s">
        <v>122</v>
      </c>
      <c r="AA61" s="29"/>
      <c r="AB61" s="29" t="str">
        <f t="array" ref="AB61">IF(ISERROR(INDEX(Berechnung!$G$98:$G$147,IF(OR(Z61=Schichten!$B$3,Z61=Schichten!$B$4),MATCH(CODE(Z61),Berechnung!$J$98:$J$147,0),MATCH(Dienstplan!Z61,Berechnung!$C$98:$C$147,0)))),"",INDEX(Berechnung!$G$98:$G$147,IF(OR(Z61=Schichten!$B$3,Z61=Schichten!$B$4),MATCH(CODE(Z61),Berechnung!$J$98:$J$147,0),MATCH(Dienstplan!Z61,Berechnung!$C$98:$C$147,0))))</f>
        <v>14:30 - 20:30</v>
      </c>
      <c r="AC61" s="29"/>
      <c r="AD61" s="29"/>
      <c r="AE61" s="30" t="s">
        <v>122</v>
      </c>
      <c r="AG61" s="29" t="str">
        <f t="array" ref="AG61">IF(ISERROR(INDEX(Berechnung!$G$98:$G$147,IF(OR(AE61=Schichten!$B$3,AE61=Schichten!$B$4),MATCH(CODE(AE61),Berechnung!$J$98:$J$147,0),MATCH(Dienstplan!AE61,Berechnung!$C$98:$C$147,0)))),"",INDEX(Berechnung!$G$98:$G$147,IF(OR(AE61=Schichten!$B$3,AE61=Schichten!$B$4),MATCH(CODE(AE61),Berechnung!$J$98:$J$147,0),MATCH(Dienstplan!AE61,Berechnung!$C$98:$C$147,0))))</f>
        <v>14:30 - 20:30</v>
      </c>
      <c r="AH61" s="29"/>
      <c r="AJ61" s="120"/>
      <c r="AK61" s="119"/>
      <c r="AL61" s="29"/>
      <c r="AM61" s="29"/>
      <c r="AN61" s="29"/>
      <c r="AO61" s="29"/>
      <c r="AP61" s="82" t="str">
        <f>Berechnung!A207</f>
        <v/>
      </c>
    </row>
    <row r="62" spans="2:74" x14ac:dyDescent="0.25"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82" t="str">
        <f>Berechnung!A208</f>
        <v/>
      </c>
    </row>
    <row r="63" spans="2:74" x14ac:dyDescent="0.25"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82" t="str">
        <f>Berechnung!A209</f>
        <v/>
      </c>
    </row>
    <row r="64" spans="2:74" x14ac:dyDescent="0.25"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82" t="str">
        <f>Berechnung!A210</f>
        <v/>
      </c>
    </row>
    <row r="65" spans="2:42" x14ac:dyDescent="0.25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82" t="str">
        <f>Berechnung!A211</f>
        <v/>
      </c>
    </row>
    <row r="66" spans="2:42" x14ac:dyDescent="0.25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82" t="str">
        <f>Berechnung!A212</f>
        <v/>
      </c>
    </row>
    <row r="67" spans="2:42" x14ac:dyDescent="0.25"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82" t="str">
        <f>Berechnung!A213</f>
        <v/>
      </c>
    </row>
    <row r="68" spans="2:42" x14ac:dyDescent="0.25"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82" t="str">
        <f>Berechnung!A214</f>
        <v/>
      </c>
    </row>
    <row r="69" spans="2:42" x14ac:dyDescent="0.25"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82" t="str">
        <f>Berechnung!A215</f>
        <v/>
      </c>
    </row>
    <row r="70" spans="2:42" x14ac:dyDescent="0.25"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82" t="str">
        <f>Berechnung!A216</f>
        <v/>
      </c>
    </row>
    <row r="71" spans="2:42" x14ac:dyDescent="0.25"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82" t="str">
        <f>Berechnung!A217</f>
        <v/>
      </c>
    </row>
    <row r="72" spans="2:42" x14ac:dyDescent="0.25"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82" t="str">
        <f>Berechnung!A218</f>
        <v/>
      </c>
    </row>
    <row r="73" spans="2:42" x14ac:dyDescent="0.25"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82" t="str">
        <f>Berechnung!A219</f>
        <v/>
      </c>
    </row>
    <row r="74" spans="2:42" x14ac:dyDescent="0.25"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82" t="str">
        <f>Berechnung!A220</f>
        <v/>
      </c>
    </row>
    <row r="75" spans="2:42" x14ac:dyDescent="0.25"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82" t="str">
        <f>Berechnung!A221</f>
        <v/>
      </c>
    </row>
    <row r="76" spans="2:42" x14ac:dyDescent="0.25"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82" t="str">
        <f>Berechnung!A222</f>
        <v/>
      </c>
    </row>
    <row r="77" spans="2:42" x14ac:dyDescent="0.25"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82" t="str">
        <f>Berechnung!A223</f>
        <v/>
      </c>
    </row>
    <row r="78" spans="2:42" x14ac:dyDescent="0.25"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82" t="str">
        <f>Berechnung!A224</f>
        <v/>
      </c>
    </row>
    <row r="79" spans="2:42" x14ac:dyDescent="0.25"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82" t="str">
        <f>Berechnung!A225</f>
        <v/>
      </c>
    </row>
    <row r="80" spans="2:42" x14ac:dyDescent="0.25"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82" t="str">
        <f>Berechnung!A226</f>
        <v/>
      </c>
    </row>
    <row r="81" spans="2:42" x14ac:dyDescent="0.25"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82" t="str">
        <f>Berechnung!A227</f>
        <v/>
      </c>
    </row>
    <row r="82" spans="2:42" x14ac:dyDescent="0.25"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82" t="str">
        <f>Berechnung!A228</f>
        <v/>
      </c>
    </row>
    <row r="83" spans="2:42" x14ac:dyDescent="0.25"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82" t="str">
        <f>Berechnung!A229</f>
        <v/>
      </c>
    </row>
    <row r="84" spans="2:42" x14ac:dyDescent="0.25"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82" t="str">
        <f>Berechnung!A230</f>
        <v/>
      </c>
    </row>
    <row r="85" spans="2:42" x14ac:dyDescent="0.25"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82" t="str">
        <f>Berechnung!A231</f>
        <v/>
      </c>
    </row>
    <row r="86" spans="2:42" x14ac:dyDescent="0.25"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82" t="str">
        <f>Berechnung!A232</f>
        <v/>
      </c>
    </row>
    <row r="87" spans="2:42" x14ac:dyDescent="0.25"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82" t="str">
        <f>Berechnung!A233</f>
        <v/>
      </c>
    </row>
    <row r="88" spans="2:42" x14ac:dyDescent="0.25"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82" t="str">
        <f>Berechnung!A234</f>
        <v/>
      </c>
    </row>
    <row r="89" spans="2:42" x14ac:dyDescent="0.25"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82" t="str">
        <f>Berechnung!A235</f>
        <v/>
      </c>
    </row>
    <row r="90" spans="2:42" x14ac:dyDescent="0.25"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82" t="str">
        <f>Berechnung!A236</f>
        <v/>
      </c>
    </row>
    <row r="91" spans="2:42" x14ac:dyDescent="0.25"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82" t="str">
        <f>Berechnung!A237</f>
        <v/>
      </c>
    </row>
    <row r="92" spans="2:42" x14ac:dyDescent="0.25"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82" t="str">
        <f>Berechnung!A238</f>
        <v/>
      </c>
    </row>
    <row r="93" spans="2:42" x14ac:dyDescent="0.25"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82" t="str">
        <f>Berechnung!A239</f>
        <v/>
      </c>
    </row>
    <row r="94" spans="2:42" x14ac:dyDescent="0.25"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82" t="str">
        <f>Berechnung!A240</f>
        <v/>
      </c>
    </row>
    <row r="95" spans="2:42" x14ac:dyDescent="0.25"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82" t="str">
        <f>Berechnung!A241</f>
        <v/>
      </c>
    </row>
    <row r="96" spans="2:42" x14ac:dyDescent="0.25"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82" t="str">
        <f>Berechnung!A242</f>
        <v/>
      </c>
    </row>
    <row r="97" spans="2:42" x14ac:dyDescent="0.25"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82" t="str">
        <f>Berechnung!A243</f>
        <v/>
      </c>
    </row>
    <row r="98" spans="2:42" x14ac:dyDescent="0.25"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82" t="str">
        <f>Berechnung!A244</f>
        <v/>
      </c>
    </row>
    <row r="99" spans="2:42" x14ac:dyDescent="0.25"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82" t="str">
        <f>Berechnung!A245</f>
        <v/>
      </c>
    </row>
    <row r="100" spans="2:42" x14ac:dyDescent="0.25"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82" t="str">
        <f>Berechnung!A246</f>
        <v/>
      </c>
    </row>
    <row r="101" spans="2:42" x14ac:dyDescent="0.25"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82" t="str">
        <f>Berechnung!A247</f>
        <v/>
      </c>
    </row>
    <row r="102" spans="2:42" x14ac:dyDescent="0.25"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82" t="str">
        <f>Berechnung!A248</f>
        <v/>
      </c>
    </row>
    <row r="103" spans="2:42" x14ac:dyDescent="0.25"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82" t="str">
        <f>Berechnung!A249</f>
        <v/>
      </c>
    </row>
    <row r="104" spans="2:42" x14ac:dyDescent="0.25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82" t="str">
        <f>Berechnung!A250</f>
        <v/>
      </c>
    </row>
    <row r="105" spans="2:42" x14ac:dyDescent="0.25"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82" t="str">
        <f>Berechnung!A251</f>
        <v/>
      </c>
    </row>
    <row r="106" spans="2:42" x14ac:dyDescent="0.25"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82" t="str">
        <f>Berechnung!A252</f>
        <v/>
      </c>
    </row>
    <row r="107" spans="2:42" x14ac:dyDescent="0.25"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82" t="str">
        <f>Berechnung!A253</f>
        <v/>
      </c>
    </row>
    <row r="108" spans="2:42" x14ac:dyDescent="0.25"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82" t="str">
        <f>Berechnung!A254</f>
        <v/>
      </c>
    </row>
    <row r="109" spans="2:42" x14ac:dyDescent="0.25"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82" t="str">
        <f>Berechnung!A255</f>
        <v/>
      </c>
    </row>
    <row r="110" spans="2:42" x14ac:dyDescent="0.25"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82" t="str">
        <f>Berechnung!A256</f>
        <v/>
      </c>
    </row>
    <row r="111" spans="2:42" x14ac:dyDescent="0.25"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82" t="str">
        <f>Berechnung!A257</f>
        <v/>
      </c>
    </row>
    <row r="112" spans="2:42" x14ac:dyDescent="0.25"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82" t="str">
        <f>Berechnung!A258</f>
        <v/>
      </c>
    </row>
    <row r="113" spans="2:42" x14ac:dyDescent="0.25"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82" t="str">
        <f>Berechnung!A259</f>
        <v/>
      </c>
    </row>
    <row r="114" spans="2:42" x14ac:dyDescent="0.25"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82" t="str">
        <f>Berechnung!A260</f>
        <v/>
      </c>
    </row>
    <row r="115" spans="2:42" x14ac:dyDescent="0.25"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82" t="str">
        <f>Berechnung!A261</f>
        <v/>
      </c>
    </row>
    <row r="116" spans="2:42" x14ac:dyDescent="0.25"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82" t="str">
        <f>Berechnung!A262</f>
        <v/>
      </c>
    </row>
    <row r="117" spans="2:42" x14ac:dyDescent="0.25"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82" t="str">
        <f>Berechnung!A263</f>
        <v/>
      </c>
    </row>
    <row r="118" spans="2:42" x14ac:dyDescent="0.25"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82" t="str">
        <f>Berechnung!A264</f>
        <v/>
      </c>
    </row>
    <row r="119" spans="2:42" x14ac:dyDescent="0.25"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82" t="str">
        <f>Berechnung!A265</f>
        <v/>
      </c>
    </row>
    <row r="120" spans="2:42" x14ac:dyDescent="0.25"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82" t="str">
        <f>Berechnung!A266</f>
        <v/>
      </c>
    </row>
    <row r="121" spans="2:42" x14ac:dyDescent="0.25"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82" t="str">
        <f>Berechnung!A267</f>
        <v/>
      </c>
    </row>
    <row r="122" spans="2:42" x14ac:dyDescent="0.25"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82" t="str">
        <f>Berechnung!A268</f>
        <v/>
      </c>
    </row>
    <row r="123" spans="2:42" x14ac:dyDescent="0.25"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82" t="str">
        <f>Berechnung!A269</f>
        <v/>
      </c>
    </row>
    <row r="124" spans="2:42" x14ac:dyDescent="0.25"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82" t="str">
        <f>Berechnung!A270</f>
        <v/>
      </c>
    </row>
    <row r="125" spans="2:42" x14ac:dyDescent="0.25"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82" t="str">
        <f>Berechnung!A271</f>
        <v/>
      </c>
    </row>
    <row r="126" spans="2:42" x14ac:dyDescent="0.25"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82" t="str">
        <f>Berechnung!A272</f>
        <v/>
      </c>
    </row>
    <row r="127" spans="2:42" x14ac:dyDescent="0.25"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82" t="str">
        <f>Berechnung!A273</f>
        <v/>
      </c>
    </row>
    <row r="128" spans="2:42" x14ac:dyDescent="0.25"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82" t="str">
        <f>Berechnung!A274</f>
        <v/>
      </c>
    </row>
    <row r="129" spans="2:42" x14ac:dyDescent="0.25"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82" t="str">
        <f>Berechnung!A275</f>
        <v/>
      </c>
    </row>
    <row r="130" spans="2:42" x14ac:dyDescent="0.25"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82" t="str">
        <f>Berechnung!A276</f>
        <v/>
      </c>
    </row>
    <row r="131" spans="2:42" x14ac:dyDescent="0.25"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82" t="str">
        <f>Berechnung!A277</f>
        <v/>
      </c>
    </row>
    <row r="132" spans="2:42" x14ac:dyDescent="0.25"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82" t="str">
        <f>Berechnung!A278</f>
        <v/>
      </c>
    </row>
    <row r="133" spans="2:42" x14ac:dyDescent="0.25"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82" t="str">
        <f>Berechnung!A279</f>
        <v/>
      </c>
    </row>
    <row r="134" spans="2:42" x14ac:dyDescent="0.25"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82" t="str">
        <f>Berechnung!A280</f>
        <v/>
      </c>
    </row>
    <row r="135" spans="2:42" x14ac:dyDescent="0.25"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82" t="str">
        <f>Berechnung!A281</f>
        <v/>
      </c>
    </row>
    <row r="136" spans="2:42" x14ac:dyDescent="0.25"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82" t="str">
        <f>Berechnung!A282</f>
        <v/>
      </c>
    </row>
    <row r="137" spans="2:42" x14ac:dyDescent="0.25"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82" t="str">
        <f>Berechnung!A283</f>
        <v/>
      </c>
    </row>
    <row r="138" spans="2:42" x14ac:dyDescent="0.25"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82" t="str">
        <f>Berechnung!A284</f>
        <v/>
      </c>
    </row>
    <row r="139" spans="2:42" x14ac:dyDescent="0.25"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82" t="str">
        <f>Berechnung!A285</f>
        <v/>
      </c>
    </row>
    <row r="140" spans="2:42" x14ac:dyDescent="0.25"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82" t="str">
        <f>Berechnung!A286</f>
        <v/>
      </c>
    </row>
    <row r="141" spans="2:42" x14ac:dyDescent="0.25"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82" t="str">
        <f>Berechnung!A287</f>
        <v/>
      </c>
    </row>
    <row r="142" spans="2:42" x14ac:dyDescent="0.25"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82" t="str">
        <f>Berechnung!A288</f>
        <v/>
      </c>
    </row>
    <row r="143" spans="2:42" x14ac:dyDescent="0.25"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82" t="str">
        <f>Berechnung!A289</f>
        <v/>
      </c>
    </row>
    <row r="144" spans="2:42" x14ac:dyDescent="0.25"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82" t="str">
        <f>Berechnung!A290</f>
        <v/>
      </c>
    </row>
    <row r="145" spans="2:42" x14ac:dyDescent="0.25"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82" t="str">
        <f>Berechnung!A291</f>
        <v/>
      </c>
    </row>
    <row r="146" spans="2:42" x14ac:dyDescent="0.25"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82" t="str">
        <f>Berechnung!A292</f>
        <v/>
      </c>
    </row>
    <row r="147" spans="2:42" x14ac:dyDescent="0.25"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82" t="str">
        <f>Berechnung!A293</f>
        <v/>
      </c>
    </row>
    <row r="148" spans="2:42" x14ac:dyDescent="0.25"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82" t="str">
        <f>Berechnung!A294</f>
        <v/>
      </c>
    </row>
    <row r="149" spans="2:42" x14ac:dyDescent="0.25"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82" t="str">
        <f>Berechnung!A295</f>
        <v/>
      </c>
    </row>
    <row r="150" spans="2:42" x14ac:dyDescent="0.25"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82" t="str">
        <f>Berechnung!A296</f>
        <v/>
      </c>
    </row>
    <row r="151" spans="2:42" x14ac:dyDescent="0.25"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82" t="str">
        <f>Berechnung!A297</f>
        <v/>
      </c>
    </row>
    <row r="152" spans="2:42" x14ac:dyDescent="0.25"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82" t="str">
        <f>Berechnung!A298</f>
        <v/>
      </c>
    </row>
    <row r="153" spans="2:42" x14ac:dyDescent="0.25"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82" t="str">
        <f>Berechnung!A299</f>
        <v/>
      </c>
    </row>
    <row r="154" spans="2:42" x14ac:dyDescent="0.25"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82" t="str">
        <f>Berechnung!A300</f>
        <v/>
      </c>
    </row>
    <row r="155" spans="2:42" x14ac:dyDescent="0.25"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82" t="str">
        <f>Berechnung!A301</f>
        <v/>
      </c>
    </row>
    <row r="156" spans="2:42" x14ac:dyDescent="0.25"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82" t="str">
        <f>Berechnung!A302</f>
        <v/>
      </c>
    </row>
    <row r="157" spans="2:42" x14ac:dyDescent="0.25"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82" t="str">
        <f>Berechnung!A303</f>
        <v/>
      </c>
    </row>
    <row r="158" spans="2:42" x14ac:dyDescent="0.25"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82" t="str">
        <f>Berechnung!A304</f>
        <v/>
      </c>
    </row>
    <row r="159" spans="2:42" x14ac:dyDescent="0.25"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82" t="str">
        <f>Berechnung!A305</f>
        <v/>
      </c>
    </row>
    <row r="160" spans="2:42" x14ac:dyDescent="0.25"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82" t="str">
        <f>Berechnung!A306</f>
        <v/>
      </c>
    </row>
    <row r="161" spans="2:42" x14ac:dyDescent="0.25"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82" t="str">
        <f>Berechnung!A307</f>
        <v/>
      </c>
    </row>
    <row r="162" spans="2:42" x14ac:dyDescent="0.25"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82" t="str">
        <f>Berechnung!A308</f>
        <v/>
      </c>
    </row>
    <row r="163" spans="2:42" x14ac:dyDescent="0.25"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82" t="str">
        <f>Berechnung!A309</f>
        <v/>
      </c>
    </row>
    <row r="164" spans="2:42" x14ac:dyDescent="0.25"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82" t="str">
        <f>Berechnung!A310</f>
        <v/>
      </c>
    </row>
    <row r="165" spans="2:42" x14ac:dyDescent="0.25"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82" t="str">
        <f>Berechnung!A311</f>
        <v/>
      </c>
    </row>
    <row r="166" spans="2:42" x14ac:dyDescent="0.25"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82" t="str">
        <f>Berechnung!A312</f>
        <v/>
      </c>
    </row>
    <row r="167" spans="2:42" x14ac:dyDescent="0.25"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82" t="str">
        <f>Berechnung!A313</f>
        <v/>
      </c>
    </row>
    <row r="168" spans="2:42" x14ac:dyDescent="0.25"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82" t="str">
        <f>Berechnung!A314</f>
        <v/>
      </c>
    </row>
    <row r="169" spans="2:42" x14ac:dyDescent="0.25"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82" t="str">
        <f>Berechnung!A315</f>
        <v/>
      </c>
    </row>
    <row r="170" spans="2:42" x14ac:dyDescent="0.25"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82" t="str">
        <f>Berechnung!A316</f>
        <v/>
      </c>
    </row>
    <row r="171" spans="2:42" x14ac:dyDescent="0.25"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82" t="str">
        <f>Berechnung!A317</f>
        <v/>
      </c>
    </row>
    <row r="172" spans="2:42" x14ac:dyDescent="0.25"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82" t="str">
        <f>Berechnung!A318</f>
        <v/>
      </c>
    </row>
    <row r="173" spans="2:42" x14ac:dyDescent="0.25"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82" t="str">
        <f>Berechnung!A319</f>
        <v/>
      </c>
    </row>
    <row r="174" spans="2:42" x14ac:dyDescent="0.25"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82" t="str">
        <f>Berechnung!A320</f>
        <v/>
      </c>
    </row>
    <row r="175" spans="2:42" x14ac:dyDescent="0.25"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82" t="str">
        <f>Berechnung!A321</f>
        <v/>
      </c>
    </row>
    <row r="176" spans="2:42" x14ac:dyDescent="0.25"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82" t="str">
        <f>Berechnung!A322</f>
        <v/>
      </c>
    </row>
    <row r="177" spans="2:42" x14ac:dyDescent="0.25"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82" t="str">
        <f>Berechnung!A323</f>
        <v/>
      </c>
    </row>
    <row r="178" spans="2:42" x14ac:dyDescent="0.25"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82" t="str">
        <f>Berechnung!A324</f>
        <v/>
      </c>
    </row>
    <row r="179" spans="2:42" x14ac:dyDescent="0.25"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82" t="str">
        <f>Berechnung!A325</f>
        <v/>
      </c>
    </row>
    <row r="180" spans="2:42" x14ac:dyDescent="0.25"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82" t="str">
        <f>Berechnung!A326</f>
        <v/>
      </c>
    </row>
    <row r="181" spans="2:42" x14ac:dyDescent="0.25"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82" t="str">
        <f>Berechnung!A327</f>
        <v/>
      </c>
    </row>
    <row r="182" spans="2:42" x14ac:dyDescent="0.25"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82" t="str">
        <f>Berechnung!A328</f>
        <v/>
      </c>
    </row>
    <row r="183" spans="2:42" x14ac:dyDescent="0.25"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82" t="str">
        <f>Berechnung!A329</f>
        <v/>
      </c>
    </row>
    <row r="184" spans="2:42" x14ac:dyDescent="0.25"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82" t="str">
        <f>Berechnung!A330</f>
        <v/>
      </c>
    </row>
    <row r="185" spans="2:42" x14ac:dyDescent="0.25"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82" t="str">
        <f>Berechnung!A331</f>
        <v/>
      </c>
    </row>
    <row r="186" spans="2:42" x14ac:dyDescent="0.25"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82" t="str">
        <f>Berechnung!A332</f>
        <v/>
      </c>
    </row>
    <row r="187" spans="2:42" x14ac:dyDescent="0.25"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82" t="str">
        <f>Berechnung!A333</f>
        <v/>
      </c>
    </row>
    <row r="188" spans="2:42" x14ac:dyDescent="0.25"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82" t="str">
        <f>Berechnung!A334</f>
        <v/>
      </c>
    </row>
    <row r="189" spans="2:42" x14ac:dyDescent="0.25"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82" t="str">
        <f>Berechnung!A335</f>
        <v/>
      </c>
    </row>
    <row r="190" spans="2:42" x14ac:dyDescent="0.25"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82" t="str">
        <f>Berechnung!A336</f>
        <v/>
      </c>
    </row>
    <row r="191" spans="2:42" x14ac:dyDescent="0.25"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82" t="str">
        <f>Berechnung!A337</f>
        <v/>
      </c>
    </row>
    <row r="192" spans="2:42" x14ac:dyDescent="0.25"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82" t="str">
        <f>Berechnung!A338</f>
        <v/>
      </c>
    </row>
    <row r="193" spans="2:42" x14ac:dyDescent="0.25"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82" t="str">
        <f>Berechnung!A339</f>
        <v/>
      </c>
    </row>
    <row r="194" spans="2:42" x14ac:dyDescent="0.25"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82" t="str">
        <f>Berechnung!A340</f>
        <v/>
      </c>
    </row>
    <row r="195" spans="2:42" x14ac:dyDescent="0.25"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82" t="str">
        <f>Berechnung!A341</f>
        <v/>
      </c>
    </row>
    <row r="196" spans="2:42" x14ac:dyDescent="0.25"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82" t="str">
        <f>Berechnung!A342</f>
        <v/>
      </c>
    </row>
    <row r="197" spans="2:42" x14ac:dyDescent="0.25"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82" t="str">
        <f>Berechnung!A343</f>
        <v/>
      </c>
    </row>
    <row r="198" spans="2:42" x14ac:dyDescent="0.25"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82" t="str">
        <f>Berechnung!A344</f>
        <v/>
      </c>
    </row>
    <row r="199" spans="2:42" x14ac:dyDescent="0.25"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82" t="str">
        <f>Berechnung!A345</f>
        <v/>
      </c>
    </row>
    <row r="200" spans="2:42" x14ac:dyDescent="0.25"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82" t="str">
        <f>Berechnung!A346</f>
        <v/>
      </c>
    </row>
    <row r="201" spans="2:42" x14ac:dyDescent="0.25"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82" t="str">
        <f>Berechnung!A347</f>
        <v/>
      </c>
    </row>
    <row r="202" spans="2:42" x14ac:dyDescent="0.25"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82" t="str">
        <f>Berechnung!A348</f>
        <v/>
      </c>
    </row>
    <row r="203" spans="2:42" x14ac:dyDescent="0.25"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82" t="str">
        <f>Berechnung!A349</f>
        <v/>
      </c>
    </row>
    <row r="204" spans="2:42" x14ac:dyDescent="0.25"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82" t="str">
        <f>Berechnung!A350</f>
        <v/>
      </c>
    </row>
    <row r="205" spans="2:42" x14ac:dyDescent="0.25"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82" t="str">
        <f>Berechnung!A351</f>
        <v/>
      </c>
    </row>
    <row r="206" spans="2:42" x14ac:dyDescent="0.25"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82" t="str">
        <f>Berechnung!A352</f>
        <v/>
      </c>
    </row>
    <row r="207" spans="2:42" x14ac:dyDescent="0.25"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82" t="str">
        <f>Berechnung!A353</f>
        <v/>
      </c>
    </row>
    <row r="208" spans="2:42" x14ac:dyDescent="0.25"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82" t="str">
        <f>Berechnung!A354</f>
        <v/>
      </c>
    </row>
    <row r="209" spans="2:42" x14ac:dyDescent="0.25"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82" t="str">
        <f>Berechnung!A355</f>
        <v/>
      </c>
    </row>
    <row r="210" spans="2:42" x14ac:dyDescent="0.25"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82" t="str">
        <f>Berechnung!A356</f>
        <v/>
      </c>
    </row>
    <row r="211" spans="2:42" x14ac:dyDescent="0.25"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82" t="str">
        <f>Berechnung!A357</f>
        <v/>
      </c>
    </row>
    <row r="212" spans="2:42" x14ac:dyDescent="0.25"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82" t="str">
        <f>Berechnung!A358</f>
        <v/>
      </c>
    </row>
    <row r="213" spans="2:42" x14ac:dyDescent="0.25"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82" t="str">
        <f>Berechnung!A359</f>
        <v/>
      </c>
    </row>
    <row r="214" spans="2:42" x14ac:dyDescent="0.25"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82" t="str">
        <f>Berechnung!A360</f>
        <v/>
      </c>
    </row>
    <row r="215" spans="2:42" x14ac:dyDescent="0.25"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82" t="str">
        <f>Berechnung!A361</f>
        <v/>
      </c>
    </row>
    <row r="216" spans="2:42" x14ac:dyDescent="0.25"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82" t="str">
        <f>Berechnung!A362</f>
        <v/>
      </c>
    </row>
    <row r="217" spans="2:42" x14ac:dyDescent="0.25"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82" t="str">
        <f>Berechnung!A363</f>
        <v/>
      </c>
    </row>
    <row r="218" spans="2:42" x14ac:dyDescent="0.25"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82" t="str">
        <f>Berechnung!A364</f>
        <v/>
      </c>
    </row>
    <row r="219" spans="2:42" x14ac:dyDescent="0.25"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82" t="str">
        <f>Berechnung!A365</f>
        <v/>
      </c>
    </row>
    <row r="220" spans="2:42" x14ac:dyDescent="0.25"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82" t="str">
        <f>Berechnung!A366</f>
        <v/>
      </c>
    </row>
    <row r="221" spans="2:42" x14ac:dyDescent="0.25"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82" t="str">
        <f>Berechnung!A367</f>
        <v/>
      </c>
    </row>
    <row r="222" spans="2:42" x14ac:dyDescent="0.25"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82" t="str">
        <f>Berechnung!A368</f>
        <v/>
      </c>
    </row>
    <row r="223" spans="2:42" x14ac:dyDescent="0.25"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82" t="str">
        <f>Berechnung!A369</f>
        <v/>
      </c>
    </row>
    <row r="224" spans="2:42" x14ac:dyDescent="0.25"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82" t="str">
        <f>Berechnung!A370</f>
        <v/>
      </c>
    </row>
    <row r="225" spans="2:42" x14ac:dyDescent="0.25"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82" t="str">
        <f>Berechnung!A371</f>
        <v/>
      </c>
    </row>
    <row r="226" spans="2:42" x14ac:dyDescent="0.25"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82" t="str">
        <f>Berechnung!A372</f>
        <v/>
      </c>
    </row>
    <row r="227" spans="2:42" x14ac:dyDescent="0.25"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82" t="str">
        <f>Berechnung!A373</f>
        <v/>
      </c>
    </row>
    <row r="228" spans="2:42" x14ac:dyDescent="0.25"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82" t="str">
        <f>Berechnung!A374</f>
        <v/>
      </c>
    </row>
    <row r="229" spans="2:42" x14ac:dyDescent="0.25"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82" t="str">
        <f>Berechnung!A375</f>
        <v/>
      </c>
    </row>
    <row r="230" spans="2:42" x14ac:dyDescent="0.25"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82" t="str">
        <f>Berechnung!A376</f>
        <v/>
      </c>
    </row>
    <row r="231" spans="2:42" x14ac:dyDescent="0.25"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82" t="str">
        <f>Berechnung!A377</f>
        <v/>
      </c>
    </row>
    <row r="232" spans="2:42" x14ac:dyDescent="0.25"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82" t="str">
        <f>Berechnung!A378</f>
        <v/>
      </c>
    </row>
    <row r="233" spans="2:42" x14ac:dyDescent="0.25"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82" t="str">
        <f>Berechnung!A379</f>
        <v/>
      </c>
    </row>
    <row r="234" spans="2:42" x14ac:dyDescent="0.25"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82" t="str">
        <f>Berechnung!A380</f>
        <v/>
      </c>
    </row>
    <row r="235" spans="2:42" x14ac:dyDescent="0.25"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82" t="str">
        <f>Berechnung!A381</f>
        <v/>
      </c>
    </row>
    <row r="236" spans="2:42" x14ac:dyDescent="0.25"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82" t="str">
        <f>Berechnung!A382</f>
        <v/>
      </c>
    </row>
    <row r="237" spans="2:42" x14ac:dyDescent="0.25"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82" t="str">
        <f>Berechnung!A383</f>
        <v/>
      </c>
    </row>
    <row r="238" spans="2:42" x14ac:dyDescent="0.25"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82" t="str">
        <f>Berechnung!A384</f>
        <v/>
      </c>
    </row>
    <row r="239" spans="2:42" x14ac:dyDescent="0.25"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82" t="str">
        <f>Berechnung!A385</f>
        <v/>
      </c>
    </row>
    <row r="240" spans="2:42" x14ac:dyDescent="0.25"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82" t="str">
        <f>Berechnung!A386</f>
        <v/>
      </c>
    </row>
    <row r="241" spans="2:42" x14ac:dyDescent="0.25"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82" t="str">
        <f>Berechnung!A387</f>
        <v/>
      </c>
    </row>
    <row r="242" spans="2:42" x14ac:dyDescent="0.25"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82" t="str">
        <f>Berechnung!A388</f>
        <v/>
      </c>
    </row>
    <row r="243" spans="2:42" x14ac:dyDescent="0.25"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82" t="str">
        <f>Berechnung!A389</f>
        <v/>
      </c>
    </row>
    <row r="244" spans="2:42" x14ac:dyDescent="0.25"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82" t="str">
        <f>Berechnung!A390</f>
        <v/>
      </c>
    </row>
    <row r="245" spans="2:42" x14ac:dyDescent="0.25"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82" t="str">
        <f>Berechnung!A391</f>
        <v/>
      </c>
    </row>
    <row r="246" spans="2:42" x14ac:dyDescent="0.25"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82" t="str">
        <f>Berechnung!A392</f>
        <v/>
      </c>
    </row>
    <row r="247" spans="2:42" x14ac:dyDescent="0.25"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82" t="str">
        <f>Berechnung!A393</f>
        <v/>
      </c>
    </row>
    <row r="248" spans="2:42" x14ac:dyDescent="0.25"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82" t="str">
        <f>Berechnung!A394</f>
        <v/>
      </c>
    </row>
    <row r="249" spans="2:42" x14ac:dyDescent="0.25"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82" t="str">
        <f>Berechnung!A395</f>
        <v/>
      </c>
    </row>
    <row r="250" spans="2:42" x14ac:dyDescent="0.25"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82" t="str">
        <f>Berechnung!A396</f>
        <v/>
      </c>
    </row>
    <row r="251" spans="2:42" x14ac:dyDescent="0.25"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82" t="str">
        <f>Berechnung!A397</f>
        <v/>
      </c>
    </row>
    <row r="252" spans="2:42" x14ac:dyDescent="0.25"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82" t="str">
        <f>Berechnung!A398</f>
        <v/>
      </c>
    </row>
    <row r="253" spans="2:42" x14ac:dyDescent="0.25"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82" t="str">
        <f>Berechnung!A399</f>
        <v/>
      </c>
    </row>
    <row r="254" spans="2:42" x14ac:dyDescent="0.25"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82" t="str">
        <f>Berechnung!A400</f>
        <v/>
      </c>
    </row>
    <row r="255" spans="2:42" x14ac:dyDescent="0.25"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82" t="str">
        <f>Berechnung!A401</f>
        <v/>
      </c>
    </row>
    <row r="256" spans="2:42" x14ac:dyDescent="0.25"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82" t="str">
        <f>Berechnung!A402</f>
        <v/>
      </c>
    </row>
    <row r="257" spans="2:42" x14ac:dyDescent="0.25"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82" t="str">
        <f>Berechnung!A403</f>
        <v/>
      </c>
    </row>
    <row r="258" spans="2:42" x14ac:dyDescent="0.25"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82" t="str">
        <f>Berechnung!A404</f>
        <v/>
      </c>
    </row>
    <row r="259" spans="2:42" x14ac:dyDescent="0.25"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82" t="str">
        <f>Berechnung!A405</f>
        <v/>
      </c>
    </row>
    <row r="260" spans="2:42" x14ac:dyDescent="0.25"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82" t="str">
        <f>Berechnung!A406</f>
        <v/>
      </c>
    </row>
    <row r="261" spans="2:42" x14ac:dyDescent="0.25"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82" t="str">
        <f>Berechnung!A407</f>
        <v/>
      </c>
    </row>
    <row r="262" spans="2:42" x14ac:dyDescent="0.25"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82" t="str">
        <f>Berechnung!A408</f>
        <v/>
      </c>
    </row>
    <row r="263" spans="2:42" x14ac:dyDescent="0.25"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82" t="str">
        <f>Berechnung!A409</f>
        <v/>
      </c>
    </row>
    <row r="264" spans="2:42" x14ac:dyDescent="0.25"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82" t="str">
        <f>Berechnung!A410</f>
        <v/>
      </c>
    </row>
    <row r="265" spans="2:42" x14ac:dyDescent="0.25"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82" t="str">
        <f>Berechnung!A411</f>
        <v/>
      </c>
    </row>
    <row r="266" spans="2:42" x14ac:dyDescent="0.25"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82" t="str">
        <f>Berechnung!A412</f>
        <v/>
      </c>
    </row>
    <row r="267" spans="2:42" x14ac:dyDescent="0.25"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82" t="str">
        <f>Berechnung!A413</f>
        <v/>
      </c>
    </row>
    <row r="268" spans="2:42" x14ac:dyDescent="0.25"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82" t="str">
        <f>Berechnung!A414</f>
        <v/>
      </c>
    </row>
    <row r="269" spans="2:42" x14ac:dyDescent="0.25"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82" t="str">
        <f>Berechnung!A415</f>
        <v/>
      </c>
    </row>
    <row r="270" spans="2:42" x14ac:dyDescent="0.25"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82" t="str">
        <f>Berechnung!A416</f>
        <v/>
      </c>
    </row>
    <row r="271" spans="2:42" x14ac:dyDescent="0.25"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82" t="str">
        <f>Berechnung!A417</f>
        <v/>
      </c>
    </row>
    <row r="272" spans="2:42" x14ac:dyDescent="0.25"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82" t="str">
        <f>Berechnung!A418</f>
        <v/>
      </c>
    </row>
    <row r="273" spans="2:42" x14ac:dyDescent="0.25"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82" t="str">
        <f>Berechnung!A419</f>
        <v/>
      </c>
    </row>
    <row r="274" spans="2:42" x14ac:dyDescent="0.25"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82" t="str">
        <f>Berechnung!A420</f>
        <v/>
      </c>
    </row>
    <row r="275" spans="2:42" x14ac:dyDescent="0.25"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82" t="str">
        <f>Berechnung!A421</f>
        <v/>
      </c>
    </row>
    <row r="276" spans="2:42" x14ac:dyDescent="0.25"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82" t="str">
        <f>Berechnung!A422</f>
        <v/>
      </c>
    </row>
    <row r="277" spans="2:42" x14ac:dyDescent="0.25"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82" t="str">
        <f>Berechnung!A423</f>
        <v/>
      </c>
    </row>
    <row r="278" spans="2:42" x14ac:dyDescent="0.25"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82" t="str">
        <f>Berechnung!A424</f>
        <v/>
      </c>
    </row>
    <row r="279" spans="2:42" x14ac:dyDescent="0.25"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82" t="str">
        <f>Berechnung!A425</f>
        <v/>
      </c>
    </row>
    <row r="280" spans="2:42" x14ac:dyDescent="0.25"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82" t="str">
        <f>Berechnung!A426</f>
        <v/>
      </c>
    </row>
    <row r="281" spans="2:42" x14ac:dyDescent="0.25"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82" t="str">
        <f>Berechnung!A427</f>
        <v/>
      </c>
    </row>
    <row r="282" spans="2:42" x14ac:dyDescent="0.25"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82" t="str">
        <f>Berechnung!A428</f>
        <v/>
      </c>
    </row>
    <row r="283" spans="2:42" x14ac:dyDescent="0.25"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82" t="str">
        <f>Berechnung!A429</f>
        <v/>
      </c>
    </row>
    <row r="284" spans="2:42" x14ac:dyDescent="0.25"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82" t="str">
        <f>Berechnung!A430</f>
        <v/>
      </c>
    </row>
    <row r="285" spans="2:42" x14ac:dyDescent="0.25"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82" t="str">
        <f>Berechnung!A431</f>
        <v/>
      </c>
    </row>
    <row r="286" spans="2:42" x14ac:dyDescent="0.25"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82" t="str">
        <f>Berechnung!A432</f>
        <v/>
      </c>
    </row>
    <row r="287" spans="2:42" x14ac:dyDescent="0.25"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82" t="str">
        <f>Berechnung!A433</f>
        <v/>
      </c>
    </row>
    <row r="288" spans="2:42" x14ac:dyDescent="0.25"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82" t="str">
        <f>Berechnung!A434</f>
        <v/>
      </c>
    </row>
    <row r="289" spans="2:42" x14ac:dyDescent="0.25"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82" t="str">
        <f>Berechnung!A435</f>
        <v/>
      </c>
    </row>
    <row r="290" spans="2:42" x14ac:dyDescent="0.25"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82" t="str">
        <f>Berechnung!A436</f>
        <v/>
      </c>
    </row>
    <row r="291" spans="2:42" x14ac:dyDescent="0.25"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82" t="str">
        <f>Berechnung!A437</f>
        <v/>
      </c>
    </row>
    <row r="292" spans="2:42" x14ac:dyDescent="0.25"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82" t="str">
        <f>Berechnung!A438</f>
        <v/>
      </c>
    </row>
    <row r="293" spans="2:42" x14ac:dyDescent="0.25"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82" t="str">
        <f>Berechnung!A439</f>
        <v/>
      </c>
    </row>
    <row r="294" spans="2:42" x14ac:dyDescent="0.25"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82" t="str">
        <f>Berechnung!A440</f>
        <v/>
      </c>
    </row>
    <row r="295" spans="2:42" x14ac:dyDescent="0.25"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82" t="str">
        <f>Berechnung!A441</f>
        <v/>
      </c>
    </row>
    <row r="296" spans="2:42" x14ac:dyDescent="0.25"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82" t="str">
        <f>Berechnung!A442</f>
        <v/>
      </c>
    </row>
    <row r="297" spans="2:42" x14ac:dyDescent="0.25"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82" t="str">
        <f>Berechnung!A443</f>
        <v/>
      </c>
    </row>
    <row r="298" spans="2:42" x14ac:dyDescent="0.25"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82" t="str">
        <f>Berechnung!A444</f>
        <v/>
      </c>
    </row>
    <row r="299" spans="2:42" x14ac:dyDescent="0.25"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82" t="str">
        <f>Berechnung!A445</f>
        <v/>
      </c>
    </row>
    <row r="300" spans="2:42" x14ac:dyDescent="0.25"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82" t="str">
        <f>Berechnung!A446</f>
        <v/>
      </c>
    </row>
    <row r="301" spans="2:42" x14ac:dyDescent="0.25"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82" t="str">
        <f>Berechnung!A447</f>
        <v/>
      </c>
    </row>
    <row r="302" spans="2:42" x14ac:dyDescent="0.25"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82" t="str">
        <f>Berechnung!A448</f>
        <v/>
      </c>
    </row>
    <row r="303" spans="2:42" x14ac:dyDescent="0.25"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82" t="str">
        <f>Berechnung!A449</f>
        <v/>
      </c>
    </row>
    <row r="304" spans="2:42" x14ac:dyDescent="0.25"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82" t="str">
        <f>Berechnung!A450</f>
        <v/>
      </c>
    </row>
    <row r="305" spans="2:42" x14ac:dyDescent="0.25"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82" t="str">
        <f>Berechnung!A451</f>
        <v/>
      </c>
    </row>
    <row r="306" spans="2:42" x14ac:dyDescent="0.25"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82" t="str">
        <f>Berechnung!A452</f>
        <v/>
      </c>
    </row>
    <row r="307" spans="2:42" x14ac:dyDescent="0.25"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82" t="str">
        <f>Berechnung!A453</f>
        <v/>
      </c>
    </row>
    <row r="308" spans="2:42" x14ac:dyDescent="0.25"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82" t="str">
        <f>Berechnung!A454</f>
        <v/>
      </c>
    </row>
    <row r="309" spans="2:42" x14ac:dyDescent="0.25"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82" t="str">
        <f>Berechnung!A455</f>
        <v/>
      </c>
    </row>
    <row r="310" spans="2:42" x14ac:dyDescent="0.25"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82" t="str">
        <f>Berechnung!A456</f>
        <v/>
      </c>
    </row>
    <row r="311" spans="2:42" x14ac:dyDescent="0.25"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82" t="str">
        <f>Berechnung!A457</f>
        <v/>
      </c>
    </row>
    <row r="312" spans="2:42" x14ac:dyDescent="0.25"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82" t="str">
        <f>Berechnung!A458</f>
        <v/>
      </c>
    </row>
    <row r="313" spans="2:42" x14ac:dyDescent="0.25"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82" t="str">
        <f>Berechnung!A459</f>
        <v/>
      </c>
    </row>
    <row r="314" spans="2:42" x14ac:dyDescent="0.25"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82" t="str">
        <f>Berechnung!A460</f>
        <v/>
      </c>
    </row>
    <row r="315" spans="2:42" x14ac:dyDescent="0.25"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82" t="str">
        <f>Berechnung!A461</f>
        <v/>
      </c>
    </row>
    <row r="316" spans="2:42" x14ac:dyDescent="0.25"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82" t="str">
        <f>Berechnung!A462</f>
        <v/>
      </c>
    </row>
    <row r="317" spans="2:42" x14ac:dyDescent="0.25"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82" t="str">
        <f>Berechnung!A463</f>
        <v/>
      </c>
    </row>
    <row r="318" spans="2:42" x14ac:dyDescent="0.25"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82" t="str">
        <f>Berechnung!A464</f>
        <v/>
      </c>
    </row>
    <row r="319" spans="2:42" x14ac:dyDescent="0.25"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82" t="str">
        <f>Berechnung!A465</f>
        <v/>
      </c>
    </row>
    <row r="320" spans="2:42" x14ac:dyDescent="0.25"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82" t="str">
        <f>Berechnung!A466</f>
        <v/>
      </c>
    </row>
    <row r="321" spans="2:42" x14ac:dyDescent="0.25"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82" t="str">
        <f>Berechnung!A467</f>
        <v/>
      </c>
    </row>
    <row r="322" spans="2:42" x14ac:dyDescent="0.25"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82" t="str">
        <f>Berechnung!A468</f>
        <v/>
      </c>
    </row>
    <row r="323" spans="2:42" x14ac:dyDescent="0.25"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82" t="str">
        <f>Berechnung!A469</f>
        <v/>
      </c>
    </row>
    <row r="324" spans="2:42" x14ac:dyDescent="0.25"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82" t="str">
        <f>Berechnung!A470</f>
        <v/>
      </c>
    </row>
    <row r="325" spans="2:42" x14ac:dyDescent="0.25"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82" t="str">
        <f>Berechnung!A471</f>
        <v/>
      </c>
    </row>
    <row r="326" spans="2:42" x14ac:dyDescent="0.25"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82" t="str">
        <f>Berechnung!A472</f>
        <v/>
      </c>
    </row>
    <row r="327" spans="2:42" x14ac:dyDescent="0.25"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82" t="str">
        <f>Berechnung!A473</f>
        <v/>
      </c>
    </row>
    <row r="328" spans="2:42" x14ac:dyDescent="0.25"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82" t="str">
        <f>Berechnung!A474</f>
        <v/>
      </c>
    </row>
    <row r="329" spans="2:42" x14ac:dyDescent="0.25"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82" t="str">
        <f>Berechnung!A475</f>
        <v/>
      </c>
    </row>
    <row r="330" spans="2:42" x14ac:dyDescent="0.25"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82" t="str">
        <f>Berechnung!A476</f>
        <v/>
      </c>
    </row>
    <row r="331" spans="2:42" x14ac:dyDescent="0.25"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82" t="str">
        <f>Berechnung!A477</f>
        <v/>
      </c>
    </row>
    <row r="332" spans="2:42" x14ac:dyDescent="0.25"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82" t="str">
        <f>Berechnung!A478</f>
        <v/>
      </c>
    </row>
    <row r="333" spans="2:42" x14ac:dyDescent="0.25"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82" t="str">
        <f>Berechnung!A479</f>
        <v/>
      </c>
    </row>
    <row r="334" spans="2:42" x14ac:dyDescent="0.25"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82" t="str">
        <f>Berechnung!A480</f>
        <v/>
      </c>
    </row>
    <row r="335" spans="2:42" x14ac:dyDescent="0.25"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82" t="str">
        <f>Berechnung!A481</f>
        <v/>
      </c>
    </row>
    <row r="336" spans="2:42" x14ac:dyDescent="0.25"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82" t="str">
        <f>Berechnung!A482</f>
        <v/>
      </c>
    </row>
    <row r="337" spans="2:42" x14ac:dyDescent="0.25"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82" t="str">
        <f>Berechnung!A483</f>
        <v/>
      </c>
    </row>
    <row r="338" spans="2:42" x14ac:dyDescent="0.25"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82" t="str">
        <f>Berechnung!A484</f>
        <v/>
      </c>
    </row>
    <row r="339" spans="2:42" x14ac:dyDescent="0.25"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82" t="str">
        <f>Berechnung!A485</f>
        <v/>
      </c>
    </row>
    <row r="340" spans="2:42" x14ac:dyDescent="0.25"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82" t="str">
        <f>Berechnung!A486</f>
        <v/>
      </c>
    </row>
    <row r="341" spans="2:42" x14ac:dyDescent="0.25"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82" t="str">
        <f>Berechnung!A487</f>
        <v/>
      </c>
    </row>
    <row r="342" spans="2:42" x14ac:dyDescent="0.25"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82" t="str">
        <f>Berechnung!A488</f>
        <v/>
      </c>
    </row>
    <row r="343" spans="2:42" x14ac:dyDescent="0.25"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82" t="str">
        <f>Berechnung!A489</f>
        <v/>
      </c>
    </row>
    <row r="344" spans="2:42" x14ac:dyDescent="0.25"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82" t="str">
        <f>Berechnung!A490</f>
        <v/>
      </c>
    </row>
    <row r="345" spans="2:42" x14ac:dyDescent="0.25"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82" t="str">
        <f>Berechnung!A491</f>
        <v/>
      </c>
    </row>
    <row r="346" spans="2:42" x14ac:dyDescent="0.25"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82" t="str">
        <f>Berechnung!A492</f>
        <v/>
      </c>
    </row>
    <row r="347" spans="2:42" x14ac:dyDescent="0.25"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82" t="str">
        <f>Berechnung!A493</f>
        <v/>
      </c>
    </row>
    <row r="348" spans="2:42" x14ac:dyDescent="0.25"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82" t="str">
        <f>Berechnung!A494</f>
        <v/>
      </c>
    </row>
    <row r="349" spans="2:42" x14ac:dyDescent="0.25"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82" t="str">
        <f>Berechnung!A495</f>
        <v/>
      </c>
    </row>
    <row r="350" spans="2:42" x14ac:dyDescent="0.25"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82" t="str">
        <f>Berechnung!A496</f>
        <v/>
      </c>
    </row>
    <row r="351" spans="2:42" x14ac:dyDescent="0.25"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82" t="str">
        <f>Berechnung!A497</f>
        <v/>
      </c>
    </row>
    <row r="352" spans="2:42" x14ac:dyDescent="0.25"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82" t="str">
        <f>Berechnung!A498</f>
        <v/>
      </c>
    </row>
    <row r="353" spans="2:42" x14ac:dyDescent="0.25"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82" t="str">
        <f>Berechnung!A499</f>
        <v/>
      </c>
    </row>
    <row r="354" spans="2:42" x14ac:dyDescent="0.25"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82" t="str">
        <f>Berechnung!A500</f>
        <v/>
      </c>
    </row>
    <row r="355" spans="2:42" x14ac:dyDescent="0.25"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82" t="str">
        <f>Berechnung!A501</f>
        <v/>
      </c>
    </row>
    <row r="356" spans="2:42" x14ac:dyDescent="0.25"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82" t="str">
        <f>Berechnung!A502</f>
        <v/>
      </c>
    </row>
    <row r="357" spans="2:42" x14ac:dyDescent="0.25"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82" t="str">
        <f>Berechnung!A503</f>
        <v/>
      </c>
    </row>
    <row r="358" spans="2:42" x14ac:dyDescent="0.25"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82" t="str">
        <f>Berechnung!A504</f>
        <v/>
      </c>
    </row>
    <row r="359" spans="2:42" x14ac:dyDescent="0.25"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82" t="str">
        <f>Berechnung!A505</f>
        <v/>
      </c>
    </row>
    <row r="360" spans="2:42" x14ac:dyDescent="0.25"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82" t="str">
        <f>Berechnung!A506</f>
        <v/>
      </c>
    </row>
    <row r="361" spans="2:42" x14ac:dyDescent="0.25"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82" t="str">
        <f>Berechnung!A507</f>
        <v/>
      </c>
    </row>
    <row r="362" spans="2:42" x14ac:dyDescent="0.25"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82" t="str">
        <f>Berechnung!A508</f>
        <v/>
      </c>
    </row>
    <row r="363" spans="2:42" x14ac:dyDescent="0.25"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82" t="str">
        <f>Berechnung!A509</f>
        <v/>
      </c>
    </row>
    <row r="364" spans="2:42" x14ac:dyDescent="0.25"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82" t="str">
        <f>Berechnung!A510</f>
        <v/>
      </c>
    </row>
    <row r="365" spans="2:42" x14ac:dyDescent="0.25"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82" t="str">
        <f>Berechnung!A511</f>
        <v/>
      </c>
    </row>
    <row r="366" spans="2:42" x14ac:dyDescent="0.25"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82" t="str">
        <f>Berechnung!A512</f>
        <v/>
      </c>
    </row>
    <row r="367" spans="2:42" x14ac:dyDescent="0.25"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82" t="str">
        <f>Berechnung!A513</f>
        <v/>
      </c>
    </row>
    <row r="368" spans="2:42" x14ac:dyDescent="0.25"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82" t="str">
        <f>Berechnung!A514</f>
        <v/>
      </c>
    </row>
    <row r="369" spans="2:42" x14ac:dyDescent="0.25"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82" t="str">
        <f>Berechnung!A515</f>
        <v/>
      </c>
    </row>
    <row r="370" spans="2:42" x14ac:dyDescent="0.25"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82" t="str">
        <f>Berechnung!A516</f>
        <v/>
      </c>
    </row>
    <row r="371" spans="2:42" x14ac:dyDescent="0.25"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82" t="str">
        <f>Berechnung!A517</f>
        <v/>
      </c>
    </row>
    <row r="372" spans="2:42" x14ac:dyDescent="0.25"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82" t="str">
        <f>Berechnung!A518</f>
        <v/>
      </c>
    </row>
    <row r="373" spans="2:42" x14ac:dyDescent="0.25"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82" t="str">
        <f>Berechnung!A519</f>
        <v/>
      </c>
    </row>
    <row r="374" spans="2:42" x14ac:dyDescent="0.25"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82" t="str">
        <f>Berechnung!A520</f>
        <v/>
      </c>
    </row>
    <row r="375" spans="2:42" x14ac:dyDescent="0.25"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82" t="str">
        <f>Berechnung!A521</f>
        <v/>
      </c>
    </row>
    <row r="376" spans="2:42" x14ac:dyDescent="0.25"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82" t="str">
        <f>Berechnung!A522</f>
        <v/>
      </c>
    </row>
    <row r="377" spans="2:42" x14ac:dyDescent="0.25"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82" t="str">
        <f>Berechnung!A523</f>
        <v/>
      </c>
    </row>
    <row r="378" spans="2:42" x14ac:dyDescent="0.25"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82" t="str">
        <f>Berechnung!A524</f>
        <v/>
      </c>
    </row>
    <row r="379" spans="2:42" x14ac:dyDescent="0.25"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82" t="str">
        <f>Berechnung!A525</f>
        <v/>
      </c>
    </row>
    <row r="380" spans="2:42" x14ac:dyDescent="0.25"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82" t="str">
        <f>Berechnung!A526</f>
        <v/>
      </c>
    </row>
    <row r="381" spans="2:42" x14ac:dyDescent="0.25"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82" t="str">
        <f>Berechnung!A527</f>
        <v/>
      </c>
    </row>
    <row r="382" spans="2:42" x14ac:dyDescent="0.25"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82" t="str">
        <f>Berechnung!A528</f>
        <v/>
      </c>
    </row>
    <row r="383" spans="2:42" x14ac:dyDescent="0.25"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82" t="str">
        <f>Berechnung!A529</f>
        <v/>
      </c>
    </row>
    <row r="384" spans="2:42" x14ac:dyDescent="0.25"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82" t="str">
        <f>Berechnung!A530</f>
        <v/>
      </c>
    </row>
    <row r="385" spans="2:42" x14ac:dyDescent="0.25"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82" t="str">
        <f>Berechnung!A531</f>
        <v/>
      </c>
    </row>
    <row r="386" spans="2:42" x14ac:dyDescent="0.25"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82" t="str">
        <f>Berechnung!A532</f>
        <v/>
      </c>
    </row>
    <row r="387" spans="2:42" x14ac:dyDescent="0.25"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82" t="str">
        <f>Berechnung!A533</f>
        <v/>
      </c>
    </row>
    <row r="388" spans="2:42" x14ac:dyDescent="0.25"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82" t="str">
        <f>Berechnung!A534</f>
        <v/>
      </c>
    </row>
    <row r="389" spans="2:42" x14ac:dyDescent="0.25"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82" t="str">
        <f>Berechnung!A535</f>
        <v/>
      </c>
    </row>
    <row r="390" spans="2:42" x14ac:dyDescent="0.25"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82" t="str">
        <f>Berechnung!A536</f>
        <v/>
      </c>
    </row>
    <row r="391" spans="2:42" x14ac:dyDescent="0.25"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82" t="str">
        <f>Berechnung!A537</f>
        <v/>
      </c>
    </row>
    <row r="392" spans="2:42" x14ac:dyDescent="0.25"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82" t="str">
        <f>Berechnung!A538</f>
        <v/>
      </c>
    </row>
    <row r="393" spans="2:42" x14ac:dyDescent="0.25"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82" t="str">
        <f>Berechnung!A539</f>
        <v/>
      </c>
    </row>
    <row r="394" spans="2:42" x14ac:dyDescent="0.25"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82" t="str">
        <f>Berechnung!A540</f>
        <v/>
      </c>
    </row>
    <row r="395" spans="2:42" x14ac:dyDescent="0.25"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82" t="str">
        <f>Berechnung!A541</f>
        <v/>
      </c>
    </row>
    <row r="396" spans="2:42" x14ac:dyDescent="0.25"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82" t="str">
        <f>Berechnung!A542</f>
        <v/>
      </c>
    </row>
    <row r="397" spans="2:42" x14ac:dyDescent="0.25"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82" t="str">
        <f>Berechnung!A543</f>
        <v/>
      </c>
    </row>
    <row r="398" spans="2:42" x14ac:dyDescent="0.25"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83" t="str">
        <f>Berechnung!A544</f>
        <v/>
      </c>
    </row>
  </sheetData>
  <conditionalFormatting sqref="B6:AK55">
    <cfRule type="expression" dxfId="18" priority="15" stopIfTrue="1">
      <formula>ROW()=EVEN(ROW())</formula>
    </cfRule>
  </conditionalFormatting>
  <conditionalFormatting sqref="F4:AJ5">
    <cfRule type="expression" dxfId="17" priority="13" stopIfTrue="1">
      <formula>MATCH(F$4,$AP$6:$AP$398,0)</formula>
    </cfRule>
    <cfRule type="expression" dxfId="16" priority="14" stopIfTrue="1">
      <formula>WEEKDAY(F$4,2)&gt;5</formula>
    </cfRule>
  </conditionalFormatting>
  <conditionalFormatting sqref="F6:AJ55">
    <cfRule type="expression" dxfId="15" priority="1">
      <formula>AR6="Hellgrau"</formula>
    </cfRule>
    <cfRule type="expression" dxfId="14" priority="2">
      <formula>AR6="Grau"</formula>
    </cfRule>
    <cfRule type="expression" dxfId="13" priority="3">
      <formula>AR6="Dunkelrot"</formula>
    </cfRule>
    <cfRule type="expression" dxfId="12" priority="4">
      <formula>AR6="Rot"</formula>
    </cfRule>
    <cfRule type="expression" dxfId="11" priority="5">
      <formula>AR6="Orange"</formula>
    </cfRule>
    <cfRule type="expression" dxfId="10" priority="6">
      <formula>AR6="Gelb"</formula>
    </cfRule>
    <cfRule type="expression" dxfId="9" priority="7">
      <formula>AR6="Hellgrün"</formula>
    </cfRule>
    <cfRule type="expression" dxfId="8" priority="8">
      <formula>AR6="Grün"</formula>
    </cfRule>
    <cfRule type="expression" dxfId="7" priority="9">
      <formula>AR6="Hellblau"</formula>
    </cfRule>
    <cfRule type="expression" dxfId="6" priority="10">
      <formula>AR6="Blau"</formula>
    </cfRule>
    <cfRule type="expression" dxfId="5" priority="11">
      <formula>AR6="Dunkelblau"</formula>
    </cfRule>
    <cfRule type="expression" dxfId="4" priority="12">
      <formula>AR6="Lila"</formula>
    </cfRule>
  </conditionalFormatting>
  <dataValidations count="5">
    <dataValidation type="list" allowBlank="1" showInputMessage="1" showErrorMessage="1" errorTitle="Hinweis" error="Bitte einen Eintrag wählen!" sqref="F6:AJ55" xr:uid="{00000000-0002-0000-0800-000000000000}">
      <formula1>Schichtauswahl</formula1>
    </dataValidation>
    <dataValidation type="list" allowBlank="1" showInputMessage="1" showErrorMessage="1" errorTitle="Hinweis" error="Bitte einen Eintrag wählen!" sqref="B6:B55" xr:uid="{00000000-0002-0000-0800-000001000000}">
      <formula1>Personalnummer</formula1>
    </dataValidation>
    <dataValidation type="list" allowBlank="1" showInputMessage="1" showErrorMessage="1" errorTitle="Hinweis" error="Bitte einen Eintrag wählen!" sqref="D3" xr:uid="{00000000-0002-0000-0800-000002000000}">
      <formula1>Monatsauswahl</formula1>
    </dataValidation>
    <dataValidation type="list" allowBlank="1" showInputMessage="1" showErrorMessage="1" errorTitle="Hinweis" error="Bitte einen Eintrag wählen!" sqref="B57:C61 F57:F61 K57:K61 P57:P61 U57:U61 Z57:Z61 AE57:AE61" xr:uid="{00000000-0002-0000-0800-000003000000}">
      <formula1>Schichtauswahl_monat</formula1>
    </dataValidation>
    <dataValidation type="list" allowBlank="1" showInputMessage="1" showErrorMessage="1" errorTitle="Hinweis" error="Bitte einen Eintrag wählen!" sqref="E1" xr:uid="{00000000-0002-0000-0800-000004000000}">
      <formula1>ja_nein</formula1>
    </dataValidation>
  </dataValidations>
  <pageMargins left="7.874015748031496E-2" right="7.874015748031496E-2" top="7.874015748031496E-2" bottom="7.874015748031496E-2" header="0.31496062992125984" footer="0.31496062992125984"/>
  <pageSetup paperSize="9" scale="62" orientation="landscape" horizontalDpi="0" verticalDpi="0" r:id="rId1"/>
  <headerFooter>
    <oddFooter>&amp;RStand: 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26</vt:i4>
      </vt:variant>
    </vt:vector>
  </HeadingPairs>
  <TitlesOfParts>
    <vt:vector size="39" baseType="lpstr">
      <vt:lpstr>Willkommen</vt:lpstr>
      <vt:lpstr>Mitarbeiter</vt:lpstr>
      <vt:lpstr>Schichten</vt:lpstr>
      <vt:lpstr>Besetzung</vt:lpstr>
      <vt:lpstr>Feiertage</vt:lpstr>
      <vt:lpstr>Wunschdienstplan</vt:lpstr>
      <vt:lpstr>Schichtfolge</vt:lpstr>
      <vt:lpstr>Schichtfolgetabelle</vt:lpstr>
      <vt:lpstr>Dienstplan</vt:lpstr>
      <vt:lpstr>Wochenansicht</vt:lpstr>
      <vt:lpstr>Mitarbeiteransicht</vt:lpstr>
      <vt:lpstr>Auswertung</vt:lpstr>
      <vt:lpstr>Berechnung</vt:lpstr>
      <vt:lpstr>Anzahl</vt:lpstr>
      <vt:lpstr>Dienstag</vt:lpstr>
      <vt:lpstr>Donnerstag</vt:lpstr>
      <vt:lpstr>Besetzung!Druckbereich</vt:lpstr>
      <vt:lpstr>Dienstplan!Druckbereich</vt:lpstr>
      <vt:lpstr>Mitarbeiter!Druckbereich</vt:lpstr>
      <vt:lpstr>Mitarbeiteransicht!Druckbereich</vt:lpstr>
      <vt:lpstr>Schichten!Druckbereich</vt:lpstr>
      <vt:lpstr>Schichtfolge!Druckbereich</vt:lpstr>
      <vt:lpstr>Schichtfolgetabelle!Druckbereich</vt:lpstr>
      <vt:lpstr>Wochenansicht!Druckbereich</vt:lpstr>
      <vt:lpstr>Wunschdienstplan!Druckbereich</vt:lpstr>
      <vt:lpstr>Farbe</vt:lpstr>
      <vt:lpstr>Freitag</vt:lpstr>
      <vt:lpstr>ja_nein</vt:lpstr>
      <vt:lpstr>Mittwoch</vt:lpstr>
      <vt:lpstr>Monatsauswahl</vt:lpstr>
      <vt:lpstr>Montag</vt:lpstr>
      <vt:lpstr>Personalnummer</vt:lpstr>
      <vt:lpstr>Samstag</vt:lpstr>
      <vt:lpstr>Sonntag</vt:lpstr>
      <vt:lpstr>tab_daten</vt:lpstr>
      <vt:lpstr>tab_jahr</vt:lpstr>
      <vt:lpstr>tab_sollstunden_auswahl</vt:lpstr>
      <vt:lpstr>Wochenauswahl</vt:lpstr>
      <vt:lpstr>Wochentag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</dc:creator>
  <cp:lastModifiedBy>Christoph</cp:lastModifiedBy>
  <cp:lastPrinted>2014-04-03T17:59:44Z</cp:lastPrinted>
  <dcterms:created xsi:type="dcterms:W3CDTF">2014-04-02T17:53:37Z</dcterms:created>
  <dcterms:modified xsi:type="dcterms:W3CDTF">2020-01-28T18:37:33Z</dcterms:modified>
</cp:coreProperties>
</file>